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1" autoFilterDateGrouping="1"/>
  </bookViews>
  <sheets>
    <sheet name="Setup" sheetId="1" state="visible" r:id="rId1"/>
    <sheet name="Ventas Diarias" sheetId="2" state="visible" r:id="rId2"/>
    <sheet name="Ventas Diarias Backup" sheetId="3" state="hidden" r:id="rId3"/>
    <sheet name="Gastos" sheetId="4" state="visible" r:id="rId4"/>
    <sheet name="CXP" sheetId="5" state="visible" r:id="rId5"/>
    <sheet name="Cata SJM" sheetId="6" state="visible" r:id="rId6"/>
    <sheet name="Análisis CXP" sheetId="7" state="visible" r:id="rId7"/>
    <sheet name="Comparativo" sheetId="8" state="visible" r:id="rId8"/>
    <sheet name="Ventas Diarias (Backup)" sheetId="9" state="visible" r:id="rId9"/>
  </sheets>
  <externalReferences>
    <externalReference r:id="rId10"/>
    <externalReference r:id="rId11"/>
  </externalReferences>
  <definedNames>
    <definedName name="_xlnm._FilterDatabase" localSheetId="4" hidden="1">'CXP'!$A$1:$X$4989</definedName>
  </definedNames>
  <calcPr calcId="191028" fullCalcOnLoad="1"/>
</workbook>
</file>

<file path=xl/styles.xml><?xml version="1.0" encoding="utf-8"?>
<styleSheet xmlns="http://schemas.openxmlformats.org/spreadsheetml/2006/main">
  <numFmts count="13">
    <numFmt numFmtId="164" formatCode="yyyy\-mm\-dd"/>
    <numFmt numFmtId="165" formatCode="&quot;RD$&quot;\ #,##0.00"/>
    <numFmt numFmtId="166" formatCode="[$-1C0A]dddd\ d&quot; de &quot;mmmm&quot; de &quot;yyyy;@"/>
    <numFmt numFmtId="167" formatCode="&quot;$&quot;#,##0.00_);[Red]\(&quot;$&quot;#,##0.00\)"/>
    <numFmt numFmtId="168" formatCode="_(&quot;$&quot;* #,##0.00_);_(&quot;$&quot;* \(#,##0.00\);_(&quot;$&quot;* &quot;-&quot;??_);_(@_)"/>
    <numFmt numFmtId="169" formatCode="dd/mm/yyyy;@"/>
    <numFmt numFmtId="170" formatCode="yyyy\-mm\-dd;@"/>
    <numFmt numFmtId="171" formatCode="0.0%"/>
    <numFmt numFmtId="172" formatCode="&quot;RD$&quot;\ #,##0"/>
    <numFmt numFmtId="173" formatCode="dd/mm/yyyy"/>
    <numFmt numFmtId="174" formatCode="dd/mm"/>
    <numFmt numFmtId="175" formatCode="dd/mm/yy"/>
    <numFmt numFmtId="176" formatCode="yyyy-mm-dd h:mm:ss"/>
  </numFmts>
  <fonts count="40">
    <font>
      <name val="Calibri"/>
      <family val="2"/>
      <color theme="1"/>
      <sz val="11"/>
      <scheme val="minor"/>
    </font>
    <font>
      <name val="Calibri"/>
      <family val="2"/>
      <b val="1"/>
      <color rgb="FF1F1F1F"/>
      <sz val="14"/>
    </font>
    <font>
      <name val="Calibri"/>
      <family val="2"/>
      <b val="1"/>
      <color rgb="FF1F1F1F"/>
      <sz val="11"/>
    </font>
    <font>
      <name val="Calibri"/>
      <family val="2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rgb="FF006100"/>
      <sz val="12"/>
      <scheme val="minor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 (Body)"/>
      <b val="1"/>
      <sz val="14"/>
    </font>
    <font>
      <name val="Calibri (Body)"/>
      <color theme="1"/>
      <sz val="14"/>
    </font>
    <font>
      <name val="Calibri"/>
      <family val="2"/>
      <color theme="1"/>
      <sz val="14"/>
      <scheme val="minor"/>
    </font>
    <font>
      <name val="Calibri"/>
      <family val="2"/>
      <color theme="9" tint="-0.249977111117893"/>
      <sz val="11"/>
      <scheme val="minor"/>
    </font>
    <font>
      <name val="Calibri"/>
      <family val="2"/>
      <b val="1"/>
      <sz val="12"/>
      <scheme val="minor"/>
    </font>
    <font>
      <name val="Calibri"/>
      <family val="2"/>
      <color rgb="FF000000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C00000"/>
      <sz val="11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4E79"/>
      <sz val="20"/>
      <scheme val="minor"/>
    </font>
    <font>
      <name val="Calibri"/>
      <family val="2"/>
      <b val="1"/>
      <color rgb="FF1F4E79"/>
      <sz val="14"/>
      <scheme val="minor"/>
    </font>
    <font>
      <name val="Calibri"/>
      <family val="2"/>
      <b val="1"/>
      <color rgb="FFC00000"/>
      <sz val="14"/>
      <scheme val="minor"/>
    </font>
    <font>
      <name val="Calibri"/>
      <family val="2"/>
      <i val="1"/>
      <color rgb="FF666666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0"/>
      <scheme val="minor"/>
    </font>
    <font>
      <name val="Calibri"/>
      <family val="2"/>
      <i val="1"/>
      <color theme="1"/>
      <sz val="10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rgb="FFDEEBF7"/>
      <sz val="11"/>
      <scheme val="minor"/>
    </font>
    <font>
      <name val="Calibri"/>
      <family val="2"/>
      <b val="1"/>
      <color rgb="FFE2EFDA"/>
      <sz val="11"/>
      <scheme val="minor"/>
    </font>
    <font>
      <name val="Calibri"/>
      <family val="2"/>
      <b val="1"/>
      <color rgb="FFFCE4D6"/>
      <sz val="11"/>
      <scheme val="minor"/>
    </font>
    <font>
      <name val="Calibri"/>
      <family val="2"/>
      <color rgb="FFFFFFFF"/>
      <sz val="11"/>
      <scheme val="minor"/>
    </font>
    <font>
      <name val="Calibri"/>
      <family val="2"/>
      <b val="1"/>
      <color rgb="FF7030A0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4472C4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000000"/>
      <sz val="12"/>
      <scheme val="minor"/>
    </font>
    <font>
      <name val="Calibri"/>
      <family val="2"/>
      <b val="1"/>
      <color rgb="FF1F4E79"/>
      <sz val="12"/>
      <scheme val="minor"/>
    </font>
    <font>
      <name val="Calibri"/>
      <family val="2"/>
      <color rgb="FFA6A6A6"/>
      <sz val="9"/>
      <scheme val="minor"/>
    </font>
    <font>
      <name val="Calibri"/>
      <family val="2"/>
      <b val="1"/>
      <color rgb="FF1F4E79"/>
      <sz val="11"/>
      <scheme val="minor"/>
    </font>
    <font>
      <name val="Calibri"/>
      <family val="2"/>
      <i val="1"/>
      <color rgb="FF666666"/>
      <sz val="9"/>
      <scheme val="minor"/>
    </font>
  </fonts>
  <fills count="43">
    <fill>
      <patternFill/>
    </fill>
    <fill>
      <patternFill patternType="gray125"/>
    </fill>
    <fill>
      <patternFill patternType="solid">
        <fgColor rgb="FFE9EEF3"/>
      </patternFill>
    </fill>
    <fill>
      <patternFill patternType="solid">
        <fgColor rgb="FFDCE6F1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C6EFCE"/>
      </patternFill>
    </fill>
    <fill>
      <patternFill patternType="solid">
        <fgColor theme="4" tint="0.3999755851924192"/>
        <bgColor indexed="64"/>
      </patternFill>
    </fill>
    <fill>
      <patternFill patternType="solid">
        <fgColor indexed="65"/>
        <bgColor rgb="FFC6EFCE"/>
      </patternFill>
    </fill>
    <fill>
      <patternFill patternType="solid">
        <fgColor rgb="FFD9D9D9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843C0C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2D5F1"/>
        <bgColor indexed="64"/>
      </patternFill>
    </fill>
    <fill>
      <patternFill patternType="solid">
        <fgColor rgb="FFD6DCE4"/>
        <bgColor indexed="64"/>
      </patternFill>
    </fill>
  </fills>
  <borders count="5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thin">
        <color theme="0" tint="-0.249946592608417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auto="1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rgb="FFD9D9D9"/>
      </top>
      <bottom style="thin">
        <color auto="1"/>
      </bottom>
      <diagonal/>
    </border>
    <border>
      <left style="thin">
        <color rgb="FFD9D9D9"/>
      </left>
      <right style="thin">
        <color auto="1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thin">
        <color auto="1"/>
      </bottom>
      <diagonal/>
    </border>
    <border>
      <left style="thin">
        <color auto="1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auto="1"/>
      </right>
      <top style="thin">
        <color rgb="FFD9D9D9"/>
      </top>
      <bottom/>
      <diagonal/>
    </border>
    <border>
      <left/>
      <right/>
      <top style="thin">
        <color rgb="FFE0E0E0"/>
      </top>
      <bottom/>
      <diagonal/>
    </border>
    <border>
      <left style="thin">
        <color auto="1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auto="1"/>
      </right>
      <top/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double">
        <color rgb="FFBF9000"/>
      </top>
      <bottom style="double">
        <color rgb="FFBF9000"/>
      </bottom>
      <diagonal/>
    </border>
    <border>
      <left style="thin">
        <color rgb="FFD9D9D9"/>
      </left>
      <right style="thin">
        <color rgb="FFD9D9D9"/>
      </right>
      <top style="double">
        <color rgb="FFBF9000"/>
      </top>
      <bottom style="double">
        <color rgb="FFBF9000"/>
      </bottom>
      <diagonal/>
    </border>
    <border>
      <left style="thin">
        <color rgb="FFD9D9D9"/>
      </left>
      <right style="thin">
        <color auto="1"/>
      </right>
      <top style="double">
        <color rgb="FFBF9000"/>
      </top>
      <bottom style="double">
        <color rgb="FFBF9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rgb="FFBF9000"/>
      </bottom>
      <diagonal/>
    </border>
    <border>
      <left style="thin">
        <color auto="1"/>
      </left>
      <right style="thin">
        <color auto="1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auto="1"/>
      </right>
      <top style="thin">
        <color rgb="FFD9D9D9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4" fillId="0" borderId="0"/>
    <xf numFmtId="44" fontId="4" fillId="0" borderId="0"/>
    <xf numFmtId="0" fontId="5" fillId="9" borderId="0"/>
  </cellStyleXfs>
  <cellXfs count="36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pivotButton="0" quotePrefix="0" xfId="0"/>
    <xf numFmtId="10" fontId="0" fillId="0" borderId="1" applyAlignment="1" pivotButton="0" quotePrefix="0" xfId="0">
      <alignment horizontal="left" vertical="top" wrapText="1"/>
    </xf>
    <xf numFmtId="164" fontId="0" fillId="0" borderId="1" pivotButton="0" quotePrefix="0" xfId="0"/>
    <xf numFmtId="165" fontId="0" fillId="0" borderId="1" pivotButton="0" quotePrefix="0" xfId="0"/>
    <xf numFmtId="165" fontId="0" fillId="0" borderId="0" pivotButton="0" quotePrefix="0" xfId="0"/>
    <xf numFmtId="0" fontId="0" fillId="6" borderId="0" pivotButton="0" quotePrefix="0" xfId="0"/>
    <xf numFmtId="0" fontId="0" fillId="0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165" fontId="0" fillId="0" borderId="1" applyAlignment="1" pivotButton="0" quotePrefix="0" xfId="0">
      <alignment horizontal="left"/>
    </xf>
    <xf numFmtId="166" fontId="2" fillId="8" borderId="1" applyAlignment="1" pivotButton="0" quotePrefix="0" xfId="0">
      <alignment horizontal="left" vertical="center" wrapText="1"/>
    </xf>
    <xf numFmtId="0" fontId="2" fillId="8" borderId="3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166" fontId="0" fillId="0" borderId="1" applyAlignment="1" pivotButton="0" quotePrefix="0" xfId="0">
      <alignment horizontal="left"/>
    </xf>
    <xf numFmtId="167" fontId="0" fillId="0" borderId="1" applyAlignment="1" pivotButton="0" quotePrefix="0" xfId="0">
      <alignment horizontal="left"/>
    </xf>
    <xf numFmtId="165" fontId="0" fillId="0" borderId="4" applyAlignment="1" pivotButton="0" quotePrefix="0" xfId="0">
      <alignment horizontal="left"/>
    </xf>
    <xf numFmtId="0" fontId="0" fillId="0" borderId="3" applyAlignment="1" pivotButton="0" quotePrefix="0" xfId="0">
      <alignment horizontal="left"/>
    </xf>
    <xf numFmtId="166" fontId="0" fillId="6" borderId="1" applyAlignment="1" pivotButton="0" quotePrefix="0" xfId="0">
      <alignment horizontal="left"/>
    </xf>
    <xf numFmtId="167" fontId="0" fillId="0" borderId="3" applyAlignment="1" pivotButton="0" quotePrefix="0" xfId="0">
      <alignment horizontal="left"/>
    </xf>
    <xf numFmtId="165" fontId="0" fillId="7" borderId="1" applyAlignment="1" pivotButton="0" quotePrefix="0" xfId="0">
      <alignment horizontal="left"/>
    </xf>
    <xf numFmtId="0" fontId="0" fillId="7" borderId="3" applyAlignment="1" pivotButton="0" quotePrefix="0" xfId="0">
      <alignment horizontal="left"/>
    </xf>
    <xf numFmtId="166" fontId="0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left" vertical="center" wrapText="1"/>
    </xf>
    <xf numFmtId="168" fontId="0" fillId="0" borderId="1" applyAlignment="1" pivotButton="0" quotePrefix="0" xfId="1">
      <alignment horizontal="left"/>
    </xf>
    <xf numFmtId="0" fontId="0" fillId="0" borderId="2" applyAlignment="1" pivotButton="0" quotePrefix="0" xfId="0">
      <alignment horizontal="left"/>
    </xf>
    <xf numFmtId="0" fontId="2" fillId="8" borderId="4" applyAlignment="1" pivotButton="0" quotePrefix="0" xfId="0">
      <alignment horizontal="center" vertical="center" wrapText="1"/>
    </xf>
    <xf numFmtId="165" fontId="2" fillId="8" borderId="1" applyAlignment="1" pivotButton="0" quotePrefix="0" xfId="0">
      <alignment horizontal="left" vertical="center" wrapText="1"/>
    </xf>
    <xf numFmtId="165" fontId="0" fillId="0" borderId="1" applyAlignment="1" pivotButton="0" quotePrefix="0" xfId="1">
      <alignment horizontal="left"/>
    </xf>
    <xf numFmtId="165" fontId="0" fillId="0" borderId="0" applyAlignment="1" pivotButton="0" quotePrefix="0" xfId="0">
      <alignment horizontal="left"/>
    </xf>
    <xf numFmtId="14" fontId="0" fillId="0" borderId="1" applyAlignment="1" pivotButton="0" quotePrefix="0" xfId="1">
      <alignment horizontal="left"/>
    </xf>
    <xf numFmtId="0" fontId="0" fillId="0" borderId="1" applyAlignment="1" pivotButton="0" quotePrefix="0" xfId="0">
      <alignment horizontal="left" wrapText="1"/>
    </xf>
    <xf numFmtId="0" fontId="0" fillId="3" borderId="0" pivotButton="0" quotePrefix="0" xfId="0"/>
    <xf numFmtId="0" fontId="0" fillId="4" borderId="0" pivotButton="0" quotePrefix="0" xfId="0"/>
    <xf numFmtId="169" fontId="2" fillId="8" borderId="1" applyAlignment="1" pivotButton="0" quotePrefix="0" xfId="0">
      <alignment horizontal="left" vertical="center" wrapText="1"/>
    </xf>
    <xf numFmtId="169" fontId="0" fillId="0" borderId="1" applyAlignment="1" pivotButton="0" quotePrefix="0" xfId="0">
      <alignment horizontal="left"/>
    </xf>
    <xf numFmtId="169" fontId="0" fillId="0" borderId="0" applyAlignment="1" pivotButton="0" quotePrefix="0" xfId="0">
      <alignment horizontal="left"/>
    </xf>
    <xf numFmtId="165" fontId="6" fillId="0" borderId="1" applyAlignment="1" pivotButton="0" quotePrefix="0" xfId="2">
      <alignment horizontal="left"/>
    </xf>
    <xf numFmtId="169" fontId="0" fillId="0" borderId="1" applyAlignment="1" pivotButton="0" quotePrefix="0" xfId="1">
      <alignment horizontal="left"/>
    </xf>
    <xf numFmtId="166" fontId="0" fillId="10" borderId="1" applyAlignment="1" pivotButton="0" quotePrefix="0" xfId="0">
      <alignment horizontal="left"/>
    </xf>
    <xf numFmtId="0" fontId="0" fillId="10" borderId="1" applyAlignment="1" pivotButton="0" quotePrefix="0" xfId="0">
      <alignment horizontal="left"/>
    </xf>
    <xf numFmtId="165" fontId="0" fillId="10" borderId="1" applyAlignment="1" pivotButton="0" quotePrefix="0" xfId="0">
      <alignment horizontal="left"/>
    </xf>
    <xf numFmtId="165" fontId="0" fillId="10" borderId="4" applyAlignment="1" pivotButton="0" quotePrefix="0" xfId="0">
      <alignment horizontal="left"/>
    </xf>
    <xf numFmtId="0" fontId="0" fillId="10" borderId="3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164" fontId="6" fillId="0" borderId="1" applyAlignment="1" pivotButton="0" quotePrefix="0" xfId="0">
      <alignment horizontal="left"/>
    </xf>
    <xf numFmtId="165" fontId="6" fillId="0" borderId="1" applyAlignment="1" pivotButton="0" quotePrefix="0" xfId="0">
      <alignment horizontal="left"/>
    </xf>
    <xf numFmtId="0" fontId="6" fillId="0" borderId="1" applyAlignment="1" pivotButton="0" quotePrefix="0" xfId="2">
      <alignment horizontal="left"/>
    </xf>
    <xf numFmtId="0" fontId="6" fillId="0" borderId="1" applyAlignment="1" pivotButton="0" quotePrefix="0" xfId="2">
      <alignment horizontal="left" vertical="center"/>
    </xf>
    <xf numFmtId="164" fontId="6" fillId="0" borderId="1" applyAlignment="1" pivotButton="0" quotePrefix="0" xfId="2">
      <alignment horizontal="left"/>
    </xf>
    <xf numFmtId="168" fontId="6" fillId="0" borderId="1" applyAlignment="1" pivotButton="0" quotePrefix="0" xfId="1">
      <alignment horizontal="left"/>
    </xf>
    <xf numFmtId="0" fontId="6" fillId="0" borderId="1" applyAlignment="1" pivotButton="0" quotePrefix="0" xfId="0">
      <alignment horizontal="left" vertical="center"/>
    </xf>
    <xf numFmtId="165" fontId="6" fillId="0" borderId="1" applyAlignment="1" pivotButton="0" quotePrefix="0" xfId="1">
      <alignment horizontal="left"/>
    </xf>
    <xf numFmtId="0" fontId="6" fillId="0" borderId="1" applyAlignment="1" pivotButton="0" quotePrefix="0" xfId="0">
      <alignment horizontal="left" wrapText="1"/>
    </xf>
    <xf numFmtId="164" fontId="7" fillId="0" borderId="1" applyAlignment="1" pivotButton="0" quotePrefix="0" xfId="0">
      <alignment horizontal="left"/>
    </xf>
    <xf numFmtId="164" fontId="7" fillId="11" borderId="1" applyAlignment="1" pivotButton="0" quotePrefix="0" xfId="0">
      <alignment horizontal="left"/>
    </xf>
    <xf numFmtId="0" fontId="8" fillId="5" borderId="1" pivotButton="0" quotePrefix="0" xfId="0"/>
    <xf numFmtId="4" fontId="9" fillId="0" borderId="1" pivotButton="0" quotePrefix="0" xfId="0"/>
    <xf numFmtId="0" fontId="9" fillId="0" borderId="0" pivotButton="0" quotePrefix="0" xfId="0"/>
    <xf numFmtId="0" fontId="8" fillId="12" borderId="1" applyAlignment="1" pivotButton="0" quotePrefix="0" xfId="0">
      <alignment horizontal="center"/>
    </xf>
    <xf numFmtId="0" fontId="10" fillId="0" borderId="0" pivotButton="0" quotePrefix="0" xfId="0"/>
    <xf numFmtId="14" fontId="10" fillId="0" borderId="1" pivotButton="0" quotePrefix="0" xfId="0"/>
    <xf numFmtId="0" fontId="10" fillId="0" borderId="1" pivotButton="0" quotePrefix="0" xfId="0"/>
    <xf numFmtId="4" fontId="10" fillId="0" borderId="1" pivotButton="0" quotePrefix="0" xfId="0"/>
    <xf numFmtId="0" fontId="10" fillId="0" borderId="1" applyAlignment="1" pivotButton="0" quotePrefix="0" xfId="0">
      <alignment wrapText="1"/>
    </xf>
    <xf numFmtId="166" fontId="0" fillId="13" borderId="1" applyAlignment="1" pivotButton="0" quotePrefix="0" xfId="0">
      <alignment horizontal="left"/>
    </xf>
    <xf numFmtId="0" fontId="0" fillId="13" borderId="1" applyAlignment="1" pivotButton="0" quotePrefix="0" xfId="0">
      <alignment horizontal="left"/>
    </xf>
    <xf numFmtId="165" fontId="0" fillId="13" borderId="1" applyAlignment="1" pivotButton="0" quotePrefix="0" xfId="0">
      <alignment horizontal="left"/>
    </xf>
    <xf numFmtId="165" fontId="0" fillId="13" borderId="4" applyAlignment="1" pivotButton="0" quotePrefix="0" xfId="0">
      <alignment horizontal="left"/>
    </xf>
    <xf numFmtId="0" fontId="0" fillId="13" borderId="3" applyAlignment="1" pivotButton="0" quotePrefix="0" xfId="0">
      <alignment horizontal="left"/>
    </xf>
    <xf numFmtId="0" fontId="0" fillId="13" borderId="0" applyAlignment="1" pivotButton="0" quotePrefix="0" xfId="0">
      <alignment horizontal="left"/>
    </xf>
    <xf numFmtId="0" fontId="11" fillId="0" borderId="1" applyAlignment="1" pivotButton="0" quotePrefix="0" xfId="0">
      <alignment horizontal="left"/>
    </xf>
    <xf numFmtId="0" fontId="12" fillId="5" borderId="1" applyAlignment="1" pivotButton="0" quotePrefix="0" xfId="0">
      <alignment horizontal="center" vertical="center" wrapText="1"/>
    </xf>
    <xf numFmtId="165" fontId="0" fillId="14" borderId="1" applyAlignment="1" pivotButton="0" quotePrefix="0" xfId="0">
      <alignment horizontal="left"/>
    </xf>
    <xf numFmtId="0" fontId="8" fillId="12" borderId="1" applyAlignment="1" pivotButton="0" quotePrefix="0" xfId="0">
      <alignment horizontal="center" wrapText="1"/>
    </xf>
    <xf numFmtId="0" fontId="0" fillId="15" borderId="0" pivotButton="0" quotePrefix="0" xfId="0"/>
    <xf numFmtId="0" fontId="0" fillId="16" borderId="1" applyAlignment="1" pivotButton="0" quotePrefix="0" xfId="0">
      <alignment horizontal="left"/>
    </xf>
    <xf numFmtId="164" fontId="0" fillId="16" borderId="1" applyAlignment="1" pivotButton="0" quotePrefix="0" xfId="0">
      <alignment horizontal="left"/>
    </xf>
    <xf numFmtId="165" fontId="0" fillId="16" borderId="1" applyAlignment="1" pivotButton="0" quotePrefix="0" xfId="0">
      <alignment horizontal="left"/>
    </xf>
    <xf numFmtId="166" fontId="6" fillId="0" borderId="1" applyAlignment="1" pivotButton="0" quotePrefix="0" xfId="0">
      <alignment horizontal="left"/>
    </xf>
    <xf numFmtId="14" fontId="13" fillId="0" borderId="1" pivotButton="0" quotePrefix="0" xfId="0"/>
    <xf numFmtId="0" fontId="13" fillId="0" borderId="6" pivotButton="0" quotePrefix="0" xfId="0"/>
    <xf numFmtId="0" fontId="0" fillId="0" borderId="7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0" fillId="0" borderId="9" applyAlignment="1" pivotButton="0" quotePrefix="0" xfId="0">
      <alignment horizontal="left"/>
    </xf>
    <xf numFmtId="0" fontId="0" fillId="0" borderId="10" applyAlignment="1" pivotButton="0" quotePrefix="0" xfId="0">
      <alignment horizontal="left"/>
    </xf>
    <xf numFmtId="0" fontId="0" fillId="0" borderId="11" applyAlignment="1" pivotButton="0" quotePrefix="0" xfId="0">
      <alignment horizontal="left"/>
    </xf>
    <xf numFmtId="0" fontId="14" fillId="8" borderId="1" applyAlignment="1" pivotButton="0" quotePrefix="0" xfId="0">
      <alignment horizontal="center" vertical="center"/>
    </xf>
    <xf numFmtId="0" fontId="2" fillId="8" borderId="2" applyAlignment="1" pivotButton="0" quotePrefix="0" xfId="0">
      <alignment horizontal="left" vertical="center" wrapText="1"/>
    </xf>
    <xf numFmtId="0" fontId="0" fillId="0" borderId="13" applyAlignment="1" pivotButton="0" quotePrefix="0" xfId="0">
      <alignment horizontal="left"/>
    </xf>
    <xf numFmtId="0" fontId="7" fillId="0" borderId="1" applyAlignment="1" pivotButton="0" quotePrefix="0" xfId="0">
      <alignment horizontal="left"/>
    </xf>
    <xf numFmtId="0" fontId="7" fillId="0" borderId="6" applyAlignment="1" pivotButton="0" quotePrefix="0" xfId="0">
      <alignment horizontal="left"/>
    </xf>
    <xf numFmtId="165" fontId="7" fillId="0" borderId="6" applyAlignment="1" pivotButton="0" quotePrefix="0" xfId="0">
      <alignment horizontal="left"/>
    </xf>
    <xf numFmtId="165" fontId="0" fillId="17" borderId="1" applyAlignment="1" pivotButton="0" quotePrefix="0" xfId="0">
      <alignment horizontal="left"/>
    </xf>
    <xf numFmtId="165" fontId="0" fillId="17" borderId="4" applyAlignment="1" pivotButton="0" quotePrefix="0" xfId="0">
      <alignment horizontal="left"/>
    </xf>
    <xf numFmtId="0" fontId="0" fillId="17" borderId="3" applyAlignment="1" pivotButton="0" quotePrefix="0" xfId="0">
      <alignment horizontal="left"/>
    </xf>
    <xf numFmtId="0" fontId="0" fillId="17" borderId="0" applyAlignment="1" pivotButton="0" quotePrefix="0" xfId="0">
      <alignment horizontal="left"/>
    </xf>
    <xf numFmtId="166" fontId="6" fillId="17" borderId="1" applyAlignment="1" pivotButton="0" quotePrefix="0" xfId="0">
      <alignment horizontal="left"/>
    </xf>
    <xf numFmtId="0" fontId="11" fillId="17" borderId="1" applyAlignment="1" pivotButton="0" quotePrefix="0" xfId="0">
      <alignment horizontal="left"/>
    </xf>
    <xf numFmtId="166" fontId="2" fillId="8" borderId="1" applyAlignment="1" pivotButton="0" quotePrefix="0" xfId="0">
      <alignment horizontal="center" vertical="center" wrapText="1"/>
    </xf>
    <xf numFmtId="0" fontId="2" fillId="8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6" fontId="0" fillId="18" borderId="1" applyAlignment="1" pivotButton="0" quotePrefix="0" xfId="0">
      <alignment horizontal="left"/>
    </xf>
    <xf numFmtId="0" fontId="0" fillId="18" borderId="1" applyAlignment="1" pivotButton="0" quotePrefix="0" xfId="0">
      <alignment horizontal="left"/>
    </xf>
    <xf numFmtId="165" fontId="0" fillId="18" borderId="1" applyAlignment="1" pivotButton="0" quotePrefix="0" xfId="0">
      <alignment horizontal="left"/>
    </xf>
    <xf numFmtId="165" fontId="0" fillId="18" borderId="4" applyAlignment="1" pivotButton="0" quotePrefix="0" xfId="0">
      <alignment horizontal="left"/>
    </xf>
    <xf numFmtId="0" fontId="0" fillId="18" borderId="3" applyAlignment="1" pivotButton="0" quotePrefix="0" xfId="0">
      <alignment horizontal="left"/>
    </xf>
    <xf numFmtId="0" fontId="0" fillId="18" borderId="0" applyAlignment="1" pivotButton="0" quotePrefix="0" xfId="0">
      <alignment horizontal="left"/>
    </xf>
    <xf numFmtId="170" fontId="0" fillId="0" borderId="1" applyAlignment="1" pivotButton="0" quotePrefix="0" xfId="0">
      <alignment horizontal="left"/>
    </xf>
    <xf numFmtId="0" fontId="1" fillId="0" borderId="0" pivotButton="0" quotePrefix="0" xfId="0"/>
    <xf numFmtId="0" fontId="0" fillId="0" borderId="0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12" pivotButton="0" quotePrefix="0" xfId="0"/>
    <xf numFmtId="0" fontId="14" fillId="0" borderId="0" pivotButton="0" quotePrefix="0" xfId="0"/>
    <xf numFmtId="0" fontId="15" fillId="0" borderId="0" pivotButton="0" quotePrefix="0" xfId="0"/>
    <xf numFmtId="0" fontId="18" fillId="0" borderId="0" applyAlignment="1" pivotButton="0" quotePrefix="0" xfId="0">
      <alignment horizontal="center"/>
    </xf>
    <xf numFmtId="0" fontId="19" fillId="0" borderId="0" pivotButton="0" quotePrefix="0" xfId="0"/>
    <xf numFmtId="0" fontId="17" fillId="19" borderId="18" applyAlignment="1" pivotButton="0" quotePrefix="0" xfId="0">
      <alignment horizontal="center"/>
    </xf>
    <xf numFmtId="0" fontId="0" fillId="0" borderId="18" pivotButton="0" quotePrefix="0" xfId="0"/>
    <xf numFmtId="0" fontId="0" fillId="0" borderId="18" applyAlignment="1" pivotButton="0" quotePrefix="0" xfId="0">
      <alignment horizontal="center"/>
    </xf>
    <xf numFmtId="0" fontId="0" fillId="21" borderId="18" pivotButton="0" quotePrefix="0" xfId="0"/>
    <xf numFmtId="171" fontId="0" fillId="21" borderId="18" applyAlignment="1" pivotButton="0" quotePrefix="0" xfId="0">
      <alignment horizontal="center"/>
    </xf>
    <xf numFmtId="0" fontId="0" fillId="22" borderId="18" pivotButton="0" quotePrefix="0" xfId="0"/>
    <xf numFmtId="171" fontId="0" fillId="22" borderId="18" applyAlignment="1" pivotButton="0" quotePrefix="0" xfId="0">
      <alignment horizontal="center"/>
    </xf>
    <xf numFmtId="0" fontId="0" fillId="23" borderId="18" pivotButton="0" quotePrefix="0" xfId="0"/>
    <xf numFmtId="171" fontId="0" fillId="23" borderId="18" applyAlignment="1" pivotButton="0" quotePrefix="0" xfId="0">
      <alignment horizontal="center"/>
    </xf>
    <xf numFmtId="0" fontId="0" fillId="24" borderId="18" pivotButton="0" quotePrefix="0" xfId="0"/>
    <xf numFmtId="171" fontId="0" fillId="24" borderId="18" applyAlignment="1" pivotButton="0" quotePrefix="0" xfId="0">
      <alignment horizontal="center"/>
    </xf>
    <xf numFmtId="0" fontId="0" fillId="25" borderId="18" pivotButton="0" quotePrefix="0" xfId="0"/>
    <xf numFmtId="3" fontId="0" fillId="25" borderId="18" applyAlignment="1" pivotButton="0" quotePrefix="0" xfId="0">
      <alignment horizontal="right"/>
    </xf>
    <xf numFmtId="3" fontId="0" fillId="21" borderId="18" applyAlignment="1" pivotButton="0" quotePrefix="0" xfId="0">
      <alignment horizontal="right"/>
    </xf>
    <xf numFmtId="3" fontId="0" fillId="24" borderId="18" applyAlignment="1" pivotButton="0" quotePrefix="0" xfId="0">
      <alignment horizontal="right"/>
    </xf>
    <xf numFmtId="0" fontId="0" fillId="26" borderId="18" pivotButton="0" quotePrefix="0" xfId="0"/>
    <xf numFmtId="3" fontId="0" fillId="26" borderId="18" applyAlignment="1" pivotButton="0" quotePrefix="0" xfId="0">
      <alignment horizontal="right"/>
    </xf>
    <xf numFmtId="0" fontId="20" fillId="0" borderId="0" pivotButton="0" quotePrefix="0" xfId="0"/>
    <xf numFmtId="0" fontId="17" fillId="20" borderId="18" applyAlignment="1" pivotButton="0" quotePrefix="0" xfId="0">
      <alignment horizontal="center"/>
    </xf>
    <xf numFmtId="0" fontId="0" fillId="27" borderId="18" pivotButton="0" quotePrefix="0" xfId="0"/>
    <xf numFmtId="3" fontId="0" fillId="27" borderId="18" applyAlignment="1" pivotButton="0" quotePrefix="0" xfId="0">
      <alignment horizontal="right"/>
    </xf>
    <xf numFmtId="3" fontId="0" fillId="22" borderId="18" applyAlignment="1" pivotButton="0" quotePrefix="0" xfId="0">
      <alignment horizontal="right"/>
    </xf>
    <xf numFmtId="0" fontId="0" fillId="28" borderId="18" pivotButton="0" quotePrefix="0" xfId="0"/>
    <xf numFmtId="3" fontId="0" fillId="28" borderId="18" applyAlignment="1" pivotButton="0" quotePrefix="0" xfId="0">
      <alignment horizontal="right"/>
    </xf>
    <xf numFmtId="3" fontId="0" fillId="23" borderId="18" applyAlignment="1" pivotButton="0" quotePrefix="0" xfId="0">
      <alignment horizontal="right"/>
    </xf>
    <xf numFmtId="0" fontId="0" fillId="29" borderId="18" pivotButton="0" quotePrefix="0" xfId="0"/>
    <xf numFmtId="3" fontId="0" fillId="29" borderId="18" applyAlignment="1" pivotButton="0" quotePrefix="0" xfId="0">
      <alignment horizontal="right"/>
    </xf>
    <xf numFmtId="0" fontId="0" fillId="19" borderId="0" pivotButton="0" quotePrefix="0" xfId="0"/>
    <xf numFmtId="0" fontId="21" fillId="0" borderId="0" pivotButton="0" quotePrefix="0" xfId="0"/>
    <xf numFmtId="0" fontId="21" fillId="0" borderId="0" applyAlignment="1" pivotButton="0" quotePrefix="0" xfId="0">
      <alignment horizontal="center"/>
    </xf>
    <xf numFmtId="0" fontId="22" fillId="30" borderId="18" applyAlignment="1" pivotButton="0" quotePrefix="0" xfId="0">
      <alignment horizontal="center"/>
    </xf>
    <xf numFmtId="3" fontId="22" fillId="30" borderId="18" applyAlignment="1" pivotButton="0" quotePrefix="0" xfId="0">
      <alignment horizontal="center"/>
    </xf>
    <xf numFmtId="171" fontId="22" fillId="30" borderId="18" applyAlignment="1" pivotButton="0" quotePrefix="0" xfId="0">
      <alignment horizontal="center"/>
    </xf>
    <xf numFmtId="0" fontId="0" fillId="23" borderId="0" pivotButton="0" quotePrefix="0" xfId="0"/>
    <xf numFmtId="0" fontId="0" fillId="23" borderId="24" pivotButton="0" quotePrefix="0" xfId="0"/>
    <xf numFmtId="0" fontId="17" fillId="32" borderId="18" pivotButton="0" quotePrefix="0" xfId="0"/>
    <xf numFmtId="0" fontId="24" fillId="0" borderId="0" pivotButton="0" quotePrefix="0" xfId="0"/>
    <xf numFmtId="0" fontId="25" fillId="32" borderId="0" pivotButton="0" quotePrefix="0" xfId="0"/>
    <xf numFmtId="0" fontId="14" fillId="31" borderId="0" pivotButton="0" quotePrefix="0" xfId="0"/>
    <xf numFmtId="0" fontId="25" fillId="37" borderId="0" pivotButton="0" quotePrefix="0" xfId="0"/>
    <xf numFmtId="0" fontId="14" fillId="30" borderId="18" applyAlignment="1" pivotButton="0" quotePrefix="0" xfId="0">
      <alignment horizontal="center"/>
    </xf>
    <xf numFmtId="0" fontId="31" fillId="23" borderId="0" pivotButton="0" quotePrefix="0" xfId="0"/>
    <xf numFmtId="0" fontId="14" fillId="30" borderId="18" pivotButton="0" quotePrefix="0" xfId="0"/>
    <xf numFmtId="172" fontId="0" fillId="0" borderId="18" pivotButton="0" quotePrefix="0" xfId="0"/>
    <xf numFmtId="172" fontId="28" fillId="35" borderId="0" pivotButton="0" quotePrefix="0" xfId="0"/>
    <xf numFmtId="171" fontId="0" fillId="0" borderId="18" pivotButton="0" quotePrefix="0" xfId="0"/>
    <xf numFmtId="3" fontId="0" fillId="21" borderId="18" applyAlignment="1" pivotButton="0" quotePrefix="0" xfId="0">
      <alignment horizontal="center"/>
    </xf>
    <xf numFmtId="3" fontId="0" fillId="22" borderId="18" applyAlignment="1" pivotButton="0" quotePrefix="0" xfId="0">
      <alignment horizontal="center"/>
    </xf>
    <xf numFmtId="3" fontId="0" fillId="23" borderId="18" applyAlignment="1" pivotButton="0" quotePrefix="0" xfId="0">
      <alignment horizontal="center"/>
    </xf>
    <xf numFmtId="3" fontId="0" fillId="24" borderId="18" applyAlignment="1" pivotButton="0" quotePrefix="0" xfId="0">
      <alignment horizontal="center"/>
    </xf>
    <xf numFmtId="172" fontId="0" fillId="0" borderId="0" pivotButton="0" quotePrefix="0" xfId="0"/>
    <xf numFmtId="172" fontId="17" fillId="32" borderId="18" pivotButton="0" quotePrefix="0" xfId="0"/>
    <xf numFmtId="171" fontId="17" fillId="32" borderId="18" pivotButton="0" quotePrefix="0" xfId="0"/>
    <xf numFmtId="172" fontId="0" fillId="24" borderId="18" pivotButton="0" quotePrefix="0" xfId="0"/>
    <xf numFmtId="171" fontId="0" fillId="24" borderId="18" pivotButton="0" quotePrefix="0" xfId="0"/>
    <xf numFmtId="0" fontId="16" fillId="39" borderId="0" pivotButton="0" quotePrefix="0" xfId="0"/>
    <xf numFmtId="0" fontId="16" fillId="40" borderId="0" pivotButton="0" quotePrefix="0" xfId="0"/>
    <xf numFmtId="0" fontId="23" fillId="23" borderId="0" pivotButton="0" quotePrefix="0" xfId="0"/>
    <xf numFmtId="173" fontId="0" fillId="0" borderId="18" pivotButton="0" quotePrefix="0" xfId="0"/>
    <xf numFmtId="173" fontId="24" fillId="0" borderId="0" pivotButton="0" quotePrefix="0" xfId="0"/>
    <xf numFmtId="0" fontId="16" fillId="36" borderId="0" pivotButton="0" quotePrefix="0" xfId="0"/>
    <xf numFmtId="0" fontId="30" fillId="41" borderId="0" pivotButton="0" quotePrefix="0" xfId="0"/>
    <xf numFmtId="0" fontId="0" fillId="41" borderId="0" pivotButton="0" quotePrefix="0" xfId="0"/>
    <xf numFmtId="0" fontId="0" fillId="41" borderId="0" pivotButton="0" quotePrefix="0" xfId="0"/>
    <xf numFmtId="0" fontId="17" fillId="32" borderId="0" pivotButton="0" quotePrefix="0" xfId="0"/>
    <xf numFmtId="0" fontId="17" fillId="34" borderId="0" pivotButton="0" quotePrefix="0" xfId="0"/>
    <xf numFmtId="0" fontId="17" fillId="36" borderId="0" pivotButton="0" quotePrefix="0" xfId="0"/>
    <xf numFmtId="0" fontId="17" fillId="38" borderId="18" pivotButton="0" quotePrefix="0" xfId="0"/>
    <xf numFmtId="172" fontId="17" fillId="38" borderId="18" pivotButton="0" quotePrefix="0" xfId="0"/>
    <xf numFmtId="1" fontId="29" fillId="21" borderId="18" pivotButton="0" quotePrefix="0" xfId="0"/>
    <xf numFmtId="172" fontId="26" fillId="21" borderId="18" pivotButton="0" quotePrefix="0" xfId="0"/>
    <xf numFmtId="172" fontId="29" fillId="21" borderId="18" pivotButton="0" quotePrefix="0" xfId="0"/>
    <xf numFmtId="172" fontId="27" fillId="21" borderId="18" pivotButton="0" quotePrefix="0" xfId="0"/>
    <xf numFmtId="171" fontId="29" fillId="21" borderId="18" pivotButton="0" quotePrefix="0" xfId="0"/>
    <xf numFmtId="0" fontId="33" fillId="39" borderId="0" pivotButton="0" quotePrefix="0" xfId="0"/>
    <xf numFmtId="0" fontId="33" fillId="40" borderId="0" pivotButton="0" quotePrefix="0" xfId="0"/>
    <xf numFmtId="0" fontId="33" fillId="0" borderId="0" pivotButton="0" quotePrefix="0" xfId="0"/>
    <xf numFmtId="0" fontId="7" fillId="0" borderId="0" pivotButton="0" quotePrefix="0" xfId="0"/>
    <xf numFmtId="172" fontId="7" fillId="0" borderId="18" pivotButton="0" quotePrefix="0" xfId="0"/>
    <xf numFmtId="0" fontId="35" fillId="0" borderId="0" pivotButton="0" quotePrefix="0" xfId="0"/>
    <xf numFmtId="0" fontId="7" fillId="0" borderId="18" pivotButton="0" quotePrefix="0" xfId="0"/>
    <xf numFmtId="0" fontId="34" fillId="21" borderId="18" pivotButton="0" quotePrefix="0" xfId="0"/>
    <xf numFmtId="172" fontId="7" fillId="21" borderId="18" pivotButton="0" quotePrefix="0" xfId="0"/>
    <xf numFmtId="0" fontId="7" fillId="21" borderId="18" pivotButton="0" quotePrefix="0" xfId="0"/>
    <xf numFmtId="172" fontId="34" fillId="21" borderId="18" pivotButton="0" quotePrefix="0" xfId="0"/>
    <xf numFmtId="171" fontId="34" fillId="21" borderId="18" pivotButton="0" quotePrefix="0" xfId="0"/>
    <xf numFmtId="0" fontId="34" fillId="21" borderId="0" pivotButton="0" quotePrefix="0" xfId="0"/>
    <xf numFmtId="172" fontId="7" fillId="21" borderId="0" pivotButton="0" quotePrefix="0" xfId="0"/>
    <xf numFmtId="0" fontId="7" fillId="21" borderId="0" pivotButton="0" quotePrefix="0" xfId="0"/>
    <xf numFmtId="171" fontId="7" fillId="21" borderId="0" pivotButton="0" quotePrefix="0" xfId="0"/>
    <xf numFmtId="0" fontId="34" fillId="21" borderId="14" pivotButton="0" quotePrefix="0" xfId="0"/>
    <xf numFmtId="172" fontId="7" fillId="21" borderId="14" pivotButton="0" quotePrefix="0" xfId="0"/>
    <xf numFmtId="0" fontId="7" fillId="21" borderId="14" pivotButton="0" quotePrefix="0" xfId="0"/>
    <xf numFmtId="0" fontId="34" fillId="21" borderId="22" pivotButton="0" quotePrefix="0" xfId="0"/>
    <xf numFmtId="0" fontId="34" fillId="21" borderId="17" pivotButton="0" quotePrefix="0" xfId="0"/>
    <xf numFmtId="171" fontId="7" fillId="21" borderId="23" pivotButton="0" quotePrefix="0" xfId="0"/>
    <xf numFmtId="0" fontId="7" fillId="21" borderId="23" pivotButton="0" quotePrefix="0" xfId="0"/>
    <xf numFmtId="171" fontId="7" fillId="21" borderId="20" pivotButton="0" quotePrefix="0" xfId="0"/>
    <xf numFmtId="0" fontId="17" fillId="33" borderId="0" pivotButton="0" quotePrefix="0" xfId="0"/>
    <xf numFmtId="0" fontId="33" fillId="32" borderId="0" pivotButton="0" quotePrefix="0" xfId="0"/>
    <xf numFmtId="0" fontId="33" fillId="36" borderId="0" pivotButton="0" quotePrefix="0" xfId="0"/>
    <xf numFmtId="0" fontId="19" fillId="30" borderId="0" applyAlignment="1" pivotButton="0" quotePrefix="0" xfId="0">
      <alignment horizontal="center"/>
    </xf>
    <xf numFmtId="0" fontId="36" fillId="0" borderId="0" pivotButton="0" quotePrefix="0" xfId="0"/>
    <xf numFmtId="173" fontId="0" fillId="0" borderId="0" pivotButton="0" quotePrefix="0" xfId="0"/>
    <xf numFmtId="173" fontId="37" fillId="0" borderId="0" pivotButton="0" quotePrefix="0" xfId="0"/>
    <xf numFmtId="0" fontId="37" fillId="0" borderId="0" pivotButton="0" quotePrefix="0" xfId="0"/>
    <xf numFmtId="172" fontId="32" fillId="0" borderId="0" pivotButton="0" quotePrefix="0" xfId="0"/>
    <xf numFmtId="0" fontId="38" fillId="0" borderId="0" pivotButton="0" quotePrefix="0" xfId="0"/>
    <xf numFmtId="0" fontId="32" fillId="0" borderId="0" pivotButton="0" quotePrefix="0" xfId="0"/>
    <xf numFmtId="0" fontId="14" fillId="42" borderId="0" pivotButton="0" quotePrefix="0" xfId="0"/>
    <xf numFmtId="174" fontId="0" fillId="0" borderId="0" pivotButton="0" quotePrefix="0" xfId="0"/>
    <xf numFmtId="172" fontId="14" fillId="31" borderId="0" pivotButton="0" quotePrefix="0" xfId="0"/>
    <xf numFmtId="0" fontId="36" fillId="0" borderId="0" pivotButton="0" quotePrefix="0" xfId="0"/>
    <xf numFmtId="165" fontId="0" fillId="0" borderId="5" pivotButton="0" quotePrefix="0" xfId="0"/>
    <xf numFmtId="0" fontId="0" fillId="0" borderId="5" applyAlignment="1" pivotButton="0" quotePrefix="0" xfId="0">
      <alignment horizontal="center"/>
    </xf>
    <xf numFmtId="165" fontId="0" fillId="0" borderId="29" pivotButton="0" quotePrefix="0" xfId="0"/>
    <xf numFmtId="0" fontId="0" fillId="0" borderId="29" applyAlignment="1" pivotButton="0" quotePrefix="0" xfId="0">
      <alignment horizontal="center"/>
    </xf>
    <xf numFmtId="0" fontId="14" fillId="42" borderId="31" applyAlignment="1" pivotButton="0" quotePrefix="0" xfId="0">
      <alignment horizontal="center"/>
    </xf>
    <xf numFmtId="0" fontId="14" fillId="42" borderId="32" applyAlignment="1" pivotButton="0" quotePrefix="0" xfId="0">
      <alignment horizontal="center"/>
    </xf>
    <xf numFmtId="0" fontId="0" fillId="0" borderId="33" pivotButton="0" quotePrefix="0" xfId="0"/>
    <xf numFmtId="0" fontId="14" fillId="42" borderId="35" applyAlignment="1" pivotButton="0" quotePrefix="0" xfId="0">
      <alignment horizontal="center"/>
    </xf>
    <xf numFmtId="0" fontId="0" fillId="0" borderId="36" applyAlignment="1" pivotButton="0" quotePrefix="0" xfId="0">
      <alignment horizontal="center"/>
    </xf>
    <xf numFmtId="0" fontId="0" fillId="0" borderId="37" applyAlignment="1" pivotButton="0" quotePrefix="0" xfId="0">
      <alignment horizontal="center"/>
    </xf>
    <xf numFmtId="0" fontId="0" fillId="0" borderId="38" pivotButton="0" quotePrefix="0" xfId="0"/>
    <xf numFmtId="0" fontId="0" fillId="0" borderId="39" applyAlignment="1" pivotButton="0" quotePrefix="0" xfId="0">
      <alignment horizontal="center"/>
    </xf>
    <xf numFmtId="0" fontId="0" fillId="0" borderId="40" pivotButton="0" quotePrefix="0" xfId="0"/>
    <xf numFmtId="173" fontId="0" fillId="0" borderId="40" pivotButton="0" quotePrefix="0" xfId="0"/>
    <xf numFmtId="165" fontId="0" fillId="0" borderId="40" pivotButton="0" quotePrefix="0" xfId="0"/>
    <xf numFmtId="0" fontId="0" fillId="0" borderId="40" applyAlignment="1" pivotButton="0" quotePrefix="0" xfId="0">
      <alignment horizontal="center"/>
    </xf>
    <xf numFmtId="0" fontId="0" fillId="0" borderId="41" pivotButton="0" quotePrefix="0" xfId="0"/>
    <xf numFmtId="165" fontId="0" fillId="0" borderId="28" pivotButton="0" quotePrefix="0" xfId="0"/>
    <xf numFmtId="0" fontId="0" fillId="0" borderId="28" applyAlignment="1" pivotButton="0" quotePrefix="0" xfId="0">
      <alignment horizontal="center"/>
    </xf>
    <xf numFmtId="0" fontId="0" fillId="0" borderId="42" applyAlignment="1" pivotButton="0" quotePrefix="0" xfId="0">
      <alignment horizontal="center"/>
    </xf>
    <xf numFmtId="0" fontId="14" fillId="23" borderId="43" pivotButton="0" quotePrefix="0" xfId="0"/>
    <xf numFmtId="165" fontId="14" fillId="23" borderId="44" pivotButton="0" quotePrefix="0" xfId="0"/>
    <xf numFmtId="0" fontId="14" fillId="23" borderId="44" applyAlignment="1" pivotButton="0" quotePrefix="0" xfId="0">
      <alignment horizontal="center"/>
    </xf>
    <xf numFmtId="0" fontId="14" fillId="23" borderId="45" applyAlignment="1" pivotButton="0" quotePrefix="0" xfId="0">
      <alignment horizontal="center"/>
    </xf>
    <xf numFmtId="0" fontId="32" fillId="0" borderId="27" pivotButton="0" quotePrefix="0" xfId="0"/>
    <xf numFmtId="0" fontId="32" fillId="0" borderId="25" pivotButton="0" quotePrefix="0" xfId="0"/>
    <xf numFmtId="0" fontId="32" fillId="0" borderId="26" pivotButton="0" quotePrefix="0" xfId="0"/>
    <xf numFmtId="0" fontId="14" fillId="22" borderId="5" applyAlignment="1" pivotButton="0" quotePrefix="0" xfId="0">
      <alignment horizontal="center"/>
    </xf>
    <xf numFmtId="0" fontId="14" fillId="22" borderId="36" applyAlignment="1" pivotButton="0" quotePrefix="0" xfId="0">
      <alignment horizontal="center"/>
    </xf>
    <xf numFmtId="0" fontId="14" fillId="22" borderId="33" applyAlignment="1" pivotButton="0" quotePrefix="0" xfId="0">
      <alignment horizontal="center"/>
    </xf>
    <xf numFmtId="165" fontId="14" fillId="22" borderId="5" applyAlignment="1" pivotButton="0" quotePrefix="0" xfId="0">
      <alignment horizontal="center"/>
    </xf>
    <xf numFmtId="173" fontId="0" fillId="0" borderId="5" pivotButton="0" quotePrefix="0" xfId="0"/>
    <xf numFmtId="165" fontId="0" fillId="0" borderId="5" applyAlignment="1" pivotButton="0" quotePrefix="0" xfId="0">
      <alignment horizontal="center"/>
    </xf>
    <xf numFmtId="0" fontId="39" fillId="0" borderId="0" pivotButton="0" quotePrefix="0" xfId="0"/>
    <xf numFmtId="0" fontId="14" fillId="21" borderId="28" applyAlignment="1" pivotButton="0" quotePrefix="0" xfId="0">
      <alignment horizontal="center"/>
    </xf>
    <xf numFmtId="175" fontId="0" fillId="0" borderId="5" pivotButton="0" quotePrefix="0" xfId="0"/>
    <xf numFmtId="172" fontId="0" fillId="0" borderId="5" pivotButton="0" quotePrefix="0" xfId="0"/>
    <xf numFmtId="171" fontId="0" fillId="0" borderId="5" pivotButton="0" quotePrefix="0" xfId="0"/>
    <xf numFmtId="0" fontId="14" fillId="23" borderId="0" pivotButton="0" quotePrefix="0" xfId="0"/>
    <xf numFmtId="0" fontId="14" fillId="22" borderId="21" applyAlignment="1" pivotButton="0" quotePrefix="0" xfId="0">
      <alignment horizontal="center"/>
    </xf>
    <xf numFmtId="172" fontId="14" fillId="25" borderId="46" pivotButton="0" quotePrefix="0" xfId="0"/>
    <xf numFmtId="171" fontId="14" fillId="25" borderId="46" pivotButton="0" quotePrefix="0" xfId="0"/>
    <xf numFmtId="0" fontId="14" fillId="42" borderId="15" pivotButton="0" quotePrefix="0" xfId="0"/>
    <xf numFmtId="175" fontId="0" fillId="0" borderId="30" pivotButton="0" quotePrefix="0" xfId="0"/>
    <xf numFmtId="172" fontId="0" fillId="0" borderId="30" pivotButton="0" quotePrefix="0" xfId="0"/>
    <xf numFmtId="171" fontId="0" fillId="0" borderId="30" pivotButton="0" quotePrefix="0" xfId="0"/>
    <xf numFmtId="0" fontId="14" fillId="42" borderId="16" pivotButton="0" quotePrefix="0" xfId="0"/>
    <xf numFmtId="0" fontId="14" fillId="21" borderId="41" applyAlignment="1" pivotButton="0" quotePrefix="0" xfId="0">
      <alignment horizontal="center"/>
    </xf>
    <xf numFmtId="0" fontId="0" fillId="0" borderId="33" applyAlignment="1" pivotButton="0" quotePrefix="0" xfId="0">
      <alignment horizontal="center"/>
    </xf>
    <xf numFmtId="0" fontId="0" fillId="0" borderId="34" applyAlignment="1" pivotButton="0" quotePrefix="0" xfId="0">
      <alignment horizontal="center"/>
    </xf>
    <xf numFmtId="0" fontId="14" fillId="42" borderId="19" pivotButton="0" quotePrefix="0" xfId="0"/>
    <xf numFmtId="0" fontId="14" fillId="21" borderId="42" applyAlignment="1" pivotButton="0" quotePrefix="0" xfId="0">
      <alignment horizontal="center"/>
    </xf>
    <xf numFmtId="0" fontId="14" fillId="23" borderId="15" pivotButton="0" quotePrefix="0" xfId="0"/>
    <xf numFmtId="0" fontId="14" fillId="23" borderId="16" pivotButton="0" quotePrefix="0" xfId="0"/>
    <xf numFmtId="0" fontId="14" fillId="25" borderId="46" pivotButton="0" quotePrefix="0" xfId="0"/>
    <xf numFmtId="0" fontId="14" fillId="23" borderId="19" pivotButton="0" quotePrefix="0" xfId="0"/>
    <xf numFmtId="0" fontId="14" fillId="25" borderId="46" applyAlignment="1" pivotButton="0" quotePrefix="0" xfId="0">
      <alignment horizontal="center"/>
    </xf>
    <xf numFmtId="0" fontId="19" fillId="7" borderId="0" applyAlignment="1" pivotButton="0" quotePrefix="0" xfId="0">
      <alignment horizontal="center"/>
    </xf>
    <xf numFmtId="166" fontId="0" fillId="0" borderId="0" applyAlignment="1" pivotButton="0" quotePrefix="0" xfId="0">
      <alignment horizontal="left"/>
    </xf>
    <xf numFmtId="166" fontId="2" fillId="8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left"/>
    </xf>
    <xf numFmtId="166" fontId="6" fillId="0" borderId="1" applyAlignment="1" pivotButton="0" quotePrefix="0" xfId="0">
      <alignment horizontal="left"/>
    </xf>
    <xf numFmtId="166" fontId="0" fillId="18" borderId="1" applyAlignment="1" pivotButton="0" quotePrefix="0" xfId="0">
      <alignment horizontal="left"/>
    </xf>
    <xf numFmtId="166" fontId="6" fillId="17" borderId="1" applyAlignment="1" pivotButton="0" quotePrefix="0" xfId="0">
      <alignment horizontal="left"/>
    </xf>
    <xf numFmtId="166" fontId="0" fillId="10" borderId="1" applyAlignment="1" pivotButton="0" quotePrefix="0" xfId="0">
      <alignment horizontal="left"/>
    </xf>
    <xf numFmtId="166" fontId="0" fillId="13" borderId="1" applyAlignment="1" pivotButton="0" quotePrefix="0" xfId="0">
      <alignment horizontal="left"/>
    </xf>
    <xf numFmtId="166" fontId="2" fillId="8" borderId="1" applyAlignment="1" pivotButton="0" quotePrefix="0" xfId="0">
      <alignment horizontal="left" vertical="center" wrapText="1"/>
    </xf>
    <xf numFmtId="167" fontId="0" fillId="0" borderId="1" applyAlignment="1" pivotButton="0" quotePrefix="0" xfId="0">
      <alignment horizontal="left"/>
    </xf>
    <xf numFmtId="166" fontId="0" fillId="6" borderId="1" applyAlignment="1" pivotButton="0" quotePrefix="0" xfId="0">
      <alignment horizontal="left"/>
    </xf>
    <xf numFmtId="167" fontId="0" fillId="0" borderId="3" applyAlignment="1" pivotButton="0" quotePrefix="0" xfId="0">
      <alignment horizontal="left"/>
    </xf>
    <xf numFmtId="176" fontId="0" fillId="0" borderId="0" pivotButton="0" quotePrefix="0" xfId="0"/>
    <xf numFmtId="168" fontId="0" fillId="0" borderId="1" applyAlignment="1" pivotButton="0" quotePrefix="0" xfId="1">
      <alignment horizontal="left"/>
    </xf>
    <xf numFmtId="168" fontId="6" fillId="0" borderId="1" applyAlignment="1" pivotButton="0" quotePrefix="0" xfId="1">
      <alignment horizontal="left"/>
    </xf>
    <xf numFmtId="170" fontId="0" fillId="0" borderId="1" applyAlignment="1" pivotButton="0" quotePrefix="0" xfId="0">
      <alignment horizontal="left"/>
    </xf>
    <xf numFmtId="171" fontId="22" fillId="30" borderId="18" applyAlignment="1" pivotButton="0" quotePrefix="0" xfId="0">
      <alignment horizontal="center"/>
    </xf>
    <xf numFmtId="171" fontId="0" fillId="21" borderId="18" applyAlignment="1" pivotButton="0" quotePrefix="0" xfId="0">
      <alignment horizontal="center"/>
    </xf>
    <xf numFmtId="171" fontId="0" fillId="22" borderId="18" applyAlignment="1" pivotButton="0" quotePrefix="0" xfId="0">
      <alignment horizontal="center"/>
    </xf>
    <xf numFmtId="171" fontId="0" fillId="23" borderId="18" applyAlignment="1" pivotButton="0" quotePrefix="0" xfId="0">
      <alignment horizontal="center"/>
    </xf>
    <xf numFmtId="171" fontId="0" fillId="24" borderId="18" applyAlignment="1" pivotButton="0" quotePrefix="0" xfId="0">
      <alignment horizontal="center"/>
    </xf>
    <xf numFmtId="173" fontId="37" fillId="0" borderId="0" pivotButton="0" quotePrefix="0" xfId="0"/>
    <xf numFmtId="172" fontId="32" fillId="0" borderId="0" pivotButton="0" quotePrefix="0" xfId="0"/>
    <xf numFmtId="174" fontId="0" fillId="0" borderId="0" pivotButton="0" quotePrefix="0" xfId="0"/>
    <xf numFmtId="172" fontId="0" fillId="0" borderId="0" pivotButton="0" quotePrefix="0" xfId="0"/>
    <xf numFmtId="172" fontId="14" fillId="31" borderId="0" pivotButton="0" quotePrefix="0" xfId="0"/>
    <xf numFmtId="0" fontId="32" fillId="0" borderId="47" pivotButton="0" quotePrefix="0" xfId="0"/>
    <xf numFmtId="0" fontId="0" fillId="0" borderId="25" pivotButton="0" quotePrefix="0" xfId="0"/>
    <xf numFmtId="0" fontId="0" fillId="0" borderId="26" pivotButton="0" quotePrefix="0" xfId="0"/>
    <xf numFmtId="173" fontId="0" fillId="0" borderId="5" pivotButton="0" quotePrefix="0" xfId="0"/>
    <xf numFmtId="173" fontId="0" fillId="0" borderId="0" pivotButton="0" quotePrefix="0" xfId="0"/>
    <xf numFmtId="173" fontId="0" fillId="0" borderId="40" pivotButton="0" quotePrefix="0" xfId="0"/>
    <xf numFmtId="173" fontId="24" fillId="0" borderId="0" pivotButton="0" quotePrefix="0" xfId="0"/>
    <xf numFmtId="173" fontId="0" fillId="0" borderId="18" pivotButton="0" quotePrefix="0" xfId="0"/>
    <xf numFmtId="172" fontId="0" fillId="0" borderId="18" pivotButton="0" quotePrefix="0" xfId="0"/>
    <xf numFmtId="171" fontId="0" fillId="0" borderId="18" pivotButton="0" quotePrefix="0" xfId="0"/>
    <xf numFmtId="172" fontId="17" fillId="32" borderId="18" pivotButton="0" quotePrefix="0" xfId="0"/>
    <xf numFmtId="171" fontId="17" fillId="32" borderId="18" pivotButton="0" quotePrefix="0" xfId="0"/>
    <xf numFmtId="172" fontId="17" fillId="38" borderId="18" pivotButton="0" quotePrefix="0" xfId="0"/>
    <xf numFmtId="172" fontId="28" fillId="35" borderId="0" pivotButton="0" quotePrefix="0" xfId="0"/>
    <xf numFmtId="172" fontId="26" fillId="21" borderId="18" pivotButton="0" quotePrefix="0" xfId="0"/>
    <xf numFmtId="172" fontId="29" fillId="21" borderId="18" pivotButton="0" quotePrefix="0" xfId="0"/>
    <xf numFmtId="172" fontId="27" fillId="21" borderId="18" pivotButton="0" quotePrefix="0" xfId="0"/>
    <xf numFmtId="171" fontId="29" fillId="21" borderId="18" pivotButton="0" quotePrefix="0" xfId="0"/>
    <xf numFmtId="0" fontId="14" fillId="42" borderId="50" pivotButton="0" quotePrefix="0" xfId="0"/>
    <xf numFmtId="0" fontId="0" fillId="0" borderId="15" pivotButton="0" quotePrefix="0" xfId="0"/>
    <xf numFmtId="0" fontId="0" fillId="0" borderId="19" pivotButton="0" quotePrefix="0" xfId="0"/>
    <xf numFmtId="175" fontId="0" fillId="0" borderId="5" pivotButton="0" quotePrefix="0" xfId="0"/>
    <xf numFmtId="172" fontId="0" fillId="0" borderId="5" pivotButton="0" quotePrefix="0" xfId="0"/>
    <xf numFmtId="171" fontId="0" fillId="0" borderId="5" pivotButton="0" quotePrefix="0" xfId="0"/>
    <xf numFmtId="175" fontId="0" fillId="0" borderId="30" pivotButton="0" quotePrefix="0" xfId="0"/>
    <xf numFmtId="172" fontId="0" fillId="0" borderId="30" pivotButton="0" quotePrefix="0" xfId="0"/>
    <xf numFmtId="171" fontId="0" fillId="0" borderId="30" pivotButton="0" quotePrefix="0" xfId="0"/>
    <xf numFmtId="172" fontId="0" fillId="24" borderId="18" pivotButton="0" quotePrefix="0" xfId="0"/>
    <xf numFmtId="171" fontId="0" fillId="24" borderId="18" pivotButton="0" quotePrefix="0" xfId="0"/>
    <xf numFmtId="172" fontId="14" fillId="25" borderId="46" pivotButton="0" quotePrefix="0" xfId="0"/>
    <xf numFmtId="171" fontId="14" fillId="25" borderId="46" pivotButton="0" quotePrefix="0" xfId="0"/>
    <xf numFmtId="172" fontId="7" fillId="21" borderId="18" pivotButton="0" quotePrefix="0" xfId="0"/>
    <xf numFmtId="172" fontId="34" fillId="21" borderId="18" pivotButton="0" quotePrefix="0" xfId="0"/>
    <xf numFmtId="171" fontId="34" fillId="21" borderId="18" pivotButton="0" quotePrefix="0" xfId="0"/>
    <xf numFmtId="172" fontId="7" fillId="0" borderId="18" pivotButton="0" quotePrefix="0" xfId="0"/>
    <xf numFmtId="172" fontId="7" fillId="21" borderId="0" pivotButton="0" quotePrefix="0" xfId="0"/>
    <xf numFmtId="171" fontId="7" fillId="21" borderId="23" pivotButton="0" quotePrefix="0" xfId="0"/>
    <xf numFmtId="171" fontId="7" fillId="21" borderId="0" pivotButton="0" quotePrefix="0" xfId="0"/>
    <xf numFmtId="172" fontId="7" fillId="21" borderId="14" pivotButton="0" quotePrefix="0" xfId="0"/>
    <xf numFmtId="171" fontId="7" fillId="21" borderId="20" pivotButton="0" quotePrefix="0" xfId="0"/>
    <xf numFmtId="166" fontId="0" fillId="0" borderId="0" pivotButton="0" quotePrefix="0" xfId="0"/>
  </cellXfs>
  <cellStyles count="3">
    <cellStyle name="Normal" xfId="0" builtinId="0"/>
    <cellStyle name="Currency" xfId="1" builtinId="4"/>
    <cellStyle name="Good" xfId="2" builtinId="26"/>
  </cellStyles>
  <dxfs count="21">
    <dxf>
      <font>
        <color rgb="FF006100"/>
      </font>
      <fill>
        <patternFill patternType="solid">
          <fgColor indexed="64"/>
          <bgColor rgb="FFC6EFCE"/>
        </patternFill>
      </fill>
    </dxf>
    <dxf>
      <font>
        <b val="1"/>
        <color rgb="FFC00000"/>
      </font>
      <fill>
        <patternFill patternType="solid">
          <fgColor indexed="64"/>
          <bgColor rgb="FFFFCCC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b val="1"/>
        <color rgb="FFC00000"/>
      </font>
      <fill>
        <patternFill patternType="solid">
          <fgColor indexed="64"/>
          <bgColor rgb="FFFFCCCC"/>
        </patternFill>
      </fill>
    </dxf>
    <dxf>
      <font>
        <color rgb="FFC00000"/>
      </font>
      <fill>
        <patternFill patternType="solid">
          <fgColor indexed="64"/>
          <bgColor rgb="FFFFCCCC"/>
        </patternFill>
      </fill>
    </dxf>
    <dxf>
      <font>
        <b val="1"/>
      </font>
      <fill>
        <patternFill patternType="solid">
          <fgColor indexed="64"/>
          <bgColor rgb="FFFFCCC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indexed="64"/>
          <bgColor rgb="FFFCE4D6"/>
        </patternFill>
      </fill>
    </dxf>
    <dxf>
      <fill>
        <patternFill patternType="solid">
          <fgColor indexed="64"/>
          <bgColor rgb="FFE2EFDA"/>
        </patternFill>
      </fill>
    </dxf>
    <dxf>
      <fill>
        <patternFill patternType="solid">
          <fgColor indexed="64"/>
          <bgColor rgb="FFDE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externalLink" Target="/xl/externalLinks/externalLink1.xml" Id="rId10" /><Relationship Type="http://schemas.openxmlformats.org/officeDocument/2006/relationships/externalLink" Target="/xl/externalLinks/externalLink2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Estado de Pagos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val>
            <numRef>
              <f>'Análisis CXP'!$C$10:$C$13</f>
              <numCache>
                <formatCode>#,##0</formatCode>
                <ptCount val="4"/>
                <pt idx="0">
                  <v>452</v>
                </pt>
                <pt idx="1">
                  <v>23</v>
                </pt>
                <pt idx="2">
                  <v>15</v>
                </pt>
                <pt idx="3">
                  <v>19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rtl="0"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0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2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Monto por Ubicación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2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bar"/>
        <grouping val="clustered"/>
        <varyColors val="0"/>
        <ser>
          <idx val="0"/>
          <order val="0"/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'Análisis CXP'!$F$10:$F$13</f>
              <strCache>
                <ptCount val="4"/>
                <pt idx="0">
                  <v>La Cata LMF</v>
                </pt>
                <pt idx="1">
                  <v>AMBAS</v>
                </pt>
                <pt idx="2">
                  <v>La Cata DF</v>
                </pt>
                <pt idx="3">
                  <v>La Cata SJM</v>
                </pt>
              </strCache>
            </strRef>
          </cat>
          <val>
            <numRef>
              <f>'Análisis CXP'!$G$10:$G$13</f>
              <numCache>
                <formatCode>#,##0</formatCode>
                <ptCount val="4"/>
                <pt idx="0">
                  <v>14052383.02</v>
                </pt>
                <pt idx="1">
                  <v>4279188.69</v>
                </pt>
                <pt idx="2">
                  <v>3650732.66</v>
                </pt>
                <pt idx="3">
                  <v>3371961.66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894130303"/>
        <axId val="894133887"/>
      </barChart>
      <catAx>
        <axId val="894130303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894133887"/>
        <crosses val="autoZero"/>
        <auto val="1"/>
        <lblAlgn val="ctr"/>
        <lblOffset val="100"/>
        <noMultiLvlLbl val="0"/>
      </catAx>
      <valAx>
        <axId val="894133887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894130303"/>
        <crosses val="autoZero"/>
        <crossBetween val="between"/>
        <dispUnits>
          <builtInUnit val="millions"/>
          <dispUnits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</dispUnitsLbl>
        </dispUnits>
      </valAx>
    </plotArea>
    <plotVisOnly val="0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2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Proveedores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2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bar"/>
        <grouping val="clustered"/>
        <varyColors val="0"/>
        <ser>
          <idx val="0"/>
          <order val="0"/>
          <spPr>
            <a:solidFill>
              <a:srgbClr val="1F4E79"/>
            </a:solidFill>
            <a:ln>
              <a:noFill/>
              <a:prstDash val="solid"/>
            </a:ln>
          </spPr>
          <invertIfNegative val="0"/>
          <cat>
            <strRef>
              <f>'Análisis CXP'!$B$17:$B$26</f>
              <strCache>
                <ptCount val="10"/>
                <pt idx="0">
                  <v>JUAN BEATO</v>
                </pt>
                <pt idx="1">
                  <v>SUPERNOVA /TULIPAN/DELVIS</v>
                </pt>
                <pt idx="2">
                  <v>CERVECERIA NACIONAL DOMINICANA SA</v>
                </pt>
                <pt idx="3">
                  <v>UNITED BRANDS</v>
                </pt>
                <pt idx="4">
                  <v>JOSE IGNACIO ROA</v>
                </pt>
                <pt idx="5">
                  <v>TUBEBIDA.NET( Hollandia)</v>
                </pt>
                <pt idx="6">
                  <v>CABEZA LIQUORS STORE</v>
                </pt>
                <pt idx="7">
                  <v>CND LMF</v>
                </pt>
                <pt idx="8">
                  <v>FRITO LAY DOMINICANA S A</v>
                </pt>
                <pt idx="9">
                  <v>DGI</v>
                </pt>
              </strCache>
            </strRef>
          </cat>
          <val>
            <numRef>
              <f>'Análisis CXP'!$C$17:$C$26</f>
              <numCache>
                <formatCode>#,##0</formatCode>
                <ptCount val="10"/>
                <pt idx="0">
                  <v>7567616.559999999</v>
                </pt>
                <pt idx="1">
                  <v>7245995.66</v>
                </pt>
                <pt idx="2">
                  <v>4652231.13</v>
                </pt>
                <pt idx="3">
                  <v>2397420.86</v>
                </pt>
                <pt idx="4">
                  <v>1682084.21</v>
                </pt>
                <pt idx="5">
                  <v>238640.18</v>
                </pt>
                <pt idx="6">
                  <v>211656.28</v>
                </pt>
                <pt idx="7">
                  <v>160521.84</v>
                </pt>
                <pt idx="8">
                  <v>140830.7</v>
                </pt>
                <pt idx="9">
                  <v>116242.76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894126271"/>
        <axId val="925230271"/>
      </barChart>
      <catAx>
        <axId val="894126271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25230271"/>
        <crosses val="autoZero"/>
        <auto val="1"/>
        <lblAlgn val="ctr"/>
        <lblOffset val="100"/>
        <noMultiLvlLbl val="0"/>
      </catAx>
      <valAx>
        <axId val="925230271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894126271"/>
        <crosses val="autoZero"/>
        <crossBetween val="between"/>
        <dispUnits>
          <builtInUnit val="millions"/>
          <dispUnits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</dispUnitsLbl>
        </dispUnits>
      </valAx>
    </plotArea>
    <plotVisOnly val="0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2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Pendiente por Ubicación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2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'Análisis CXP'!$F$10:$F$13</f>
              <strCache>
                <ptCount val="4"/>
                <pt idx="0">
                  <v>La Cata LMF</v>
                </pt>
                <pt idx="1">
                  <v>AMBAS</v>
                </pt>
                <pt idx="2">
                  <v>La Cata DF</v>
                </pt>
                <pt idx="3">
                  <v>La Cata SJM</v>
                </pt>
              </strCache>
            </strRef>
          </cat>
          <val>
            <numRef>
              <f>'Análisis CXP'!$H$10:$H$13</f>
              <numCache>
                <formatCode>#,##0</formatCode>
                <ptCount val="4"/>
                <pt idx="0">
                  <v>1367895.85</v>
                </pt>
                <pt idx="1">
                  <v>1203661.41</v>
                </pt>
                <pt idx="2">
                  <v>356476.48</v>
                </pt>
                <pt idx="3">
                  <v>2068858.12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895007615"/>
        <axId val="895002239"/>
      </barChart>
      <catAx>
        <axId val="89500761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27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895002239"/>
        <crosses val="autoZero"/>
        <auto val="1"/>
        <lblAlgn val="ctr"/>
        <lblOffset val="100"/>
        <noMultiLvlLbl val="0"/>
      </catAx>
      <valAx>
        <axId val="895002239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895007615"/>
        <crosses val="autoZero"/>
        <crossBetween val="between"/>
        <dispUnits>
          <builtInUnit val="millions"/>
          <dispUnitsLbl>
            <spPr>
              <a:noFill/>
              <a:ln>
                <a:noFill/>
                <a:prstDash val="solid"/>
              </a:ln>
            </spPr>
            <txPr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</dispUnitsLbl>
        </dispUnits>
      </valAx>
    </plotArea>
    <plotVisOnly val="0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2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Proveedores con Mayor Saldo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2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bar"/>
        <grouping val="clustered"/>
        <varyColors val="0"/>
        <ser>
          <idx val="0"/>
          <order val="0"/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val>
            <numRef>
              <f>'Análisis CXP'!$F$17:$F$24</f>
              <numCache>
                <formatCode>General</formatCode>
                <ptCount val="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</numCache>
            </numRef>
          </val>
        </ser>
        <ser>
          <idx val="1"/>
          <order val="1"/>
          <spPr>
            <a:solidFill>
              <a:srgbClr val="C00000"/>
            </a:solidFill>
            <a:ln>
              <a:noFill/>
              <a:prstDash val="solid"/>
            </a:ln>
          </spPr>
          <invertIfNegative val="0"/>
          <val>
            <numRef>
              <f>'Análisis CXP'!$G$17:$G$24</f>
              <numCache>
                <formatCode>#,##0</formatCode>
                <ptCount val="8"/>
                <pt idx="0">
                  <v>1953090.75</v>
                </pt>
                <pt idx="1">
                  <v>1151430.96</v>
                </pt>
                <pt idx="2">
                  <v>1113173</v>
                </pt>
                <pt idx="3">
                  <v>676726.6900000001</v>
                </pt>
                <pt idx="4">
                  <v>64142.95</v>
                </pt>
                <pt idx="5">
                  <v>37799.99</v>
                </pt>
                <pt idx="6">
                  <v>6807.52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894117055"/>
        <axId val="894107647"/>
      </barChart>
      <catAx>
        <axId val="894117055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894107647"/>
        <crosses val="autoZero"/>
        <auto val="1"/>
        <lblAlgn val="ctr"/>
        <lblOffset val="100"/>
        <noMultiLvlLbl val="0"/>
      </catAx>
      <valAx>
        <axId val="894107647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894117055"/>
        <crosses val="autoZero"/>
        <crossBetween val="between"/>
        <dispUnits>
          <builtInUnit val="millions"/>
          <dispUnits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</dispUnitsLbl>
        </dispUnits>
      </valAx>
    </plotArea>
    <plotVisOnly val="0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2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Tendencia Mensual por Tienda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2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strRef>
              <f>Comparativo!$B$15</f>
              <strCache>
                <ptCount val="1"/>
                <pt idx="0">
                  <v>La Cata LMF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cat>
            <strRef>
              <f>Comparativo!$A$16:$A$21</f>
              <strCache>
                <ptCount val="6"/>
                <pt idx="0">
                  <v>Enero 2026</v>
                </pt>
                <pt idx="1">
                  <v>Febrero 2026</v>
                </pt>
                <pt idx="2">
                  <v>Marzo 2026</v>
                </pt>
                <pt idx="3">
                  <v>Abril 2026</v>
                </pt>
                <pt idx="4">
                  <v>Mayo 2026</v>
                </pt>
                <pt idx="5">
                  <v>Junio 2026</v>
                </pt>
              </strCache>
            </strRef>
          </cat>
          <val>
            <numRef>
              <f>Comparativo!$B$16:$B$21</f>
              <numCache>
                <formatCode>"RD$"\ #,##0</formatCode>
                <ptCount val="6"/>
                <pt idx="0">
                  <v>4242197.40738</v>
                </pt>
                <pt idx="1">
                  <v>2827125.380500001</v>
                </pt>
                <pt idx="2">
                  <v>2397459.832</v>
                </pt>
                <pt idx="3">
                  <v>3201742.9235</v>
                </pt>
                <pt idx="4">
                  <v>3761067.4595</v>
                </pt>
                <pt idx="5">
                  <v>2991530.0945</v>
                </pt>
              </numCache>
            </numRef>
          </val>
          <smooth val="0"/>
        </ser>
        <ser>
          <idx val="1"/>
          <order val="1"/>
          <tx>
            <strRef>
              <f>Comparativo!$C$15</f>
              <strCache>
                <ptCount val="1"/>
                <pt idx="0">
                  <v>La Cata DF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cat>
            <strRef>
              <f>Comparativo!$A$16:$A$21</f>
              <strCache>
                <ptCount val="6"/>
                <pt idx="0">
                  <v>Enero 2026</v>
                </pt>
                <pt idx="1">
                  <v>Febrero 2026</v>
                </pt>
                <pt idx="2">
                  <v>Marzo 2026</v>
                </pt>
                <pt idx="3">
                  <v>Abril 2026</v>
                </pt>
                <pt idx="4">
                  <v>Mayo 2026</v>
                </pt>
                <pt idx="5">
                  <v>Junio 2026</v>
                </pt>
              </strCache>
            </strRef>
          </cat>
          <val>
            <numRef>
              <f>Comparativo!$C$16:$C$21</f>
              <numCache>
                <formatCode>"RD$"\ #,##0</formatCode>
                <ptCount val="6"/>
                <pt idx="0">
                  <v>495424.9978</v>
                </pt>
                <pt idx="1">
                  <v>415252.51</v>
                </pt>
                <pt idx="2">
                  <v>404698.105</v>
                </pt>
                <pt idx="3">
                  <v>410130.105</v>
                </pt>
                <pt idx="4">
                  <v>533492.855</v>
                </pt>
                <pt idx="5">
                  <v>7650.9775</v>
                </pt>
              </numCache>
            </numRef>
          </val>
          <smooth val="0"/>
        </ser>
        <ser>
          <idx val="2"/>
          <order val="2"/>
          <tx>
            <strRef>
              <f>Comparativo!$D$15</f>
              <strCache>
                <ptCount val="1"/>
                <pt idx="0">
                  <v>La Cata SJM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spPr>
          </marker>
          <cat>
            <strRef>
              <f>Comparativo!$A$16:$A$21</f>
              <strCache>
                <ptCount val="6"/>
                <pt idx="0">
                  <v>Enero 2026</v>
                </pt>
                <pt idx="1">
                  <v>Febrero 2026</v>
                </pt>
                <pt idx="2">
                  <v>Marzo 2026</v>
                </pt>
                <pt idx="3">
                  <v>Abril 2026</v>
                </pt>
                <pt idx="4">
                  <v>Mayo 2026</v>
                </pt>
                <pt idx="5">
                  <v>Junio 2026</v>
                </pt>
              </strCache>
            </strRef>
          </cat>
          <val>
            <numRef>
              <f>Comparativo!$D$16:$D$21</f>
              <numCache>
                <formatCode>"RD$"\ #,##0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31966079"/>
        <axId val="331964287"/>
      </lineChart>
      <catAx>
        <axId val="33196607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27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331964287"/>
        <crosses val="autoZero"/>
        <auto val="1"/>
        <lblAlgn val="ctr"/>
        <lblOffset val="100"/>
        <noMultiLvlLbl val="0"/>
      </catAx>
      <valAx>
        <axId val="331964287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Ventas (RD$)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&quot;RD$&quot;\ #,##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3319660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0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2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 Promedio por Día de Semana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2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Comparativo!$B$35</f>
              <strCache>
                <ptCount val="1"/>
                <pt idx="0">
                  <v>La Cata LMF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Comparativo!$A$36:$A$42</f>
              <strCache>
                <ptCount val="7"/>
                <pt idx="0">
                  <v>Lunes</v>
                </pt>
                <pt idx="1">
                  <v>Martes</v>
                </pt>
                <pt idx="2">
                  <v>Miércoles</v>
                </pt>
                <pt idx="3">
                  <v>Jueves</v>
                </pt>
                <pt idx="4">
                  <v>Viernes</v>
                </pt>
                <pt idx="5">
                  <v>Sábado</v>
                </pt>
                <pt idx="6">
                  <v>Domingo</v>
                </pt>
              </strCache>
            </strRef>
          </cat>
          <val>
            <numRef>
              <f>Comparativo!$B$36:$B$42</f>
              <numCache>
                <formatCode>"RD$"\ #,##0</formatCode>
                <ptCount val="7"/>
                <pt idx="0">
                  <v>45166.11151923077</v>
                </pt>
                <pt idx="1">
                  <v>47125.58442307693</v>
                </pt>
                <pt idx="2">
                  <v>67223.58818000001</v>
                </pt>
                <pt idx="3">
                  <v>91950.71455307693</v>
                </pt>
                <pt idx="4">
                  <v>96881.06685999999</v>
                </pt>
                <pt idx="5">
                  <v>200810.1205576923</v>
                </pt>
                <pt idx="6">
                  <v>204120.8043846154</v>
                </pt>
              </numCache>
            </numRef>
          </val>
        </ser>
        <ser>
          <idx val="1"/>
          <order val="1"/>
          <tx>
            <strRef>
              <f>Comparativo!$C$35</f>
              <strCache>
                <ptCount val="1"/>
                <pt idx="0">
                  <v>La Cata DF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Comparativo!$A$36:$A$42</f>
              <strCache>
                <ptCount val="7"/>
                <pt idx="0">
                  <v>Lunes</v>
                </pt>
                <pt idx="1">
                  <v>Martes</v>
                </pt>
                <pt idx="2">
                  <v>Miércoles</v>
                </pt>
                <pt idx="3">
                  <v>Jueves</v>
                </pt>
                <pt idx="4">
                  <v>Viernes</v>
                </pt>
                <pt idx="5">
                  <v>Sábado</v>
                </pt>
                <pt idx="6">
                  <v>Domingo</v>
                </pt>
              </strCache>
            </strRef>
          </cat>
          <val>
            <numRef>
              <f>Comparativo!$C$36:$C$42</f>
              <numCache>
                <formatCode>"RD$"\ #,##0</formatCode>
                <ptCount val="7"/>
                <pt idx="0">
                  <v>8324.47681818182</v>
                </pt>
                <pt idx="1">
                  <v>3793.730681818182</v>
                </pt>
                <pt idx="2">
                  <v>9408.016666666668</v>
                </pt>
                <pt idx="3">
                  <v>11998.71523809524</v>
                </pt>
                <pt idx="4">
                  <v>22458.59975</v>
                </pt>
                <pt idx="5">
                  <v>27758.50392857143</v>
                </pt>
                <pt idx="6">
                  <v>26673.24168095239</v>
                </pt>
              </numCache>
            </numRef>
          </val>
        </ser>
        <ser>
          <idx val="2"/>
          <order val="2"/>
          <tx>
            <strRef>
              <f>Comparativo!$D$35</f>
              <strCache>
                <ptCount val="1"/>
                <pt idx="0">
                  <v>La Cata SJM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strRef>
              <f>Comparativo!$A$36:$A$42</f>
              <strCache>
                <ptCount val="7"/>
                <pt idx="0">
                  <v>Lunes</v>
                </pt>
                <pt idx="1">
                  <v>Martes</v>
                </pt>
                <pt idx="2">
                  <v>Miércoles</v>
                </pt>
                <pt idx="3">
                  <v>Jueves</v>
                </pt>
                <pt idx="4">
                  <v>Viernes</v>
                </pt>
                <pt idx="5">
                  <v>Sábado</v>
                </pt>
                <pt idx="6">
                  <v>Domingo</v>
                </pt>
              </strCache>
            </strRef>
          </cat>
          <val>
            <numRef>
              <f>Comparativo!$D$36:$D$42</f>
              <numCache>
                <formatCode>"RD$"\ #,##0</formatCode>
                <ptCount val="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894104255"/>
        <axId val="896535167"/>
      </barChart>
      <catAx>
        <axId val="89410425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896535167"/>
        <crosses val="autoZero"/>
        <auto val="1"/>
        <lblAlgn val="ctr"/>
        <lblOffset val="100"/>
        <noMultiLvlLbl val="0"/>
      </catAx>
      <valAx>
        <axId val="896535167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Promedio (RD$)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&quot;RD$&quot;\ #,##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894104255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0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2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Participación por Tienda (2026)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2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pieChart>
        <varyColors val="1"/>
        <ser>
          <idx val="0"/>
          <order val="0"/>
          <tx>
            <strRef>
              <f>Comparativo!$R$15</f>
              <strCache>
                <ptCount val="1"/>
                <pt idx="0">
                  <v>Total</v>
                </pt>
              </strCache>
            </strRef>
          </tx>
          <spPr>
            <a:ln>
              <a:prstDash val="solid"/>
            </a:ln>
          </spPr>
          <dPt>
            <idx val="0"/>
            <bubble3D val="0"/>
            <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Comparativo!$Q$16:$Q$18</f>
              <strCache>
                <ptCount val="3"/>
                <pt idx="0">
                  <v>La Cata LMF</v>
                </pt>
                <pt idx="1">
                  <v>La Cata DF</v>
                </pt>
                <pt idx="2">
                  <v>La Cata SJM</v>
                </pt>
              </strCache>
            </strRef>
          </cat>
          <val>
            <numRef>
              <f>Comparativo!$R$16:$R$18</f>
              <numCache>
                <formatCode>General</formatCode>
                <ptCount val="3"/>
                <pt idx="0">
                  <v>19421123.09738</v>
                </pt>
                <pt idx="1">
                  <v>2266649.5503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0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Relationship Type="http://schemas.openxmlformats.org/officeDocument/2006/relationships/chart" Target="/xl/charts/chart8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9</col>
      <colOff>0</colOff>
      <row>7</row>
      <rowOff>0</rowOff>
    </from>
    <to>
      <col>15</col>
      <colOff>0</colOff>
      <row>17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9</col>
      <colOff>0</colOff>
      <row>17</row>
      <rowOff>0</rowOff>
    </from>
    <to>
      <col>15</col>
      <colOff>0</colOff>
      <row>27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9</col>
      <colOff>0</colOff>
      <row>27</row>
      <rowOff>0</rowOff>
    </from>
    <to>
      <col>18</col>
      <colOff>0</colOff>
      <row>40</row>
      <rowOff>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15</col>
      <colOff>0</colOff>
      <row>7</row>
      <rowOff>0</rowOff>
    </from>
    <to>
      <col>22</col>
      <colOff>0</colOff>
      <row>17</row>
      <rowOff>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>
    <from>
      <col>15</col>
      <colOff>0</colOff>
      <row>17</row>
      <rowOff>0</rowOff>
    </from>
    <to>
      <col>22</col>
      <colOff>0</colOff>
      <row>27</row>
      <rowOff>0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2</row>
      <rowOff>0</rowOff>
    </from>
    <to>
      <col>16</col>
      <colOff>0</colOff>
      <row>14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15</row>
      <rowOff>0</rowOff>
    </from>
    <to>
      <col>16</col>
      <colOff>0</colOff>
      <row>33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8</col>
      <colOff>0</colOff>
      <row>34</row>
      <rowOff>0</rowOff>
    </from>
    <to>
      <col>16</col>
      <colOff>0</colOff>
      <row>44</row>
      <rowOff>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microsoft.com/office/2006/relationships/xlExternalLinkPath/xlPathMissing" Target="3" TargetMode="External" Id="rId1" 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4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shboard Mensual"/>
    </sheetNames>
    <sheetDataSet>
      <sheetData sheetId="0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Inventario 2.0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D18" sqref="D18"/>
    </sheetView>
  </sheetViews>
  <sheetFormatPr baseColWidth="10" defaultColWidth="8.83203125" defaultRowHeight="15"/>
  <cols>
    <col width="22" customWidth="1" style="115" min="1" max="1"/>
    <col width="20" customWidth="1" style="115" min="2" max="2"/>
    <col width="3" customWidth="1" style="115" min="3" max="3"/>
    <col width="40" customWidth="1" style="115" min="4" max="4"/>
    <col width="3" customWidth="1" style="115" min="5" max="5"/>
    <col width="18" customWidth="1" style="115" min="7" max="7"/>
  </cols>
  <sheetData>
    <row r="1" ht="19" customHeight="1" s="115">
      <c r="A1" s="114" t="inlineStr">
        <is>
          <t>La Cata – Control Total (LMF + DF + SJM)</t>
        </is>
      </c>
    </row>
    <row r="2" ht="16" customHeight="1" s="115">
      <c r="A2" s="11" t="inlineStr">
        <is>
          <t>Concepto</t>
        </is>
      </c>
      <c r="B2" s="11" t="inlineStr">
        <is>
          <t>Valor</t>
        </is>
      </c>
      <c r="C2" s="11" t="n"/>
      <c r="D2" s="11" t="inlineStr">
        <is>
          <t>Notas</t>
        </is>
      </c>
      <c r="E2" s="1" t="n"/>
      <c r="G2" s="2" t="inlineStr">
        <is>
          <t>Ubicaciones</t>
        </is>
      </c>
    </row>
    <row r="3" ht="16" customHeight="1" s="115">
      <c r="A3" s="3" t="inlineStr">
        <is>
          <t>Ubicación 1</t>
        </is>
      </c>
      <c r="B3" s="3" t="inlineStr">
        <is>
          <t>La Cata LMF</t>
        </is>
      </c>
      <c r="C3" s="4" t="n"/>
      <c r="D3" s="3" t="inlineStr">
        <is>
          <t>Color: Azul</t>
        </is>
      </c>
      <c r="G3" s="37" t="inlineStr">
        <is>
          <t>La Cata LMF</t>
        </is>
      </c>
    </row>
    <row r="4" ht="16" customHeight="1" s="115">
      <c r="A4" s="3" t="inlineStr">
        <is>
          <t>Ubicación 2</t>
        </is>
      </c>
      <c r="B4" s="3" t="inlineStr">
        <is>
          <t>La Cata DF</t>
        </is>
      </c>
      <c r="C4" s="4" t="n"/>
      <c r="D4" s="3" t="inlineStr">
        <is>
          <t>Color: Verde</t>
        </is>
      </c>
      <c r="G4" s="38" t="inlineStr">
        <is>
          <t>La Cata DF</t>
        </is>
      </c>
    </row>
    <row r="5" ht="16" customHeight="1" s="115">
      <c r="A5" s="3" t="inlineStr">
        <is>
          <t>Ubicación 3</t>
        </is>
      </c>
      <c r="B5" s="5" t="inlineStr">
        <is>
          <t>La Cata SJM</t>
        </is>
      </c>
      <c r="C5" s="4" t="n"/>
      <c r="D5" s="3" t="inlineStr">
        <is>
          <t>Color: Naranja</t>
        </is>
      </c>
      <c r="G5" s="9" t="inlineStr">
        <is>
          <t>La Cata SJM</t>
        </is>
      </c>
    </row>
    <row r="6" ht="16" customHeight="1" s="115">
      <c r="A6" s="3" t="inlineStr">
        <is>
          <t>Fee Tarjeta</t>
        </is>
      </c>
      <c r="B6" s="5" t="n">
        <v>0.0345</v>
      </c>
      <c r="C6" s="4" t="n"/>
      <c r="D6" s="3" t="inlineStr">
        <is>
          <t>3.45% comisión bancaria</t>
        </is>
      </c>
      <c r="G6" s="80" t="inlineStr">
        <is>
          <t>AMBAS</t>
        </is>
      </c>
    </row>
    <row r="7" ht="16" customHeight="1" s="115">
      <c r="A7" s="3" t="inlineStr">
        <is>
          <t>ITBIS %</t>
        </is>
      </c>
      <c r="B7" s="5" t="n">
        <v>0.18</v>
      </c>
      <c r="C7" s="4" t="n"/>
      <c r="D7" s="3" t="inlineStr">
        <is>
          <t>Solo ventas gravadas (no alcohol)</t>
        </is>
      </c>
    </row>
    <row r="8" ht="16" customHeight="1" s="115">
      <c r="A8" s="3" t="inlineStr">
        <is>
          <t>% Empresa</t>
        </is>
      </c>
      <c r="B8" s="5" t="n">
        <v>0.5</v>
      </c>
      <c r="C8" s="4" t="n"/>
      <c r="D8" s="3" t="inlineStr">
        <is>
          <t>Distribución utilidades</t>
        </is>
      </c>
    </row>
    <row r="9" ht="16" customHeight="1" s="115">
      <c r="A9" s="3" t="inlineStr">
        <is>
          <t>% Socio A</t>
        </is>
      </c>
      <c r="B9" s="5" t="n">
        <v>0.25</v>
      </c>
      <c r="C9" s="4" t="n"/>
      <c r="D9" s="3" t="inlineStr">
        <is>
          <t>Distribución utilidades</t>
        </is>
      </c>
    </row>
    <row r="10">
      <c r="A10" t="inlineStr">
        <is>
          <t>% Socio B</t>
        </is>
      </c>
      <c r="B10" t="n">
        <v>0.25</v>
      </c>
      <c r="D10" t="inlineStr">
        <is>
          <t>Distribución utilidades</t>
        </is>
      </c>
    </row>
  </sheetData>
  <mergeCells count="1">
    <mergeCell ref="A1:E1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284"/>
  <sheetViews>
    <sheetView showGridLines="0" tabSelected="1" zoomScale="120" zoomScaleNormal="120" workbookViewId="0">
      <pane ySplit="1" topLeftCell="A32" activePane="bottomLeft" state="frozen"/>
      <selection pane="bottomLeft" activeCell="A304" sqref="A304"/>
    </sheetView>
  </sheetViews>
  <sheetFormatPr baseColWidth="10" defaultColWidth="8.83203125" defaultRowHeight="15"/>
  <cols>
    <col width="25.6640625" bestFit="1" customWidth="1" style="293" min="1" max="1"/>
    <col width="10" bestFit="1" customWidth="1" style="18" min="2" max="2"/>
    <col width="13.6640625" bestFit="1" customWidth="1" style="18" min="3" max="3"/>
    <col width="14.1640625" bestFit="1" customWidth="1" style="18" min="4" max="4"/>
    <col width="11.6640625" bestFit="1" customWidth="1" style="18" min="5" max="5"/>
    <col width="13.6640625" bestFit="1" customWidth="1" style="18" min="6" max="6"/>
    <col width="14.33203125" bestFit="1" customWidth="1" style="18" min="7" max="7"/>
    <col width="12.6640625" bestFit="1" customWidth="1" style="18" min="8" max="8"/>
    <col width="17.5" bestFit="1" customWidth="1" style="18" min="9" max="9"/>
    <col width="21.5" bestFit="1" customWidth="1" style="18" min="10" max="10"/>
    <col hidden="1" width="12.33203125" customWidth="1" style="18" min="11" max="12"/>
    <col width="18.33203125" bestFit="1" customWidth="1" style="18" min="13" max="13"/>
    <col width="16.33203125" bestFit="1" customWidth="1" style="18" min="14" max="14"/>
    <col width="63.1640625" bestFit="1" customWidth="1" style="22" min="15" max="15"/>
    <col width="8.83203125" customWidth="1" style="18" min="16" max="17"/>
    <col width="8.83203125" customWidth="1" style="18" min="18" max="16384"/>
  </cols>
  <sheetData>
    <row r="1" ht="48" customFormat="1" customHeight="1" s="106">
      <c r="A1" s="294" t="inlineStr">
        <is>
          <t>FECHA</t>
        </is>
      </c>
      <c r="B1" s="11" t="inlineStr">
        <is>
          <t>UBICACION</t>
        </is>
      </c>
      <c r="C1" s="11" t="inlineStr">
        <is>
          <t>EFECTIVO</t>
        </is>
      </c>
      <c r="D1" s="11" t="inlineStr">
        <is>
          <t>TARJETA (BRUTA)</t>
        </is>
      </c>
      <c r="E1" s="11" t="inlineStr">
        <is>
          <t>FEE TARJETA (3.45%)</t>
        </is>
      </c>
      <c r="F1" s="11" t="inlineStr">
        <is>
          <t>TARJETA NETA</t>
        </is>
      </c>
      <c r="G1" s="11" t="inlineStr">
        <is>
          <t>TRANSFERENCIAS</t>
        </is>
      </c>
      <c r="H1" s="11" t="inlineStr">
        <is>
          <t>PEDIDOS YA</t>
        </is>
      </c>
      <c r="I1" s="11" t="inlineStr">
        <is>
          <t>NOTAS DE CREDITO (-)</t>
        </is>
      </c>
      <c r="J1" s="11" t="inlineStr">
        <is>
          <t>TOTAL COBRADO CON ITBS</t>
        </is>
      </c>
      <c r="K1" s="11" t="inlineStr">
        <is>
          <t>VENTAS GRABADAS (BASE SIN ITBS)</t>
        </is>
      </c>
      <c r="L1" s="11" t="inlineStr">
        <is>
          <t>ITBS COBRADO</t>
        </is>
      </c>
      <c r="M1" s="11" t="inlineStr">
        <is>
          <t>VENTAS SIN ITBIS (para utilidad)</t>
        </is>
      </c>
      <c r="N1" s="31" t="inlineStr">
        <is>
          <t>DEPOSITO EFECTIVO (SEMANAL)</t>
        </is>
      </c>
      <c r="O1" s="105" t="inlineStr">
        <is>
          <t>NOTAS</t>
        </is>
      </c>
    </row>
    <row r="2">
      <c r="A2" s="295" t="n">
        <v>46023</v>
      </c>
      <c r="B2" s="14" t="inlineStr">
        <is>
          <t>La Cata LMF</t>
        </is>
      </c>
      <c r="C2" s="15" t="n">
        <v>561911.5600000001</v>
      </c>
      <c r="D2" s="15" t="n">
        <v>191788.96</v>
      </c>
      <c r="E2" s="15">
        <f>D2*Setup!$B$6</f>
        <v/>
      </c>
      <c r="F2" s="15">
        <f>D2-E2</f>
        <v/>
      </c>
      <c r="G2" s="15" t="n">
        <v>0</v>
      </c>
      <c r="H2" s="15" t="n"/>
      <c r="I2" s="15" t="n">
        <v>705</v>
      </c>
      <c r="J2" s="15">
        <f>C2+F2+G2-I2</f>
        <v/>
      </c>
      <c r="K2" s="15" t="n"/>
      <c r="L2" s="15">
        <f>K2*Setup!$B$7</f>
        <v/>
      </c>
      <c r="M2" s="15">
        <f>J2-L2</f>
        <v/>
      </c>
      <c r="N2" s="21" t="n"/>
    </row>
    <row r="3">
      <c r="A3" s="295" t="n">
        <v>46023</v>
      </c>
      <c r="B3" s="14" t="inlineStr">
        <is>
          <t>La Cata DF</t>
        </is>
      </c>
      <c r="C3" s="15" t="n">
        <v>16502.6</v>
      </c>
      <c r="D3" s="15" t="n">
        <v>15265</v>
      </c>
      <c r="E3" s="15">
        <f>D3*Setup!$B$6</f>
        <v/>
      </c>
      <c r="F3" s="15">
        <f>D3-E3</f>
        <v/>
      </c>
      <c r="G3" s="15" t="n">
        <v>0</v>
      </c>
      <c r="H3" s="15" t="n"/>
      <c r="I3" s="15" t="n">
        <v>0</v>
      </c>
      <c r="J3" s="15">
        <f>C3+F3+G3-I3</f>
        <v/>
      </c>
      <c r="K3" s="15" t="n"/>
      <c r="L3" s="15">
        <f>K3*Setup!$B$7</f>
        <v/>
      </c>
      <c r="M3" s="15">
        <f>J3-L3</f>
        <v/>
      </c>
      <c r="N3" s="21" t="n"/>
    </row>
    <row r="4">
      <c r="A4" s="295" t="n">
        <v>46024</v>
      </c>
      <c r="B4" s="14" t="inlineStr">
        <is>
          <t>La Cata LMF</t>
        </is>
      </c>
      <c r="C4" s="15" t="n">
        <v>243603</v>
      </c>
      <c r="D4" s="15" t="n">
        <v>126392</v>
      </c>
      <c r="E4" s="15">
        <f>D4*Setup!$B$6</f>
        <v/>
      </c>
      <c r="F4" s="15">
        <f>D4-E4</f>
        <v/>
      </c>
      <c r="G4" s="15" t="n">
        <v>7890</v>
      </c>
      <c r="H4" s="15" t="n"/>
      <c r="I4" s="15" t="n">
        <v>395</v>
      </c>
      <c r="J4" s="15">
        <f>C4+F4+G4-I4</f>
        <v/>
      </c>
      <c r="K4" s="15" t="n"/>
      <c r="L4" s="15">
        <f>K4*Setup!$B$7</f>
        <v/>
      </c>
      <c r="M4" s="15">
        <f>J4-L4</f>
        <v/>
      </c>
      <c r="N4" s="21" t="n"/>
    </row>
    <row r="5">
      <c r="A5" s="295" t="n">
        <v>46024</v>
      </c>
      <c r="B5" s="14" t="inlineStr">
        <is>
          <t>La Cata DF</t>
        </is>
      </c>
      <c r="C5" s="15" t="n">
        <v>3875</v>
      </c>
      <c r="D5" s="15" t="n">
        <v>2080</v>
      </c>
      <c r="E5" s="15">
        <f>D5*Setup!$B$6</f>
        <v/>
      </c>
      <c r="F5" s="15">
        <f>D5-E5</f>
        <v/>
      </c>
      <c r="G5" s="15" t="n">
        <v>0</v>
      </c>
      <c r="H5" s="15" t="n"/>
      <c r="I5" s="15" t="n">
        <v>0</v>
      </c>
      <c r="J5" s="15">
        <f>C5+F5+G5-I5</f>
        <v/>
      </c>
      <c r="K5" s="15" t="n"/>
      <c r="L5" s="15">
        <f>K5*Setup!$B$7</f>
        <v/>
      </c>
      <c r="M5" s="15">
        <f>J5-L5</f>
        <v/>
      </c>
      <c r="N5" s="21" t="n"/>
    </row>
    <row r="6">
      <c r="A6" s="295" t="n">
        <v>46025</v>
      </c>
      <c r="B6" s="14" t="inlineStr">
        <is>
          <t>La Cata LMF</t>
        </is>
      </c>
      <c r="C6" s="15" t="n">
        <v>111795.61</v>
      </c>
      <c r="D6" s="15" t="n">
        <v>114720</v>
      </c>
      <c r="E6" s="15">
        <f>D6*Setup!$B$6</f>
        <v/>
      </c>
      <c r="F6" s="15">
        <f>D6-E6</f>
        <v/>
      </c>
      <c r="G6" s="15" t="n">
        <v>16502</v>
      </c>
      <c r="H6" s="15" t="n"/>
      <c r="I6" s="15" t="n">
        <v>6219</v>
      </c>
      <c r="J6" s="15">
        <f>C6+F6+G6-I6</f>
        <v/>
      </c>
      <c r="K6" s="15" t="n"/>
      <c r="L6" s="15">
        <f>K6*Setup!$B$7</f>
        <v/>
      </c>
      <c r="M6" s="15">
        <f>J6-L6</f>
        <v/>
      </c>
      <c r="N6" s="21" t="n"/>
    </row>
    <row r="7">
      <c r="A7" s="295" t="n">
        <v>46025</v>
      </c>
      <c r="B7" s="14" t="inlineStr">
        <is>
          <t>La Cata DF</t>
        </is>
      </c>
      <c r="C7" s="15" t="n">
        <v>6495</v>
      </c>
      <c r="D7" s="15" t="n">
        <v>2695</v>
      </c>
      <c r="E7" s="15">
        <f>D7*Setup!$B$6</f>
        <v/>
      </c>
      <c r="F7" s="15">
        <f>D7-E7</f>
        <v/>
      </c>
      <c r="G7" s="15" t="n">
        <v>0</v>
      </c>
      <c r="H7" s="15" t="n"/>
      <c r="I7" s="15" t="n">
        <v>0</v>
      </c>
      <c r="J7" s="15">
        <f>C7+F7+G7-I7</f>
        <v/>
      </c>
      <c r="K7" s="15" t="n"/>
      <c r="L7" s="15">
        <f>K7*Setup!$B$7</f>
        <v/>
      </c>
      <c r="M7" s="15">
        <f>J7-L7</f>
        <v/>
      </c>
      <c r="N7" s="21" t="n"/>
    </row>
    <row r="8">
      <c r="A8" s="295" t="n">
        <v>46026</v>
      </c>
      <c r="B8" s="14" t="inlineStr">
        <is>
          <t>La Cata LMF</t>
        </is>
      </c>
      <c r="C8" s="15" t="n">
        <v>150879</v>
      </c>
      <c r="D8" s="15" t="n">
        <v>94242</v>
      </c>
      <c r="E8" s="15">
        <f>D8*Setup!$B$6</f>
        <v/>
      </c>
      <c r="F8" s="15">
        <f>D8-E8</f>
        <v/>
      </c>
      <c r="G8" s="15" t="n">
        <v>2865</v>
      </c>
      <c r="H8" s="15" t="n"/>
      <c r="I8" s="15" t="n">
        <v>0</v>
      </c>
      <c r="J8" s="15">
        <f>C8+F8+G8-I8</f>
        <v/>
      </c>
      <c r="K8" s="15" t="n"/>
      <c r="L8" s="15">
        <f>K8*Setup!$B$7</f>
        <v/>
      </c>
      <c r="M8" s="15">
        <f>J8-L8</f>
        <v/>
      </c>
      <c r="N8" s="21" t="n"/>
    </row>
    <row r="9">
      <c r="A9" s="295" t="n">
        <v>46026</v>
      </c>
      <c r="B9" s="14" t="inlineStr">
        <is>
          <t>La Cata DF</t>
        </is>
      </c>
      <c r="C9" s="15" t="n">
        <v>17995</v>
      </c>
      <c r="D9" s="15" t="n">
        <v>9272.6</v>
      </c>
      <c r="E9" s="15">
        <f>D9*Setup!$B$6</f>
        <v/>
      </c>
      <c r="F9" s="15">
        <f>D9-E9</f>
        <v/>
      </c>
      <c r="G9" s="15" t="n">
        <v>0</v>
      </c>
      <c r="H9" s="15" t="n"/>
      <c r="I9" s="15" t="n">
        <v>0</v>
      </c>
      <c r="J9" s="15">
        <f>C9+F9+G9-I9</f>
        <v/>
      </c>
      <c r="K9" s="15" t="n"/>
      <c r="L9" s="15">
        <f>K9*Setup!$B$7</f>
        <v/>
      </c>
      <c r="M9" s="15">
        <f>J9-L9</f>
        <v/>
      </c>
      <c r="N9" s="21" t="n"/>
    </row>
    <row r="10">
      <c r="A10" s="295" t="n">
        <v>46027</v>
      </c>
      <c r="B10" s="14" t="inlineStr">
        <is>
          <t>La Cata LMF</t>
        </is>
      </c>
      <c r="C10" s="15" t="n">
        <v>54994</v>
      </c>
      <c r="D10" s="15" t="n">
        <v>22455</v>
      </c>
      <c r="E10" s="15">
        <f>D10*Setup!$B$6</f>
        <v/>
      </c>
      <c r="F10" s="15">
        <f>D10-E10</f>
        <v/>
      </c>
      <c r="G10" s="15" t="n">
        <v>645</v>
      </c>
      <c r="H10" s="15" t="n"/>
      <c r="I10" s="15" t="n">
        <v>220</v>
      </c>
      <c r="J10" s="15">
        <f>C10+F10+G10-I10</f>
        <v/>
      </c>
      <c r="K10" s="15" t="n"/>
      <c r="L10" s="15">
        <f>K10*Setup!$B$7</f>
        <v/>
      </c>
      <c r="M10" s="15">
        <f>J10-L10</f>
        <v/>
      </c>
      <c r="N10" s="21" t="n"/>
    </row>
    <row r="11">
      <c r="A11" s="295" t="n">
        <v>46027</v>
      </c>
      <c r="B11" s="14" t="inlineStr">
        <is>
          <t>La Cata DF</t>
        </is>
      </c>
      <c r="C11" s="15" t="n">
        <v>6355</v>
      </c>
      <c r="D11" s="15" t="n">
        <v>650</v>
      </c>
      <c r="E11" s="15">
        <f>D11*Setup!$B$6</f>
        <v/>
      </c>
      <c r="F11" s="15">
        <f>D11-E11</f>
        <v/>
      </c>
      <c r="G11" s="15" t="n">
        <v>0</v>
      </c>
      <c r="H11" s="15" t="n"/>
      <c r="I11" s="15" t="n">
        <v>0</v>
      </c>
      <c r="J11" s="15">
        <f>C11+F11+G11-I11</f>
        <v/>
      </c>
      <c r="K11" s="15" t="n"/>
      <c r="L11" s="15">
        <f>K11*Setup!$B$7</f>
        <v/>
      </c>
      <c r="M11" s="15">
        <f>J11-L11</f>
        <v/>
      </c>
      <c r="N11" s="21" t="n"/>
    </row>
    <row r="12">
      <c r="A12" s="295" t="n">
        <v>46028</v>
      </c>
      <c r="B12" s="14" t="inlineStr">
        <is>
          <t>La Cata LMF</t>
        </is>
      </c>
      <c r="C12" s="15" t="n">
        <v>45555</v>
      </c>
      <c r="D12" s="15" t="n">
        <v>13990</v>
      </c>
      <c r="E12" s="15">
        <f>D12*Setup!$B$6</f>
        <v/>
      </c>
      <c r="F12" s="15">
        <f>D12-E12</f>
        <v/>
      </c>
      <c r="G12" s="15" t="n">
        <v>1190</v>
      </c>
      <c r="H12" s="15" t="n"/>
      <c r="I12" s="15" t="n">
        <v>0</v>
      </c>
      <c r="J12" s="15">
        <f>C12+F12+G12-I12</f>
        <v/>
      </c>
      <c r="K12" s="15" t="n"/>
      <c r="L12" s="15">
        <f>K12*Setup!$B$7</f>
        <v/>
      </c>
      <c r="M12" s="15">
        <f>J12-L12</f>
        <v/>
      </c>
      <c r="N12" s="21" t="n">
        <v>511590</v>
      </c>
    </row>
    <row r="13">
      <c r="A13" s="295" t="n">
        <v>46028</v>
      </c>
      <c r="B13" s="14" t="inlineStr">
        <is>
          <t>La Cata DF</t>
        </is>
      </c>
      <c r="C13" s="15" t="n">
        <v>6055</v>
      </c>
      <c r="D13" s="15" t="n">
        <v>395</v>
      </c>
      <c r="E13" s="15">
        <f>D13*Setup!$B$6</f>
        <v/>
      </c>
      <c r="F13" s="15">
        <f>D13-E13</f>
        <v/>
      </c>
      <c r="G13" s="15" t="n">
        <v>0</v>
      </c>
      <c r="H13" s="15" t="n"/>
      <c r="I13" s="15" t="n">
        <v>0</v>
      </c>
      <c r="J13" s="15">
        <f>C13+F13+G13-I13</f>
        <v/>
      </c>
      <c r="K13" s="15" t="n"/>
      <c r="L13" s="15">
        <f>K13*Setup!$B$7</f>
        <v/>
      </c>
      <c r="M13" s="15">
        <f>J13-L13</f>
        <v/>
      </c>
      <c r="N13" s="21" t="n"/>
    </row>
    <row r="14">
      <c r="A14" s="295" t="n">
        <v>46029</v>
      </c>
      <c r="B14" s="14" t="inlineStr">
        <is>
          <t>La Cata LMF</t>
        </is>
      </c>
      <c r="C14" s="15" t="n">
        <v>50380</v>
      </c>
      <c r="D14" s="15" t="n">
        <v>9300</v>
      </c>
      <c r="E14" s="15">
        <f>D14*Setup!$B$6</f>
        <v/>
      </c>
      <c r="F14" s="15">
        <f>D14-E14</f>
        <v/>
      </c>
      <c r="G14" s="15" t="n">
        <v>195</v>
      </c>
      <c r="H14" s="15" t="n"/>
      <c r="I14" s="15" t="n">
        <v>0</v>
      </c>
      <c r="J14" s="15">
        <f>C14+F14+G14-I14</f>
        <v/>
      </c>
      <c r="K14" s="15" t="n"/>
      <c r="L14" s="15">
        <f>K14*Setup!$B$7</f>
        <v/>
      </c>
      <c r="M14" s="15">
        <f>J14-L14</f>
        <v/>
      </c>
      <c r="N14" s="21" t="n"/>
    </row>
    <row r="15">
      <c r="A15" s="295" t="n">
        <v>46029</v>
      </c>
      <c r="B15" s="14" t="inlineStr">
        <is>
          <t>La Cata DF</t>
        </is>
      </c>
      <c r="C15" s="15" t="n">
        <v>8160</v>
      </c>
      <c r="D15" s="15" t="n">
        <v>390</v>
      </c>
      <c r="E15" s="15">
        <f>D15*Setup!$B$6</f>
        <v/>
      </c>
      <c r="F15" s="15">
        <f>D15-E15</f>
        <v/>
      </c>
      <c r="G15" s="15" t="n">
        <v>0</v>
      </c>
      <c r="H15" s="15" t="n"/>
      <c r="I15" s="15" t="n">
        <v>0</v>
      </c>
      <c r="J15" s="15">
        <f>C15+F15+G15-I15</f>
        <v/>
      </c>
      <c r="K15" s="15" t="n"/>
      <c r="L15" s="15">
        <f>K15*Setup!$B$7</f>
        <v/>
      </c>
      <c r="M15" s="15">
        <f>J15-L15</f>
        <v/>
      </c>
      <c r="N15" s="21" t="n"/>
    </row>
    <row r="16">
      <c r="A16" s="295" t="n">
        <v>46030</v>
      </c>
      <c r="B16" s="14" t="inlineStr">
        <is>
          <t>La Cata LMF</t>
        </is>
      </c>
      <c r="C16" s="15" t="n">
        <v>37165</v>
      </c>
      <c r="D16" s="15" t="n">
        <v>3720</v>
      </c>
      <c r="E16" s="15">
        <f>D16*Setup!$B$6</f>
        <v/>
      </c>
      <c r="F16" s="15">
        <f>D16-E16</f>
        <v/>
      </c>
      <c r="G16" s="15" t="n">
        <v>0</v>
      </c>
      <c r="H16" s="15" t="n"/>
      <c r="I16" s="15" t="n">
        <v>0</v>
      </c>
      <c r="J16" s="15">
        <f>C16+F16+G16-I16</f>
        <v/>
      </c>
      <c r="K16" s="15" t="n"/>
      <c r="L16" s="15">
        <f>K16*Setup!$B$7</f>
        <v/>
      </c>
      <c r="M16" s="15">
        <f>J16-L16</f>
        <v/>
      </c>
      <c r="N16" s="21" t="n"/>
    </row>
    <row r="17">
      <c r="A17" s="295" t="n">
        <v>46030</v>
      </c>
      <c r="B17" s="14" t="inlineStr">
        <is>
          <t>La Cata DF</t>
        </is>
      </c>
      <c r="C17" s="15" t="n">
        <v>8080</v>
      </c>
      <c r="D17" s="15" t="n">
        <v>1485</v>
      </c>
      <c r="E17" s="15">
        <f>D17*Setup!$B$6</f>
        <v/>
      </c>
      <c r="F17" s="15">
        <f>D17-E17</f>
        <v/>
      </c>
      <c r="G17" s="15" t="n">
        <v>0</v>
      </c>
      <c r="H17" s="15" t="n"/>
      <c r="I17" s="15" t="n">
        <v>0</v>
      </c>
      <c r="J17" s="15">
        <f>C17+F17+G17-I17</f>
        <v/>
      </c>
      <c r="K17" s="15" t="n"/>
      <c r="L17" s="15">
        <f>K17*Setup!$B$7</f>
        <v/>
      </c>
      <c r="M17" s="15">
        <f>J17-L17</f>
        <v/>
      </c>
      <c r="N17" s="21" t="n"/>
    </row>
    <row r="18">
      <c r="A18" s="295" t="n">
        <v>46031</v>
      </c>
      <c r="B18" s="14" t="inlineStr">
        <is>
          <t>La Cata LMF</t>
        </is>
      </c>
      <c r="C18" s="15" t="n">
        <v>34940</v>
      </c>
      <c r="D18" s="15" t="n">
        <v>34250</v>
      </c>
      <c r="E18" s="15">
        <f>D18*Setup!$B$6</f>
        <v/>
      </c>
      <c r="F18" s="15">
        <f>D18-E18</f>
        <v/>
      </c>
      <c r="G18" s="15" t="n">
        <v>1930</v>
      </c>
      <c r="H18" s="15" t="n"/>
      <c r="I18" s="15" t="n">
        <v>0</v>
      </c>
      <c r="J18" s="15">
        <f>C18+F18+G18-I18</f>
        <v/>
      </c>
      <c r="K18" s="15" t="n"/>
      <c r="L18" s="15">
        <f>K18*Setup!$B$7</f>
        <v/>
      </c>
      <c r="M18" s="15">
        <f>J18-L18</f>
        <v/>
      </c>
      <c r="N18" s="21" t="n"/>
    </row>
    <row r="19">
      <c r="A19" s="295" t="n">
        <v>46031</v>
      </c>
      <c r="B19" s="14" t="inlineStr">
        <is>
          <t>La Cata DF</t>
        </is>
      </c>
      <c r="C19" s="15" t="n">
        <v>4805</v>
      </c>
      <c r="D19" s="15" t="n">
        <v>3050</v>
      </c>
      <c r="E19" s="15">
        <f>D19*Setup!$B$6</f>
        <v/>
      </c>
      <c r="F19" s="15">
        <f>D19-E19</f>
        <v/>
      </c>
      <c r="G19" s="15" t="n">
        <v>0</v>
      </c>
      <c r="H19" s="15" t="n"/>
      <c r="I19" s="15" t="n">
        <v>0</v>
      </c>
      <c r="J19" s="15">
        <f>C19+F19+G19-I19</f>
        <v/>
      </c>
      <c r="K19" s="15" t="n"/>
      <c r="L19" s="15">
        <f>K19*Setup!$B$7</f>
        <v/>
      </c>
      <c r="M19" s="15">
        <f>J19-L19</f>
        <v/>
      </c>
      <c r="N19" s="21" t="n"/>
    </row>
    <row r="20">
      <c r="A20" s="295" t="n">
        <v>46032</v>
      </c>
      <c r="B20" s="14" t="inlineStr">
        <is>
          <t>La Cata LMF</t>
        </is>
      </c>
      <c r="C20" s="15" t="n">
        <v>78191</v>
      </c>
      <c r="D20" s="15" t="n">
        <v>28095</v>
      </c>
      <c r="E20" s="15">
        <f>D20*Setup!$B$6</f>
        <v/>
      </c>
      <c r="F20" s="15">
        <f>D20-E20</f>
        <v/>
      </c>
      <c r="G20" s="15" t="n">
        <v>0</v>
      </c>
      <c r="H20" s="15" t="n"/>
      <c r="I20" s="15" t="n">
        <v>995</v>
      </c>
      <c r="J20" s="15">
        <f>C20+F20+G20-I20</f>
        <v/>
      </c>
      <c r="K20" s="15" t="n"/>
      <c r="L20" s="15">
        <f>K20*Setup!$B$7</f>
        <v/>
      </c>
      <c r="M20" s="15">
        <f>J20-L20</f>
        <v/>
      </c>
      <c r="N20" s="21" t="n"/>
    </row>
    <row r="21">
      <c r="A21" s="295" t="n">
        <v>46032</v>
      </c>
      <c r="B21" s="14" t="inlineStr">
        <is>
          <t>La Cata DF</t>
        </is>
      </c>
      <c r="C21" s="15" t="n">
        <v>16570</v>
      </c>
      <c r="D21" s="15" t="n">
        <v>11145</v>
      </c>
      <c r="E21" s="15">
        <f>D21*Setup!$B$6</f>
        <v/>
      </c>
      <c r="F21" s="15">
        <f>D21-E21</f>
        <v/>
      </c>
      <c r="G21" s="15" t="n">
        <v>0</v>
      </c>
      <c r="H21" s="15" t="n"/>
      <c r="I21" s="15" t="n">
        <v>0</v>
      </c>
      <c r="J21" s="15">
        <f>C21+F21+G21-I21</f>
        <v/>
      </c>
      <c r="K21" s="15" t="n"/>
      <c r="L21" s="15">
        <f>K21*Setup!$B$7</f>
        <v/>
      </c>
      <c r="M21" s="15">
        <f>J21-L21</f>
        <v/>
      </c>
      <c r="N21" s="21" t="n"/>
    </row>
    <row r="22">
      <c r="A22" s="295" t="n">
        <v>46033</v>
      </c>
      <c r="B22" s="14" t="inlineStr">
        <is>
          <t>La Cata LMF</t>
        </is>
      </c>
      <c r="C22" s="15" t="n">
        <v>103865</v>
      </c>
      <c r="D22" s="15" t="n">
        <v>48035</v>
      </c>
      <c r="E22" s="15">
        <f>D22*Setup!$B$6</f>
        <v/>
      </c>
      <c r="F22" s="15">
        <f>D22-E22</f>
        <v/>
      </c>
      <c r="G22" s="15" t="n">
        <v>2325</v>
      </c>
      <c r="H22" s="15" t="n"/>
      <c r="I22" s="15" t="n">
        <v>0</v>
      </c>
      <c r="J22" s="15">
        <f>C22+F22+G22-I22</f>
        <v/>
      </c>
      <c r="K22" s="15" t="n"/>
      <c r="L22" s="15">
        <f>K22*Setup!$B$7</f>
        <v/>
      </c>
      <c r="M22" s="15">
        <f>J22-L22</f>
        <v/>
      </c>
      <c r="N22" s="21" t="n"/>
    </row>
    <row r="23">
      <c r="A23" s="295" t="n">
        <v>46033</v>
      </c>
      <c r="B23" s="14" t="inlineStr">
        <is>
          <t>La Cata DF</t>
        </is>
      </c>
      <c r="C23" s="15" t="n">
        <v>9370</v>
      </c>
      <c r="D23" s="15" t="n">
        <v>4005</v>
      </c>
      <c r="E23" s="15">
        <f>D23*Setup!$B$6</f>
        <v/>
      </c>
      <c r="F23" s="15">
        <f>D23-E23</f>
        <v/>
      </c>
      <c r="G23" s="15" t="n">
        <v>0</v>
      </c>
      <c r="H23" s="15" t="n"/>
      <c r="I23" s="15" t="n">
        <v>0</v>
      </c>
      <c r="J23" s="15">
        <f>C23+F23+G23-I23</f>
        <v/>
      </c>
      <c r="K23" s="15" t="n"/>
      <c r="L23" s="15">
        <f>K23*Setup!$B$7</f>
        <v/>
      </c>
      <c r="M23" s="15">
        <f>J23-L23</f>
        <v/>
      </c>
      <c r="N23" s="21" t="n"/>
    </row>
    <row r="24">
      <c r="A24" s="295" t="n">
        <v>46034</v>
      </c>
      <c r="B24" s="14" t="inlineStr">
        <is>
          <t>La Cata LMF</t>
        </is>
      </c>
      <c r="C24" s="15" t="n">
        <v>24400</v>
      </c>
      <c r="D24" s="15" t="n">
        <v>14880</v>
      </c>
      <c r="E24" s="15">
        <f>D24*Setup!$B$6</f>
        <v/>
      </c>
      <c r="F24" s="15">
        <f>D24-E24</f>
        <v/>
      </c>
      <c r="G24" s="15" t="n">
        <v>0</v>
      </c>
      <c r="H24" s="15" t="n"/>
      <c r="I24" s="15" t="n">
        <v>870</v>
      </c>
      <c r="J24" s="15">
        <f>C24+F24+G24-I24</f>
        <v/>
      </c>
      <c r="K24" s="15" t="n"/>
      <c r="L24" s="15">
        <f>K24*Setup!$B$7</f>
        <v/>
      </c>
      <c r="M24" s="15">
        <f>J24-L24</f>
        <v/>
      </c>
      <c r="N24" s="21" t="n">
        <v>408130</v>
      </c>
    </row>
    <row r="25">
      <c r="A25" s="295" t="n">
        <v>46034</v>
      </c>
      <c r="B25" s="14" t="inlineStr">
        <is>
          <t>La Cata DF</t>
        </is>
      </c>
      <c r="C25" s="15" t="n">
        <v>5010</v>
      </c>
      <c r="D25" s="15" t="n">
        <v>0</v>
      </c>
      <c r="E25" s="15">
        <f>D25*Setup!$B$6</f>
        <v/>
      </c>
      <c r="F25" s="15">
        <f>D25-E25</f>
        <v/>
      </c>
      <c r="G25" s="15" t="n">
        <v>0</v>
      </c>
      <c r="H25" s="15" t="n"/>
      <c r="I25" s="15" t="n">
        <v>0</v>
      </c>
      <c r="J25" s="15">
        <f>C25+F25+G25-I25</f>
        <v/>
      </c>
      <c r="K25" s="15" t="n"/>
      <c r="L25" s="15">
        <f>K25*Setup!$B$7</f>
        <v/>
      </c>
      <c r="M25" s="15">
        <f>J25-L25</f>
        <v/>
      </c>
      <c r="N25" s="21" t="n"/>
    </row>
    <row r="26">
      <c r="A26" s="295" t="n">
        <v>46035</v>
      </c>
      <c r="B26" s="14" t="inlineStr">
        <is>
          <t>La Cata LMF</t>
        </is>
      </c>
      <c r="C26" s="15" t="n">
        <v>42075</v>
      </c>
      <c r="D26" s="15" t="n">
        <v>12823</v>
      </c>
      <c r="E26" s="15">
        <f>D26*Setup!$B$6</f>
        <v/>
      </c>
      <c r="F26" s="15">
        <f>D26-E26</f>
        <v/>
      </c>
      <c r="G26" s="15" t="n">
        <v>1350</v>
      </c>
      <c r="H26" s="15" t="n"/>
      <c r="I26" s="15" t="n">
        <v>675</v>
      </c>
      <c r="J26" s="15">
        <f>C26+F26+G26-I26</f>
        <v/>
      </c>
      <c r="K26" s="15" t="n"/>
      <c r="L26" s="15">
        <f>K26*Setup!$B$7</f>
        <v/>
      </c>
      <c r="M26" s="15">
        <f>J26-L26</f>
        <v/>
      </c>
      <c r="N26" s="21" t="n"/>
    </row>
    <row r="27">
      <c r="A27" s="295" t="n">
        <v>46035</v>
      </c>
      <c r="B27" s="14" t="inlineStr">
        <is>
          <t>La Cata DF</t>
        </is>
      </c>
      <c r="C27" s="15" t="n">
        <v>0</v>
      </c>
      <c r="D27" s="15" t="n">
        <v>0</v>
      </c>
      <c r="E27" s="15">
        <f>D27*Setup!$B$6</f>
        <v/>
      </c>
      <c r="F27" s="15">
        <f>D27-E27</f>
        <v/>
      </c>
      <c r="G27" s="15" t="n">
        <v>0</v>
      </c>
      <c r="H27" s="15" t="n"/>
      <c r="I27" s="15" t="n">
        <v>0</v>
      </c>
      <c r="J27" s="15">
        <f>C27+F27+G27-I27</f>
        <v/>
      </c>
      <c r="K27" s="15" t="n"/>
      <c r="L27" s="15">
        <f>K27*Setup!$B$7</f>
        <v/>
      </c>
      <c r="M27" s="15">
        <f>J27-L27</f>
        <v/>
      </c>
      <c r="N27" s="21" t="n"/>
    </row>
    <row r="28">
      <c r="A28" s="295" t="n">
        <v>46036</v>
      </c>
      <c r="B28" s="14" t="inlineStr">
        <is>
          <t>La Cata LMF</t>
        </is>
      </c>
      <c r="C28" s="15" t="n">
        <v>39490</v>
      </c>
      <c r="D28" s="15" t="n">
        <v>3100</v>
      </c>
      <c r="E28" s="15">
        <f>D28*Setup!$B$6</f>
        <v/>
      </c>
      <c r="F28" s="15">
        <f>D28-E28</f>
        <v/>
      </c>
      <c r="G28" s="15" t="n">
        <v>5125</v>
      </c>
      <c r="H28" s="15" t="n"/>
      <c r="I28" s="15" t="n">
        <v>0</v>
      </c>
      <c r="J28" s="15">
        <f>C28+F28+G28-I28</f>
        <v/>
      </c>
      <c r="K28" s="15" t="n"/>
      <c r="L28" s="15">
        <f>K28*Setup!$B$7</f>
        <v/>
      </c>
      <c r="M28" s="15">
        <f>J28-L28</f>
        <v/>
      </c>
      <c r="N28" s="21" t="n"/>
    </row>
    <row r="29">
      <c r="A29" s="295" t="n">
        <v>46036</v>
      </c>
      <c r="B29" s="14" t="inlineStr">
        <is>
          <t>La Cata DF</t>
        </is>
      </c>
      <c r="C29" s="15" t="n">
        <v>8985</v>
      </c>
      <c r="D29" s="15" t="n">
        <v>990</v>
      </c>
      <c r="E29" s="15">
        <f>D29*Setup!$B$6</f>
        <v/>
      </c>
      <c r="F29" s="15">
        <f>D29-E29</f>
        <v/>
      </c>
      <c r="G29" s="15" t="n">
        <v>0</v>
      </c>
      <c r="H29" s="15" t="n"/>
      <c r="I29" s="15" t="n">
        <v>0</v>
      </c>
      <c r="J29" s="15">
        <f>C29+F29+G29-I29</f>
        <v/>
      </c>
      <c r="K29" s="15" t="n"/>
      <c r="L29" s="15">
        <f>K29*Setup!$B$7</f>
        <v/>
      </c>
      <c r="M29" s="15">
        <f>J29-L29</f>
        <v/>
      </c>
      <c r="N29" s="21" t="n"/>
    </row>
    <row r="30">
      <c r="A30" s="295" t="n">
        <v>46037</v>
      </c>
      <c r="B30" s="14" t="inlineStr">
        <is>
          <t>La Cata LMF</t>
        </is>
      </c>
      <c r="C30" s="15" t="n">
        <v>27070</v>
      </c>
      <c r="D30" s="15" t="n">
        <v>30350</v>
      </c>
      <c r="E30" s="15">
        <f>D30*Setup!$B$6</f>
        <v/>
      </c>
      <c r="F30" s="15">
        <f>D30-E30</f>
        <v/>
      </c>
      <c r="G30" s="15" t="n">
        <v>0</v>
      </c>
      <c r="H30" s="15" t="n"/>
      <c r="I30" s="15" t="n">
        <v>0</v>
      </c>
      <c r="J30" s="15">
        <f>C30+F30+G30-I30</f>
        <v/>
      </c>
      <c r="K30" s="15" t="n"/>
      <c r="L30" s="15">
        <f>K30*Setup!$B$7</f>
        <v/>
      </c>
      <c r="M30" s="15">
        <f>J30-L30</f>
        <v/>
      </c>
      <c r="N30" s="21" t="n"/>
    </row>
    <row r="31">
      <c r="A31" s="295" t="n">
        <v>46037</v>
      </c>
      <c r="B31" s="14" t="inlineStr">
        <is>
          <t>La Cata DF</t>
        </is>
      </c>
      <c r="C31" s="15" t="n">
        <v>5020</v>
      </c>
      <c r="D31" s="15" t="n">
        <v>2515</v>
      </c>
      <c r="E31" s="15">
        <f>D31*Setup!$B$6</f>
        <v/>
      </c>
      <c r="F31" s="15">
        <f>D31-E31</f>
        <v/>
      </c>
      <c r="G31" s="15" t="n">
        <v>0</v>
      </c>
      <c r="H31" s="15" t="n"/>
      <c r="I31" s="15" t="n">
        <v>0</v>
      </c>
      <c r="J31" s="15">
        <f>C31+F31+G31-I31</f>
        <v/>
      </c>
      <c r="K31" s="15" t="n"/>
      <c r="L31" s="15">
        <f>K31*Setup!$B$7</f>
        <v/>
      </c>
      <c r="M31" s="15">
        <f>J31-L31</f>
        <v/>
      </c>
      <c r="N31" s="21" t="n"/>
    </row>
    <row r="32">
      <c r="A32" s="296" t="n">
        <v>46038</v>
      </c>
      <c r="B32" s="76" t="inlineStr">
        <is>
          <t>La Cata LMF</t>
        </is>
      </c>
      <c r="C32" s="15" t="n">
        <v>42968</v>
      </c>
      <c r="D32" s="15" t="n">
        <v>35085</v>
      </c>
      <c r="E32" s="15">
        <f>D32*Setup!$B$6</f>
        <v/>
      </c>
      <c r="F32" s="15">
        <f>D32-E32</f>
        <v/>
      </c>
      <c r="G32" s="15" t="n">
        <v>0</v>
      </c>
      <c r="H32" s="15" t="n"/>
      <c r="I32" s="15" t="n">
        <v>0</v>
      </c>
      <c r="J32" s="15">
        <f>C32+F32+G32-I32</f>
        <v/>
      </c>
      <c r="K32" s="15" t="n"/>
      <c r="L32" s="15">
        <f>K32*Setup!$B$7</f>
        <v/>
      </c>
      <c r="M32" s="15">
        <f>J32-L32</f>
        <v/>
      </c>
      <c r="N32" s="21" t="n"/>
    </row>
    <row r="33">
      <c r="A33" s="296" t="n">
        <v>46038</v>
      </c>
      <c r="B33" s="76" t="inlineStr">
        <is>
          <t>La Cata DF</t>
        </is>
      </c>
      <c r="C33" s="15" t="n">
        <v>15315</v>
      </c>
      <c r="D33" s="15" t="n">
        <v>5585</v>
      </c>
      <c r="E33" s="15">
        <f>D33*Setup!$B$6</f>
        <v/>
      </c>
      <c r="F33" s="15">
        <f>D33-E33</f>
        <v/>
      </c>
      <c r="G33" s="15" t="n">
        <v>9000</v>
      </c>
      <c r="H33" s="15" t="n"/>
      <c r="I33" s="15" t="n">
        <v>0</v>
      </c>
      <c r="J33" s="15">
        <f>C33+F33+G33-I33</f>
        <v/>
      </c>
      <c r="K33" s="15" t="n"/>
      <c r="L33" s="15">
        <f>K33*Setup!$B$7</f>
        <v/>
      </c>
      <c r="M33" s="15">
        <f>J33-L33</f>
        <v/>
      </c>
      <c r="N33" s="21" t="n"/>
    </row>
    <row r="34">
      <c r="A34" s="296" t="n">
        <v>46039</v>
      </c>
      <c r="B34" s="76" t="inlineStr">
        <is>
          <t>La Cata LMF</t>
        </is>
      </c>
      <c r="C34" s="15" t="n">
        <v>109222</v>
      </c>
      <c r="D34" s="15" t="n">
        <v>55501</v>
      </c>
      <c r="E34" s="15">
        <f>D34*Setup!$B$6</f>
        <v/>
      </c>
      <c r="F34" s="15">
        <f>D34-E34</f>
        <v/>
      </c>
      <c r="G34" s="15" t="n">
        <v>420</v>
      </c>
      <c r="H34" s="15" t="n"/>
      <c r="I34" s="15" t="n">
        <v>820</v>
      </c>
      <c r="J34" s="15">
        <f>C34+F34+G34-I34</f>
        <v/>
      </c>
      <c r="K34" s="15" t="n"/>
      <c r="L34" s="15">
        <f>K34*Setup!$B$7</f>
        <v/>
      </c>
      <c r="M34" s="15">
        <f>J34-L34</f>
        <v/>
      </c>
      <c r="N34" s="21" t="n"/>
    </row>
    <row r="35">
      <c r="A35" s="296" t="n">
        <v>46039</v>
      </c>
      <c r="B35" s="76" t="inlineStr">
        <is>
          <t>La Cata DF</t>
        </is>
      </c>
      <c r="C35" s="15" t="n">
        <v>17110</v>
      </c>
      <c r="D35" s="15" t="n">
        <v>13045</v>
      </c>
      <c r="E35" s="15">
        <f>D35*Setup!$B$6</f>
        <v/>
      </c>
      <c r="F35" s="15">
        <f>D35-E35</f>
        <v/>
      </c>
      <c r="G35" s="15" t="n">
        <v>0</v>
      </c>
      <c r="H35" s="15" t="n"/>
      <c r="I35" s="15" t="n">
        <v>0</v>
      </c>
      <c r="J35" s="15">
        <f>C35+F35+G35-I35</f>
        <v/>
      </c>
      <c r="K35" s="15" t="n"/>
      <c r="L35" s="15">
        <f>K35*Setup!$B$7</f>
        <v/>
      </c>
      <c r="M35" s="15">
        <f>J35-L35</f>
        <v/>
      </c>
      <c r="N35" s="21" t="n"/>
    </row>
    <row r="36">
      <c r="A36" s="296" t="n">
        <v>46040</v>
      </c>
      <c r="B36" s="76" t="inlineStr">
        <is>
          <t>La Cata LMF</t>
        </is>
      </c>
      <c r="C36" s="15" t="n">
        <v>102670</v>
      </c>
      <c r="D36" s="15" t="n">
        <v>29893</v>
      </c>
      <c r="E36" s="15">
        <f>D36*Setup!$B$6</f>
        <v/>
      </c>
      <c r="F36" s="15">
        <f>D36-E36</f>
        <v/>
      </c>
      <c r="G36" s="15" t="n">
        <v>900</v>
      </c>
      <c r="H36" s="15" t="n"/>
      <c r="I36" s="15" t="n">
        <v>0</v>
      </c>
      <c r="J36" s="15">
        <f>C36+F36+G36-I36</f>
        <v/>
      </c>
      <c r="K36" s="15" t="n"/>
      <c r="L36" s="15">
        <f>K36*Setup!$B$7</f>
        <v/>
      </c>
      <c r="M36" s="15">
        <f>J36-L36</f>
        <v/>
      </c>
      <c r="N36" s="21" t="n"/>
    </row>
    <row r="37">
      <c r="A37" s="296" t="n">
        <v>46040</v>
      </c>
      <c r="B37" s="76" t="inlineStr">
        <is>
          <t>La Cata DF</t>
        </is>
      </c>
      <c r="C37" s="15" t="n">
        <v>26885</v>
      </c>
      <c r="D37" s="15" t="n">
        <v>15085</v>
      </c>
      <c r="E37" s="15">
        <f>D37*Setup!$B$6</f>
        <v/>
      </c>
      <c r="F37" s="15">
        <f>D37-E37</f>
        <v/>
      </c>
      <c r="G37" s="15" t="n">
        <v>735</v>
      </c>
      <c r="H37" s="15" t="n"/>
      <c r="I37" s="15" t="n">
        <v>0</v>
      </c>
      <c r="J37" s="15">
        <f>C37+F37+G37-I37</f>
        <v/>
      </c>
      <c r="K37" s="15" t="n"/>
      <c r="L37" s="15">
        <f>K37*Setup!$B$7</f>
        <v/>
      </c>
      <c r="M37" s="15">
        <f>J37-L37</f>
        <v/>
      </c>
      <c r="N37" s="21" t="n"/>
    </row>
    <row r="38">
      <c r="A38" s="296" t="n">
        <v>46041</v>
      </c>
      <c r="B38" s="76" t="inlineStr">
        <is>
          <t>La Cata LMF</t>
        </is>
      </c>
      <c r="C38" s="15" t="n">
        <v>28194</v>
      </c>
      <c r="D38" s="15" t="n">
        <v>6985</v>
      </c>
      <c r="E38" s="15">
        <f>D38*Setup!$B$6</f>
        <v/>
      </c>
      <c r="F38" s="15">
        <f>D38-E38</f>
        <v/>
      </c>
      <c r="G38" s="15" t="n">
        <v>0</v>
      </c>
      <c r="H38" s="15" t="n"/>
      <c r="I38" s="15" t="n">
        <v>0</v>
      </c>
      <c r="J38" s="15">
        <f>C38+F38+G38-I38</f>
        <v/>
      </c>
      <c r="K38" s="15" t="n"/>
      <c r="L38" s="15">
        <f>K38*Setup!$B$7</f>
        <v/>
      </c>
      <c r="M38" s="15">
        <f>J38-L38</f>
        <v/>
      </c>
      <c r="N38" s="21" t="n">
        <v>387540</v>
      </c>
    </row>
    <row r="39">
      <c r="A39" s="296" t="n">
        <v>46041</v>
      </c>
      <c r="B39" s="76" t="inlineStr">
        <is>
          <t>La Cata DF</t>
        </is>
      </c>
      <c r="C39" s="15" t="n">
        <v>4480</v>
      </c>
      <c r="D39" s="15" t="n">
        <v>1465</v>
      </c>
      <c r="E39" s="15">
        <f>D39*Setup!$B$6</f>
        <v/>
      </c>
      <c r="F39" s="15">
        <f>D39-E39</f>
        <v/>
      </c>
      <c r="G39" s="15" t="n">
        <v>0</v>
      </c>
      <c r="H39" s="15" t="n"/>
      <c r="I39" s="15" t="n">
        <v>0</v>
      </c>
      <c r="J39" s="15">
        <f>C39+F39+G39-I39</f>
        <v/>
      </c>
      <c r="K39" s="15" t="n"/>
      <c r="L39" s="15">
        <f>K39*Setup!$B$7</f>
        <v/>
      </c>
      <c r="M39" s="15">
        <f>J39-L39</f>
        <v/>
      </c>
      <c r="N39" s="21" t="n"/>
    </row>
    <row r="40">
      <c r="A40" s="296" t="n">
        <v>46042</v>
      </c>
      <c r="B40" s="76" t="inlineStr">
        <is>
          <t>La Cata LMF</t>
        </is>
      </c>
      <c r="C40" s="15" t="n">
        <v>39706</v>
      </c>
      <c r="D40" s="15" t="n">
        <v>20212</v>
      </c>
      <c r="E40" s="15">
        <f>D40*Setup!$B$6</f>
        <v/>
      </c>
      <c r="F40" s="15">
        <f>D40-E40</f>
        <v/>
      </c>
      <c r="G40" s="15" t="n">
        <v>1450</v>
      </c>
      <c r="H40" s="15" t="n"/>
      <c r="I40" s="15" t="n">
        <v>0</v>
      </c>
      <c r="J40" s="15">
        <f>C40+F40+G40-I40</f>
        <v/>
      </c>
      <c r="K40" s="15" t="n"/>
      <c r="L40" s="15">
        <f>K40*Setup!$B$7</f>
        <v/>
      </c>
      <c r="M40" s="15">
        <f>J40-L40</f>
        <v/>
      </c>
      <c r="N40" s="21" t="n"/>
    </row>
    <row r="41">
      <c r="A41" s="296" t="n">
        <v>46042</v>
      </c>
      <c r="B41" s="76" t="inlineStr">
        <is>
          <t>La Cata DF</t>
        </is>
      </c>
      <c r="C41" s="15" t="n">
        <v>0</v>
      </c>
      <c r="D41" s="15" t="n">
        <v>0</v>
      </c>
      <c r="E41" s="15">
        <f>D41*Setup!$B$6</f>
        <v/>
      </c>
      <c r="F41" s="15">
        <f>D41-E41</f>
        <v/>
      </c>
      <c r="G41" s="15" t="n">
        <v>0</v>
      </c>
      <c r="H41" s="15" t="n"/>
      <c r="I41" s="15" t="n">
        <v>0</v>
      </c>
      <c r="J41" s="15">
        <f>C41+F41+G41-I41</f>
        <v/>
      </c>
      <c r="K41" s="15" t="n"/>
      <c r="L41" s="15">
        <f>K41*Setup!$B$7</f>
        <v/>
      </c>
      <c r="M41" s="15">
        <f>J41-L41</f>
        <v/>
      </c>
      <c r="N41" s="21" t="n"/>
    </row>
    <row r="42">
      <c r="A42" s="296" t="n">
        <v>46043</v>
      </c>
      <c r="B42" s="76" t="inlineStr">
        <is>
          <t>La Cata LMF</t>
        </is>
      </c>
      <c r="C42" s="15" t="n">
        <v>192090</v>
      </c>
      <c r="D42" s="15" t="n">
        <v>56540</v>
      </c>
      <c r="E42" s="15">
        <f>D42*Setup!$B$6</f>
        <v/>
      </c>
      <c r="F42" s="15">
        <f>D42-E42</f>
        <v/>
      </c>
      <c r="G42" s="15" t="n">
        <v>14185</v>
      </c>
      <c r="H42" s="15" t="n"/>
      <c r="I42" s="15" t="n">
        <v>0</v>
      </c>
      <c r="J42" s="15">
        <f>C42+F42+G42-I42</f>
        <v/>
      </c>
      <c r="K42" s="15" t="n"/>
      <c r="L42" s="15">
        <f>K42*Setup!$B$7</f>
        <v/>
      </c>
      <c r="M42" s="15">
        <f>J42-L42</f>
        <v/>
      </c>
      <c r="N42" s="21" t="n"/>
    </row>
    <row r="43">
      <c r="A43" s="296" t="n">
        <v>46043</v>
      </c>
      <c r="B43" s="76" t="inlineStr">
        <is>
          <t>La Cata DF</t>
        </is>
      </c>
      <c r="C43" s="15" t="n">
        <v>16530</v>
      </c>
      <c r="D43" s="15" t="n">
        <v>7590</v>
      </c>
      <c r="E43" s="15">
        <f>D43*Setup!$B$6</f>
        <v/>
      </c>
      <c r="F43" s="15">
        <f>D43-E43</f>
        <v/>
      </c>
      <c r="G43" s="15" t="n">
        <v>0</v>
      </c>
      <c r="H43" s="15" t="n"/>
      <c r="I43" s="15" t="n">
        <v>0</v>
      </c>
      <c r="J43" s="15">
        <f>C43+F43+G43-I43</f>
        <v/>
      </c>
      <c r="K43" s="15" t="n"/>
      <c r="L43" s="15">
        <f>K43*Setup!$B$7</f>
        <v/>
      </c>
      <c r="M43" s="15">
        <f>J43-L43</f>
        <v/>
      </c>
      <c r="N43" s="21" t="n"/>
    </row>
    <row r="44">
      <c r="A44" s="296" t="n">
        <v>46044</v>
      </c>
      <c r="B44" s="76" t="inlineStr">
        <is>
          <t>La Cata LMF</t>
        </is>
      </c>
      <c r="C44" s="15" t="n">
        <v>37055</v>
      </c>
      <c r="D44" s="15" t="n">
        <v>10825</v>
      </c>
      <c r="E44" s="15">
        <f>D44*Setup!$B$6</f>
        <v/>
      </c>
      <c r="F44" s="15">
        <f>D44-E44</f>
        <v/>
      </c>
      <c r="G44" s="15" t="n">
        <v>0</v>
      </c>
      <c r="H44" s="15" t="n"/>
      <c r="I44" s="15" t="n">
        <v>0</v>
      </c>
      <c r="J44" s="15">
        <f>C44+F44+G44-I44</f>
        <v/>
      </c>
      <c r="K44" s="15" t="n"/>
      <c r="L44" s="15">
        <f>K44*Setup!$B$7</f>
        <v/>
      </c>
      <c r="M44" s="15">
        <f>J44-L44</f>
        <v/>
      </c>
      <c r="N44" s="21" t="n"/>
    </row>
    <row r="45">
      <c r="A45" s="296" t="n">
        <v>46044</v>
      </c>
      <c r="B45" s="76" t="inlineStr">
        <is>
          <t>La Cata DF</t>
        </is>
      </c>
      <c r="C45" s="15" t="n">
        <v>6225</v>
      </c>
      <c r="D45" s="15" t="n">
        <v>1200</v>
      </c>
      <c r="E45" s="15">
        <f>D45*Setup!$B$6</f>
        <v/>
      </c>
      <c r="F45" s="15">
        <f>D45-E45</f>
        <v/>
      </c>
      <c r="G45" s="15" t="n">
        <v>0</v>
      </c>
      <c r="H45" s="15" t="n"/>
      <c r="I45" s="15" t="n">
        <v>0</v>
      </c>
      <c r="J45" s="15">
        <f>C45+F45+G45-I45</f>
        <v/>
      </c>
      <c r="K45" s="15" t="n"/>
      <c r="L45" s="15">
        <f>K45*Setup!$B$7</f>
        <v/>
      </c>
      <c r="M45" s="15">
        <f>J45-L45</f>
        <v/>
      </c>
      <c r="N45" s="21" t="n"/>
    </row>
    <row r="46">
      <c r="A46" s="296" t="n">
        <v>46045</v>
      </c>
      <c r="B46" s="76" t="inlineStr">
        <is>
          <t>La Cata LMF</t>
        </is>
      </c>
      <c r="C46" s="15" t="n">
        <v>45155</v>
      </c>
      <c r="D46" s="15" t="n">
        <v>31475</v>
      </c>
      <c r="E46" s="15">
        <f>D46*Setup!$B$6</f>
        <v/>
      </c>
      <c r="F46" s="15">
        <f>D46-E46</f>
        <v/>
      </c>
      <c r="G46" s="15" t="n">
        <v>0</v>
      </c>
      <c r="H46" s="15" t="n"/>
      <c r="I46" s="15" t="n">
        <v>1365</v>
      </c>
      <c r="J46" s="15">
        <f>C46+F46+G46-I46</f>
        <v/>
      </c>
      <c r="K46" s="15" t="n"/>
      <c r="L46" s="15">
        <f>K46*Setup!$B$7</f>
        <v/>
      </c>
      <c r="M46" s="15">
        <f>J46-L46</f>
        <v/>
      </c>
      <c r="N46" s="21" t="n"/>
    </row>
    <row r="47">
      <c r="A47" s="296" t="n">
        <v>46045</v>
      </c>
      <c r="B47" s="76" t="inlineStr">
        <is>
          <t>La Cata DF</t>
        </is>
      </c>
      <c r="C47" s="15" t="n">
        <v>12395</v>
      </c>
      <c r="D47" s="15" t="n">
        <v>6655</v>
      </c>
      <c r="E47" s="15">
        <f>D47*Setup!$B$6</f>
        <v/>
      </c>
      <c r="F47" s="15">
        <f>D47-E47</f>
        <v/>
      </c>
      <c r="G47" s="15" t="n">
        <v>0</v>
      </c>
      <c r="H47" s="15" t="n"/>
      <c r="I47" s="15" t="n">
        <v>0</v>
      </c>
      <c r="J47" s="15">
        <f>C47+F47+G47-I47</f>
        <v/>
      </c>
      <c r="K47" s="15" t="n"/>
      <c r="L47" s="15">
        <f>K47*Setup!$B$7</f>
        <v/>
      </c>
      <c r="M47" s="15">
        <f>J47-L47</f>
        <v/>
      </c>
      <c r="N47" s="21" t="n"/>
    </row>
    <row r="48">
      <c r="A48" s="296" t="n">
        <v>46046</v>
      </c>
      <c r="B48" s="76" t="inlineStr">
        <is>
          <t>La Cata LMF</t>
        </is>
      </c>
      <c r="C48" s="15" t="n">
        <v>115685</v>
      </c>
      <c r="D48" s="15" t="n">
        <v>57585</v>
      </c>
      <c r="E48" s="15">
        <f>D48*Setup!$B$6</f>
        <v/>
      </c>
      <c r="F48" s="15">
        <f>D48-E48</f>
        <v/>
      </c>
      <c r="G48" s="15" t="n">
        <v>0</v>
      </c>
      <c r="H48" s="15" t="n"/>
      <c r="I48" s="15" t="n">
        <v>0</v>
      </c>
      <c r="J48" s="15">
        <f>C48+F48+G48-I48</f>
        <v/>
      </c>
      <c r="K48" s="15" t="n"/>
      <c r="L48" s="15">
        <f>K48*Setup!$B$7</f>
        <v/>
      </c>
      <c r="M48" s="15">
        <f>J48-L48</f>
        <v/>
      </c>
      <c r="N48" s="21" t="n"/>
    </row>
    <row r="49">
      <c r="A49" s="296" t="n">
        <v>46046</v>
      </c>
      <c r="B49" s="76" t="inlineStr">
        <is>
          <t>La Cata DF</t>
        </is>
      </c>
      <c r="C49" s="15" t="n">
        <v>15180</v>
      </c>
      <c r="D49" s="15" t="n">
        <v>8170</v>
      </c>
      <c r="E49" s="15">
        <f>D49*Setup!$B$6</f>
        <v/>
      </c>
      <c r="F49" s="15">
        <f>D49-E49</f>
        <v/>
      </c>
      <c r="G49" s="15" t="n">
        <v>0</v>
      </c>
      <c r="H49" s="15" t="n"/>
      <c r="I49" s="15" t="n">
        <v>0</v>
      </c>
      <c r="J49" s="15">
        <f>C49+F49+G49-I49</f>
        <v/>
      </c>
      <c r="K49" s="15" t="n"/>
      <c r="L49" s="15">
        <f>K49*Setup!$B$7</f>
        <v/>
      </c>
      <c r="M49" s="15">
        <f>J49-L49</f>
        <v/>
      </c>
      <c r="N49" s="21" t="n"/>
    </row>
    <row r="50">
      <c r="A50" s="296" t="n">
        <v>46047</v>
      </c>
      <c r="B50" s="76" t="inlineStr">
        <is>
          <t>La Cata LMF</t>
        </is>
      </c>
      <c r="C50" s="15" t="n">
        <v>164615</v>
      </c>
      <c r="D50" s="15" t="n">
        <v>70375</v>
      </c>
      <c r="E50" s="15">
        <f>D50*Setup!$B$6</f>
        <v/>
      </c>
      <c r="F50" s="15">
        <f>D50-E50</f>
        <v/>
      </c>
      <c r="G50" s="15" t="n">
        <v>80</v>
      </c>
      <c r="H50" s="15" t="n"/>
      <c r="I50" s="15" t="n">
        <v>0</v>
      </c>
      <c r="J50" s="15">
        <f>C50+F50+G50-I50</f>
        <v/>
      </c>
      <c r="K50" s="15" t="n"/>
      <c r="L50" s="15">
        <f>K50*Setup!$B$7</f>
        <v/>
      </c>
      <c r="M50" s="15">
        <f>J50-L50</f>
        <v/>
      </c>
      <c r="N50" s="21" t="n"/>
    </row>
    <row r="51">
      <c r="A51" s="296" t="n">
        <v>46047</v>
      </c>
      <c r="B51" s="76" t="inlineStr">
        <is>
          <t>La Cata DF</t>
        </is>
      </c>
      <c r="C51" s="15" t="n">
        <v>17820</v>
      </c>
      <c r="D51" s="15" t="n">
        <v>5105</v>
      </c>
      <c r="E51" s="15">
        <f>D51*Setup!$B$6</f>
        <v/>
      </c>
      <c r="F51" s="15">
        <f>D51-E51</f>
        <v/>
      </c>
      <c r="G51" s="15" t="n">
        <v>0</v>
      </c>
      <c r="H51" s="15" t="n"/>
      <c r="I51" s="15" t="n">
        <v>0</v>
      </c>
      <c r="J51" s="15">
        <f>C51+F51+G51-I51</f>
        <v/>
      </c>
      <c r="K51" s="15" t="n"/>
      <c r="L51" s="15">
        <f>K51*Setup!$B$7</f>
        <v/>
      </c>
      <c r="M51" s="15">
        <f>J51-L51</f>
        <v/>
      </c>
      <c r="N51" s="21" t="n"/>
    </row>
    <row r="52">
      <c r="A52" s="296" t="n">
        <v>46048</v>
      </c>
      <c r="B52" s="76" t="inlineStr">
        <is>
          <t>La Cata LMF</t>
        </is>
      </c>
      <c r="C52" s="15" t="n">
        <v>80022</v>
      </c>
      <c r="D52" s="15" t="n">
        <v>42315</v>
      </c>
      <c r="E52" s="15">
        <f>D52*Setup!$B$6</f>
        <v/>
      </c>
      <c r="F52" s="15">
        <f>D52-E52</f>
        <v/>
      </c>
      <c r="G52" s="15" t="n">
        <v>4020</v>
      </c>
      <c r="H52" s="15" t="n"/>
      <c r="I52" s="15" t="n">
        <v>0</v>
      </c>
      <c r="J52" s="15">
        <f>C52+F52+G52-I52</f>
        <v/>
      </c>
      <c r="K52" s="15" t="n"/>
      <c r="L52" s="15">
        <f>K52*Setup!$B$7</f>
        <v/>
      </c>
      <c r="M52" s="15">
        <f>J52-L52</f>
        <v/>
      </c>
      <c r="N52" s="21" t="n"/>
    </row>
    <row r="53">
      <c r="A53" s="296" t="n">
        <v>46048</v>
      </c>
      <c r="B53" s="76" t="inlineStr">
        <is>
          <t>La Cata DF</t>
        </is>
      </c>
      <c r="C53" s="15" t="n">
        <v>13870</v>
      </c>
      <c r="D53" s="15" t="n">
        <v>14715</v>
      </c>
      <c r="E53" s="15">
        <f>D53*Setup!$B$6</f>
        <v/>
      </c>
      <c r="F53" s="15">
        <f>D53-E53</f>
        <v/>
      </c>
      <c r="G53" s="15" t="n">
        <v>0</v>
      </c>
      <c r="H53" s="15" t="n"/>
      <c r="I53" s="15" t="n">
        <v>0</v>
      </c>
      <c r="J53" s="15">
        <f>C53+F53+G53-I53</f>
        <v/>
      </c>
      <c r="K53" s="15" t="n"/>
      <c r="L53" s="15">
        <f>K53*Setup!$B$7</f>
        <v/>
      </c>
      <c r="M53" s="15">
        <f>J53-L53</f>
        <v/>
      </c>
      <c r="N53" s="21" t="n"/>
    </row>
    <row r="54">
      <c r="A54" s="296" t="n">
        <v>46049</v>
      </c>
      <c r="B54" s="76" t="inlineStr">
        <is>
          <t>La Cata LMF</t>
        </is>
      </c>
      <c r="C54" s="15" t="n">
        <v>48365</v>
      </c>
      <c r="D54" s="15" t="n">
        <v>21675</v>
      </c>
      <c r="E54" s="15">
        <f>D54*Setup!$B$6</f>
        <v/>
      </c>
      <c r="F54" s="15">
        <f>D54-E54</f>
        <v/>
      </c>
      <c r="G54" s="15" t="n">
        <v>1200</v>
      </c>
      <c r="H54" s="15" t="n"/>
      <c r="I54" s="15" t="n">
        <v>0</v>
      </c>
      <c r="J54" s="15">
        <f>C54+F54+G54-I54</f>
        <v/>
      </c>
      <c r="K54" s="15" t="n"/>
      <c r="L54" s="15">
        <f>K54*Setup!$B$7</f>
        <v/>
      </c>
      <c r="M54" s="15">
        <f>J54-L54</f>
        <v/>
      </c>
      <c r="N54" s="21" t="n">
        <v>624540</v>
      </c>
    </row>
    <row r="55">
      <c r="A55" s="296" t="n">
        <v>46049</v>
      </c>
      <c r="B55" s="76" t="inlineStr">
        <is>
          <t>La Cata DF</t>
        </is>
      </c>
      <c r="C55" s="15" t="n">
        <v>0</v>
      </c>
      <c r="D55" s="15" t="n">
        <v>0</v>
      </c>
      <c r="E55" s="15">
        <f>D55*Setup!$B$6</f>
        <v/>
      </c>
      <c r="F55" s="15">
        <f>D55-E55</f>
        <v/>
      </c>
      <c r="G55" s="15" t="n">
        <v>0</v>
      </c>
      <c r="H55" s="15" t="n"/>
      <c r="I55" s="15" t="n">
        <v>0</v>
      </c>
      <c r="J55" s="15">
        <f>C55+F55+G55-I55</f>
        <v/>
      </c>
      <c r="K55" s="15" t="n"/>
      <c r="L55" s="15">
        <f>K55*Setup!$B$7</f>
        <v/>
      </c>
      <c r="M55" s="15">
        <f>J55-L55</f>
        <v/>
      </c>
      <c r="N55" s="21" t="n"/>
    </row>
    <row r="56">
      <c r="A56" s="296" t="n">
        <v>46050</v>
      </c>
      <c r="B56" s="76" t="inlineStr">
        <is>
          <t>La Cata LMF</t>
        </is>
      </c>
      <c r="C56" s="15" t="n">
        <v>41530</v>
      </c>
      <c r="D56" s="15" t="n">
        <v>10040</v>
      </c>
      <c r="E56" s="15">
        <f>D56*Setup!$B$6</f>
        <v/>
      </c>
      <c r="F56" s="15">
        <f>D56-E56</f>
        <v/>
      </c>
      <c r="G56" s="15" t="n">
        <v>0</v>
      </c>
      <c r="H56" s="15" t="n"/>
      <c r="I56" s="15" t="n">
        <v>0</v>
      </c>
      <c r="J56" s="15">
        <f>C56+F56+G56-I56</f>
        <v/>
      </c>
      <c r="K56" s="15" t="n"/>
      <c r="L56" s="15">
        <f>K56*Setup!$B$7</f>
        <v/>
      </c>
      <c r="M56" s="15">
        <f>J56-L56</f>
        <v/>
      </c>
      <c r="N56" s="21" t="n"/>
    </row>
    <row r="57">
      <c r="A57" s="296" t="n">
        <v>46050</v>
      </c>
      <c r="B57" s="76" t="inlineStr">
        <is>
          <t>La Cata DF</t>
        </is>
      </c>
      <c r="C57" s="15" t="n">
        <v>5790</v>
      </c>
      <c r="D57" s="15" t="n">
        <v>230</v>
      </c>
      <c r="E57" s="15">
        <f>D57*Setup!$B$6</f>
        <v/>
      </c>
      <c r="F57" s="15">
        <f>D57-E57</f>
        <v/>
      </c>
      <c r="G57" s="15" t="n">
        <v>0</v>
      </c>
      <c r="H57" s="15" t="n"/>
      <c r="I57" s="15" t="n">
        <v>0</v>
      </c>
      <c r="J57" s="15">
        <f>C57+F57+G57-I57</f>
        <v/>
      </c>
      <c r="K57" s="15" t="n"/>
      <c r="L57" s="15">
        <f>K57*Setup!$B$7</f>
        <v/>
      </c>
      <c r="M57" s="15">
        <f>J57-L57</f>
        <v/>
      </c>
      <c r="N57" s="21" t="n"/>
    </row>
    <row r="58">
      <c r="A58" s="296" t="n">
        <v>46051</v>
      </c>
      <c r="B58" s="76" t="inlineStr">
        <is>
          <t>La Cata LMF</t>
        </is>
      </c>
      <c r="C58" s="15" t="n">
        <v>45620</v>
      </c>
      <c r="D58" s="15" t="n">
        <v>14645</v>
      </c>
      <c r="E58" s="15">
        <f>D58*Setup!$B$6</f>
        <v/>
      </c>
      <c r="F58" s="15">
        <f>D58-E58</f>
        <v/>
      </c>
      <c r="G58" s="15" t="n">
        <v>1060</v>
      </c>
      <c r="H58" s="15" t="n"/>
      <c r="I58" s="15" t="n">
        <v>0</v>
      </c>
      <c r="J58" s="15">
        <f>C58+F58+G58-I58</f>
        <v/>
      </c>
      <c r="K58" s="15" t="n"/>
      <c r="L58" s="15">
        <f>K58*Setup!$B$7</f>
        <v/>
      </c>
      <c r="M58" s="15">
        <f>J58-L58</f>
        <v/>
      </c>
      <c r="N58" s="21" t="n"/>
    </row>
    <row r="59">
      <c r="A59" s="296" t="n">
        <v>46051</v>
      </c>
      <c r="B59" s="76" t="inlineStr">
        <is>
          <t>La Cata DF</t>
        </is>
      </c>
      <c r="C59" s="15" t="n">
        <v>3940</v>
      </c>
      <c r="D59" s="15" t="n">
        <v>1720</v>
      </c>
      <c r="E59" s="15">
        <f>D59*Setup!$B$6</f>
        <v/>
      </c>
      <c r="F59" s="15">
        <f>D59-E59</f>
        <v/>
      </c>
      <c r="G59" s="15" t="n">
        <v>0</v>
      </c>
      <c r="H59" s="15" t="n"/>
      <c r="I59" s="15" t="n">
        <v>0</v>
      </c>
      <c r="J59" s="15">
        <f>C59+F59+G59-I59</f>
        <v/>
      </c>
      <c r="K59" s="15" t="n"/>
      <c r="L59" s="15">
        <f>K59*Setup!$B$7</f>
        <v/>
      </c>
      <c r="M59" s="15">
        <f>J59-L59</f>
        <v/>
      </c>
      <c r="N59" s="21" t="n"/>
    </row>
    <row r="60">
      <c r="A60" s="296" t="n">
        <v>46052</v>
      </c>
      <c r="B60" s="76" t="inlineStr">
        <is>
          <t>La Cata LMF</t>
        </is>
      </c>
      <c r="C60" s="15" t="n">
        <v>80975</v>
      </c>
      <c r="D60" s="15" t="n">
        <v>12383</v>
      </c>
      <c r="E60" s="15">
        <f>D60*Setup!$B$6</f>
        <v/>
      </c>
      <c r="F60" s="15">
        <f>D60-E60</f>
        <v/>
      </c>
      <c r="G60" s="15" t="n">
        <v>628</v>
      </c>
      <c r="H60" s="15" t="n"/>
      <c r="I60" s="15" t="n">
        <v>0</v>
      </c>
      <c r="J60" s="15">
        <f>C60+F60+G60-I60</f>
        <v/>
      </c>
      <c r="K60" s="15" t="n"/>
      <c r="L60" s="15">
        <f>K60*Setup!$B$7</f>
        <v/>
      </c>
      <c r="M60" s="15">
        <f>J60-L60</f>
        <v/>
      </c>
      <c r="N60" s="21" t="n"/>
    </row>
    <row r="61">
      <c r="A61" s="296" t="n">
        <v>46052</v>
      </c>
      <c r="B61" s="76" t="inlineStr">
        <is>
          <t>La Cata DF</t>
        </is>
      </c>
      <c r="C61" s="15" t="n">
        <v>20950</v>
      </c>
      <c r="D61" s="15" t="n">
        <v>18280</v>
      </c>
      <c r="E61" s="15">
        <f>D61*Setup!$B$6</f>
        <v/>
      </c>
      <c r="F61" s="15">
        <f>D61-E61</f>
        <v/>
      </c>
      <c r="G61" s="15" t="n">
        <v>870</v>
      </c>
      <c r="H61" s="15" t="n"/>
      <c r="I61" s="15" t="n">
        <v>0</v>
      </c>
      <c r="J61" s="15">
        <f>C61+F61+G61-I61</f>
        <v/>
      </c>
      <c r="K61" s="15" t="n"/>
      <c r="L61" s="15">
        <f>K61*Setup!$B$7</f>
        <v/>
      </c>
      <c r="M61" s="15">
        <f>J61-L61</f>
        <v/>
      </c>
      <c r="N61" s="21" t="n"/>
    </row>
    <row r="62" customFormat="1" s="112">
      <c r="A62" s="297" t="n">
        <v>46053</v>
      </c>
      <c r="B62" s="108" t="inlineStr">
        <is>
          <t>La Cata LMF</t>
        </is>
      </c>
      <c r="C62" s="109" t="n">
        <v>156755</v>
      </c>
      <c r="D62" s="109" t="n">
        <v>72317</v>
      </c>
      <c r="E62" s="109">
        <f>D62*Setup!$B$6</f>
        <v/>
      </c>
      <c r="F62" s="109">
        <f>D62-E62</f>
        <v/>
      </c>
      <c r="G62" s="109" t="n">
        <v>3065</v>
      </c>
      <c r="H62" s="109" t="n"/>
      <c r="I62" s="109" t="n">
        <v>785</v>
      </c>
      <c r="J62" s="109">
        <f>C62+F62+G62-I62</f>
        <v/>
      </c>
      <c r="K62" s="109" t="n"/>
      <c r="L62" s="109">
        <f>K62*Setup!$B$7</f>
        <v/>
      </c>
      <c r="M62" s="109">
        <f>J62-L62</f>
        <v/>
      </c>
      <c r="N62" s="110" t="n"/>
      <c r="O62" s="111" t="n"/>
    </row>
    <row r="63">
      <c r="A63" s="295" t="n">
        <v>46053</v>
      </c>
      <c r="B63" s="14" t="inlineStr">
        <is>
          <t>La Cata DF</t>
        </is>
      </c>
      <c r="C63" s="15" t="n">
        <v>24270</v>
      </c>
      <c r="D63" s="15" t="n">
        <v>13745</v>
      </c>
      <c r="E63" s="15">
        <f>D63*Setup!$B$6</f>
        <v/>
      </c>
      <c r="F63" s="15">
        <f>D63-E63</f>
        <v/>
      </c>
      <c r="G63" s="15" t="n">
        <v>0</v>
      </c>
      <c r="H63" s="15" t="n"/>
      <c r="I63" s="15" t="n">
        <v>0</v>
      </c>
      <c r="J63" s="15">
        <f>C63+F63+G63-I63</f>
        <v/>
      </c>
      <c r="K63" s="15" t="n"/>
      <c r="L63" s="15">
        <f>K63*Setup!$B$7</f>
        <v/>
      </c>
      <c r="M63" s="15">
        <f>J63-L63</f>
        <v/>
      </c>
      <c r="N63" s="21" t="n"/>
    </row>
    <row r="64">
      <c r="A64" s="295" t="n">
        <v>46054</v>
      </c>
      <c r="B64" s="14" t="inlineStr">
        <is>
          <t>La Cata LMF</t>
        </is>
      </c>
      <c r="C64" s="15" t="n">
        <v>104285</v>
      </c>
      <c r="D64" s="15" t="n">
        <v>38550</v>
      </c>
      <c r="E64" s="15">
        <f>D64*Setup!$B$6</f>
        <v/>
      </c>
      <c r="F64" s="15">
        <f>D64-E64</f>
        <v/>
      </c>
      <c r="G64" s="15" t="n">
        <v>295</v>
      </c>
      <c r="H64" s="15" t="n"/>
      <c r="I64" s="15" t="n">
        <v>0</v>
      </c>
      <c r="J64" s="15">
        <f>C64+F64+G64-I64</f>
        <v/>
      </c>
      <c r="K64" s="15" t="n"/>
      <c r="L64" s="15">
        <f>K64*Setup!$B$7</f>
        <v/>
      </c>
      <c r="M64" s="15">
        <f>J64-L64</f>
        <v/>
      </c>
      <c r="N64" s="21" t="n"/>
    </row>
    <row r="65">
      <c r="A65" s="295" t="n">
        <v>46054</v>
      </c>
      <c r="B65" s="14" t="inlineStr">
        <is>
          <t>La Cata DF</t>
        </is>
      </c>
      <c r="C65" s="15" t="n">
        <v>25805</v>
      </c>
      <c r="D65" s="15" t="n">
        <v>13850</v>
      </c>
      <c r="E65" s="15">
        <f>D65*Setup!$B$6</f>
        <v/>
      </c>
      <c r="F65" s="15">
        <f>D65-E65</f>
        <v/>
      </c>
      <c r="G65" s="15" t="n">
        <v>0</v>
      </c>
      <c r="H65" s="15" t="n"/>
      <c r="I65" s="15" t="n">
        <v>0</v>
      </c>
      <c r="J65" s="15">
        <f>C65+F65+G65-I65</f>
        <v/>
      </c>
      <c r="K65" s="15" t="n"/>
      <c r="L65" s="15">
        <f>K65*Setup!$B$7</f>
        <v/>
      </c>
      <c r="M65" s="15">
        <f>J65-L65</f>
        <v/>
      </c>
      <c r="N65" s="21" t="n"/>
    </row>
    <row r="66">
      <c r="A66" s="295" t="n">
        <v>46055</v>
      </c>
      <c r="B66" s="14" t="inlineStr">
        <is>
          <t>La Cata LMF</t>
        </is>
      </c>
      <c r="C66" s="15" t="n">
        <v>30835</v>
      </c>
      <c r="D66" s="15" t="n">
        <v>3365</v>
      </c>
      <c r="E66" s="15">
        <f>D66*Setup!$B$6</f>
        <v/>
      </c>
      <c r="F66" s="15">
        <f>D66-E66</f>
        <v/>
      </c>
      <c r="G66" s="15" t="n">
        <v>330</v>
      </c>
      <c r="H66" s="15" t="n"/>
      <c r="I66" s="15" t="n">
        <v>0</v>
      </c>
      <c r="J66" s="15">
        <f>C66+F66+G66-I66</f>
        <v/>
      </c>
      <c r="K66" s="15" t="n"/>
      <c r="L66" s="15">
        <f>K66*Setup!$B$7</f>
        <v/>
      </c>
      <c r="M66" s="15">
        <f>J66-L66</f>
        <v/>
      </c>
      <c r="N66" s="21" t="n">
        <v>558930</v>
      </c>
    </row>
    <row r="67">
      <c r="A67" s="295" t="n">
        <v>46055</v>
      </c>
      <c r="B67" s="14" t="inlineStr">
        <is>
          <t>La Cata DF</t>
        </is>
      </c>
      <c r="C67" s="15" t="n">
        <v>5870</v>
      </c>
      <c r="D67" s="15" t="n">
        <v>1770</v>
      </c>
      <c r="E67" s="15">
        <f>D67*Setup!$B$6</f>
        <v/>
      </c>
      <c r="F67" s="15">
        <f>D67-E67</f>
        <v/>
      </c>
      <c r="G67" s="15" t="n">
        <v>860</v>
      </c>
      <c r="H67" s="15" t="n"/>
      <c r="I67" s="15" t="n">
        <v>0</v>
      </c>
      <c r="J67" s="15">
        <f>C67+F67+G67-I67</f>
        <v/>
      </c>
      <c r="K67" s="15" t="n"/>
      <c r="L67" s="15">
        <f>K67*Setup!$B$7</f>
        <v/>
      </c>
      <c r="M67" s="15">
        <f>J67-L67</f>
        <v/>
      </c>
      <c r="N67" s="21" t="n"/>
    </row>
    <row r="68">
      <c r="A68" s="295" t="n">
        <v>46056</v>
      </c>
      <c r="B68" s="14" t="inlineStr">
        <is>
          <t>La Cata LMF</t>
        </is>
      </c>
      <c r="C68" s="15" t="n">
        <v>29290</v>
      </c>
      <c r="D68" s="15" t="n">
        <v>9465</v>
      </c>
      <c r="E68" s="15">
        <f>D68*Setup!$B$6</f>
        <v/>
      </c>
      <c r="F68" s="15">
        <f>D68-E68</f>
        <v/>
      </c>
      <c r="G68" s="15" t="n">
        <v>1770</v>
      </c>
      <c r="H68" s="15" t="n"/>
      <c r="I68" s="15" t="n">
        <v>0</v>
      </c>
      <c r="J68" s="15">
        <f>C68+F68+G68-I68</f>
        <v/>
      </c>
      <c r="K68" s="15" t="n"/>
      <c r="L68" s="15">
        <f>K68*Setup!$B$7</f>
        <v/>
      </c>
      <c r="M68" s="15">
        <f>J68-L68</f>
        <v/>
      </c>
      <c r="N68" s="21" t="n"/>
    </row>
    <row r="69">
      <c r="A69" s="295" t="n">
        <v>46056</v>
      </c>
      <c r="B69" s="14" t="inlineStr">
        <is>
          <t>La Cata DF</t>
        </is>
      </c>
      <c r="C69" s="15" t="n">
        <v>0</v>
      </c>
      <c r="D69" s="15" t="n">
        <v>0</v>
      </c>
      <c r="E69" s="15">
        <f>D69*Setup!$B$6</f>
        <v/>
      </c>
      <c r="F69" s="15">
        <f>D69-E69</f>
        <v/>
      </c>
      <c r="G69" s="15" t="n">
        <v>0</v>
      </c>
      <c r="H69" s="15" t="n"/>
      <c r="I69" s="15" t="n">
        <v>0</v>
      </c>
      <c r="J69" s="15">
        <f>C69+F69+G69-I69</f>
        <v/>
      </c>
      <c r="K69" s="15" t="n"/>
      <c r="L69" s="15">
        <f>K69*Setup!$B$7</f>
        <v/>
      </c>
      <c r="M69" s="15">
        <f>J69-L69</f>
        <v/>
      </c>
      <c r="N69" s="21" t="n"/>
    </row>
    <row r="70">
      <c r="A70" s="295" t="n">
        <v>46057</v>
      </c>
      <c r="B70" s="14" t="inlineStr">
        <is>
          <t>La Cata LMF</t>
        </is>
      </c>
      <c r="C70" s="15" t="n">
        <v>39235</v>
      </c>
      <c r="D70" s="15" t="n">
        <v>10805</v>
      </c>
      <c r="E70" s="15">
        <f>D70*Setup!$B$6</f>
        <v/>
      </c>
      <c r="F70" s="15">
        <f>D70-E70</f>
        <v/>
      </c>
      <c r="G70" s="15" t="n">
        <v>180081.34</v>
      </c>
      <c r="H70" s="15" t="n"/>
      <c r="I70" s="15" t="n">
        <v>0</v>
      </c>
      <c r="J70" s="15">
        <f>C70+F70+G70-I70</f>
        <v/>
      </c>
      <c r="K70" s="15" t="n"/>
      <c r="L70" s="15">
        <f>K70*Setup!$B$7</f>
        <v/>
      </c>
      <c r="M70" s="15">
        <f>J70-L70</f>
        <v/>
      </c>
      <c r="N70" s="21" t="n"/>
      <c r="O70" s="22" t="inlineStr">
        <is>
          <t>$178,466.34 en Transferencia es el pago por visibilidad de UB.</t>
        </is>
      </c>
    </row>
    <row r="71">
      <c r="A71" s="295" t="n">
        <v>46057</v>
      </c>
      <c r="B71" s="14" t="inlineStr">
        <is>
          <t>La Cata DF</t>
        </is>
      </c>
      <c r="C71" s="15" t="n">
        <v>8070</v>
      </c>
      <c r="D71" s="15" t="n">
        <v>3960</v>
      </c>
      <c r="E71" s="15">
        <f>D71*Setup!$B$6</f>
        <v/>
      </c>
      <c r="F71" s="15">
        <f>D71-E71</f>
        <v/>
      </c>
      <c r="G71" s="15" t="n">
        <v>0</v>
      </c>
      <c r="H71" s="15" t="n"/>
      <c r="I71" s="15" t="n">
        <v>0</v>
      </c>
      <c r="J71" s="15">
        <f>C71+F71+G71-I71</f>
        <v/>
      </c>
      <c r="K71" s="15" t="n"/>
      <c r="L71" s="15">
        <f>K71*Setup!$B$7</f>
        <v/>
      </c>
      <c r="M71" s="15">
        <f>J71-L71</f>
        <v/>
      </c>
      <c r="N71" s="21" t="n"/>
    </row>
    <row r="72">
      <c r="A72" s="295" t="n">
        <v>46058</v>
      </c>
      <c r="B72" s="14" t="inlineStr">
        <is>
          <t>La Cata LMF</t>
        </is>
      </c>
      <c r="C72" s="15" t="n">
        <v>46625</v>
      </c>
      <c r="D72" s="15" t="n">
        <v>14135</v>
      </c>
      <c r="E72" s="15">
        <f>D72*Setup!$B$6</f>
        <v/>
      </c>
      <c r="F72" s="15">
        <f>D72-E72</f>
        <v/>
      </c>
      <c r="G72" s="15" t="n">
        <v>60</v>
      </c>
      <c r="H72" s="15" t="n"/>
      <c r="I72" s="15" t="n">
        <v>0</v>
      </c>
      <c r="J72" s="15">
        <f>C72+F72+G72-I72</f>
        <v/>
      </c>
      <c r="K72" s="15" t="n"/>
      <c r="L72" s="15">
        <f>K72*Setup!$B$7</f>
        <v/>
      </c>
      <c r="M72" s="15">
        <f>J72-L72</f>
        <v/>
      </c>
      <c r="N72" s="21" t="n"/>
    </row>
    <row r="73">
      <c r="A73" s="295" t="n">
        <v>46058</v>
      </c>
      <c r="B73" s="14" t="inlineStr">
        <is>
          <t>La Cata DF</t>
        </is>
      </c>
      <c r="C73" s="15" t="n">
        <v>7025</v>
      </c>
      <c r="D73" s="15" t="n">
        <v>7145</v>
      </c>
      <c r="E73" s="15">
        <f>D73*Setup!$B$6</f>
        <v/>
      </c>
      <c r="F73" s="15">
        <f>D73-E73</f>
        <v/>
      </c>
      <c r="G73" s="15" t="n">
        <v>0</v>
      </c>
      <c r="H73" s="15" t="n"/>
      <c r="I73" s="15" t="n">
        <v>0</v>
      </c>
      <c r="J73" s="15">
        <f>C73+F73+G73-I73</f>
        <v/>
      </c>
      <c r="K73" s="15" t="n"/>
      <c r="L73" s="15">
        <f>K73*Setup!$B$7</f>
        <v/>
      </c>
      <c r="M73" s="15">
        <f>J73-L73</f>
        <v/>
      </c>
      <c r="N73" s="21" t="n"/>
    </row>
    <row r="74">
      <c r="A74" s="295" t="n">
        <v>46059</v>
      </c>
      <c r="B74" s="14" t="inlineStr">
        <is>
          <t>La Cata LMF</t>
        </is>
      </c>
      <c r="C74" s="15" t="n">
        <v>78645</v>
      </c>
      <c r="D74" s="15" t="n">
        <v>14005</v>
      </c>
      <c r="E74" s="15">
        <f>D74*Setup!$B$6</f>
        <v/>
      </c>
      <c r="F74" s="15">
        <f>D74-E74</f>
        <v/>
      </c>
      <c r="G74" s="15" t="n">
        <v>240</v>
      </c>
      <c r="H74" s="15" t="n"/>
      <c r="I74" s="15" t="n">
        <v>0</v>
      </c>
      <c r="J74" s="15">
        <f>C74+F74+G74-I74</f>
        <v/>
      </c>
      <c r="K74" s="15" t="n"/>
      <c r="L74" s="15">
        <f>K74*Setup!$B$7</f>
        <v/>
      </c>
      <c r="M74" s="15">
        <f>J74-L74</f>
        <v/>
      </c>
      <c r="N74" s="21" t="n"/>
    </row>
    <row r="75">
      <c r="A75" s="295" t="n">
        <v>46059</v>
      </c>
      <c r="B75" s="14" t="inlineStr">
        <is>
          <t>La Cata DF</t>
        </is>
      </c>
      <c r="C75" s="15" t="n">
        <v>16945</v>
      </c>
      <c r="D75" s="15" t="n">
        <v>7410</v>
      </c>
      <c r="E75" s="15">
        <f>D75*Setup!$B$6</f>
        <v/>
      </c>
      <c r="F75" s="15">
        <f>D75-E75</f>
        <v/>
      </c>
      <c r="G75" s="15" t="n">
        <v>0</v>
      </c>
      <c r="H75" s="15" t="n"/>
      <c r="I75" s="15" t="n">
        <v>0</v>
      </c>
      <c r="J75" s="15">
        <f>C75+F75+G75-I75</f>
        <v/>
      </c>
      <c r="K75" s="15" t="n"/>
      <c r="L75" s="15">
        <f>K75*Setup!$B$7</f>
        <v/>
      </c>
      <c r="M75" s="15">
        <f>J75-L75</f>
        <v/>
      </c>
      <c r="N75" s="21" t="n"/>
    </row>
    <row r="76">
      <c r="A76" s="295" t="n">
        <v>46060</v>
      </c>
      <c r="B76" s="14" t="inlineStr">
        <is>
          <t>La Cata LMF</t>
        </is>
      </c>
      <c r="C76" s="15" t="n">
        <v>159986</v>
      </c>
      <c r="D76" s="15" t="n">
        <v>55915</v>
      </c>
      <c r="E76" s="15">
        <f>D76*Setup!$B$6</f>
        <v/>
      </c>
      <c r="F76" s="15">
        <f>D76-E76</f>
        <v/>
      </c>
      <c r="G76" s="15" t="n">
        <v>3940</v>
      </c>
      <c r="H76" s="15" t="n"/>
      <c r="I76" s="15" t="n">
        <v>835</v>
      </c>
      <c r="J76" s="15">
        <f>C76+F76+G76-I76</f>
        <v/>
      </c>
      <c r="K76" s="15" t="n"/>
      <c r="L76" s="15">
        <f>K76*Setup!$B$7</f>
        <v/>
      </c>
      <c r="M76" s="15">
        <f>J76-L76</f>
        <v/>
      </c>
      <c r="N76" s="21" t="n"/>
    </row>
    <row r="77">
      <c r="A77" s="295" t="n">
        <v>46060</v>
      </c>
      <c r="B77" s="14" t="inlineStr">
        <is>
          <t>La Cata DF</t>
        </is>
      </c>
      <c r="C77" s="15" t="n">
        <v>15795</v>
      </c>
      <c r="D77" s="15" t="n">
        <v>4240</v>
      </c>
      <c r="E77" s="15">
        <f>D77*Setup!$B$6</f>
        <v/>
      </c>
      <c r="F77" s="15">
        <f>D77-E77</f>
        <v/>
      </c>
      <c r="G77" s="15" t="n">
        <v>0</v>
      </c>
      <c r="H77" s="15" t="n"/>
      <c r="I77" s="15" t="n">
        <v>0</v>
      </c>
      <c r="J77" s="15">
        <f>C77+F77+G77-I77</f>
        <v/>
      </c>
      <c r="K77" s="15" t="n"/>
      <c r="L77" s="15">
        <f>K77*Setup!$B$7</f>
        <v/>
      </c>
      <c r="M77" s="15">
        <f>J77-L77</f>
        <v/>
      </c>
      <c r="N77" s="21" t="n"/>
    </row>
    <row r="78">
      <c r="A78" s="295" t="n">
        <v>46061</v>
      </c>
      <c r="B78" s="14" t="inlineStr">
        <is>
          <t>La Cata LMF</t>
        </is>
      </c>
      <c r="C78" s="15" t="n">
        <v>111155</v>
      </c>
      <c r="D78" s="15" t="n">
        <v>46793</v>
      </c>
      <c r="E78" s="15">
        <f>D78*Setup!$B$6</f>
        <v/>
      </c>
      <c r="F78" s="15">
        <f>D78-E78</f>
        <v/>
      </c>
      <c r="G78" s="15" t="n">
        <v>1650</v>
      </c>
      <c r="H78" s="15" t="n"/>
      <c r="I78" s="15" t="n">
        <v>0</v>
      </c>
      <c r="J78" s="15">
        <f>C78+F78+G78-I78</f>
        <v/>
      </c>
      <c r="K78" s="15" t="n"/>
      <c r="L78" s="15">
        <f>K78*Setup!$B$7</f>
        <v/>
      </c>
      <c r="M78" s="15">
        <f>J78-L78</f>
        <v/>
      </c>
      <c r="N78" s="21" t="n"/>
    </row>
    <row r="79">
      <c r="A79" s="295" t="n">
        <v>46061</v>
      </c>
      <c r="B79" s="14" t="inlineStr">
        <is>
          <t>La Cata DF</t>
        </is>
      </c>
      <c r="C79" s="15" t="n">
        <v>19020</v>
      </c>
      <c r="D79" s="15" t="n">
        <v>6845</v>
      </c>
      <c r="E79" s="15">
        <f>D79*Setup!$B$6</f>
        <v/>
      </c>
      <c r="F79" s="15">
        <f>D79-E79</f>
        <v/>
      </c>
      <c r="G79" s="15" t="n">
        <v>0</v>
      </c>
      <c r="H79" s="15" t="n"/>
      <c r="I79" s="15" t="n">
        <v>0</v>
      </c>
      <c r="J79" s="15">
        <f>C79+F79+G79-I79</f>
        <v/>
      </c>
      <c r="K79" s="15" t="n"/>
      <c r="L79" s="15">
        <f>K79*Setup!$B$7</f>
        <v/>
      </c>
      <c r="M79" s="15">
        <f>J79-L79</f>
        <v/>
      </c>
      <c r="N79" s="21" t="n"/>
    </row>
    <row r="80">
      <c r="A80" s="295" t="n">
        <v>46062</v>
      </c>
      <c r="B80" s="14" t="inlineStr">
        <is>
          <t>La Cata LMF</t>
        </is>
      </c>
      <c r="C80" s="15" t="n">
        <v>15085</v>
      </c>
      <c r="D80" s="15" t="n">
        <v>4425</v>
      </c>
      <c r="E80" s="15">
        <f>D80*Setup!$B$6</f>
        <v/>
      </c>
      <c r="F80" s="15">
        <f>D80-E80</f>
        <v/>
      </c>
      <c r="G80" s="15" t="n">
        <v>300</v>
      </c>
      <c r="H80" s="15" t="n"/>
      <c r="I80" s="15" t="n">
        <v>0</v>
      </c>
      <c r="J80" s="15">
        <f>C80+F80+G80-I80</f>
        <v/>
      </c>
      <c r="K80" s="15" t="n"/>
      <c r="L80" s="15">
        <f>K80*Setup!$B$7</f>
        <v/>
      </c>
      <c r="M80" s="15">
        <f>J80-L80</f>
        <v/>
      </c>
      <c r="N80" s="21" t="n">
        <v>501910</v>
      </c>
    </row>
    <row r="81">
      <c r="A81" s="295" t="n">
        <v>46062</v>
      </c>
      <c r="B81" s="14" t="inlineStr">
        <is>
          <t>La Cata DF</t>
        </is>
      </c>
      <c r="C81" s="15" t="n">
        <v>4510</v>
      </c>
      <c r="D81" s="15" t="n">
        <v>0</v>
      </c>
      <c r="E81" s="15">
        <f>D81*Setup!$B$6</f>
        <v/>
      </c>
      <c r="F81" s="15">
        <f>D81-E81</f>
        <v/>
      </c>
      <c r="G81" s="15" t="n">
        <v>0</v>
      </c>
      <c r="H81" s="15" t="n"/>
      <c r="I81" s="15" t="n">
        <v>0</v>
      </c>
      <c r="J81" s="15">
        <f>C81+F81+G81-I81</f>
        <v/>
      </c>
      <c r="K81" s="15" t="n"/>
      <c r="L81" s="15">
        <f>K81*Setup!$B$7</f>
        <v/>
      </c>
      <c r="M81" s="15">
        <f>J81-L81</f>
        <v/>
      </c>
      <c r="N81" s="21" t="n"/>
    </row>
    <row r="82">
      <c r="A82" s="295" t="n">
        <v>46063</v>
      </c>
      <c r="B82" s="14" t="inlineStr">
        <is>
          <t>La Cata LMF</t>
        </is>
      </c>
      <c r="C82" s="15" t="n">
        <v>38700</v>
      </c>
      <c r="D82" s="15" t="n">
        <v>5875</v>
      </c>
      <c r="E82" s="15">
        <f>D82*Setup!$B$6</f>
        <v/>
      </c>
      <c r="F82" s="15">
        <f>D82-E82</f>
        <v/>
      </c>
      <c r="G82" s="15" t="n">
        <v>0</v>
      </c>
      <c r="H82" s="15" t="n"/>
      <c r="I82" s="15" t="n">
        <v>0</v>
      </c>
      <c r="J82" s="15">
        <f>C82+F82+G82-I82</f>
        <v/>
      </c>
      <c r="K82" s="15" t="n"/>
      <c r="L82" s="15">
        <f>K82*Setup!$B$7</f>
        <v/>
      </c>
      <c r="M82" s="15">
        <f>J82-L82</f>
        <v/>
      </c>
      <c r="N82" s="21" t="n"/>
    </row>
    <row r="83">
      <c r="A83" s="295" t="n">
        <v>46063</v>
      </c>
      <c r="B83" s="14" t="inlineStr">
        <is>
          <t>La Cata DF</t>
        </is>
      </c>
      <c r="C83" s="15" t="n">
        <v>0</v>
      </c>
      <c r="D83" s="15" t="n">
        <v>0</v>
      </c>
      <c r="E83" s="15">
        <f>D83*Setup!$B$6</f>
        <v/>
      </c>
      <c r="F83" s="15">
        <f>D83-E83</f>
        <v/>
      </c>
      <c r="G83" s="15" t="n">
        <v>300</v>
      </c>
      <c r="H83" s="15" t="n"/>
      <c r="I83" s="15" t="n">
        <v>0</v>
      </c>
      <c r="J83" s="15">
        <f>C83+F83+G83-I83</f>
        <v/>
      </c>
      <c r="K83" s="15" t="n"/>
      <c r="L83" s="15">
        <f>K83*Setup!$B$7</f>
        <v/>
      </c>
      <c r="M83" s="15">
        <f>J83-L83</f>
        <v/>
      </c>
      <c r="N83" s="21" t="n"/>
    </row>
    <row r="84">
      <c r="A84" s="295" t="n">
        <v>46064</v>
      </c>
      <c r="B84" s="14" t="inlineStr">
        <is>
          <t>La Cata LMF</t>
        </is>
      </c>
      <c r="C84" s="15" t="n">
        <v>39100</v>
      </c>
      <c r="D84" s="15" t="n">
        <v>11675</v>
      </c>
      <c r="E84" s="15">
        <f>D84*Setup!$B$6</f>
        <v/>
      </c>
      <c r="F84" s="15">
        <f>D84-E84</f>
        <v/>
      </c>
      <c r="G84" s="15" t="n">
        <v>1095</v>
      </c>
      <c r="H84" s="15" t="n"/>
      <c r="I84" s="15" t="n">
        <v>0</v>
      </c>
      <c r="J84" s="15">
        <f>C84+F84+G84-I84</f>
        <v/>
      </c>
      <c r="K84" s="15" t="n"/>
      <c r="L84" s="15">
        <f>K84*Setup!$B$7</f>
        <v/>
      </c>
      <c r="M84" s="15">
        <f>J84-L84</f>
        <v/>
      </c>
      <c r="N84" s="21" t="n"/>
    </row>
    <row r="85">
      <c r="A85" s="295" t="n">
        <v>46064</v>
      </c>
      <c r="B85" s="14" t="inlineStr">
        <is>
          <t>La Cata DF</t>
        </is>
      </c>
      <c r="C85" s="15" t="n">
        <v>6360</v>
      </c>
      <c r="D85" s="15" t="n">
        <v>1190</v>
      </c>
      <c r="E85" s="15">
        <f>D85*Setup!$B$6</f>
        <v/>
      </c>
      <c r="F85" s="15">
        <f>D85-E85</f>
        <v/>
      </c>
      <c r="G85" s="15" t="n">
        <v>0</v>
      </c>
      <c r="H85" s="15" t="n"/>
      <c r="I85" s="15" t="n">
        <v>0</v>
      </c>
      <c r="J85" s="15">
        <f>C85+F85+G85-I85</f>
        <v/>
      </c>
      <c r="K85" s="15" t="n"/>
      <c r="L85" s="15">
        <f>K85*Setup!$B$7</f>
        <v/>
      </c>
      <c r="M85" s="15">
        <f>J85-L85</f>
        <v/>
      </c>
      <c r="N85" s="21" t="n"/>
    </row>
    <row r="86">
      <c r="A86" s="295" t="n">
        <v>46065</v>
      </c>
      <c r="B86" s="14" t="inlineStr">
        <is>
          <t>La Cata LMF</t>
        </is>
      </c>
      <c r="C86" s="15" t="n">
        <v>32930</v>
      </c>
      <c r="D86" s="15" t="n">
        <v>8480</v>
      </c>
      <c r="E86" s="15">
        <f>D86*Setup!$B$6</f>
        <v/>
      </c>
      <c r="F86" s="15">
        <f>D86-E86</f>
        <v/>
      </c>
      <c r="G86" s="15" t="n">
        <v>0</v>
      </c>
      <c r="H86" s="15" t="n"/>
      <c r="I86" s="15" t="n">
        <v>0</v>
      </c>
      <c r="J86" s="15">
        <f>C86+F86+G86-I86</f>
        <v/>
      </c>
      <c r="K86" s="15" t="n"/>
      <c r="L86" s="15">
        <f>K86*Setup!$B$7</f>
        <v/>
      </c>
      <c r="M86" s="15">
        <f>J86-L86</f>
        <v/>
      </c>
      <c r="N86" s="21" t="n"/>
    </row>
    <row r="87">
      <c r="A87" s="295" t="n">
        <v>46065</v>
      </c>
      <c r="B87" s="14" t="inlineStr">
        <is>
          <t>La Cata DF</t>
        </is>
      </c>
      <c r="C87" s="15" t="n">
        <v>10220</v>
      </c>
      <c r="D87" s="15" t="n">
        <v>3720</v>
      </c>
      <c r="E87" s="15">
        <f>D87*Setup!$B$6</f>
        <v/>
      </c>
      <c r="F87" s="15">
        <f>D87-E87</f>
        <v/>
      </c>
      <c r="G87" s="15" t="n">
        <v>0</v>
      </c>
      <c r="H87" s="15" t="n"/>
      <c r="I87" s="15" t="n">
        <v>0</v>
      </c>
      <c r="J87" s="15">
        <f>C87+F87+G87-I87</f>
        <v/>
      </c>
      <c r="K87" s="15" t="n"/>
      <c r="L87" s="15">
        <f>K87*Setup!$B$7</f>
        <v/>
      </c>
      <c r="M87" s="15">
        <f>J87-L87</f>
        <v/>
      </c>
      <c r="N87" s="21" t="n"/>
    </row>
    <row r="88">
      <c r="A88" s="295" t="n">
        <v>46066</v>
      </c>
      <c r="B88" s="14" t="inlineStr">
        <is>
          <t>La Cata LMF</t>
        </is>
      </c>
      <c r="C88" s="15" t="n">
        <v>71695</v>
      </c>
      <c r="D88" s="15" t="n">
        <v>25825</v>
      </c>
      <c r="E88" s="15">
        <f>D88*Setup!$B$6</f>
        <v/>
      </c>
      <c r="F88" s="15">
        <f>D88-E88</f>
        <v/>
      </c>
      <c r="G88" s="15" t="n">
        <v>14205</v>
      </c>
      <c r="H88" s="15" t="n"/>
      <c r="I88" s="15" t="n">
        <v>5400</v>
      </c>
      <c r="J88" s="15">
        <f>C88+F88+G88-I88</f>
        <v/>
      </c>
      <c r="K88" s="15" t="n"/>
      <c r="L88" s="15">
        <f>K88*Setup!$B$7</f>
        <v/>
      </c>
      <c r="M88" s="15">
        <f>J88-L88</f>
        <v/>
      </c>
      <c r="N88" s="21" t="n"/>
    </row>
    <row r="89">
      <c r="A89" s="295" t="n">
        <v>46066</v>
      </c>
      <c r="B89" s="14" t="inlineStr">
        <is>
          <t>La Cata DF</t>
        </is>
      </c>
      <c r="C89" s="15" t="n">
        <v>11240</v>
      </c>
      <c r="D89" s="15" t="n">
        <v>6385</v>
      </c>
      <c r="E89" s="15">
        <f>D89*Setup!$B$6</f>
        <v/>
      </c>
      <c r="F89" s="15">
        <f>D89-E89</f>
        <v/>
      </c>
      <c r="G89" s="15" t="n">
        <v>0</v>
      </c>
      <c r="H89" s="15" t="n"/>
      <c r="I89" s="15" t="n">
        <v>0</v>
      </c>
      <c r="J89" s="15">
        <f>C89+F89+G89-I89</f>
        <v/>
      </c>
      <c r="K89" s="15" t="n"/>
      <c r="L89" s="15">
        <f>K89*Setup!$B$7</f>
        <v/>
      </c>
      <c r="M89" s="15">
        <f>J89-L89</f>
        <v/>
      </c>
      <c r="N89" s="21" t="n"/>
    </row>
    <row r="90">
      <c r="A90" s="295" t="n">
        <v>46067</v>
      </c>
      <c r="B90" s="14" t="inlineStr">
        <is>
          <t>La Cata LMF</t>
        </is>
      </c>
      <c r="C90" s="15" t="n">
        <v>208765</v>
      </c>
      <c r="D90" s="15" t="n">
        <v>60945</v>
      </c>
      <c r="E90" s="15">
        <f>D90*Setup!$B$6</f>
        <v/>
      </c>
      <c r="F90" s="15">
        <f>D90-E90</f>
        <v/>
      </c>
      <c r="G90" s="15" t="n">
        <v>1240</v>
      </c>
      <c r="H90" s="15" t="n"/>
      <c r="I90" s="15" t="n">
        <v>0</v>
      </c>
      <c r="J90" s="15">
        <f>C90+F90+G90-I90</f>
        <v/>
      </c>
      <c r="K90" s="15" t="n"/>
      <c r="L90" s="15">
        <f>K90*Setup!$B$7</f>
        <v/>
      </c>
      <c r="M90" s="15">
        <f>J90-L90</f>
        <v/>
      </c>
      <c r="N90" s="21" t="n"/>
    </row>
    <row r="91">
      <c r="A91" s="295" t="n">
        <v>46067</v>
      </c>
      <c r="B91" s="14" t="inlineStr">
        <is>
          <t>La Cata DF</t>
        </is>
      </c>
      <c r="C91" s="15" t="n">
        <v>22574.12</v>
      </c>
      <c r="D91" s="15" t="n">
        <v>4085</v>
      </c>
      <c r="E91" s="15">
        <f>D91*Setup!$B$6</f>
        <v/>
      </c>
      <c r="F91" s="15">
        <f>D91-E91</f>
        <v/>
      </c>
      <c r="G91" s="15" t="n">
        <v>0</v>
      </c>
      <c r="H91" s="15" t="n"/>
      <c r="I91" s="15" t="n">
        <v>0</v>
      </c>
      <c r="J91" s="15">
        <f>C91+F91+G91-I91</f>
        <v/>
      </c>
      <c r="K91" s="15" t="n"/>
      <c r="L91" s="15">
        <f>K91*Setup!$B$7</f>
        <v/>
      </c>
      <c r="M91" s="15">
        <f>J91-L91</f>
        <v/>
      </c>
      <c r="N91" s="21" t="n"/>
    </row>
    <row r="92">
      <c r="A92" s="295" t="n">
        <v>46068</v>
      </c>
      <c r="B92" s="14" t="inlineStr">
        <is>
          <t>La Cata LMF</t>
        </is>
      </c>
      <c r="C92" s="15" t="n">
        <v>121275</v>
      </c>
      <c r="D92" s="15" t="n">
        <v>37315</v>
      </c>
      <c r="E92" s="15">
        <f>D92*Setup!$B$6</f>
        <v/>
      </c>
      <c r="F92" s="15">
        <f>D92-E92</f>
        <v/>
      </c>
      <c r="G92" s="15" t="n">
        <v>18025</v>
      </c>
      <c r="H92" s="15" t="n"/>
      <c r="I92" s="15" t="n">
        <v>7685</v>
      </c>
      <c r="J92" s="15">
        <f>C92+F92+G92-I92</f>
        <v/>
      </c>
      <c r="K92" s="15" t="n"/>
      <c r="L92" s="15">
        <f>K92*Setup!$B$7</f>
        <v/>
      </c>
      <c r="M92" s="15">
        <f>J92-L92</f>
        <v/>
      </c>
      <c r="N92" s="21" t="n">
        <v>547155</v>
      </c>
      <c r="O92" s="22" t="inlineStr">
        <is>
          <t>Validar las transacciones de este dia</t>
        </is>
      </c>
    </row>
    <row r="93">
      <c r="A93" s="295" t="n">
        <v>46068</v>
      </c>
      <c r="B93" s="14" t="inlineStr">
        <is>
          <t>La Cata DF</t>
        </is>
      </c>
      <c r="C93" s="15" t="n">
        <v>23795</v>
      </c>
      <c r="D93" s="15" t="n">
        <v>9440</v>
      </c>
      <c r="E93" s="15">
        <f>D93*Setup!$B$6</f>
        <v/>
      </c>
      <c r="F93" s="15">
        <f>D93-E93</f>
        <v/>
      </c>
      <c r="G93" s="15" t="n">
        <v>0</v>
      </c>
      <c r="H93" s="15" t="n"/>
      <c r="I93" s="15" t="n">
        <v>0</v>
      </c>
      <c r="J93" s="15">
        <f>C93+F93+G93-I93</f>
        <v/>
      </c>
      <c r="K93" s="15" t="n"/>
      <c r="L93" s="15">
        <f>K93*Setup!$B$7</f>
        <v/>
      </c>
      <c r="M93" s="15">
        <f>J93-L93</f>
        <v/>
      </c>
      <c r="N93" s="21" t="n"/>
    </row>
    <row r="94" customFormat="1" s="101">
      <c r="A94" s="298" t="n">
        <v>46069</v>
      </c>
      <c r="B94" s="103" t="inlineStr">
        <is>
          <t>La Cata LMF</t>
        </is>
      </c>
      <c r="C94" s="98" t="n">
        <v>25785</v>
      </c>
      <c r="D94" s="98" t="n">
        <v>3420</v>
      </c>
      <c r="E94" s="98">
        <f>D94*Setup!$B$6</f>
        <v/>
      </c>
      <c r="F94" s="98">
        <f>D94-E94</f>
        <v/>
      </c>
      <c r="G94" s="98" t="n">
        <v>13823</v>
      </c>
      <c r="H94" s="98" t="n"/>
      <c r="I94" s="98" t="n">
        <v>0</v>
      </c>
      <c r="J94" s="98">
        <f>C94+F94+G94-I94</f>
        <v/>
      </c>
      <c r="K94" s="98" t="n"/>
      <c r="L94" s="98">
        <f>K94*Setup!$B$7</f>
        <v/>
      </c>
      <c r="M94" s="98">
        <f>J94-L94</f>
        <v/>
      </c>
      <c r="N94" s="99" t="n"/>
      <c r="O94" s="100" t="n"/>
    </row>
    <row r="95">
      <c r="A95" s="296" t="n">
        <v>46069</v>
      </c>
      <c r="B95" s="76" t="inlineStr">
        <is>
          <t>La Cata DF</t>
        </is>
      </c>
      <c r="C95" s="15" t="n">
        <v>5690</v>
      </c>
      <c r="D95" s="15" t="n">
        <v>350</v>
      </c>
      <c r="E95" s="15">
        <f>D95*Setup!$B$6</f>
        <v/>
      </c>
      <c r="F95" s="15">
        <f>D95-E95</f>
        <v/>
      </c>
      <c r="G95" s="15" t="n">
        <v>0</v>
      </c>
      <c r="H95" s="15" t="n"/>
      <c r="I95" s="15" t="n">
        <v>0</v>
      </c>
      <c r="J95" s="15">
        <f>C95+F95+G95-I95</f>
        <v/>
      </c>
      <c r="K95" s="15" t="n"/>
      <c r="L95" s="15">
        <f>K95*Setup!$B$7</f>
        <v/>
      </c>
      <c r="M95" s="15">
        <f>J95-L95</f>
        <v/>
      </c>
      <c r="N95" s="21" t="n"/>
    </row>
    <row r="96">
      <c r="A96" s="296" t="n">
        <v>46070</v>
      </c>
      <c r="B96" s="76" t="inlineStr">
        <is>
          <t>La Cata LMF</t>
        </is>
      </c>
      <c r="C96" s="15" t="n">
        <v>41845</v>
      </c>
      <c r="D96" s="15" t="n">
        <v>7775</v>
      </c>
      <c r="E96" s="15">
        <f>D96*Setup!$B$6</f>
        <v/>
      </c>
      <c r="F96" s="15">
        <f>D96-E96</f>
        <v/>
      </c>
      <c r="G96" s="15" t="n">
        <v>435</v>
      </c>
      <c r="H96" s="15" t="n"/>
      <c r="I96" s="15" t="n">
        <v>0</v>
      </c>
      <c r="J96" s="15">
        <f>C96+F96+G96-I96</f>
        <v/>
      </c>
      <c r="K96" s="15" t="n"/>
      <c r="L96" s="15">
        <f>K96*Setup!$B$7</f>
        <v/>
      </c>
      <c r="M96" s="15">
        <f>J96-L96</f>
        <v/>
      </c>
      <c r="N96" s="21" t="n"/>
    </row>
    <row r="97">
      <c r="A97" s="296" t="n">
        <v>46070</v>
      </c>
      <c r="B97" s="76" t="inlineStr">
        <is>
          <t>La Cata DF</t>
        </is>
      </c>
      <c r="C97" s="15" t="n">
        <v>0</v>
      </c>
      <c r="D97" s="15" t="n">
        <v>0</v>
      </c>
      <c r="E97" s="15">
        <f>D97*Setup!$B$6</f>
        <v/>
      </c>
      <c r="F97" s="15">
        <f>D97-E97</f>
        <v/>
      </c>
      <c r="G97" s="15" t="n">
        <v>0</v>
      </c>
      <c r="H97" s="15" t="n"/>
      <c r="I97" s="15" t="n">
        <v>0</v>
      </c>
      <c r="J97" s="15">
        <f>C97+F97+G97-I97</f>
        <v/>
      </c>
      <c r="K97" s="15" t="n"/>
      <c r="L97" s="15">
        <f>K97*Setup!$B$7</f>
        <v/>
      </c>
      <c r="M97" s="15">
        <f>J97-L97</f>
        <v/>
      </c>
      <c r="N97" s="21" t="n"/>
    </row>
    <row r="98">
      <c r="A98" s="296" t="n">
        <v>46071</v>
      </c>
      <c r="B98" s="76" t="inlineStr">
        <is>
          <t>La Cata LMF</t>
        </is>
      </c>
      <c r="C98" s="15" t="n">
        <v>34854</v>
      </c>
      <c r="D98" s="15" t="n">
        <v>7741</v>
      </c>
      <c r="E98" s="15">
        <f>D98*Setup!$B$6</f>
        <v/>
      </c>
      <c r="F98" s="15">
        <f>D98-E98</f>
        <v/>
      </c>
      <c r="G98" s="15" t="n">
        <v>0</v>
      </c>
      <c r="H98" s="15" t="n"/>
      <c r="I98" s="15" t="n">
        <v>0</v>
      </c>
      <c r="J98" s="15">
        <f>C98+F98+G98-I98</f>
        <v/>
      </c>
      <c r="K98" s="15" t="n"/>
      <c r="L98" s="15">
        <f>K98*Setup!$B$7</f>
        <v/>
      </c>
      <c r="M98" s="15">
        <f>J98-L98</f>
        <v/>
      </c>
      <c r="N98" s="21" t="n"/>
    </row>
    <row r="99">
      <c r="A99" s="296" t="n">
        <v>46071</v>
      </c>
      <c r="B99" s="76" t="inlineStr">
        <is>
          <t>La Cata DF</t>
        </is>
      </c>
      <c r="C99" s="15" t="n">
        <v>12185</v>
      </c>
      <c r="D99" s="15" t="n">
        <v>850</v>
      </c>
      <c r="E99" s="15">
        <f>D99*Setup!$B$6</f>
        <v/>
      </c>
      <c r="F99" s="15">
        <f>D99-E99</f>
        <v/>
      </c>
      <c r="G99" s="15" t="n">
        <v>0</v>
      </c>
      <c r="H99" s="15" t="n"/>
      <c r="I99" s="15" t="n">
        <v>0</v>
      </c>
      <c r="J99" s="15">
        <f>C99+F99+G99-I99</f>
        <v/>
      </c>
      <c r="K99" s="15" t="n"/>
      <c r="L99" s="15">
        <f>K99*Setup!$B$7</f>
        <v/>
      </c>
      <c r="M99" s="15">
        <f>J99-L99</f>
        <v/>
      </c>
      <c r="N99" s="21" t="n"/>
    </row>
    <row r="100">
      <c r="A100" s="296" t="n">
        <v>46072</v>
      </c>
      <c r="B100" s="76" t="inlineStr">
        <is>
          <t>La Cata LMF</t>
        </is>
      </c>
      <c r="C100" s="15" t="n">
        <v>27400</v>
      </c>
      <c r="D100" s="15" t="n">
        <v>7455</v>
      </c>
      <c r="E100" s="15">
        <f>D100*Setup!$B$6</f>
        <v/>
      </c>
      <c r="F100" s="15">
        <f>D100-E100</f>
        <v/>
      </c>
      <c r="G100" s="15" t="n">
        <v>165</v>
      </c>
      <c r="H100" s="15" t="n"/>
      <c r="I100" s="15" t="n">
        <v>0</v>
      </c>
      <c r="J100" s="15">
        <f>C100+F100+G100-I100</f>
        <v/>
      </c>
      <c r="K100" s="15" t="n"/>
      <c r="L100" s="15">
        <f>K100*Setup!$B$7</f>
        <v/>
      </c>
      <c r="M100" s="15">
        <f>J100-L100</f>
        <v/>
      </c>
      <c r="N100" s="21" t="n"/>
    </row>
    <row r="101">
      <c r="A101" s="296" t="n">
        <v>46072</v>
      </c>
      <c r="B101" s="76" t="inlineStr">
        <is>
          <t>La Cata DF</t>
        </is>
      </c>
      <c r="C101" s="15" t="n">
        <v>6775</v>
      </c>
      <c r="D101" s="15" t="n">
        <v>3810</v>
      </c>
      <c r="E101" s="15">
        <f>D101*Setup!$B$6</f>
        <v/>
      </c>
      <c r="F101" s="15">
        <f>D101-E101</f>
        <v/>
      </c>
      <c r="G101" s="15" t="n">
        <v>0</v>
      </c>
      <c r="H101" s="15" t="n"/>
      <c r="I101" s="15" t="n">
        <v>0</v>
      </c>
      <c r="J101" s="15">
        <f>C101+F101+G101-I101</f>
        <v/>
      </c>
      <c r="K101" s="15" t="n"/>
      <c r="L101" s="15">
        <f>K101*Setup!$B$7</f>
        <v/>
      </c>
      <c r="M101" s="15">
        <f>J101-L101</f>
        <v/>
      </c>
      <c r="N101" s="21" t="n">
        <v>150000</v>
      </c>
      <c r="O101" s="22" t="inlineStr">
        <is>
          <t>Deposito 2-15 Febrero</t>
        </is>
      </c>
    </row>
    <row r="102">
      <c r="A102" s="296" t="n">
        <v>46073</v>
      </c>
      <c r="B102" s="76" t="inlineStr">
        <is>
          <t>La Cata LMF</t>
        </is>
      </c>
      <c r="C102" s="15" t="n">
        <v>54655</v>
      </c>
      <c r="D102" s="15" t="n">
        <v>16205</v>
      </c>
      <c r="E102" s="15">
        <f>D102*Setup!$B$6</f>
        <v/>
      </c>
      <c r="F102" s="15">
        <f>D102-E102</f>
        <v/>
      </c>
      <c r="G102" s="15" t="n">
        <v>2380</v>
      </c>
      <c r="H102" s="15" t="n"/>
      <c r="I102" s="15" t="n">
        <v>0</v>
      </c>
      <c r="J102" s="15">
        <f>C102+F102+G102-I102</f>
        <v/>
      </c>
      <c r="K102" s="15" t="n"/>
      <c r="L102" s="15">
        <f>K102*Setup!$B$7</f>
        <v/>
      </c>
      <c r="M102" s="15">
        <f>J102-L102</f>
        <v/>
      </c>
      <c r="N102" s="21" t="n"/>
    </row>
    <row r="103">
      <c r="A103" s="296" t="n">
        <v>46073</v>
      </c>
      <c r="B103" s="76" t="inlineStr">
        <is>
          <t>La Cata DF</t>
        </is>
      </c>
      <c r="C103" s="15" t="n">
        <v>14525</v>
      </c>
      <c r="D103" s="15" t="n">
        <v>8540</v>
      </c>
      <c r="E103" s="15">
        <f>D103*Setup!$B$6</f>
        <v/>
      </c>
      <c r="F103" s="15">
        <f>D103-E103</f>
        <v/>
      </c>
      <c r="G103" s="15" t="n">
        <v>465</v>
      </c>
      <c r="H103" s="15" t="n"/>
      <c r="I103" s="15" t="n">
        <v>0</v>
      </c>
      <c r="J103" s="15">
        <f>C103+F103+G103-I103</f>
        <v/>
      </c>
      <c r="K103" s="15" t="n"/>
      <c r="L103" s="15">
        <f>K103*Setup!$B$7</f>
        <v/>
      </c>
      <c r="M103" s="15">
        <f>J103-L103</f>
        <v/>
      </c>
      <c r="N103" s="21" t="n"/>
    </row>
    <row r="104">
      <c r="A104" s="296" t="n">
        <v>46074</v>
      </c>
      <c r="B104" s="76" t="inlineStr">
        <is>
          <t>La Cata LMF</t>
        </is>
      </c>
      <c r="C104" s="15" t="n">
        <v>140023</v>
      </c>
      <c r="D104" s="15" t="n">
        <v>55960</v>
      </c>
      <c r="E104" s="15">
        <f>D104*Setup!$B$6</f>
        <v/>
      </c>
      <c r="F104" s="15">
        <f>D104-E104</f>
        <v/>
      </c>
      <c r="G104" s="15" t="n">
        <v>365</v>
      </c>
      <c r="H104" s="15" t="n"/>
      <c r="I104" s="15" t="n">
        <v>0</v>
      </c>
      <c r="J104" s="15">
        <f>C104+F104+G104-I104</f>
        <v/>
      </c>
      <c r="K104" s="15" t="n"/>
      <c r="L104" s="15">
        <f>K104*Setup!$B$7</f>
        <v/>
      </c>
      <c r="M104" s="15">
        <f>J104-L104</f>
        <v/>
      </c>
      <c r="N104" s="21" t="n"/>
    </row>
    <row r="105">
      <c r="A105" s="296" t="n">
        <v>46074</v>
      </c>
      <c r="B105" s="76" t="inlineStr">
        <is>
          <t>La Cata DF</t>
        </is>
      </c>
      <c r="C105" s="15" t="n">
        <v>16020</v>
      </c>
      <c r="D105" s="15" t="n">
        <v>10545</v>
      </c>
      <c r="E105" s="15">
        <f>D105*Setup!$B$6</f>
        <v/>
      </c>
      <c r="F105" s="15">
        <f>D105-E105</f>
        <v/>
      </c>
      <c r="G105" s="15" t="n">
        <v>0</v>
      </c>
      <c r="H105" s="15" t="n"/>
      <c r="I105" s="15" t="n">
        <v>0</v>
      </c>
      <c r="J105" s="15">
        <f>C105+F105+G105-I105</f>
        <v/>
      </c>
      <c r="K105" s="15" t="n"/>
      <c r="L105" s="15">
        <f>K105*Setup!$B$7</f>
        <v/>
      </c>
      <c r="M105" s="15">
        <f>J105-L105</f>
        <v/>
      </c>
      <c r="N105" s="21" t="n"/>
    </row>
    <row r="106">
      <c r="A106" s="296" t="n">
        <v>46075</v>
      </c>
      <c r="B106" s="76" t="inlineStr">
        <is>
          <t>La Cata LMF</t>
        </is>
      </c>
      <c r="C106" s="15" t="n">
        <v>136957</v>
      </c>
      <c r="D106" s="15" t="n">
        <v>40713</v>
      </c>
      <c r="E106" s="15">
        <f>D106*Setup!$B$6</f>
        <v/>
      </c>
      <c r="F106" s="15">
        <f>D106-E106</f>
        <v/>
      </c>
      <c r="G106" s="15" t="n">
        <v>0</v>
      </c>
      <c r="H106" s="15" t="n"/>
      <c r="I106" s="15" t="n">
        <v>0</v>
      </c>
      <c r="J106" s="15">
        <f>C106+F106+G106-I106</f>
        <v/>
      </c>
      <c r="K106" s="15" t="n"/>
      <c r="L106" s="15">
        <f>K106*Setup!$B$7</f>
        <v/>
      </c>
      <c r="M106" s="15">
        <f>J106-L106</f>
        <v/>
      </c>
      <c r="N106" s="21" t="n">
        <v>462300</v>
      </c>
    </row>
    <row r="107">
      <c r="A107" s="296" t="n">
        <v>46075</v>
      </c>
      <c r="B107" s="76" t="inlineStr">
        <is>
          <t>La Cata DF</t>
        </is>
      </c>
      <c r="C107" s="15" t="n">
        <v>18375</v>
      </c>
      <c r="D107" s="15" t="n">
        <v>2825</v>
      </c>
      <c r="E107" s="15">
        <f>D107*Setup!$B$6</f>
        <v/>
      </c>
      <c r="F107" s="15">
        <f>D107-E107</f>
        <v/>
      </c>
      <c r="G107" s="15" t="n">
        <v>0</v>
      </c>
      <c r="H107" s="15" t="n"/>
      <c r="I107" s="15" t="n">
        <v>0</v>
      </c>
      <c r="J107" s="15">
        <f>C107+F107+G107-I107</f>
        <v/>
      </c>
      <c r="K107" s="15" t="n"/>
      <c r="L107" s="15">
        <f>K107*Setup!$B$7</f>
        <v/>
      </c>
      <c r="M107" s="15">
        <f>J107-L107</f>
        <v/>
      </c>
      <c r="N107" s="21" t="n"/>
    </row>
    <row r="108">
      <c r="A108" s="296" t="n">
        <v>46076</v>
      </c>
      <c r="B108" s="76" t="inlineStr">
        <is>
          <t>La Cata LMF</t>
        </is>
      </c>
      <c r="C108" s="15" t="n">
        <v>17675</v>
      </c>
      <c r="D108" s="15" t="n">
        <v>3095</v>
      </c>
      <c r="E108" s="15">
        <f>D108*Setup!$B$6</f>
        <v/>
      </c>
      <c r="F108" s="15">
        <f>D108-E108</f>
        <v/>
      </c>
      <c r="G108" s="15" t="n">
        <v>0</v>
      </c>
      <c r="H108" s="15" t="n"/>
      <c r="I108" s="15" t="n">
        <v>0</v>
      </c>
      <c r="J108" s="15">
        <f>C108+F108+G108-I108</f>
        <v/>
      </c>
      <c r="K108" s="15" t="n"/>
      <c r="L108" s="15">
        <f>K108*Setup!$B$7</f>
        <v/>
      </c>
      <c r="M108" s="15">
        <f>J108-L108</f>
        <v/>
      </c>
      <c r="N108" s="21" t="n"/>
    </row>
    <row r="109">
      <c r="A109" s="296" t="n">
        <v>46076</v>
      </c>
      <c r="B109" s="76" t="inlineStr">
        <is>
          <t>La Cata DF</t>
        </is>
      </c>
      <c r="C109" s="15" t="n">
        <v>3135</v>
      </c>
      <c r="D109" s="15" t="n">
        <v>1485</v>
      </c>
      <c r="E109" s="15">
        <f>D109*Setup!$B$6</f>
        <v/>
      </c>
      <c r="F109" s="15">
        <f>D109-E109</f>
        <v/>
      </c>
      <c r="G109" s="15" t="n">
        <v>0</v>
      </c>
      <c r="H109" s="15" t="n"/>
      <c r="I109" s="15" t="n">
        <v>0</v>
      </c>
      <c r="J109" s="15">
        <f>C109+F109+G109-I109</f>
        <v/>
      </c>
      <c r="K109" s="15" t="n"/>
      <c r="L109" s="15">
        <f>K109*Setup!$B$7</f>
        <v/>
      </c>
      <c r="M109" s="15">
        <f>J109-L109</f>
        <v/>
      </c>
      <c r="N109" s="21" t="n">
        <v>101040</v>
      </c>
      <c r="O109" s="22" t="inlineStr">
        <is>
          <t xml:space="preserve">$95 Sobrante </t>
        </is>
      </c>
    </row>
    <row r="110">
      <c r="A110" s="296" t="n">
        <v>46077</v>
      </c>
      <c r="B110" s="76" t="inlineStr">
        <is>
          <t>La Cata LMF</t>
        </is>
      </c>
      <c r="C110" s="15" t="n">
        <v>43290</v>
      </c>
      <c r="D110" s="15" t="n">
        <v>9339</v>
      </c>
      <c r="E110" s="15">
        <f>D110*Setup!$B$6</f>
        <v/>
      </c>
      <c r="F110" s="15">
        <f>D110-E110</f>
        <v/>
      </c>
      <c r="G110" s="15" t="n">
        <v>50</v>
      </c>
      <c r="H110" s="15" t="n"/>
      <c r="I110" s="15" t="n">
        <v>0</v>
      </c>
      <c r="J110" s="15">
        <f>C110+F110+G110-I110</f>
        <v/>
      </c>
      <c r="K110" s="15" t="n"/>
      <c r="L110" s="15">
        <f>K110*Setup!$B$7</f>
        <v/>
      </c>
      <c r="M110" s="15">
        <f>J110-L110</f>
        <v/>
      </c>
      <c r="N110" s="21" t="n"/>
    </row>
    <row r="111">
      <c r="A111" s="296" t="n">
        <v>46077</v>
      </c>
      <c r="B111" s="76" t="inlineStr">
        <is>
          <t>La Cata DF</t>
        </is>
      </c>
      <c r="C111" s="15" t="n">
        <v>0</v>
      </c>
      <c r="D111" s="15" t="n">
        <v>0</v>
      </c>
      <c r="E111" s="15">
        <f>D111*Setup!$B$6</f>
        <v/>
      </c>
      <c r="F111" s="15">
        <f>D111-E111</f>
        <v/>
      </c>
      <c r="G111" s="15" t="n">
        <v>0</v>
      </c>
      <c r="H111" s="15" t="n"/>
      <c r="I111" s="15" t="n">
        <v>0</v>
      </c>
      <c r="J111" s="15">
        <f>C111+F111+G111-I111</f>
        <v/>
      </c>
      <c r="K111" s="15" t="n"/>
      <c r="L111" s="15">
        <f>K111*Setup!$B$7</f>
        <v/>
      </c>
      <c r="M111" s="15">
        <f>J111-L111</f>
        <v/>
      </c>
      <c r="N111" s="21" t="n"/>
    </row>
    <row r="112">
      <c r="A112" s="296" t="n">
        <v>46078</v>
      </c>
      <c r="B112" s="76" t="inlineStr">
        <is>
          <t>La Cata LMF</t>
        </is>
      </c>
      <c r="C112" s="15" t="n">
        <v>32575</v>
      </c>
      <c r="D112" s="15" t="n">
        <v>24180</v>
      </c>
      <c r="E112" s="15">
        <f>D112*Setup!$B$6</f>
        <v/>
      </c>
      <c r="F112" s="15">
        <f>D112-E112</f>
        <v/>
      </c>
      <c r="G112" s="15" t="n">
        <v>2270</v>
      </c>
      <c r="H112" s="15" t="n"/>
      <c r="I112" s="15" t="n">
        <v>0</v>
      </c>
      <c r="J112" s="15">
        <f>C112+F112+G112-I112</f>
        <v/>
      </c>
      <c r="K112" s="15" t="n"/>
      <c r="L112" s="15">
        <f>K112*Setup!$B$7</f>
        <v/>
      </c>
      <c r="M112" s="15">
        <f>J112-L112</f>
        <v/>
      </c>
      <c r="N112" s="21" t="n"/>
    </row>
    <row r="113">
      <c r="A113" s="296" t="n">
        <v>46078</v>
      </c>
      <c r="B113" s="76" t="inlineStr">
        <is>
          <t>La Cata DF</t>
        </is>
      </c>
      <c r="C113" s="15" t="n">
        <v>6745</v>
      </c>
      <c r="D113" s="15" t="n">
        <v>2390</v>
      </c>
      <c r="E113" s="15">
        <f>D113*Setup!$B$6</f>
        <v/>
      </c>
      <c r="F113" s="15">
        <f>D113-E113</f>
        <v/>
      </c>
      <c r="G113" s="15" t="n">
        <v>0</v>
      </c>
      <c r="H113" s="15" t="n"/>
      <c r="I113" s="15" t="n">
        <v>0</v>
      </c>
      <c r="J113" s="15">
        <f>C113+F113+G113-I113</f>
        <v/>
      </c>
      <c r="K113" s="15" t="n"/>
      <c r="L113" s="15">
        <f>K113*Setup!$B$7</f>
        <v/>
      </c>
      <c r="M113" s="15">
        <f>J113-L113</f>
        <v/>
      </c>
      <c r="N113" s="21" t="n"/>
    </row>
    <row r="114">
      <c r="A114" s="296" t="n">
        <v>46079</v>
      </c>
      <c r="B114" s="76" t="inlineStr">
        <is>
          <t>La Cata LMF</t>
        </is>
      </c>
      <c r="C114" s="15" t="n">
        <v>46555</v>
      </c>
      <c r="D114" s="15" t="n">
        <v>7955</v>
      </c>
      <c r="E114" s="15">
        <f>D114*Setup!$B$6</f>
        <v/>
      </c>
      <c r="F114" s="15">
        <f>D114-E114</f>
        <v/>
      </c>
      <c r="G114" s="15" t="n">
        <v>580</v>
      </c>
      <c r="H114" s="15" t="n"/>
      <c r="I114" s="15" t="n">
        <v>0</v>
      </c>
      <c r="J114" s="15">
        <f>C114+F114+G114-I114</f>
        <v/>
      </c>
      <c r="K114" s="15" t="n"/>
      <c r="L114" s="15">
        <f>K114*Setup!$B$7</f>
        <v/>
      </c>
      <c r="M114" s="15">
        <f>J114-L114</f>
        <v/>
      </c>
      <c r="N114" s="21" t="n"/>
    </row>
    <row r="115">
      <c r="A115" s="296" t="n">
        <v>46079</v>
      </c>
      <c r="B115" s="76" t="inlineStr">
        <is>
          <t>La Cata DF</t>
        </is>
      </c>
      <c r="C115" s="15" t="n">
        <v>10550</v>
      </c>
      <c r="D115" s="15" t="n">
        <v>8465</v>
      </c>
      <c r="E115" s="15">
        <f>D115*Setup!$B$6</f>
        <v/>
      </c>
      <c r="F115" s="15">
        <f>D115-E115</f>
        <v/>
      </c>
      <c r="G115" s="15" t="n">
        <v>0</v>
      </c>
      <c r="H115" s="15" t="n"/>
      <c r="I115" s="15" t="n">
        <v>0</v>
      </c>
      <c r="J115" s="15">
        <f>C115+F115+G115-I115</f>
        <v/>
      </c>
      <c r="K115" s="15" t="n"/>
      <c r="L115" s="15">
        <f>K115*Setup!$B$7</f>
        <v/>
      </c>
      <c r="M115" s="15">
        <f>J115-L115</f>
        <v/>
      </c>
      <c r="N115" s="21" t="n"/>
    </row>
    <row r="116">
      <c r="A116" s="296" t="n">
        <v>46080</v>
      </c>
      <c r="B116" s="76" t="inlineStr">
        <is>
          <t>La Cata LMF</t>
        </is>
      </c>
      <c r="C116" s="15" t="n">
        <v>117755</v>
      </c>
      <c r="D116" s="15" t="n">
        <v>67740</v>
      </c>
      <c r="E116" s="15">
        <f>D116*Setup!$B$6</f>
        <v/>
      </c>
      <c r="F116" s="15">
        <f>D116-E116</f>
        <v/>
      </c>
      <c r="G116" s="15" t="n">
        <v>3820</v>
      </c>
      <c r="H116" s="15" t="n"/>
      <c r="I116" s="15" t="n">
        <v>1270</v>
      </c>
      <c r="J116" s="15">
        <f>C116+F116+G116-I116</f>
        <v/>
      </c>
      <c r="K116" s="15" t="n"/>
      <c r="L116" s="15">
        <f>K116*Setup!$B$7</f>
        <v/>
      </c>
      <c r="M116" s="15">
        <f>J116-L116</f>
        <v/>
      </c>
      <c r="N116" s="21" t="n"/>
    </row>
    <row r="117">
      <c r="A117" s="296" t="n">
        <v>46080</v>
      </c>
      <c r="B117" s="76" t="inlineStr">
        <is>
          <t>La Cata DF</t>
        </is>
      </c>
      <c r="C117" s="15" t="n">
        <v>13100</v>
      </c>
      <c r="D117" s="15" t="n">
        <v>11540</v>
      </c>
      <c r="E117" s="15">
        <f>D117*Setup!$B$6</f>
        <v/>
      </c>
      <c r="F117" s="15">
        <f>D117-E117</f>
        <v/>
      </c>
      <c r="G117" s="15" t="n">
        <v>0</v>
      </c>
      <c r="H117" s="15" t="n"/>
      <c r="I117" s="15" t="n">
        <v>0</v>
      </c>
      <c r="J117" s="15">
        <f>C117+F117+G117-I117</f>
        <v/>
      </c>
      <c r="K117" s="15" t="n"/>
      <c r="L117" s="15">
        <f>K117*Setup!$B$7</f>
        <v/>
      </c>
      <c r="M117" s="15">
        <f>J117-L117</f>
        <v/>
      </c>
      <c r="N117" s="21" t="n"/>
    </row>
    <row r="118">
      <c r="A118" s="296" t="n">
        <v>46081</v>
      </c>
      <c r="B118" s="76" t="inlineStr">
        <is>
          <t>La Cata LMF</t>
        </is>
      </c>
      <c r="C118" s="15" t="n">
        <v>103585</v>
      </c>
      <c r="D118" s="15" t="n">
        <v>66500</v>
      </c>
      <c r="E118" s="15">
        <f>D118*Setup!$B$6</f>
        <v/>
      </c>
      <c r="F118" s="15">
        <f>D118-E118</f>
        <v/>
      </c>
      <c r="G118" s="15" t="n">
        <v>1950</v>
      </c>
      <c r="H118" s="15" t="n"/>
      <c r="I118" s="15" t="n">
        <v>0</v>
      </c>
      <c r="J118" s="15">
        <f>C118+F118+G118-I118</f>
        <v/>
      </c>
      <c r="K118" s="15" t="n"/>
      <c r="L118" s="15">
        <f>K118*Setup!$B$7</f>
        <v/>
      </c>
      <c r="M118" s="15">
        <f>J118-L118</f>
        <v/>
      </c>
      <c r="N118" s="21" t="n"/>
    </row>
    <row r="119">
      <c r="A119" s="296" t="n">
        <v>46081</v>
      </c>
      <c r="B119" s="76" t="inlineStr">
        <is>
          <t>La Cata DF</t>
        </is>
      </c>
      <c r="C119" s="15" t="n">
        <v>9070</v>
      </c>
      <c r="D119" s="15" t="n">
        <v>2540</v>
      </c>
      <c r="E119" s="15">
        <f>D119*Setup!$B$6</f>
        <v/>
      </c>
      <c r="F119" s="15">
        <f>D119-E119</f>
        <v/>
      </c>
      <c r="G119" s="15" t="n">
        <v>1105</v>
      </c>
      <c r="H119" s="15" t="n"/>
      <c r="I119" s="15" t="n">
        <v>0</v>
      </c>
      <c r="J119" s="15">
        <f>C119+F119+G119-I119</f>
        <v/>
      </c>
      <c r="K119" s="15" t="n"/>
      <c r="L119" s="15">
        <f>K119*Setup!$B$7</f>
        <v/>
      </c>
      <c r="M119" s="15">
        <f>J119-L119</f>
        <v/>
      </c>
      <c r="N119" s="21" t="n"/>
    </row>
    <row r="120">
      <c r="A120" s="296" t="n">
        <v>46082</v>
      </c>
      <c r="B120" s="76" t="inlineStr">
        <is>
          <t>La Cata LMF</t>
        </is>
      </c>
      <c r="C120" s="15" t="n">
        <v>131186</v>
      </c>
      <c r="D120" s="15" t="n">
        <v>45670</v>
      </c>
      <c r="E120" s="15">
        <f>D120*Setup!$B$6</f>
        <v/>
      </c>
      <c r="F120" s="15">
        <f>D120-E120</f>
        <v/>
      </c>
      <c r="G120" s="15" t="n">
        <v>4090</v>
      </c>
      <c r="H120" s="15" t="n"/>
      <c r="I120" s="15" t="n">
        <v>0</v>
      </c>
      <c r="J120" s="15">
        <f>C120+F120+G120-I120</f>
        <v/>
      </c>
      <c r="K120" s="15" t="n"/>
      <c r="L120" s="15">
        <f>K120*Setup!$B$7</f>
        <v/>
      </c>
      <c r="M120" s="15">
        <f>J120-L120</f>
        <v/>
      </c>
      <c r="N120" s="21" t="n"/>
    </row>
    <row r="121">
      <c r="A121" s="296" t="n">
        <v>46082</v>
      </c>
      <c r="B121" s="76" t="inlineStr">
        <is>
          <t>La Cata DF</t>
        </is>
      </c>
      <c r="C121" s="15" t="n">
        <v>18620</v>
      </c>
      <c r="D121" s="15" t="n">
        <v>2150</v>
      </c>
      <c r="E121" s="15">
        <f>D121*Setup!$B$6</f>
        <v/>
      </c>
      <c r="F121" s="15">
        <f>D121-E121</f>
        <v/>
      </c>
      <c r="G121" s="15" t="n">
        <v>0</v>
      </c>
      <c r="H121" s="15" t="n"/>
      <c r="I121" s="15" t="n">
        <v>0</v>
      </c>
      <c r="J121" s="15">
        <f>C121+F121+G121-I121</f>
        <v/>
      </c>
      <c r="K121" s="15" t="n"/>
      <c r="L121" s="15">
        <f>K121*Setup!$B$7</f>
        <v/>
      </c>
      <c r="M121" s="15">
        <f>J121-L121</f>
        <v/>
      </c>
      <c r="N121" s="21" t="n"/>
    </row>
    <row r="122">
      <c r="A122" s="296" t="n">
        <v>46083</v>
      </c>
      <c r="B122" s="76" t="inlineStr">
        <is>
          <t>La Cata LMF</t>
        </is>
      </c>
      <c r="C122" s="15" t="n">
        <v>27465</v>
      </c>
      <c r="D122" s="15" t="n">
        <v>1845</v>
      </c>
      <c r="E122" s="15">
        <f>D122*Setup!$B$6</f>
        <v/>
      </c>
      <c r="F122" s="15">
        <f>D122-E122</f>
        <v/>
      </c>
      <c r="G122" s="15" t="n">
        <v>0</v>
      </c>
      <c r="H122" s="15" t="n"/>
      <c r="I122" s="15" t="n">
        <v>485</v>
      </c>
      <c r="J122" s="15">
        <f>C122+F122+G122-I122</f>
        <v/>
      </c>
      <c r="K122" s="15" t="n"/>
      <c r="L122" s="15">
        <f>K122*Setup!$B$7</f>
        <v/>
      </c>
      <c r="M122" s="15">
        <f>J122-L122</f>
        <v/>
      </c>
      <c r="N122" s="21" t="n"/>
    </row>
    <row r="123">
      <c r="A123" s="296" t="n">
        <v>46083</v>
      </c>
      <c r="B123" s="76" t="inlineStr">
        <is>
          <t>La Cata DF</t>
        </is>
      </c>
      <c r="C123" s="15" t="n">
        <v>1225</v>
      </c>
      <c r="D123" s="15" t="n">
        <v>315</v>
      </c>
      <c r="E123" s="15">
        <f>D123*Setup!$B$6</f>
        <v/>
      </c>
      <c r="F123" s="15">
        <f>D123-E123</f>
        <v/>
      </c>
      <c r="G123" s="15" t="n">
        <v>0</v>
      </c>
      <c r="H123" s="15" t="n"/>
      <c r="I123" s="15" t="n">
        <v>0</v>
      </c>
      <c r="J123" s="15">
        <f>C123+F123+G123-I123</f>
        <v/>
      </c>
      <c r="K123" s="15" t="n"/>
      <c r="L123" s="15">
        <f>K123*Setup!$B$7</f>
        <v/>
      </c>
      <c r="M123" s="15">
        <f>J123-L123</f>
        <v/>
      </c>
      <c r="N123" s="21" t="n"/>
    </row>
    <row r="124">
      <c r="A124" s="296" t="n">
        <v>46084</v>
      </c>
      <c r="B124" s="76" t="inlineStr">
        <is>
          <t>La Cata LMF</t>
        </is>
      </c>
      <c r="C124" s="15" t="n">
        <v>38640</v>
      </c>
      <c r="D124" s="15" t="n">
        <v>17465</v>
      </c>
      <c r="E124" s="15">
        <f>D124*Setup!$B$6</f>
        <v/>
      </c>
      <c r="F124" s="15">
        <f>D124-E124</f>
        <v/>
      </c>
      <c r="G124" s="15" t="n">
        <v>150</v>
      </c>
      <c r="H124" s="15" t="n"/>
      <c r="I124" s="15" t="n">
        <v>0</v>
      </c>
      <c r="J124" s="15">
        <f>C124+F124+G124-I124</f>
        <v/>
      </c>
      <c r="K124" s="15" t="n"/>
      <c r="L124" s="15">
        <f>K124*Setup!$B$7</f>
        <v/>
      </c>
      <c r="M124" s="15">
        <f>J124-L124</f>
        <v/>
      </c>
      <c r="N124" s="21" t="n"/>
    </row>
    <row r="125">
      <c r="A125" s="296" t="n">
        <v>46084</v>
      </c>
      <c r="B125" s="76" t="inlineStr">
        <is>
          <t>La Cata DF</t>
        </is>
      </c>
      <c r="C125" s="15" t="n">
        <v>5900</v>
      </c>
      <c r="D125" s="15" t="n">
        <v>2110</v>
      </c>
      <c r="E125" s="15">
        <f>D125*Setup!$B$6</f>
        <v/>
      </c>
      <c r="F125" s="15">
        <f>D125-E125</f>
        <v/>
      </c>
      <c r="G125" s="15" t="n">
        <v>0</v>
      </c>
      <c r="H125" s="15" t="n"/>
      <c r="I125" s="15" t="n">
        <v>0</v>
      </c>
      <c r="J125" s="15">
        <f>C125+F125+G125-I125</f>
        <v/>
      </c>
      <c r="K125" s="15" t="n"/>
      <c r="L125" s="15">
        <f>K125*Setup!$B$7</f>
        <v/>
      </c>
      <c r="M125" s="15">
        <f>J125-L125</f>
        <v/>
      </c>
      <c r="N125" s="21" t="n"/>
    </row>
    <row r="126">
      <c r="A126" s="299" t="n">
        <v>46085</v>
      </c>
      <c r="B126" s="45" t="inlineStr">
        <is>
          <t>La Cata LMF</t>
        </is>
      </c>
      <c r="C126" s="46" t="n">
        <v>30375</v>
      </c>
      <c r="D126" s="46" t="n">
        <v>8985</v>
      </c>
      <c r="E126" s="46">
        <f>D126*Setup!$B$6</f>
        <v/>
      </c>
      <c r="F126" s="46">
        <f>D126-E126</f>
        <v/>
      </c>
      <c r="G126" s="46" t="n">
        <v>476</v>
      </c>
      <c r="H126" s="46" t="n"/>
      <c r="I126" s="46" t="n">
        <v>0</v>
      </c>
      <c r="J126" s="46">
        <f>C126+F126+G126-I126</f>
        <v/>
      </c>
      <c r="K126" s="46" t="n"/>
      <c r="L126" s="46">
        <f>K126*Setup!$B$7</f>
        <v/>
      </c>
      <c r="M126" s="46">
        <f>J126-L126</f>
        <v/>
      </c>
      <c r="N126" s="47" t="n"/>
      <c r="O126" s="48" t="n"/>
    </row>
    <row r="127">
      <c r="A127" s="295" t="n">
        <v>46085</v>
      </c>
      <c r="B127" s="14" t="inlineStr">
        <is>
          <t>La Cata DF</t>
        </is>
      </c>
      <c r="C127" s="15" t="n">
        <v>1935</v>
      </c>
      <c r="D127" s="15" t="n">
        <v>410</v>
      </c>
      <c r="E127" s="15">
        <f>D127*Setup!$B$6</f>
        <v/>
      </c>
      <c r="F127" s="15">
        <f>D127-E127</f>
        <v/>
      </c>
      <c r="G127" s="15" t="n">
        <v>0</v>
      </c>
      <c r="H127" s="15" t="n"/>
      <c r="I127" s="15" t="n">
        <v>0</v>
      </c>
      <c r="J127" s="15">
        <f>C127+F127+G127-I127</f>
        <v/>
      </c>
      <c r="K127" s="15" t="n"/>
      <c r="L127" s="15">
        <f>K127*Setup!$B$7</f>
        <v/>
      </c>
      <c r="M127" s="15">
        <f>J127-L127</f>
        <v/>
      </c>
      <c r="N127" s="21" t="n"/>
    </row>
    <row r="128">
      <c r="A128" s="295" t="n">
        <v>46086</v>
      </c>
      <c r="B128" s="14" t="inlineStr">
        <is>
          <t>La Cata LMF</t>
        </is>
      </c>
      <c r="C128" s="15" t="n">
        <v>21680</v>
      </c>
      <c r="D128" s="15" t="n">
        <v>10410</v>
      </c>
      <c r="E128" s="15">
        <f>D128*Setup!$B$6</f>
        <v/>
      </c>
      <c r="F128" s="15">
        <f>D128-E128</f>
        <v/>
      </c>
      <c r="G128" s="15" t="n">
        <v>0</v>
      </c>
      <c r="H128" s="15" t="n"/>
      <c r="I128" s="15" t="n">
        <v>355</v>
      </c>
      <c r="J128" s="15">
        <f>C128+F128+G128-I128</f>
        <v/>
      </c>
      <c r="K128" s="15" t="n"/>
      <c r="L128" s="15">
        <f>K128*Setup!$B$7</f>
        <v/>
      </c>
      <c r="M128" s="15">
        <f>J128-L128</f>
        <v/>
      </c>
      <c r="N128" s="21" t="n"/>
    </row>
    <row r="129">
      <c r="A129" s="295" t="n">
        <v>46086</v>
      </c>
      <c r="B129" s="14" t="inlineStr">
        <is>
          <t>La Cata DF</t>
        </is>
      </c>
      <c r="C129" s="15" t="n">
        <v>8665</v>
      </c>
      <c r="D129" s="15" t="n">
        <v>1320</v>
      </c>
      <c r="E129" s="15">
        <f>D129*Setup!$B$6</f>
        <v/>
      </c>
      <c r="F129" s="15">
        <f>D129-E129</f>
        <v/>
      </c>
      <c r="G129" s="15" t="n">
        <v>0</v>
      </c>
      <c r="H129" s="15" t="n"/>
      <c r="I129" s="15" t="n">
        <v>0</v>
      </c>
      <c r="J129" s="15">
        <f>C129+F129+G129-I129</f>
        <v/>
      </c>
      <c r="K129" s="15" t="n"/>
      <c r="L129" s="15">
        <f>K129*Setup!$B$7</f>
        <v/>
      </c>
      <c r="M129" s="15">
        <f>J129-L129</f>
        <v/>
      </c>
      <c r="N129" s="21" t="n"/>
    </row>
    <row r="130">
      <c r="A130" s="295" t="n">
        <v>46087</v>
      </c>
      <c r="B130" s="14" t="inlineStr">
        <is>
          <t>La Cata LMF</t>
        </is>
      </c>
      <c r="C130" s="15" t="n">
        <v>46830</v>
      </c>
      <c r="D130" s="15" t="n">
        <v>5805</v>
      </c>
      <c r="E130" s="15">
        <f>D130*Setup!$B$6</f>
        <v/>
      </c>
      <c r="F130" s="15">
        <f>D130-E130</f>
        <v/>
      </c>
      <c r="G130" s="15" t="n">
        <v>1280</v>
      </c>
      <c r="H130" s="15" t="n"/>
      <c r="I130" s="15" t="n">
        <v>0</v>
      </c>
      <c r="J130" s="15">
        <f>C130+F130+G130-I130</f>
        <v/>
      </c>
      <c r="K130" s="15" t="n"/>
      <c r="L130" s="15">
        <f>K130*Setup!$B$7</f>
        <v/>
      </c>
      <c r="M130" s="15">
        <f>J130-L130</f>
        <v/>
      </c>
      <c r="N130" s="21" t="n"/>
    </row>
    <row r="131">
      <c r="A131" s="295" t="n">
        <v>46087</v>
      </c>
      <c r="B131" s="14" t="inlineStr">
        <is>
          <t>La Cata DF</t>
        </is>
      </c>
      <c r="C131" s="15" t="n">
        <v>7770</v>
      </c>
      <c r="D131" s="15" t="n">
        <v>5225</v>
      </c>
      <c r="E131" s="15">
        <f>D131*Setup!$B$6</f>
        <v/>
      </c>
      <c r="F131" s="15">
        <f>D131-E131</f>
        <v/>
      </c>
      <c r="G131" s="15" t="n">
        <v>0</v>
      </c>
      <c r="H131" s="15" t="n"/>
      <c r="I131" s="15" t="n">
        <v>0</v>
      </c>
      <c r="J131" s="15">
        <f>C131+F131+G131-I131</f>
        <v/>
      </c>
      <c r="K131" s="15" t="n"/>
      <c r="L131" s="15">
        <f>K131*Setup!$B$7</f>
        <v/>
      </c>
      <c r="M131" s="15">
        <f>J131-L131</f>
        <v/>
      </c>
      <c r="N131" s="21" t="n"/>
    </row>
    <row r="132">
      <c r="A132" s="295" t="n">
        <v>46088</v>
      </c>
      <c r="B132" s="14" t="inlineStr">
        <is>
          <t>La Cata LMF</t>
        </is>
      </c>
      <c r="C132" s="15" t="n">
        <v>123680</v>
      </c>
      <c r="D132" s="15" t="n">
        <v>46220</v>
      </c>
      <c r="E132" s="15">
        <f>D132*Setup!$B$6</f>
        <v/>
      </c>
      <c r="F132" s="15">
        <f>D132-E132</f>
        <v/>
      </c>
      <c r="G132" s="15" t="n">
        <v>4665</v>
      </c>
      <c r="H132" s="15" t="n"/>
      <c r="I132" s="15" t="n">
        <v>480</v>
      </c>
      <c r="J132" s="15">
        <f>C132+F132+G132-I132</f>
        <v/>
      </c>
      <c r="K132" s="15" t="n"/>
      <c r="L132" s="15">
        <f>K132*Setup!$B$7</f>
        <v/>
      </c>
      <c r="M132" s="15">
        <f>J132-L132</f>
        <v/>
      </c>
      <c r="N132" s="21" t="n"/>
    </row>
    <row r="133">
      <c r="A133" s="295" t="n">
        <v>46088</v>
      </c>
      <c r="B133" s="14" t="inlineStr">
        <is>
          <t>La Cata DF</t>
        </is>
      </c>
      <c r="C133" s="15" t="n">
        <v>12485</v>
      </c>
      <c r="D133" s="15" t="n">
        <v>7600</v>
      </c>
      <c r="E133" s="15">
        <f>D133*Setup!$B$6</f>
        <v/>
      </c>
      <c r="F133" s="15">
        <f>D133-E133</f>
        <v/>
      </c>
      <c r="G133" s="15" t="n">
        <v>0</v>
      </c>
      <c r="H133" s="15" t="n"/>
      <c r="I133" s="15" t="n">
        <v>0</v>
      </c>
      <c r="J133" s="15">
        <f>C133+F133+G133-I133</f>
        <v/>
      </c>
      <c r="K133" s="15" t="n"/>
      <c r="L133" s="15">
        <f>K133*Setup!$B$7</f>
        <v/>
      </c>
      <c r="M133" s="15">
        <f>J133-L133</f>
        <v/>
      </c>
      <c r="N133" s="21" t="n"/>
    </row>
    <row r="134">
      <c r="A134" s="295" t="n">
        <v>46089</v>
      </c>
      <c r="B134" s="14" t="inlineStr">
        <is>
          <t>La Cata LMF</t>
        </is>
      </c>
      <c r="C134" s="15" t="n">
        <v>107420</v>
      </c>
      <c r="D134" s="15" t="n">
        <v>28180</v>
      </c>
      <c r="E134" s="15">
        <f>D134*Setup!$B$6</f>
        <v/>
      </c>
      <c r="F134" s="15">
        <f>D134-E134</f>
        <v/>
      </c>
      <c r="G134" s="15" t="n">
        <v>4695</v>
      </c>
      <c r="H134" s="15" t="n"/>
      <c r="I134" s="15" t="n">
        <v>480</v>
      </c>
      <c r="J134" s="15">
        <f>C134+F134+G134-I134</f>
        <v/>
      </c>
      <c r="K134" s="15" t="n"/>
      <c r="L134" s="15">
        <f>K134*Setup!$B$7</f>
        <v/>
      </c>
      <c r="M134" s="15">
        <f>J134-L134</f>
        <v/>
      </c>
      <c r="N134" s="21" t="n"/>
    </row>
    <row r="135">
      <c r="A135" s="295" t="n">
        <v>46089</v>
      </c>
      <c r="B135" s="14" t="inlineStr">
        <is>
          <t>La Cata DF</t>
        </is>
      </c>
      <c r="C135" s="15" t="n">
        <v>10730</v>
      </c>
      <c r="D135" s="15" t="n">
        <v>8050</v>
      </c>
      <c r="E135" s="15">
        <f>D135*Setup!$B$6</f>
        <v/>
      </c>
      <c r="F135" s="15">
        <f>D135-E135</f>
        <v/>
      </c>
      <c r="G135" s="15" t="n">
        <v>0</v>
      </c>
      <c r="H135" s="15" t="n"/>
      <c r="I135" s="15" t="n">
        <v>0</v>
      </c>
      <c r="J135" s="15">
        <f>C135+F135+G135-I135</f>
        <v/>
      </c>
      <c r="K135" s="15" t="n"/>
      <c r="L135" s="15">
        <f>K135*Setup!$B$7</f>
        <v/>
      </c>
      <c r="M135" s="15">
        <f>J135-L135</f>
        <v/>
      </c>
      <c r="N135" s="21" t="n"/>
    </row>
    <row r="136">
      <c r="A136" s="295" t="n">
        <v>46090</v>
      </c>
      <c r="B136" s="14" t="inlineStr">
        <is>
          <t>La Cata LMF</t>
        </is>
      </c>
      <c r="C136" s="15" t="n">
        <v>10365</v>
      </c>
      <c r="D136" s="15" t="n">
        <v>3610</v>
      </c>
      <c r="E136" s="15">
        <f>D136*Setup!$B$6</f>
        <v/>
      </c>
      <c r="F136" s="15">
        <f>D136-E136</f>
        <v/>
      </c>
      <c r="G136" s="15" t="n">
        <v>8980</v>
      </c>
      <c r="H136" s="15" t="n"/>
      <c r="I136" s="15" t="n">
        <v>0</v>
      </c>
      <c r="J136" s="15">
        <f>C136+F136+G136-I136</f>
        <v/>
      </c>
      <c r="K136" s="15" t="n"/>
      <c r="L136" s="15">
        <f>K136*Setup!$B$7</f>
        <v/>
      </c>
      <c r="M136" s="15">
        <f>J136-L136</f>
        <v/>
      </c>
      <c r="N136" s="21" t="n">
        <v>398668</v>
      </c>
    </row>
    <row r="137">
      <c r="A137" s="295" t="n">
        <v>46090</v>
      </c>
      <c r="B137" s="14" t="inlineStr">
        <is>
          <t>La Cata DF</t>
        </is>
      </c>
      <c r="C137" s="15" t="n">
        <v>3280</v>
      </c>
      <c r="D137" s="15" t="n">
        <v>885</v>
      </c>
      <c r="E137" s="15">
        <f>D137*Setup!$B$6</f>
        <v/>
      </c>
      <c r="F137" s="15">
        <f>D137-E137</f>
        <v/>
      </c>
      <c r="G137" s="15" t="n">
        <v>0</v>
      </c>
      <c r="H137" s="15" t="n"/>
      <c r="I137" s="15" t="n">
        <v>0</v>
      </c>
      <c r="J137" s="15">
        <f>C137+F137+G137-I137</f>
        <v/>
      </c>
      <c r="K137" s="15" t="n"/>
      <c r="L137" s="15">
        <f>K137*Setup!$B$7</f>
        <v/>
      </c>
      <c r="M137" s="15">
        <f>J137-L137</f>
        <v/>
      </c>
      <c r="N137" s="21" t="n"/>
    </row>
    <row r="138">
      <c r="A138" s="295" t="n">
        <v>46091</v>
      </c>
      <c r="B138" s="14" t="inlineStr">
        <is>
          <t>La Cata LMF</t>
        </is>
      </c>
      <c r="C138" s="15" t="n">
        <v>26423</v>
      </c>
      <c r="D138" s="15" t="n">
        <v>5325</v>
      </c>
      <c r="E138" s="15">
        <f>D138*Setup!$B$6</f>
        <v/>
      </c>
      <c r="F138" s="15">
        <f>D138-E138</f>
        <v/>
      </c>
      <c r="G138" s="15" t="n">
        <v>0</v>
      </c>
      <c r="H138" s="15" t="n"/>
      <c r="I138" s="15" t="n">
        <v>0</v>
      </c>
      <c r="J138" s="15">
        <f>C138+F138+G138-I138</f>
        <v/>
      </c>
      <c r="K138" s="15" t="n"/>
      <c r="L138" s="15">
        <f>K138*Setup!$B$7</f>
        <v/>
      </c>
      <c r="M138" s="15">
        <f>J138-L138</f>
        <v/>
      </c>
      <c r="N138" s="21" t="n"/>
    </row>
    <row r="139">
      <c r="A139" s="295" t="n">
        <v>46091</v>
      </c>
      <c r="B139" s="14" t="inlineStr">
        <is>
          <t>La Cata DF</t>
        </is>
      </c>
      <c r="C139" s="15" t="n">
        <v>0</v>
      </c>
      <c r="D139" s="15" t="n">
        <v>0</v>
      </c>
      <c r="E139" s="15">
        <f>D139*Setup!$B$6</f>
        <v/>
      </c>
      <c r="F139" s="15">
        <f>D139-E139</f>
        <v/>
      </c>
      <c r="G139" s="15" t="n">
        <v>0</v>
      </c>
      <c r="H139" s="15" t="n"/>
      <c r="I139" s="15" t="n">
        <v>0</v>
      </c>
      <c r="J139" s="15">
        <f>C139+F139+G139-I139</f>
        <v/>
      </c>
      <c r="K139" s="15" t="n"/>
      <c r="L139" s="15">
        <f>K139*Setup!$B$7</f>
        <v/>
      </c>
      <c r="M139" s="15">
        <f>J139-L139</f>
        <v/>
      </c>
      <c r="N139" s="21" t="n"/>
    </row>
    <row r="140">
      <c r="A140" s="295" t="n">
        <v>46092</v>
      </c>
      <c r="B140" s="14" t="inlineStr">
        <is>
          <t>La Cata LMF</t>
        </is>
      </c>
      <c r="C140" s="15" t="n">
        <v>25228</v>
      </c>
      <c r="D140" s="15" t="n">
        <v>7020</v>
      </c>
      <c r="E140" s="15">
        <f>D140*Setup!$B$6</f>
        <v/>
      </c>
      <c r="F140" s="15">
        <f>D140-E140</f>
        <v/>
      </c>
      <c r="G140" s="15" t="n">
        <v>0</v>
      </c>
      <c r="H140" s="15" t="n"/>
      <c r="I140" s="15" t="n">
        <v>0</v>
      </c>
      <c r="J140" s="15">
        <f>C140+F140+G140-I140</f>
        <v/>
      </c>
      <c r="K140" s="15" t="n"/>
      <c r="L140" s="15">
        <f>K140*Setup!$B$7</f>
        <v/>
      </c>
      <c r="M140" s="15">
        <f>J140-L140</f>
        <v/>
      </c>
      <c r="N140" s="21" t="n"/>
    </row>
    <row r="141">
      <c r="A141" s="295" t="n">
        <v>46092</v>
      </c>
      <c r="B141" s="14" t="inlineStr">
        <is>
          <t>La Cata DF</t>
        </is>
      </c>
      <c r="C141" s="15" t="n">
        <v>5280</v>
      </c>
      <c r="D141" s="15" t="n">
        <v>1345</v>
      </c>
      <c r="E141" s="15">
        <f>D141*Setup!$B$6</f>
        <v/>
      </c>
      <c r="F141" s="15">
        <f>D141-E141</f>
        <v/>
      </c>
      <c r="G141" s="15" t="n">
        <v>740</v>
      </c>
      <c r="H141" s="15" t="n"/>
      <c r="I141" s="15" t="n">
        <v>0</v>
      </c>
      <c r="J141" s="15">
        <f>C141+F141+G141-I141</f>
        <v/>
      </c>
      <c r="K141" s="15" t="n"/>
      <c r="L141" s="15">
        <f>K141*Setup!$B$7</f>
        <v/>
      </c>
      <c r="M141" s="15">
        <f>J141-L141</f>
        <v/>
      </c>
      <c r="N141" s="21" t="n">
        <v>47805</v>
      </c>
    </row>
    <row r="142">
      <c r="A142" s="295" t="n">
        <v>46093</v>
      </c>
      <c r="B142" s="14" t="inlineStr">
        <is>
          <t>La Cata LMF</t>
        </is>
      </c>
      <c r="C142" s="15" t="n">
        <v>24755</v>
      </c>
      <c r="D142" s="15" t="n">
        <v>5880</v>
      </c>
      <c r="E142" s="15">
        <f>D142*Setup!$B$6</f>
        <v/>
      </c>
      <c r="F142" s="15">
        <f>D142-E142</f>
        <v/>
      </c>
      <c r="G142" s="15" t="n">
        <v>0</v>
      </c>
      <c r="H142" s="15" t="n"/>
      <c r="I142" s="15" t="n">
        <v>0</v>
      </c>
      <c r="J142" s="15">
        <f>C142+F142+G142-I142</f>
        <v/>
      </c>
      <c r="K142" s="15" t="n"/>
      <c r="L142" s="15">
        <f>K142*Setup!$B$7</f>
        <v/>
      </c>
      <c r="M142" s="15">
        <f>J142-L142</f>
        <v/>
      </c>
      <c r="N142" s="21" t="n"/>
    </row>
    <row r="143">
      <c r="A143" s="295" t="n">
        <v>46093</v>
      </c>
      <c r="B143" s="14" t="inlineStr">
        <is>
          <t>La Cata DF</t>
        </is>
      </c>
      <c r="C143" s="15" t="n">
        <v>5240</v>
      </c>
      <c r="D143" s="15" t="n">
        <v>4505</v>
      </c>
      <c r="E143" s="15">
        <f>D143*Setup!$B$6</f>
        <v/>
      </c>
      <c r="F143" s="15">
        <f>D143-E143</f>
        <v/>
      </c>
      <c r="G143" s="15" t="n">
        <v>795</v>
      </c>
      <c r="H143" s="15" t="n">
        <v>1100</v>
      </c>
      <c r="I143" s="15" t="n">
        <v>0</v>
      </c>
      <c r="J143" s="15">
        <f>C143+F143+G143-I143</f>
        <v/>
      </c>
      <c r="K143" s="15" t="n"/>
      <c r="L143" s="15">
        <f>K143*Setup!$B$7</f>
        <v/>
      </c>
      <c r="M143" s="15">
        <f>J143-L143</f>
        <v/>
      </c>
      <c r="N143" s="21" t="n"/>
    </row>
    <row r="144">
      <c r="A144" s="295" t="n">
        <v>46094</v>
      </c>
      <c r="B144" s="14" t="inlineStr">
        <is>
          <t>La Cata LMF</t>
        </is>
      </c>
      <c r="C144" s="15" t="n">
        <v>32960</v>
      </c>
      <c r="D144" s="15" t="n">
        <v>7945</v>
      </c>
      <c r="E144" s="15">
        <f>D144*Setup!$B$6</f>
        <v/>
      </c>
      <c r="F144" s="15">
        <f>D144-E144</f>
        <v/>
      </c>
      <c r="G144" s="15" t="n">
        <v>1305</v>
      </c>
      <c r="H144" s="15" t="n"/>
      <c r="I144" s="15" t="n">
        <v>0</v>
      </c>
      <c r="J144" s="15">
        <f>C144+F144+G144-I144</f>
        <v/>
      </c>
      <c r="K144" s="15" t="n"/>
      <c r="L144" s="15">
        <f>K144*Setup!$B$7</f>
        <v/>
      </c>
      <c r="M144" s="15">
        <f>J144-L144</f>
        <v/>
      </c>
      <c r="N144" s="21" t="n"/>
    </row>
    <row r="145">
      <c r="A145" s="295" t="n">
        <v>46094</v>
      </c>
      <c r="B145" s="14" t="inlineStr">
        <is>
          <t>La Cata DF</t>
        </is>
      </c>
      <c r="C145" s="15" t="n">
        <v>15080</v>
      </c>
      <c r="D145" s="15" t="n">
        <v>21260</v>
      </c>
      <c r="E145" s="15">
        <f>D145*Setup!$B$6</f>
        <v/>
      </c>
      <c r="F145" s="15">
        <f>D145-E145</f>
        <v/>
      </c>
      <c r="G145" s="15" t="n">
        <v>0</v>
      </c>
      <c r="H145" s="15" t="n">
        <v>2300</v>
      </c>
      <c r="I145" s="15" t="n">
        <v>0</v>
      </c>
      <c r="J145" s="15">
        <f>C145+F145+G145-I145</f>
        <v/>
      </c>
      <c r="K145" s="15" t="n"/>
      <c r="L145" s="15">
        <f>K145*Setup!$B$7</f>
        <v/>
      </c>
      <c r="M145" s="15">
        <f>J145-L145</f>
        <v/>
      </c>
      <c r="N145" s="21" t="n"/>
    </row>
    <row r="146">
      <c r="A146" s="295" t="n">
        <v>46095</v>
      </c>
      <c r="B146" s="14" t="inlineStr">
        <is>
          <t>La Cata LMF</t>
        </is>
      </c>
      <c r="C146" s="15" t="n">
        <v>110895</v>
      </c>
      <c r="D146" s="15" t="n">
        <v>28405</v>
      </c>
      <c r="E146" s="15">
        <f>D146*Setup!$B$6</f>
        <v/>
      </c>
      <c r="F146" s="15">
        <f>D146-E146</f>
        <v/>
      </c>
      <c r="G146" s="15" t="n">
        <v>990</v>
      </c>
      <c r="H146" s="15" t="n"/>
      <c r="I146" s="15" t="n">
        <v>0</v>
      </c>
      <c r="J146" s="15">
        <f>C146+F146+G146-I146</f>
        <v/>
      </c>
      <c r="K146" s="15" t="n"/>
      <c r="L146" s="15">
        <f>K146*Setup!$B$7</f>
        <v/>
      </c>
      <c r="M146" s="15">
        <f>J146-L146</f>
        <v/>
      </c>
      <c r="N146" s="21" t="n"/>
    </row>
    <row r="147">
      <c r="A147" s="295" t="n">
        <v>46095</v>
      </c>
      <c r="B147" s="14" t="inlineStr">
        <is>
          <t>La Cata DF</t>
        </is>
      </c>
      <c r="C147" s="15" t="n">
        <v>14370</v>
      </c>
      <c r="D147" s="15" t="n">
        <v>4970</v>
      </c>
      <c r="E147" s="15">
        <f>D147*Setup!$B$6</f>
        <v/>
      </c>
      <c r="F147" s="15">
        <f>D147-E147</f>
        <v/>
      </c>
      <c r="G147" s="15" t="n">
        <v>0</v>
      </c>
      <c r="H147" s="15" t="n">
        <v>5425.9</v>
      </c>
      <c r="I147" s="15" t="n">
        <v>0</v>
      </c>
      <c r="J147" s="15">
        <f>C147+F147+G147-I147</f>
        <v/>
      </c>
      <c r="K147" s="15" t="n"/>
      <c r="L147" s="15">
        <f>K147*Setup!$B$7</f>
        <v/>
      </c>
      <c r="M147" s="15">
        <f>J147-L147</f>
        <v/>
      </c>
      <c r="N147" s="21" t="n"/>
    </row>
    <row r="148">
      <c r="A148" s="295" t="n">
        <v>46096</v>
      </c>
      <c r="B148" s="14" t="inlineStr">
        <is>
          <t>La Cata LMF</t>
        </is>
      </c>
      <c r="C148" s="15" t="n">
        <v>96830</v>
      </c>
      <c r="D148" s="15" t="n">
        <v>47050</v>
      </c>
      <c r="E148" s="15">
        <f>D148*Setup!$B$6</f>
        <v/>
      </c>
      <c r="F148" s="15">
        <f>D148-E148</f>
        <v/>
      </c>
      <c r="G148" s="15" t="n">
        <v>3555</v>
      </c>
      <c r="H148" s="15" t="n"/>
      <c r="I148" s="15" t="n">
        <v>0</v>
      </c>
      <c r="J148" s="15">
        <f>C148+F148+G148-I148</f>
        <v/>
      </c>
      <c r="K148" s="15" t="n"/>
      <c r="L148" s="15">
        <f>K148*Setup!$B$7</f>
        <v/>
      </c>
      <c r="M148" s="15">
        <f>J148-L148</f>
        <v/>
      </c>
      <c r="N148" s="21" t="n"/>
    </row>
    <row r="149">
      <c r="A149" s="295" t="n">
        <v>46096</v>
      </c>
      <c r="B149" s="14" t="inlineStr">
        <is>
          <t>La Cata DF</t>
        </is>
      </c>
      <c r="C149" s="15" t="n">
        <v>15655</v>
      </c>
      <c r="D149" s="15" t="n">
        <v>4290</v>
      </c>
      <c r="E149" s="15">
        <f>D149*Setup!$B$6</f>
        <v/>
      </c>
      <c r="F149" s="15">
        <f>D149-E149</f>
        <v/>
      </c>
      <c r="G149" s="15" t="n">
        <v>0</v>
      </c>
      <c r="H149" s="15" t="n">
        <v>5880</v>
      </c>
      <c r="I149" s="15" t="n">
        <v>0</v>
      </c>
      <c r="J149" s="15">
        <f>C149+F149+G149-I149</f>
        <v/>
      </c>
      <c r="K149" s="15" t="n"/>
      <c r="L149" s="15">
        <f>K149*Setup!$B$7</f>
        <v/>
      </c>
      <c r="M149" s="15">
        <f>J149-L149</f>
        <v/>
      </c>
      <c r="N149" s="21" t="n"/>
    </row>
    <row r="150">
      <c r="A150" s="295" t="n">
        <v>46097</v>
      </c>
      <c r="B150" s="14" t="inlineStr">
        <is>
          <t>La Cata LMF</t>
        </is>
      </c>
      <c r="C150" s="15" t="n">
        <v>19054</v>
      </c>
      <c r="D150" s="15" t="n">
        <v>3880</v>
      </c>
      <c r="E150" s="15">
        <f>D150*Setup!$B$6</f>
        <v/>
      </c>
      <c r="F150" s="15">
        <f>D150-E150</f>
        <v/>
      </c>
      <c r="G150" s="78" t="n">
        <v>0</v>
      </c>
      <c r="H150" s="15" t="n"/>
      <c r="I150" s="15" t="n">
        <v>0</v>
      </c>
      <c r="J150" s="15">
        <f>C150+F150+G150-I150</f>
        <v/>
      </c>
      <c r="K150" s="15" t="n"/>
      <c r="L150" s="15">
        <f>K150*Setup!$B$7</f>
        <v/>
      </c>
      <c r="M150" s="15">
        <f>J150-L150</f>
        <v/>
      </c>
      <c r="N150" s="21" t="n">
        <v>329925</v>
      </c>
    </row>
    <row r="151">
      <c r="A151" s="295" t="n">
        <v>46097</v>
      </c>
      <c r="B151" s="14" t="inlineStr">
        <is>
          <t>La Cata DF</t>
        </is>
      </c>
      <c r="C151" s="15" t="n">
        <v>7060</v>
      </c>
      <c r="D151" s="15" t="n">
        <v>1660</v>
      </c>
      <c r="E151" s="15">
        <f>D151*Setup!$B$6</f>
        <v/>
      </c>
      <c r="F151" s="15">
        <f>D151-E151</f>
        <v/>
      </c>
      <c r="G151" s="15" t="n">
        <v>0</v>
      </c>
      <c r="H151" s="15" t="n"/>
      <c r="I151" s="15" t="n">
        <v>0</v>
      </c>
      <c r="J151" s="15">
        <f>C151+F151+G151-I151</f>
        <v/>
      </c>
      <c r="K151" s="15" t="n"/>
      <c r="L151" s="15">
        <f>K151*Setup!$B$7</f>
        <v/>
      </c>
      <c r="M151" s="15">
        <f>J151-L151</f>
        <v/>
      </c>
      <c r="N151" s="21" t="n"/>
    </row>
    <row r="152">
      <c r="A152" s="295" t="n">
        <v>46098</v>
      </c>
      <c r="B152" s="14" t="inlineStr">
        <is>
          <t>La Cata LMF</t>
        </is>
      </c>
      <c r="C152" s="15" t="n">
        <v>20215</v>
      </c>
      <c r="D152" s="15" t="n">
        <v>5760</v>
      </c>
      <c r="E152" s="15">
        <f>D152*Setup!$B$6</f>
        <v/>
      </c>
      <c r="F152" s="15">
        <f>D152-E152</f>
        <v/>
      </c>
      <c r="G152" s="15" t="n">
        <v>960</v>
      </c>
      <c r="H152" s="15" t="n"/>
      <c r="I152" s="15" t="n">
        <v>0</v>
      </c>
      <c r="J152" s="15">
        <f>C152+F152+G152-I152</f>
        <v/>
      </c>
      <c r="K152" s="15" t="n"/>
      <c r="L152" s="15">
        <f>K152*Setup!$B$7</f>
        <v/>
      </c>
      <c r="M152" s="15">
        <f>J152-L152</f>
        <v/>
      </c>
      <c r="N152" s="21" t="n"/>
    </row>
    <row r="153">
      <c r="A153" s="295" t="n">
        <v>46098</v>
      </c>
      <c r="B153" s="14" t="inlineStr">
        <is>
          <t>La Cata DF</t>
        </is>
      </c>
      <c r="C153" s="15" t="n">
        <v>0</v>
      </c>
      <c r="D153" s="15" t="n">
        <v>0</v>
      </c>
      <c r="E153" s="15">
        <f>D153*Setup!$B$6</f>
        <v/>
      </c>
      <c r="F153" s="15">
        <f>D153-E153</f>
        <v/>
      </c>
      <c r="G153" s="15" t="n">
        <v>0</v>
      </c>
      <c r="H153" s="15" t="n"/>
      <c r="I153" s="15" t="n">
        <v>0</v>
      </c>
      <c r="J153" s="15">
        <f>C153+F153+G153-I153</f>
        <v/>
      </c>
      <c r="K153" s="15" t="n"/>
      <c r="L153" s="15">
        <f>K153*Setup!$B$7</f>
        <v/>
      </c>
      <c r="M153" s="15">
        <f>J153-L153</f>
        <v/>
      </c>
      <c r="N153" s="21" t="n"/>
    </row>
    <row r="154">
      <c r="A154" s="295" t="n">
        <v>46099</v>
      </c>
      <c r="B154" s="14" t="inlineStr">
        <is>
          <t>La Cata LMF</t>
        </is>
      </c>
      <c r="C154" s="15" t="n">
        <v>30070</v>
      </c>
      <c r="D154" s="15" t="n">
        <v>1590</v>
      </c>
      <c r="E154" s="15">
        <f>D154*Setup!$B$6</f>
        <v/>
      </c>
      <c r="F154" s="15">
        <f>D154-E154</f>
        <v/>
      </c>
      <c r="G154" s="15" t="n">
        <v>20228</v>
      </c>
      <c r="H154" s="15" t="n"/>
      <c r="I154" s="15" t="n">
        <v>0</v>
      </c>
      <c r="J154" s="15">
        <f>C154+F154+G154-I154</f>
        <v/>
      </c>
      <c r="K154" s="15" t="n"/>
      <c r="L154" s="15">
        <f>K154*Setup!$B$7</f>
        <v/>
      </c>
      <c r="M154" s="15">
        <f>J154-L154</f>
        <v/>
      </c>
      <c r="N154" s="21" t="n"/>
      <c r="O154" s="22" t="inlineStr">
        <is>
          <t>Pago por transferencia es el pago por el faltante del. Inventario de Enero y febrero</t>
        </is>
      </c>
    </row>
    <row r="155">
      <c r="A155" s="295" t="n">
        <v>46099</v>
      </c>
      <c r="B155" s="14" t="inlineStr">
        <is>
          <t>La Cata DF</t>
        </is>
      </c>
      <c r="C155" s="15" t="n">
        <v>6565</v>
      </c>
      <c r="D155" s="15" t="n">
        <v>2010</v>
      </c>
      <c r="E155" s="15">
        <f>D155*Setup!$B$6</f>
        <v/>
      </c>
      <c r="F155" s="15">
        <f>D155-E155</f>
        <v/>
      </c>
      <c r="G155" s="15" t="n">
        <v>380</v>
      </c>
      <c r="H155" s="15" t="n">
        <v>1570</v>
      </c>
      <c r="I155" s="15" t="n">
        <v>0</v>
      </c>
      <c r="J155" s="15">
        <f>C155+F155+G155-I155</f>
        <v/>
      </c>
      <c r="K155" s="15" t="n"/>
      <c r="L155" s="15">
        <f>K155*Setup!$B$7</f>
        <v/>
      </c>
      <c r="M155" s="15">
        <f>J155-L155</f>
        <v/>
      </c>
      <c r="N155" s="21" t="n"/>
    </row>
    <row r="156">
      <c r="A156" s="295" t="n">
        <v>46100</v>
      </c>
      <c r="B156" s="14" t="inlineStr">
        <is>
          <t>La Cata LMF</t>
        </is>
      </c>
      <c r="C156" s="15" t="n">
        <v>40550</v>
      </c>
      <c r="D156" s="15" t="n">
        <v>14100</v>
      </c>
      <c r="E156" s="15">
        <f>D156*Setup!$B$6</f>
        <v/>
      </c>
      <c r="F156" s="15">
        <f>D156-E156</f>
        <v/>
      </c>
      <c r="G156" s="15" t="n">
        <v>1250</v>
      </c>
      <c r="H156" s="15" t="n"/>
      <c r="I156" s="15" t="n">
        <v>0</v>
      </c>
      <c r="J156" s="15">
        <f>C156+F156+G156-I156</f>
        <v/>
      </c>
      <c r="K156" s="15" t="n"/>
      <c r="L156" s="15">
        <f>K156*Setup!$B$7</f>
        <v/>
      </c>
      <c r="M156" s="15">
        <f>J156-L156</f>
        <v/>
      </c>
      <c r="N156" s="21" t="n"/>
    </row>
    <row r="157">
      <c r="A157" s="295" t="n">
        <v>46100</v>
      </c>
      <c r="B157" s="76" t="inlineStr">
        <is>
          <t>La Cata DF</t>
        </is>
      </c>
      <c r="C157" s="15" t="n">
        <v>3895</v>
      </c>
      <c r="D157" s="15" t="n">
        <v>745</v>
      </c>
      <c r="E157" s="15">
        <f>D157*Setup!$B$6</f>
        <v/>
      </c>
      <c r="F157" s="15">
        <f>D157-E157</f>
        <v/>
      </c>
      <c r="G157" s="15" t="n">
        <v>0</v>
      </c>
      <c r="H157" s="15" t="n">
        <v>960</v>
      </c>
      <c r="I157" s="15" t="n">
        <v>0</v>
      </c>
      <c r="J157" s="15">
        <f>C157+F157+G157-I157</f>
        <v/>
      </c>
      <c r="K157" s="15" t="n"/>
      <c r="L157" s="15">
        <f>K157*Setup!$B$7</f>
        <v/>
      </c>
      <c r="M157" s="15">
        <f>J157-L157</f>
        <v/>
      </c>
      <c r="N157" s="21" t="n"/>
    </row>
    <row r="158">
      <c r="A158" s="295" t="n">
        <v>46101</v>
      </c>
      <c r="B158" s="76" t="inlineStr">
        <is>
          <t>La Cata LMF</t>
        </is>
      </c>
      <c r="C158" s="15" t="n">
        <v>63895</v>
      </c>
      <c r="D158" s="15" t="n">
        <v>10050</v>
      </c>
      <c r="E158" s="15">
        <f>D158*Setup!$B$6</f>
        <v/>
      </c>
      <c r="F158" s="15">
        <f>D158-E158</f>
        <v/>
      </c>
      <c r="G158" s="15" t="n">
        <v>0</v>
      </c>
      <c r="H158" s="15" t="n"/>
      <c r="I158" s="15" t="n">
        <v>0</v>
      </c>
      <c r="J158" s="15">
        <f>C158+F158+G158-I158</f>
        <v/>
      </c>
      <c r="K158" s="15" t="n"/>
      <c r="L158" s="15">
        <f>K158*Setup!$B$7</f>
        <v/>
      </c>
      <c r="M158" s="15">
        <f>J158-L158</f>
        <v/>
      </c>
      <c r="N158" s="21" t="n"/>
    </row>
    <row r="159">
      <c r="A159" s="295" t="n">
        <v>46101</v>
      </c>
      <c r="B159" s="76" t="inlineStr">
        <is>
          <t>La Cata DF</t>
        </is>
      </c>
      <c r="C159" s="15" t="n">
        <v>17445</v>
      </c>
      <c r="D159" s="15" t="n">
        <v>0</v>
      </c>
      <c r="E159" s="15">
        <f>D159*Setup!$B$6</f>
        <v/>
      </c>
      <c r="F159" s="15">
        <f>D159-E159</f>
        <v/>
      </c>
      <c r="G159" s="15" t="n">
        <v>0</v>
      </c>
      <c r="H159" s="15" t="n">
        <v>525</v>
      </c>
      <c r="I159" s="15" t="n">
        <v>0</v>
      </c>
      <c r="J159" s="15">
        <f>C159+F159+G159-I159</f>
        <v/>
      </c>
      <c r="K159" s="15" t="n"/>
      <c r="L159" s="15">
        <f>K159*Setup!$B$7</f>
        <v/>
      </c>
      <c r="M159" s="15">
        <f>J159-L159</f>
        <v/>
      </c>
      <c r="N159" s="21" t="n"/>
    </row>
    <row r="160">
      <c r="A160" s="295" t="n">
        <v>46102</v>
      </c>
      <c r="B160" s="76" t="inlineStr">
        <is>
          <t>La Cata LMF</t>
        </is>
      </c>
      <c r="C160" s="15" t="n">
        <v>93040</v>
      </c>
      <c r="D160" s="15" t="n">
        <v>57780</v>
      </c>
      <c r="E160" s="15">
        <f>D160*Setup!$B$6</f>
        <v/>
      </c>
      <c r="F160" s="15">
        <f>D160-E160</f>
        <v/>
      </c>
      <c r="G160" s="15" t="n">
        <v>7885</v>
      </c>
      <c r="H160" s="15" t="n"/>
      <c r="I160" s="15" t="n">
        <v>0</v>
      </c>
      <c r="J160" s="15">
        <f>C160+F160+G160-I160</f>
        <v/>
      </c>
      <c r="K160" s="15" t="n"/>
      <c r="L160" s="15">
        <f>K160*Setup!$B$7</f>
        <v/>
      </c>
      <c r="M160" s="15">
        <f>J160-L160</f>
        <v/>
      </c>
      <c r="N160" s="21" t="n"/>
    </row>
    <row r="161">
      <c r="A161" s="295" t="n">
        <v>46102</v>
      </c>
      <c r="B161" s="76" t="inlineStr">
        <is>
          <t>La Cata DF</t>
        </is>
      </c>
      <c r="C161" s="15" t="n">
        <v>20925</v>
      </c>
      <c r="D161" s="15" t="n">
        <v>9220</v>
      </c>
      <c r="E161" s="15">
        <f>D161*Setup!$B$6</f>
        <v/>
      </c>
      <c r="F161" s="15">
        <f>D161-E161</f>
        <v/>
      </c>
      <c r="G161" s="15" t="n">
        <v>1050</v>
      </c>
      <c r="H161" s="15" t="n">
        <v>4308.25</v>
      </c>
      <c r="I161" s="15" t="n">
        <v>0</v>
      </c>
      <c r="J161" s="15">
        <f>C161+F161+G161-I161</f>
        <v/>
      </c>
      <c r="K161" s="15" t="n"/>
      <c r="L161" s="15">
        <f>K161*Setup!$B$7</f>
        <v/>
      </c>
      <c r="M161" s="15">
        <f>J161-L161</f>
        <v/>
      </c>
      <c r="N161" s="21" t="n"/>
    </row>
    <row r="162">
      <c r="A162" s="295" t="n">
        <v>46103</v>
      </c>
      <c r="B162" s="76" t="inlineStr">
        <is>
          <t>La Cata LMF</t>
        </is>
      </c>
      <c r="C162" s="15" t="n">
        <v>138692</v>
      </c>
      <c r="D162" s="15" t="n">
        <v>33514</v>
      </c>
      <c r="E162" s="15">
        <f>D162*Setup!$B$6</f>
        <v/>
      </c>
      <c r="F162" s="15">
        <f>D162-E162</f>
        <v/>
      </c>
      <c r="G162" s="15" t="n">
        <v>2290</v>
      </c>
      <c r="H162" s="15" t="n"/>
      <c r="I162" s="15" t="n">
        <v>0</v>
      </c>
      <c r="J162" s="15">
        <f>C162+F162+G162-I162</f>
        <v/>
      </c>
      <c r="K162" s="15" t="n"/>
      <c r="L162" s="15">
        <f>K162*Setup!$B$7</f>
        <v/>
      </c>
      <c r="M162" s="15">
        <f>J162-L162</f>
        <v/>
      </c>
      <c r="N162" s="21" t="n"/>
    </row>
    <row r="163">
      <c r="A163" s="295" t="n">
        <v>46103</v>
      </c>
      <c r="B163" s="76" t="inlineStr">
        <is>
          <t>La Cata DF</t>
        </is>
      </c>
      <c r="C163" s="15" t="n">
        <v>25680</v>
      </c>
      <c r="D163" s="15" t="n">
        <v>9465</v>
      </c>
      <c r="E163" s="15">
        <f>D163*Setup!$B$6</f>
        <v/>
      </c>
      <c r="F163" s="15">
        <f>D163-E163</f>
        <v/>
      </c>
      <c r="G163" s="15" t="n">
        <v>0</v>
      </c>
      <c r="H163" s="15" t="n">
        <v>7089.95</v>
      </c>
      <c r="I163" s="15" t="n">
        <v>0</v>
      </c>
      <c r="J163" s="15">
        <f>C163+F163+G163-I163</f>
        <v/>
      </c>
      <c r="K163" s="15" t="n"/>
      <c r="L163" s="15">
        <f>K163*Setup!$B$7</f>
        <v/>
      </c>
      <c r="M163" s="15">
        <f>J163-L163</f>
        <v/>
      </c>
      <c r="N163" s="21" t="n"/>
    </row>
    <row r="164">
      <c r="A164" s="295" t="n">
        <v>46104</v>
      </c>
      <c r="B164" s="76" t="inlineStr">
        <is>
          <t>La Cata LMF</t>
        </is>
      </c>
      <c r="C164" s="15" t="n">
        <v>20171</v>
      </c>
      <c r="D164" s="15" t="n">
        <v>8400</v>
      </c>
      <c r="E164" s="15">
        <f>D164*Setup!$B$6</f>
        <v/>
      </c>
      <c r="F164" s="15">
        <f>D164-E164</f>
        <v/>
      </c>
      <c r="G164" s="15" t="n">
        <v>670</v>
      </c>
      <c r="H164" s="15" t="n"/>
      <c r="I164" s="15" t="n">
        <v>0</v>
      </c>
      <c r="J164" s="15">
        <f>C164+F164+G164-I164</f>
        <v/>
      </c>
      <c r="K164" s="15" t="n"/>
      <c r="L164" s="15">
        <f>K164*Setup!$B$7</f>
        <v/>
      </c>
      <c r="M164" s="15">
        <f>J164-L164</f>
        <v/>
      </c>
      <c r="N164" s="21" t="n">
        <v>409245</v>
      </c>
    </row>
    <row r="165">
      <c r="A165" s="295" t="n">
        <v>46104</v>
      </c>
      <c r="B165" s="76" t="inlineStr">
        <is>
          <t>La Cata DF</t>
        </is>
      </c>
      <c r="C165" s="15" t="n">
        <v>4610</v>
      </c>
      <c r="D165" s="15" t="n">
        <v>2160</v>
      </c>
      <c r="E165" s="15">
        <f>D165*Setup!$B$6</f>
        <v/>
      </c>
      <c r="F165" s="15">
        <f>D165-E165</f>
        <v/>
      </c>
      <c r="G165" s="15" t="n">
        <v>0</v>
      </c>
      <c r="H165" s="15" t="n">
        <v>900</v>
      </c>
      <c r="I165" s="15" t="n">
        <v>0</v>
      </c>
      <c r="J165" s="15">
        <f>C165+F165+G165-I165</f>
        <v/>
      </c>
      <c r="K165" s="15" t="n"/>
      <c r="L165" s="15">
        <f>K165*Setup!$B$7</f>
        <v/>
      </c>
      <c r="M165" s="15">
        <f>J165-L165</f>
        <v/>
      </c>
      <c r="N165" s="21" t="n"/>
    </row>
    <row r="166">
      <c r="A166" s="295" t="n">
        <v>46105</v>
      </c>
      <c r="B166" s="76" t="inlineStr">
        <is>
          <t>La Cata LMF</t>
        </is>
      </c>
      <c r="C166" s="15" t="n">
        <v>34320</v>
      </c>
      <c r="D166" s="15" t="n">
        <v>6685</v>
      </c>
      <c r="E166" s="15">
        <f>D166*Setup!$B$6</f>
        <v/>
      </c>
      <c r="F166" s="15">
        <f>D166-E166</f>
        <v/>
      </c>
      <c r="G166" s="15" t="n">
        <v>725</v>
      </c>
      <c r="H166" s="15" t="n"/>
      <c r="I166" s="15" t="n">
        <v>2095</v>
      </c>
      <c r="J166" s="15">
        <f>C166+F166+G166-I166</f>
        <v/>
      </c>
      <c r="K166" s="15" t="n"/>
      <c r="L166" s="15">
        <f>K166*Setup!$B$7</f>
        <v/>
      </c>
      <c r="M166" s="15">
        <f>J166-L166</f>
        <v/>
      </c>
      <c r="N166" s="21" t="n"/>
    </row>
    <row r="167">
      <c r="A167" s="295" t="n">
        <v>46105</v>
      </c>
      <c r="B167" s="76" t="inlineStr">
        <is>
          <t>La Cata DF</t>
        </is>
      </c>
      <c r="C167" s="15" t="n">
        <v>0</v>
      </c>
      <c r="D167" s="15" t="n">
        <v>0</v>
      </c>
      <c r="E167" s="15">
        <f>D167*Setup!$B$6</f>
        <v/>
      </c>
      <c r="F167" s="15">
        <f>D167-E167</f>
        <v/>
      </c>
      <c r="G167" s="15" t="n">
        <v>0</v>
      </c>
      <c r="H167" s="15" t="n">
        <v>0</v>
      </c>
      <c r="I167" s="15" t="n">
        <v>0</v>
      </c>
      <c r="J167" s="15">
        <f>C167+F167+G167-I167</f>
        <v/>
      </c>
      <c r="K167" s="15" t="n"/>
      <c r="L167" s="15">
        <f>K167*Setup!$B$7</f>
        <v/>
      </c>
      <c r="M167" s="15">
        <f>J167-L167</f>
        <v/>
      </c>
      <c r="N167" s="21" t="n"/>
    </row>
    <row r="168">
      <c r="A168" s="295" t="n">
        <v>46106</v>
      </c>
      <c r="B168" s="76" t="inlineStr">
        <is>
          <t>La Cata LMF</t>
        </is>
      </c>
      <c r="C168" s="15" t="n">
        <v>39540</v>
      </c>
      <c r="D168" s="15" t="n">
        <v>12860</v>
      </c>
      <c r="E168" s="15">
        <f>D168*Setup!$B$6</f>
        <v/>
      </c>
      <c r="F168" s="15">
        <f>D168-E168</f>
        <v/>
      </c>
      <c r="G168" s="15" t="n">
        <v>0</v>
      </c>
      <c r="H168" s="15" t="n"/>
      <c r="I168" s="15" t="n">
        <v>0</v>
      </c>
      <c r="J168" s="15">
        <f>C168+F168+G168-I168</f>
        <v/>
      </c>
      <c r="K168" s="15" t="n"/>
      <c r="L168" s="15">
        <f>K168*Setup!$B$7</f>
        <v/>
      </c>
      <c r="M168" s="15">
        <f>J168-L168</f>
        <v/>
      </c>
      <c r="N168" s="21" t="n"/>
    </row>
    <row r="169">
      <c r="A169" s="295" t="n">
        <v>46106</v>
      </c>
      <c r="B169" s="76" t="inlineStr">
        <is>
          <t>La Cata DF</t>
        </is>
      </c>
      <c r="C169" s="15" t="n">
        <v>5085</v>
      </c>
      <c r="D169" s="15" t="n">
        <v>130</v>
      </c>
      <c r="E169" s="15">
        <f>D169*Setup!$B$6</f>
        <v/>
      </c>
      <c r="F169" s="15">
        <f>D169-E169</f>
        <v/>
      </c>
      <c r="G169" s="15" t="n">
        <v>0</v>
      </c>
      <c r="H169" s="15" t="n">
        <v>1204.12</v>
      </c>
      <c r="I169" s="15" t="n">
        <v>0</v>
      </c>
      <c r="J169" s="15">
        <f>C169+F169+G169-I169</f>
        <v/>
      </c>
      <c r="K169" s="15" t="n"/>
      <c r="L169" s="15">
        <f>K169*Setup!$B$7</f>
        <v/>
      </c>
      <c r="M169" s="15">
        <f>J169-L169</f>
        <v/>
      </c>
      <c r="N169" s="21" t="n"/>
    </row>
    <row r="170">
      <c r="A170" s="295" t="n">
        <v>46107</v>
      </c>
      <c r="B170" s="76" t="inlineStr">
        <is>
          <t>La Cata LMF</t>
        </is>
      </c>
      <c r="C170" s="15" t="n">
        <v>25840</v>
      </c>
      <c r="D170" s="15" t="n">
        <v>27110</v>
      </c>
      <c r="E170" s="15">
        <f>D170*Setup!$B$6</f>
        <v/>
      </c>
      <c r="F170" s="15">
        <f>D170-E170</f>
        <v/>
      </c>
      <c r="G170" s="15" t="n">
        <v>7045</v>
      </c>
      <c r="H170" s="15" t="n"/>
      <c r="I170" s="15" t="n">
        <v>0</v>
      </c>
      <c r="J170" s="15">
        <f>C170+F170+G170-I170</f>
        <v/>
      </c>
      <c r="K170" s="15" t="n"/>
      <c r="L170" s="15">
        <f>K170*Setup!$B$7</f>
        <v/>
      </c>
      <c r="M170" s="15">
        <f>J170-L170</f>
        <v/>
      </c>
      <c r="N170" s="21" t="n"/>
    </row>
    <row r="171">
      <c r="A171" s="295" t="n">
        <v>46107</v>
      </c>
      <c r="B171" s="76" t="inlineStr">
        <is>
          <t>La Cata DF</t>
        </is>
      </c>
      <c r="C171" s="15" t="n">
        <v>3430</v>
      </c>
      <c r="D171" s="15" t="n">
        <v>1970</v>
      </c>
      <c r="E171" s="15">
        <f>D171*Setup!$B$6</f>
        <v/>
      </c>
      <c r="F171" s="15">
        <f>D171-E171</f>
        <v/>
      </c>
      <c r="G171" s="15" t="n">
        <v>840</v>
      </c>
      <c r="H171" s="15" t="n">
        <v>160</v>
      </c>
      <c r="I171" s="15" t="n">
        <v>0</v>
      </c>
      <c r="J171" s="15">
        <f>C171+F171+G171-I171</f>
        <v/>
      </c>
      <c r="K171" s="15" t="n"/>
      <c r="L171" s="15">
        <f>K171*Setup!$B$7</f>
        <v/>
      </c>
      <c r="M171" s="15">
        <f>J171-L171</f>
        <v/>
      </c>
      <c r="N171" s="21" t="n"/>
    </row>
    <row r="172">
      <c r="A172" s="295" t="n">
        <v>46108</v>
      </c>
      <c r="B172" s="76" t="inlineStr">
        <is>
          <t>La Cata LMF</t>
        </is>
      </c>
      <c r="C172" s="15" t="n">
        <v>39727</v>
      </c>
      <c r="D172" s="15" t="n">
        <v>11528</v>
      </c>
      <c r="E172" s="15">
        <f>D172*Setup!$B$6</f>
        <v/>
      </c>
      <c r="F172" s="15">
        <f>D172-E172</f>
        <v/>
      </c>
      <c r="G172" s="15" t="n">
        <v>0</v>
      </c>
      <c r="H172" s="15" t="n"/>
      <c r="I172" s="15" t="n">
        <v>0</v>
      </c>
      <c r="J172" s="15">
        <f>C172+F172+G172-I172</f>
        <v/>
      </c>
      <c r="K172" s="15" t="n"/>
      <c r="L172" s="15">
        <f>K172*Setup!$B$7</f>
        <v/>
      </c>
      <c r="M172" s="15">
        <f>J172-L172</f>
        <v/>
      </c>
      <c r="N172" s="21" t="n"/>
    </row>
    <row r="173">
      <c r="A173" s="295" t="n">
        <v>46108</v>
      </c>
      <c r="B173" s="76" t="inlineStr">
        <is>
          <t>La Cata DF</t>
        </is>
      </c>
      <c r="C173" s="15" t="n">
        <v>7040</v>
      </c>
      <c r="D173" s="15" t="n">
        <v>8965</v>
      </c>
      <c r="E173" s="15">
        <f>D173*Setup!$B$6</f>
        <v/>
      </c>
      <c r="F173" s="15">
        <f>D173-E173</f>
        <v/>
      </c>
      <c r="G173" s="15" t="n">
        <v>0</v>
      </c>
      <c r="H173" s="15" t="n">
        <v>6496</v>
      </c>
      <c r="I173" s="15" t="n">
        <v>0</v>
      </c>
      <c r="J173" s="15">
        <f>C173+F173+G173-I173</f>
        <v/>
      </c>
      <c r="K173" s="15" t="n"/>
      <c r="L173" s="15">
        <f>K173*Setup!$B$7</f>
        <v/>
      </c>
      <c r="M173" s="15">
        <f>J173-L173</f>
        <v/>
      </c>
      <c r="N173" s="21" t="n"/>
    </row>
    <row r="174">
      <c r="A174" s="295" t="n">
        <v>46109</v>
      </c>
      <c r="B174" s="76" t="inlineStr">
        <is>
          <t>La Cata LMF</t>
        </is>
      </c>
      <c r="C174" s="15" t="n">
        <v>86330</v>
      </c>
      <c r="D174" s="15" t="n">
        <v>26245</v>
      </c>
      <c r="E174" s="15">
        <f>D174*Setup!$B$6</f>
        <v/>
      </c>
      <c r="F174" s="15">
        <f>D174-E174</f>
        <v/>
      </c>
      <c r="G174" s="15" t="n">
        <v>12945</v>
      </c>
      <c r="H174" s="15" t="n"/>
      <c r="I174" s="15" t="n">
        <v>475</v>
      </c>
      <c r="J174" s="15">
        <f>C174+F174+G174-I174</f>
        <v/>
      </c>
      <c r="K174" s="15" t="n"/>
      <c r="L174" s="15">
        <f>K174*Setup!$B$7</f>
        <v/>
      </c>
      <c r="M174" s="15">
        <f>J174-L174</f>
        <v/>
      </c>
      <c r="N174" s="21" t="n"/>
    </row>
    <row r="175">
      <c r="A175" s="295" t="n">
        <v>46109</v>
      </c>
      <c r="B175" s="76" t="inlineStr">
        <is>
          <t>La Cata DF</t>
        </is>
      </c>
      <c r="C175" s="15" t="n">
        <v>21975</v>
      </c>
      <c r="D175" s="15" t="n">
        <v>9670</v>
      </c>
      <c r="E175" s="15">
        <f>D175*Setup!$B$6</f>
        <v/>
      </c>
      <c r="F175" s="15">
        <f>D175-E175</f>
        <v/>
      </c>
      <c r="G175" s="15" t="n">
        <v>1615</v>
      </c>
      <c r="H175" s="15" t="n">
        <v>11469.72</v>
      </c>
      <c r="I175" s="15" t="n">
        <v>0</v>
      </c>
      <c r="J175" s="15">
        <f>C175+F175+G175-I175</f>
        <v/>
      </c>
      <c r="K175" s="15" t="n"/>
      <c r="L175" s="15">
        <f>K175*Setup!$B$7</f>
        <v/>
      </c>
      <c r="M175" s="15">
        <f>J175-L175</f>
        <v/>
      </c>
      <c r="N175" s="21" t="n"/>
    </row>
    <row r="176">
      <c r="A176" s="295" t="n">
        <v>46110</v>
      </c>
      <c r="B176" s="76" t="inlineStr">
        <is>
          <t>La Cata LMF</t>
        </is>
      </c>
      <c r="C176" s="15" t="n">
        <v>130426</v>
      </c>
      <c r="D176" s="15" t="n">
        <v>44948</v>
      </c>
      <c r="E176" s="15">
        <f>D176*Setup!$B$6</f>
        <v/>
      </c>
      <c r="F176" s="15">
        <f>D176-E176</f>
        <v/>
      </c>
      <c r="G176" s="15" t="n">
        <v>12866</v>
      </c>
      <c r="H176" s="15" t="n"/>
      <c r="I176" s="15" t="n">
        <v>0</v>
      </c>
      <c r="J176" s="15">
        <f>C176+F176+G176-I176</f>
        <v/>
      </c>
      <c r="K176" s="15" t="n"/>
      <c r="L176" s="15">
        <f>K176*Setup!$B$7</f>
        <v/>
      </c>
      <c r="M176" s="15">
        <f>J176-L176</f>
        <v/>
      </c>
      <c r="N176" s="21" t="n"/>
    </row>
    <row r="177">
      <c r="A177" s="295" t="n">
        <v>46110</v>
      </c>
      <c r="B177" s="76" t="inlineStr">
        <is>
          <t>La Cata DF</t>
        </is>
      </c>
      <c r="C177" s="15" t="n">
        <v>24185</v>
      </c>
      <c r="D177" s="15" t="n">
        <v>6865</v>
      </c>
      <c r="E177" s="15">
        <f>D177*Setup!$B$6</f>
        <v/>
      </c>
      <c r="F177" s="15">
        <f>D177-E177</f>
        <v/>
      </c>
      <c r="G177" s="15" t="n">
        <v>650</v>
      </c>
      <c r="H177" s="15" t="n">
        <v>2825</v>
      </c>
      <c r="I177" s="15" t="n">
        <v>0</v>
      </c>
      <c r="J177" s="15">
        <f>C177+F177+G177-I177</f>
        <v/>
      </c>
      <c r="K177" s="15" t="n"/>
      <c r="L177" s="15">
        <f>K177*Setup!$B$7</f>
        <v/>
      </c>
      <c r="M177" s="15">
        <f>J177-L177</f>
        <v/>
      </c>
      <c r="N177" s="21" t="n"/>
    </row>
    <row r="178">
      <c r="A178" s="295" t="n">
        <v>46111</v>
      </c>
      <c r="B178" s="76" t="inlineStr">
        <is>
          <t>La Cata LMF</t>
        </is>
      </c>
      <c r="C178" s="15" t="n">
        <v>38515</v>
      </c>
      <c r="D178" s="15" t="n">
        <v>15159</v>
      </c>
      <c r="E178" s="15">
        <f>D178*Setup!$B$6</f>
        <v/>
      </c>
      <c r="F178" s="15">
        <f>D178-E178</f>
        <v/>
      </c>
      <c r="G178" s="15" t="n">
        <v>0</v>
      </c>
      <c r="H178" s="15" t="n"/>
      <c r="I178" s="15" t="n">
        <v>0</v>
      </c>
      <c r="J178" s="15">
        <f>C178+F178+G178-I178</f>
        <v/>
      </c>
      <c r="K178" s="15" t="n"/>
      <c r="L178" s="15">
        <f>K178*Setup!$B$7</f>
        <v/>
      </c>
      <c r="M178" s="15">
        <f>J178-L178</f>
        <v/>
      </c>
      <c r="N178" s="21" t="n">
        <v>382245</v>
      </c>
    </row>
    <row r="179">
      <c r="A179" s="295" t="n">
        <v>46111</v>
      </c>
      <c r="B179" s="76" t="inlineStr">
        <is>
          <t>La Cata DF</t>
        </is>
      </c>
      <c r="C179" s="15" t="n">
        <v>2050</v>
      </c>
      <c r="D179" s="15" t="n">
        <v>620</v>
      </c>
      <c r="E179" s="15">
        <f>D179*Setup!$B$6</f>
        <v/>
      </c>
      <c r="F179" s="15">
        <f>D179-E179</f>
        <v/>
      </c>
      <c r="G179" s="15" t="n">
        <v>1440</v>
      </c>
      <c r="H179" s="15" t="n">
        <v>3838.2</v>
      </c>
      <c r="I179" s="15" t="n">
        <v>0</v>
      </c>
      <c r="J179" s="15">
        <f>C179+F179+G179-I179</f>
        <v/>
      </c>
      <c r="K179" s="15" t="n"/>
      <c r="L179" s="15">
        <f>K179*Setup!$B$7</f>
        <v/>
      </c>
      <c r="M179" s="15">
        <f>J179-L179</f>
        <v/>
      </c>
      <c r="N179" s="21" t="n"/>
    </row>
    <row r="180">
      <c r="A180" s="295" t="n">
        <v>46112</v>
      </c>
      <c r="B180" s="76" t="inlineStr">
        <is>
          <t>La Cata LMF</t>
        </is>
      </c>
      <c r="C180" s="15" t="n">
        <v>61685</v>
      </c>
      <c r="D180" s="15" t="n">
        <v>20320</v>
      </c>
      <c r="E180" s="15">
        <f>D180*Setup!$B$6</f>
        <v/>
      </c>
      <c r="F180" s="15">
        <f>D180-E180</f>
        <v/>
      </c>
      <c r="G180" s="15" t="n">
        <v>17890</v>
      </c>
      <c r="H180" s="15" t="n"/>
      <c r="I180" s="15" t="n">
        <v>0</v>
      </c>
      <c r="J180" s="15">
        <f>C180+F180+G180-I180</f>
        <v/>
      </c>
      <c r="K180" s="15" t="n"/>
      <c r="L180" s="15">
        <f>K180*Setup!$B$7</f>
        <v/>
      </c>
      <c r="M180" s="15">
        <f>J180-L180</f>
        <v/>
      </c>
      <c r="N180" s="21" t="n"/>
    </row>
    <row r="181">
      <c r="A181" s="295" t="n">
        <v>46112</v>
      </c>
      <c r="B181" s="76" t="inlineStr">
        <is>
          <t>La Cata DF</t>
        </is>
      </c>
      <c r="C181" s="15" t="n">
        <v>4585</v>
      </c>
      <c r="D181" s="15" t="n">
        <v>1995</v>
      </c>
      <c r="E181" s="15">
        <f>D181*Setup!$B$6</f>
        <v/>
      </c>
      <c r="F181" s="15">
        <f>D181-E181</f>
        <v/>
      </c>
      <c r="G181" s="15" t="n">
        <v>650</v>
      </c>
      <c r="H181" s="15" t="n">
        <v>4785</v>
      </c>
      <c r="I181" s="15" t="n">
        <v>0</v>
      </c>
      <c r="J181" s="15">
        <f>C181+F181+G181-I181</f>
        <v/>
      </c>
      <c r="K181" s="15" t="n"/>
      <c r="L181" s="15">
        <f>K181*Setup!$B$7</f>
        <v/>
      </c>
      <c r="M181" s="15">
        <f>J181-L181</f>
        <v/>
      </c>
      <c r="N181" s="21" t="n"/>
    </row>
    <row r="182">
      <c r="A182" s="295" t="n">
        <v>46113</v>
      </c>
      <c r="B182" s="76" t="inlineStr">
        <is>
          <t>La Cata LMF</t>
        </is>
      </c>
      <c r="C182" s="15" t="n">
        <v>70545</v>
      </c>
      <c r="D182" s="15" t="n">
        <v>33265</v>
      </c>
      <c r="E182" s="15">
        <f>D182*Setup!$B$6</f>
        <v/>
      </c>
      <c r="F182" s="15">
        <f>D182-E182</f>
        <v/>
      </c>
      <c r="G182" s="15" t="n">
        <v>0</v>
      </c>
      <c r="H182" s="15" t="n"/>
      <c r="I182" s="15" t="n">
        <v>0</v>
      </c>
      <c r="J182" s="15">
        <f>C182+F182+G182-I182</f>
        <v/>
      </c>
      <c r="K182" s="15" t="n"/>
      <c r="L182" s="15">
        <f>K182*Setup!$B$7</f>
        <v/>
      </c>
      <c r="M182" s="15">
        <f>J182-L182</f>
        <v/>
      </c>
      <c r="N182" s="21" t="n"/>
    </row>
    <row r="183">
      <c r="A183" s="295" t="n">
        <v>46113</v>
      </c>
      <c r="B183" s="76" t="inlineStr">
        <is>
          <t>La Cata DF</t>
        </is>
      </c>
      <c r="C183" s="15" t="n">
        <v>20940</v>
      </c>
      <c r="D183" s="15" t="n">
        <v>3225</v>
      </c>
      <c r="E183" s="15">
        <f>D183*Setup!$B$6</f>
        <v/>
      </c>
      <c r="F183" s="15">
        <f>D183-E183</f>
        <v/>
      </c>
      <c r="G183" s="15" t="n">
        <v>0</v>
      </c>
      <c r="H183" s="15" t="n">
        <v>1665.5</v>
      </c>
      <c r="I183" s="15" t="n">
        <v>0</v>
      </c>
      <c r="J183" s="15">
        <f>C183+F183+G183-I183</f>
        <v/>
      </c>
      <c r="K183" s="15" t="n"/>
      <c r="L183" s="15">
        <f>K183*Setup!$B$7</f>
        <v/>
      </c>
      <c r="M183" s="15">
        <f>J183-L183</f>
        <v/>
      </c>
      <c r="N183" s="21" t="n"/>
    </row>
    <row r="184">
      <c r="A184" s="295" t="n">
        <v>46114</v>
      </c>
      <c r="B184" s="76" t="inlineStr">
        <is>
          <t>La Cata LMF</t>
        </is>
      </c>
      <c r="C184" s="15" t="n">
        <v>234477</v>
      </c>
      <c r="D184" s="15" t="n">
        <v>151708</v>
      </c>
      <c r="E184" s="15">
        <f>D184*Setup!$B$6</f>
        <v/>
      </c>
      <c r="F184" s="15">
        <f>D184-E184</f>
        <v/>
      </c>
      <c r="G184" s="15" t="n">
        <v>30735</v>
      </c>
      <c r="H184" s="15" t="n"/>
      <c r="I184" s="15" t="n">
        <v>5220</v>
      </c>
      <c r="J184" s="15">
        <f>C184+F184+G184-I184</f>
        <v/>
      </c>
      <c r="K184" s="15" t="n"/>
      <c r="L184" s="15">
        <f>K184*Setup!$B$7</f>
        <v/>
      </c>
      <c r="M184" s="15">
        <f>J184-L184</f>
        <v/>
      </c>
      <c r="N184" s="21" t="n"/>
    </row>
    <row r="185">
      <c r="A185" s="295" t="n">
        <v>46114</v>
      </c>
      <c r="B185" s="76" t="inlineStr">
        <is>
          <t>La Cata DF</t>
        </is>
      </c>
      <c r="C185" s="15" t="n">
        <v>20175</v>
      </c>
      <c r="D185" s="15" t="n">
        <v>12545</v>
      </c>
      <c r="E185" s="15">
        <f>D185*Setup!$B$6</f>
        <v/>
      </c>
      <c r="F185" s="15">
        <f>D185-E185</f>
        <v/>
      </c>
      <c r="G185" s="15" t="n">
        <v>525</v>
      </c>
      <c r="H185" s="15" t="n">
        <v>19946</v>
      </c>
      <c r="I185" s="15" t="n">
        <v>0</v>
      </c>
      <c r="J185" s="15">
        <f>C185+F185+G185-I185</f>
        <v/>
      </c>
      <c r="K185" s="15" t="n"/>
      <c r="L185" s="15">
        <f>K185*Setup!$B$7</f>
        <v/>
      </c>
      <c r="M185" s="15">
        <f>J185-L185</f>
        <v/>
      </c>
      <c r="N185" s="21" t="n"/>
    </row>
    <row r="186">
      <c r="A186" s="295" t="n">
        <v>46115</v>
      </c>
      <c r="B186" s="76" t="inlineStr">
        <is>
          <t>La Cata LMF</t>
        </is>
      </c>
      <c r="C186" s="15" t="n">
        <v>20100</v>
      </c>
      <c r="D186" s="15" t="n">
        <v>3110</v>
      </c>
      <c r="E186" s="15">
        <f>D186*Setup!$B$6</f>
        <v/>
      </c>
      <c r="F186" s="15">
        <f>D186-E186</f>
        <v/>
      </c>
      <c r="G186" s="15" t="n">
        <v>800</v>
      </c>
      <c r="H186" s="15" t="n"/>
      <c r="I186" s="15" t="n">
        <v>0</v>
      </c>
      <c r="J186" s="15">
        <f>C186+F186+G186-I186</f>
        <v/>
      </c>
      <c r="K186" s="15" t="n"/>
      <c r="L186" s="15">
        <f>K186*Setup!$B$7</f>
        <v/>
      </c>
      <c r="M186" s="15">
        <f>J186-L186</f>
        <v/>
      </c>
      <c r="N186" s="21" t="n"/>
    </row>
    <row r="187" customFormat="1" s="75">
      <c r="A187" s="300" t="n">
        <v>46115</v>
      </c>
      <c r="B187" s="71" t="inlineStr">
        <is>
          <t>La Cata DF</t>
        </is>
      </c>
      <c r="C187" s="72" t="n">
        <v>0</v>
      </c>
      <c r="D187" s="72" t="n">
        <v>0</v>
      </c>
      <c r="E187" s="72">
        <f>D187*Setup!$B$6</f>
        <v/>
      </c>
      <c r="F187" s="72">
        <f>D187-E187</f>
        <v/>
      </c>
      <c r="G187" s="72" t="n">
        <v>0</v>
      </c>
      <c r="H187" s="72" t="n"/>
      <c r="I187" s="72" t="n">
        <v>0</v>
      </c>
      <c r="J187" s="72">
        <f>C187+F187+G187-I187</f>
        <v/>
      </c>
      <c r="K187" s="72" t="n"/>
      <c r="L187" s="72">
        <f>K187*Setup!$B$7</f>
        <v/>
      </c>
      <c r="M187" s="72">
        <f>J187-L187</f>
        <v/>
      </c>
      <c r="N187" s="73" t="n"/>
      <c r="O187" s="74" t="n"/>
    </row>
    <row r="188">
      <c r="A188" s="295" t="n">
        <v>46116</v>
      </c>
      <c r="B188" s="14" t="inlineStr">
        <is>
          <t>La Cata LMF</t>
        </is>
      </c>
      <c r="C188" s="15" t="n">
        <v>400332</v>
      </c>
      <c r="D188" s="15" t="n">
        <v>148543</v>
      </c>
      <c r="E188" s="15">
        <f>D188*Setup!$B$6</f>
        <v/>
      </c>
      <c r="F188" s="15">
        <f>D188-E188</f>
        <v/>
      </c>
      <c r="G188" s="15" t="n">
        <v>6995</v>
      </c>
      <c r="H188" s="15" t="n"/>
      <c r="I188" s="15" t="n">
        <v>1835</v>
      </c>
      <c r="J188" s="15">
        <f>C188+F188+G188-I188</f>
        <v/>
      </c>
      <c r="K188" s="15" t="n"/>
      <c r="L188" s="15">
        <f>K188*Setup!$B$7</f>
        <v/>
      </c>
      <c r="M188" s="15">
        <f>J188-L188</f>
        <v/>
      </c>
      <c r="N188" s="21" t="n"/>
    </row>
    <row r="189">
      <c r="A189" s="295" t="n">
        <v>46116</v>
      </c>
      <c r="B189" s="14" t="inlineStr">
        <is>
          <t>La Cata DF</t>
        </is>
      </c>
      <c r="C189" s="15" t="n">
        <v>19835</v>
      </c>
      <c r="D189" s="15" t="n">
        <v>7360</v>
      </c>
      <c r="E189" s="15">
        <f>D189*Setup!$B$6</f>
        <v/>
      </c>
      <c r="F189" s="15">
        <f>D189-E189</f>
        <v/>
      </c>
      <c r="G189" s="15" t="n">
        <v>1290</v>
      </c>
      <c r="H189" s="15" t="n">
        <v>11385</v>
      </c>
      <c r="I189" s="15" t="n">
        <v>0</v>
      </c>
      <c r="J189" s="15">
        <f>C189+F189+G189-I189</f>
        <v/>
      </c>
      <c r="K189" s="15" t="n"/>
      <c r="L189" s="15">
        <f>K189*Setup!$B$7</f>
        <v/>
      </c>
      <c r="M189" s="15">
        <f>J189-L189</f>
        <v/>
      </c>
      <c r="N189" s="21" t="n"/>
    </row>
    <row r="190">
      <c r="A190" s="295" t="n">
        <v>46117</v>
      </c>
      <c r="B190" s="14" t="inlineStr">
        <is>
          <t>La Cata LMF</t>
        </is>
      </c>
      <c r="C190" s="15" t="n">
        <v>149660</v>
      </c>
      <c r="D190" s="15" t="n">
        <v>96680</v>
      </c>
      <c r="E190" s="15">
        <f>D190*Setup!$B$6</f>
        <v/>
      </c>
      <c r="F190" s="15">
        <f>D190-E190</f>
        <v/>
      </c>
      <c r="G190" s="15" t="n">
        <v>2525</v>
      </c>
      <c r="H190" s="15" t="n"/>
      <c r="I190" s="15" t="n">
        <v>0</v>
      </c>
      <c r="J190" s="15">
        <f>C190+F190+G190-I190</f>
        <v/>
      </c>
      <c r="K190" s="15" t="n"/>
      <c r="L190" s="15">
        <f>K190*Setup!$B$7</f>
        <v/>
      </c>
      <c r="M190" s="15">
        <f>J190-L190</f>
        <v/>
      </c>
      <c r="N190" s="21" t="n"/>
    </row>
    <row r="191">
      <c r="A191" s="295" t="n">
        <v>46117</v>
      </c>
      <c r="B191" s="14" t="inlineStr">
        <is>
          <t>La Cata DF</t>
        </is>
      </c>
      <c r="C191" s="15" t="n">
        <v>11170</v>
      </c>
      <c r="D191" s="15" t="n">
        <v>9250</v>
      </c>
      <c r="E191" s="15">
        <f>D191*Setup!$B$6</f>
        <v/>
      </c>
      <c r="F191" s="15">
        <f>D191-E191</f>
        <v/>
      </c>
      <c r="G191" s="15" t="n">
        <v>0</v>
      </c>
      <c r="H191" s="15" t="n">
        <v>4263</v>
      </c>
      <c r="I191" s="15" t="n">
        <v>0</v>
      </c>
      <c r="J191" s="15">
        <f>C191+F191+G191-I191</f>
        <v/>
      </c>
      <c r="K191" s="15" t="n"/>
      <c r="L191" s="15">
        <f>K191*Setup!$B$7</f>
        <v/>
      </c>
      <c r="M191" s="15">
        <f>J191-L191</f>
        <v/>
      </c>
      <c r="N191" s="21" t="n"/>
    </row>
    <row r="192">
      <c r="A192" s="295" t="n">
        <v>46118</v>
      </c>
      <c r="B192" s="14" t="inlineStr">
        <is>
          <t>La Cata LMF</t>
        </is>
      </c>
      <c r="C192" s="15" t="n">
        <v>37385</v>
      </c>
      <c r="D192" s="15" t="n">
        <v>19405</v>
      </c>
      <c r="E192" s="15">
        <f>D192*Setup!$B$6</f>
        <v/>
      </c>
      <c r="F192" s="15">
        <f>D192-E192</f>
        <v/>
      </c>
      <c r="G192" s="15" t="n">
        <v>2355</v>
      </c>
      <c r="H192" s="15" t="n"/>
      <c r="I192" s="15" t="n">
        <v>0</v>
      </c>
      <c r="J192" s="15">
        <f>C192+F192+G192-I192</f>
        <v/>
      </c>
      <c r="K192" s="15" t="n"/>
      <c r="L192" s="15">
        <f>K192*Setup!$B$7</f>
        <v/>
      </c>
      <c r="M192" s="15">
        <f>J192-L192</f>
        <v/>
      </c>
      <c r="N192" s="21" t="n"/>
    </row>
    <row r="193">
      <c r="A193" s="295" t="n">
        <v>46118</v>
      </c>
      <c r="B193" s="14" t="inlineStr">
        <is>
          <t>La Cata DF</t>
        </is>
      </c>
      <c r="C193" s="15" t="n">
        <v>2580</v>
      </c>
      <c r="D193" s="15" t="n">
        <v>2770</v>
      </c>
      <c r="E193" s="15">
        <f>D193*Setup!$B$6</f>
        <v/>
      </c>
      <c r="F193" s="15">
        <f>D193-E193</f>
        <v/>
      </c>
      <c r="G193" s="15" t="n">
        <v>0</v>
      </c>
      <c r="H193" s="15" t="n">
        <v>4620</v>
      </c>
      <c r="I193" s="15" t="n">
        <v>0</v>
      </c>
      <c r="J193" s="15">
        <f>C193+F193+G193-I193</f>
        <v/>
      </c>
      <c r="K193" s="15" t="n"/>
      <c r="L193" s="15">
        <f>K193*Setup!$B$7</f>
        <v/>
      </c>
      <c r="M193" s="15">
        <f>J193-L193</f>
        <v/>
      </c>
      <c r="N193" s="21" t="n"/>
    </row>
    <row r="194">
      <c r="A194" s="295" t="n">
        <v>46119</v>
      </c>
      <c r="B194" s="14" t="inlineStr">
        <is>
          <t>La Cata LMF</t>
        </is>
      </c>
      <c r="C194" s="15" t="n">
        <v>31680</v>
      </c>
      <c r="D194" s="15" t="n">
        <v>9975</v>
      </c>
      <c r="E194" s="15">
        <f>D194*Setup!$B$6</f>
        <v/>
      </c>
      <c r="F194" s="15">
        <f>D194-E194</f>
        <v/>
      </c>
      <c r="G194" s="15" t="n">
        <v>0</v>
      </c>
      <c r="H194" s="15" t="n"/>
      <c r="I194" s="15" t="n">
        <v>0</v>
      </c>
      <c r="J194" s="15">
        <f>C194+F194+G194-I194</f>
        <v/>
      </c>
      <c r="K194" s="15" t="n"/>
      <c r="L194" s="15">
        <f>K194*Setup!$B$7</f>
        <v/>
      </c>
      <c r="M194" s="15">
        <f>J194-L194</f>
        <v/>
      </c>
      <c r="N194" s="21" t="n"/>
    </row>
    <row r="195">
      <c r="A195" s="295" t="n">
        <v>46119</v>
      </c>
      <c r="B195" s="14" t="inlineStr">
        <is>
          <t>La Cata DF</t>
        </is>
      </c>
      <c r="C195" s="15" t="n">
        <v>0</v>
      </c>
      <c r="D195" s="15" t="n">
        <v>0</v>
      </c>
      <c r="E195" s="15">
        <f>D195*Setup!$B$6</f>
        <v/>
      </c>
      <c r="F195" s="15">
        <f>D195-E195</f>
        <v/>
      </c>
      <c r="G195" s="15" t="n">
        <v>0</v>
      </c>
      <c r="H195" s="15" t="n">
        <v>0</v>
      </c>
      <c r="I195" s="15" t="n">
        <v>0</v>
      </c>
      <c r="J195" s="15">
        <f>C195+F195+G195-I195</f>
        <v/>
      </c>
      <c r="K195" s="15" t="n"/>
      <c r="L195" s="15">
        <f>K195*Setup!$B$7</f>
        <v/>
      </c>
      <c r="M195" s="15">
        <f>J195-L195</f>
        <v/>
      </c>
      <c r="N195" s="21" t="n"/>
    </row>
    <row r="196">
      <c r="A196" s="295" t="n">
        <v>46120</v>
      </c>
      <c r="B196" s="14" t="inlineStr">
        <is>
          <t>La Cata LMF</t>
        </is>
      </c>
      <c r="C196" s="15" t="n">
        <v>29115</v>
      </c>
      <c r="D196" s="15" t="n">
        <v>3705</v>
      </c>
      <c r="E196" s="15">
        <f>D196*Setup!$B$6</f>
        <v/>
      </c>
      <c r="F196" s="15">
        <f>D196-E196</f>
        <v/>
      </c>
      <c r="G196" s="15" t="n">
        <v>0</v>
      </c>
      <c r="H196" s="15" t="n"/>
      <c r="I196" s="15" t="n">
        <v>0</v>
      </c>
      <c r="J196" s="15">
        <f>C196+F196+G196-I196</f>
        <v/>
      </c>
      <c r="K196" s="15" t="n"/>
      <c r="L196" s="15">
        <f>K196*Setup!$B$7</f>
        <v/>
      </c>
      <c r="M196" s="15">
        <f>J196-L196</f>
        <v/>
      </c>
      <c r="N196" s="21" t="n"/>
    </row>
    <row r="197">
      <c r="A197" s="295" t="n">
        <v>46120</v>
      </c>
      <c r="B197" s="14" t="inlineStr">
        <is>
          <t>La Cata DF</t>
        </is>
      </c>
      <c r="C197" s="15" t="n">
        <v>2870</v>
      </c>
      <c r="D197" s="15" t="n">
        <v>2180</v>
      </c>
      <c r="E197" s="15">
        <f>D197*Setup!$B$6</f>
        <v/>
      </c>
      <c r="F197" s="15">
        <f>D197-E197</f>
        <v/>
      </c>
      <c r="G197" s="15" t="n">
        <v>0</v>
      </c>
      <c r="H197" s="15" t="n">
        <v>1000</v>
      </c>
      <c r="I197" s="15" t="n">
        <v>0</v>
      </c>
      <c r="J197" s="15">
        <f>C197+F197+G197-I197</f>
        <v/>
      </c>
      <c r="K197" s="15" t="n"/>
      <c r="L197" s="15">
        <f>K197*Setup!$B$7</f>
        <v/>
      </c>
      <c r="M197" s="15">
        <f>J197-L197</f>
        <v/>
      </c>
      <c r="N197" s="21" t="n"/>
    </row>
    <row r="198">
      <c r="A198" s="295" t="n">
        <v>46121</v>
      </c>
      <c r="B198" s="14" t="inlineStr">
        <is>
          <t>La Cata LMF</t>
        </is>
      </c>
      <c r="C198" s="15" t="n">
        <v>24700</v>
      </c>
      <c r="D198" s="15" t="n">
        <v>7285</v>
      </c>
      <c r="E198" s="15">
        <f>D198*Setup!$B$6</f>
        <v/>
      </c>
      <c r="F198" s="15">
        <f>D198-E198</f>
        <v/>
      </c>
      <c r="G198" s="15" t="n">
        <v>0</v>
      </c>
      <c r="H198" s="15" t="n"/>
      <c r="I198" s="15" t="n">
        <v>0</v>
      </c>
      <c r="J198" s="15">
        <f>C198+F198+G198-I198</f>
        <v/>
      </c>
      <c r="K198" s="15" t="n"/>
      <c r="L198" s="15">
        <f>K198*Setup!$B$7</f>
        <v/>
      </c>
      <c r="M198" s="15">
        <f>J198-L198</f>
        <v/>
      </c>
      <c r="N198" s="21" t="n"/>
    </row>
    <row r="199">
      <c r="A199" s="295" t="n">
        <v>46121</v>
      </c>
      <c r="B199" s="14" t="inlineStr">
        <is>
          <t>La Cata DF</t>
        </is>
      </c>
      <c r="C199" s="15" t="n">
        <v>3005</v>
      </c>
      <c r="D199" s="15" t="n">
        <v>1925</v>
      </c>
      <c r="E199" s="15">
        <f>D199*Setup!$B$6</f>
        <v/>
      </c>
      <c r="F199" s="15">
        <f>D199-E199</f>
        <v/>
      </c>
      <c r="G199" s="15" t="n">
        <v>0</v>
      </c>
      <c r="H199" s="15" t="n">
        <v>6535</v>
      </c>
      <c r="I199" s="15" t="n">
        <v>0</v>
      </c>
      <c r="J199" s="15">
        <f>C199+F199+G199-I199</f>
        <v/>
      </c>
      <c r="K199" s="15" t="n"/>
      <c r="L199" s="15">
        <f>K199*Setup!$B$7</f>
        <v/>
      </c>
      <c r="M199" s="15">
        <f>J199-L199</f>
        <v/>
      </c>
      <c r="N199" s="21" t="n"/>
    </row>
    <row r="200">
      <c r="A200" s="295" t="n">
        <v>46122</v>
      </c>
      <c r="B200" s="14" t="inlineStr">
        <is>
          <t>La Cata LMF</t>
        </is>
      </c>
      <c r="C200" s="15" t="n">
        <v>45753</v>
      </c>
      <c r="D200" s="15" t="n">
        <v>17975</v>
      </c>
      <c r="E200" s="15">
        <f>D200*Setup!$B$6</f>
        <v/>
      </c>
      <c r="F200" s="15">
        <f>D200-E200</f>
        <v/>
      </c>
      <c r="G200" s="15" t="n">
        <v>0</v>
      </c>
      <c r="H200" s="15" t="n"/>
      <c r="I200" s="15" t="n">
        <v>0</v>
      </c>
      <c r="J200" s="15">
        <f>C200+F200+G200-I200</f>
        <v/>
      </c>
      <c r="K200" s="15" t="n"/>
      <c r="L200" s="15">
        <f>K200*Setup!$B$7</f>
        <v/>
      </c>
      <c r="M200" s="15">
        <f>J200-L200</f>
        <v/>
      </c>
      <c r="N200" s="21" t="n"/>
    </row>
    <row r="201">
      <c r="A201" s="295" t="n">
        <v>46122</v>
      </c>
      <c r="B201" s="14" t="inlineStr">
        <is>
          <t>La Cata DF</t>
        </is>
      </c>
      <c r="C201" s="15" t="n">
        <v>7005</v>
      </c>
      <c r="D201" s="15" t="n">
        <v>5605</v>
      </c>
      <c r="E201" s="15">
        <f>D201*Setup!$B$6</f>
        <v/>
      </c>
      <c r="F201" s="15">
        <f>D201-E201</f>
        <v/>
      </c>
      <c r="G201" s="15" t="n">
        <v>0</v>
      </c>
      <c r="H201" s="15" t="n">
        <v>6885.25</v>
      </c>
      <c r="I201" s="15" t="n">
        <v>0</v>
      </c>
      <c r="J201" s="15">
        <f>C201+F201+G201-I201</f>
        <v/>
      </c>
      <c r="K201" s="15" t="n"/>
      <c r="L201" s="15">
        <f>K201*Setup!$B$7</f>
        <v/>
      </c>
      <c r="M201" s="15">
        <f>J201-L201</f>
        <v/>
      </c>
      <c r="N201" s="21" t="n"/>
    </row>
    <row r="202">
      <c r="A202" s="295" t="n">
        <v>46123</v>
      </c>
      <c r="B202" s="14" t="inlineStr">
        <is>
          <t>La Cata LMF</t>
        </is>
      </c>
      <c r="C202" s="15" t="n">
        <v>99484</v>
      </c>
      <c r="D202" s="15" t="n">
        <v>59210</v>
      </c>
      <c r="E202" s="15">
        <f>D202*Setup!$B$6</f>
        <v/>
      </c>
      <c r="F202" s="15">
        <f>D202-E202</f>
        <v/>
      </c>
      <c r="G202" s="15" t="n">
        <v>19210</v>
      </c>
      <c r="H202" s="15" t="n"/>
      <c r="I202" s="15" t="n">
        <v>0</v>
      </c>
      <c r="J202" s="15">
        <f>C202+F202+G202-I202</f>
        <v/>
      </c>
      <c r="K202" s="15" t="n"/>
      <c r="L202" s="15">
        <f>K202*Setup!$B$7</f>
        <v/>
      </c>
      <c r="M202" s="15">
        <f>J202-L202</f>
        <v/>
      </c>
      <c r="N202" s="21" t="n"/>
    </row>
    <row r="203">
      <c r="A203" s="295" t="n">
        <v>46123</v>
      </c>
      <c r="B203" s="14" t="inlineStr">
        <is>
          <t>La Cata DF</t>
        </is>
      </c>
      <c r="C203" s="15" t="n">
        <v>12505</v>
      </c>
      <c r="D203" s="15" t="n">
        <v>8230</v>
      </c>
      <c r="E203" s="15">
        <f>D203*Setup!$B$6</f>
        <v/>
      </c>
      <c r="F203" s="15">
        <f>D203-E203</f>
        <v/>
      </c>
      <c r="G203" s="15" t="n">
        <v>0</v>
      </c>
      <c r="H203" s="15" t="n">
        <v>6340</v>
      </c>
      <c r="I203" s="15" t="n">
        <v>0</v>
      </c>
      <c r="J203" s="15">
        <f>C203+F203+G203-I203</f>
        <v/>
      </c>
      <c r="K203" s="15" t="n"/>
      <c r="L203" s="15">
        <f>K203*Setup!$B$7</f>
        <v/>
      </c>
      <c r="M203" s="15">
        <f>J203-L203</f>
        <v/>
      </c>
      <c r="N203" s="21" t="n"/>
    </row>
    <row r="204">
      <c r="A204" s="295" t="n">
        <v>46124</v>
      </c>
      <c r="B204" s="14" t="inlineStr">
        <is>
          <t>La Cata LMF</t>
        </is>
      </c>
      <c r="C204" s="15" t="n">
        <v>109245</v>
      </c>
      <c r="D204" s="15" t="n">
        <v>47326</v>
      </c>
      <c r="E204" s="15">
        <f>D204*Setup!$B$6</f>
        <v/>
      </c>
      <c r="F204" s="15">
        <f>D204-E204</f>
        <v/>
      </c>
      <c r="G204" s="15" t="n">
        <v>3130</v>
      </c>
      <c r="H204" s="15" t="n"/>
      <c r="I204" s="15" t="n">
        <v>1680</v>
      </c>
      <c r="J204" s="15">
        <f>C204+F204+G204-I204</f>
        <v/>
      </c>
      <c r="K204" s="15" t="n"/>
      <c r="L204" s="15">
        <f>K204*Setup!$B$7</f>
        <v/>
      </c>
      <c r="M204" s="15">
        <f>J204-L204</f>
        <v/>
      </c>
      <c r="N204" s="21" t="n"/>
    </row>
    <row r="205">
      <c r="A205" s="295" t="n">
        <v>46124</v>
      </c>
      <c r="B205" s="14" t="inlineStr">
        <is>
          <t>La Cata DF</t>
        </is>
      </c>
      <c r="C205" s="15" t="n">
        <v>16720</v>
      </c>
      <c r="D205" s="15" t="n">
        <v>10155</v>
      </c>
      <c r="E205" s="15">
        <f>D205*Setup!$B$6</f>
        <v/>
      </c>
      <c r="F205" s="15">
        <f>D205-E205</f>
        <v/>
      </c>
      <c r="G205" s="15" t="n">
        <v>0</v>
      </c>
      <c r="H205" s="15" t="n">
        <v>6033.3</v>
      </c>
      <c r="I205" s="15" t="n">
        <v>0</v>
      </c>
      <c r="J205" s="15">
        <f>C205+F205+G205-I205</f>
        <v/>
      </c>
      <c r="K205" s="15" t="n"/>
      <c r="L205" s="15">
        <f>K205*Setup!$B$7</f>
        <v/>
      </c>
      <c r="M205" s="15">
        <f>J205-L205</f>
        <v/>
      </c>
      <c r="N205" s="21" t="n"/>
    </row>
    <row r="206">
      <c r="A206" s="295" t="n">
        <v>46125</v>
      </c>
      <c r="B206" s="14" t="inlineStr">
        <is>
          <t>La Cata LMF</t>
        </is>
      </c>
      <c r="C206" s="15" t="n">
        <v>29590</v>
      </c>
      <c r="D206" s="15" t="n">
        <v>4920</v>
      </c>
      <c r="E206" s="15">
        <f>D206*Setup!$B$6</f>
        <v/>
      </c>
      <c r="F206" s="15">
        <f>D206-E206</f>
        <v/>
      </c>
      <c r="G206" s="15" t="n">
        <v>8965</v>
      </c>
      <c r="H206" s="15" t="n"/>
      <c r="I206" s="15" t="n">
        <v>0</v>
      </c>
      <c r="J206" s="15">
        <f>C206+F206+G206-I206</f>
        <v/>
      </c>
      <c r="K206" s="15" t="n"/>
      <c r="L206" s="15">
        <f>K206*Setup!$B$7</f>
        <v/>
      </c>
      <c r="M206" s="15">
        <f>J206-L206</f>
        <v/>
      </c>
      <c r="N206" s="21" t="n">
        <v>377450</v>
      </c>
    </row>
    <row r="207">
      <c r="A207" s="295" t="n">
        <v>46125</v>
      </c>
      <c r="B207" s="14" t="inlineStr">
        <is>
          <t>La Cata DF</t>
        </is>
      </c>
      <c r="C207" s="15" t="n">
        <v>2595</v>
      </c>
      <c r="D207" s="15" t="n">
        <v>1785</v>
      </c>
      <c r="E207" s="15">
        <f>D207*Setup!$B$6</f>
        <v/>
      </c>
      <c r="F207" s="15">
        <f>D207-E207</f>
        <v/>
      </c>
      <c r="G207" s="15" t="n">
        <v>0</v>
      </c>
      <c r="H207" s="15" t="n">
        <v>3752.5</v>
      </c>
      <c r="I207" s="15" t="n">
        <v>0</v>
      </c>
      <c r="J207" s="15">
        <f>C207+F207+G207-I207</f>
        <v/>
      </c>
      <c r="K207" s="15" t="n"/>
      <c r="L207" s="15">
        <f>K207*Setup!$B$7</f>
        <v/>
      </c>
      <c r="M207" s="15">
        <f>J207-L207</f>
        <v/>
      </c>
      <c r="N207" s="21" t="n"/>
    </row>
    <row r="208">
      <c r="A208" s="295" t="n">
        <v>46126</v>
      </c>
      <c r="B208" s="14" t="inlineStr">
        <is>
          <t>La Cata LMF</t>
        </is>
      </c>
      <c r="C208" s="15" t="n">
        <v>18240</v>
      </c>
      <c r="D208" s="15" t="n">
        <v>10260</v>
      </c>
      <c r="E208" s="15">
        <f>D208*Setup!$B$6</f>
        <v/>
      </c>
      <c r="F208" s="15">
        <f>D208-E208</f>
        <v/>
      </c>
      <c r="G208" s="15" t="n">
        <v>0</v>
      </c>
      <c r="H208" s="15" t="n"/>
      <c r="I208" s="15" t="n">
        <v>0</v>
      </c>
      <c r="J208" s="15">
        <f>C208+F208+G208-I208</f>
        <v/>
      </c>
      <c r="K208" s="15" t="n"/>
      <c r="L208" s="15">
        <f>K208*Setup!$B$7</f>
        <v/>
      </c>
      <c r="M208" s="15">
        <f>J208-L208</f>
        <v/>
      </c>
      <c r="N208" s="21" t="n"/>
    </row>
    <row r="209">
      <c r="A209" s="295" t="n">
        <v>46126</v>
      </c>
      <c r="B209" s="14" t="inlineStr">
        <is>
          <t>La Cata DF</t>
        </is>
      </c>
      <c r="C209" s="15" t="n">
        <v>1445</v>
      </c>
      <c r="D209" s="15" t="n">
        <v>615</v>
      </c>
      <c r="E209" s="15">
        <f>D209*Setup!$B$6</f>
        <v/>
      </c>
      <c r="F209" s="15">
        <f>D209-E209</f>
        <v/>
      </c>
      <c r="G209" s="15" t="n">
        <v>0</v>
      </c>
      <c r="H209" s="15" t="n">
        <v>1330</v>
      </c>
      <c r="I209" s="15" t="n">
        <v>0</v>
      </c>
      <c r="J209" s="15">
        <f>C209+F209+G209-I209</f>
        <v/>
      </c>
      <c r="K209" s="15" t="n"/>
      <c r="L209" s="15">
        <f>K209*Setup!$B$7</f>
        <v/>
      </c>
      <c r="M209" s="15">
        <f>J209-L209</f>
        <v/>
      </c>
      <c r="N209" s="21" t="n"/>
    </row>
    <row r="210">
      <c r="A210" s="295" t="n">
        <v>46127</v>
      </c>
      <c r="B210" s="14" t="inlineStr">
        <is>
          <t>La Cata LMF</t>
        </is>
      </c>
      <c r="C210" s="15" t="n">
        <v>23270</v>
      </c>
      <c r="D210" s="15" t="n">
        <v>11765</v>
      </c>
      <c r="E210" s="15">
        <f>D210*Setup!$B$6</f>
        <v/>
      </c>
      <c r="F210" s="15">
        <f>D210-E210</f>
        <v/>
      </c>
      <c r="G210" s="15" t="n">
        <v>0</v>
      </c>
      <c r="H210" s="15" t="n"/>
      <c r="I210" s="15" t="n">
        <v>0</v>
      </c>
      <c r="J210" s="15">
        <f>C210+F210+G210-I210</f>
        <v/>
      </c>
      <c r="K210" s="15" t="n"/>
      <c r="L210" s="15">
        <f>K210*Setup!$B$7</f>
        <v/>
      </c>
      <c r="M210" s="15">
        <f>J210-L210</f>
        <v/>
      </c>
      <c r="N210" s="21" t="n"/>
    </row>
    <row r="211">
      <c r="A211" s="295" t="n">
        <v>46127</v>
      </c>
      <c r="B211" s="14" t="inlineStr">
        <is>
          <t>La Cata DF</t>
        </is>
      </c>
      <c r="C211" s="15" t="n">
        <v>3795</v>
      </c>
      <c r="D211" s="15" t="n">
        <v>2660</v>
      </c>
      <c r="E211" s="15">
        <f>D211*Setup!$B$6</f>
        <v/>
      </c>
      <c r="F211" s="15">
        <f>D211-E211</f>
        <v/>
      </c>
      <c r="G211" s="15" t="n">
        <v>0</v>
      </c>
      <c r="H211" s="15" t="n">
        <v>3825</v>
      </c>
      <c r="I211" s="15" t="n">
        <v>0</v>
      </c>
      <c r="J211" s="15">
        <f>C211+F211+G211-I211</f>
        <v/>
      </c>
      <c r="K211" s="15" t="n"/>
      <c r="L211" s="15">
        <f>K211*Setup!$B$7</f>
        <v/>
      </c>
      <c r="M211" s="15">
        <f>J211-L211</f>
        <v/>
      </c>
      <c r="N211" s="21" t="n"/>
    </row>
    <row r="212">
      <c r="A212" s="295" t="n">
        <v>46128</v>
      </c>
      <c r="B212" s="14" t="inlineStr">
        <is>
          <t>La Cata LMF</t>
        </is>
      </c>
      <c r="C212" s="15" t="n">
        <v>24505</v>
      </c>
      <c r="D212" s="15" t="n">
        <v>4635</v>
      </c>
      <c r="E212" s="15">
        <f>D212*Setup!$B$6</f>
        <v/>
      </c>
      <c r="F212" s="15">
        <f>D212-E212</f>
        <v/>
      </c>
      <c r="G212" s="15" t="n">
        <v>0</v>
      </c>
      <c r="H212" s="15" t="n"/>
      <c r="I212" s="15" t="n">
        <v>0</v>
      </c>
      <c r="J212" s="15">
        <f>C212+F212+G212-I212</f>
        <v/>
      </c>
      <c r="K212" s="15" t="n"/>
      <c r="L212" s="15">
        <f>K212*Setup!$B$7</f>
        <v/>
      </c>
      <c r="M212" s="15">
        <f>J212-L212</f>
        <v/>
      </c>
      <c r="N212" s="21" t="n"/>
    </row>
    <row r="213">
      <c r="A213" s="295" t="n">
        <v>46128</v>
      </c>
      <c r="B213" s="14" t="inlineStr">
        <is>
          <t>La Cata DF</t>
        </is>
      </c>
      <c r="C213" s="15" t="n">
        <v>7865</v>
      </c>
      <c r="D213" s="15" t="n">
        <v>4385</v>
      </c>
      <c r="E213" s="15">
        <f>D213*Setup!$B$6</f>
        <v/>
      </c>
      <c r="F213" s="15">
        <f>D213-E213</f>
        <v/>
      </c>
      <c r="G213" s="15" t="n">
        <v>0</v>
      </c>
      <c r="H213" s="15" t="n">
        <v>935</v>
      </c>
      <c r="I213" s="15" t="n">
        <v>0</v>
      </c>
      <c r="J213" s="15">
        <f>C213+F213+G213-I213</f>
        <v/>
      </c>
      <c r="K213" s="15" t="n"/>
      <c r="L213" s="15">
        <f>K213*Setup!$B$7</f>
        <v/>
      </c>
      <c r="M213" s="15">
        <f>J213-L213</f>
        <v/>
      </c>
      <c r="N213" s="21" t="n"/>
    </row>
    <row r="214">
      <c r="A214" s="295" t="n">
        <v>46129</v>
      </c>
      <c r="B214" s="14" t="inlineStr">
        <is>
          <t>La Cata LMF</t>
        </is>
      </c>
      <c r="C214" s="15" t="n">
        <v>57000</v>
      </c>
      <c r="D214" s="15" t="n">
        <v>8280</v>
      </c>
      <c r="E214" s="15">
        <f>D214*Setup!$B$6</f>
        <v/>
      </c>
      <c r="F214" s="15">
        <f>D214-E214</f>
        <v/>
      </c>
      <c r="G214" s="15" t="n">
        <v>300</v>
      </c>
      <c r="H214" s="15" t="n"/>
      <c r="I214" s="15" t="n">
        <v>0</v>
      </c>
      <c r="J214" s="15">
        <f>C214+F214+G214-I214</f>
        <v/>
      </c>
      <c r="K214" s="15" t="n"/>
      <c r="L214" s="15">
        <f>K214*Setup!$B$7</f>
        <v/>
      </c>
      <c r="M214" s="15">
        <f>J214-L214</f>
        <v/>
      </c>
      <c r="N214" s="21" t="n"/>
    </row>
    <row r="215">
      <c r="A215" s="295" t="n">
        <v>46129</v>
      </c>
      <c r="B215" s="14" t="inlineStr">
        <is>
          <t>La Cata DF</t>
        </is>
      </c>
      <c r="C215" s="15" t="n">
        <v>7665</v>
      </c>
      <c r="D215" s="15" t="n">
        <v>10290</v>
      </c>
      <c r="E215" s="15">
        <f>D215*Setup!$B$6</f>
        <v/>
      </c>
      <c r="F215" s="15">
        <f>D215-E215</f>
        <v/>
      </c>
      <c r="G215" s="15" t="n">
        <v>0</v>
      </c>
      <c r="H215" s="15" t="n">
        <v>2094</v>
      </c>
      <c r="I215" s="15" t="n">
        <v>0</v>
      </c>
      <c r="J215" s="15">
        <f>C215+F215+G215-I215</f>
        <v/>
      </c>
      <c r="K215" s="15" t="n"/>
      <c r="L215" s="15">
        <f>K215*Setup!$B$7</f>
        <v/>
      </c>
      <c r="M215" s="15">
        <f>J215-L215</f>
        <v/>
      </c>
      <c r="N215" s="21" t="n"/>
    </row>
    <row r="216">
      <c r="A216" s="295" t="n">
        <v>46130</v>
      </c>
      <c r="B216" s="14" t="inlineStr">
        <is>
          <t>La Cata LMF</t>
        </is>
      </c>
      <c r="C216" s="15" t="n">
        <v>104550</v>
      </c>
      <c r="D216" s="15" t="n">
        <v>48615</v>
      </c>
      <c r="E216" s="15">
        <f>D216*Setup!$B$6</f>
        <v/>
      </c>
      <c r="F216" s="15">
        <f>D216-E216</f>
        <v/>
      </c>
      <c r="G216" s="15" t="n">
        <v>3530</v>
      </c>
      <c r="H216" s="15" t="n"/>
      <c r="I216" s="15" t="n">
        <v>0</v>
      </c>
      <c r="J216" s="15">
        <f>C216+F216+G216-I216</f>
        <v/>
      </c>
      <c r="K216" s="15" t="n"/>
      <c r="L216" s="15">
        <f>K216*Setup!$B$7</f>
        <v/>
      </c>
      <c r="M216" s="15">
        <f>J216-L216</f>
        <v/>
      </c>
      <c r="N216" s="21" t="n"/>
    </row>
    <row r="217">
      <c r="A217" s="295" t="n">
        <v>46130</v>
      </c>
      <c r="B217" s="14" t="inlineStr">
        <is>
          <t>La Cata DF</t>
        </is>
      </c>
      <c r="C217" s="15" t="n">
        <v>12255</v>
      </c>
      <c r="D217" s="15" t="n">
        <v>8450</v>
      </c>
      <c r="E217" s="15">
        <f>D217*Setup!$B$6</f>
        <v/>
      </c>
      <c r="F217" s="15">
        <f>D217-E217</f>
        <v/>
      </c>
      <c r="G217" s="15" t="n">
        <v>0</v>
      </c>
      <c r="H217" s="15" t="n">
        <v>13855</v>
      </c>
      <c r="I217" s="15" t="n">
        <v>0</v>
      </c>
      <c r="J217" s="15">
        <f>C217+F217+G217-I217</f>
        <v/>
      </c>
      <c r="K217" s="15" t="n"/>
      <c r="L217" s="15">
        <f>K217*Setup!$B$7</f>
        <v/>
      </c>
      <c r="M217" s="15">
        <f>J217-L217</f>
        <v/>
      </c>
      <c r="N217" s="21" t="n"/>
    </row>
    <row r="218">
      <c r="A218" s="295" t="n">
        <v>46131</v>
      </c>
      <c r="B218" s="14" t="inlineStr">
        <is>
          <t>La Cata LMF</t>
        </is>
      </c>
      <c r="C218" s="15" t="n">
        <v>127115</v>
      </c>
      <c r="D218" s="15" t="n">
        <v>57145</v>
      </c>
      <c r="E218" s="15">
        <f>D218*Setup!$B$6</f>
        <v/>
      </c>
      <c r="F218" s="15">
        <f>D218-E218</f>
        <v/>
      </c>
      <c r="G218" s="15" t="n">
        <v>1545</v>
      </c>
      <c r="H218" s="15" t="n"/>
      <c r="I218" s="15" t="n">
        <v>0</v>
      </c>
      <c r="J218" s="15">
        <f>C218+F218+G218-I218</f>
        <v/>
      </c>
      <c r="K218" s="15" t="n"/>
      <c r="L218" s="15">
        <f>K218*Setup!$B$7</f>
        <v/>
      </c>
      <c r="M218" s="15">
        <f>J218-L218</f>
        <v/>
      </c>
      <c r="N218" s="21" t="n"/>
    </row>
    <row r="219">
      <c r="A219" s="295" t="n">
        <v>46131</v>
      </c>
      <c r="B219" s="14" t="inlineStr">
        <is>
          <t>La Cata DF</t>
        </is>
      </c>
      <c r="C219" s="15" t="n">
        <v>14975</v>
      </c>
      <c r="D219" s="15" t="n">
        <v>8920</v>
      </c>
      <c r="E219" s="15">
        <f>D219*Setup!$B$6</f>
        <v/>
      </c>
      <c r="F219" s="15">
        <f>D219-E219</f>
        <v/>
      </c>
      <c r="G219" s="15" t="n">
        <v>0</v>
      </c>
      <c r="H219" s="15" t="n">
        <v>11655</v>
      </c>
      <c r="I219" s="15" t="n">
        <v>0</v>
      </c>
      <c r="J219" s="15">
        <f>C219+F219+G219-I219</f>
        <v/>
      </c>
      <c r="K219" s="15" t="n"/>
      <c r="L219" s="15">
        <f>K219*Setup!$B$7</f>
        <v/>
      </c>
      <c r="M219" s="15">
        <f>J219-L219</f>
        <v/>
      </c>
      <c r="N219" s="21" t="n"/>
    </row>
    <row r="220">
      <c r="A220" s="295" t="n">
        <v>46132</v>
      </c>
      <c r="B220" s="14" t="inlineStr">
        <is>
          <t>La Cata LMF</t>
        </is>
      </c>
      <c r="C220" s="15" t="n">
        <v>22115</v>
      </c>
      <c r="D220" s="15" t="n">
        <v>7550</v>
      </c>
      <c r="E220" s="15">
        <f>D220*Setup!$B$6</f>
        <v/>
      </c>
      <c r="F220" s="15">
        <f>D220-E220</f>
        <v/>
      </c>
      <c r="G220" s="15" t="n">
        <v>3916</v>
      </c>
      <c r="H220" s="15" t="n"/>
      <c r="I220" s="15" t="n">
        <v>0</v>
      </c>
      <c r="J220" s="15">
        <f>C220+F220+G220-I220</f>
        <v/>
      </c>
      <c r="K220" s="15" t="n"/>
      <c r="L220" s="15">
        <f>K220*Setup!$B$7</f>
        <v/>
      </c>
      <c r="M220" s="15">
        <f>J220-L220</f>
        <v/>
      </c>
      <c r="N220" s="21" t="n">
        <v>384935</v>
      </c>
    </row>
    <row r="221">
      <c r="A221" s="295" t="n">
        <v>46132</v>
      </c>
      <c r="B221" s="14" t="inlineStr">
        <is>
          <t>La Cata DF</t>
        </is>
      </c>
      <c r="C221" s="15" t="n">
        <v>5160</v>
      </c>
      <c r="D221" s="15" t="n">
        <v>3540</v>
      </c>
      <c r="E221" s="15">
        <f>D221*Setup!$B$6</f>
        <v/>
      </c>
      <c r="F221" s="15">
        <f>D221-E221</f>
        <v/>
      </c>
      <c r="G221" s="15" t="n">
        <v>0</v>
      </c>
      <c r="H221" s="15" t="n">
        <v>1835</v>
      </c>
      <c r="I221" s="15" t="n">
        <v>0</v>
      </c>
      <c r="J221" s="15">
        <f>C221+F221+G221-I221</f>
        <v/>
      </c>
      <c r="K221" s="15" t="n"/>
      <c r="L221" s="15">
        <f>K221*Setup!$B$7</f>
        <v/>
      </c>
      <c r="M221" s="15">
        <f>J221-L221</f>
        <v/>
      </c>
      <c r="N221" s="21" t="n"/>
    </row>
    <row r="222">
      <c r="A222" s="295" t="n">
        <v>46133</v>
      </c>
      <c r="B222" s="14" t="inlineStr">
        <is>
          <t>La Cata LMF</t>
        </is>
      </c>
      <c r="C222" s="15" t="n">
        <v>21555</v>
      </c>
      <c r="D222" s="15" t="n">
        <v>7245</v>
      </c>
      <c r="E222" s="15">
        <f>D222*Setup!$B$6</f>
        <v/>
      </c>
      <c r="F222" s="15">
        <f>D222-E222</f>
        <v/>
      </c>
      <c r="G222" s="15" t="n">
        <v>1500</v>
      </c>
      <c r="H222" s="15" t="n"/>
      <c r="I222" s="15" t="n">
        <v>1630</v>
      </c>
      <c r="J222" s="15">
        <f>C222+F222+G222-I222</f>
        <v/>
      </c>
      <c r="K222" s="15" t="n"/>
      <c r="L222" s="15">
        <f>K222*Setup!$B$7</f>
        <v/>
      </c>
      <c r="M222" s="15">
        <f>J222-L222</f>
        <v/>
      </c>
      <c r="N222" s="21" t="n"/>
    </row>
    <row r="223">
      <c r="A223" s="295" t="n">
        <v>46133</v>
      </c>
      <c r="B223" s="14" t="inlineStr">
        <is>
          <t>La Cata DF</t>
        </is>
      </c>
      <c r="C223" s="15" t="n">
        <v>1650</v>
      </c>
      <c r="D223" s="15" t="n">
        <v>600</v>
      </c>
      <c r="E223" s="15">
        <f>D223*Setup!$B$6</f>
        <v/>
      </c>
      <c r="F223" s="15">
        <f>D223-E223</f>
        <v/>
      </c>
      <c r="G223" s="15" t="n">
        <v>0</v>
      </c>
      <c r="H223" s="15" t="n">
        <v>540</v>
      </c>
      <c r="I223" s="15" t="n">
        <v>0</v>
      </c>
      <c r="J223" s="15">
        <f>C223+F223+G223-I223</f>
        <v/>
      </c>
      <c r="K223" s="15" t="n"/>
      <c r="L223" s="15">
        <f>K223*Setup!$B$7</f>
        <v/>
      </c>
      <c r="M223" s="15">
        <f>J223-L223</f>
        <v/>
      </c>
      <c r="N223" s="21" t="n"/>
    </row>
    <row r="224">
      <c r="A224" s="295" t="n">
        <v>46134</v>
      </c>
      <c r="B224" s="14" t="inlineStr">
        <is>
          <t>La Cata LMF</t>
        </is>
      </c>
      <c r="C224" s="15" t="n">
        <v>28075</v>
      </c>
      <c r="D224" s="15" t="n">
        <v>6625</v>
      </c>
      <c r="E224" s="15">
        <f>D224*Setup!$B$6</f>
        <v/>
      </c>
      <c r="F224" s="15">
        <f>D224-E224</f>
        <v/>
      </c>
      <c r="G224" s="15" t="n">
        <v>8750</v>
      </c>
      <c r="H224" s="15" t="n"/>
      <c r="I224" s="15" t="n">
        <v>0</v>
      </c>
      <c r="J224" s="15">
        <f>C224+F224+G224-I224</f>
        <v/>
      </c>
      <c r="K224" s="15" t="n"/>
      <c r="L224" s="15">
        <f>K224*Setup!$B$7</f>
        <v/>
      </c>
      <c r="M224" s="15">
        <f>J224-L224</f>
        <v/>
      </c>
      <c r="N224" s="21" t="n"/>
    </row>
    <row r="225">
      <c r="A225" s="295" t="n">
        <v>46134</v>
      </c>
      <c r="B225" s="14" t="inlineStr">
        <is>
          <t>La Cata DF</t>
        </is>
      </c>
      <c r="C225" s="15" t="n">
        <v>3715</v>
      </c>
      <c r="D225" s="15" t="n">
        <v>1345</v>
      </c>
      <c r="E225" s="15">
        <f>D225*Setup!$B$6</f>
        <v/>
      </c>
      <c r="F225" s="15">
        <f>D225-E225</f>
        <v/>
      </c>
      <c r="G225" s="15" t="n">
        <v>0</v>
      </c>
      <c r="H225" s="15" t="n">
        <v>2970</v>
      </c>
      <c r="I225" s="15" t="n">
        <v>0</v>
      </c>
      <c r="J225" s="15">
        <f>C225+F225+G225-I225</f>
        <v/>
      </c>
      <c r="K225" s="15" t="n"/>
      <c r="L225" s="15">
        <f>K225*Setup!$B$7</f>
        <v/>
      </c>
      <c r="M225" s="15">
        <f>J225-L225</f>
        <v/>
      </c>
      <c r="N225" s="21" t="n"/>
    </row>
    <row r="226">
      <c r="A226" s="295" t="n">
        <v>46135</v>
      </c>
      <c r="B226" s="14" t="inlineStr">
        <is>
          <t>La Cata LMF</t>
        </is>
      </c>
      <c r="C226" s="15" t="n">
        <v>32430</v>
      </c>
      <c r="D226" s="15" t="n">
        <v>13110</v>
      </c>
      <c r="E226" s="15">
        <f>D226*Setup!$B$6</f>
        <v/>
      </c>
      <c r="F226" s="15">
        <f>D226-E226</f>
        <v/>
      </c>
      <c r="G226" s="15" t="n">
        <v>695</v>
      </c>
      <c r="H226" s="15" t="n"/>
      <c r="I226" s="15" t="n">
        <v>0</v>
      </c>
      <c r="J226" s="15">
        <f>C226+F226+G226-I226</f>
        <v/>
      </c>
      <c r="K226" s="15" t="n"/>
      <c r="L226" s="15">
        <f>K226*Setup!$B$7</f>
        <v/>
      </c>
      <c r="M226" s="15">
        <f>J226-L226</f>
        <v/>
      </c>
      <c r="N226" s="21" t="n"/>
    </row>
    <row r="227">
      <c r="A227" s="295" t="n">
        <v>46135</v>
      </c>
      <c r="B227" s="14" t="inlineStr">
        <is>
          <t>La Cata DF</t>
        </is>
      </c>
      <c r="C227" s="15" t="n">
        <v>2115</v>
      </c>
      <c r="D227" s="15" t="n">
        <v>1345</v>
      </c>
      <c r="E227" s="15">
        <f>D227*Setup!$B$6</f>
        <v/>
      </c>
      <c r="F227" s="15">
        <f>D227-E227</f>
        <v/>
      </c>
      <c r="G227" s="15" t="n">
        <v>0</v>
      </c>
      <c r="H227" s="15" t="n">
        <v>0</v>
      </c>
      <c r="I227" s="15" t="n">
        <v>0</v>
      </c>
      <c r="J227" s="15">
        <f>C227+F227+G227-I227</f>
        <v/>
      </c>
      <c r="K227" s="15" t="n"/>
      <c r="L227" s="15">
        <f>K227*Setup!$B$7</f>
        <v/>
      </c>
      <c r="M227" s="15">
        <f>J227-L227</f>
        <v/>
      </c>
      <c r="N227" s="21" t="n"/>
    </row>
    <row r="228">
      <c r="A228" s="295" t="n">
        <v>46136</v>
      </c>
      <c r="B228" s="14" t="inlineStr">
        <is>
          <t>La Cata LMF</t>
        </is>
      </c>
      <c r="C228" s="15" t="n">
        <v>37530</v>
      </c>
      <c r="D228" s="15" t="n">
        <v>16295</v>
      </c>
      <c r="E228" s="15">
        <f>D228*Setup!$B$6</f>
        <v/>
      </c>
      <c r="F228" s="15">
        <f>D228-E228</f>
        <v/>
      </c>
      <c r="G228" s="15" t="n">
        <v>130802.23</v>
      </c>
      <c r="H228" s="15" t="n"/>
      <c r="I228" s="15" t="n">
        <v>0</v>
      </c>
      <c r="J228" s="15">
        <f>C228+F228+G228-I228</f>
        <v/>
      </c>
      <c r="K228" s="15" t="n"/>
      <c r="L228" s="15">
        <f>K228*Setup!$B$7</f>
        <v/>
      </c>
      <c r="M228" s="15">
        <f>J228-L228</f>
        <v/>
      </c>
      <c r="N228" s="21" t="n"/>
      <c r="O228" s="22" t="inlineStr">
        <is>
          <t>Este monto facturado por transferencia es el pago por visibilidad de UB</t>
        </is>
      </c>
    </row>
    <row r="229">
      <c r="A229" s="295" t="n">
        <v>46136</v>
      </c>
      <c r="B229" s="14" t="inlineStr">
        <is>
          <t>La Cata DF</t>
        </is>
      </c>
      <c r="C229" s="15" t="n">
        <v>6160</v>
      </c>
      <c r="D229" s="15" t="n">
        <v>7445</v>
      </c>
      <c r="E229" s="15">
        <f>D229*Setup!$B$6</f>
        <v/>
      </c>
      <c r="F229" s="15">
        <f>D229-E229</f>
        <v/>
      </c>
      <c r="G229" s="15" t="n">
        <v>270</v>
      </c>
      <c r="H229" s="15" t="n">
        <v>7467.5</v>
      </c>
      <c r="I229" s="15" t="n">
        <v>0</v>
      </c>
      <c r="J229" s="15">
        <f>C229+F229+G229-I229</f>
        <v/>
      </c>
      <c r="K229" s="15" t="n"/>
      <c r="L229" s="15">
        <f>K229*Setup!$B$7</f>
        <v/>
      </c>
      <c r="M229" s="15">
        <f>J229-L229</f>
        <v/>
      </c>
      <c r="N229" s="21" t="n"/>
    </row>
    <row r="230">
      <c r="A230" s="295" t="n">
        <v>46137</v>
      </c>
      <c r="B230" s="14" t="inlineStr">
        <is>
          <t>La Cata LMF</t>
        </is>
      </c>
      <c r="C230" s="15" t="n">
        <v>99755</v>
      </c>
      <c r="D230" s="15" t="n">
        <v>43440</v>
      </c>
      <c r="E230" s="15">
        <f>D230*Setup!$B$6</f>
        <v/>
      </c>
      <c r="F230" s="15">
        <f>D230-E230</f>
        <v/>
      </c>
      <c r="G230" s="15" t="n">
        <v>0</v>
      </c>
      <c r="H230" s="15" t="n"/>
      <c r="I230" s="15" t="n">
        <v>0</v>
      </c>
      <c r="J230" s="15">
        <f>C230+F230+G230-I230</f>
        <v/>
      </c>
      <c r="K230" s="15" t="n"/>
      <c r="L230" s="15">
        <f>K230*Setup!$B$7</f>
        <v/>
      </c>
      <c r="M230" s="15">
        <f>J230-L230</f>
        <v/>
      </c>
      <c r="N230" s="21" t="n"/>
    </row>
    <row r="231">
      <c r="A231" s="295" t="n">
        <v>46137</v>
      </c>
      <c r="B231" s="14" t="inlineStr">
        <is>
          <t>La Cata DF</t>
        </is>
      </c>
      <c r="C231" s="15" t="n">
        <v>27090</v>
      </c>
      <c r="D231" s="15" t="n">
        <v>20360</v>
      </c>
      <c r="E231" s="15">
        <f>D231*Setup!$B$6</f>
        <v/>
      </c>
      <c r="F231" s="15">
        <f>D231-E231</f>
        <v/>
      </c>
      <c r="G231" s="15" t="n">
        <v>725</v>
      </c>
      <c r="H231" s="15" t="n">
        <v>11525</v>
      </c>
      <c r="I231" s="15" t="n">
        <v>0</v>
      </c>
      <c r="J231" s="15">
        <f>C231+F231+G231-I231</f>
        <v/>
      </c>
      <c r="K231" s="15" t="n"/>
      <c r="L231" s="15">
        <f>K231*Setup!$B$7</f>
        <v/>
      </c>
      <c r="M231" s="15">
        <f>J231-L231</f>
        <v/>
      </c>
      <c r="N231" s="21" t="n"/>
    </row>
    <row r="232">
      <c r="A232" s="295" t="n">
        <v>46138</v>
      </c>
      <c r="B232" s="14" t="inlineStr">
        <is>
          <t>La Cata LMF</t>
        </is>
      </c>
      <c r="C232" s="15" t="n">
        <v>102385</v>
      </c>
      <c r="D232" s="15" t="n">
        <v>41325</v>
      </c>
      <c r="E232" s="15">
        <f>D232*Setup!$B$6</f>
        <v/>
      </c>
      <c r="F232" s="15">
        <f>D232-E232</f>
        <v/>
      </c>
      <c r="G232" s="15" t="n">
        <v>2335</v>
      </c>
      <c r="H232" s="15" t="n"/>
      <c r="I232" s="15" t="n">
        <v>3940</v>
      </c>
      <c r="J232" s="15">
        <f>C232+F232+G232-I232</f>
        <v/>
      </c>
      <c r="K232" s="15" t="n"/>
      <c r="L232" s="15">
        <f>K232*Setup!$B$7</f>
        <v/>
      </c>
      <c r="M232" s="15">
        <f>J232-L232</f>
        <v/>
      </c>
      <c r="N232" s="21" t="n"/>
    </row>
    <row r="233">
      <c r="A233" s="295" t="n">
        <v>46138</v>
      </c>
      <c r="B233" s="14" t="inlineStr">
        <is>
          <t>La Cata DF</t>
        </is>
      </c>
      <c r="C233" s="15" t="n">
        <v>21165</v>
      </c>
      <c r="D233" s="15" t="n">
        <v>10860</v>
      </c>
      <c r="E233" s="15">
        <f>D233*Setup!$B$6</f>
        <v/>
      </c>
      <c r="F233" s="15">
        <f>D233-E233</f>
        <v/>
      </c>
      <c r="G233" s="15" t="n">
        <v>0</v>
      </c>
      <c r="H233" s="15" t="n">
        <v>4700</v>
      </c>
      <c r="I233" s="15" t="n">
        <v>0</v>
      </c>
      <c r="J233" s="15">
        <f>C233+F233+G233-I233</f>
        <v/>
      </c>
      <c r="K233" s="15" t="n"/>
      <c r="L233" s="15">
        <f>K233*Setup!$B$7</f>
        <v/>
      </c>
      <c r="M233" s="15">
        <f>J233-L233</f>
        <v/>
      </c>
      <c r="N233" s="21" t="n"/>
    </row>
    <row r="234">
      <c r="A234" s="295" t="n">
        <v>46139</v>
      </c>
      <c r="B234" s="14" t="inlineStr">
        <is>
          <t>La Cata LMF</t>
        </is>
      </c>
      <c r="C234" s="15" t="n">
        <v>34565</v>
      </c>
      <c r="D234" s="15" t="n">
        <v>12385</v>
      </c>
      <c r="E234" s="15">
        <f>D234*Setup!$B$6</f>
        <v/>
      </c>
      <c r="F234" s="15">
        <f>D234-E234</f>
        <v/>
      </c>
      <c r="G234" s="15" t="n">
        <v>1330</v>
      </c>
      <c r="H234" s="15" t="n"/>
      <c r="I234" s="15" t="n">
        <v>0</v>
      </c>
      <c r="J234" s="15">
        <f>C234+F234+G234-I234</f>
        <v/>
      </c>
      <c r="K234" s="15" t="n"/>
      <c r="L234" s="15">
        <f>K234*Setup!$B$7</f>
        <v/>
      </c>
      <c r="M234" s="15">
        <f>J234-L234</f>
        <v/>
      </c>
      <c r="N234" s="21" t="n">
        <v>346010</v>
      </c>
    </row>
    <row r="235">
      <c r="A235" s="295" t="n">
        <v>46139</v>
      </c>
      <c r="B235" s="14" t="inlineStr">
        <is>
          <t>La Cata DF</t>
        </is>
      </c>
      <c r="C235" s="15" t="n">
        <v>2485</v>
      </c>
      <c r="D235" s="15" t="n">
        <v>850</v>
      </c>
      <c r="E235" s="15">
        <f>D235*Setup!$B$6</f>
        <v/>
      </c>
      <c r="F235" s="15">
        <f>D235-E235</f>
        <v/>
      </c>
      <c r="G235" s="15" t="n">
        <v>0</v>
      </c>
      <c r="H235" s="15" t="n">
        <v>840</v>
      </c>
      <c r="I235" s="15" t="n">
        <v>0</v>
      </c>
      <c r="J235" s="15">
        <f>C235+F235+G235-I235</f>
        <v/>
      </c>
      <c r="K235" s="15" t="n"/>
      <c r="L235" s="15">
        <f>K235*Setup!$B$7</f>
        <v/>
      </c>
      <c r="M235" s="15">
        <f>J235-L235</f>
        <v/>
      </c>
      <c r="N235" s="21" t="n"/>
    </row>
    <row r="236">
      <c r="A236" s="295" t="n">
        <v>46140</v>
      </c>
      <c r="B236" s="14" t="inlineStr">
        <is>
          <t>La Cata LMF</t>
        </is>
      </c>
      <c r="C236" s="15" t="n">
        <v>20095</v>
      </c>
      <c r="D236" s="15" t="n">
        <v>7460</v>
      </c>
      <c r="E236" s="15">
        <f>D236*Setup!$B$6</f>
        <v/>
      </c>
      <c r="F236" s="15">
        <f>D236-E236</f>
        <v/>
      </c>
      <c r="G236" s="15" t="n">
        <v>155</v>
      </c>
      <c r="H236" s="15" t="n"/>
      <c r="I236" s="15" t="n">
        <v>0</v>
      </c>
      <c r="J236" s="15">
        <f>C236+F236+G236-I236</f>
        <v/>
      </c>
      <c r="K236" s="15" t="n"/>
      <c r="L236" s="15">
        <f>K236*Setup!$B$7</f>
        <v/>
      </c>
      <c r="M236" s="15">
        <f>J236-L236</f>
        <v/>
      </c>
      <c r="N236" s="21" t="n"/>
    </row>
    <row r="237">
      <c r="A237" s="295" t="n">
        <v>46140</v>
      </c>
      <c r="B237" s="14" t="inlineStr">
        <is>
          <t>La Cata DF</t>
        </is>
      </c>
      <c r="C237" s="15" t="n">
        <v>1730</v>
      </c>
      <c r="D237" s="15" t="n">
        <v>1510</v>
      </c>
      <c r="E237" s="15">
        <f>D237*Setup!$B$6</f>
        <v/>
      </c>
      <c r="F237" s="15">
        <f>D237-E237</f>
        <v/>
      </c>
      <c r="G237" s="15" t="n">
        <v>0</v>
      </c>
      <c r="H237" s="15" t="n">
        <v>960</v>
      </c>
      <c r="I237" s="15" t="n">
        <v>0</v>
      </c>
      <c r="J237" s="15">
        <f>C237+F237+G237-I237</f>
        <v/>
      </c>
      <c r="K237" s="15" t="n"/>
      <c r="L237" s="15">
        <f>K237*Setup!$B$7</f>
        <v/>
      </c>
      <c r="M237" s="15">
        <f>J237-L237</f>
        <v/>
      </c>
      <c r="N237" s="21" t="n"/>
    </row>
    <row r="238">
      <c r="A238" s="295" t="n">
        <v>46141</v>
      </c>
      <c r="B238" s="14" t="inlineStr">
        <is>
          <t>La Cata LMF</t>
        </is>
      </c>
      <c r="C238" s="15" t="n">
        <v>22020</v>
      </c>
      <c r="D238" s="15" t="n">
        <v>2975</v>
      </c>
      <c r="E238" s="15">
        <f>D238*Setup!$B$6</f>
        <v/>
      </c>
      <c r="F238" s="15">
        <f>D238-E238</f>
        <v/>
      </c>
      <c r="G238" s="15" t="n">
        <v>2790</v>
      </c>
      <c r="H238" s="15" t="n"/>
      <c r="I238" s="15" t="n">
        <v>0</v>
      </c>
      <c r="J238" s="15">
        <f>C238+F238+G238-I238</f>
        <v/>
      </c>
      <c r="K238" s="15" t="n"/>
      <c r="L238" s="15">
        <f>K238*Setup!$B$7</f>
        <v/>
      </c>
      <c r="M238" s="15">
        <f>J238-L238</f>
        <v/>
      </c>
      <c r="N238" s="21" t="n"/>
    </row>
    <row r="239">
      <c r="A239" s="295" t="n">
        <v>46141</v>
      </c>
      <c r="B239" s="14" t="inlineStr">
        <is>
          <t>La Cata DF</t>
        </is>
      </c>
      <c r="C239" s="15" t="n">
        <v>6460</v>
      </c>
      <c r="D239" s="15" t="n">
        <v>940</v>
      </c>
      <c r="E239" s="15">
        <f>D239*Setup!$B$6</f>
        <v/>
      </c>
      <c r="F239" s="15">
        <f>D239-E239</f>
        <v/>
      </c>
      <c r="G239" s="15" t="n">
        <v>0</v>
      </c>
      <c r="H239" s="15" t="n">
        <v>655</v>
      </c>
      <c r="I239" s="15" t="n">
        <v>0</v>
      </c>
      <c r="J239" s="15">
        <f>C239+F239+G239-I239</f>
        <v/>
      </c>
      <c r="K239" s="15" t="n"/>
      <c r="L239" s="15">
        <f>K239*Setup!$B$7</f>
        <v/>
      </c>
      <c r="M239" s="15">
        <f>J239-L239</f>
        <v/>
      </c>
      <c r="N239" s="21" t="n"/>
    </row>
    <row r="240">
      <c r="A240" s="295" t="n">
        <v>46142</v>
      </c>
      <c r="B240" s="14" t="inlineStr">
        <is>
          <t>La Cata LMF</t>
        </is>
      </c>
      <c r="C240" s="15" t="n">
        <v>40300</v>
      </c>
      <c r="D240" s="15" t="n">
        <v>15560</v>
      </c>
      <c r="E240" s="15">
        <f>D240*Setup!$B$6</f>
        <v/>
      </c>
      <c r="F240" s="15">
        <f>D240-E240</f>
        <v/>
      </c>
      <c r="G240" s="15" t="n">
        <v>0</v>
      </c>
      <c r="H240" s="15" t="n"/>
      <c r="I240" s="15" t="n">
        <v>0</v>
      </c>
      <c r="J240" s="15">
        <f>C240+F240+G240-I240</f>
        <v/>
      </c>
      <c r="K240" s="15" t="n"/>
      <c r="L240" s="15">
        <f>K240*Setup!$B$7</f>
        <v/>
      </c>
      <c r="M240" s="15">
        <f>J240-L240</f>
        <v/>
      </c>
      <c r="N240" s="21" t="n"/>
    </row>
    <row r="241">
      <c r="A241" s="295" t="n">
        <v>46142</v>
      </c>
      <c r="B241" s="14" t="inlineStr">
        <is>
          <t>La Cata DF</t>
        </is>
      </c>
      <c r="C241" s="15" t="n">
        <v>14072.75</v>
      </c>
      <c r="D241" s="15" t="n">
        <v>4265</v>
      </c>
      <c r="E241" s="15">
        <f>D241*Setup!$B$6</f>
        <v/>
      </c>
      <c r="F241" s="15">
        <f>D241-E241</f>
        <v/>
      </c>
      <c r="G241" s="15" t="n">
        <v>0</v>
      </c>
      <c r="H241" s="15" t="n"/>
      <c r="I241" s="15" t="n">
        <v>0</v>
      </c>
      <c r="J241" s="15">
        <f>C241+F241+G241-I241</f>
        <v/>
      </c>
      <c r="K241" s="15" t="n"/>
      <c r="L241" s="15">
        <f>K241*Setup!$B$7</f>
        <v/>
      </c>
      <c r="M241" s="15">
        <f>J241-L241</f>
        <v/>
      </c>
      <c r="N241" s="21" t="n"/>
    </row>
    <row r="242">
      <c r="A242" s="295" t="n">
        <v>46143</v>
      </c>
      <c r="B242" s="14" t="inlineStr">
        <is>
          <t>La Cata LMF</t>
        </is>
      </c>
      <c r="C242" s="15" t="n">
        <v>78835</v>
      </c>
      <c r="D242" s="15" t="n">
        <v>13840</v>
      </c>
      <c r="E242" s="15">
        <f>D242*Setup!$B$6</f>
        <v/>
      </c>
      <c r="F242" s="15">
        <f>D242-E242</f>
        <v/>
      </c>
      <c r="G242" s="15" t="n">
        <v>320</v>
      </c>
      <c r="H242" s="15" t="n"/>
      <c r="I242" s="15" t="n">
        <v>0</v>
      </c>
      <c r="J242" s="15">
        <f>C242+F242+G242-I242</f>
        <v/>
      </c>
      <c r="K242" s="15" t="n"/>
      <c r="L242" s="15">
        <f>K242*Setup!$B$7</f>
        <v/>
      </c>
      <c r="M242" s="15">
        <f>J242-L242</f>
        <v/>
      </c>
      <c r="N242" s="21" t="n"/>
    </row>
    <row r="243">
      <c r="A243" s="295" t="n">
        <v>46143</v>
      </c>
      <c r="B243" s="14" t="inlineStr">
        <is>
          <t>La Cata DF</t>
        </is>
      </c>
      <c r="C243" s="15" t="n">
        <v>19450</v>
      </c>
      <c r="D243" s="15" t="n">
        <v>4475</v>
      </c>
      <c r="E243" s="15">
        <f>D243*Setup!$B$6</f>
        <v/>
      </c>
      <c r="F243" s="15">
        <f>D243-E243</f>
        <v/>
      </c>
      <c r="G243" s="15" t="n">
        <v>0</v>
      </c>
      <c r="H243" s="15" t="n">
        <v>8145</v>
      </c>
      <c r="I243" s="15" t="n">
        <v>0</v>
      </c>
      <c r="J243" s="15">
        <f>C243+F243+G243-I243</f>
        <v/>
      </c>
      <c r="K243" s="15" t="n"/>
      <c r="L243" s="15">
        <f>K243*Setup!$B$7</f>
        <v/>
      </c>
      <c r="M243" s="15">
        <f>J243-L243</f>
        <v/>
      </c>
      <c r="N243" s="21" t="n"/>
    </row>
    <row r="244">
      <c r="A244" s="295" t="n">
        <v>46144</v>
      </c>
      <c r="B244" s="14" t="inlineStr">
        <is>
          <t>La Cata LMF</t>
        </is>
      </c>
      <c r="C244" s="15" t="n">
        <v>169855</v>
      </c>
      <c r="D244" s="15" t="n">
        <v>73995</v>
      </c>
      <c r="E244" s="15">
        <f>D244*Setup!$B$6</f>
        <v/>
      </c>
      <c r="F244" s="15">
        <f>D244-E244</f>
        <v/>
      </c>
      <c r="G244" s="15" t="n">
        <v>4420</v>
      </c>
      <c r="H244" s="15" t="n"/>
      <c r="I244" s="15" t="n">
        <v>0</v>
      </c>
      <c r="J244" s="15">
        <f>C244+F244+G244-I244</f>
        <v/>
      </c>
      <c r="K244" s="15" t="n"/>
      <c r="L244" s="15">
        <f>K244*Setup!$B$7</f>
        <v/>
      </c>
      <c r="M244" s="15">
        <f>J244-L244</f>
        <v/>
      </c>
      <c r="N244" s="21" t="n"/>
    </row>
    <row r="245">
      <c r="A245" s="295" t="n">
        <v>46144</v>
      </c>
      <c r="B245" s="14" t="inlineStr">
        <is>
          <t>La Cata DF</t>
        </is>
      </c>
      <c r="C245" s="15" t="n">
        <v>20050</v>
      </c>
      <c r="D245" s="15" t="n">
        <v>14660</v>
      </c>
      <c r="E245" s="15">
        <f>D245*Setup!$B$6</f>
        <v/>
      </c>
      <c r="F245" s="15">
        <f>D245-E245</f>
        <v/>
      </c>
      <c r="G245" s="15" t="n">
        <v>0</v>
      </c>
      <c r="H245" s="15" t="n">
        <v>5033.75</v>
      </c>
      <c r="I245" s="15" t="n">
        <v>0</v>
      </c>
      <c r="J245" s="15">
        <f>C245+F245+G245-I245</f>
        <v/>
      </c>
      <c r="K245" s="15" t="n"/>
      <c r="L245" s="15">
        <f>K245*Setup!$B$7</f>
        <v/>
      </c>
      <c r="M245" s="15">
        <f>J245-L245</f>
        <v/>
      </c>
      <c r="N245" s="21" t="n"/>
    </row>
    <row r="246">
      <c r="A246" s="295" t="n">
        <v>46145</v>
      </c>
      <c r="B246" s="14" t="inlineStr">
        <is>
          <t>La Cata LMF</t>
        </is>
      </c>
      <c r="C246" s="15" t="n">
        <v>214184</v>
      </c>
      <c r="D246" s="15" t="n">
        <v>103654</v>
      </c>
      <c r="E246" s="15">
        <f>D246*Setup!$B$6</f>
        <v/>
      </c>
      <c r="F246" s="15">
        <f>D246-E246</f>
        <v/>
      </c>
      <c r="G246" s="15" t="n">
        <v>10870</v>
      </c>
      <c r="H246" s="15" t="n"/>
      <c r="I246" s="15" t="n">
        <v>0</v>
      </c>
      <c r="J246" s="15">
        <f>C246+F246+G246-I246</f>
        <v/>
      </c>
      <c r="K246" s="15" t="n"/>
      <c r="L246" s="15">
        <f>K246*Setup!$B$7</f>
        <v/>
      </c>
      <c r="M246" s="15">
        <f>J246-L246</f>
        <v/>
      </c>
      <c r="N246" s="21" t="n"/>
    </row>
    <row r="247">
      <c r="A247" s="295" t="n">
        <v>46145</v>
      </c>
      <c r="B247" s="14" t="inlineStr">
        <is>
          <t>La Cata DF</t>
        </is>
      </c>
      <c r="C247" s="15" t="n">
        <v>14465</v>
      </c>
      <c r="D247" s="15" t="n">
        <v>4265</v>
      </c>
      <c r="E247" s="15">
        <f>D247*Setup!$B$6</f>
        <v/>
      </c>
      <c r="F247" s="15">
        <f>D247-E247</f>
        <v/>
      </c>
      <c r="G247" s="15" t="n">
        <v>0</v>
      </c>
      <c r="H247" s="15" t="n">
        <v>6060</v>
      </c>
      <c r="I247" s="15" t="n">
        <v>0</v>
      </c>
      <c r="J247" s="15">
        <f>C247+F247+G247-I247</f>
        <v/>
      </c>
      <c r="K247" s="15" t="n"/>
      <c r="L247" s="15">
        <f>K247*Setup!$B$7</f>
        <v/>
      </c>
      <c r="M247" s="15">
        <f>J247-L247</f>
        <v/>
      </c>
      <c r="N247" s="21" t="n">
        <v>75670</v>
      </c>
    </row>
    <row r="248">
      <c r="A248" s="295" t="n">
        <v>46146</v>
      </c>
      <c r="B248" s="14" t="inlineStr">
        <is>
          <t>La Cata LMF</t>
        </is>
      </c>
      <c r="C248" s="15" t="n">
        <v>87074</v>
      </c>
      <c r="D248" s="15" t="n">
        <v>43820</v>
      </c>
      <c r="E248" s="15">
        <f>D248*Setup!$B$6</f>
        <v/>
      </c>
      <c r="F248" s="15">
        <f>D248-E248</f>
        <v/>
      </c>
      <c r="G248" s="15" t="n">
        <v>0</v>
      </c>
      <c r="H248" s="15" t="n"/>
      <c r="I248" s="15" t="n">
        <v>0</v>
      </c>
      <c r="J248" s="15">
        <f>C248+F248+G248-I248</f>
        <v/>
      </c>
      <c r="K248" s="15" t="n"/>
      <c r="L248" s="15">
        <f>K248*Setup!$B$7</f>
        <v/>
      </c>
      <c r="M248" s="15">
        <f>J248-L248</f>
        <v/>
      </c>
      <c r="N248" s="21" t="n">
        <v>511600</v>
      </c>
    </row>
    <row r="249">
      <c r="A249" s="295" t="n">
        <v>46146</v>
      </c>
      <c r="B249" s="14" t="inlineStr">
        <is>
          <t>La Cata DF</t>
        </is>
      </c>
      <c r="C249" s="15" t="n">
        <v>11835</v>
      </c>
      <c r="D249" s="15" t="n">
        <v>11880</v>
      </c>
      <c r="E249" s="15">
        <f>D249*Setup!$B$6</f>
        <v/>
      </c>
      <c r="F249" s="15">
        <f>D249-E249</f>
        <v/>
      </c>
      <c r="G249" s="15" t="n">
        <v>0</v>
      </c>
      <c r="H249" s="15" t="n">
        <v>5185</v>
      </c>
      <c r="I249" s="15" t="n">
        <v>0</v>
      </c>
      <c r="J249" s="15">
        <f>C249+F249+G249-I249</f>
        <v/>
      </c>
      <c r="K249" s="15" t="n"/>
      <c r="L249" s="15">
        <f>K249*Setup!$B$7</f>
        <v/>
      </c>
      <c r="M249" s="15">
        <f>J249-L249</f>
        <v/>
      </c>
      <c r="N249" s="21" t="n"/>
    </row>
    <row r="250" ht="32" customHeight="1" s="115">
      <c r="A250" s="301" t="n">
        <v>46147</v>
      </c>
      <c r="B250" s="12" t="inlineStr">
        <is>
          <t>La Cata LMF</t>
        </is>
      </c>
      <c r="C250" s="12" t="n">
        <v>28710</v>
      </c>
      <c r="D250" s="12" t="n">
        <v>5825</v>
      </c>
      <c r="E250" s="12">
        <f>D250*Setup!$B$6</f>
        <v/>
      </c>
      <c r="F250" s="12">
        <f>D250-E250</f>
        <v/>
      </c>
      <c r="G250" s="12" t="n">
        <v>705</v>
      </c>
      <c r="H250" s="12" t="n"/>
      <c r="I250" s="12" t="n">
        <v>0</v>
      </c>
      <c r="J250" s="12">
        <f>C250+F250+G250-I250</f>
        <v/>
      </c>
      <c r="K250" s="12" t="n"/>
      <c r="L250" s="12">
        <f>K250*Setup!$B$7</f>
        <v/>
      </c>
      <c r="M250" s="12">
        <f>J250-L250</f>
        <v/>
      </c>
      <c r="N250" s="31" t="n"/>
      <c r="O250" s="17" t="n"/>
    </row>
    <row r="251">
      <c r="A251" s="295" t="n">
        <v>46147</v>
      </c>
      <c r="B251" s="14" t="inlineStr">
        <is>
          <t>La Cata DF</t>
        </is>
      </c>
      <c r="C251" s="15" t="n">
        <v>3290</v>
      </c>
      <c r="D251" s="15" t="n">
        <v>2195</v>
      </c>
      <c r="E251" s="15">
        <f>D251*Setup!$B$6</f>
        <v/>
      </c>
      <c r="F251" s="15">
        <f>D251-E251</f>
        <v/>
      </c>
      <c r="G251" s="15" t="n">
        <v>0</v>
      </c>
      <c r="H251" s="15" t="n">
        <v>2795</v>
      </c>
      <c r="I251" s="15" t="n">
        <v>0</v>
      </c>
      <c r="J251" s="15">
        <f>C251+F251+G251-I251</f>
        <v/>
      </c>
      <c r="K251" s="15" t="n"/>
      <c r="L251" s="15">
        <f>K251*Setup!$B$7</f>
        <v/>
      </c>
      <c r="M251" s="15">
        <f>J251-L251</f>
        <v/>
      </c>
      <c r="N251" s="21" t="n"/>
    </row>
    <row r="252">
      <c r="A252" s="295" t="n">
        <v>46148</v>
      </c>
      <c r="B252" s="14" t="inlineStr">
        <is>
          <t>La Cata LMF</t>
        </is>
      </c>
      <c r="C252" s="15" t="n">
        <v>30240</v>
      </c>
      <c r="D252" s="15" t="n">
        <v>13490</v>
      </c>
      <c r="E252" s="15">
        <f>D252*Setup!$B$6</f>
        <v/>
      </c>
      <c r="F252" s="15">
        <f>D252-E252</f>
        <v/>
      </c>
      <c r="G252" s="15" t="n">
        <v>0</v>
      </c>
      <c r="H252" s="15" t="n"/>
      <c r="I252" s="15" t="n">
        <v>0</v>
      </c>
      <c r="J252" s="15">
        <f>C252+F252+G252-I252</f>
        <v/>
      </c>
      <c r="K252" s="15" t="n"/>
      <c r="L252" s="15">
        <f>K252*Setup!$B$7</f>
        <v/>
      </c>
      <c r="M252" s="15">
        <f>J252-L252</f>
        <v/>
      </c>
      <c r="N252" s="21" t="n"/>
    </row>
    <row r="253">
      <c r="A253" s="295" t="n">
        <v>46148</v>
      </c>
      <c r="B253" s="14" t="inlineStr">
        <is>
          <t>La Cata DF</t>
        </is>
      </c>
      <c r="C253" s="15" t="n">
        <v>3820</v>
      </c>
      <c r="D253" s="15" t="n">
        <v>3385</v>
      </c>
      <c r="E253" s="15">
        <f>D253*Setup!$B$6</f>
        <v/>
      </c>
      <c r="F253" s="15">
        <f>D253-E253</f>
        <v/>
      </c>
      <c r="G253" s="15" t="n">
        <v>1015</v>
      </c>
      <c r="H253" s="15" t="n">
        <v>590</v>
      </c>
      <c r="I253" s="15" t="n">
        <v>0</v>
      </c>
      <c r="J253" s="15">
        <f>C253+F253+G253-I253</f>
        <v/>
      </c>
      <c r="K253" s="15" t="n"/>
      <c r="L253" s="15">
        <f>K253*Setup!$B$7</f>
        <v/>
      </c>
      <c r="M253" s="15">
        <f>J253-L253</f>
        <v/>
      </c>
      <c r="N253" s="21" t="n"/>
    </row>
    <row r="254">
      <c r="A254" s="295" t="n">
        <v>46149</v>
      </c>
      <c r="B254" s="14" t="inlineStr">
        <is>
          <t>La Cata LMF</t>
        </is>
      </c>
      <c r="C254" s="15" t="n">
        <v>31975</v>
      </c>
      <c r="D254" s="15" t="n">
        <v>15745</v>
      </c>
      <c r="E254" s="15">
        <f>D254*Setup!$B$6</f>
        <v/>
      </c>
      <c r="F254" s="15">
        <f>D254-E254</f>
        <v/>
      </c>
      <c r="G254" s="25" t="n">
        <v>0</v>
      </c>
      <c r="H254" s="25" t="n"/>
      <c r="I254" s="15" t="n">
        <v>0</v>
      </c>
      <c r="J254" s="15">
        <f>C254+F254+G254-I254</f>
        <v/>
      </c>
      <c r="K254" s="15" t="n"/>
      <c r="L254" s="15">
        <f>K254*Setup!$B$7</f>
        <v/>
      </c>
      <c r="M254" s="15">
        <f>J254-L254</f>
        <v/>
      </c>
      <c r="N254" s="21" t="n"/>
      <c r="O254" s="26" t="n"/>
    </row>
    <row r="255">
      <c r="A255" s="295" t="n">
        <v>46149</v>
      </c>
      <c r="B255" s="14" t="inlineStr">
        <is>
          <t>La Cata DF</t>
        </is>
      </c>
      <c r="C255" s="15" t="n">
        <v>8785</v>
      </c>
      <c r="D255" s="15" t="n">
        <v>1895</v>
      </c>
      <c r="E255" s="15">
        <f>D255*Setup!$B$6</f>
        <v/>
      </c>
      <c r="F255" s="15">
        <f>D255-E255</f>
        <v/>
      </c>
      <c r="G255" s="15" t="n">
        <v>0</v>
      </c>
      <c r="H255" s="15" t="n"/>
      <c r="I255" s="15" t="n">
        <v>0</v>
      </c>
      <c r="J255" s="15">
        <f>C255+F255+G255-I255</f>
        <v/>
      </c>
      <c r="K255" s="15" t="n"/>
      <c r="L255" s="15">
        <f>K255*Setup!$B$7</f>
        <v/>
      </c>
      <c r="M255" s="15">
        <f>J255-L255</f>
        <v/>
      </c>
      <c r="N255" s="21" t="n"/>
    </row>
    <row r="256">
      <c r="A256" s="295" t="n">
        <v>46150</v>
      </c>
      <c r="B256" s="14" t="inlineStr">
        <is>
          <t>La Cata LMF</t>
        </is>
      </c>
      <c r="C256" s="15" t="n">
        <v>70085</v>
      </c>
      <c r="D256" s="15" t="n">
        <v>19935</v>
      </c>
      <c r="E256" s="15">
        <f>D256*Setup!$B$6</f>
        <v/>
      </c>
      <c r="F256" s="15">
        <f>D256-E256</f>
        <v/>
      </c>
      <c r="G256" s="15" t="n">
        <v>4050</v>
      </c>
      <c r="H256" s="15" t="n"/>
      <c r="I256" s="15" t="n">
        <v>0</v>
      </c>
      <c r="J256" s="15">
        <f>C256+F256+G256-I256</f>
        <v/>
      </c>
      <c r="K256" s="15" t="n"/>
      <c r="L256" s="15">
        <f>K256*Setup!$B$7</f>
        <v/>
      </c>
      <c r="M256" s="15">
        <f>J256-L256</f>
        <v/>
      </c>
      <c r="N256" s="21" t="n"/>
    </row>
    <row r="257">
      <c r="A257" s="295" t="n">
        <v>46150</v>
      </c>
      <c r="B257" s="14" t="inlineStr">
        <is>
          <t>La Cata DF</t>
        </is>
      </c>
      <c r="C257" s="15" t="n">
        <v>21495</v>
      </c>
      <c r="D257" s="15" t="n">
        <v>5090</v>
      </c>
      <c r="E257" s="15">
        <f>D257*Setup!$B$6</f>
        <v/>
      </c>
      <c r="F257" s="15">
        <f>D257-E257</f>
        <v/>
      </c>
      <c r="G257" s="15" t="n">
        <v>2465</v>
      </c>
      <c r="H257" s="15" t="n"/>
      <c r="I257" s="15" t="n">
        <v>0</v>
      </c>
      <c r="J257" s="15">
        <f>C257+F257+G257-I257</f>
        <v/>
      </c>
      <c r="K257" s="15" t="n"/>
      <c r="L257" s="15">
        <f>K257*Setup!$B$7</f>
        <v/>
      </c>
      <c r="M257" s="15">
        <f>J257-L257</f>
        <v/>
      </c>
      <c r="N257" s="21" t="n"/>
    </row>
    <row r="258">
      <c r="A258" s="295" t="n">
        <v>46151</v>
      </c>
      <c r="B258" s="14" t="inlineStr">
        <is>
          <t>La Cata LMF</t>
        </is>
      </c>
      <c r="C258" s="15" t="n">
        <v>89085</v>
      </c>
      <c r="D258" s="15" t="n">
        <v>63415</v>
      </c>
      <c r="E258" s="15">
        <f>D258*Setup!$B$6</f>
        <v/>
      </c>
      <c r="F258" s="15">
        <f>D258-E258</f>
        <v/>
      </c>
      <c r="G258" s="15" t="n">
        <v>100</v>
      </c>
      <c r="H258" s="15" t="n"/>
      <c r="I258" s="15" t="n">
        <v>0</v>
      </c>
      <c r="J258" s="15">
        <f>C258+F258+G258-I258</f>
        <v/>
      </c>
      <c r="K258" s="15" t="n"/>
      <c r="L258" s="15">
        <f>K258*Setup!$B$7</f>
        <v/>
      </c>
      <c r="M258" s="15">
        <f>J258-L258</f>
        <v/>
      </c>
      <c r="N258" s="21" t="n"/>
    </row>
    <row r="259">
      <c r="A259" s="295" t="n">
        <v>46151</v>
      </c>
      <c r="B259" s="14" t="inlineStr">
        <is>
          <t>La Cata DF</t>
        </is>
      </c>
      <c r="C259" s="15" t="n">
        <v>25390</v>
      </c>
      <c r="D259" s="15" t="n">
        <v>21460</v>
      </c>
      <c r="E259" s="15">
        <f>D259*Setup!$B$6</f>
        <v/>
      </c>
      <c r="F259" s="15">
        <f>D259-E259</f>
        <v/>
      </c>
      <c r="G259" s="15" t="n">
        <v>0</v>
      </c>
      <c r="H259" s="15" t="n">
        <v>7780</v>
      </c>
      <c r="I259" s="15" t="n">
        <v>0</v>
      </c>
      <c r="J259" s="15">
        <f>C259+F259+G259-I259</f>
        <v/>
      </c>
      <c r="K259" s="15" t="n"/>
      <c r="L259" s="15">
        <f>K259*Setup!$B$7</f>
        <v/>
      </c>
      <c r="M259" s="15">
        <f>J259-L259</f>
        <v/>
      </c>
      <c r="N259" s="21" t="n"/>
    </row>
    <row r="260">
      <c r="A260" s="295" t="n">
        <v>46152</v>
      </c>
      <c r="B260" s="14" t="inlineStr">
        <is>
          <t>La Cata LMF</t>
        </is>
      </c>
      <c r="C260" s="15" t="n">
        <v>148285</v>
      </c>
      <c r="D260" s="15" t="n">
        <v>54435</v>
      </c>
      <c r="E260" s="15">
        <f>D260*Setup!$B$6</f>
        <v/>
      </c>
      <c r="F260" s="15">
        <f>D260-E260</f>
        <v/>
      </c>
      <c r="G260" s="15" t="n">
        <v>5490</v>
      </c>
      <c r="H260" s="15" t="n"/>
      <c r="I260" s="15" t="n">
        <v>0</v>
      </c>
      <c r="J260" s="15">
        <f>C260+F260+G260-I260</f>
        <v/>
      </c>
      <c r="K260" s="15" t="n"/>
      <c r="L260" s="15">
        <f>K260*Setup!$B$7</f>
        <v/>
      </c>
      <c r="M260" s="15">
        <f>J260-L260</f>
        <v/>
      </c>
      <c r="N260" s="21" t="n"/>
    </row>
    <row r="261">
      <c r="A261" s="295" t="n">
        <v>46152</v>
      </c>
      <c r="B261" s="14" t="inlineStr">
        <is>
          <t>La Cata DF</t>
        </is>
      </c>
      <c r="C261" s="15" t="n">
        <v>23405</v>
      </c>
      <c r="D261" s="15" t="n">
        <v>6490</v>
      </c>
      <c r="E261" s="15">
        <f>D261*Setup!$B$6</f>
        <v/>
      </c>
      <c r="F261" s="15">
        <f>D261-E261</f>
        <v/>
      </c>
      <c r="G261" s="15" t="n">
        <v>0</v>
      </c>
      <c r="H261" s="15" t="n">
        <v>5532.75</v>
      </c>
      <c r="I261" s="15" t="n">
        <v>0</v>
      </c>
      <c r="J261" s="15">
        <f>C261+F261+G261-I261</f>
        <v/>
      </c>
      <c r="K261" s="15" t="n"/>
      <c r="L261" s="15">
        <f>K261*Setup!$B$7</f>
        <v/>
      </c>
      <c r="M261" s="15">
        <f>J261-L261</f>
        <v/>
      </c>
      <c r="N261" s="21" t="n"/>
    </row>
    <row r="262">
      <c r="A262" s="295" t="n">
        <v>46153</v>
      </c>
      <c r="B262" s="14" t="inlineStr">
        <is>
          <t>La Cata LMF</t>
        </is>
      </c>
      <c r="C262" s="15" t="n">
        <v>25440</v>
      </c>
      <c r="D262" s="15" t="n">
        <v>2290</v>
      </c>
      <c r="E262" s="15">
        <f>D262*Setup!$B$6</f>
        <v/>
      </c>
      <c r="F262" s="15">
        <f>D262-E262</f>
        <v/>
      </c>
      <c r="G262" s="15" t="n">
        <v>0</v>
      </c>
      <c r="H262" s="15" t="n"/>
      <c r="I262" s="15" t="n">
        <v>0</v>
      </c>
      <c r="J262" s="15">
        <f>C262+F262+G262-I262</f>
        <v/>
      </c>
      <c r="K262" s="15" t="n"/>
      <c r="L262" s="15">
        <f>K262*Setup!$B$7</f>
        <v/>
      </c>
      <c r="M262" s="15">
        <f>J262-L262</f>
        <v/>
      </c>
      <c r="N262" s="21" t="n">
        <v>563100</v>
      </c>
    </row>
    <row r="263">
      <c r="A263" s="295" t="n">
        <v>46153</v>
      </c>
      <c r="B263" s="14" t="inlineStr">
        <is>
          <t>La Cata DF</t>
        </is>
      </c>
      <c r="C263" s="15" t="n">
        <v>2045</v>
      </c>
      <c r="D263" s="15" t="n">
        <v>1515</v>
      </c>
      <c r="E263" s="15">
        <f>D263*Setup!$B$6</f>
        <v/>
      </c>
      <c r="F263" s="15">
        <f>D263-E263</f>
        <v/>
      </c>
      <c r="G263" s="15" t="n">
        <v>0</v>
      </c>
      <c r="H263" s="15" t="n">
        <v>1475</v>
      </c>
      <c r="I263" s="15" t="n">
        <v>0</v>
      </c>
      <c r="J263" s="15">
        <f>C263+F263+G263-I263</f>
        <v/>
      </c>
      <c r="K263" s="15" t="n"/>
      <c r="L263" s="15">
        <f>K263*Setup!$B$7</f>
        <v/>
      </c>
      <c r="M263" s="15">
        <f>J263-L263</f>
        <v/>
      </c>
      <c r="N263" s="21" t="n"/>
    </row>
    <row r="264">
      <c r="A264" s="295" t="n">
        <v>46154</v>
      </c>
      <c r="B264" s="14" t="inlineStr">
        <is>
          <t>La Cata LMF</t>
        </is>
      </c>
      <c r="C264" s="15" t="n">
        <v>21960</v>
      </c>
      <c r="D264" s="15" t="n">
        <v>16180</v>
      </c>
      <c r="E264" s="15">
        <f>D264*Setup!$B$6</f>
        <v/>
      </c>
      <c r="F264" s="15">
        <f>D264-E264</f>
        <v/>
      </c>
      <c r="G264" s="15" t="n">
        <v>0</v>
      </c>
      <c r="H264" s="15" t="n"/>
      <c r="I264" s="15" t="n">
        <v>0</v>
      </c>
      <c r="J264" s="15">
        <f>C264+F264+G264-I264</f>
        <v/>
      </c>
      <c r="K264" s="15" t="n"/>
      <c r="L264" s="15">
        <f>K264*Setup!$B$7</f>
        <v/>
      </c>
      <c r="M264" s="15">
        <f>J264-L264</f>
        <v/>
      </c>
      <c r="N264" s="21" t="n"/>
    </row>
    <row r="265">
      <c r="A265" s="295" t="n">
        <v>46154</v>
      </c>
      <c r="B265" s="14" t="inlineStr">
        <is>
          <t>La Cata DF</t>
        </is>
      </c>
      <c r="C265" s="15" t="n">
        <v>2885</v>
      </c>
      <c r="D265" s="15" t="n">
        <v>0</v>
      </c>
      <c r="E265" s="15">
        <f>D265*Setup!$B$6</f>
        <v/>
      </c>
      <c r="F265" s="15">
        <f>D265-E265</f>
        <v/>
      </c>
      <c r="G265" s="15" t="n">
        <v>0</v>
      </c>
      <c r="H265" s="15" t="n">
        <v>785</v>
      </c>
      <c r="I265" s="15" t="n">
        <v>0</v>
      </c>
      <c r="J265" s="15">
        <f>C265+F265+G265-I265</f>
        <v/>
      </c>
      <c r="K265" s="15" t="n"/>
      <c r="L265" s="15">
        <f>K265*Setup!$B$7</f>
        <v/>
      </c>
      <c r="M265" s="15">
        <f>J265-L265</f>
        <v/>
      </c>
      <c r="N265" s="21" t="n">
        <v>97380</v>
      </c>
    </row>
    <row r="266">
      <c r="A266" s="295" t="n">
        <v>46155</v>
      </c>
      <c r="B266" s="14" t="inlineStr">
        <is>
          <t>La Cata LMF</t>
        </is>
      </c>
      <c r="C266" s="15" t="n">
        <v>36225</v>
      </c>
      <c r="D266" s="15" t="n">
        <v>7880</v>
      </c>
      <c r="E266" s="15">
        <f>D266*Setup!$B$6</f>
        <v/>
      </c>
      <c r="F266" s="15">
        <f>D266-E266</f>
        <v/>
      </c>
      <c r="G266" s="15" t="n">
        <v>3095</v>
      </c>
      <c r="H266" s="15" t="n"/>
      <c r="I266" s="15" t="n">
        <v>0</v>
      </c>
      <c r="J266" s="15">
        <f>C266+F266+G266-I266</f>
        <v/>
      </c>
      <c r="K266" s="15" t="n"/>
      <c r="L266" s="15">
        <f>K266*Setup!$B$7</f>
        <v/>
      </c>
      <c r="M266" s="15">
        <f>J266-L266</f>
        <v/>
      </c>
      <c r="N266" s="21" t="n"/>
    </row>
    <row r="267">
      <c r="A267" s="295" t="n">
        <v>46155</v>
      </c>
      <c r="B267" s="14" t="inlineStr">
        <is>
          <t>La Cata DF</t>
        </is>
      </c>
      <c r="C267" s="15" t="n">
        <v>4225</v>
      </c>
      <c r="D267" s="15" t="n">
        <v>2065</v>
      </c>
      <c r="E267" s="15">
        <f>D267*Setup!$B$6</f>
        <v/>
      </c>
      <c r="F267" s="15">
        <f>D267-E267</f>
        <v/>
      </c>
      <c r="G267" s="15" t="n">
        <v>0</v>
      </c>
      <c r="H267" s="15" t="n">
        <v>6535</v>
      </c>
      <c r="I267" s="15" t="n">
        <v>0</v>
      </c>
      <c r="J267" s="15">
        <f>C267+F267+G267-I267</f>
        <v/>
      </c>
      <c r="K267" s="15" t="n"/>
      <c r="L267" s="15">
        <f>K267*Setup!$B$7</f>
        <v/>
      </c>
      <c r="M267" s="15">
        <f>J267-L267</f>
        <v/>
      </c>
      <c r="N267" s="21" t="n"/>
    </row>
    <row r="268">
      <c r="A268" s="295" t="n">
        <v>46156</v>
      </c>
      <c r="B268" s="14" t="inlineStr">
        <is>
          <t>La Cata LMF</t>
        </is>
      </c>
      <c r="C268" s="15" t="n">
        <v>23200</v>
      </c>
      <c r="D268" s="15" t="n">
        <v>6950</v>
      </c>
      <c r="E268" s="15">
        <f>D268*Setup!$B$6</f>
        <v/>
      </c>
      <c r="F268" s="15">
        <f>D268-E268</f>
        <v/>
      </c>
      <c r="G268" s="15" t="n">
        <v>0</v>
      </c>
      <c r="H268" s="15" t="n"/>
      <c r="I268" s="15" t="n">
        <v>0</v>
      </c>
      <c r="J268" s="15">
        <f>C268+F268+G268-I268</f>
        <v/>
      </c>
      <c r="K268" s="15" t="n"/>
      <c r="L268" s="15">
        <f>K268*Setup!$B$7</f>
        <v/>
      </c>
      <c r="M268" s="15">
        <f>J268-L268</f>
        <v/>
      </c>
      <c r="N268" s="21" t="n"/>
    </row>
    <row r="269">
      <c r="A269" s="295" t="n">
        <v>46156</v>
      </c>
      <c r="B269" s="14" t="inlineStr">
        <is>
          <t>La Cata DF</t>
        </is>
      </c>
      <c r="C269" s="15" t="n">
        <v>6545</v>
      </c>
      <c r="D269" s="15" t="n">
        <v>4915</v>
      </c>
      <c r="E269" s="15">
        <f>D269*Setup!$B$6</f>
        <v/>
      </c>
      <c r="F269" s="15">
        <f>D269-E269</f>
        <v/>
      </c>
      <c r="G269" s="15" t="n">
        <v>0</v>
      </c>
      <c r="H269" s="15" t="n">
        <v>4910</v>
      </c>
      <c r="I269" s="15" t="n">
        <v>0</v>
      </c>
      <c r="J269" s="15">
        <f>C269+F269+G269-I269</f>
        <v/>
      </c>
      <c r="K269" s="15" t="n"/>
      <c r="L269" s="15">
        <f>K269*Setup!$B$7</f>
        <v/>
      </c>
      <c r="M269" s="15">
        <f>J269-L269</f>
        <v/>
      </c>
      <c r="N269" s="21" t="n"/>
    </row>
    <row r="270">
      <c r="A270" s="295" t="n">
        <v>46157</v>
      </c>
      <c r="B270" s="14" t="inlineStr">
        <is>
          <t>La Cata LMF</t>
        </is>
      </c>
      <c r="C270" s="15" t="n">
        <v>47765</v>
      </c>
      <c r="D270" s="15" t="n">
        <v>7255</v>
      </c>
      <c r="E270" s="15">
        <f>D270*Setup!$B$6</f>
        <v/>
      </c>
      <c r="F270" s="15">
        <f>D270-E270</f>
        <v/>
      </c>
      <c r="G270" s="15" t="n">
        <v>12820</v>
      </c>
      <c r="H270" s="15" t="n"/>
      <c r="I270" s="15" t="n">
        <v>0</v>
      </c>
      <c r="J270" s="15">
        <f>C270+F270+G270-I270</f>
        <v/>
      </c>
      <c r="K270" s="15" t="n"/>
      <c r="L270" s="15">
        <f>K270*Setup!$B$7</f>
        <v/>
      </c>
      <c r="M270" s="15">
        <f>J270-L270</f>
        <v/>
      </c>
      <c r="N270" s="21" t="n"/>
    </row>
    <row r="271">
      <c r="A271" s="295" t="n">
        <v>46157</v>
      </c>
      <c r="B271" s="14" t="inlineStr">
        <is>
          <t>La Cata DF</t>
        </is>
      </c>
      <c r="C271" s="15" t="n">
        <v>25150</v>
      </c>
      <c r="D271" s="15" t="n">
        <v>13270</v>
      </c>
      <c r="E271" s="15">
        <f>D271*Setup!$B$6</f>
        <v/>
      </c>
      <c r="F271" s="15">
        <f>D271-E271</f>
        <v/>
      </c>
      <c r="G271" s="15" t="n">
        <v>570</v>
      </c>
      <c r="H271" s="15" t="n">
        <v>7891</v>
      </c>
      <c r="I271" s="15" t="n">
        <v>0</v>
      </c>
      <c r="J271" s="15">
        <f>C271+F271+G271-I271</f>
        <v/>
      </c>
      <c r="K271" s="15" t="n"/>
      <c r="L271" s="15">
        <f>K271*Setup!$B$7</f>
        <v/>
      </c>
      <c r="M271" s="15">
        <f>J271-L271</f>
        <v/>
      </c>
      <c r="N271" s="21" t="n"/>
    </row>
    <row r="272">
      <c r="A272" s="295" t="n">
        <v>46158</v>
      </c>
      <c r="B272" s="14" t="inlineStr">
        <is>
          <t>La Cata LMF</t>
        </is>
      </c>
      <c r="C272" s="15" t="n">
        <v>144732</v>
      </c>
      <c r="D272" s="15" t="n">
        <v>80333</v>
      </c>
      <c r="E272" s="15">
        <f>D272*Setup!$B$6</f>
        <v/>
      </c>
      <c r="F272" s="15">
        <f>D272-E272</f>
        <v/>
      </c>
      <c r="G272" s="15" t="n">
        <v>5885</v>
      </c>
      <c r="H272" s="15" t="n"/>
      <c r="I272" s="15" t="n">
        <v>330</v>
      </c>
      <c r="J272" s="15">
        <f>C272+F272+G272-I272</f>
        <v/>
      </c>
      <c r="K272" s="15" t="n"/>
      <c r="L272" s="15">
        <f>K272*Setup!$B$7</f>
        <v/>
      </c>
      <c r="M272" s="15">
        <f>J272-L272</f>
        <v/>
      </c>
      <c r="N272" s="21" t="n"/>
    </row>
    <row r="273">
      <c r="A273" s="295" t="n">
        <v>46158</v>
      </c>
      <c r="B273" s="14" t="inlineStr">
        <is>
          <t>La Cata DF</t>
        </is>
      </c>
      <c r="C273" s="15" t="n">
        <v>23455</v>
      </c>
      <c r="D273" s="15" t="n">
        <v>6725</v>
      </c>
      <c r="E273" s="15">
        <f>D273*Setup!$B$6</f>
        <v/>
      </c>
      <c r="F273" s="15">
        <f>D273-E273</f>
        <v/>
      </c>
      <c r="G273" s="15" t="n">
        <v>0</v>
      </c>
      <c r="H273" s="15" t="n">
        <v>2850.5</v>
      </c>
      <c r="I273" s="15" t="n">
        <v>0</v>
      </c>
      <c r="J273" s="15">
        <f>C273+F273+G273-I273</f>
        <v/>
      </c>
      <c r="K273" s="15" t="n"/>
      <c r="L273" s="15">
        <f>K273*Setup!$B$7</f>
        <v/>
      </c>
      <c r="M273" s="15">
        <f>J273-L273</f>
        <v/>
      </c>
      <c r="N273" s="21" t="n"/>
    </row>
    <row r="274">
      <c r="A274" s="295" t="n">
        <v>46159</v>
      </c>
      <c r="B274" s="14" t="inlineStr">
        <is>
          <t>La Cata LMF</t>
        </is>
      </c>
      <c r="C274" s="15" t="n">
        <v>176873</v>
      </c>
      <c r="D274" s="15" t="n">
        <v>59965</v>
      </c>
      <c r="E274" s="15">
        <f>D274*Setup!$B$6</f>
        <v/>
      </c>
      <c r="F274" s="15">
        <f>D274-E274</f>
        <v/>
      </c>
      <c r="G274" s="15" t="n">
        <v>2980</v>
      </c>
      <c r="H274" s="15" t="n"/>
      <c r="I274" s="15" t="n">
        <v>435</v>
      </c>
      <c r="J274" s="15">
        <f>C274+F274+G274-I274</f>
        <v/>
      </c>
      <c r="K274" s="15" t="n"/>
      <c r="L274" s="15">
        <f>K274*Setup!$B$7</f>
        <v/>
      </c>
      <c r="M274" s="15">
        <f>J274-L274</f>
        <v/>
      </c>
      <c r="N274" s="21" t="n"/>
    </row>
    <row r="275">
      <c r="A275" s="295" t="n">
        <v>46159</v>
      </c>
      <c r="B275" s="14" t="inlineStr">
        <is>
          <t>La Cata DF</t>
        </is>
      </c>
      <c r="C275" s="15" t="n">
        <v>22195</v>
      </c>
      <c r="D275" s="15" t="n">
        <v>11150</v>
      </c>
      <c r="E275" s="15">
        <f>D275*Setup!$B$6</f>
        <v/>
      </c>
      <c r="F275" s="15">
        <f>D275-E275</f>
        <v/>
      </c>
      <c r="G275" s="15" t="n">
        <v>3350</v>
      </c>
      <c r="H275" s="15" t="n">
        <v>2560</v>
      </c>
      <c r="I275" s="15" t="n">
        <v>0</v>
      </c>
      <c r="J275" s="15">
        <f>C275+F275+G275-I275</f>
        <v/>
      </c>
      <c r="K275" s="15" t="n"/>
      <c r="L275" s="15">
        <f>K275*Setup!$B$7</f>
        <v/>
      </c>
      <c r="M275" s="15">
        <f>J275-L275</f>
        <v/>
      </c>
      <c r="N275" s="21" t="n"/>
    </row>
    <row r="276">
      <c r="A276" s="295" t="n">
        <v>46160</v>
      </c>
      <c r="B276" s="14" t="inlineStr">
        <is>
          <t>La Cata LMF</t>
        </is>
      </c>
      <c r="C276" s="15" t="n">
        <v>26545</v>
      </c>
      <c r="D276" s="15" t="n">
        <v>12780</v>
      </c>
      <c r="E276" s="15">
        <f>D276*Setup!$B$6</f>
        <v/>
      </c>
      <c r="F276" s="15">
        <f>D276-E276</f>
        <v/>
      </c>
      <c r="G276" s="15" t="n">
        <v>0</v>
      </c>
      <c r="H276" s="15" t="n"/>
      <c r="I276" s="15" t="n">
        <v>0</v>
      </c>
      <c r="J276" s="15">
        <f>C276+F276+G276-I276</f>
        <v/>
      </c>
      <c r="K276" s="15" t="n"/>
      <c r="L276" s="15">
        <f>K276*Setup!$B$7</f>
        <v/>
      </c>
      <c r="M276" s="15">
        <f>J276-L276</f>
        <v/>
      </c>
      <c r="N276" s="21" t="n">
        <v>478610</v>
      </c>
    </row>
    <row r="277">
      <c r="A277" s="295" t="n">
        <v>46160</v>
      </c>
      <c r="B277" s="14" t="inlineStr">
        <is>
          <t>La Cata DF</t>
        </is>
      </c>
      <c r="C277" s="15" t="n">
        <v>9105</v>
      </c>
      <c r="D277" s="15" t="n">
        <v>600</v>
      </c>
      <c r="E277" s="15">
        <f>D277*Setup!$B$6</f>
        <v/>
      </c>
      <c r="F277" s="15">
        <f>D277-E277</f>
        <v/>
      </c>
      <c r="G277" s="15" t="n">
        <v>0</v>
      </c>
      <c r="H277" s="15" t="n">
        <v>155</v>
      </c>
      <c r="I277" s="15" t="n">
        <v>0</v>
      </c>
      <c r="J277" s="15">
        <f>C277+F277+G277-I277</f>
        <v/>
      </c>
      <c r="K277" s="15" t="n"/>
      <c r="L277" s="15">
        <f>K277*Setup!$B$7</f>
        <v/>
      </c>
      <c r="M277" s="15">
        <f>J277-L277</f>
        <v/>
      </c>
      <c r="N277" s="21" t="n"/>
    </row>
    <row r="278">
      <c r="A278" s="295" t="n">
        <v>46161</v>
      </c>
      <c r="B278" s="14" t="inlineStr">
        <is>
          <t>La Cata LMF</t>
        </is>
      </c>
      <c r="C278" s="15" t="n">
        <v>27905</v>
      </c>
      <c r="D278" s="15" t="n">
        <v>6260</v>
      </c>
      <c r="E278" s="15">
        <f>D278*Setup!$B$6</f>
        <v/>
      </c>
      <c r="F278" s="15">
        <f>D278-E278</f>
        <v/>
      </c>
      <c r="G278" s="15" t="n">
        <v>600</v>
      </c>
      <c r="H278" s="15" t="n"/>
      <c r="I278" s="15" t="n">
        <v>0</v>
      </c>
      <c r="J278" s="15">
        <f>C278+F278+G278-I278</f>
        <v/>
      </c>
      <c r="K278" s="15" t="n"/>
      <c r="L278" s="15">
        <f>K278*Setup!$B$7</f>
        <v/>
      </c>
      <c r="M278" s="15">
        <f>J278-L278</f>
        <v/>
      </c>
      <c r="N278" s="21" t="n"/>
    </row>
    <row r="279">
      <c r="A279" s="295" t="n">
        <v>46161</v>
      </c>
      <c r="B279" s="14" t="inlineStr">
        <is>
          <t>La Cata DF</t>
        </is>
      </c>
      <c r="C279" s="15" t="n">
        <v>1040</v>
      </c>
      <c r="D279" s="15" t="n">
        <v>0</v>
      </c>
      <c r="E279" s="15">
        <f>D279*Setup!$B$6</f>
        <v/>
      </c>
      <c r="F279" s="15">
        <f>D279-E279</f>
        <v/>
      </c>
      <c r="G279" s="15" t="n">
        <v>0</v>
      </c>
      <c r="H279" s="15" t="n">
        <v>310</v>
      </c>
      <c r="I279" s="15" t="n">
        <v>0</v>
      </c>
      <c r="J279" s="15">
        <f>C279+F279+G279-I279</f>
        <v/>
      </c>
      <c r="K279" s="15" t="n"/>
      <c r="L279" s="15">
        <f>K279*Setup!$B$7</f>
        <v/>
      </c>
      <c r="M279" s="15">
        <f>J279-L279</f>
        <v/>
      </c>
      <c r="N279" s="21" t="n"/>
    </row>
    <row r="280">
      <c r="A280" s="295" t="n">
        <v>46162</v>
      </c>
      <c r="B280" s="14" t="inlineStr">
        <is>
          <t>La Cata LMF</t>
        </is>
      </c>
      <c r="C280" s="15" t="n">
        <v>38255</v>
      </c>
      <c r="D280" s="15" t="n">
        <v>36870</v>
      </c>
      <c r="E280" s="15">
        <f>D280*Setup!$B$6</f>
        <v/>
      </c>
      <c r="F280" s="15">
        <f>D280-E280</f>
        <v/>
      </c>
      <c r="G280" s="15" t="n">
        <v>0</v>
      </c>
      <c r="H280" s="15" t="n"/>
      <c r="I280" s="15" t="n">
        <v>0</v>
      </c>
      <c r="J280" s="15">
        <f>C280+F280+G280-I280</f>
        <v/>
      </c>
      <c r="K280" s="15" t="n"/>
      <c r="L280" s="15">
        <f>K280*Setup!$B$7</f>
        <v/>
      </c>
      <c r="M280" s="15">
        <f>J280-L280</f>
        <v/>
      </c>
      <c r="N280" s="21" t="n"/>
    </row>
    <row r="281">
      <c r="A281" s="295" t="n">
        <v>46162</v>
      </c>
      <c r="B281" s="14" t="inlineStr">
        <is>
          <t>La Cata DF</t>
        </is>
      </c>
      <c r="C281" s="15" t="n">
        <v>8980</v>
      </c>
      <c r="D281" s="15" t="n">
        <v>6895</v>
      </c>
      <c r="E281" s="15">
        <f>D281*Setup!$B$6</f>
        <v/>
      </c>
      <c r="F281" s="15">
        <f>D281-E281</f>
        <v/>
      </c>
      <c r="G281" s="15" t="n">
        <v>0</v>
      </c>
      <c r="H281" s="15" t="n"/>
      <c r="I281" s="15" t="n">
        <v>0</v>
      </c>
      <c r="J281" s="15">
        <f>C281+F281+G281-I281</f>
        <v/>
      </c>
      <c r="K281" s="15" t="n"/>
      <c r="L281" s="15">
        <f>K281*Setup!$B$7</f>
        <v/>
      </c>
      <c r="M281" s="15">
        <f>J281-L281</f>
        <v/>
      </c>
      <c r="N281" s="21" t="n"/>
    </row>
    <row r="282">
      <c r="A282" s="295" t="n">
        <v>46163</v>
      </c>
      <c r="B282" s="14" t="inlineStr">
        <is>
          <t>La Cata LMF</t>
        </is>
      </c>
      <c r="C282" s="15" t="n">
        <v>34940</v>
      </c>
      <c r="D282" s="15" t="n">
        <v>15880</v>
      </c>
      <c r="E282" s="15">
        <f>D282*Setup!$B$6</f>
        <v/>
      </c>
      <c r="F282" s="15">
        <f>D282-E282</f>
        <v/>
      </c>
      <c r="G282" s="15" t="n">
        <v>2820</v>
      </c>
      <c r="H282" s="15" t="n"/>
      <c r="I282" s="15" t="n">
        <v>0</v>
      </c>
      <c r="J282" s="15">
        <f>C282+F282+G282-I282</f>
        <v/>
      </c>
      <c r="K282" s="15" t="n"/>
      <c r="L282" s="15">
        <f>K282*Setup!$B$7</f>
        <v/>
      </c>
      <c r="M282" s="15">
        <f>J282-L282</f>
        <v/>
      </c>
      <c r="N282" s="21" t="n"/>
    </row>
    <row r="283">
      <c r="A283" s="295" t="n">
        <v>46163</v>
      </c>
      <c r="B283" s="14" t="inlineStr">
        <is>
          <t>La Cata DF</t>
        </is>
      </c>
      <c r="C283" s="15" t="n">
        <v>9480</v>
      </c>
      <c r="D283" s="15" t="n">
        <v>0</v>
      </c>
      <c r="E283" s="15">
        <f>D283*Setup!$B$6</f>
        <v/>
      </c>
      <c r="F283" s="15">
        <f>D283-E283</f>
        <v/>
      </c>
      <c r="G283" s="15" t="n">
        <v>0</v>
      </c>
      <c r="H283" s="15" t="n">
        <v>2215</v>
      </c>
      <c r="I283" s="15" t="n">
        <v>0</v>
      </c>
      <c r="J283" s="15">
        <f>C283+F283+G283-I283</f>
        <v/>
      </c>
      <c r="K283" s="15" t="n"/>
      <c r="L283" s="15">
        <f>K283*Setup!$B$7</f>
        <v/>
      </c>
      <c r="M283" s="15">
        <f>J283-L283</f>
        <v/>
      </c>
      <c r="N283" s="21" t="n">
        <v>85930</v>
      </c>
    </row>
    <row r="284">
      <c r="A284" s="295" t="n">
        <v>46164</v>
      </c>
      <c r="B284" s="14" t="inlineStr">
        <is>
          <t>La Cata LMF</t>
        </is>
      </c>
      <c r="C284" s="15" t="n">
        <v>70590</v>
      </c>
      <c r="D284" s="15" t="n">
        <v>37595</v>
      </c>
      <c r="E284" s="15">
        <f>D284*Setup!$B$6</f>
        <v/>
      </c>
      <c r="F284" s="15">
        <f>D284-E284</f>
        <v/>
      </c>
      <c r="G284" s="15" t="n">
        <v>1390</v>
      </c>
      <c r="H284" s="15" t="n"/>
      <c r="I284" s="15" t="n">
        <v>0</v>
      </c>
      <c r="J284" s="15">
        <f>C284+F284+G284-I284</f>
        <v/>
      </c>
      <c r="K284" s="15" t="n"/>
      <c r="L284" s="15">
        <f>K284*Setup!$B$7</f>
        <v/>
      </c>
      <c r="M284" s="15">
        <f>J284-L284</f>
        <v/>
      </c>
      <c r="N284" s="21" t="n"/>
    </row>
    <row r="285">
      <c r="A285" s="295" t="n">
        <v>46164</v>
      </c>
      <c r="B285" s="14" t="inlineStr">
        <is>
          <t>La Cata DF</t>
        </is>
      </c>
      <c r="C285" s="15" t="n">
        <v>29500</v>
      </c>
      <c r="D285" s="15" t="n">
        <v>13140</v>
      </c>
      <c r="E285" s="15">
        <f>D285*Setup!$B$6</f>
        <v/>
      </c>
      <c r="F285" s="15">
        <f>D285-E285</f>
        <v/>
      </c>
      <c r="G285" s="15" t="n">
        <v>0</v>
      </c>
      <c r="H285" s="15" t="n">
        <v>8475</v>
      </c>
      <c r="I285" s="15" t="n">
        <v>0</v>
      </c>
      <c r="J285" s="15">
        <f>C285+F285+G285-I285</f>
        <v/>
      </c>
      <c r="K285" s="15" t="n"/>
      <c r="L285" s="15">
        <f>K285*Setup!$B$7</f>
        <v/>
      </c>
      <c r="M285" s="15">
        <f>J285-L285</f>
        <v/>
      </c>
      <c r="N285" s="21" t="n"/>
    </row>
    <row r="286">
      <c r="A286" s="295" t="n">
        <v>46165</v>
      </c>
      <c r="B286" s="14" t="inlineStr">
        <is>
          <t>La Cata LMF</t>
        </is>
      </c>
      <c r="C286" s="15" t="n">
        <v>112970</v>
      </c>
      <c r="D286" s="15" t="n">
        <v>53170</v>
      </c>
      <c r="E286" s="15">
        <f>D286*Setup!$B$6</f>
        <v/>
      </c>
      <c r="F286" s="15">
        <f>D286-E286</f>
        <v/>
      </c>
      <c r="G286" s="15" t="n">
        <v>0</v>
      </c>
      <c r="H286" s="15" t="n"/>
      <c r="I286" s="15" t="n">
        <v>0</v>
      </c>
      <c r="J286" s="15">
        <f>C286+F286+G286-I286</f>
        <v/>
      </c>
      <c r="K286" s="15" t="n"/>
      <c r="L286" s="15">
        <f>K286*Setup!$B$7</f>
        <v/>
      </c>
      <c r="M286" s="15">
        <f>J286-L286</f>
        <v/>
      </c>
      <c r="N286" s="21" t="n"/>
    </row>
    <row r="287">
      <c r="A287" s="295" t="n">
        <v>46165</v>
      </c>
      <c r="B287" s="14" t="inlineStr">
        <is>
          <t>La Cata DF</t>
        </is>
      </c>
      <c r="C287" s="15" t="n">
        <v>29490</v>
      </c>
      <c r="D287" s="15" t="n">
        <v>12260</v>
      </c>
      <c r="E287" s="15">
        <f>D287*Setup!$B$6</f>
        <v/>
      </c>
      <c r="F287" s="15">
        <f>D287-E287</f>
        <v/>
      </c>
      <c r="G287" s="15" t="n">
        <v>0</v>
      </c>
      <c r="H287" s="15" t="n">
        <v>6033.75</v>
      </c>
      <c r="I287" s="15" t="n">
        <v>0</v>
      </c>
      <c r="J287" s="15">
        <f>C287+F287+G287-I287</f>
        <v/>
      </c>
      <c r="K287" s="15" t="n"/>
      <c r="L287" s="15">
        <f>K287*Setup!$B$7</f>
        <v/>
      </c>
      <c r="M287" s="15">
        <f>J287-L287</f>
        <v/>
      </c>
      <c r="N287" s="21" t="n"/>
    </row>
    <row r="288">
      <c r="A288" s="295" t="n">
        <v>46166</v>
      </c>
      <c r="B288" s="14" t="inlineStr">
        <is>
          <t>La Cata LMF</t>
        </is>
      </c>
      <c r="C288" s="15" t="n">
        <v>146790</v>
      </c>
      <c r="D288" s="15" t="n">
        <v>37750</v>
      </c>
      <c r="E288" s="15">
        <f>D288*Setup!$B$6</f>
        <v/>
      </c>
      <c r="F288" s="15">
        <f>D288-E288</f>
        <v/>
      </c>
      <c r="G288" s="15" t="n">
        <v>3810</v>
      </c>
      <c r="H288" s="15" t="n"/>
      <c r="I288" s="15" t="n">
        <v>0</v>
      </c>
      <c r="J288" s="15">
        <f>C288+F288+G288-I288</f>
        <v/>
      </c>
      <c r="K288" s="15" t="n"/>
      <c r="L288" s="15">
        <f>K288*Setup!$B$7</f>
        <v/>
      </c>
      <c r="M288" s="15">
        <f>J288-L288</f>
        <v/>
      </c>
      <c r="N288" s="21" t="n"/>
    </row>
    <row r="289">
      <c r="A289" s="295" t="n">
        <v>46166</v>
      </c>
      <c r="B289" s="14" t="inlineStr">
        <is>
          <t>La Cata DF</t>
        </is>
      </c>
      <c r="C289" s="15" t="n">
        <v>14980</v>
      </c>
      <c r="D289" s="15" t="n">
        <v>8895</v>
      </c>
      <c r="E289" s="15">
        <f>D289*Setup!$B$6</f>
        <v/>
      </c>
      <c r="F289" s="15">
        <f>D289-E289</f>
        <v/>
      </c>
      <c r="G289" s="15" t="n">
        <v>930</v>
      </c>
      <c r="H289" s="15" t="n">
        <v>4333.25</v>
      </c>
      <c r="I289" s="15" t="n">
        <v>0</v>
      </c>
      <c r="J289" s="15">
        <f>C289+F289+G289-I289</f>
        <v/>
      </c>
      <c r="K289" s="15" t="n"/>
      <c r="L289" s="15">
        <f>K289*Setup!$B$7</f>
        <v/>
      </c>
      <c r="M289" s="15">
        <f>J289-L289</f>
        <v/>
      </c>
      <c r="N289" s="21" t="n"/>
    </row>
    <row r="290">
      <c r="A290" s="295" t="n">
        <v>46167</v>
      </c>
      <c r="B290" s="14" t="inlineStr">
        <is>
          <t>La Cata LMF</t>
        </is>
      </c>
      <c r="C290" s="15" t="n">
        <v>31965</v>
      </c>
      <c r="D290" s="15" t="n">
        <v>15365</v>
      </c>
      <c r="E290" s="15">
        <f>D290*Setup!$B$6</f>
        <v/>
      </c>
      <c r="F290" s="15">
        <f>D290-E290</f>
        <v/>
      </c>
      <c r="G290" s="15" t="n">
        <v>0</v>
      </c>
      <c r="H290" s="15" t="n"/>
      <c r="I290" s="15" t="n">
        <v>0</v>
      </c>
      <c r="J290" s="15">
        <f>C290+F290+G290-I290</f>
        <v/>
      </c>
      <c r="K290" s="15" t="n"/>
      <c r="L290" s="15">
        <f>K290*Setup!$B$7</f>
        <v/>
      </c>
      <c r="M290" s="15">
        <f>J290-L290</f>
        <v/>
      </c>
      <c r="N290" s="21" t="n">
        <v>461001</v>
      </c>
    </row>
    <row r="291">
      <c r="A291" s="295" t="n">
        <v>46167</v>
      </c>
      <c r="B291" s="14" t="inlineStr">
        <is>
          <t>La Cata DF</t>
        </is>
      </c>
      <c r="C291" s="15" t="n">
        <v>15925</v>
      </c>
      <c r="D291" s="15" t="n">
        <v>5260</v>
      </c>
      <c r="E291" s="15">
        <f>D291*Setup!$B$6</f>
        <v/>
      </c>
      <c r="F291" s="15">
        <f>D291-E291</f>
        <v/>
      </c>
      <c r="G291" s="15" t="n">
        <v>1910</v>
      </c>
      <c r="H291" s="15" t="n">
        <v>1152.75</v>
      </c>
      <c r="I291" s="15" t="n">
        <v>0</v>
      </c>
      <c r="J291" s="15">
        <f>C291+F291+G291-I291</f>
        <v/>
      </c>
      <c r="K291" s="15" t="n"/>
      <c r="L291" s="15">
        <f>K291*Setup!$B$7</f>
        <v/>
      </c>
      <c r="M291" s="15">
        <f>J291-L291</f>
        <v/>
      </c>
      <c r="N291" s="21" t="n"/>
    </row>
    <row r="292">
      <c r="A292" s="295" t="n">
        <v>46168</v>
      </c>
      <c r="B292" s="14" t="inlineStr">
        <is>
          <t>La Cata LMF</t>
        </is>
      </c>
      <c r="C292" s="15" t="n">
        <v>30080</v>
      </c>
      <c r="D292" s="15" t="n">
        <v>16760</v>
      </c>
      <c r="E292" s="15">
        <f>D292*Setup!$B$6</f>
        <v/>
      </c>
      <c r="F292" s="15">
        <f>D292-E292</f>
        <v/>
      </c>
      <c r="G292" s="15" t="n">
        <v>0</v>
      </c>
      <c r="H292" s="15" t="n"/>
      <c r="I292" s="15" t="n">
        <v>0</v>
      </c>
      <c r="J292" s="15">
        <f>C292+F292+G292-I292</f>
        <v/>
      </c>
      <c r="K292" s="15" t="n"/>
      <c r="L292" s="15">
        <f>K292*Setup!$B$7</f>
        <v/>
      </c>
      <c r="M292" s="15">
        <f>J292-L292</f>
        <v/>
      </c>
      <c r="N292" s="21" t="n"/>
    </row>
    <row r="293">
      <c r="A293" s="295" t="n">
        <v>46168</v>
      </c>
      <c r="B293" s="14" t="inlineStr">
        <is>
          <t>La Cata DF</t>
        </is>
      </c>
      <c r="C293" s="15" t="n">
        <v>2715</v>
      </c>
      <c r="D293" s="15" t="n">
        <v>405</v>
      </c>
      <c r="E293" s="15">
        <f>D293*Setup!$B$6</f>
        <v/>
      </c>
      <c r="F293" s="15">
        <f>D293-E293</f>
        <v/>
      </c>
      <c r="G293" s="15" t="n">
        <v>0</v>
      </c>
      <c r="H293" s="15" t="n">
        <v>2865</v>
      </c>
      <c r="I293" s="15" t="n">
        <v>0</v>
      </c>
      <c r="J293" s="15">
        <f>C293+F293+G293-I293</f>
        <v/>
      </c>
      <c r="K293" s="15" t="n"/>
      <c r="L293" s="15">
        <f>K293*Setup!$B$7</f>
        <v/>
      </c>
      <c r="M293" s="15">
        <f>J293-L293</f>
        <v/>
      </c>
      <c r="N293" s="21" t="n"/>
    </row>
    <row r="294">
      <c r="A294" s="295" t="n">
        <v>46169</v>
      </c>
      <c r="B294" s="14" t="inlineStr">
        <is>
          <t>La Cata LMF</t>
        </is>
      </c>
      <c r="C294" s="15" t="n">
        <v>45115</v>
      </c>
      <c r="D294" s="15" t="n">
        <v>3325</v>
      </c>
      <c r="E294" s="15">
        <f>D294*Setup!$B$6</f>
        <v/>
      </c>
      <c r="F294" s="15">
        <f>D294-E294</f>
        <v/>
      </c>
      <c r="G294" s="15" t="n">
        <v>9840</v>
      </c>
      <c r="H294" s="15" t="n"/>
      <c r="I294" s="15" t="n">
        <v>0</v>
      </c>
      <c r="J294" s="15">
        <f>C294+F294+G294-I294</f>
        <v/>
      </c>
      <c r="K294" s="15" t="n"/>
      <c r="L294" s="15">
        <f>K294*Setup!$B$7</f>
        <v/>
      </c>
      <c r="M294" s="15">
        <f>J294-L294</f>
        <v/>
      </c>
      <c r="N294" s="21" t="n"/>
    </row>
    <row r="295">
      <c r="A295" s="295" t="n">
        <v>46169</v>
      </c>
      <c r="B295" s="14" t="inlineStr">
        <is>
          <t>La Cata DF</t>
        </is>
      </c>
      <c r="C295" s="15" t="n">
        <v>4815</v>
      </c>
      <c r="D295" s="15" t="n">
        <v>1520</v>
      </c>
      <c r="E295" s="15">
        <f>D295*Setup!$B$6</f>
        <v/>
      </c>
      <c r="F295" s="15">
        <f>D295-E295</f>
        <v/>
      </c>
      <c r="G295" s="15" t="n">
        <v>0</v>
      </c>
      <c r="H295" s="15" t="n">
        <v>5915</v>
      </c>
      <c r="I295" s="15" t="n">
        <v>0</v>
      </c>
      <c r="J295" s="15">
        <f>C295+F295+G295-I295</f>
        <v/>
      </c>
      <c r="K295" s="15" t="n"/>
      <c r="L295" s="15">
        <f>K295*Setup!$B$7</f>
        <v/>
      </c>
      <c r="M295" s="15">
        <f>J295-L295</f>
        <v/>
      </c>
      <c r="N295" s="21" t="n"/>
    </row>
    <row r="296">
      <c r="A296" s="295" t="n">
        <v>46170</v>
      </c>
      <c r="B296" s="14" t="inlineStr">
        <is>
          <t>La Cata LMF</t>
        </is>
      </c>
      <c r="C296" s="15" t="n">
        <v>38977</v>
      </c>
      <c r="D296" s="15" t="n">
        <v>21462</v>
      </c>
      <c r="E296" s="15">
        <f>D296*Setup!$B$6</f>
        <v/>
      </c>
      <c r="F296" s="15">
        <f>D296-E296</f>
        <v/>
      </c>
      <c r="G296" s="15" t="n">
        <v>3155</v>
      </c>
      <c r="H296" s="15" t="n"/>
      <c r="I296" s="15" t="n">
        <v>0</v>
      </c>
      <c r="J296" s="15">
        <f>C296+F296+G296-I296</f>
        <v/>
      </c>
      <c r="K296" s="15" t="n"/>
      <c r="L296" s="15">
        <f>K296*Setup!$B$7</f>
        <v/>
      </c>
      <c r="M296" s="15">
        <f>J296-L296</f>
        <v/>
      </c>
      <c r="N296" s="21" t="n"/>
    </row>
    <row r="297">
      <c r="A297" s="295" t="n">
        <v>46170</v>
      </c>
      <c r="B297" s="14" t="inlineStr">
        <is>
          <t>La Cata DF</t>
        </is>
      </c>
      <c r="C297" s="15" t="n">
        <v>0</v>
      </c>
      <c r="D297" s="15" t="n">
        <v>0</v>
      </c>
      <c r="E297" s="15">
        <f>D297*Setup!$B$6</f>
        <v/>
      </c>
      <c r="F297" s="15">
        <f>D297-E297</f>
        <v/>
      </c>
      <c r="G297" s="15" t="n">
        <v>0</v>
      </c>
      <c r="H297" s="15" t="n"/>
      <c r="I297" s="15" t="n">
        <v>0</v>
      </c>
      <c r="J297" s="15">
        <f>C297+F297+G297-I297</f>
        <v/>
      </c>
      <c r="K297" s="15" t="n"/>
      <c r="L297" s="15">
        <f>K297*Setup!$B$7</f>
        <v/>
      </c>
      <c r="M297" s="15">
        <f>J297-L297</f>
        <v/>
      </c>
      <c r="N297" s="21" t="n"/>
    </row>
    <row r="298">
      <c r="A298" s="295" t="n">
        <v>46171</v>
      </c>
      <c r="B298" s="14" t="inlineStr">
        <is>
          <t>La Cata LMF</t>
        </is>
      </c>
      <c r="C298" s="15" t="n">
        <v>78460</v>
      </c>
      <c r="D298" s="15" t="n">
        <v>35475</v>
      </c>
      <c r="E298" s="15">
        <f>D298*Setup!$B$6</f>
        <v/>
      </c>
      <c r="F298" s="15">
        <f>D298-E298</f>
        <v/>
      </c>
      <c r="G298" s="15" t="n">
        <v>4750</v>
      </c>
      <c r="H298" s="15" t="n"/>
      <c r="I298" s="15" t="n">
        <v>0</v>
      </c>
      <c r="J298" s="15">
        <f>C298+F298+G298-I298</f>
        <v/>
      </c>
      <c r="K298" s="15" t="n"/>
      <c r="L298" s="15">
        <f>K298*Setup!$B$7</f>
        <v/>
      </c>
      <c r="M298" s="15">
        <f>J298-L298</f>
        <v/>
      </c>
      <c r="N298" s="21" t="n"/>
    </row>
    <row r="299">
      <c r="A299" s="295" t="n">
        <v>46171</v>
      </c>
      <c r="B299" s="14" t="inlineStr">
        <is>
          <t>La Cata DF</t>
        </is>
      </c>
      <c r="C299" s="15" t="n">
        <v>0</v>
      </c>
      <c r="D299" s="15" t="n">
        <v>0</v>
      </c>
      <c r="E299" s="15">
        <f>D299*Setup!$B$6</f>
        <v/>
      </c>
      <c r="F299" s="15">
        <f>D299-E299</f>
        <v/>
      </c>
      <c r="G299" s="15" t="n">
        <v>0</v>
      </c>
      <c r="H299" s="15" t="n"/>
      <c r="I299" s="15" t="n">
        <v>0</v>
      </c>
      <c r="J299" s="15">
        <f>C299+F299+G299-I299</f>
        <v/>
      </c>
      <c r="K299" s="15" t="n"/>
      <c r="L299" s="15">
        <f>K299*Setup!$B$7</f>
        <v/>
      </c>
      <c r="M299" s="15">
        <f>J299-L299</f>
        <v/>
      </c>
      <c r="N299" s="21" t="n"/>
    </row>
    <row r="300">
      <c r="A300" s="295" t="n">
        <v>46172</v>
      </c>
      <c r="B300" s="14" t="inlineStr">
        <is>
          <t>La Cata LMF</t>
        </is>
      </c>
      <c r="C300" s="15" t="n">
        <v>168585</v>
      </c>
      <c r="D300" s="15" t="n">
        <v>107360</v>
      </c>
      <c r="E300" s="15">
        <f>D300*Setup!$B$6</f>
        <v/>
      </c>
      <c r="F300" s="15">
        <f>D300-E300</f>
        <v/>
      </c>
      <c r="G300" s="15" t="n">
        <v>3010</v>
      </c>
      <c r="H300" s="15" t="n"/>
      <c r="I300" s="15" t="n">
        <v>0</v>
      </c>
      <c r="J300" s="15">
        <f>C300+F300+G300-I300</f>
        <v/>
      </c>
      <c r="K300" s="15" t="n"/>
      <c r="L300" s="15">
        <f>K300*Setup!$B$7</f>
        <v/>
      </c>
      <c r="M300" s="15">
        <f>J300-L300</f>
        <v/>
      </c>
      <c r="N300" s="21" t="n"/>
    </row>
    <row r="301">
      <c r="A301" s="295" t="n">
        <v>46172</v>
      </c>
      <c r="B301" s="14" t="inlineStr">
        <is>
          <t>La Cata DF</t>
        </is>
      </c>
      <c r="C301" s="15" t="n">
        <v>0</v>
      </c>
      <c r="D301" s="15" t="n">
        <v>0</v>
      </c>
      <c r="E301" s="15">
        <f>D301*Setup!$B$6</f>
        <v/>
      </c>
      <c r="F301" s="15">
        <f>D301-E301</f>
        <v/>
      </c>
      <c r="G301" s="15" t="n">
        <v>0</v>
      </c>
      <c r="H301" s="15" t="n"/>
      <c r="I301" s="15" t="n">
        <v>0</v>
      </c>
      <c r="J301" s="15">
        <f>C301+F301+G301-I301</f>
        <v/>
      </c>
      <c r="K301" s="15" t="n"/>
      <c r="L301" s="15">
        <f>K301*Setup!$B$7</f>
        <v/>
      </c>
      <c r="M301" s="15">
        <f>J301-L301</f>
        <v/>
      </c>
      <c r="N301" s="21" t="n"/>
    </row>
    <row r="302">
      <c r="A302" s="295" t="n">
        <v>46173</v>
      </c>
      <c r="B302" s="14" t="inlineStr">
        <is>
          <t>La Cata LMF</t>
        </is>
      </c>
      <c r="C302" s="15" t="n">
        <v>345921</v>
      </c>
      <c r="D302" s="15" t="n">
        <v>100290</v>
      </c>
      <c r="E302" s="15">
        <f>D302*Setup!$B$6</f>
        <v/>
      </c>
      <c r="F302" s="15">
        <f>D302-E302</f>
        <v/>
      </c>
      <c r="G302" s="15" t="n">
        <v>8335</v>
      </c>
      <c r="H302" s="15" t="n"/>
      <c r="I302" s="15" t="n">
        <v>0</v>
      </c>
      <c r="J302" s="15">
        <f>C302+F302+G302-I302</f>
        <v/>
      </c>
      <c r="K302" s="15" t="n"/>
      <c r="L302" s="15">
        <f>K302*Setup!$B$7</f>
        <v/>
      </c>
      <c r="M302" s="15">
        <f>J302-L302</f>
        <v/>
      </c>
      <c r="N302" s="21" t="n"/>
    </row>
    <row r="303">
      <c r="A303" s="295" t="n">
        <v>46173</v>
      </c>
      <c r="B303" s="14" t="inlineStr">
        <is>
          <t>La Cata DF</t>
        </is>
      </c>
      <c r="C303" s="15" t="n">
        <v>0</v>
      </c>
      <c r="D303" s="15" t="n">
        <v>0</v>
      </c>
      <c r="E303" s="15">
        <f>D303*Setup!$B$6</f>
        <v/>
      </c>
      <c r="F303" s="15">
        <f>D303-E303</f>
        <v/>
      </c>
      <c r="G303" s="15" t="n">
        <v>0</v>
      </c>
      <c r="H303" s="15" t="n"/>
      <c r="I303" s="15" t="n">
        <v>0</v>
      </c>
      <c r="J303" s="15">
        <f>C303+F303+G303-I303</f>
        <v/>
      </c>
      <c r="K303" s="15" t="n"/>
      <c r="L303" s="15">
        <f>K303*Setup!$B$7</f>
        <v/>
      </c>
      <c r="M303" s="15">
        <f>J303-L303</f>
        <v/>
      </c>
      <c r="N303" s="21" t="n"/>
    </row>
    <row r="304">
      <c r="A304" s="295" t="n">
        <v>46174</v>
      </c>
      <c r="B304" s="14" t="inlineStr">
        <is>
          <t>La Cata LMF</t>
        </is>
      </c>
      <c r="C304" s="15" t="n">
        <v>20725</v>
      </c>
      <c r="D304" s="15" t="n">
        <v>5905</v>
      </c>
      <c r="E304" s="15">
        <f>D304*Setup!$B$6</f>
        <v/>
      </c>
      <c r="F304" s="15">
        <f>D304-E304</f>
        <v/>
      </c>
      <c r="G304" s="15" t="n">
        <v>2365</v>
      </c>
      <c r="H304" s="15" t="n"/>
      <c r="I304" s="15" t="n">
        <v>0</v>
      </c>
      <c r="J304" s="15">
        <f>C304+F304+G304-I304</f>
        <v/>
      </c>
      <c r="K304" s="15" t="n"/>
      <c r="L304" s="15">
        <f>K304*Setup!$B$7</f>
        <v/>
      </c>
      <c r="M304" s="15">
        <f>J304-L304</f>
        <v/>
      </c>
      <c r="N304" s="21" t="n"/>
    </row>
    <row r="305">
      <c r="A305" s="295" t="n">
        <v>46174</v>
      </c>
      <c r="B305" s="14" t="inlineStr">
        <is>
          <t>La Cata DF</t>
        </is>
      </c>
      <c r="C305" s="15" t="n">
        <v>4460</v>
      </c>
      <c r="D305" s="15" t="n">
        <v>3305</v>
      </c>
      <c r="E305" s="15">
        <f>D305*Setup!$B$6</f>
        <v/>
      </c>
      <c r="F305" s="15">
        <f>D305-E305</f>
        <v/>
      </c>
      <c r="G305" s="15" t="n">
        <v>0</v>
      </c>
      <c r="H305" s="15" t="n"/>
      <c r="I305" s="15" t="n">
        <v>0</v>
      </c>
      <c r="J305" s="15">
        <f>C305+F305+G305-I305</f>
        <v/>
      </c>
      <c r="K305" s="15" t="n"/>
      <c r="L305" s="15">
        <f>K305*Setup!$B$7</f>
        <v/>
      </c>
      <c r="M305" s="15">
        <f>J305-L305</f>
        <v/>
      </c>
      <c r="N305" s="21" t="n"/>
    </row>
    <row r="306">
      <c r="A306" s="295" t="n">
        <v>46174</v>
      </c>
      <c r="B306" s="14" t="inlineStr">
        <is>
          <t>La Cata SJM</t>
        </is>
      </c>
      <c r="C306" s="15" t="n"/>
      <c r="D306" s="15" t="n"/>
      <c r="E306" s="15">
        <f>D306*Setup!$B$6</f>
        <v/>
      </c>
      <c r="F306" s="15">
        <f>D306-E306</f>
        <v/>
      </c>
      <c r="G306" s="15" t="n"/>
      <c r="H306" s="15" t="n"/>
      <c r="I306" s="15" t="n"/>
      <c r="J306" s="15">
        <f>C306+F306+G306-I306</f>
        <v/>
      </c>
      <c r="K306" s="15" t="n"/>
      <c r="L306" s="15">
        <f>K306*Setup!$B$7</f>
        <v/>
      </c>
      <c r="M306" s="15">
        <f>J306-L306</f>
        <v/>
      </c>
      <c r="N306" s="21" t="n"/>
    </row>
    <row r="307">
      <c r="A307" s="299" t="n">
        <v>46175</v>
      </c>
      <c r="B307" s="45" t="inlineStr">
        <is>
          <t>La Cata LMF</t>
        </is>
      </c>
      <c r="C307" s="46" t="n">
        <v>39077</v>
      </c>
      <c r="D307" s="46" t="n">
        <v>12420</v>
      </c>
      <c r="E307" s="46">
        <f>D307*Setup!$B$6</f>
        <v/>
      </c>
      <c r="F307" s="46">
        <f>D307-E307</f>
        <v/>
      </c>
      <c r="G307" s="46" t="n">
        <v>0</v>
      </c>
      <c r="H307" s="46" t="n"/>
      <c r="I307" s="46" t="n">
        <v>0</v>
      </c>
      <c r="J307" s="46">
        <f>C307+F307+G307-I307</f>
        <v/>
      </c>
      <c r="K307" s="46" t="n"/>
      <c r="L307" s="46">
        <f>K307*Setup!$B$7</f>
        <v/>
      </c>
      <c r="M307" s="46">
        <f>J307-L307</f>
        <v/>
      </c>
      <c r="N307" s="47" t="n"/>
      <c r="O307" s="48" t="n"/>
    </row>
    <row r="308">
      <c r="A308" s="295" t="n">
        <v>46175</v>
      </c>
      <c r="B308" s="14" t="inlineStr">
        <is>
          <t>La Cata DF</t>
        </is>
      </c>
      <c r="C308" s="302" t="n"/>
      <c r="D308" s="302" t="n"/>
      <c r="E308" s="15">
        <f>D308*Setup!$B$6</f>
        <v/>
      </c>
      <c r="F308" s="15">
        <f>D308-E308</f>
        <v/>
      </c>
      <c r="G308" s="15" t="n">
        <v>0</v>
      </c>
      <c r="H308" s="15" t="n"/>
      <c r="I308" s="15" t="n">
        <v>0</v>
      </c>
      <c r="J308" s="15">
        <f>C308+F308+G308-I308</f>
        <v/>
      </c>
      <c r="K308" s="15" t="n"/>
      <c r="L308" s="15">
        <f>K308*Setup!$B$7</f>
        <v/>
      </c>
      <c r="M308" s="15">
        <f>J308-L308</f>
        <v/>
      </c>
      <c r="N308" s="21" t="n"/>
    </row>
    <row r="309">
      <c r="A309" s="295" t="n">
        <v>46175</v>
      </c>
      <c r="B309" s="14" t="inlineStr">
        <is>
          <t>La Cata SJM</t>
        </is>
      </c>
      <c r="C309" s="302" t="n"/>
      <c r="D309" s="302" t="n"/>
      <c r="E309" s="15">
        <f>D309*Setup!$B$6</f>
        <v/>
      </c>
      <c r="F309" s="15">
        <f>D309-E309</f>
        <v/>
      </c>
      <c r="G309" s="15" t="n"/>
      <c r="H309" s="15" t="n"/>
      <c r="I309" s="15" t="n"/>
      <c r="J309" s="15">
        <f>C309+F309+G309-I309</f>
        <v/>
      </c>
      <c r="K309" s="15" t="n"/>
      <c r="L309" s="15">
        <f>K309*Setup!$B$7</f>
        <v/>
      </c>
      <c r="M309" s="15">
        <f>J309-L309</f>
        <v/>
      </c>
      <c r="N309" s="21" t="n"/>
    </row>
    <row r="310">
      <c r="A310" s="295" t="n">
        <v>46176</v>
      </c>
      <c r="B310" s="14" t="inlineStr">
        <is>
          <t>La Cata LMF</t>
        </is>
      </c>
      <c r="C310" s="302" t="n">
        <v>54488</v>
      </c>
      <c r="D310" s="302" t="n">
        <v>13620</v>
      </c>
      <c r="E310" s="15">
        <f>D310*Setup!$B$6</f>
        <v/>
      </c>
      <c r="F310" s="15">
        <f>D310-E310</f>
        <v/>
      </c>
      <c r="G310" s="15" t="n">
        <v>1866</v>
      </c>
      <c r="H310" s="15" t="n"/>
      <c r="I310" s="15" t="n">
        <v>0</v>
      </c>
      <c r="J310" s="15">
        <f>C310+F310+G310-I310</f>
        <v/>
      </c>
      <c r="K310" s="15" t="n"/>
      <c r="L310" s="15">
        <f>K310*Setup!$B$7</f>
        <v/>
      </c>
      <c r="M310" s="15">
        <f>J310-L310</f>
        <v/>
      </c>
      <c r="N310" s="21" t="n"/>
    </row>
    <row r="311">
      <c r="A311" s="295" t="n">
        <v>46176</v>
      </c>
      <c r="B311" s="14" t="inlineStr">
        <is>
          <t>La Cata DF</t>
        </is>
      </c>
      <c r="C311" s="302" t="n"/>
      <c r="D311" s="302" t="n"/>
      <c r="E311" s="15">
        <f>D311*Setup!$B$6</f>
        <v/>
      </c>
      <c r="F311" s="15">
        <f>D311-E311</f>
        <v/>
      </c>
      <c r="G311" s="15" t="n">
        <v>0</v>
      </c>
      <c r="H311" s="15" t="n"/>
      <c r="I311" s="15" t="n">
        <v>0</v>
      </c>
      <c r="J311" s="15">
        <f>C311+F311+G311-I311</f>
        <v/>
      </c>
      <c r="K311" s="15" t="n"/>
      <c r="L311" s="15">
        <f>K311*Setup!$B$7</f>
        <v/>
      </c>
      <c r="M311" s="15">
        <f>J311-L311</f>
        <v/>
      </c>
      <c r="N311" s="21" t="n"/>
    </row>
    <row r="312">
      <c r="A312" s="295" t="n">
        <v>46176</v>
      </c>
      <c r="B312" s="14" t="inlineStr">
        <is>
          <t>La Cata SJM</t>
        </is>
      </c>
      <c r="C312" s="302" t="n"/>
      <c r="D312" s="302" t="n"/>
      <c r="E312" s="15">
        <f>D312*Setup!$B$6</f>
        <v/>
      </c>
      <c r="F312" s="15">
        <f>D312-E312</f>
        <v/>
      </c>
      <c r="G312" s="15" t="n"/>
      <c r="H312" s="15" t="n"/>
      <c r="I312" s="15" t="n"/>
      <c r="J312" s="15">
        <f>C312+F312+G312-I312</f>
        <v/>
      </c>
      <c r="K312" s="15" t="n"/>
      <c r="L312" s="15">
        <f>K312*Setup!$B$7</f>
        <v/>
      </c>
      <c r="M312" s="15">
        <f>J312-L312</f>
        <v/>
      </c>
      <c r="N312" s="21" t="n"/>
    </row>
    <row r="313">
      <c r="A313" s="303" t="n">
        <v>46177</v>
      </c>
      <c r="B313" s="14" t="inlineStr">
        <is>
          <t>La Cata LMF</t>
        </is>
      </c>
      <c r="C313" s="302" t="n">
        <v>104926</v>
      </c>
      <c r="D313" s="302" t="n">
        <v>46270</v>
      </c>
      <c r="E313" s="15">
        <f>D313*Setup!$B$6</f>
        <v/>
      </c>
      <c r="F313" s="15">
        <f>D313-E313</f>
        <v/>
      </c>
      <c r="G313" s="15" t="n">
        <v>3255</v>
      </c>
      <c r="H313" s="15" t="n"/>
      <c r="I313" s="15" t="n">
        <v>0</v>
      </c>
      <c r="J313" s="15">
        <f>C313+F313+G313-I313</f>
        <v/>
      </c>
      <c r="K313" s="15" t="n"/>
      <c r="L313" s="15">
        <f>K313*Setup!$B$7</f>
        <v/>
      </c>
      <c r="M313" s="15">
        <f>J313-L313</f>
        <v/>
      </c>
      <c r="N313" s="21" t="n"/>
    </row>
    <row r="314">
      <c r="A314" s="295" t="n">
        <v>46177</v>
      </c>
      <c r="B314" s="14" t="inlineStr">
        <is>
          <t>La Cata DF</t>
        </is>
      </c>
      <c r="C314" s="302" t="n"/>
      <c r="D314" s="302" t="n"/>
      <c r="E314" s="15">
        <f>D314*Setup!$B$6</f>
        <v/>
      </c>
      <c r="F314" s="15">
        <f>D314-E314</f>
        <v/>
      </c>
      <c r="G314" s="15" t="n">
        <v>0</v>
      </c>
      <c r="H314" s="15" t="n"/>
      <c r="I314" s="15" t="n">
        <v>0</v>
      </c>
      <c r="J314" s="15">
        <f>C314+F314+G314-I314</f>
        <v/>
      </c>
      <c r="K314" s="15" t="n"/>
      <c r="L314" s="15">
        <f>K314*Setup!$B$7</f>
        <v/>
      </c>
      <c r="M314" s="15">
        <f>J314-L314</f>
        <v/>
      </c>
      <c r="N314" s="21" t="n"/>
    </row>
    <row r="315">
      <c r="A315" s="295" t="n">
        <v>46177</v>
      </c>
      <c r="B315" s="14" t="inlineStr">
        <is>
          <t>La Cata SJM</t>
        </is>
      </c>
      <c r="C315" s="302" t="n"/>
      <c r="D315" s="302" t="n"/>
      <c r="E315" s="15">
        <f>D315*Setup!$B$6</f>
        <v/>
      </c>
      <c r="F315" s="15">
        <f>D315-E315</f>
        <v/>
      </c>
      <c r="G315" s="15" t="n"/>
      <c r="H315" s="15" t="n"/>
      <c r="I315" s="15" t="n"/>
      <c r="J315" s="15">
        <f>C315+F315+G315-I315</f>
        <v/>
      </c>
      <c r="K315" s="15" t="n"/>
      <c r="L315" s="15">
        <f>K315*Setup!$B$7</f>
        <v/>
      </c>
      <c r="M315" s="15">
        <f>J315-L315</f>
        <v/>
      </c>
      <c r="N315" s="21" t="n"/>
    </row>
    <row r="316">
      <c r="A316" s="295" t="n">
        <v>46178</v>
      </c>
      <c r="B316" s="14" t="inlineStr">
        <is>
          <t>La Cata LMF</t>
        </is>
      </c>
      <c r="C316" s="302" t="n">
        <v>0</v>
      </c>
      <c r="D316" s="302" t="n">
        <v>0</v>
      </c>
      <c r="E316" s="15">
        <f>D316*Setup!$B$6</f>
        <v/>
      </c>
      <c r="F316" s="15">
        <f>D316-E316</f>
        <v/>
      </c>
      <c r="G316" s="15" t="n">
        <v>0</v>
      </c>
      <c r="H316" s="15" t="n"/>
      <c r="I316" s="15" t="n">
        <v>0</v>
      </c>
      <c r="J316" s="15">
        <f>C316+F316+G316-I316</f>
        <v/>
      </c>
      <c r="K316" s="15" t="n"/>
      <c r="L316" s="15">
        <f>K316*Setup!$B$7</f>
        <v/>
      </c>
      <c r="M316" s="15">
        <f>J316-L316</f>
        <v/>
      </c>
      <c r="N316" s="21" t="n"/>
    </row>
    <row r="317">
      <c r="A317" s="295" t="n">
        <v>46178</v>
      </c>
      <c r="B317" s="14" t="inlineStr">
        <is>
          <t>La Cata DF</t>
        </is>
      </c>
      <c r="C317" s="302" t="n"/>
      <c r="D317" s="302" t="n"/>
      <c r="E317" s="15">
        <f>D317*Setup!$B$6</f>
        <v/>
      </c>
      <c r="F317" s="15">
        <f>D317-E317</f>
        <v/>
      </c>
      <c r="G317" s="15" t="n">
        <v>0</v>
      </c>
      <c r="H317" s="15" t="n"/>
      <c r="I317" s="15" t="n">
        <v>0</v>
      </c>
      <c r="J317" s="15">
        <f>C317+F317+G317-I317</f>
        <v/>
      </c>
      <c r="K317" s="15" t="n"/>
      <c r="L317" s="15">
        <f>K317*Setup!$B$7</f>
        <v/>
      </c>
      <c r="M317" s="15">
        <f>J317-L317</f>
        <v/>
      </c>
      <c r="N317" s="21" t="n"/>
    </row>
    <row r="318">
      <c r="A318" s="295" t="n">
        <v>46178</v>
      </c>
      <c r="B318" s="14" t="inlineStr">
        <is>
          <t>La Cata SJM</t>
        </is>
      </c>
      <c r="C318" s="302" t="n"/>
      <c r="D318" s="302" t="n"/>
      <c r="E318" s="15">
        <f>D318*Setup!$B$6</f>
        <v/>
      </c>
      <c r="F318" s="15">
        <f>D318-E318</f>
        <v/>
      </c>
      <c r="G318" s="15" t="n"/>
      <c r="H318" s="15" t="n"/>
      <c r="I318" s="15" t="n"/>
      <c r="J318" s="15">
        <f>C318+F318+G318-I318</f>
        <v/>
      </c>
      <c r="K318" s="15" t="n"/>
      <c r="L318" s="15">
        <f>K318*Setup!$B$7</f>
        <v/>
      </c>
      <c r="M318" s="15">
        <f>J318-L318</f>
        <v/>
      </c>
      <c r="N318" s="21" t="n"/>
    </row>
    <row r="319">
      <c r="A319" s="303" t="n">
        <v>46179</v>
      </c>
      <c r="B319" s="14" t="inlineStr">
        <is>
          <t>La Cata LMF</t>
        </is>
      </c>
      <c r="C319" s="302" t="n">
        <v>135910</v>
      </c>
      <c r="D319" s="302" t="n">
        <v>38305</v>
      </c>
      <c r="E319" s="15">
        <f>D319*Setup!$B$6</f>
        <v/>
      </c>
      <c r="F319" s="15">
        <f>D319-E319</f>
        <v/>
      </c>
      <c r="G319" s="15" t="n">
        <v>6875</v>
      </c>
      <c r="H319" s="15" t="n"/>
      <c r="I319" s="15" t="n">
        <v>0</v>
      </c>
      <c r="J319" s="15">
        <f>C319+F319+G319-I319</f>
        <v/>
      </c>
      <c r="K319" s="15" t="n"/>
      <c r="L319" s="15">
        <f>K319*Setup!$B$7</f>
        <v/>
      </c>
      <c r="M319" s="15">
        <f>J319-L319</f>
        <v/>
      </c>
      <c r="N319" s="21" t="n"/>
    </row>
    <row r="320">
      <c r="A320" s="295" t="n">
        <v>46179</v>
      </c>
      <c r="B320" s="14" t="inlineStr">
        <is>
          <t>La Cata DF</t>
        </is>
      </c>
      <c r="C320" s="302" t="n"/>
      <c r="D320" s="302" t="n"/>
      <c r="E320" s="15">
        <f>D320*Setup!$B$6</f>
        <v/>
      </c>
      <c r="F320" s="15">
        <f>D320-E320</f>
        <v/>
      </c>
      <c r="G320" s="15" t="n">
        <v>0</v>
      </c>
      <c r="H320" s="15" t="n"/>
      <c r="I320" s="15" t="n">
        <v>0</v>
      </c>
      <c r="J320" s="15">
        <f>C320+F320+G320-I320</f>
        <v/>
      </c>
      <c r="K320" s="15" t="n"/>
      <c r="L320" s="15">
        <f>K320*Setup!$B$7</f>
        <v/>
      </c>
      <c r="M320" s="15">
        <f>J320-L320</f>
        <v/>
      </c>
      <c r="N320" s="21" t="n"/>
    </row>
    <row r="321">
      <c r="A321" s="295" t="n">
        <v>46179</v>
      </c>
      <c r="B321" s="14" t="inlineStr">
        <is>
          <t>La Cata SJM</t>
        </is>
      </c>
      <c r="C321" s="302" t="n"/>
      <c r="D321" s="302" t="n"/>
      <c r="E321" s="15">
        <f>D321*Setup!$B$6</f>
        <v/>
      </c>
      <c r="F321" s="15">
        <f>D321-E321</f>
        <v/>
      </c>
      <c r="G321" s="15" t="n"/>
      <c r="H321" s="15" t="n"/>
      <c r="I321" s="15" t="n"/>
      <c r="J321" s="15">
        <f>C321+F321+G321-I321</f>
        <v/>
      </c>
      <c r="K321" s="15" t="n"/>
      <c r="L321" s="15">
        <f>K321*Setup!$B$7</f>
        <v/>
      </c>
      <c r="M321" s="15">
        <f>J321-L321</f>
        <v/>
      </c>
      <c r="N321" s="21" t="n"/>
    </row>
    <row r="322">
      <c r="A322" s="295" t="n">
        <v>46180</v>
      </c>
      <c r="B322" s="14" t="inlineStr">
        <is>
          <t>La Cata LMF</t>
        </is>
      </c>
      <c r="C322" s="302" t="n">
        <v>168335</v>
      </c>
      <c r="D322" s="302" t="n">
        <v>53835</v>
      </c>
      <c r="E322" s="15">
        <f>D322*Setup!$B$6</f>
        <v/>
      </c>
      <c r="F322" s="15">
        <f>D322-E322</f>
        <v/>
      </c>
      <c r="G322" s="15" t="n">
        <v>0</v>
      </c>
      <c r="H322" s="15" t="n"/>
      <c r="I322" s="15" t="n">
        <v>0</v>
      </c>
      <c r="J322" s="15">
        <f>C322+F322+G322-I322</f>
        <v/>
      </c>
      <c r="K322" s="15" t="n"/>
      <c r="L322" s="15">
        <f>K322*Setup!$B$7</f>
        <v/>
      </c>
      <c r="M322" s="15">
        <f>J322-L322</f>
        <v/>
      </c>
      <c r="N322" s="21" t="n"/>
    </row>
    <row r="323">
      <c r="A323" s="295" t="n">
        <v>46180</v>
      </c>
      <c r="B323" s="14" t="inlineStr">
        <is>
          <t>La Cata DF</t>
        </is>
      </c>
      <c r="C323" s="302" t="n"/>
      <c r="D323" s="302" t="n"/>
      <c r="E323" s="15">
        <f>D323*Setup!$B$6</f>
        <v/>
      </c>
      <c r="F323" s="15">
        <f>D323-E323</f>
        <v/>
      </c>
      <c r="G323" s="15" t="n">
        <v>0</v>
      </c>
      <c r="H323" s="15" t="n"/>
      <c r="I323" s="15" t="n">
        <v>0</v>
      </c>
      <c r="J323" s="15">
        <f>C323+F323+G323-I323</f>
        <v/>
      </c>
      <c r="K323" s="15" t="n"/>
      <c r="L323" s="15">
        <f>K323*Setup!$B$7</f>
        <v/>
      </c>
      <c r="M323" s="15">
        <f>J323-L323</f>
        <v/>
      </c>
      <c r="N323" s="21" t="n"/>
    </row>
    <row r="324">
      <c r="A324" s="295" t="n">
        <v>46180</v>
      </c>
      <c r="B324" s="14" t="inlineStr">
        <is>
          <t>La Cata SJM</t>
        </is>
      </c>
      <c r="C324" s="302" t="n"/>
      <c r="D324" s="302" t="n"/>
      <c r="E324" s="15">
        <f>D324*Setup!$B$6</f>
        <v/>
      </c>
      <c r="F324" s="15">
        <f>D324-E324</f>
        <v/>
      </c>
      <c r="G324" s="15" t="n"/>
      <c r="H324" s="15" t="n"/>
      <c r="I324" s="15" t="n"/>
      <c r="J324" s="15">
        <f>C324+F324+G324-I324</f>
        <v/>
      </c>
      <c r="K324" s="15" t="n"/>
      <c r="L324" s="15">
        <f>K324*Setup!$B$7</f>
        <v/>
      </c>
      <c r="M324" s="15">
        <f>J324-L324</f>
        <v/>
      </c>
      <c r="N324" s="21" t="n"/>
    </row>
    <row r="325">
      <c r="A325" s="295" t="n">
        <v>46181</v>
      </c>
      <c r="B325" s="14" t="inlineStr">
        <is>
          <t>La Cata LMF</t>
        </is>
      </c>
      <c r="C325" s="302" t="n">
        <v>20725</v>
      </c>
      <c r="D325" s="302" t="n">
        <v>5905</v>
      </c>
      <c r="E325" s="15">
        <f>D325*Setup!$B$6</f>
        <v/>
      </c>
      <c r="F325" s="15">
        <f>D325-E325</f>
        <v/>
      </c>
      <c r="G325" s="15" t="n">
        <v>2365</v>
      </c>
      <c r="H325" s="15" t="n"/>
      <c r="I325" s="15" t="n">
        <v>0</v>
      </c>
      <c r="J325" s="15">
        <f>C325+F325+G325-I325</f>
        <v/>
      </c>
      <c r="K325" s="15" t="n"/>
      <c r="L325" s="15">
        <f>K325*Setup!$B$7</f>
        <v/>
      </c>
      <c r="M325" s="15">
        <f>J325-L325</f>
        <v/>
      </c>
      <c r="N325" s="21" t="n">
        <v>623815</v>
      </c>
    </row>
    <row r="326">
      <c r="A326" s="303" t="n">
        <v>46181</v>
      </c>
      <c r="B326" s="14" t="inlineStr">
        <is>
          <t>La Cata DF</t>
        </is>
      </c>
      <c r="C326" s="302" t="n"/>
      <c r="D326" s="302" t="n"/>
      <c r="E326" s="15">
        <f>D326*Setup!$B$6</f>
        <v/>
      </c>
      <c r="F326" s="15">
        <f>D326-E326</f>
        <v/>
      </c>
      <c r="G326" s="15" t="n">
        <v>0</v>
      </c>
      <c r="H326" s="15" t="n"/>
      <c r="I326" s="15" t="n">
        <v>0</v>
      </c>
      <c r="J326" s="15">
        <f>C326+F326+G326-I326</f>
        <v/>
      </c>
      <c r="K326" s="15" t="n"/>
      <c r="L326" s="15">
        <f>K326*Setup!$B$7</f>
        <v/>
      </c>
      <c r="M326" s="15">
        <f>J326-L326</f>
        <v/>
      </c>
      <c r="N326" s="21" t="n"/>
      <c r="O326" s="304" t="n"/>
    </row>
    <row r="327">
      <c r="A327" s="295" t="n">
        <v>46181</v>
      </c>
      <c r="B327" s="14" t="inlineStr">
        <is>
          <t>La Cata SJM</t>
        </is>
      </c>
      <c r="C327" s="302" t="n"/>
      <c r="D327" s="302" t="n"/>
      <c r="E327" s="15">
        <f>D327*Setup!$B$6</f>
        <v/>
      </c>
      <c r="F327" s="15">
        <f>D327-E327</f>
        <v/>
      </c>
      <c r="G327" s="15" t="n"/>
      <c r="H327" s="15" t="n"/>
      <c r="I327" s="15" t="n"/>
      <c r="J327" s="15">
        <f>C327+F327+G327-I327</f>
        <v/>
      </c>
      <c r="K327" s="15" t="n"/>
      <c r="L327" s="15">
        <f>K327*Setup!$B$7</f>
        <v/>
      </c>
      <c r="M327" s="15">
        <f>J327-L327</f>
        <v/>
      </c>
      <c r="N327" s="21" t="n"/>
    </row>
    <row r="328">
      <c r="A328" s="295" t="n">
        <v>46182</v>
      </c>
      <c r="B328" s="14" t="inlineStr">
        <is>
          <t>La Cata LMF</t>
        </is>
      </c>
      <c r="C328" s="302" t="n">
        <v>33510</v>
      </c>
      <c r="D328" s="302" t="n">
        <v>11355</v>
      </c>
      <c r="E328" s="15">
        <f>D328*Setup!$B$6</f>
        <v/>
      </c>
      <c r="F328" s="15">
        <f>D328-E328</f>
        <v/>
      </c>
      <c r="G328" s="15" t="n">
        <v>0</v>
      </c>
      <c r="H328" s="15" t="n"/>
      <c r="I328" s="15" t="n">
        <v>0</v>
      </c>
      <c r="J328" s="15">
        <f>C328+F328+G328-I328</f>
        <v/>
      </c>
      <c r="K328" s="15" t="n"/>
      <c r="L328" s="15">
        <f>K328*Setup!$B$7</f>
        <v/>
      </c>
      <c r="M328" s="15">
        <f>J328-L328</f>
        <v/>
      </c>
      <c r="N328" s="21" t="n"/>
    </row>
    <row r="329">
      <c r="A329" s="295" t="n">
        <v>46182</v>
      </c>
      <c r="B329" s="14" t="inlineStr">
        <is>
          <t>La Cata DF</t>
        </is>
      </c>
      <c r="C329" s="302" t="n"/>
      <c r="D329" s="302" t="n"/>
      <c r="E329" s="15">
        <f>D329*Setup!$B$6</f>
        <v/>
      </c>
      <c r="F329" s="15">
        <f>D329-E329</f>
        <v/>
      </c>
      <c r="G329" s="15" t="n">
        <v>0</v>
      </c>
      <c r="H329" s="15" t="n"/>
      <c r="I329" s="15" t="n">
        <v>0</v>
      </c>
      <c r="J329" s="15">
        <f>C329+F329+G329-I329</f>
        <v/>
      </c>
      <c r="K329" s="15" t="n"/>
      <c r="L329" s="15">
        <f>K329*Setup!$B$7</f>
        <v/>
      </c>
      <c r="M329" s="15">
        <f>J329-L329</f>
        <v/>
      </c>
      <c r="N329" s="21" t="n">
        <v>181328</v>
      </c>
    </row>
    <row r="330">
      <c r="A330" s="295" t="n">
        <v>46182</v>
      </c>
      <c r="B330" s="14" t="inlineStr">
        <is>
          <t>La Cata SJM</t>
        </is>
      </c>
      <c r="C330" s="302" t="n"/>
      <c r="D330" s="302" t="n"/>
      <c r="E330" s="15">
        <f>D330*Setup!$B$6</f>
        <v/>
      </c>
      <c r="F330" s="15">
        <f>D330-E330</f>
        <v/>
      </c>
      <c r="G330" s="15" t="n"/>
      <c r="H330" s="15" t="n"/>
      <c r="I330" s="15" t="n"/>
      <c r="J330" s="15">
        <f>C330+F330+G330-I330</f>
        <v/>
      </c>
      <c r="K330" s="15" t="n"/>
      <c r="L330" s="15">
        <f>K330*Setup!$B$7</f>
        <v/>
      </c>
      <c r="M330" s="15">
        <f>J330-L330</f>
        <v/>
      </c>
      <c r="N330" s="21" t="n"/>
    </row>
    <row r="331">
      <c r="A331" s="295" t="n">
        <v>46183</v>
      </c>
      <c r="B331" s="14" t="inlineStr">
        <is>
          <t>La Cata LMF</t>
        </is>
      </c>
      <c r="C331" s="302" t="n">
        <v>19035</v>
      </c>
      <c r="D331" s="302" t="n">
        <v>4460</v>
      </c>
      <c r="E331" s="15">
        <f>D331*Setup!$B$6</f>
        <v/>
      </c>
      <c r="F331" s="15">
        <f>D331-E331</f>
        <v/>
      </c>
      <c r="G331" s="15" t="n">
        <v>0</v>
      </c>
      <c r="H331" s="15" t="n"/>
      <c r="I331" s="15" t="n">
        <v>0</v>
      </c>
      <c r="J331" s="15">
        <f>C331+F331+G331-I331</f>
        <v/>
      </c>
      <c r="K331" s="15" t="n"/>
      <c r="L331" s="15">
        <f>K331*Setup!$B$7</f>
        <v/>
      </c>
      <c r="M331" s="15">
        <f>J331-L331</f>
        <v/>
      </c>
      <c r="N331" s="21" t="n"/>
    </row>
    <row r="332">
      <c r="A332" s="295" t="n">
        <v>46183</v>
      </c>
      <c r="B332" s="14" t="inlineStr">
        <is>
          <t>La Cata DF</t>
        </is>
      </c>
      <c r="C332" s="302" t="n"/>
      <c r="D332" s="302" t="n"/>
      <c r="E332" s="15">
        <f>D332*Setup!$B$6</f>
        <v/>
      </c>
      <c r="F332" s="15">
        <f>D332-E332</f>
        <v/>
      </c>
      <c r="G332" s="15" t="n">
        <v>0</v>
      </c>
      <c r="H332" s="15" t="n"/>
      <c r="I332" s="15" t="n">
        <v>0</v>
      </c>
      <c r="J332" s="15">
        <f>C332+F332+G332-I332</f>
        <v/>
      </c>
      <c r="K332" s="15" t="n"/>
      <c r="L332" s="15">
        <f>K332*Setup!$B$7</f>
        <v/>
      </c>
      <c r="M332" s="15">
        <f>J332-L332</f>
        <v/>
      </c>
      <c r="N332" s="21" t="n"/>
    </row>
    <row r="333">
      <c r="A333" s="303" t="n">
        <v>46183</v>
      </c>
      <c r="B333" s="14" t="inlineStr">
        <is>
          <t>La Cata SJM</t>
        </is>
      </c>
      <c r="C333" s="302" t="n"/>
      <c r="D333" s="302" t="n"/>
      <c r="E333" s="15">
        <f>D333*Setup!$B$6</f>
        <v/>
      </c>
      <c r="F333" s="15">
        <f>D333-E333</f>
        <v/>
      </c>
      <c r="G333" s="15" t="n"/>
      <c r="H333" s="15" t="n"/>
      <c r="I333" s="15" t="n"/>
      <c r="J333" s="15">
        <f>C333+F333+G333-I333</f>
        <v/>
      </c>
      <c r="K333" s="15" t="n"/>
      <c r="L333" s="15">
        <f>K333*Setup!$B$7</f>
        <v/>
      </c>
      <c r="M333" s="15">
        <f>J333-L333</f>
        <v/>
      </c>
      <c r="N333" s="21" t="n"/>
    </row>
    <row r="334">
      <c r="A334" s="295" t="n">
        <v>46184</v>
      </c>
      <c r="B334" s="14" t="inlineStr">
        <is>
          <t>La Cata LMF</t>
        </is>
      </c>
      <c r="C334" s="302" t="n">
        <v>14400</v>
      </c>
      <c r="D334" s="302" t="n">
        <v>9505</v>
      </c>
      <c r="E334" s="15">
        <f>D334*Setup!$B$6</f>
        <v/>
      </c>
      <c r="F334" s="15">
        <f>D334-E334</f>
        <v/>
      </c>
      <c r="G334" s="15" t="n">
        <v>0</v>
      </c>
      <c r="H334" s="15" t="n"/>
      <c r="I334" s="15" t="n">
        <v>0</v>
      </c>
      <c r="J334" s="15">
        <f>C334+F334+G334-I334</f>
        <v/>
      </c>
      <c r="K334" s="15" t="n"/>
      <c r="L334" s="15">
        <f>K334*Setup!$B$7</f>
        <v/>
      </c>
      <c r="M334" s="15">
        <f>J334-L334</f>
        <v/>
      </c>
      <c r="N334" s="21" t="n"/>
    </row>
    <row r="335">
      <c r="A335" s="295" t="n">
        <v>46184</v>
      </c>
      <c r="B335" s="14" t="inlineStr">
        <is>
          <t>La Cata DF</t>
        </is>
      </c>
      <c r="C335" s="302" t="n"/>
      <c r="D335" s="302" t="n"/>
      <c r="E335" s="15">
        <f>D335*Setup!$B$6</f>
        <v/>
      </c>
      <c r="F335" s="15">
        <f>D335-E335</f>
        <v/>
      </c>
      <c r="G335" s="15" t="n">
        <v>0</v>
      </c>
      <c r="H335" s="15" t="n"/>
      <c r="I335" s="15" t="n">
        <v>0</v>
      </c>
      <c r="J335" s="15">
        <f>C335+F335+G335-I335</f>
        <v/>
      </c>
      <c r="K335" s="15" t="n"/>
      <c r="L335" s="15">
        <f>K335*Setup!$B$7</f>
        <v/>
      </c>
      <c r="M335" s="15">
        <f>J335-L335</f>
        <v/>
      </c>
      <c r="N335" s="21" t="n"/>
    </row>
    <row r="336">
      <c r="A336" s="295" t="n">
        <v>46184</v>
      </c>
      <c r="B336" s="14" t="inlineStr">
        <is>
          <t>La Cata SJM</t>
        </is>
      </c>
      <c r="C336" s="302" t="n"/>
      <c r="D336" s="302" t="n"/>
      <c r="E336" s="15">
        <f>D336*Setup!$B$6</f>
        <v/>
      </c>
      <c r="F336" s="15">
        <f>D336-E336</f>
        <v/>
      </c>
      <c r="G336" s="15" t="n"/>
      <c r="H336" s="15" t="n"/>
      <c r="I336" s="15" t="n"/>
      <c r="J336" s="15">
        <f>C336+F336+G336-I336</f>
        <v/>
      </c>
      <c r="K336" s="15" t="n"/>
      <c r="L336" s="15">
        <f>K336*Setup!$B$7</f>
        <v/>
      </c>
      <c r="M336" s="15">
        <f>J336-L336</f>
        <v/>
      </c>
      <c r="N336" s="21" t="n"/>
    </row>
    <row r="337">
      <c r="A337" s="295" t="n">
        <v>46185</v>
      </c>
      <c r="B337" s="14" t="inlineStr">
        <is>
          <t>La Cata LMF</t>
        </is>
      </c>
      <c r="C337" s="302" t="n">
        <v>47335</v>
      </c>
      <c r="D337" s="302" t="n">
        <v>14035</v>
      </c>
      <c r="E337" s="15">
        <f>D337*Setup!$B$6</f>
        <v/>
      </c>
      <c r="F337" s="15">
        <f>D337-E337</f>
        <v/>
      </c>
      <c r="G337" s="15" t="n">
        <v>1290</v>
      </c>
      <c r="H337" s="15" t="n"/>
      <c r="I337" s="15" t="n">
        <v>160</v>
      </c>
      <c r="J337" s="15">
        <f>C337+F337+G337-I337</f>
        <v/>
      </c>
      <c r="K337" s="15" t="n"/>
      <c r="L337" s="15">
        <f>K337*Setup!$B$7</f>
        <v/>
      </c>
      <c r="M337" s="15">
        <f>J337-L337</f>
        <v/>
      </c>
      <c r="N337" s="21" t="n"/>
    </row>
    <row r="338">
      <c r="A338" s="295" t="n">
        <v>46185</v>
      </c>
      <c r="B338" s="14" t="inlineStr">
        <is>
          <t>La Cata DF</t>
        </is>
      </c>
      <c r="C338" s="302" t="n"/>
      <c r="D338" s="302" t="n"/>
      <c r="E338" s="15">
        <f>D338*Setup!$B$6</f>
        <v/>
      </c>
      <c r="F338" s="15">
        <f>D338-E338</f>
        <v/>
      </c>
      <c r="G338" s="15" t="n">
        <v>0</v>
      </c>
      <c r="H338" s="15" t="n"/>
      <c r="I338" s="15" t="n">
        <v>0</v>
      </c>
      <c r="J338" s="15">
        <f>C338+F338+G338-I338</f>
        <v/>
      </c>
      <c r="K338" s="15" t="n"/>
      <c r="L338" s="15">
        <f>K338*Setup!$B$7</f>
        <v/>
      </c>
      <c r="M338" s="15">
        <f>J338-L338</f>
        <v/>
      </c>
      <c r="N338" s="21" t="n"/>
    </row>
    <row r="339">
      <c r="A339" s="295" t="n">
        <v>46185</v>
      </c>
      <c r="B339" s="14" t="inlineStr">
        <is>
          <t>La Cata SJM</t>
        </is>
      </c>
      <c r="C339" s="302" t="n"/>
      <c r="D339" s="302" t="n"/>
      <c r="E339" s="15">
        <f>D339*Setup!$B$6</f>
        <v/>
      </c>
      <c r="F339" s="15">
        <f>D339-E339</f>
        <v/>
      </c>
      <c r="G339" s="15" t="n"/>
      <c r="H339" s="15" t="n"/>
      <c r="I339" s="15" t="n"/>
      <c r="J339" s="15">
        <f>C339+F339+G339-I339</f>
        <v/>
      </c>
      <c r="K339" s="15" t="n"/>
      <c r="L339" s="15">
        <f>K339*Setup!$B$7</f>
        <v/>
      </c>
      <c r="M339" s="15">
        <f>J339-L339</f>
        <v/>
      </c>
      <c r="N339" s="21" t="n"/>
    </row>
    <row r="340">
      <c r="A340" s="295" t="n">
        <v>46186</v>
      </c>
      <c r="B340" s="14" t="inlineStr">
        <is>
          <t>La Cata LMF</t>
        </is>
      </c>
      <c r="C340" s="302" t="n">
        <v>114934</v>
      </c>
      <c r="D340" s="302" t="n">
        <v>40440</v>
      </c>
      <c r="E340" s="15">
        <f>D340*Setup!$B$6</f>
        <v/>
      </c>
      <c r="F340" s="15">
        <f>D340-E340</f>
        <v/>
      </c>
      <c r="G340" s="15" t="n">
        <v>16775</v>
      </c>
      <c r="H340" s="15" t="n"/>
      <c r="I340" s="15" t="n">
        <v>0</v>
      </c>
      <c r="J340" s="15">
        <f>C340+F340+G340-I340</f>
        <v/>
      </c>
      <c r="K340" s="15" t="n"/>
      <c r="L340" s="15">
        <f>K340*Setup!$B$7</f>
        <v/>
      </c>
      <c r="M340" s="15">
        <f>J340-L340</f>
        <v/>
      </c>
      <c r="N340" s="21" t="n"/>
    </row>
    <row r="341">
      <c r="A341" s="295" t="n">
        <v>46186</v>
      </c>
      <c r="B341" s="14" t="inlineStr">
        <is>
          <t>La Cata DF</t>
        </is>
      </c>
      <c r="C341" s="302" t="n"/>
      <c r="D341" s="302" t="n"/>
      <c r="E341" s="15">
        <f>D341*Setup!$B$6</f>
        <v/>
      </c>
      <c r="F341" s="15">
        <f>D341-E341</f>
        <v/>
      </c>
      <c r="G341" s="15" t="n">
        <v>0</v>
      </c>
      <c r="H341" s="15" t="n"/>
      <c r="I341" s="15" t="n">
        <v>0</v>
      </c>
      <c r="J341" s="15">
        <f>C341+F341+G341-I341</f>
        <v/>
      </c>
      <c r="K341" s="15" t="n"/>
      <c r="L341" s="15">
        <f>K341*Setup!$B$7</f>
        <v/>
      </c>
      <c r="M341" s="15">
        <f>J341-L341</f>
        <v/>
      </c>
      <c r="N341" s="21" t="n"/>
    </row>
    <row r="342">
      <c r="A342" s="295" t="n">
        <v>46186</v>
      </c>
      <c r="B342" s="14" t="inlineStr">
        <is>
          <t>La Cata SJM</t>
        </is>
      </c>
      <c r="C342" s="302" t="n"/>
      <c r="D342" s="302" t="n"/>
      <c r="E342" s="15">
        <f>D342*Setup!$B$6</f>
        <v/>
      </c>
      <c r="F342" s="15">
        <f>D342-E342</f>
        <v/>
      </c>
      <c r="G342" s="15" t="n"/>
      <c r="H342" s="15" t="n"/>
      <c r="I342" s="15" t="n"/>
      <c r="J342" s="15">
        <f>C342+F342+G342-I342</f>
        <v/>
      </c>
      <c r="K342" s="15" t="n"/>
      <c r="L342" s="15">
        <f>K342*Setup!$B$7</f>
        <v/>
      </c>
      <c r="M342" s="15">
        <f>J342-L342</f>
        <v/>
      </c>
      <c r="N342" s="21" t="n"/>
    </row>
    <row r="343">
      <c r="A343" s="295" t="n">
        <v>46187</v>
      </c>
      <c r="B343" s="14" t="inlineStr">
        <is>
          <t>La Cata LMF</t>
        </is>
      </c>
      <c r="C343" s="302" t="n">
        <v>183535</v>
      </c>
      <c r="D343" s="302" t="n">
        <v>53845</v>
      </c>
      <c r="E343" s="15">
        <f>D343*Setup!$B$6</f>
        <v/>
      </c>
      <c r="F343" s="15">
        <f>D343-E343</f>
        <v/>
      </c>
      <c r="G343" s="15" t="n">
        <v>1740</v>
      </c>
      <c r="H343" s="15" t="n"/>
      <c r="I343" s="15" t="n">
        <v>0</v>
      </c>
      <c r="J343" s="15">
        <f>C343+F343+G343-I343</f>
        <v/>
      </c>
      <c r="K343" s="15" t="n"/>
      <c r="L343" s="15">
        <f>K343*Setup!$B$7</f>
        <v/>
      </c>
      <c r="M343" s="15">
        <f>J343-L343</f>
        <v/>
      </c>
      <c r="N343" s="21" t="n"/>
    </row>
    <row r="344">
      <c r="A344" s="295" t="n">
        <v>46187</v>
      </c>
      <c r="B344" s="14" t="inlineStr">
        <is>
          <t>La Cata DF</t>
        </is>
      </c>
      <c r="C344" s="302" t="n"/>
      <c r="D344" s="302" t="n"/>
      <c r="E344" s="15">
        <f>D344*Setup!$B$6</f>
        <v/>
      </c>
      <c r="F344" s="15">
        <f>D344-E344</f>
        <v/>
      </c>
      <c r="G344" s="15" t="n">
        <v>0</v>
      </c>
      <c r="H344" s="15" t="n"/>
      <c r="I344" s="15" t="n">
        <v>0</v>
      </c>
      <c r="J344" s="15">
        <f>C344+F344+G344-I344</f>
        <v/>
      </c>
      <c r="K344" s="15" t="n"/>
      <c r="L344" s="15">
        <f>K344*Setup!$B$7</f>
        <v/>
      </c>
      <c r="M344" s="15">
        <f>J344-L344</f>
        <v/>
      </c>
      <c r="N344" s="21" t="n"/>
    </row>
    <row r="345">
      <c r="A345" s="295" t="n">
        <v>46187</v>
      </c>
      <c r="B345" s="14" t="inlineStr">
        <is>
          <t>La Cata SJM</t>
        </is>
      </c>
      <c r="C345" s="302" t="n"/>
      <c r="D345" s="302" t="n"/>
      <c r="E345" s="15">
        <f>D345*Setup!$B$6</f>
        <v/>
      </c>
      <c r="F345" s="15">
        <f>D345-E345</f>
        <v/>
      </c>
      <c r="G345" s="15" t="n"/>
      <c r="H345" s="15" t="n"/>
      <c r="I345" s="15" t="n"/>
      <c r="J345" s="15">
        <f>C345+F345+G345-I345</f>
        <v/>
      </c>
      <c r="K345" s="15" t="n"/>
      <c r="L345" s="15">
        <f>K345*Setup!$B$7</f>
        <v/>
      </c>
      <c r="M345" s="15">
        <f>J345-L345</f>
        <v/>
      </c>
      <c r="N345" s="21" t="n"/>
    </row>
    <row r="346">
      <c r="A346" s="295" t="n">
        <v>46188</v>
      </c>
      <c r="B346" s="14" t="inlineStr">
        <is>
          <t>La Cata LMF</t>
        </is>
      </c>
      <c r="C346" s="302" t="n">
        <v>29567</v>
      </c>
      <c r="D346" s="302" t="n">
        <v>9435</v>
      </c>
      <c r="E346" s="15">
        <f>D346*Setup!$B$6</f>
        <v/>
      </c>
      <c r="F346" s="15">
        <f>D346-E346</f>
        <v/>
      </c>
      <c r="G346" s="15" t="n">
        <v>2765</v>
      </c>
      <c r="H346" s="15" t="n"/>
      <c r="I346" s="15" t="n">
        <v>0</v>
      </c>
      <c r="J346" s="15">
        <f>C346+F346+G346-I346</f>
        <v/>
      </c>
      <c r="K346" s="15" t="n"/>
      <c r="L346" s="15">
        <f>K346*Setup!$B$7</f>
        <v/>
      </c>
      <c r="M346" s="15">
        <f>J346-L346</f>
        <v/>
      </c>
      <c r="N346" s="21" t="n">
        <v>434840</v>
      </c>
    </row>
    <row r="347">
      <c r="A347" s="295" t="n">
        <v>46188</v>
      </c>
      <c r="B347" s="14" t="inlineStr">
        <is>
          <t>La Cata DF</t>
        </is>
      </c>
      <c r="C347" s="302" t="n"/>
      <c r="D347" s="302" t="n"/>
      <c r="E347" s="15">
        <f>D347*Setup!$B$6</f>
        <v/>
      </c>
      <c r="F347" s="15">
        <f>D347-E347</f>
        <v/>
      </c>
      <c r="G347" s="15" t="n">
        <v>0</v>
      </c>
      <c r="H347" s="15" t="n"/>
      <c r="I347" s="15" t="n">
        <v>0</v>
      </c>
      <c r="J347" s="15">
        <f>C347+F347+G347-I347</f>
        <v/>
      </c>
      <c r="K347" s="15" t="n"/>
      <c r="L347" s="15">
        <f>K347*Setup!$B$7</f>
        <v/>
      </c>
      <c r="M347" s="15">
        <f>J347-L347</f>
        <v/>
      </c>
      <c r="N347" s="21" t="n"/>
    </row>
    <row r="348">
      <c r="A348" s="295" t="n">
        <v>46188</v>
      </c>
      <c r="B348" s="14" t="inlineStr">
        <is>
          <t>La Cata SJM</t>
        </is>
      </c>
      <c r="C348" s="302" t="n"/>
      <c r="D348" s="302" t="n"/>
      <c r="E348" s="15">
        <f>D348*Setup!$B$6</f>
        <v/>
      </c>
      <c r="F348" s="15">
        <f>D348-E348</f>
        <v/>
      </c>
      <c r="G348" s="15" t="n"/>
      <c r="H348" s="15" t="n"/>
      <c r="I348" s="15" t="n"/>
      <c r="J348" s="15">
        <f>C348+F348+G348-I348</f>
        <v/>
      </c>
      <c r="K348" s="15" t="n"/>
      <c r="L348" s="15">
        <f>K348*Setup!$B$7</f>
        <v/>
      </c>
      <c r="M348" s="15">
        <f>J348-L348</f>
        <v/>
      </c>
      <c r="N348" s="21" t="n"/>
    </row>
    <row r="349">
      <c r="A349" s="295" t="n">
        <v>46189</v>
      </c>
      <c r="B349" s="14" t="inlineStr">
        <is>
          <t>La Cata LMF</t>
        </is>
      </c>
      <c r="C349" s="302" t="n">
        <v>30559</v>
      </c>
      <c r="D349" s="302" t="n">
        <v>10346</v>
      </c>
      <c r="E349" s="15">
        <f>D349*Setup!$B$6</f>
        <v/>
      </c>
      <c r="F349" s="15">
        <f>D349-E349</f>
        <v/>
      </c>
      <c r="G349" s="15" t="n">
        <v>0</v>
      </c>
      <c r="H349" s="15" t="n"/>
      <c r="I349" s="15" t="n">
        <v>0</v>
      </c>
      <c r="J349" s="15">
        <f>C349+F349+G349-I349</f>
        <v/>
      </c>
      <c r="K349" s="15" t="n"/>
      <c r="L349" s="15">
        <f>K349*Setup!$B$7</f>
        <v/>
      </c>
      <c r="M349" s="15">
        <f>J349-L349</f>
        <v/>
      </c>
      <c r="N349" s="21" t="n"/>
    </row>
    <row r="350">
      <c r="A350" s="295" t="n">
        <v>46189</v>
      </c>
      <c r="B350" s="14" t="inlineStr">
        <is>
          <t>La Cata DF</t>
        </is>
      </c>
      <c r="C350" s="302" t="n"/>
      <c r="D350" s="302" t="n"/>
      <c r="E350" s="15">
        <f>D350*Setup!$B$6</f>
        <v/>
      </c>
      <c r="F350" s="15">
        <f>D350-E350</f>
        <v/>
      </c>
      <c r="G350" s="15" t="n">
        <v>0</v>
      </c>
      <c r="H350" s="15" t="n"/>
      <c r="I350" s="15" t="n">
        <v>0</v>
      </c>
      <c r="J350" s="15">
        <f>C350+F350+G350-I350</f>
        <v/>
      </c>
      <c r="K350" s="15" t="n"/>
      <c r="L350" s="15">
        <f>K350*Setup!$B$7</f>
        <v/>
      </c>
      <c r="M350" s="15">
        <f>J350-L350</f>
        <v/>
      </c>
      <c r="N350" s="21" t="n"/>
    </row>
    <row r="351">
      <c r="A351" s="295" t="n">
        <v>46189</v>
      </c>
      <c r="B351" s="14" t="inlineStr">
        <is>
          <t>La Cata SJM</t>
        </is>
      </c>
      <c r="C351" s="302" t="n"/>
      <c r="D351" s="302" t="n"/>
      <c r="E351" s="15">
        <f>D351*Setup!$B$6</f>
        <v/>
      </c>
      <c r="F351" s="15">
        <f>D351-E351</f>
        <v/>
      </c>
      <c r="G351" s="15" t="n"/>
      <c r="H351" s="15" t="n"/>
      <c r="I351" s="15" t="n"/>
      <c r="J351" s="15">
        <f>C351+F351+G351-I351</f>
        <v/>
      </c>
      <c r="K351" s="15" t="n"/>
      <c r="L351" s="15">
        <f>K351*Setup!$B$7</f>
        <v/>
      </c>
      <c r="M351" s="15">
        <f>J351-L351</f>
        <v/>
      </c>
      <c r="N351" s="21" t="n"/>
    </row>
    <row r="352">
      <c r="A352" s="295" t="n">
        <v>46190</v>
      </c>
      <c r="B352" s="14" t="inlineStr">
        <is>
          <t>La Cata LMF</t>
        </is>
      </c>
      <c r="C352" s="302" t="n">
        <v>37857</v>
      </c>
      <c r="D352" s="302" t="n">
        <v>27615</v>
      </c>
      <c r="E352" s="15">
        <f>D352*Setup!$B$6</f>
        <v/>
      </c>
      <c r="F352" s="15">
        <f>D352-E352</f>
        <v/>
      </c>
      <c r="G352" s="15" t="n">
        <v>0</v>
      </c>
      <c r="H352" s="15" t="n"/>
      <c r="I352" s="15" t="n">
        <v>0</v>
      </c>
      <c r="J352" s="15">
        <f>C352+F352+G352-I352</f>
        <v/>
      </c>
      <c r="K352" s="15" t="n"/>
      <c r="L352" s="15">
        <f>K352*Setup!$B$7</f>
        <v/>
      </c>
      <c r="M352" s="15">
        <f>J352-L352</f>
        <v/>
      </c>
      <c r="N352" s="21" t="n"/>
    </row>
    <row r="353">
      <c r="A353" s="295" t="n">
        <v>46190</v>
      </c>
      <c r="B353" s="14" t="inlineStr">
        <is>
          <t>La Cata DF</t>
        </is>
      </c>
      <c r="C353" s="302" t="n"/>
      <c r="D353" s="302" t="n"/>
      <c r="E353" s="15">
        <f>D353*Setup!$B$6</f>
        <v/>
      </c>
      <c r="F353" s="15">
        <f>D353-E353</f>
        <v/>
      </c>
      <c r="G353" s="15" t="n">
        <v>0</v>
      </c>
      <c r="H353" s="15" t="n"/>
      <c r="I353" s="15" t="n">
        <v>0</v>
      </c>
      <c r="J353" s="15">
        <f>C353+F353+G353-I353</f>
        <v/>
      </c>
      <c r="K353" s="15" t="n"/>
      <c r="L353" s="15">
        <f>K353*Setup!$B$7</f>
        <v/>
      </c>
      <c r="M353" s="15">
        <f>J353-L353</f>
        <v/>
      </c>
      <c r="N353" s="21" t="n"/>
    </row>
    <row r="354">
      <c r="A354" s="295" t="n">
        <v>46190</v>
      </c>
      <c r="B354" s="14" t="inlineStr">
        <is>
          <t>La Cata SJM</t>
        </is>
      </c>
      <c r="C354" s="302" t="n"/>
      <c r="D354" s="302" t="n"/>
      <c r="E354" s="15">
        <f>D354*Setup!$B$6</f>
        <v/>
      </c>
      <c r="F354" s="15">
        <f>D354-E354</f>
        <v/>
      </c>
      <c r="G354" s="15" t="n"/>
      <c r="H354" s="15" t="n"/>
      <c r="I354" s="15" t="n"/>
      <c r="J354" s="15">
        <f>C354+F354+G354-I354</f>
        <v/>
      </c>
      <c r="K354" s="15" t="n"/>
      <c r="L354" s="15">
        <f>K354*Setup!$B$7</f>
        <v/>
      </c>
      <c r="M354" s="15">
        <f>J354-L354</f>
        <v/>
      </c>
      <c r="N354" s="21" t="n"/>
    </row>
    <row r="355">
      <c r="A355" s="295" t="n">
        <v>46191</v>
      </c>
      <c r="B355" s="14" t="inlineStr">
        <is>
          <t>La Cata LMF</t>
        </is>
      </c>
      <c r="C355" s="302" t="n">
        <v>29700</v>
      </c>
      <c r="D355" s="302" t="n">
        <v>24095</v>
      </c>
      <c r="E355" s="15">
        <f>D355*Setup!$B$6</f>
        <v/>
      </c>
      <c r="F355" s="15">
        <f>D355-E355</f>
        <v/>
      </c>
      <c r="G355" s="15" t="n">
        <v>0</v>
      </c>
      <c r="H355" s="15" t="n"/>
      <c r="I355" s="15" t="n">
        <v>0</v>
      </c>
      <c r="J355" s="15">
        <f>C355+F355+G355-I355</f>
        <v/>
      </c>
      <c r="K355" s="15" t="n"/>
      <c r="L355" s="15">
        <f>K355*Setup!$B$7</f>
        <v/>
      </c>
      <c r="M355" s="15">
        <f>J355-L355</f>
        <v/>
      </c>
      <c r="N355" s="21" t="n"/>
    </row>
    <row r="356">
      <c r="A356" s="295" t="n">
        <v>46191</v>
      </c>
      <c r="B356" s="14" t="inlineStr">
        <is>
          <t>La Cata DF</t>
        </is>
      </c>
      <c r="C356" s="302" t="n"/>
      <c r="D356" s="302" t="n"/>
      <c r="E356" s="15">
        <f>D356*Setup!$B$6</f>
        <v/>
      </c>
      <c r="F356" s="15">
        <f>D356-E356</f>
        <v/>
      </c>
      <c r="G356" s="15" t="n">
        <v>0</v>
      </c>
      <c r="H356" s="15" t="n"/>
      <c r="I356" s="15" t="n">
        <v>0</v>
      </c>
      <c r="J356" s="15">
        <f>C356+F356+G356-I356</f>
        <v/>
      </c>
      <c r="K356" s="15" t="n"/>
      <c r="L356" s="15">
        <f>K356*Setup!$B$7</f>
        <v/>
      </c>
      <c r="M356" s="15">
        <f>J356-L356</f>
        <v/>
      </c>
      <c r="N356" s="21" t="n"/>
    </row>
    <row r="357">
      <c r="A357" s="295" t="n">
        <v>46191</v>
      </c>
      <c r="B357" s="14" t="inlineStr">
        <is>
          <t>La Cata SJM</t>
        </is>
      </c>
      <c r="C357" s="302" t="n"/>
      <c r="D357" s="302" t="n"/>
      <c r="E357" s="15">
        <f>D357*Setup!$B$6</f>
        <v/>
      </c>
      <c r="F357" s="15">
        <f>D357-E357</f>
        <v/>
      </c>
      <c r="G357" s="15" t="n"/>
      <c r="H357" s="15" t="n"/>
      <c r="I357" s="15" t="n"/>
      <c r="J357" s="15">
        <f>C357+F357+G357-I357</f>
        <v/>
      </c>
      <c r="K357" s="15" t="n"/>
      <c r="L357" s="15">
        <f>K357*Setup!$B$7</f>
        <v/>
      </c>
      <c r="M357" s="15">
        <f>J357-L357</f>
        <v/>
      </c>
      <c r="N357" s="21" t="n"/>
    </row>
    <row r="358">
      <c r="A358" s="295" t="n">
        <v>46192</v>
      </c>
      <c r="B358" s="14" t="inlineStr">
        <is>
          <t>La Cata LMF</t>
        </is>
      </c>
      <c r="C358" s="302" t="n">
        <v>65320</v>
      </c>
      <c r="D358" s="302" t="n">
        <v>37590</v>
      </c>
      <c r="E358" s="15">
        <f>D358*Setup!$B$6</f>
        <v/>
      </c>
      <c r="F358" s="15">
        <f>D358-E358</f>
        <v/>
      </c>
      <c r="G358" s="15" t="n">
        <v>420</v>
      </c>
      <c r="H358" s="15" t="n"/>
      <c r="I358" s="15" t="n">
        <v>0</v>
      </c>
      <c r="J358" s="15">
        <f>C358+F358+G358-I358</f>
        <v/>
      </c>
      <c r="K358" s="15" t="n"/>
      <c r="L358" s="15">
        <f>K358*Setup!$B$7</f>
        <v/>
      </c>
      <c r="M358" s="15">
        <f>J358-L358</f>
        <v/>
      </c>
      <c r="N358" s="21" t="n"/>
    </row>
    <row r="359">
      <c r="A359" s="295" t="n">
        <v>46192</v>
      </c>
      <c r="B359" s="14" t="inlineStr">
        <is>
          <t>La Cata DF</t>
        </is>
      </c>
      <c r="C359" s="302" t="n"/>
      <c r="D359" s="302" t="n"/>
      <c r="E359" s="15">
        <f>D359*Setup!$B$6</f>
        <v/>
      </c>
      <c r="F359" s="15">
        <f>D359-E359</f>
        <v/>
      </c>
      <c r="G359" s="15" t="n">
        <v>0</v>
      </c>
      <c r="H359" s="15" t="n"/>
      <c r="I359" s="15" t="n">
        <v>0</v>
      </c>
      <c r="J359" s="15">
        <f>C359+F359+G359-I359</f>
        <v/>
      </c>
      <c r="K359" s="15" t="n"/>
      <c r="L359" s="15">
        <f>K359*Setup!$B$7</f>
        <v/>
      </c>
      <c r="M359" s="15">
        <f>J359-L359</f>
        <v/>
      </c>
      <c r="N359" s="21" t="n"/>
    </row>
    <row r="360">
      <c r="A360" s="295" t="n">
        <v>46192</v>
      </c>
      <c r="B360" s="14" t="inlineStr">
        <is>
          <t>La Cata SJM</t>
        </is>
      </c>
      <c r="C360" s="302" t="n"/>
      <c r="D360" s="302" t="n"/>
      <c r="E360" s="15">
        <f>D360*Setup!$B$6</f>
        <v/>
      </c>
      <c r="F360" s="15">
        <f>D360-E360</f>
        <v/>
      </c>
      <c r="G360" s="15" t="n"/>
      <c r="H360" s="15" t="n"/>
      <c r="I360" s="15" t="n"/>
      <c r="J360" s="15">
        <f>C360+F360+G360-I360</f>
        <v/>
      </c>
      <c r="K360" s="15" t="n"/>
      <c r="L360" s="15">
        <f>K360*Setup!$B$7</f>
        <v/>
      </c>
      <c r="M360" s="15">
        <f>J360-L360</f>
        <v/>
      </c>
      <c r="N360" s="21" t="n"/>
    </row>
    <row r="361">
      <c r="A361" s="295" t="n">
        <v>46193</v>
      </c>
      <c r="B361" s="14" t="inlineStr">
        <is>
          <t>La Cata LMF</t>
        </is>
      </c>
      <c r="C361" s="302" t="n">
        <v>137440</v>
      </c>
      <c r="D361" s="302" t="n">
        <v>80635</v>
      </c>
      <c r="E361" s="15">
        <f>D361*Setup!$B$6</f>
        <v/>
      </c>
      <c r="F361" s="15">
        <f>D361-E361</f>
        <v/>
      </c>
      <c r="G361" s="15" t="n">
        <v>760</v>
      </c>
      <c r="H361" s="15" t="n"/>
      <c r="I361" s="15" t="n">
        <v>0</v>
      </c>
      <c r="J361" s="15">
        <f>C361+F361+G361-I361</f>
        <v/>
      </c>
      <c r="K361" s="15" t="n"/>
      <c r="L361" s="15">
        <f>K361*Setup!$B$7</f>
        <v/>
      </c>
      <c r="M361" s="15">
        <f>J361-L361</f>
        <v/>
      </c>
      <c r="N361" s="21" t="n"/>
    </row>
    <row r="362">
      <c r="A362" s="295" t="n">
        <v>46193</v>
      </c>
      <c r="B362" s="14" t="inlineStr">
        <is>
          <t>La Cata DF</t>
        </is>
      </c>
      <c r="C362" s="302" t="n"/>
      <c r="D362" s="302" t="n"/>
      <c r="E362" s="15">
        <f>D362*Setup!$B$6</f>
        <v/>
      </c>
      <c r="F362" s="15">
        <f>D362-E362</f>
        <v/>
      </c>
      <c r="G362" s="15" t="n">
        <v>0</v>
      </c>
      <c r="H362" s="15" t="n"/>
      <c r="I362" s="15" t="n">
        <v>0</v>
      </c>
      <c r="J362" s="15">
        <f>C362+F362+G362-I362</f>
        <v/>
      </c>
      <c r="K362" s="15" t="n"/>
      <c r="L362" s="15">
        <f>K362*Setup!$B$7</f>
        <v/>
      </c>
      <c r="M362" s="15">
        <f>J362-L362</f>
        <v/>
      </c>
      <c r="N362" s="21" t="n"/>
    </row>
    <row r="363">
      <c r="A363" s="295" t="n">
        <v>46193</v>
      </c>
      <c r="B363" s="14" t="inlineStr">
        <is>
          <t>La Cata SJM</t>
        </is>
      </c>
      <c r="C363" s="302" t="n"/>
      <c r="D363" s="302" t="n"/>
      <c r="E363" s="15">
        <f>D363*Setup!$B$6</f>
        <v/>
      </c>
      <c r="F363" s="15">
        <f>D363-E363</f>
        <v/>
      </c>
      <c r="G363" s="15" t="n"/>
      <c r="H363" s="15" t="n"/>
      <c r="I363" s="15" t="n"/>
      <c r="J363" s="15">
        <f>C363+F363+G363-I363</f>
        <v/>
      </c>
      <c r="K363" s="15" t="n"/>
      <c r="L363" s="15">
        <f>K363*Setup!$B$7</f>
        <v/>
      </c>
      <c r="M363" s="15">
        <f>J363-L363</f>
        <v/>
      </c>
      <c r="N363" s="21" t="n"/>
    </row>
    <row r="364">
      <c r="A364" s="295" t="n">
        <v>46194</v>
      </c>
      <c r="B364" s="14" t="inlineStr">
        <is>
          <t>La Cata LMF</t>
        </is>
      </c>
      <c r="C364" s="302" t="n">
        <v>151265</v>
      </c>
      <c r="D364" s="302" t="n">
        <v>65345</v>
      </c>
      <c r="E364" s="15">
        <f>D364*Setup!$B$6</f>
        <v/>
      </c>
      <c r="F364" s="15">
        <f>D364-E364</f>
        <v/>
      </c>
      <c r="G364" s="15" t="n">
        <v>3155</v>
      </c>
      <c r="H364" s="15" t="n"/>
      <c r="I364" s="15" t="n">
        <v>0</v>
      </c>
      <c r="J364" s="15">
        <f>C364+F364+G364-I364</f>
        <v/>
      </c>
      <c r="K364" s="15" t="n"/>
      <c r="L364" s="15">
        <f>K364*Setup!$B$7</f>
        <v/>
      </c>
      <c r="M364" s="15">
        <f>J364-L364</f>
        <v/>
      </c>
      <c r="N364" s="21" t="n"/>
    </row>
    <row r="365">
      <c r="A365" s="295" t="n">
        <v>46194</v>
      </c>
      <c r="B365" s="14" t="inlineStr">
        <is>
          <t>La Cata DF</t>
        </is>
      </c>
      <c r="C365" s="302" t="n"/>
      <c r="D365" s="302" t="n"/>
      <c r="E365" s="15">
        <f>D365*Setup!$B$6</f>
        <v/>
      </c>
      <c r="F365" s="15">
        <f>D365-E365</f>
        <v/>
      </c>
      <c r="G365" s="15" t="n">
        <v>0</v>
      </c>
      <c r="H365" s="15" t="n"/>
      <c r="I365" s="15" t="n">
        <v>0</v>
      </c>
      <c r="J365" s="15">
        <f>C365+F365+G365-I365</f>
        <v/>
      </c>
      <c r="K365" s="15" t="n"/>
      <c r="L365" s="15">
        <f>K365*Setup!$B$7</f>
        <v/>
      </c>
      <c r="M365" s="15">
        <f>J365-L365</f>
        <v/>
      </c>
      <c r="N365" s="21" t="n"/>
    </row>
    <row r="366">
      <c r="A366" s="295" t="n">
        <v>46194</v>
      </c>
      <c r="B366" s="14" t="inlineStr">
        <is>
          <t>La Cata SJM</t>
        </is>
      </c>
      <c r="C366" s="302" t="n"/>
      <c r="D366" s="302" t="n"/>
      <c r="E366" s="15">
        <f>D366*Setup!$B$6</f>
        <v/>
      </c>
      <c r="F366" s="15">
        <f>D366-E366</f>
        <v/>
      </c>
      <c r="G366" s="15" t="n"/>
      <c r="H366" s="15" t="n"/>
      <c r="I366" s="15" t="n"/>
      <c r="J366" s="15">
        <f>C366+F366+G366-I366</f>
        <v/>
      </c>
      <c r="K366" s="15" t="n"/>
      <c r="L366" s="15">
        <f>K366*Setup!$B$7</f>
        <v/>
      </c>
      <c r="M366" s="15">
        <f>J366-L366</f>
        <v/>
      </c>
      <c r="N366" s="21" t="n"/>
    </row>
    <row r="367">
      <c r="A367" s="295" t="n">
        <v>46195</v>
      </c>
      <c r="B367" s="14" t="inlineStr">
        <is>
          <t>La Cata LMF</t>
        </is>
      </c>
      <c r="C367" s="302" t="n">
        <v>24815</v>
      </c>
      <c r="D367" s="302" t="n">
        <v>16840</v>
      </c>
      <c r="E367" s="15">
        <f>D367*Setup!$B$6</f>
        <v/>
      </c>
      <c r="F367" s="15">
        <f>D367-E367</f>
        <v/>
      </c>
      <c r="G367" s="15" t="n">
        <v>600</v>
      </c>
      <c r="H367" s="15" t="n"/>
      <c r="I367" s="15" t="n">
        <v>0</v>
      </c>
      <c r="J367" s="15">
        <f>C367+F367+G367-I367</f>
        <v/>
      </c>
      <c r="K367" s="15" t="n"/>
      <c r="L367" s="15">
        <f>K367*Setup!$B$7</f>
        <v/>
      </c>
      <c r="M367" s="15">
        <f>J367-L367</f>
        <v/>
      </c>
      <c r="N367" s="21" t="n"/>
    </row>
    <row r="368">
      <c r="A368" s="295" t="n">
        <v>46195</v>
      </c>
      <c r="B368" s="14" t="inlineStr">
        <is>
          <t>La Cata DF</t>
        </is>
      </c>
      <c r="C368" s="302" t="n"/>
      <c r="D368" s="302" t="n"/>
      <c r="E368" s="15">
        <f>D368*Setup!$B$6</f>
        <v/>
      </c>
      <c r="F368" s="15">
        <f>D368-E368</f>
        <v/>
      </c>
      <c r="G368" s="15" t="n">
        <v>0</v>
      </c>
      <c r="H368" s="15" t="n"/>
      <c r="I368" s="15" t="n">
        <v>0</v>
      </c>
      <c r="J368" s="15">
        <f>C368+F368+G368-I368</f>
        <v/>
      </c>
      <c r="K368" s="15" t="n"/>
      <c r="L368" s="15">
        <f>K368*Setup!$B$7</f>
        <v/>
      </c>
      <c r="M368" s="15">
        <f>J368-L368</f>
        <v/>
      </c>
      <c r="N368" s="21" t="n"/>
    </row>
    <row r="369">
      <c r="A369" s="295" t="n">
        <v>46195</v>
      </c>
      <c r="B369" s="14" t="inlineStr">
        <is>
          <t>La Cata SJM</t>
        </is>
      </c>
      <c r="C369" s="302" t="n"/>
      <c r="D369" s="302" t="n"/>
      <c r="E369" s="15">
        <f>D369*Setup!$B$6</f>
        <v/>
      </c>
      <c r="F369" s="15">
        <f>D369-E369</f>
        <v/>
      </c>
      <c r="G369" s="15" t="n"/>
      <c r="H369" s="15" t="n"/>
      <c r="I369" s="15" t="n"/>
      <c r="J369" s="15">
        <f>C369+F369+G369-I369</f>
        <v/>
      </c>
      <c r="K369" s="15" t="n"/>
      <c r="L369" s="15">
        <f>K369*Setup!$B$7</f>
        <v/>
      </c>
      <c r="M369" s="15">
        <f>J369-L369</f>
        <v/>
      </c>
      <c r="N369" s="21" t="n"/>
    </row>
    <row r="370">
      <c r="A370" s="295" t="n">
        <v>46196</v>
      </c>
      <c r="B370" s="14" t="inlineStr">
        <is>
          <t>La Cata LMF</t>
        </is>
      </c>
      <c r="C370" s="15" t="n">
        <v>55010</v>
      </c>
      <c r="D370" s="15" t="n">
        <v>15505</v>
      </c>
      <c r="E370" s="15">
        <f>D370*Setup!$B$6</f>
        <v/>
      </c>
      <c r="F370" s="15">
        <f>D370-E370</f>
        <v/>
      </c>
      <c r="G370" s="15" t="n">
        <v>2660</v>
      </c>
      <c r="H370" s="15" t="n"/>
      <c r="I370" s="15" t="n">
        <v>0</v>
      </c>
      <c r="J370" s="15">
        <f>C370+F370+G370-I370</f>
        <v/>
      </c>
      <c r="K370" s="15" t="n"/>
      <c r="L370" s="15">
        <f>K370*Setup!$B$7</f>
        <v/>
      </c>
      <c r="M370" s="15">
        <f>J370-L370</f>
        <v/>
      </c>
      <c r="N370" s="21" t="n"/>
    </row>
    <row r="371">
      <c r="A371" s="295" t="n">
        <v>46196</v>
      </c>
      <c r="B371" s="14" t="inlineStr">
        <is>
          <t>La Cata DF</t>
        </is>
      </c>
      <c r="C371" s="15" t="n"/>
      <c r="D371" s="15" t="n"/>
      <c r="E371" s="15">
        <f>D371*Setup!$B$6</f>
        <v/>
      </c>
      <c r="F371" s="15">
        <f>D371-E371</f>
        <v/>
      </c>
      <c r="G371" s="15" t="n">
        <v>0</v>
      </c>
      <c r="H371" s="15" t="n"/>
      <c r="I371" s="15" t="n">
        <v>0</v>
      </c>
      <c r="J371" s="15">
        <f>C371+F371+G371-I371</f>
        <v/>
      </c>
      <c r="K371" s="15" t="n"/>
      <c r="L371" s="15">
        <f>K371*Setup!$B$7</f>
        <v/>
      </c>
      <c r="M371" s="15">
        <f>J371-L371</f>
        <v/>
      </c>
      <c r="N371" s="21" t="n"/>
    </row>
    <row r="372">
      <c r="A372" s="295" t="n">
        <v>46196</v>
      </c>
      <c r="B372" s="14" t="inlineStr">
        <is>
          <t>La Cata SJM</t>
        </is>
      </c>
      <c r="C372" s="15" t="n"/>
      <c r="D372" s="15" t="n"/>
      <c r="E372" s="15">
        <f>D372*Setup!$B$6</f>
        <v/>
      </c>
      <c r="F372" s="15">
        <f>D372-E372</f>
        <v/>
      </c>
      <c r="G372" s="15" t="n"/>
      <c r="H372" s="15" t="n"/>
      <c r="I372" s="15" t="n"/>
      <c r="J372" s="15">
        <f>C372+F372+G372-I372</f>
        <v/>
      </c>
      <c r="K372" s="15" t="n"/>
      <c r="L372" s="15">
        <f>K372*Setup!$B$7</f>
        <v/>
      </c>
      <c r="M372" s="15">
        <f>J372-L372</f>
        <v/>
      </c>
      <c r="N372" s="21" t="n"/>
    </row>
    <row r="373">
      <c r="A373" s="295" t="n">
        <v>46197</v>
      </c>
      <c r="B373" s="14" t="inlineStr">
        <is>
          <t>La Cata LMF</t>
        </is>
      </c>
      <c r="C373" s="15" t="n">
        <v>59190</v>
      </c>
      <c r="D373" s="15" t="n">
        <v>25428</v>
      </c>
      <c r="E373" s="15">
        <f>D373*Setup!$B$6</f>
        <v/>
      </c>
      <c r="F373" s="15">
        <f>D373-E373</f>
        <v/>
      </c>
      <c r="G373" s="15" t="n">
        <v>80</v>
      </c>
      <c r="H373" s="15" t="n"/>
      <c r="I373" s="15" t="n">
        <v>0</v>
      </c>
      <c r="J373" s="15">
        <f>C373+F373+G373-I373</f>
        <v/>
      </c>
      <c r="K373" s="15" t="n"/>
      <c r="L373" s="15">
        <f>K373*Setup!$B$7</f>
        <v/>
      </c>
      <c r="M373" s="15">
        <f>J373-L373</f>
        <v/>
      </c>
      <c r="N373" s="21" t="n"/>
    </row>
    <row r="374">
      <c r="A374" s="295" t="n">
        <v>46197</v>
      </c>
      <c r="B374" s="14" t="inlineStr">
        <is>
          <t>La Cata DF</t>
        </is>
      </c>
      <c r="C374" s="15" t="n"/>
      <c r="D374" s="15" t="n"/>
      <c r="E374" s="15">
        <f>D374*Setup!$B$6</f>
        <v/>
      </c>
      <c r="F374" s="15">
        <f>D374-E374</f>
        <v/>
      </c>
      <c r="G374" s="15" t="n">
        <v>0</v>
      </c>
      <c r="H374" s="15" t="n"/>
      <c r="I374" s="15" t="n">
        <v>0</v>
      </c>
      <c r="J374" s="15">
        <f>C374+F374+G374-I374</f>
        <v/>
      </c>
      <c r="K374" s="15" t="n"/>
      <c r="L374" s="15">
        <f>K374*Setup!$B$7</f>
        <v/>
      </c>
      <c r="M374" s="15">
        <f>J374-L374</f>
        <v/>
      </c>
      <c r="N374" s="21" t="n"/>
    </row>
    <row r="375">
      <c r="A375" s="295" t="n">
        <v>46197</v>
      </c>
      <c r="B375" s="14" t="inlineStr">
        <is>
          <t>La Cata SJM</t>
        </is>
      </c>
      <c r="C375" s="15" t="n"/>
      <c r="D375" s="15" t="n"/>
      <c r="E375" s="15">
        <f>D375*Setup!$B$6</f>
        <v/>
      </c>
      <c r="F375" s="15">
        <f>D375-E375</f>
        <v/>
      </c>
      <c r="G375" s="15" t="n"/>
      <c r="H375" s="15" t="n"/>
      <c r="I375" s="15" t="n"/>
      <c r="J375" s="15">
        <f>C375+F375+G375-I375</f>
        <v/>
      </c>
      <c r="K375" s="15" t="n"/>
      <c r="L375" s="15">
        <f>K375*Setup!$B$7</f>
        <v/>
      </c>
      <c r="M375" s="15">
        <f>J375-L375</f>
        <v/>
      </c>
      <c r="N375" s="21" t="n"/>
    </row>
    <row r="376">
      <c r="A376" s="295" t="n">
        <v>46198</v>
      </c>
      <c r="B376" s="14" t="inlineStr">
        <is>
          <t>La Cata LMF</t>
        </is>
      </c>
      <c r="C376" s="15" t="n">
        <v>54185</v>
      </c>
      <c r="D376" s="15" t="n">
        <v>25635</v>
      </c>
      <c r="E376" s="15">
        <f>D376*Setup!$B$6</f>
        <v/>
      </c>
      <c r="F376" s="15">
        <f>D376-E376</f>
        <v/>
      </c>
      <c r="G376" s="15" t="n">
        <v>1925</v>
      </c>
      <c r="H376" s="15" t="n"/>
      <c r="I376" s="15" t="n">
        <v>0</v>
      </c>
      <c r="J376" s="15">
        <f>C376+F376+G376-I376</f>
        <v/>
      </c>
      <c r="K376" s="15" t="n"/>
      <c r="L376" s="15">
        <f>K376*Setup!$B$7</f>
        <v/>
      </c>
      <c r="M376" s="15">
        <f>J376-L376</f>
        <v/>
      </c>
      <c r="N376" s="21" t="n"/>
    </row>
    <row r="377">
      <c r="A377" s="295" t="n">
        <v>46198</v>
      </c>
      <c r="B377" s="14" t="inlineStr">
        <is>
          <t>La Cata DF</t>
        </is>
      </c>
      <c r="C377" s="15" t="n"/>
      <c r="D377" s="15" t="n"/>
      <c r="E377" s="15">
        <f>D377*Setup!$B$6</f>
        <v/>
      </c>
      <c r="F377" s="15">
        <f>D377-E377</f>
        <v/>
      </c>
      <c r="G377" s="15" t="n">
        <v>0</v>
      </c>
      <c r="H377" s="15" t="n"/>
      <c r="I377" s="15" t="n">
        <v>0</v>
      </c>
      <c r="J377" s="15">
        <f>C377+F377+G377-I377</f>
        <v/>
      </c>
      <c r="K377" s="15" t="n"/>
      <c r="L377" s="15">
        <f>K377*Setup!$B$7</f>
        <v/>
      </c>
      <c r="M377" s="15">
        <f>J377-L377</f>
        <v/>
      </c>
      <c r="N377" s="21" t="n"/>
    </row>
    <row r="378">
      <c r="A378" s="295" t="n">
        <v>46198</v>
      </c>
      <c r="B378" s="14" t="inlineStr">
        <is>
          <t>La Cata SJM</t>
        </is>
      </c>
      <c r="C378" s="15" t="n"/>
      <c r="D378" s="15" t="n"/>
      <c r="E378" s="15">
        <f>D378*Setup!$B$6</f>
        <v/>
      </c>
      <c r="F378" s="15">
        <f>D378-E378</f>
        <v/>
      </c>
      <c r="G378" s="15" t="n"/>
      <c r="H378" s="15" t="n"/>
      <c r="I378" s="15" t="n"/>
      <c r="J378" s="15">
        <f>C378+F378+G378-I378</f>
        <v/>
      </c>
      <c r="K378" s="15" t="n"/>
      <c r="L378" s="15">
        <f>K378*Setup!$B$7</f>
        <v/>
      </c>
      <c r="M378" s="15">
        <f>J378-L378</f>
        <v/>
      </c>
      <c r="N378" s="21" t="n"/>
    </row>
    <row r="379">
      <c r="A379" s="295" t="n">
        <v>46199</v>
      </c>
      <c r="B379" s="14" t="inlineStr">
        <is>
          <t>La Cata LMF</t>
        </is>
      </c>
      <c r="C379" s="15" t="n">
        <v>46815</v>
      </c>
      <c r="D379" s="15" t="n">
        <v>32320</v>
      </c>
      <c r="E379" s="15">
        <f>D379*Setup!$B$6</f>
        <v/>
      </c>
      <c r="F379" s="15">
        <f>D379-E379</f>
        <v/>
      </c>
      <c r="G379" s="15" t="n">
        <v>375</v>
      </c>
      <c r="H379" s="15" t="n"/>
      <c r="I379" s="15" t="n">
        <v>0</v>
      </c>
      <c r="J379" s="15">
        <f>C379+F379+G379-I379</f>
        <v/>
      </c>
      <c r="K379" s="15" t="n"/>
      <c r="L379" s="15">
        <f>K379*Setup!$B$7</f>
        <v/>
      </c>
      <c r="M379" s="15">
        <f>J379-L379</f>
        <v/>
      </c>
      <c r="N379" s="21" t="n"/>
    </row>
    <row r="380">
      <c r="A380" s="295" t="n">
        <v>46199</v>
      </c>
      <c r="B380" s="14" t="inlineStr">
        <is>
          <t>La Cata DF</t>
        </is>
      </c>
      <c r="C380" s="15" t="n"/>
      <c r="D380" s="15" t="n"/>
      <c r="E380" s="15">
        <f>D380*Setup!$B$6</f>
        <v/>
      </c>
      <c r="F380" s="15">
        <f>D380-E380</f>
        <v/>
      </c>
      <c r="G380" s="15" t="n">
        <v>0</v>
      </c>
      <c r="H380" s="15" t="n"/>
      <c r="I380" s="15" t="n">
        <v>0</v>
      </c>
      <c r="J380" s="15">
        <f>C380+F380+G380-I380</f>
        <v/>
      </c>
      <c r="K380" s="15" t="n"/>
      <c r="L380" s="15">
        <f>K380*Setup!$B$7</f>
        <v/>
      </c>
      <c r="M380" s="15">
        <f>J380-L380</f>
        <v/>
      </c>
      <c r="N380" s="21" t="n"/>
    </row>
    <row r="381">
      <c r="A381" s="295" t="n">
        <v>46199</v>
      </c>
      <c r="B381" s="14" t="inlineStr">
        <is>
          <t>La Cata SJM</t>
        </is>
      </c>
      <c r="C381" s="15" t="n"/>
      <c r="D381" s="15" t="n"/>
      <c r="E381" s="15">
        <f>D381*Setup!$B$6</f>
        <v/>
      </c>
      <c r="F381" s="15">
        <f>D381-E381</f>
        <v/>
      </c>
      <c r="G381" s="15" t="n"/>
      <c r="H381" s="15" t="n"/>
      <c r="I381" s="15" t="n"/>
      <c r="J381" s="15">
        <f>C381+F381+G381-I381</f>
        <v/>
      </c>
      <c r="K381" s="15" t="n"/>
      <c r="L381" s="15">
        <f>K381*Setup!$B$7</f>
        <v/>
      </c>
      <c r="M381" s="15">
        <f>J381-L381</f>
        <v/>
      </c>
      <c r="N381" s="21" t="n"/>
    </row>
    <row r="382">
      <c r="A382" s="295" t="n">
        <v>46200</v>
      </c>
      <c r="B382" s="14" t="inlineStr">
        <is>
          <t>La Cata LMF</t>
        </is>
      </c>
      <c r="C382" s="15" t="n">
        <v>160930</v>
      </c>
      <c r="D382" s="15" t="n">
        <v>69930</v>
      </c>
      <c r="E382" s="15">
        <f>D382*Setup!$B$6</f>
        <v/>
      </c>
      <c r="F382" s="15">
        <f>D382-E382</f>
        <v/>
      </c>
      <c r="G382" s="15" t="n">
        <v>3160</v>
      </c>
      <c r="H382" s="15" t="n"/>
      <c r="I382" s="15" t="n">
        <v>4585</v>
      </c>
      <c r="J382" s="15">
        <f>C382+F382+G382-I382</f>
        <v/>
      </c>
      <c r="K382" s="15" t="n"/>
      <c r="L382" s="15">
        <f>K382*Setup!$B$7</f>
        <v/>
      </c>
      <c r="M382" s="15">
        <f>J382-L382</f>
        <v/>
      </c>
      <c r="N382" s="21" t="n"/>
    </row>
    <row r="383">
      <c r="A383" s="295" t="n">
        <v>46200</v>
      </c>
      <c r="B383" s="14" t="inlineStr">
        <is>
          <t>La Cata DF</t>
        </is>
      </c>
      <c r="C383" s="15" t="n"/>
      <c r="D383" s="15" t="n"/>
      <c r="E383" s="15">
        <f>D383*Setup!$B$6</f>
        <v/>
      </c>
      <c r="F383" s="15">
        <f>D383-E383</f>
        <v/>
      </c>
      <c r="G383" s="15" t="n">
        <v>0</v>
      </c>
      <c r="H383" s="15" t="n"/>
      <c r="I383" s="15" t="n">
        <v>0</v>
      </c>
      <c r="J383" s="15">
        <f>C383+F383+G383-I383</f>
        <v/>
      </c>
      <c r="K383" s="15" t="n"/>
      <c r="L383" s="15">
        <f>K383*Setup!$B$7</f>
        <v/>
      </c>
      <c r="M383" s="15">
        <f>J383-L383</f>
        <v/>
      </c>
      <c r="N383" s="21" t="n"/>
    </row>
    <row r="384">
      <c r="A384" s="295" t="n">
        <v>46200</v>
      </c>
      <c r="B384" s="14" t="inlineStr">
        <is>
          <t>La Cata SJM</t>
        </is>
      </c>
      <c r="C384" s="15" t="n"/>
      <c r="D384" s="15" t="n"/>
      <c r="E384" s="15">
        <f>D384*Setup!$B$6</f>
        <v/>
      </c>
      <c r="F384" s="15">
        <f>D384-E384</f>
        <v/>
      </c>
      <c r="G384" s="15" t="n"/>
      <c r="H384" s="15" t="n"/>
      <c r="I384" s="15" t="n"/>
      <c r="J384" s="15">
        <f>C384+F384+G384-I384</f>
        <v/>
      </c>
      <c r="K384" s="15" t="n"/>
      <c r="L384" s="15">
        <f>K384*Setup!$B$7</f>
        <v/>
      </c>
      <c r="M384" s="15">
        <f>J384-L384</f>
        <v/>
      </c>
      <c r="N384" s="21" t="n"/>
    </row>
    <row r="385">
      <c r="A385" s="295" t="n">
        <v>46201</v>
      </c>
      <c r="B385" s="14" t="inlineStr">
        <is>
          <t>La Cata LMF</t>
        </is>
      </c>
      <c r="C385" s="15" t="n">
        <v>208325</v>
      </c>
      <c r="D385" s="15" t="n">
        <v>60115</v>
      </c>
      <c r="E385" s="15">
        <f>D385*Setup!$B$6</f>
        <v/>
      </c>
      <c r="F385" s="15">
        <f>D385-E385</f>
        <v/>
      </c>
      <c r="G385" s="15" t="n">
        <v>5155</v>
      </c>
      <c r="H385" s="15" t="n"/>
      <c r="I385" s="15" t="n">
        <v>2930</v>
      </c>
      <c r="J385" s="15">
        <f>C385+F385+G385-I385</f>
        <v/>
      </c>
      <c r="K385" s="15" t="n"/>
      <c r="L385" s="15">
        <f>K385*Setup!$B$7</f>
        <v/>
      </c>
      <c r="M385" s="15">
        <f>J385-L385</f>
        <v/>
      </c>
      <c r="N385" s="21" t="n"/>
    </row>
    <row r="386">
      <c r="A386" s="295" t="n">
        <v>46201</v>
      </c>
      <c r="B386" s="14" t="inlineStr">
        <is>
          <t>La Cata DF</t>
        </is>
      </c>
      <c r="C386" s="15" t="n"/>
      <c r="D386" s="15" t="n"/>
      <c r="E386" s="15">
        <f>D386*Setup!$B$6</f>
        <v/>
      </c>
      <c r="F386" s="15">
        <f>D386-E386</f>
        <v/>
      </c>
      <c r="G386" s="15" t="n">
        <v>0</v>
      </c>
      <c r="H386" s="15" t="n"/>
      <c r="I386" s="15" t="n">
        <v>0</v>
      </c>
      <c r="J386" s="15">
        <f>C386+F386+G386-I386</f>
        <v/>
      </c>
      <c r="K386" s="15" t="n"/>
      <c r="L386" s="15">
        <f>K386*Setup!$B$7</f>
        <v/>
      </c>
      <c r="M386" s="15">
        <f>J386-L386</f>
        <v/>
      </c>
      <c r="N386" s="21" t="n"/>
    </row>
    <row r="387">
      <c r="A387" s="295" t="n">
        <v>46201</v>
      </c>
      <c r="B387" s="14" t="inlineStr">
        <is>
          <t>La Cata SJM</t>
        </is>
      </c>
      <c r="C387" s="15" t="n"/>
      <c r="D387" s="15" t="n"/>
      <c r="E387" s="15">
        <f>D387*Setup!$B$6</f>
        <v/>
      </c>
      <c r="F387" s="15">
        <f>D387-E387</f>
        <v/>
      </c>
      <c r="G387" s="15" t="n"/>
      <c r="H387" s="15" t="n"/>
      <c r="I387" s="15" t="n"/>
      <c r="J387" s="15">
        <f>C387+F387+G387-I387</f>
        <v/>
      </c>
      <c r="K387" s="15" t="n"/>
      <c r="L387" s="15">
        <f>K387*Setup!$B$7</f>
        <v/>
      </c>
      <c r="M387" s="15">
        <f>J387-L387</f>
        <v/>
      </c>
      <c r="N387" s="21" t="n"/>
    </row>
    <row r="388">
      <c r="A388" s="295" t="n">
        <v>46202</v>
      </c>
      <c r="B388" s="14" t="inlineStr">
        <is>
          <t>La Cata LMF</t>
        </is>
      </c>
      <c r="C388" s="15" t="n">
        <v>41605</v>
      </c>
      <c r="D388" s="15" t="n">
        <v>17395</v>
      </c>
      <c r="E388" s="15">
        <f>D388*Setup!$B$6</f>
        <v/>
      </c>
      <c r="F388" s="15">
        <f>D388-E388</f>
        <v/>
      </c>
      <c r="G388" s="15" t="n">
        <v>580</v>
      </c>
      <c r="H388" s="15" t="n"/>
      <c r="I388" s="15" t="n">
        <v>0</v>
      </c>
      <c r="J388" s="15">
        <f>C388+F388+G388-I388</f>
        <v/>
      </c>
      <c r="K388" s="15" t="n"/>
      <c r="L388" s="15">
        <f>K388*Setup!$B$7</f>
        <v/>
      </c>
      <c r="M388" s="15">
        <f>J388-L388</f>
        <v/>
      </c>
      <c r="N388" s="21" t="n"/>
    </row>
    <row r="389">
      <c r="A389" s="295" t="n">
        <v>46202</v>
      </c>
      <c r="B389" s="14" t="inlineStr">
        <is>
          <t>La Cata DF</t>
        </is>
      </c>
      <c r="C389" s="15" t="n"/>
      <c r="D389" s="15" t="n"/>
      <c r="E389" s="15">
        <f>D389*Setup!$B$6</f>
        <v/>
      </c>
      <c r="F389" s="15">
        <f>D389-E389</f>
        <v/>
      </c>
      <c r="G389" s="15" t="n">
        <v>0</v>
      </c>
      <c r="H389" s="15" t="n"/>
      <c r="I389" s="15" t="n">
        <v>0</v>
      </c>
      <c r="J389" s="15">
        <f>C389+F389+G389-I389</f>
        <v/>
      </c>
      <c r="K389" s="15" t="n"/>
      <c r="L389" s="15">
        <f>K389*Setup!$B$7</f>
        <v/>
      </c>
      <c r="M389" s="15">
        <f>J389-L389</f>
        <v/>
      </c>
      <c r="N389" s="21" t="n"/>
    </row>
    <row r="390">
      <c r="A390" s="295" t="n">
        <v>46202</v>
      </c>
      <c r="B390" s="14" t="inlineStr">
        <is>
          <t>La Cata SJM</t>
        </is>
      </c>
      <c r="C390" s="15" t="n"/>
      <c r="D390" s="15" t="n"/>
      <c r="E390" s="15">
        <f>D390*Setup!$B$6</f>
        <v/>
      </c>
      <c r="F390" s="15">
        <f>D390-E390</f>
        <v/>
      </c>
      <c r="G390" s="15" t="n"/>
      <c r="H390" s="15" t="n"/>
      <c r="I390" s="15" t="n"/>
      <c r="J390" s="15">
        <f>C390+F390+G390-I390</f>
        <v/>
      </c>
      <c r="K390" s="15" t="n"/>
      <c r="L390" s="15">
        <f>K390*Setup!$B$7</f>
        <v/>
      </c>
      <c r="M390" s="15">
        <f>J390-L390</f>
        <v/>
      </c>
      <c r="N390" s="21" t="n"/>
    </row>
    <row r="391">
      <c r="A391" s="295" t="n">
        <v>46203</v>
      </c>
      <c r="B391" s="14" t="inlineStr">
        <is>
          <t>La Cata LMF</t>
        </is>
      </c>
      <c r="C391" s="15" t="n">
        <v>38400</v>
      </c>
      <c r="D391" s="15" t="n">
        <v>12390</v>
      </c>
      <c r="E391" s="15">
        <f>D391*Setup!$B$6</f>
        <v/>
      </c>
      <c r="F391" s="15">
        <f>D391-E391</f>
        <v/>
      </c>
      <c r="G391" s="15" t="n">
        <v>1600</v>
      </c>
      <c r="H391" s="15" t="n"/>
      <c r="I391" s="15" t="n">
        <v>0</v>
      </c>
      <c r="J391" s="15">
        <f>C391+F391+G391-I391</f>
        <v/>
      </c>
      <c r="K391" s="15" t="n"/>
      <c r="L391" s="15">
        <f>K391*Setup!$B$7</f>
        <v/>
      </c>
      <c r="M391" s="15">
        <f>J391-L391</f>
        <v/>
      </c>
      <c r="N391" s="21" t="n"/>
    </row>
    <row r="392">
      <c r="A392" s="295" t="n">
        <v>46203</v>
      </c>
      <c r="B392" s="14" t="inlineStr">
        <is>
          <t>La Cata DF</t>
        </is>
      </c>
      <c r="C392" s="15" t="n"/>
      <c r="D392" s="15" t="n"/>
      <c r="E392" s="15">
        <f>D392*Setup!$B$6</f>
        <v/>
      </c>
      <c r="F392" s="15">
        <f>D392-E392</f>
        <v/>
      </c>
      <c r="G392" s="15" t="n">
        <v>0</v>
      </c>
      <c r="H392" s="15" t="n"/>
      <c r="I392" s="15" t="n">
        <v>0</v>
      </c>
      <c r="J392" s="15">
        <f>C392+F392+G392-I392</f>
        <v/>
      </c>
      <c r="K392" s="15" t="n"/>
      <c r="L392" s="15">
        <f>K392*Setup!$B$7</f>
        <v/>
      </c>
      <c r="M392" s="15">
        <f>J392-L392</f>
        <v/>
      </c>
      <c r="N392" s="21" t="n"/>
    </row>
    <row r="393">
      <c r="A393" s="295" t="n">
        <v>46203</v>
      </c>
      <c r="B393" s="14" t="inlineStr">
        <is>
          <t>La Cata SJM</t>
        </is>
      </c>
      <c r="C393" s="15" t="n"/>
      <c r="D393" s="15" t="n"/>
      <c r="E393" s="15">
        <f>D393*Setup!$B$6</f>
        <v/>
      </c>
      <c r="F393" s="15">
        <f>D393-E393</f>
        <v/>
      </c>
      <c r="G393" s="15" t="n"/>
      <c r="H393" s="15" t="n"/>
      <c r="I393" s="15" t="n"/>
      <c r="J393" s="15">
        <f>C393+F393+G393-I393</f>
        <v/>
      </c>
      <c r="K393" s="15" t="n"/>
      <c r="L393" s="15">
        <f>K393*Setup!$B$7</f>
        <v/>
      </c>
      <c r="M393" s="15">
        <f>J393-L393</f>
        <v/>
      </c>
      <c r="N393" s="21" t="n"/>
    </row>
    <row r="394">
      <c r="A394" s="359" t="n">
        <v>46223</v>
      </c>
      <c r="B394" t="inlineStr">
        <is>
          <t>La Cata LMF</t>
        </is>
      </c>
      <c r="C394" s="8" t="n">
        <v>50485</v>
      </c>
      <c r="D394" s="8" t="n">
        <v>8800</v>
      </c>
      <c r="E394" s="8">
        <f>D394*Setup!$B$6</f>
        <v/>
      </c>
      <c r="F394" s="8">
        <f>D394-E394</f>
        <v/>
      </c>
      <c r="G394" s="8" t="n">
        <v>0</v>
      </c>
      <c r="H394" s="8" t="n"/>
      <c r="I394" s="8" t="n">
        <v>0</v>
      </c>
      <c r="J394" s="8">
        <f>C394+F394+G394-I394</f>
        <v/>
      </c>
      <c r="K394" s="8" t="n"/>
      <c r="L394" s="8" t="n">
        <v>8521.030000000001</v>
      </c>
      <c r="M394" s="8">
        <f>J394-L394</f>
        <v/>
      </c>
      <c r="N394" s="8" t="n"/>
    </row>
    <row r="395">
      <c r="A395" s="359" t="n">
        <v>46223</v>
      </c>
      <c r="B395" t="inlineStr">
        <is>
          <t>La Cata DF</t>
        </is>
      </c>
      <c r="C395" s="8" t="n">
        <v>0</v>
      </c>
      <c r="D395" s="8" t="n">
        <v>0</v>
      </c>
      <c r="E395" s="8">
        <f>D395*Setup!$B$6</f>
        <v/>
      </c>
      <c r="F395" s="8">
        <f>D395-E395</f>
        <v/>
      </c>
      <c r="G395" s="8" t="n">
        <v>0</v>
      </c>
      <c r="H395" s="8" t="n"/>
      <c r="I395" s="8" t="n">
        <v>0</v>
      </c>
      <c r="J395" s="8">
        <f>C395+F395+G395-I395</f>
        <v/>
      </c>
      <c r="K395" s="8" t="n"/>
      <c r="L395" s="8" t="n">
        <v>0</v>
      </c>
      <c r="M395" s="8">
        <f>J395-L395</f>
        <v/>
      </c>
      <c r="N395" s="8" t="n"/>
    </row>
    <row r="396">
      <c r="A396" s="359" t="n">
        <v>46223</v>
      </c>
      <c r="B396" t="inlineStr">
        <is>
          <t>La Cata SJM</t>
        </is>
      </c>
      <c r="C396" s="8" t="n">
        <v>0</v>
      </c>
      <c r="D396" s="8" t="n">
        <v>0</v>
      </c>
      <c r="E396" s="8">
        <f>D396*Setup!$B$6</f>
        <v/>
      </c>
      <c r="F396" s="8">
        <f>D396-E396</f>
        <v/>
      </c>
      <c r="G396" s="8" t="n">
        <v>0</v>
      </c>
      <c r="H396" s="8" t="n"/>
      <c r="I396" s="8" t="n">
        <v>0</v>
      </c>
      <c r="J396" s="8">
        <f>C396+F396+G396-I396</f>
        <v/>
      </c>
      <c r="K396" s="8" t="n"/>
      <c r="L396" s="8" t="n">
        <v>0</v>
      </c>
      <c r="M396" s="8">
        <f>J396-L396</f>
        <v/>
      </c>
      <c r="N396" s="8" t="n"/>
    </row>
    <row r="397">
      <c r="A397" s="295" t="n"/>
      <c r="B397" s="14" t="n"/>
      <c r="C397" s="15" t="n"/>
      <c r="D397" s="15" t="n"/>
      <c r="E397" s="15" t="n"/>
      <c r="F397" s="15" t="n"/>
      <c r="G397" s="15" t="n"/>
      <c r="H397" s="15" t="n"/>
      <c r="I397" s="15" t="n"/>
      <c r="J397" s="15" t="n"/>
      <c r="K397" s="15" t="n"/>
      <c r="L397" s="15" t="n"/>
      <c r="M397" s="15" t="n"/>
      <c r="N397" s="21" t="n"/>
    </row>
    <row r="398">
      <c r="A398" s="295" t="n"/>
      <c r="B398" s="14" t="n"/>
      <c r="C398" s="15" t="n"/>
      <c r="D398" s="15" t="n"/>
      <c r="E398" s="15" t="n"/>
      <c r="F398" s="15" t="n"/>
      <c r="G398" s="15" t="n"/>
      <c r="H398" s="15" t="n"/>
      <c r="I398" s="15" t="n"/>
      <c r="J398" s="15" t="n"/>
      <c r="K398" s="15" t="n"/>
      <c r="L398" s="15" t="n"/>
      <c r="M398" s="15" t="n"/>
      <c r="N398" s="21" t="n"/>
    </row>
    <row r="399">
      <c r="A399" s="295" t="n"/>
      <c r="B399" s="14" t="n"/>
      <c r="C399" s="15" t="n"/>
      <c r="D399" s="15" t="n"/>
      <c r="E399" s="15" t="n"/>
      <c r="F399" s="15" t="n"/>
      <c r="G399" s="15" t="n"/>
      <c r="H399" s="15" t="n"/>
      <c r="I399" s="15" t="n"/>
      <c r="J399" s="15" t="n"/>
      <c r="K399" s="15" t="n"/>
      <c r="L399" s="15" t="n"/>
      <c r="M399" s="15" t="n"/>
      <c r="N399" s="21" t="n"/>
    </row>
    <row r="400">
      <c r="A400" s="295" t="n"/>
      <c r="B400" s="14" t="n"/>
      <c r="C400" s="15" t="n"/>
      <c r="D400" s="15" t="n"/>
      <c r="E400" s="15" t="n"/>
      <c r="F400" s="15" t="n"/>
      <c r="G400" s="15" t="n"/>
      <c r="H400" s="15" t="n"/>
      <c r="I400" s="15" t="n"/>
      <c r="J400" s="15" t="n"/>
      <c r="K400" s="15" t="n"/>
      <c r="L400" s="15" t="n"/>
      <c r="M400" s="15" t="n"/>
      <c r="N400" s="21" t="n"/>
    </row>
    <row r="401">
      <c r="A401" s="295" t="n"/>
      <c r="B401" s="14" t="n"/>
      <c r="C401" s="15" t="n"/>
      <c r="D401" s="15" t="n"/>
      <c r="E401" s="15" t="n"/>
      <c r="F401" s="15" t="n"/>
      <c r="G401" s="15" t="n"/>
      <c r="H401" s="15" t="n"/>
      <c r="I401" s="15" t="n"/>
      <c r="J401" s="15" t="n"/>
      <c r="K401" s="15" t="n"/>
      <c r="L401" s="15" t="n"/>
      <c r="M401" s="15" t="n"/>
      <c r="N401" s="21" t="n"/>
    </row>
    <row r="402">
      <c r="A402" s="295" t="n"/>
      <c r="B402" s="14" t="n"/>
      <c r="C402" s="15" t="n"/>
      <c r="D402" s="15" t="n"/>
      <c r="E402" s="15" t="n"/>
      <c r="F402" s="15" t="n"/>
      <c r="G402" s="15" t="n"/>
      <c r="H402" s="15" t="n"/>
      <c r="I402" s="15" t="n"/>
      <c r="J402" s="15" t="n"/>
      <c r="K402" s="15" t="n"/>
      <c r="L402" s="15" t="n"/>
      <c r="M402" s="15" t="n"/>
      <c r="N402" s="21" t="n"/>
    </row>
    <row r="403">
      <c r="A403" s="295" t="n"/>
      <c r="B403" s="14" t="n"/>
      <c r="C403" s="15" t="n"/>
      <c r="D403" s="15" t="n"/>
      <c r="E403" s="15" t="n"/>
      <c r="F403" s="15" t="n"/>
      <c r="G403" s="15" t="n"/>
      <c r="H403" s="15" t="n"/>
      <c r="I403" s="15" t="n"/>
      <c r="J403" s="15" t="n"/>
      <c r="K403" s="15" t="n"/>
      <c r="L403" s="15" t="n"/>
      <c r="M403" s="15" t="n"/>
      <c r="N403" s="21" t="n"/>
    </row>
    <row r="404">
      <c r="A404" s="295" t="n"/>
      <c r="B404" s="14" t="n"/>
      <c r="C404" s="15" t="n"/>
      <c r="D404" s="15" t="n"/>
      <c r="E404" s="15" t="n"/>
      <c r="F404" s="15" t="n"/>
      <c r="G404" s="15" t="n"/>
      <c r="H404" s="15" t="n"/>
      <c r="I404" s="15" t="n"/>
      <c r="J404" s="15" t="n"/>
      <c r="K404" s="15" t="n"/>
      <c r="L404" s="15" t="n"/>
      <c r="M404" s="15" t="n"/>
      <c r="N404" s="21" t="n"/>
    </row>
    <row r="405">
      <c r="A405" s="295" t="n"/>
      <c r="B405" s="14" t="n"/>
      <c r="C405" s="15" t="n"/>
      <c r="D405" s="15" t="n"/>
      <c r="E405" s="15" t="n"/>
      <c r="F405" s="15" t="n"/>
      <c r="G405" s="15" t="n"/>
      <c r="H405" s="15" t="n"/>
      <c r="I405" s="15" t="n"/>
      <c r="J405" s="15" t="n"/>
      <c r="K405" s="15" t="n"/>
      <c r="L405" s="15" t="n"/>
      <c r="M405" s="15" t="n"/>
      <c r="N405" s="21" t="n"/>
    </row>
    <row r="406">
      <c r="A406" s="295" t="n"/>
      <c r="B406" s="14" t="n"/>
      <c r="C406" s="15" t="n"/>
      <c r="D406" s="15" t="n"/>
      <c r="E406" s="15" t="n"/>
      <c r="F406" s="15" t="n"/>
      <c r="G406" s="15" t="n"/>
      <c r="H406" s="15" t="n"/>
      <c r="I406" s="15" t="n"/>
      <c r="J406" s="15" t="n"/>
      <c r="K406" s="15" t="n"/>
      <c r="L406" s="15" t="n"/>
      <c r="M406" s="15" t="n"/>
      <c r="N406" s="21" t="n"/>
    </row>
    <row r="407">
      <c r="A407" s="295" t="n"/>
      <c r="B407" s="14" t="n"/>
      <c r="C407" s="15" t="n"/>
      <c r="D407" s="15" t="n"/>
      <c r="E407" s="15" t="n"/>
      <c r="F407" s="15" t="n"/>
      <c r="G407" s="15" t="n"/>
      <c r="H407" s="15" t="n"/>
      <c r="I407" s="15" t="n"/>
      <c r="J407" s="15" t="n"/>
      <c r="K407" s="15" t="n"/>
      <c r="L407" s="15" t="n"/>
      <c r="M407" s="15" t="n"/>
      <c r="N407" s="21" t="n"/>
    </row>
    <row r="408">
      <c r="A408" s="295" t="n"/>
      <c r="B408" s="14" t="n"/>
      <c r="C408" s="15" t="n"/>
      <c r="D408" s="15" t="n"/>
      <c r="E408" s="15" t="n"/>
      <c r="F408" s="15" t="n"/>
      <c r="G408" s="15" t="n"/>
      <c r="H408" s="15" t="n"/>
      <c r="I408" s="15" t="n"/>
      <c r="J408" s="15" t="n"/>
      <c r="K408" s="15" t="n"/>
      <c r="L408" s="15" t="n"/>
      <c r="M408" s="15" t="n"/>
      <c r="N408" s="21" t="n"/>
    </row>
    <row r="409">
      <c r="A409" s="295" t="n"/>
      <c r="B409" s="14" t="n"/>
      <c r="C409" s="15" t="n"/>
      <c r="D409" s="15" t="n"/>
      <c r="E409" s="15" t="n"/>
      <c r="F409" s="15" t="n"/>
      <c r="G409" s="15" t="n"/>
      <c r="H409" s="15" t="n"/>
      <c r="I409" s="15" t="n"/>
      <c r="J409" s="15" t="n"/>
      <c r="K409" s="15" t="n"/>
      <c r="L409" s="15" t="n"/>
      <c r="M409" s="15" t="n"/>
      <c r="N409" s="21" t="n"/>
    </row>
    <row r="410">
      <c r="A410" s="295" t="n"/>
      <c r="B410" s="14" t="n"/>
      <c r="C410" s="15" t="n"/>
      <c r="D410" s="15" t="n"/>
      <c r="E410" s="15" t="n"/>
      <c r="F410" s="15" t="n"/>
      <c r="G410" s="15" t="n"/>
      <c r="H410" s="15" t="n"/>
      <c r="I410" s="15" t="n"/>
      <c r="J410" s="15" t="n"/>
      <c r="K410" s="15" t="n"/>
      <c r="L410" s="15" t="n"/>
      <c r="M410" s="15" t="n"/>
      <c r="N410" s="21" t="n"/>
    </row>
    <row r="411">
      <c r="A411" s="295" t="n"/>
      <c r="B411" s="14" t="n"/>
      <c r="C411" s="15" t="n"/>
      <c r="D411" s="15" t="n"/>
      <c r="E411" s="15" t="n"/>
      <c r="F411" s="15" t="n"/>
      <c r="G411" s="15" t="n"/>
      <c r="H411" s="15" t="n"/>
      <c r="I411" s="15" t="n"/>
      <c r="J411" s="15" t="n"/>
      <c r="K411" s="15" t="n"/>
      <c r="L411" s="15" t="n"/>
      <c r="M411" s="15" t="n"/>
      <c r="N411" s="21" t="n"/>
    </row>
    <row r="412">
      <c r="A412" s="295" t="n"/>
      <c r="B412" s="14" t="n"/>
      <c r="C412" s="15" t="n"/>
      <c r="D412" s="15" t="n"/>
      <c r="E412" s="15" t="n"/>
      <c r="F412" s="15" t="n"/>
      <c r="G412" s="15" t="n"/>
      <c r="H412" s="15" t="n"/>
      <c r="I412" s="15" t="n"/>
      <c r="J412" s="15" t="n"/>
      <c r="K412" s="15" t="n"/>
      <c r="L412" s="15" t="n"/>
      <c r="M412" s="15" t="n"/>
      <c r="N412" s="21" t="n"/>
    </row>
    <row r="413">
      <c r="A413" s="295" t="n"/>
      <c r="B413" s="14" t="n"/>
      <c r="C413" s="15" t="n"/>
      <c r="D413" s="15" t="n"/>
      <c r="E413" s="15" t="n"/>
      <c r="F413" s="15" t="n"/>
      <c r="G413" s="15" t="n"/>
      <c r="H413" s="15" t="n"/>
      <c r="I413" s="15" t="n"/>
      <c r="J413" s="15" t="n"/>
      <c r="K413" s="15" t="n"/>
      <c r="L413" s="15" t="n"/>
      <c r="M413" s="15" t="n"/>
      <c r="N413" s="21" t="n"/>
    </row>
    <row r="414">
      <c r="A414" s="295" t="n"/>
      <c r="B414" s="14" t="n"/>
      <c r="C414" s="15" t="n"/>
      <c r="D414" s="15" t="n"/>
      <c r="E414" s="15" t="n"/>
      <c r="F414" s="15" t="n"/>
      <c r="G414" s="15" t="n"/>
      <c r="H414" s="15" t="n"/>
      <c r="I414" s="15" t="n"/>
      <c r="J414" s="15" t="n"/>
      <c r="K414" s="15" t="n"/>
      <c r="L414" s="15" t="n"/>
      <c r="M414" s="15" t="n"/>
      <c r="N414" s="21" t="n"/>
    </row>
    <row r="415">
      <c r="A415" s="295" t="n"/>
      <c r="B415" s="14" t="n"/>
      <c r="C415" s="15" t="n"/>
      <c r="D415" s="15" t="n"/>
      <c r="E415" s="15" t="n"/>
      <c r="F415" s="15" t="n"/>
      <c r="G415" s="15" t="n"/>
      <c r="H415" s="15" t="n"/>
      <c r="I415" s="15" t="n"/>
      <c r="J415" s="15" t="n"/>
      <c r="K415" s="15" t="n"/>
      <c r="L415" s="15" t="n"/>
      <c r="M415" s="15" t="n"/>
      <c r="N415" s="21" t="n"/>
    </row>
    <row r="416">
      <c r="A416" s="295" t="n"/>
      <c r="B416" s="14" t="n"/>
      <c r="C416" s="15" t="n"/>
      <c r="D416" s="15" t="n"/>
      <c r="E416" s="15" t="n"/>
      <c r="F416" s="15" t="n"/>
      <c r="G416" s="15" t="n"/>
      <c r="H416" s="15" t="n"/>
      <c r="I416" s="15" t="n"/>
      <c r="J416" s="15" t="n"/>
      <c r="K416" s="15" t="n"/>
      <c r="L416" s="15" t="n"/>
      <c r="M416" s="15" t="n"/>
      <c r="N416" s="21" t="n"/>
    </row>
    <row r="417">
      <c r="A417" s="295" t="n"/>
      <c r="B417" s="14" t="n"/>
      <c r="C417" s="15" t="n"/>
      <c r="D417" s="15" t="n"/>
      <c r="E417" s="15" t="n"/>
      <c r="F417" s="15" t="n"/>
      <c r="G417" s="15" t="n"/>
      <c r="H417" s="15" t="n"/>
      <c r="I417" s="15" t="n"/>
      <c r="J417" s="15" t="n"/>
      <c r="K417" s="15" t="n"/>
      <c r="L417" s="15" t="n"/>
      <c r="M417" s="15" t="n"/>
      <c r="N417" s="21" t="n"/>
    </row>
    <row r="418">
      <c r="A418" s="295" t="n"/>
      <c r="B418" s="14" t="n"/>
      <c r="C418" s="15" t="n"/>
      <c r="D418" s="15" t="n"/>
      <c r="E418" s="15" t="n"/>
      <c r="F418" s="15" t="n"/>
      <c r="G418" s="15" t="n"/>
      <c r="H418" s="15" t="n"/>
      <c r="I418" s="15" t="n"/>
      <c r="J418" s="15" t="n"/>
      <c r="K418" s="15" t="n"/>
      <c r="L418" s="15" t="n"/>
      <c r="M418" s="15" t="n"/>
      <c r="N418" s="21" t="n"/>
    </row>
    <row r="419">
      <c r="A419" s="295" t="n"/>
      <c r="B419" s="14" t="n"/>
      <c r="C419" s="15" t="n"/>
      <c r="D419" s="15" t="n"/>
      <c r="E419" s="15" t="n"/>
      <c r="F419" s="15" t="n"/>
      <c r="G419" s="15" t="n"/>
      <c r="H419" s="15" t="n"/>
      <c r="I419" s="15" t="n"/>
      <c r="J419" s="15" t="n"/>
      <c r="K419" s="15" t="n"/>
      <c r="L419" s="15" t="n"/>
      <c r="M419" s="15" t="n"/>
      <c r="N419" s="21" t="n"/>
    </row>
    <row r="420">
      <c r="A420" s="295" t="n"/>
      <c r="B420" s="14" t="n"/>
      <c r="C420" s="15" t="n"/>
      <c r="D420" s="15" t="n"/>
      <c r="E420" s="15" t="n"/>
      <c r="F420" s="15" t="n"/>
      <c r="G420" s="15" t="n"/>
      <c r="H420" s="15" t="n"/>
      <c r="I420" s="15" t="n"/>
      <c r="J420" s="15" t="n"/>
      <c r="K420" s="15" t="n"/>
      <c r="L420" s="15" t="n"/>
      <c r="M420" s="15" t="n"/>
      <c r="N420" s="21" t="n"/>
    </row>
    <row r="421">
      <c r="A421" s="295" t="n"/>
      <c r="B421" s="14" t="n"/>
      <c r="C421" s="15" t="n"/>
      <c r="D421" s="15" t="n"/>
      <c r="E421" s="15" t="n"/>
      <c r="F421" s="15" t="n"/>
      <c r="G421" s="15" t="n"/>
      <c r="H421" s="15" t="n"/>
      <c r="I421" s="15" t="n"/>
      <c r="J421" s="15" t="n"/>
      <c r="K421" s="15" t="n"/>
      <c r="L421" s="15" t="n"/>
      <c r="M421" s="15" t="n"/>
      <c r="N421" s="21" t="n"/>
    </row>
    <row r="422">
      <c r="A422" s="295" t="n"/>
      <c r="B422" s="14" t="n"/>
      <c r="C422" s="15" t="n"/>
      <c r="D422" s="15" t="n"/>
      <c r="E422" s="15" t="n"/>
      <c r="F422" s="15" t="n"/>
      <c r="G422" s="15" t="n"/>
      <c r="H422" s="15" t="n"/>
      <c r="I422" s="15" t="n"/>
      <c r="J422" s="15" t="n"/>
      <c r="K422" s="15" t="n"/>
      <c r="L422" s="15" t="n"/>
      <c r="M422" s="15" t="n"/>
      <c r="N422" s="21" t="n"/>
    </row>
    <row r="423">
      <c r="A423" s="295" t="n"/>
      <c r="B423" s="14" t="n"/>
      <c r="C423" s="15" t="n"/>
      <c r="D423" s="15" t="n"/>
      <c r="E423" s="15" t="n"/>
      <c r="F423" s="15" t="n"/>
      <c r="G423" s="15" t="n"/>
      <c r="H423" s="15" t="n"/>
      <c r="I423" s="15" t="n"/>
      <c r="J423" s="15" t="n"/>
      <c r="K423" s="15" t="n"/>
      <c r="L423" s="15" t="n"/>
      <c r="M423" s="15" t="n"/>
      <c r="N423" s="21" t="n"/>
    </row>
    <row r="424">
      <c r="A424" s="295" t="n"/>
      <c r="B424" s="14" t="n"/>
      <c r="C424" s="15" t="n"/>
      <c r="D424" s="15" t="n"/>
      <c r="E424" s="15" t="n"/>
      <c r="F424" s="15" t="n"/>
      <c r="G424" s="15" t="n"/>
      <c r="H424" s="15" t="n"/>
      <c r="I424" s="15" t="n"/>
      <c r="J424" s="15" t="n"/>
      <c r="K424" s="15" t="n"/>
      <c r="L424" s="15" t="n"/>
      <c r="M424" s="15" t="n"/>
      <c r="N424" s="21" t="n"/>
    </row>
    <row r="425">
      <c r="A425" s="295" t="n"/>
      <c r="B425" s="14" t="n"/>
      <c r="C425" s="15" t="n"/>
      <c r="D425" s="15" t="n"/>
      <c r="E425" s="15" t="n"/>
      <c r="F425" s="15" t="n"/>
      <c r="G425" s="15" t="n"/>
      <c r="H425" s="15" t="n"/>
      <c r="I425" s="15" t="n"/>
      <c r="J425" s="15" t="n"/>
      <c r="K425" s="15" t="n"/>
      <c r="L425" s="15" t="n"/>
      <c r="M425" s="15" t="n"/>
      <c r="N425" s="21" t="n"/>
    </row>
    <row r="426">
      <c r="A426" s="295" t="n"/>
      <c r="B426" s="14" t="n"/>
      <c r="C426" s="15" t="n"/>
      <c r="D426" s="15" t="n"/>
      <c r="E426" s="15" t="n"/>
      <c r="F426" s="15" t="n"/>
      <c r="G426" s="15" t="n"/>
      <c r="H426" s="15" t="n"/>
      <c r="I426" s="15" t="n"/>
      <c r="J426" s="15" t="n"/>
      <c r="K426" s="15" t="n"/>
      <c r="L426" s="15" t="n"/>
      <c r="M426" s="15" t="n"/>
      <c r="N426" s="21" t="n"/>
    </row>
    <row r="427">
      <c r="A427" s="295" t="n"/>
      <c r="B427" s="14" t="n"/>
      <c r="C427" s="15" t="n"/>
      <c r="D427" s="15" t="n"/>
      <c r="E427" s="15" t="n"/>
      <c r="F427" s="15" t="n"/>
      <c r="G427" s="15" t="n"/>
      <c r="H427" s="15" t="n"/>
      <c r="I427" s="15" t="n"/>
      <c r="J427" s="15" t="n"/>
      <c r="K427" s="15" t="n"/>
      <c r="L427" s="15" t="n"/>
      <c r="M427" s="15" t="n"/>
      <c r="N427" s="21" t="n"/>
    </row>
    <row r="428">
      <c r="A428" s="295" t="n"/>
      <c r="B428" s="14" t="n"/>
      <c r="C428" s="15" t="n"/>
      <c r="D428" s="15" t="n"/>
      <c r="E428" s="15" t="n"/>
      <c r="F428" s="15" t="n"/>
      <c r="G428" s="15" t="n"/>
      <c r="H428" s="15" t="n"/>
      <c r="I428" s="15" t="n"/>
      <c r="J428" s="15" t="n"/>
      <c r="K428" s="15" t="n"/>
      <c r="L428" s="15" t="n"/>
      <c r="M428" s="15" t="n"/>
      <c r="N428" s="21" t="n"/>
    </row>
    <row r="429">
      <c r="A429" s="295" t="n"/>
      <c r="B429" s="14" t="n"/>
      <c r="C429" s="15" t="n"/>
      <c r="D429" s="15" t="n"/>
      <c r="E429" s="15" t="n"/>
      <c r="F429" s="15" t="n"/>
      <c r="G429" s="15" t="n"/>
      <c r="H429" s="15" t="n"/>
      <c r="I429" s="15" t="n"/>
      <c r="J429" s="15" t="n"/>
      <c r="K429" s="15" t="n"/>
      <c r="L429" s="15" t="n"/>
      <c r="M429" s="15" t="n"/>
      <c r="N429" s="21" t="n"/>
    </row>
    <row r="430">
      <c r="A430" s="295" t="n"/>
      <c r="B430" s="14" t="n"/>
      <c r="C430" s="15" t="n"/>
      <c r="D430" s="15" t="n"/>
      <c r="E430" s="15" t="n"/>
      <c r="F430" s="15" t="n"/>
      <c r="G430" s="15" t="n"/>
      <c r="H430" s="15" t="n"/>
      <c r="I430" s="15" t="n"/>
      <c r="J430" s="15" t="n"/>
      <c r="K430" s="15" t="n"/>
      <c r="L430" s="15" t="n"/>
      <c r="M430" s="15" t="n"/>
      <c r="N430" s="21" t="n"/>
    </row>
    <row r="431">
      <c r="A431" s="295" t="n"/>
      <c r="B431" s="14" t="n"/>
      <c r="C431" s="15" t="n"/>
      <c r="D431" s="15" t="n"/>
      <c r="E431" s="15" t="n"/>
      <c r="F431" s="15" t="n"/>
      <c r="G431" s="15" t="n"/>
      <c r="H431" s="15" t="n"/>
      <c r="I431" s="15" t="n"/>
      <c r="J431" s="15" t="n"/>
      <c r="K431" s="15" t="n"/>
      <c r="L431" s="15" t="n"/>
      <c r="M431" s="15" t="n"/>
      <c r="N431" s="21" t="n"/>
    </row>
    <row r="432">
      <c r="A432" s="295" t="n"/>
      <c r="B432" s="14" t="n"/>
      <c r="C432" s="15" t="n"/>
      <c r="D432" s="15" t="n"/>
      <c r="E432" s="15" t="n"/>
      <c r="F432" s="15" t="n"/>
      <c r="G432" s="15" t="n"/>
      <c r="H432" s="15" t="n"/>
      <c r="I432" s="15" t="n"/>
      <c r="J432" s="15" t="n"/>
      <c r="K432" s="15" t="n"/>
      <c r="L432" s="15" t="n"/>
      <c r="M432" s="15" t="n"/>
      <c r="N432" s="21" t="n"/>
    </row>
    <row r="433">
      <c r="A433" s="295" t="n"/>
      <c r="B433" s="14" t="n"/>
      <c r="C433" s="15" t="n"/>
      <c r="D433" s="15" t="n"/>
      <c r="E433" s="15" t="n"/>
      <c r="F433" s="15" t="n"/>
      <c r="G433" s="15" t="n"/>
      <c r="H433" s="15" t="n"/>
      <c r="I433" s="15" t="n"/>
      <c r="J433" s="15" t="n"/>
      <c r="K433" s="15" t="n"/>
      <c r="L433" s="15" t="n"/>
      <c r="M433" s="15" t="n"/>
      <c r="N433" s="21" t="n"/>
    </row>
    <row r="434">
      <c r="A434" s="295" t="n"/>
      <c r="B434" s="14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  <c r="M434" s="15" t="n"/>
      <c r="N434" s="21" t="n"/>
    </row>
    <row r="435">
      <c r="A435" s="295" t="n"/>
      <c r="B435" s="14" t="n"/>
      <c r="C435" s="15" t="n"/>
      <c r="D435" s="15" t="n"/>
      <c r="E435" s="15" t="n"/>
      <c r="F435" s="15" t="n"/>
      <c r="G435" s="15" t="n"/>
      <c r="H435" s="15" t="n"/>
      <c r="I435" s="15" t="n"/>
      <c r="J435" s="15" t="n"/>
      <c r="K435" s="15" t="n"/>
      <c r="L435" s="15" t="n"/>
      <c r="M435" s="15" t="n"/>
      <c r="N435" s="21" t="n"/>
    </row>
    <row r="436">
      <c r="A436" s="295" t="n"/>
      <c r="B436" s="14" t="n"/>
      <c r="C436" s="15" t="n"/>
      <c r="D436" s="15" t="n"/>
      <c r="E436" s="15" t="n"/>
      <c r="F436" s="15" t="n"/>
      <c r="G436" s="15" t="n"/>
      <c r="H436" s="15" t="n"/>
      <c r="I436" s="15" t="n"/>
      <c r="J436" s="15" t="n"/>
      <c r="K436" s="15" t="n"/>
      <c r="L436" s="15" t="n"/>
      <c r="M436" s="15" t="n"/>
      <c r="N436" s="21" t="n"/>
    </row>
    <row r="437">
      <c r="A437" s="295" t="n"/>
      <c r="B437" s="14" t="n"/>
      <c r="C437" s="15" t="n"/>
      <c r="D437" s="15" t="n"/>
      <c r="E437" s="15" t="n"/>
      <c r="F437" s="15" t="n"/>
      <c r="G437" s="15" t="n"/>
      <c r="H437" s="15" t="n"/>
      <c r="I437" s="15" t="n"/>
      <c r="J437" s="15" t="n"/>
      <c r="K437" s="15" t="n"/>
      <c r="L437" s="15" t="n"/>
      <c r="M437" s="15" t="n"/>
      <c r="N437" s="21" t="n"/>
    </row>
    <row r="438">
      <c r="A438" s="295" t="n"/>
      <c r="B438" s="14" t="n"/>
      <c r="C438" s="15" t="n"/>
      <c r="D438" s="15" t="n"/>
      <c r="E438" s="15" t="n"/>
      <c r="F438" s="15" t="n"/>
      <c r="G438" s="15" t="n"/>
      <c r="H438" s="15" t="n"/>
      <c r="I438" s="15" t="n"/>
      <c r="J438" s="15" t="n"/>
      <c r="K438" s="15" t="n"/>
      <c r="L438" s="15" t="n"/>
      <c r="M438" s="15" t="n"/>
      <c r="N438" s="21" t="n"/>
    </row>
    <row r="439">
      <c r="A439" s="295" t="n"/>
      <c r="B439" s="14" t="n"/>
      <c r="C439" s="15" t="n"/>
      <c r="D439" s="15" t="n"/>
      <c r="E439" s="15" t="n"/>
      <c r="F439" s="15" t="n"/>
      <c r="G439" s="15" t="n"/>
      <c r="H439" s="15" t="n"/>
      <c r="I439" s="15" t="n"/>
      <c r="J439" s="15" t="n"/>
      <c r="K439" s="15" t="n"/>
      <c r="L439" s="15" t="n"/>
      <c r="M439" s="15" t="n"/>
      <c r="N439" s="21" t="n"/>
    </row>
    <row r="440">
      <c r="A440" s="295" t="n"/>
      <c r="B440" s="14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  <c r="M440" s="15" t="n"/>
      <c r="N440" s="21" t="n"/>
    </row>
    <row r="441">
      <c r="A441" s="295" t="n"/>
      <c r="B441" s="14" t="n"/>
      <c r="C441" s="15" t="n"/>
      <c r="D441" s="15" t="n"/>
      <c r="E441" s="15" t="n"/>
      <c r="F441" s="15" t="n"/>
      <c r="G441" s="15" t="n"/>
      <c r="H441" s="15" t="n"/>
      <c r="I441" s="15" t="n"/>
      <c r="J441" s="15" t="n"/>
      <c r="K441" s="15" t="n"/>
      <c r="L441" s="15" t="n"/>
      <c r="M441" s="15" t="n"/>
      <c r="N441" s="21" t="n"/>
    </row>
    <row r="442">
      <c r="A442" s="295" t="n"/>
      <c r="B442" s="14" t="n"/>
      <c r="C442" s="15" t="n"/>
      <c r="D442" s="15" t="n"/>
      <c r="E442" s="15" t="n"/>
      <c r="F442" s="15" t="n"/>
      <c r="G442" s="15" t="n"/>
      <c r="H442" s="15" t="n"/>
      <c r="I442" s="15" t="n"/>
      <c r="J442" s="15" t="n"/>
      <c r="K442" s="15" t="n"/>
      <c r="L442" s="15" t="n"/>
      <c r="M442" s="15" t="n"/>
      <c r="N442" s="21" t="n"/>
    </row>
    <row r="443">
      <c r="A443" s="295" t="n"/>
      <c r="B443" s="14" t="n"/>
      <c r="C443" s="15" t="n"/>
      <c r="D443" s="15" t="n"/>
      <c r="E443" s="15" t="n"/>
      <c r="F443" s="15" t="n"/>
      <c r="G443" s="15" t="n"/>
      <c r="H443" s="15" t="n"/>
      <c r="I443" s="15" t="n"/>
      <c r="J443" s="15" t="n"/>
      <c r="K443" s="15" t="n"/>
      <c r="L443" s="15" t="n"/>
      <c r="M443" s="15" t="n"/>
      <c r="N443" s="21" t="n"/>
    </row>
    <row r="444">
      <c r="A444" s="295" t="n"/>
      <c r="B444" s="14" t="n"/>
      <c r="C444" s="15" t="n"/>
      <c r="D444" s="15" t="n"/>
      <c r="E444" s="15" t="n"/>
      <c r="F444" s="15" t="n"/>
      <c r="G444" s="15" t="n"/>
      <c r="H444" s="15" t="n"/>
      <c r="I444" s="15" t="n"/>
      <c r="J444" s="15" t="n"/>
      <c r="K444" s="15" t="n"/>
      <c r="L444" s="15" t="n"/>
      <c r="M444" s="15" t="n"/>
      <c r="N444" s="21" t="n"/>
    </row>
    <row r="445">
      <c r="A445" s="295" t="n"/>
      <c r="B445" s="14" t="n"/>
      <c r="C445" s="15" t="n"/>
      <c r="D445" s="15" t="n"/>
      <c r="E445" s="15" t="n"/>
      <c r="F445" s="15" t="n"/>
      <c r="G445" s="15" t="n"/>
      <c r="H445" s="15" t="n"/>
      <c r="I445" s="15" t="n"/>
      <c r="J445" s="15" t="n"/>
      <c r="K445" s="15" t="n"/>
      <c r="L445" s="15" t="n"/>
      <c r="M445" s="15" t="n"/>
      <c r="N445" s="21" t="n"/>
    </row>
    <row r="446">
      <c r="A446" s="295" t="n"/>
      <c r="B446" s="14" t="n"/>
      <c r="C446" s="15" t="n"/>
      <c r="D446" s="15" t="n"/>
      <c r="E446" s="15" t="n"/>
      <c r="F446" s="15" t="n"/>
      <c r="G446" s="15" t="n"/>
      <c r="H446" s="15" t="n"/>
      <c r="I446" s="15" t="n"/>
      <c r="J446" s="15" t="n"/>
      <c r="K446" s="15" t="n"/>
      <c r="L446" s="15" t="n"/>
      <c r="M446" s="15" t="n"/>
      <c r="N446" s="21" t="n"/>
    </row>
    <row r="447">
      <c r="A447" s="295" t="n"/>
      <c r="B447" s="14" t="n"/>
      <c r="C447" s="15" t="n"/>
      <c r="D447" s="15" t="n"/>
      <c r="E447" s="15" t="n"/>
      <c r="F447" s="15" t="n"/>
      <c r="G447" s="15" t="n"/>
      <c r="H447" s="15" t="n"/>
      <c r="I447" s="15" t="n"/>
      <c r="J447" s="15" t="n"/>
      <c r="K447" s="15" t="n"/>
      <c r="L447" s="15" t="n"/>
      <c r="M447" s="15" t="n"/>
      <c r="N447" s="21" t="n"/>
    </row>
    <row r="448">
      <c r="A448" s="295" t="n"/>
      <c r="B448" s="14" t="n"/>
      <c r="C448" s="15" t="n"/>
      <c r="D448" s="15" t="n"/>
      <c r="E448" s="15" t="n"/>
      <c r="F448" s="15" t="n"/>
      <c r="G448" s="15" t="n"/>
      <c r="H448" s="15" t="n"/>
      <c r="I448" s="15" t="n"/>
      <c r="J448" s="15" t="n"/>
      <c r="K448" s="15" t="n"/>
      <c r="L448" s="15" t="n"/>
      <c r="M448" s="15" t="n"/>
      <c r="N448" s="21" t="n"/>
    </row>
    <row r="449">
      <c r="A449" s="295" t="n"/>
      <c r="B449" s="14" t="n"/>
      <c r="C449" s="15" t="n"/>
      <c r="D449" s="15" t="n"/>
      <c r="E449" s="15" t="n"/>
      <c r="F449" s="15" t="n"/>
      <c r="G449" s="15" t="n"/>
      <c r="H449" s="15" t="n"/>
      <c r="I449" s="15" t="n"/>
      <c r="J449" s="15" t="n"/>
      <c r="K449" s="15" t="n"/>
      <c r="L449" s="15" t="n"/>
      <c r="M449" s="15" t="n"/>
      <c r="N449" s="21" t="n"/>
    </row>
    <row r="450">
      <c r="A450" s="295" t="n"/>
      <c r="B450" s="14" t="n"/>
      <c r="C450" s="15" t="n"/>
      <c r="D450" s="15" t="n"/>
      <c r="E450" s="15" t="n"/>
      <c r="F450" s="15" t="n"/>
      <c r="G450" s="15" t="n"/>
      <c r="H450" s="15" t="n"/>
      <c r="I450" s="15" t="n"/>
      <c r="J450" s="15" t="n"/>
      <c r="K450" s="15" t="n"/>
      <c r="L450" s="15" t="n"/>
      <c r="M450" s="15" t="n"/>
      <c r="N450" s="21" t="n"/>
    </row>
    <row r="451">
      <c r="A451" s="295" t="n"/>
      <c r="B451" s="14" t="n"/>
      <c r="C451" s="15" t="n"/>
      <c r="D451" s="15" t="n"/>
      <c r="E451" s="15" t="n"/>
      <c r="F451" s="15" t="n"/>
      <c r="G451" s="15" t="n"/>
      <c r="H451" s="15" t="n"/>
      <c r="I451" s="15" t="n"/>
      <c r="J451" s="15" t="n"/>
      <c r="K451" s="15" t="n"/>
      <c r="L451" s="15" t="n"/>
      <c r="M451" s="15" t="n"/>
      <c r="N451" s="21" t="n"/>
    </row>
    <row r="452">
      <c r="A452" s="295" t="n"/>
      <c r="B452" s="14" t="n"/>
      <c r="C452" s="15" t="n"/>
      <c r="D452" s="15" t="n"/>
      <c r="E452" s="15" t="n"/>
      <c r="F452" s="15" t="n"/>
      <c r="G452" s="15" t="n"/>
      <c r="H452" s="15" t="n"/>
      <c r="I452" s="15" t="n"/>
      <c r="J452" s="15" t="n"/>
      <c r="K452" s="15" t="n"/>
      <c r="L452" s="15" t="n"/>
      <c r="M452" s="15" t="n"/>
      <c r="N452" s="21" t="n"/>
    </row>
    <row r="453">
      <c r="A453" s="295" t="n"/>
      <c r="B453" s="14" t="n"/>
      <c r="C453" s="15" t="n"/>
      <c r="D453" s="15" t="n"/>
      <c r="E453" s="15" t="n"/>
      <c r="F453" s="15" t="n"/>
      <c r="G453" s="15" t="n"/>
      <c r="H453" s="15" t="n"/>
      <c r="I453" s="15" t="n"/>
      <c r="J453" s="15" t="n"/>
      <c r="K453" s="15" t="n"/>
      <c r="L453" s="15" t="n"/>
      <c r="M453" s="15" t="n"/>
      <c r="N453" s="21" t="n"/>
    </row>
    <row r="454">
      <c r="A454" s="295" t="n"/>
      <c r="B454" s="14" t="n"/>
      <c r="C454" s="15" t="n"/>
      <c r="D454" s="15" t="n"/>
      <c r="E454" s="15" t="n"/>
      <c r="F454" s="15" t="n"/>
      <c r="G454" s="15" t="n"/>
      <c r="H454" s="15" t="n"/>
      <c r="I454" s="15" t="n"/>
      <c r="J454" s="15" t="n"/>
      <c r="K454" s="15" t="n"/>
      <c r="L454" s="15" t="n"/>
      <c r="M454" s="15" t="n"/>
      <c r="N454" s="21" t="n"/>
    </row>
    <row r="455">
      <c r="A455" s="295" t="n"/>
      <c r="B455" s="14" t="n"/>
      <c r="C455" s="15" t="n"/>
      <c r="D455" s="15" t="n"/>
      <c r="E455" s="15" t="n"/>
      <c r="F455" s="15" t="n"/>
      <c r="G455" s="15" t="n"/>
      <c r="H455" s="15" t="n"/>
      <c r="I455" s="15" t="n"/>
      <c r="J455" s="15" t="n"/>
      <c r="K455" s="15" t="n"/>
      <c r="L455" s="15" t="n"/>
      <c r="M455" s="15" t="n"/>
      <c r="N455" s="21" t="n"/>
    </row>
    <row r="456">
      <c r="A456" s="295" t="n"/>
      <c r="B456" s="14" t="n"/>
      <c r="C456" s="15" t="n"/>
      <c r="D456" s="15" t="n"/>
      <c r="E456" s="15" t="n"/>
      <c r="F456" s="15" t="n"/>
      <c r="G456" s="15" t="n"/>
      <c r="H456" s="15" t="n"/>
      <c r="I456" s="15" t="n"/>
      <c r="J456" s="15" t="n"/>
      <c r="K456" s="15" t="n"/>
      <c r="L456" s="15" t="n"/>
      <c r="M456" s="15" t="n"/>
      <c r="N456" s="21" t="n"/>
    </row>
    <row r="457">
      <c r="A457" s="295" t="n"/>
      <c r="B457" s="14" t="n"/>
      <c r="C457" s="15" t="n"/>
      <c r="D457" s="15" t="n"/>
      <c r="E457" s="15" t="n"/>
      <c r="F457" s="15" t="n"/>
      <c r="G457" s="15" t="n"/>
      <c r="H457" s="15" t="n"/>
      <c r="I457" s="15" t="n"/>
      <c r="J457" s="15" t="n"/>
      <c r="K457" s="15" t="n"/>
      <c r="L457" s="15" t="n"/>
      <c r="M457" s="15" t="n"/>
      <c r="N457" s="21" t="n"/>
    </row>
    <row r="458">
      <c r="A458" s="295" t="n"/>
      <c r="B458" s="14" t="n"/>
      <c r="C458" s="15" t="n"/>
      <c r="D458" s="15" t="n"/>
      <c r="E458" s="15" t="n"/>
      <c r="F458" s="15" t="n"/>
      <c r="G458" s="15" t="n"/>
      <c r="H458" s="15" t="n"/>
      <c r="I458" s="15" t="n"/>
      <c r="J458" s="15" t="n"/>
      <c r="K458" s="15" t="n"/>
      <c r="L458" s="15" t="n"/>
      <c r="M458" s="15" t="n"/>
      <c r="N458" s="21" t="n"/>
    </row>
    <row r="459">
      <c r="A459" s="295" t="n"/>
      <c r="B459" s="14" t="n"/>
      <c r="C459" s="15" t="n"/>
      <c r="D459" s="15" t="n"/>
      <c r="E459" s="15" t="n"/>
      <c r="F459" s="15" t="n"/>
      <c r="G459" s="15" t="n"/>
      <c r="H459" s="15" t="n"/>
      <c r="I459" s="15" t="n"/>
      <c r="J459" s="15" t="n"/>
      <c r="K459" s="15" t="n"/>
      <c r="L459" s="15" t="n"/>
      <c r="M459" s="15" t="n"/>
      <c r="N459" s="21" t="n"/>
    </row>
    <row r="460">
      <c r="A460" s="295" t="n"/>
      <c r="B460" s="14" t="n"/>
      <c r="C460" s="15" t="n"/>
      <c r="D460" s="15" t="n"/>
      <c r="E460" s="15" t="n"/>
      <c r="F460" s="15" t="n"/>
      <c r="G460" s="15" t="n"/>
      <c r="H460" s="15" t="n"/>
      <c r="I460" s="15" t="n"/>
      <c r="J460" s="15" t="n"/>
      <c r="K460" s="15" t="n"/>
      <c r="L460" s="15" t="n"/>
      <c r="M460" s="15" t="n"/>
      <c r="N460" s="21" t="n"/>
    </row>
    <row r="461">
      <c r="A461" s="295" t="n"/>
      <c r="B461" s="14" t="n"/>
      <c r="C461" s="15" t="n"/>
      <c r="D461" s="15" t="n"/>
      <c r="E461" s="15" t="n"/>
      <c r="F461" s="15" t="n"/>
      <c r="G461" s="15" t="n"/>
      <c r="H461" s="15" t="n"/>
      <c r="I461" s="15" t="n"/>
      <c r="J461" s="15" t="n"/>
      <c r="K461" s="15" t="n"/>
      <c r="L461" s="15" t="n"/>
      <c r="M461" s="15" t="n"/>
      <c r="N461" s="21" t="n"/>
    </row>
    <row r="462">
      <c r="A462" s="295" t="n"/>
      <c r="B462" s="14" t="n"/>
      <c r="C462" s="15" t="n"/>
      <c r="D462" s="15" t="n"/>
      <c r="E462" s="15" t="n"/>
      <c r="F462" s="15" t="n"/>
      <c r="G462" s="15" t="n"/>
      <c r="H462" s="15" t="n"/>
      <c r="I462" s="15" t="n"/>
      <c r="J462" s="15" t="n"/>
      <c r="K462" s="15" t="n"/>
      <c r="L462" s="15" t="n"/>
      <c r="M462" s="15" t="n"/>
      <c r="N462" s="21" t="n"/>
    </row>
    <row r="463">
      <c r="A463" s="295" t="n"/>
      <c r="B463" s="14" t="n"/>
      <c r="C463" s="15" t="n"/>
      <c r="D463" s="15" t="n"/>
      <c r="E463" s="15" t="n"/>
      <c r="F463" s="15" t="n"/>
      <c r="G463" s="15" t="n"/>
      <c r="H463" s="15" t="n"/>
      <c r="I463" s="15" t="n"/>
      <c r="J463" s="15" t="n"/>
      <c r="K463" s="15" t="n"/>
      <c r="L463" s="15" t="n"/>
      <c r="M463" s="15" t="n"/>
      <c r="N463" s="21" t="n"/>
    </row>
    <row r="464">
      <c r="A464" s="295" t="n"/>
      <c r="B464" s="14" t="n"/>
      <c r="C464" s="15" t="n"/>
      <c r="D464" s="15" t="n"/>
      <c r="E464" s="15" t="n"/>
      <c r="F464" s="15" t="n"/>
      <c r="G464" s="15" t="n"/>
      <c r="H464" s="15" t="n"/>
      <c r="I464" s="15" t="n"/>
      <c r="J464" s="15" t="n"/>
      <c r="K464" s="15" t="n"/>
      <c r="L464" s="15" t="n"/>
      <c r="M464" s="15" t="n"/>
      <c r="N464" s="21" t="n"/>
    </row>
    <row r="465">
      <c r="A465" s="295" t="n"/>
      <c r="B465" s="14" t="n"/>
      <c r="C465" s="15" t="n"/>
      <c r="D465" s="15" t="n"/>
      <c r="E465" s="15" t="n"/>
      <c r="F465" s="15" t="n"/>
      <c r="G465" s="15" t="n"/>
      <c r="H465" s="15" t="n"/>
      <c r="I465" s="15" t="n"/>
      <c r="J465" s="15" t="n"/>
      <c r="K465" s="15" t="n"/>
      <c r="L465" s="15" t="n"/>
      <c r="M465" s="15" t="n"/>
      <c r="N465" s="21" t="n"/>
    </row>
    <row r="466">
      <c r="A466" s="295" t="n"/>
      <c r="B466" s="14" t="n"/>
      <c r="C466" s="15" t="n"/>
      <c r="D466" s="15" t="n"/>
      <c r="E466" s="15" t="n"/>
      <c r="F466" s="15" t="n"/>
      <c r="G466" s="15" t="n"/>
      <c r="H466" s="15" t="n"/>
      <c r="I466" s="15" t="n"/>
      <c r="J466" s="15" t="n"/>
      <c r="K466" s="15" t="n"/>
      <c r="L466" s="15" t="n"/>
      <c r="M466" s="15" t="n"/>
      <c r="N466" s="21" t="n"/>
    </row>
    <row r="467">
      <c r="A467" s="295" t="n"/>
      <c r="B467" s="14" t="n"/>
      <c r="C467" s="15" t="n"/>
      <c r="D467" s="15" t="n"/>
      <c r="E467" s="15" t="n"/>
      <c r="F467" s="15" t="n"/>
      <c r="G467" s="15" t="n"/>
      <c r="H467" s="15" t="n"/>
      <c r="I467" s="15" t="n"/>
      <c r="J467" s="15" t="n"/>
      <c r="K467" s="15" t="n"/>
      <c r="L467" s="15" t="n"/>
      <c r="M467" s="15" t="n"/>
      <c r="N467" s="21" t="n"/>
    </row>
    <row r="468">
      <c r="A468" s="295" t="n"/>
      <c r="B468" s="14" t="n"/>
      <c r="C468" s="15" t="n"/>
      <c r="D468" s="15" t="n"/>
      <c r="E468" s="15" t="n"/>
      <c r="F468" s="15" t="n"/>
      <c r="G468" s="15" t="n"/>
      <c r="H468" s="15" t="n"/>
      <c r="I468" s="15" t="n"/>
      <c r="J468" s="15" t="n"/>
      <c r="K468" s="15" t="n"/>
      <c r="L468" s="15" t="n"/>
      <c r="M468" s="15" t="n"/>
      <c r="N468" s="21" t="n"/>
    </row>
    <row r="469">
      <c r="A469" s="295" t="n"/>
      <c r="B469" s="14" t="n"/>
      <c r="C469" s="15" t="n"/>
      <c r="D469" s="15" t="n"/>
      <c r="E469" s="15" t="n"/>
      <c r="F469" s="15" t="n"/>
      <c r="G469" s="15" t="n"/>
      <c r="H469" s="15" t="n"/>
      <c r="I469" s="15" t="n"/>
      <c r="J469" s="15" t="n"/>
      <c r="K469" s="15" t="n"/>
      <c r="L469" s="15" t="n"/>
      <c r="M469" s="15" t="n"/>
      <c r="N469" s="21" t="n"/>
    </row>
    <row r="470">
      <c r="A470" s="295" t="n"/>
      <c r="B470" s="14" t="n"/>
      <c r="C470" s="15" t="n"/>
      <c r="D470" s="15" t="n"/>
      <c r="E470" s="15" t="n"/>
      <c r="F470" s="15" t="n"/>
      <c r="G470" s="15" t="n"/>
      <c r="H470" s="15" t="n"/>
      <c r="I470" s="15" t="n"/>
      <c r="J470" s="15" t="n"/>
      <c r="K470" s="15" t="n"/>
      <c r="L470" s="15" t="n"/>
      <c r="M470" s="15" t="n"/>
      <c r="N470" s="21" t="n"/>
    </row>
    <row r="471">
      <c r="A471" s="295" t="n"/>
      <c r="B471" s="14" t="n"/>
      <c r="C471" s="15" t="n"/>
      <c r="D471" s="15" t="n"/>
      <c r="E471" s="15" t="n"/>
      <c r="F471" s="15" t="n"/>
      <c r="G471" s="15" t="n"/>
      <c r="H471" s="15" t="n"/>
      <c r="I471" s="15" t="n"/>
      <c r="J471" s="15" t="n"/>
      <c r="K471" s="15" t="n"/>
      <c r="L471" s="15" t="n"/>
      <c r="M471" s="15" t="n"/>
      <c r="N471" s="21" t="n"/>
    </row>
    <row r="472">
      <c r="A472" s="295" t="n"/>
      <c r="B472" s="14" t="n"/>
      <c r="C472" s="15" t="n"/>
      <c r="D472" s="15" t="n"/>
      <c r="E472" s="15" t="n"/>
      <c r="F472" s="15" t="n"/>
      <c r="G472" s="15" t="n"/>
      <c r="H472" s="15" t="n"/>
      <c r="I472" s="15" t="n"/>
      <c r="J472" s="15" t="n"/>
      <c r="K472" s="15" t="n"/>
      <c r="L472" s="15" t="n"/>
      <c r="M472" s="15" t="n"/>
      <c r="N472" s="21" t="n"/>
    </row>
    <row r="473">
      <c r="A473" s="295" t="n"/>
      <c r="B473" s="14" t="n"/>
      <c r="C473" s="15" t="n"/>
      <c r="D473" s="15" t="n"/>
      <c r="E473" s="15" t="n"/>
      <c r="F473" s="15" t="n"/>
      <c r="G473" s="15" t="n"/>
      <c r="H473" s="15" t="n"/>
      <c r="I473" s="15" t="n"/>
      <c r="J473" s="15" t="n"/>
      <c r="K473" s="15" t="n"/>
      <c r="L473" s="15" t="n"/>
      <c r="M473" s="15" t="n"/>
      <c r="N473" s="21" t="n"/>
    </row>
    <row r="474">
      <c r="A474" s="295" t="n"/>
      <c r="B474" s="14" t="n"/>
      <c r="C474" s="15" t="n"/>
      <c r="D474" s="15" t="n"/>
      <c r="E474" s="15" t="n"/>
      <c r="F474" s="15" t="n"/>
      <c r="G474" s="15" t="n"/>
      <c r="H474" s="15" t="n"/>
      <c r="I474" s="15" t="n"/>
      <c r="J474" s="15" t="n"/>
      <c r="K474" s="15" t="n"/>
      <c r="L474" s="15" t="n"/>
      <c r="M474" s="15" t="n"/>
      <c r="N474" s="21" t="n"/>
    </row>
    <row r="475">
      <c r="A475" s="295" t="n"/>
      <c r="B475" s="14" t="n"/>
      <c r="C475" s="15" t="n"/>
      <c r="D475" s="15" t="n"/>
      <c r="E475" s="15" t="n"/>
      <c r="F475" s="15" t="n"/>
      <c r="G475" s="15" t="n"/>
      <c r="H475" s="15" t="n"/>
      <c r="I475" s="15" t="n"/>
      <c r="J475" s="15" t="n"/>
      <c r="K475" s="15" t="n"/>
      <c r="L475" s="15" t="n"/>
      <c r="M475" s="15" t="n"/>
      <c r="N475" s="21" t="n"/>
    </row>
    <row r="476">
      <c r="A476" s="295" t="n"/>
      <c r="B476" s="14" t="n"/>
      <c r="C476" s="15" t="n"/>
      <c r="D476" s="15" t="n"/>
      <c r="E476" s="15" t="n"/>
      <c r="F476" s="15" t="n"/>
      <c r="G476" s="15" t="n"/>
      <c r="H476" s="15" t="n"/>
      <c r="I476" s="15" t="n"/>
      <c r="J476" s="15" t="n"/>
      <c r="K476" s="15" t="n"/>
      <c r="L476" s="15" t="n"/>
      <c r="M476" s="15" t="n"/>
      <c r="N476" s="21" t="n"/>
    </row>
    <row r="477">
      <c r="A477" s="295" t="n"/>
      <c r="B477" s="14" t="n"/>
      <c r="C477" s="15" t="n"/>
      <c r="D477" s="15" t="n"/>
      <c r="E477" s="15" t="n"/>
      <c r="F477" s="15" t="n"/>
      <c r="G477" s="15" t="n"/>
      <c r="H477" s="15" t="n"/>
      <c r="I477" s="15" t="n"/>
      <c r="J477" s="15" t="n"/>
      <c r="K477" s="15" t="n"/>
      <c r="L477" s="15" t="n"/>
      <c r="M477" s="15" t="n"/>
      <c r="N477" s="21" t="n"/>
    </row>
    <row r="478">
      <c r="A478" s="295" t="n"/>
      <c r="B478" s="14" t="n"/>
      <c r="C478" s="15" t="n"/>
      <c r="D478" s="15" t="n"/>
      <c r="E478" s="15" t="n"/>
      <c r="F478" s="15" t="n"/>
      <c r="G478" s="15" t="n"/>
      <c r="H478" s="15" t="n"/>
      <c r="I478" s="15" t="n"/>
      <c r="J478" s="15" t="n"/>
      <c r="K478" s="15" t="n"/>
      <c r="L478" s="15" t="n"/>
      <c r="M478" s="15" t="n"/>
      <c r="N478" s="21" t="n"/>
    </row>
    <row r="479">
      <c r="A479" s="295" t="n"/>
      <c r="B479" s="14" t="n"/>
      <c r="C479" s="15" t="n"/>
      <c r="D479" s="15" t="n"/>
      <c r="E479" s="15" t="n"/>
      <c r="F479" s="15" t="n"/>
      <c r="G479" s="15" t="n"/>
      <c r="H479" s="15" t="n"/>
      <c r="I479" s="15" t="n"/>
      <c r="J479" s="15" t="n"/>
      <c r="K479" s="15" t="n"/>
      <c r="L479" s="15" t="n"/>
      <c r="M479" s="15" t="n"/>
      <c r="N479" s="21" t="n"/>
    </row>
    <row r="480">
      <c r="A480" s="295" t="n"/>
      <c r="B480" s="14" t="n"/>
      <c r="C480" s="15" t="n"/>
      <c r="D480" s="15" t="n"/>
      <c r="E480" s="15" t="n"/>
      <c r="F480" s="15" t="n"/>
      <c r="G480" s="15" t="n"/>
      <c r="H480" s="15" t="n"/>
      <c r="I480" s="15" t="n"/>
      <c r="J480" s="15" t="n"/>
      <c r="K480" s="15" t="n"/>
      <c r="L480" s="15" t="n"/>
      <c r="M480" s="15" t="n"/>
      <c r="N480" s="21" t="n"/>
    </row>
    <row r="481">
      <c r="A481" s="295" t="n"/>
      <c r="B481" s="14" t="n"/>
      <c r="C481" s="15" t="n"/>
      <c r="D481" s="15" t="n"/>
      <c r="E481" s="15" t="n"/>
      <c r="F481" s="15" t="n"/>
      <c r="G481" s="15" t="n"/>
      <c r="H481" s="15" t="n"/>
      <c r="I481" s="15" t="n"/>
      <c r="J481" s="15" t="n"/>
      <c r="K481" s="15" t="n"/>
      <c r="L481" s="15" t="n"/>
      <c r="M481" s="15" t="n"/>
      <c r="N481" s="21" t="n"/>
    </row>
    <row r="482">
      <c r="A482" s="295" t="n"/>
      <c r="B482" s="14" t="n"/>
      <c r="C482" s="15" t="n"/>
      <c r="D482" s="15" t="n"/>
      <c r="E482" s="15" t="n"/>
      <c r="F482" s="15" t="n"/>
      <c r="G482" s="15" t="n"/>
      <c r="H482" s="15" t="n"/>
      <c r="I482" s="15" t="n"/>
      <c r="J482" s="15" t="n"/>
      <c r="K482" s="15" t="n"/>
      <c r="L482" s="15" t="n"/>
      <c r="M482" s="15" t="n"/>
      <c r="N482" s="21" t="n"/>
    </row>
    <row r="483">
      <c r="A483" s="295" t="n"/>
      <c r="B483" s="14" t="n"/>
      <c r="C483" s="15" t="n"/>
      <c r="D483" s="15" t="n"/>
      <c r="E483" s="15" t="n"/>
      <c r="F483" s="15" t="n"/>
      <c r="G483" s="15" t="n"/>
      <c r="H483" s="15" t="n"/>
      <c r="I483" s="15" t="n"/>
      <c r="J483" s="15" t="n"/>
      <c r="K483" s="15" t="n"/>
      <c r="L483" s="15" t="n"/>
      <c r="M483" s="15" t="n"/>
      <c r="N483" s="21" t="n"/>
    </row>
    <row r="484">
      <c r="A484" s="295" t="n"/>
      <c r="B484" s="14" t="n"/>
      <c r="C484" s="15" t="n"/>
      <c r="D484" s="15" t="n"/>
      <c r="E484" s="15" t="n"/>
      <c r="F484" s="15" t="n"/>
      <c r="G484" s="15" t="n"/>
      <c r="H484" s="15" t="n"/>
      <c r="I484" s="15" t="n"/>
      <c r="J484" s="15" t="n"/>
      <c r="K484" s="15" t="n"/>
      <c r="L484" s="15" t="n"/>
      <c r="M484" s="15" t="n"/>
      <c r="N484" s="21" t="n"/>
    </row>
    <row r="485">
      <c r="A485" s="295" t="n"/>
      <c r="B485" s="14" t="n"/>
      <c r="C485" s="15" t="n"/>
      <c r="D485" s="15" t="n"/>
      <c r="E485" s="15" t="n"/>
      <c r="F485" s="15" t="n"/>
      <c r="G485" s="15" t="n"/>
      <c r="H485" s="15" t="n"/>
      <c r="I485" s="15" t="n"/>
      <c r="J485" s="15" t="n"/>
      <c r="K485" s="15" t="n"/>
      <c r="L485" s="15" t="n"/>
      <c r="M485" s="15" t="n"/>
      <c r="N485" s="21" t="n"/>
    </row>
    <row r="486">
      <c r="A486" s="295" t="n"/>
      <c r="B486" s="14" t="n"/>
      <c r="C486" s="15" t="n"/>
      <c r="D486" s="15" t="n"/>
      <c r="E486" s="15" t="n"/>
      <c r="F486" s="15" t="n"/>
      <c r="G486" s="15" t="n"/>
      <c r="H486" s="15" t="n"/>
      <c r="I486" s="15" t="n"/>
      <c r="J486" s="15" t="n"/>
      <c r="K486" s="15" t="n"/>
      <c r="L486" s="15" t="n"/>
      <c r="M486" s="15" t="n"/>
      <c r="N486" s="21" t="n"/>
    </row>
    <row r="487">
      <c r="A487" s="295" t="n"/>
      <c r="B487" s="14" t="n"/>
      <c r="C487" s="15" t="n"/>
      <c r="D487" s="15" t="n"/>
      <c r="E487" s="15" t="n"/>
      <c r="F487" s="15" t="n"/>
      <c r="G487" s="15" t="n"/>
      <c r="H487" s="15" t="n"/>
      <c r="I487" s="15" t="n"/>
      <c r="J487" s="15" t="n"/>
      <c r="K487" s="15" t="n"/>
      <c r="L487" s="15" t="n"/>
      <c r="M487" s="15" t="n"/>
      <c r="N487" s="21" t="n"/>
    </row>
    <row r="488">
      <c r="A488" s="295" t="n"/>
      <c r="B488" s="14" t="n"/>
      <c r="C488" s="15" t="n"/>
      <c r="D488" s="15" t="n"/>
      <c r="E488" s="15" t="n"/>
      <c r="F488" s="15" t="n"/>
      <c r="G488" s="15" t="n"/>
      <c r="H488" s="15" t="n"/>
      <c r="I488" s="15" t="n"/>
      <c r="J488" s="15" t="n"/>
      <c r="K488" s="15" t="n"/>
      <c r="L488" s="15" t="n"/>
      <c r="M488" s="15" t="n"/>
      <c r="N488" s="21" t="n"/>
    </row>
    <row r="489">
      <c r="A489" s="295" t="n"/>
      <c r="B489" s="14" t="n"/>
      <c r="C489" s="15" t="n"/>
      <c r="D489" s="15" t="n"/>
      <c r="E489" s="15" t="n"/>
      <c r="F489" s="15" t="n"/>
      <c r="G489" s="15" t="n"/>
      <c r="H489" s="15" t="n"/>
      <c r="I489" s="15" t="n"/>
      <c r="J489" s="15" t="n"/>
      <c r="K489" s="15" t="n"/>
      <c r="L489" s="15" t="n"/>
      <c r="M489" s="15" t="n"/>
      <c r="N489" s="21" t="n"/>
    </row>
    <row r="490">
      <c r="A490" s="295" t="n"/>
      <c r="B490" s="14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  <c r="M490" s="15" t="n"/>
      <c r="N490" s="21" t="n"/>
    </row>
    <row r="491">
      <c r="A491" s="295" t="n"/>
      <c r="B491" s="14" t="n"/>
      <c r="C491" s="15" t="n"/>
      <c r="D491" s="15" t="n"/>
      <c r="E491" s="15" t="n"/>
      <c r="F491" s="15" t="n"/>
      <c r="G491" s="15" t="n"/>
      <c r="H491" s="15" t="n"/>
      <c r="I491" s="15" t="n"/>
      <c r="J491" s="15" t="n"/>
      <c r="K491" s="15" t="n"/>
      <c r="L491" s="15" t="n"/>
      <c r="M491" s="15" t="n"/>
      <c r="N491" s="21" t="n"/>
    </row>
    <row r="492">
      <c r="A492" s="295" t="n"/>
      <c r="B492" s="14" t="n"/>
      <c r="C492" s="15" t="n"/>
      <c r="D492" s="15" t="n"/>
      <c r="E492" s="15" t="n"/>
      <c r="F492" s="15" t="n"/>
      <c r="G492" s="15" t="n"/>
      <c r="H492" s="15" t="n"/>
      <c r="I492" s="15" t="n"/>
      <c r="J492" s="15" t="n"/>
      <c r="K492" s="15" t="n"/>
      <c r="L492" s="15" t="n"/>
      <c r="M492" s="15" t="n"/>
      <c r="N492" s="21" t="n"/>
    </row>
    <row r="493">
      <c r="A493" s="295" t="n"/>
      <c r="B493" s="14" t="n"/>
      <c r="C493" s="15" t="n"/>
      <c r="D493" s="15" t="n"/>
      <c r="E493" s="15" t="n"/>
      <c r="F493" s="15" t="n"/>
      <c r="G493" s="15" t="n"/>
      <c r="H493" s="15" t="n"/>
      <c r="I493" s="15" t="n"/>
      <c r="J493" s="15" t="n"/>
      <c r="K493" s="15" t="n"/>
      <c r="L493" s="15" t="n"/>
      <c r="M493" s="15" t="n"/>
      <c r="N493" s="21" t="n"/>
    </row>
    <row r="494">
      <c r="A494" s="295" t="n"/>
      <c r="B494" s="14" t="n"/>
      <c r="C494" s="15" t="n"/>
      <c r="D494" s="15" t="n"/>
      <c r="E494" s="15" t="n"/>
      <c r="F494" s="15" t="n"/>
      <c r="G494" s="15" t="n"/>
      <c r="H494" s="15" t="n"/>
      <c r="I494" s="15" t="n"/>
      <c r="J494" s="15" t="n"/>
      <c r="K494" s="15" t="n"/>
      <c r="L494" s="15" t="n"/>
      <c r="M494" s="15" t="n"/>
      <c r="N494" s="21" t="n"/>
    </row>
    <row r="495">
      <c r="A495" s="295" t="n"/>
      <c r="B495" s="14" t="n"/>
      <c r="C495" s="15" t="n"/>
      <c r="D495" s="15" t="n"/>
      <c r="E495" s="15" t="n"/>
      <c r="F495" s="15" t="n"/>
      <c r="G495" s="15" t="n"/>
      <c r="H495" s="15" t="n"/>
      <c r="I495" s="15" t="n"/>
      <c r="J495" s="15" t="n"/>
      <c r="K495" s="15" t="n"/>
      <c r="L495" s="15" t="n"/>
      <c r="M495" s="15" t="n"/>
      <c r="N495" s="21" t="n"/>
    </row>
    <row r="496">
      <c r="A496" s="295" t="n"/>
      <c r="B496" s="14" t="n"/>
      <c r="C496" s="15" t="n"/>
      <c r="D496" s="15" t="n"/>
      <c r="E496" s="15" t="n"/>
      <c r="F496" s="15" t="n"/>
      <c r="G496" s="15" t="n"/>
      <c r="H496" s="15" t="n"/>
      <c r="I496" s="15" t="n"/>
      <c r="J496" s="15" t="n"/>
      <c r="K496" s="15" t="n"/>
      <c r="L496" s="15" t="n"/>
      <c r="M496" s="15" t="n"/>
      <c r="N496" s="21" t="n"/>
    </row>
    <row r="497">
      <c r="A497" s="295" t="n"/>
      <c r="B497" s="14" t="n"/>
      <c r="C497" s="15" t="n"/>
      <c r="D497" s="15" t="n"/>
      <c r="E497" s="15" t="n"/>
      <c r="F497" s="15" t="n"/>
      <c r="G497" s="15" t="n"/>
      <c r="H497" s="15" t="n"/>
      <c r="I497" s="15" t="n"/>
      <c r="J497" s="15" t="n"/>
      <c r="K497" s="15" t="n"/>
      <c r="L497" s="15" t="n"/>
      <c r="M497" s="15" t="n"/>
      <c r="N497" s="21" t="n"/>
    </row>
    <row r="498">
      <c r="A498" s="295" t="n"/>
      <c r="B498" s="14" t="n"/>
      <c r="C498" s="15" t="n"/>
      <c r="D498" s="15" t="n"/>
      <c r="E498" s="15" t="n"/>
      <c r="F498" s="15" t="n"/>
      <c r="G498" s="15" t="n"/>
      <c r="H498" s="15" t="n"/>
      <c r="I498" s="15" t="n"/>
      <c r="J498" s="15" t="n"/>
      <c r="K498" s="15" t="n"/>
      <c r="L498" s="15" t="n"/>
      <c r="M498" s="15" t="n"/>
      <c r="N498" s="21" t="n"/>
    </row>
    <row r="499">
      <c r="A499" s="295" t="n"/>
      <c r="B499" s="14" t="n"/>
      <c r="C499" s="15" t="n"/>
      <c r="D499" s="15" t="n"/>
      <c r="E499" s="15" t="n"/>
      <c r="F499" s="15" t="n"/>
      <c r="G499" s="15" t="n"/>
      <c r="H499" s="15" t="n"/>
      <c r="I499" s="15" t="n"/>
      <c r="J499" s="15" t="n"/>
      <c r="K499" s="15" t="n"/>
      <c r="L499" s="15" t="n"/>
      <c r="M499" s="15" t="n"/>
      <c r="N499" s="21" t="n"/>
    </row>
    <row r="500">
      <c r="A500" s="295" t="n"/>
      <c r="B500" s="14" t="n"/>
      <c r="C500" s="15" t="n"/>
      <c r="D500" s="15" t="n"/>
      <c r="E500" s="15" t="n"/>
      <c r="F500" s="15" t="n"/>
      <c r="G500" s="15" t="n"/>
      <c r="H500" s="15" t="n"/>
      <c r="I500" s="15" t="n"/>
      <c r="J500" s="15" t="n"/>
      <c r="K500" s="15" t="n"/>
      <c r="L500" s="15" t="n"/>
      <c r="M500" s="15" t="n"/>
      <c r="N500" s="21" t="n"/>
    </row>
    <row r="501">
      <c r="A501" s="295" t="n"/>
      <c r="B501" s="14" t="n"/>
      <c r="C501" s="15" t="n"/>
      <c r="D501" s="15" t="n"/>
      <c r="E501" s="15" t="n"/>
      <c r="F501" s="15" t="n"/>
      <c r="G501" s="15" t="n"/>
      <c r="H501" s="15" t="n"/>
      <c r="I501" s="15" t="n"/>
      <c r="J501" s="15" t="n"/>
      <c r="K501" s="15" t="n"/>
      <c r="L501" s="15" t="n"/>
      <c r="M501" s="15" t="n"/>
      <c r="N501" s="21" t="n"/>
    </row>
    <row r="502">
      <c r="A502" s="295" t="n"/>
      <c r="B502" s="14" t="n"/>
      <c r="C502" s="15" t="n"/>
      <c r="D502" s="15" t="n"/>
      <c r="E502" s="15" t="n"/>
      <c r="F502" s="15" t="n"/>
      <c r="G502" s="15" t="n"/>
      <c r="H502" s="15" t="n"/>
      <c r="I502" s="15" t="n"/>
      <c r="J502" s="15" t="n"/>
      <c r="K502" s="15" t="n"/>
      <c r="L502" s="15" t="n"/>
      <c r="M502" s="15" t="n"/>
      <c r="N502" s="21" t="n"/>
    </row>
    <row r="503">
      <c r="A503" s="295" t="n"/>
      <c r="B503" s="14" t="n"/>
      <c r="C503" s="15" t="n"/>
      <c r="D503" s="15" t="n"/>
      <c r="E503" s="15" t="n"/>
      <c r="F503" s="15" t="n"/>
      <c r="G503" s="15" t="n"/>
      <c r="H503" s="15" t="n"/>
      <c r="I503" s="15" t="n"/>
      <c r="J503" s="15" t="n"/>
      <c r="K503" s="15" t="n"/>
      <c r="L503" s="15" t="n"/>
      <c r="M503" s="15" t="n"/>
      <c r="N503" s="21" t="n"/>
    </row>
    <row r="504">
      <c r="A504" s="295" t="n"/>
      <c r="B504" s="14" t="n"/>
      <c r="C504" s="15" t="n"/>
      <c r="D504" s="15" t="n"/>
      <c r="E504" s="15">
        <f>D501*Setup!$B$5</f>
        <v/>
      </c>
      <c r="F504" s="15">
        <f>D501-E501</f>
        <v/>
      </c>
      <c r="G504" s="15" t="n"/>
      <c r="H504" s="15" t="n"/>
      <c r="I504" s="15" t="n"/>
      <c r="J504" s="15">
        <f>C501+F501+G501-I501</f>
        <v/>
      </c>
      <c r="K504" s="15" t="n"/>
      <c r="L504" s="15">
        <f>K501*Setup!$B$6</f>
        <v/>
      </c>
      <c r="M504" s="15">
        <f>J501-L501</f>
        <v/>
      </c>
      <c r="N504" s="21" t="n"/>
    </row>
    <row r="505">
      <c r="A505" s="295" t="n"/>
      <c r="B505" s="14" t="n"/>
      <c r="C505" s="15" t="n"/>
      <c r="D505" s="15" t="n"/>
      <c r="E505" s="15">
        <f>D502*Setup!$B$5</f>
        <v/>
      </c>
      <c r="F505" s="15">
        <f>D502-E502</f>
        <v/>
      </c>
      <c r="G505" s="15" t="n"/>
      <c r="H505" s="15" t="n"/>
      <c r="I505" s="15" t="n"/>
      <c r="J505" s="15">
        <f>C502+F502+G502-I502</f>
        <v/>
      </c>
      <c r="K505" s="15" t="n"/>
      <c r="L505" s="15">
        <f>K502*Setup!$B$6</f>
        <v/>
      </c>
      <c r="M505" s="15">
        <f>J502-L502</f>
        <v/>
      </c>
      <c r="N505" s="21" t="n"/>
    </row>
    <row r="506">
      <c r="A506" s="295" t="n"/>
      <c r="B506" s="14" t="n"/>
      <c r="C506" s="15" t="n"/>
      <c r="D506" s="15" t="n"/>
      <c r="E506" s="15">
        <f>D503*Setup!$B$5</f>
        <v/>
      </c>
      <c r="F506" s="15">
        <f>D503-E503</f>
        <v/>
      </c>
      <c r="G506" s="15" t="n"/>
      <c r="H506" s="15" t="n"/>
      <c r="I506" s="15" t="n"/>
      <c r="J506" s="15">
        <f>C503+F503+G503-I503</f>
        <v/>
      </c>
      <c r="K506" s="15" t="n"/>
      <c r="L506" s="15">
        <f>K503*Setup!$B$6</f>
        <v/>
      </c>
      <c r="M506" s="15">
        <f>J503-L503</f>
        <v/>
      </c>
      <c r="N506" s="21" t="n"/>
    </row>
    <row r="507">
      <c r="A507" s="295" t="n"/>
      <c r="B507" s="14" t="n"/>
      <c r="C507" s="15" t="n"/>
      <c r="D507" s="15" t="n"/>
      <c r="E507" s="15">
        <f>D504*Setup!$B$5</f>
        <v/>
      </c>
      <c r="F507" s="15">
        <f>D504-E504</f>
        <v/>
      </c>
      <c r="G507" s="15" t="n"/>
      <c r="H507" s="15" t="n"/>
      <c r="I507" s="15" t="n"/>
      <c r="J507" s="15">
        <f>C504+F504+G504-I504</f>
        <v/>
      </c>
      <c r="K507" s="15" t="n"/>
      <c r="L507" s="15">
        <f>K504*Setup!$B$6</f>
        <v/>
      </c>
      <c r="M507" s="15">
        <f>J504-L504</f>
        <v/>
      </c>
      <c r="N507" s="21" t="n"/>
    </row>
    <row r="508">
      <c r="A508" s="295" t="n"/>
      <c r="B508" s="14" t="n"/>
      <c r="C508" s="15" t="n"/>
      <c r="D508" s="15" t="n"/>
      <c r="E508" s="15">
        <f>D505*Setup!$B$5</f>
        <v/>
      </c>
      <c r="F508" s="15">
        <f>D505-E505</f>
        <v/>
      </c>
      <c r="G508" s="15" t="n"/>
      <c r="H508" s="15" t="n"/>
      <c r="I508" s="15" t="n"/>
      <c r="J508" s="15">
        <f>C505+F505+G505-I505</f>
        <v/>
      </c>
      <c r="K508" s="15" t="n"/>
      <c r="L508" s="15">
        <f>K505*Setup!$B$6</f>
        <v/>
      </c>
      <c r="M508" s="15">
        <f>J505-L505</f>
        <v/>
      </c>
      <c r="N508" s="21" t="n"/>
    </row>
    <row r="509">
      <c r="A509" s="295" t="n"/>
      <c r="B509" s="14" t="n"/>
      <c r="C509" s="15" t="n"/>
      <c r="D509" s="15" t="n"/>
      <c r="E509" s="15">
        <f>D506*Setup!$B$5</f>
        <v/>
      </c>
      <c r="F509" s="15">
        <f>D506-E506</f>
        <v/>
      </c>
      <c r="G509" s="15" t="n"/>
      <c r="H509" s="15" t="n"/>
      <c r="I509" s="15" t="n"/>
      <c r="J509" s="15">
        <f>C506+F506+G506-I506</f>
        <v/>
      </c>
      <c r="K509" s="15" t="n"/>
      <c r="L509" s="15">
        <f>K506*Setup!$B$6</f>
        <v/>
      </c>
      <c r="M509" s="15">
        <f>J506-L506</f>
        <v/>
      </c>
      <c r="N509" s="21" t="n"/>
    </row>
    <row r="510">
      <c r="A510" s="295" t="n"/>
      <c r="B510" s="14" t="n"/>
      <c r="C510" s="15" t="n"/>
      <c r="D510" s="15" t="n"/>
      <c r="E510" s="15">
        <f>D507*Setup!$B$5</f>
        <v/>
      </c>
      <c r="F510" s="15">
        <f>D507-E507</f>
        <v/>
      </c>
      <c r="G510" s="15" t="n"/>
      <c r="H510" s="15" t="n"/>
      <c r="I510" s="15" t="n"/>
      <c r="J510" s="15">
        <f>C507+F507+G507-I507</f>
        <v/>
      </c>
      <c r="K510" s="15" t="n"/>
      <c r="L510" s="15">
        <f>K507*Setup!$B$6</f>
        <v/>
      </c>
      <c r="M510" s="15">
        <f>J507-L507</f>
        <v/>
      </c>
      <c r="N510" s="21" t="n"/>
    </row>
    <row r="511">
      <c r="A511" s="295" t="n"/>
      <c r="B511" s="14" t="n"/>
      <c r="C511" s="15" t="n"/>
      <c r="D511" s="15" t="n"/>
      <c r="E511" s="15">
        <f>D508*Setup!$B$5</f>
        <v/>
      </c>
      <c r="F511" s="15">
        <f>D508-E508</f>
        <v/>
      </c>
      <c r="G511" s="15" t="n"/>
      <c r="H511" s="15" t="n"/>
      <c r="I511" s="15" t="n"/>
      <c r="J511" s="15">
        <f>C508+F508+G508-I508</f>
        <v/>
      </c>
      <c r="K511" s="15" t="n"/>
      <c r="L511" s="15">
        <f>K508*Setup!$B$6</f>
        <v/>
      </c>
      <c r="M511" s="15">
        <f>J508-L508</f>
        <v/>
      </c>
      <c r="N511" s="21" t="n"/>
    </row>
    <row r="512">
      <c r="A512" s="295" t="n"/>
      <c r="B512" s="14" t="n"/>
      <c r="C512" s="15" t="n"/>
      <c r="D512" s="15" t="n"/>
      <c r="E512" s="15">
        <f>D509*Setup!$B$5</f>
        <v/>
      </c>
      <c r="F512" s="15">
        <f>D509-E509</f>
        <v/>
      </c>
      <c r="G512" s="15" t="n"/>
      <c r="H512" s="15" t="n"/>
      <c r="I512" s="15" t="n"/>
      <c r="J512" s="15">
        <f>C509+F509+G509-I509</f>
        <v/>
      </c>
      <c r="K512" s="15" t="n"/>
      <c r="L512" s="15">
        <f>K509*Setup!$B$6</f>
        <v/>
      </c>
      <c r="M512" s="15">
        <f>J509-L509</f>
        <v/>
      </c>
      <c r="N512" s="21" t="n"/>
    </row>
    <row r="513">
      <c r="A513" s="295" t="n"/>
      <c r="B513" s="14" t="n"/>
      <c r="C513" s="15" t="n"/>
      <c r="D513" s="15" t="n"/>
      <c r="E513" s="15">
        <f>D510*Setup!$B$5</f>
        <v/>
      </c>
      <c r="F513" s="15">
        <f>D510-E510</f>
        <v/>
      </c>
      <c r="G513" s="15" t="n"/>
      <c r="H513" s="15" t="n"/>
      <c r="I513" s="15" t="n"/>
      <c r="J513" s="15">
        <f>C510+F510+G510-I510</f>
        <v/>
      </c>
      <c r="K513" s="15" t="n"/>
      <c r="L513" s="15">
        <f>K510*Setup!$B$6</f>
        <v/>
      </c>
      <c r="M513" s="15">
        <f>J510-L510</f>
        <v/>
      </c>
      <c r="N513" s="21" t="n"/>
    </row>
    <row r="514">
      <c r="A514" s="295" t="n"/>
      <c r="B514" s="14" t="n"/>
      <c r="C514" s="15" t="n"/>
      <c r="D514" s="15" t="n"/>
      <c r="E514" s="15">
        <f>D511*Setup!$B$5</f>
        <v/>
      </c>
      <c r="F514" s="15">
        <f>D511-E511</f>
        <v/>
      </c>
      <c r="G514" s="15" t="n"/>
      <c r="H514" s="15" t="n"/>
      <c r="I514" s="15" t="n"/>
      <c r="J514" s="15">
        <f>C511+F511+G511-I511</f>
        <v/>
      </c>
      <c r="K514" s="15" t="n"/>
      <c r="L514" s="15">
        <f>K511*Setup!$B$6</f>
        <v/>
      </c>
      <c r="M514" s="15">
        <f>J511-L511</f>
        <v/>
      </c>
      <c r="N514" s="21" t="n"/>
    </row>
    <row r="515">
      <c r="A515" s="295" t="n"/>
      <c r="B515" s="14" t="n"/>
      <c r="C515" s="15" t="n"/>
      <c r="D515" s="15" t="n"/>
      <c r="E515" s="15">
        <f>D512*Setup!$B$5</f>
        <v/>
      </c>
      <c r="F515" s="15">
        <f>D512-E512</f>
        <v/>
      </c>
      <c r="G515" s="15" t="n"/>
      <c r="H515" s="15" t="n"/>
      <c r="I515" s="15" t="n"/>
      <c r="J515" s="15">
        <f>C512+F512+G512-I512</f>
        <v/>
      </c>
      <c r="K515" s="15" t="n"/>
      <c r="L515" s="15">
        <f>K512*Setup!$B$6</f>
        <v/>
      </c>
      <c r="M515" s="15">
        <f>J512-L512</f>
        <v/>
      </c>
      <c r="N515" s="21" t="n"/>
    </row>
    <row r="516">
      <c r="A516" s="295" t="n"/>
      <c r="B516" s="14" t="n"/>
      <c r="C516" s="15" t="n"/>
      <c r="D516" s="15" t="n"/>
      <c r="E516" s="15">
        <f>D513*Setup!$B$5</f>
        <v/>
      </c>
      <c r="F516" s="15">
        <f>D513-E513</f>
        <v/>
      </c>
      <c r="G516" s="15" t="n"/>
      <c r="H516" s="15" t="n"/>
      <c r="I516" s="15" t="n"/>
      <c r="J516" s="15">
        <f>C513+F513+G513-I513</f>
        <v/>
      </c>
      <c r="K516" s="15" t="n"/>
      <c r="L516" s="15">
        <f>K513*Setup!$B$6</f>
        <v/>
      </c>
      <c r="M516" s="15">
        <f>J513-L513</f>
        <v/>
      </c>
      <c r="N516" s="21" t="n"/>
    </row>
    <row r="517">
      <c r="A517" s="295" t="n"/>
      <c r="B517" s="14" t="n"/>
      <c r="C517" s="15" t="n"/>
      <c r="D517" s="15" t="n"/>
      <c r="E517" s="15">
        <f>D514*Setup!$B$5</f>
        <v/>
      </c>
      <c r="F517" s="15">
        <f>D514-E514</f>
        <v/>
      </c>
      <c r="G517" s="15" t="n"/>
      <c r="H517" s="15" t="n"/>
      <c r="I517" s="15" t="n"/>
      <c r="J517" s="15">
        <f>C514+F514+G514-I514</f>
        <v/>
      </c>
      <c r="K517" s="15" t="n"/>
      <c r="L517" s="15">
        <f>K514*Setup!$B$6</f>
        <v/>
      </c>
      <c r="M517" s="15">
        <f>J514-L514</f>
        <v/>
      </c>
      <c r="N517" s="21" t="n"/>
    </row>
    <row r="518">
      <c r="A518" s="295" t="n"/>
      <c r="B518" s="14" t="n"/>
      <c r="C518" s="15" t="n"/>
      <c r="D518" s="15" t="n"/>
      <c r="E518" s="15">
        <f>D515*Setup!$B$5</f>
        <v/>
      </c>
      <c r="F518" s="15">
        <f>D515-E515</f>
        <v/>
      </c>
      <c r="G518" s="15" t="n"/>
      <c r="H518" s="15" t="n"/>
      <c r="I518" s="15" t="n"/>
      <c r="J518" s="15">
        <f>C515+F515+G515-I515</f>
        <v/>
      </c>
      <c r="K518" s="15" t="n"/>
      <c r="L518" s="15">
        <f>K515*Setup!$B$6</f>
        <v/>
      </c>
      <c r="M518" s="15">
        <f>J515-L515</f>
        <v/>
      </c>
      <c r="N518" s="21" t="n"/>
    </row>
    <row r="519">
      <c r="A519" s="295" t="n"/>
      <c r="B519" s="14" t="n"/>
      <c r="C519" s="15" t="n"/>
      <c r="D519" s="15" t="n"/>
      <c r="E519" s="15">
        <f>D516*Setup!$B$5</f>
        <v/>
      </c>
      <c r="F519" s="15">
        <f>D516-E516</f>
        <v/>
      </c>
      <c r="G519" s="15" t="n"/>
      <c r="H519" s="15" t="n"/>
      <c r="I519" s="15" t="n"/>
      <c r="J519" s="15">
        <f>C516+F516+G516-I516</f>
        <v/>
      </c>
      <c r="K519" s="15" t="n"/>
      <c r="L519" s="15">
        <f>K516*Setup!$B$6</f>
        <v/>
      </c>
      <c r="M519" s="15">
        <f>J516-L516</f>
        <v/>
      </c>
      <c r="N519" s="21" t="n"/>
    </row>
    <row r="520">
      <c r="A520" s="295" t="n"/>
      <c r="B520" s="14" t="n"/>
      <c r="C520" s="15" t="n"/>
      <c r="D520" s="15" t="n"/>
      <c r="E520" s="15">
        <f>D517*Setup!$B$5</f>
        <v/>
      </c>
      <c r="F520" s="15">
        <f>D517-E517</f>
        <v/>
      </c>
      <c r="G520" s="15" t="n"/>
      <c r="H520" s="15" t="n"/>
      <c r="I520" s="15" t="n"/>
      <c r="J520" s="15">
        <f>C517+F517+G517-I517</f>
        <v/>
      </c>
      <c r="K520" s="15" t="n"/>
      <c r="L520" s="15">
        <f>K517*Setup!$B$6</f>
        <v/>
      </c>
      <c r="M520" s="15">
        <f>J517-L517</f>
        <v/>
      </c>
      <c r="N520" s="21" t="n"/>
    </row>
    <row r="521">
      <c r="A521" s="295" t="n"/>
      <c r="B521" s="14" t="n"/>
      <c r="C521" s="15" t="n"/>
      <c r="D521" s="15" t="n"/>
      <c r="E521" s="15">
        <f>D518*Setup!$B$5</f>
        <v/>
      </c>
      <c r="F521" s="15">
        <f>D518-E518</f>
        <v/>
      </c>
      <c r="G521" s="15" t="n"/>
      <c r="H521" s="15" t="n"/>
      <c r="I521" s="15" t="n"/>
      <c r="J521" s="15">
        <f>C518+F518+G518-I518</f>
        <v/>
      </c>
      <c r="K521" s="15" t="n"/>
      <c r="L521" s="15">
        <f>K518*Setup!$B$6</f>
        <v/>
      </c>
      <c r="M521" s="15">
        <f>J518-L518</f>
        <v/>
      </c>
      <c r="N521" s="21" t="n"/>
    </row>
    <row r="522">
      <c r="A522" s="295" t="n"/>
      <c r="B522" s="14" t="n"/>
      <c r="C522" s="15" t="n"/>
      <c r="D522" s="15" t="n"/>
      <c r="E522" s="15">
        <f>D519*Setup!$B$5</f>
        <v/>
      </c>
      <c r="F522" s="15">
        <f>D519-E519</f>
        <v/>
      </c>
      <c r="G522" s="15" t="n"/>
      <c r="H522" s="15" t="n"/>
      <c r="I522" s="15" t="n"/>
      <c r="J522" s="15">
        <f>C519+F519+G519-I519</f>
        <v/>
      </c>
      <c r="K522" s="15" t="n"/>
      <c r="L522" s="15">
        <f>K519*Setup!$B$6</f>
        <v/>
      </c>
      <c r="M522" s="15">
        <f>J519-L519</f>
        <v/>
      </c>
      <c r="N522" s="21" t="n"/>
    </row>
    <row r="523">
      <c r="A523" s="295" t="n"/>
      <c r="B523" s="14" t="n"/>
      <c r="C523" s="15" t="n"/>
      <c r="D523" s="15" t="n"/>
      <c r="E523" s="15">
        <f>D520*Setup!$B$5</f>
        <v/>
      </c>
      <c r="F523" s="15">
        <f>D520-E520</f>
        <v/>
      </c>
      <c r="G523" s="15" t="n"/>
      <c r="H523" s="15" t="n"/>
      <c r="I523" s="15" t="n"/>
      <c r="J523" s="15">
        <f>C520+F520+G520-I520</f>
        <v/>
      </c>
      <c r="K523" s="15" t="n"/>
      <c r="L523" s="15">
        <f>K520*Setup!$B$6</f>
        <v/>
      </c>
      <c r="M523" s="15">
        <f>J520-L520</f>
        <v/>
      </c>
      <c r="N523" s="21" t="n"/>
    </row>
    <row r="524">
      <c r="A524" s="295" t="n"/>
      <c r="B524" s="14" t="n"/>
      <c r="C524" s="15" t="n"/>
      <c r="D524" s="15" t="n"/>
      <c r="E524" s="15">
        <f>D521*Setup!$B$5</f>
        <v/>
      </c>
      <c r="F524" s="15">
        <f>D521-E521</f>
        <v/>
      </c>
      <c r="G524" s="15" t="n"/>
      <c r="H524" s="15" t="n"/>
      <c r="I524" s="15" t="n"/>
      <c r="J524" s="15">
        <f>C521+F521+G521-I521</f>
        <v/>
      </c>
      <c r="K524" s="15" t="n"/>
      <c r="L524" s="15">
        <f>K521*Setup!$B$6</f>
        <v/>
      </c>
      <c r="M524" s="15">
        <f>J521-L521</f>
        <v/>
      </c>
      <c r="N524" s="21" t="n"/>
    </row>
    <row r="525">
      <c r="A525" s="295" t="n"/>
      <c r="B525" s="14" t="n"/>
      <c r="C525" s="15" t="n"/>
      <c r="D525" s="15" t="n"/>
      <c r="E525" s="15">
        <f>D522*Setup!$B$5</f>
        <v/>
      </c>
      <c r="F525" s="15">
        <f>D522-E522</f>
        <v/>
      </c>
      <c r="G525" s="15" t="n"/>
      <c r="H525" s="15" t="n"/>
      <c r="I525" s="15" t="n"/>
      <c r="J525" s="15">
        <f>C522+F522+G522-I522</f>
        <v/>
      </c>
      <c r="K525" s="15" t="n"/>
      <c r="L525" s="15">
        <f>K522*Setup!$B$6</f>
        <v/>
      </c>
      <c r="M525" s="15">
        <f>J522-L522</f>
        <v/>
      </c>
      <c r="N525" s="21" t="n"/>
    </row>
    <row r="526">
      <c r="A526" s="295" t="n"/>
      <c r="B526" s="14" t="n"/>
      <c r="C526" s="15" t="n"/>
      <c r="D526" s="15" t="n"/>
      <c r="E526" s="15">
        <f>D523*Setup!$B$5</f>
        <v/>
      </c>
      <c r="F526" s="15">
        <f>D523-E523</f>
        <v/>
      </c>
      <c r="G526" s="15" t="n"/>
      <c r="H526" s="15" t="n"/>
      <c r="I526" s="15" t="n"/>
      <c r="J526" s="15">
        <f>C523+F523+G523-I523</f>
        <v/>
      </c>
      <c r="K526" s="15" t="n"/>
      <c r="L526" s="15">
        <f>K523*Setup!$B$6</f>
        <v/>
      </c>
      <c r="M526" s="15">
        <f>J523-L523</f>
        <v/>
      </c>
      <c r="N526" s="21" t="n"/>
    </row>
    <row r="527">
      <c r="A527" s="295" t="n"/>
      <c r="B527" s="14" t="n"/>
      <c r="C527" s="15" t="n"/>
      <c r="D527" s="15" t="n"/>
      <c r="E527" s="15">
        <f>D524*Setup!$B$5</f>
        <v/>
      </c>
      <c r="F527" s="15">
        <f>D524-E524</f>
        <v/>
      </c>
      <c r="G527" s="15" t="n"/>
      <c r="H527" s="15" t="n"/>
      <c r="I527" s="15" t="n"/>
      <c r="J527" s="15">
        <f>C524+F524+G524-I524</f>
        <v/>
      </c>
      <c r="K527" s="15" t="n"/>
      <c r="L527" s="15">
        <f>K524*Setup!$B$6</f>
        <v/>
      </c>
      <c r="M527" s="15">
        <f>J524-L524</f>
        <v/>
      </c>
      <c r="N527" s="21" t="n"/>
    </row>
    <row r="528">
      <c r="A528" s="295" t="n"/>
      <c r="B528" s="14" t="n"/>
      <c r="C528" s="15" t="n"/>
      <c r="D528" s="15" t="n"/>
      <c r="E528" s="15">
        <f>D525*Setup!$B$5</f>
        <v/>
      </c>
      <c r="F528" s="15">
        <f>D525-E525</f>
        <v/>
      </c>
      <c r="G528" s="15" t="n"/>
      <c r="H528" s="15" t="n"/>
      <c r="I528" s="15" t="n"/>
      <c r="J528" s="15">
        <f>C525+F525+G525-I525</f>
        <v/>
      </c>
      <c r="K528" s="15" t="n"/>
      <c r="L528" s="15">
        <f>K525*Setup!$B$6</f>
        <v/>
      </c>
      <c r="M528" s="15">
        <f>J525-L525</f>
        <v/>
      </c>
      <c r="N528" s="21" t="n"/>
    </row>
    <row r="529">
      <c r="A529" s="295" t="n"/>
      <c r="B529" s="14" t="n"/>
      <c r="C529" s="15" t="n"/>
      <c r="D529" s="15" t="n"/>
      <c r="E529" s="15">
        <f>D526*Setup!$B$5</f>
        <v/>
      </c>
      <c r="F529" s="15">
        <f>D526-E526</f>
        <v/>
      </c>
      <c r="G529" s="15" t="n"/>
      <c r="H529" s="15" t="n"/>
      <c r="I529" s="15" t="n"/>
      <c r="J529" s="15">
        <f>C526+F526+G526-I526</f>
        <v/>
      </c>
      <c r="K529" s="15" t="n"/>
      <c r="L529" s="15">
        <f>K526*Setup!$B$6</f>
        <v/>
      </c>
      <c r="M529" s="15">
        <f>J526-L526</f>
        <v/>
      </c>
      <c r="N529" s="21" t="n"/>
    </row>
    <row r="530">
      <c r="A530" s="295" t="n"/>
      <c r="B530" s="14" t="n"/>
      <c r="C530" s="15" t="n"/>
      <c r="D530" s="15" t="n"/>
      <c r="E530" s="15">
        <f>D527*Setup!$B$5</f>
        <v/>
      </c>
      <c r="F530" s="15">
        <f>D527-E527</f>
        <v/>
      </c>
      <c r="G530" s="15" t="n"/>
      <c r="H530" s="15" t="n"/>
      <c r="I530" s="15" t="n"/>
      <c r="J530" s="15">
        <f>C527+F527+G527-I527</f>
        <v/>
      </c>
      <c r="K530" s="15" t="n"/>
      <c r="L530" s="15">
        <f>K527*Setup!$B$6</f>
        <v/>
      </c>
      <c r="M530" s="15">
        <f>J527-L527</f>
        <v/>
      </c>
      <c r="N530" s="21" t="n"/>
    </row>
    <row r="531">
      <c r="A531" s="295" t="n"/>
      <c r="B531" s="14" t="n"/>
      <c r="C531" s="15" t="n"/>
      <c r="D531" s="15" t="n"/>
      <c r="E531" s="15">
        <f>D528*Setup!$B$5</f>
        <v/>
      </c>
      <c r="F531" s="15">
        <f>D528-E528</f>
        <v/>
      </c>
      <c r="G531" s="15" t="n"/>
      <c r="H531" s="15" t="n"/>
      <c r="I531" s="15" t="n"/>
      <c r="J531" s="15">
        <f>C528+F528+G528-I528</f>
        <v/>
      </c>
      <c r="K531" s="15" t="n"/>
      <c r="L531" s="15">
        <f>K528*Setup!$B$6</f>
        <v/>
      </c>
      <c r="M531" s="15">
        <f>J528-L528</f>
        <v/>
      </c>
      <c r="N531" s="21" t="n"/>
    </row>
    <row r="532">
      <c r="A532" s="295" t="n"/>
      <c r="B532" s="14" t="n"/>
      <c r="C532" s="15" t="n"/>
      <c r="D532" s="15" t="n"/>
      <c r="E532" s="15">
        <f>D529*Setup!$B$5</f>
        <v/>
      </c>
      <c r="F532" s="15">
        <f>D529-E529</f>
        <v/>
      </c>
      <c r="G532" s="15" t="n"/>
      <c r="H532" s="15" t="n"/>
      <c r="I532" s="15" t="n"/>
      <c r="J532" s="15">
        <f>C529+F529+G529-I529</f>
        <v/>
      </c>
      <c r="K532" s="15" t="n"/>
      <c r="L532" s="15">
        <f>K529*Setup!$B$6</f>
        <v/>
      </c>
      <c r="M532" s="15">
        <f>J529-L529</f>
        <v/>
      </c>
      <c r="N532" s="21" t="n"/>
    </row>
    <row r="533">
      <c r="A533" s="295" t="n"/>
      <c r="B533" s="14" t="n"/>
      <c r="C533" s="15" t="n"/>
      <c r="D533" s="15" t="n"/>
      <c r="E533" s="15">
        <f>D530*Setup!$B$5</f>
        <v/>
      </c>
      <c r="F533" s="15">
        <f>D530-E530</f>
        <v/>
      </c>
      <c r="G533" s="15" t="n"/>
      <c r="H533" s="15" t="n"/>
      <c r="I533" s="15" t="n"/>
      <c r="J533" s="15">
        <f>C530+F530+G530-I530</f>
        <v/>
      </c>
      <c r="K533" s="15" t="n"/>
      <c r="L533" s="15">
        <f>K530*Setup!$B$6</f>
        <v/>
      </c>
      <c r="M533" s="15">
        <f>J530-L530</f>
        <v/>
      </c>
      <c r="N533" s="21" t="n"/>
    </row>
    <row r="534">
      <c r="A534" s="295" t="n"/>
      <c r="B534" s="14" t="n"/>
      <c r="C534" s="15" t="n"/>
      <c r="D534" s="15" t="n"/>
      <c r="E534" s="15">
        <f>D531*Setup!$B$5</f>
        <v/>
      </c>
      <c r="F534" s="15">
        <f>D531-E531</f>
        <v/>
      </c>
      <c r="G534" s="15" t="n"/>
      <c r="H534" s="15" t="n"/>
      <c r="I534" s="15" t="n"/>
      <c r="J534" s="15">
        <f>C531+F531+G531-I531</f>
        <v/>
      </c>
      <c r="K534" s="15" t="n"/>
      <c r="L534" s="15">
        <f>K531*Setup!$B$6</f>
        <v/>
      </c>
      <c r="M534" s="15">
        <f>J531-L531</f>
        <v/>
      </c>
      <c r="N534" s="21" t="n"/>
    </row>
    <row r="535">
      <c r="A535" s="295" t="n"/>
      <c r="B535" s="14" t="n"/>
      <c r="C535" s="15" t="n"/>
      <c r="D535" s="15" t="n"/>
      <c r="E535" s="15">
        <f>D532*Setup!$B$5</f>
        <v/>
      </c>
      <c r="F535" s="15">
        <f>D532-E532</f>
        <v/>
      </c>
      <c r="G535" s="15" t="n"/>
      <c r="H535" s="15" t="n"/>
      <c r="I535" s="15" t="n"/>
      <c r="J535" s="15">
        <f>C532+F532+G532-I532</f>
        <v/>
      </c>
      <c r="K535" s="15" t="n"/>
      <c r="L535" s="15">
        <f>K532*Setup!$B$6</f>
        <v/>
      </c>
      <c r="M535" s="15">
        <f>J532-L532</f>
        <v/>
      </c>
      <c r="N535" s="21" t="n"/>
    </row>
    <row r="536">
      <c r="A536" s="295" t="n"/>
      <c r="B536" s="14" t="n"/>
      <c r="C536" s="15" t="n"/>
      <c r="D536" s="15" t="n"/>
      <c r="E536" s="15">
        <f>D533*Setup!$B$5</f>
        <v/>
      </c>
      <c r="F536" s="15">
        <f>D533-E533</f>
        <v/>
      </c>
      <c r="G536" s="15" t="n"/>
      <c r="H536" s="15" t="n"/>
      <c r="I536" s="15" t="n"/>
      <c r="J536" s="15">
        <f>C533+F533+G533-I533</f>
        <v/>
      </c>
      <c r="K536" s="15" t="n"/>
      <c r="L536" s="15">
        <f>K533*Setup!$B$6</f>
        <v/>
      </c>
      <c r="M536" s="15">
        <f>J533-L533</f>
        <v/>
      </c>
      <c r="N536" s="21" t="n"/>
    </row>
    <row r="537">
      <c r="A537" s="295" t="n"/>
      <c r="B537" s="14" t="n"/>
      <c r="C537" s="15" t="n"/>
      <c r="D537" s="15" t="n"/>
      <c r="E537" s="15">
        <f>D534*Setup!$B$5</f>
        <v/>
      </c>
      <c r="F537" s="15">
        <f>D534-E534</f>
        <v/>
      </c>
      <c r="G537" s="15" t="n"/>
      <c r="H537" s="15" t="n"/>
      <c r="I537" s="15" t="n"/>
      <c r="J537" s="15">
        <f>C534+F534+G534-I534</f>
        <v/>
      </c>
      <c r="K537" s="15" t="n"/>
      <c r="L537" s="15">
        <f>K534*Setup!$B$6</f>
        <v/>
      </c>
      <c r="M537" s="15">
        <f>J534-L534</f>
        <v/>
      </c>
      <c r="N537" s="21" t="n"/>
    </row>
    <row r="538">
      <c r="A538" s="295" t="n"/>
      <c r="B538" s="14" t="n"/>
      <c r="C538" s="15" t="n"/>
      <c r="D538" s="15" t="n"/>
      <c r="E538" s="15">
        <f>D535*Setup!$B$5</f>
        <v/>
      </c>
      <c r="F538" s="15">
        <f>D535-E535</f>
        <v/>
      </c>
      <c r="G538" s="15" t="n"/>
      <c r="H538" s="15" t="n"/>
      <c r="I538" s="15" t="n"/>
      <c r="J538" s="15">
        <f>C535+F535+G535-I535</f>
        <v/>
      </c>
      <c r="K538" s="15" t="n"/>
      <c r="L538" s="15">
        <f>K535*Setup!$B$6</f>
        <v/>
      </c>
      <c r="M538" s="15">
        <f>J535-L535</f>
        <v/>
      </c>
      <c r="N538" s="21" t="n"/>
    </row>
    <row r="539">
      <c r="A539" s="295" t="n"/>
      <c r="B539" s="14" t="n"/>
      <c r="C539" s="15" t="n"/>
      <c r="D539" s="15" t="n"/>
      <c r="E539" s="15">
        <f>D536*Setup!$B$5</f>
        <v/>
      </c>
      <c r="F539" s="15">
        <f>D536-E536</f>
        <v/>
      </c>
      <c r="G539" s="15" t="n"/>
      <c r="H539" s="15" t="n"/>
      <c r="I539" s="15" t="n"/>
      <c r="J539" s="15">
        <f>C536+F536+G536-I536</f>
        <v/>
      </c>
      <c r="K539" s="15" t="n"/>
      <c r="L539" s="15">
        <f>K536*Setup!$B$6</f>
        <v/>
      </c>
      <c r="M539" s="15">
        <f>J536-L536</f>
        <v/>
      </c>
      <c r="N539" s="21" t="n"/>
    </row>
    <row r="540">
      <c r="A540" s="295" t="n"/>
      <c r="B540" s="14" t="n"/>
      <c r="C540" s="15" t="n"/>
      <c r="D540" s="15" t="n"/>
      <c r="E540" s="15">
        <f>D537*Setup!$B$5</f>
        <v/>
      </c>
      <c r="F540" s="15">
        <f>D537-E537</f>
        <v/>
      </c>
      <c r="G540" s="15" t="n"/>
      <c r="H540" s="15" t="n"/>
      <c r="I540" s="15" t="n"/>
      <c r="J540" s="15">
        <f>C537+F537+G537-I537</f>
        <v/>
      </c>
      <c r="K540" s="15" t="n"/>
      <c r="L540" s="15">
        <f>K537*Setup!$B$6</f>
        <v/>
      </c>
      <c r="M540" s="15">
        <f>J537-L537</f>
        <v/>
      </c>
      <c r="N540" s="21" t="n"/>
    </row>
    <row r="541">
      <c r="A541" s="295" t="n"/>
      <c r="B541" s="14" t="n"/>
      <c r="C541" s="15" t="n"/>
      <c r="D541" s="15" t="n"/>
      <c r="E541" s="15">
        <f>D538*Setup!$B$5</f>
        <v/>
      </c>
      <c r="F541" s="15">
        <f>D538-E538</f>
        <v/>
      </c>
      <c r="G541" s="15" t="n"/>
      <c r="H541" s="15" t="n"/>
      <c r="I541" s="15" t="n"/>
      <c r="J541" s="15">
        <f>C538+F538+G538-I538</f>
        <v/>
      </c>
      <c r="K541" s="15" t="n"/>
      <c r="L541" s="15">
        <f>K538*Setup!$B$6</f>
        <v/>
      </c>
      <c r="M541" s="15">
        <f>J538-L538</f>
        <v/>
      </c>
      <c r="N541" s="21" t="n"/>
    </row>
    <row r="542">
      <c r="A542" s="295" t="n"/>
      <c r="B542" s="14" t="n"/>
      <c r="C542" s="15" t="n"/>
      <c r="D542" s="15" t="n"/>
      <c r="E542" s="15">
        <f>D539*Setup!$B$5</f>
        <v/>
      </c>
      <c r="F542" s="15">
        <f>D539-E539</f>
        <v/>
      </c>
      <c r="G542" s="15" t="n"/>
      <c r="H542" s="15" t="n"/>
      <c r="I542" s="15" t="n"/>
      <c r="J542" s="15">
        <f>C539+F539+G539-I539</f>
        <v/>
      </c>
      <c r="K542" s="15" t="n"/>
      <c r="L542" s="15">
        <f>K539*Setup!$B$6</f>
        <v/>
      </c>
      <c r="M542" s="15">
        <f>J539-L539</f>
        <v/>
      </c>
      <c r="N542" s="21" t="n"/>
    </row>
    <row r="543">
      <c r="A543" s="295" t="n"/>
      <c r="B543" s="14" t="n"/>
      <c r="C543" s="15" t="n"/>
      <c r="D543" s="15" t="n"/>
      <c r="E543" s="15">
        <f>D540*Setup!$B$5</f>
        <v/>
      </c>
      <c r="F543" s="15">
        <f>D540-E540</f>
        <v/>
      </c>
      <c r="G543" s="15" t="n"/>
      <c r="H543" s="15" t="n"/>
      <c r="I543" s="15" t="n"/>
      <c r="J543" s="15">
        <f>C540+F540+G540-I540</f>
        <v/>
      </c>
      <c r="K543" s="15" t="n"/>
      <c r="L543" s="15">
        <f>K540*Setup!$B$6</f>
        <v/>
      </c>
      <c r="M543" s="15">
        <f>J540-L540</f>
        <v/>
      </c>
      <c r="N543" s="21" t="n"/>
    </row>
    <row r="544">
      <c r="A544" s="295" t="n"/>
      <c r="B544" s="14" t="n"/>
      <c r="C544" s="15" t="n"/>
      <c r="D544" s="15" t="n"/>
      <c r="E544" s="15">
        <f>D541*Setup!$B$5</f>
        <v/>
      </c>
      <c r="F544" s="15">
        <f>D541-E541</f>
        <v/>
      </c>
      <c r="G544" s="15" t="n"/>
      <c r="H544" s="15" t="n"/>
      <c r="I544" s="15" t="n"/>
      <c r="J544" s="15">
        <f>C541+F541+G541-I541</f>
        <v/>
      </c>
      <c r="K544" s="15" t="n"/>
      <c r="L544" s="15">
        <f>K541*Setup!$B$6</f>
        <v/>
      </c>
      <c r="M544" s="15">
        <f>J541-L541</f>
        <v/>
      </c>
      <c r="N544" s="21" t="n"/>
    </row>
    <row r="545">
      <c r="A545" s="295" t="n"/>
      <c r="B545" s="14" t="n"/>
      <c r="C545" s="15" t="n"/>
      <c r="D545" s="15" t="n"/>
      <c r="E545" s="15">
        <f>D542*Setup!$B$5</f>
        <v/>
      </c>
      <c r="F545" s="15">
        <f>D542-E542</f>
        <v/>
      </c>
      <c r="G545" s="15" t="n"/>
      <c r="H545" s="15" t="n"/>
      <c r="I545" s="15" t="n"/>
      <c r="J545" s="15">
        <f>C542+F542+G542-I542</f>
        <v/>
      </c>
      <c r="K545" s="15" t="n"/>
      <c r="L545" s="15">
        <f>K542*Setup!$B$6</f>
        <v/>
      </c>
      <c r="M545" s="15">
        <f>J542-L542</f>
        <v/>
      </c>
      <c r="N545" s="21" t="n"/>
    </row>
    <row r="546">
      <c r="A546" s="295" t="n"/>
      <c r="B546" s="14" t="n"/>
      <c r="C546" s="15" t="n"/>
      <c r="D546" s="15" t="n"/>
      <c r="E546" s="15">
        <f>D543*Setup!$B$5</f>
        <v/>
      </c>
      <c r="F546" s="15">
        <f>D543-E543</f>
        <v/>
      </c>
      <c r="G546" s="15" t="n"/>
      <c r="H546" s="15" t="n"/>
      <c r="I546" s="15" t="n"/>
      <c r="J546" s="15">
        <f>C543+F543+G543-I543</f>
        <v/>
      </c>
      <c r="K546" s="15" t="n"/>
      <c r="L546" s="15">
        <f>K543*Setup!$B$6</f>
        <v/>
      </c>
      <c r="M546" s="15">
        <f>J543-L543</f>
        <v/>
      </c>
      <c r="N546" s="21" t="n"/>
    </row>
    <row r="547">
      <c r="A547" s="295" t="n"/>
      <c r="B547" s="14" t="n"/>
      <c r="C547" s="15" t="n"/>
      <c r="D547" s="15" t="n"/>
      <c r="E547" s="15">
        <f>D544*Setup!$B$5</f>
        <v/>
      </c>
      <c r="F547" s="15">
        <f>D544-E544</f>
        <v/>
      </c>
      <c r="G547" s="15" t="n"/>
      <c r="H547" s="15" t="n"/>
      <c r="I547" s="15" t="n"/>
      <c r="J547" s="15">
        <f>C544+F544+G544-I544</f>
        <v/>
      </c>
      <c r="K547" s="15" t="n"/>
      <c r="L547" s="15">
        <f>K544*Setup!$B$6</f>
        <v/>
      </c>
      <c r="M547" s="15">
        <f>J544-L544</f>
        <v/>
      </c>
      <c r="N547" s="21" t="n"/>
    </row>
    <row r="548">
      <c r="A548" s="295" t="n"/>
      <c r="B548" s="14" t="n"/>
      <c r="C548" s="15" t="n"/>
      <c r="D548" s="15" t="n"/>
      <c r="E548" s="15">
        <f>D545*Setup!$B$5</f>
        <v/>
      </c>
      <c r="F548" s="15">
        <f>D545-E545</f>
        <v/>
      </c>
      <c r="G548" s="15" t="n"/>
      <c r="H548" s="15" t="n"/>
      <c r="I548" s="15" t="n"/>
      <c r="J548" s="15">
        <f>C545+F545+G545-I545</f>
        <v/>
      </c>
      <c r="K548" s="15" t="n"/>
      <c r="L548" s="15">
        <f>K545*Setup!$B$6</f>
        <v/>
      </c>
      <c r="M548" s="15">
        <f>J545-L545</f>
        <v/>
      </c>
      <c r="N548" s="21" t="n"/>
    </row>
    <row r="549">
      <c r="A549" s="295" t="n"/>
      <c r="B549" s="14" t="n"/>
      <c r="C549" s="15" t="n"/>
      <c r="D549" s="15" t="n"/>
      <c r="E549" s="15">
        <f>D546*Setup!$B$5</f>
        <v/>
      </c>
      <c r="F549" s="15">
        <f>D546-E546</f>
        <v/>
      </c>
      <c r="G549" s="15" t="n"/>
      <c r="H549" s="15" t="n"/>
      <c r="I549" s="15" t="n"/>
      <c r="J549" s="15">
        <f>C546+F546+G546-I546</f>
        <v/>
      </c>
      <c r="K549" s="15" t="n"/>
      <c r="L549" s="15">
        <f>K546*Setup!$B$6</f>
        <v/>
      </c>
      <c r="M549" s="15">
        <f>J546-L546</f>
        <v/>
      </c>
      <c r="N549" s="21" t="n"/>
    </row>
    <row r="550">
      <c r="A550" s="295" t="n"/>
      <c r="B550" s="14" t="n"/>
      <c r="C550" s="15" t="n"/>
      <c r="D550" s="15" t="n"/>
      <c r="E550" s="15">
        <f>D547*Setup!$B$5</f>
        <v/>
      </c>
      <c r="F550" s="15">
        <f>D547-E547</f>
        <v/>
      </c>
      <c r="G550" s="15" t="n"/>
      <c r="H550" s="15" t="n"/>
      <c r="I550" s="15" t="n"/>
      <c r="J550" s="15">
        <f>C547+F547+G547-I547</f>
        <v/>
      </c>
      <c r="K550" s="15" t="n"/>
      <c r="L550" s="15">
        <f>K547*Setup!$B$6</f>
        <v/>
      </c>
      <c r="M550" s="15">
        <f>J547-L547</f>
        <v/>
      </c>
      <c r="N550" s="21" t="n"/>
    </row>
    <row r="551">
      <c r="A551" s="295" t="n"/>
      <c r="B551" s="14" t="n"/>
      <c r="C551" s="15" t="n"/>
      <c r="D551" s="15" t="n"/>
      <c r="E551" s="15">
        <f>D548*Setup!$B$5</f>
        <v/>
      </c>
      <c r="F551" s="15">
        <f>D548-E548</f>
        <v/>
      </c>
      <c r="G551" s="15" t="n"/>
      <c r="H551" s="15" t="n"/>
      <c r="I551" s="15" t="n"/>
      <c r="J551" s="15">
        <f>C548+F548+G548-I548</f>
        <v/>
      </c>
      <c r="K551" s="15" t="n"/>
      <c r="L551" s="15">
        <f>K548*Setup!$B$6</f>
        <v/>
      </c>
      <c r="M551" s="15">
        <f>J548-L548</f>
        <v/>
      </c>
      <c r="N551" s="21" t="n"/>
    </row>
    <row r="552">
      <c r="A552" s="295" t="n"/>
      <c r="B552" s="14" t="n"/>
      <c r="C552" s="15" t="n"/>
      <c r="D552" s="15" t="n"/>
      <c r="E552" s="15">
        <f>D549*Setup!$B$5</f>
        <v/>
      </c>
      <c r="F552" s="15">
        <f>D549-E549</f>
        <v/>
      </c>
      <c r="G552" s="15" t="n"/>
      <c r="H552" s="15" t="n"/>
      <c r="I552" s="15" t="n"/>
      <c r="J552" s="15">
        <f>C549+F549+G549-I549</f>
        <v/>
      </c>
      <c r="K552" s="15" t="n"/>
      <c r="L552" s="15">
        <f>K549*Setup!$B$6</f>
        <v/>
      </c>
      <c r="M552" s="15">
        <f>J549-L549</f>
        <v/>
      </c>
      <c r="N552" s="21" t="n"/>
    </row>
    <row r="553">
      <c r="A553" s="295" t="n"/>
      <c r="B553" s="14" t="n"/>
      <c r="C553" s="15" t="n"/>
      <c r="D553" s="15" t="n"/>
      <c r="E553" s="15">
        <f>D550*Setup!$B$5</f>
        <v/>
      </c>
      <c r="F553" s="15">
        <f>D550-E550</f>
        <v/>
      </c>
      <c r="G553" s="15" t="n"/>
      <c r="H553" s="15" t="n"/>
      <c r="I553" s="15" t="n"/>
      <c r="J553" s="15">
        <f>C550+F550+G550-I550</f>
        <v/>
      </c>
      <c r="K553" s="15" t="n"/>
      <c r="L553" s="15">
        <f>K550*Setup!$B$6</f>
        <v/>
      </c>
      <c r="M553" s="15">
        <f>J550-L550</f>
        <v/>
      </c>
      <c r="N553" s="21" t="n"/>
    </row>
    <row r="554">
      <c r="A554" s="295" t="n"/>
      <c r="B554" s="14" t="n"/>
      <c r="C554" s="15" t="n"/>
      <c r="D554" s="15" t="n"/>
      <c r="E554" s="15">
        <f>D551*Setup!$B$5</f>
        <v/>
      </c>
      <c r="F554" s="15">
        <f>D551-E551</f>
        <v/>
      </c>
      <c r="G554" s="15" t="n"/>
      <c r="H554" s="15" t="n"/>
      <c r="I554" s="15" t="n"/>
      <c r="J554" s="15">
        <f>C551+F551+G551-I551</f>
        <v/>
      </c>
      <c r="K554" s="15" t="n"/>
      <c r="L554" s="15">
        <f>K551*Setup!$B$6</f>
        <v/>
      </c>
      <c r="M554" s="15">
        <f>J551-L551</f>
        <v/>
      </c>
      <c r="N554" s="21" t="n"/>
    </row>
    <row r="555">
      <c r="A555" s="295" t="n"/>
      <c r="B555" s="14" t="n"/>
      <c r="C555" s="15" t="n"/>
      <c r="D555" s="15" t="n"/>
      <c r="E555" s="15">
        <f>D552*Setup!$B$5</f>
        <v/>
      </c>
      <c r="F555" s="15">
        <f>D552-E552</f>
        <v/>
      </c>
      <c r="G555" s="15" t="n"/>
      <c r="H555" s="15" t="n"/>
      <c r="I555" s="15" t="n"/>
      <c r="J555" s="15">
        <f>C552+F552+G552-I552</f>
        <v/>
      </c>
      <c r="K555" s="15" t="n"/>
      <c r="L555" s="15">
        <f>K552*Setup!$B$6</f>
        <v/>
      </c>
      <c r="M555" s="15">
        <f>J552-L552</f>
        <v/>
      </c>
      <c r="N555" s="21" t="n"/>
    </row>
    <row r="556">
      <c r="A556" s="295" t="n"/>
      <c r="B556" s="14" t="n"/>
      <c r="C556" s="15" t="n"/>
      <c r="D556" s="15" t="n"/>
      <c r="E556" s="15">
        <f>D553*Setup!$B$5</f>
        <v/>
      </c>
      <c r="F556" s="15">
        <f>D553-E553</f>
        <v/>
      </c>
      <c r="G556" s="15" t="n"/>
      <c r="H556" s="15" t="n"/>
      <c r="I556" s="15" t="n"/>
      <c r="J556" s="15">
        <f>C553+F553+G553-I553</f>
        <v/>
      </c>
      <c r="K556" s="15" t="n"/>
      <c r="L556" s="15">
        <f>K553*Setup!$B$6</f>
        <v/>
      </c>
      <c r="M556" s="15">
        <f>J553-L553</f>
        <v/>
      </c>
      <c r="N556" s="21" t="n"/>
    </row>
    <row r="557">
      <c r="A557" s="295" t="n"/>
      <c r="B557" s="14" t="n"/>
      <c r="C557" s="15" t="n"/>
      <c r="D557" s="15" t="n"/>
      <c r="E557" s="15">
        <f>D554*Setup!$B$5</f>
        <v/>
      </c>
      <c r="F557" s="15">
        <f>D554-E554</f>
        <v/>
      </c>
      <c r="G557" s="15" t="n"/>
      <c r="H557" s="15" t="n"/>
      <c r="I557" s="15" t="n"/>
      <c r="J557" s="15">
        <f>C554+F554+G554-I554</f>
        <v/>
      </c>
      <c r="K557" s="15" t="n"/>
      <c r="L557" s="15">
        <f>K554*Setup!$B$6</f>
        <v/>
      </c>
      <c r="M557" s="15">
        <f>J554-L554</f>
        <v/>
      </c>
      <c r="N557" s="21" t="n"/>
    </row>
    <row r="558">
      <c r="A558" s="295" t="n"/>
      <c r="B558" s="14" t="n"/>
      <c r="C558" s="15" t="n"/>
      <c r="D558" s="15" t="n"/>
      <c r="E558" s="15">
        <f>D555*Setup!$B$5</f>
        <v/>
      </c>
      <c r="F558" s="15">
        <f>D555-E555</f>
        <v/>
      </c>
      <c r="G558" s="15" t="n"/>
      <c r="H558" s="15" t="n"/>
      <c r="I558" s="15" t="n"/>
      <c r="J558" s="15">
        <f>C555+F555+G555-I555</f>
        <v/>
      </c>
      <c r="K558" s="15" t="n"/>
      <c r="L558" s="15">
        <f>K555*Setup!$B$6</f>
        <v/>
      </c>
      <c r="M558" s="15">
        <f>J555-L555</f>
        <v/>
      </c>
      <c r="N558" s="21" t="n"/>
    </row>
    <row r="559">
      <c r="A559" s="295" t="n"/>
      <c r="B559" s="14" t="n"/>
      <c r="C559" s="15" t="n"/>
      <c r="D559" s="15" t="n"/>
      <c r="E559" s="15">
        <f>D556*Setup!$B$5</f>
        <v/>
      </c>
      <c r="F559" s="15">
        <f>D556-E556</f>
        <v/>
      </c>
      <c r="G559" s="15" t="n"/>
      <c r="H559" s="15" t="n"/>
      <c r="I559" s="15" t="n"/>
      <c r="J559" s="15">
        <f>C556+F556+G556-I556</f>
        <v/>
      </c>
      <c r="K559" s="15" t="n"/>
      <c r="L559" s="15">
        <f>K556*Setup!$B$6</f>
        <v/>
      </c>
      <c r="M559" s="15">
        <f>J556-L556</f>
        <v/>
      </c>
      <c r="N559" s="21" t="n"/>
    </row>
    <row r="560">
      <c r="A560" s="295" t="n"/>
      <c r="B560" s="14" t="n"/>
      <c r="C560" s="15" t="n"/>
      <c r="D560" s="15" t="n"/>
      <c r="E560" s="15">
        <f>D557*Setup!$B$5</f>
        <v/>
      </c>
      <c r="F560" s="15">
        <f>D557-E557</f>
        <v/>
      </c>
      <c r="G560" s="15" t="n"/>
      <c r="H560" s="15" t="n"/>
      <c r="I560" s="15" t="n"/>
      <c r="J560" s="15">
        <f>C557+F557+G557-I557</f>
        <v/>
      </c>
      <c r="K560" s="15" t="n"/>
      <c r="L560" s="15">
        <f>K557*Setup!$B$6</f>
        <v/>
      </c>
      <c r="M560" s="15">
        <f>J557-L557</f>
        <v/>
      </c>
      <c r="N560" s="21" t="n"/>
    </row>
    <row r="561">
      <c r="A561" s="295" t="n"/>
      <c r="B561" s="14" t="n"/>
      <c r="C561" s="15" t="n"/>
      <c r="D561" s="15" t="n"/>
      <c r="E561" s="15">
        <f>D558*Setup!$B$5</f>
        <v/>
      </c>
      <c r="F561" s="15">
        <f>D558-E558</f>
        <v/>
      </c>
      <c r="G561" s="15" t="n"/>
      <c r="H561" s="15" t="n"/>
      <c r="I561" s="15" t="n"/>
      <c r="J561" s="15">
        <f>C558+F558+G558-I558</f>
        <v/>
      </c>
      <c r="K561" s="15" t="n"/>
      <c r="L561" s="15">
        <f>K558*Setup!$B$6</f>
        <v/>
      </c>
      <c r="M561" s="15">
        <f>J558-L558</f>
        <v/>
      </c>
      <c r="N561" s="21" t="n"/>
    </row>
    <row r="562">
      <c r="A562" s="295" t="n"/>
      <c r="B562" s="14" t="n"/>
      <c r="C562" s="15" t="n"/>
      <c r="D562" s="15" t="n"/>
      <c r="E562" s="15">
        <f>D559*Setup!$B$5</f>
        <v/>
      </c>
      <c r="F562" s="15">
        <f>D559-E559</f>
        <v/>
      </c>
      <c r="G562" s="15" t="n"/>
      <c r="H562" s="15" t="n"/>
      <c r="I562" s="15" t="n"/>
      <c r="J562" s="15">
        <f>C559+F559+G559-I559</f>
        <v/>
      </c>
      <c r="K562" s="15" t="n"/>
      <c r="L562" s="15">
        <f>K559*Setup!$B$6</f>
        <v/>
      </c>
      <c r="M562" s="15">
        <f>J559-L559</f>
        <v/>
      </c>
      <c r="N562" s="21" t="n"/>
    </row>
    <row r="563">
      <c r="A563" s="295" t="n"/>
      <c r="B563" s="14" t="n"/>
      <c r="C563" s="15" t="n"/>
      <c r="D563" s="15" t="n"/>
      <c r="E563" s="15">
        <f>D560*Setup!$B$5</f>
        <v/>
      </c>
      <c r="F563" s="15">
        <f>D560-E560</f>
        <v/>
      </c>
      <c r="G563" s="15" t="n"/>
      <c r="H563" s="15" t="n"/>
      <c r="I563" s="15" t="n"/>
      <c r="J563" s="15">
        <f>C560+F560+G560-I560</f>
        <v/>
      </c>
      <c r="K563" s="15" t="n"/>
      <c r="L563" s="15">
        <f>K560*Setup!$B$6</f>
        <v/>
      </c>
      <c r="M563" s="15">
        <f>J560-L560</f>
        <v/>
      </c>
      <c r="N563" s="21" t="n"/>
    </row>
    <row r="564">
      <c r="A564" s="295" t="n"/>
      <c r="B564" s="14" t="n"/>
      <c r="C564" s="15" t="n"/>
      <c r="D564" s="15" t="n"/>
      <c r="E564" s="15">
        <f>D561*Setup!$B$5</f>
        <v/>
      </c>
      <c r="F564" s="15">
        <f>D561-E561</f>
        <v/>
      </c>
      <c r="G564" s="15" t="n"/>
      <c r="H564" s="15" t="n"/>
      <c r="I564" s="15" t="n"/>
      <c r="J564" s="15">
        <f>C561+F561+G561-I561</f>
        <v/>
      </c>
      <c r="K564" s="15" t="n"/>
      <c r="L564" s="15">
        <f>K561*Setup!$B$6</f>
        <v/>
      </c>
      <c r="M564" s="15">
        <f>J561-L561</f>
        <v/>
      </c>
      <c r="N564" s="21" t="n"/>
    </row>
    <row r="565">
      <c r="A565" s="295" t="n"/>
      <c r="B565" s="14" t="n"/>
      <c r="C565" s="15" t="n"/>
      <c r="D565" s="15" t="n"/>
      <c r="E565" s="15">
        <f>D562*Setup!$B$5</f>
        <v/>
      </c>
      <c r="F565" s="15">
        <f>D562-E562</f>
        <v/>
      </c>
      <c r="G565" s="15" t="n"/>
      <c r="H565" s="15" t="n"/>
      <c r="I565" s="15" t="n"/>
      <c r="J565" s="15">
        <f>C562+F562+G562-I562</f>
        <v/>
      </c>
      <c r="K565" s="15" t="n"/>
      <c r="L565" s="15">
        <f>K562*Setup!$B$6</f>
        <v/>
      </c>
      <c r="M565" s="15">
        <f>J562-L562</f>
        <v/>
      </c>
      <c r="N565" s="21" t="n"/>
    </row>
    <row r="566">
      <c r="A566" s="295" t="n"/>
      <c r="B566" s="14" t="n"/>
      <c r="C566" s="15" t="n"/>
      <c r="D566" s="15" t="n"/>
      <c r="E566" s="15">
        <f>D563*Setup!$B$5</f>
        <v/>
      </c>
      <c r="F566" s="15">
        <f>D563-E563</f>
        <v/>
      </c>
      <c r="G566" s="15" t="n"/>
      <c r="H566" s="15" t="n"/>
      <c r="I566" s="15" t="n"/>
      <c r="J566" s="15">
        <f>C563+F563+G563-I563</f>
        <v/>
      </c>
      <c r="K566" s="15" t="n"/>
      <c r="L566" s="15">
        <f>K563*Setup!$B$6</f>
        <v/>
      </c>
      <c r="M566" s="15">
        <f>J563-L563</f>
        <v/>
      </c>
      <c r="N566" s="21" t="n"/>
    </row>
    <row r="567">
      <c r="A567" s="295" t="n"/>
      <c r="B567" s="14" t="n"/>
      <c r="C567" s="15" t="n"/>
      <c r="D567" s="15" t="n"/>
      <c r="E567" s="15">
        <f>D564*Setup!$B$5</f>
        <v/>
      </c>
      <c r="F567" s="15">
        <f>D564-E564</f>
        <v/>
      </c>
      <c r="G567" s="15" t="n"/>
      <c r="H567" s="15" t="n"/>
      <c r="I567" s="15" t="n"/>
      <c r="J567" s="15">
        <f>C564+F564+G564-I564</f>
        <v/>
      </c>
      <c r="K567" s="15" t="n"/>
      <c r="L567" s="15">
        <f>K564*Setup!$B$6</f>
        <v/>
      </c>
      <c r="M567" s="15">
        <f>J564-L564</f>
        <v/>
      </c>
      <c r="N567" s="21" t="n"/>
    </row>
    <row r="568">
      <c r="A568" s="295" t="n"/>
      <c r="B568" s="14" t="n"/>
      <c r="C568" s="15" t="n"/>
      <c r="D568" s="15" t="n"/>
      <c r="E568" s="15">
        <f>D565*Setup!$B$5</f>
        <v/>
      </c>
      <c r="F568" s="15">
        <f>D565-E565</f>
        <v/>
      </c>
      <c r="G568" s="15" t="n"/>
      <c r="H568" s="15" t="n"/>
      <c r="I568" s="15" t="n"/>
      <c r="J568" s="15">
        <f>C565+F565+G565-I565</f>
        <v/>
      </c>
      <c r="K568" s="15" t="n"/>
      <c r="L568" s="15">
        <f>K565*Setup!$B$6</f>
        <v/>
      </c>
      <c r="M568" s="15">
        <f>J565-L565</f>
        <v/>
      </c>
      <c r="N568" s="21" t="n"/>
    </row>
    <row r="569">
      <c r="A569" s="295" t="n"/>
      <c r="B569" s="14" t="n"/>
      <c r="C569" s="15" t="n"/>
      <c r="D569" s="15" t="n"/>
      <c r="E569" s="15">
        <f>D566*Setup!$B$5</f>
        <v/>
      </c>
      <c r="F569" s="15">
        <f>D566-E566</f>
        <v/>
      </c>
      <c r="G569" s="15" t="n"/>
      <c r="H569" s="15" t="n"/>
      <c r="I569" s="15" t="n"/>
      <c r="J569" s="15">
        <f>C566+F566+G566-I566</f>
        <v/>
      </c>
      <c r="K569" s="15" t="n"/>
      <c r="L569" s="15">
        <f>K566*Setup!$B$6</f>
        <v/>
      </c>
      <c r="M569" s="15">
        <f>J566-L566</f>
        <v/>
      </c>
      <c r="N569" s="21" t="n"/>
    </row>
    <row r="570">
      <c r="A570" s="295" t="n"/>
      <c r="B570" s="14" t="n"/>
      <c r="C570" s="15" t="n"/>
      <c r="D570" s="15" t="n"/>
      <c r="E570" s="15">
        <f>D567*Setup!$B$5</f>
        <v/>
      </c>
      <c r="F570" s="15">
        <f>D567-E567</f>
        <v/>
      </c>
      <c r="G570" s="15" t="n"/>
      <c r="H570" s="15" t="n"/>
      <c r="I570" s="15" t="n"/>
      <c r="J570" s="15">
        <f>C567+F567+G567-I567</f>
        <v/>
      </c>
      <c r="K570" s="15" t="n"/>
      <c r="L570" s="15">
        <f>K567*Setup!$B$6</f>
        <v/>
      </c>
      <c r="M570" s="15">
        <f>J567-L567</f>
        <v/>
      </c>
      <c r="N570" s="21" t="n"/>
    </row>
    <row r="571">
      <c r="A571" s="295" t="n"/>
      <c r="B571" s="14" t="n"/>
      <c r="C571" s="15" t="n"/>
      <c r="D571" s="15" t="n"/>
      <c r="E571" s="15">
        <f>D568*Setup!$B$5</f>
        <v/>
      </c>
      <c r="F571" s="15">
        <f>D568-E568</f>
        <v/>
      </c>
      <c r="G571" s="15" t="n"/>
      <c r="H571" s="15" t="n"/>
      <c r="I571" s="15" t="n"/>
      <c r="J571" s="15">
        <f>C568+F568+G568-I568</f>
        <v/>
      </c>
      <c r="K571" s="15" t="n"/>
      <c r="L571" s="15">
        <f>K568*Setup!$B$6</f>
        <v/>
      </c>
      <c r="M571" s="15">
        <f>J568-L568</f>
        <v/>
      </c>
      <c r="N571" s="21" t="n"/>
    </row>
    <row r="572">
      <c r="A572" s="295" t="n"/>
      <c r="B572" s="14" t="n"/>
      <c r="C572" s="15" t="n"/>
      <c r="D572" s="15" t="n"/>
      <c r="E572" s="15">
        <f>D569*Setup!$B$5</f>
        <v/>
      </c>
      <c r="F572" s="15">
        <f>D569-E569</f>
        <v/>
      </c>
      <c r="G572" s="15" t="n"/>
      <c r="H572" s="15" t="n"/>
      <c r="I572" s="15" t="n"/>
      <c r="J572" s="15">
        <f>C569+F569+G569-I569</f>
        <v/>
      </c>
      <c r="K572" s="15" t="n"/>
      <c r="L572" s="15">
        <f>K569*Setup!$B$6</f>
        <v/>
      </c>
      <c r="M572" s="15">
        <f>J569-L569</f>
        <v/>
      </c>
      <c r="N572" s="21" t="n"/>
    </row>
    <row r="573">
      <c r="A573" s="295" t="n"/>
      <c r="B573" s="14" t="n"/>
      <c r="C573" s="15" t="n"/>
      <c r="D573" s="15" t="n"/>
      <c r="E573" s="15">
        <f>D570*Setup!$B$5</f>
        <v/>
      </c>
      <c r="F573" s="15">
        <f>D570-E570</f>
        <v/>
      </c>
      <c r="G573" s="15" t="n"/>
      <c r="H573" s="15" t="n"/>
      <c r="I573" s="15" t="n"/>
      <c r="J573" s="15">
        <f>C570+F570+G570-I570</f>
        <v/>
      </c>
      <c r="K573" s="15" t="n"/>
      <c r="L573" s="15">
        <f>K570*Setup!$B$6</f>
        <v/>
      </c>
      <c r="M573" s="15">
        <f>J570-L570</f>
        <v/>
      </c>
      <c r="N573" s="21" t="n"/>
    </row>
    <row r="574">
      <c r="A574" s="295" t="n"/>
      <c r="B574" s="14" t="n"/>
      <c r="C574" s="15" t="n"/>
      <c r="D574" s="15" t="n"/>
      <c r="E574" s="15">
        <f>D571*Setup!$B$5</f>
        <v/>
      </c>
      <c r="F574" s="15">
        <f>D571-E571</f>
        <v/>
      </c>
      <c r="G574" s="15" t="n"/>
      <c r="H574" s="15" t="n"/>
      <c r="I574" s="15" t="n"/>
      <c r="J574" s="15">
        <f>C571+F571+G571-I571</f>
        <v/>
      </c>
      <c r="K574" s="15" t="n"/>
      <c r="L574" s="15">
        <f>K571*Setup!$B$6</f>
        <v/>
      </c>
      <c r="M574" s="15">
        <f>J571-L571</f>
        <v/>
      </c>
      <c r="N574" s="21" t="n"/>
    </row>
    <row r="575">
      <c r="A575" s="295" t="n"/>
      <c r="B575" s="14" t="n"/>
      <c r="C575" s="15" t="n"/>
      <c r="D575" s="15" t="n"/>
      <c r="E575" s="15">
        <f>D572*Setup!$B$5</f>
        <v/>
      </c>
      <c r="F575" s="15">
        <f>D572-E572</f>
        <v/>
      </c>
      <c r="G575" s="15" t="n"/>
      <c r="H575" s="15" t="n"/>
      <c r="I575" s="15" t="n"/>
      <c r="J575" s="15">
        <f>C572+F572+G572-I572</f>
        <v/>
      </c>
      <c r="K575" s="15" t="n"/>
      <c r="L575" s="15">
        <f>K572*Setup!$B$6</f>
        <v/>
      </c>
      <c r="M575" s="15">
        <f>J572-L572</f>
        <v/>
      </c>
      <c r="N575" s="21" t="n"/>
    </row>
    <row r="576">
      <c r="A576" s="295" t="n"/>
      <c r="B576" s="14" t="n"/>
      <c r="C576" s="15" t="n"/>
      <c r="D576" s="15" t="n"/>
      <c r="E576" s="15">
        <f>D573*Setup!$B$5</f>
        <v/>
      </c>
      <c r="F576" s="15">
        <f>D573-E573</f>
        <v/>
      </c>
      <c r="G576" s="15" t="n"/>
      <c r="H576" s="15" t="n"/>
      <c r="I576" s="15" t="n"/>
      <c r="J576" s="15">
        <f>C573+F573+G573-I573</f>
        <v/>
      </c>
      <c r="K576" s="15" t="n"/>
      <c r="L576" s="15">
        <f>K573*Setup!$B$6</f>
        <v/>
      </c>
      <c r="M576" s="15">
        <f>J573-L573</f>
        <v/>
      </c>
      <c r="N576" s="21" t="n"/>
    </row>
    <row r="577">
      <c r="A577" s="295" t="n"/>
      <c r="B577" s="14" t="n"/>
      <c r="C577" s="15" t="n"/>
      <c r="D577" s="15" t="n"/>
      <c r="E577" s="15">
        <f>D574*Setup!$B$5</f>
        <v/>
      </c>
      <c r="F577" s="15">
        <f>D574-E574</f>
        <v/>
      </c>
      <c r="G577" s="15" t="n"/>
      <c r="H577" s="15" t="n"/>
      <c r="I577" s="15" t="n"/>
      <c r="J577" s="15">
        <f>C574+F574+G574-I574</f>
        <v/>
      </c>
      <c r="K577" s="15" t="n"/>
      <c r="L577" s="15">
        <f>K574*Setup!$B$6</f>
        <v/>
      </c>
      <c r="M577" s="15">
        <f>J574-L574</f>
        <v/>
      </c>
      <c r="N577" s="21" t="n"/>
    </row>
    <row r="578">
      <c r="A578" s="295" t="n"/>
      <c r="B578" s="14" t="n"/>
      <c r="C578" s="15" t="n"/>
      <c r="D578" s="15" t="n"/>
      <c r="E578" s="15">
        <f>D575*Setup!$B$5</f>
        <v/>
      </c>
      <c r="F578" s="15">
        <f>D575-E575</f>
        <v/>
      </c>
      <c r="G578" s="15" t="n"/>
      <c r="H578" s="15" t="n"/>
      <c r="I578" s="15" t="n"/>
      <c r="J578" s="15">
        <f>C575+F575+G575-I575</f>
        <v/>
      </c>
      <c r="K578" s="15" t="n"/>
      <c r="L578" s="15">
        <f>K575*Setup!$B$6</f>
        <v/>
      </c>
      <c r="M578" s="15">
        <f>J575-L575</f>
        <v/>
      </c>
      <c r="N578" s="21" t="n"/>
    </row>
    <row r="579">
      <c r="A579" s="295" t="n"/>
      <c r="B579" s="14" t="n"/>
      <c r="C579" s="15" t="n"/>
      <c r="D579" s="15" t="n"/>
      <c r="E579" s="15">
        <f>D576*Setup!$B$5</f>
        <v/>
      </c>
      <c r="F579" s="15">
        <f>D576-E576</f>
        <v/>
      </c>
      <c r="G579" s="15" t="n"/>
      <c r="H579" s="15" t="n"/>
      <c r="I579" s="15" t="n"/>
      <c r="J579" s="15">
        <f>C576+F576+G576-I576</f>
        <v/>
      </c>
      <c r="K579" s="15" t="n"/>
      <c r="L579" s="15">
        <f>K576*Setup!$B$6</f>
        <v/>
      </c>
      <c r="M579" s="15">
        <f>J576-L576</f>
        <v/>
      </c>
      <c r="N579" s="21" t="n"/>
    </row>
    <row r="580">
      <c r="A580" s="295" t="n"/>
      <c r="B580" s="14" t="n"/>
      <c r="C580" s="15" t="n"/>
      <c r="D580" s="15" t="n"/>
      <c r="E580" s="15">
        <f>D577*Setup!$B$5</f>
        <v/>
      </c>
      <c r="F580" s="15">
        <f>D577-E577</f>
        <v/>
      </c>
      <c r="G580" s="15" t="n"/>
      <c r="H580" s="15" t="n"/>
      <c r="I580" s="15" t="n"/>
      <c r="J580" s="15">
        <f>C577+F577+G577-I577</f>
        <v/>
      </c>
      <c r="K580" s="15" t="n"/>
      <c r="L580" s="15">
        <f>K577*Setup!$B$6</f>
        <v/>
      </c>
      <c r="M580" s="15">
        <f>J577-L577</f>
        <v/>
      </c>
      <c r="N580" s="21" t="n"/>
    </row>
    <row r="581">
      <c r="A581" s="295" t="n"/>
      <c r="B581" s="14" t="n"/>
      <c r="C581" s="15" t="n"/>
      <c r="D581" s="15" t="n"/>
      <c r="E581" s="15">
        <f>D578*Setup!$B$5</f>
        <v/>
      </c>
      <c r="F581" s="15">
        <f>D578-E578</f>
        <v/>
      </c>
      <c r="G581" s="15" t="n"/>
      <c r="H581" s="15" t="n"/>
      <c r="I581" s="15" t="n"/>
      <c r="J581" s="15">
        <f>C578+F578+G578-I578</f>
        <v/>
      </c>
      <c r="K581" s="15" t="n"/>
      <c r="L581" s="15">
        <f>K578*Setup!$B$6</f>
        <v/>
      </c>
      <c r="M581" s="15">
        <f>J578-L578</f>
        <v/>
      </c>
      <c r="N581" s="21" t="n"/>
    </row>
    <row r="582">
      <c r="A582" s="295" t="n"/>
      <c r="B582" s="14" t="n"/>
      <c r="C582" s="15" t="n"/>
      <c r="D582" s="15" t="n"/>
      <c r="E582" s="15">
        <f>D579*Setup!$B$5</f>
        <v/>
      </c>
      <c r="F582" s="15">
        <f>D579-E579</f>
        <v/>
      </c>
      <c r="G582" s="15" t="n"/>
      <c r="H582" s="15" t="n"/>
      <c r="I582" s="15" t="n"/>
      <c r="J582" s="15">
        <f>C579+F579+G579-I579</f>
        <v/>
      </c>
      <c r="K582" s="15" t="n"/>
      <c r="L582" s="15">
        <f>K579*Setup!$B$6</f>
        <v/>
      </c>
      <c r="M582" s="15">
        <f>J579-L579</f>
        <v/>
      </c>
      <c r="N582" s="21" t="n"/>
    </row>
    <row r="583">
      <c r="A583" s="295" t="n"/>
      <c r="B583" s="14" t="n"/>
      <c r="C583" s="15" t="n"/>
      <c r="D583" s="15" t="n"/>
      <c r="E583" s="15">
        <f>D580*Setup!$B$5</f>
        <v/>
      </c>
      <c r="F583" s="15">
        <f>D580-E580</f>
        <v/>
      </c>
      <c r="G583" s="15" t="n"/>
      <c r="H583" s="15" t="n"/>
      <c r="I583" s="15" t="n"/>
      <c r="J583" s="15">
        <f>C580+F580+G580-I580</f>
        <v/>
      </c>
      <c r="K583" s="15" t="n"/>
      <c r="L583" s="15">
        <f>K580*Setup!$B$6</f>
        <v/>
      </c>
      <c r="M583" s="15">
        <f>J580-L580</f>
        <v/>
      </c>
      <c r="N583" s="21" t="n"/>
    </row>
    <row r="584">
      <c r="A584" s="295" t="n"/>
      <c r="B584" s="14" t="n"/>
      <c r="C584" s="15" t="n"/>
      <c r="D584" s="15" t="n"/>
      <c r="E584" s="15">
        <f>D581*Setup!$B$5</f>
        <v/>
      </c>
      <c r="F584" s="15">
        <f>D581-E581</f>
        <v/>
      </c>
      <c r="G584" s="15" t="n"/>
      <c r="H584" s="15" t="n"/>
      <c r="I584" s="15" t="n"/>
      <c r="J584" s="15">
        <f>C581+F581+G581-I581</f>
        <v/>
      </c>
      <c r="K584" s="15" t="n"/>
      <c r="L584" s="15">
        <f>K581*Setup!$B$6</f>
        <v/>
      </c>
      <c r="M584" s="15">
        <f>J581-L581</f>
        <v/>
      </c>
      <c r="N584" s="21" t="n"/>
    </row>
    <row r="585">
      <c r="A585" s="295" t="n"/>
      <c r="B585" s="14" t="n"/>
      <c r="C585" s="15" t="n"/>
      <c r="D585" s="15" t="n"/>
      <c r="E585" s="15">
        <f>D582*Setup!$B$5</f>
        <v/>
      </c>
      <c r="F585" s="15">
        <f>D582-E582</f>
        <v/>
      </c>
      <c r="G585" s="15" t="n"/>
      <c r="H585" s="15" t="n"/>
      <c r="I585" s="15" t="n"/>
      <c r="J585" s="15">
        <f>C582+F582+G582-I582</f>
        <v/>
      </c>
      <c r="K585" s="15" t="n"/>
      <c r="L585" s="15">
        <f>K582*Setup!$B$6</f>
        <v/>
      </c>
      <c r="M585" s="15">
        <f>J582-L582</f>
        <v/>
      </c>
      <c r="N585" s="21" t="n"/>
    </row>
    <row r="586">
      <c r="A586" s="295" t="n"/>
      <c r="B586" s="14" t="n"/>
      <c r="C586" s="15" t="n"/>
      <c r="D586" s="15" t="n"/>
      <c r="E586" s="15">
        <f>D583*Setup!$B$5</f>
        <v/>
      </c>
      <c r="F586" s="15">
        <f>D583-E583</f>
        <v/>
      </c>
      <c r="G586" s="15" t="n"/>
      <c r="H586" s="15" t="n"/>
      <c r="I586" s="15" t="n"/>
      <c r="J586" s="15">
        <f>C583+F583+G583-I583</f>
        <v/>
      </c>
      <c r="K586" s="15" t="n"/>
      <c r="L586" s="15">
        <f>K583*Setup!$B$6</f>
        <v/>
      </c>
      <c r="M586" s="15">
        <f>J583-L583</f>
        <v/>
      </c>
      <c r="N586" s="21" t="n"/>
    </row>
    <row r="587">
      <c r="A587" s="295" t="n"/>
      <c r="B587" s="14" t="n"/>
      <c r="C587" s="15" t="n"/>
      <c r="D587" s="15" t="n"/>
      <c r="E587" s="15">
        <f>D584*Setup!$B$5</f>
        <v/>
      </c>
      <c r="F587" s="15">
        <f>D584-E584</f>
        <v/>
      </c>
      <c r="G587" s="15" t="n"/>
      <c r="H587" s="15" t="n"/>
      <c r="I587" s="15" t="n"/>
      <c r="J587" s="15">
        <f>C584+F584+G584-I584</f>
        <v/>
      </c>
      <c r="K587" s="15" t="n"/>
      <c r="L587" s="15">
        <f>K584*Setup!$B$6</f>
        <v/>
      </c>
      <c r="M587" s="15">
        <f>J584-L584</f>
        <v/>
      </c>
      <c r="N587" s="21" t="n"/>
    </row>
    <row r="588">
      <c r="A588" s="295" t="n"/>
      <c r="B588" s="14" t="n"/>
      <c r="C588" s="15" t="n"/>
      <c r="D588" s="15" t="n"/>
      <c r="E588" s="15">
        <f>D585*Setup!$B$5</f>
        <v/>
      </c>
      <c r="F588" s="15">
        <f>D585-E585</f>
        <v/>
      </c>
      <c r="G588" s="15" t="n"/>
      <c r="H588" s="15" t="n"/>
      <c r="I588" s="15" t="n"/>
      <c r="J588" s="15">
        <f>C585+F585+G585-I585</f>
        <v/>
      </c>
      <c r="K588" s="15" t="n"/>
      <c r="L588" s="15">
        <f>K585*Setup!$B$6</f>
        <v/>
      </c>
      <c r="M588" s="15">
        <f>J585-L585</f>
        <v/>
      </c>
      <c r="N588" s="21" t="n"/>
    </row>
    <row r="589">
      <c r="A589" s="295" t="n"/>
      <c r="B589" s="14" t="n"/>
      <c r="C589" s="15" t="n"/>
      <c r="D589" s="15" t="n"/>
      <c r="E589" s="15">
        <f>D586*Setup!$B$5</f>
        <v/>
      </c>
      <c r="F589" s="15">
        <f>D586-E586</f>
        <v/>
      </c>
      <c r="G589" s="15" t="n"/>
      <c r="H589" s="15" t="n"/>
      <c r="I589" s="15" t="n"/>
      <c r="J589" s="15">
        <f>C586+F586+G586-I586</f>
        <v/>
      </c>
      <c r="K589" s="15" t="n"/>
      <c r="L589" s="15">
        <f>K586*Setup!$B$6</f>
        <v/>
      </c>
      <c r="M589" s="15">
        <f>J586-L586</f>
        <v/>
      </c>
      <c r="N589" s="21" t="n"/>
    </row>
    <row r="590">
      <c r="A590" s="295" t="n"/>
      <c r="B590" s="14" t="n"/>
      <c r="C590" s="15" t="n"/>
      <c r="D590" s="15" t="n"/>
      <c r="E590" s="15">
        <f>D587*Setup!$B$5</f>
        <v/>
      </c>
      <c r="F590" s="15">
        <f>D587-E587</f>
        <v/>
      </c>
      <c r="G590" s="15" t="n"/>
      <c r="H590" s="15" t="n"/>
      <c r="I590" s="15" t="n"/>
      <c r="J590" s="15">
        <f>C587+F587+G587-I587</f>
        <v/>
      </c>
      <c r="K590" s="15" t="n"/>
      <c r="L590" s="15">
        <f>K587*Setup!$B$6</f>
        <v/>
      </c>
      <c r="M590" s="15">
        <f>J587-L587</f>
        <v/>
      </c>
      <c r="N590" s="21" t="n"/>
    </row>
    <row r="591">
      <c r="A591" s="295" t="n"/>
      <c r="B591" s="14" t="n"/>
      <c r="C591" s="15" t="n"/>
      <c r="D591" s="15" t="n"/>
      <c r="E591" s="15">
        <f>D588*Setup!$B$5</f>
        <v/>
      </c>
      <c r="F591" s="15">
        <f>D588-E588</f>
        <v/>
      </c>
      <c r="G591" s="15" t="n"/>
      <c r="H591" s="15" t="n"/>
      <c r="I591" s="15" t="n"/>
      <c r="J591" s="15">
        <f>C588+F588+G588-I588</f>
        <v/>
      </c>
      <c r="K591" s="15" t="n"/>
      <c r="L591" s="15">
        <f>K588*Setup!$B$6</f>
        <v/>
      </c>
      <c r="M591" s="15">
        <f>J588-L588</f>
        <v/>
      </c>
      <c r="N591" s="21" t="n"/>
    </row>
    <row r="592">
      <c r="A592" s="295" t="n"/>
      <c r="B592" s="14" t="n"/>
      <c r="C592" s="15" t="n"/>
      <c r="D592" s="15" t="n"/>
      <c r="E592" s="15">
        <f>D589*Setup!$B$5</f>
        <v/>
      </c>
      <c r="F592" s="15">
        <f>D589-E589</f>
        <v/>
      </c>
      <c r="G592" s="15" t="n"/>
      <c r="H592" s="15" t="n"/>
      <c r="I592" s="15" t="n"/>
      <c r="J592" s="15">
        <f>C589+F589+G589-I589</f>
        <v/>
      </c>
      <c r="K592" s="15" t="n"/>
      <c r="L592" s="15">
        <f>K589*Setup!$B$6</f>
        <v/>
      </c>
      <c r="M592" s="15">
        <f>J589-L589</f>
        <v/>
      </c>
      <c r="N592" s="21" t="n"/>
    </row>
    <row r="593">
      <c r="A593" s="295" t="n"/>
      <c r="B593" s="14" t="n"/>
      <c r="C593" s="15" t="n"/>
      <c r="D593" s="15" t="n"/>
      <c r="E593" s="15">
        <f>D590*Setup!$B$5</f>
        <v/>
      </c>
      <c r="F593" s="15">
        <f>D590-E590</f>
        <v/>
      </c>
      <c r="G593" s="15" t="n"/>
      <c r="H593" s="15" t="n"/>
      <c r="I593" s="15" t="n"/>
      <c r="J593" s="15">
        <f>C590+F590+G590-I590</f>
        <v/>
      </c>
      <c r="K593" s="15" t="n"/>
      <c r="L593" s="15">
        <f>K590*Setup!$B$6</f>
        <v/>
      </c>
      <c r="M593" s="15">
        <f>J590-L590</f>
        <v/>
      </c>
      <c r="N593" s="21" t="n"/>
    </row>
    <row r="594">
      <c r="A594" s="295" t="n"/>
      <c r="B594" s="14" t="n"/>
      <c r="C594" s="15" t="n"/>
      <c r="D594" s="15" t="n"/>
      <c r="E594" s="15">
        <f>D591*Setup!$B$5</f>
        <v/>
      </c>
      <c r="F594" s="15">
        <f>D591-E591</f>
        <v/>
      </c>
      <c r="G594" s="15" t="n"/>
      <c r="H594" s="15" t="n"/>
      <c r="I594" s="15" t="n"/>
      <c r="J594" s="15">
        <f>C591+F591+G591-I591</f>
        <v/>
      </c>
      <c r="K594" s="15" t="n"/>
      <c r="L594" s="15">
        <f>K591*Setup!$B$6</f>
        <v/>
      </c>
      <c r="M594" s="15">
        <f>J591-L591</f>
        <v/>
      </c>
      <c r="N594" s="21" t="n"/>
    </row>
    <row r="595">
      <c r="A595" s="295" t="n"/>
      <c r="B595" s="14" t="n"/>
      <c r="C595" s="15" t="n"/>
      <c r="D595" s="15" t="n"/>
      <c r="E595" s="15">
        <f>D592*Setup!$B$5</f>
        <v/>
      </c>
      <c r="F595" s="15">
        <f>D592-E592</f>
        <v/>
      </c>
      <c r="G595" s="15" t="n"/>
      <c r="H595" s="15" t="n"/>
      <c r="I595" s="15" t="n"/>
      <c r="J595" s="15">
        <f>C592+F592+G592-I592</f>
        <v/>
      </c>
      <c r="K595" s="15" t="n"/>
      <c r="L595" s="15">
        <f>K592*Setup!$B$6</f>
        <v/>
      </c>
      <c r="M595" s="15">
        <f>J592-L592</f>
        <v/>
      </c>
      <c r="N595" s="21" t="n"/>
    </row>
    <row r="596">
      <c r="A596" s="295" t="n"/>
      <c r="B596" s="14" t="n"/>
      <c r="C596" s="15" t="n"/>
      <c r="D596" s="15" t="n"/>
      <c r="E596" s="15">
        <f>D593*Setup!$B$5</f>
        <v/>
      </c>
      <c r="F596" s="15">
        <f>D593-E593</f>
        <v/>
      </c>
      <c r="G596" s="15" t="n"/>
      <c r="H596" s="15" t="n"/>
      <c r="I596" s="15" t="n"/>
      <c r="J596" s="15">
        <f>C593+F593+G593-I593</f>
        <v/>
      </c>
      <c r="K596" s="15" t="n"/>
      <c r="L596" s="15">
        <f>K593*Setup!$B$6</f>
        <v/>
      </c>
      <c r="M596" s="15">
        <f>J593-L593</f>
        <v/>
      </c>
      <c r="N596" s="21" t="n"/>
    </row>
    <row r="597">
      <c r="A597" s="295" t="n"/>
      <c r="B597" s="14" t="n"/>
      <c r="C597" s="15" t="n"/>
      <c r="D597" s="15" t="n"/>
      <c r="E597" s="15">
        <f>D594*Setup!$B$5</f>
        <v/>
      </c>
      <c r="F597" s="15">
        <f>D594-E594</f>
        <v/>
      </c>
      <c r="G597" s="15" t="n"/>
      <c r="H597" s="15" t="n"/>
      <c r="I597" s="15" t="n"/>
      <c r="J597" s="15">
        <f>C594+F594+G594-I594</f>
        <v/>
      </c>
      <c r="K597" s="15" t="n"/>
      <c r="L597" s="15">
        <f>K594*Setup!$B$6</f>
        <v/>
      </c>
      <c r="M597" s="15">
        <f>J594-L594</f>
        <v/>
      </c>
      <c r="N597" s="21" t="n"/>
    </row>
    <row r="598">
      <c r="A598" s="295" t="n"/>
      <c r="B598" s="14" t="n"/>
      <c r="C598" s="15" t="n"/>
      <c r="D598" s="15" t="n"/>
      <c r="E598" s="15">
        <f>D595*Setup!$B$5</f>
        <v/>
      </c>
      <c r="F598" s="15">
        <f>D595-E595</f>
        <v/>
      </c>
      <c r="G598" s="15" t="n"/>
      <c r="H598" s="15" t="n"/>
      <c r="I598" s="15" t="n"/>
      <c r="J598" s="15">
        <f>C595+F595+G595-I595</f>
        <v/>
      </c>
      <c r="K598" s="15" t="n"/>
      <c r="L598" s="15">
        <f>K595*Setup!$B$6</f>
        <v/>
      </c>
      <c r="M598" s="15">
        <f>J595-L595</f>
        <v/>
      </c>
      <c r="N598" s="21" t="n"/>
    </row>
    <row r="599">
      <c r="A599" s="295" t="n"/>
      <c r="B599" s="14" t="n"/>
      <c r="C599" s="15" t="n"/>
      <c r="D599" s="15" t="n"/>
      <c r="E599" s="15">
        <f>D596*Setup!$B$5</f>
        <v/>
      </c>
      <c r="F599" s="15">
        <f>D596-E596</f>
        <v/>
      </c>
      <c r="G599" s="15" t="n"/>
      <c r="H599" s="15" t="n"/>
      <c r="I599" s="15" t="n"/>
      <c r="J599" s="15">
        <f>C596+F596+G596-I596</f>
        <v/>
      </c>
      <c r="K599" s="15" t="n"/>
      <c r="L599" s="15">
        <f>K596*Setup!$B$6</f>
        <v/>
      </c>
      <c r="M599" s="15">
        <f>J596-L596</f>
        <v/>
      </c>
      <c r="N599" s="21" t="n"/>
    </row>
    <row r="600">
      <c r="A600" s="295" t="n"/>
      <c r="B600" s="14" t="n"/>
      <c r="C600" s="15" t="n"/>
      <c r="D600" s="15" t="n"/>
      <c r="E600" s="15">
        <f>D597*Setup!$B$5</f>
        <v/>
      </c>
      <c r="F600" s="15">
        <f>D597-E597</f>
        <v/>
      </c>
      <c r="G600" s="15" t="n"/>
      <c r="H600" s="15" t="n"/>
      <c r="I600" s="15" t="n"/>
      <c r="J600" s="15">
        <f>C597+F597+G597-I597</f>
        <v/>
      </c>
      <c r="K600" s="15" t="n"/>
      <c r="L600" s="15">
        <f>K597*Setup!$B$6</f>
        <v/>
      </c>
      <c r="M600" s="15">
        <f>J597-L597</f>
        <v/>
      </c>
      <c r="N600" s="21" t="n"/>
    </row>
    <row r="601">
      <c r="A601" s="295" t="n"/>
      <c r="B601" s="14" t="n"/>
      <c r="C601" s="15" t="n"/>
      <c r="D601" s="15" t="n"/>
      <c r="E601" s="15">
        <f>D598*Setup!$B$5</f>
        <v/>
      </c>
      <c r="F601" s="15">
        <f>D598-E598</f>
        <v/>
      </c>
      <c r="G601" s="15" t="n"/>
      <c r="H601" s="15" t="n"/>
      <c r="I601" s="15" t="n"/>
      <c r="J601" s="15">
        <f>C598+F598+G598-I598</f>
        <v/>
      </c>
      <c r="K601" s="15" t="n"/>
      <c r="L601" s="15">
        <f>K598*Setup!$B$6</f>
        <v/>
      </c>
      <c r="M601" s="15">
        <f>J598-L598</f>
        <v/>
      </c>
      <c r="N601" s="21" t="n"/>
    </row>
    <row r="602">
      <c r="A602" s="295" t="n"/>
      <c r="B602" s="14" t="n"/>
      <c r="C602" s="15" t="n"/>
      <c r="D602" s="15" t="n"/>
      <c r="E602" s="15">
        <f>D599*Setup!$B$5</f>
        <v/>
      </c>
      <c r="F602" s="15">
        <f>D599-E599</f>
        <v/>
      </c>
      <c r="G602" s="15" t="n"/>
      <c r="H602" s="15" t="n"/>
      <c r="I602" s="15" t="n"/>
      <c r="J602" s="15">
        <f>C599+F599+G599-I599</f>
        <v/>
      </c>
      <c r="K602" s="15" t="n"/>
      <c r="L602" s="15">
        <f>K599*Setup!$B$6</f>
        <v/>
      </c>
      <c r="M602" s="15">
        <f>J599-L599</f>
        <v/>
      </c>
      <c r="N602" s="21" t="n"/>
    </row>
    <row r="603">
      <c r="A603" s="295" t="n"/>
      <c r="B603" s="14" t="n"/>
      <c r="C603" s="15" t="n"/>
      <c r="D603" s="15" t="n"/>
      <c r="E603" s="15">
        <f>D600*Setup!$B$5</f>
        <v/>
      </c>
      <c r="F603" s="15">
        <f>D600-E600</f>
        <v/>
      </c>
      <c r="G603" s="15" t="n"/>
      <c r="H603" s="15" t="n"/>
      <c r="I603" s="15" t="n"/>
      <c r="J603" s="15">
        <f>C600+F600+G600-I600</f>
        <v/>
      </c>
      <c r="K603" s="15" t="n"/>
      <c r="L603" s="15">
        <f>K600*Setup!$B$6</f>
        <v/>
      </c>
      <c r="M603" s="15">
        <f>J600-L600</f>
        <v/>
      </c>
      <c r="N603" s="21" t="n"/>
    </row>
    <row r="604">
      <c r="A604" s="295" t="n"/>
      <c r="B604" s="14" t="n"/>
      <c r="C604" s="15" t="n"/>
      <c r="D604" s="15" t="n"/>
      <c r="E604" s="15">
        <f>D601*Setup!$B$5</f>
        <v/>
      </c>
      <c r="F604" s="15">
        <f>D601-E601</f>
        <v/>
      </c>
      <c r="G604" s="15" t="n"/>
      <c r="H604" s="15" t="n"/>
      <c r="I604" s="15" t="n"/>
      <c r="J604" s="15">
        <f>C601+F601+G601-I601</f>
        <v/>
      </c>
      <c r="K604" s="15" t="n"/>
      <c r="L604" s="15">
        <f>K601*Setup!$B$6</f>
        <v/>
      </c>
      <c r="M604" s="15">
        <f>J601-L601</f>
        <v/>
      </c>
      <c r="N604" s="21" t="n"/>
    </row>
    <row r="605">
      <c r="A605" s="295" t="n"/>
      <c r="B605" s="14" t="n"/>
      <c r="C605" s="15" t="n"/>
      <c r="D605" s="15" t="n"/>
      <c r="E605" s="15">
        <f>D602*Setup!$B$5</f>
        <v/>
      </c>
      <c r="F605" s="15">
        <f>D602-E602</f>
        <v/>
      </c>
      <c r="G605" s="15" t="n"/>
      <c r="H605" s="15" t="n"/>
      <c r="I605" s="15" t="n"/>
      <c r="J605" s="15">
        <f>C602+F602+G602-I602</f>
        <v/>
      </c>
      <c r="K605" s="15" t="n"/>
      <c r="L605" s="15">
        <f>K602*Setup!$B$6</f>
        <v/>
      </c>
      <c r="M605" s="15">
        <f>J602-L602</f>
        <v/>
      </c>
      <c r="N605" s="21" t="n"/>
    </row>
    <row r="606">
      <c r="A606" s="295" t="n"/>
      <c r="B606" s="14" t="n"/>
      <c r="C606" s="15" t="n"/>
      <c r="D606" s="15" t="n"/>
      <c r="E606" s="15">
        <f>D603*Setup!$B$5</f>
        <v/>
      </c>
      <c r="F606" s="15">
        <f>D603-E603</f>
        <v/>
      </c>
      <c r="G606" s="15" t="n"/>
      <c r="H606" s="15" t="n"/>
      <c r="I606" s="15" t="n"/>
      <c r="J606" s="15">
        <f>C603+F603+G603-I603</f>
        <v/>
      </c>
      <c r="K606" s="15" t="n"/>
      <c r="L606" s="15">
        <f>K603*Setup!$B$6</f>
        <v/>
      </c>
      <c r="M606" s="15">
        <f>J603-L603</f>
        <v/>
      </c>
      <c r="N606" s="21" t="n"/>
    </row>
    <row r="607">
      <c r="A607" s="295" t="n"/>
      <c r="B607" s="14" t="n"/>
      <c r="C607" s="15" t="n"/>
      <c r="D607" s="15" t="n"/>
      <c r="E607" s="15">
        <f>D604*Setup!$B$5</f>
        <v/>
      </c>
      <c r="F607" s="15">
        <f>D604-E604</f>
        <v/>
      </c>
      <c r="G607" s="15" t="n"/>
      <c r="H607" s="15" t="n"/>
      <c r="I607" s="15" t="n"/>
      <c r="J607" s="15">
        <f>C604+F604+G604-I604</f>
        <v/>
      </c>
      <c r="K607" s="15" t="n"/>
      <c r="L607" s="15">
        <f>K604*Setup!$B$6</f>
        <v/>
      </c>
      <c r="M607" s="15">
        <f>J604-L604</f>
        <v/>
      </c>
      <c r="N607" s="21" t="n"/>
    </row>
    <row r="608">
      <c r="A608" s="295" t="n"/>
      <c r="B608" s="14" t="n"/>
      <c r="C608" s="15" t="n"/>
      <c r="D608" s="15" t="n"/>
      <c r="E608" s="15">
        <f>D605*Setup!$B$5</f>
        <v/>
      </c>
      <c r="F608" s="15">
        <f>D605-E605</f>
        <v/>
      </c>
      <c r="G608" s="15" t="n"/>
      <c r="H608" s="15" t="n"/>
      <c r="I608" s="15" t="n"/>
      <c r="J608" s="15">
        <f>C605+F605+G605-I605</f>
        <v/>
      </c>
      <c r="K608" s="15" t="n"/>
      <c r="L608" s="15">
        <f>K605*Setup!$B$6</f>
        <v/>
      </c>
      <c r="M608" s="15">
        <f>J605-L605</f>
        <v/>
      </c>
      <c r="N608" s="21" t="n"/>
    </row>
    <row r="609">
      <c r="A609" s="295" t="n"/>
      <c r="B609" s="14" t="n"/>
      <c r="C609" s="15" t="n"/>
      <c r="D609" s="15" t="n"/>
      <c r="E609" s="15">
        <f>D606*Setup!$B$5</f>
        <v/>
      </c>
      <c r="F609" s="15">
        <f>D606-E606</f>
        <v/>
      </c>
      <c r="G609" s="15" t="n"/>
      <c r="H609" s="15" t="n"/>
      <c r="I609" s="15" t="n"/>
      <c r="J609" s="15">
        <f>C606+F606+G606-I606</f>
        <v/>
      </c>
      <c r="K609" s="15" t="n"/>
      <c r="L609" s="15">
        <f>K606*Setup!$B$6</f>
        <v/>
      </c>
      <c r="M609" s="15">
        <f>J606-L606</f>
        <v/>
      </c>
      <c r="N609" s="21" t="n"/>
    </row>
    <row r="610">
      <c r="A610" s="295" t="n"/>
      <c r="B610" s="14" t="n"/>
      <c r="C610" s="15" t="n"/>
      <c r="D610" s="15" t="n"/>
      <c r="E610" s="15">
        <f>D607*Setup!$B$5</f>
        <v/>
      </c>
      <c r="F610" s="15">
        <f>D607-E607</f>
        <v/>
      </c>
      <c r="G610" s="15" t="n"/>
      <c r="H610" s="15" t="n"/>
      <c r="I610" s="15" t="n"/>
      <c r="J610" s="15">
        <f>C607+F607+G607-I607</f>
        <v/>
      </c>
      <c r="K610" s="15" t="n"/>
      <c r="L610" s="15">
        <f>K607*Setup!$B$6</f>
        <v/>
      </c>
      <c r="M610" s="15">
        <f>J607-L607</f>
        <v/>
      </c>
      <c r="N610" s="21" t="n"/>
    </row>
    <row r="611">
      <c r="A611" s="295" t="n"/>
      <c r="B611" s="14" t="n"/>
      <c r="C611" s="15" t="n"/>
      <c r="D611" s="15" t="n"/>
      <c r="E611" s="15">
        <f>D608*Setup!$B$5</f>
        <v/>
      </c>
      <c r="F611" s="15">
        <f>D608-E608</f>
        <v/>
      </c>
      <c r="G611" s="15" t="n"/>
      <c r="H611" s="15" t="n"/>
      <c r="I611" s="15" t="n"/>
      <c r="J611" s="15">
        <f>C608+F608+G608-I608</f>
        <v/>
      </c>
      <c r="K611" s="15" t="n"/>
      <c r="L611" s="15">
        <f>K608*Setup!$B$6</f>
        <v/>
      </c>
      <c r="M611" s="15">
        <f>J608-L608</f>
        <v/>
      </c>
      <c r="N611" s="21" t="n"/>
    </row>
    <row r="612">
      <c r="A612" s="295" t="n"/>
      <c r="B612" s="14" t="n"/>
      <c r="C612" s="15" t="n"/>
      <c r="D612" s="15" t="n"/>
      <c r="E612" s="15">
        <f>D609*Setup!$B$5</f>
        <v/>
      </c>
      <c r="F612" s="15">
        <f>D609-E609</f>
        <v/>
      </c>
      <c r="G612" s="15" t="n"/>
      <c r="H612" s="15" t="n"/>
      <c r="I612" s="15" t="n"/>
      <c r="J612" s="15">
        <f>C609+F609+G609-I609</f>
        <v/>
      </c>
      <c r="K612" s="15" t="n"/>
      <c r="L612" s="15">
        <f>K609*Setup!$B$6</f>
        <v/>
      </c>
      <c r="M612" s="15">
        <f>J609-L609</f>
        <v/>
      </c>
      <c r="N612" s="21" t="n"/>
    </row>
    <row r="613">
      <c r="A613" s="295" t="n"/>
      <c r="B613" s="14" t="n"/>
      <c r="C613" s="15" t="n"/>
      <c r="D613" s="15" t="n"/>
      <c r="E613" s="15">
        <f>D610*Setup!$B$5</f>
        <v/>
      </c>
      <c r="F613" s="15">
        <f>D610-E610</f>
        <v/>
      </c>
      <c r="G613" s="15" t="n"/>
      <c r="H613" s="15" t="n"/>
      <c r="I613" s="15" t="n"/>
      <c r="J613" s="15">
        <f>C610+F610+G610-I610</f>
        <v/>
      </c>
      <c r="K613" s="15" t="n"/>
      <c r="L613" s="15">
        <f>K610*Setup!$B$6</f>
        <v/>
      </c>
      <c r="M613" s="15">
        <f>J610-L610</f>
        <v/>
      </c>
      <c r="N613" s="21" t="n"/>
    </row>
    <row r="614">
      <c r="A614" s="295" t="n"/>
      <c r="B614" s="14" t="n"/>
      <c r="C614" s="15" t="n"/>
      <c r="D614" s="15" t="n"/>
      <c r="E614" s="15">
        <f>D611*Setup!$B$5</f>
        <v/>
      </c>
      <c r="F614" s="15">
        <f>D611-E611</f>
        <v/>
      </c>
      <c r="G614" s="15" t="n"/>
      <c r="H614" s="15" t="n"/>
      <c r="I614" s="15" t="n"/>
      <c r="J614" s="15">
        <f>C611+F611+G611-I611</f>
        <v/>
      </c>
      <c r="K614" s="15" t="n"/>
      <c r="L614" s="15">
        <f>K611*Setup!$B$6</f>
        <v/>
      </c>
      <c r="M614" s="15">
        <f>J611-L611</f>
        <v/>
      </c>
      <c r="N614" s="21" t="n"/>
    </row>
    <row r="615">
      <c r="A615" s="295" t="n"/>
      <c r="B615" s="14" t="n"/>
      <c r="C615" s="15" t="n"/>
      <c r="D615" s="15" t="n"/>
      <c r="E615" s="15">
        <f>D612*Setup!$B$5</f>
        <v/>
      </c>
      <c r="F615" s="15">
        <f>D612-E612</f>
        <v/>
      </c>
      <c r="G615" s="15" t="n"/>
      <c r="H615" s="15" t="n"/>
      <c r="I615" s="15" t="n"/>
      <c r="J615" s="15">
        <f>C612+F612+G612-I612</f>
        <v/>
      </c>
      <c r="K615" s="15" t="n"/>
      <c r="L615" s="15">
        <f>K612*Setup!$B$6</f>
        <v/>
      </c>
      <c r="M615" s="15">
        <f>J612-L612</f>
        <v/>
      </c>
      <c r="N615" s="21" t="n"/>
    </row>
    <row r="616">
      <c r="A616" s="295" t="n"/>
      <c r="B616" s="14" t="n"/>
      <c r="C616" s="15" t="n"/>
      <c r="D616" s="15" t="n"/>
      <c r="E616" s="15">
        <f>D613*Setup!$B$5</f>
        <v/>
      </c>
      <c r="F616" s="15">
        <f>D613-E613</f>
        <v/>
      </c>
      <c r="G616" s="15" t="n"/>
      <c r="H616" s="15" t="n"/>
      <c r="I616" s="15" t="n"/>
      <c r="J616" s="15">
        <f>C613+F613+G613-I613</f>
        <v/>
      </c>
      <c r="K616" s="15" t="n"/>
      <c r="L616" s="15">
        <f>K613*Setup!$B$6</f>
        <v/>
      </c>
      <c r="M616" s="15">
        <f>J613-L613</f>
        <v/>
      </c>
      <c r="N616" s="21" t="n"/>
    </row>
    <row r="617">
      <c r="A617" s="295" t="n"/>
      <c r="B617" s="14" t="n"/>
      <c r="C617" s="15" t="n"/>
      <c r="D617" s="15" t="n"/>
      <c r="E617" s="15">
        <f>D614*Setup!$B$5</f>
        <v/>
      </c>
      <c r="F617" s="15">
        <f>D614-E614</f>
        <v/>
      </c>
      <c r="G617" s="15" t="n"/>
      <c r="H617" s="15" t="n"/>
      <c r="I617" s="15" t="n"/>
      <c r="J617" s="15">
        <f>C614+F614+G614-I614</f>
        <v/>
      </c>
      <c r="K617" s="15" t="n"/>
      <c r="L617" s="15">
        <f>K614*Setup!$B$6</f>
        <v/>
      </c>
      <c r="M617" s="15">
        <f>J614-L614</f>
        <v/>
      </c>
      <c r="N617" s="21" t="n"/>
    </row>
    <row r="618">
      <c r="A618" s="295" t="n"/>
      <c r="B618" s="14" t="n"/>
      <c r="C618" s="15" t="n"/>
      <c r="D618" s="15" t="n"/>
      <c r="E618" s="15">
        <f>D615*Setup!$B$5</f>
        <v/>
      </c>
      <c r="F618" s="15">
        <f>D615-E615</f>
        <v/>
      </c>
      <c r="G618" s="15" t="n"/>
      <c r="H618" s="15" t="n"/>
      <c r="I618" s="15" t="n"/>
      <c r="J618" s="15">
        <f>C615+F615+G615-I615</f>
        <v/>
      </c>
      <c r="K618" s="15" t="n"/>
      <c r="L618" s="15">
        <f>K615*Setup!$B$6</f>
        <v/>
      </c>
      <c r="M618" s="15">
        <f>J615-L615</f>
        <v/>
      </c>
      <c r="N618" s="21" t="n"/>
    </row>
    <row r="619">
      <c r="A619" s="295" t="n"/>
      <c r="B619" s="14" t="n"/>
      <c r="C619" s="15" t="n"/>
      <c r="D619" s="15" t="n"/>
      <c r="E619" s="15">
        <f>D616*Setup!$B$5</f>
        <v/>
      </c>
      <c r="F619" s="15">
        <f>D616-E616</f>
        <v/>
      </c>
      <c r="G619" s="15" t="n"/>
      <c r="H619" s="15" t="n"/>
      <c r="I619" s="15" t="n"/>
      <c r="J619" s="15">
        <f>C616+F616+G616-I616</f>
        <v/>
      </c>
      <c r="K619" s="15" t="n"/>
      <c r="L619" s="15">
        <f>K616*Setup!$B$6</f>
        <v/>
      </c>
      <c r="M619" s="15">
        <f>J616-L616</f>
        <v/>
      </c>
      <c r="N619" s="21" t="n"/>
    </row>
    <row r="620">
      <c r="A620" s="295" t="n"/>
      <c r="B620" s="14" t="n"/>
      <c r="C620" s="15" t="n"/>
      <c r="D620" s="15" t="n"/>
      <c r="E620" s="15">
        <f>D617*Setup!$B$5</f>
        <v/>
      </c>
      <c r="F620" s="15">
        <f>D617-E617</f>
        <v/>
      </c>
      <c r="G620" s="15" t="n"/>
      <c r="H620" s="15" t="n"/>
      <c r="I620" s="15" t="n"/>
      <c r="J620" s="15">
        <f>C617+F617+G617-I617</f>
        <v/>
      </c>
      <c r="K620" s="15" t="n"/>
      <c r="L620" s="15">
        <f>K617*Setup!$B$6</f>
        <v/>
      </c>
      <c r="M620" s="15">
        <f>J617-L617</f>
        <v/>
      </c>
      <c r="N620" s="21" t="n"/>
    </row>
    <row r="621">
      <c r="A621" s="295" t="n"/>
      <c r="B621" s="14" t="n"/>
      <c r="C621" s="15" t="n"/>
      <c r="D621" s="15" t="n"/>
      <c r="E621" s="15">
        <f>D618*Setup!$B$5</f>
        <v/>
      </c>
      <c r="F621" s="15">
        <f>D618-E618</f>
        <v/>
      </c>
      <c r="G621" s="15" t="n"/>
      <c r="H621" s="15" t="n"/>
      <c r="I621" s="15" t="n"/>
      <c r="J621" s="15">
        <f>C618+F618+G618-I618</f>
        <v/>
      </c>
      <c r="K621" s="15" t="n"/>
      <c r="L621" s="15">
        <f>K618*Setup!$B$6</f>
        <v/>
      </c>
      <c r="M621" s="15">
        <f>J618-L618</f>
        <v/>
      </c>
      <c r="N621" s="21" t="n"/>
    </row>
    <row r="622">
      <c r="A622" s="295" t="n"/>
      <c r="B622" s="14" t="n"/>
      <c r="C622" s="15" t="n"/>
      <c r="D622" s="15" t="n"/>
      <c r="E622" s="15">
        <f>D619*Setup!$B$5</f>
        <v/>
      </c>
      <c r="F622" s="15">
        <f>D619-E619</f>
        <v/>
      </c>
      <c r="G622" s="15" t="n"/>
      <c r="H622" s="15" t="n"/>
      <c r="I622" s="15" t="n"/>
      <c r="J622" s="15">
        <f>C619+F619+G619-I619</f>
        <v/>
      </c>
      <c r="K622" s="15" t="n"/>
      <c r="L622" s="15">
        <f>K619*Setup!$B$6</f>
        <v/>
      </c>
      <c r="M622" s="15">
        <f>J619-L619</f>
        <v/>
      </c>
      <c r="N622" s="21" t="n"/>
    </row>
    <row r="623">
      <c r="A623" s="295" t="n"/>
      <c r="B623" s="14" t="n"/>
      <c r="C623" s="15" t="n"/>
      <c r="D623" s="15" t="n"/>
      <c r="E623" s="15">
        <f>D620*Setup!$B$5</f>
        <v/>
      </c>
      <c r="F623" s="15">
        <f>D620-E620</f>
        <v/>
      </c>
      <c r="G623" s="15" t="n"/>
      <c r="H623" s="15" t="n"/>
      <c r="I623" s="15" t="n"/>
      <c r="J623" s="15">
        <f>C620+F620+G620-I620</f>
        <v/>
      </c>
      <c r="K623" s="15" t="n"/>
      <c r="L623" s="15">
        <f>K620*Setup!$B$6</f>
        <v/>
      </c>
      <c r="M623" s="15">
        <f>J620-L620</f>
        <v/>
      </c>
      <c r="N623" s="21" t="n"/>
    </row>
    <row r="624">
      <c r="A624" s="295" t="n"/>
      <c r="B624" s="14" t="n"/>
      <c r="C624" s="15" t="n"/>
      <c r="D624" s="15" t="n"/>
      <c r="E624" s="15">
        <f>D621*Setup!$B$5</f>
        <v/>
      </c>
      <c r="F624" s="15">
        <f>D621-E621</f>
        <v/>
      </c>
      <c r="G624" s="15" t="n"/>
      <c r="H624" s="15" t="n"/>
      <c r="I624" s="15" t="n"/>
      <c r="J624" s="15">
        <f>C621+F621+G621-I621</f>
        <v/>
      </c>
      <c r="K624" s="15" t="n"/>
      <c r="L624" s="15">
        <f>K621*Setup!$B$6</f>
        <v/>
      </c>
      <c r="M624" s="15">
        <f>J621-L621</f>
        <v/>
      </c>
      <c r="N624" s="21" t="n"/>
    </row>
    <row r="625">
      <c r="A625" s="295" t="n"/>
      <c r="B625" s="14" t="n"/>
      <c r="C625" s="15" t="n"/>
      <c r="D625" s="15" t="n"/>
      <c r="E625" s="15">
        <f>D622*Setup!$B$5</f>
        <v/>
      </c>
      <c r="F625" s="15">
        <f>D622-E622</f>
        <v/>
      </c>
      <c r="G625" s="15" t="n"/>
      <c r="H625" s="15" t="n"/>
      <c r="I625" s="15" t="n"/>
      <c r="J625" s="15">
        <f>C622+F622+G622-I622</f>
        <v/>
      </c>
      <c r="K625" s="15" t="n"/>
      <c r="L625" s="15">
        <f>K622*Setup!$B$6</f>
        <v/>
      </c>
      <c r="M625" s="15">
        <f>J622-L622</f>
        <v/>
      </c>
      <c r="N625" s="21" t="n"/>
    </row>
    <row r="626">
      <c r="A626" s="295" t="n"/>
      <c r="B626" s="14" t="n"/>
      <c r="C626" s="15" t="n"/>
      <c r="D626" s="15" t="n"/>
      <c r="E626" s="15">
        <f>D623*Setup!$B$5</f>
        <v/>
      </c>
      <c r="F626" s="15">
        <f>D623-E623</f>
        <v/>
      </c>
      <c r="G626" s="15" t="n"/>
      <c r="H626" s="15" t="n"/>
      <c r="I626" s="15" t="n"/>
      <c r="J626" s="15">
        <f>C623+F623+G623-I623</f>
        <v/>
      </c>
      <c r="K626" s="15" t="n"/>
      <c r="L626" s="15">
        <f>K623*Setup!$B$6</f>
        <v/>
      </c>
      <c r="M626" s="15">
        <f>J623-L623</f>
        <v/>
      </c>
      <c r="N626" s="21" t="n"/>
    </row>
    <row r="627">
      <c r="A627" s="295" t="n"/>
      <c r="B627" s="14" t="n"/>
      <c r="C627" s="15" t="n"/>
      <c r="D627" s="15" t="n"/>
      <c r="E627" s="15">
        <f>D624*Setup!$B$5</f>
        <v/>
      </c>
      <c r="F627" s="15">
        <f>D624-E624</f>
        <v/>
      </c>
      <c r="G627" s="15" t="n"/>
      <c r="H627" s="15" t="n"/>
      <c r="I627" s="15" t="n"/>
      <c r="J627" s="15">
        <f>C624+F624+G624-I624</f>
        <v/>
      </c>
      <c r="K627" s="15" t="n"/>
      <c r="L627" s="15">
        <f>K624*Setup!$B$6</f>
        <v/>
      </c>
      <c r="M627" s="15">
        <f>J624-L624</f>
        <v/>
      </c>
      <c r="N627" s="21" t="n"/>
    </row>
    <row r="628">
      <c r="A628" s="295" t="n"/>
      <c r="B628" s="14" t="n"/>
      <c r="C628" s="15" t="n"/>
      <c r="D628" s="15" t="n"/>
      <c r="E628" s="15">
        <f>D625*Setup!$B$5</f>
        <v/>
      </c>
      <c r="F628" s="15">
        <f>D625-E625</f>
        <v/>
      </c>
      <c r="G628" s="15" t="n"/>
      <c r="H628" s="15" t="n"/>
      <c r="I628" s="15" t="n"/>
      <c r="J628" s="15">
        <f>C625+F625+G625-I625</f>
        <v/>
      </c>
      <c r="K628" s="15" t="n"/>
      <c r="L628" s="15">
        <f>K625*Setup!$B$6</f>
        <v/>
      </c>
      <c r="M628" s="15">
        <f>J625-L625</f>
        <v/>
      </c>
      <c r="N628" s="21" t="n"/>
    </row>
    <row r="629">
      <c r="A629" s="295" t="n"/>
      <c r="B629" s="14" t="n"/>
      <c r="C629" s="15" t="n"/>
      <c r="D629" s="15" t="n"/>
      <c r="E629" s="15">
        <f>D626*Setup!$B$5</f>
        <v/>
      </c>
      <c r="F629" s="15">
        <f>D626-E626</f>
        <v/>
      </c>
      <c r="G629" s="15" t="n"/>
      <c r="H629" s="15" t="n"/>
      <c r="I629" s="15" t="n"/>
      <c r="J629" s="15">
        <f>C626+F626+G626-I626</f>
        <v/>
      </c>
      <c r="K629" s="15" t="n"/>
      <c r="L629" s="15">
        <f>K626*Setup!$B$6</f>
        <v/>
      </c>
      <c r="M629" s="15">
        <f>J626-L626</f>
        <v/>
      </c>
      <c r="N629" s="21" t="n"/>
    </row>
    <row r="630">
      <c r="A630" s="295" t="n"/>
      <c r="B630" s="14" t="n"/>
      <c r="C630" s="15" t="n"/>
      <c r="D630" s="15" t="n"/>
      <c r="E630" s="15">
        <f>D627*Setup!$B$5</f>
        <v/>
      </c>
      <c r="F630" s="15">
        <f>D627-E627</f>
        <v/>
      </c>
      <c r="G630" s="15" t="n"/>
      <c r="H630" s="15" t="n"/>
      <c r="I630" s="15" t="n"/>
      <c r="J630" s="15">
        <f>C627+F627+G627-I627</f>
        <v/>
      </c>
      <c r="K630" s="15" t="n"/>
      <c r="L630" s="15">
        <f>K627*Setup!$B$6</f>
        <v/>
      </c>
      <c r="M630" s="15">
        <f>J627-L627</f>
        <v/>
      </c>
      <c r="N630" s="21" t="n"/>
    </row>
    <row r="631">
      <c r="A631" s="295" t="n"/>
      <c r="B631" s="14" t="n"/>
      <c r="C631" s="15" t="n"/>
      <c r="D631" s="15" t="n"/>
      <c r="E631" s="15">
        <f>D628*Setup!$B$5</f>
        <v/>
      </c>
      <c r="F631" s="15">
        <f>D628-E628</f>
        <v/>
      </c>
      <c r="G631" s="15" t="n"/>
      <c r="H631" s="15" t="n"/>
      <c r="I631" s="15" t="n"/>
      <c r="J631" s="15">
        <f>C628+F628+G628-I628</f>
        <v/>
      </c>
      <c r="K631" s="15" t="n"/>
      <c r="L631" s="15">
        <f>K628*Setup!$B$6</f>
        <v/>
      </c>
      <c r="M631" s="15">
        <f>J628-L628</f>
        <v/>
      </c>
      <c r="N631" s="21" t="n"/>
    </row>
    <row r="632">
      <c r="A632" s="295" t="n"/>
      <c r="B632" s="14" t="n"/>
      <c r="C632" s="15" t="n"/>
      <c r="D632" s="15" t="n"/>
      <c r="E632" s="15">
        <f>D629*Setup!$B$5</f>
        <v/>
      </c>
      <c r="F632" s="15">
        <f>D629-E629</f>
        <v/>
      </c>
      <c r="G632" s="15" t="n"/>
      <c r="H632" s="15" t="n"/>
      <c r="I632" s="15" t="n"/>
      <c r="J632" s="15">
        <f>C629+F629+G629-I629</f>
        <v/>
      </c>
      <c r="K632" s="15" t="n"/>
      <c r="L632" s="15">
        <f>K629*Setup!$B$6</f>
        <v/>
      </c>
      <c r="M632" s="15">
        <f>J629-L629</f>
        <v/>
      </c>
      <c r="N632" s="21" t="n"/>
    </row>
    <row r="633">
      <c r="A633" s="295" t="n"/>
      <c r="B633" s="14" t="n"/>
      <c r="C633" s="15" t="n"/>
      <c r="D633" s="15" t="n"/>
      <c r="E633" s="15">
        <f>D630*Setup!$B$5</f>
        <v/>
      </c>
      <c r="F633" s="15">
        <f>D630-E630</f>
        <v/>
      </c>
      <c r="G633" s="15" t="n"/>
      <c r="H633" s="15" t="n"/>
      <c r="I633" s="15" t="n"/>
      <c r="J633" s="15">
        <f>C630+F630+G630-I630</f>
        <v/>
      </c>
      <c r="K633" s="15" t="n"/>
      <c r="L633" s="15">
        <f>K630*Setup!$B$6</f>
        <v/>
      </c>
      <c r="M633" s="15">
        <f>J630-L630</f>
        <v/>
      </c>
      <c r="N633" s="21" t="n"/>
    </row>
    <row r="634">
      <c r="A634" s="295" t="n"/>
      <c r="B634" s="14" t="n"/>
      <c r="C634" s="15" t="n"/>
      <c r="D634" s="15" t="n"/>
      <c r="E634" s="15">
        <f>D631*Setup!$B$5</f>
        <v/>
      </c>
      <c r="F634" s="15">
        <f>D631-E631</f>
        <v/>
      </c>
      <c r="G634" s="15" t="n"/>
      <c r="H634" s="15" t="n"/>
      <c r="I634" s="15" t="n"/>
      <c r="J634" s="15">
        <f>C631+F631+G631-I631</f>
        <v/>
      </c>
      <c r="K634" s="15" t="n"/>
      <c r="L634" s="15">
        <f>K631*Setup!$B$6</f>
        <v/>
      </c>
      <c r="M634" s="15">
        <f>J631-L631</f>
        <v/>
      </c>
      <c r="N634" s="21" t="n"/>
    </row>
    <row r="635">
      <c r="A635" s="295" t="n"/>
      <c r="B635" s="14" t="n"/>
      <c r="C635" s="15" t="n"/>
      <c r="D635" s="15" t="n"/>
      <c r="E635" s="15">
        <f>D632*Setup!$B$5</f>
        <v/>
      </c>
      <c r="F635" s="15">
        <f>D632-E632</f>
        <v/>
      </c>
      <c r="G635" s="15" t="n"/>
      <c r="H635" s="15" t="n"/>
      <c r="I635" s="15" t="n"/>
      <c r="J635" s="15">
        <f>C632+F632+G632-I632</f>
        <v/>
      </c>
      <c r="K635" s="15" t="n"/>
      <c r="L635" s="15">
        <f>K632*Setup!$B$6</f>
        <v/>
      </c>
      <c r="M635" s="15">
        <f>J632-L632</f>
        <v/>
      </c>
      <c r="N635" s="21" t="n"/>
    </row>
    <row r="636">
      <c r="A636" s="295" t="n"/>
      <c r="B636" s="14" t="n"/>
      <c r="C636" s="15" t="n"/>
      <c r="D636" s="15" t="n"/>
      <c r="E636" s="15">
        <f>D633*Setup!$B$5</f>
        <v/>
      </c>
      <c r="F636" s="15">
        <f>D633-E633</f>
        <v/>
      </c>
      <c r="G636" s="15" t="n"/>
      <c r="H636" s="15" t="n"/>
      <c r="I636" s="15" t="n"/>
      <c r="J636" s="15">
        <f>C633+F633+G633-I633</f>
        <v/>
      </c>
      <c r="K636" s="15" t="n"/>
      <c r="L636" s="15">
        <f>K633*Setup!$B$6</f>
        <v/>
      </c>
      <c r="M636" s="15">
        <f>J633-L633</f>
        <v/>
      </c>
      <c r="N636" s="21" t="n"/>
    </row>
    <row r="637">
      <c r="A637" s="295" t="n"/>
      <c r="B637" s="14" t="n"/>
      <c r="C637" s="15" t="n"/>
      <c r="D637" s="15" t="n"/>
      <c r="E637" s="15">
        <f>D634*Setup!$B$5</f>
        <v/>
      </c>
      <c r="F637" s="15">
        <f>D634-E634</f>
        <v/>
      </c>
      <c r="G637" s="15" t="n"/>
      <c r="H637" s="15" t="n"/>
      <c r="I637" s="15" t="n"/>
      <c r="J637" s="15">
        <f>C634+F634+G634-I634</f>
        <v/>
      </c>
      <c r="K637" s="15" t="n"/>
      <c r="L637" s="15">
        <f>K634*Setup!$B$6</f>
        <v/>
      </c>
      <c r="M637" s="15">
        <f>J634-L634</f>
        <v/>
      </c>
      <c r="N637" s="21" t="n"/>
    </row>
    <row r="638">
      <c r="A638" s="295" t="n"/>
      <c r="B638" s="14" t="n"/>
      <c r="C638" s="15" t="n"/>
      <c r="D638" s="15" t="n"/>
      <c r="E638" s="15">
        <f>D635*Setup!$B$5</f>
        <v/>
      </c>
      <c r="F638" s="15">
        <f>D635-E635</f>
        <v/>
      </c>
      <c r="G638" s="15" t="n"/>
      <c r="H638" s="15" t="n"/>
      <c r="I638" s="15" t="n"/>
      <c r="J638" s="15">
        <f>C635+F635+G635-I635</f>
        <v/>
      </c>
      <c r="K638" s="15" t="n"/>
      <c r="L638" s="15">
        <f>K635*Setup!$B$6</f>
        <v/>
      </c>
      <c r="M638" s="15">
        <f>J635-L635</f>
        <v/>
      </c>
      <c r="N638" s="21" t="n"/>
    </row>
    <row r="639">
      <c r="A639" s="295" t="n"/>
      <c r="B639" s="14" t="n"/>
      <c r="C639" s="15" t="n"/>
      <c r="D639" s="15" t="n"/>
      <c r="E639" s="15">
        <f>D636*Setup!$B$5</f>
        <v/>
      </c>
      <c r="F639" s="15">
        <f>D636-E636</f>
        <v/>
      </c>
      <c r="G639" s="15" t="n"/>
      <c r="H639" s="15" t="n"/>
      <c r="I639" s="15" t="n"/>
      <c r="J639" s="15">
        <f>C636+F636+G636-I636</f>
        <v/>
      </c>
      <c r="K639" s="15" t="n"/>
      <c r="L639" s="15">
        <f>K636*Setup!$B$6</f>
        <v/>
      </c>
      <c r="M639" s="15">
        <f>J636-L636</f>
        <v/>
      </c>
      <c r="N639" s="21" t="n"/>
    </row>
    <row r="640">
      <c r="A640" s="295" t="n"/>
      <c r="B640" s="14" t="n"/>
      <c r="C640" s="15" t="n"/>
      <c r="D640" s="15" t="n"/>
      <c r="E640" s="15">
        <f>D637*Setup!$B$5</f>
        <v/>
      </c>
      <c r="F640" s="15">
        <f>D637-E637</f>
        <v/>
      </c>
      <c r="G640" s="15" t="n"/>
      <c r="H640" s="15" t="n"/>
      <c r="I640" s="15" t="n"/>
      <c r="J640" s="15">
        <f>C637+F637+G637-I637</f>
        <v/>
      </c>
      <c r="K640" s="15" t="n"/>
      <c r="L640" s="15">
        <f>K637*Setup!$B$6</f>
        <v/>
      </c>
      <c r="M640" s="15">
        <f>J637-L637</f>
        <v/>
      </c>
      <c r="N640" s="21" t="n"/>
    </row>
    <row r="641">
      <c r="A641" s="295" t="n"/>
      <c r="B641" s="14" t="n"/>
      <c r="C641" s="15" t="n"/>
      <c r="D641" s="15" t="n"/>
      <c r="E641" s="15">
        <f>D638*Setup!$B$5</f>
        <v/>
      </c>
      <c r="F641" s="15">
        <f>D638-E638</f>
        <v/>
      </c>
      <c r="G641" s="15" t="n"/>
      <c r="H641" s="15" t="n"/>
      <c r="I641" s="15" t="n"/>
      <c r="J641" s="15">
        <f>C638+F638+G638-I638</f>
        <v/>
      </c>
      <c r="K641" s="15" t="n"/>
      <c r="L641" s="15">
        <f>K638*Setup!$B$6</f>
        <v/>
      </c>
      <c r="M641" s="15">
        <f>J638-L638</f>
        <v/>
      </c>
      <c r="N641" s="21" t="n"/>
    </row>
    <row r="642">
      <c r="A642" s="295" t="n"/>
      <c r="B642" s="14" t="n"/>
      <c r="C642" s="15" t="n"/>
      <c r="D642" s="15" t="n"/>
      <c r="E642" s="15">
        <f>D639*Setup!$B$5</f>
        <v/>
      </c>
      <c r="F642" s="15">
        <f>D639-E639</f>
        <v/>
      </c>
      <c r="G642" s="15" t="n"/>
      <c r="H642" s="15" t="n"/>
      <c r="I642" s="15" t="n"/>
      <c r="J642" s="15">
        <f>C639+F639+G639-I639</f>
        <v/>
      </c>
      <c r="K642" s="15" t="n"/>
      <c r="L642" s="15">
        <f>K639*Setup!$B$6</f>
        <v/>
      </c>
      <c r="M642" s="15">
        <f>J639-L639</f>
        <v/>
      </c>
      <c r="N642" s="21" t="n"/>
    </row>
    <row r="643">
      <c r="A643" s="295" t="n"/>
      <c r="B643" s="14" t="n"/>
      <c r="C643" s="15" t="n"/>
      <c r="D643" s="15" t="n"/>
      <c r="E643" s="15">
        <f>D640*Setup!$B$5</f>
        <v/>
      </c>
      <c r="F643" s="15">
        <f>D640-E640</f>
        <v/>
      </c>
      <c r="G643" s="15" t="n"/>
      <c r="H643" s="15" t="n"/>
      <c r="I643" s="15" t="n"/>
      <c r="J643" s="15">
        <f>C640+F640+G640-I640</f>
        <v/>
      </c>
      <c r="K643" s="15" t="n"/>
      <c r="L643" s="15">
        <f>K640*Setup!$B$6</f>
        <v/>
      </c>
      <c r="M643" s="15">
        <f>J640-L640</f>
        <v/>
      </c>
      <c r="N643" s="21" t="n"/>
    </row>
    <row r="644">
      <c r="A644" s="295" t="n"/>
      <c r="B644" s="14" t="n"/>
      <c r="C644" s="15" t="n"/>
      <c r="D644" s="15" t="n"/>
      <c r="E644" s="15">
        <f>D641*Setup!$B$5</f>
        <v/>
      </c>
      <c r="F644" s="15">
        <f>D641-E641</f>
        <v/>
      </c>
      <c r="G644" s="15" t="n"/>
      <c r="H644" s="15" t="n"/>
      <c r="I644" s="15" t="n"/>
      <c r="J644" s="15">
        <f>C641+F641+G641-I641</f>
        <v/>
      </c>
      <c r="K644" s="15" t="n"/>
      <c r="L644" s="15">
        <f>K641*Setup!$B$6</f>
        <v/>
      </c>
      <c r="M644" s="15">
        <f>J641-L641</f>
        <v/>
      </c>
      <c r="N644" s="21" t="n"/>
    </row>
    <row r="645">
      <c r="A645" s="295" t="n"/>
      <c r="B645" s="14" t="n"/>
      <c r="C645" s="15" t="n"/>
      <c r="D645" s="15" t="n"/>
      <c r="E645" s="15">
        <f>D642*Setup!$B$5</f>
        <v/>
      </c>
      <c r="F645" s="15">
        <f>D642-E642</f>
        <v/>
      </c>
      <c r="G645" s="15" t="n"/>
      <c r="H645" s="15" t="n"/>
      <c r="I645" s="15" t="n"/>
      <c r="J645" s="15">
        <f>C642+F642+G642-I642</f>
        <v/>
      </c>
      <c r="K645" s="15" t="n"/>
      <c r="L645" s="15">
        <f>K642*Setup!$B$6</f>
        <v/>
      </c>
      <c r="M645" s="15">
        <f>J642-L642</f>
        <v/>
      </c>
      <c r="N645" s="21" t="n"/>
    </row>
    <row r="646">
      <c r="A646" s="295" t="n"/>
      <c r="B646" s="14" t="n"/>
      <c r="C646" s="15" t="n"/>
      <c r="D646" s="15" t="n"/>
      <c r="E646" s="15">
        <f>D643*Setup!$B$5</f>
        <v/>
      </c>
      <c r="F646" s="15">
        <f>D643-E643</f>
        <v/>
      </c>
      <c r="G646" s="15" t="n"/>
      <c r="H646" s="15" t="n"/>
      <c r="I646" s="15" t="n"/>
      <c r="J646" s="15">
        <f>C643+F643+G643-I643</f>
        <v/>
      </c>
      <c r="K646" s="15" t="n"/>
      <c r="L646" s="15">
        <f>K643*Setup!$B$6</f>
        <v/>
      </c>
      <c r="M646" s="15">
        <f>J643-L643</f>
        <v/>
      </c>
      <c r="N646" s="21" t="n"/>
    </row>
    <row r="647">
      <c r="A647" s="295" t="n"/>
      <c r="B647" s="14" t="n"/>
      <c r="C647" s="15" t="n"/>
      <c r="D647" s="15" t="n"/>
      <c r="E647" s="15">
        <f>D644*Setup!$B$5</f>
        <v/>
      </c>
      <c r="F647" s="15">
        <f>D644-E644</f>
        <v/>
      </c>
      <c r="G647" s="15" t="n"/>
      <c r="H647" s="15" t="n"/>
      <c r="I647" s="15" t="n"/>
      <c r="J647" s="15">
        <f>C644+F644+G644-I644</f>
        <v/>
      </c>
      <c r="K647" s="15" t="n"/>
      <c r="L647" s="15">
        <f>K644*Setup!$B$6</f>
        <v/>
      </c>
      <c r="M647" s="15">
        <f>J644-L644</f>
        <v/>
      </c>
      <c r="N647" s="21" t="n"/>
    </row>
    <row r="648">
      <c r="A648" s="295" t="n"/>
      <c r="B648" s="14" t="n"/>
      <c r="C648" s="15" t="n"/>
      <c r="D648" s="15" t="n"/>
      <c r="E648" s="15">
        <f>D645*Setup!$B$5</f>
        <v/>
      </c>
      <c r="F648" s="15">
        <f>D645-E645</f>
        <v/>
      </c>
      <c r="G648" s="15" t="n"/>
      <c r="H648" s="15" t="n"/>
      <c r="I648" s="15" t="n"/>
      <c r="J648" s="15">
        <f>C645+F645+G645-I645</f>
        <v/>
      </c>
      <c r="K648" s="15" t="n"/>
      <c r="L648" s="15">
        <f>K645*Setup!$B$6</f>
        <v/>
      </c>
      <c r="M648" s="15">
        <f>J645-L645</f>
        <v/>
      </c>
      <c r="N648" s="21" t="n"/>
    </row>
    <row r="649">
      <c r="A649" s="295" t="n"/>
      <c r="B649" s="14" t="n"/>
      <c r="C649" s="15" t="n"/>
      <c r="D649" s="15" t="n"/>
      <c r="E649" s="15">
        <f>D646*Setup!$B$5</f>
        <v/>
      </c>
      <c r="F649" s="15">
        <f>D646-E646</f>
        <v/>
      </c>
      <c r="G649" s="15" t="n"/>
      <c r="H649" s="15" t="n"/>
      <c r="I649" s="15" t="n"/>
      <c r="J649" s="15">
        <f>C646+F646+G646-I646</f>
        <v/>
      </c>
      <c r="K649" s="15" t="n"/>
      <c r="L649" s="15">
        <f>K646*Setup!$B$6</f>
        <v/>
      </c>
      <c r="M649" s="15">
        <f>J646-L646</f>
        <v/>
      </c>
      <c r="N649" s="21" t="n"/>
    </row>
    <row r="650">
      <c r="A650" s="295" t="n"/>
      <c r="B650" s="14" t="n"/>
      <c r="C650" s="15" t="n"/>
      <c r="D650" s="15" t="n"/>
      <c r="E650" s="15">
        <f>D647*Setup!$B$5</f>
        <v/>
      </c>
      <c r="F650" s="15">
        <f>D647-E647</f>
        <v/>
      </c>
      <c r="G650" s="15" t="n"/>
      <c r="H650" s="15" t="n"/>
      <c r="I650" s="15" t="n"/>
      <c r="J650" s="15">
        <f>C647+F647+G647-I647</f>
        <v/>
      </c>
      <c r="K650" s="15" t="n"/>
      <c r="L650" s="15">
        <f>K647*Setup!$B$6</f>
        <v/>
      </c>
      <c r="M650" s="15">
        <f>J647-L647</f>
        <v/>
      </c>
      <c r="N650" s="21" t="n"/>
    </row>
    <row r="651">
      <c r="A651" s="295" t="n"/>
      <c r="B651" s="14" t="n"/>
      <c r="C651" s="15" t="n"/>
      <c r="D651" s="15" t="n"/>
      <c r="E651" s="15">
        <f>D648*Setup!$B$5</f>
        <v/>
      </c>
      <c r="F651" s="15">
        <f>D648-E648</f>
        <v/>
      </c>
      <c r="G651" s="15" t="n"/>
      <c r="H651" s="15" t="n"/>
      <c r="I651" s="15" t="n"/>
      <c r="J651" s="15">
        <f>C648+F648+G648-I648</f>
        <v/>
      </c>
      <c r="K651" s="15" t="n"/>
      <c r="L651" s="15">
        <f>K648*Setup!$B$6</f>
        <v/>
      </c>
      <c r="M651" s="15">
        <f>J648-L648</f>
        <v/>
      </c>
      <c r="N651" s="21" t="n"/>
    </row>
    <row r="652">
      <c r="A652" s="295" t="n"/>
      <c r="B652" s="14" t="n"/>
      <c r="C652" s="15" t="n"/>
      <c r="D652" s="15" t="n"/>
      <c r="E652" s="15">
        <f>D649*Setup!$B$5</f>
        <v/>
      </c>
      <c r="F652" s="15">
        <f>D649-E649</f>
        <v/>
      </c>
      <c r="G652" s="15" t="n"/>
      <c r="H652" s="15" t="n"/>
      <c r="I652" s="15" t="n"/>
      <c r="J652" s="15">
        <f>C649+F649+G649-I649</f>
        <v/>
      </c>
      <c r="K652" s="15" t="n"/>
      <c r="L652" s="15">
        <f>K649*Setup!$B$6</f>
        <v/>
      </c>
      <c r="M652" s="15">
        <f>J649-L649</f>
        <v/>
      </c>
      <c r="N652" s="21" t="n"/>
    </row>
    <row r="653">
      <c r="A653" s="295" t="n"/>
      <c r="B653" s="14" t="n"/>
      <c r="C653" s="15" t="n"/>
      <c r="D653" s="15" t="n"/>
      <c r="E653" s="15">
        <f>D650*Setup!$B$5</f>
        <v/>
      </c>
      <c r="F653" s="15">
        <f>D650-E650</f>
        <v/>
      </c>
      <c r="G653" s="15" t="n"/>
      <c r="H653" s="15" t="n"/>
      <c r="I653" s="15" t="n"/>
      <c r="J653" s="15">
        <f>C650+F650+G650-I650</f>
        <v/>
      </c>
      <c r="K653" s="15" t="n"/>
      <c r="L653" s="15">
        <f>K650*Setup!$B$6</f>
        <v/>
      </c>
      <c r="M653" s="15">
        <f>J650-L650</f>
        <v/>
      </c>
      <c r="N653" s="21" t="n"/>
    </row>
    <row r="654">
      <c r="A654" s="295" t="n"/>
      <c r="B654" s="14" t="n"/>
      <c r="C654" s="15" t="n"/>
      <c r="D654" s="15" t="n"/>
      <c r="E654" s="15">
        <f>D651*Setup!$B$5</f>
        <v/>
      </c>
      <c r="F654" s="15">
        <f>D651-E651</f>
        <v/>
      </c>
      <c r="G654" s="15" t="n"/>
      <c r="H654" s="15" t="n"/>
      <c r="I654" s="15" t="n"/>
      <c r="J654" s="15">
        <f>C651+F651+G651-I651</f>
        <v/>
      </c>
      <c r="K654" s="15" t="n"/>
      <c r="L654" s="15">
        <f>K651*Setup!$B$6</f>
        <v/>
      </c>
      <c r="M654" s="15">
        <f>J651-L651</f>
        <v/>
      </c>
      <c r="N654" s="21" t="n"/>
    </row>
    <row r="655">
      <c r="A655" s="295" t="n"/>
      <c r="B655" s="14" t="n"/>
      <c r="C655" s="15" t="n"/>
      <c r="D655" s="15" t="n"/>
      <c r="E655" s="15">
        <f>D652*Setup!$B$5</f>
        <v/>
      </c>
      <c r="F655" s="15">
        <f>D652-E652</f>
        <v/>
      </c>
      <c r="G655" s="15" t="n"/>
      <c r="H655" s="15" t="n"/>
      <c r="I655" s="15" t="n"/>
      <c r="J655" s="15">
        <f>C652+F652+G652-I652</f>
        <v/>
      </c>
      <c r="K655" s="15" t="n"/>
      <c r="L655" s="15">
        <f>K652*Setup!$B$6</f>
        <v/>
      </c>
      <c r="M655" s="15">
        <f>J652-L652</f>
        <v/>
      </c>
      <c r="N655" s="21" t="n"/>
    </row>
    <row r="656">
      <c r="A656" s="295" t="n"/>
      <c r="B656" s="14" t="n"/>
      <c r="C656" s="15" t="n"/>
      <c r="D656" s="15" t="n"/>
      <c r="E656" s="15">
        <f>D653*Setup!$B$5</f>
        <v/>
      </c>
      <c r="F656" s="15">
        <f>D653-E653</f>
        <v/>
      </c>
      <c r="G656" s="15" t="n"/>
      <c r="H656" s="15" t="n"/>
      <c r="I656" s="15" t="n"/>
      <c r="J656" s="15">
        <f>C653+F653+G653-I653</f>
        <v/>
      </c>
      <c r="K656" s="15" t="n"/>
      <c r="L656" s="15">
        <f>K653*Setup!$B$6</f>
        <v/>
      </c>
      <c r="M656" s="15">
        <f>J653-L653</f>
        <v/>
      </c>
      <c r="N656" s="21" t="n"/>
    </row>
    <row r="657">
      <c r="A657" s="295" t="n"/>
      <c r="B657" s="14" t="n"/>
      <c r="C657" s="15" t="n"/>
      <c r="D657" s="15" t="n"/>
      <c r="E657" s="15">
        <f>D654*Setup!$B$5</f>
        <v/>
      </c>
      <c r="F657" s="15">
        <f>D654-E654</f>
        <v/>
      </c>
      <c r="G657" s="15" t="n"/>
      <c r="H657" s="15" t="n"/>
      <c r="I657" s="15" t="n"/>
      <c r="J657" s="15">
        <f>C654+F654+G654-I654</f>
        <v/>
      </c>
      <c r="K657" s="15" t="n"/>
      <c r="L657" s="15">
        <f>K654*Setup!$B$6</f>
        <v/>
      </c>
      <c r="M657" s="15">
        <f>J654-L654</f>
        <v/>
      </c>
      <c r="N657" s="21" t="n"/>
    </row>
    <row r="658">
      <c r="A658" s="295" t="n"/>
      <c r="B658" s="14" t="n"/>
      <c r="C658" s="15" t="n"/>
      <c r="D658" s="15" t="n"/>
      <c r="E658" s="15">
        <f>D655*Setup!$B$5</f>
        <v/>
      </c>
      <c r="F658" s="15">
        <f>D655-E655</f>
        <v/>
      </c>
      <c r="G658" s="15" t="n"/>
      <c r="H658" s="15" t="n"/>
      <c r="I658" s="15" t="n"/>
      <c r="J658" s="15">
        <f>C655+F655+G655-I655</f>
        <v/>
      </c>
      <c r="K658" s="15" t="n"/>
      <c r="L658" s="15">
        <f>K655*Setup!$B$6</f>
        <v/>
      </c>
      <c r="M658" s="15">
        <f>J655-L655</f>
        <v/>
      </c>
      <c r="N658" s="21" t="n"/>
    </row>
    <row r="659">
      <c r="A659" s="295" t="n"/>
      <c r="B659" s="14" t="n"/>
      <c r="C659" s="15" t="n"/>
      <c r="D659" s="15" t="n"/>
      <c r="E659" s="15">
        <f>D656*Setup!$B$5</f>
        <v/>
      </c>
      <c r="F659" s="15">
        <f>D656-E656</f>
        <v/>
      </c>
      <c r="G659" s="15" t="n"/>
      <c r="H659" s="15" t="n"/>
      <c r="I659" s="15" t="n"/>
      <c r="J659" s="15">
        <f>C656+F656+G656-I656</f>
        <v/>
      </c>
      <c r="K659" s="15" t="n"/>
      <c r="L659" s="15">
        <f>K656*Setup!$B$6</f>
        <v/>
      </c>
      <c r="M659" s="15">
        <f>J656-L656</f>
        <v/>
      </c>
      <c r="N659" s="21" t="n"/>
    </row>
    <row r="660">
      <c r="A660" s="295" t="n"/>
      <c r="B660" s="14" t="n"/>
      <c r="C660" s="15" t="n"/>
      <c r="D660" s="15" t="n"/>
      <c r="E660" s="15">
        <f>D657*Setup!$B$5</f>
        <v/>
      </c>
      <c r="F660" s="15">
        <f>D657-E657</f>
        <v/>
      </c>
      <c r="G660" s="15" t="n"/>
      <c r="H660" s="15" t="n"/>
      <c r="I660" s="15" t="n"/>
      <c r="J660" s="15">
        <f>C657+F657+G657-I657</f>
        <v/>
      </c>
      <c r="K660" s="15" t="n"/>
      <c r="L660" s="15">
        <f>K657*Setup!$B$6</f>
        <v/>
      </c>
      <c r="M660" s="15">
        <f>J657-L657</f>
        <v/>
      </c>
      <c r="N660" s="21" t="n"/>
    </row>
    <row r="661">
      <c r="A661" s="295" t="n"/>
      <c r="B661" s="14" t="n"/>
      <c r="C661" s="15" t="n"/>
      <c r="D661" s="15" t="n"/>
      <c r="E661" s="15">
        <f>D658*Setup!$B$5</f>
        <v/>
      </c>
      <c r="F661" s="15">
        <f>D658-E658</f>
        <v/>
      </c>
      <c r="G661" s="15" t="n"/>
      <c r="H661" s="15" t="n"/>
      <c r="I661" s="15" t="n"/>
      <c r="J661" s="15">
        <f>C658+F658+G658-I658</f>
        <v/>
      </c>
      <c r="K661" s="15" t="n"/>
      <c r="L661" s="15">
        <f>K658*Setup!$B$6</f>
        <v/>
      </c>
      <c r="M661" s="15">
        <f>J658-L658</f>
        <v/>
      </c>
      <c r="N661" s="21" t="n"/>
    </row>
    <row r="662">
      <c r="A662" s="295" t="n"/>
      <c r="B662" s="14" t="n"/>
      <c r="C662" s="15" t="n"/>
      <c r="D662" s="15" t="n"/>
      <c r="E662" s="15">
        <f>D659*Setup!$B$5</f>
        <v/>
      </c>
      <c r="F662" s="15">
        <f>D659-E659</f>
        <v/>
      </c>
      <c r="G662" s="15" t="n"/>
      <c r="H662" s="15" t="n"/>
      <c r="I662" s="15" t="n"/>
      <c r="J662" s="15">
        <f>C659+F659+G659-I659</f>
        <v/>
      </c>
      <c r="K662" s="15" t="n"/>
      <c r="L662" s="15">
        <f>K659*Setup!$B$6</f>
        <v/>
      </c>
      <c r="M662" s="15">
        <f>J659-L659</f>
        <v/>
      </c>
      <c r="N662" s="21" t="n"/>
    </row>
    <row r="663">
      <c r="A663" s="295" t="n"/>
      <c r="B663" s="14" t="n"/>
      <c r="C663" s="15" t="n"/>
      <c r="D663" s="15" t="n"/>
      <c r="E663" s="15">
        <f>D660*Setup!$B$5</f>
        <v/>
      </c>
      <c r="F663" s="15">
        <f>D660-E660</f>
        <v/>
      </c>
      <c r="G663" s="15" t="n"/>
      <c r="H663" s="15" t="n"/>
      <c r="I663" s="15" t="n"/>
      <c r="J663" s="15">
        <f>C660+F660+G660-I660</f>
        <v/>
      </c>
      <c r="K663" s="15" t="n"/>
      <c r="L663" s="15">
        <f>K660*Setup!$B$6</f>
        <v/>
      </c>
      <c r="M663" s="15">
        <f>J660-L660</f>
        <v/>
      </c>
      <c r="N663" s="21" t="n"/>
    </row>
    <row r="664">
      <c r="A664" s="295" t="n"/>
      <c r="B664" s="14" t="n"/>
      <c r="C664" s="15" t="n"/>
      <c r="D664" s="15" t="n"/>
      <c r="E664" s="15">
        <f>D661*Setup!$B$5</f>
        <v/>
      </c>
      <c r="F664" s="15">
        <f>D661-E661</f>
        <v/>
      </c>
      <c r="G664" s="15" t="n"/>
      <c r="H664" s="15" t="n"/>
      <c r="I664" s="15" t="n"/>
      <c r="J664" s="15">
        <f>C661+F661+G661-I661</f>
        <v/>
      </c>
      <c r="K664" s="15" t="n"/>
      <c r="L664" s="15">
        <f>K661*Setup!$B$6</f>
        <v/>
      </c>
      <c r="M664" s="15">
        <f>J661-L661</f>
        <v/>
      </c>
      <c r="N664" s="21" t="n"/>
    </row>
    <row r="665">
      <c r="A665" s="295" t="n"/>
      <c r="B665" s="14" t="n"/>
      <c r="C665" s="15" t="n"/>
      <c r="D665" s="15" t="n"/>
      <c r="E665" s="15">
        <f>D662*Setup!$B$5</f>
        <v/>
      </c>
      <c r="F665" s="15">
        <f>D662-E662</f>
        <v/>
      </c>
      <c r="G665" s="15" t="n"/>
      <c r="H665" s="15" t="n"/>
      <c r="I665" s="15" t="n"/>
      <c r="J665" s="15">
        <f>C662+F662+G662-I662</f>
        <v/>
      </c>
      <c r="K665" s="15" t="n"/>
      <c r="L665" s="15">
        <f>K662*Setup!$B$6</f>
        <v/>
      </c>
      <c r="M665" s="15">
        <f>J662-L662</f>
        <v/>
      </c>
      <c r="N665" s="21" t="n"/>
    </row>
    <row r="666">
      <c r="A666" s="295" t="n"/>
      <c r="B666" s="14" t="n"/>
      <c r="C666" s="15" t="n"/>
      <c r="D666" s="15" t="n"/>
      <c r="E666" s="15">
        <f>D663*Setup!$B$5</f>
        <v/>
      </c>
      <c r="F666" s="15">
        <f>D663-E663</f>
        <v/>
      </c>
      <c r="G666" s="15" t="n"/>
      <c r="H666" s="15" t="n"/>
      <c r="I666" s="15" t="n"/>
      <c r="J666" s="15">
        <f>C663+F663+G663-I663</f>
        <v/>
      </c>
      <c r="K666" s="15" t="n"/>
      <c r="L666" s="15">
        <f>K663*Setup!$B$6</f>
        <v/>
      </c>
      <c r="M666" s="15">
        <f>J663-L663</f>
        <v/>
      </c>
      <c r="N666" s="21" t="n"/>
    </row>
    <row r="667">
      <c r="A667" s="295" t="n"/>
      <c r="B667" s="14" t="n"/>
      <c r="C667" s="15" t="n"/>
      <c r="D667" s="15" t="n"/>
      <c r="E667" s="15">
        <f>D664*Setup!$B$5</f>
        <v/>
      </c>
      <c r="F667" s="15">
        <f>D664-E664</f>
        <v/>
      </c>
      <c r="G667" s="15" t="n"/>
      <c r="H667" s="15" t="n"/>
      <c r="I667" s="15" t="n"/>
      <c r="J667" s="15">
        <f>C664+F664+G664-I664</f>
        <v/>
      </c>
      <c r="K667" s="15" t="n"/>
      <c r="L667" s="15">
        <f>K664*Setup!$B$6</f>
        <v/>
      </c>
      <c r="M667" s="15">
        <f>J664-L664</f>
        <v/>
      </c>
      <c r="N667" s="21" t="n"/>
    </row>
    <row r="668">
      <c r="A668" s="295" t="n"/>
      <c r="B668" s="14" t="n"/>
      <c r="C668" s="15" t="n"/>
      <c r="D668" s="15" t="n"/>
      <c r="E668" s="15">
        <f>D665*Setup!$B$5</f>
        <v/>
      </c>
      <c r="F668" s="15">
        <f>D665-E665</f>
        <v/>
      </c>
      <c r="G668" s="15" t="n"/>
      <c r="H668" s="15" t="n"/>
      <c r="I668" s="15" t="n"/>
      <c r="J668" s="15">
        <f>C665+F665+G665-I665</f>
        <v/>
      </c>
      <c r="K668" s="15" t="n"/>
      <c r="L668" s="15">
        <f>K665*Setup!$B$6</f>
        <v/>
      </c>
      <c r="M668" s="15">
        <f>J665-L665</f>
        <v/>
      </c>
      <c r="N668" s="21" t="n"/>
    </row>
    <row r="669">
      <c r="A669" s="295" t="n"/>
      <c r="B669" s="14" t="n"/>
      <c r="C669" s="15" t="n"/>
      <c r="D669" s="15" t="n"/>
      <c r="E669" s="15">
        <f>D666*Setup!$B$5</f>
        <v/>
      </c>
      <c r="F669" s="15">
        <f>D666-E666</f>
        <v/>
      </c>
      <c r="G669" s="15" t="n"/>
      <c r="H669" s="15" t="n"/>
      <c r="I669" s="15" t="n"/>
      <c r="J669" s="15">
        <f>C666+F666+G666-I666</f>
        <v/>
      </c>
      <c r="K669" s="15" t="n"/>
      <c r="L669" s="15">
        <f>K666*Setup!$B$6</f>
        <v/>
      </c>
      <c r="M669" s="15">
        <f>J666-L666</f>
        <v/>
      </c>
      <c r="N669" s="21" t="n"/>
    </row>
    <row r="670">
      <c r="A670" s="295" t="n"/>
      <c r="B670" s="14" t="n"/>
      <c r="C670" s="15" t="n"/>
      <c r="D670" s="15" t="n"/>
      <c r="E670" s="15">
        <f>D667*Setup!$B$5</f>
        <v/>
      </c>
      <c r="F670" s="15">
        <f>D667-E667</f>
        <v/>
      </c>
      <c r="G670" s="15" t="n"/>
      <c r="H670" s="15" t="n"/>
      <c r="I670" s="15" t="n"/>
      <c r="J670" s="15">
        <f>C667+F667+G667-I667</f>
        <v/>
      </c>
      <c r="K670" s="15" t="n"/>
      <c r="L670" s="15">
        <f>K667*Setup!$B$6</f>
        <v/>
      </c>
      <c r="M670" s="15">
        <f>J667-L667</f>
        <v/>
      </c>
      <c r="N670" s="21" t="n"/>
    </row>
    <row r="671">
      <c r="A671" s="295" t="n"/>
      <c r="B671" s="14" t="n"/>
      <c r="C671" s="15" t="n"/>
      <c r="D671" s="15" t="n"/>
      <c r="E671" s="15">
        <f>D668*Setup!$B$5</f>
        <v/>
      </c>
      <c r="F671" s="15">
        <f>D668-E668</f>
        <v/>
      </c>
      <c r="G671" s="15" t="n"/>
      <c r="H671" s="15" t="n"/>
      <c r="I671" s="15" t="n"/>
      <c r="J671" s="15">
        <f>C668+F668+G668-I668</f>
        <v/>
      </c>
      <c r="K671" s="15" t="n"/>
      <c r="L671" s="15">
        <f>K668*Setup!$B$6</f>
        <v/>
      </c>
      <c r="M671" s="15">
        <f>J668-L668</f>
        <v/>
      </c>
      <c r="N671" s="21" t="n"/>
    </row>
    <row r="672">
      <c r="A672" s="295" t="n"/>
      <c r="B672" s="14" t="n"/>
      <c r="C672" s="15" t="n"/>
      <c r="D672" s="15" t="n"/>
      <c r="E672" s="15">
        <f>D669*Setup!$B$5</f>
        <v/>
      </c>
      <c r="F672" s="15">
        <f>D669-E669</f>
        <v/>
      </c>
      <c r="G672" s="15" t="n"/>
      <c r="H672" s="15" t="n"/>
      <c r="I672" s="15" t="n"/>
      <c r="J672" s="15">
        <f>C669+F669+G669-I669</f>
        <v/>
      </c>
      <c r="K672" s="15" t="n"/>
      <c r="L672" s="15">
        <f>K669*Setup!$B$6</f>
        <v/>
      </c>
      <c r="M672" s="15">
        <f>J669-L669</f>
        <v/>
      </c>
      <c r="N672" s="21" t="n"/>
    </row>
    <row r="673">
      <c r="A673" s="295" t="n"/>
      <c r="B673" s="14" t="n"/>
      <c r="C673" s="15" t="n"/>
      <c r="D673" s="15" t="n"/>
      <c r="E673" s="15">
        <f>D670*Setup!$B$5</f>
        <v/>
      </c>
      <c r="F673" s="15">
        <f>D670-E670</f>
        <v/>
      </c>
      <c r="G673" s="15" t="n"/>
      <c r="H673" s="15" t="n"/>
      <c r="I673" s="15" t="n"/>
      <c r="J673" s="15">
        <f>C670+F670+G670-I670</f>
        <v/>
      </c>
      <c r="K673" s="15" t="n"/>
      <c r="L673" s="15">
        <f>K670*Setup!$B$6</f>
        <v/>
      </c>
      <c r="M673" s="15">
        <f>J670-L670</f>
        <v/>
      </c>
      <c r="N673" s="21" t="n"/>
    </row>
    <row r="674">
      <c r="A674" s="295" t="n"/>
      <c r="B674" s="14" t="n"/>
      <c r="C674" s="15" t="n"/>
      <c r="D674" s="15" t="n"/>
      <c r="E674" s="15">
        <f>D671*Setup!$B$5</f>
        <v/>
      </c>
      <c r="F674" s="15">
        <f>D671-E671</f>
        <v/>
      </c>
      <c r="G674" s="15" t="n"/>
      <c r="H674" s="15" t="n"/>
      <c r="I674" s="15" t="n"/>
      <c r="J674" s="15">
        <f>C671+F671+G671-I671</f>
        <v/>
      </c>
      <c r="K674" s="15" t="n"/>
      <c r="L674" s="15">
        <f>K671*Setup!$B$6</f>
        <v/>
      </c>
      <c r="M674" s="15">
        <f>J671-L671</f>
        <v/>
      </c>
      <c r="N674" s="21" t="n"/>
    </row>
    <row r="675">
      <c r="A675" s="295" t="n"/>
      <c r="B675" s="14" t="n"/>
      <c r="C675" s="15" t="n"/>
      <c r="D675" s="15" t="n"/>
      <c r="E675" s="15">
        <f>D672*Setup!$B$5</f>
        <v/>
      </c>
      <c r="F675" s="15">
        <f>D672-E672</f>
        <v/>
      </c>
      <c r="G675" s="15" t="n"/>
      <c r="H675" s="15" t="n"/>
      <c r="I675" s="15" t="n"/>
      <c r="J675" s="15">
        <f>C672+F672+G672-I672</f>
        <v/>
      </c>
      <c r="K675" s="15" t="n"/>
      <c r="L675" s="15">
        <f>K672*Setup!$B$6</f>
        <v/>
      </c>
      <c r="M675" s="15">
        <f>J672-L672</f>
        <v/>
      </c>
      <c r="N675" s="21" t="n"/>
    </row>
    <row r="676">
      <c r="A676" s="295" t="n"/>
      <c r="B676" s="14" t="n"/>
      <c r="C676" s="15" t="n"/>
      <c r="D676" s="15" t="n"/>
      <c r="E676" s="15">
        <f>D673*Setup!$B$5</f>
        <v/>
      </c>
      <c r="F676" s="15">
        <f>D673-E673</f>
        <v/>
      </c>
      <c r="G676" s="15" t="n"/>
      <c r="H676" s="15" t="n"/>
      <c r="I676" s="15" t="n"/>
      <c r="J676" s="15">
        <f>C673+F673+G673-I673</f>
        <v/>
      </c>
      <c r="K676" s="15" t="n"/>
      <c r="L676" s="15">
        <f>K673*Setup!$B$6</f>
        <v/>
      </c>
      <c r="M676" s="15">
        <f>J673-L673</f>
        <v/>
      </c>
      <c r="N676" s="21" t="n"/>
    </row>
    <row r="677">
      <c r="A677" s="295" t="n"/>
      <c r="B677" s="14" t="n"/>
      <c r="C677" s="15" t="n"/>
      <c r="D677" s="15" t="n"/>
      <c r="E677" s="15">
        <f>D674*Setup!$B$5</f>
        <v/>
      </c>
      <c r="F677" s="15">
        <f>D674-E674</f>
        <v/>
      </c>
      <c r="G677" s="15" t="n"/>
      <c r="H677" s="15" t="n"/>
      <c r="I677" s="15" t="n"/>
      <c r="J677" s="15">
        <f>C674+F674+G674-I674</f>
        <v/>
      </c>
      <c r="K677" s="15" t="n"/>
      <c r="L677" s="15">
        <f>K674*Setup!$B$6</f>
        <v/>
      </c>
      <c r="M677" s="15">
        <f>J674-L674</f>
        <v/>
      </c>
      <c r="N677" s="21" t="n"/>
    </row>
    <row r="678">
      <c r="A678" s="295" t="n"/>
      <c r="B678" s="14" t="n"/>
      <c r="C678" s="15" t="n"/>
      <c r="D678" s="15" t="n"/>
      <c r="E678" s="15">
        <f>D675*Setup!$B$5</f>
        <v/>
      </c>
      <c r="F678" s="15">
        <f>D675-E675</f>
        <v/>
      </c>
      <c r="G678" s="15" t="n"/>
      <c r="H678" s="15" t="n"/>
      <c r="I678" s="15" t="n"/>
      <c r="J678" s="15">
        <f>C675+F675+G675-I675</f>
        <v/>
      </c>
      <c r="K678" s="15" t="n"/>
      <c r="L678" s="15">
        <f>K675*Setup!$B$6</f>
        <v/>
      </c>
      <c r="M678" s="15">
        <f>J675-L675</f>
        <v/>
      </c>
      <c r="N678" s="21" t="n"/>
    </row>
    <row r="679">
      <c r="A679" s="295" t="n"/>
      <c r="B679" s="14" t="n"/>
      <c r="C679" s="15" t="n"/>
      <c r="D679" s="15" t="n"/>
      <c r="E679" s="15">
        <f>D676*Setup!$B$5</f>
        <v/>
      </c>
      <c r="F679" s="15">
        <f>D676-E676</f>
        <v/>
      </c>
      <c r="G679" s="15" t="n"/>
      <c r="H679" s="15" t="n"/>
      <c r="I679" s="15" t="n"/>
      <c r="J679" s="15">
        <f>C676+F676+G676-I676</f>
        <v/>
      </c>
      <c r="K679" s="15" t="n"/>
      <c r="L679" s="15">
        <f>K676*Setup!$B$6</f>
        <v/>
      </c>
      <c r="M679" s="15">
        <f>J676-L676</f>
        <v/>
      </c>
      <c r="N679" s="21" t="n"/>
    </row>
    <row r="680">
      <c r="A680" s="295" t="n"/>
      <c r="B680" s="14" t="n"/>
      <c r="C680" s="15" t="n"/>
      <c r="D680" s="15" t="n"/>
      <c r="E680" s="15">
        <f>D677*Setup!$B$5</f>
        <v/>
      </c>
      <c r="F680" s="15">
        <f>D677-E677</f>
        <v/>
      </c>
      <c r="G680" s="15" t="n"/>
      <c r="H680" s="15" t="n"/>
      <c r="I680" s="15" t="n"/>
      <c r="J680" s="15">
        <f>C677+F677+G677-I677</f>
        <v/>
      </c>
      <c r="K680" s="15" t="n"/>
      <c r="L680" s="15">
        <f>K677*Setup!$B$6</f>
        <v/>
      </c>
      <c r="M680" s="15">
        <f>J677-L677</f>
        <v/>
      </c>
      <c r="N680" s="21" t="n"/>
    </row>
    <row r="681">
      <c r="A681" s="295" t="n"/>
      <c r="B681" s="14" t="n"/>
      <c r="C681" s="15" t="n"/>
      <c r="D681" s="15" t="n"/>
      <c r="E681" s="15">
        <f>D678*Setup!$B$5</f>
        <v/>
      </c>
      <c r="F681" s="15">
        <f>D678-E678</f>
        <v/>
      </c>
      <c r="G681" s="15" t="n"/>
      <c r="H681" s="15" t="n"/>
      <c r="I681" s="15" t="n"/>
      <c r="J681" s="15">
        <f>C678+F678+G678-I678</f>
        <v/>
      </c>
      <c r="K681" s="15" t="n"/>
      <c r="L681" s="15">
        <f>K678*Setup!$B$6</f>
        <v/>
      </c>
      <c r="M681" s="15">
        <f>J678-L678</f>
        <v/>
      </c>
      <c r="N681" s="21" t="n"/>
    </row>
    <row r="682">
      <c r="A682" s="295" t="n"/>
      <c r="B682" s="14" t="n"/>
      <c r="C682" s="15" t="n"/>
      <c r="D682" s="15" t="n"/>
      <c r="E682" s="15">
        <f>D679*Setup!$B$5</f>
        <v/>
      </c>
      <c r="F682" s="15">
        <f>D679-E679</f>
        <v/>
      </c>
      <c r="G682" s="15" t="n"/>
      <c r="H682" s="15" t="n"/>
      <c r="I682" s="15" t="n"/>
      <c r="J682" s="15">
        <f>C679+F679+G679-I679</f>
        <v/>
      </c>
      <c r="K682" s="15" t="n"/>
      <c r="L682" s="15">
        <f>K679*Setup!$B$6</f>
        <v/>
      </c>
      <c r="M682" s="15">
        <f>J679-L679</f>
        <v/>
      </c>
      <c r="N682" s="21" t="n"/>
    </row>
    <row r="683">
      <c r="A683" s="295" t="n"/>
      <c r="B683" s="14" t="n"/>
      <c r="C683" s="15" t="n"/>
      <c r="D683" s="15" t="n"/>
      <c r="E683" s="15">
        <f>D680*Setup!$B$5</f>
        <v/>
      </c>
      <c r="F683" s="15">
        <f>D680-E680</f>
        <v/>
      </c>
      <c r="G683" s="15" t="n"/>
      <c r="H683" s="15" t="n"/>
      <c r="I683" s="15" t="n"/>
      <c r="J683" s="15">
        <f>C680+F680+G680-I680</f>
        <v/>
      </c>
      <c r="K683" s="15" t="n"/>
      <c r="L683" s="15">
        <f>K680*Setup!$B$6</f>
        <v/>
      </c>
      <c r="M683" s="15">
        <f>J680-L680</f>
        <v/>
      </c>
      <c r="N683" s="21" t="n"/>
    </row>
    <row r="684">
      <c r="A684" s="295" t="n"/>
      <c r="B684" s="14" t="n"/>
      <c r="C684" s="15" t="n"/>
      <c r="D684" s="15" t="n"/>
      <c r="E684" s="15">
        <f>D681*Setup!$B$5</f>
        <v/>
      </c>
      <c r="F684" s="15">
        <f>D681-E681</f>
        <v/>
      </c>
      <c r="G684" s="15" t="n"/>
      <c r="H684" s="15" t="n"/>
      <c r="I684" s="15" t="n"/>
      <c r="J684" s="15">
        <f>C681+F681+G681-I681</f>
        <v/>
      </c>
      <c r="K684" s="15" t="n"/>
      <c r="L684" s="15">
        <f>K681*Setup!$B$6</f>
        <v/>
      </c>
      <c r="M684" s="15">
        <f>J681-L681</f>
        <v/>
      </c>
      <c r="N684" s="21" t="n"/>
    </row>
    <row r="685">
      <c r="A685" s="295" t="n"/>
      <c r="B685" s="14" t="n"/>
      <c r="C685" s="15" t="n"/>
      <c r="D685" s="15" t="n"/>
      <c r="E685" s="15">
        <f>D682*Setup!$B$5</f>
        <v/>
      </c>
      <c r="F685" s="15">
        <f>D682-E682</f>
        <v/>
      </c>
      <c r="G685" s="15" t="n"/>
      <c r="H685" s="15" t="n"/>
      <c r="I685" s="15" t="n"/>
      <c r="J685" s="15">
        <f>C682+F682+G682-I682</f>
        <v/>
      </c>
      <c r="K685" s="15" t="n"/>
      <c r="L685" s="15">
        <f>K682*Setup!$B$6</f>
        <v/>
      </c>
      <c r="M685" s="15">
        <f>J682-L682</f>
        <v/>
      </c>
      <c r="N685" s="21" t="n"/>
    </row>
    <row r="686">
      <c r="A686" s="295" t="n"/>
      <c r="B686" s="14" t="n"/>
      <c r="C686" s="15" t="n"/>
      <c r="D686" s="15" t="n"/>
      <c r="E686" s="15">
        <f>D683*Setup!$B$5</f>
        <v/>
      </c>
      <c r="F686" s="15">
        <f>D683-E683</f>
        <v/>
      </c>
      <c r="G686" s="15" t="n"/>
      <c r="H686" s="15" t="n"/>
      <c r="I686" s="15" t="n"/>
      <c r="J686" s="15">
        <f>C683+F683+G683-I683</f>
        <v/>
      </c>
      <c r="K686" s="15" t="n"/>
      <c r="L686" s="15">
        <f>K683*Setup!$B$6</f>
        <v/>
      </c>
      <c r="M686" s="15">
        <f>J683-L683</f>
        <v/>
      </c>
      <c r="N686" s="21" t="n"/>
    </row>
    <row r="687">
      <c r="A687" s="295" t="n"/>
      <c r="B687" s="14" t="n"/>
      <c r="C687" s="15" t="n"/>
      <c r="D687" s="15" t="n"/>
      <c r="E687" s="15">
        <f>D684*Setup!$B$5</f>
        <v/>
      </c>
      <c r="F687" s="15">
        <f>D684-E684</f>
        <v/>
      </c>
      <c r="G687" s="15" t="n"/>
      <c r="H687" s="15" t="n"/>
      <c r="I687" s="15" t="n"/>
      <c r="J687" s="15">
        <f>C684+F684+G684-I684</f>
        <v/>
      </c>
      <c r="K687" s="15" t="n"/>
      <c r="L687" s="15">
        <f>K684*Setup!$B$6</f>
        <v/>
      </c>
      <c r="M687" s="15">
        <f>J684-L684</f>
        <v/>
      </c>
      <c r="N687" s="21" t="n"/>
    </row>
    <row r="688">
      <c r="A688" s="295" t="n"/>
      <c r="B688" s="14" t="n"/>
      <c r="C688" s="15" t="n"/>
      <c r="D688" s="15" t="n"/>
      <c r="E688" s="15">
        <f>D685*Setup!$B$5</f>
        <v/>
      </c>
      <c r="F688" s="15">
        <f>D685-E685</f>
        <v/>
      </c>
      <c r="G688" s="15" t="n"/>
      <c r="H688" s="15" t="n"/>
      <c r="I688" s="15" t="n"/>
      <c r="J688" s="15">
        <f>C685+F685+G685-I685</f>
        <v/>
      </c>
      <c r="K688" s="15" t="n"/>
      <c r="L688" s="15">
        <f>K685*Setup!$B$6</f>
        <v/>
      </c>
      <c r="M688" s="15">
        <f>J685-L685</f>
        <v/>
      </c>
      <c r="N688" s="21" t="n"/>
    </row>
    <row r="689">
      <c r="A689" s="295" t="n"/>
      <c r="B689" s="14" t="n"/>
      <c r="C689" s="15" t="n"/>
      <c r="D689" s="15" t="n"/>
      <c r="E689" s="15">
        <f>D686*Setup!$B$5</f>
        <v/>
      </c>
      <c r="F689" s="15">
        <f>D686-E686</f>
        <v/>
      </c>
      <c r="G689" s="15" t="n"/>
      <c r="H689" s="15" t="n"/>
      <c r="I689" s="15" t="n"/>
      <c r="J689" s="15">
        <f>C686+F686+G686-I686</f>
        <v/>
      </c>
      <c r="K689" s="15" t="n"/>
      <c r="L689" s="15">
        <f>K686*Setup!$B$6</f>
        <v/>
      </c>
      <c r="M689" s="15">
        <f>J686-L686</f>
        <v/>
      </c>
      <c r="N689" s="21" t="n"/>
    </row>
    <row r="690">
      <c r="A690" s="295" t="n"/>
      <c r="B690" s="14" t="n"/>
      <c r="C690" s="15" t="n"/>
      <c r="D690" s="15" t="n"/>
      <c r="E690" s="15">
        <f>D687*Setup!$B$5</f>
        <v/>
      </c>
      <c r="F690" s="15">
        <f>D687-E687</f>
        <v/>
      </c>
      <c r="G690" s="15" t="n"/>
      <c r="H690" s="15" t="n"/>
      <c r="I690" s="15" t="n"/>
      <c r="J690" s="15">
        <f>C687+F687+G687-I687</f>
        <v/>
      </c>
      <c r="K690" s="15" t="n"/>
      <c r="L690" s="15">
        <f>K687*Setup!$B$6</f>
        <v/>
      </c>
      <c r="M690" s="15">
        <f>J687-L687</f>
        <v/>
      </c>
      <c r="N690" s="21" t="n"/>
    </row>
    <row r="691">
      <c r="A691" s="295" t="n"/>
      <c r="B691" s="14" t="n"/>
      <c r="C691" s="15" t="n"/>
      <c r="D691" s="15" t="n"/>
      <c r="E691" s="15">
        <f>D688*Setup!$B$5</f>
        <v/>
      </c>
      <c r="F691" s="15">
        <f>D688-E688</f>
        <v/>
      </c>
      <c r="G691" s="15" t="n"/>
      <c r="H691" s="15" t="n"/>
      <c r="I691" s="15" t="n"/>
      <c r="J691" s="15">
        <f>C688+F688+G688-I688</f>
        <v/>
      </c>
      <c r="K691" s="15" t="n"/>
      <c r="L691" s="15">
        <f>K688*Setup!$B$6</f>
        <v/>
      </c>
      <c r="M691" s="15">
        <f>J688-L688</f>
        <v/>
      </c>
      <c r="N691" s="21" t="n"/>
    </row>
    <row r="692">
      <c r="A692" s="295" t="n"/>
      <c r="B692" s="14" t="n"/>
      <c r="C692" s="15" t="n"/>
      <c r="D692" s="15" t="n"/>
      <c r="E692" s="15">
        <f>D689*Setup!$B$5</f>
        <v/>
      </c>
      <c r="F692" s="15">
        <f>D689-E689</f>
        <v/>
      </c>
      <c r="G692" s="15" t="n"/>
      <c r="H692" s="15" t="n"/>
      <c r="I692" s="15" t="n"/>
      <c r="J692" s="15">
        <f>C689+F689+G689-I689</f>
        <v/>
      </c>
      <c r="K692" s="15" t="n"/>
      <c r="L692" s="15">
        <f>K689*Setup!$B$6</f>
        <v/>
      </c>
      <c r="M692" s="15">
        <f>J689-L689</f>
        <v/>
      </c>
      <c r="N692" s="21" t="n"/>
    </row>
    <row r="693">
      <c r="A693" s="295" t="n"/>
      <c r="B693" s="14" t="n"/>
      <c r="C693" s="15" t="n"/>
      <c r="D693" s="15" t="n"/>
      <c r="E693" s="15">
        <f>D690*Setup!$B$5</f>
        <v/>
      </c>
      <c r="F693" s="15">
        <f>D690-E690</f>
        <v/>
      </c>
      <c r="G693" s="15" t="n"/>
      <c r="H693" s="15" t="n"/>
      <c r="I693" s="15" t="n"/>
      <c r="J693" s="15">
        <f>C690+F690+G690-I690</f>
        <v/>
      </c>
      <c r="K693" s="15" t="n"/>
      <c r="L693" s="15">
        <f>K690*Setup!$B$6</f>
        <v/>
      </c>
      <c r="M693" s="15">
        <f>J690-L690</f>
        <v/>
      </c>
      <c r="N693" s="21" t="n"/>
    </row>
    <row r="694">
      <c r="A694" s="295" t="n"/>
      <c r="B694" s="14" t="n"/>
      <c r="C694" s="15" t="n"/>
      <c r="D694" s="15" t="n"/>
      <c r="E694" s="15">
        <f>D691*Setup!$B$5</f>
        <v/>
      </c>
      <c r="F694" s="15">
        <f>D691-E691</f>
        <v/>
      </c>
      <c r="G694" s="15" t="n"/>
      <c r="H694" s="15" t="n"/>
      <c r="I694" s="15" t="n"/>
      <c r="J694" s="15">
        <f>C691+F691+G691-I691</f>
        <v/>
      </c>
      <c r="K694" s="15" t="n"/>
      <c r="L694" s="15">
        <f>K691*Setup!$B$6</f>
        <v/>
      </c>
      <c r="M694" s="15">
        <f>J691-L691</f>
        <v/>
      </c>
      <c r="N694" s="21" t="n"/>
    </row>
    <row r="695">
      <c r="A695" s="295" t="n"/>
      <c r="B695" s="14" t="n"/>
      <c r="C695" s="15" t="n"/>
      <c r="D695" s="15" t="n"/>
      <c r="E695" s="15">
        <f>D692*Setup!$B$5</f>
        <v/>
      </c>
      <c r="F695" s="15">
        <f>D692-E692</f>
        <v/>
      </c>
      <c r="G695" s="15" t="n"/>
      <c r="H695" s="15" t="n"/>
      <c r="I695" s="15" t="n"/>
      <c r="J695" s="15">
        <f>C692+F692+G692-I692</f>
        <v/>
      </c>
      <c r="K695" s="15" t="n"/>
      <c r="L695" s="15">
        <f>K692*Setup!$B$6</f>
        <v/>
      </c>
      <c r="M695" s="15">
        <f>J692-L692</f>
        <v/>
      </c>
      <c r="N695" s="21" t="n"/>
    </row>
    <row r="696">
      <c r="A696" s="295" t="n"/>
      <c r="B696" s="14" t="n"/>
      <c r="C696" s="15" t="n"/>
      <c r="D696" s="15" t="n"/>
      <c r="E696" s="15">
        <f>D693*Setup!$B$5</f>
        <v/>
      </c>
      <c r="F696" s="15">
        <f>D693-E693</f>
        <v/>
      </c>
      <c r="G696" s="15" t="n"/>
      <c r="H696" s="15" t="n"/>
      <c r="I696" s="15" t="n"/>
      <c r="J696" s="15">
        <f>C693+F693+G693-I693</f>
        <v/>
      </c>
      <c r="K696" s="15" t="n"/>
      <c r="L696" s="15">
        <f>K693*Setup!$B$6</f>
        <v/>
      </c>
      <c r="M696" s="15">
        <f>J693-L693</f>
        <v/>
      </c>
      <c r="N696" s="21" t="n"/>
    </row>
    <row r="697">
      <c r="A697" s="295" t="n"/>
      <c r="B697" s="14" t="n"/>
      <c r="C697" s="15" t="n"/>
      <c r="D697" s="15" t="n"/>
      <c r="E697" s="15">
        <f>D694*Setup!$B$5</f>
        <v/>
      </c>
      <c r="F697" s="15">
        <f>D694-E694</f>
        <v/>
      </c>
      <c r="G697" s="15" t="n"/>
      <c r="H697" s="15" t="n"/>
      <c r="I697" s="15" t="n"/>
      <c r="J697" s="15">
        <f>C694+F694+G694-I694</f>
        <v/>
      </c>
      <c r="K697" s="15" t="n"/>
      <c r="L697" s="15">
        <f>K694*Setup!$B$6</f>
        <v/>
      </c>
      <c r="M697" s="15">
        <f>J694-L694</f>
        <v/>
      </c>
      <c r="N697" s="21" t="n"/>
    </row>
    <row r="698">
      <c r="A698" s="295" t="n"/>
      <c r="B698" s="14" t="n"/>
      <c r="C698" s="15" t="n"/>
      <c r="D698" s="15" t="n"/>
      <c r="E698" s="15">
        <f>D695*Setup!$B$5</f>
        <v/>
      </c>
      <c r="F698" s="15">
        <f>D695-E695</f>
        <v/>
      </c>
      <c r="G698" s="15" t="n"/>
      <c r="H698" s="15" t="n"/>
      <c r="I698" s="15" t="n"/>
      <c r="J698" s="15">
        <f>C695+F695+G695-I695</f>
        <v/>
      </c>
      <c r="K698" s="15" t="n"/>
      <c r="L698" s="15">
        <f>K695*Setup!$B$6</f>
        <v/>
      </c>
      <c r="M698" s="15">
        <f>J695-L695</f>
        <v/>
      </c>
      <c r="N698" s="21" t="n"/>
    </row>
    <row r="699">
      <c r="A699" s="295" t="n"/>
      <c r="B699" s="14" t="n"/>
      <c r="C699" s="15" t="n"/>
      <c r="D699" s="15" t="n"/>
      <c r="E699" s="15">
        <f>D696*Setup!$B$5</f>
        <v/>
      </c>
      <c r="F699" s="15">
        <f>D696-E696</f>
        <v/>
      </c>
      <c r="G699" s="15" t="n"/>
      <c r="H699" s="15" t="n"/>
      <c r="I699" s="15" t="n"/>
      <c r="J699" s="15">
        <f>C696+F696+G696-I696</f>
        <v/>
      </c>
      <c r="K699" s="15" t="n"/>
      <c r="L699" s="15">
        <f>K696*Setup!$B$6</f>
        <v/>
      </c>
      <c r="M699" s="15">
        <f>J696-L696</f>
        <v/>
      </c>
      <c r="N699" s="21" t="n"/>
    </row>
    <row r="700">
      <c r="A700" s="295" t="n"/>
      <c r="B700" s="14" t="n"/>
      <c r="C700" s="15" t="n"/>
      <c r="D700" s="15" t="n"/>
      <c r="E700" s="15">
        <f>D697*Setup!$B$5</f>
        <v/>
      </c>
      <c r="F700" s="15">
        <f>D697-E697</f>
        <v/>
      </c>
      <c r="G700" s="15" t="n"/>
      <c r="H700" s="15" t="n"/>
      <c r="I700" s="15" t="n"/>
      <c r="J700" s="15">
        <f>C697+F697+G697-I697</f>
        <v/>
      </c>
      <c r="K700" s="15" t="n"/>
      <c r="L700" s="15">
        <f>K697*Setup!$B$6</f>
        <v/>
      </c>
      <c r="M700" s="15">
        <f>J697-L697</f>
        <v/>
      </c>
      <c r="N700" s="21" t="n"/>
    </row>
    <row r="701">
      <c r="A701" s="295" t="n"/>
      <c r="B701" s="14" t="n"/>
      <c r="C701" s="15" t="n"/>
      <c r="D701" s="15" t="n"/>
      <c r="E701" s="15">
        <f>D698*Setup!$B$5</f>
        <v/>
      </c>
      <c r="F701" s="15">
        <f>D698-E698</f>
        <v/>
      </c>
      <c r="G701" s="15" t="n"/>
      <c r="H701" s="15" t="n"/>
      <c r="I701" s="15" t="n"/>
      <c r="J701" s="15">
        <f>C698+F698+G698-I698</f>
        <v/>
      </c>
      <c r="K701" s="15" t="n"/>
      <c r="L701" s="15">
        <f>K698*Setup!$B$6</f>
        <v/>
      </c>
      <c r="M701" s="15">
        <f>J698-L698</f>
        <v/>
      </c>
      <c r="N701" s="21" t="n"/>
    </row>
    <row r="702">
      <c r="A702" s="295" t="n"/>
      <c r="B702" s="14" t="n"/>
      <c r="C702" s="15" t="n"/>
      <c r="D702" s="15" t="n"/>
      <c r="E702" s="15">
        <f>D699*Setup!$B$5</f>
        <v/>
      </c>
      <c r="F702" s="15">
        <f>D699-E699</f>
        <v/>
      </c>
      <c r="G702" s="15" t="n"/>
      <c r="H702" s="15" t="n"/>
      <c r="I702" s="15" t="n"/>
      <c r="J702" s="15">
        <f>C699+F699+G699-I699</f>
        <v/>
      </c>
      <c r="K702" s="15" t="n"/>
      <c r="L702" s="15">
        <f>K699*Setup!$B$6</f>
        <v/>
      </c>
      <c r="M702" s="15">
        <f>J699-L699</f>
        <v/>
      </c>
      <c r="N702" s="21" t="n"/>
    </row>
    <row r="703">
      <c r="A703" s="295" t="n"/>
      <c r="B703" s="14" t="n"/>
      <c r="C703" s="15" t="n"/>
      <c r="D703" s="15" t="n"/>
      <c r="E703" s="15">
        <f>D700*Setup!$B$5</f>
        <v/>
      </c>
      <c r="F703" s="15">
        <f>D700-E700</f>
        <v/>
      </c>
      <c r="G703" s="15" t="n"/>
      <c r="H703" s="15" t="n"/>
      <c r="I703" s="15" t="n"/>
      <c r="J703" s="15">
        <f>C700+F700+G700-I700</f>
        <v/>
      </c>
      <c r="K703" s="15" t="n"/>
      <c r="L703" s="15">
        <f>K700*Setup!$B$6</f>
        <v/>
      </c>
      <c r="M703" s="15">
        <f>J700-L700</f>
        <v/>
      </c>
      <c r="N703" s="21" t="n"/>
    </row>
    <row r="704">
      <c r="A704" s="295" t="n"/>
      <c r="B704" s="14" t="n"/>
      <c r="C704" s="15" t="n"/>
      <c r="D704" s="15" t="n"/>
      <c r="E704" s="15">
        <f>D701*Setup!$B$5</f>
        <v/>
      </c>
      <c r="F704" s="15">
        <f>D701-E701</f>
        <v/>
      </c>
      <c r="G704" s="15" t="n"/>
      <c r="H704" s="15" t="n"/>
      <c r="I704" s="15" t="n"/>
      <c r="J704" s="15">
        <f>C701+F701+G701-I701</f>
        <v/>
      </c>
      <c r="K704" s="15" t="n"/>
      <c r="L704" s="15">
        <f>K701*Setup!$B$6</f>
        <v/>
      </c>
      <c r="M704" s="15">
        <f>J701-L701</f>
        <v/>
      </c>
      <c r="N704" s="21" t="n"/>
    </row>
    <row r="705">
      <c r="A705" s="295" t="n"/>
      <c r="B705" s="14" t="n"/>
      <c r="C705" s="15" t="n"/>
      <c r="D705" s="15" t="n"/>
      <c r="E705" s="15">
        <f>D702*Setup!$B$5</f>
        <v/>
      </c>
      <c r="F705" s="15">
        <f>D702-E702</f>
        <v/>
      </c>
      <c r="G705" s="15" t="n"/>
      <c r="H705" s="15" t="n"/>
      <c r="I705" s="15" t="n"/>
      <c r="J705" s="15">
        <f>C702+F702+G702-I702</f>
        <v/>
      </c>
      <c r="K705" s="15" t="n"/>
      <c r="L705" s="15">
        <f>K702*Setup!$B$6</f>
        <v/>
      </c>
      <c r="M705" s="15">
        <f>J702-L702</f>
        <v/>
      </c>
      <c r="N705" s="21" t="n"/>
    </row>
    <row r="706">
      <c r="A706" s="295" t="n"/>
      <c r="B706" s="14" t="n"/>
      <c r="C706" s="15" t="n"/>
      <c r="D706" s="15" t="n"/>
      <c r="E706" s="15">
        <f>D703*Setup!$B$5</f>
        <v/>
      </c>
      <c r="F706" s="15">
        <f>D703-E703</f>
        <v/>
      </c>
      <c r="G706" s="15" t="n"/>
      <c r="H706" s="15" t="n"/>
      <c r="I706" s="15" t="n"/>
      <c r="J706" s="15">
        <f>C703+F703+G703-I703</f>
        <v/>
      </c>
      <c r="K706" s="15" t="n"/>
      <c r="L706" s="15">
        <f>K703*Setup!$B$6</f>
        <v/>
      </c>
      <c r="M706" s="15">
        <f>J703-L703</f>
        <v/>
      </c>
      <c r="N706" s="21" t="n"/>
    </row>
    <row r="707">
      <c r="A707" s="295" t="n"/>
      <c r="B707" s="14" t="n"/>
      <c r="C707" s="15" t="n"/>
      <c r="D707" s="15" t="n"/>
      <c r="E707" s="15">
        <f>D704*Setup!$B$5</f>
        <v/>
      </c>
      <c r="F707" s="15">
        <f>D704-E704</f>
        <v/>
      </c>
      <c r="G707" s="15" t="n"/>
      <c r="H707" s="15" t="n"/>
      <c r="I707" s="15" t="n"/>
      <c r="J707" s="15">
        <f>C704+F704+G704-I704</f>
        <v/>
      </c>
      <c r="K707" s="15" t="n"/>
      <c r="L707" s="15">
        <f>K704*Setup!$B$6</f>
        <v/>
      </c>
      <c r="M707" s="15">
        <f>J704-L704</f>
        <v/>
      </c>
      <c r="N707" s="21" t="n"/>
    </row>
    <row r="708">
      <c r="A708" s="295" t="n"/>
      <c r="B708" s="14" t="n"/>
      <c r="C708" s="15" t="n"/>
      <c r="D708" s="15" t="n"/>
      <c r="E708" s="15">
        <f>D705*Setup!$B$5</f>
        <v/>
      </c>
      <c r="F708" s="15">
        <f>D705-E705</f>
        <v/>
      </c>
      <c r="G708" s="15" t="n"/>
      <c r="H708" s="15" t="n"/>
      <c r="I708" s="15" t="n"/>
      <c r="J708" s="15">
        <f>C705+F705+G705-I705</f>
        <v/>
      </c>
      <c r="K708" s="15" t="n"/>
      <c r="L708" s="15">
        <f>K705*Setup!$B$6</f>
        <v/>
      </c>
      <c r="M708" s="15">
        <f>J705-L705</f>
        <v/>
      </c>
      <c r="N708" s="21" t="n"/>
    </row>
    <row r="709">
      <c r="A709" s="295" t="n"/>
      <c r="B709" s="14" t="n"/>
      <c r="C709" s="15" t="n"/>
      <c r="D709" s="15" t="n"/>
      <c r="E709" s="15">
        <f>D706*Setup!$B$5</f>
        <v/>
      </c>
      <c r="F709" s="15">
        <f>D706-E706</f>
        <v/>
      </c>
      <c r="G709" s="15" t="n"/>
      <c r="H709" s="15" t="n"/>
      <c r="I709" s="15" t="n"/>
      <c r="J709" s="15">
        <f>C706+F706+G706-I706</f>
        <v/>
      </c>
      <c r="K709" s="15" t="n"/>
      <c r="L709" s="15">
        <f>K706*Setup!$B$6</f>
        <v/>
      </c>
      <c r="M709" s="15">
        <f>J706-L706</f>
        <v/>
      </c>
      <c r="N709" s="21" t="n"/>
    </row>
    <row r="710">
      <c r="A710" s="295" t="n"/>
      <c r="B710" s="14" t="n"/>
      <c r="C710" s="15" t="n"/>
      <c r="D710" s="15" t="n"/>
      <c r="E710" s="15">
        <f>D707*Setup!$B$5</f>
        <v/>
      </c>
      <c r="F710" s="15">
        <f>D707-E707</f>
        <v/>
      </c>
      <c r="G710" s="15" t="n"/>
      <c r="H710" s="15" t="n"/>
      <c r="I710" s="15" t="n"/>
      <c r="J710" s="15">
        <f>C707+F707+G707-I707</f>
        <v/>
      </c>
      <c r="K710" s="15" t="n"/>
      <c r="L710" s="15">
        <f>K707*Setup!$B$6</f>
        <v/>
      </c>
      <c r="M710" s="15">
        <f>J707-L707</f>
        <v/>
      </c>
      <c r="N710" s="21" t="n"/>
    </row>
    <row r="711">
      <c r="A711" s="295" t="n"/>
      <c r="B711" s="14" t="n"/>
      <c r="C711" s="15" t="n"/>
      <c r="D711" s="15" t="n"/>
      <c r="E711" s="15">
        <f>D708*Setup!$B$5</f>
        <v/>
      </c>
      <c r="F711" s="15">
        <f>D708-E708</f>
        <v/>
      </c>
      <c r="G711" s="15" t="n"/>
      <c r="H711" s="15" t="n"/>
      <c r="I711" s="15" t="n"/>
      <c r="J711" s="15">
        <f>C708+F708+G708-I708</f>
        <v/>
      </c>
      <c r="K711" s="15" t="n"/>
      <c r="L711" s="15">
        <f>K708*Setup!$B$6</f>
        <v/>
      </c>
      <c r="M711" s="15">
        <f>J708-L708</f>
        <v/>
      </c>
      <c r="N711" s="21" t="n"/>
    </row>
    <row r="712">
      <c r="A712" s="295" t="n"/>
      <c r="B712" s="14" t="n"/>
      <c r="C712" s="15" t="n"/>
      <c r="D712" s="15" t="n"/>
      <c r="E712" s="15">
        <f>D709*Setup!$B$5</f>
        <v/>
      </c>
      <c r="F712" s="15">
        <f>D709-E709</f>
        <v/>
      </c>
      <c r="G712" s="15" t="n"/>
      <c r="H712" s="15" t="n"/>
      <c r="I712" s="15" t="n"/>
      <c r="J712" s="15">
        <f>C709+F709+G709-I709</f>
        <v/>
      </c>
      <c r="K712" s="15" t="n"/>
      <c r="L712" s="15">
        <f>K709*Setup!$B$6</f>
        <v/>
      </c>
      <c r="M712" s="15">
        <f>J709-L709</f>
        <v/>
      </c>
      <c r="N712" s="21" t="n"/>
    </row>
    <row r="713">
      <c r="A713" s="295" t="n"/>
      <c r="B713" s="14" t="n"/>
      <c r="C713" s="15" t="n"/>
      <c r="D713" s="15" t="n"/>
      <c r="E713" s="15">
        <f>D710*Setup!$B$5</f>
        <v/>
      </c>
      <c r="F713" s="15">
        <f>D710-E710</f>
        <v/>
      </c>
      <c r="G713" s="15" t="n"/>
      <c r="H713" s="15" t="n"/>
      <c r="I713" s="15" t="n"/>
      <c r="J713" s="15">
        <f>C710+F710+G710-I710</f>
        <v/>
      </c>
      <c r="K713" s="15" t="n"/>
      <c r="L713" s="15">
        <f>K710*Setup!$B$6</f>
        <v/>
      </c>
      <c r="M713" s="15">
        <f>J710-L710</f>
        <v/>
      </c>
      <c r="N713" s="21" t="n"/>
    </row>
    <row r="714">
      <c r="A714" s="295" t="n"/>
      <c r="B714" s="14" t="n"/>
      <c r="C714" s="15" t="n"/>
      <c r="D714" s="15" t="n"/>
      <c r="E714" s="15">
        <f>D711*Setup!$B$5</f>
        <v/>
      </c>
      <c r="F714" s="15">
        <f>D711-E711</f>
        <v/>
      </c>
      <c r="G714" s="15" t="n"/>
      <c r="H714" s="15" t="n"/>
      <c r="I714" s="15" t="n"/>
      <c r="J714" s="15">
        <f>C711+F711+G711-I711</f>
        <v/>
      </c>
      <c r="K714" s="15" t="n"/>
      <c r="L714" s="15">
        <f>K711*Setup!$B$6</f>
        <v/>
      </c>
      <c r="M714" s="15">
        <f>J711-L711</f>
        <v/>
      </c>
      <c r="N714" s="21" t="n"/>
    </row>
    <row r="715">
      <c r="A715" s="295" t="n"/>
      <c r="B715" s="14" t="n"/>
      <c r="C715" s="15" t="n"/>
      <c r="D715" s="15" t="n"/>
      <c r="E715" s="15">
        <f>D712*Setup!$B$5</f>
        <v/>
      </c>
      <c r="F715" s="15">
        <f>D712-E712</f>
        <v/>
      </c>
      <c r="G715" s="15" t="n"/>
      <c r="H715" s="15" t="n"/>
      <c r="I715" s="15" t="n"/>
      <c r="J715" s="15">
        <f>C712+F712+G712-I712</f>
        <v/>
      </c>
      <c r="K715" s="15" t="n"/>
      <c r="L715" s="15">
        <f>K712*Setup!$B$6</f>
        <v/>
      </c>
      <c r="M715" s="15">
        <f>J712-L712</f>
        <v/>
      </c>
      <c r="N715" s="21" t="n"/>
    </row>
    <row r="716">
      <c r="A716" s="295" t="n"/>
      <c r="B716" s="14" t="n"/>
      <c r="C716" s="15" t="n"/>
      <c r="D716" s="15" t="n"/>
      <c r="E716" s="15">
        <f>D713*Setup!$B$5</f>
        <v/>
      </c>
      <c r="F716" s="15">
        <f>D713-E713</f>
        <v/>
      </c>
      <c r="G716" s="15" t="n"/>
      <c r="H716" s="15" t="n"/>
      <c r="I716" s="15" t="n"/>
      <c r="J716" s="15">
        <f>C713+F713+G713-I713</f>
        <v/>
      </c>
      <c r="K716" s="15" t="n"/>
      <c r="L716" s="15">
        <f>K713*Setup!$B$6</f>
        <v/>
      </c>
      <c r="M716" s="15">
        <f>J713-L713</f>
        <v/>
      </c>
      <c r="N716" s="21" t="n"/>
    </row>
    <row r="717">
      <c r="A717" s="295" t="n"/>
      <c r="B717" s="14" t="n"/>
      <c r="C717" s="15" t="n"/>
      <c r="D717" s="15" t="n"/>
      <c r="E717" s="15">
        <f>D714*Setup!$B$5</f>
        <v/>
      </c>
      <c r="F717" s="15">
        <f>D714-E714</f>
        <v/>
      </c>
      <c r="G717" s="15" t="n"/>
      <c r="H717" s="15" t="n"/>
      <c r="I717" s="15" t="n"/>
      <c r="J717" s="15">
        <f>C714+F714+G714-I714</f>
        <v/>
      </c>
      <c r="K717" s="15" t="n"/>
      <c r="L717" s="15">
        <f>K714*Setup!$B$6</f>
        <v/>
      </c>
      <c r="M717" s="15">
        <f>J714-L714</f>
        <v/>
      </c>
      <c r="N717" s="21" t="n"/>
    </row>
    <row r="718">
      <c r="A718" s="295" t="n"/>
      <c r="B718" s="14" t="n"/>
      <c r="C718" s="15" t="n"/>
      <c r="D718" s="15" t="n"/>
      <c r="E718" s="15">
        <f>D715*Setup!$B$5</f>
        <v/>
      </c>
      <c r="F718" s="15">
        <f>D715-E715</f>
        <v/>
      </c>
      <c r="G718" s="15" t="n"/>
      <c r="H718" s="15" t="n"/>
      <c r="I718" s="15" t="n"/>
      <c r="J718" s="15">
        <f>C715+F715+G715-I715</f>
        <v/>
      </c>
      <c r="K718" s="15" t="n"/>
      <c r="L718" s="15">
        <f>K715*Setup!$B$6</f>
        <v/>
      </c>
      <c r="M718" s="15">
        <f>J715-L715</f>
        <v/>
      </c>
      <c r="N718" s="21" t="n"/>
    </row>
    <row r="719">
      <c r="A719" s="295" t="n"/>
      <c r="B719" s="14" t="n"/>
      <c r="C719" s="15" t="n"/>
      <c r="D719" s="15" t="n"/>
      <c r="E719" s="15">
        <f>D716*Setup!$B$5</f>
        <v/>
      </c>
      <c r="F719" s="15">
        <f>D716-E716</f>
        <v/>
      </c>
      <c r="G719" s="15" t="n"/>
      <c r="H719" s="15" t="n"/>
      <c r="I719" s="15" t="n"/>
      <c r="J719" s="15">
        <f>C716+F716+G716-I716</f>
        <v/>
      </c>
      <c r="K719" s="15" t="n"/>
      <c r="L719" s="15">
        <f>K716*Setup!$B$6</f>
        <v/>
      </c>
      <c r="M719" s="15">
        <f>J716-L716</f>
        <v/>
      </c>
      <c r="N719" s="21" t="n"/>
    </row>
    <row r="720">
      <c r="A720" s="295" t="n"/>
      <c r="B720" s="14" t="n"/>
      <c r="C720" s="15" t="n"/>
      <c r="D720" s="15" t="n"/>
      <c r="E720" s="15">
        <f>D717*Setup!$B$5</f>
        <v/>
      </c>
      <c r="F720" s="15">
        <f>D717-E717</f>
        <v/>
      </c>
      <c r="G720" s="15" t="n"/>
      <c r="H720" s="15" t="n"/>
      <c r="I720" s="15" t="n"/>
      <c r="J720" s="15">
        <f>C717+F717+G717-I717</f>
        <v/>
      </c>
      <c r="K720" s="15" t="n"/>
      <c r="L720" s="15">
        <f>K717*Setup!$B$6</f>
        <v/>
      </c>
      <c r="M720" s="15">
        <f>J717-L717</f>
        <v/>
      </c>
      <c r="N720" s="21" t="n"/>
    </row>
    <row r="721">
      <c r="A721" s="295" t="n"/>
      <c r="B721" s="14" t="n"/>
      <c r="C721" s="15" t="n"/>
      <c r="D721" s="15" t="n"/>
      <c r="E721" s="15">
        <f>D718*Setup!$B$5</f>
        <v/>
      </c>
      <c r="F721" s="15">
        <f>D718-E718</f>
        <v/>
      </c>
      <c r="G721" s="15" t="n"/>
      <c r="H721" s="15" t="n"/>
      <c r="I721" s="15" t="n"/>
      <c r="J721" s="15">
        <f>C718+F718+G718-I718</f>
        <v/>
      </c>
      <c r="K721" s="15" t="n"/>
      <c r="L721" s="15">
        <f>K718*Setup!$B$6</f>
        <v/>
      </c>
      <c r="M721" s="15">
        <f>J718-L718</f>
        <v/>
      </c>
      <c r="N721" s="21" t="n"/>
    </row>
    <row r="722">
      <c r="A722" s="295" t="n"/>
      <c r="B722" s="14" t="n"/>
      <c r="C722" s="15" t="n"/>
      <c r="D722" s="15" t="n"/>
      <c r="E722" s="15">
        <f>D719*Setup!$B$5</f>
        <v/>
      </c>
      <c r="F722" s="15">
        <f>D719-E719</f>
        <v/>
      </c>
      <c r="G722" s="15" t="n"/>
      <c r="H722" s="15" t="n"/>
      <c r="I722" s="15" t="n"/>
      <c r="J722" s="15">
        <f>C719+F719+G719-I719</f>
        <v/>
      </c>
      <c r="K722" s="15" t="n"/>
      <c r="L722" s="15">
        <f>K719*Setup!$B$6</f>
        <v/>
      </c>
      <c r="M722" s="15">
        <f>J719-L719</f>
        <v/>
      </c>
      <c r="N722" s="21" t="n"/>
    </row>
    <row r="723">
      <c r="A723" s="295" t="n"/>
      <c r="B723" s="14" t="n"/>
      <c r="C723" s="15" t="n"/>
      <c r="D723" s="15" t="n"/>
      <c r="E723" s="15">
        <f>D720*Setup!$B$5</f>
        <v/>
      </c>
      <c r="F723" s="15">
        <f>D720-E720</f>
        <v/>
      </c>
      <c r="G723" s="15" t="n"/>
      <c r="H723" s="15" t="n"/>
      <c r="I723" s="15" t="n"/>
      <c r="J723" s="15">
        <f>C720+F720+G720-I720</f>
        <v/>
      </c>
      <c r="K723" s="15" t="n"/>
      <c r="L723" s="15">
        <f>K720*Setup!$B$6</f>
        <v/>
      </c>
      <c r="M723" s="15">
        <f>J720-L720</f>
        <v/>
      </c>
      <c r="N723" s="21" t="n"/>
    </row>
    <row r="724">
      <c r="A724" s="295" t="n"/>
      <c r="B724" s="14" t="n"/>
      <c r="C724" s="15" t="n"/>
      <c r="D724" s="15" t="n"/>
      <c r="E724" s="15">
        <f>D721*Setup!$B$5</f>
        <v/>
      </c>
      <c r="F724" s="15">
        <f>D721-E721</f>
        <v/>
      </c>
      <c r="G724" s="15" t="n"/>
      <c r="H724" s="15" t="n"/>
      <c r="I724" s="15" t="n"/>
      <c r="J724" s="15">
        <f>C721+F721+G721-I721</f>
        <v/>
      </c>
      <c r="K724" s="15" t="n"/>
      <c r="L724" s="15">
        <f>K721*Setup!$B$6</f>
        <v/>
      </c>
      <c r="M724" s="15">
        <f>J721-L721</f>
        <v/>
      </c>
      <c r="N724" s="21" t="n"/>
    </row>
    <row r="725">
      <c r="A725" s="295" t="n"/>
      <c r="B725" s="14" t="n"/>
      <c r="C725" s="15" t="n"/>
      <c r="D725" s="15" t="n"/>
      <c r="E725" s="15">
        <f>D722*Setup!$B$5</f>
        <v/>
      </c>
      <c r="F725" s="15">
        <f>D722-E722</f>
        <v/>
      </c>
      <c r="G725" s="15" t="n"/>
      <c r="H725" s="15" t="n"/>
      <c r="I725" s="15" t="n"/>
      <c r="J725" s="15">
        <f>C722+F722+G722-I722</f>
        <v/>
      </c>
      <c r="K725" s="15" t="n"/>
      <c r="L725" s="15">
        <f>K722*Setup!$B$6</f>
        <v/>
      </c>
      <c r="M725" s="15">
        <f>J722-L722</f>
        <v/>
      </c>
      <c r="N725" s="21" t="n"/>
    </row>
    <row r="726">
      <c r="A726" s="295" t="n"/>
      <c r="B726" s="14" t="n"/>
      <c r="C726" s="15" t="n"/>
      <c r="D726" s="15" t="n"/>
      <c r="E726" s="15">
        <f>D723*Setup!$B$5</f>
        <v/>
      </c>
      <c r="F726" s="15">
        <f>D723-E723</f>
        <v/>
      </c>
      <c r="G726" s="15" t="n"/>
      <c r="H726" s="15" t="n"/>
      <c r="I726" s="15" t="n"/>
      <c r="J726" s="15">
        <f>C723+F723+G723-I723</f>
        <v/>
      </c>
      <c r="K726" s="15" t="n"/>
      <c r="L726" s="15">
        <f>K723*Setup!$B$6</f>
        <v/>
      </c>
      <c r="M726" s="15">
        <f>J723-L723</f>
        <v/>
      </c>
      <c r="N726" s="21" t="n"/>
    </row>
    <row r="727">
      <c r="A727" s="295" t="n"/>
      <c r="B727" s="14" t="n"/>
      <c r="C727" s="15" t="n"/>
      <c r="D727" s="15" t="n"/>
      <c r="E727" s="15">
        <f>D724*Setup!$B$5</f>
        <v/>
      </c>
      <c r="F727" s="15">
        <f>D724-E724</f>
        <v/>
      </c>
      <c r="G727" s="15" t="n"/>
      <c r="H727" s="15" t="n"/>
      <c r="I727" s="15" t="n"/>
      <c r="J727" s="15">
        <f>C724+F724+G724-I724</f>
        <v/>
      </c>
      <c r="K727" s="15" t="n"/>
      <c r="L727" s="15">
        <f>K724*Setup!$B$6</f>
        <v/>
      </c>
      <c r="M727" s="15">
        <f>J724-L724</f>
        <v/>
      </c>
      <c r="N727" s="21" t="n"/>
    </row>
    <row r="728">
      <c r="A728" s="295" t="n"/>
      <c r="B728" s="14" t="n"/>
      <c r="C728" s="15" t="n"/>
      <c r="D728" s="15" t="n"/>
      <c r="E728" s="15">
        <f>D725*Setup!$B$5</f>
        <v/>
      </c>
      <c r="F728" s="15">
        <f>D725-E725</f>
        <v/>
      </c>
      <c r="G728" s="15" t="n"/>
      <c r="H728" s="15" t="n"/>
      <c r="I728" s="15" t="n"/>
      <c r="J728" s="15">
        <f>C725+F725+G725-I725</f>
        <v/>
      </c>
      <c r="K728" s="15" t="n"/>
      <c r="L728" s="15">
        <f>K725*Setup!$B$6</f>
        <v/>
      </c>
      <c r="M728" s="15">
        <f>J725-L725</f>
        <v/>
      </c>
      <c r="N728" s="21" t="n"/>
    </row>
    <row r="729">
      <c r="A729" s="295" t="n"/>
      <c r="B729" s="14" t="n"/>
      <c r="C729" s="15" t="n"/>
      <c r="D729" s="15" t="n"/>
      <c r="E729" s="15">
        <f>D726*Setup!$B$5</f>
        <v/>
      </c>
      <c r="F729" s="15">
        <f>D726-E726</f>
        <v/>
      </c>
      <c r="G729" s="15" t="n"/>
      <c r="H729" s="15" t="n"/>
      <c r="I729" s="15" t="n"/>
      <c r="J729" s="15">
        <f>C726+F726+G726-I726</f>
        <v/>
      </c>
      <c r="K729" s="15" t="n"/>
      <c r="L729" s="15">
        <f>K726*Setup!$B$6</f>
        <v/>
      </c>
      <c r="M729" s="15">
        <f>J726-L726</f>
        <v/>
      </c>
      <c r="N729" s="21" t="n"/>
    </row>
    <row r="730">
      <c r="A730" s="295" t="n"/>
      <c r="B730" s="14" t="n"/>
      <c r="C730" s="15" t="n"/>
      <c r="D730" s="15" t="n"/>
      <c r="E730" s="15">
        <f>D727*Setup!$B$5</f>
        <v/>
      </c>
      <c r="F730" s="15">
        <f>D727-E727</f>
        <v/>
      </c>
      <c r="G730" s="15" t="n"/>
      <c r="H730" s="15" t="n"/>
      <c r="I730" s="15" t="n"/>
      <c r="J730" s="15">
        <f>C727+F727+G727-I727</f>
        <v/>
      </c>
      <c r="K730" s="15" t="n"/>
      <c r="L730" s="15">
        <f>K727*Setup!$B$6</f>
        <v/>
      </c>
      <c r="M730" s="15">
        <f>J727-L727</f>
        <v/>
      </c>
      <c r="N730" s="21" t="n"/>
    </row>
    <row r="731">
      <c r="A731" s="295" t="n"/>
      <c r="B731" s="14" t="n"/>
      <c r="C731" s="15" t="n"/>
      <c r="D731" s="15" t="n"/>
      <c r="E731" s="15">
        <f>D728*Setup!$B$5</f>
        <v/>
      </c>
      <c r="F731" s="15">
        <f>D728-E728</f>
        <v/>
      </c>
      <c r="G731" s="15" t="n"/>
      <c r="H731" s="15" t="n"/>
      <c r="I731" s="15" t="n"/>
      <c r="J731" s="15">
        <f>C728+F728+G728-I728</f>
        <v/>
      </c>
      <c r="K731" s="15" t="n"/>
      <c r="L731" s="15">
        <f>K728*Setup!$B$6</f>
        <v/>
      </c>
      <c r="M731" s="15">
        <f>J728-L728</f>
        <v/>
      </c>
      <c r="N731" s="21" t="n"/>
    </row>
    <row r="732">
      <c r="A732" s="295" t="n"/>
      <c r="B732" s="14" t="n"/>
      <c r="C732" s="15" t="n"/>
      <c r="D732" s="15" t="n"/>
      <c r="E732" s="15">
        <f>D729*Setup!$B$5</f>
        <v/>
      </c>
      <c r="F732" s="15">
        <f>D729-E729</f>
        <v/>
      </c>
      <c r="G732" s="15" t="n"/>
      <c r="H732" s="15" t="n"/>
      <c r="I732" s="15" t="n"/>
      <c r="J732" s="15">
        <f>C729+F729+G729-I729</f>
        <v/>
      </c>
      <c r="K732" s="15" t="n"/>
      <c r="L732" s="15">
        <f>K729*Setup!$B$6</f>
        <v/>
      </c>
      <c r="M732" s="15">
        <f>J729-L729</f>
        <v/>
      </c>
      <c r="N732" s="21" t="n"/>
    </row>
    <row r="733">
      <c r="A733" s="295" t="n"/>
      <c r="B733" s="14" t="n"/>
      <c r="C733" s="15" t="n"/>
      <c r="D733" s="15" t="n"/>
      <c r="E733" s="15">
        <f>D730*Setup!$B$5</f>
        <v/>
      </c>
      <c r="F733" s="15">
        <f>D730-E730</f>
        <v/>
      </c>
      <c r="G733" s="15" t="n"/>
      <c r="H733" s="15" t="n"/>
      <c r="I733" s="15" t="n"/>
      <c r="J733" s="15">
        <f>C730+F730+G730-I730</f>
        <v/>
      </c>
      <c r="K733" s="15" t="n"/>
      <c r="L733" s="15">
        <f>K730*Setup!$B$6</f>
        <v/>
      </c>
      <c r="M733" s="15">
        <f>J730-L730</f>
        <v/>
      </c>
      <c r="N733" s="21" t="n"/>
    </row>
    <row r="734">
      <c r="A734" s="295" t="n"/>
      <c r="B734" s="14" t="n"/>
      <c r="C734" s="15" t="n"/>
      <c r="D734" s="15" t="n"/>
      <c r="E734" s="15">
        <f>D731*Setup!$B$5</f>
        <v/>
      </c>
      <c r="F734" s="15">
        <f>D731-E731</f>
        <v/>
      </c>
      <c r="G734" s="15" t="n"/>
      <c r="H734" s="15" t="n"/>
      <c r="I734" s="15" t="n"/>
      <c r="J734" s="15">
        <f>C731+F731+G731-I731</f>
        <v/>
      </c>
      <c r="K734" s="15" t="n"/>
      <c r="L734" s="15">
        <f>K731*Setup!$B$6</f>
        <v/>
      </c>
      <c r="M734" s="15">
        <f>J731-L731</f>
        <v/>
      </c>
      <c r="N734" s="21" t="n"/>
    </row>
    <row r="735">
      <c r="A735" s="295" t="n"/>
      <c r="B735" s="14" t="n"/>
      <c r="C735" s="15" t="n"/>
      <c r="D735" s="15" t="n"/>
      <c r="E735" s="15">
        <f>D732*Setup!$B$5</f>
        <v/>
      </c>
      <c r="F735" s="15">
        <f>D732-E732</f>
        <v/>
      </c>
      <c r="G735" s="15" t="n"/>
      <c r="H735" s="15" t="n"/>
      <c r="I735" s="15" t="n"/>
      <c r="J735" s="15">
        <f>C732+F732+G732-I732</f>
        <v/>
      </c>
      <c r="K735" s="15" t="n"/>
      <c r="L735" s="15">
        <f>K732*Setup!$B$6</f>
        <v/>
      </c>
      <c r="M735" s="15">
        <f>J732-L732</f>
        <v/>
      </c>
      <c r="N735" s="21" t="n"/>
    </row>
    <row r="736">
      <c r="A736" s="295" t="n"/>
      <c r="B736" s="14" t="n"/>
      <c r="C736" s="15" t="n"/>
      <c r="D736" s="15" t="n"/>
      <c r="E736" s="15">
        <f>D733*Setup!$B$5</f>
        <v/>
      </c>
      <c r="F736" s="15">
        <f>D733-E733</f>
        <v/>
      </c>
      <c r="G736" s="15" t="n"/>
      <c r="H736" s="15" t="n"/>
      <c r="I736" s="15" t="n"/>
      <c r="J736" s="15">
        <f>C733+F733+G733-I733</f>
        <v/>
      </c>
      <c r="K736" s="15" t="n"/>
      <c r="L736" s="15">
        <f>K733*Setup!$B$6</f>
        <v/>
      </c>
      <c r="M736" s="15">
        <f>J733-L733</f>
        <v/>
      </c>
      <c r="N736" s="21" t="n"/>
    </row>
    <row r="737">
      <c r="A737" s="295" t="n"/>
      <c r="B737" s="14" t="n"/>
      <c r="C737" s="15" t="n"/>
      <c r="D737" s="15" t="n"/>
      <c r="E737" s="15">
        <f>D734*Setup!$B$5</f>
        <v/>
      </c>
      <c r="F737" s="15">
        <f>D734-E734</f>
        <v/>
      </c>
      <c r="G737" s="15" t="n"/>
      <c r="H737" s="15" t="n"/>
      <c r="I737" s="15" t="n"/>
      <c r="J737" s="15">
        <f>C734+F734+G734-I734</f>
        <v/>
      </c>
      <c r="K737" s="15" t="n"/>
      <c r="L737" s="15">
        <f>K734*Setup!$B$6</f>
        <v/>
      </c>
      <c r="M737" s="15">
        <f>J734-L734</f>
        <v/>
      </c>
      <c r="N737" s="21" t="n"/>
    </row>
    <row r="738">
      <c r="A738" s="295" t="n"/>
      <c r="B738" s="14" t="n"/>
      <c r="C738" s="15" t="n"/>
      <c r="D738" s="15" t="n"/>
      <c r="E738" s="15">
        <f>D735*Setup!$B$5</f>
        <v/>
      </c>
      <c r="F738" s="15">
        <f>D735-E735</f>
        <v/>
      </c>
      <c r="G738" s="15" t="n"/>
      <c r="H738" s="15" t="n"/>
      <c r="I738" s="15" t="n"/>
      <c r="J738" s="15">
        <f>C735+F735+G735-I735</f>
        <v/>
      </c>
      <c r="K738" s="15" t="n"/>
      <c r="L738" s="15">
        <f>K735*Setup!$B$6</f>
        <v/>
      </c>
      <c r="M738" s="15">
        <f>J735-L735</f>
        <v/>
      </c>
      <c r="N738" s="21" t="n"/>
    </row>
    <row r="739">
      <c r="A739" s="295" t="n"/>
      <c r="B739" s="14" t="n"/>
      <c r="C739" s="15" t="n"/>
      <c r="D739" s="15" t="n"/>
      <c r="E739" s="15">
        <f>D736*Setup!$B$5</f>
        <v/>
      </c>
      <c r="F739" s="15">
        <f>D736-E736</f>
        <v/>
      </c>
      <c r="G739" s="15" t="n"/>
      <c r="H739" s="15" t="n"/>
      <c r="I739" s="15" t="n"/>
      <c r="J739" s="15">
        <f>C736+F736+G736-I736</f>
        <v/>
      </c>
      <c r="K739" s="15" t="n"/>
      <c r="L739" s="15">
        <f>K736*Setup!$B$6</f>
        <v/>
      </c>
      <c r="M739" s="15">
        <f>J736-L736</f>
        <v/>
      </c>
      <c r="N739" s="21" t="n"/>
    </row>
    <row r="740">
      <c r="A740" s="295" t="n"/>
      <c r="B740" s="14" t="n"/>
      <c r="C740" s="15" t="n"/>
      <c r="D740" s="15" t="n"/>
      <c r="E740" s="15">
        <f>D737*Setup!$B$5</f>
        <v/>
      </c>
      <c r="F740" s="15">
        <f>D737-E737</f>
        <v/>
      </c>
      <c r="G740" s="15" t="n"/>
      <c r="H740" s="15" t="n"/>
      <c r="I740" s="15" t="n"/>
      <c r="J740" s="15">
        <f>C737+F737+G737-I737</f>
        <v/>
      </c>
      <c r="K740" s="15" t="n"/>
      <c r="L740" s="15">
        <f>K737*Setup!$B$6</f>
        <v/>
      </c>
      <c r="M740" s="15">
        <f>J737-L737</f>
        <v/>
      </c>
      <c r="N740" s="21" t="n"/>
    </row>
    <row r="741">
      <c r="A741" s="295" t="n"/>
      <c r="B741" s="14" t="n"/>
      <c r="C741" s="15" t="n"/>
      <c r="D741" s="15" t="n"/>
      <c r="E741" s="15">
        <f>D738*Setup!$B$5</f>
        <v/>
      </c>
      <c r="F741" s="15">
        <f>D738-E738</f>
        <v/>
      </c>
      <c r="G741" s="15" t="n"/>
      <c r="H741" s="15" t="n"/>
      <c r="I741" s="15" t="n"/>
      <c r="J741" s="15">
        <f>C738+F738+G738-I738</f>
        <v/>
      </c>
      <c r="K741" s="15" t="n"/>
      <c r="L741" s="15">
        <f>K738*Setup!$B$6</f>
        <v/>
      </c>
      <c r="M741" s="15">
        <f>J738-L738</f>
        <v/>
      </c>
      <c r="N741" s="21" t="n"/>
    </row>
    <row r="742">
      <c r="A742" s="295" t="n"/>
      <c r="B742" s="14" t="n"/>
      <c r="C742" s="15" t="n"/>
      <c r="D742" s="15" t="n"/>
      <c r="E742" s="15">
        <f>D739*Setup!$B$5</f>
        <v/>
      </c>
      <c r="F742" s="15">
        <f>D739-E739</f>
        <v/>
      </c>
      <c r="G742" s="15" t="n"/>
      <c r="H742" s="15" t="n"/>
      <c r="I742" s="15" t="n"/>
      <c r="J742" s="15">
        <f>C739+F739+G739-I739</f>
        <v/>
      </c>
      <c r="K742" s="15" t="n"/>
      <c r="L742" s="15">
        <f>K739*Setup!$B$6</f>
        <v/>
      </c>
      <c r="M742" s="15">
        <f>J739-L739</f>
        <v/>
      </c>
      <c r="N742" s="21" t="n"/>
    </row>
    <row r="743">
      <c r="A743" s="295" t="n"/>
      <c r="B743" s="14" t="n"/>
      <c r="C743" s="15" t="n"/>
      <c r="D743" s="15" t="n"/>
      <c r="E743" s="15">
        <f>D740*Setup!$B$5</f>
        <v/>
      </c>
      <c r="F743" s="15">
        <f>D740-E740</f>
        <v/>
      </c>
      <c r="G743" s="15" t="n"/>
      <c r="H743" s="15" t="n"/>
      <c r="I743" s="15" t="n"/>
      <c r="J743" s="15">
        <f>C740+F740+G740-I740</f>
        <v/>
      </c>
      <c r="K743" s="15" t="n"/>
      <c r="L743" s="15">
        <f>K740*Setup!$B$6</f>
        <v/>
      </c>
      <c r="M743" s="15">
        <f>J740-L740</f>
        <v/>
      </c>
      <c r="N743" s="21" t="n"/>
    </row>
    <row r="744">
      <c r="A744" s="295" t="n"/>
      <c r="B744" s="14" t="n"/>
      <c r="C744" s="15" t="n"/>
      <c r="D744" s="15" t="n"/>
      <c r="E744" s="15">
        <f>D741*Setup!$B$5</f>
        <v/>
      </c>
      <c r="F744" s="15">
        <f>D741-E741</f>
        <v/>
      </c>
      <c r="G744" s="15" t="n"/>
      <c r="H744" s="15" t="n"/>
      <c r="I744" s="15" t="n"/>
      <c r="J744" s="15">
        <f>C741+F741+G741-I741</f>
        <v/>
      </c>
      <c r="K744" s="15" t="n"/>
      <c r="L744" s="15">
        <f>K741*Setup!$B$6</f>
        <v/>
      </c>
      <c r="M744" s="15">
        <f>J741-L741</f>
        <v/>
      </c>
      <c r="N744" s="21" t="n"/>
    </row>
    <row r="745">
      <c r="A745" s="295" t="n"/>
      <c r="B745" s="14" t="n"/>
      <c r="C745" s="15" t="n"/>
      <c r="D745" s="15" t="n"/>
      <c r="E745" s="15">
        <f>D742*Setup!$B$5</f>
        <v/>
      </c>
      <c r="F745" s="15">
        <f>D742-E742</f>
        <v/>
      </c>
      <c r="G745" s="15" t="n"/>
      <c r="H745" s="15" t="n"/>
      <c r="I745" s="15" t="n"/>
      <c r="J745" s="15">
        <f>C742+F742+G742-I742</f>
        <v/>
      </c>
      <c r="K745" s="15" t="n"/>
      <c r="L745" s="15">
        <f>K742*Setup!$B$6</f>
        <v/>
      </c>
      <c r="M745" s="15">
        <f>J742-L742</f>
        <v/>
      </c>
      <c r="N745" s="21" t="n"/>
    </row>
    <row r="746">
      <c r="A746" s="295" t="n"/>
      <c r="B746" s="14" t="n"/>
      <c r="C746" s="15" t="n"/>
      <c r="D746" s="15" t="n"/>
      <c r="E746" s="15">
        <f>D743*Setup!$B$5</f>
        <v/>
      </c>
      <c r="F746" s="15">
        <f>D743-E743</f>
        <v/>
      </c>
      <c r="G746" s="15" t="n"/>
      <c r="H746" s="15" t="n"/>
      <c r="I746" s="15" t="n"/>
      <c r="J746" s="15">
        <f>C743+F743+G743-I743</f>
        <v/>
      </c>
      <c r="K746" s="15" t="n"/>
      <c r="L746" s="15">
        <f>K743*Setup!$B$6</f>
        <v/>
      </c>
      <c r="M746" s="15">
        <f>J743-L743</f>
        <v/>
      </c>
      <c r="N746" s="21" t="n"/>
    </row>
    <row r="747">
      <c r="A747" s="295" t="n"/>
      <c r="B747" s="14" t="n"/>
      <c r="C747" s="15" t="n"/>
      <c r="D747" s="15" t="n"/>
      <c r="E747" s="15">
        <f>D744*Setup!$B$5</f>
        <v/>
      </c>
      <c r="F747" s="15">
        <f>D744-E744</f>
        <v/>
      </c>
      <c r="G747" s="15" t="n"/>
      <c r="H747" s="15" t="n"/>
      <c r="I747" s="15" t="n"/>
      <c r="J747" s="15">
        <f>C744+F744+G744-I744</f>
        <v/>
      </c>
      <c r="K747" s="15" t="n"/>
      <c r="L747" s="15">
        <f>K744*Setup!$B$6</f>
        <v/>
      </c>
      <c r="M747" s="15">
        <f>J744-L744</f>
        <v/>
      </c>
      <c r="N747" s="21" t="n"/>
    </row>
    <row r="748">
      <c r="A748" s="295" t="n"/>
      <c r="B748" s="14" t="n"/>
      <c r="C748" s="15" t="n"/>
      <c r="D748" s="15" t="n"/>
      <c r="E748" s="15">
        <f>D745*Setup!$B$5</f>
        <v/>
      </c>
      <c r="F748" s="15">
        <f>D745-E745</f>
        <v/>
      </c>
      <c r="G748" s="15" t="n"/>
      <c r="H748" s="15" t="n"/>
      <c r="I748" s="15" t="n"/>
      <c r="J748" s="15">
        <f>C745+F745+G745-I745</f>
        <v/>
      </c>
      <c r="K748" s="15" t="n"/>
      <c r="L748" s="15">
        <f>K745*Setup!$B$6</f>
        <v/>
      </c>
      <c r="M748" s="15">
        <f>J745-L745</f>
        <v/>
      </c>
      <c r="N748" s="21" t="n"/>
    </row>
    <row r="749">
      <c r="A749" s="295" t="n"/>
      <c r="B749" s="14" t="n"/>
      <c r="C749" s="15" t="n"/>
      <c r="D749" s="15" t="n"/>
      <c r="E749" s="15">
        <f>D746*Setup!$B$5</f>
        <v/>
      </c>
      <c r="F749" s="15">
        <f>D746-E746</f>
        <v/>
      </c>
      <c r="G749" s="15" t="n"/>
      <c r="H749" s="15" t="n"/>
      <c r="I749" s="15" t="n"/>
      <c r="J749" s="15">
        <f>C746+F746+G746-I746</f>
        <v/>
      </c>
      <c r="K749" s="15" t="n"/>
      <c r="L749" s="15">
        <f>K746*Setup!$B$6</f>
        <v/>
      </c>
      <c r="M749" s="15">
        <f>J746-L746</f>
        <v/>
      </c>
      <c r="N749" s="21" t="n"/>
    </row>
    <row r="750">
      <c r="A750" s="295" t="n"/>
      <c r="B750" s="14" t="n"/>
      <c r="C750" s="15" t="n"/>
      <c r="D750" s="15" t="n"/>
      <c r="E750" s="15">
        <f>D747*Setup!$B$5</f>
        <v/>
      </c>
      <c r="F750" s="15">
        <f>D747-E747</f>
        <v/>
      </c>
      <c r="G750" s="15" t="n"/>
      <c r="H750" s="15" t="n"/>
      <c r="I750" s="15" t="n"/>
      <c r="J750" s="15">
        <f>C747+F747+G747-I747</f>
        <v/>
      </c>
      <c r="K750" s="15" t="n"/>
      <c r="L750" s="15">
        <f>K747*Setup!$B$6</f>
        <v/>
      </c>
      <c r="M750" s="15">
        <f>J747-L747</f>
        <v/>
      </c>
      <c r="N750" s="21" t="n"/>
    </row>
    <row r="751">
      <c r="A751" s="295" t="n"/>
      <c r="B751" s="14" t="n"/>
      <c r="C751" s="15" t="n"/>
      <c r="D751" s="15" t="n"/>
      <c r="E751" s="15">
        <f>D748*Setup!$B$5</f>
        <v/>
      </c>
      <c r="F751" s="15">
        <f>D748-E748</f>
        <v/>
      </c>
      <c r="G751" s="15" t="n"/>
      <c r="H751" s="15" t="n"/>
      <c r="I751" s="15" t="n"/>
      <c r="J751" s="15">
        <f>C748+F748+G748-I748</f>
        <v/>
      </c>
      <c r="K751" s="15" t="n"/>
      <c r="L751" s="15">
        <f>K748*Setup!$B$6</f>
        <v/>
      </c>
      <c r="M751" s="15">
        <f>J748-L748</f>
        <v/>
      </c>
      <c r="N751" s="21" t="n"/>
    </row>
    <row r="752">
      <c r="A752" s="295" t="n"/>
      <c r="B752" s="14" t="n"/>
      <c r="C752" s="15" t="n"/>
      <c r="D752" s="15" t="n"/>
      <c r="E752" s="15">
        <f>D749*Setup!$B$5</f>
        <v/>
      </c>
      <c r="F752" s="15">
        <f>D749-E749</f>
        <v/>
      </c>
      <c r="G752" s="15" t="n"/>
      <c r="H752" s="15" t="n"/>
      <c r="I752" s="15" t="n"/>
      <c r="J752" s="15">
        <f>C749+F749+G749-I749</f>
        <v/>
      </c>
      <c r="K752" s="15" t="n"/>
      <c r="L752" s="15">
        <f>K749*Setup!$B$6</f>
        <v/>
      </c>
      <c r="M752" s="15">
        <f>J749-L749</f>
        <v/>
      </c>
      <c r="N752" s="21" t="n"/>
    </row>
    <row r="753">
      <c r="A753" s="295" t="n"/>
      <c r="B753" s="14" t="n"/>
      <c r="C753" s="15" t="n"/>
      <c r="D753" s="15" t="n"/>
      <c r="E753" s="15">
        <f>D750*Setup!$B$5</f>
        <v/>
      </c>
      <c r="F753" s="15">
        <f>D750-E750</f>
        <v/>
      </c>
      <c r="G753" s="15" t="n"/>
      <c r="H753" s="15" t="n"/>
      <c r="I753" s="15" t="n"/>
      <c r="J753" s="15">
        <f>C750+F750+G750-I750</f>
        <v/>
      </c>
      <c r="K753" s="15" t="n"/>
      <c r="L753" s="15">
        <f>K750*Setup!$B$6</f>
        <v/>
      </c>
      <c r="M753" s="15">
        <f>J750-L750</f>
        <v/>
      </c>
      <c r="N753" s="21" t="n"/>
    </row>
    <row r="754">
      <c r="A754" s="295" t="n"/>
      <c r="B754" s="14" t="n"/>
      <c r="C754" s="15" t="n"/>
      <c r="D754" s="15" t="n"/>
      <c r="E754" s="15">
        <f>D751*Setup!$B$5</f>
        <v/>
      </c>
      <c r="F754" s="15">
        <f>D751-E751</f>
        <v/>
      </c>
      <c r="G754" s="15" t="n"/>
      <c r="H754" s="15" t="n"/>
      <c r="I754" s="15" t="n"/>
      <c r="J754" s="15">
        <f>C751+F751+G751-I751</f>
        <v/>
      </c>
      <c r="K754" s="15" t="n"/>
      <c r="L754" s="15">
        <f>K751*Setup!$B$6</f>
        <v/>
      </c>
      <c r="M754" s="15">
        <f>J751-L751</f>
        <v/>
      </c>
      <c r="N754" s="21" t="n"/>
    </row>
    <row r="755">
      <c r="A755" s="295" t="n"/>
      <c r="B755" s="14" t="n"/>
      <c r="C755" s="15" t="n"/>
      <c r="D755" s="15" t="n"/>
      <c r="E755" s="15">
        <f>D752*Setup!$B$5</f>
        <v/>
      </c>
      <c r="F755" s="15">
        <f>D752-E752</f>
        <v/>
      </c>
      <c r="G755" s="15" t="n"/>
      <c r="H755" s="15" t="n"/>
      <c r="I755" s="15" t="n"/>
      <c r="J755" s="15">
        <f>C752+F752+G752-I752</f>
        <v/>
      </c>
      <c r="K755" s="15" t="n"/>
      <c r="L755" s="15">
        <f>K752*Setup!$B$6</f>
        <v/>
      </c>
      <c r="M755" s="15">
        <f>J752-L752</f>
        <v/>
      </c>
      <c r="N755" s="21" t="n"/>
    </row>
    <row r="756">
      <c r="A756" s="295" t="n"/>
      <c r="B756" s="14" t="n"/>
      <c r="C756" s="15" t="n"/>
      <c r="D756" s="15" t="n"/>
      <c r="E756" s="15">
        <f>D753*Setup!$B$5</f>
        <v/>
      </c>
      <c r="F756" s="15">
        <f>D753-E753</f>
        <v/>
      </c>
      <c r="G756" s="15" t="n"/>
      <c r="H756" s="15" t="n"/>
      <c r="I756" s="15" t="n"/>
      <c r="J756" s="15">
        <f>C753+F753+G753-I753</f>
        <v/>
      </c>
      <c r="K756" s="15" t="n"/>
      <c r="L756" s="15">
        <f>K753*Setup!$B$6</f>
        <v/>
      </c>
      <c r="M756" s="15">
        <f>J753-L753</f>
        <v/>
      </c>
      <c r="N756" s="21" t="n"/>
    </row>
    <row r="757">
      <c r="A757" s="295" t="n"/>
      <c r="B757" s="14" t="n"/>
      <c r="C757" s="15" t="n"/>
      <c r="D757" s="15" t="n"/>
      <c r="E757" s="15">
        <f>D754*Setup!$B$5</f>
        <v/>
      </c>
      <c r="F757" s="15">
        <f>D754-E754</f>
        <v/>
      </c>
      <c r="G757" s="15" t="n"/>
      <c r="H757" s="15" t="n"/>
      <c r="I757" s="15" t="n"/>
      <c r="J757" s="15">
        <f>C754+F754+G754-I754</f>
        <v/>
      </c>
      <c r="K757" s="15" t="n"/>
      <c r="L757" s="15">
        <f>K754*Setup!$B$6</f>
        <v/>
      </c>
      <c r="M757" s="15">
        <f>J754-L754</f>
        <v/>
      </c>
      <c r="N757" s="21" t="n"/>
    </row>
    <row r="758">
      <c r="A758" s="295" t="n"/>
      <c r="B758" s="14" t="n"/>
      <c r="C758" s="15" t="n"/>
      <c r="D758" s="15" t="n"/>
      <c r="E758" s="15">
        <f>D755*Setup!$B$5</f>
        <v/>
      </c>
      <c r="F758" s="15">
        <f>D755-E755</f>
        <v/>
      </c>
      <c r="G758" s="15" t="n"/>
      <c r="H758" s="15" t="n"/>
      <c r="I758" s="15" t="n"/>
      <c r="J758" s="15">
        <f>C755+F755+G755-I755</f>
        <v/>
      </c>
      <c r="K758" s="15" t="n"/>
      <c r="L758" s="15">
        <f>K755*Setup!$B$6</f>
        <v/>
      </c>
      <c r="M758" s="15">
        <f>J755-L755</f>
        <v/>
      </c>
      <c r="N758" s="21" t="n"/>
    </row>
    <row r="759">
      <c r="A759" s="295" t="n"/>
      <c r="B759" s="14" t="n"/>
      <c r="C759" s="15" t="n"/>
      <c r="D759" s="15" t="n"/>
      <c r="E759" s="15">
        <f>D756*Setup!$B$5</f>
        <v/>
      </c>
      <c r="F759" s="15">
        <f>D756-E756</f>
        <v/>
      </c>
      <c r="G759" s="15" t="n"/>
      <c r="H759" s="15" t="n"/>
      <c r="I759" s="15" t="n"/>
      <c r="J759" s="15">
        <f>C756+F756+G756-I756</f>
        <v/>
      </c>
      <c r="K759" s="15" t="n"/>
      <c r="L759" s="15">
        <f>K756*Setup!$B$6</f>
        <v/>
      </c>
      <c r="M759" s="15">
        <f>J756-L756</f>
        <v/>
      </c>
      <c r="N759" s="21" t="n"/>
    </row>
    <row r="760">
      <c r="A760" s="295" t="n"/>
      <c r="B760" s="14" t="n"/>
      <c r="C760" s="15" t="n"/>
      <c r="D760" s="15" t="n"/>
      <c r="E760" s="15">
        <f>D757*Setup!$B$5</f>
        <v/>
      </c>
      <c r="F760" s="15">
        <f>D757-E757</f>
        <v/>
      </c>
      <c r="G760" s="15" t="n"/>
      <c r="H760" s="15" t="n"/>
      <c r="I760" s="15" t="n"/>
      <c r="J760" s="15">
        <f>C757+F757+G757-I757</f>
        <v/>
      </c>
      <c r="K760" s="15" t="n"/>
      <c r="L760" s="15">
        <f>K757*Setup!$B$6</f>
        <v/>
      </c>
      <c r="M760" s="15">
        <f>J757-L757</f>
        <v/>
      </c>
      <c r="N760" s="21" t="n"/>
    </row>
    <row r="761">
      <c r="A761" s="295" t="n"/>
      <c r="B761" s="14" t="n"/>
      <c r="C761" s="15" t="n"/>
      <c r="D761" s="15" t="n"/>
      <c r="E761" s="15">
        <f>D758*Setup!$B$5</f>
        <v/>
      </c>
      <c r="F761" s="15">
        <f>D758-E758</f>
        <v/>
      </c>
      <c r="G761" s="15" t="n"/>
      <c r="H761" s="15" t="n"/>
      <c r="I761" s="15" t="n"/>
      <c r="J761" s="15">
        <f>C758+F758+G758-I758</f>
        <v/>
      </c>
      <c r="K761" s="15" t="n"/>
      <c r="L761" s="15">
        <f>K758*Setup!$B$6</f>
        <v/>
      </c>
      <c r="M761" s="15">
        <f>J758-L758</f>
        <v/>
      </c>
      <c r="N761" s="21" t="n"/>
    </row>
    <row r="762">
      <c r="A762" s="295" t="n"/>
      <c r="B762" s="14" t="n"/>
      <c r="C762" s="15" t="n"/>
      <c r="D762" s="15" t="n"/>
      <c r="E762" s="15">
        <f>D759*Setup!$B$5</f>
        <v/>
      </c>
      <c r="F762" s="15">
        <f>D759-E759</f>
        <v/>
      </c>
      <c r="G762" s="15" t="n"/>
      <c r="H762" s="15" t="n"/>
      <c r="I762" s="15" t="n"/>
      <c r="J762" s="15">
        <f>C759+F759+G759-I759</f>
        <v/>
      </c>
      <c r="K762" s="15" t="n"/>
      <c r="L762" s="15">
        <f>K759*Setup!$B$6</f>
        <v/>
      </c>
      <c r="M762" s="15">
        <f>J759-L759</f>
        <v/>
      </c>
      <c r="N762" s="21" t="n"/>
    </row>
    <row r="763">
      <c r="A763" s="295" t="n"/>
      <c r="B763" s="14" t="n"/>
      <c r="C763" s="15" t="n"/>
      <c r="D763" s="15" t="n"/>
      <c r="E763" s="15">
        <f>D760*Setup!$B$5</f>
        <v/>
      </c>
      <c r="F763" s="15">
        <f>D760-E760</f>
        <v/>
      </c>
      <c r="G763" s="15" t="n"/>
      <c r="H763" s="15" t="n"/>
      <c r="I763" s="15" t="n"/>
      <c r="J763" s="15">
        <f>C760+F760+G760-I760</f>
        <v/>
      </c>
      <c r="K763" s="15" t="n"/>
      <c r="L763" s="15">
        <f>K760*Setup!$B$6</f>
        <v/>
      </c>
      <c r="M763" s="15">
        <f>J760-L760</f>
        <v/>
      </c>
      <c r="N763" s="21" t="n"/>
    </row>
    <row r="764">
      <c r="A764" s="295" t="n"/>
      <c r="B764" s="14" t="n"/>
      <c r="C764" s="15" t="n"/>
      <c r="D764" s="15" t="n"/>
      <c r="E764" s="15">
        <f>D761*Setup!$B$5</f>
        <v/>
      </c>
      <c r="F764" s="15">
        <f>D761-E761</f>
        <v/>
      </c>
      <c r="G764" s="15" t="n"/>
      <c r="H764" s="15" t="n"/>
      <c r="I764" s="15" t="n"/>
      <c r="J764" s="15">
        <f>C761+F761+G761-I761</f>
        <v/>
      </c>
      <c r="K764" s="15" t="n"/>
      <c r="L764" s="15">
        <f>K761*Setup!$B$6</f>
        <v/>
      </c>
      <c r="M764" s="15">
        <f>J761-L761</f>
        <v/>
      </c>
      <c r="N764" s="21" t="n"/>
    </row>
    <row r="765">
      <c r="A765" s="295" t="n"/>
      <c r="B765" s="14" t="n"/>
      <c r="C765" s="15" t="n"/>
      <c r="D765" s="15" t="n"/>
      <c r="E765" s="15">
        <f>D762*Setup!$B$5</f>
        <v/>
      </c>
      <c r="F765" s="15">
        <f>D762-E762</f>
        <v/>
      </c>
      <c r="G765" s="15" t="n"/>
      <c r="H765" s="15" t="n"/>
      <c r="I765" s="15" t="n"/>
      <c r="J765" s="15">
        <f>C762+F762+G762-I762</f>
        <v/>
      </c>
      <c r="K765" s="15" t="n"/>
      <c r="L765" s="15">
        <f>K762*Setup!$B$6</f>
        <v/>
      </c>
      <c r="M765" s="15">
        <f>J762-L762</f>
        <v/>
      </c>
      <c r="N765" s="21" t="n"/>
    </row>
    <row r="766">
      <c r="A766" s="295" t="n"/>
      <c r="B766" s="14" t="n"/>
      <c r="C766" s="15" t="n"/>
      <c r="D766" s="15" t="n"/>
      <c r="E766" s="15">
        <f>D763*Setup!$B$5</f>
        <v/>
      </c>
      <c r="F766" s="15">
        <f>D763-E763</f>
        <v/>
      </c>
      <c r="G766" s="15" t="n"/>
      <c r="H766" s="15" t="n"/>
      <c r="I766" s="15" t="n"/>
      <c r="J766" s="15">
        <f>C763+F763+G763-I763</f>
        <v/>
      </c>
      <c r="K766" s="15" t="n"/>
      <c r="L766" s="15">
        <f>K763*Setup!$B$6</f>
        <v/>
      </c>
      <c r="M766" s="15">
        <f>J763-L763</f>
        <v/>
      </c>
      <c r="N766" s="21" t="n"/>
    </row>
    <row r="767">
      <c r="A767" s="295" t="n"/>
      <c r="B767" s="14" t="n"/>
      <c r="C767" s="15" t="n"/>
      <c r="D767" s="15" t="n"/>
      <c r="E767" s="15">
        <f>D764*Setup!$B$5</f>
        <v/>
      </c>
      <c r="F767" s="15">
        <f>D764-E764</f>
        <v/>
      </c>
      <c r="G767" s="15" t="n"/>
      <c r="H767" s="15" t="n"/>
      <c r="I767" s="15" t="n"/>
      <c r="J767" s="15">
        <f>C764+F764+G764-I764</f>
        <v/>
      </c>
      <c r="K767" s="15" t="n"/>
      <c r="L767" s="15">
        <f>K764*Setup!$B$6</f>
        <v/>
      </c>
      <c r="M767" s="15">
        <f>J764-L764</f>
        <v/>
      </c>
      <c r="N767" s="21" t="n"/>
    </row>
    <row r="768">
      <c r="A768" s="295" t="n"/>
      <c r="B768" s="14" t="n"/>
      <c r="C768" s="15" t="n"/>
      <c r="D768" s="15" t="n"/>
      <c r="E768" s="15">
        <f>D765*Setup!$B$5</f>
        <v/>
      </c>
      <c r="F768" s="15">
        <f>D765-E765</f>
        <v/>
      </c>
      <c r="G768" s="15" t="n"/>
      <c r="H768" s="15" t="n"/>
      <c r="I768" s="15" t="n"/>
      <c r="J768" s="15">
        <f>C765+F765+G765-I765</f>
        <v/>
      </c>
      <c r="K768" s="15" t="n"/>
      <c r="L768" s="15">
        <f>K765*Setup!$B$6</f>
        <v/>
      </c>
      <c r="M768" s="15">
        <f>J765-L765</f>
        <v/>
      </c>
      <c r="N768" s="21" t="n"/>
    </row>
    <row r="769">
      <c r="A769" s="295" t="n"/>
      <c r="B769" s="14" t="n"/>
      <c r="C769" s="15" t="n"/>
      <c r="D769" s="15" t="n"/>
      <c r="E769" s="15">
        <f>D766*Setup!$B$5</f>
        <v/>
      </c>
      <c r="F769" s="15">
        <f>D766-E766</f>
        <v/>
      </c>
      <c r="G769" s="15" t="n"/>
      <c r="H769" s="15" t="n"/>
      <c r="I769" s="15" t="n"/>
      <c r="J769" s="15">
        <f>C766+F766+G766-I766</f>
        <v/>
      </c>
      <c r="K769" s="15" t="n"/>
      <c r="L769" s="15">
        <f>K766*Setup!$B$6</f>
        <v/>
      </c>
      <c r="M769" s="15">
        <f>J766-L766</f>
        <v/>
      </c>
      <c r="N769" s="21" t="n"/>
    </row>
    <row r="770">
      <c r="A770" s="295" t="n"/>
      <c r="B770" s="14" t="n"/>
      <c r="C770" s="15" t="n"/>
      <c r="D770" s="15" t="n"/>
      <c r="E770" s="15">
        <f>D767*Setup!$B$5</f>
        <v/>
      </c>
      <c r="F770" s="15">
        <f>D767-E767</f>
        <v/>
      </c>
      <c r="G770" s="15" t="n"/>
      <c r="H770" s="15" t="n"/>
      <c r="I770" s="15" t="n"/>
      <c r="J770" s="15">
        <f>C767+F767+G767-I767</f>
        <v/>
      </c>
      <c r="K770" s="15" t="n"/>
      <c r="L770" s="15">
        <f>K767*Setup!$B$6</f>
        <v/>
      </c>
      <c r="M770" s="15">
        <f>J767-L767</f>
        <v/>
      </c>
      <c r="N770" s="21" t="n"/>
    </row>
    <row r="771">
      <c r="A771" s="295" t="n"/>
      <c r="B771" s="14" t="n"/>
      <c r="C771" s="15" t="n"/>
      <c r="D771" s="15" t="n"/>
      <c r="E771" s="15">
        <f>D768*Setup!$B$5</f>
        <v/>
      </c>
      <c r="F771" s="15">
        <f>D768-E768</f>
        <v/>
      </c>
      <c r="G771" s="15" t="n"/>
      <c r="H771" s="15" t="n"/>
      <c r="I771" s="15" t="n"/>
      <c r="J771" s="15">
        <f>C768+F768+G768-I768</f>
        <v/>
      </c>
      <c r="K771" s="15" t="n"/>
      <c r="L771" s="15">
        <f>K768*Setup!$B$6</f>
        <v/>
      </c>
      <c r="M771" s="15">
        <f>J768-L768</f>
        <v/>
      </c>
      <c r="N771" s="21" t="n"/>
    </row>
    <row r="772">
      <c r="A772" s="295" t="n"/>
      <c r="B772" s="14" t="n"/>
      <c r="C772" s="15" t="n"/>
      <c r="D772" s="15" t="n"/>
      <c r="E772" s="15">
        <f>D769*Setup!$B$5</f>
        <v/>
      </c>
      <c r="F772" s="15">
        <f>D769-E769</f>
        <v/>
      </c>
      <c r="G772" s="15" t="n"/>
      <c r="H772" s="15" t="n"/>
      <c r="I772" s="15" t="n"/>
      <c r="J772" s="15">
        <f>C769+F769+G769-I769</f>
        <v/>
      </c>
      <c r="K772" s="15" t="n"/>
      <c r="L772" s="15">
        <f>K769*Setup!$B$6</f>
        <v/>
      </c>
      <c r="M772" s="15">
        <f>J769-L769</f>
        <v/>
      </c>
      <c r="N772" s="21" t="n"/>
    </row>
    <row r="773">
      <c r="A773" s="295" t="n"/>
      <c r="B773" s="14" t="n"/>
      <c r="C773" s="15" t="n"/>
      <c r="D773" s="15" t="n"/>
      <c r="E773" s="15">
        <f>D770*Setup!$B$5</f>
        <v/>
      </c>
      <c r="F773" s="15">
        <f>D770-E770</f>
        <v/>
      </c>
      <c r="G773" s="15" t="n"/>
      <c r="H773" s="15" t="n"/>
      <c r="I773" s="15" t="n"/>
      <c r="J773" s="15">
        <f>C770+F770+G770-I770</f>
        <v/>
      </c>
      <c r="K773" s="15" t="n"/>
      <c r="L773" s="15">
        <f>K770*Setup!$B$6</f>
        <v/>
      </c>
      <c r="M773" s="15">
        <f>J770-L770</f>
        <v/>
      </c>
      <c r="N773" s="21" t="n"/>
    </row>
    <row r="774">
      <c r="A774" s="295" t="n"/>
      <c r="B774" s="14" t="n"/>
      <c r="C774" s="15" t="n"/>
      <c r="D774" s="15" t="n"/>
      <c r="E774" s="15">
        <f>D771*Setup!$B$5</f>
        <v/>
      </c>
      <c r="F774" s="15">
        <f>D771-E771</f>
        <v/>
      </c>
      <c r="G774" s="15" t="n"/>
      <c r="H774" s="15" t="n"/>
      <c r="I774" s="15" t="n"/>
      <c r="J774" s="15">
        <f>C771+F771+G771-I771</f>
        <v/>
      </c>
      <c r="K774" s="15" t="n"/>
      <c r="L774" s="15">
        <f>K771*Setup!$B$6</f>
        <v/>
      </c>
      <c r="M774" s="15">
        <f>J771-L771</f>
        <v/>
      </c>
      <c r="N774" s="21" t="n"/>
    </row>
    <row r="775">
      <c r="A775" s="295" t="n"/>
      <c r="B775" s="14" t="n"/>
      <c r="C775" s="15" t="n"/>
      <c r="D775" s="15" t="n"/>
      <c r="E775" s="15">
        <f>D772*Setup!$B$5</f>
        <v/>
      </c>
      <c r="F775" s="15">
        <f>D772-E772</f>
        <v/>
      </c>
      <c r="G775" s="15" t="n"/>
      <c r="H775" s="15" t="n"/>
      <c r="I775" s="15" t="n"/>
      <c r="J775" s="15">
        <f>C772+F772+G772-I772</f>
        <v/>
      </c>
      <c r="K775" s="15" t="n"/>
      <c r="L775" s="15">
        <f>K772*Setup!$B$6</f>
        <v/>
      </c>
      <c r="M775" s="15">
        <f>J772-L772</f>
        <v/>
      </c>
      <c r="N775" s="21" t="n"/>
    </row>
    <row r="776">
      <c r="A776" s="295" t="n"/>
      <c r="B776" s="14" t="n"/>
      <c r="C776" s="15" t="n"/>
      <c r="D776" s="15" t="n"/>
      <c r="E776" s="15">
        <f>D773*Setup!$B$5</f>
        <v/>
      </c>
      <c r="F776" s="15">
        <f>D773-E773</f>
        <v/>
      </c>
      <c r="G776" s="15" t="n"/>
      <c r="H776" s="15" t="n"/>
      <c r="I776" s="15" t="n"/>
      <c r="J776" s="15">
        <f>C773+F773+G773-I773</f>
        <v/>
      </c>
      <c r="K776" s="15" t="n"/>
      <c r="L776" s="15">
        <f>K773*Setup!$B$6</f>
        <v/>
      </c>
      <c r="M776" s="15">
        <f>J773-L773</f>
        <v/>
      </c>
      <c r="N776" s="21" t="n"/>
    </row>
    <row r="777">
      <c r="A777" s="295" t="n"/>
      <c r="B777" s="14" t="n"/>
      <c r="C777" s="15" t="n"/>
      <c r="D777" s="15" t="n"/>
      <c r="E777" s="15">
        <f>D774*Setup!$B$5</f>
        <v/>
      </c>
      <c r="F777" s="15">
        <f>D774-E774</f>
        <v/>
      </c>
      <c r="G777" s="15" t="n"/>
      <c r="H777" s="15" t="n"/>
      <c r="I777" s="15" t="n"/>
      <c r="J777" s="15">
        <f>C774+F774+G774-I774</f>
        <v/>
      </c>
      <c r="K777" s="15" t="n"/>
      <c r="L777" s="15">
        <f>K774*Setup!$B$6</f>
        <v/>
      </c>
      <c r="M777" s="15">
        <f>J774-L774</f>
        <v/>
      </c>
      <c r="N777" s="21" t="n"/>
    </row>
    <row r="778">
      <c r="A778" s="295" t="n"/>
      <c r="B778" s="14" t="n"/>
      <c r="C778" s="15" t="n"/>
      <c r="D778" s="15" t="n"/>
      <c r="E778" s="15">
        <f>D775*Setup!$B$5</f>
        <v/>
      </c>
      <c r="F778" s="15">
        <f>D775-E775</f>
        <v/>
      </c>
      <c r="G778" s="15" t="n"/>
      <c r="H778" s="15" t="n"/>
      <c r="I778" s="15" t="n"/>
      <c r="J778" s="15">
        <f>C775+F775+G775-I775</f>
        <v/>
      </c>
      <c r="K778" s="15" t="n"/>
      <c r="L778" s="15">
        <f>K775*Setup!$B$6</f>
        <v/>
      </c>
      <c r="M778" s="15">
        <f>J775-L775</f>
        <v/>
      </c>
      <c r="N778" s="21" t="n"/>
    </row>
    <row r="779">
      <c r="A779" s="295" t="n"/>
      <c r="B779" s="14" t="n"/>
      <c r="C779" s="15" t="n"/>
      <c r="D779" s="15" t="n"/>
      <c r="E779" s="15">
        <f>D776*Setup!$B$5</f>
        <v/>
      </c>
      <c r="F779" s="15">
        <f>D776-E776</f>
        <v/>
      </c>
      <c r="G779" s="15" t="n"/>
      <c r="H779" s="15" t="n"/>
      <c r="I779" s="15" t="n"/>
      <c r="J779" s="15">
        <f>C776+F776+G776-I776</f>
        <v/>
      </c>
      <c r="K779" s="15" t="n"/>
      <c r="L779" s="15">
        <f>K776*Setup!$B$6</f>
        <v/>
      </c>
      <c r="M779" s="15">
        <f>J776-L776</f>
        <v/>
      </c>
      <c r="N779" s="21" t="n"/>
    </row>
    <row r="780">
      <c r="A780" s="295" t="n"/>
      <c r="B780" s="14" t="n"/>
      <c r="C780" s="15" t="n"/>
      <c r="D780" s="15" t="n"/>
      <c r="E780" s="15">
        <f>D777*Setup!$B$5</f>
        <v/>
      </c>
      <c r="F780" s="15">
        <f>D777-E777</f>
        <v/>
      </c>
      <c r="G780" s="15" t="n"/>
      <c r="H780" s="15" t="n"/>
      <c r="I780" s="15" t="n"/>
      <c r="J780" s="15">
        <f>C777+F777+G777-I777</f>
        <v/>
      </c>
      <c r="K780" s="15" t="n"/>
      <c r="L780" s="15">
        <f>K777*Setup!$B$6</f>
        <v/>
      </c>
      <c r="M780" s="15">
        <f>J777-L777</f>
        <v/>
      </c>
      <c r="N780" s="21" t="n"/>
    </row>
    <row r="781">
      <c r="A781" s="295" t="n"/>
      <c r="B781" s="14" t="n"/>
      <c r="C781" s="15" t="n"/>
      <c r="D781" s="15" t="n"/>
      <c r="E781" s="15">
        <f>D778*Setup!$B$5</f>
        <v/>
      </c>
      <c r="F781" s="15">
        <f>D778-E778</f>
        <v/>
      </c>
      <c r="G781" s="15" t="n"/>
      <c r="H781" s="15" t="n"/>
      <c r="I781" s="15" t="n"/>
      <c r="J781" s="15">
        <f>C778+F778+G778-I778</f>
        <v/>
      </c>
      <c r="K781" s="15" t="n"/>
      <c r="L781" s="15">
        <f>K778*Setup!$B$6</f>
        <v/>
      </c>
      <c r="M781" s="15">
        <f>J778-L778</f>
        <v/>
      </c>
      <c r="N781" s="21" t="n"/>
    </row>
    <row r="782">
      <c r="A782" s="295" t="n"/>
      <c r="B782" s="14" t="n"/>
      <c r="C782" s="15" t="n"/>
      <c r="D782" s="15" t="n"/>
      <c r="E782" s="15">
        <f>D779*Setup!$B$5</f>
        <v/>
      </c>
      <c r="F782" s="15">
        <f>D779-E779</f>
        <v/>
      </c>
      <c r="G782" s="15" t="n"/>
      <c r="H782" s="15" t="n"/>
      <c r="I782" s="15" t="n"/>
      <c r="J782" s="15">
        <f>C779+F779+G779-I779</f>
        <v/>
      </c>
      <c r="K782" s="15" t="n"/>
      <c r="L782" s="15">
        <f>K779*Setup!$B$6</f>
        <v/>
      </c>
      <c r="M782" s="15">
        <f>J779-L779</f>
        <v/>
      </c>
      <c r="N782" s="21" t="n"/>
    </row>
    <row r="783">
      <c r="A783" s="295" t="n"/>
      <c r="B783" s="14" t="n"/>
      <c r="C783" s="15" t="n"/>
      <c r="D783" s="15" t="n"/>
      <c r="E783" s="15">
        <f>D780*Setup!$B$5</f>
        <v/>
      </c>
      <c r="F783" s="15">
        <f>D780-E780</f>
        <v/>
      </c>
      <c r="G783" s="15" t="n"/>
      <c r="H783" s="15" t="n"/>
      <c r="I783" s="15" t="n"/>
      <c r="J783" s="15">
        <f>C780+F780+G780-I780</f>
        <v/>
      </c>
      <c r="K783" s="15" t="n"/>
      <c r="L783" s="15">
        <f>K780*Setup!$B$6</f>
        <v/>
      </c>
      <c r="M783" s="15">
        <f>J780-L780</f>
        <v/>
      </c>
      <c r="N783" s="21" t="n"/>
    </row>
    <row r="784">
      <c r="A784" s="295" t="n"/>
      <c r="B784" s="14" t="n"/>
      <c r="C784" s="15" t="n"/>
      <c r="D784" s="15" t="n"/>
      <c r="E784" s="15">
        <f>D781*Setup!$B$5</f>
        <v/>
      </c>
      <c r="F784" s="15">
        <f>D781-E781</f>
        <v/>
      </c>
      <c r="G784" s="15" t="n"/>
      <c r="H784" s="15" t="n"/>
      <c r="I784" s="15" t="n"/>
      <c r="J784" s="15">
        <f>C781+F781+G781-I781</f>
        <v/>
      </c>
      <c r="K784" s="15" t="n"/>
      <c r="L784" s="15">
        <f>K781*Setup!$B$6</f>
        <v/>
      </c>
      <c r="M784" s="15">
        <f>J781-L781</f>
        <v/>
      </c>
      <c r="N784" s="21" t="n"/>
    </row>
    <row r="785">
      <c r="A785" s="295" t="n"/>
      <c r="B785" s="14" t="n"/>
      <c r="C785" s="15" t="n"/>
      <c r="D785" s="15" t="n"/>
      <c r="E785" s="15">
        <f>D782*Setup!$B$5</f>
        <v/>
      </c>
      <c r="F785" s="15">
        <f>D782-E782</f>
        <v/>
      </c>
      <c r="G785" s="15" t="n"/>
      <c r="H785" s="15" t="n"/>
      <c r="I785" s="15" t="n"/>
      <c r="J785" s="15">
        <f>C782+F782+G782-I782</f>
        <v/>
      </c>
      <c r="K785" s="15" t="n"/>
      <c r="L785" s="15">
        <f>K782*Setup!$B$6</f>
        <v/>
      </c>
      <c r="M785" s="15">
        <f>J782-L782</f>
        <v/>
      </c>
      <c r="N785" s="21" t="n"/>
    </row>
    <row r="786">
      <c r="A786" s="295" t="n"/>
      <c r="B786" s="14" t="n"/>
      <c r="C786" s="15" t="n"/>
      <c r="D786" s="15" t="n"/>
      <c r="E786" s="15">
        <f>D783*Setup!$B$5</f>
        <v/>
      </c>
      <c r="F786" s="15">
        <f>D783-E783</f>
        <v/>
      </c>
      <c r="G786" s="15" t="n"/>
      <c r="H786" s="15" t="n"/>
      <c r="I786" s="15" t="n"/>
      <c r="J786" s="15">
        <f>C783+F783+G783-I783</f>
        <v/>
      </c>
      <c r="K786" s="15" t="n"/>
      <c r="L786" s="15">
        <f>K783*Setup!$B$6</f>
        <v/>
      </c>
      <c r="M786" s="15">
        <f>J783-L783</f>
        <v/>
      </c>
      <c r="N786" s="21" t="n"/>
    </row>
    <row r="787">
      <c r="A787" s="295" t="n"/>
      <c r="B787" s="14" t="n"/>
      <c r="C787" s="15" t="n"/>
      <c r="D787" s="15" t="n"/>
      <c r="E787" s="15">
        <f>D784*Setup!$B$5</f>
        <v/>
      </c>
      <c r="F787" s="15">
        <f>D784-E784</f>
        <v/>
      </c>
      <c r="G787" s="15" t="n"/>
      <c r="H787" s="15" t="n"/>
      <c r="I787" s="15" t="n"/>
      <c r="J787" s="15">
        <f>C784+F784+G784-I784</f>
        <v/>
      </c>
      <c r="K787" s="15" t="n"/>
      <c r="L787" s="15">
        <f>K784*Setup!$B$6</f>
        <v/>
      </c>
      <c r="M787" s="15">
        <f>J784-L784</f>
        <v/>
      </c>
      <c r="N787" s="21" t="n"/>
    </row>
    <row r="788">
      <c r="A788" s="295" t="n"/>
      <c r="B788" s="14" t="n"/>
      <c r="C788" s="15" t="n"/>
      <c r="D788" s="15" t="n"/>
      <c r="E788" s="15">
        <f>D785*Setup!$B$5</f>
        <v/>
      </c>
      <c r="F788" s="15">
        <f>D785-E785</f>
        <v/>
      </c>
      <c r="G788" s="15" t="n"/>
      <c r="H788" s="15" t="n"/>
      <c r="I788" s="15" t="n"/>
      <c r="J788" s="15">
        <f>C785+F785+G785-I785</f>
        <v/>
      </c>
      <c r="K788" s="15" t="n"/>
      <c r="L788" s="15">
        <f>K785*Setup!$B$6</f>
        <v/>
      </c>
      <c r="M788" s="15">
        <f>J785-L785</f>
        <v/>
      </c>
      <c r="N788" s="21" t="n"/>
    </row>
    <row r="789">
      <c r="A789" s="295" t="n"/>
      <c r="B789" s="14" t="n"/>
      <c r="C789" s="15" t="n"/>
      <c r="D789" s="15" t="n"/>
      <c r="E789" s="15">
        <f>D786*Setup!$B$5</f>
        <v/>
      </c>
      <c r="F789" s="15">
        <f>D786-E786</f>
        <v/>
      </c>
      <c r="G789" s="15" t="n"/>
      <c r="H789" s="15" t="n"/>
      <c r="I789" s="15" t="n"/>
      <c r="J789" s="15">
        <f>C786+F786+G786-I786</f>
        <v/>
      </c>
      <c r="K789" s="15" t="n"/>
      <c r="L789" s="15">
        <f>K786*Setup!$B$6</f>
        <v/>
      </c>
      <c r="M789" s="15">
        <f>J786-L786</f>
        <v/>
      </c>
      <c r="N789" s="21" t="n"/>
    </row>
    <row r="790">
      <c r="A790" s="295" t="n"/>
      <c r="B790" s="14" t="n"/>
      <c r="C790" s="15" t="n"/>
      <c r="D790" s="15" t="n"/>
      <c r="E790" s="15">
        <f>D787*Setup!$B$5</f>
        <v/>
      </c>
      <c r="F790" s="15">
        <f>D787-E787</f>
        <v/>
      </c>
      <c r="G790" s="15" t="n"/>
      <c r="H790" s="15" t="n"/>
      <c r="I790" s="15" t="n"/>
      <c r="J790" s="15">
        <f>C787+F787+G787-I787</f>
        <v/>
      </c>
      <c r="K790" s="15" t="n"/>
      <c r="L790" s="15">
        <f>K787*Setup!$B$6</f>
        <v/>
      </c>
      <c r="M790" s="15">
        <f>J787-L787</f>
        <v/>
      </c>
      <c r="N790" s="21" t="n"/>
    </row>
    <row r="791">
      <c r="A791" s="295" t="n"/>
      <c r="B791" s="14" t="n"/>
      <c r="C791" s="15" t="n"/>
      <c r="D791" s="15" t="n"/>
      <c r="E791" s="15">
        <f>D788*Setup!$B$5</f>
        <v/>
      </c>
      <c r="F791" s="15">
        <f>D788-E788</f>
        <v/>
      </c>
      <c r="G791" s="15" t="n"/>
      <c r="H791" s="15" t="n"/>
      <c r="I791" s="15" t="n"/>
      <c r="J791" s="15">
        <f>C788+F788+G788-I788</f>
        <v/>
      </c>
      <c r="K791" s="15" t="n"/>
      <c r="L791" s="15">
        <f>K788*Setup!$B$6</f>
        <v/>
      </c>
      <c r="M791" s="15">
        <f>J788-L788</f>
        <v/>
      </c>
      <c r="N791" s="21" t="n"/>
    </row>
    <row r="792">
      <c r="A792" s="295" t="n"/>
      <c r="B792" s="14" t="n"/>
      <c r="C792" s="15" t="n"/>
      <c r="D792" s="15" t="n"/>
      <c r="E792" s="15">
        <f>D789*Setup!$B$5</f>
        <v/>
      </c>
      <c r="F792" s="15">
        <f>D789-E789</f>
        <v/>
      </c>
      <c r="G792" s="15" t="n"/>
      <c r="H792" s="15" t="n"/>
      <c r="I792" s="15" t="n"/>
      <c r="J792" s="15">
        <f>C789+F789+G789-I789</f>
        <v/>
      </c>
      <c r="K792" s="15" t="n"/>
      <c r="L792" s="15">
        <f>K789*Setup!$B$6</f>
        <v/>
      </c>
      <c r="M792" s="15">
        <f>J789-L789</f>
        <v/>
      </c>
      <c r="N792" s="21" t="n"/>
    </row>
    <row r="793">
      <c r="A793" s="295" t="n"/>
      <c r="B793" s="14" t="n"/>
      <c r="C793" s="15" t="n"/>
      <c r="D793" s="15" t="n"/>
      <c r="E793" s="15">
        <f>D790*Setup!$B$5</f>
        <v/>
      </c>
      <c r="F793" s="15">
        <f>D790-E790</f>
        <v/>
      </c>
      <c r="G793" s="15" t="n"/>
      <c r="H793" s="15" t="n"/>
      <c r="I793" s="15" t="n"/>
      <c r="J793" s="15">
        <f>C790+F790+G790-I790</f>
        <v/>
      </c>
      <c r="K793" s="15" t="n"/>
      <c r="L793" s="15">
        <f>K790*Setup!$B$6</f>
        <v/>
      </c>
      <c r="M793" s="15">
        <f>J790-L790</f>
        <v/>
      </c>
      <c r="N793" s="21" t="n"/>
    </row>
    <row r="794">
      <c r="A794" s="295" t="n"/>
      <c r="B794" s="14" t="n"/>
      <c r="C794" s="15" t="n"/>
      <c r="D794" s="15" t="n"/>
      <c r="E794" s="15">
        <f>D791*Setup!$B$5</f>
        <v/>
      </c>
      <c r="F794" s="15">
        <f>D791-E791</f>
        <v/>
      </c>
      <c r="G794" s="15" t="n"/>
      <c r="H794" s="15" t="n"/>
      <c r="I794" s="15" t="n"/>
      <c r="J794" s="15">
        <f>C791+F791+G791-I791</f>
        <v/>
      </c>
      <c r="K794" s="15" t="n"/>
      <c r="L794" s="15">
        <f>K791*Setup!$B$6</f>
        <v/>
      </c>
      <c r="M794" s="15">
        <f>J791-L791</f>
        <v/>
      </c>
      <c r="N794" s="21" t="n"/>
    </row>
    <row r="795">
      <c r="A795" s="295" t="n"/>
      <c r="B795" s="14" t="n"/>
      <c r="C795" s="15" t="n"/>
      <c r="D795" s="15" t="n"/>
      <c r="E795" s="15">
        <f>D792*Setup!$B$5</f>
        <v/>
      </c>
      <c r="F795" s="15">
        <f>D792-E792</f>
        <v/>
      </c>
      <c r="G795" s="15" t="n"/>
      <c r="H795" s="15" t="n"/>
      <c r="I795" s="15" t="n"/>
      <c r="J795" s="15">
        <f>C792+F792+G792-I792</f>
        <v/>
      </c>
      <c r="K795" s="15" t="n"/>
      <c r="L795" s="15">
        <f>K792*Setup!$B$6</f>
        <v/>
      </c>
      <c r="M795" s="15">
        <f>J792-L792</f>
        <v/>
      </c>
      <c r="N795" s="21" t="n"/>
    </row>
    <row r="796">
      <c r="A796" s="295" t="n"/>
      <c r="B796" s="14" t="n"/>
      <c r="C796" s="15" t="n"/>
      <c r="D796" s="15" t="n"/>
      <c r="E796" s="15">
        <f>D793*Setup!$B$5</f>
        <v/>
      </c>
      <c r="F796" s="15">
        <f>D793-E793</f>
        <v/>
      </c>
      <c r="G796" s="15" t="n"/>
      <c r="H796" s="15" t="n"/>
      <c r="I796" s="15" t="n"/>
      <c r="J796" s="15">
        <f>C793+F793+G793-I793</f>
        <v/>
      </c>
      <c r="K796" s="15" t="n"/>
      <c r="L796" s="15">
        <f>K793*Setup!$B$6</f>
        <v/>
      </c>
      <c r="M796" s="15">
        <f>J793-L793</f>
        <v/>
      </c>
      <c r="N796" s="21" t="n"/>
    </row>
    <row r="797">
      <c r="A797" s="295" t="n"/>
      <c r="B797" s="14" t="n"/>
      <c r="C797" s="15" t="n"/>
      <c r="D797" s="15" t="n"/>
      <c r="E797" s="15">
        <f>D794*Setup!$B$5</f>
        <v/>
      </c>
      <c r="F797" s="15">
        <f>D794-E794</f>
        <v/>
      </c>
      <c r="G797" s="15" t="n"/>
      <c r="H797" s="15" t="n"/>
      <c r="I797" s="15" t="n"/>
      <c r="J797" s="15">
        <f>C794+F794+G794-I794</f>
        <v/>
      </c>
      <c r="K797" s="15" t="n"/>
      <c r="L797" s="15">
        <f>K794*Setup!$B$6</f>
        <v/>
      </c>
      <c r="M797" s="15">
        <f>J794-L794</f>
        <v/>
      </c>
      <c r="N797" s="21" t="n"/>
    </row>
    <row r="798">
      <c r="A798" s="295" t="n"/>
      <c r="B798" s="14" t="n"/>
      <c r="C798" s="15" t="n"/>
      <c r="D798" s="15" t="n"/>
      <c r="E798" s="15">
        <f>D795*Setup!$B$5</f>
        <v/>
      </c>
      <c r="F798" s="15">
        <f>D795-E795</f>
        <v/>
      </c>
      <c r="G798" s="15" t="n"/>
      <c r="H798" s="15" t="n"/>
      <c r="I798" s="15" t="n"/>
      <c r="J798" s="15">
        <f>C795+F795+G795-I795</f>
        <v/>
      </c>
      <c r="K798" s="15" t="n"/>
      <c r="L798" s="15">
        <f>K795*Setup!$B$6</f>
        <v/>
      </c>
      <c r="M798" s="15">
        <f>J795-L795</f>
        <v/>
      </c>
      <c r="N798" s="21" t="n"/>
    </row>
    <row r="799">
      <c r="A799" s="295" t="n"/>
      <c r="B799" s="14" t="n"/>
      <c r="C799" s="15" t="n"/>
      <c r="D799" s="15" t="n"/>
      <c r="E799" s="15">
        <f>D796*Setup!$B$5</f>
        <v/>
      </c>
      <c r="F799" s="15">
        <f>D796-E796</f>
        <v/>
      </c>
      <c r="G799" s="15" t="n"/>
      <c r="H799" s="15" t="n"/>
      <c r="I799" s="15" t="n"/>
      <c r="J799" s="15">
        <f>C796+F796+G796-I796</f>
        <v/>
      </c>
      <c r="K799" s="15" t="n"/>
      <c r="L799" s="15">
        <f>K796*Setup!$B$6</f>
        <v/>
      </c>
      <c r="M799" s="15">
        <f>J796-L796</f>
        <v/>
      </c>
      <c r="N799" s="21" t="n"/>
    </row>
    <row r="800">
      <c r="A800" s="295" t="n"/>
      <c r="B800" s="14" t="n"/>
      <c r="C800" s="15" t="n"/>
      <c r="D800" s="15" t="n"/>
      <c r="E800" s="15">
        <f>D797*Setup!$B$5</f>
        <v/>
      </c>
      <c r="F800" s="15">
        <f>D797-E797</f>
        <v/>
      </c>
      <c r="G800" s="15" t="n"/>
      <c r="H800" s="15" t="n"/>
      <c r="I800" s="15" t="n"/>
      <c r="J800" s="15">
        <f>C797+F797+G797-I797</f>
        <v/>
      </c>
      <c r="K800" s="15" t="n"/>
      <c r="L800" s="15">
        <f>K797*Setup!$B$6</f>
        <v/>
      </c>
      <c r="M800" s="15">
        <f>J797-L797</f>
        <v/>
      </c>
      <c r="N800" s="21" t="n"/>
    </row>
    <row r="801">
      <c r="A801" s="295" t="n"/>
      <c r="B801" s="14" t="n"/>
      <c r="C801" s="15" t="n"/>
      <c r="D801" s="15" t="n"/>
      <c r="E801" s="15">
        <f>D798*Setup!$B$5</f>
        <v/>
      </c>
      <c r="F801" s="15">
        <f>D798-E798</f>
        <v/>
      </c>
      <c r="G801" s="15" t="n"/>
      <c r="H801" s="15" t="n"/>
      <c r="I801" s="15" t="n"/>
      <c r="J801" s="15">
        <f>C798+F798+G798-I798</f>
        <v/>
      </c>
      <c r="K801" s="15" t="n"/>
      <c r="L801" s="15">
        <f>K798*Setup!$B$6</f>
        <v/>
      </c>
      <c r="M801" s="15">
        <f>J798-L798</f>
        <v/>
      </c>
      <c r="N801" s="21" t="n"/>
    </row>
    <row r="802">
      <c r="A802" s="295" t="n"/>
      <c r="B802" s="14" t="n"/>
      <c r="C802" s="15" t="n"/>
      <c r="D802" s="15" t="n"/>
      <c r="E802" s="15">
        <f>D799*Setup!$B$5</f>
        <v/>
      </c>
      <c r="F802" s="15">
        <f>D799-E799</f>
        <v/>
      </c>
      <c r="G802" s="15" t="n"/>
      <c r="H802" s="15" t="n"/>
      <c r="I802" s="15" t="n"/>
      <c r="J802" s="15">
        <f>C799+F799+G799-I799</f>
        <v/>
      </c>
      <c r="K802" s="15" t="n"/>
      <c r="L802" s="15">
        <f>K799*Setup!$B$6</f>
        <v/>
      </c>
      <c r="M802" s="15">
        <f>J799-L799</f>
        <v/>
      </c>
      <c r="N802" s="21" t="n"/>
    </row>
    <row r="803">
      <c r="A803" s="295" t="n"/>
      <c r="B803" s="14" t="n"/>
      <c r="C803" s="15" t="n"/>
      <c r="D803" s="15" t="n"/>
      <c r="E803" s="15">
        <f>D800*Setup!$B$5</f>
        <v/>
      </c>
      <c r="F803" s="15">
        <f>D800-E800</f>
        <v/>
      </c>
      <c r="G803" s="15" t="n"/>
      <c r="H803" s="15" t="n"/>
      <c r="I803" s="15" t="n"/>
      <c r="J803" s="15">
        <f>C800+F800+G800-I800</f>
        <v/>
      </c>
      <c r="K803" s="15" t="n"/>
      <c r="L803" s="15">
        <f>K800*Setup!$B$6</f>
        <v/>
      </c>
      <c r="M803" s="15">
        <f>J800-L800</f>
        <v/>
      </c>
      <c r="N803" s="21" t="n"/>
    </row>
    <row r="804">
      <c r="A804" s="295" t="n"/>
      <c r="B804" s="14" t="n"/>
      <c r="C804" s="15" t="n"/>
      <c r="D804" s="15" t="n"/>
      <c r="E804" s="15">
        <f>D801*Setup!$B$5</f>
        <v/>
      </c>
      <c r="F804" s="15">
        <f>D801-E801</f>
        <v/>
      </c>
      <c r="G804" s="15" t="n"/>
      <c r="H804" s="15" t="n"/>
      <c r="I804" s="15" t="n"/>
      <c r="J804" s="15">
        <f>C801+F801+G801-I801</f>
        <v/>
      </c>
      <c r="K804" s="15" t="n"/>
      <c r="L804" s="15">
        <f>K801*Setup!$B$6</f>
        <v/>
      </c>
      <c r="M804" s="15">
        <f>J801-L801</f>
        <v/>
      </c>
      <c r="N804" s="21" t="n"/>
    </row>
    <row r="805">
      <c r="A805" s="295" t="n"/>
      <c r="B805" s="14" t="n"/>
      <c r="C805" s="15" t="n"/>
      <c r="D805" s="15" t="n"/>
      <c r="E805" s="15">
        <f>D802*Setup!$B$5</f>
        <v/>
      </c>
      <c r="F805" s="15">
        <f>D802-E802</f>
        <v/>
      </c>
      <c r="G805" s="15" t="n"/>
      <c r="H805" s="15" t="n"/>
      <c r="I805" s="15" t="n"/>
      <c r="J805" s="15">
        <f>C802+F802+G802-I802</f>
        <v/>
      </c>
      <c r="K805" s="15" t="n"/>
      <c r="L805" s="15">
        <f>K802*Setup!$B$6</f>
        <v/>
      </c>
      <c r="M805" s="15">
        <f>J802-L802</f>
        <v/>
      </c>
      <c r="N805" s="21" t="n"/>
    </row>
    <row r="806">
      <c r="A806" s="295" t="n"/>
      <c r="B806" s="14" t="n"/>
      <c r="C806" s="15" t="n"/>
      <c r="D806" s="15" t="n"/>
      <c r="E806" s="15">
        <f>D803*Setup!$B$5</f>
        <v/>
      </c>
      <c r="F806" s="15">
        <f>D803-E803</f>
        <v/>
      </c>
      <c r="G806" s="15" t="n"/>
      <c r="H806" s="15" t="n"/>
      <c r="I806" s="15" t="n"/>
      <c r="J806" s="15">
        <f>C803+F803+G803-I803</f>
        <v/>
      </c>
      <c r="K806" s="15" t="n"/>
      <c r="L806" s="15">
        <f>K803*Setup!$B$6</f>
        <v/>
      </c>
      <c r="M806" s="15">
        <f>J803-L803</f>
        <v/>
      </c>
      <c r="N806" s="21" t="n"/>
    </row>
    <row r="807">
      <c r="A807" s="295" t="n"/>
      <c r="B807" s="14" t="n"/>
      <c r="C807" s="15" t="n"/>
      <c r="D807" s="15" t="n"/>
      <c r="E807" s="15">
        <f>D804*Setup!$B$5</f>
        <v/>
      </c>
      <c r="F807" s="15">
        <f>D804-E804</f>
        <v/>
      </c>
      <c r="G807" s="15" t="n"/>
      <c r="H807" s="15" t="n"/>
      <c r="I807" s="15" t="n"/>
      <c r="J807" s="15">
        <f>C804+F804+G804-I804</f>
        <v/>
      </c>
      <c r="K807" s="15" t="n"/>
      <c r="L807" s="15">
        <f>K804*Setup!$B$6</f>
        <v/>
      </c>
      <c r="M807" s="15">
        <f>J804-L804</f>
        <v/>
      </c>
      <c r="N807" s="21" t="n"/>
    </row>
    <row r="808">
      <c r="A808" s="295" t="n"/>
      <c r="B808" s="14" t="n"/>
      <c r="C808" s="15" t="n"/>
      <c r="D808" s="15" t="n"/>
      <c r="E808" s="15">
        <f>D805*Setup!$B$5</f>
        <v/>
      </c>
      <c r="F808" s="15">
        <f>D805-E805</f>
        <v/>
      </c>
      <c r="G808" s="15" t="n"/>
      <c r="H808" s="15" t="n"/>
      <c r="I808" s="15" t="n"/>
      <c r="J808" s="15">
        <f>C805+F805+G805-I805</f>
        <v/>
      </c>
      <c r="K808" s="15" t="n"/>
      <c r="L808" s="15">
        <f>K805*Setup!$B$6</f>
        <v/>
      </c>
      <c r="M808" s="15">
        <f>J805-L805</f>
        <v/>
      </c>
      <c r="N808" s="21" t="n"/>
    </row>
    <row r="809">
      <c r="A809" s="295" t="n"/>
      <c r="B809" s="14" t="n"/>
      <c r="C809" s="15" t="n"/>
      <c r="D809" s="15" t="n"/>
      <c r="E809" s="15">
        <f>D806*Setup!$B$5</f>
        <v/>
      </c>
      <c r="F809" s="15">
        <f>D806-E806</f>
        <v/>
      </c>
      <c r="G809" s="15" t="n"/>
      <c r="H809" s="15" t="n"/>
      <c r="I809" s="15" t="n"/>
      <c r="J809" s="15">
        <f>C806+F806+G806-I806</f>
        <v/>
      </c>
      <c r="K809" s="15" t="n"/>
      <c r="L809" s="15">
        <f>K806*Setup!$B$6</f>
        <v/>
      </c>
      <c r="M809" s="15">
        <f>J806-L806</f>
        <v/>
      </c>
      <c r="N809" s="21" t="n"/>
    </row>
    <row r="810">
      <c r="A810" s="295" t="n"/>
      <c r="B810" s="14" t="n"/>
      <c r="C810" s="15" t="n"/>
      <c r="D810" s="15" t="n"/>
      <c r="E810" s="15">
        <f>D807*Setup!$B$5</f>
        <v/>
      </c>
      <c r="F810" s="15">
        <f>D807-E807</f>
        <v/>
      </c>
      <c r="G810" s="15" t="n"/>
      <c r="H810" s="15" t="n"/>
      <c r="I810" s="15" t="n"/>
      <c r="J810" s="15">
        <f>C807+F807+G807-I807</f>
        <v/>
      </c>
      <c r="K810" s="15" t="n"/>
      <c r="L810" s="15">
        <f>K807*Setup!$B$6</f>
        <v/>
      </c>
      <c r="M810" s="15">
        <f>J807-L807</f>
        <v/>
      </c>
      <c r="N810" s="21" t="n"/>
    </row>
    <row r="811">
      <c r="A811" s="295" t="n"/>
      <c r="B811" s="14" t="n"/>
      <c r="C811" s="15" t="n"/>
      <c r="D811" s="15" t="n"/>
      <c r="E811" s="15">
        <f>D808*Setup!$B$5</f>
        <v/>
      </c>
      <c r="F811" s="15">
        <f>D808-E808</f>
        <v/>
      </c>
      <c r="G811" s="15" t="n"/>
      <c r="H811" s="15" t="n"/>
      <c r="I811" s="15" t="n"/>
      <c r="J811" s="15">
        <f>C808+F808+G808-I808</f>
        <v/>
      </c>
      <c r="K811" s="15" t="n"/>
      <c r="L811" s="15">
        <f>K808*Setup!$B$6</f>
        <v/>
      </c>
      <c r="M811" s="15">
        <f>J808-L808</f>
        <v/>
      </c>
      <c r="N811" s="21" t="n"/>
    </row>
    <row r="812">
      <c r="A812" s="295" t="n"/>
      <c r="B812" s="14" t="n"/>
      <c r="C812" s="15" t="n"/>
      <c r="D812" s="15" t="n"/>
      <c r="E812" s="15">
        <f>D809*Setup!$B$5</f>
        <v/>
      </c>
      <c r="F812" s="15">
        <f>D809-E809</f>
        <v/>
      </c>
      <c r="G812" s="15" t="n"/>
      <c r="H812" s="15" t="n"/>
      <c r="I812" s="15" t="n"/>
      <c r="J812" s="15">
        <f>C809+F809+G809-I809</f>
        <v/>
      </c>
      <c r="K812" s="15" t="n"/>
      <c r="L812" s="15">
        <f>K809*Setup!$B$6</f>
        <v/>
      </c>
      <c r="M812" s="15">
        <f>J809-L809</f>
        <v/>
      </c>
      <c r="N812" s="21" t="n"/>
    </row>
    <row r="813">
      <c r="A813" s="295" t="n"/>
      <c r="B813" s="14" t="n"/>
      <c r="C813" s="15" t="n"/>
      <c r="D813" s="15" t="n"/>
      <c r="E813" s="15">
        <f>D810*Setup!$B$5</f>
        <v/>
      </c>
      <c r="F813" s="15">
        <f>D810-E810</f>
        <v/>
      </c>
      <c r="G813" s="15" t="n"/>
      <c r="H813" s="15" t="n"/>
      <c r="I813" s="15" t="n"/>
      <c r="J813" s="15">
        <f>C810+F810+G810-I810</f>
        <v/>
      </c>
      <c r="K813" s="15" t="n"/>
      <c r="L813" s="15">
        <f>K810*Setup!$B$6</f>
        <v/>
      </c>
      <c r="M813" s="15">
        <f>J810-L810</f>
        <v/>
      </c>
      <c r="N813" s="21" t="n"/>
    </row>
    <row r="814">
      <c r="A814" s="295" t="n"/>
      <c r="B814" s="14" t="n"/>
      <c r="C814" s="15" t="n"/>
      <c r="D814" s="15" t="n"/>
      <c r="E814" s="15">
        <f>D811*Setup!$B$5</f>
        <v/>
      </c>
      <c r="F814" s="15">
        <f>D811-E811</f>
        <v/>
      </c>
      <c r="G814" s="15" t="n"/>
      <c r="H814" s="15" t="n"/>
      <c r="I814" s="15" t="n"/>
      <c r="J814" s="15">
        <f>C811+F811+G811-I811</f>
        <v/>
      </c>
      <c r="K814" s="15" t="n"/>
      <c r="L814" s="15">
        <f>K811*Setup!$B$6</f>
        <v/>
      </c>
      <c r="M814" s="15">
        <f>J811-L811</f>
        <v/>
      </c>
      <c r="N814" s="21" t="n"/>
    </row>
    <row r="815">
      <c r="A815" s="295" t="n"/>
      <c r="B815" s="14" t="n"/>
      <c r="C815" s="15" t="n"/>
      <c r="D815" s="15" t="n"/>
      <c r="E815" s="15">
        <f>D812*Setup!$B$5</f>
        <v/>
      </c>
      <c r="F815" s="15">
        <f>D812-E812</f>
        <v/>
      </c>
      <c r="G815" s="15" t="n"/>
      <c r="H815" s="15" t="n"/>
      <c r="I815" s="15" t="n"/>
      <c r="J815" s="15">
        <f>C812+F812+G812-I812</f>
        <v/>
      </c>
      <c r="K815" s="15" t="n"/>
      <c r="L815" s="15">
        <f>K812*Setup!$B$6</f>
        <v/>
      </c>
      <c r="M815" s="15">
        <f>J812-L812</f>
        <v/>
      </c>
      <c r="N815" s="21" t="n"/>
    </row>
    <row r="816">
      <c r="A816" s="295" t="n"/>
      <c r="B816" s="14" t="n"/>
      <c r="C816" s="15" t="n"/>
      <c r="D816" s="15" t="n"/>
      <c r="E816" s="15">
        <f>D813*Setup!$B$5</f>
        <v/>
      </c>
      <c r="F816" s="15">
        <f>D813-E813</f>
        <v/>
      </c>
      <c r="G816" s="15" t="n"/>
      <c r="H816" s="15" t="n"/>
      <c r="I816" s="15" t="n"/>
      <c r="J816" s="15">
        <f>C813+F813+G813-I813</f>
        <v/>
      </c>
      <c r="K816" s="15" t="n"/>
      <c r="L816" s="15">
        <f>K813*Setup!$B$6</f>
        <v/>
      </c>
      <c r="M816" s="15">
        <f>J813-L813</f>
        <v/>
      </c>
      <c r="N816" s="21" t="n"/>
    </row>
    <row r="817">
      <c r="A817" s="295" t="n"/>
      <c r="B817" s="14" t="n"/>
      <c r="C817" s="15" t="n"/>
      <c r="D817" s="15" t="n"/>
      <c r="E817" s="15">
        <f>D814*Setup!$B$5</f>
        <v/>
      </c>
      <c r="F817" s="15">
        <f>D814-E814</f>
        <v/>
      </c>
      <c r="G817" s="15" t="n"/>
      <c r="H817" s="15" t="n"/>
      <c r="I817" s="15" t="n"/>
      <c r="J817" s="15">
        <f>C814+F814+G814-I814</f>
        <v/>
      </c>
      <c r="K817" s="15" t="n"/>
      <c r="L817" s="15">
        <f>K814*Setup!$B$6</f>
        <v/>
      </c>
      <c r="M817" s="15">
        <f>J814-L814</f>
        <v/>
      </c>
      <c r="N817" s="21" t="n"/>
    </row>
    <row r="818">
      <c r="A818" s="295" t="n"/>
      <c r="B818" s="14" t="n"/>
      <c r="C818" s="15" t="n"/>
      <c r="D818" s="15" t="n"/>
      <c r="E818" s="15">
        <f>D815*Setup!$B$5</f>
        <v/>
      </c>
      <c r="F818" s="15">
        <f>D815-E815</f>
        <v/>
      </c>
      <c r="G818" s="15" t="n"/>
      <c r="H818" s="15" t="n"/>
      <c r="I818" s="15" t="n"/>
      <c r="J818" s="15">
        <f>C815+F815+G815-I815</f>
        <v/>
      </c>
      <c r="K818" s="15" t="n"/>
      <c r="L818" s="15">
        <f>K815*Setup!$B$6</f>
        <v/>
      </c>
      <c r="M818" s="15">
        <f>J815-L815</f>
        <v/>
      </c>
      <c r="N818" s="21" t="n"/>
    </row>
    <row r="819">
      <c r="A819" s="295" t="n"/>
      <c r="B819" s="14" t="n"/>
      <c r="C819" s="15" t="n"/>
      <c r="D819" s="15" t="n"/>
      <c r="E819" s="15">
        <f>D816*Setup!$B$5</f>
        <v/>
      </c>
      <c r="F819" s="15">
        <f>D816-E816</f>
        <v/>
      </c>
      <c r="G819" s="15" t="n"/>
      <c r="H819" s="15" t="n"/>
      <c r="I819" s="15" t="n"/>
      <c r="J819" s="15">
        <f>C816+F816+G816-I816</f>
        <v/>
      </c>
      <c r="K819" s="15" t="n"/>
      <c r="L819" s="15">
        <f>K816*Setup!$B$6</f>
        <v/>
      </c>
      <c r="M819" s="15">
        <f>J816-L816</f>
        <v/>
      </c>
      <c r="N819" s="21" t="n"/>
    </row>
    <row r="820">
      <c r="A820" s="295" t="n"/>
      <c r="B820" s="14" t="n"/>
      <c r="C820" s="15" t="n"/>
      <c r="D820" s="15" t="n"/>
      <c r="E820" s="15">
        <f>D817*Setup!$B$5</f>
        <v/>
      </c>
      <c r="F820" s="15">
        <f>D817-E817</f>
        <v/>
      </c>
      <c r="G820" s="15" t="n"/>
      <c r="H820" s="15" t="n"/>
      <c r="I820" s="15" t="n"/>
      <c r="J820" s="15">
        <f>C817+F817+G817-I817</f>
        <v/>
      </c>
      <c r="K820" s="15" t="n"/>
      <c r="L820" s="15">
        <f>K817*Setup!$B$6</f>
        <v/>
      </c>
      <c r="M820" s="15">
        <f>J817-L817</f>
        <v/>
      </c>
      <c r="N820" s="21" t="n"/>
    </row>
    <row r="821">
      <c r="A821" s="295" t="n"/>
      <c r="B821" s="14" t="n"/>
      <c r="C821" s="15" t="n"/>
      <c r="D821" s="15" t="n"/>
      <c r="E821" s="15">
        <f>D818*Setup!$B$5</f>
        <v/>
      </c>
      <c r="F821" s="15">
        <f>D818-E818</f>
        <v/>
      </c>
      <c r="G821" s="15" t="n"/>
      <c r="H821" s="15" t="n"/>
      <c r="I821" s="15" t="n"/>
      <c r="J821" s="15">
        <f>C818+F818+G818-I818</f>
        <v/>
      </c>
      <c r="K821" s="15" t="n"/>
      <c r="L821" s="15">
        <f>K818*Setup!$B$6</f>
        <v/>
      </c>
      <c r="M821" s="15">
        <f>J818-L818</f>
        <v/>
      </c>
      <c r="N821" s="21" t="n"/>
    </row>
    <row r="822">
      <c r="A822" s="295" t="n"/>
      <c r="B822" s="14" t="n"/>
      <c r="C822" s="15" t="n"/>
      <c r="D822" s="15" t="n"/>
      <c r="E822" s="15">
        <f>D819*Setup!$B$5</f>
        <v/>
      </c>
      <c r="F822" s="15">
        <f>D819-E819</f>
        <v/>
      </c>
      <c r="G822" s="15" t="n"/>
      <c r="H822" s="15" t="n"/>
      <c r="I822" s="15" t="n"/>
      <c r="J822" s="15">
        <f>C819+F819+G819-I819</f>
        <v/>
      </c>
      <c r="K822" s="15" t="n"/>
      <c r="L822" s="15">
        <f>K819*Setup!$B$6</f>
        <v/>
      </c>
      <c r="M822" s="15">
        <f>J819-L819</f>
        <v/>
      </c>
      <c r="N822" s="21" t="n"/>
    </row>
    <row r="823">
      <c r="A823" s="295" t="n"/>
      <c r="B823" s="14" t="n"/>
      <c r="C823" s="15" t="n"/>
      <c r="D823" s="15" t="n"/>
      <c r="E823" s="15">
        <f>D820*Setup!$B$5</f>
        <v/>
      </c>
      <c r="F823" s="15">
        <f>D820-E820</f>
        <v/>
      </c>
      <c r="G823" s="15" t="n"/>
      <c r="H823" s="15" t="n"/>
      <c r="I823" s="15" t="n"/>
      <c r="J823" s="15">
        <f>C820+F820+G820-I820</f>
        <v/>
      </c>
      <c r="K823" s="15" t="n"/>
      <c r="L823" s="15">
        <f>K820*Setup!$B$6</f>
        <v/>
      </c>
      <c r="M823" s="15">
        <f>J820-L820</f>
        <v/>
      </c>
      <c r="N823" s="21" t="n"/>
    </row>
    <row r="824">
      <c r="A824" s="295" t="n"/>
      <c r="B824" s="14" t="n"/>
      <c r="C824" s="15" t="n"/>
      <c r="D824" s="15" t="n"/>
      <c r="E824" s="15">
        <f>D821*Setup!$B$5</f>
        <v/>
      </c>
      <c r="F824" s="15">
        <f>D821-E821</f>
        <v/>
      </c>
      <c r="G824" s="15" t="n"/>
      <c r="H824" s="15" t="n"/>
      <c r="I824" s="15" t="n"/>
      <c r="J824" s="15">
        <f>C821+F821+G821-I821</f>
        <v/>
      </c>
      <c r="K824" s="15" t="n"/>
      <c r="L824" s="15">
        <f>K821*Setup!$B$6</f>
        <v/>
      </c>
      <c r="M824" s="15">
        <f>J821-L821</f>
        <v/>
      </c>
      <c r="N824" s="21" t="n"/>
    </row>
    <row r="825">
      <c r="A825" s="295" t="n"/>
      <c r="B825" s="14" t="n"/>
      <c r="C825" s="15" t="n"/>
      <c r="D825" s="15" t="n"/>
      <c r="E825" s="15">
        <f>D822*Setup!$B$5</f>
        <v/>
      </c>
      <c r="F825" s="15">
        <f>D822-E822</f>
        <v/>
      </c>
      <c r="G825" s="15" t="n"/>
      <c r="H825" s="15" t="n"/>
      <c r="I825" s="15" t="n"/>
      <c r="J825" s="15">
        <f>C822+F822+G822-I822</f>
        <v/>
      </c>
      <c r="K825" s="15" t="n"/>
      <c r="L825" s="15">
        <f>K822*Setup!$B$6</f>
        <v/>
      </c>
      <c r="M825" s="15">
        <f>J822-L822</f>
        <v/>
      </c>
      <c r="N825" s="21" t="n"/>
    </row>
    <row r="826">
      <c r="A826" s="295" t="n"/>
      <c r="B826" s="14" t="n"/>
      <c r="C826" s="15" t="n"/>
      <c r="D826" s="15" t="n"/>
      <c r="E826" s="15">
        <f>D823*Setup!$B$5</f>
        <v/>
      </c>
      <c r="F826" s="15">
        <f>D823-E823</f>
        <v/>
      </c>
      <c r="G826" s="15" t="n"/>
      <c r="H826" s="15" t="n"/>
      <c r="I826" s="15" t="n"/>
      <c r="J826" s="15">
        <f>C823+F823+G823-I823</f>
        <v/>
      </c>
      <c r="K826" s="15" t="n"/>
      <c r="L826" s="15">
        <f>K823*Setup!$B$6</f>
        <v/>
      </c>
      <c r="M826" s="15">
        <f>J823-L823</f>
        <v/>
      </c>
      <c r="N826" s="21" t="n"/>
    </row>
    <row r="827">
      <c r="A827" s="295" t="n"/>
      <c r="B827" s="14" t="n"/>
      <c r="C827" s="15" t="n"/>
      <c r="D827" s="15" t="n"/>
      <c r="E827" s="15">
        <f>D824*Setup!$B$5</f>
        <v/>
      </c>
      <c r="F827" s="15">
        <f>D824-E824</f>
        <v/>
      </c>
      <c r="G827" s="15" t="n"/>
      <c r="H827" s="15" t="n"/>
      <c r="I827" s="15" t="n"/>
      <c r="J827" s="15">
        <f>C824+F824+G824-I824</f>
        <v/>
      </c>
      <c r="K827" s="15" t="n"/>
      <c r="L827" s="15">
        <f>K824*Setup!$B$6</f>
        <v/>
      </c>
      <c r="M827" s="15">
        <f>J824-L824</f>
        <v/>
      </c>
      <c r="N827" s="21" t="n"/>
    </row>
    <row r="828">
      <c r="A828" s="295" t="n"/>
      <c r="B828" s="14" t="n"/>
      <c r="C828" s="15" t="n"/>
      <c r="D828" s="15" t="n"/>
      <c r="E828" s="15">
        <f>D825*Setup!$B$5</f>
        <v/>
      </c>
      <c r="F828" s="15">
        <f>D825-E825</f>
        <v/>
      </c>
      <c r="G828" s="15" t="n"/>
      <c r="H828" s="15" t="n"/>
      <c r="I828" s="15" t="n"/>
      <c r="J828" s="15">
        <f>C825+F825+G825-I825</f>
        <v/>
      </c>
      <c r="K828" s="15" t="n"/>
      <c r="L828" s="15">
        <f>K825*Setup!$B$6</f>
        <v/>
      </c>
      <c r="M828" s="15">
        <f>J825-L825</f>
        <v/>
      </c>
      <c r="N828" s="21" t="n"/>
    </row>
    <row r="829">
      <c r="A829" s="295" t="n"/>
      <c r="B829" s="14" t="n"/>
      <c r="C829" s="15" t="n"/>
      <c r="D829" s="15" t="n"/>
      <c r="E829" s="15">
        <f>D826*Setup!$B$5</f>
        <v/>
      </c>
      <c r="F829" s="15">
        <f>D826-E826</f>
        <v/>
      </c>
      <c r="G829" s="15" t="n"/>
      <c r="H829" s="15" t="n"/>
      <c r="I829" s="15" t="n"/>
      <c r="J829" s="15">
        <f>C826+F826+G826-I826</f>
        <v/>
      </c>
      <c r="K829" s="15" t="n"/>
      <c r="L829" s="15">
        <f>K826*Setup!$B$6</f>
        <v/>
      </c>
      <c r="M829" s="15">
        <f>J826-L826</f>
        <v/>
      </c>
      <c r="N829" s="21" t="n"/>
    </row>
    <row r="830">
      <c r="A830" s="295" t="n"/>
      <c r="B830" s="14" t="n"/>
      <c r="C830" s="15" t="n"/>
      <c r="D830" s="15" t="n"/>
      <c r="E830" s="15">
        <f>D827*Setup!$B$5</f>
        <v/>
      </c>
      <c r="F830" s="15">
        <f>D827-E827</f>
        <v/>
      </c>
      <c r="G830" s="15" t="n"/>
      <c r="H830" s="15" t="n"/>
      <c r="I830" s="15" t="n"/>
      <c r="J830" s="15">
        <f>C827+F827+G827-I827</f>
        <v/>
      </c>
      <c r="K830" s="15" t="n"/>
      <c r="L830" s="15">
        <f>K827*Setup!$B$6</f>
        <v/>
      </c>
      <c r="M830" s="15">
        <f>J827-L827</f>
        <v/>
      </c>
      <c r="N830" s="21" t="n"/>
    </row>
    <row r="831">
      <c r="A831" s="295" t="n"/>
      <c r="B831" s="14" t="n"/>
      <c r="C831" s="15" t="n"/>
      <c r="D831" s="15" t="n"/>
      <c r="E831" s="15">
        <f>D828*Setup!$B$5</f>
        <v/>
      </c>
      <c r="F831" s="15">
        <f>D828-E828</f>
        <v/>
      </c>
      <c r="G831" s="15" t="n"/>
      <c r="H831" s="15" t="n"/>
      <c r="I831" s="15" t="n"/>
      <c r="J831" s="15">
        <f>C828+F828+G828-I828</f>
        <v/>
      </c>
      <c r="K831" s="15" t="n"/>
      <c r="L831" s="15">
        <f>K828*Setup!$B$6</f>
        <v/>
      </c>
      <c r="M831" s="15">
        <f>J828-L828</f>
        <v/>
      </c>
      <c r="N831" s="21" t="n"/>
    </row>
    <row r="832">
      <c r="A832" s="295" t="n"/>
      <c r="B832" s="14" t="n"/>
      <c r="C832" s="15" t="n"/>
      <c r="D832" s="15" t="n"/>
      <c r="E832" s="15">
        <f>D829*Setup!$B$5</f>
        <v/>
      </c>
      <c r="F832" s="15">
        <f>D829-E829</f>
        <v/>
      </c>
      <c r="G832" s="15" t="n"/>
      <c r="H832" s="15" t="n"/>
      <c r="I832" s="15" t="n"/>
      <c r="J832" s="15">
        <f>C829+F829+G829-I829</f>
        <v/>
      </c>
      <c r="K832" s="15" t="n"/>
      <c r="L832" s="15">
        <f>K829*Setup!$B$6</f>
        <v/>
      </c>
      <c r="M832" s="15">
        <f>J829-L829</f>
        <v/>
      </c>
      <c r="N832" s="21" t="n"/>
    </row>
    <row r="833">
      <c r="A833" s="295" t="n"/>
      <c r="B833" s="14" t="n"/>
      <c r="C833" s="15" t="n"/>
      <c r="D833" s="15" t="n"/>
      <c r="E833" s="15">
        <f>D830*Setup!$B$5</f>
        <v/>
      </c>
      <c r="F833" s="15">
        <f>D830-E830</f>
        <v/>
      </c>
      <c r="G833" s="15" t="n"/>
      <c r="H833" s="15" t="n"/>
      <c r="I833" s="15" t="n"/>
      <c r="J833" s="15">
        <f>C830+F830+G830-I830</f>
        <v/>
      </c>
      <c r="K833" s="15" t="n"/>
      <c r="L833" s="15">
        <f>K830*Setup!$B$6</f>
        <v/>
      </c>
      <c r="M833" s="15">
        <f>J830-L830</f>
        <v/>
      </c>
      <c r="N833" s="21" t="n"/>
    </row>
    <row r="834">
      <c r="A834" s="295" t="n"/>
      <c r="B834" s="14" t="n"/>
      <c r="C834" s="15" t="n"/>
      <c r="D834" s="15" t="n"/>
      <c r="E834" s="15">
        <f>D831*Setup!$B$5</f>
        <v/>
      </c>
      <c r="F834" s="15">
        <f>D831-E831</f>
        <v/>
      </c>
      <c r="G834" s="15" t="n"/>
      <c r="H834" s="15" t="n"/>
      <c r="I834" s="15" t="n"/>
      <c r="J834" s="15">
        <f>C831+F831+G831-I831</f>
        <v/>
      </c>
      <c r="K834" s="15" t="n"/>
      <c r="L834" s="15">
        <f>K831*Setup!$B$6</f>
        <v/>
      </c>
      <c r="M834" s="15">
        <f>J831-L831</f>
        <v/>
      </c>
      <c r="N834" s="21" t="n"/>
    </row>
    <row r="835">
      <c r="A835" s="295" t="n"/>
      <c r="B835" s="14" t="n"/>
      <c r="C835" s="15" t="n"/>
      <c r="D835" s="15" t="n"/>
      <c r="E835" s="15">
        <f>D832*Setup!$B$5</f>
        <v/>
      </c>
      <c r="F835" s="15">
        <f>D832-E832</f>
        <v/>
      </c>
      <c r="G835" s="15" t="n"/>
      <c r="H835" s="15" t="n"/>
      <c r="I835" s="15" t="n"/>
      <c r="J835" s="15">
        <f>C832+F832+G832-I832</f>
        <v/>
      </c>
      <c r="K835" s="15" t="n"/>
      <c r="L835" s="15">
        <f>K832*Setup!$B$6</f>
        <v/>
      </c>
      <c r="M835" s="15">
        <f>J832-L832</f>
        <v/>
      </c>
      <c r="N835" s="21" t="n"/>
    </row>
    <row r="836">
      <c r="A836" s="295" t="n"/>
      <c r="B836" s="14" t="n"/>
      <c r="C836" s="15" t="n"/>
      <c r="D836" s="15" t="n"/>
      <c r="E836" s="15">
        <f>D833*Setup!$B$5</f>
        <v/>
      </c>
      <c r="F836" s="15">
        <f>D833-E833</f>
        <v/>
      </c>
      <c r="G836" s="15" t="n"/>
      <c r="H836" s="15" t="n"/>
      <c r="I836" s="15" t="n"/>
      <c r="J836" s="15">
        <f>C833+F833+G833-I833</f>
        <v/>
      </c>
      <c r="K836" s="15" t="n"/>
      <c r="L836" s="15">
        <f>K833*Setup!$B$6</f>
        <v/>
      </c>
      <c r="M836" s="15">
        <f>J833-L833</f>
        <v/>
      </c>
      <c r="N836" s="21" t="n"/>
    </row>
    <row r="837">
      <c r="A837" s="295" t="n"/>
      <c r="B837" s="14" t="n"/>
      <c r="C837" s="15" t="n"/>
      <c r="D837" s="15" t="n"/>
      <c r="E837" s="15">
        <f>D834*Setup!$B$5</f>
        <v/>
      </c>
      <c r="F837" s="15">
        <f>D834-E834</f>
        <v/>
      </c>
      <c r="G837" s="15" t="n"/>
      <c r="H837" s="15" t="n"/>
      <c r="I837" s="15" t="n"/>
      <c r="J837" s="15">
        <f>C834+F834+G834-I834</f>
        <v/>
      </c>
      <c r="K837" s="15" t="n"/>
      <c r="L837" s="15">
        <f>K834*Setup!$B$6</f>
        <v/>
      </c>
      <c r="M837" s="15">
        <f>J834-L834</f>
        <v/>
      </c>
      <c r="N837" s="21" t="n"/>
    </row>
    <row r="838">
      <c r="A838" s="295" t="n"/>
      <c r="B838" s="14" t="n"/>
      <c r="C838" s="15" t="n"/>
      <c r="D838" s="15" t="n"/>
      <c r="E838" s="15">
        <f>D835*Setup!$B$5</f>
        <v/>
      </c>
      <c r="F838" s="15">
        <f>D835-E835</f>
        <v/>
      </c>
      <c r="G838" s="15" t="n"/>
      <c r="H838" s="15" t="n"/>
      <c r="I838" s="15" t="n"/>
      <c r="J838" s="15">
        <f>C835+F835+G835-I835</f>
        <v/>
      </c>
      <c r="K838" s="15" t="n"/>
      <c r="L838" s="15">
        <f>K835*Setup!$B$6</f>
        <v/>
      </c>
      <c r="M838" s="15">
        <f>J835-L835</f>
        <v/>
      </c>
      <c r="N838" s="21" t="n"/>
    </row>
    <row r="839">
      <c r="A839" s="295" t="n"/>
      <c r="B839" s="14" t="n"/>
      <c r="C839" s="15" t="n"/>
      <c r="D839" s="15" t="n"/>
      <c r="E839" s="15">
        <f>D836*Setup!$B$5</f>
        <v/>
      </c>
      <c r="F839" s="15">
        <f>D836-E836</f>
        <v/>
      </c>
      <c r="G839" s="15" t="n"/>
      <c r="H839" s="15" t="n"/>
      <c r="I839" s="15" t="n"/>
      <c r="J839" s="15">
        <f>C836+F836+G836-I836</f>
        <v/>
      </c>
      <c r="K839" s="15" t="n"/>
      <c r="L839" s="15">
        <f>K836*Setup!$B$6</f>
        <v/>
      </c>
      <c r="M839" s="15">
        <f>J836-L836</f>
        <v/>
      </c>
      <c r="N839" s="21" t="n"/>
    </row>
    <row r="840">
      <c r="A840" s="295" t="n"/>
      <c r="B840" s="14" t="n"/>
      <c r="C840" s="15" t="n"/>
      <c r="D840" s="15" t="n"/>
      <c r="E840" s="15">
        <f>D837*Setup!$B$5</f>
        <v/>
      </c>
      <c r="F840" s="15">
        <f>D837-E837</f>
        <v/>
      </c>
      <c r="G840" s="15" t="n"/>
      <c r="H840" s="15" t="n"/>
      <c r="I840" s="15" t="n"/>
      <c r="J840" s="15">
        <f>C837+F837+G837-I837</f>
        <v/>
      </c>
      <c r="K840" s="15" t="n"/>
      <c r="L840" s="15">
        <f>K837*Setup!$B$6</f>
        <v/>
      </c>
      <c r="M840" s="15">
        <f>J837-L837</f>
        <v/>
      </c>
      <c r="N840" s="21" t="n"/>
    </row>
    <row r="841">
      <c r="A841" s="295" t="n"/>
      <c r="B841" s="14" t="n"/>
      <c r="C841" s="15" t="n"/>
      <c r="D841" s="15" t="n"/>
      <c r="E841" s="15">
        <f>D838*Setup!$B$5</f>
        <v/>
      </c>
      <c r="F841" s="15">
        <f>D838-E838</f>
        <v/>
      </c>
      <c r="G841" s="15" t="n"/>
      <c r="H841" s="15" t="n"/>
      <c r="I841" s="15" t="n"/>
      <c r="J841" s="15">
        <f>C838+F838+G838-I838</f>
        <v/>
      </c>
      <c r="K841" s="15" t="n"/>
      <c r="L841" s="15">
        <f>K838*Setup!$B$6</f>
        <v/>
      </c>
      <c r="M841" s="15">
        <f>J838-L838</f>
        <v/>
      </c>
      <c r="N841" s="21" t="n"/>
    </row>
    <row r="842">
      <c r="A842" s="295" t="n"/>
      <c r="B842" s="14" t="n"/>
      <c r="C842" s="15" t="n"/>
      <c r="D842" s="15" t="n"/>
      <c r="E842" s="15">
        <f>D839*Setup!$B$5</f>
        <v/>
      </c>
      <c r="F842" s="15">
        <f>D839-E839</f>
        <v/>
      </c>
      <c r="G842" s="15" t="n"/>
      <c r="H842" s="15" t="n"/>
      <c r="I842" s="15" t="n"/>
      <c r="J842" s="15">
        <f>C839+F839+G839-I839</f>
        <v/>
      </c>
      <c r="K842" s="15" t="n"/>
      <c r="L842" s="15">
        <f>K839*Setup!$B$6</f>
        <v/>
      </c>
      <c r="M842" s="15">
        <f>J839-L839</f>
        <v/>
      </c>
      <c r="N842" s="21" t="n"/>
    </row>
    <row r="843">
      <c r="A843" s="295" t="n"/>
      <c r="B843" s="14" t="n"/>
      <c r="C843" s="15" t="n"/>
      <c r="D843" s="15" t="n"/>
      <c r="E843" s="15">
        <f>D840*Setup!$B$5</f>
        <v/>
      </c>
      <c r="F843" s="15">
        <f>D840-E840</f>
        <v/>
      </c>
      <c r="G843" s="15" t="n"/>
      <c r="H843" s="15" t="n"/>
      <c r="I843" s="15" t="n"/>
      <c r="J843" s="15">
        <f>C840+F840+G840-I840</f>
        <v/>
      </c>
      <c r="K843" s="15" t="n"/>
      <c r="L843" s="15">
        <f>K840*Setup!$B$6</f>
        <v/>
      </c>
      <c r="M843" s="15">
        <f>J840-L840</f>
        <v/>
      </c>
      <c r="N843" s="21" t="n"/>
    </row>
    <row r="844">
      <c r="A844" s="295" t="n"/>
      <c r="B844" s="14" t="n"/>
      <c r="C844" s="15" t="n"/>
      <c r="D844" s="15" t="n"/>
      <c r="E844" s="15">
        <f>D841*Setup!$B$5</f>
        <v/>
      </c>
      <c r="F844" s="15">
        <f>D841-E841</f>
        <v/>
      </c>
      <c r="G844" s="15" t="n"/>
      <c r="H844" s="15" t="n"/>
      <c r="I844" s="15" t="n"/>
      <c r="J844" s="15">
        <f>C841+F841+G841-I841</f>
        <v/>
      </c>
      <c r="K844" s="15" t="n"/>
      <c r="L844" s="15">
        <f>K841*Setup!$B$6</f>
        <v/>
      </c>
      <c r="M844" s="15">
        <f>J841-L841</f>
        <v/>
      </c>
      <c r="N844" s="21" t="n"/>
    </row>
    <row r="845">
      <c r="A845" s="295" t="n"/>
      <c r="B845" s="14" t="n"/>
      <c r="C845" s="15" t="n"/>
      <c r="D845" s="15" t="n"/>
      <c r="E845" s="15">
        <f>D842*Setup!$B$5</f>
        <v/>
      </c>
      <c r="F845" s="15">
        <f>D842-E842</f>
        <v/>
      </c>
      <c r="G845" s="15" t="n"/>
      <c r="H845" s="15" t="n"/>
      <c r="I845" s="15" t="n"/>
      <c r="J845" s="15">
        <f>C842+F842+G842-I842</f>
        <v/>
      </c>
      <c r="K845" s="15" t="n"/>
      <c r="L845" s="15">
        <f>K842*Setup!$B$6</f>
        <v/>
      </c>
      <c r="M845" s="15">
        <f>J842-L842</f>
        <v/>
      </c>
      <c r="N845" s="21" t="n"/>
    </row>
    <row r="846">
      <c r="A846" s="295" t="n"/>
      <c r="B846" s="14" t="n"/>
      <c r="C846" s="15" t="n"/>
      <c r="D846" s="15" t="n"/>
      <c r="E846" s="15">
        <f>D843*Setup!$B$5</f>
        <v/>
      </c>
      <c r="F846" s="15">
        <f>D843-E843</f>
        <v/>
      </c>
      <c r="G846" s="15" t="n"/>
      <c r="H846" s="15" t="n"/>
      <c r="I846" s="15" t="n"/>
      <c r="J846" s="15">
        <f>C843+F843+G843-I843</f>
        <v/>
      </c>
      <c r="K846" s="15" t="n"/>
      <c r="L846" s="15">
        <f>K843*Setup!$B$6</f>
        <v/>
      </c>
      <c r="M846" s="15">
        <f>J843-L843</f>
        <v/>
      </c>
      <c r="N846" s="21" t="n"/>
    </row>
    <row r="847">
      <c r="A847" s="295" t="n"/>
      <c r="B847" s="14" t="n"/>
      <c r="C847" s="15" t="n"/>
      <c r="D847" s="15" t="n"/>
      <c r="E847" s="15">
        <f>D844*Setup!$B$5</f>
        <v/>
      </c>
      <c r="F847" s="15">
        <f>D844-E844</f>
        <v/>
      </c>
      <c r="G847" s="15" t="n"/>
      <c r="H847" s="15" t="n"/>
      <c r="I847" s="15" t="n"/>
      <c r="J847" s="15">
        <f>C844+F844+G844-I844</f>
        <v/>
      </c>
      <c r="K847" s="15" t="n"/>
      <c r="L847" s="15">
        <f>K844*Setup!$B$6</f>
        <v/>
      </c>
      <c r="M847" s="15">
        <f>J844-L844</f>
        <v/>
      </c>
      <c r="N847" s="21" t="n"/>
    </row>
    <row r="848">
      <c r="A848" s="295" t="n"/>
      <c r="B848" s="14" t="n"/>
      <c r="C848" s="15" t="n"/>
      <c r="D848" s="15" t="n"/>
      <c r="E848" s="15">
        <f>D845*Setup!$B$5</f>
        <v/>
      </c>
      <c r="F848" s="15">
        <f>D845-E845</f>
        <v/>
      </c>
      <c r="G848" s="15" t="n"/>
      <c r="H848" s="15" t="n"/>
      <c r="I848" s="15" t="n"/>
      <c r="J848" s="15">
        <f>C845+F845+G845-I845</f>
        <v/>
      </c>
      <c r="K848" s="15" t="n"/>
      <c r="L848" s="15">
        <f>K845*Setup!$B$6</f>
        <v/>
      </c>
      <c r="M848" s="15">
        <f>J845-L845</f>
        <v/>
      </c>
      <c r="N848" s="21" t="n"/>
    </row>
    <row r="849">
      <c r="A849" s="295" t="n"/>
      <c r="B849" s="14" t="n"/>
      <c r="C849" s="15" t="n"/>
      <c r="D849" s="15" t="n"/>
      <c r="E849" s="15">
        <f>D846*Setup!$B$5</f>
        <v/>
      </c>
      <c r="F849" s="15">
        <f>D846-E846</f>
        <v/>
      </c>
      <c r="G849" s="15" t="n"/>
      <c r="H849" s="15" t="n"/>
      <c r="I849" s="15" t="n"/>
      <c r="J849" s="15">
        <f>C846+F846+G846-I846</f>
        <v/>
      </c>
      <c r="K849" s="15" t="n"/>
      <c r="L849" s="15">
        <f>K846*Setup!$B$6</f>
        <v/>
      </c>
      <c r="M849" s="15">
        <f>J846-L846</f>
        <v/>
      </c>
      <c r="N849" s="21" t="n"/>
    </row>
    <row r="850">
      <c r="A850" s="295" t="n"/>
      <c r="B850" s="14" t="n"/>
      <c r="C850" s="15" t="n"/>
      <c r="D850" s="15" t="n"/>
      <c r="E850" s="15">
        <f>D847*Setup!$B$5</f>
        <v/>
      </c>
      <c r="F850" s="15">
        <f>D847-E847</f>
        <v/>
      </c>
      <c r="G850" s="15" t="n"/>
      <c r="H850" s="15" t="n"/>
      <c r="I850" s="15" t="n"/>
      <c r="J850" s="15">
        <f>C847+F847+G847-I847</f>
        <v/>
      </c>
      <c r="K850" s="15" t="n"/>
      <c r="L850" s="15">
        <f>K847*Setup!$B$6</f>
        <v/>
      </c>
      <c r="M850" s="15">
        <f>J847-L847</f>
        <v/>
      </c>
      <c r="N850" s="21" t="n"/>
    </row>
    <row r="851">
      <c r="A851" s="295" t="n"/>
      <c r="B851" s="14" t="n"/>
      <c r="C851" s="15" t="n"/>
      <c r="D851" s="15" t="n"/>
      <c r="E851" s="15">
        <f>D848*Setup!$B$5</f>
        <v/>
      </c>
      <c r="F851" s="15">
        <f>D848-E848</f>
        <v/>
      </c>
      <c r="G851" s="15" t="n"/>
      <c r="H851" s="15" t="n"/>
      <c r="I851" s="15" t="n"/>
      <c r="J851" s="15">
        <f>C848+F848+G848-I848</f>
        <v/>
      </c>
      <c r="K851" s="15" t="n"/>
      <c r="L851" s="15">
        <f>K848*Setup!$B$6</f>
        <v/>
      </c>
      <c r="M851" s="15">
        <f>J848-L848</f>
        <v/>
      </c>
      <c r="N851" s="21" t="n"/>
    </row>
    <row r="852">
      <c r="A852" s="295" t="n"/>
      <c r="B852" s="14" t="n"/>
      <c r="C852" s="15" t="n"/>
      <c r="D852" s="15" t="n"/>
      <c r="E852" s="15">
        <f>D849*Setup!$B$5</f>
        <v/>
      </c>
      <c r="F852" s="15">
        <f>D849-E849</f>
        <v/>
      </c>
      <c r="G852" s="15" t="n"/>
      <c r="H852" s="15" t="n"/>
      <c r="I852" s="15" t="n"/>
      <c r="J852" s="15">
        <f>C849+F849+G849-I849</f>
        <v/>
      </c>
      <c r="K852" s="15" t="n"/>
      <c r="L852" s="15">
        <f>K849*Setup!$B$6</f>
        <v/>
      </c>
      <c r="M852" s="15">
        <f>J849-L849</f>
        <v/>
      </c>
      <c r="N852" s="21" t="n"/>
    </row>
    <row r="853">
      <c r="A853" s="295" t="n"/>
      <c r="B853" s="14" t="n"/>
      <c r="C853" s="15" t="n"/>
      <c r="D853" s="15" t="n"/>
      <c r="E853" s="15">
        <f>D850*Setup!$B$5</f>
        <v/>
      </c>
      <c r="F853" s="15">
        <f>D850-E850</f>
        <v/>
      </c>
      <c r="G853" s="15" t="n"/>
      <c r="H853" s="15" t="n"/>
      <c r="I853" s="15" t="n"/>
      <c r="J853" s="15">
        <f>C850+F850+G850-I850</f>
        <v/>
      </c>
      <c r="K853" s="15" t="n"/>
      <c r="L853" s="15">
        <f>K850*Setup!$B$6</f>
        <v/>
      </c>
      <c r="M853" s="15">
        <f>J850-L850</f>
        <v/>
      </c>
      <c r="N853" s="21" t="n"/>
    </row>
    <row r="854">
      <c r="A854" s="295" t="n"/>
      <c r="B854" s="14" t="n"/>
      <c r="C854" s="15" t="n"/>
      <c r="D854" s="15" t="n"/>
      <c r="E854" s="15">
        <f>D851*Setup!$B$5</f>
        <v/>
      </c>
      <c r="F854" s="15">
        <f>D851-E851</f>
        <v/>
      </c>
      <c r="G854" s="15" t="n"/>
      <c r="H854" s="15" t="n"/>
      <c r="I854" s="15" t="n"/>
      <c r="J854" s="15">
        <f>C851+F851+G851-I851</f>
        <v/>
      </c>
      <c r="K854" s="15" t="n"/>
      <c r="L854" s="15">
        <f>K851*Setup!$B$6</f>
        <v/>
      </c>
      <c r="M854" s="15">
        <f>J851-L851</f>
        <v/>
      </c>
      <c r="N854" s="21" t="n"/>
    </row>
    <row r="855">
      <c r="A855" s="295" t="n"/>
      <c r="B855" s="14" t="n"/>
      <c r="C855" s="15" t="n"/>
      <c r="D855" s="15" t="n"/>
      <c r="E855" s="15">
        <f>D852*Setup!$B$5</f>
        <v/>
      </c>
      <c r="F855" s="15">
        <f>D852-E852</f>
        <v/>
      </c>
      <c r="G855" s="15" t="n"/>
      <c r="H855" s="15" t="n"/>
      <c r="I855" s="15" t="n"/>
      <c r="J855" s="15">
        <f>C852+F852+G852-I852</f>
        <v/>
      </c>
      <c r="K855" s="15" t="n"/>
      <c r="L855" s="15">
        <f>K852*Setup!$B$6</f>
        <v/>
      </c>
      <c r="M855" s="15">
        <f>J852-L852</f>
        <v/>
      </c>
      <c r="N855" s="21" t="n"/>
    </row>
    <row r="856">
      <c r="A856" s="295" t="n"/>
      <c r="B856" s="14" t="n"/>
      <c r="C856" s="15" t="n"/>
      <c r="D856" s="15" t="n"/>
      <c r="E856" s="15">
        <f>D853*Setup!$B$5</f>
        <v/>
      </c>
      <c r="F856" s="15">
        <f>D853-E853</f>
        <v/>
      </c>
      <c r="G856" s="15" t="n"/>
      <c r="H856" s="15" t="n"/>
      <c r="I856" s="15" t="n"/>
      <c r="J856" s="15">
        <f>C853+F853+G853-I853</f>
        <v/>
      </c>
      <c r="K856" s="15" t="n"/>
      <c r="L856" s="15">
        <f>K853*Setup!$B$6</f>
        <v/>
      </c>
      <c r="M856" s="15">
        <f>J853-L853</f>
        <v/>
      </c>
      <c r="N856" s="21" t="n"/>
    </row>
    <row r="857">
      <c r="A857" s="295" t="n"/>
      <c r="B857" s="14" t="n"/>
      <c r="C857" s="15" t="n"/>
      <c r="D857" s="15" t="n"/>
      <c r="E857" s="15">
        <f>D854*Setup!$B$5</f>
        <v/>
      </c>
      <c r="F857" s="15">
        <f>D854-E854</f>
        <v/>
      </c>
      <c r="G857" s="15" t="n"/>
      <c r="H857" s="15" t="n"/>
      <c r="I857" s="15" t="n"/>
      <c r="J857" s="15">
        <f>C854+F854+G854-I854</f>
        <v/>
      </c>
      <c r="K857" s="15" t="n"/>
      <c r="L857" s="15">
        <f>K854*Setup!$B$6</f>
        <v/>
      </c>
      <c r="M857" s="15">
        <f>J854-L854</f>
        <v/>
      </c>
      <c r="N857" s="21" t="n"/>
    </row>
    <row r="858">
      <c r="A858" s="295" t="n"/>
      <c r="B858" s="14" t="n"/>
      <c r="C858" s="15" t="n"/>
      <c r="D858" s="15" t="n"/>
      <c r="E858" s="15">
        <f>D855*Setup!$B$5</f>
        <v/>
      </c>
      <c r="F858" s="15">
        <f>D855-E855</f>
        <v/>
      </c>
      <c r="G858" s="15" t="n"/>
      <c r="H858" s="15" t="n"/>
      <c r="I858" s="15" t="n"/>
      <c r="J858" s="15">
        <f>C855+F855+G855-I855</f>
        <v/>
      </c>
      <c r="K858" s="15" t="n"/>
      <c r="L858" s="15">
        <f>K855*Setup!$B$6</f>
        <v/>
      </c>
      <c r="M858" s="15">
        <f>J855-L855</f>
        <v/>
      </c>
      <c r="N858" s="21" t="n"/>
    </row>
    <row r="859">
      <c r="A859" s="295" t="n"/>
      <c r="B859" s="14" t="n"/>
      <c r="C859" s="15" t="n"/>
      <c r="D859" s="15" t="n"/>
      <c r="E859" s="15">
        <f>D856*Setup!$B$5</f>
        <v/>
      </c>
      <c r="F859" s="15">
        <f>D856-E856</f>
        <v/>
      </c>
      <c r="G859" s="15" t="n"/>
      <c r="H859" s="15" t="n"/>
      <c r="I859" s="15" t="n"/>
      <c r="J859" s="15">
        <f>C856+F856+G856-I856</f>
        <v/>
      </c>
      <c r="K859" s="15" t="n"/>
      <c r="L859" s="15">
        <f>K856*Setup!$B$6</f>
        <v/>
      </c>
      <c r="M859" s="15">
        <f>J856-L856</f>
        <v/>
      </c>
      <c r="N859" s="21" t="n"/>
    </row>
    <row r="860">
      <c r="A860" s="295" t="n"/>
      <c r="B860" s="14" t="n"/>
      <c r="C860" s="15" t="n"/>
      <c r="D860" s="15" t="n"/>
      <c r="E860" s="15">
        <f>D857*Setup!$B$5</f>
        <v/>
      </c>
      <c r="F860" s="15">
        <f>D857-E857</f>
        <v/>
      </c>
      <c r="G860" s="15" t="n"/>
      <c r="H860" s="15" t="n"/>
      <c r="I860" s="15" t="n"/>
      <c r="J860" s="15">
        <f>C857+F857+G857-I857</f>
        <v/>
      </c>
      <c r="K860" s="15" t="n"/>
      <c r="L860" s="15">
        <f>K857*Setup!$B$6</f>
        <v/>
      </c>
      <c r="M860" s="15">
        <f>J857-L857</f>
        <v/>
      </c>
      <c r="N860" s="21" t="n"/>
    </row>
    <row r="861">
      <c r="A861" s="295" t="n"/>
      <c r="B861" s="14" t="n"/>
      <c r="C861" s="15" t="n"/>
      <c r="D861" s="15" t="n"/>
      <c r="E861" s="15">
        <f>D858*Setup!$B$5</f>
        <v/>
      </c>
      <c r="F861" s="15">
        <f>D858-E858</f>
        <v/>
      </c>
      <c r="G861" s="15" t="n"/>
      <c r="H861" s="15" t="n"/>
      <c r="I861" s="15" t="n"/>
      <c r="J861" s="15">
        <f>C858+F858+G858-I858</f>
        <v/>
      </c>
      <c r="K861" s="15" t="n"/>
      <c r="L861" s="15">
        <f>K858*Setup!$B$6</f>
        <v/>
      </c>
      <c r="M861" s="15">
        <f>J858-L858</f>
        <v/>
      </c>
      <c r="N861" s="21" t="n"/>
    </row>
    <row r="862">
      <c r="A862" s="295" t="n"/>
      <c r="B862" s="14" t="n"/>
      <c r="C862" s="15" t="n"/>
      <c r="D862" s="15" t="n"/>
      <c r="E862" s="15">
        <f>D859*Setup!$B$5</f>
        <v/>
      </c>
      <c r="F862" s="15">
        <f>D859-E859</f>
        <v/>
      </c>
      <c r="G862" s="15" t="n"/>
      <c r="H862" s="15" t="n"/>
      <c r="I862" s="15" t="n"/>
      <c r="J862" s="15">
        <f>C859+F859+G859-I859</f>
        <v/>
      </c>
      <c r="K862" s="15" t="n"/>
      <c r="L862" s="15">
        <f>K859*Setup!$B$6</f>
        <v/>
      </c>
      <c r="M862" s="15">
        <f>J859-L859</f>
        <v/>
      </c>
      <c r="N862" s="21" t="n"/>
    </row>
    <row r="863">
      <c r="A863" s="295" t="n"/>
      <c r="B863" s="14" t="n"/>
      <c r="C863" s="15" t="n"/>
      <c r="D863" s="15" t="n"/>
      <c r="E863" s="15">
        <f>D860*Setup!$B$5</f>
        <v/>
      </c>
      <c r="F863" s="15">
        <f>D860-E860</f>
        <v/>
      </c>
      <c r="G863" s="15" t="n"/>
      <c r="H863" s="15" t="n"/>
      <c r="I863" s="15" t="n"/>
      <c r="J863" s="15">
        <f>C860+F860+G860-I860</f>
        <v/>
      </c>
      <c r="K863" s="15" t="n"/>
      <c r="L863" s="15">
        <f>K860*Setup!$B$6</f>
        <v/>
      </c>
      <c r="M863" s="15">
        <f>J860-L860</f>
        <v/>
      </c>
      <c r="N863" s="21" t="n"/>
    </row>
    <row r="864">
      <c r="A864" s="295" t="n"/>
      <c r="B864" s="14" t="n"/>
      <c r="C864" s="15" t="n"/>
      <c r="D864" s="15" t="n"/>
      <c r="E864" s="15">
        <f>D861*Setup!$B$5</f>
        <v/>
      </c>
      <c r="F864" s="15">
        <f>D861-E861</f>
        <v/>
      </c>
      <c r="G864" s="15" t="n"/>
      <c r="H864" s="15" t="n"/>
      <c r="I864" s="15" t="n"/>
      <c r="J864" s="15">
        <f>C861+F861+G861-I861</f>
        <v/>
      </c>
      <c r="K864" s="15" t="n"/>
      <c r="L864" s="15">
        <f>K861*Setup!$B$6</f>
        <v/>
      </c>
      <c r="M864" s="15">
        <f>J861-L861</f>
        <v/>
      </c>
      <c r="N864" s="21" t="n"/>
    </row>
    <row r="865">
      <c r="A865" s="295" t="n"/>
      <c r="B865" s="14" t="n"/>
      <c r="C865" s="15" t="n"/>
      <c r="D865" s="15" t="n"/>
      <c r="E865" s="15">
        <f>D862*Setup!$B$5</f>
        <v/>
      </c>
      <c r="F865" s="15">
        <f>D862-E862</f>
        <v/>
      </c>
      <c r="G865" s="15" t="n"/>
      <c r="H865" s="15" t="n"/>
      <c r="I865" s="15" t="n"/>
      <c r="J865" s="15">
        <f>C862+F862+G862-I862</f>
        <v/>
      </c>
      <c r="K865" s="15" t="n"/>
      <c r="L865" s="15">
        <f>K862*Setup!$B$6</f>
        <v/>
      </c>
      <c r="M865" s="15">
        <f>J862-L862</f>
        <v/>
      </c>
      <c r="N865" s="21" t="n"/>
    </row>
    <row r="866">
      <c r="A866" s="295" t="n"/>
      <c r="B866" s="14" t="n"/>
      <c r="C866" s="15" t="n"/>
      <c r="D866" s="15" t="n"/>
      <c r="E866" s="15">
        <f>D863*Setup!$B$5</f>
        <v/>
      </c>
      <c r="F866" s="15">
        <f>D863-E863</f>
        <v/>
      </c>
      <c r="G866" s="15" t="n"/>
      <c r="H866" s="15" t="n"/>
      <c r="I866" s="15" t="n"/>
      <c r="J866" s="15">
        <f>C863+F863+G863-I863</f>
        <v/>
      </c>
      <c r="K866" s="15" t="n"/>
      <c r="L866" s="15">
        <f>K863*Setup!$B$6</f>
        <v/>
      </c>
      <c r="M866" s="15">
        <f>J863-L863</f>
        <v/>
      </c>
      <c r="N866" s="21" t="n"/>
    </row>
    <row r="867">
      <c r="A867" s="295" t="n"/>
      <c r="B867" s="14" t="n"/>
      <c r="C867" s="15" t="n"/>
      <c r="D867" s="15" t="n"/>
      <c r="E867" s="15">
        <f>D864*Setup!$B$5</f>
        <v/>
      </c>
      <c r="F867" s="15">
        <f>D864-E864</f>
        <v/>
      </c>
      <c r="G867" s="15" t="n"/>
      <c r="H867" s="15" t="n"/>
      <c r="I867" s="15" t="n"/>
      <c r="J867" s="15">
        <f>C864+F864+G864-I864</f>
        <v/>
      </c>
      <c r="K867" s="15" t="n"/>
      <c r="L867" s="15">
        <f>K864*Setup!$B$6</f>
        <v/>
      </c>
      <c r="M867" s="15">
        <f>J864-L864</f>
        <v/>
      </c>
      <c r="N867" s="21" t="n"/>
    </row>
    <row r="868">
      <c r="A868" s="295" t="n"/>
      <c r="B868" s="14" t="n"/>
      <c r="C868" s="15" t="n"/>
      <c r="D868" s="15" t="n"/>
      <c r="E868" s="15">
        <f>D865*Setup!$B$5</f>
        <v/>
      </c>
      <c r="F868" s="15">
        <f>D865-E865</f>
        <v/>
      </c>
      <c r="G868" s="15" t="n"/>
      <c r="H868" s="15" t="n"/>
      <c r="I868" s="15" t="n"/>
      <c r="J868" s="15">
        <f>C865+F865+G865-I865</f>
        <v/>
      </c>
      <c r="K868" s="15" t="n"/>
      <c r="L868" s="15">
        <f>K865*Setup!$B$6</f>
        <v/>
      </c>
      <c r="M868" s="15">
        <f>J865-L865</f>
        <v/>
      </c>
      <c r="N868" s="21" t="n"/>
    </row>
    <row r="869">
      <c r="A869" s="295" t="n"/>
      <c r="B869" s="14" t="n"/>
      <c r="C869" s="15" t="n"/>
      <c r="D869" s="15" t="n"/>
      <c r="E869" s="15">
        <f>D866*Setup!$B$5</f>
        <v/>
      </c>
      <c r="F869" s="15">
        <f>D866-E866</f>
        <v/>
      </c>
      <c r="G869" s="15" t="n"/>
      <c r="H869" s="15" t="n"/>
      <c r="I869" s="15" t="n"/>
      <c r="J869" s="15">
        <f>C866+F866+G866-I866</f>
        <v/>
      </c>
      <c r="K869" s="15" t="n"/>
      <c r="L869" s="15">
        <f>K866*Setup!$B$6</f>
        <v/>
      </c>
      <c r="M869" s="15">
        <f>J866-L866</f>
        <v/>
      </c>
      <c r="N869" s="21" t="n"/>
    </row>
    <row r="870">
      <c r="A870" s="295" t="n"/>
      <c r="B870" s="14" t="n"/>
      <c r="C870" s="15" t="n"/>
      <c r="D870" s="15" t="n"/>
      <c r="E870" s="15">
        <f>D867*Setup!$B$5</f>
        <v/>
      </c>
      <c r="F870" s="15">
        <f>D867-E867</f>
        <v/>
      </c>
      <c r="G870" s="15" t="n"/>
      <c r="H870" s="15" t="n"/>
      <c r="I870" s="15" t="n"/>
      <c r="J870" s="15">
        <f>C867+F867+G867-I867</f>
        <v/>
      </c>
      <c r="K870" s="15" t="n"/>
      <c r="L870" s="15">
        <f>K867*Setup!$B$6</f>
        <v/>
      </c>
      <c r="M870" s="15">
        <f>J867-L867</f>
        <v/>
      </c>
      <c r="N870" s="21" t="n"/>
    </row>
    <row r="871">
      <c r="A871" s="295" t="n"/>
      <c r="B871" s="14" t="n"/>
      <c r="C871" s="15" t="n"/>
      <c r="D871" s="15" t="n"/>
      <c r="E871" s="15">
        <f>D868*Setup!$B$5</f>
        <v/>
      </c>
      <c r="F871" s="15">
        <f>D868-E868</f>
        <v/>
      </c>
      <c r="G871" s="15" t="n"/>
      <c r="H871" s="15" t="n"/>
      <c r="I871" s="15" t="n"/>
      <c r="J871" s="15">
        <f>C868+F868+G868-I868</f>
        <v/>
      </c>
      <c r="K871" s="15" t="n"/>
      <c r="L871" s="15">
        <f>K868*Setup!$B$6</f>
        <v/>
      </c>
      <c r="M871" s="15">
        <f>J868-L868</f>
        <v/>
      </c>
      <c r="N871" s="21" t="n"/>
    </row>
    <row r="872">
      <c r="A872" s="295" t="n"/>
      <c r="B872" s="14" t="n"/>
      <c r="C872" s="15" t="n"/>
      <c r="D872" s="15" t="n"/>
      <c r="E872" s="15">
        <f>D869*Setup!$B$5</f>
        <v/>
      </c>
      <c r="F872" s="15">
        <f>D869-E869</f>
        <v/>
      </c>
      <c r="G872" s="15" t="n"/>
      <c r="H872" s="15" t="n"/>
      <c r="I872" s="15" t="n"/>
      <c r="J872" s="15">
        <f>C869+F869+G869-I869</f>
        <v/>
      </c>
      <c r="K872" s="15" t="n"/>
      <c r="L872" s="15">
        <f>K869*Setup!$B$6</f>
        <v/>
      </c>
      <c r="M872" s="15">
        <f>J869-L869</f>
        <v/>
      </c>
      <c r="N872" s="21" t="n"/>
    </row>
    <row r="873">
      <c r="A873" s="295" t="n"/>
      <c r="B873" s="14" t="n"/>
      <c r="C873" s="15" t="n"/>
      <c r="D873" s="15" t="n"/>
      <c r="E873" s="15">
        <f>D870*Setup!$B$5</f>
        <v/>
      </c>
      <c r="F873" s="15">
        <f>D870-E870</f>
        <v/>
      </c>
      <c r="G873" s="15" t="n"/>
      <c r="H873" s="15" t="n"/>
      <c r="I873" s="15" t="n"/>
      <c r="J873" s="15">
        <f>C870+F870+G870-I870</f>
        <v/>
      </c>
      <c r="K873" s="15" t="n"/>
      <c r="L873" s="15">
        <f>K870*Setup!$B$6</f>
        <v/>
      </c>
      <c r="M873" s="15">
        <f>J870-L870</f>
        <v/>
      </c>
      <c r="N873" s="21" t="n"/>
    </row>
    <row r="874">
      <c r="A874" s="295" t="n"/>
      <c r="B874" s="14" t="n"/>
      <c r="C874" s="15" t="n"/>
      <c r="D874" s="15" t="n"/>
      <c r="E874" s="15">
        <f>D871*Setup!$B$5</f>
        <v/>
      </c>
      <c r="F874" s="15">
        <f>D871-E871</f>
        <v/>
      </c>
      <c r="G874" s="15" t="n"/>
      <c r="H874" s="15" t="n"/>
      <c r="I874" s="15" t="n"/>
      <c r="J874" s="15">
        <f>C871+F871+G871-I871</f>
        <v/>
      </c>
      <c r="K874" s="15" t="n"/>
      <c r="L874" s="15">
        <f>K871*Setup!$B$6</f>
        <v/>
      </c>
      <c r="M874" s="15">
        <f>J871-L871</f>
        <v/>
      </c>
      <c r="N874" s="21" t="n"/>
    </row>
    <row r="875">
      <c r="A875" s="295" t="n"/>
      <c r="B875" s="14" t="n"/>
      <c r="C875" s="15" t="n"/>
      <c r="D875" s="15" t="n"/>
      <c r="E875" s="15">
        <f>D872*Setup!$B$5</f>
        <v/>
      </c>
      <c r="F875" s="15">
        <f>D872-E872</f>
        <v/>
      </c>
      <c r="G875" s="15" t="n"/>
      <c r="H875" s="15" t="n"/>
      <c r="I875" s="15" t="n"/>
      <c r="J875" s="15">
        <f>C872+F872+G872-I872</f>
        <v/>
      </c>
      <c r="K875" s="15" t="n"/>
      <c r="L875" s="15">
        <f>K872*Setup!$B$6</f>
        <v/>
      </c>
      <c r="M875" s="15">
        <f>J872-L872</f>
        <v/>
      </c>
      <c r="N875" s="21" t="n"/>
    </row>
    <row r="876">
      <c r="A876" s="295" t="n"/>
      <c r="B876" s="14" t="n"/>
      <c r="C876" s="15" t="n"/>
      <c r="D876" s="15" t="n"/>
      <c r="E876" s="15">
        <f>D873*Setup!$B$5</f>
        <v/>
      </c>
      <c r="F876" s="15">
        <f>D873-E873</f>
        <v/>
      </c>
      <c r="G876" s="15" t="n"/>
      <c r="H876" s="15" t="n"/>
      <c r="I876" s="15" t="n"/>
      <c r="J876" s="15">
        <f>C873+F873+G873-I873</f>
        <v/>
      </c>
      <c r="K876" s="15" t="n"/>
      <c r="L876" s="15">
        <f>K873*Setup!$B$6</f>
        <v/>
      </c>
      <c r="M876" s="15">
        <f>J873-L873</f>
        <v/>
      </c>
      <c r="N876" s="21" t="n"/>
    </row>
    <row r="877">
      <c r="A877" s="295" t="n"/>
      <c r="B877" s="14" t="n"/>
      <c r="C877" s="15" t="n"/>
      <c r="D877" s="15" t="n"/>
      <c r="E877" s="15">
        <f>D874*Setup!$B$5</f>
        <v/>
      </c>
      <c r="F877" s="15">
        <f>D874-E874</f>
        <v/>
      </c>
      <c r="G877" s="15" t="n"/>
      <c r="H877" s="15" t="n"/>
      <c r="I877" s="15" t="n"/>
      <c r="J877" s="15">
        <f>C874+F874+G874-I874</f>
        <v/>
      </c>
      <c r="K877" s="15" t="n"/>
      <c r="L877" s="15">
        <f>K874*Setup!$B$6</f>
        <v/>
      </c>
      <c r="M877" s="15">
        <f>J874-L874</f>
        <v/>
      </c>
      <c r="N877" s="21" t="n"/>
    </row>
    <row r="878">
      <c r="A878" s="295" t="n"/>
      <c r="B878" s="14" t="n"/>
      <c r="C878" s="15" t="n"/>
      <c r="D878" s="15" t="n"/>
      <c r="E878" s="15">
        <f>D875*Setup!$B$5</f>
        <v/>
      </c>
      <c r="F878" s="15">
        <f>D875-E875</f>
        <v/>
      </c>
      <c r="G878" s="15" t="n"/>
      <c r="H878" s="15" t="n"/>
      <c r="I878" s="15" t="n"/>
      <c r="J878" s="15">
        <f>C875+F875+G875-I875</f>
        <v/>
      </c>
      <c r="K878" s="15" t="n"/>
      <c r="L878" s="15">
        <f>K875*Setup!$B$6</f>
        <v/>
      </c>
      <c r="M878" s="15">
        <f>J875-L875</f>
        <v/>
      </c>
      <c r="N878" s="21" t="n"/>
    </row>
    <row r="879">
      <c r="A879" s="295" t="n"/>
      <c r="B879" s="14" t="n"/>
      <c r="C879" s="15" t="n"/>
      <c r="D879" s="15" t="n"/>
      <c r="E879" s="15">
        <f>D876*Setup!$B$5</f>
        <v/>
      </c>
      <c r="F879" s="15">
        <f>D876-E876</f>
        <v/>
      </c>
      <c r="G879" s="15" t="n"/>
      <c r="H879" s="15" t="n"/>
      <c r="I879" s="15" t="n"/>
      <c r="J879" s="15">
        <f>C876+F876+G876-I876</f>
        <v/>
      </c>
      <c r="K879" s="15" t="n"/>
      <c r="L879" s="15">
        <f>K876*Setup!$B$6</f>
        <v/>
      </c>
      <c r="M879" s="15">
        <f>J876-L876</f>
        <v/>
      </c>
      <c r="N879" s="21" t="n"/>
    </row>
    <row r="880">
      <c r="A880" s="295" t="n"/>
      <c r="B880" s="14" t="n"/>
      <c r="C880" s="15" t="n"/>
      <c r="D880" s="15" t="n"/>
      <c r="E880" s="15">
        <f>D877*Setup!$B$5</f>
        <v/>
      </c>
      <c r="F880" s="15">
        <f>D877-E877</f>
        <v/>
      </c>
      <c r="G880" s="15" t="n"/>
      <c r="H880" s="15" t="n"/>
      <c r="I880" s="15" t="n"/>
      <c r="J880" s="15">
        <f>C877+F877+G877-I877</f>
        <v/>
      </c>
      <c r="K880" s="15" t="n"/>
      <c r="L880" s="15">
        <f>K877*Setup!$B$6</f>
        <v/>
      </c>
      <c r="M880" s="15">
        <f>J877-L877</f>
        <v/>
      </c>
      <c r="N880" s="21" t="n"/>
    </row>
    <row r="881">
      <c r="A881" s="295" t="n"/>
      <c r="B881" s="14" t="n"/>
      <c r="C881" s="15" t="n"/>
      <c r="D881" s="15" t="n"/>
      <c r="E881" s="15">
        <f>D878*Setup!$B$5</f>
        <v/>
      </c>
      <c r="F881" s="15">
        <f>D878-E878</f>
        <v/>
      </c>
      <c r="G881" s="15" t="n"/>
      <c r="H881" s="15" t="n"/>
      <c r="I881" s="15" t="n"/>
      <c r="J881" s="15">
        <f>C878+F878+G878-I878</f>
        <v/>
      </c>
      <c r="K881" s="15" t="n"/>
      <c r="L881" s="15">
        <f>K878*Setup!$B$6</f>
        <v/>
      </c>
      <c r="M881" s="15">
        <f>J878-L878</f>
        <v/>
      </c>
      <c r="N881" s="21" t="n"/>
    </row>
    <row r="882">
      <c r="A882" s="295" t="n"/>
      <c r="B882" s="14" t="n"/>
      <c r="C882" s="15" t="n"/>
      <c r="D882" s="15" t="n"/>
      <c r="E882" s="15">
        <f>D879*Setup!$B$5</f>
        <v/>
      </c>
      <c r="F882" s="15">
        <f>D879-E879</f>
        <v/>
      </c>
      <c r="G882" s="15" t="n"/>
      <c r="H882" s="15" t="n"/>
      <c r="I882" s="15" t="n"/>
      <c r="J882" s="15">
        <f>C879+F879+G879-I879</f>
        <v/>
      </c>
      <c r="K882" s="15" t="n"/>
      <c r="L882" s="15">
        <f>K879*Setup!$B$6</f>
        <v/>
      </c>
      <c r="M882" s="15">
        <f>J879-L879</f>
        <v/>
      </c>
      <c r="N882" s="21" t="n"/>
    </row>
    <row r="883">
      <c r="A883" s="295" t="n"/>
      <c r="B883" s="14" t="n"/>
      <c r="C883" s="15" t="n"/>
      <c r="D883" s="15" t="n"/>
      <c r="E883" s="15">
        <f>D880*Setup!$B$5</f>
        <v/>
      </c>
      <c r="F883" s="15">
        <f>D880-E880</f>
        <v/>
      </c>
      <c r="G883" s="15" t="n"/>
      <c r="H883" s="15" t="n"/>
      <c r="I883" s="15" t="n"/>
      <c r="J883" s="15">
        <f>C880+F880+G880-I880</f>
        <v/>
      </c>
      <c r="K883" s="15" t="n"/>
      <c r="L883" s="15">
        <f>K880*Setup!$B$6</f>
        <v/>
      </c>
      <c r="M883" s="15">
        <f>J880-L880</f>
        <v/>
      </c>
      <c r="N883" s="21" t="n"/>
    </row>
    <row r="884">
      <c r="A884" s="295" t="n"/>
      <c r="B884" s="14" t="n"/>
      <c r="C884" s="15" t="n"/>
      <c r="D884" s="15" t="n"/>
      <c r="E884" s="15">
        <f>D881*Setup!$B$5</f>
        <v/>
      </c>
      <c r="F884" s="15">
        <f>D881-E881</f>
        <v/>
      </c>
      <c r="G884" s="15" t="n"/>
      <c r="H884" s="15" t="n"/>
      <c r="I884" s="15" t="n"/>
      <c r="J884" s="15">
        <f>C881+F881+G881-I881</f>
        <v/>
      </c>
      <c r="K884" s="15" t="n"/>
      <c r="L884" s="15">
        <f>K881*Setup!$B$6</f>
        <v/>
      </c>
      <c r="M884" s="15">
        <f>J881-L881</f>
        <v/>
      </c>
      <c r="N884" s="21" t="n"/>
    </row>
    <row r="885">
      <c r="A885" s="295" t="n"/>
      <c r="B885" s="14" t="n"/>
      <c r="C885" s="15" t="n"/>
      <c r="D885" s="15" t="n"/>
      <c r="E885" s="15">
        <f>D882*Setup!$B$5</f>
        <v/>
      </c>
      <c r="F885" s="15">
        <f>D882-E882</f>
        <v/>
      </c>
      <c r="G885" s="15" t="n"/>
      <c r="H885" s="15" t="n"/>
      <c r="I885" s="15" t="n"/>
      <c r="J885" s="15">
        <f>C882+F882+G882-I882</f>
        <v/>
      </c>
      <c r="K885" s="15" t="n"/>
      <c r="L885" s="15">
        <f>K882*Setup!$B$6</f>
        <v/>
      </c>
      <c r="M885" s="15">
        <f>J882-L882</f>
        <v/>
      </c>
      <c r="N885" s="21" t="n"/>
    </row>
    <row r="886">
      <c r="A886" s="295" t="n"/>
      <c r="B886" s="14" t="n"/>
      <c r="C886" s="15" t="n"/>
      <c r="D886" s="15" t="n"/>
      <c r="E886" s="15">
        <f>D883*Setup!$B$5</f>
        <v/>
      </c>
      <c r="F886" s="15">
        <f>D883-E883</f>
        <v/>
      </c>
      <c r="G886" s="15" t="n"/>
      <c r="H886" s="15" t="n"/>
      <c r="I886" s="15" t="n"/>
      <c r="J886" s="15">
        <f>C883+F883+G883-I883</f>
        <v/>
      </c>
      <c r="K886" s="15" t="n"/>
      <c r="L886" s="15">
        <f>K883*Setup!$B$6</f>
        <v/>
      </c>
      <c r="M886" s="15">
        <f>J883-L883</f>
        <v/>
      </c>
      <c r="N886" s="21" t="n"/>
    </row>
    <row r="887">
      <c r="A887" s="295" t="n"/>
      <c r="B887" s="14" t="n"/>
      <c r="C887" s="15" t="n"/>
      <c r="D887" s="15" t="n"/>
      <c r="E887" s="15">
        <f>D884*Setup!$B$5</f>
        <v/>
      </c>
      <c r="F887" s="15">
        <f>D884-E884</f>
        <v/>
      </c>
      <c r="G887" s="15" t="n"/>
      <c r="H887" s="15" t="n"/>
      <c r="I887" s="15" t="n"/>
      <c r="J887" s="15">
        <f>C884+F884+G884-I884</f>
        <v/>
      </c>
      <c r="K887" s="15" t="n"/>
      <c r="L887" s="15">
        <f>K884*Setup!$B$6</f>
        <v/>
      </c>
      <c r="M887" s="15">
        <f>J884-L884</f>
        <v/>
      </c>
      <c r="N887" s="21" t="n"/>
    </row>
    <row r="888">
      <c r="A888" s="295" t="n"/>
      <c r="B888" s="14" t="n"/>
      <c r="C888" s="15" t="n"/>
      <c r="D888" s="15" t="n"/>
      <c r="E888" s="15">
        <f>D885*Setup!$B$5</f>
        <v/>
      </c>
      <c r="F888" s="15">
        <f>D885-E885</f>
        <v/>
      </c>
      <c r="G888" s="15" t="n"/>
      <c r="H888" s="15" t="n"/>
      <c r="I888" s="15" t="n"/>
      <c r="J888" s="15">
        <f>C885+F885+G885-I885</f>
        <v/>
      </c>
      <c r="K888" s="15" t="n"/>
      <c r="L888" s="15">
        <f>K885*Setup!$B$6</f>
        <v/>
      </c>
      <c r="M888" s="15">
        <f>J885-L885</f>
        <v/>
      </c>
      <c r="N888" s="21" t="n"/>
    </row>
    <row r="889">
      <c r="A889" s="295" t="n"/>
      <c r="B889" s="14" t="n"/>
      <c r="C889" s="15" t="n"/>
      <c r="D889" s="15" t="n"/>
      <c r="E889" s="15">
        <f>D886*Setup!$B$5</f>
        <v/>
      </c>
      <c r="F889" s="15">
        <f>D886-E886</f>
        <v/>
      </c>
      <c r="G889" s="15" t="n"/>
      <c r="H889" s="15" t="n"/>
      <c r="I889" s="15" t="n"/>
      <c r="J889" s="15">
        <f>C886+F886+G886-I886</f>
        <v/>
      </c>
      <c r="K889" s="15" t="n"/>
      <c r="L889" s="15">
        <f>K886*Setup!$B$6</f>
        <v/>
      </c>
      <c r="M889" s="15">
        <f>J886-L886</f>
        <v/>
      </c>
      <c r="N889" s="21" t="n"/>
    </row>
    <row r="890">
      <c r="A890" s="295" t="n"/>
      <c r="B890" s="14" t="n"/>
      <c r="C890" s="15" t="n"/>
      <c r="D890" s="15" t="n"/>
      <c r="E890" s="15">
        <f>D887*Setup!$B$5</f>
        <v/>
      </c>
      <c r="F890" s="15">
        <f>D887-E887</f>
        <v/>
      </c>
      <c r="G890" s="15" t="n"/>
      <c r="H890" s="15" t="n"/>
      <c r="I890" s="15" t="n"/>
      <c r="J890" s="15">
        <f>C887+F887+G887-I887</f>
        <v/>
      </c>
      <c r="K890" s="15" t="n"/>
      <c r="L890" s="15">
        <f>K887*Setup!$B$6</f>
        <v/>
      </c>
      <c r="M890" s="15">
        <f>J887-L887</f>
        <v/>
      </c>
      <c r="N890" s="21" t="n"/>
    </row>
    <row r="891">
      <c r="A891" s="295" t="n"/>
      <c r="B891" s="14" t="n"/>
      <c r="C891" s="15" t="n"/>
      <c r="D891" s="15" t="n"/>
      <c r="E891" s="15">
        <f>D888*Setup!$B$5</f>
        <v/>
      </c>
      <c r="F891" s="15">
        <f>D888-E888</f>
        <v/>
      </c>
      <c r="G891" s="15" t="n"/>
      <c r="H891" s="15" t="n"/>
      <c r="I891" s="15" t="n"/>
      <c r="J891" s="15">
        <f>C888+F888+G888-I888</f>
        <v/>
      </c>
      <c r="K891" s="15" t="n"/>
      <c r="L891" s="15">
        <f>K888*Setup!$B$6</f>
        <v/>
      </c>
      <c r="M891" s="15">
        <f>J888-L888</f>
        <v/>
      </c>
      <c r="N891" s="21" t="n"/>
    </row>
    <row r="892">
      <c r="A892" s="295" t="n"/>
      <c r="B892" s="14" t="n"/>
      <c r="C892" s="15" t="n"/>
      <c r="D892" s="15" t="n"/>
      <c r="E892" s="15">
        <f>D889*Setup!$B$5</f>
        <v/>
      </c>
      <c r="F892" s="15">
        <f>D889-E889</f>
        <v/>
      </c>
      <c r="G892" s="15" t="n"/>
      <c r="H892" s="15" t="n"/>
      <c r="I892" s="15" t="n"/>
      <c r="J892" s="15">
        <f>C889+F889+G889-I889</f>
        <v/>
      </c>
      <c r="K892" s="15" t="n"/>
      <c r="L892" s="15">
        <f>K889*Setup!$B$6</f>
        <v/>
      </c>
      <c r="M892" s="15">
        <f>J889-L889</f>
        <v/>
      </c>
      <c r="N892" s="21" t="n"/>
    </row>
    <row r="893">
      <c r="A893" s="295" t="n"/>
      <c r="B893" s="14" t="n"/>
      <c r="C893" s="15" t="n"/>
      <c r="D893" s="15" t="n"/>
      <c r="E893" s="15">
        <f>D890*Setup!$B$5</f>
        <v/>
      </c>
      <c r="F893" s="15">
        <f>D890-E890</f>
        <v/>
      </c>
      <c r="G893" s="15" t="n"/>
      <c r="H893" s="15" t="n"/>
      <c r="I893" s="15" t="n"/>
      <c r="J893" s="15">
        <f>C890+F890+G890-I890</f>
        <v/>
      </c>
      <c r="K893" s="15" t="n"/>
      <c r="L893" s="15">
        <f>K890*Setup!$B$6</f>
        <v/>
      </c>
      <c r="M893" s="15">
        <f>J890-L890</f>
        <v/>
      </c>
      <c r="N893" s="21" t="n"/>
    </row>
    <row r="894">
      <c r="A894" s="295" t="n"/>
      <c r="B894" s="14" t="n"/>
      <c r="C894" s="15" t="n"/>
      <c r="D894" s="15" t="n"/>
      <c r="E894" s="15">
        <f>D891*Setup!$B$5</f>
        <v/>
      </c>
      <c r="F894" s="15">
        <f>D891-E891</f>
        <v/>
      </c>
      <c r="G894" s="15" t="n"/>
      <c r="H894" s="15" t="n"/>
      <c r="I894" s="15" t="n"/>
      <c r="J894" s="15">
        <f>C891+F891+G891-I891</f>
        <v/>
      </c>
      <c r="K894" s="15" t="n"/>
      <c r="L894" s="15">
        <f>K891*Setup!$B$6</f>
        <v/>
      </c>
      <c r="M894" s="15">
        <f>J891-L891</f>
        <v/>
      </c>
      <c r="N894" s="21" t="n"/>
    </row>
    <row r="895">
      <c r="A895" s="295" t="n"/>
      <c r="B895" s="14" t="n"/>
      <c r="C895" s="15" t="n"/>
      <c r="D895" s="15" t="n"/>
      <c r="E895" s="15">
        <f>D892*Setup!$B$5</f>
        <v/>
      </c>
      <c r="F895" s="15">
        <f>D892-E892</f>
        <v/>
      </c>
      <c r="G895" s="15" t="n"/>
      <c r="H895" s="15" t="n"/>
      <c r="I895" s="15" t="n"/>
      <c r="J895" s="15">
        <f>C892+F892+G892-I892</f>
        <v/>
      </c>
      <c r="K895" s="15" t="n"/>
      <c r="L895" s="15">
        <f>K892*Setup!$B$6</f>
        <v/>
      </c>
      <c r="M895" s="15">
        <f>J892-L892</f>
        <v/>
      </c>
      <c r="N895" s="21" t="n"/>
    </row>
    <row r="896">
      <c r="A896" s="295" t="n"/>
      <c r="B896" s="14" t="n"/>
      <c r="C896" s="15" t="n"/>
      <c r="D896" s="15" t="n"/>
      <c r="E896" s="15">
        <f>D893*Setup!$B$5</f>
        <v/>
      </c>
      <c r="F896" s="15">
        <f>D893-E893</f>
        <v/>
      </c>
      <c r="G896" s="15" t="n"/>
      <c r="H896" s="15" t="n"/>
      <c r="I896" s="15" t="n"/>
      <c r="J896" s="15">
        <f>C893+F893+G893-I893</f>
        <v/>
      </c>
      <c r="K896" s="15" t="n"/>
      <c r="L896" s="15">
        <f>K893*Setup!$B$6</f>
        <v/>
      </c>
      <c r="M896" s="15">
        <f>J893-L893</f>
        <v/>
      </c>
      <c r="N896" s="21" t="n"/>
    </row>
    <row r="897">
      <c r="A897" s="295" t="n"/>
      <c r="B897" s="14" t="n"/>
      <c r="C897" s="15" t="n"/>
      <c r="D897" s="15" t="n"/>
      <c r="E897" s="15">
        <f>D894*Setup!$B$5</f>
        <v/>
      </c>
      <c r="F897" s="15">
        <f>D894-E894</f>
        <v/>
      </c>
      <c r="G897" s="15" t="n"/>
      <c r="H897" s="15" t="n"/>
      <c r="I897" s="15" t="n"/>
      <c r="J897" s="15">
        <f>C894+F894+G894-I894</f>
        <v/>
      </c>
      <c r="K897" s="15" t="n"/>
      <c r="L897" s="15">
        <f>K894*Setup!$B$6</f>
        <v/>
      </c>
      <c r="M897" s="15">
        <f>J894-L894</f>
        <v/>
      </c>
      <c r="N897" s="21" t="n"/>
    </row>
    <row r="898">
      <c r="A898" s="295" t="n"/>
      <c r="B898" s="14" t="n"/>
      <c r="C898" s="15" t="n"/>
      <c r="D898" s="15" t="n"/>
      <c r="E898" s="15">
        <f>D895*Setup!$B$5</f>
        <v/>
      </c>
      <c r="F898" s="15">
        <f>D895-E895</f>
        <v/>
      </c>
      <c r="G898" s="15" t="n"/>
      <c r="H898" s="15" t="n"/>
      <c r="I898" s="15" t="n"/>
      <c r="J898" s="15">
        <f>C895+F895+G895-I895</f>
        <v/>
      </c>
      <c r="K898" s="15" t="n"/>
      <c r="L898" s="15">
        <f>K895*Setup!$B$6</f>
        <v/>
      </c>
      <c r="M898" s="15">
        <f>J895-L895</f>
        <v/>
      </c>
      <c r="N898" s="21" t="n"/>
    </row>
    <row r="899">
      <c r="A899" s="295" t="n"/>
      <c r="B899" s="14" t="n"/>
      <c r="C899" s="15" t="n"/>
      <c r="D899" s="15" t="n"/>
      <c r="E899" s="15">
        <f>D896*Setup!$B$5</f>
        <v/>
      </c>
      <c r="F899" s="15">
        <f>D896-E896</f>
        <v/>
      </c>
      <c r="G899" s="15" t="n"/>
      <c r="H899" s="15" t="n"/>
      <c r="I899" s="15" t="n"/>
      <c r="J899" s="15">
        <f>C896+F896+G896-I896</f>
        <v/>
      </c>
      <c r="K899" s="15" t="n"/>
      <c r="L899" s="15">
        <f>K896*Setup!$B$6</f>
        <v/>
      </c>
      <c r="M899" s="15">
        <f>J896-L896</f>
        <v/>
      </c>
      <c r="N899" s="21" t="n"/>
    </row>
    <row r="900">
      <c r="A900" s="295" t="n"/>
      <c r="B900" s="14" t="n"/>
      <c r="C900" s="15" t="n"/>
      <c r="D900" s="15" t="n"/>
      <c r="E900" s="15">
        <f>D897*Setup!$B$5</f>
        <v/>
      </c>
      <c r="F900" s="15">
        <f>D897-E897</f>
        <v/>
      </c>
      <c r="G900" s="15" t="n"/>
      <c r="H900" s="15" t="n"/>
      <c r="I900" s="15" t="n"/>
      <c r="J900" s="15">
        <f>C897+F897+G897-I897</f>
        <v/>
      </c>
      <c r="K900" s="15" t="n"/>
      <c r="L900" s="15">
        <f>K897*Setup!$B$6</f>
        <v/>
      </c>
      <c r="M900" s="15">
        <f>J897-L897</f>
        <v/>
      </c>
      <c r="N900" s="21" t="n"/>
    </row>
    <row r="901">
      <c r="A901" s="295" t="n"/>
      <c r="B901" s="14" t="n"/>
      <c r="C901" s="15" t="n"/>
      <c r="D901" s="15" t="n"/>
      <c r="E901" s="15">
        <f>D898*Setup!$B$5</f>
        <v/>
      </c>
      <c r="F901" s="15">
        <f>D898-E898</f>
        <v/>
      </c>
      <c r="G901" s="15" t="n"/>
      <c r="H901" s="15" t="n"/>
      <c r="I901" s="15" t="n"/>
      <c r="J901" s="15">
        <f>C898+F898+G898-I898</f>
        <v/>
      </c>
      <c r="K901" s="15" t="n"/>
      <c r="L901" s="15">
        <f>K898*Setup!$B$6</f>
        <v/>
      </c>
      <c r="M901" s="15">
        <f>J898-L898</f>
        <v/>
      </c>
      <c r="N901" s="21" t="n"/>
    </row>
    <row r="902">
      <c r="A902" s="295" t="n"/>
      <c r="B902" s="14" t="n"/>
      <c r="C902" s="15" t="n"/>
      <c r="D902" s="15" t="n"/>
      <c r="E902" s="15">
        <f>D899*Setup!$B$5</f>
        <v/>
      </c>
      <c r="F902" s="15">
        <f>D899-E899</f>
        <v/>
      </c>
      <c r="G902" s="15" t="n"/>
      <c r="H902" s="15" t="n"/>
      <c r="I902" s="15" t="n"/>
      <c r="J902" s="15">
        <f>C899+F899+G899-I899</f>
        <v/>
      </c>
      <c r="K902" s="15" t="n"/>
      <c r="L902" s="15">
        <f>K899*Setup!$B$6</f>
        <v/>
      </c>
      <c r="M902" s="15">
        <f>J899-L899</f>
        <v/>
      </c>
      <c r="N902" s="21" t="n"/>
    </row>
    <row r="903">
      <c r="A903" s="295" t="n"/>
      <c r="B903" s="14" t="n"/>
      <c r="C903" s="15" t="n"/>
      <c r="D903" s="15" t="n"/>
      <c r="E903" s="15">
        <f>D900*Setup!$B$5</f>
        <v/>
      </c>
      <c r="F903" s="15">
        <f>D900-E900</f>
        <v/>
      </c>
      <c r="G903" s="15" t="n"/>
      <c r="H903" s="15" t="n"/>
      <c r="I903" s="15" t="n"/>
      <c r="J903" s="15">
        <f>C900+F900+G900-I900</f>
        <v/>
      </c>
      <c r="K903" s="15" t="n"/>
      <c r="L903" s="15">
        <f>K900*Setup!$B$6</f>
        <v/>
      </c>
      <c r="M903" s="15">
        <f>J900-L900</f>
        <v/>
      </c>
      <c r="N903" s="21" t="n"/>
    </row>
    <row r="904">
      <c r="A904" s="295" t="n"/>
      <c r="B904" s="14" t="n"/>
      <c r="C904" s="15" t="n"/>
      <c r="D904" s="15" t="n"/>
      <c r="E904" s="15">
        <f>D901*Setup!$B$5</f>
        <v/>
      </c>
      <c r="F904" s="15">
        <f>D901-E901</f>
        <v/>
      </c>
      <c r="G904" s="15" t="n"/>
      <c r="H904" s="15" t="n"/>
      <c r="I904" s="15" t="n"/>
      <c r="J904" s="15">
        <f>C901+F901+G901-I901</f>
        <v/>
      </c>
      <c r="K904" s="15" t="n"/>
      <c r="L904" s="15">
        <f>K901*Setup!$B$6</f>
        <v/>
      </c>
      <c r="M904" s="15">
        <f>J901-L901</f>
        <v/>
      </c>
      <c r="N904" s="21" t="n"/>
    </row>
    <row r="905">
      <c r="A905" s="295" t="n"/>
      <c r="B905" s="14" t="n"/>
      <c r="C905" s="15" t="n"/>
      <c r="D905" s="15" t="n"/>
      <c r="E905" s="15">
        <f>D902*Setup!$B$5</f>
        <v/>
      </c>
      <c r="F905" s="15">
        <f>D902-E902</f>
        <v/>
      </c>
      <c r="G905" s="15" t="n"/>
      <c r="H905" s="15" t="n"/>
      <c r="I905" s="15" t="n"/>
      <c r="J905" s="15">
        <f>C902+F902+G902-I902</f>
        <v/>
      </c>
      <c r="K905" s="15" t="n"/>
      <c r="L905" s="15">
        <f>K902*Setup!$B$6</f>
        <v/>
      </c>
      <c r="M905" s="15">
        <f>J902-L902</f>
        <v/>
      </c>
      <c r="N905" s="21" t="n"/>
    </row>
    <row r="906">
      <c r="A906" s="295" t="n"/>
      <c r="B906" s="14" t="n"/>
      <c r="C906" s="15" t="n"/>
      <c r="D906" s="15" t="n"/>
      <c r="E906" s="15">
        <f>D903*Setup!$B$5</f>
        <v/>
      </c>
      <c r="F906" s="15">
        <f>D903-E903</f>
        <v/>
      </c>
      <c r="G906" s="15" t="n"/>
      <c r="H906" s="15" t="n"/>
      <c r="I906" s="15" t="n"/>
      <c r="J906" s="15">
        <f>C903+F903+G903-I903</f>
        <v/>
      </c>
      <c r="K906" s="15" t="n"/>
      <c r="L906" s="15">
        <f>K903*Setup!$B$6</f>
        <v/>
      </c>
      <c r="M906" s="15">
        <f>J903-L903</f>
        <v/>
      </c>
      <c r="N906" s="21" t="n"/>
    </row>
    <row r="907">
      <c r="A907" s="295" t="n"/>
      <c r="B907" s="14" t="n"/>
      <c r="C907" s="15" t="n"/>
      <c r="D907" s="15" t="n"/>
      <c r="E907" s="15">
        <f>D904*Setup!$B$5</f>
        <v/>
      </c>
      <c r="F907" s="15">
        <f>D904-E904</f>
        <v/>
      </c>
      <c r="G907" s="15" t="n"/>
      <c r="H907" s="15" t="n"/>
      <c r="I907" s="15" t="n"/>
      <c r="J907" s="15">
        <f>C904+F904+G904-I904</f>
        <v/>
      </c>
      <c r="K907" s="15" t="n"/>
      <c r="L907" s="15">
        <f>K904*Setup!$B$6</f>
        <v/>
      </c>
      <c r="M907" s="15">
        <f>J904-L904</f>
        <v/>
      </c>
      <c r="N907" s="21" t="n"/>
    </row>
    <row r="908">
      <c r="A908" s="295" t="n"/>
      <c r="B908" s="14" t="n"/>
      <c r="C908" s="15" t="n"/>
      <c r="D908" s="15" t="n"/>
      <c r="E908" s="15">
        <f>D905*Setup!$B$5</f>
        <v/>
      </c>
      <c r="F908" s="15">
        <f>D905-E905</f>
        <v/>
      </c>
      <c r="G908" s="15" t="n"/>
      <c r="H908" s="15" t="n"/>
      <c r="I908" s="15" t="n"/>
      <c r="J908" s="15">
        <f>C905+F905+G905-I905</f>
        <v/>
      </c>
      <c r="K908" s="15" t="n"/>
      <c r="L908" s="15">
        <f>K905*Setup!$B$6</f>
        <v/>
      </c>
      <c r="M908" s="15">
        <f>J905-L905</f>
        <v/>
      </c>
      <c r="N908" s="21" t="n"/>
    </row>
    <row r="909">
      <c r="A909" s="295" t="n"/>
      <c r="B909" s="14" t="n"/>
      <c r="C909" s="15" t="n"/>
      <c r="D909" s="15" t="n"/>
      <c r="E909" s="15">
        <f>D906*Setup!$B$5</f>
        <v/>
      </c>
      <c r="F909" s="15">
        <f>D906-E906</f>
        <v/>
      </c>
      <c r="G909" s="15" t="n"/>
      <c r="H909" s="15" t="n"/>
      <c r="I909" s="15" t="n"/>
      <c r="J909" s="15">
        <f>C906+F906+G906-I906</f>
        <v/>
      </c>
      <c r="K909" s="15" t="n"/>
      <c r="L909" s="15">
        <f>K906*Setup!$B$6</f>
        <v/>
      </c>
      <c r="M909" s="15">
        <f>J906-L906</f>
        <v/>
      </c>
      <c r="N909" s="21" t="n"/>
    </row>
    <row r="910">
      <c r="A910" s="295" t="n"/>
      <c r="B910" s="14" t="n"/>
      <c r="C910" s="15" t="n"/>
      <c r="D910" s="15" t="n"/>
      <c r="E910" s="15">
        <f>D907*Setup!$B$5</f>
        <v/>
      </c>
      <c r="F910" s="15">
        <f>D907-E907</f>
        <v/>
      </c>
      <c r="G910" s="15" t="n"/>
      <c r="H910" s="15" t="n"/>
      <c r="I910" s="15" t="n"/>
      <c r="J910" s="15">
        <f>C907+F907+G907-I907</f>
        <v/>
      </c>
      <c r="K910" s="15" t="n"/>
      <c r="L910" s="15">
        <f>K907*Setup!$B$6</f>
        <v/>
      </c>
      <c r="M910" s="15">
        <f>J907-L907</f>
        <v/>
      </c>
      <c r="N910" s="21" t="n"/>
    </row>
    <row r="911">
      <c r="A911" s="295" t="n"/>
      <c r="B911" s="14" t="n"/>
      <c r="C911" s="15" t="n"/>
      <c r="D911" s="15" t="n"/>
      <c r="E911" s="15">
        <f>D908*Setup!$B$5</f>
        <v/>
      </c>
      <c r="F911" s="15">
        <f>D908-E908</f>
        <v/>
      </c>
      <c r="G911" s="15" t="n"/>
      <c r="H911" s="15" t="n"/>
      <c r="I911" s="15" t="n"/>
      <c r="J911" s="15">
        <f>C908+F908+G908-I908</f>
        <v/>
      </c>
      <c r="K911" s="15" t="n"/>
      <c r="L911" s="15">
        <f>K908*Setup!$B$6</f>
        <v/>
      </c>
      <c r="M911" s="15">
        <f>J908-L908</f>
        <v/>
      </c>
      <c r="N911" s="21" t="n"/>
    </row>
    <row r="912">
      <c r="A912" s="295" t="n"/>
      <c r="B912" s="14" t="n"/>
      <c r="C912" s="15" t="n"/>
      <c r="D912" s="15" t="n"/>
      <c r="E912" s="15">
        <f>D909*Setup!$B$5</f>
        <v/>
      </c>
      <c r="F912" s="15">
        <f>D909-E909</f>
        <v/>
      </c>
      <c r="G912" s="15" t="n"/>
      <c r="H912" s="15" t="n"/>
      <c r="I912" s="15" t="n"/>
      <c r="J912" s="15">
        <f>C909+F909+G909-I909</f>
        <v/>
      </c>
      <c r="K912" s="15" t="n"/>
      <c r="L912" s="15">
        <f>K909*Setup!$B$6</f>
        <v/>
      </c>
      <c r="M912" s="15">
        <f>J909-L909</f>
        <v/>
      </c>
      <c r="N912" s="21" t="n"/>
    </row>
    <row r="913">
      <c r="A913" s="295" t="n"/>
      <c r="B913" s="14" t="n"/>
      <c r="C913" s="15" t="n"/>
      <c r="D913" s="15" t="n"/>
      <c r="E913" s="15">
        <f>D910*Setup!$B$5</f>
        <v/>
      </c>
      <c r="F913" s="15">
        <f>D910-E910</f>
        <v/>
      </c>
      <c r="G913" s="15" t="n"/>
      <c r="H913" s="15" t="n"/>
      <c r="I913" s="15" t="n"/>
      <c r="J913" s="15">
        <f>C910+F910+G910-I910</f>
        <v/>
      </c>
      <c r="K913" s="15" t="n"/>
      <c r="L913" s="15">
        <f>K910*Setup!$B$6</f>
        <v/>
      </c>
      <c r="M913" s="15">
        <f>J910-L910</f>
        <v/>
      </c>
      <c r="N913" s="21" t="n"/>
    </row>
    <row r="914">
      <c r="A914" s="295" t="n"/>
      <c r="B914" s="14" t="n"/>
      <c r="C914" s="15" t="n"/>
      <c r="D914" s="15" t="n"/>
      <c r="E914" s="15">
        <f>D911*Setup!$B$5</f>
        <v/>
      </c>
      <c r="F914" s="15">
        <f>D911-E911</f>
        <v/>
      </c>
      <c r="G914" s="15" t="n"/>
      <c r="H914" s="15" t="n"/>
      <c r="I914" s="15" t="n"/>
      <c r="J914" s="15">
        <f>C911+F911+G911-I911</f>
        <v/>
      </c>
      <c r="K914" s="15" t="n"/>
      <c r="L914" s="15">
        <f>K911*Setup!$B$6</f>
        <v/>
      </c>
      <c r="M914" s="15">
        <f>J911-L911</f>
        <v/>
      </c>
      <c r="N914" s="21" t="n"/>
    </row>
    <row r="915">
      <c r="A915" s="295" t="n"/>
      <c r="B915" s="14" t="n"/>
      <c r="C915" s="15" t="n"/>
      <c r="D915" s="15" t="n"/>
      <c r="E915" s="15">
        <f>D912*Setup!$B$5</f>
        <v/>
      </c>
      <c r="F915" s="15">
        <f>D912-E912</f>
        <v/>
      </c>
      <c r="G915" s="15" t="n"/>
      <c r="H915" s="15" t="n"/>
      <c r="I915" s="15" t="n"/>
      <c r="J915" s="15">
        <f>C912+F912+G912-I912</f>
        <v/>
      </c>
      <c r="K915" s="15" t="n"/>
      <c r="L915" s="15">
        <f>K912*Setup!$B$6</f>
        <v/>
      </c>
      <c r="M915" s="15">
        <f>J912-L912</f>
        <v/>
      </c>
      <c r="N915" s="21" t="n"/>
    </row>
    <row r="916">
      <c r="A916" s="295" t="n"/>
      <c r="B916" s="14" t="n"/>
      <c r="C916" s="15" t="n"/>
      <c r="D916" s="15" t="n"/>
      <c r="E916" s="15">
        <f>D913*Setup!$B$5</f>
        <v/>
      </c>
      <c r="F916" s="15">
        <f>D913-E913</f>
        <v/>
      </c>
      <c r="G916" s="15" t="n"/>
      <c r="H916" s="15" t="n"/>
      <c r="I916" s="15" t="n"/>
      <c r="J916" s="15">
        <f>C913+F913+G913-I913</f>
        <v/>
      </c>
      <c r="K916" s="15" t="n"/>
      <c r="L916" s="15">
        <f>K913*Setup!$B$6</f>
        <v/>
      </c>
      <c r="M916" s="15">
        <f>J913-L913</f>
        <v/>
      </c>
      <c r="N916" s="21" t="n"/>
    </row>
    <row r="917">
      <c r="A917" s="295" t="n"/>
      <c r="B917" s="14" t="n"/>
      <c r="C917" s="15" t="n"/>
      <c r="D917" s="15" t="n"/>
      <c r="E917" s="15">
        <f>D914*Setup!$B$5</f>
        <v/>
      </c>
      <c r="F917" s="15">
        <f>D914-E914</f>
        <v/>
      </c>
      <c r="G917" s="15" t="n"/>
      <c r="H917" s="15" t="n"/>
      <c r="I917" s="15" t="n"/>
      <c r="J917" s="15">
        <f>C914+F914+G914-I914</f>
        <v/>
      </c>
      <c r="K917" s="15" t="n"/>
      <c r="L917" s="15">
        <f>K914*Setup!$B$6</f>
        <v/>
      </c>
      <c r="M917" s="15">
        <f>J914-L914</f>
        <v/>
      </c>
      <c r="N917" s="21" t="n"/>
    </row>
    <row r="918">
      <c r="A918" s="295" t="n"/>
      <c r="B918" s="14" t="n"/>
      <c r="C918" s="15" t="n"/>
      <c r="D918" s="15" t="n"/>
      <c r="E918" s="15">
        <f>D915*Setup!$B$5</f>
        <v/>
      </c>
      <c r="F918" s="15">
        <f>D915-E915</f>
        <v/>
      </c>
      <c r="G918" s="15" t="n"/>
      <c r="H918" s="15" t="n"/>
      <c r="I918" s="15" t="n"/>
      <c r="J918" s="15">
        <f>C915+F915+G915-I915</f>
        <v/>
      </c>
      <c r="K918" s="15" t="n"/>
      <c r="L918" s="15">
        <f>K915*Setup!$B$6</f>
        <v/>
      </c>
      <c r="M918" s="15">
        <f>J915-L915</f>
        <v/>
      </c>
      <c r="N918" s="21" t="n"/>
    </row>
    <row r="919">
      <c r="A919" s="295" t="n"/>
      <c r="B919" s="14" t="n"/>
      <c r="C919" s="15" t="n"/>
      <c r="D919" s="15" t="n"/>
      <c r="E919" s="15">
        <f>D916*Setup!$B$5</f>
        <v/>
      </c>
      <c r="F919" s="15">
        <f>D916-E916</f>
        <v/>
      </c>
      <c r="G919" s="15" t="n"/>
      <c r="H919" s="15" t="n"/>
      <c r="I919" s="15" t="n"/>
      <c r="J919" s="15">
        <f>C916+F916+G916-I916</f>
        <v/>
      </c>
      <c r="K919" s="15" t="n"/>
      <c r="L919" s="15">
        <f>K916*Setup!$B$6</f>
        <v/>
      </c>
      <c r="M919" s="15">
        <f>J916-L916</f>
        <v/>
      </c>
      <c r="N919" s="21" t="n"/>
    </row>
    <row r="920">
      <c r="A920" s="295" t="n"/>
      <c r="B920" s="14" t="n"/>
      <c r="C920" s="15" t="n"/>
      <c r="D920" s="15" t="n"/>
      <c r="E920" s="15">
        <f>D917*Setup!$B$5</f>
        <v/>
      </c>
      <c r="F920" s="15">
        <f>D917-E917</f>
        <v/>
      </c>
      <c r="G920" s="15" t="n"/>
      <c r="H920" s="15" t="n"/>
      <c r="I920" s="15" t="n"/>
      <c r="J920" s="15">
        <f>C917+F917+G917-I917</f>
        <v/>
      </c>
      <c r="K920" s="15" t="n"/>
      <c r="L920" s="15">
        <f>K917*Setup!$B$6</f>
        <v/>
      </c>
      <c r="M920" s="15">
        <f>J917-L917</f>
        <v/>
      </c>
      <c r="N920" s="21" t="n"/>
    </row>
    <row r="921">
      <c r="A921" s="295" t="n"/>
      <c r="B921" s="14" t="n"/>
      <c r="C921" s="15" t="n"/>
      <c r="D921" s="15" t="n"/>
      <c r="E921" s="15">
        <f>D918*Setup!$B$5</f>
        <v/>
      </c>
      <c r="F921" s="15">
        <f>D918-E918</f>
        <v/>
      </c>
      <c r="G921" s="15" t="n"/>
      <c r="H921" s="15" t="n"/>
      <c r="I921" s="15" t="n"/>
      <c r="J921" s="15">
        <f>C918+F918+G918-I918</f>
        <v/>
      </c>
      <c r="K921" s="15" t="n"/>
      <c r="L921" s="15">
        <f>K918*Setup!$B$6</f>
        <v/>
      </c>
      <c r="M921" s="15">
        <f>J918-L918</f>
        <v/>
      </c>
      <c r="N921" s="21" t="n"/>
    </row>
    <row r="922">
      <c r="A922" s="295" t="n"/>
      <c r="B922" s="14" t="n"/>
      <c r="C922" s="15" t="n"/>
      <c r="D922" s="15" t="n"/>
      <c r="E922" s="15">
        <f>D919*Setup!$B$5</f>
        <v/>
      </c>
      <c r="F922" s="15">
        <f>D919-E919</f>
        <v/>
      </c>
      <c r="G922" s="15" t="n"/>
      <c r="H922" s="15" t="n"/>
      <c r="I922" s="15" t="n"/>
      <c r="J922" s="15">
        <f>C919+F919+G919-I919</f>
        <v/>
      </c>
      <c r="K922" s="15" t="n"/>
      <c r="L922" s="15">
        <f>K919*Setup!$B$6</f>
        <v/>
      </c>
      <c r="M922" s="15">
        <f>J919-L919</f>
        <v/>
      </c>
      <c r="N922" s="21" t="n"/>
    </row>
    <row r="923">
      <c r="A923" s="295" t="n"/>
      <c r="B923" s="14" t="n"/>
      <c r="C923" s="15" t="n"/>
      <c r="D923" s="15" t="n"/>
      <c r="E923" s="15">
        <f>D920*Setup!$B$5</f>
        <v/>
      </c>
      <c r="F923" s="15">
        <f>D920-E920</f>
        <v/>
      </c>
      <c r="G923" s="15" t="n"/>
      <c r="H923" s="15" t="n"/>
      <c r="I923" s="15" t="n"/>
      <c r="J923" s="15">
        <f>C920+F920+G920-I920</f>
        <v/>
      </c>
      <c r="K923" s="15" t="n"/>
      <c r="L923" s="15">
        <f>K920*Setup!$B$6</f>
        <v/>
      </c>
      <c r="M923" s="15">
        <f>J920-L920</f>
        <v/>
      </c>
      <c r="N923" s="21" t="n"/>
    </row>
    <row r="924">
      <c r="A924" s="295" t="n"/>
      <c r="B924" s="14" t="n"/>
      <c r="C924" s="15" t="n"/>
      <c r="D924" s="15" t="n"/>
      <c r="E924" s="15">
        <f>D921*Setup!$B$5</f>
        <v/>
      </c>
      <c r="F924" s="15">
        <f>D921-E921</f>
        <v/>
      </c>
      <c r="G924" s="15" t="n"/>
      <c r="H924" s="15" t="n"/>
      <c r="I924" s="15" t="n"/>
      <c r="J924" s="15">
        <f>C921+F921+G921-I921</f>
        <v/>
      </c>
      <c r="K924" s="15" t="n"/>
      <c r="L924" s="15">
        <f>K921*Setup!$B$6</f>
        <v/>
      </c>
      <c r="M924" s="15">
        <f>J921-L921</f>
        <v/>
      </c>
      <c r="N924" s="21" t="n"/>
    </row>
    <row r="925">
      <c r="A925" s="295" t="n"/>
      <c r="B925" s="14" t="n"/>
      <c r="C925" s="15" t="n"/>
      <c r="D925" s="15" t="n"/>
      <c r="E925" s="15">
        <f>D922*Setup!$B$5</f>
        <v/>
      </c>
      <c r="F925" s="15">
        <f>D922-E922</f>
        <v/>
      </c>
      <c r="G925" s="15" t="n"/>
      <c r="H925" s="15" t="n"/>
      <c r="I925" s="15" t="n"/>
      <c r="J925" s="15">
        <f>C922+F922+G922-I922</f>
        <v/>
      </c>
      <c r="K925" s="15" t="n"/>
      <c r="L925" s="15">
        <f>K922*Setup!$B$6</f>
        <v/>
      </c>
      <c r="M925" s="15">
        <f>J922-L922</f>
        <v/>
      </c>
      <c r="N925" s="21" t="n"/>
    </row>
    <row r="926">
      <c r="A926" s="295" t="n"/>
      <c r="B926" s="14" t="n"/>
      <c r="C926" s="15" t="n"/>
      <c r="D926" s="15" t="n"/>
      <c r="E926" s="15">
        <f>D923*Setup!$B$5</f>
        <v/>
      </c>
      <c r="F926" s="15">
        <f>D923-E923</f>
        <v/>
      </c>
      <c r="G926" s="15" t="n"/>
      <c r="H926" s="15" t="n"/>
      <c r="I926" s="15" t="n"/>
      <c r="J926" s="15">
        <f>C923+F923+G923-I923</f>
        <v/>
      </c>
      <c r="K926" s="15" t="n"/>
      <c r="L926" s="15">
        <f>K923*Setup!$B$6</f>
        <v/>
      </c>
      <c r="M926" s="15">
        <f>J923-L923</f>
        <v/>
      </c>
      <c r="N926" s="21" t="n"/>
    </row>
    <row r="927">
      <c r="A927" s="295" t="n"/>
      <c r="B927" s="14" t="n"/>
      <c r="C927" s="15" t="n"/>
      <c r="D927" s="15" t="n"/>
      <c r="E927" s="15">
        <f>D924*Setup!$B$5</f>
        <v/>
      </c>
      <c r="F927" s="15">
        <f>D924-E924</f>
        <v/>
      </c>
      <c r="G927" s="15" t="n"/>
      <c r="H927" s="15" t="n"/>
      <c r="I927" s="15" t="n"/>
      <c r="J927" s="15">
        <f>C924+F924+G924-I924</f>
        <v/>
      </c>
      <c r="K927" s="15" t="n"/>
      <c r="L927" s="15">
        <f>K924*Setup!$B$6</f>
        <v/>
      </c>
      <c r="M927" s="15">
        <f>J924-L924</f>
        <v/>
      </c>
      <c r="N927" s="21" t="n"/>
    </row>
    <row r="928">
      <c r="A928" s="295" t="n"/>
      <c r="B928" s="14" t="n"/>
      <c r="C928" s="15" t="n"/>
      <c r="D928" s="15" t="n"/>
      <c r="E928" s="15">
        <f>D925*Setup!$B$5</f>
        <v/>
      </c>
      <c r="F928" s="15">
        <f>D925-E925</f>
        <v/>
      </c>
      <c r="G928" s="15" t="n"/>
      <c r="H928" s="15" t="n"/>
      <c r="I928" s="15" t="n"/>
      <c r="J928" s="15">
        <f>C925+F925+G925-I925</f>
        <v/>
      </c>
      <c r="K928" s="15" t="n"/>
      <c r="L928" s="15">
        <f>K925*Setup!$B$6</f>
        <v/>
      </c>
      <c r="M928" s="15">
        <f>J925-L925</f>
        <v/>
      </c>
      <c r="N928" s="21" t="n"/>
    </row>
    <row r="929">
      <c r="A929" s="295" t="n"/>
      <c r="B929" s="14" t="n"/>
      <c r="C929" s="15" t="n"/>
      <c r="D929" s="15" t="n"/>
      <c r="E929" s="15">
        <f>D926*Setup!$B$5</f>
        <v/>
      </c>
      <c r="F929" s="15">
        <f>D926-E926</f>
        <v/>
      </c>
      <c r="G929" s="15" t="n"/>
      <c r="H929" s="15" t="n"/>
      <c r="I929" s="15" t="n"/>
      <c r="J929" s="15">
        <f>C926+F926+G926-I926</f>
        <v/>
      </c>
      <c r="K929" s="15" t="n"/>
      <c r="L929" s="15">
        <f>K926*Setup!$B$6</f>
        <v/>
      </c>
      <c r="M929" s="15">
        <f>J926-L926</f>
        <v/>
      </c>
      <c r="N929" s="21" t="n"/>
    </row>
    <row r="930">
      <c r="A930" s="295" t="n"/>
      <c r="B930" s="14" t="n"/>
      <c r="C930" s="15" t="n"/>
      <c r="D930" s="15" t="n"/>
      <c r="E930" s="15">
        <f>D927*Setup!$B$5</f>
        <v/>
      </c>
      <c r="F930" s="15">
        <f>D927-E927</f>
        <v/>
      </c>
      <c r="G930" s="15" t="n"/>
      <c r="H930" s="15" t="n"/>
      <c r="I930" s="15" t="n"/>
      <c r="J930" s="15">
        <f>C927+F927+G927-I927</f>
        <v/>
      </c>
      <c r="K930" s="15" t="n"/>
      <c r="L930" s="15">
        <f>K927*Setup!$B$6</f>
        <v/>
      </c>
      <c r="M930" s="15">
        <f>J927-L927</f>
        <v/>
      </c>
      <c r="N930" s="21" t="n"/>
    </row>
    <row r="931">
      <c r="A931" s="295" t="n"/>
      <c r="B931" s="14" t="n"/>
      <c r="C931" s="15" t="n"/>
      <c r="D931" s="15" t="n"/>
      <c r="E931" s="15">
        <f>D928*Setup!$B$5</f>
        <v/>
      </c>
      <c r="F931" s="15">
        <f>D928-E928</f>
        <v/>
      </c>
      <c r="G931" s="15" t="n"/>
      <c r="H931" s="15" t="n"/>
      <c r="I931" s="15" t="n"/>
      <c r="J931" s="15">
        <f>C928+F928+G928-I928</f>
        <v/>
      </c>
      <c r="K931" s="15" t="n"/>
      <c r="L931" s="15">
        <f>K928*Setup!$B$6</f>
        <v/>
      </c>
      <c r="M931" s="15">
        <f>J928-L928</f>
        <v/>
      </c>
      <c r="N931" s="21" t="n"/>
    </row>
    <row r="932">
      <c r="A932" s="295" t="n"/>
      <c r="B932" s="14" t="n"/>
      <c r="C932" s="15" t="n"/>
      <c r="D932" s="15" t="n"/>
      <c r="E932" s="15">
        <f>D929*Setup!$B$5</f>
        <v/>
      </c>
      <c r="F932" s="15">
        <f>D929-E929</f>
        <v/>
      </c>
      <c r="G932" s="15" t="n"/>
      <c r="H932" s="15" t="n"/>
      <c r="I932" s="15" t="n"/>
      <c r="J932" s="15">
        <f>C929+F929+G929-I929</f>
        <v/>
      </c>
      <c r="K932" s="15" t="n"/>
      <c r="L932" s="15">
        <f>K929*Setup!$B$6</f>
        <v/>
      </c>
      <c r="M932" s="15">
        <f>J929-L929</f>
        <v/>
      </c>
      <c r="N932" s="21" t="n"/>
    </row>
    <row r="933">
      <c r="A933" s="295" t="n"/>
      <c r="B933" s="14" t="n"/>
      <c r="C933" s="15" t="n"/>
      <c r="D933" s="15" t="n"/>
      <c r="E933" s="15">
        <f>D930*Setup!$B$5</f>
        <v/>
      </c>
      <c r="F933" s="15">
        <f>D930-E930</f>
        <v/>
      </c>
      <c r="G933" s="15" t="n"/>
      <c r="H933" s="15" t="n"/>
      <c r="I933" s="15" t="n"/>
      <c r="J933" s="15">
        <f>C930+F930+G930-I930</f>
        <v/>
      </c>
      <c r="K933" s="15" t="n"/>
      <c r="L933" s="15">
        <f>K930*Setup!$B$6</f>
        <v/>
      </c>
      <c r="M933" s="15">
        <f>J930-L930</f>
        <v/>
      </c>
      <c r="N933" s="21" t="n"/>
    </row>
    <row r="934">
      <c r="A934" s="295" t="n"/>
      <c r="B934" s="14" t="n"/>
      <c r="C934" s="15" t="n"/>
      <c r="D934" s="15" t="n"/>
      <c r="E934" s="15">
        <f>D931*Setup!$B$5</f>
        <v/>
      </c>
      <c r="F934" s="15">
        <f>D931-E931</f>
        <v/>
      </c>
      <c r="G934" s="15" t="n"/>
      <c r="H934" s="15" t="n"/>
      <c r="I934" s="15" t="n"/>
      <c r="J934" s="15">
        <f>C931+F931+G931-I931</f>
        <v/>
      </c>
      <c r="K934" s="15" t="n"/>
      <c r="L934" s="15">
        <f>K931*Setup!$B$6</f>
        <v/>
      </c>
      <c r="M934" s="15">
        <f>J931-L931</f>
        <v/>
      </c>
      <c r="N934" s="21" t="n"/>
    </row>
    <row r="935">
      <c r="A935" s="295" t="n"/>
      <c r="B935" s="14" t="n"/>
      <c r="C935" s="15" t="n"/>
      <c r="D935" s="15" t="n"/>
      <c r="E935" s="15">
        <f>D932*Setup!$B$5</f>
        <v/>
      </c>
      <c r="F935" s="15">
        <f>D932-E932</f>
        <v/>
      </c>
      <c r="G935" s="15" t="n"/>
      <c r="H935" s="15" t="n"/>
      <c r="I935" s="15" t="n"/>
      <c r="J935" s="15">
        <f>C932+F932+G932-I932</f>
        <v/>
      </c>
      <c r="K935" s="15" t="n"/>
      <c r="L935" s="15">
        <f>K932*Setup!$B$6</f>
        <v/>
      </c>
      <c r="M935" s="15">
        <f>J932-L932</f>
        <v/>
      </c>
      <c r="N935" s="21" t="n"/>
    </row>
    <row r="936">
      <c r="A936" s="295" t="n"/>
      <c r="B936" s="14" t="n"/>
      <c r="C936" s="15" t="n"/>
      <c r="D936" s="15" t="n"/>
      <c r="E936" s="15">
        <f>D933*Setup!$B$5</f>
        <v/>
      </c>
      <c r="F936" s="15">
        <f>D933-E933</f>
        <v/>
      </c>
      <c r="G936" s="15" t="n"/>
      <c r="H936" s="15" t="n"/>
      <c r="I936" s="15" t="n"/>
      <c r="J936" s="15">
        <f>C933+F933+G933-I933</f>
        <v/>
      </c>
      <c r="K936" s="15" t="n"/>
      <c r="L936" s="15">
        <f>K933*Setup!$B$6</f>
        <v/>
      </c>
      <c r="M936" s="15">
        <f>J933-L933</f>
        <v/>
      </c>
      <c r="N936" s="21" t="n"/>
    </row>
    <row r="937">
      <c r="A937" s="295" t="n"/>
      <c r="B937" s="14" t="n"/>
      <c r="C937" s="15" t="n"/>
      <c r="D937" s="15" t="n"/>
      <c r="E937" s="15">
        <f>D934*Setup!$B$5</f>
        <v/>
      </c>
      <c r="F937" s="15">
        <f>D934-E934</f>
        <v/>
      </c>
      <c r="G937" s="15" t="n"/>
      <c r="H937" s="15" t="n"/>
      <c r="I937" s="15" t="n"/>
      <c r="J937" s="15">
        <f>C934+F934+G934-I934</f>
        <v/>
      </c>
      <c r="K937" s="15" t="n"/>
      <c r="L937" s="15">
        <f>K934*Setup!$B$6</f>
        <v/>
      </c>
      <c r="M937" s="15">
        <f>J934-L934</f>
        <v/>
      </c>
      <c r="N937" s="21" t="n"/>
    </row>
    <row r="938">
      <c r="A938" s="295" t="n"/>
      <c r="B938" s="14" t="n"/>
      <c r="C938" s="15" t="n"/>
      <c r="D938" s="15" t="n"/>
      <c r="E938" s="15">
        <f>D935*Setup!$B$5</f>
        <v/>
      </c>
      <c r="F938" s="15">
        <f>D935-E935</f>
        <v/>
      </c>
      <c r="G938" s="15" t="n"/>
      <c r="H938" s="15" t="n"/>
      <c r="I938" s="15" t="n"/>
      <c r="J938" s="15">
        <f>C935+F935+G935-I935</f>
        <v/>
      </c>
      <c r="K938" s="15" t="n"/>
      <c r="L938" s="15">
        <f>K935*Setup!$B$6</f>
        <v/>
      </c>
      <c r="M938" s="15">
        <f>J935-L935</f>
        <v/>
      </c>
      <c r="N938" s="21" t="n"/>
    </row>
    <row r="939">
      <c r="A939" s="295" t="n"/>
      <c r="B939" s="14" t="n"/>
      <c r="C939" s="15" t="n"/>
      <c r="D939" s="15" t="n"/>
      <c r="E939" s="15">
        <f>D936*Setup!$B$5</f>
        <v/>
      </c>
      <c r="F939" s="15">
        <f>D936-E936</f>
        <v/>
      </c>
      <c r="G939" s="15" t="n"/>
      <c r="H939" s="15" t="n"/>
      <c r="I939" s="15" t="n"/>
      <c r="J939" s="15">
        <f>C936+F936+G936-I936</f>
        <v/>
      </c>
      <c r="K939" s="15" t="n"/>
      <c r="L939" s="15">
        <f>K936*Setup!$B$6</f>
        <v/>
      </c>
      <c r="M939" s="15">
        <f>J936-L936</f>
        <v/>
      </c>
      <c r="N939" s="21" t="n"/>
    </row>
    <row r="940">
      <c r="A940" s="295" t="n"/>
      <c r="B940" s="14" t="n"/>
      <c r="C940" s="15" t="n"/>
      <c r="D940" s="15" t="n"/>
      <c r="E940" s="15">
        <f>D937*Setup!$B$5</f>
        <v/>
      </c>
      <c r="F940" s="15">
        <f>D937-E937</f>
        <v/>
      </c>
      <c r="G940" s="15" t="n"/>
      <c r="H940" s="15" t="n"/>
      <c r="I940" s="15" t="n"/>
      <c r="J940" s="15">
        <f>C937+F937+G937-I937</f>
        <v/>
      </c>
      <c r="K940" s="15" t="n"/>
      <c r="L940" s="15">
        <f>K937*Setup!$B$6</f>
        <v/>
      </c>
      <c r="M940" s="15">
        <f>J937-L937</f>
        <v/>
      </c>
      <c r="N940" s="21" t="n"/>
    </row>
    <row r="941">
      <c r="A941" s="295" t="n"/>
      <c r="B941" s="14" t="n"/>
      <c r="C941" s="15" t="n"/>
      <c r="D941" s="15" t="n"/>
      <c r="E941" s="15">
        <f>D938*Setup!$B$5</f>
        <v/>
      </c>
      <c r="F941" s="15">
        <f>D938-E938</f>
        <v/>
      </c>
      <c r="G941" s="15" t="n"/>
      <c r="H941" s="15" t="n"/>
      <c r="I941" s="15" t="n"/>
      <c r="J941" s="15">
        <f>C938+F938+G938-I938</f>
        <v/>
      </c>
      <c r="K941" s="15" t="n"/>
      <c r="L941" s="15">
        <f>K938*Setup!$B$6</f>
        <v/>
      </c>
      <c r="M941" s="15">
        <f>J938-L938</f>
        <v/>
      </c>
      <c r="N941" s="21" t="n"/>
    </row>
    <row r="942">
      <c r="A942" s="295" t="n"/>
      <c r="B942" s="14" t="n"/>
      <c r="C942" s="15" t="n"/>
      <c r="D942" s="15" t="n"/>
      <c r="E942" s="15">
        <f>D939*Setup!$B$5</f>
        <v/>
      </c>
      <c r="F942" s="15">
        <f>D939-E939</f>
        <v/>
      </c>
      <c r="G942" s="15" t="n"/>
      <c r="H942" s="15" t="n"/>
      <c r="I942" s="15" t="n"/>
      <c r="J942" s="15">
        <f>C939+F939+G939-I939</f>
        <v/>
      </c>
      <c r="K942" s="15" t="n"/>
      <c r="L942" s="15">
        <f>K939*Setup!$B$6</f>
        <v/>
      </c>
      <c r="M942" s="15">
        <f>J939-L939</f>
        <v/>
      </c>
      <c r="N942" s="21" t="n"/>
    </row>
    <row r="943">
      <c r="A943" s="295" t="n"/>
      <c r="B943" s="14" t="n"/>
      <c r="C943" s="15" t="n"/>
      <c r="D943" s="15" t="n"/>
      <c r="E943" s="15">
        <f>D940*Setup!$B$5</f>
        <v/>
      </c>
      <c r="F943" s="15">
        <f>D940-E940</f>
        <v/>
      </c>
      <c r="G943" s="15" t="n"/>
      <c r="H943" s="15" t="n"/>
      <c r="I943" s="15" t="n"/>
      <c r="J943" s="15">
        <f>C940+F940+G940-I940</f>
        <v/>
      </c>
      <c r="K943" s="15" t="n"/>
      <c r="L943" s="15">
        <f>K940*Setup!$B$6</f>
        <v/>
      </c>
      <c r="M943" s="15">
        <f>J940-L940</f>
        <v/>
      </c>
      <c r="N943" s="21" t="n"/>
    </row>
    <row r="944">
      <c r="A944" s="295" t="n"/>
      <c r="B944" s="14" t="n"/>
      <c r="C944" s="15" t="n"/>
      <c r="D944" s="15" t="n"/>
      <c r="E944" s="15">
        <f>D941*Setup!$B$5</f>
        <v/>
      </c>
      <c r="F944" s="15">
        <f>D941-E941</f>
        <v/>
      </c>
      <c r="G944" s="15" t="n"/>
      <c r="H944" s="15" t="n"/>
      <c r="I944" s="15" t="n"/>
      <c r="J944" s="15">
        <f>C941+F941+G941-I941</f>
        <v/>
      </c>
      <c r="K944" s="15" t="n"/>
      <c r="L944" s="15">
        <f>K941*Setup!$B$6</f>
        <v/>
      </c>
      <c r="M944" s="15">
        <f>J941-L941</f>
        <v/>
      </c>
      <c r="N944" s="21" t="n"/>
    </row>
    <row r="945">
      <c r="A945" s="295" t="n"/>
      <c r="B945" s="14" t="n"/>
      <c r="C945" s="15" t="n"/>
      <c r="D945" s="15" t="n"/>
      <c r="E945" s="15">
        <f>D942*Setup!$B$5</f>
        <v/>
      </c>
      <c r="F945" s="15">
        <f>D942-E942</f>
        <v/>
      </c>
      <c r="G945" s="15" t="n"/>
      <c r="H945" s="15" t="n"/>
      <c r="I945" s="15" t="n"/>
      <c r="J945" s="15">
        <f>C942+F942+G942-I942</f>
        <v/>
      </c>
      <c r="K945" s="15" t="n"/>
      <c r="L945" s="15">
        <f>K942*Setup!$B$6</f>
        <v/>
      </c>
      <c r="M945" s="15">
        <f>J942-L942</f>
        <v/>
      </c>
      <c r="N945" s="21" t="n"/>
    </row>
    <row r="946">
      <c r="A946" s="295" t="n"/>
      <c r="B946" s="14" t="n"/>
      <c r="C946" s="15" t="n"/>
      <c r="D946" s="15" t="n"/>
      <c r="E946" s="15">
        <f>D943*Setup!$B$5</f>
        <v/>
      </c>
      <c r="F946" s="15">
        <f>D943-E943</f>
        <v/>
      </c>
      <c r="G946" s="15" t="n"/>
      <c r="H946" s="15" t="n"/>
      <c r="I946" s="15" t="n"/>
      <c r="J946" s="15">
        <f>C943+F943+G943-I943</f>
        <v/>
      </c>
      <c r="K946" s="15" t="n"/>
      <c r="L946" s="15">
        <f>K943*Setup!$B$6</f>
        <v/>
      </c>
      <c r="M946" s="15">
        <f>J943-L943</f>
        <v/>
      </c>
      <c r="N946" s="21" t="n"/>
    </row>
    <row r="947">
      <c r="A947" s="295" t="n"/>
      <c r="B947" s="14" t="n"/>
      <c r="C947" s="15" t="n"/>
      <c r="D947" s="15" t="n"/>
      <c r="E947" s="15">
        <f>D944*Setup!$B$5</f>
        <v/>
      </c>
      <c r="F947" s="15">
        <f>D944-E944</f>
        <v/>
      </c>
      <c r="G947" s="15" t="n"/>
      <c r="H947" s="15" t="n"/>
      <c r="I947" s="15" t="n"/>
      <c r="J947" s="15">
        <f>C944+F944+G944-I944</f>
        <v/>
      </c>
      <c r="K947" s="15" t="n"/>
      <c r="L947" s="15">
        <f>K944*Setup!$B$6</f>
        <v/>
      </c>
      <c r="M947" s="15">
        <f>J944-L944</f>
        <v/>
      </c>
      <c r="N947" s="21" t="n"/>
    </row>
    <row r="948">
      <c r="A948" s="295" t="n"/>
      <c r="B948" s="14" t="n"/>
      <c r="C948" s="15" t="n"/>
      <c r="D948" s="15" t="n"/>
      <c r="E948" s="15">
        <f>D945*Setup!$B$5</f>
        <v/>
      </c>
      <c r="F948" s="15">
        <f>D945-E945</f>
        <v/>
      </c>
      <c r="G948" s="15" t="n"/>
      <c r="H948" s="15" t="n"/>
      <c r="I948" s="15" t="n"/>
      <c r="J948" s="15">
        <f>C945+F945+G945-I945</f>
        <v/>
      </c>
      <c r="K948" s="15" t="n"/>
      <c r="L948" s="15">
        <f>K945*Setup!$B$6</f>
        <v/>
      </c>
      <c r="M948" s="15">
        <f>J945-L945</f>
        <v/>
      </c>
      <c r="N948" s="21" t="n"/>
    </row>
    <row r="949">
      <c r="A949" s="295" t="n"/>
      <c r="B949" s="14" t="n"/>
      <c r="C949" s="15" t="n"/>
      <c r="D949" s="15" t="n"/>
      <c r="E949" s="15">
        <f>D946*Setup!$B$5</f>
        <v/>
      </c>
      <c r="F949" s="15">
        <f>D946-E946</f>
        <v/>
      </c>
      <c r="G949" s="15" t="n"/>
      <c r="H949" s="15" t="n"/>
      <c r="I949" s="15" t="n"/>
      <c r="J949" s="15">
        <f>C946+F946+G946-I946</f>
        <v/>
      </c>
      <c r="K949" s="15" t="n"/>
      <c r="L949" s="15">
        <f>K946*Setup!$B$6</f>
        <v/>
      </c>
      <c r="M949" s="15">
        <f>J946-L946</f>
        <v/>
      </c>
      <c r="N949" s="21" t="n"/>
    </row>
    <row r="950">
      <c r="A950" s="295" t="n"/>
      <c r="B950" s="14" t="n"/>
      <c r="C950" s="15" t="n"/>
      <c r="D950" s="15" t="n"/>
      <c r="E950" s="15">
        <f>D947*Setup!$B$5</f>
        <v/>
      </c>
      <c r="F950" s="15">
        <f>D947-E947</f>
        <v/>
      </c>
      <c r="G950" s="15" t="n"/>
      <c r="H950" s="15" t="n"/>
      <c r="I950" s="15" t="n"/>
      <c r="J950" s="15">
        <f>C947+F947+G947-I947</f>
        <v/>
      </c>
      <c r="K950" s="15" t="n"/>
      <c r="L950" s="15">
        <f>K947*Setup!$B$6</f>
        <v/>
      </c>
      <c r="M950" s="15">
        <f>J947-L947</f>
        <v/>
      </c>
      <c r="N950" s="21" t="n"/>
    </row>
    <row r="951">
      <c r="A951" s="295" t="n"/>
      <c r="B951" s="14" t="n"/>
      <c r="C951" s="15" t="n"/>
      <c r="D951" s="15" t="n"/>
      <c r="E951" s="15">
        <f>D948*Setup!$B$5</f>
        <v/>
      </c>
      <c r="F951" s="15">
        <f>D948-E948</f>
        <v/>
      </c>
      <c r="G951" s="15" t="n"/>
      <c r="H951" s="15" t="n"/>
      <c r="I951" s="15" t="n"/>
      <c r="J951" s="15">
        <f>C948+F948+G948-I948</f>
        <v/>
      </c>
      <c r="K951" s="15" t="n"/>
      <c r="L951" s="15">
        <f>K948*Setup!$B$6</f>
        <v/>
      </c>
      <c r="M951" s="15">
        <f>J948-L948</f>
        <v/>
      </c>
      <c r="N951" s="21" t="n"/>
    </row>
    <row r="952">
      <c r="A952" s="295" t="n"/>
      <c r="B952" s="14" t="n"/>
      <c r="C952" s="15" t="n"/>
      <c r="D952" s="15" t="n"/>
      <c r="E952" s="15">
        <f>D949*Setup!$B$5</f>
        <v/>
      </c>
      <c r="F952" s="15">
        <f>D949-E949</f>
        <v/>
      </c>
      <c r="G952" s="15" t="n"/>
      <c r="H952" s="15" t="n"/>
      <c r="I952" s="15" t="n"/>
      <c r="J952" s="15">
        <f>C949+F949+G949-I949</f>
        <v/>
      </c>
      <c r="K952" s="15" t="n"/>
      <c r="L952" s="15">
        <f>K949*Setup!$B$6</f>
        <v/>
      </c>
      <c r="M952" s="15">
        <f>J949-L949</f>
        <v/>
      </c>
      <c r="N952" s="21" t="n"/>
    </row>
    <row r="953">
      <c r="A953" s="295" t="n"/>
      <c r="B953" s="14" t="n"/>
      <c r="C953" s="15" t="n"/>
      <c r="D953" s="15" t="n"/>
      <c r="E953" s="15">
        <f>D950*Setup!$B$5</f>
        <v/>
      </c>
      <c r="F953" s="15">
        <f>D950-E950</f>
        <v/>
      </c>
      <c r="G953" s="15" t="n"/>
      <c r="H953" s="15" t="n"/>
      <c r="I953" s="15" t="n"/>
      <c r="J953" s="15">
        <f>C950+F950+G950-I950</f>
        <v/>
      </c>
      <c r="K953" s="15" t="n"/>
      <c r="L953" s="15">
        <f>K950*Setup!$B$6</f>
        <v/>
      </c>
      <c r="M953" s="15">
        <f>J950-L950</f>
        <v/>
      </c>
      <c r="N953" s="21" t="n"/>
    </row>
    <row r="954">
      <c r="A954" s="295" t="n"/>
      <c r="B954" s="14" t="n"/>
      <c r="C954" s="15" t="n"/>
      <c r="D954" s="15" t="n"/>
      <c r="E954" s="15">
        <f>D951*Setup!$B$5</f>
        <v/>
      </c>
      <c r="F954" s="15">
        <f>D951-E951</f>
        <v/>
      </c>
      <c r="G954" s="15" t="n"/>
      <c r="H954" s="15" t="n"/>
      <c r="I954" s="15" t="n"/>
      <c r="J954" s="15">
        <f>C951+F951+G951-I951</f>
        <v/>
      </c>
      <c r="K954" s="15" t="n"/>
      <c r="L954" s="15">
        <f>K951*Setup!$B$6</f>
        <v/>
      </c>
      <c r="M954" s="15">
        <f>J951-L951</f>
        <v/>
      </c>
      <c r="N954" s="21" t="n"/>
    </row>
    <row r="955">
      <c r="A955" s="295" t="n"/>
      <c r="B955" s="14" t="n"/>
      <c r="C955" s="15" t="n"/>
      <c r="D955" s="15" t="n"/>
      <c r="E955" s="15">
        <f>D952*Setup!$B$5</f>
        <v/>
      </c>
      <c r="F955" s="15">
        <f>D952-E952</f>
        <v/>
      </c>
      <c r="G955" s="15" t="n"/>
      <c r="H955" s="15" t="n"/>
      <c r="I955" s="15" t="n"/>
      <c r="J955" s="15">
        <f>C952+F952+G952-I952</f>
        <v/>
      </c>
      <c r="K955" s="15" t="n"/>
      <c r="L955" s="15">
        <f>K952*Setup!$B$6</f>
        <v/>
      </c>
      <c r="M955" s="15">
        <f>J952-L952</f>
        <v/>
      </c>
      <c r="N955" s="21" t="n"/>
    </row>
    <row r="956">
      <c r="A956" s="295" t="n"/>
      <c r="B956" s="14" t="n"/>
      <c r="C956" s="15" t="n"/>
      <c r="D956" s="15" t="n"/>
      <c r="E956" s="15">
        <f>D953*Setup!$B$5</f>
        <v/>
      </c>
      <c r="F956" s="15">
        <f>D953-E953</f>
        <v/>
      </c>
      <c r="G956" s="15" t="n"/>
      <c r="H956" s="15" t="n"/>
      <c r="I956" s="15" t="n"/>
      <c r="J956" s="15">
        <f>C953+F953+G953-I953</f>
        <v/>
      </c>
      <c r="K956" s="15" t="n"/>
      <c r="L956" s="15">
        <f>K953*Setup!$B$6</f>
        <v/>
      </c>
      <c r="M956" s="15">
        <f>J953-L953</f>
        <v/>
      </c>
      <c r="N956" s="21" t="n"/>
    </row>
    <row r="957">
      <c r="A957" s="295" t="n"/>
      <c r="B957" s="14" t="n"/>
      <c r="C957" s="15" t="n"/>
      <c r="D957" s="15" t="n"/>
      <c r="E957" s="15">
        <f>D954*Setup!$B$5</f>
        <v/>
      </c>
      <c r="F957" s="15">
        <f>D954-E954</f>
        <v/>
      </c>
      <c r="G957" s="15" t="n"/>
      <c r="H957" s="15" t="n"/>
      <c r="I957" s="15" t="n"/>
      <c r="J957" s="15">
        <f>C954+F954+G954-I954</f>
        <v/>
      </c>
      <c r="K957" s="15" t="n"/>
      <c r="L957" s="15">
        <f>K954*Setup!$B$6</f>
        <v/>
      </c>
      <c r="M957" s="15">
        <f>J954-L954</f>
        <v/>
      </c>
      <c r="N957" s="21" t="n"/>
    </row>
    <row r="958">
      <c r="A958" s="295" t="n"/>
      <c r="B958" s="14" t="n"/>
      <c r="C958" s="15" t="n"/>
      <c r="D958" s="15" t="n"/>
      <c r="E958" s="15">
        <f>D955*Setup!$B$5</f>
        <v/>
      </c>
      <c r="F958" s="15">
        <f>D955-E955</f>
        <v/>
      </c>
      <c r="G958" s="15" t="n"/>
      <c r="H958" s="15" t="n"/>
      <c r="I958" s="15" t="n"/>
      <c r="J958" s="15">
        <f>C955+F955+G955-I955</f>
        <v/>
      </c>
      <c r="K958" s="15" t="n"/>
      <c r="L958" s="15">
        <f>K955*Setup!$B$6</f>
        <v/>
      </c>
      <c r="M958" s="15">
        <f>J955-L955</f>
        <v/>
      </c>
      <c r="N958" s="21" t="n"/>
    </row>
    <row r="959">
      <c r="A959" s="295" t="n"/>
      <c r="B959" s="14" t="n"/>
      <c r="C959" s="15" t="n"/>
      <c r="D959" s="15" t="n"/>
      <c r="E959" s="15">
        <f>D956*Setup!$B$5</f>
        <v/>
      </c>
      <c r="F959" s="15">
        <f>D956-E956</f>
        <v/>
      </c>
      <c r="G959" s="15" t="n"/>
      <c r="H959" s="15" t="n"/>
      <c r="I959" s="15" t="n"/>
      <c r="J959" s="15">
        <f>C956+F956+G956-I956</f>
        <v/>
      </c>
      <c r="K959" s="15" t="n"/>
      <c r="L959" s="15">
        <f>K956*Setup!$B$6</f>
        <v/>
      </c>
      <c r="M959" s="15">
        <f>J956-L956</f>
        <v/>
      </c>
      <c r="N959" s="21" t="n"/>
    </row>
    <row r="960">
      <c r="A960" s="295" t="n"/>
      <c r="B960" s="14" t="n"/>
      <c r="C960" s="15" t="n"/>
      <c r="D960" s="15" t="n"/>
      <c r="E960" s="15">
        <f>D957*Setup!$B$5</f>
        <v/>
      </c>
      <c r="F960" s="15">
        <f>D957-E957</f>
        <v/>
      </c>
      <c r="G960" s="15" t="n"/>
      <c r="H960" s="15" t="n"/>
      <c r="I960" s="15" t="n"/>
      <c r="J960" s="15">
        <f>C957+F957+G957-I957</f>
        <v/>
      </c>
      <c r="K960" s="15" t="n"/>
      <c r="L960" s="15">
        <f>K957*Setup!$B$6</f>
        <v/>
      </c>
      <c r="M960" s="15">
        <f>J957-L957</f>
        <v/>
      </c>
      <c r="N960" s="21" t="n"/>
    </row>
    <row r="961">
      <c r="A961" s="295" t="n"/>
      <c r="B961" s="14" t="n"/>
      <c r="C961" s="15" t="n"/>
      <c r="D961" s="15" t="n"/>
      <c r="E961" s="15">
        <f>D958*Setup!$B$5</f>
        <v/>
      </c>
      <c r="F961" s="15">
        <f>D958-E958</f>
        <v/>
      </c>
      <c r="G961" s="15" t="n"/>
      <c r="H961" s="15" t="n"/>
      <c r="I961" s="15" t="n"/>
      <c r="J961" s="15">
        <f>C958+F958+G958-I958</f>
        <v/>
      </c>
      <c r="K961" s="15" t="n"/>
      <c r="L961" s="15">
        <f>K958*Setup!$B$6</f>
        <v/>
      </c>
      <c r="M961" s="15">
        <f>J958-L958</f>
        <v/>
      </c>
      <c r="N961" s="21" t="n"/>
    </row>
    <row r="962">
      <c r="A962" s="295" t="n"/>
      <c r="B962" s="14" t="n"/>
      <c r="C962" s="15" t="n"/>
      <c r="D962" s="15" t="n"/>
      <c r="E962" s="15">
        <f>D959*Setup!$B$5</f>
        <v/>
      </c>
      <c r="F962" s="15">
        <f>D959-E959</f>
        <v/>
      </c>
      <c r="G962" s="15" t="n"/>
      <c r="H962" s="15" t="n"/>
      <c r="I962" s="15" t="n"/>
      <c r="J962" s="15">
        <f>C959+F959+G959-I959</f>
        <v/>
      </c>
      <c r="K962" s="15" t="n"/>
      <c r="L962" s="15">
        <f>K959*Setup!$B$6</f>
        <v/>
      </c>
      <c r="M962" s="15">
        <f>J959-L959</f>
        <v/>
      </c>
      <c r="N962" s="21" t="n"/>
    </row>
    <row r="963">
      <c r="A963" s="295" t="n"/>
      <c r="B963" s="14" t="n"/>
      <c r="C963" s="15" t="n"/>
      <c r="D963" s="15" t="n"/>
      <c r="E963" s="15">
        <f>D960*Setup!$B$5</f>
        <v/>
      </c>
      <c r="F963" s="15">
        <f>D960-E960</f>
        <v/>
      </c>
      <c r="G963" s="15" t="n"/>
      <c r="H963" s="15" t="n"/>
      <c r="I963" s="15" t="n"/>
      <c r="J963" s="15">
        <f>C960+F960+G960-I960</f>
        <v/>
      </c>
      <c r="K963" s="15" t="n"/>
      <c r="L963" s="15">
        <f>K960*Setup!$B$6</f>
        <v/>
      </c>
      <c r="M963" s="15">
        <f>J960-L960</f>
        <v/>
      </c>
      <c r="N963" s="21" t="n"/>
    </row>
    <row r="964">
      <c r="A964" s="295" t="n"/>
      <c r="B964" s="14" t="n"/>
      <c r="C964" s="15" t="n"/>
      <c r="D964" s="15" t="n"/>
      <c r="E964" s="15">
        <f>D961*Setup!$B$5</f>
        <v/>
      </c>
      <c r="F964" s="15">
        <f>D961-E961</f>
        <v/>
      </c>
      <c r="G964" s="15" t="n"/>
      <c r="H964" s="15" t="n"/>
      <c r="I964" s="15" t="n"/>
      <c r="J964" s="15">
        <f>C961+F961+G961-I961</f>
        <v/>
      </c>
      <c r="K964" s="15" t="n"/>
      <c r="L964" s="15">
        <f>K961*Setup!$B$6</f>
        <v/>
      </c>
      <c r="M964" s="15">
        <f>J961-L961</f>
        <v/>
      </c>
      <c r="N964" s="21" t="n"/>
    </row>
    <row r="965">
      <c r="A965" s="295" t="n"/>
      <c r="B965" s="14" t="n"/>
      <c r="C965" s="15" t="n"/>
      <c r="D965" s="15" t="n"/>
      <c r="E965" s="15">
        <f>D962*Setup!$B$5</f>
        <v/>
      </c>
      <c r="F965" s="15">
        <f>D962-E962</f>
        <v/>
      </c>
      <c r="G965" s="15" t="n"/>
      <c r="H965" s="15" t="n"/>
      <c r="I965" s="15" t="n"/>
      <c r="J965" s="15">
        <f>C962+F962+G962-I962</f>
        <v/>
      </c>
      <c r="K965" s="15" t="n"/>
      <c r="L965" s="15">
        <f>K962*Setup!$B$6</f>
        <v/>
      </c>
      <c r="M965" s="15">
        <f>J962-L962</f>
        <v/>
      </c>
      <c r="N965" s="21" t="n"/>
    </row>
    <row r="966">
      <c r="A966" s="295" t="n"/>
      <c r="B966" s="14" t="n"/>
      <c r="C966" s="15" t="n"/>
      <c r="D966" s="15" t="n"/>
      <c r="E966" s="15">
        <f>D963*Setup!$B$5</f>
        <v/>
      </c>
      <c r="F966" s="15">
        <f>D963-E963</f>
        <v/>
      </c>
      <c r="G966" s="15" t="n"/>
      <c r="H966" s="15" t="n"/>
      <c r="I966" s="15" t="n"/>
      <c r="J966" s="15">
        <f>C963+F963+G963-I963</f>
        <v/>
      </c>
      <c r="K966" s="15" t="n"/>
      <c r="L966" s="15">
        <f>K963*Setup!$B$6</f>
        <v/>
      </c>
      <c r="M966" s="15">
        <f>J963-L963</f>
        <v/>
      </c>
      <c r="N966" s="21" t="n"/>
    </row>
    <row r="967">
      <c r="A967" s="295" t="n"/>
      <c r="B967" s="14" t="n"/>
      <c r="C967" s="15" t="n"/>
      <c r="D967" s="15" t="n"/>
      <c r="E967" s="15">
        <f>D964*Setup!$B$5</f>
        <v/>
      </c>
      <c r="F967" s="15">
        <f>D964-E964</f>
        <v/>
      </c>
      <c r="G967" s="15" t="n"/>
      <c r="H967" s="15" t="n"/>
      <c r="I967" s="15" t="n"/>
      <c r="J967" s="15">
        <f>C964+F964+G964-I964</f>
        <v/>
      </c>
      <c r="K967" s="15" t="n"/>
      <c r="L967" s="15">
        <f>K964*Setup!$B$6</f>
        <v/>
      </c>
      <c r="M967" s="15">
        <f>J964-L964</f>
        <v/>
      </c>
      <c r="N967" s="21" t="n"/>
    </row>
    <row r="968">
      <c r="A968" s="295" t="n"/>
      <c r="B968" s="14" t="n"/>
      <c r="C968" s="15" t="n"/>
      <c r="D968" s="15" t="n"/>
      <c r="E968" s="15">
        <f>D965*Setup!$B$5</f>
        <v/>
      </c>
      <c r="F968" s="15">
        <f>D965-E965</f>
        <v/>
      </c>
      <c r="G968" s="15" t="n"/>
      <c r="H968" s="15" t="n"/>
      <c r="I968" s="15" t="n"/>
      <c r="J968" s="15">
        <f>C965+F965+G965-I965</f>
        <v/>
      </c>
      <c r="K968" s="15" t="n"/>
      <c r="L968" s="15">
        <f>K965*Setup!$B$6</f>
        <v/>
      </c>
      <c r="M968" s="15">
        <f>J965-L965</f>
        <v/>
      </c>
      <c r="N968" s="21" t="n"/>
    </row>
    <row r="969">
      <c r="A969" s="295" t="n"/>
      <c r="B969" s="14" t="n"/>
      <c r="C969" s="15" t="n"/>
      <c r="D969" s="15" t="n"/>
      <c r="E969" s="15">
        <f>D966*Setup!$B$5</f>
        <v/>
      </c>
      <c r="F969" s="15">
        <f>D966-E966</f>
        <v/>
      </c>
      <c r="G969" s="15" t="n"/>
      <c r="H969" s="15" t="n"/>
      <c r="I969" s="15" t="n"/>
      <c r="J969" s="15">
        <f>C966+F966+G966-I966</f>
        <v/>
      </c>
      <c r="K969" s="15" t="n"/>
      <c r="L969" s="15">
        <f>K966*Setup!$B$6</f>
        <v/>
      </c>
      <c r="M969" s="15">
        <f>J966-L966</f>
        <v/>
      </c>
      <c r="N969" s="21" t="n"/>
    </row>
    <row r="970">
      <c r="A970" s="295" t="n"/>
      <c r="B970" s="14" t="n"/>
      <c r="C970" s="15" t="n"/>
      <c r="D970" s="15" t="n"/>
      <c r="E970" s="15">
        <f>D967*Setup!$B$5</f>
        <v/>
      </c>
      <c r="F970" s="15">
        <f>D967-E967</f>
        <v/>
      </c>
      <c r="G970" s="15" t="n"/>
      <c r="H970" s="15" t="n"/>
      <c r="I970" s="15" t="n"/>
      <c r="J970" s="15">
        <f>C967+F967+G967-I967</f>
        <v/>
      </c>
      <c r="K970" s="15" t="n"/>
      <c r="L970" s="15">
        <f>K967*Setup!$B$6</f>
        <v/>
      </c>
      <c r="M970" s="15">
        <f>J967-L967</f>
        <v/>
      </c>
      <c r="N970" s="21" t="n"/>
    </row>
    <row r="971">
      <c r="A971" s="295" t="n"/>
      <c r="B971" s="14" t="n"/>
      <c r="C971" s="15" t="n"/>
      <c r="D971" s="15" t="n"/>
      <c r="E971" s="15">
        <f>D968*Setup!$B$5</f>
        <v/>
      </c>
      <c r="F971" s="15">
        <f>D968-E968</f>
        <v/>
      </c>
      <c r="G971" s="15" t="n"/>
      <c r="H971" s="15" t="n"/>
      <c r="I971" s="15" t="n"/>
      <c r="J971" s="15">
        <f>C968+F968+G968-I968</f>
        <v/>
      </c>
      <c r="K971" s="15" t="n"/>
      <c r="L971" s="15">
        <f>K968*Setup!$B$6</f>
        <v/>
      </c>
      <c r="M971" s="15">
        <f>J968-L968</f>
        <v/>
      </c>
      <c r="N971" s="21" t="n"/>
    </row>
    <row r="972">
      <c r="A972" s="295" t="n"/>
      <c r="B972" s="14" t="n"/>
      <c r="C972" s="15" t="n"/>
      <c r="D972" s="15" t="n"/>
      <c r="E972" s="15">
        <f>D969*Setup!$B$5</f>
        <v/>
      </c>
      <c r="F972" s="15">
        <f>D969-E969</f>
        <v/>
      </c>
      <c r="G972" s="15" t="n"/>
      <c r="H972" s="15" t="n"/>
      <c r="I972" s="15" t="n"/>
      <c r="J972" s="15">
        <f>C969+F969+G969-I969</f>
        <v/>
      </c>
      <c r="K972" s="15" t="n"/>
      <c r="L972" s="15">
        <f>K969*Setup!$B$6</f>
        <v/>
      </c>
      <c r="M972" s="15">
        <f>J969-L969</f>
        <v/>
      </c>
      <c r="N972" s="21" t="n"/>
    </row>
    <row r="973">
      <c r="A973" s="295" t="n"/>
      <c r="B973" s="14" t="n"/>
      <c r="C973" s="15" t="n"/>
      <c r="D973" s="15" t="n"/>
      <c r="E973" s="15">
        <f>D970*Setup!$B$5</f>
        <v/>
      </c>
      <c r="F973" s="15">
        <f>D970-E970</f>
        <v/>
      </c>
      <c r="G973" s="15" t="n"/>
      <c r="H973" s="15" t="n"/>
      <c r="I973" s="15" t="n"/>
      <c r="J973" s="15">
        <f>C970+F970+G970-I970</f>
        <v/>
      </c>
      <c r="K973" s="15" t="n"/>
      <c r="L973" s="15">
        <f>K970*Setup!$B$6</f>
        <v/>
      </c>
      <c r="M973" s="15">
        <f>J970-L970</f>
        <v/>
      </c>
      <c r="N973" s="21" t="n"/>
    </row>
    <row r="974">
      <c r="A974" s="295" t="n"/>
      <c r="B974" s="14" t="n"/>
      <c r="C974" s="15" t="n"/>
      <c r="D974" s="15" t="n"/>
      <c r="E974" s="15">
        <f>D971*Setup!$B$5</f>
        <v/>
      </c>
      <c r="F974" s="15">
        <f>D971-E971</f>
        <v/>
      </c>
      <c r="G974" s="15" t="n"/>
      <c r="H974" s="15" t="n"/>
      <c r="I974" s="15" t="n"/>
      <c r="J974" s="15">
        <f>C971+F971+G971-I971</f>
        <v/>
      </c>
      <c r="K974" s="15" t="n"/>
      <c r="L974" s="15">
        <f>K971*Setup!$B$6</f>
        <v/>
      </c>
      <c r="M974" s="15">
        <f>J971-L971</f>
        <v/>
      </c>
      <c r="N974" s="21" t="n"/>
    </row>
    <row r="975">
      <c r="A975" s="295" t="n"/>
      <c r="B975" s="14" t="n"/>
      <c r="C975" s="15" t="n"/>
      <c r="D975" s="15" t="n"/>
      <c r="E975" s="15">
        <f>D972*Setup!$B$5</f>
        <v/>
      </c>
      <c r="F975" s="15">
        <f>D972-E972</f>
        <v/>
      </c>
      <c r="G975" s="15" t="n"/>
      <c r="H975" s="15" t="n"/>
      <c r="I975" s="15" t="n"/>
      <c r="J975" s="15">
        <f>C972+F972+G972-I972</f>
        <v/>
      </c>
      <c r="K975" s="15" t="n"/>
      <c r="L975" s="15">
        <f>K972*Setup!$B$6</f>
        <v/>
      </c>
      <c r="M975" s="15">
        <f>J972-L972</f>
        <v/>
      </c>
      <c r="N975" s="21" t="n"/>
    </row>
    <row r="976">
      <c r="A976" s="295" t="n"/>
      <c r="B976" s="14" t="n"/>
      <c r="C976" s="15" t="n"/>
      <c r="D976" s="15" t="n"/>
      <c r="E976" s="15">
        <f>D973*Setup!$B$5</f>
        <v/>
      </c>
      <c r="F976" s="15">
        <f>D973-E973</f>
        <v/>
      </c>
      <c r="G976" s="15" t="n"/>
      <c r="H976" s="15" t="n"/>
      <c r="I976" s="15" t="n"/>
      <c r="J976" s="15">
        <f>C973+F973+G973-I973</f>
        <v/>
      </c>
      <c r="K976" s="15" t="n"/>
      <c r="L976" s="15">
        <f>K973*Setup!$B$6</f>
        <v/>
      </c>
      <c r="M976" s="15">
        <f>J973-L973</f>
        <v/>
      </c>
      <c r="N976" s="21" t="n"/>
    </row>
    <row r="977">
      <c r="A977" s="295" t="n"/>
      <c r="B977" s="14" t="n"/>
      <c r="C977" s="15" t="n"/>
      <c r="D977" s="15" t="n"/>
      <c r="E977" s="15">
        <f>D974*Setup!$B$5</f>
        <v/>
      </c>
      <c r="F977" s="15">
        <f>D974-E974</f>
        <v/>
      </c>
      <c r="G977" s="15" t="n"/>
      <c r="H977" s="15" t="n"/>
      <c r="I977" s="15" t="n"/>
      <c r="J977" s="15">
        <f>C974+F974+G974-I974</f>
        <v/>
      </c>
      <c r="K977" s="15" t="n"/>
      <c r="L977" s="15">
        <f>K974*Setup!$B$6</f>
        <v/>
      </c>
      <c r="M977" s="15">
        <f>J974-L974</f>
        <v/>
      </c>
      <c r="N977" s="21" t="n"/>
    </row>
    <row r="978">
      <c r="A978" s="295" t="n"/>
      <c r="B978" s="14" t="n"/>
      <c r="C978" s="15" t="n"/>
      <c r="D978" s="15" t="n"/>
      <c r="E978" s="15">
        <f>D975*Setup!$B$5</f>
        <v/>
      </c>
      <c r="F978" s="15">
        <f>D975-E975</f>
        <v/>
      </c>
      <c r="G978" s="15" t="n"/>
      <c r="H978" s="15" t="n"/>
      <c r="I978" s="15" t="n"/>
      <c r="J978" s="15">
        <f>C975+F975+G975-I975</f>
        <v/>
      </c>
      <c r="K978" s="15" t="n"/>
      <c r="L978" s="15">
        <f>K975*Setup!$B$6</f>
        <v/>
      </c>
      <c r="M978" s="15">
        <f>J975-L975</f>
        <v/>
      </c>
      <c r="N978" s="21" t="n"/>
    </row>
    <row r="979">
      <c r="A979" s="295" t="n"/>
      <c r="B979" s="14" t="n"/>
      <c r="C979" s="15" t="n"/>
      <c r="D979" s="15" t="n"/>
      <c r="E979" s="15">
        <f>D976*Setup!$B$5</f>
        <v/>
      </c>
      <c r="F979" s="15">
        <f>D976-E976</f>
        <v/>
      </c>
      <c r="G979" s="15" t="n"/>
      <c r="H979" s="15" t="n"/>
      <c r="I979" s="15" t="n"/>
      <c r="J979" s="15">
        <f>C976+F976+G976-I976</f>
        <v/>
      </c>
      <c r="K979" s="15" t="n"/>
      <c r="L979" s="15">
        <f>K976*Setup!$B$6</f>
        <v/>
      </c>
      <c r="M979" s="15">
        <f>J976-L976</f>
        <v/>
      </c>
      <c r="N979" s="21" t="n"/>
    </row>
    <row r="980">
      <c r="A980" s="295" t="n"/>
      <c r="B980" s="14" t="n"/>
      <c r="C980" s="15" t="n"/>
      <c r="D980" s="15" t="n"/>
      <c r="E980" s="15">
        <f>D977*Setup!$B$5</f>
        <v/>
      </c>
      <c r="F980" s="15">
        <f>D977-E977</f>
        <v/>
      </c>
      <c r="G980" s="15" t="n"/>
      <c r="H980" s="15" t="n"/>
      <c r="I980" s="15" t="n"/>
      <c r="J980" s="15">
        <f>C977+F977+G977-I977</f>
        <v/>
      </c>
      <c r="K980" s="15" t="n"/>
      <c r="L980" s="15">
        <f>K977*Setup!$B$6</f>
        <v/>
      </c>
      <c r="M980" s="15">
        <f>J977-L977</f>
        <v/>
      </c>
      <c r="N980" s="21" t="n"/>
    </row>
    <row r="981">
      <c r="A981" s="295" t="n"/>
      <c r="B981" s="14" t="n"/>
      <c r="C981" s="15" t="n"/>
      <c r="D981" s="15" t="n"/>
      <c r="E981" s="15">
        <f>D978*Setup!$B$5</f>
        <v/>
      </c>
      <c r="F981" s="15">
        <f>D978-E978</f>
        <v/>
      </c>
      <c r="G981" s="15" t="n"/>
      <c r="H981" s="15" t="n"/>
      <c r="I981" s="15" t="n"/>
      <c r="J981" s="15">
        <f>C978+F978+G978-I978</f>
        <v/>
      </c>
      <c r="K981" s="15" t="n"/>
      <c r="L981" s="15">
        <f>K978*Setup!$B$6</f>
        <v/>
      </c>
      <c r="M981" s="15">
        <f>J978-L978</f>
        <v/>
      </c>
      <c r="N981" s="21" t="n"/>
    </row>
    <row r="982">
      <c r="A982" s="295" t="n"/>
      <c r="B982" s="14" t="n"/>
      <c r="C982" s="15" t="n"/>
      <c r="D982" s="15" t="n"/>
      <c r="E982" s="15">
        <f>D979*Setup!$B$5</f>
        <v/>
      </c>
      <c r="F982" s="15">
        <f>D979-E979</f>
        <v/>
      </c>
      <c r="G982" s="15" t="n"/>
      <c r="H982" s="15" t="n"/>
      <c r="I982" s="15" t="n"/>
      <c r="J982" s="15">
        <f>C979+F979+G979-I979</f>
        <v/>
      </c>
      <c r="K982" s="15" t="n"/>
      <c r="L982" s="15">
        <f>K979*Setup!$B$6</f>
        <v/>
      </c>
      <c r="M982" s="15">
        <f>J979-L979</f>
        <v/>
      </c>
      <c r="N982" s="21" t="n"/>
    </row>
    <row r="983">
      <c r="A983" s="295" t="n"/>
      <c r="B983" s="14" t="n"/>
      <c r="C983" s="15" t="n"/>
      <c r="D983" s="15" t="n"/>
      <c r="E983" s="15">
        <f>D980*Setup!$B$5</f>
        <v/>
      </c>
      <c r="F983" s="15">
        <f>D980-E980</f>
        <v/>
      </c>
      <c r="G983" s="15" t="n"/>
      <c r="H983" s="15" t="n"/>
      <c r="I983" s="15" t="n"/>
      <c r="J983" s="15">
        <f>C980+F980+G980-I980</f>
        <v/>
      </c>
      <c r="K983" s="15" t="n"/>
      <c r="L983" s="15">
        <f>K980*Setup!$B$6</f>
        <v/>
      </c>
      <c r="M983" s="15">
        <f>J980-L980</f>
        <v/>
      </c>
      <c r="N983" s="21" t="n"/>
    </row>
    <row r="984">
      <c r="A984" s="295" t="n"/>
      <c r="B984" s="14" t="n"/>
      <c r="C984" s="15" t="n"/>
      <c r="D984" s="15" t="n"/>
      <c r="E984" s="15">
        <f>D981*Setup!$B$5</f>
        <v/>
      </c>
      <c r="F984" s="15">
        <f>D981-E981</f>
        <v/>
      </c>
      <c r="G984" s="15" t="n"/>
      <c r="H984" s="15" t="n"/>
      <c r="I984" s="15" t="n"/>
      <c r="J984" s="15">
        <f>C981+F981+G981-I981</f>
        <v/>
      </c>
      <c r="K984" s="15" t="n"/>
      <c r="L984" s="15">
        <f>K981*Setup!$B$6</f>
        <v/>
      </c>
      <c r="M984" s="15">
        <f>J981-L981</f>
        <v/>
      </c>
      <c r="N984" s="21" t="n"/>
    </row>
    <row r="985">
      <c r="A985" s="295" t="n"/>
      <c r="B985" s="14" t="n"/>
      <c r="C985" s="15" t="n"/>
      <c r="D985" s="15" t="n"/>
      <c r="E985" s="15">
        <f>D982*Setup!$B$5</f>
        <v/>
      </c>
      <c r="F985" s="15">
        <f>D982-E982</f>
        <v/>
      </c>
      <c r="G985" s="15" t="n"/>
      <c r="H985" s="15" t="n"/>
      <c r="I985" s="15" t="n"/>
      <c r="J985" s="15">
        <f>C982+F982+G982-I982</f>
        <v/>
      </c>
      <c r="K985" s="15" t="n"/>
      <c r="L985" s="15">
        <f>K982*Setup!$B$6</f>
        <v/>
      </c>
      <c r="M985" s="15">
        <f>J982-L982</f>
        <v/>
      </c>
      <c r="N985" s="21" t="n"/>
    </row>
    <row r="986">
      <c r="A986" s="295" t="n"/>
      <c r="B986" s="14" t="n"/>
      <c r="C986" s="15" t="n"/>
      <c r="D986" s="15" t="n"/>
      <c r="E986" s="15">
        <f>D983*Setup!$B$5</f>
        <v/>
      </c>
      <c r="F986" s="15">
        <f>D983-E983</f>
        <v/>
      </c>
      <c r="G986" s="15" t="n"/>
      <c r="H986" s="15" t="n"/>
      <c r="I986" s="15" t="n"/>
      <c r="J986" s="15">
        <f>C983+F983+G983-I983</f>
        <v/>
      </c>
      <c r="K986" s="15" t="n"/>
      <c r="L986" s="15">
        <f>K983*Setup!$B$6</f>
        <v/>
      </c>
      <c r="M986" s="15">
        <f>J983-L983</f>
        <v/>
      </c>
      <c r="N986" s="21" t="n"/>
    </row>
    <row r="987">
      <c r="A987" s="295" t="n"/>
      <c r="B987" s="14" t="n"/>
      <c r="C987" s="15" t="n"/>
      <c r="D987" s="15" t="n"/>
      <c r="E987" s="15">
        <f>D984*Setup!$B$5</f>
        <v/>
      </c>
      <c r="F987" s="15">
        <f>D984-E984</f>
        <v/>
      </c>
      <c r="G987" s="15" t="n"/>
      <c r="H987" s="15" t="n"/>
      <c r="I987" s="15" t="n"/>
      <c r="J987" s="15">
        <f>C984+F984+G984-I984</f>
        <v/>
      </c>
      <c r="K987" s="15" t="n"/>
      <c r="L987" s="15">
        <f>K984*Setup!$B$6</f>
        <v/>
      </c>
      <c r="M987" s="15">
        <f>J984-L984</f>
        <v/>
      </c>
      <c r="N987" s="21" t="n"/>
    </row>
    <row r="988">
      <c r="A988" s="295" t="n"/>
      <c r="B988" s="14" t="n"/>
      <c r="C988" s="15" t="n"/>
      <c r="D988" s="15" t="n"/>
      <c r="E988" s="15">
        <f>D985*Setup!$B$5</f>
        <v/>
      </c>
      <c r="F988" s="15">
        <f>D985-E985</f>
        <v/>
      </c>
      <c r="G988" s="15" t="n"/>
      <c r="H988" s="15" t="n"/>
      <c r="I988" s="15" t="n"/>
      <c r="J988" s="15">
        <f>C985+F985+G985-I985</f>
        <v/>
      </c>
      <c r="K988" s="15" t="n"/>
      <c r="L988" s="15">
        <f>K985*Setup!$B$6</f>
        <v/>
      </c>
      <c r="M988" s="15">
        <f>J985-L985</f>
        <v/>
      </c>
      <c r="N988" s="21" t="n"/>
    </row>
    <row r="989">
      <c r="A989" s="295" t="n"/>
      <c r="B989" s="14" t="n"/>
      <c r="C989" s="15" t="n"/>
      <c r="D989" s="15" t="n"/>
      <c r="E989" s="15">
        <f>D986*Setup!$B$5</f>
        <v/>
      </c>
      <c r="F989" s="15">
        <f>D986-E986</f>
        <v/>
      </c>
      <c r="G989" s="15" t="n"/>
      <c r="H989" s="15" t="n"/>
      <c r="I989" s="15" t="n"/>
      <c r="J989" s="15">
        <f>C986+F986+G986-I986</f>
        <v/>
      </c>
      <c r="K989" s="15" t="n"/>
      <c r="L989" s="15">
        <f>K986*Setup!$B$6</f>
        <v/>
      </c>
      <c r="M989" s="15">
        <f>J986-L986</f>
        <v/>
      </c>
      <c r="N989" s="21" t="n"/>
    </row>
    <row r="990">
      <c r="A990" s="295" t="n"/>
      <c r="B990" s="14" t="n"/>
      <c r="C990" s="15" t="n"/>
      <c r="D990" s="15" t="n"/>
      <c r="E990" s="15">
        <f>D987*Setup!$B$5</f>
        <v/>
      </c>
      <c r="F990" s="15">
        <f>D987-E987</f>
        <v/>
      </c>
      <c r="G990" s="15" t="n"/>
      <c r="H990" s="15" t="n"/>
      <c r="I990" s="15" t="n"/>
      <c r="J990" s="15">
        <f>C987+F987+G987-I987</f>
        <v/>
      </c>
      <c r="K990" s="15" t="n"/>
      <c r="L990" s="15">
        <f>K987*Setup!$B$6</f>
        <v/>
      </c>
      <c r="M990" s="15">
        <f>J987-L987</f>
        <v/>
      </c>
      <c r="N990" s="21" t="n"/>
    </row>
    <row r="991">
      <c r="A991" s="295" t="n"/>
      <c r="B991" s="14" t="n"/>
      <c r="C991" s="15" t="n"/>
      <c r="D991" s="15" t="n"/>
      <c r="E991" s="15">
        <f>D988*Setup!$B$5</f>
        <v/>
      </c>
      <c r="F991" s="15">
        <f>D988-E988</f>
        <v/>
      </c>
      <c r="G991" s="15" t="n"/>
      <c r="H991" s="15" t="n"/>
      <c r="I991" s="15" t="n"/>
      <c r="J991" s="15">
        <f>C988+F988+G988-I988</f>
        <v/>
      </c>
      <c r="K991" s="15" t="n"/>
      <c r="L991" s="15">
        <f>K988*Setup!$B$6</f>
        <v/>
      </c>
      <c r="M991" s="15">
        <f>J988-L988</f>
        <v/>
      </c>
      <c r="N991" s="21" t="n"/>
    </row>
    <row r="992">
      <c r="A992" s="295" t="n"/>
      <c r="B992" s="14" t="n"/>
      <c r="C992" s="15" t="n"/>
      <c r="D992" s="15" t="n"/>
      <c r="E992" s="15">
        <f>D989*Setup!$B$5</f>
        <v/>
      </c>
      <c r="F992" s="15">
        <f>D989-E989</f>
        <v/>
      </c>
      <c r="G992" s="15" t="n"/>
      <c r="H992" s="15" t="n"/>
      <c r="I992" s="15" t="n"/>
      <c r="J992" s="15">
        <f>C989+F989+G989-I989</f>
        <v/>
      </c>
      <c r="K992" s="15" t="n"/>
      <c r="L992" s="15">
        <f>K989*Setup!$B$6</f>
        <v/>
      </c>
      <c r="M992" s="15">
        <f>J989-L989</f>
        <v/>
      </c>
      <c r="N992" s="21" t="n"/>
    </row>
    <row r="993">
      <c r="A993" s="295" t="n"/>
      <c r="B993" s="14" t="n"/>
      <c r="C993" s="15" t="n"/>
      <c r="D993" s="15" t="n"/>
      <c r="E993" s="15">
        <f>D990*Setup!$B$5</f>
        <v/>
      </c>
      <c r="F993" s="15">
        <f>D990-E990</f>
        <v/>
      </c>
      <c r="G993" s="15" t="n"/>
      <c r="H993" s="15" t="n"/>
      <c r="I993" s="15" t="n"/>
      <c r="J993" s="15">
        <f>C990+F990+G990-I990</f>
        <v/>
      </c>
      <c r="K993" s="15" t="n"/>
      <c r="L993" s="15">
        <f>K990*Setup!$B$6</f>
        <v/>
      </c>
      <c r="M993" s="15">
        <f>J990-L990</f>
        <v/>
      </c>
      <c r="N993" s="21" t="n"/>
    </row>
    <row r="994">
      <c r="A994" s="295" t="n"/>
      <c r="B994" s="14" t="n"/>
      <c r="C994" s="15" t="n"/>
      <c r="D994" s="15" t="n"/>
      <c r="E994" s="15">
        <f>D991*Setup!$B$5</f>
        <v/>
      </c>
      <c r="F994" s="15">
        <f>D991-E991</f>
        <v/>
      </c>
      <c r="G994" s="15" t="n"/>
      <c r="H994" s="15" t="n"/>
      <c r="I994" s="15" t="n"/>
      <c r="J994" s="15">
        <f>C991+F991+G991-I991</f>
        <v/>
      </c>
      <c r="K994" s="15" t="n"/>
      <c r="L994" s="15">
        <f>K991*Setup!$B$6</f>
        <v/>
      </c>
      <c r="M994" s="15">
        <f>J991-L991</f>
        <v/>
      </c>
      <c r="N994" s="21" t="n"/>
    </row>
    <row r="995">
      <c r="A995" s="295" t="n"/>
      <c r="B995" s="14" t="n"/>
      <c r="C995" s="15" t="n"/>
      <c r="D995" s="15" t="n"/>
      <c r="E995" s="15">
        <f>D992*Setup!$B$5</f>
        <v/>
      </c>
      <c r="F995" s="15">
        <f>D992-E992</f>
        <v/>
      </c>
      <c r="G995" s="15" t="n"/>
      <c r="H995" s="15" t="n"/>
      <c r="I995" s="15" t="n"/>
      <c r="J995" s="15">
        <f>C992+F992+G992-I992</f>
        <v/>
      </c>
      <c r="K995" s="15" t="n"/>
      <c r="L995" s="15">
        <f>K992*Setup!$B$6</f>
        <v/>
      </c>
      <c r="M995" s="15">
        <f>J992-L992</f>
        <v/>
      </c>
      <c r="N995" s="21" t="n"/>
    </row>
    <row r="996">
      <c r="A996" s="295" t="n"/>
      <c r="B996" s="14" t="n"/>
      <c r="C996" s="15" t="n"/>
      <c r="D996" s="15" t="n"/>
      <c r="E996" s="15">
        <f>D993*Setup!$B$5</f>
        <v/>
      </c>
      <c r="F996" s="15">
        <f>D993-E993</f>
        <v/>
      </c>
      <c r="G996" s="15" t="n"/>
      <c r="H996" s="15" t="n"/>
      <c r="I996" s="15" t="n"/>
      <c r="J996" s="15">
        <f>C993+F993+G993-I993</f>
        <v/>
      </c>
      <c r="K996" s="15" t="n"/>
      <c r="L996" s="15">
        <f>K993*Setup!$B$6</f>
        <v/>
      </c>
      <c r="M996" s="15">
        <f>J993-L993</f>
        <v/>
      </c>
      <c r="N996" s="21" t="n"/>
    </row>
    <row r="997">
      <c r="A997" s="295" t="n"/>
      <c r="B997" s="14" t="n"/>
      <c r="C997" s="15" t="n"/>
      <c r="D997" s="15" t="n"/>
      <c r="E997" s="15">
        <f>D994*Setup!$B$5</f>
        <v/>
      </c>
      <c r="F997" s="15">
        <f>D994-E994</f>
        <v/>
      </c>
      <c r="G997" s="15" t="n"/>
      <c r="H997" s="15" t="n"/>
      <c r="I997" s="15" t="n"/>
      <c r="J997" s="15">
        <f>C994+F994+G994-I994</f>
        <v/>
      </c>
      <c r="K997" s="15" t="n"/>
      <c r="L997" s="15">
        <f>K994*Setup!$B$6</f>
        <v/>
      </c>
      <c r="M997" s="15">
        <f>J994-L994</f>
        <v/>
      </c>
      <c r="N997" s="21" t="n"/>
    </row>
    <row r="998">
      <c r="A998" s="295" t="n"/>
      <c r="B998" s="14" t="n"/>
      <c r="C998" s="15" t="n"/>
      <c r="D998" s="15" t="n"/>
      <c r="E998" s="15">
        <f>D995*Setup!$B$5</f>
        <v/>
      </c>
      <c r="F998" s="15">
        <f>D995-E995</f>
        <v/>
      </c>
      <c r="G998" s="15" t="n"/>
      <c r="H998" s="15" t="n"/>
      <c r="I998" s="15" t="n"/>
      <c r="J998" s="15">
        <f>C995+F995+G995-I995</f>
        <v/>
      </c>
      <c r="K998" s="15" t="n"/>
      <c r="L998" s="15">
        <f>K995*Setup!$B$6</f>
        <v/>
      </c>
      <c r="M998" s="15">
        <f>J995-L995</f>
        <v/>
      </c>
      <c r="N998" s="21" t="n"/>
    </row>
    <row r="999">
      <c r="A999" s="295" t="n"/>
      <c r="B999" s="14" t="n"/>
      <c r="C999" s="15" t="n"/>
      <c r="D999" s="15" t="n"/>
      <c r="E999" s="15">
        <f>D996*Setup!$B$5</f>
        <v/>
      </c>
      <c r="F999" s="15">
        <f>D996-E996</f>
        <v/>
      </c>
      <c r="G999" s="15" t="n"/>
      <c r="H999" s="15" t="n"/>
      <c r="I999" s="15" t="n"/>
      <c r="J999" s="15">
        <f>C996+F996+G996-I996</f>
        <v/>
      </c>
      <c r="K999" s="15" t="n"/>
      <c r="L999" s="15">
        <f>K996*Setup!$B$6</f>
        <v/>
      </c>
      <c r="M999" s="15">
        <f>J996-L996</f>
        <v/>
      </c>
      <c r="N999" s="21" t="n"/>
    </row>
    <row r="1000">
      <c r="A1000" s="295" t="n"/>
      <c r="B1000" s="14" t="n"/>
      <c r="C1000" s="15" t="n"/>
      <c r="D1000" s="15" t="n"/>
      <c r="E1000" s="15">
        <f>D997*Setup!$B$5</f>
        <v/>
      </c>
      <c r="F1000" s="15">
        <f>D997-E997</f>
        <v/>
      </c>
      <c r="G1000" s="15" t="n"/>
      <c r="H1000" s="15" t="n"/>
      <c r="I1000" s="15" t="n"/>
      <c r="J1000" s="15">
        <f>C997+F997+G997-I997</f>
        <v/>
      </c>
      <c r="K1000" s="15" t="n"/>
      <c r="L1000" s="15">
        <f>K997*Setup!$B$6</f>
        <v/>
      </c>
      <c r="M1000" s="15">
        <f>J997-L997</f>
        <v/>
      </c>
      <c r="N1000" s="21" t="n"/>
    </row>
    <row r="1001">
      <c r="A1001" s="295" t="n"/>
      <c r="B1001" s="14" t="n"/>
      <c r="C1001" s="15" t="n"/>
      <c r="D1001" s="15" t="n"/>
      <c r="E1001" s="15">
        <f>D998*Setup!$B$5</f>
        <v/>
      </c>
      <c r="F1001" s="15">
        <f>D998-E998</f>
        <v/>
      </c>
      <c r="G1001" s="15" t="n"/>
      <c r="H1001" s="15" t="n"/>
      <c r="I1001" s="15" t="n"/>
      <c r="J1001" s="15">
        <f>C998+F998+G998-I998</f>
        <v/>
      </c>
      <c r="K1001" s="15" t="n"/>
      <c r="L1001" s="15">
        <f>K998*Setup!$B$6</f>
        <v/>
      </c>
      <c r="M1001" s="15">
        <f>J998-L998</f>
        <v/>
      </c>
      <c r="N1001" s="21" t="n"/>
    </row>
    <row r="1002">
      <c r="A1002" s="295" t="n"/>
      <c r="B1002" s="14" t="n"/>
      <c r="C1002" s="15" t="n"/>
      <c r="D1002" s="15" t="n"/>
      <c r="E1002" s="15">
        <f>D999*Setup!$B$5</f>
        <v/>
      </c>
      <c r="F1002" s="15">
        <f>D999-E999</f>
        <v/>
      </c>
      <c r="G1002" s="15" t="n"/>
      <c r="H1002" s="15" t="n"/>
      <c r="I1002" s="15" t="n"/>
      <c r="J1002" s="15">
        <f>C999+F999+G999-I999</f>
        <v/>
      </c>
      <c r="K1002" s="15" t="n"/>
      <c r="L1002" s="15">
        <f>K999*Setup!$B$6</f>
        <v/>
      </c>
      <c r="M1002" s="15">
        <f>J999-L999</f>
        <v/>
      </c>
      <c r="N1002" s="21" t="n"/>
    </row>
    <row r="1003">
      <c r="A1003" s="295" t="n"/>
      <c r="B1003" s="14" t="n"/>
      <c r="C1003" s="15" t="n"/>
      <c r="D1003" s="15" t="n"/>
      <c r="E1003" s="15">
        <f>D1000*Setup!$B$5</f>
        <v/>
      </c>
      <c r="F1003" s="15">
        <f>D1000-E1000</f>
        <v/>
      </c>
      <c r="G1003" s="15" t="n"/>
      <c r="H1003" s="15" t="n"/>
      <c r="I1003" s="15" t="n"/>
      <c r="J1003" s="15">
        <f>C1000+F1000+G1000-I1000</f>
        <v/>
      </c>
      <c r="K1003" s="15" t="n"/>
      <c r="L1003" s="15">
        <f>K1000*Setup!$B$6</f>
        <v/>
      </c>
      <c r="M1003" s="15">
        <f>J1000-L1000</f>
        <v/>
      </c>
      <c r="N1003" s="21" t="n"/>
    </row>
    <row r="1004">
      <c r="A1004" s="295" t="n"/>
      <c r="B1004" s="14" t="n"/>
      <c r="C1004" s="15" t="n"/>
      <c r="D1004" s="15" t="n"/>
      <c r="E1004" s="15">
        <f>D1001*Setup!$B$5</f>
        <v/>
      </c>
      <c r="F1004" s="15">
        <f>D1001-E1001</f>
        <v/>
      </c>
      <c r="G1004" s="15" t="n"/>
      <c r="H1004" s="15" t="n"/>
      <c r="I1004" s="15" t="n"/>
      <c r="J1004" s="15">
        <f>C1001+F1001+G1001-I1001</f>
        <v/>
      </c>
      <c r="K1004" s="15" t="n"/>
      <c r="L1004" s="15">
        <f>K1001*Setup!$B$6</f>
        <v/>
      </c>
      <c r="M1004" s="15">
        <f>J1001-L1001</f>
        <v/>
      </c>
      <c r="N1004" s="21" t="n"/>
    </row>
    <row r="1005">
      <c r="A1005" s="295" t="n"/>
      <c r="B1005" s="14" t="n"/>
      <c r="C1005" s="15" t="n"/>
      <c r="D1005" s="15" t="n"/>
      <c r="E1005" s="15">
        <f>D1002*Setup!$B$5</f>
        <v/>
      </c>
      <c r="F1005" s="15">
        <f>D1002-E1002</f>
        <v/>
      </c>
      <c r="G1005" s="15" t="n"/>
      <c r="H1005" s="15" t="n"/>
      <c r="I1005" s="15" t="n"/>
      <c r="J1005" s="15">
        <f>C1002+F1002+G1002-I1002</f>
        <v/>
      </c>
      <c r="K1005" s="15" t="n"/>
      <c r="L1005" s="15">
        <f>K1002*Setup!$B$6</f>
        <v/>
      </c>
      <c r="M1005" s="15">
        <f>J1002-L1002</f>
        <v/>
      </c>
      <c r="N1005" s="21" t="n"/>
    </row>
    <row r="1006">
      <c r="A1006" s="295" t="n"/>
      <c r="B1006" s="14" t="n"/>
      <c r="C1006" s="15" t="n"/>
      <c r="D1006" s="15" t="n"/>
      <c r="E1006" s="15">
        <f>D1003*Setup!$B$5</f>
        <v/>
      </c>
      <c r="F1006" s="15">
        <f>D1003-E1003</f>
        <v/>
      </c>
      <c r="G1006" s="15" t="n"/>
      <c r="H1006" s="15" t="n"/>
      <c r="I1006" s="15" t="n"/>
      <c r="J1006" s="15">
        <f>C1003+F1003+G1003-I1003</f>
        <v/>
      </c>
      <c r="K1006" s="15" t="n"/>
      <c r="L1006" s="15">
        <f>K1003*Setup!$B$6</f>
        <v/>
      </c>
      <c r="M1006" s="15">
        <f>J1003-L1003</f>
        <v/>
      </c>
      <c r="N1006" s="21" t="n"/>
    </row>
    <row r="1007">
      <c r="A1007" s="295" t="n"/>
      <c r="B1007" s="14" t="n"/>
      <c r="C1007" s="15" t="n"/>
      <c r="D1007" s="15" t="n"/>
      <c r="E1007" s="15">
        <f>D1004*Setup!$B$5</f>
        <v/>
      </c>
      <c r="F1007" s="15">
        <f>D1004-E1004</f>
        <v/>
      </c>
      <c r="G1007" s="15" t="n"/>
      <c r="H1007" s="15" t="n"/>
      <c r="I1007" s="15" t="n"/>
      <c r="J1007" s="15">
        <f>C1004+F1004+G1004-I1004</f>
        <v/>
      </c>
      <c r="K1007" s="15" t="n"/>
      <c r="L1007" s="15">
        <f>K1004*Setup!$B$6</f>
        <v/>
      </c>
      <c r="M1007" s="15">
        <f>J1004-L1004</f>
        <v/>
      </c>
      <c r="N1007" s="21" t="n"/>
    </row>
    <row r="1008">
      <c r="A1008" s="295" t="n"/>
      <c r="B1008" s="14" t="n"/>
      <c r="C1008" s="15" t="n"/>
      <c r="D1008" s="15" t="n"/>
      <c r="E1008" s="15">
        <f>D1005*Setup!$B$5</f>
        <v/>
      </c>
      <c r="F1008" s="15">
        <f>D1005-E1005</f>
        <v/>
      </c>
      <c r="G1008" s="15" t="n"/>
      <c r="H1008" s="15" t="n"/>
      <c r="I1008" s="15" t="n"/>
      <c r="J1008" s="15">
        <f>C1005+F1005+G1005-I1005</f>
        <v/>
      </c>
      <c r="K1008" s="15" t="n"/>
      <c r="L1008" s="15">
        <f>K1005*Setup!$B$6</f>
        <v/>
      </c>
      <c r="M1008" s="15">
        <f>J1005-L1005</f>
        <v/>
      </c>
      <c r="N1008" s="21" t="n"/>
    </row>
    <row r="1009">
      <c r="A1009" s="295" t="n"/>
      <c r="B1009" s="14" t="n"/>
      <c r="C1009" s="15" t="n"/>
      <c r="D1009" s="15" t="n"/>
      <c r="E1009" s="15">
        <f>D1006*Setup!$B$5</f>
        <v/>
      </c>
      <c r="F1009" s="15">
        <f>D1006-E1006</f>
        <v/>
      </c>
      <c r="G1009" s="15" t="n"/>
      <c r="H1009" s="15" t="n"/>
      <c r="I1009" s="15" t="n"/>
      <c r="J1009" s="15">
        <f>C1006+F1006+G1006-I1006</f>
        <v/>
      </c>
      <c r="K1009" s="15" t="n"/>
      <c r="L1009" s="15">
        <f>K1006*Setup!$B$6</f>
        <v/>
      </c>
      <c r="M1009" s="15">
        <f>J1006-L1006</f>
        <v/>
      </c>
      <c r="N1009" s="21" t="n"/>
    </row>
    <row r="1010">
      <c r="A1010" s="295" t="n"/>
      <c r="B1010" s="14" t="n"/>
      <c r="C1010" s="15" t="n"/>
      <c r="D1010" s="15" t="n"/>
      <c r="E1010" s="15">
        <f>D1007*Setup!$B$5</f>
        <v/>
      </c>
      <c r="F1010" s="15">
        <f>D1007-E1007</f>
        <v/>
      </c>
      <c r="G1010" s="15" t="n"/>
      <c r="H1010" s="15" t="n"/>
      <c r="I1010" s="15" t="n"/>
      <c r="J1010" s="15">
        <f>C1007+F1007+G1007-I1007</f>
        <v/>
      </c>
      <c r="K1010" s="15" t="n"/>
      <c r="L1010" s="15">
        <f>K1007*Setup!$B$6</f>
        <v/>
      </c>
      <c r="M1010" s="15">
        <f>J1007-L1007</f>
        <v/>
      </c>
      <c r="N1010" s="21" t="n"/>
    </row>
    <row r="1011">
      <c r="A1011" s="295" t="n"/>
      <c r="B1011" s="14" t="n"/>
      <c r="C1011" s="15" t="n"/>
      <c r="D1011" s="15" t="n"/>
      <c r="E1011" s="15">
        <f>D1008*Setup!$B$5</f>
        <v/>
      </c>
      <c r="F1011" s="15">
        <f>D1008-E1008</f>
        <v/>
      </c>
      <c r="G1011" s="15" t="n"/>
      <c r="H1011" s="15" t="n"/>
      <c r="I1011" s="15" t="n"/>
      <c r="J1011" s="15">
        <f>C1008+F1008+G1008-I1008</f>
        <v/>
      </c>
      <c r="K1011" s="15" t="n"/>
      <c r="L1011" s="15">
        <f>K1008*Setup!$B$6</f>
        <v/>
      </c>
      <c r="M1011" s="15">
        <f>J1008-L1008</f>
        <v/>
      </c>
      <c r="N1011" s="21" t="n"/>
    </row>
    <row r="1012">
      <c r="A1012" s="295" t="n"/>
      <c r="B1012" s="14" t="n"/>
      <c r="C1012" s="15" t="n"/>
      <c r="D1012" s="15" t="n"/>
      <c r="E1012" s="15">
        <f>D1009*Setup!$B$5</f>
        <v/>
      </c>
      <c r="F1012" s="15">
        <f>D1009-E1009</f>
        <v/>
      </c>
      <c r="G1012" s="15" t="n"/>
      <c r="H1012" s="15" t="n"/>
      <c r="I1012" s="15" t="n"/>
      <c r="J1012" s="15">
        <f>C1009+F1009+G1009-I1009</f>
        <v/>
      </c>
      <c r="K1012" s="15" t="n"/>
      <c r="L1012" s="15">
        <f>K1009*Setup!$B$6</f>
        <v/>
      </c>
      <c r="M1012" s="15">
        <f>J1009-L1009</f>
        <v/>
      </c>
      <c r="N1012" s="21" t="n"/>
    </row>
    <row r="1013">
      <c r="A1013" s="295" t="n"/>
      <c r="B1013" s="14" t="n"/>
      <c r="C1013" s="15" t="n"/>
      <c r="D1013" s="15" t="n"/>
      <c r="E1013" s="15">
        <f>D1010*Setup!$B$5</f>
        <v/>
      </c>
      <c r="F1013" s="15">
        <f>D1010-E1010</f>
        <v/>
      </c>
      <c r="G1013" s="15" t="n"/>
      <c r="H1013" s="15" t="n"/>
      <c r="I1013" s="15" t="n"/>
      <c r="J1013" s="15">
        <f>C1010+F1010+G1010-I1010</f>
        <v/>
      </c>
      <c r="K1013" s="15" t="n"/>
      <c r="L1013" s="15">
        <f>K1010*Setup!$B$6</f>
        <v/>
      </c>
      <c r="M1013" s="15">
        <f>J1010-L1010</f>
        <v/>
      </c>
      <c r="N1013" s="21" t="n"/>
    </row>
    <row r="1014">
      <c r="A1014" s="295" t="n"/>
      <c r="B1014" s="14" t="n"/>
      <c r="C1014" s="15" t="n"/>
      <c r="D1014" s="15" t="n"/>
      <c r="E1014" s="15">
        <f>D1011*Setup!$B$5</f>
        <v/>
      </c>
      <c r="F1014" s="15">
        <f>D1011-E1011</f>
        <v/>
      </c>
      <c r="G1014" s="15" t="n"/>
      <c r="H1014" s="15" t="n"/>
      <c r="I1014" s="15" t="n"/>
      <c r="J1014" s="15">
        <f>C1011+F1011+G1011-I1011</f>
        <v/>
      </c>
      <c r="K1014" s="15" t="n"/>
      <c r="L1014" s="15">
        <f>K1011*Setup!$B$6</f>
        <v/>
      </c>
      <c r="M1014" s="15">
        <f>J1011-L1011</f>
        <v/>
      </c>
      <c r="N1014" s="21" t="n"/>
    </row>
    <row r="1015">
      <c r="A1015" s="295" t="n"/>
      <c r="B1015" s="14" t="n"/>
      <c r="C1015" s="15" t="n"/>
      <c r="D1015" s="15" t="n"/>
      <c r="E1015" s="15">
        <f>D1012*Setup!$B$5</f>
        <v/>
      </c>
      <c r="F1015" s="15">
        <f>D1012-E1012</f>
        <v/>
      </c>
      <c r="G1015" s="15" t="n"/>
      <c r="H1015" s="15" t="n"/>
      <c r="I1015" s="15" t="n"/>
      <c r="J1015" s="15">
        <f>C1012+F1012+G1012-I1012</f>
        <v/>
      </c>
      <c r="K1015" s="15" t="n"/>
      <c r="L1015" s="15">
        <f>K1012*Setup!$B$6</f>
        <v/>
      </c>
      <c r="M1015" s="15">
        <f>J1012-L1012</f>
        <v/>
      </c>
      <c r="N1015" s="21" t="n"/>
    </row>
    <row r="1016">
      <c r="A1016" s="295" t="n"/>
      <c r="B1016" s="14" t="n"/>
      <c r="C1016" s="15" t="n"/>
      <c r="D1016" s="15" t="n"/>
      <c r="E1016" s="15">
        <f>D1013*Setup!$B$5</f>
        <v/>
      </c>
      <c r="F1016" s="15">
        <f>D1013-E1013</f>
        <v/>
      </c>
      <c r="G1016" s="15" t="n"/>
      <c r="H1016" s="15" t="n"/>
      <c r="I1016" s="15" t="n"/>
      <c r="J1016" s="15">
        <f>C1013+F1013+G1013-I1013</f>
        <v/>
      </c>
      <c r="K1016" s="15" t="n"/>
      <c r="L1016" s="15">
        <f>K1013*Setup!$B$6</f>
        <v/>
      </c>
      <c r="M1016" s="15">
        <f>J1013-L1013</f>
        <v/>
      </c>
      <c r="N1016" s="21" t="n"/>
    </row>
    <row r="1017">
      <c r="A1017" s="295" t="n"/>
      <c r="B1017" s="14" t="n"/>
      <c r="C1017" s="15" t="n"/>
      <c r="D1017" s="15" t="n"/>
      <c r="E1017" s="15">
        <f>D1014*Setup!$B$5</f>
        <v/>
      </c>
      <c r="F1017" s="15">
        <f>D1014-E1014</f>
        <v/>
      </c>
      <c r="G1017" s="15" t="n"/>
      <c r="H1017" s="15" t="n"/>
      <c r="I1017" s="15" t="n"/>
      <c r="J1017" s="15">
        <f>C1014+F1014+G1014-I1014</f>
        <v/>
      </c>
      <c r="K1017" s="15" t="n"/>
      <c r="L1017" s="15">
        <f>K1014*Setup!$B$6</f>
        <v/>
      </c>
      <c r="M1017" s="15">
        <f>J1014-L1014</f>
        <v/>
      </c>
      <c r="N1017" s="21" t="n"/>
    </row>
    <row r="1018">
      <c r="A1018" s="295" t="n"/>
      <c r="B1018" s="14" t="n"/>
      <c r="C1018" s="15" t="n"/>
      <c r="D1018" s="15" t="n"/>
      <c r="E1018" s="15">
        <f>D1015*Setup!$B$5</f>
        <v/>
      </c>
      <c r="F1018" s="15">
        <f>D1015-E1015</f>
        <v/>
      </c>
      <c r="G1018" s="15" t="n"/>
      <c r="H1018" s="15" t="n"/>
      <c r="I1018" s="15" t="n"/>
      <c r="J1018" s="15">
        <f>C1015+F1015+G1015-I1015</f>
        <v/>
      </c>
      <c r="K1018" s="15" t="n"/>
      <c r="L1018" s="15">
        <f>K1015*Setup!$B$6</f>
        <v/>
      </c>
      <c r="M1018" s="15">
        <f>J1015-L1015</f>
        <v/>
      </c>
      <c r="N1018" s="21" t="n"/>
    </row>
    <row r="1019">
      <c r="A1019" s="295" t="n"/>
      <c r="B1019" s="14" t="n"/>
      <c r="C1019" s="15" t="n"/>
      <c r="D1019" s="15" t="n"/>
      <c r="E1019" s="15">
        <f>D1016*Setup!$B$5</f>
        <v/>
      </c>
      <c r="F1019" s="15">
        <f>D1016-E1016</f>
        <v/>
      </c>
      <c r="G1019" s="15" t="n"/>
      <c r="H1019" s="15" t="n"/>
      <c r="I1019" s="15" t="n"/>
      <c r="J1019" s="15">
        <f>C1016+F1016+G1016-I1016</f>
        <v/>
      </c>
      <c r="K1019" s="15" t="n"/>
      <c r="L1019" s="15">
        <f>K1016*Setup!$B$6</f>
        <v/>
      </c>
      <c r="M1019" s="15">
        <f>J1016-L1016</f>
        <v/>
      </c>
      <c r="N1019" s="21" t="n"/>
    </row>
    <row r="1020">
      <c r="A1020" s="295" t="n"/>
      <c r="B1020" s="14" t="n"/>
      <c r="C1020" s="15" t="n"/>
      <c r="D1020" s="15" t="n"/>
      <c r="E1020" s="15">
        <f>D1017*Setup!$B$5</f>
        <v/>
      </c>
      <c r="F1020" s="15">
        <f>D1017-E1017</f>
        <v/>
      </c>
      <c r="G1020" s="15" t="n"/>
      <c r="H1020" s="15" t="n"/>
      <c r="I1020" s="15" t="n"/>
      <c r="J1020" s="15">
        <f>C1017+F1017+G1017-I1017</f>
        <v/>
      </c>
      <c r="K1020" s="15" t="n"/>
      <c r="L1020" s="15">
        <f>K1017*Setup!$B$6</f>
        <v/>
      </c>
      <c r="M1020" s="15">
        <f>J1017-L1017</f>
        <v/>
      </c>
      <c r="N1020" s="21" t="n"/>
    </row>
    <row r="1021">
      <c r="A1021" s="295" t="n"/>
      <c r="B1021" s="14" t="n"/>
      <c r="C1021" s="15" t="n"/>
      <c r="D1021" s="15" t="n"/>
      <c r="E1021" s="15">
        <f>D1018*Setup!$B$5</f>
        <v/>
      </c>
      <c r="F1021" s="15">
        <f>D1018-E1018</f>
        <v/>
      </c>
      <c r="G1021" s="15" t="n"/>
      <c r="H1021" s="15" t="n"/>
      <c r="I1021" s="15" t="n"/>
      <c r="J1021" s="15">
        <f>C1018+F1018+G1018-I1018</f>
        <v/>
      </c>
      <c r="K1021" s="15" t="n"/>
      <c r="L1021" s="15">
        <f>K1018*Setup!$B$6</f>
        <v/>
      </c>
      <c r="M1021" s="15">
        <f>J1018-L1018</f>
        <v/>
      </c>
      <c r="N1021" s="21" t="n"/>
    </row>
    <row r="1022">
      <c r="A1022" s="295" t="n"/>
      <c r="B1022" s="14" t="n"/>
      <c r="C1022" s="15" t="n"/>
      <c r="D1022" s="15" t="n"/>
      <c r="E1022" s="15">
        <f>D1019*Setup!$B$5</f>
        <v/>
      </c>
      <c r="F1022" s="15">
        <f>D1019-E1019</f>
        <v/>
      </c>
      <c r="G1022" s="15" t="n"/>
      <c r="H1022" s="15" t="n"/>
      <c r="I1022" s="15" t="n"/>
      <c r="J1022" s="15">
        <f>C1019+F1019+G1019-I1019</f>
        <v/>
      </c>
      <c r="K1022" s="15" t="n"/>
      <c r="L1022" s="15">
        <f>K1019*Setup!$B$6</f>
        <v/>
      </c>
      <c r="M1022" s="15">
        <f>J1019-L1019</f>
        <v/>
      </c>
      <c r="N1022" s="21" t="n"/>
    </row>
    <row r="1023">
      <c r="A1023" s="295" t="n"/>
      <c r="B1023" s="14" t="n"/>
      <c r="C1023" s="15" t="n"/>
      <c r="D1023" s="15" t="n"/>
      <c r="E1023" s="15">
        <f>D1020*Setup!$B$5</f>
        <v/>
      </c>
      <c r="F1023" s="15">
        <f>D1020-E1020</f>
        <v/>
      </c>
      <c r="G1023" s="15" t="n"/>
      <c r="H1023" s="15" t="n"/>
      <c r="I1023" s="15" t="n"/>
      <c r="J1023" s="15">
        <f>C1020+F1020+G1020-I1020</f>
        <v/>
      </c>
      <c r="K1023" s="15" t="n"/>
      <c r="L1023" s="15">
        <f>K1020*Setup!$B$6</f>
        <v/>
      </c>
      <c r="M1023" s="15">
        <f>J1020-L1020</f>
        <v/>
      </c>
      <c r="N1023" s="21" t="n"/>
    </row>
    <row r="1024">
      <c r="A1024" s="295" t="n"/>
      <c r="B1024" s="14" t="n"/>
      <c r="C1024" s="15" t="n"/>
      <c r="D1024" s="15" t="n"/>
      <c r="E1024" s="15">
        <f>D1021*Setup!$B$5</f>
        <v/>
      </c>
      <c r="F1024" s="15">
        <f>D1021-E1021</f>
        <v/>
      </c>
      <c r="G1024" s="15" t="n"/>
      <c r="H1024" s="15" t="n"/>
      <c r="I1024" s="15" t="n"/>
      <c r="J1024" s="15">
        <f>C1021+F1021+G1021-I1021</f>
        <v/>
      </c>
      <c r="K1024" s="15" t="n"/>
      <c r="L1024" s="15">
        <f>K1021*Setup!$B$6</f>
        <v/>
      </c>
      <c r="M1024" s="15">
        <f>J1021-L1021</f>
        <v/>
      </c>
      <c r="N1024" s="21" t="n"/>
    </row>
    <row r="1025">
      <c r="A1025" s="295" t="n"/>
      <c r="B1025" s="14" t="n"/>
      <c r="C1025" s="15" t="n"/>
      <c r="D1025" s="15" t="n"/>
      <c r="E1025" s="15">
        <f>D1022*Setup!$B$5</f>
        <v/>
      </c>
      <c r="F1025" s="15">
        <f>D1022-E1022</f>
        <v/>
      </c>
      <c r="G1025" s="15" t="n"/>
      <c r="H1025" s="15" t="n"/>
      <c r="I1025" s="15" t="n"/>
      <c r="J1025" s="15">
        <f>C1022+F1022+G1022-I1022</f>
        <v/>
      </c>
      <c r="K1025" s="15" t="n"/>
      <c r="L1025" s="15">
        <f>K1022*Setup!$B$6</f>
        <v/>
      </c>
      <c r="M1025" s="15">
        <f>J1022-L1022</f>
        <v/>
      </c>
      <c r="N1025" s="21" t="n"/>
    </row>
    <row r="1026">
      <c r="A1026" s="295" t="n"/>
      <c r="B1026" s="14" t="n"/>
      <c r="C1026" s="15" t="n"/>
      <c r="D1026" s="15" t="n"/>
      <c r="E1026" s="15">
        <f>D1023*Setup!$B$5</f>
        <v/>
      </c>
      <c r="F1026" s="15">
        <f>D1023-E1023</f>
        <v/>
      </c>
      <c r="G1026" s="15" t="n"/>
      <c r="H1026" s="15" t="n"/>
      <c r="I1026" s="15" t="n"/>
      <c r="J1026" s="15">
        <f>C1023+F1023+G1023-I1023</f>
        <v/>
      </c>
      <c r="K1026" s="15" t="n"/>
      <c r="L1026" s="15">
        <f>K1023*Setup!$B$6</f>
        <v/>
      </c>
      <c r="M1026" s="15">
        <f>J1023-L1023</f>
        <v/>
      </c>
      <c r="N1026" s="21" t="n"/>
    </row>
    <row r="1027">
      <c r="A1027" s="295" t="n"/>
      <c r="B1027" s="14" t="n"/>
      <c r="C1027" s="15" t="n"/>
      <c r="D1027" s="15" t="n"/>
      <c r="E1027" s="15">
        <f>D1024*Setup!$B$5</f>
        <v/>
      </c>
      <c r="F1027" s="15">
        <f>D1024-E1024</f>
        <v/>
      </c>
      <c r="G1027" s="15" t="n"/>
      <c r="H1027" s="15" t="n"/>
      <c r="I1027" s="15" t="n"/>
      <c r="J1027" s="15">
        <f>C1024+F1024+G1024-I1024</f>
        <v/>
      </c>
      <c r="K1027" s="15" t="n"/>
      <c r="L1027" s="15">
        <f>K1024*Setup!$B$6</f>
        <v/>
      </c>
      <c r="M1027" s="15">
        <f>J1024-L1024</f>
        <v/>
      </c>
      <c r="N1027" s="21" t="n"/>
    </row>
    <row r="1028">
      <c r="A1028" s="295" t="n"/>
      <c r="B1028" s="14" t="n"/>
      <c r="C1028" s="15" t="n"/>
      <c r="D1028" s="15" t="n"/>
      <c r="E1028" s="15">
        <f>D1025*Setup!$B$5</f>
        <v/>
      </c>
      <c r="F1028" s="15">
        <f>D1025-E1025</f>
        <v/>
      </c>
      <c r="G1028" s="15" t="n"/>
      <c r="H1028" s="15" t="n"/>
      <c r="I1028" s="15" t="n"/>
      <c r="J1028" s="15">
        <f>C1025+F1025+G1025-I1025</f>
        <v/>
      </c>
      <c r="K1028" s="15" t="n"/>
      <c r="L1028" s="15">
        <f>K1025*Setup!$B$6</f>
        <v/>
      </c>
      <c r="M1028" s="15">
        <f>J1025-L1025</f>
        <v/>
      </c>
      <c r="N1028" s="21" t="n"/>
    </row>
    <row r="1029">
      <c r="A1029" s="295" t="n"/>
      <c r="B1029" s="14" t="n"/>
      <c r="C1029" s="15" t="n"/>
      <c r="D1029" s="15" t="n"/>
      <c r="E1029" s="15">
        <f>D1026*Setup!$B$5</f>
        <v/>
      </c>
      <c r="F1029" s="15">
        <f>D1026-E1026</f>
        <v/>
      </c>
      <c r="G1029" s="15" t="n"/>
      <c r="H1029" s="15" t="n"/>
      <c r="I1029" s="15" t="n"/>
      <c r="J1029" s="15">
        <f>C1026+F1026+G1026-I1026</f>
        <v/>
      </c>
      <c r="K1029" s="15" t="n"/>
      <c r="L1029" s="15">
        <f>K1026*Setup!$B$6</f>
        <v/>
      </c>
      <c r="M1029" s="15">
        <f>J1026-L1026</f>
        <v/>
      </c>
      <c r="N1029" s="21" t="n"/>
    </row>
    <row r="1030">
      <c r="A1030" s="295" t="n"/>
      <c r="B1030" s="14" t="n"/>
      <c r="C1030" s="15" t="n"/>
      <c r="D1030" s="15" t="n"/>
      <c r="E1030" s="15">
        <f>D1027*Setup!$B$5</f>
        <v/>
      </c>
      <c r="F1030" s="15">
        <f>D1027-E1027</f>
        <v/>
      </c>
      <c r="G1030" s="15" t="n"/>
      <c r="H1030" s="15" t="n"/>
      <c r="I1030" s="15" t="n"/>
      <c r="J1030" s="15">
        <f>C1027+F1027+G1027-I1027</f>
        <v/>
      </c>
      <c r="K1030" s="15" t="n"/>
      <c r="L1030" s="15">
        <f>K1027*Setup!$B$6</f>
        <v/>
      </c>
      <c r="M1030" s="15">
        <f>J1027-L1027</f>
        <v/>
      </c>
      <c r="N1030" s="21" t="n"/>
    </row>
    <row r="1031">
      <c r="A1031" s="295" t="n"/>
      <c r="B1031" s="14" t="n"/>
      <c r="C1031" s="15" t="n"/>
      <c r="D1031" s="15" t="n"/>
      <c r="E1031" s="15">
        <f>D1028*Setup!$B$5</f>
        <v/>
      </c>
      <c r="F1031" s="15">
        <f>D1028-E1028</f>
        <v/>
      </c>
      <c r="G1031" s="15" t="n"/>
      <c r="H1031" s="15" t="n"/>
      <c r="I1031" s="15" t="n"/>
      <c r="J1031" s="15">
        <f>C1028+F1028+G1028-I1028</f>
        <v/>
      </c>
      <c r="K1031" s="15" t="n"/>
      <c r="L1031" s="15">
        <f>K1028*Setup!$B$6</f>
        <v/>
      </c>
      <c r="M1031" s="15">
        <f>J1028-L1028</f>
        <v/>
      </c>
      <c r="N1031" s="21" t="n"/>
    </row>
    <row r="1032">
      <c r="A1032" s="295" t="n"/>
      <c r="B1032" s="14" t="n"/>
      <c r="C1032" s="15" t="n"/>
      <c r="D1032" s="15" t="n"/>
      <c r="E1032" s="15">
        <f>D1029*Setup!$B$5</f>
        <v/>
      </c>
      <c r="F1032" s="15">
        <f>D1029-E1029</f>
        <v/>
      </c>
      <c r="G1032" s="15" t="n"/>
      <c r="H1032" s="15" t="n"/>
      <c r="I1032" s="15" t="n"/>
      <c r="J1032" s="15">
        <f>C1029+F1029+G1029-I1029</f>
        <v/>
      </c>
      <c r="K1032" s="15" t="n"/>
      <c r="L1032" s="15">
        <f>K1029*Setup!$B$6</f>
        <v/>
      </c>
      <c r="M1032" s="15">
        <f>J1029-L1029</f>
        <v/>
      </c>
      <c r="N1032" s="21" t="n"/>
    </row>
    <row r="1033">
      <c r="A1033" s="295" t="n"/>
      <c r="B1033" s="14" t="n"/>
      <c r="C1033" s="15" t="n"/>
      <c r="D1033" s="15" t="n"/>
      <c r="E1033" s="15">
        <f>D1030*Setup!$B$5</f>
        <v/>
      </c>
      <c r="F1033" s="15">
        <f>D1030-E1030</f>
        <v/>
      </c>
      <c r="G1033" s="15" t="n"/>
      <c r="H1033" s="15" t="n"/>
      <c r="I1033" s="15" t="n"/>
      <c r="J1033" s="15">
        <f>C1030+F1030+G1030-I1030</f>
        <v/>
      </c>
      <c r="K1033" s="15" t="n"/>
      <c r="L1033" s="15">
        <f>K1030*Setup!$B$6</f>
        <v/>
      </c>
      <c r="M1033" s="15">
        <f>J1030-L1030</f>
        <v/>
      </c>
      <c r="N1033" s="21" t="n"/>
    </row>
    <row r="1034">
      <c r="A1034" s="295" t="n"/>
      <c r="B1034" s="14" t="n"/>
      <c r="C1034" s="15" t="n"/>
      <c r="D1034" s="15" t="n"/>
      <c r="E1034" s="15">
        <f>D1031*Setup!$B$5</f>
        <v/>
      </c>
      <c r="F1034" s="15">
        <f>D1031-E1031</f>
        <v/>
      </c>
      <c r="G1034" s="15" t="n"/>
      <c r="H1034" s="15" t="n"/>
      <c r="I1034" s="15" t="n"/>
      <c r="J1034" s="15">
        <f>C1031+F1031+G1031-I1031</f>
        <v/>
      </c>
      <c r="K1034" s="15" t="n"/>
      <c r="L1034" s="15">
        <f>K1031*Setup!$B$6</f>
        <v/>
      </c>
      <c r="M1034" s="15">
        <f>J1031-L1031</f>
        <v/>
      </c>
      <c r="N1034" s="21" t="n"/>
    </row>
    <row r="1035">
      <c r="A1035" s="295" t="n"/>
      <c r="B1035" s="14" t="n"/>
      <c r="C1035" s="15" t="n"/>
      <c r="D1035" s="15" t="n"/>
      <c r="E1035" s="15">
        <f>D1032*Setup!$B$5</f>
        <v/>
      </c>
      <c r="F1035" s="15">
        <f>D1032-E1032</f>
        <v/>
      </c>
      <c r="G1035" s="15" t="n"/>
      <c r="H1035" s="15" t="n"/>
      <c r="I1035" s="15" t="n"/>
      <c r="J1035" s="15">
        <f>C1032+F1032+G1032-I1032</f>
        <v/>
      </c>
      <c r="K1035" s="15" t="n"/>
      <c r="L1035" s="15">
        <f>K1032*Setup!$B$6</f>
        <v/>
      </c>
      <c r="M1035" s="15">
        <f>J1032-L1032</f>
        <v/>
      </c>
      <c r="N1035" s="21" t="n"/>
    </row>
    <row r="1036">
      <c r="A1036" s="295" t="n"/>
      <c r="B1036" s="14" t="n"/>
      <c r="C1036" s="15" t="n"/>
      <c r="D1036" s="15" t="n"/>
      <c r="E1036" s="15">
        <f>D1033*Setup!$B$5</f>
        <v/>
      </c>
      <c r="F1036" s="15">
        <f>D1033-E1033</f>
        <v/>
      </c>
      <c r="G1036" s="15" t="n"/>
      <c r="H1036" s="15" t="n"/>
      <c r="I1036" s="15" t="n"/>
      <c r="J1036" s="15">
        <f>C1033+F1033+G1033-I1033</f>
        <v/>
      </c>
      <c r="K1036" s="15" t="n"/>
      <c r="L1036" s="15">
        <f>K1033*Setup!$B$6</f>
        <v/>
      </c>
      <c r="M1036" s="15">
        <f>J1033-L1033</f>
        <v/>
      </c>
      <c r="N1036" s="21" t="n"/>
    </row>
    <row r="1037">
      <c r="A1037" s="295" t="n"/>
      <c r="B1037" s="14" t="n"/>
      <c r="C1037" s="15" t="n"/>
      <c r="D1037" s="15" t="n"/>
      <c r="E1037" s="15">
        <f>D1034*Setup!$B$5</f>
        <v/>
      </c>
      <c r="F1037" s="15">
        <f>D1034-E1034</f>
        <v/>
      </c>
      <c r="G1037" s="15" t="n"/>
      <c r="H1037" s="15" t="n"/>
      <c r="I1037" s="15" t="n"/>
      <c r="J1037" s="15">
        <f>C1034+F1034+G1034-I1034</f>
        <v/>
      </c>
      <c r="K1037" s="15" t="n"/>
      <c r="L1037" s="15">
        <f>K1034*Setup!$B$6</f>
        <v/>
      </c>
      <c r="M1037" s="15">
        <f>J1034-L1034</f>
        <v/>
      </c>
      <c r="N1037" s="21" t="n"/>
    </row>
    <row r="1038">
      <c r="A1038" s="295" t="n"/>
      <c r="B1038" s="14" t="n"/>
      <c r="C1038" s="15" t="n"/>
      <c r="D1038" s="15" t="n"/>
      <c r="E1038" s="15">
        <f>D1035*Setup!$B$5</f>
        <v/>
      </c>
      <c r="F1038" s="15">
        <f>D1035-E1035</f>
        <v/>
      </c>
      <c r="G1038" s="15" t="n"/>
      <c r="H1038" s="15" t="n"/>
      <c r="I1038" s="15" t="n"/>
      <c r="J1038" s="15">
        <f>C1035+F1035+G1035-I1035</f>
        <v/>
      </c>
      <c r="K1038" s="15" t="n"/>
      <c r="L1038" s="15">
        <f>K1035*Setup!$B$6</f>
        <v/>
      </c>
      <c r="M1038" s="15">
        <f>J1035-L1035</f>
        <v/>
      </c>
      <c r="N1038" s="21" t="n"/>
    </row>
    <row r="1039">
      <c r="A1039" s="295" t="n"/>
      <c r="B1039" s="14" t="n"/>
      <c r="C1039" s="15" t="n"/>
      <c r="D1039" s="15" t="n"/>
      <c r="E1039" s="15">
        <f>D1036*Setup!$B$5</f>
        <v/>
      </c>
      <c r="F1039" s="15">
        <f>D1036-E1036</f>
        <v/>
      </c>
      <c r="G1039" s="15" t="n"/>
      <c r="H1039" s="15" t="n"/>
      <c r="I1039" s="15" t="n"/>
      <c r="J1039" s="15">
        <f>C1036+F1036+G1036-I1036</f>
        <v/>
      </c>
      <c r="K1039" s="15" t="n"/>
      <c r="L1039" s="15">
        <f>K1036*Setup!$B$6</f>
        <v/>
      </c>
      <c r="M1039" s="15">
        <f>J1036-L1036</f>
        <v/>
      </c>
      <c r="N1039" s="21" t="n"/>
    </row>
    <row r="1040">
      <c r="A1040" s="295" t="n"/>
      <c r="B1040" s="14" t="n"/>
      <c r="C1040" s="15" t="n"/>
      <c r="D1040" s="15" t="n"/>
      <c r="E1040" s="15">
        <f>D1037*Setup!$B$5</f>
        <v/>
      </c>
      <c r="F1040" s="15">
        <f>D1037-E1037</f>
        <v/>
      </c>
      <c r="G1040" s="15" t="n"/>
      <c r="H1040" s="15" t="n"/>
      <c r="I1040" s="15" t="n"/>
      <c r="J1040" s="15">
        <f>C1037+F1037+G1037-I1037</f>
        <v/>
      </c>
      <c r="K1040" s="15" t="n"/>
      <c r="L1040" s="15">
        <f>K1037*Setup!$B$6</f>
        <v/>
      </c>
      <c r="M1040" s="15">
        <f>J1037-L1037</f>
        <v/>
      </c>
      <c r="N1040" s="21" t="n"/>
    </row>
    <row r="1041">
      <c r="A1041" s="295" t="n"/>
      <c r="B1041" s="14" t="n"/>
      <c r="C1041" s="15" t="n"/>
      <c r="D1041" s="15" t="n"/>
      <c r="E1041" s="15">
        <f>D1038*Setup!$B$5</f>
        <v/>
      </c>
      <c r="F1041" s="15">
        <f>D1038-E1038</f>
        <v/>
      </c>
      <c r="G1041" s="15" t="n"/>
      <c r="H1041" s="15" t="n"/>
      <c r="I1041" s="15" t="n"/>
      <c r="J1041" s="15">
        <f>C1038+F1038+G1038-I1038</f>
        <v/>
      </c>
      <c r="K1041" s="15" t="n"/>
      <c r="L1041" s="15">
        <f>K1038*Setup!$B$6</f>
        <v/>
      </c>
      <c r="M1041" s="15">
        <f>J1038-L1038</f>
        <v/>
      </c>
      <c r="N1041" s="21" t="n"/>
    </row>
    <row r="1042">
      <c r="A1042" s="295" t="n"/>
      <c r="B1042" s="14" t="n"/>
      <c r="C1042" s="15" t="n"/>
      <c r="D1042" s="15" t="n"/>
      <c r="E1042" s="15">
        <f>D1039*Setup!$B$5</f>
        <v/>
      </c>
      <c r="F1042" s="15">
        <f>D1039-E1039</f>
        <v/>
      </c>
      <c r="G1042" s="15" t="n"/>
      <c r="H1042" s="15" t="n"/>
      <c r="I1042" s="15" t="n"/>
      <c r="J1042" s="15">
        <f>C1039+F1039+G1039-I1039</f>
        <v/>
      </c>
      <c r="K1042" s="15" t="n"/>
      <c r="L1042" s="15">
        <f>K1039*Setup!$B$6</f>
        <v/>
      </c>
      <c r="M1042" s="15">
        <f>J1039-L1039</f>
        <v/>
      </c>
      <c r="N1042" s="21" t="n"/>
    </row>
    <row r="1043">
      <c r="A1043" s="295" t="n"/>
      <c r="B1043" s="14" t="n"/>
      <c r="C1043" s="15" t="n"/>
      <c r="D1043" s="15" t="n"/>
      <c r="E1043" s="15">
        <f>D1040*Setup!$B$5</f>
        <v/>
      </c>
      <c r="F1043" s="15">
        <f>D1040-E1040</f>
        <v/>
      </c>
      <c r="G1043" s="15" t="n"/>
      <c r="H1043" s="15" t="n"/>
      <c r="I1043" s="15" t="n"/>
      <c r="J1043" s="15">
        <f>C1040+F1040+G1040-I1040</f>
        <v/>
      </c>
      <c r="K1043" s="15" t="n"/>
      <c r="L1043" s="15">
        <f>K1040*Setup!$B$6</f>
        <v/>
      </c>
      <c r="M1043" s="15">
        <f>J1040-L1040</f>
        <v/>
      </c>
      <c r="N1043" s="21" t="n"/>
    </row>
    <row r="1044">
      <c r="A1044" s="295" t="n"/>
      <c r="B1044" s="14" t="n"/>
      <c r="C1044" s="15" t="n"/>
      <c r="D1044" s="15" t="n"/>
      <c r="E1044" s="15">
        <f>D1041*Setup!$B$5</f>
        <v/>
      </c>
      <c r="F1044" s="15">
        <f>D1041-E1041</f>
        <v/>
      </c>
      <c r="G1044" s="15" t="n"/>
      <c r="H1044" s="15" t="n"/>
      <c r="I1044" s="15" t="n"/>
      <c r="J1044" s="15">
        <f>C1041+F1041+G1041-I1041</f>
        <v/>
      </c>
      <c r="K1044" s="15" t="n"/>
      <c r="L1044" s="15">
        <f>K1041*Setup!$B$6</f>
        <v/>
      </c>
      <c r="M1044" s="15">
        <f>J1041-L1041</f>
        <v/>
      </c>
      <c r="N1044" s="21" t="n"/>
    </row>
    <row r="1045">
      <c r="A1045" s="295" t="n"/>
      <c r="B1045" s="14" t="n"/>
      <c r="C1045" s="15" t="n"/>
      <c r="D1045" s="15" t="n"/>
      <c r="E1045" s="15">
        <f>D1042*Setup!$B$5</f>
        <v/>
      </c>
      <c r="F1045" s="15">
        <f>D1042-E1042</f>
        <v/>
      </c>
      <c r="G1045" s="15" t="n"/>
      <c r="H1045" s="15" t="n"/>
      <c r="I1045" s="15" t="n"/>
      <c r="J1045" s="15">
        <f>C1042+F1042+G1042-I1042</f>
        <v/>
      </c>
      <c r="K1045" s="15" t="n"/>
      <c r="L1045" s="15">
        <f>K1042*Setup!$B$6</f>
        <v/>
      </c>
      <c r="M1045" s="15">
        <f>J1042-L1042</f>
        <v/>
      </c>
      <c r="N1045" s="21" t="n"/>
    </row>
    <row r="1046">
      <c r="A1046" s="295" t="n"/>
      <c r="B1046" s="14" t="n"/>
      <c r="C1046" s="15" t="n"/>
      <c r="D1046" s="15" t="n"/>
      <c r="E1046" s="15">
        <f>D1043*Setup!$B$5</f>
        <v/>
      </c>
      <c r="F1046" s="15">
        <f>D1043-E1043</f>
        <v/>
      </c>
      <c r="G1046" s="15" t="n"/>
      <c r="H1046" s="15" t="n"/>
      <c r="I1046" s="15" t="n"/>
      <c r="J1046" s="15">
        <f>C1043+F1043+G1043-I1043</f>
        <v/>
      </c>
      <c r="K1046" s="15" t="n"/>
      <c r="L1046" s="15">
        <f>K1043*Setup!$B$6</f>
        <v/>
      </c>
      <c r="M1046" s="15">
        <f>J1043-L1043</f>
        <v/>
      </c>
      <c r="N1046" s="21" t="n"/>
    </row>
    <row r="1047">
      <c r="A1047" s="295" t="n"/>
      <c r="B1047" s="14" t="n"/>
      <c r="C1047" s="15" t="n"/>
      <c r="D1047" s="15" t="n"/>
      <c r="E1047" s="15">
        <f>D1044*Setup!$B$5</f>
        <v/>
      </c>
      <c r="F1047" s="15">
        <f>D1044-E1044</f>
        <v/>
      </c>
      <c r="G1047" s="15" t="n"/>
      <c r="H1047" s="15" t="n"/>
      <c r="I1047" s="15" t="n"/>
      <c r="J1047" s="15">
        <f>C1044+F1044+G1044-I1044</f>
        <v/>
      </c>
      <c r="K1047" s="15" t="n"/>
      <c r="L1047" s="15">
        <f>K1044*Setup!$B$6</f>
        <v/>
      </c>
      <c r="M1047" s="15">
        <f>J1044-L1044</f>
        <v/>
      </c>
      <c r="N1047" s="21" t="n"/>
    </row>
    <row r="1048">
      <c r="A1048" s="295" t="n"/>
      <c r="B1048" s="14" t="n"/>
      <c r="C1048" s="15" t="n"/>
      <c r="D1048" s="15" t="n"/>
      <c r="E1048" s="15">
        <f>D1045*Setup!$B$5</f>
        <v/>
      </c>
      <c r="F1048" s="15">
        <f>D1045-E1045</f>
        <v/>
      </c>
      <c r="G1048" s="15" t="n"/>
      <c r="H1048" s="15" t="n"/>
      <c r="I1048" s="15" t="n"/>
      <c r="J1048" s="15">
        <f>C1045+F1045+G1045-I1045</f>
        <v/>
      </c>
      <c r="K1048" s="15" t="n"/>
      <c r="L1048" s="15">
        <f>K1045*Setup!$B$6</f>
        <v/>
      </c>
      <c r="M1048" s="15">
        <f>J1045-L1045</f>
        <v/>
      </c>
      <c r="N1048" s="21" t="n"/>
    </row>
    <row r="1049">
      <c r="A1049" s="295" t="n"/>
      <c r="B1049" s="14" t="n"/>
      <c r="C1049" s="15" t="n"/>
      <c r="D1049" s="15" t="n"/>
      <c r="E1049" s="15">
        <f>D1046*Setup!$B$5</f>
        <v/>
      </c>
      <c r="F1049" s="15">
        <f>D1046-E1046</f>
        <v/>
      </c>
      <c r="G1049" s="15" t="n"/>
      <c r="H1049" s="15" t="n"/>
      <c r="I1049" s="15" t="n"/>
      <c r="J1049" s="15">
        <f>C1046+F1046+G1046-I1046</f>
        <v/>
      </c>
      <c r="K1049" s="15" t="n"/>
      <c r="L1049" s="15">
        <f>K1046*Setup!$B$6</f>
        <v/>
      </c>
      <c r="M1049" s="15">
        <f>J1046-L1046</f>
        <v/>
      </c>
      <c r="N1049" s="21" t="n"/>
    </row>
    <row r="1050">
      <c r="A1050" s="295" t="n"/>
      <c r="B1050" s="14" t="n"/>
      <c r="C1050" s="15" t="n"/>
      <c r="D1050" s="15" t="n"/>
      <c r="E1050" s="15">
        <f>D1047*Setup!$B$5</f>
        <v/>
      </c>
      <c r="F1050" s="15">
        <f>D1047-E1047</f>
        <v/>
      </c>
      <c r="G1050" s="15" t="n"/>
      <c r="H1050" s="15" t="n"/>
      <c r="I1050" s="15" t="n"/>
      <c r="J1050" s="15">
        <f>C1047+F1047+G1047-I1047</f>
        <v/>
      </c>
      <c r="K1050" s="15" t="n"/>
      <c r="L1050" s="15">
        <f>K1047*Setup!$B$6</f>
        <v/>
      </c>
      <c r="M1050" s="15">
        <f>J1047-L1047</f>
        <v/>
      </c>
      <c r="N1050" s="21" t="n"/>
    </row>
    <row r="1051">
      <c r="A1051" s="295" t="n"/>
      <c r="B1051" s="14" t="n"/>
      <c r="C1051" s="15" t="n"/>
      <c r="D1051" s="15" t="n"/>
      <c r="E1051" s="15">
        <f>D1048*Setup!$B$5</f>
        <v/>
      </c>
      <c r="F1051" s="15">
        <f>D1048-E1048</f>
        <v/>
      </c>
      <c r="G1051" s="15" t="n"/>
      <c r="H1051" s="15" t="n"/>
      <c r="I1051" s="15" t="n"/>
      <c r="J1051" s="15">
        <f>C1048+F1048+G1048-I1048</f>
        <v/>
      </c>
      <c r="K1051" s="15" t="n"/>
      <c r="L1051" s="15">
        <f>K1048*Setup!$B$6</f>
        <v/>
      </c>
      <c r="M1051" s="15">
        <f>J1048-L1048</f>
        <v/>
      </c>
      <c r="N1051" s="21" t="n"/>
    </row>
    <row r="1052">
      <c r="A1052" s="295" t="n"/>
      <c r="B1052" s="14" t="n"/>
      <c r="C1052" s="15" t="n"/>
      <c r="D1052" s="15" t="n"/>
      <c r="E1052" s="15">
        <f>D1049*Setup!$B$5</f>
        <v/>
      </c>
      <c r="F1052" s="15">
        <f>D1049-E1049</f>
        <v/>
      </c>
      <c r="G1052" s="15" t="n"/>
      <c r="H1052" s="15" t="n"/>
      <c r="I1052" s="15" t="n"/>
      <c r="J1052" s="15">
        <f>C1049+F1049+G1049-I1049</f>
        <v/>
      </c>
      <c r="K1052" s="15" t="n"/>
      <c r="L1052" s="15">
        <f>K1049*Setup!$B$6</f>
        <v/>
      </c>
      <c r="M1052" s="15">
        <f>J1049-L1049</f>
        <v/>
      </c>
      <c r="N1052" s="21" t="n"/>
    </row>
    <row r="1053">
      <c r="A1053" s="295" t="n"/>
      <c r="B1053" s="14" t="n"/>
      <c r="C1053" s="15" t="n"/>
      <c r="D1053" s="15" t="n"/>
      <c r="E1053" s="15">
        <f>D1050*Setup!$B$5</f>
        <v/>
      </c>
      <c r="F1053" s="15">
        <f>D1050-E1050</f>
        <v/>
      </c>
      <c r="G1053" s="15" t="n"/>
      <c r="H1053" s="15" t="n"/>
      <c r="I1053" s="15" t="n"/>
      <c r="J1053" s="15">
        <f>C1050+F1050+G1050-I1050</f>
        <v/>
      </c>
      <c r="K1053" s="15" t="n"/>
      <c r="L1053" s="15">
        <f>K1050*Setup!$B$6</f>
        <v/>
      </c>
      <c r="M1053" s="15">
        <f>J1050-L1050</f>
        <v/>
      </c>
      <c r="N1053" s="21" t="n"/>
    </row>
    <row r="1054">
      <c r="A1054" s="295" t="n"/>
      <c r="B1054" s="14" t="n"/>
      <c r="C1054" s="15" t="n"/>
      <c r="D1054" s="15" t="n"/>
      <c r="E1054" s="15">
        <f>D1051*Setup!$B$5</f>
        <v/>
      </c>
      <c r="F1054" s="15">
        <f>D1051-E1051</f>
        <v/>
      </c>
      <c r="G1054" s="15" t="n"/>
      <c r="H1054" s="15" t="n"/>
      <c r="I1054" s="15" t="n"/>
      <c r="J1054" s="15">
        <f>C1051+F1051+G1051-I1051</f>
        <v/>
      </c>
      <c r="K1054" s="15" t="n"/>
      <c r="L1054" s="15">
        <f>K1051*Setup!$B$6</f>
        <v/>
      </c>
      <c r="M1054" s="15">
        <f>J1051-L1051</f>
        <v/>
      </c>
      <c r="N1054" s="21" t="n"/>
    </row>
    <row r="1055">
      <c r="A1055" s="295" t="n"/>
      <c r="B1055" s="14" t="n"/>
      <c r="C1055" s="15" t="n"/>
      <c r="D1055" s="15" t="n"/>
      <c r="E1055" s="15">
        <f>D1052*Setup!$B$5</f>
        <v/>
      </c>
      <c r="F1055" s="15">
        <f>D1052-E1052</f>
        <v/>
      </c>
      <c r="G1055" s="15" t="n"/>
      <c r="H1055" s="15" t="n"/>
      <c r="I1055" s="15" t="n"/>
      <c r="J1055" s="15">
        <f>C1052+F1052+G1052-I1052</f>
        <v/>
      </c>
      <c r="K1055" s="15" t="n"/>
      <c r="L1055" s="15">
        <f>K1052*Setup!$B$6</f>
        <v/>
      </c>
      <c r="M1055" s="15">
        <f>J1052-L1052</f>
        <v/>
      </c>
      <c r="N1055" s="21" t="n"/>
    </row>
    <row r="1056">
      <c r="A1056" s="295" t="n"/>
      <c r="B1056" s="14" t="n"/>
      <c r="C1056" s="15" t="n"/>
      <c r="D1056" s="15" t="n"/>
      <c r="E1056" s="15">
        <f>D1053*Setup!$B$5</f>
        <v/>
      </c>
      <c r="F1056" s="15">
        <f>D1053-E1053</f>
        <v/>
      </c>
      <c r="G1056" s="15" t="n"/>
      <c r="H1056" s="15" t="n"/>
      <c r="I1056" s="15" t="n"/>
      <c r="J1056" s="15">
        <f>C1053+F1053+G1053-I1053</f>
        <v/>
      </c>
      <c r="K1056" s="15" t="n"/>
      <c r="L1056" s="15">
        <f>K1053*Setup!$B$6</f>
        <v/>
      </c>
      <c r="M1056" s="15">
        <f>J1053-L1053</f>
        <v/>
      </c>
      <c r="N1056" s="21" t="n"/>
    </row>
    <row r="1057">
      <c r="A1057" s="295" t="n"/>
      <c r="B1057" s="14" t="n"/>
      <c r="C1057" s="15" t="n"/>
      <c r="D1057" s="15" t="n"/>
      <c r="E1057" s="15">
        <f>D1054*Setup!$B$5</f>
        <v/>
      </c>
      <c r="F1057" s="15">
        <f>D1054-E1054</f>
        <v/>
      </c>
      <c r="G1057" s="15" t="n"/>
      <c r="H1057" s="15" t="n"/>
      <c r="I1057" s="15" t="n"/>
      <c r="J1057" s="15">
        <f>C1054+F1054+G1054-I1054</f>
        <v/>
      </c>
      <c r="K1057" s="15" t="n"/>
      <c r="L1057" s="15">
        <f>K1054*Setup!$B$6</f>
        <v/>
      </c>
      <c r="M1057" s="15">
        <f>J1054-L1054</f>
        <v/>
      </c>
      <c r="N1057" s="21" t="n"/>
    </row>
    <row r="1058">
      <c r="A1058" s="295" t="n"/>
      <c r="B1058" s="14" t="n"/>
      <c r="C1058" s="15" t="n"/>
      <c r="D1058" s="15" t="n"/>
      <c r="E1058" s="15">
        <f>D1055*Setup!$B$5</f>
        <v/>
      </c>
      <c r="F1058" s="15">
        <f>D1055-E1055</f>
        <v/>
      </c>
      <c r="G1058" s="15" t="n"/>
      <c r="H1058" s="15" t="n"/>
      <c r="I1058" s="15" t="n"/>
      <c r="J1058" s="15">
        <f>C1055+F1055+G1055-I1055</f>
        <v/>
      </c>
      <c r="K1058" s="15" t="n"/>
      <c r="L1058" s="15">
        <f>K1055*Setup!$B$6</f>
        <v/>
      </c>
      <c r="M1058" s="15">
        <f>J1055-L1055</f>
        <v/>
      </c>
      <c r="N1058" s="21" t="n"/>
    </row>
    <row r="1059">
      <c r="A1059" s="295" t="n"/>
      <c r="B1059" s="14" t="n"/>
      <c r="C1059" s="15" t="n"/>
      <c r="D1059" s="15" t="n"/>
      <c r="E1059" s="15">
        <f>D1056*Setup!$B$5</f>
        <v/>
      </c>
      <c r="F1059" s="15">
        <f>D1056-E1056</f>
        <v/>
      </c>
      <c r="G1059" s="15" t="n"/>
      <c r="H1059" s="15" t="n"/>
      <c r="I1059" s="15" t="n"/>
      <c r="J1059" s="15">
        <f>C1056+F1056+G1056-I1056</f>
        <v/>
      </c>
      <c r="K1059" s="15" t="n"/>
      <c r="L1059" s="15">
        <f>K1056*Setup!$B$6</f>
        <v/>
      </c>
      <c r="M1059" s="15">
        <f>J1056-L1056</f>
        <v/>
      </c>
      <c r="N1059" s="21" t="n"/>
    </row>
    <row r="1060">
      <c r="A1060" s="295" t="n"/>
      <c r="B1060" s="14" t="n"/>
      <c r="C1060" s="15" t="n"/>
      <c r="D1060" s="15" t="n"/>
      <c r="E1060" s="15">
        <f>D1057*Setup!$B$5</f>
        <v/>
      </c>
      <c r="F1060" s="15">
        <f>D1057-E1057</f>
        <v/>
      </c>
      <c r="G1060" s="15" t="n"/>
      <c r="H1060" s="15" t="n"/>
      <c r="I1060" s="15" t="n"/>
      <c r="J1060" s="15">
        <f>C1057+F1057+G1057-I1057</f>
        <v/>
      </c>
      <c r="K1060" s="15" t="n"/>
      <c r="L1060" s="15">
        <f>K1057*Setup!$B$6</f>
        <v/>
      </c>
      <c r="M1060" s="15">
        <f>J1057-L1057</f>
        <v/>
      </c>
      <c r="N1060" s="21" t="n"/>
    </row>
    <row r="1061">
      <c r="A1061" s="295" t="n"/>
      <c r="B1061" s="14" t="n"/>
      <c r="C1061" s="15" t="n"/>
      <c r="D1061" s="15" t="n"/>
      <c r="E1061" s="15">
        <f>D1058*Setup!$B$5</f>
        <v/>
      </c>
      <c r="F1061" s="15">
        <f>D1058-E1058</f>
        <v/>
      </c>
      <c r="G1061" s="15" t="n"/>
      <c r="H1061" s="15" t="n"/>
      <c r="I1061" s="15" t="n"/>
      <c r="J1061" s="15">
        <f>C1058+F1058+G1058-I1058</f>
        <v/>
      </c>
      <c r="K1061" s="15" t="n"/>
      <c r="L1061" s="15">
        <f>K1058*Setup!$B$6</f>
        <v/>
      </c>
      <c r="M1061" s="15">
        <f>J1058-L1058</f>
        <v/>
      </c>
      <c r="N1061" s="21" t="n"/>
    </row>
    <row r="1062">
      <c r="A1062" s="295" t="n"/>
      <c r="B1062" s="14" t="n"/>
      <c r="C1062" s="15" t="n"/>
      <c r="D1062" s="15" t="n"/>
      <c r="E1062" s="15">
        <f>D1059*Setup!$B$5</f>
        <v/>
      </c>
      <c r="F1062" s="15">
        <f>D1059-E1059</f>
        <v/>
      </c>
      <c r="G1062" s="15" t="n"/>
      <c r="H1062" s="15" t="n"/>
      <c r="I1062" s="15" t="n"/>
      <c r="J1062" s="15">
        <f>C1059+F1059+G1059-I1059</f>
        <v/>
      </c>
      <c r="K1062" s="15" t="n"/>
      <c r="L1062" s="15">
        <f>K1059*Setup!$B$6</f>
        <v/>
      </c>
      <c r="M1062" s="15">
        <f>J1059-L1059</f>
        <v/>
      </c>
      <c r="N1062" s="21" t="n"/>
    </row>
    <row r="1063">
      <c r="A1063" s="295" t="n"/>
      <c r="B1063" s="14" t="n"/>
      <c r="C1063" s="15" t="n"/>
      <c r="D1063" s="15" t="n"/>
      <c r="E1063" s="15">
        <f>D1060*Setup!$B$5</f>
        <v/>
      </c>
      <c r="F1063" s="15">
        <f>D1060-E1060</f>
        <v/>
      </c>
      <c r="G1063" s="15" t="n"/>
      <c r="H1063" s="15" t="n"/>
      <c r="I1063" s="15" t="n"/>
      <c r="J1063" s="15">
        <f>C1060+F1060+G1060-I1060</f>
        <v/>
      </c>
      <c r="K1063" s="15" t="n"/>
      <c r="L1063" s="15">
        <f>K1060*Setup!$B$6</f>
        <v/>
      </c>
      <c r="M1063" s="15">
        <f>J1060-L1060</f>
        <v/>
      </c>
      <c r="N1063" s="21" t="n"/>
    </row>
    <row r="1064">
      <c r="A1064" s="295" t="n"/>
      <c r="B1064" s="14" t="n"/>
      <c r="C1064" s="15" t="n"/>
      <c r="D1064" s="15" t="n"/>
      <c r="E1064" s="15">
        <f>D1061*Setup!$B$5</f>
        <v/>
      </c>
      <c r="F1064" s="15">
        <f>D1061-E1061</f>
        <v/>
      </c>
      <c r="G1064" s="15" t="n"/>
      <c r="H1064" s="15" t="n"/>
      <c r="I1064" s="15" t="n"/>
      <c r="J1064" s="15">
        <f>C1061+F1061+G1061-I1061</f>
        <v/>
      </c>
      <c r="K1064" s="15" t="n"/>
      <c r="L1064" s="15">
        <f>K1061*Setup!$B$6</f>
        <v/>
      </c>
      <c r="M1064" s="15">
        <f>J1061-L1061</f>
        <v/>
      </c>
      <c r="N1064" s="21" t="n"/>
    </row>
    <row r="1065">
      <c r="A1065" s="295" t="n"/>
      <c r="B1065" s="14" t="n"/>
      <c r="C1065" s="15" t="n"/>
      <c r="D1065" s="15" t="n"/>
      <c r="E1065" s="15">
        <f>D1062*Setup!$B$5</f>
        <v/>
      </c>
      <c r="F1065" s="15">
        <f>D1062-E1062</f>
        <v/>
      </c>
      <c r="G1065" s="15" t="n"/>
      <c r="H1065" s="15" t="n"/>
      <c r="I1065" s="15" t="n"/>
      <c r="J1065" s="15">
        <f>C1062+F1062+G1062-I1062</f>
        <v/>
      </c>
      <c r="K1065" s="15" t="n"/>
      <c r="L1065" s="15">
        <f>K1062*Setup!$B$6</f>
        <v/>
      </c>
      <c r="M1065" s="15">
        <f>J1062-L1062</f>
        <v/>
      </c>
      <c r="N1065" s="21" t="n"/>
    </row>
    <row r="1066">
      <c r="A1066" s="295" t="n"/>
      <c r="B1066" s="14" t="n"/>
      <c r="C1066" s="15" t="n"/>
      <c r="D1066" s="15" t="n"/>
      <c r="E1066" s="15">
        <f>D1063*Setup!$B$5</f>
        <v/>
      </c>
      <c r="F1066" s="15">
        <f>D1063-E1063</f>
        <v/>
      </c>
      <c r="G1066" s="15" t="n"/>
      <c r="H1066" s="15" t="n"/>
      <c r="I1066" s="15" t="n"/>
      <c r="J1066" s="15">
        <f>C1063+F1063+G1063-I1063</f>
        <v/>
      </c>
      <c r="K1066" s="15" t="n"/>
      <c r="L1066" s="15">
        <f>K1063*Setup!$B$6</f>
        <v/>
      </c>
      <c r="M1066" s="15">
        <f>J1063-L1063</f>
        <v/>
      </c>
      <c r="N1066" s="21" t="n"/>
    </row>
    <row r="1067">
      <c r="A1067" s="295" t="n"/>
      <c r="B1067" s="14" t="n"/>
      <c r="C1067" s="15" t="n"/>
      <c r="D1067" s="15" t="n"/>
      <c r="E1067" s="15">
        <f>D1064*Setup!$B$5</f>
        <v/>
      </c>
      <c r="F1067" s="15">
        <f>D1064-E1064</f>
        <v/>
      </c>
      <c r="G1067" s="15" t="n"/>
      <c r="H1067" s="15" t="n"/>
      <c r="I1067" s="15" t="n"/>
      <c r="J1067" s="15">
        <f>C1064+F1064+G1064-I1064</f>
        <v/>
      </c>
      <c r="K1067" s="15" t="n"/>
      <c r="L1067" s="15">
        <f>K1064*Setup!$B$6</f>
        <v/>
      </c>
      <c r="M1067" s="15">
        <f>J1064-L1064</f>
        <v/>
      </c>
      <c r="N1067" s="21" t="n"/>
    </row>
    <row r="1068">
      <c r="A1068" s="295" t="n"/>
      <c r="B1068" s="14" t="n"/>
      <c r="C1068" s="15" t="n"/>
      <c r="D1068" s="15" t="n"/>
      <c r="E1068" s="15">
        <f>D1065*Setup!$B$5</f>
        <v/>
      </c>
      <c r="F1068" s="15">
        <f>D1065-E1065</f>
        <v/>
      </c>
      <c r="G1068" s="15" t="n"/>
      <c r="H1068" s="15" t="n"/>
      <c r="I1068" s="15" t="n"/>
      <c r="J1068" s="15">
        <f>C1065+F1065+G1065-I1065</f>
        <v/>
      </c>
      <c r="K1068" s="15" t="n"/>
      <c r="L1068" s="15">
        <f>K1065*Setup!$B$6</f>
        <v/>
      </c>
      <c r="M1068" s="15">
        <f>J1065-L1065</f>
        <v/>
      </c>
      <c r="N1068" s="21" t="n"/>
    </row>
    <row r="1069">
      <c r="A1069" s="295" t="n"/>
      <c r="B1069" s="14" t="n"/>
      <c r="C1069" s="15" t="n"/>
      <c r="D1069" s="15" t="n"/>
      <c r="E1069" s="15">
        <f>D1066*Setup!$B$5</f>
        <v/>
      </c>
      <c r="F1069" s="15">
        <f>D1066-E1066</f>
        <v/>
      </c>
      <c r="G1069" s="15" t="n"/>
      <c r="H1069" s="15" t="n"/>
      <c r="I1069" s="15" t="n"/>
      <c r="J1069" s="15">
        <f>C1066+F1066+G1066-I1066</f>
        <v/>
      </c>
      <c r="K1069" s="15" t="n"/>
      <c r="L1069" s="15">
        <f>K1066*Setup!$B$6</f>
        <v/>
      </c>
      <c r="M1069" s="15">
        <f>J1066-L1066</f>
        <v/>
      </c>
      <c r="N1069" s="21" t="n"/>
    </row>
    <row r="1070">
      <c r="A1070" s="295" t="n"/>
      <c r="B1070" s="14" t="n"/>
      <c r="C1070" s="15" t="n"/>
      <c r="D1070" s="15" t="n"/>
      <c r="E1070" s="15">
        <f>D1067*Setup!$B$5</f>
        <v/>
      </c>
      <c r="F1070" s="15">
        <f>D1067-E1067</f>
        <v/>
      </c>
      <c r="G1070" s="15" t="n"/>
      <c r="H1070" s="15" t="n"/>
      <c r="I1070" s="15" t="n"/>
      <c r="J1070" s="15">
        <f>C1067+F1067+G1067-I1067</f>
        <v/>
      </c>
      <c r="K1070" s="15" t="n"/>
      <c r="L1070" s="15">
        <f>K1067*Setup!$B$6</f>
        <v/>
      </c>
      <c r="M1070" s="15">
        <f>J1067-L1067</f>
        <v/>
      </c>
      <c r="N1070" s="21" t="n"/>
    </row>
    <row r="1071">
      <c r="A1071" s="295" t="n"/>
      <c r="B1071" s="14" t="n"/>
      <c r="C1071" s="15" t="n"/>
      <c r="D1071" s="15" t="n"/>
      <c r="E1071" s="15">
        <f>D1068*Setup!$B$5</f>
        <v/>
      </c>
      <c r="F1071" s="15">
        <f>D1068-E1068</f>
        <v/>
      </c>
      <c r="G1071" s="15" t="n"/>
      <c r="H1071" s="15" t="n"/>
      <c r="I1071" s="15" t="n"/>
      <c r="J1071" s="15">
        <f>C1068+F1068+G1068-I1068</f>
        <v/>
      </c>
      <c r="K1071" s="15" t="n"/>
      <c r="L1071" s="15">
        <f>K1068*Setup!$B$6</f>
        <v/>
      </c>
      <c r="M1071" s="15">
        <f>J1068-L1068</f>
        <v/>
      </c>
      <c r="N1071" s="21" t="n"/>
    </row>
    <row r="1072">
      <c r="A1072" s="295" t="n"/>
      <c r="B1072" s="14" t="n"/>
      <c r="C1072" s="15" t="n"/>
      <c r="D1072" s="15" t="n"/>
      <c r="E1072" s="15">
        <f>D1069*Setup!$B$5</f>
        <v/>
      </c>
      <c r="F1072" s="15">
        <f>D1069-E1069</f>
        <v/>
      </c>
      <c r="G1072" s="15" t="n"/>
      <c r="H1072" s="15" t="n"/>
      <c r="I1072" s="15" t="n"/>
      <c r="J1072" s="15">
        <f>C1069+F1069+G1069-I1069</f>
        <v/>
      </c>
      <c r="K1072" s="15" t="n"/>
      <c r="L1072" s="15">
        <f>K1069*Setup!$B$6</f>
        <v/>
      </c>
      <c r="M1072" s="15">
        <f>J1069-L1069</f>
        <v/>
      </c>
      <c r="N1072" s="21" t="n"/>
    </row>
    <row r="1073">
      <c r="A1073" s="295" t="n"/>
      <c r="B1073" s="14" t="n"/>
      <c r="C1073" s="15" t="n"/>
      <c r="D1073" s="15" t="n"/>
      <c r="E1073" s="15">
        <f>D1070*Setup!$B$5</f>
        <v/>
      </c>
      <c r="F1073" s="15">
        <f>D1070-E1070</f>
        <v/>
      </c>
      <c r="G1073" s="15" t="n"/>
      <c r="H1073" s="15" t="n"/>
      <c r="I1073" s="15" t="n"/>
      <c r="J1073" s="15">
        <f>C1070+F1070+G1070-I1070</f>
        <v/>
      </c>
      <c r="K1073" s="15" t="n"/>
      <c r="L1073" s="15">
        <f>K1070*Setup!$B$6</f>
        <v/>
      </c>
      <c r="M1073" s="15">
        <f>J1070-L1070</f>
        <v/>
      </c>
      <c r="N1073" s="21" t="n"/>
    </row>
    <row r="1074">
      <c r="A1074" s="295" t="n"/>
      <c r="B1074" s="14" t="n"/>
      <c r="C1074" s="15" t="n"/>
      <c r="D1074" s="15" t="n"/>
      <c r="E1074" s="15">
        <f>D1071*Setup!$B$5</f>
        <v/>
      </c>
      <c r="F1074" s="15">
        <f>D1071-E1071</f>
        <v/>
      </c>
      <c r="G1074" s="15" t="n"/>
      <c r="H1074" s="15" t="n"/>
      <c r="I1074" s="15" t="n"/>
      <c r="J1074" s="15">
        <f>C1071+F1071+G1071-I1071</f>
        <v/>
      </c>
      <c r="K1074" s="15" t="n"/>
      <c r="L1074" s="15">
        <f>K1071*Setup!$B$6</f>
        <v/>
      </c>
      <c r="M1074" s="15">
        <f>J1071-L1071</f>
        <v/>
      </c>
      <c r="N1074" s="21" t="n"/>
    </row>
    <row r="1075">
      <c r="A1075" s="295" t="n"/>
      <c r="B1075" s="14" t="n"/>
      <c r="C1075" s="15" t="n"/>
      <c r="D1075" s="15" t="n"/>
      <c r="E1075" s="15">
        <f>D1072*Setup!$B$5</f>
        <v/>
      </c>
      <c r="F1075" s="15">
        <f>D1072-E1072</f>
        <v/>
      </c>
      <c r="G1075" s="15" t="n"/>
      <c r="H1075" s="15" t="n"/>
      <c r="I1075" s="15" t="n"/>
      <c r="J1075" s="15">
        <f>C1072+F1072+G1072-I1072</f>
        <v/>
      </c>
      <c r="K1075" s="15" t="n"/>
      <c r="L1075" s="15">
        <f>K1072*Setup!$B$6</f>
        <v/>
      </c>
      <c r="M1075" s="15">
        <f>J1072-L1072</f>
        <v/>
      </c>
      <c r="N1075" s="21" t="n"/>
    </row>
    <row r="1076">
      <c r="A1076" s="295" t="n"/>
      <c r="B1076" s="14" t="n"/>
      <c r="C1076" s="15" t="n"/>
      <c r="D1076" s="15" t="n"/>
      <c r="E1076" s="15">
        <f>D1073*Setup!$B$5</f>
        <v/>
      </c>
      <c r="F1076" s="15">
        <f>D1073-E1073</f>
        <v/>
      </c>
      <c r="G1076" s="15" t="n"/>
      <c r="H1076" s="15" t="n"/>
      <c r="I1076" s="15" t="n"/>
      <c r="J1076" s="15">
        <f>C1073+F1073+G1073-I1073</f>
        <v/>
      </c>
      <c r="K1076" s="15" t="n"/>
      <c r="L1076" s="15">
        <f>K1073*Setup!$B$6</f>
        <v/>
      </c>
      <c r="M1076" s="15">
        <f>J1073-L1073</f>
        <v/>
      </c>
      <c r="N1076" s="21" t="n"/>
    </row>
    <row r="1077">
      <c r="A1077" s="295" t="n"/>
      <c r="B1077" s="14" t="n"/>
      <c r="C1077" s="15" t="n"/>
      <c r="D1077" s="15" t="n"/>
      <c r="E1077" s="15">
        <f>D1074*Setup!$B$5</f>
        <v/>
      </c>
      <c r="F1077" s="15">
        <f>D1074-E1074</f>
        <v/>
      </c>
      <c r="G1077" s="15" t="n"/>
      <c r="H1077" s="15" t="n"/>
      <c r="I1077" s="15" t="n"/>
      <c r="J1077" s="15">
        <f>C1074+F1074+G1074-I1074</f>
        <v/>
      </c>
      <c r="K1077" s="15" t="n"/>
      <c r="L1077" s="15">
        <f>K1074*Setup!$B$6</f>
        <v/>
      </c>
      <c r="M1077" s="15">
        <f>J1074-L1074</f>
        <v/>
      </c>
      <c r="N1077" s="21" t="n"/>
    </row>
    <row r="1078">
      <c r="A1078" s="295" t="n"/>
      <c r="B1078" s="14" t="n"/>
      <c r="C1078" s="15" t="n"/>
      <c r="D1078" s="15" t="n"/>
      <c r="E1078" s="15">
        <f>D1075*Setup!$B$5</f>
        <v/>
      </c>
      <c r="F1078" s="15">
        <f>D1075-E1075</f>
        <v/>
      </c>
      <c r="G1078" s="15" t="n"/>
      <c r="H1078" s="15" t="n"/>
      <c r="I1078" s="15" t="n"/>
      <c r="J1078" s="15">
        <f>C1075+F1075+G1075-I1075</f>
        <v/>
      </c>
      <c r="K1078" s="15" t="n"/>
      <c r="L1078" s="15">
        <f>K1075*Setup!$B$6</f>
        <v/>
      </c>
      <c r="M1078" s="15">
        <f>J1075-L1075</f>
        <v/>
      </c>
      <c r="N1078" s="21" t="n"/>
    </row>
    <row r="1079">
      <c r="A1079" s="295" t="n"/>
      <c r="B1079" s="14" t="n"/>
      <c r="C1079" s="15" t="n"/>
      <c r="D1079" s="15" t="n"/>
      <c r="E1079" s="15">
        <f>D1076*Setup!$B$5</f>
        <v/>
      </c>
      <c r="F1079" s="15">
        <f>D1076-E1076</f>
        <v/>
      </c>
      <c r="G1079" s="15" t="n"/>
      <c r="H1079" s="15" t="n"/>
      <c r="I1079" s="15" t="n"/>
      <c r="J1079" s="15">
        <f>C1076+F1076+G1076-I1076</f>
        <v/>
      </c>
      <c r="K1079" s="15" t="n"/>
      <c r="L1079" s="15">
        <f>K1076*Setup!$B$6</f>
        <v/>
      </c>
      <c r="M1079" s="15">
        <f>J1076-L1076</f>
        <v/>
      </c>
      <c r="N1079" s="21" t="n"/>
    </row>
    <row r="1080">
      <c r="A1080" s="295" t="n"/>
      <c r="B1080" s="14" t="n"/>
      <c r="C1080" s="15" t="n"/>
      <c r="D1080" s="15" t="n"/>
      <c r="E1080" s="15">
        <f>D1077*Setup!$B$5</f>
        <v/>
      </c>
      <c r="F1080" s="15">
        <f>D1077-E1077</f>
        <v/>
      </c>
      <c r="G1080" s="15" t="n"/>
      <c r="H1080" s="15" t="n"/>
      <c r="I1080" s="15" t="n"/>
      <c r="J1080" s="15">
        <f>C1077+F1077+G1077-I1077</f>
        <v/>
      </c>
      <c r="K1080" s="15" t="n"/>
      <c r="L1080" s="15">
        <f>K1077*Setup!$B$6</f>
        <v/>
      </c>
      <c r="M1080" s="15">
        <f>J1077-L1077</f>
        <v/>
      </c>
      <c r="N1080" s="21" t="n"/>
    </row>
    <row r="1081">
      <c r="A1081" s="295" t="n"/>
      <c r="B1081" s="14" t="n"/>
      <c r="C1081" s="15" t="n"/>
      <c r="D1081" s="15" t="n"/>
      <c r="E1081" s="15">
        <f>D1078*Setup!$B$5</f>
        <v/>
      </c>
      <c r="F1081" s="15">
        <f>D1078-E1078</f>
        <v/>
      </c>
      <c r="G1081" s="15" t="n"/>
      <c r="H1081" s="15" t="n"/>
      <c r="I1081" s="15" t="n"/>
      <c r="J1081" s="15">
        <f>C1078+F1078+G1078-I1078</f>
        <v/>
      </c>
      <c r="K1081" s="15" t="n"/>
      <c r="L1081" s="15">
        <f>K1078*Setup!$B$6</f>
        <v/>
      </c>
      <c r="M1081" s="15">
        <f>J1078-L1078</f>
        <v/>
      </c>
      <c r="N1081" s="21" t="n"/>
    </row>
    <row r="1082">
      <c r="A1082" s="295" t="n"/>
      <c r="B1082" s="14" t="n"/>
      <c r="C1082" s="15" t="n"/>
      <c r="D1082" s="15" t="n"/>
      <c r="E1082" s="15">
        <f>D1079*Setup!$B$5</f>
        <v/>
      </c>
      <c r="F1082" s="15">
        <f>D1079-E1079</f>
        <v/>
      </c>
      <c r="G1082" s="15" t="n"/>
      <c r="H1082" s="15" t="n"/>
      <c r="I1082" s="15" t="n"/>
      <c r="J1082" s="15">
        <f>C1079+F1079+G1079-I1079</f>
        <v/>
      </c>
      <c r="K1082" s="15" t="n"/>
      <c r="L1082" s="15">
        <f>K1079*Setup!$B$6</f>
        <v/>
      </c>
      <c r="M1082" s="15">
        <f>J1079-L1079</f>
        <v/>
      </c>
      <c r="N1082" s="21" t="n"/>
    </row>
    <row r="1083">
      <c r="A1083" s="295" t="n"/>
      <c r="B1083" s="14" t="n"/>
      <c r="C1083" s="15" t="n"/>
      <c r="D1083" s="15" t="n"/>
      <c r="E1083" s="15">
        <f>D1080*Setup!$B$5</f>
        <v/>
      </c>
      <c r="F1083" s="15">
        <f>D1080-E1080</f>
        <v/>
      </c>
      <c r="G1083" s="15" t="n"/>
      <c r="H1083" s="15" t="n"/>
      <c r="I1083" s="15" t="n"/>
      <c r="J1083" s="15">
        <f>C1080+F1080+G1080-I1080</f>
        <v/>
      </c>
      <c r="K1083" s="15" t="n"/>
      <c r="L1083" s="15">
        <f>K1080*Setup!$B$6</f>
        <v/>
      </c>
      <c r="M1083" s="15">
        <f>J1080-L1080</f>
        <v/>
      </c>
      <c r="N1083" s="21" t="n"/>
    </row>
    <row r="1084">
      <c r="A1084" s="295" t="n"/>
      <c r="B1084" s="14" t="n"/>
      <c r="C1084" s="15" t="n"/>
      <c r="D1084" s="15" t="n"/>
      <c r="E1084" s="15">
        <f>D1081*Setup!$B$5</f>
        <v/>
      </c>
      <c r="F1084" s="15">
        <f>D1081-E1081</f>
        <v/>
      </c>
      <c r="G1084" s="15" t="n"/>
      <c r="H1084" s="15" t="n"/>
      <c r="I1084" s="15" t="n"/>
      <c r="J1084" s="15">
        <f>C1081+F1081+G1081-I1081</f>
        <v/>
      </c>
      <c r="K1084" s="15" t="n"/>
      <c r="L1084" s="15">
        <f>K1081*Setup!$B$6</f>
        <v/>
      </c>
      <c r="M1084" s="15">
        <f>J1081-L1081</f>
        <v/>
      </c>
      <c r="N1084" s="21" t="n"/>
    </row>
    <row r="1085">
      <c r="A1085" s="295" t="n"/>
      <c r="B1085" s="14" t="n"/>
      <c r="C1085" s="15" t="n"/>
      <c r="D1085" s="15" t="n"/>
      <c r="E1085" s="15">
        <f>D1082*Setup!$B$5</f>
        <v/>
      </c>
      <c r="F1085" s="15">
        <f>D1082-E1082</f>
        <v/>
      </c>
      <c r="G1085" s="15" t="n"/>
      <c r="H1085" s="15" t="n"/>
      <c r="I1085" s="15" t="n"/>
      <c r="J1085" s="15">
        <f>C1082+F1082+G1082-I1082</f>
        <v/>
      </c>
      <c r="K1085" s="15" t="n"/>
      <c r="L1085" s="15">
        <f>K1082*Setup!$B$6</f>
        <v/>
      </c>
      <c r="M1085" s="15">
        <f>J1082-L1082</f>
        <v/>
      </c>
      <c r="N1085" s="21" t="n"/>
    </row>
    <row r="1086">
      <c r="A1086" s="295" t="n"/>
      <c r="B1086" s="14" t="n"/>
      <c r="C1086" s="15" t="n"/>
      <c r="D1086" s="15" t="n"/>
      <c r="E1086" s="15">
        <f>D1083*Setup!$B$5</f>
        <v/>
      </c>
      <c r="F1086" s="15">
        <f>D1083-E1083</f>
        <v/>
      </c>
      <c r="G1086" s="15" t="n"/>
      <c r="H1086" s="15" t="n"/>
      <c r="I1086" s="15" t="n"/>
      <c r="J1086" s="15">
        <f>C1083+F1083+G1083-I1083</f>
        <v/>
      </c>
      <c r="K1086" s="15" t="n"/>
      <c r="L1086" s="15">
        <f>K1083*Setup!$B$6</f>
        <v/>
      </c>
      <c r="M1086" s="15">
        <f>J1083-L1083</f>
        <v/>
      </c>
      <c r="N1086" s="21" t="n"/>
    </row>
    <row r="1087">
      <c r="A1087" s="295" t="n"/>
      <c r="B1087" s="14" t="n"/>
      <c r="C1087" s="15" t="n"/>
      <c r="D1087" s="15" t="n"/>
      <c r="E1087" s="15">
        <f>D1084*Setup!$B$5</f>
        <v/>
      </c>
      <c r="F1087" s="15">
        <f>D1084-E1084</f>
        <v/>
      </c>
      <c r="G1087" s="15" t="n"/>
      <c r="H1087" s="15" t="n"/>
      <c r="I1087" s="15" t="n"/>
      <c r="J1087" s="15">
        <f>C1084+F1084+G1084-I1084</f>
        <v/>
      </c>
      <c r="K1087" s="15" t="n"/>
      <c r="L1087" s="15">
        <f>K1084*Setup!$B$6</f>
        <v/>
      </c>
      <c r="M1087" s="15">
        <f>J1084-L1084</f>
        <v/>
      </c>
      <c r="N1087" s="21" t="n"/>
    </row>
    <row r="1088">
      <c r="A1088" s="295" t="n"/>
      <c r="B1088" s="14" t="n"/>
      <c r="C1088" s="15" t="n"/>
      <c r="D1088" s="15" t="n"/>
      <c r="E1088" s="15">
        <f>D1085*Setup!$B$5</f>
        <v/>
      </c>
      <c r="F1088" s="15">
        <f>D1085-E1085</f>
        <v/>
      </c>
      <c r="G1088" s="15" t="n"/>
      <c r="H1088" s="15" t="n"/>
      <c r="I1088" s="15" t="n"/>
      <c r="J1088" s="15">
        <f>C1085+F1085+G1085-I1085</f>
        <v/>
      </c>
      <c r="K1088" s="15" t="n"/>
      <c r="L1088" s="15">
        <f>K1085*Setup!$B$6</f>
        <v/>
      </c>
      <c r="M1088" s="15">
        <f>J1085-L1085</f>
        <v/>
      </c>
      <c r="N1088" s="21" t="n"/>
    </row>
    <row r="1089">
      <c r="A1089" s="295" t="n"/>
      <c r="B1089" s="14" t="n"/>
      <c r="C1089" s="15" t="n"/>
      <c r="D1089" s="15" t="n"/>
      <c r="E1089" s="15">
        <f>D1086*Setup!$B$5</f>
        <v/>
      </c>
      <c r="F1089" s="15">
        <f>D1086-E1086</f>
        <v/>
      </c>
      <c r="G1089" s="15" t="n"/>
      <c r="H1089" s="15" t="n"/>
      <c r="I1089" s="15" t="n"/>
      <c r="J1089" s="15">
        <f>C1086+F1086+G1086-I1086</f>
        <v/>
      </c>
      <c r="K1089" s="15" t="n"/>
      <c r="L1089" s="15">
        <f>K1086*Setup!$B$6</f>
        <v/>
      </c>
      <c r="M1089" s="15">
        <f>J1086-L1086</f>
        <v/>
      </c>
      <c r="N1089" s="21" t="n"/>
    </row>
    <row r="1090">
      <c r="A1090" s="295" t="n"/>
      <c r="B1090" s="14" t="n"/>
      <c r="C1090" s="15" t="n"/>
      <c r="D1090" s="15" t="n"/>
      <c r="E1090" s="15">
        <f>D1087*Setup!$B$5</f>
        <v/>
      </c>
      <c r="F1090" s="15">
        <f>D1087-E1087</f>
        <v/>
      </c>
      <c r="G1090" s="15" t="n"/>
      <c r="H1090" s="15" t="n"/>
      <c r="I1090" s="15" t="n"/>
      <c r="J1090" s="15">
        <f>C1087+F1087+G1087-I1087</f>
        <v/>
      </c>
      <c r="K1090" s="15" t="n"/>
      <c r="L1090" s="15">
        <f>K1087*Setup!$B$6</f>
        <v/>
      </c>
      <c r="M1090" s="15">
        <f>J1087-L1087</f>
        <v/>
      </c>
      <c r="N1090" s="21" t="n"/>
    </row>
    <row r="1091">
      <c r="A1091" s="295" t="n"/>
      <c r="B1091" s="14" t="n"/>
      <c r="C1091" s="15" t="n"/>
      <c r="D1091" s="15" t="n"/>
      <c r="E1091" s="15">
        <f>D1088*Setup!$B$5</f>
        <v/>
      </c>
      <c r="F1091" s="15">
        <f>D1088-E1088</f>
        <v/>
      </c>
      <c r="G1091" s="15" t="n"/>
      <c r="H1091" s="15" t="n"/>
      <c r="I1091" s="15" t="n"/>
      <c r="J1091" s="15">
        <f>C1088+F1088+G1088-I1088</f>
        <v/>
      </c>
      <c r="K1091" s="15" t="n"/>
      <c r="L1091" s="15">
        <f>K1088*Setup!$B$6</f>
        <v/>
      </c>
      <c r="M1091" s="15">
        <f>J1088-L1088</f>
        <v/>
      </c>
      <c r="N1091" s="21" t="n"/>
    </row>
    <row r="1092">
      <c r="A1092" s="295" t="n"/>
      <c r="B1092" s="14" t="n"/>
      <c r="C1092" s="15" t="n"/>
      <c r="D1092" s="15" t="n"/>
      <c r="E1092" s="15">
        <f>D1089*Setup!$B$5</f>
        <v/>
      </c>
      <c r="F1092" s="15">
        <f>D1089-E1089</f>
        <v/>
      </c>
      <c r="G1092" s="15" t="n"/>
      <c r="H1092" s="15" t="n"/>
      <c r="I1092" s="15" t="n"/>
      <c r="J1092" s="15">
        <f>C1089+F1089+G1089-I1089</f>
        <v/>
      </c>
      <c r="K1092" s="15" t="n"/>
      <c r="L1092" s="15">
        <f>K1089*Setup!$B$6</f>
        <v/>
      </c>
      <c r="M1092" s="15">
        <f>J1089-L1089</f>
        <v/>
      </c>
      <c r="N1092" s="21" t="n"/>
    </row>
    <row r="1093">
      <c r="A1093" s="295" t="n"/>
      <c r="B1093" s="14" t="n"/>
      <c r="C1093" s="15" t="n"/>
      <c r="D1093" s="15" t="n"/>
      <c r="E1093" s="15">
        <f>D1090*Setup!$B$5</f>
        <v/>
      </c>
      <c r="F1093" s="15">
        <f>D1090-E1090</f>
        <v/>
      </c>
      <c r="G1093" s="15" t="n"/>
      <c r="H1093" s="15" t="n"/>
      <c r="I1093" s="15" t="n"/>
      <c r="J1093" s="15">
        <f>C1090+F1090+G1090-I1090</f>
        <v/>
      </c>
      <c r="K1093" s="15" t="n"/>
      <c r="L1093" s="15">
        <f>K1090*Setup!$B$6</f>
        <v/>
      </c>
      <c r="M1093" s="15">
        <f>J1090-L1090</f>
        <v/>
      </c>
      <c r="N1093" s="21" t="n"/>
    </row>
    <row r="1094">
      <c r="A1094" s="295" t="n"/>
      <c r="B1094" s="14" t="n"/>
      <c r="C1094" s="15" t="n"/>
      <c r="D1094" s="15" t="n"/>
      <c r="E1094" s="15">
        <f>D1091*Setup!$B$5</f>
        <v/>
      </c>
      <c r="F1094" s="15">
        <f>D1091-E1091</f>
        <v/>
      </c>
      <c r="G1094" s="15" t="n"/>
      <c r="H1094" s="15" t="n"/>
      <c r="I1094" s="15" t="n"/>
      <c r="J1094" s="15">
        <f>C1091+F1091+G1091-I1091</f>
        <v/>
      </c>
      <c r="K1094" s="15" t="n"/>
      <c r="L1094" s="15">
        <f>K1091*Setup!$B$6</f>
        <v/>
      </c>
      <c r="M1094" s="15">
        <f>J1091-L1091</f>
        <v/>
      </c>
      <c r="N1094" s="21" t="n"/>
    </row>
    <row r="1095">
      <c r="A1095" s="295" t="n"/>
      <c r="B1095" s="14" t="n"/>
      <c r="C1095" s="15" t="n"/>
      <c r="D1095" s="15" t="n"/>
      <c r="E1095" s="15">
        <f>D1092*Setup!$B$5</f>
        <v/>
      </c>
      <c r="F1095" s="15">
        <f>D1092-E1092</f>
        <v/>
      </c>
      <c r="G1095" s="15" t="n"/>
      <c r="H1095" s="15" t="n"/>
      <c r="I1095" s="15" t="n"/>
      <c r="J1095" s="15">
        <f>C1092+F1092+G1092-I1092</f>
        <v/>
      </c>
      <c r="K1095" s="15" t="n"/>
      <c r="L1095" s="15">
        <f>K1092*Setup!$B$6</f>
        <v/>
      </c>
      <c r="M1095" s="15">
        <f>J1092-L1092</f>
        <v/>
      </c>
      <c r="N1095" s="21" t="n"/>
    </row>
    <row r="1096">
      <c r="A1096" s="295" t="n"/>
      <c r="B1096" s="14" t="n"/>
      <c r="C1096" s="15" t="n"/>
      <c r="D1096" s="15" t="n"/>
      <c r="E1096" s="15">
        <f>D1093*Setup!$B$5</f>
        <v/>
      </c>
      <c r="F1096" s="15">
        <f>D1093-E1093</f>
        <v/>
      </c>
      <c r="G1096" s="15" t="n"/>
      <c r="H1096" s="15" t="n"/>
      <c r="I1096" s="15" t="n"/>
      <c r="J1096" s="15">
        <f>C1093+F1093+G1093-I1093</f>
        <v/>
      </c>
      <c r="K1096" s="15" t="n"/>
      <c r="L1096" s="15">
        <f>K1093*Setup!$B$6</f>
        <v/>
      </c>
      <c r="M1096" s="15">
        <f>J1093-L1093</f>
        <v/>
      </c>
      <c r="N1096" s="21" t="n"/>
    </row>
    <row r="1097">
      <c r="A1097" s="295" t="n"/>
      <c r="B1097" s="14" t="n"/>
      <c r="C1097" s="15" t="n"/>
      <c r="D1097" s="15" t="n"/>
      <c r="E1097" s="15">
        <f>D1094*Setup!$B$5</f>
        <v/>
      </c>
      <c r="F1097" s="15">
        <f>D1094-E1094</f>
        <v/>
      </c>
      <c r="G1097" s="15" t="n"/>
      <c r="H1097" s="15" t="n"/>
      <c r="I1097" s="15" t="n"/>
      <c r="J1097" s="15">
        <f>C1094+F1094+G1094-I1094</f>
        <v/>
      </c>
      <c r="K1097" s="15" t="n"/>
      <c r="L1097" s="15">
        <f>K1094*Setup!$B$6</f>
        <v/>
      </c>
      <c r="M1097" s="15">
        <f>J1094-L1094</f>
        <v/>
      </c>
      <c r="N1097" s="21" t="n"/>
    </row>
    <row r="1098">
      <c r="A1098" s="295" t="n"/>
      <c r="B1098" s="14" t="n"/>
      <c r="C1098" s="15" t="n"/>
      <c r="D1098" s="15" t="n"/>
      <c r="E1098" s="15">
        <f>D1095*Setup!$B$5</f>
        <v/>
      </c>
      <c r="F1098" s="15">
        <f>D1095-E1095</f>
        <v/>
      </c>
      <c r="G1098" s="15" t="n"/>
      <c r="H1098" s="15" t="n"/>
      <c r="I1098" s="15" t="n"/>
      <c r="J1098" s="15">
        <f>C1095+F1095+G1095-I1095</f>
        <v/>
      </c>
      <c r="K1098" s="15" t="n"/>
      <c r="L1098" s="15">
        <f>K1095*Setup!$B$6</f>
        <v/>
      </c>
      <c r="M1098" s="15">
        <f>J1095-L1095</f>
        <v/>
      </c>
      <c r="N1098" s="21" t="n"/>
    </row>
    <row r="1099">
      <c r="A1099" s="295" t="n"/>
      <c r="B1099" s="14" t="n"/>
      <c r="C1099" s="15" t="n"/>
      <c r="D1099" s="15" t="n"/>
      <c r="E1099" s="15">
        <f>D1096*Setup!$B$5</f>
        <v/>
      </c>
      <c r="F1099" s="15">
        <f>D1096-E1096</f>
        <v/>
      </c>
      <c r="G1099" s="15" t="n"/>
      <c r="H1099" s="15" t="n"/>
      <c r="I1099" s="15" t="n"/>
      <c r="J1099" s="15">
        <f>C1096+F1096+G1096-I1096</f>
        <v/>
      </c>
      <c r="K1099" s="15" t="n"/>
      <c r="L1099" s="15">
        <f>K1096*Setup!$B$6</f>
        <v/>
      </c>
      <c r="M1099" s="15">
        <f>J1096-L1096</f>
        <v/>
      </c>
      <c r="N1099" s="21" t="n"/>
    </row>
    <row r="1100">
      <c r="A1100" s="295" t="n"/>
      <c r="B1100" s="14" t="n"/>
      <c r="C1100" s="15" t="n"/>
      <c r="D1100" s="15" t="n"/>
      <c r="E1100" s="15">
        <f>D1097*Setup!$B$5</f>
        <v/>
      </c>
      <c r="F1100" s="15">
        <f>D1097-E1097</f>
        <v/>
      </c>
      <c r="G1100" s="15" t="n"/>
      <c r="H1100" s="15" t="n"/>
      <c r="I1100" s="15" t="n"/>
      <c r="J1100" s="15">
        <f>C1097+F1097+G1097-I1097</f>
        <v/>
      </c>
      <c r="K1100" s="15" t="n"/>
      <c r="L1100" s="15">
        <f>K1097*Setup!$B$6</f>
        <v/>
      </c>
      <c r="M1100" s="15">
        <f>J1097-L1097</f>
        <v/>
      </c>
      <c r="N1100" s="21" t="n"/>
    </row>
    <row r="1101">
      <c r="A1101" s="295" t="n"/>
      <c r="B1101" s="14" t="n"/>
      <c r="C1101" s="15" t="n"/>
      <c r="D1101" s="15" t="n"/>
      <c r="E1101" s="15">
        <f>D1098*Setup!$B$5</f>
        <v/>
      </c>
      <c r="F1101" s="15">
        <f>D1098-E1098</f>
        <v/>
      </c>
      <c r="G1101" s="15" t="n"/>
      <c r="H1101" s="15" t="n"/>
      <c r="I1101" s="15" t="n"/>
      <c r="J1101" s="15">
        <f>C1098+F1098+G1098-I1098</f>
        <v/>
      </c>
      <c r="K1101" s="15" t="n"/>
      <c r="L1101" s="15">
        <f>K1098*Setup!$B$6</f>
        <v/>
      </c>
      <c r="M1101" s="15">
        <f>J1098-L1098</f>
        <v/>
      </c>
      <c r="N1101" s="21" t="n"/>
    </row>
    <row r="1102">
      <c r="A1102" s="295" t="n"/>
      <c r="B1102" s="14" t="n"/>
      <c r="C1102" s="15" t="n"/>
      <c r="D1102" s="15" t="n"/>
      <c r="E1102" s="15">
        <f>D1099*Setup!$B$5</f>
        <v/>
      </c>
      <c r="F1102" s="15">
        <f>D1099-E1099</f>
        <v/>
      </c>
      <c r="G1102" s="15" t="n"/>
      <c r="H1102" s="15" t="n"/>
      <c r="I1102" s="15" t="n"/>
      <c r="J1102" s="15">
        <f>C1099+F1099+G1099-I1099</f>
        <v/>
      </c>
      <c r="K1102" s="15" t="n"/>
      <c r="L1102" s="15">
        <f>K1099*Setup!$B$6</f>
        <v/>
      </c>
      <c r="M1102" s="15">
        <f>J1099-L1099</f>
        <v/>
      </c>
      <c r="N1102" s="21" t="n"/>
    </row>
    <row r="1103">
      <c r="A1103" s="295" t="n"/>
      <c r="B1103" s="14" t="n"/>
      <c r="C1103" s="15" t="n"/>
      <c r="D1103" s="15" t="n"/>
      <c r="E1103" s="15">
        <f>D1100*Setup!$B$5</f>
        <v/>
      </c>
      <c r="F1103" s="15">
        <f>D1100-E1100</f>
        <v/>
      </c>
      <c r="G1103" s="15" t="n"/>
      <c r="H1103" s="15" t="n"/>
      <c r="I1103" s="15" t="n"/>
      <c r="J1103" s="15">
        <f>C1100+F1100+G1100-I1100</f>
        <v/>
      </c>
      <c r="K1103" s="15" t="n"/>
      <c r="L1103" s="15">
        <f>K1100*Setup!$B$6</f>
        <v/>
      </c>
      <c r="M1103" s="15">
        <f>J1100-L1100</f>
        <v/>
      </c>
      <c r="N1103" s="21" t="n"/>
    </row>
    <row r="1104">
      <c r="A1104" s="295" t="n"/>
      <c r="B1104" s="14" t="n"/>
      <c r="C1104" s="15" t="n"/>
      <c r="D1104" s="15" t="n"/>
      <c r="E1104" s="15">
        <f>D1101*Setup!$B$5</f>
        <v/>
      </c>
      <c r="F1104" s="15">
        <f>D1101-E1101</f>
        <v/>
      </c>
      <c r="G1104" s="15" t="n"/>
      <c r="H1104" s="15" t="n"/>
      <c r="I1104" s="15" t="n"/>
      <c r="J1104" s="15">
        <f>C1101+F1101+G1101-I1101</f>
        <v/>
      </c>
      <c r="K1104" s="15" t="n"/>
      <c r="L1104" s="15">
        <f>K1101*Setup!$B$6</f>
        <v/>
      </c>
      <c r="M1104" s="15">
        <f>J1101-L1101</f>
        <v/>
      </c>
      <c r="N1104" s="21" t="n"/>
    </row>
    <row r="1105">
      <c r="A1105" s="295" t="n"/>
      <c r="B1105" s="14" t="n"/>
      <c r="C1105" s="15" t="n"/>
      <c r="D1105" s="15" t="n"/>
      <c r="E1105" s="15">
        <f>D1102*Setup!$B$5</f>
        <v/>
      </c>
      <c r="F1105" s="15">
        <f>D1102-E1102</f>
        <v/>
      </c>
      <c r="G1105" s="15" t="n"/>
      <c r="H1105" s="15" t="n"/>
      <c r="I1105" s="15" t="n"/>
      <c r="J1105" s="15">
        <f>C1102+F1102+G1102-I1102</f>
        <v/>
      </c>
      <c r="K1105" s="15" t="n"/>
      <c r="L1105" s="15">
        <f>K1102*Setup!$B$6</f>
        <v/>
      </c>
      <c r="M1105" s="15">
        <f>J1102-L1102</f>
        <v/>
      </c>
      <c r="N1105" s="21" t="n"/>
    </row>
    <row r="1106">
      <c r="A1106" s="295" t="n"/>
      <c r="B1106" s="14" t="n"/>
      <c r="C1106" s="15" t="n"/>
      <c r="D1106" s="15" t="n"/>
      <c r="E1106" s="15">
        <f>D1103*Setup!$B$5</f>
        <v/>
      </c>
      <c r="F1106" s="15">
        <f>D1103-E1103</f>
        <v/>
      </c>
      <c r="G1106" s="15" t="n"/>
      <c r="H1106" s="15" t="n"/>
      <c r="I1106" s="15" t="n"/>
      <c r="J1106" s="15">
        <f>C1103+F1103+G1103-I1103</f>
        <v/>
      </c>
      <c r="K1106" s="15" t="n"/>
      <c r="L1106" s="15">
        <f>K1103*Setup!$B$6</f>
        <v/>
      </c>
      <c r="M1106" s="15">
        <f>J1103-L1103</f>
        <v/>
      </c>
      <c r="N1106" s="21" t="n"/>
    </row>
    <row r="1107">
      <c r="A1107" s="295" t="n"/>
      <c r="B1107" s="14" t="n"/>
      <c r="C1107" s="15" t="n"/>
      <c r="D1107" s="15" t="n"/>
      <c r="E1107" s="15">
        <f>D1104*Setup!$B$5</f>
        <v/>
      </c>
      <c r="F1107" s="15">
        <f>D1104-E1104</f>
        <v/>
      </c>
      <c r="G1107" s="15" t="n"/>
      <c r="H1107" s="15" t="n"/>
      <c r="I1107" s="15" t="n"/>
      <c r="J1107" s="15">
        <f>C1104+F1104+G1104-I1104</f>
        <v/>
      </c>
      <c r="K1107" s="15" t="n"/>
      <c r="L1107" s="15">
        <f>K1104*Setup!$B$6</f>
        <v/>
      </c>
      <c r="M1107" s="15">
        <f>J1104-L1104</f>
        <v/>
      </c>
      <c r="N1107" s="21" t="n"/>
    </row>
    <row r="1108">
      <c r="A1108" s="295" t="n"/>
      <c r="B1108" s="14" t="n"/>
      <c r="C1108" s="15" t="n"/>
      <c r="D1108" s="15" t="n"/>
      <c r="E1108" s="15">
        <f>D1105*Setup!$B$5</f>
        <v/>
      </c>
      <c r="F1108" s="15">
        <f>D1105-E1105</f>
        <v/>
      </c>
      <c r="G1108" s="15" t="n"/>
      <c r="H1108" s="15" t="n"/>
      <c r="I1108" s="15" t="n"/>
      <c r="J1108" s="15">
        <f>C1105+F1105+G1105-I1105</f>
        <v/>
      </c>
      <c r="K1108" s="15" t="n"/>
      <c r="L1108" s="15">
        <f>K1105*Setup!$B$6</f>
        <v/>
      </c>
      <c r="M1108" s="15">
        <f>J1105-L1105</f>
        <v/>
      </c>
      <c r="N1108" s="21" t="n"/>
    </row>
    <row r="1109">
      <c r="A1109" s="295" t="n"/>
      <c r="B1109" s="14" t="n"/>
      <c r="C1109" s="15" t="n"/>
      <c r="D1109" s="15" t="n"/>
      <c r="E1109" s="15">
        <f>D1106*Setup!$B$5</f>
        <v/>
      </c>
      <c r="F1109" s="15">
        <f>D1106-E1106</f>
        <v/>
      </c>
      <c r="G1109" s="15" t="n"/>
      <c r="H1109" s="15" t="n"/>
      <c r="I1109" s="15" t="n"/>
      <c r="J1109" s="15">
        <f>C1106+F1106+G1106-I1106</f>
        <v/>
      </c>
      <c r="K1109" s="15" t="n"/>
      <c r="L1109" s="15">
        <f>K1106*Setup!$B$6</f>
        <v/>
      </c>
      <c r="M1109" s="15">
        <f>J1106-L1106</f>
        <v/>
      </c>
      <c r="N1109" s="21" t="n"/>
    </row>
    <row r="1110">
      <c r="A1110" s="295" t="n"/>
      <c r="B1110" s="14" t="n"/>
      <c r="C1110" s="15" t="n"/>
      <c r="D1110" s="15" t="n"/>
      <c r="E1110" s="15">
        <f>D1107*Setup!$B$5</f>
        <v/>
      </c>
      <c r="F1110" s="15">
        <f>D1107-E1107</f>
        <v/>
      </c>
      <c r="G1110" s="15" t="n"/>
      <c r="H1110" s="15" t="n"/>
      <c r="I1110" s="15" t="n"/>
      <c r="J1110" s="15">
        <f>C1107+F1107+G1107-I1107</f>
        <v/>
      </c>
      <c r="K1110" s="15" t="n"/>
      <c r="L1110" s="15">
        <f>K1107*Setup!$B$6</f>
        <v/>
      </c>
      <c r="M1110" s="15">
        <f>J1107-L1107</f>
        <v/>
      </c>
      <c r="N1110" s="21" t="n"/>
    </row>
    <row r="1111">
      <c r="A1111" s="295" t="n"/>
      <c r="B1111" s="14" t="n"/>
      <c r="C1111" s="15" t="n"/>
      <c r="D1111" s="15" t="n"/>
      <c r="E1111" s="15">
        <f>D1108*Setup!$B$5</f>
        <v/>
      </c>
      <c r="F1111" s="15">
        <f>D1108-E1108</f>
        <v/>
      </c>
      <c r="G1111" s="15" t="n"/>
      <c r="H1111" s="15" t="n"/>
      <c r="I1111" s="15" t="n"/>
      <c r="J1111" s="15">
        <f>C1108+F1108+G1108-I1108</f>
        <v/>
      </c>
      <c r="K1111" s="15" t="n"/>
      <c r="L1111" s="15">
        <f>K1108*Setup!$B$6</f>
        <v/>
      </c>
      <c r="M1111" s="15">
        <f>J1108-L1108</f>
        <v/>
      </c>
      <c r="N1111" s="21" t="n"/>
    </row>
    <row r="1112">
      <c r="A1112" s="295" t="n"/>
      <c r="B1112" s="14" t="n"/>
      <c r="C1112" s="15" t="n"/>
      <c r="D1112" s="15" t="n"/>
      <c r="E1112" s="15">
        <f>D1109*Setup!$B$5</f>
        <v/>
      </c>
      <c r="F1112" s="15">
        <f>D1109-E1109</f>
        <v/>
      </c>
      <c r="G1112" s="15" t="n"/>
      <c r="H1112" s="15" t="n"/>
      <c r="I1112" s="15" t="n"/>
      <c r="J1112" s="15">
        <f>C1109+F1109+G1109-I1109</f>
        <v/>
      </c>
      <c r="K1112" s="15" t="n"/>
      <c r="L1112" s="15">
        <f>K1109*Setup!$B$6</f>
        <v/>
      </c>
      <c r="M1112" s="15">
        <f>J1109-L1109</f>
        <v/>
      </c>
      <c r="N1112" s="21" t="n"/>
    </row>
    <row r="1113">
      <c r="A1113" s="295" t="n"/>
      <c r="B1113" s="14" t="n"/>
      <c r="C1113" s="15" t="n"/>
      <c r="D1113" s="15" t="n"/>
      <c r="E1113" s="15">
        <f>D1110*Setup!$B$5</f>
        <v/>
      </c>
      <c r="F1113" s="15">
        <f>D1110-E1110</f>
        <v/>
      </c>
      <c r="G1113" s="15" t="n"/>
      <c r="H1113" s="15" t="n"/>
      <c r="I1113" s="15" t="n"/>
      <c r="J1113" s="15">
        <f>C1110+F1110+G1110-I1110</f>
        <v/>
      </c>
      <c r="K1113" s="15" t="n"/>
      <c r="L1113" s="15">
        <f>K1110*Setup!$B$6</f>
        <v/>
      </c>
      <c r="M1113" s="15">
        <f>J1110-L1110</f>
        <v/>
      </c>
      <c r="N1113" s="21" t="n"/>
    </row>
    <row r="1114">
      <c r="A1114" s="295" t="n"/>
      <c r="B1114" s="14" t="n"/>
      <c r="C1114" s="15" t="n"/>
      <c r="D1114" s="15" t="n"/>
      <c r="E1114" s="15">
        <f>D1111*Setup!$B$5</f>
        <v/>
      </c>
      <c r="F1114" s="15">
        <f>D1111-E1111</f>
        <v/>
      </c>
      <c r="G1114" s="15" t="n"/>
      <c r="H1114" s="15" t="n"/>
      <c r="I1114" s="15" t="n"/>
      <c r="J1114" s="15">
        <f>C1111+F1111+G1111-I1111</f>
        <v/>
      </c>
      <c r="K1114" s="15" t="n"/>
      <c r="L1114" s="15">
        <f>K1111*Setup!$B$6</f>
        <v/>
      </c>
      <c r="M1114" s="15">
        <f>J1111-L1111</f>
        <v/>
      </c>
      <c r="N1114" s="21" t="n"/>
    </row>
    <row r="1115">
      <c r="A1115" s="295" t="n"/>
      <c r="B1115" s="14" t="n"/>
      <c r="C1115" s="15" t="n"/>
      <c r="D1115" s="15" t="n"/>
      <c r="E1115" s="15">
        <f>D1112*Setup!$B$5</f>
        <v/>
      </c>
      <c r="F1115" s="15">
        <f>D1112-E1112</f>
        <v/>
      </c>
      <c r="G1115" s="15" t="n"/>
      <c r="H1115" s="15" t="n"/>
      <c r="I1115" s="15" t="n"/>
      <c r="J1115" s="15">
        <f>C1112+F1112+G1112-I1112</f>
        <v/>
      </c>
      <c r="K1115" s="15" t="n"/>
      <c r="L1115" s="15">
        <f>K1112*Setup!$B$6</f>
        <v/>
      </c>
      <c r="M1115" s="15">
        <f>J1112-L1112</f>
        <v/>
      </c>
      <c r="N1115" s="21" t="n"/>
    </row>
    <row r="1116">
      <c r="A1116" s="295" t="n"/>
      <c r="B1116" s="14" t="n"/>
      <c r="C1116" s="15" t="n"/>
      <c r="D1116" s="15" t="n"/>
      <c r="E1116" s="15">
        <f>D1113*Setup!$B$5</f>
        <v/>
      </c>
      <c r="F1116" s="15">
        <f>D1113-E1113</f>
        <v/>
      </c>
      <c r="G1116" s="15" t="n"/>
      <c r="H1116" s="15" t="n"/>
      <c r="I1116" s="15" t="n"/>
      <c r="J1116" s="15">
        <f>C1113+F1113+G1113-I1113</f>
        <v/>
      </c>
      <c r="K1116" s="15" t="n"/>
      <c r="L1116" s="15">
        <f>K1113*Setup!$B$6</f>
        <v/>
      </c>
      <c r="M1116" s="15">
        <f>J1113-L1113</f>
        <v/>
      </c>
      <c r="N1116" s="21" t="n"/>
    </row>
    <row r="1117">
      <c r="A1117" s="295" t="n"/>
      <c r="B1117" s="14" t="n"/>
      <c r="C1117" s="15" t="n"/>
      <c r="D1117" s="15" t="n"/>
      <c r="E1117" s="15">
        <f>D1114*Setup!$B$5</f>
        <v/>
      </c>
      <c r="F1117" s="15">
        <f>D1114-E1114</f>
        <v/>
      </c>
      <c r="G1117" s="15" t="n"/>
      <c r="H1117" s="15" t="n"/>
      <c r="I1117" s="15" t="n"/>
      <c r="J1117" s="15">
        <f>C1114+F1114+G1114-I1114</f>
        <v/>
      </c>
      <c r="K1117" s="15" t="n"/>
      <c r="L1117" s="15">
        <f>K1114*Setup!$B$6</f>
        <v/>
      </c>
      <c r="M1117" s="15">
        <f>J1114-L1114</f>
        <v/>
      </c>
      <c r="N1117" s="21" t="n"/>
    </row>
    <row r="1118">
      <c r="A1118" s="295" t="n"/>
      <c r="B1118" s="14" t="n"/>
      <c r="C1118" s="15" t="n"/>
      <c r="D1118" s="15" t="n"/>
      <c r="E1118" s="15">
        <f>D1115*Setup!$B$5</f>
        <v/>
      </c>
      <c r="F1118" s="15">
        <f>D1115-E1115</f>
        <v/>
      </c>
      <c r="G1118" s="15" t="n"/>
      <c r="H1118" s="15" t="n"/>
      <c r="I1118" s="15" t="n"/>
      <c r="J1118" s="15">
        <f>C1115+F1115+G1115-I1115</f>
        <v/>
      </c>
      <c r="K1118" s="15" t="n"/>
      <c r="L1118" s="15">
        <f>K1115*Setup!$B$6</f>
        <v/>
      </c>
      <c r="M1118" s="15">
        <f>J1115-L1115</f>
        <v/>
      </c>
      <c r="N1118" s="21" t="n"/>
    </row>
    <row r="1119">
      <c r="A1119" s="295" t="n"/>
      <c r="B1119" s="14" t="n"/>
      <c r="C1119" s="15" t="n"/>
      <c r="D1119" s="15" t="n"/>
      <c r="E1119" s="15">
        <f>D1116*Setup!$B$5</f>
        <v/>
      </c>
      <c r="F1119" s="15">
        <f>D1116-E1116</f>
        <v/>
      </c>
      <c r="G1119" s="15" t="n"/>
      <c r="H1119" s="15" t="n"/>
      <c r="I1119" s="15" t="n"/>
      <c r="J1119" s="15">
        <f>C1116+F1116+G1116-I1116</f>
        <v/>
      </c>
      <c r="K1119" s="15" t="n"/>
      <c r="L1119" s="15">
        <f>K1116*Setup!$B$6</f>
        <v/>
      </c>
      <c r="M1119" s="15">
        <f>J1116-L1116</f>
        <v/>
      </c>
      <c r="N1119" s="21" t="n"/>
    </row>
    <row r="1120">
      <c r="A1120" s="295" t="n"/>
      <c r="B1120" s="14" t="n"/>
      <c r="C1120" s="15" t="n"/>
      <c r="D1120" s="15" t="n"/>
      <c r="E1120" s="15">
        <f>D1117*Setup!$B$5</f>
        <v/>
      </c>
      <c r="F1120" s="15">
        <f>D1117-E1117</f>
        <v/>
      </c>
      <c r="G1120" s="15" t="n"/>
      <c r="H1120" s="15" t="n"/>
      <c r="I1120" s="15" t="n"/>
      <c r="J1120" s="15">
        <f>C1117+F1117+G1117-I1117</f>
        <v/>
      </c>
      <c r="K1120" s="15" t="n"/>
      <c r="L1120" s="15">
        <f>K1117*Setup!$B$6</f>
        <v/>
      </c>
      <c r="M1120" s="15">
        <f>J1117-L1117</f>
        <v/>
      </c>
      <c r="N1120" s="21" t="n"/>
    </row>
    <row r="1121">
      <c r="A1121" s="295" t="n"/>
      <c r="B1121" s="14" t="n"/>
      <c r="C1121" s="15" t="n"/>
      <c r="D1121" s="15" t="n"/>
      <c r="E1121" s="15">
        <f>D1118*Setup!$B$5</f>
        <v/>
      </c>
      <c r="F1121" s="15">
        <f>D1118-E1118</f>
        <v/>
      </c>
      <c r="G1121" s="15" t="n"/>
      <c r="H1121" s="15" t="n"/>
      <c r="I1121" s="15" t="n"/>
      <c r="J1121" s="15">
        <f>C1118+F1118+G1118-I1118</f>
        <v/>
      </c>
      <c r="K1121" s="15" t="n"/>
      <c r="L1121" s="15">
        <f>K1118*Setup!$B$6</f>
        <v/>
      </c>
      <c r="M1121" s="15">
        <f>J1118-L1118</f>
        <v/>
      </c>
      <c r="N1121" s="21" t="n"/>
    </row>
    <row r="1122">
      <c r="A1122" s="295" t="n"/>
      <c r="B1122" s="14" t="n"/>
      <c r="C1122" s="15" t="n"/>
      <c r="D1122" s="15" t="n"/>
      <c r="E1122" s="15">
        <f>D1119*Setup!$B$5</f>
        <v/>
      </c>
      <c r="F1122" s="15">
        <f>D1119-E1119</f>
        <v/>
      </c>
      <c r="G1122" s="15" t="n"/>
      <c r="H1122" s="15" t="n"/>
      <c r="I1122" s="15" t="n"/>
      <c r="J1122" s="15">
        <f>C1119+F1119+G1119-I1119</f>
        <v/>
      </c>
      <c r="K1122" s="15" t="n"/>
      <c r="L1122" s="15">
        <f>K1119*Setup!$B$6</f>
        <v/>
      </c>
      <c r="M1122" s="15">
        <f>J1119-L1119</f>
        <v/>
      </c>
      <c r="N1122" s="21" t="n"/>
    </row>
    <row r="1123">
      <c r="A1123" s="295" t="n"/>
      <c r="B1123" s="14" t="n"/>
      <c r="C1123" s="15" t="n"/>
      <c r="D1123" s="15" t="n"/>
      <c r="E1123" s="15">
        <f>D1120*Setup!$B$5</f>
        <v/>
      </c>
      <c r="F1123" s="15">
        <f>D1120-E1120</f>
        <v/>
      </c>
      <c r="G1123" s="15" t="n"/>
      <c r="H1123" s="15" t="n"/>
      <c r="I1123" s="15" t="n"/>
      <c r="J1123" s="15">
        <f>C1120+F1120+G1120-I1120</f>
        <v/>
      </c>
      <c r="K1123" s="15" t="n"/>
      <c r="L1123" s="15">
        <f>K1120*Setup!$B$6</f>
        <v/>
      </c>
      <c r="M1123" s="15">
        <f>J1120-L1120</f>
        <v/>
      </c>
      <c r="N1123" s="21" t="n"/>
    </row>
    <row r="1124">
      <c r="A1124" s="295" t="n"/>
      <c r="B1124" s="14" t="n"/>
      <c r="C1124" s="15" t="n"/>
      <c r="D1124" s="15" t="n"/>
      <c r="E1124" s="15">
        <f>D1121*Setup!$B$5</f>
        <v/>
      </c>
      <c r="F1124" s="15">
        <f>D1121-E1121</f>
        <v/>
      </c>
      <c r="G1124" s="15" t="n"/>
      <c r="H1124" s="15" t="n"/>
      <c r="I1124" s="15" t="n"/>
      <c r="J1124" s="15">
        <f>C1121+F1121+G1121-I1121</f>
        <v/>
      </c>
      <c r="K1124" s="15" t="n"/>
      <c r="L1124" s="15">
        <f>K1121*Setup!$B$6</f>
        <v/>
      </c>
      <c r="M1124" s="15">
        <f>J1121-L1121</f>
        <v/>
      </c>
      <c r="N1124" s="21" t="n"/>
    </row>
    <row r="1125">
      <c r="A1125" s="295" t="n"/>
      <c r="B1125" s="14" t="n"/>
      <c r="C1125" s="15" t="n"/>
      <c r="D1125" s="15" t="n"/>
      <c r="E1125" s="15">
        <f>D1122*Setup!$B$5</f>
        <v/>
      </c>
      <c r="F1125" s="15">
        <f>D1122-E1122</f>
        <v/>
      </c>
      <c r="G1125" s="15" t="n"/>
      <c r="H1125" s="15" t="n"/>
      <c r="I1125" s="15" t="n"/>
      <c r="J1125" s="15">
        <f>C1122+F1122+G1122-I1122</f>
        <v/>
      </c>
      <c r="K1125" s="15" t="n"/>
      <c r="L1125" s="15">
        <f>K1122*Setup!$B$6</f>
        <v/>
      </c>
      <c r="M1125" s="15">
        <f>J1122-L1122</f>
        <v/>
      </c>
      <c r="N1125" s="21" t="n"/>
    </row>
    <row r="1126">
      <c r="A1126" s="295" t="n"/>
      <c r="B1126" s="14" t="n"/>
      <c r="C1126" s="15" t="n"/>
      <c r="D1126" s="15" t="n"/>
      <c r="E1126" s="15">
        <f>D1123*Setup!$B$5</f>
        <v/>
      </c>
      <c r="F1126" s="15">
        <f>D1123-E1123</f>
        <v/>
      </c>
      <c r="G1126" s="15" t="n"/>
      <c r="H1126" s="15" t="n"/>
      <c r="I1126" s="15" t="n"/>
      <c r="J1126" s="15">
        <f>C1123+F1123+G1123-I1123</f>
        <v/>
      </c>
      <c r="K1126" s="15" t="n"/>
      <c r="L1126" s="15">
        <f>K1123*Setup!$B$6</f>
        <v/>
      </c>
      <c r="M1126" s="15">
        <f>J1123-L1123</f>
        <v/>
      </c>
      <c r="N1126" s="21" t="n"/>
    </row>
    <row r="1127">
      <c r="A1127" s="295" t="n"/>
      <c r="B1127" s="14" t="n"/>
      <c r="C1127" s="15" t="n"/>
      <c r="D1127" s="15" t="n"/>
      <c r="E1127" s="15">
        <f>D1124*Setup!$B$5</f>
        <v/>
      </c>
      <c r="F1127" s="15">
        <f>D1124-E1124</f>
        <v/>
      </c>
      <c r="G1127" s="15" t="n"/>
      <c r="H1127" s="15" t="n"/>
      <c r="I1127" s="15" t="n"/>
      <c r="J1127" s="15">
        <f>C1124+F1124+G1124-I1124</f>
        <v/>
      </c>
      <c r="K1127" s="15" t="n"/>
      <c r="L1127" s="15">
        <f>K1124*Setup!$B$6</f>
        <v/>
      </c>
      <c r="M1127" s="15">
        <f>J1124-L1124</f>
        <v/>
      </c>
      <c r="N1127" s="21" t="n"/>
    </row>
    <row r="1128">
      <c r="A1128" s="295" t="n"/>
      <c r="B1128" s="14" t="n"/>
      <c r="C1128" s="15" t="n"/>
      <c r="D1128" s="15" t="n"/>
      <c r="E1128" s="15">
        <f>D1125*Setup!$B$5</f>
        <v/>
      </c>
      <c r="F1128" s="15">
        <f>D1125-E1125</f>
        <v/>
      </c>
      <c r="G1128" s="15" t="n"/>
      <c r="H1128" s="15" t="n"/>
      <c r="I1128" s="15" t="n"/>
      <c r="J1128" s="15">
        <f>C1125+F1125+G1125-I1125</f>
        <v/>
      </c>
      <c r="K1128" s="15" t="n"/>
      <c r="L1128" s="15">
        <f>K1125*Setup!$B$6</f>
        <v/>
      </c>
      <c r="M1128" s="15">
        <f>J1125-L1125</f>
        <v/>
      </c>
      <c r="N1128" s="21" t="n"/>
    </row>
    <row r="1129">
      <c r="A1129" s="295" t="n"/>
      <c r="B1129" s="14" t="n"/>
      <c r="C1129" s="15" t="n"/>
      <c r="D1129" s="15" t="n"/>
      <c r="E1129" s="15">
        <f>D1126*Setup!$B$5</f>
        <v/>
      </c>
      <c r="F1129" s="15">
        <f>D1126-E1126</f>
        <v/>
      </c>
      <c r="G1129" s="15" t="n"/>
      <c r="H1129" s="15" t="n"/>
      <c r="I1129" s="15" t="n"/>
      <c r="J1129" s="15">
        <f>C1126+F1126+G1126-I1126</f>
        <v/>
      </c>
      <c r="K1129" s="15" t="n"/>
      <c r="L1129" s="15">
        <f>K1126*Setup!$B$6</f>
        <v/>
      </c>
      <c r="M1129" s="15">
        <f>J1126-L1126</f>
        <v/>
      </c>
      <c r="N1129" s="21" t="n"/>
    </row>
    <row r="1130">
      <c r="A1130" s="295" t="n"/>
      <c r="B1130" s="14" t="n"/>
      <c r="C1130" s="15" t="n"/>
      <c r="D1130" s="15" t="n"/>
      <c r="E1130" s="15">
        <f>D1127*Setup!$B$5</f>
        <v/>
      </c>
      <c r="F1130" s="15">
        <f>D1127-E1127</f>
        <v/>
      </c>
      <c r="G1130" s="15" t="n"/>
      <c r="H1130" s="15" t="n"/>
      <c r="I1130" s="15" t="n"/>
      <c r="J1130" s="15">
        <f>C1127+F1127+G1127-I1127</f>
        <v/>
      </c>
      <c r="K1130" s="15" t="n"/>
      <c r="L1130" s="15">
        <f>K1127*Setup!$B$6</f>
        <v/>
      </c>
      <c r="M1130" s="15">
        <f>J1127-L1127</f>
        <v/>
      </c>
      <c r="N1130" s="21" t="n"/>
    </row>
    <row r="1131">
      <c r="A1131" s="295" t="n"/>
      <c r="B1131" s="14" t="n"/>
      <c r="C1131" s="15" t="n"/>
      <c r="D1131" s="15" t="n"/>
      <c r="E1131" s="15">
        <f>D1128*Setup!$B$5</f>
        <v/>
      </c>
      <c r="F1131" s="15">
        <f>D1128-E1128</f>
        <v/>
      </c>
      <c r="G1131" s="15" t="n"/>
      <c r="H1131" s="15" t="n"/>
      <c r="I1131" s="15" t="n"/>
      <c r="J1131" s="15">
        <f>C1128+F1128+G1128-I1128</f>
        <v/>
      </c>
      <c r="K1131" s="15" t="n"/>
      <c r="L1131" s="15">
        <f>K1128*Setup!$B$6</f>
        <v/>
      </c>
      <c r="M1131" s="15">
        <f>J1128-L1128</f>
        <v/>
      </c>
      <c r="N1131" s="21" t="n"/>
    </row>
    <row r="1132">
      <c r="A1132" s="295" t="n"/>
      <c r="B1132" s="14" t="n"/>
      <c r="C1132" s="15" t="n"/>
      <c r="D1132" s="15" t="n"/>
      <c r="E1132" s="15">
        <f>D1129*Setup!$B$5</f>
        <v/>
      </c>
      <c r="F1132" s="15">
        <f>D1129-E1129</f>
        <v/>
      </c>
      <c r="G1132" s="15" t="n"/>
      <c r="H1132" s="15" t="n"/>
      <c r="I1132" s="15" t="n"/>
      <c r="J1132" s="15">
        <f>C1129+F1129+G1129-I1129</f>
        <v/>
      </c>
      <c r="K1132" s="15" t="n"/>
      <c r="L1132" s="15">
        <f>K1129*Setup!$B$6</f>
        <v/>
      </c>
      <c r="M1132" s="15">
        <f>J1129-L1129</f>
        <v/>
      </c>
      <c r="N1132" s="21" t="n"/>
    </row>
    <row r="1133">
      <c r="A1133" s="295" t="n"/>
      <c r="B1133" s="14" t="n"/>
      <c r="C1133" s="15" t="n"/>
      <c r="D1133" s="15" t="n"/>
      <c r="E1133" s="15">
        <f>D1130*Setup!$B$5</f>
        <v/>
      </c>
      <c r="F1133" s="15">
        <f>D1130-E1130</f>
        <v/>
      </c>
      <c r="G1133" s="15" t="n"/>
      <c r="H1133" s="15" t="n"/>
      <c r="I1133" s="15" t="n"/>
      <c r="J1133" s="15">
        <f>C1130+F1130+G1130-I1130</f>
        <v/>
      </c>
      <c r="K1133" s="15" t="n"/>
      <c r="L1133" s="15">
        <f>K1130*Setup!$B$6</f>
        <v/>
      </c>
      <c r="M1133" s="15">
        <f>J1130-L1130</f>
        <v/>
      </c>
      <c r="N1133" s="21" t="n"/>
    </row>
    <row r="1134">
      <c r="A1134" s="295" t="n"/>
      <c r="B1134" s="14" t="n"/>
      <c r="C1134" s="15" t="n"/>
      <c r="D1134" s="15" t="n"/>
      <c r="E1134" s="15">
        <f>D1131*Setup!$B$5</f>
        <v/>
      </c>
      <c r="F1134" s="15">
        <f>D1131-E1131</f>
        <v/>
      </c>
      <c r="G1134" s="15" t="n"/>
      <c r="H1134" s="15" t="n"/>
      <c r="I1134" s="15" t="n"/>
      <c r="J1134" s="15">
        <f>C1131+F1131+G1131-I1131</f>
        <v/>
      </c>
      <c r="K1134" s="15" t="n"/>
      <c r="L1134" s="15">
        <f>K1131*Setup!$B$6</f>
        <v/>
      </c>
      <c r="M1134" s="15">
        <f>J1131-L1131</f>
        <v/>
      </c>
      <c r="N1134" s="21" t="n"/>
    </row>
    <row r="1135">
      <c r="A1135" s="295" t="n"/>
      <c r="B1135" s="14" t="n"/>
      <c r="C1135" s="15" t="n"/>
      <c r="D1135" s="15" t="n"/>
      <c r="E1135" s="15">
        <f>D1132*Setup!$B$5</f>
        <v/>
      </c>
      <c r="F1135" s="15">
        <f>D1132-E1132</f>
        <v/>
      </c>
      <c r="G1135" s="15" t="n"/>
      <c r="H1135" s="15" t="n"/>
      <c r="I1135" s="15" t="n"/>
      <c r="J1135" s="15">
        <f>C1132+F1132+G1132-I1132</f>
        <v/>
      </c>
      <c r="K1135" s="15" t="n"/>
      <c r="L1135" s="15">
        <f>K1132*Setup!$B$6</f>
        <v/>
      </c>
      <c r="M1135" s="15">
        <f>J1132-L1132</f>
        <v/>
      </c>
      <c r="N1135" s="21" t="n"/>
    </row>
    <row r="1136">
      <c r="A1136" s="295" t="n"/>
      <c r="B1136" s="14" t="n"/>
      <c r="C1136" s="15" t="n"/>
      <c r="D1136" s="15" t="n"/>
      <c r="E1136" s="15">
        <f>D1133*Setup!$B$5</f>
        <v/>
      </c>
      <c r="F1136" s="15">
        <f>D1133-E1133</f>
        <v/>
      </c>
      <c r="G1136" s="15" t="n"/>
      <c r="H1136" s="15" t="n"/>
      <c r="I1136" s="15" t="n"/>
      <c r="J1136" s="15">
        <f>C1133+F1133+G1133-I1133</f>
        <v/>
      </c>
      <c r="K1136" s="15" t="n"/>
      <c r="L1136" s="15">
        <f>K1133*Setup!$B$6</f>
        <v/>
      </c>
      <c r="M1136" s="15">
        <f>J1133-L1133</f>
        <v/>
      </c>
      <c r="N1136" s="21" t="n"/>
    </row>
    <row r="1137">
      <c r="A1137" s="295" t="n"/>
      <c r="B1137" s="14" t="n"/>
      <c r="C1137" s="15" t="n"/>
      <c r="D1137" s="15" t="n"/>
      <c r="E1137" s="15">
        <f>D1134*Setup!$B$5</f>
        <v/>
      </c>
      <c r="F1137" s="15">
        <f>D1134-E1134</f>
        <v/>
      </c>
      <c r="G1137" s="15" t="n"/>
      <c r="H1137" s="15" t="n"/>
      <c r="I1137" s="15" t="n"/>
      <c r="J1137" s="15">
        <f>C1134+F1134+G1134-I1134</f>
        <v/>
      </c>
      <c r="K1137" s="15" t="n"/>
      <c r="L1137" s="15">
        <f>K1134*Setup!$B$6</f>
        <v/>
      </c>
      <c r="M1137" s="15">
        <f>J1134-L1134</f>
        <v/>
      </c>
      <c r="N1137" s="21" t="n"/>
    </row>
    <row r="1138">
      <c r="A1138" s="295" t="n"/>
      <c r="B1138" s="14" t="n"/>
      <c r="C1138" s="15" t="n"/>
      <c r="D1138" s="15" t="n"/>
      <c r="E1138" s="15">
        <f>D1135*Setup!$B$5</f>
        <v/>
      </c>
      <c r="F1138" s="15">
        <f>D1135-E1135</f>
        <v/>
      </c>
      <c r="G1138" s="15" t="n"/>
      <c r="H1138" s="15" t="n"/>
      <c r="I1138" s="15" t="n"/>
      <c r="J1138" s="15">
        <f>C1135+F1135+G1135-I1135</f>
        <v/>
      </c>
      <c r="K1138" s="15" t="n"/>
      <c r="L1138" s="15">
        <f>K1135*Setup!$B$6</f>
        <v/>
      </c>
      <c r="M1138" s="15">
        <f>J1135-L1135</f>
        <v/>
      </c>
      <c r="N1138" s="21" t="n"/>
    </row>
    <row r="1139">
      <c r="A1139" s="295" t="n"/>
      <c r="B1139" s="14" t="n"/>
      <c r="C1139" s="15" t="n"/>
      <c r="D1139" s="15" t="n"/>
      <c r="E1139" s="15">
        <f>D1136*Setup!$B$5</f>
        <v/>
      </c>
      <c r="F1139" s="15">
        <f>D1136-E1136</f>
        <v/>
      </c>
      <c r="G1139" s="15" t="n"/>
      <c r="H1139" s="15" t="n"/>
      <c r="I1139" s="15" t="n"/>
      <c r="J1139" s="15">
        <f>C1136+F1136+G1136-I1136</f>
        <v/>
      </c>
      <c r="K1139" s="15" t="n"/>
      <c r="L1139" s="15">
        <f>K1136*Setup!$B$6</f>
        <v/>
      </c>
      <c r="M1139" s="15">
        <f>J1136-L1136</f>
        <v/>
      </c>
      <c r="N1139" s="21" t="n"/>
    </row>
    <row r="1140">
      <c r="A1140" s="295" t="n"/>
      <c r="B1140" s="14" t="n"/>
      <c r="C1140" s="15" t="n"/>
      <c r="D1140" s="15" t="n"/>
      <c r="E1140" s="15">
        <f>D1137*Setup!$B$5</f>
        <v/>
      </c>
      <c r="F1140" s="15">
        <f>D1137-E1137</f>
        <v/>
      </c>
      <c r="G1140" s="15" t="n"/>
      <c r="H1140" s="15" t="n"/>
      <c r="I1140" s="15" t="n"/>
      <c r="J1140" s="15">
        <f>C1137+F1137+G1137-I1137</f>
        <v/>
      </c>
      <c r="K1140" s="15" t="n"/>
      <c r="L1140" s="15">
        <f>K1137*Setup!$B$6</f>
        <v/>
      </c>
      <c r="M1140" s="15">
        <f>J1137-L1137</f>
        <v/>
      </c>
      <c r="N1140" s="21" t="n"/>
    </row>
    <row r="1141">
      <c r="A1141" s="295" t="n"/>
      <c r="B1141" s="14" t="n"/>
      <c r="C1141" s="15" t="n"/>
      <c r="D1141" s="15" t="n"/>
      <c r="E1141" s="15">
        <f>D1138*Setup!$B$5</f>
        <v/>
      </c>
      <c r="F1141" s="15">
        <f>D1138-E1138</f>
        <v/>
      </c>
      <c r="G1141" s="15" t="n"/>
      <c r="H1141" s="15" t="n"/>
      <c r="I1141" s="15" t="n"/>
      <c r="J1141" s="15">
        <f>C1138+F1138+G1138-I1138</f>
        <v/>
      </c>
      <c r="K1141" s="15" t="n"/>
      <c r="L1141" s="15">
        <f>K1138*Setup!$B$6</f>
        <v/>
      </c>
      <c r="M1141" s="15">
        <f>J1138-L1138</f>
        <v/>
      </c>
      <c r="N1141" s="21" t="n"/>
    </row>
    <row r="1142">
      <c r="A1142" s="295" t="n"/>
      <c r="B1142" s="14" t="n"/>
      <c r="C1142" s="15" t="n"/>
      <c r="D1142" s="15" t="n"/>
      <c r="E1142" s="15">
        <f>D1139*Setup!$B$5</f>
        <v/>
      </c>
      <c r="F1142" s="15">
        <f>D1139-E1139</f>
        <v/>
      </c>
      <c r="G1142" s="15" t="n"/>
      <c r="H1142" s="15" t="n"/>
      <c r="I1142" s="15" t="n"/>
      <c r="J1142" s="15">
        <f>C1139+F1139+G1139-I1139</f>
        <v/>
      </c>
      <c r="K1142" s="15" t="n"/>
      <c r="L1142" s="15">
        <f>K1139*Setup!$B$6</f>
        <v/>
      </c>
      <c r="M1142" s="15">
        <f>J1139-L1139</f>
        <v/>
      </c>
      <c r="N1142" s="21" t="n"/>
    </row>
    <row r="1143">
      <c r="A1143" s="295" t="n"/>
      <c r="B1143" s="14" t="n"/>
      <c r="C1143" s="15" t="n"/>
      <c r="D1143" s="15" t="n"/>
      <c r="E1143" s="15">
        <f>D1140*Setup!$B$5</f>
        <v/>
      </c>
      <c r="F1143" s="15">
        <f>D1140-E1140</f>
        <v/>
      </c>
      <c r="G1143" s="15" t="n"/>
      <c r="H1143" s="15" t="n"/>
      <c r="I1143" s="15" t="n"/>
      <c r="J1143" s="15">
        <f>C1140+F1140+G1140-I1140</f>
        <v/>
      </c>
      <c r="K1143" s="15" t="n"/>
      <c r="L1143" s="15">
        <f>K1140*Setup!$B$6</f>
        <v/>
      </c>
      <c r="M1143" s="15">
        <f>J1140-L1140</f>
        <v/>
      </c>
      <c r="N1143" s="21" t="n"/>
    </row>
    <row r="1144">
      <c r="A1144" s="295" t="n"/>
      <c r="B1144" s="14" t="n"/>
      <c r="C1144" s="15" t="n"/>
      <c r="D1144" s="15" t="n"/>
      <c r="E1144" s="15">
        <f>D1141*Setup!$B$5</f>
        <v/>
      </c>
      <c r="F1144" s="15">
        <f>D1141-E1141</f>
        <v/>
      </c>
      <c r="G1144" s="15" t="n"/>
      <c r="H1144" s="15" t="n"/>
      <c r="I1144" s="15" t="n"/>
      <c r="J1144" s="15">
        <f>C1141+F1141+G1141-I1141</f>
        <v/>
      </c>
      <c r="K1144" s="15" t="n"/>
      <c r="L1144" s="15">
        <f>K1141*Setup!$B$6</f>
        <v/>
      </c>
      <c r="M1144" s="15">
        <f>J1141-L1141</f>
        <v/>
      </c>
      <c r="N1144" s="21" t="n"/>
    </row>
    <row r="1145">
      <c r="A1145" s="295" t="n"/>
      <c r="B1145" s="14" t="n"/>
      <c r="C1145" s="15" t="n"/>
      <c r="D1145" s="15" t="n"/>
      <c r="E1145" s="15">
        <f>D1142*Setup!$B$5</f>
        <v/>
      </c>
      <c r="F1145" s="15">
        <f>D1142-E1142</f>
        <v/>
      </c>
      <c r="G1145" s="15" t="n"/>
      <c r="H1145" s="15" t="n"/>
      <c r="I1145" s="15" t="n"/>
      <c r="J1145" s="15">
        <f>C1142+F1142+G1142-I1142</f>
        <v/>
      </c>
      <c r="K1145" s="15" t="n"/>
      <c r="L1145" s="15">
        <f>K1142*Setup!$B$6</f>
        <v/>
      </c>
      <c r="M1145" s="15">
        <f>J1142-L1142</f>
        <v/>
      </c>
      <c r="N1145" s="21" t="n"/>
    </row>
    <row r="1146">
      <c r="A1146" s="295" t="n"/>
      <c r="B1146" s="14" t="n"/>
      <c r="C1146" s="15" t="n"/>
      <c r="D1146" s="15" t="n"/>
      <c r="E1146" s="15">
        <f>D1143*Setup!$B$5</f>
        <v/>
      </c>
      <c r="F1146" s="15">
        <f>D1143-E1143</f>
        <v/>
      </c>
      <c r="G1146" s="15" t="n"/>
      <c r="H1146" s="15" t="n"/>
      <c r="I1146" s="15" t="n"/>
      <c r="J1146" s="15">
        <f>C1143+F1143+G1143-I1143</f>
        <v/>
      </c>
      <c r="K1146" s="15" t="n"/>
      <c r="L1146" s="15">
        <f>K1143*Setup!$B$6</f>
        <v/>
      </c>
      <c r="M1146" s="15">
        <f>J1143-L1143</f>
        <v/>
      </c>
      <c r="N1146" s="21" t="n"/>
    </row>
    <row r="1147">
      <c r="A1147" s="295" t="n"/>
      <c r="B1147" s="14" t="n"/>
      <c r="C1147" s="15" t="n"/>
      <c r="D1147" s="15" t="n"/>
      <c r="E1147" s="15">
        <f>D1144*Setup!$B$5</f>
        <v/>
      </c>
      <c r="F1147" s="15">
        <f>D1144-E1144</f>
        <v/>
      </c>
      <c r="G1147" s="15" t="n"/>
      <c r="H1147" s="15" t="n"/>
      <c r="I1147" s="15" t="n"/>
      <c r="J1147" s="15">
        <f>C1144+F1144+G1144-I1144</f>
        <v/>
      </c>
      <c r="K1147" s="15" t="n"/>
      <c r="L1147" s="15">
        <f>K1144*Setup!$B$6</f>
        <v/>
      </c>
      <c r="M1147" s="15">
        <f>J1144-L1144</f>
        <v/>
      </c>
      <c r="N1147" s="21" t="n"/>
    </row>
    <row r="1148">
      <c r="A1148" s="295" t="n"/>
      <c r="B1148" s="14" t="n"/>
      <c r="C1148" s="15" t="n"/>
      <c r="D1148" s="15" t="n"/>
      <c r="E1148" s="15">
        <f>D1145*Setup!$B$5</f>
        <v/>
      </c>
      <c r="F1148" s="15">
        <f>D1145-E1145</f>
        <v/>
      </c>
      <c r="G1148" s="15" t="n"/>
      <c r="H1148" s="15" t="n"/>
      <c r="I1148" s="15" t="n"/>
      <c r="J1148" s="15">
        <f>C1145+F1145+G1145-I1145</f>
        <v/>
      </c>
      <c r="K1148" s="15" t="n"/>
      <c r="L1148" s="15">
        <f>K1145*Setup!$B$6</f>
        <v/>
      </c>
      <c r="M1148" s="15">
        <f>J1145-L1145</f>
        <v/>
      </c>
      <c r="N1148" s="21" t="n"/>
    </row>
    <row r="1149">
      <c r="A1149" s="295" t="n"/>
      <c r="B1149" s="14" t="n"/>
      <c r="C1149" s="15" t="n"/>
      <c r="D1149" s="15" t="n"/>
      <c r="E1149" s="15">
        <f>D1146*Setup!$B$5</f>
        <v/>
      </c>
      <c r="F1149" s="15">
        <f>D1146-E1146</f>
        <v/>
      </c>
      <c r="G1149" s="15" t="n"/>
      <c r="H1149" s="15" t="n"/>
      <c r="I1149" s="15" t="n"/>
      <c r="J1149" s="15">
        <f>C1146+F1146+G1146-I1146</f>
        <v/>
      </c>
      <c r="K1149" s="15" t="n"/>
      <c r="L1149" s="15">
        <f>K1146*Setup!$B$6</f>
        <v/>
      </c>
      <c r="M1149" s="15">
        <f>J1146-L1146</f>
        <v/>
      </c>
      <c r="N1149" s="21" t="n"/>
    </row>
    <row r="1150">
      <c r="A1150" s="295" t="n"/>
      <c r="B1150" s="14" t="n"/>
      <c r="C1150" s="15" t="n"/>
      <c r="D1150" s="15" t="n"/>
      <c r="E1150" s="15">
        <f>D1147*Setup!$B$5</f>
        <v/>
      </c>
      <c r="F1150" s="15">
        <f>D1147-E1147</f>
        <v/>
      </c>
      <c r="G1150" s="15" t="n"/>
      <c r="H1150" s="15" t="n"/>
      <c r="I1150" s="15" t="n"/>
      <c r="J1150" s="15">
        <f>C1147+F1147+G1147-I1147</f>
        <v/>
      </c>
      <c r="K1150" s="15" t="n"/>
      <c r="L1150" s="15">
        <f>K1147*Setup!$B$6</f>
        <v/>
      </c>
      <c r="M1150" s="15">
        <f>J1147-L1147</f>
        <v/>
      </c>
      <c r="N1150" s="21" t="n"/>
    </row>
    <row r="1151">
      <c r="A1151" s="295" t="n"/>
      <c r="B1151" s="14" t="n"/>
      <c r="C1151" s="15" t="n"/>
      <c r="D1151" s="15" t="n"/>
      <c r="E1151" s="15">
        <f>D1148*Setup!$B$5</f>
        <v/>
      </c>
      <c r="F1151" s="15">
        <f>D1148-E1148</f>
        <v/>
      </c>
      <c r="G1151" s="15" t="n"/>
      <c r="H1151" s="15" t="n"/>
      <c r="I1151" s="15" t="n"/>
      <c r="J1151" s="15">
        <f>C1148+F1148+G1148-I1148</f>
        <v/>
      </c>
      <c r="K1151" s="15" t="n"/>
      <c r="L1151" s="15">
        <f>K1148*Setup!$B$6</f>
        <v/>
      </c>
      <c r="M1151" s="15">
        <f>J1148-L1148</f>
        <v/>
      </c>
      <c r="N1151" s="21" t="n"/>
    </row>
    <row r="1152">
      <c r="A1152" s="295" t="n"/>
      <c r="B1152" s="14" t="n"/>
      <c r="C1152" s="15" t="n"/>
      <c r="D1152" s="15" t="n"/>
      <c r="E1152" s="15">
        <f>D1149*Setup!$B$5</f>
        <v/>
      </c>
      <c r="F1152" s="15">
        <f>D1149-E1149</f>
        <v/>
      </c>
      <c r="G1152" s="15" t="n"/>
      <c r="H1152" s="15" t="n"/>
      <c r="I1152" s="15" t="n"/>
      <c r="J1152" s="15">
        <f>C1149+F1149+G1149-I1149</f>
        <v/>
      </c>
      <c r="K1152" s="15" t="n"/>
      <c r="L1152" s="15">
        <f>K1149*Setup!$B$6</f>
        <v/>
      </c>
      <c r="M1152" s="15">
        <f>J1149-L1149</f>
        <v/>
      </c>
      <c r="N1152" s="21" t="n"/>
    </row>
    <row r="1153">
      <c r="A1153" s="295" t="n"/>
      <c r="B1153" s="14" t="n"/>
      <c r="C1153" s="15" t="n"/>
      <c r="D1153" s="15" t="n"/>
      <c r="E1153" s="15">
        <f>D1150*Setup!$B$5</f>
        <v/>
      </c>
      <c r="F1153" s="15">
        <f>D1150-E1150</f>
        <v/>
      </c>
      <c r="G1153" s="15" t="n"/>
      <c r="H1153" s="15" t="n"/>
      <c r="I1153" s="15" t="n"/>
      <c r="J1153" s="15">
        <f>C1150+F1150+G1150-I1150</f>
        <v/>
      </c>
      <c r="K1153" s="15" t="n"/>
      <c r="L1153" s="15">
        <f>K1150*Setup!$B$6</f>
        <v/>
      </c>
      <c r="M1153" s="15">
        <f>J1150-L1150</f>
        <v/>
      </c>
      <c r="N1153" s="21" t="n"/>
    </row>
    <row r="1154">
      <c r="A1154" s="295" t="n"/>
      <c r="B1154" s="14" t="n"/>
      <c r="C1154" s="15" t="n"/>
      <c r="D1154" s="15" t="n"/>
      <c r="E1154" s="15">
        <f>D1151*Setup!$B$5</f>
        <v/>
      </c>
      <c r="F1154" s="15">
        <f>D1151-E1151</f>
        <v/>
      </c>
      <c r="G1154" s="15" t="n"/>
      <c r="H1154" s="15" t="n"/>
      <c r="I1154" s="15" t="n"/>
      <c r="J1154" s="15">
        <f>C1151+F1151+G1151-I1151</f>
        <v/>
      </c>
      <c r="K1154" s="15" t="n"/>
      <c r="L1154" s="15">
        <f>K1151*Setup!$B$6</f>
        <v/>
      </c>
      <c r="M1154" s="15">
        <f>J1151-L1151</f>
        <v/>
      </c>
      <c r="N1154" s="21" t="n"/>
    </row>
    <row r="1155">
      <c r="A1155" s="295" t="n"/>
      <c r="B1155" s="14" t="n"/>
      <c r="C1155" s="15" t="n"/>
      <c r="D1155" s="15" t="n"/>
      <c r="E1155" s="15">
        <f>D1152*Setup!$B$5</f>
        <v/>
      </c>
      <c r="F1155" s="15">
        <f>D1152-E1152</f>
        <v/>
      </c>
      <c r="G1155" s="15" t="n"/>
      <c r="H1155" s="15" t="n"/>
      <c r="I1155" s="15" t="n"/>
      <c r="J1155" s="15">
        <f>C1152+F1152+G1152-I1152</f>
        <v/>
      </c>
      <c r="K1155" s="15" t="n"/>
      <c r="L1155" s="15">
        <f>K1152*Setup!$B$6</f>
        <v/>
      </c>
      <c r="M1155" s="15">
        <f>J1152-L1152</f>
        <v/>
      </c>
      <c r="N1155" s="21" t="n"/>
    </row>
    <row r="1156">
      <c r="A1156" s="295" t="n"/>
      <c r="B1156" s="14" t="n"/>
      <c r="C1156" s="15" t="n"/>
      <c r="D1156" s="15" t="n"/>
      <c r="E1156" s="15">
        <f>D1153*Setup!$B$5</f>
        <v/>
      </c>
      <c r="F1156" s="15">
        <f>D1153-E1153</f>
        <v/>
      </c>
      <c r="G1156" s="15" t="n"/>
      <c r="H1156" s="15" t="n"/>
      <c r="I1156" s="15" t="n"/>
      <c r="J1156" s="15">
        <f>C1153+F1153+G1153-I1153</f>
        <v/>
      </c>
      <c r="K1156" s="15" t="n"/>
      <c r="L1156" s="15">
        <f>K1153*Setup!$B$6</f>
        <v/>
      </c>
      <c r="M1156" s="15">
        <f>J1153-L1153</f>
        <v/>
      </c>
      <c r="N1156" s="21" t="n"/>
    </row>
    <row r="1157">
      <c r="A1157" s="295" t="n"/>
      <c r="B1157" s="14" t="n"/>
      <c r="C1157" s="15" t="n"/>
      <c r="D1157" s="15" t="n"/>
      <c r="E1157" s="15">
        <f>D1154*Setup!$B$5</f>
        <v/>
      </c>
      <c r="F1157" s="15">
        <f>D1154-E1154</f>
        <v/>
      </c>
      <c r="G1157" s="15" t="n"/>
      <c r="H1157" s="15" t="n"/>
      <c r="I1157" s="15" t="n"/>
      <c r="J1157" s="15">
        <f>C1154+F1154+G1154-I1154</f>
        <v/>
      </c>
      <c r="K1157" s="15" t="n"/>
      <c r="L1157" s="15">
        <f>K1154*Setup!$B$6</f>
        <v/>
      </c>
      <c r="M1157" s="15">
        <f>J1154-L1154</f>
        <v/>
      </c>
      <c r="N1157" s="21" t="n"/>
    </row>
    <row r="1158">
      <c r="A1158" s="295" t="n"/>
      <c r="B1158" s="14" t="n"/>
      <c r="C1158" s="15" t="n"/>
      <c r="D1158" s="15" t="n"/>
      <c r="E1158" s="15">
        <f>D1155*Setup!$B$5</f>
        <v/>
      </c>
      <c r="F1158" s="15">
        <f>D1155-E1155</f>
        <v/>
      </c>
      <c r="G1158" s="15" t="n"/>
      <c r="H1158" s="15" t="n"/>
      <c r="I1158" s="15" t="n"/>
      <c r="J1158" s="15">
        <f>C1155+F1155+G1155-I1155</f>
        <v/>
      </c>
      <c r="K1158" s="15" t="n"/>
      <c r="L1158" s="15">
        <f>K1155*Setup!$B$6</f>
        <v/>
      </c>
      <c r="M1158" s="15">
        <f>J1155-L1155</f>
        <v/>
      </c>
      <c r="N1158" s="21" t="n"/>
    </row>
    <row r="1159">
      <c r="A1159" s="295" t="n"/>
      <c r="B1159" s="14" t="n"/>
      <c r="C1159" s="15" t="n"/>
      <c r="D1159" s="15" t="n"/>
      <c r="E1159" s="15">
        <f>D1156*Setup!$B$5</f>
        <v/>
      </c>
      <c r="F1159" s="15">
        <f>D1156-E1156</f>
        <v/>
      </c>
      <c r="G1159" s="15" t="n"/>
      <c r="H1159" s="15" t="n"/>
      <c r="I1159" s="15" t="n"/>
      <c r="J1159" s="15">
        <f>C1156+F1156+G1156-I1156</f>
        <v/>
      </c>
      <c r="K1159" s="15" t="n"/>
      <c r="L1159" s="15">
        <f>K1156*Setup!$B$6</f>
        <v/>
      </c>
      <c r="M1159" s="15">
        <f>J1156-L1156</f>
        <v/>
      </c>
      <c r="N1159" s="21" t="n"/>
    </row>
    <row r="1160">
      <c r="A1160" s="295" t="n"/>
      <c r="B1160" s="14" t="n"/>
      <c r="C1160" s="15" t="n"/>
      <c r="D1160" s="15" t="n"/>
      <c r="E1160" s="15">
        <f>D1157*Setup!$B$5</f>
        <v/>
      </c>
      <c r="F1160" s="15">
        <f>D1157-E1157</f>
        <v/>
      </c>
      <c r="G1160" s="15" t="n"/>
      <c r="H1160" s="15" t="n"/>
      <c r="I1160" s="15" t="n"/>
      <c r="J1160" s="15">
        <f>C1157+F1157+G1157-I1157</f>
        <v/>
      </c>
      <c r="K1160" s="15" t="n"/>
      <c r="L1160" s="15">
        <f>K1157*Setup!$B$6</f>
        <v/>
      </c>
      <c r="M1160" s="15">
        <f>J1157-L1157</f>
        <v/>
      </c>
      <c r="N1160" s="21" t="n"/>
    </row>
    <row r="1161">
      <c r="A1161" s="295" t="n"/>
      <c r="B1161" s="14" t="n"/>
      <c r="C1161" s="15" t="n"/>
      <c r="D1161" s="15" t="n"/>
      <c r="E1161" s="15">
        <f>D1158*Setup!$B$5</f>
        <v/>
      </c>
      <c r="F1161" s="15">
        <f>D1158-E1158</f>
        <v/>
      </c>
      <c r="G1161" s="15" t="n"/>
      <c r="H1161" s="15" t="n"/>
      <c r="I1161" s="15" t="n"/>
      <c r="J1161" s="15">
        <f>C1158+F1158+G1158-I1158</f>
        <v/>
      </c>
      <c r="K1161" s="15" t="n"/>
      <c r="L1161" s="15">
        <f>K1158*Setup!$B$6</f>
        <v/>
      </c>
      <c r="M1161" s="15">
        <f>J1158-L1158</f>
        <v/>
      </c>
      <c r="N1161" s="21" t="n"/>
    </row>
    <row r="1162">
      <c r="A1162" s="295" t="n"/>
      <c r="B1162" s="14" t="n"/>
      <c r="C1162" s="15" t="n"/>
      <c r="D1162" s="15" t="n"/>
      <c r="E1162" s="15">
        <f>D1159*Setup!$B$5</f>
        <v/>
      </c>
      <c r="F1162" s="15">
        <f>D1159-E1159</f>
        <v/>
      </c>
      <c r="G1162" s="15" t="n"/>
      <c r="H1162" s="15" t="n"/>
      <c r="I1162" s="15" t="n"/>
      <c r="J1162" s="15">
        <f>C1159+F1159+G1159-I1159</f>
        <v/>
      </c>
      <c r="K1162" s="15" t="n"/>
      <c r="L1162" s="15">
        <f>K1159*Setup!$B$6</f>
        <v/>
      </c>
      <c r="M1162" s="15">
        <f>J1159-L1159</f>
        <v/>
      </c>
      <c r="N1162" s="21" t="n"/>
    </row>
    <row r="1163">
      <c r="A1163" s="295" t="n"/>
      <c r="B1163" s="14" t="n"/>
      <c r="C1163" s="15" t="n"/>
      <c r="D1163" s="15" t="n"/>
      <c r="E1163" s="15">
        <f>D1160*Setup!$B$5</f>
        <v/>
      </c>
      <c r="F1163" s="15">
        <f>D1160-E1160</f>
        <v/>
      </c>
      <c r="G1163" s="15" t="n"/>
      <c r="H1163" s="15" t="n"/>
      <c r="I1163" s="15" t="n"/>
      <c r="J1163" s="15">
        <f>C1160+F1160+G1160-I1160</f>
        <v/>
      </c>
      <c r="K1163" s="15" t="n"/>
      <c r="L1163" s="15">
        <f>K1160*Setup!$B$6</f>
        <v/>
      </c>
      <c r="M1163" s="15">
        <f>J1160-L1160</f>
        <v/>
      </c>
      <c r="N1163" s="21" t="n"/>
    </row>
    <row r="1164">
      <c r="A1164" s="295" t="n"/>
      <c r="B1164" s="14" t="n"/>
      <c r="C1164" s="15" t="n"/>
      <c r="D1164" s="15" t="n"/>
      <c r="E1164" s="15">
        <f>D1161*Setup!$B$5</f>
        <v/>
      </c>
      <c r="F1164" s="15">
        <f>D1161-E1161</f>
        <v/>
      </c>
      <c r="G1164" s="15" t="n"/>
      <c r="H1164" s="15" t="n"/>
      <c r="I1164" s="15" t="n"/>
      <c r="J1164" s="15">
        <f>C1161+F1161+G1161-I1161</f>
        <v/>
      </c>
      <c r="K1164" s="15" t="n"/>
      <c r="L1164" s="15">
        <f>K1161*Setup!$B$6</f>
        <v/>
      </c>
      <c r="M1164" s="15">
        <f>J1161-L1161</f>
        <v/>
      </c>
      <c r="N1164" s="21" t="n"/>
    </row>
    <row r="1165">
      <c r="A1165" s="295" t="n"/>
      <c r="B1165" s="14" t="n"/>
      <c r="C1165" s="15" t="n"/>
      <c r="D1165" s="15" t="n"/>
      <c r="E1165" s="15">
        <f>D1162*Setup!$B$5</f>
        <v/>
      </c>
      <c r="F1165" s="15">
        <f>D1162-E1162</f>
        <v/>
      </c>
      <c r="G1165" s="15" t="n"/>
      <c r="H1165" s="15" t="n"/>
      <c r="I1165" s="15" t="n"/>
      <c r="J1165" s="15">
        <f>C1162+F1162+G1162-I1162</f>
        <v/>
      </c>
      <c r="K1165" s="15" t="n"/>
      <c r="L1165" s="15">
        <f>K1162*Setup!$B$6</f>
        <v/>
      </c>
      <c r="M1165" s="15">
        <f>J1162-L1162</f>
        <v/>
      </c>
      <c r="N1165" s="21" t="n"/>
    </row>
    <row r="1166">
      <c r="A1166" s="295" t="n"/>
      <c r="B1166" s="14" t="n"/>
      <c r="C1166" s="15" t="n"/>
      <c r="D1166" s="15" t="n"/>
      <c r="E1166" s="15">
        <f>D1163*Setup!$B$5</f>
        <v/>
      </c>
      <c r="F1166" s="15">
        <f>D1163-E1163</f>
        <v/>
      </c>
      <c r="G1166" s="15" t="n"/>
      <c r="H1166" s="15" t="n"/>
      <c r="I1166" s="15" t="n"/>
      <c r="J1166" s="15">
        <f>C1163+F1163+G1163-I1163</f>
        <v/>
      </c>
      <c r="K1166" s="15" t="n"/>
      <c r="L1166" s="15">
        <f>K1163*Setup!$B$6</f>
        <v/>
      </c>
      <c r="M1166" s="15">
        <f>J1163-L1163</f>
        <v/>
      </c>
      <c r="N1166" s="21" t="n"/>
    </row>
    <row r="1167">
      <c r="A1167" s="295" t="n"/>
      <c r="B1167" s="14" t="n"/>
      <c r="C1167" s="15" t="n"/>
      <c r="D1167" s="15" t="n"/>
      <c r="E1167" s="15">
        <f>D1164*Setup!$B$5</f>
        <v/>
      </c>
      <c r="F1167" s="15">
        <f>D1164-E1164</f>
        <v/>
      </c>
      <c r="G1167" s="15" t="n"/>
      <c r="H1167" s="15" t="n"/>
      <c r="I1167" s="15" t="n"/>
      <c r="J1167" s="15">
        <f>C1164+F1164+G1164-I1164</f>
        <v/>
      </c>
      <c r="K1167" s="15" t="n"/>
      <c r="L1167" s="15">
        <f>K1164*Setup!$B$6</f>
        <v/>
      </c>
      <c r="M1167" s="15">
        <f>J1164-L1164</f>
        <v/>
      </c>
      <c r="N1167" s="21" t="n"/>
    </row>
    <row r="1168">
      <c r="A1168" s="295" t="n"/>
      <c r="B1168" s="14" t="n"/>
      <c r="C1168" s="15" t="n"/>
      <c r="D1168" s="15" t="n"/>
      <c r="E1168" s="15">
        <f>D1165*Setup!$B$5</f>
        <v/>
      </c>
      <c r="F1168" s="15">
        <f>D1165-E1165</f>
        <v/>
      </c>
      <c r="G1168" s="15" t="n"/>
      <c r="H1168" s="15" t="n"/>
      <c r="I1168" s="15" t="n"/>
      <c r="J1168" s="15">
        <f>C1165+F1165+G1165-I1165</f>
        <v/>
      </c>
      <c r="K1168" s="15" t="n"/>
      <c r="L1168" s="15">
        <f>K1165*Setup!$B$6</f>
        <v/>
      </c>
      <c r="M1168" s="15">
        <f>J1165-L1165</f>
        <v/>
      </c>
      <c r="N1168" s="21" t="n"/>
    </row>
    <row r="1169">
      <c r="A1169" s="295" t="n"/>
      <c r="B1169" s="14" t="n"/>
      <c r="C1169" s="15" t="n"/>
      <c r="D1169" s="15" t="n"/>
      <c r="E1169" s="15">
        <f>D1166*Setup!$B$5</f>
        <v/>
      </c>
      <c r="F1169" s="15">
        <f>D1166-E1166</f>
        <v/>
      </c>
      <c r="G1169" s="15" t="n"/>
      <c r="H1169" s="15" t="n"/>
      <c r="I1169" s="15" t="n"/>
      <c r="J1169" s="15">
        <f>C1166+F1166+G1166-I1166</f>
        <v/>
      </c>
      <c r="K1169" s="15" t="n"/>
      <c r="L1169" s="15">
        <f>K1166*Setup!$B$6</f>
        <v/>
      </c>
      <c r="M1169" s="15">
        <f>J1166-L1166</f>
        <v/>
      </c>
      <c r="N1169" s="21" t="n"/>
    </row>
    <row r="1170">
      <c r="A1170" s="295" t="n"/>
      <c r="B1170" s="14" t="n"/>
      <c r="C1170" s="15" t="n"/>
      <c r="D1170" s="15" t="n"/>
      <c r="E1170" s="15">
        <f>D1167*Setup!$B$5</f>
        <v/>
      </c>
      <c r="F1170" s="15">
        <f>D1167-E1167</f>
        <v/>
      </c>
      <c r="G1170" s="15" t="n"/>
      <c r="H1170" s="15" t="n"/>
      <c r="I1170" s="15" t="n"/>
      <c r="J1170" s="15">
        <f>C1167+F1167+G1167-I1167</f>
        <v/>
      </c>
      <c r="K1170" s="15" t="n"/>
      <c r="L1170" s="15">
        <f>K1167*Setup!$B$6</f>
        <v/>
      </c>
      <c r="M1170" s="15">
        <f>J1167-L1167</f>
        <v/>
      </c>
      <c r="N1170" s="21" t="n"/>
    </row>
    <row r="1171">
      <c r="A1171" s="295" t="n"/>
      <c r="B1171" s="14" t="n"/>
      <c r="C1171" s="15" t="n"/>
      <c r="D1171" s="15" t="n"/>
      <c r="E1171" s="15">
        <f>D1168*Setup!$B$5</f>
        <v/>
      </c>
      <c r="F1171" s="15">
        <f>D1168-E1168</f>
        <v/>
      </c>
      <c r="G1171" s="15" t="n"/>
      <c r="H1171" s="15" t="n"/>
      <c r="I1171" s="15" t="n"/>
      <c r="J1171" s="15">
        <f>C1168+F1168+G1168-I1168</f>
        <v/>
      </c>
      <c r="K1171" s="15" t="n"/>
      <c r="L1171" s="15">
        <f>K1168*Setup!$B$6</f>
        <v/>
      </c>
      <c r="M1171" s="15">
        <f>J1168-L1168</f>
        <v/>
      </c>
      <c r="N1171" s="21" t="n"/>
    </row>
    <row r="1172">
      <c r="A1172" s="295" t="n"/>
      <c r="B1172" s="14" t="n"/>
      <c r="C1172" s="15" t="n"/>
      <c r="D1172" s="15" t="n"/>
      <c r="E1172" s="15">
        <f>D1169*Setup!$B$5</f>
        <v/>
      </c>
      <c r="F1172" s="15">
        <f>D1169-E1169</f>
        <v/>
      </c>
      <c r="G1172" s="15" t="n"/>
      <c r="H1172" s="15" t="n"/>
      <c r="I1172" s="15" t="n"/>
      <c r="J1172" s="15">
        <f>C1169+F1169+G1169-I1169</f>
        <v/>
      </c>
      <c r="K1172" s="15" t="n"/>
      <c r="L1172" s="15">
        <f>K1169*Setup!$B$6</f>
        <v/>
      </c>
      <c r="M1172" s="15">
        <f>J1169-L1169</f>
        <v/>
      </c>
      <c r="N1172" s="21" t="n"/>
    </row>
    <row r="1173">
      <c r="A1173" s="295" t="n"/>
      <c r="B1173" s="14" t="n"/>
      <c r="C1173" s="15" t="n"/>
      <c r="D1173" s="15" t="n"/>
      <c r="E1173" s="15">
        <f>D1170*Setup!$B$5</f>
        <v/>
      </c>
      <c r="F1173" s="15">
        <f>D1170-E1170</f>
        <v/>
      </c>
      <c r="G1173" s="15" t="n"/>
      <c r="H1173" s="15" t="n"/>
      <c r="I1173" s="15" t="n"/>
      <c r="J1173" s="15">
        <f>C1170+F1170+G1170-I1170</f>
        <v/>
      </c>
      <c r="K1173" s="15" t="n"/>
      <c r="L1173" s="15">
        <f>K1170*Setup!$B$6</f>
        <v/>
      </c>
      <c r="M1173" s="15">
        <f>J1170-L1170</f>
        <v/>
      </c>
      <c r="N1173" s="21" t="n"/>
    </row>
    <row r="1174">
      <c r="A1174" s="295" t="n"/>
      <c r="B1174" s="14" t="n"/>
      <c r="C1174" s="15" t="n"/>
      <c r="D1174" s="15" t="n"/>
      <c r="E1174" s="15">
        <f>D1171*Setup!$B$5</f>
        <v/>
      </c>
      <c r="F1174" s="15">
        <f>D1171-E1171</f>
        <v/>
      </c>
      <c r="G1174" s="15" t="n"/>
      <c r="H1174" s="15" t="n"/>
      <c r="I1174" s="15" t="n"/>
      <c r="J1174" s="15">
        <f>C1171+F1171+G1171-I1171</f>
        <v/>
      </c>
      <c r="K1174" s="15" t="n"/>
      <c r="L1174" s="15">
        <f>K1171*Setup!$B$6</f>
        <v/>
      </c>
      <c r="M1174" s="15">
        <f>J1171-L1171</f>
        <v/>
      </c>
      <c r="N1174" s="21" t="n"/>
    </row>
    <row r="1175">
      <c r="A1175" s="295" t="n"/>
      <c r="B1175" s="14" t="n"/>
      <c r="C1175" s="15" t="n"/>
      <c r="D1175" s="15" t="n"/>
      <c r="E1175" s="15">
        <f>D1172*Setup!$B$5</f>
        <v/>
      </c>
      <c r="F1175" s="15">
        <f>D1172-E1172</f>
        <v/>
      </c>
      <c r="G1175" s="15" t="n"/>
      <c r="H1175" s="15" t="n"/>
      <c r="I1175" s="15" t="n"/>
      <c r="J1175" s="15">
        <f>C1172+F1172+G1172-I1172</f>
        <v/>
      </c>
      <c r="K1175" s="15" t="n"/>
      <c r="L1175" s="15">
        <f>K1172*Setup!$B$6</f>
        <v/>
      </c>
      <c r="M1175" s="15">
        <f>J1172-L1172</f>
        <v/>
      </c>
      <c r="N1175" s="21" t="n"/>
    </row>
    <row r="1176">
      <c r="A1176" s="295" t="n"/>
      <c r="B1176" s="14" t="n"/>
      <c r="C1176" s="15" t="n"/>
      <c r="D1176" s="15" t="n"/>
      <c r="E1176" s="15">
        <f>D1173*Setup!$B$5</f>
        <v/>
      </c>
      <c r="F1176" s="15">
        <f>D1173-E1173</f>
        <v/>
      </c>
      <c r="G1176" s="15" t="n"/>
      <c r="H1176" s="15" t="n"/>
      <c r="I1176" s="15" t="n"/>
      <c r="J1176" s="15">
        <f>C1173+F1173+G1173-I1173</f>
        <v/>
      </c>
      <c r="K1176" s="15" t="n"/>
      <c r="L1176" s="15">
        <f>K1173*Setup!$B$6</f>
        <v/>
      </c>
      <c r="M1176" s="15">
        <f>J1173-L1173</f>
        <v/>
      </c>
      <c r="N1176" s="21" t="n"/>
    </row>
    <row r="1177">
      <c r="A1177" s="295" t="n"/>
      <c r="B1177" s="14" t="n"/>
      <c r="C1177" s="15" t="n"/>
      <c r="D1177" s="15" t="n"/>
      <c r="E1177" s="15">
        <f>D1174*Setup!$B$5</f>
        <v/>
      </c>
      <c r="F1177" s="15">
        <f>D1174-E1174</f>
        <v/>
      </c>
      <c r="G1177" s="15" t="n"/>
      <c r="H1177" s="15" t="n"/>
      <c r="I1177" s="15" t="n"/>
      <c r="J1177" s="15">
        <f>C1174+F1174+G1174-I1174</f>
        <v/>
      </c>
      <c r="K1177" s="15" t="n"/>
      <c r="L1177" s="15">
        <f>K1174*Setup!$B$6</f>
        <v/>
      </c>
      <c r="M1177" s="15">
        <f>J1174-L1174</f>
        <v/>
      </c>
      <c r="N1177" s="21" t="n"/>
    </row>
    <row r="1178">
      <c r="A1178" s="295" t="n"/>
      <c r="B1178" s="14" t="n"/>
      <c r="C1178" s="15" t="n"/>
      <c r="D1178" s="15" t="n"/>
      <c r="E1178" s="15">
        <f>D1175*Setup!$B$5</f>
        <v/>
      </c>
      <c r="F1178" s="15">
        <f>D1175-E1175</f>
        <v/>
      </c>
      <c r="G1178" s="15" t="n"/>
      <c r="H1178" s="15" t="n"/>
      <c r="I1178" s="15" t="n"/>
      <c r="J1178" s="15">
        <f>C1175+F1175+G1175-I1175</f>
        <v/>
      </c>
      <c r="K1178" s="15" t="n"/>
      <c r="L1178" s="15">
        <f>K1175*Setup!$B$6</f>
        <v/>
      </c>
      <c r="M1178" s="15">
        <f>J1175-L1175</f>
        <v/>
      </c>
      <c r="N1178" s="21" t="n"/>
    </row>
    <row r="1179">
      <c r="A1179" s="295" t="n"/>
      <c r="B1179" s="14" t="n"/>
      <c r="C1179" s="15" t="n"/>
      <c r="D1179" s="15" t="n"/>
      <c r="E1179" s="15">
        <f>D1176*Setup!$B$5</f>
        <v/>
      </c>
      <c r="F1179" s="15">
        <f>D1176-E1176</f>
        <v/>
      </c>
      <c r="G1179" s="15" t="n"/>
      <c r="H1179" s="15" t="n"/>
      <c r="I1179" s="15" t="n"/>
      <c r="J1179" s="15">
        <f>C1176+F1176+G1176-I1176</f>
        <v/>
      </c>
      <c r="K1179" s="15" t="n"/>
      <c r="L1179" s="15">
        <f>K1176*Setup!$B$6</f>
        <v/>
      </c>
      <c r="M1179" s="15">
        <f>J1176-L1176</f>
        <v/>
      </c>
      <c r="N1179" s="21" t="n"/>
    </row>
    <row r="1180">
      <c r="A1180" s="295" t="n"/>
      <c r="B1180" s="14" t="n"/>
      <c r="C1180" s="15" t="n"/>
      <c r="D1180" s="15" t="n"/>
      <c r="E1180" s="15">
        <f>D1177*Setup!$B$5</f>
        <v/>
      </c>
      <c r="F1180" s="15">
        <f>D1177-E1177</f>
        <v/>
      </c>
      <c r="G1180" s="15" t="n"/>
      <c r="H1180" s="15" t="n"/>
      <c r="I1180" s="15" t="n"/>
      <c r="J1180" s="15">
        <f>C1177+F1177+G1177-I1177</f>
        <v/>
      </c>
      <c r="K1180" s="15" t="n"/>
      <c r="L1180" s="15">
        <f>K1177*Setup!$B$6</f>
        <v/>
      </c>
      <c r="M1180" s="15">
        <f>J1177-L1177</f>
        <v/>
      </c>
      <c r="N1180" s="21" t="n"/>
    </row>
    <row r="1181">
      <c r="A1181" s="295" t="n"/>
      <c r="B1181" s="14" t="n"/>
      <c r="C1181" s="15" t="n"/>
      <c r="D1181" s="15" t="n"/>
      <c r="E1181" s="15">
        <f>D1178*Setup!$B$5</f>
        <v/>
      </c>
      <c r="F1181" s="15">
        <f>D1178-E1178</f>
        <v/>
      </c>
      <c r="G1181" s="15" t="n"/>
      <c r="H1181" s="15" t="n"/>
      <c r="I1181" s="15" t="n"/>
      <c r="J1181" s="15">
        <f>C1178+F1178+G1178-I1178</f>
        <v/>
      </c>
      <c r="K1181" s="15" t="n"/>
      <c r="L1181" s="15">
        <f>K1178*Setup!$B$6</f>
        <v/>
      </c>
      <c r="M1181" s="15">
        <f>J1178-L1178</f>
        <v/>
      </c>
      <c r="N1181" s="21" t="n"/>
    </row>
    <row r="1182">
      <c r="A1182" s="295" t="n"/>
      <c r="B1182" s="14" t="n"/>
      <c r="C1182" s="15" t="n"/>
      <c r="D1182" s="15" t="n"/>
      <c r="E1182" s="15">
        <f>D1179*Setup!$B$5</f>
        <v/>
      </c>
      <c r="F1182" s="15">
        <f>D1179-E1179</f>
        <v/>
      </c>
      <c r="G1182" s="15" t="n"/>
      <c r="H1182" s="15" t="n"/>
      <c r="I1182" s="15" t="n"/>
      <c r="J1182" s="15">
        <f>C1179+F1179+G1179-I1179</f>
        <v/>
      </c>
      <c r="K1182" s="15" t="n"/>
      <c r="L1182" s="15">
        <f>K1179*Setup!$B$6</f>
        <v/>
      </c>
      <c r="M1182" s="15">
        <f>J1179-L1179</f>
        <v/>
      </c>
      <c r="N1182" s="21" t="n"/>
    </row>
    <row r="1183">
      <c r="A1183" s="295" t="n"/>
      <c r="B1183" s="14" t="n"/>
      <c r="C1183" s="15" t="n"/>
      <c r="D1183" s="15" t="n"/>
      <c r="E1183" s="15">
        <f>D1180*Setup!$B$5</f>
        <v/>
      </c>
      <c r="F1183" s="15">
        <f>D1180-E1180</f>
        <v/>
      </c>
      <c r="G1183" s="15" t="n"/>
      <c r="H1183" s="15" t="n"/>
      <c r="I1183" s="15" t="n"/>
      <c r="J1183" s="15">
        <f>C1180+F1180+G1180-I1180</f>
        <v/>
      </c>
      <c r="K1183" s="15" t="n"/>
      <c r="L1183" s="15">
        <f>K1180*Setup!$B$6</f>
        <v/>
      </c>
      <c r="M1183" s="15">
        <f>J1180-L1180</f>
        <v/>
      </c>
      <c r="N1183" s="21" t="n"/>
    </row>
    <row r="1184">
      <c r="A1184" s="295" t="n"/>
      <c r="B1184" s="14" t="n"/>
      <c r="C1184" s="15" t="n"/>
      <c r="D1184" s="15" t="n"/>
      <c r="E1184" s="15">
        <f>D1181*Setup!$B$5</f>
        <v/>
      </c>
      <c r="F1184" s="15">
        <f>D1181-E1181</f>
        <v/>
      </c>
      <c r="G1184" s="15" t="n"/>
      <c r="H1184" s="15" t="n"/>
      <c r="I1184" s="15" t="n"/>
      <c r="J1184" s="15">
        <f>C1181+F1181+G1181-I1181</f>
        <v/>
      </c>
      <c r="K1184" s="15" t="n"/>
      <c r="L1184" s="15">
        <f>K1181*Setup!$B$6</f>
        <v/>
      </c>
      <c r="M1184" s="15">
        <f>J1181-L1181</f>
        <v/>
      </c>
      <c r="N1184" s="21" t="n"/>
    </row>
    <row r="1185">
      <c r="A1185" s="295" t="n"/>
      <c r="B1185" s="14" t="n"/>
      <c r="C1185" s="15" t="n"/>
      <c r="D1185" s="15" t="n"/>
      <c r="E1185" s="15">
        <f>D1182*Setup!$B$5</f>
        <v/>
      </c>
      <c r="F1185" s="15">
        <f>D1182-E1182</f>
        <v/>
      </c>
      <c r="G1185" s="15" t="n"/>
      <c r="H1185" s="15" t="n"/>
      <c r="I1185" s="15" t="n"/>
      <c r="J1185" s="15">
        <f>C1182+F1182+G1182-I1182</f>
        <v/>
      </c>
      <c r="K1185" s="15" t="n"/>
      <c r="L1185" s="15">
        <f>K1182*Setup!$B$6</f>
        <v/>
      </c>
      <c r="M1185" s="15">
        <f>J1182-L1182</f>
        <v/>
      </c>
      <c r="N1185" s="21" t="n"/>
    </row>
    <row r="1186">
      <c r="A1186" s="295" t="n"/>
      <c r="B1186" s="14" t="n"/>
      <c r="C1186" s="15" t="n"/>
      <c r="D1186" s="15" t="n"/>
      <c r="E1186" s="15">
        <f>D1183*Setup!$B$5</f>
        <v/>
      </c>
      <c r="F1186" s="15">
        <f>D1183-E1183</f>
        <v/>
      </c>
      <c r="G1186" s="15" t="n"/>
      <c r="H1186" s="15" t="n"/>
      <c r="I1186" s="15" t="n"/>
      <c r="J1186" s="15">
        <f>C1183+F1183+G1183-I1183</f>
        <v/>
      </c>
      <c r="K1186" s="15" t="n"/>
      <c r="L1186" s="15">
        <f>K1183*Setup!$B$6</f>
        <v/>
      </c>
      <c r="M1186" s="15">
        <f>J1183-L1183</f>
        <v/>
      </c>
      <c r="N1186" s="21" t="n"/>
    </row>
    <row r="1187">
      <c r="A1187" s="295" t="n"/>
      <c r="B1187" s="14" t="n"/>
      <c r="C1187" s="15" t="n"/>
      <c r="D1187" s="15" t="n"/>
      <c r="E1187" s="15">
        <f>D1184*Setup!$B$5</f>
        <v/>
      </c>
      <c r="F1187" s="15">
        <f>D1184-E1184</f>
        <v/>
      </c>
      <c r="G1187" s="15" t="n"/>
      <c r="H1187" s="15" t="n"/>
      <c r="I1187" s="15" t="n"/>
      <c r="J1187" s="15">
        <f>C1184+F1184+G1184-I1184</f>
        <v/>
      </c>
      <c r="K1187" s="15" t="n"/>
      <c r="L1187" s="15">
        <f>K1184*Setup!$B$6</f>
        <v/>
      </c>
      <c r="M1187" s="15">
        <f>J1184-L1184</f>
        <v/>
      </c>
      <c r="N1187" s="21" t="n"/>
    </row>
    <row r="1188">
      <c r="A1188" s="295" t="n"/>
      <c r="B1188" s="14" t="n"/>
      <c r="C1188" s="15" t="n"/>
      <c r="D1188" s="15" t="n"/>
      <c r="E1188" s="15">
        <f>D1185*Setup!$B$5</f>
        <v/>
      </c>
      <c r="F1188" s="15">
        <f>D1185-E1185</f>
        <v/>
      </c>
      <c r="G1188" s="15" t="n"/>
      <c r="H1188" s="15" t="n"/>
      <c r="I1188" s="15" t="n"/>
      <c r="J1188" s="15">
        <f>C1185+F1185+G1185-I1185</f>
        <v/>
      </c>
      <c r="K1188" s="15" t="n"/>
      <c r="L1188" s="15">
        <f>K1185*Setup!$B$6</f>
        <v/>
      </c>
      <c r="M1188" s="15">
        <f>J1185-L1185</f>
        <v/>
      </c>
      <c r="N1188" s="21" t="n"/>
    </row>
    <row r="1189">
      <c r="A1189" s="295" t="n"/>
      <c r="B1189" s="14" t="n"/>
      <c r="C1189" s="15" t="n"/>
      <c r="D1189" s="15" t="n"/>
      <c r="E1189" s="15">
        <f>D1186*Setup!$B$5</f>
        <v/>
      </c>
      <c r="F1189" s="15">
        <f>D1186-E1186</f>
        <v/>
      </c>
      <c r="G1189" s="15" t="n"/>
      <c r="H1189" s="15" t="n"/>
      <c r="I1189" s="15" t="n"/>
      <c r="J1189" s="15">
        <f>C1186+F1186+G1186-I1186</f>
        <v/>
      </c>
      <c r="K1189" s="15" t="n"/>
      <c r="L1189" s="15">
        <f>K1186*Setup!$B$6</f>
        <v/>
      </c>
      <c r="M1189" s="15">
        <f>J1186-L1186</f>
        <v/>
      </c>
      <c r="N1189" s="21" t="n"/>
    </row>
    <row r="1190">
      <c r="A1190" s="295" t="n"/>
      <c r="B1190" s="14" t="n"/>
      <c r="C1190" s="15" t="n"/>
      <c r="D1190" s="15" t="n"/>
      <c r="E1190" s="15">
        <f>D1187*Setup!$B$5</f>
        <v/>
      </c>
      <c r="F1190" s="15">
        <f>D1187-E1187</f>
        <v/>
      </c>
      <c r="G1190" s="15" t="n"/>
      <c r="H1190" s="15" t="n"/>
      <c r="I1190" s="15" t="n"/>
      <c r="J1190" s="15">
        <f>C1187+F1187+G1187-I1187</f>
        <v/>
      </c>
      <c r="K1190" s="15" t="n"/>
      <c r="L1190" s="15">
        <f>K1187*Setup!$B$6</f>
        <v/>
      </c>
      <c r="M1190" s="15">
        <f>J1187-L1187</f>
        <v/>
      </c>
      <c r="N1190" s="21" t="n"/>
    </row>
    <row r="1191">
      <c r="A1191" s="295" t="n"/>
      <c r="B1191" s="14" t="n"/>
      <c r="C1191" s="15" t="n"/>
      <c r="D1191" s="15" t="n"/>
      <c r="E1191" s="15">
        <f>D1188*Setup!$B$5</f>
        <v/>
      </c>
      <c r="F1191" s="15">
        <f>D1188-E1188</f>
        <v/>
      </c>
      <c r="G1191" s="15" t="n"/>
      <c r="H1191" s="15" t="n"/>
      <c r="I1191" s="15" t="n"/>
      <c r="J1191" s="15">
        <f>C1188+F1188+G1188-I1188</f>
        <v/>
      </c>
      <c r="K1191" s="15" t="n"/>
      <c r="L1191" s="15">
        <f>K1188*Setup!$B$6</f>
        <v/>
      </c>
      <c r="M1191" s="15">
        <f>J1188-L1188</f>
        <v/>
      </c>
      <c r="N1191" s="21" t="n"/>
    </row>
    <row r="1192">
      <c r="A1192" s="295" t="n"/>
      <c r="B1192" s="14" t="n"/>
      <c r="C1192" s="15" t="n"/>
      <c r="D1192" s="15" t="n"/>
      <c r="E1192" s="15">
        <f>D1189*Setup!$B$5</f>
        <v/>
      </c>
      <c r="F1192" s="15">
        <f>D1189-E1189</f>
        <v/>
      </c>
      <c r="G1192" s="15" t="n"/>
      <c r="H1192" s="15" t="n"/>
      <c r="I1192" s="15" t="n"/>
      <c r="J1192" s="15">
        <f>C1189+F1189+G1189-I1189</f>
        <v/>
      </c>
      <c r="K1192" s="15" t="n"/>
      <c r="L1192" s="15">
        <f>K1189*Setup!$B$6</f>
        <v/>
      </c>
      <c r="M1192" s="15">
        <f>J1189-L1189</f>
        <v/>
      </c>
      <c r="N1192" s="21" t="n"/>
    </row>
    <row r="1193">
      <c r="A1193" s="295" t="n"/>
      <c r="B1193" s="14" t="n"/>
      <c r="C1193" s="15" t="n"/>
      <c r="D1193" s="15" t="n"/>
      <c r="E1193" s="15">
        <f>D1190*Setup!$B$5</f>
        <v/>
      </c>
      <c r="F1193" s="15">
        <f>D1190-E1190</f>
        <v/>
      </c>
      <c r="G1193" s="15" t="n"/>
      <c r="H1193" s="15" t="n"/>
      <c r="I1193" s="15" t="n"/>
      <c r="J1193" s="15">
        <f>C1190+F1190+G1190-I1190</f>
        <v/>
      </c>
      <c r="K1193" s="15" t="n"/>
      <c r="L1193" s="15">
        <f>K1190*Setup!$B$6</f>
        <v/>
      </c>
      <c r="M1193" s="15">
        <f>J1190-L1190</f>
        <v/>
      </c>
      <c r="N1193" s="21" t="n"/>
    </row>
    <row r="1194">
      <c r="A1194" s="295" t="n"/>
      <c r="B1194" s="14" t="n"/>
      <c r="C1194" s="15" t="n"/>
      <c r="D1194" s="15" t="n"/>
      <c r="E1194" s="15">
        <f>D1191*Setup!$B$5</f>
        <v/>
      </c>
      <c r="F1194" s="15">
        <f>D1191-E1191</f>
        <v/>
      </c>
      <c r="G1194" s="15" t="n"/>
      <c r="H1194" s="15" t="n"/>
      <c r="I1194" s="15" t="n"/>
      <c r="J1194" s="15">
        <f>C1191+F1191+G1191-I1191</f>
        <v/>
      </c>
      <c r="K1194" s="15" t="n"/>
      <c r="L1194" s="15">
        <f>K1191*Setup!$B$6</f>
        <v/>
      </c>
      <c r="M1194" s="15">
        <f>J1191-L1191</f>
        <v/>
      </c>
      <c r="N1194" s="21" t="n"/>
    </row>
    <row r="1195">
      <c r="A1195" s="295" t="n"/>
      <c r="B1195" s="14" t="n"/>
      <c r="C1195" s="15" t="n"/>
      <c r="D1195" s="15" t="n"/>
      <c r="E1195" s="15">
        <f>D1192*Setup!$B$5</f>
        <v/>
      </c>
      <c r="F1195" s="15">
        <f>D1192-E1192</f>
        <v/>
      </c>
      <c r="G1195" s="15" t="n"/>
      <c r="H1195" s="15" t="n"/>
      <c r="I1195" s="15" t="n"/>
      <c r="J1195" s="15">
        <f>C1192+F1192+G1192-I1192</f>
        <v/>
      </c>
      <c r="K1195" s="15" t="n"/>
      <c r="L1195" s="15">
        <f>K1192*Setup!$B$6</f>
        <v/>
      </c>
      <c r="M1195" s="15">
        <f>J1192-L1192</f>
        <v/>
      </c>
      <c r="N1195" s="21" t="n"/>
    </row>
    <row r="1196">
      <c r="A1196" s="295" t="n"/>
      <c r="B1196" s="14" t="n"/>
      <c r="C1196" s="15" t="n"/>
      <c r="D1196" s="15" t="n"/>
      <c r="E1196" s="15">
        <f>D1193*Setup!$B$5</f>
        <v/>
      </c>
      <c r="F1196" s="15">
        <f>D1193-E1193</f>
        <v/>
      </c>
      <c r="G1196" s="15" t="n"/>
      <c r="H1196" s="15" t="n"/>
      <c r="I1196" s="15" t="n"/>
      <c r="J1196" s="15">
        <f>C1193+F1193+G1193-I1193</f>
        <v/>
      </c>
      <c r="K1196" s="15" t="n"/>
      <c r="L1196" s="15">
        <f>K1193*Setup!$B$6</f>
        <v/>
      </c>
      <c r="M1196" s="15">
        <f>J1193-L1193</f>
        <v/>
      </c>
      <c r="N1196" s="21" t="n"/>
    </row>
    <row r="1197">
      <c r="A1197" s="295" t="n"/>
      <c r="B1197" s="14" t="n"/>
      <c r="C1197" s="15" t="n"/>
      <c r="D1197" s="15" t="n"/>
      <c r="E1197" s="15">
        <f>D1194*Setup!$B$5</f>
        <v/>
      </c>
      <c r="F1197" s="15">
        <f>D1194-E1194</f>
        <v/>
      </c>
      <c r="G1197" s="15" t="n"/>
      <c r="H1197" s="15" t="n"/>
      <c r="I1197" s="15" t="n"/>
      <c r="J1197" s="15">
        <f>C1194+F1194+G1194-I1194</f>
        <v/>
      </c>
      <c r="K1197" s="15" t="n"/>
      <c r="L1197" s="15">
        <f>K1194*Setup!$B$6</f>
        <v/>
      </c>
      <c r="M1197" s="15">
        <f>J1194-L1194</f>
        <v/>
      </c>
      <c r="N1197" s="21" t="n"/>
    </row>
    <row r="1198">
      <c r="A1198" s="295" t="n"/>
      <c r="B1198" s="14" t="n"/>
      <c r="C1198" s="15" t="n"/>
      <c r="D1198" s="15" t="n"/>
      <c r="E1198" s="15">
        <f>D1195*Setup!$B$5</f>
        <v/>
      </c>
      <c r="F1198" s="15">
        <f>D1195-E1195</f>
        <v/>
      </c>
      <c r="G1198" s="15" t="n"/>
      <c r="H1198" s="15" t="n"/>
      <c r="I1198" s="15" t="n"/>
      <c r="J1198" s="15">
        <f>C1195+F1195+G1195-I1195</f>
        <v/>
      </c>
      <c r="K1198" s="15" t="n"/>
      <c r="L1198" s="15">
        <f>K1195*Setup!$B$6</f>
        <v/>
      </c>
      <c r="M1198" s="15">
        <f>J1195-L1195</f>
        <v/>
      </c>
      <c r="N1198" s="21" t="n"/>
    </row>
    <row r="1199">
      <c r="A1199" s="295" t="n"/>
      <c r="B1199" s="14" t="n"/>
      <c r="C1199" s="15" t="n"/>
      <c r="D1199" s="15" t="n"/>
      <c r="E1199" s="15">
        <f>D1196*Setup!$B$5</f>
        <v/>
      </c>
      <c r="F1199" s="15">
        <f>D1196-E1196</f>
        <v/>
      </c>
      <c r="G1199" s="15" t="n"/>
      <c r="H1199" s="15" t="n"/>
      <c r="I1199" s="15" t="n"/>
      <c r="J1199" s="15">
        <f>C1196+F1196+G1196-I1196</f>
        <v/>
      </c>
      <c r="K1199" s="15" t="n"/>
      <c r="L1199" s="15">
        <f>K1196*Setup!$B$6</f>
        <v/>
      </c>
      <c r="M1199" s="15">
        <f>J1196-L1196</f>
        <v/>
      </c>
      <c r="N1199" s="21" t="n"/>
    </row>
    <row r="1200">
      <c r="A1200" s="295" t="n"/>
      <c r="B1200" s="14" t="n"/>
      <c r="C1200" s="15" t="n"/>
      <c r="D1200" s="15" t="n"/>
      <c r="E1200" s="15">
        <f>D1197*Setup!$B$5</f>
        <v/>
      </c>
      <c r="F1200" s="15">
        <f>D1197-E1197</f>
        <v/>
      </c>
      <c r="G1200" s="15" t="n"/>
      <c r="H1200" s="15" t="n"/>
      <c r="I1200" s="15" t="n"/>
      <c r="J1200" s="15">
        <f>C1197+F1197+G1197-I1197</f>
        <v/>
      </c>
      <c r="K1200" s="15" t="n"/>
      <c r="L1200" s="15">
        <f>K1197*Setup!$B$6</f>
        <v/>
      </c>
      <c r="M1200" s="15">
        <f>J1197-L1197</f>
        <v/>
      </c>
      <c r="N1200" s="21" t="n"/>
    </row>
    <row r="1201">
      <c r="A1201" s="295" t="n"/>
      <c r="B1201" s="14" t="n"/>
      <c r="C1201" s="15" t="n"/>
      <c r="D1201" s="15" t="n"/>
      <c r="E1201" s="15">
        <f>D1198*Setup!$B$5</f>
        <v/>
      </c>
      <c r="F1201" s="15">
        <f>D1198-E1198</f>
        <v/>
      </c>
      <c r="G1201" s="15" t="n"/>
      <c r="H1201" s="15" t="n"/>
      <c r="I1201" s="15" t="n"/>
      <c r="J1201" s="15">
        <f>C1198+F1198+G1198-I1198</f>
        <v/>
      </c>
      <c r="K1201" s="15" t="n"/>
      <c r="L1201" s="15">
        <f>K1198*Setup!$B$6</f>
        <v/>
      </c>
      <c r="M1201" s="15">
        <f>J1198-L1198</f>
        <v/>
      </c>
      <c r="N1201" s="21" t="n"/>
    </row>
    <row r="1202">
      <c r="A1202" s="295" t="n"/>
      <c r="B1202" s="14" t="n"/>
      <c r="C1202" s="15" t="n"/>
      <c r="D1202" s="15" t="n"/>
      <c r="E1202" s="15">
        <f>D1199*Setup!$B$5</f>
        <v/>
      </c>
      <c r="F1202" s="15">
        <f>D1199-E1199</f>
        <v/>
      </c>
      <c r="G1202" s="15" t="n"/>
      <c r="H1202" s="15" t="n"/>
      <c r="I1202" s="15" t="n"/>
      <c r="J1202" s="15">
        <f>C1199+F1199+G1199-I1199</f>
        <v/>
      </c>
      <c r="K1202" s="15" t="n"/>
      <c r="L1202" s="15">
        <f>K1199*Setup!$B$6</f>
        <v/>
      </c>
      <c r="M1202" s="15">
        <f>J1199-L1199</f>
        <v/>
      </c>
      <c r="N1202" s="21" t="n"/>
    </row>
    <row r="1203">
      <c r="A1203" s="295" t="n"/>
      <c r="B1203" s="14" t="n"/>
      <c r="C1203" s="15" t="n"/>
      <c r="D1203" s="15" t="n"/>
      <c r="E1203" s="15">
        <f>D1200*Setup!$B$5</f>
        <v/>
      </c>
      <c r="F1203" s="15">
        <f>D1200-E1200</f>
        <v/>
      </c>
      <c r="G1203" s="15" t="n"/>
      <c r="H1203" s="15" t="n"/>
      <c r="I1203" s="15" t="n"/>
      <c r="J1203" s="15">
        <f>C1200+F1200+G1200-I1200</f>
        <v/>
      </c>
      <c r="K1203" s="15" t="n"/>
      <c r="L1203" s="15">
        <f>K1200*Setup!$B$6</f>
        <v/>
      </c>
      <c r="M1203" s="15">
        <f>J1200-L1200</f>
        <v/>
      </c>
      <c r="N1203" s="21" t="n"/>
    </row>
    <row r="1204">
      <c r="A1204" s="295" t="n"/>
      <c r="B1204" s="14" t="n"/>
      <c r="C1204" s="15" t="n"/>
      <c r="D1204" s="15" t="n"/>
      <c r="E1204" s="15">
        <f>D1201*Setup!$B$5</f>
        <v/>
      </c>
      <c r="F1204" s="15">
        <f>D1201-E1201</f>
        <v/>
      </c>
      <c r="G1204" s="15" t="n"/>
      <c r="H1204" s="15" t="n"/>
      <c r="I1204" s="15" t="n"/>
      <c r="J1204" s="15">
        <f>C1201+F1201+G1201-I1201</f>
        <v/>
      </c>
      <c r="K1204" s="15" t="n"/>
      <c r="L1204" s="15">
        <f>K1201*Setup!$B$6</f>
        <v/>
      </c>
      <c r="M1204" s="15">
        <f>J1201-L1201</f>
        <v/>
      </c>
      <c r="N1204" s="21" t="n"/>
    </row>
    <row r="1205">
      <c r="A1205" s="295" t="n"/>
      <c r="B1205" s="14" t="n"/>
      <c r="C1205" s="15" t="n"/>
      <c r="D1205" s="15" t="n"/>
      <c r="E1205" s="15">
        <f>D1202*Setup!$B$5</f>
        <v/>
      </c>
      <c r="F1205" s="15">
        <f>D1202-E1202</f>
        <v/>
      </c>
      <c r="G1205" s="15" t="n"/>
      <c r="H1205" s="15" t="n"/>
      <c r="I1205" s="15" t="n"/>
      <c r="J1205" s="15">
        <f>C1202+F1202+G1202-I1202</f>
        <v/>
      </c>
      <c r="K1205" s="15" t="n"/>
      <c r="L1205" s="15">
        <f>K1202*Setup!$B$6</f>
        <v/>
      </c>
      <c r="M1205" s="15">
        <f>J1202-L1202</f>
        <v/>
      </c>
      <c r="N1205" s="21" t="n"/>
    </row>
    <row r="1206">
      <c r="A1206" s="295" t="n"/>
      <c r="B1206" s="14" t="n"/>
      <c r="C1206" s="15" t="n"/>
      <c r="D1206" s="15" t="n"/>
      <c r="E1206" s="15">
        <f>D1203*Setup!$B$5</f>
        <v/>
      </c>
      <c r="F1206" s="15">
        <f>D1203-E1203</f>
        <v/>
      </c>
      <c r="G1206" s="15" t="n"/>
      <c r="H1206" s="15" t="n"/>
      <c r="I1206" s="15" t="n"/>
      <c r="J1206" s="15">
        <f>C1203+F1203+G1203-I1203</f>
        <v/>
      </c>
      <c r="K1206" s="15" t="n"/>
      <c r="L1206" s="15">
        <f>K1203*Setup!$B$6</f>
        <v/>
      </c>
      <c r="M1206" s="15">
        <f>J1203-L1203</f>
        <v/>
      </c>
      <c r="N1206" s="21" t="n"/>
    </row>
    <row r="1207">
      <c r="A1207" s="295" t="n"/>
      <c r="B1207" s="14" t="n"/>
      <c r="C1207" s="15" t="n"/>
      <c r="D1207" s="15" t="n"/>
      <c r="E1207" s="15">
        <f>D1204*Setup!$B$5</f>
        <v/>
      </c>
      <c r="F1207" s="15">
        <f>D1204-E1204</f>
        <v/>
      </c>
      <c r="G1207" s="15" t="n"/>
      <c r="H1207" s="15" t="n"/>
      <c r="I1207" s="15" t="n"/>
      <c r="J1207" s="15">
        <f>C1204+F1204+G1204-I1204</f>
        <v/>
      </c>
      <c r="K1207" s="15" t="n"/>
      <c r="L1207" s="15">
        <f>K1204*Setup!$B$6</f>
        <v/>
      </c>
      <c r="M1207" s="15">
        <f>J1204-L1204</f>
        <v/>
      </c>
      <c r="N1207" s="21" t="n"/>
    </row>
    <row r="1208">
      <c r="A1208" s="295" t="n"/>
      <c r="B1208" s="14" t="n"/>
      <c r="C1208" s="15" t="n"/>
      <c r="D1208" s="15" t="n"/>
      <c r="E1208" s="15">
        <f>D1205*Setup!$B$5</f>
        <v/>
      </c>
      <c r="F1208" s="15">
        <f>D1205-E1205</f>
        <v/>
      </c>
      <c r="G1208" s="15" t="n"/>
      <c r="H1208" s="15" t="n"/>
      <c r="I1208" s="15" t="n"/>
      <c r="J1208" s="15">
        <f>C1205+F1205+G1205-I1205</f>
        <v/>
      </c>
      <c r="K1208" s="15" t="n"/>
      <c r="L1208" s="15">
        <f>K1205*Setup!$B$6</f>
        <v/>
      </c>
      <c r="M1208" s="15">
        <f>J1205-L1205</f>
        <v/>
      </c>
      <c r="N1208" s="21" t="n"/>
    </row>
    <row r="1209">
      <c r="A1209" s="295" t="n"/>
      <c r="B1209" s="14" t="n"/>
      <c r="C1209" s="15" t="n"/>
      <c r="D1209" s="15" t="n"/>
      <c r="E1209" s="15">
        <f>D1206*Setup!$B$5</f>
        <v/>
      </c>
      <c r="F1209" s="15">
        <f>D1206-E1206</f>
        <v/>
      </c>
      <c r="G1209" s="15" t="n"/>
      <c r="H1209" s="15" t="n"/>
      <c r="I1209" s="15" t="n"/>
      <c r="J1209" s="15">
        <f>C1206+F1206+G1206-I1206</f>
        <v/>
      </c>
      <c r="K1209" s="15" t="n"/>
      <c r="L1209" s="15">
        <f>K1206*Setup!$B$6</f>
        <v/>
      </c>
      <c r="M1209" s="15">
        <f>J1206-L1206</f>
        <v/>
      </c>
      <c r="N1209" s="21" t="n"/>
    </row>
    <row r="1210">
      <c r="A1210" s="295" t="n"/>
      <c r="B1210" s="14" t="n"/>
      <c r="C1210" s="15" t="n"/>
      <c r="D1210" s="15" t="n"/>
      <c r="E1210" s="15">
        <f>D1207*Setup!$B$5</f>
        <v/>
      </c>
      <c r="F1210" s="15">
        <f>D1207-E1207</f>
        <v/>
      </c>
      <c r="G1210" s="15" t="n"/>
      <c r="H1210" s="15" t="n"/>
      <c r="I1210" s="15" t="n"/>
      <c r="J1210" s="15">
        <f>C1207+F1207+G1207-I1207</f>
        <v/>
      </c>
      <c r="K1210" s="15" t="n"/>
      <c r="L1210" s="15">
        <f>K1207*Setup!$B$6</f>
        <v/>
      </c>
      <c r="M1210" s="15">
        <f>J1207-L1207</f>
        <v/>
      </c>
      <c r="N1210" s="21" t="n"/>
    </row>
    <row r="1211">
      <c r="A1211" s="295" t="n"/>
      <c r="B1211" s="14" t="n"/>
      <c r="C1211" s="15" t="n"/>
      <c r="D1211" s="15" t="n"/>
      <c r="E1211" s="15">
        <f>D1208*Setup!$B$5</f>
        <v/>
      </c>
      <c r="F1211" s="15">
        <f>D1208-E1208</f>
        <v/>
      </c>
      <c r="G1211" s="15" t="n"/>
      <c r="H1211" s="15" t="n"/>
      <c r="I1211" s="15" t="n"/>
      <c r="J1211" s="15">
        <f>C1208+F1208+G1208-I1208</f>
        <v/>
      </c>
      <c r="K1211" s="15" t="n"/>
      <c r="L1211" s="15">
        <f>K1208*Setup!$B$6</f>
        <v/>
      </c>
      <c r="M1211" s="15">
        <f>J1208-L1208</f>
        <v/>
      </c>
      <c r="N1211" s="21" t="n"/>
    </row>
    <row r="1212">
      <c r="A1212" s="295" t="n"/>
      <c r="B1212" s="14" t="n"/>
      <c r="C1212" s="15" t="n"/>
      <c r="D1212" s="15" t="n"/>
      <c r="E1212" s="15">
        <f>D1209*Setup!$B$5</f>
        <v/>
      </c>
      <c r="F1212" s="15">
        <f>D1209-E1209</f>
        <v/>
      </c>
      <c r="G1212" s="15" t="n"/>
      <c r="H1212" s="15" t="n"/>
      <c r="I1212" s="15" t="n"/>
      <c r="J1212" s="15">
        <f>C1209+F1209+G1209-I1209</f>
        <v/>
      </c>
      <c r="K1212" s="15" t="n"/>
      <c r="L1212" s="15">
        <f>K1209*Setup!$B$6</f>
        <v/>
      </c>
      <c r="M1212" s="15">
        <f>J1209-L1209</f>
        <v/>
      </c>
      <c r="N1212" s="21" t="n"/>
    </row>
    <row r="1213">
      <c r="A1213" s="295" t="n"/>
      <c r="B1213" s="14" t="n"/>
      <c r="C1213" s="15" t="n"/>
      <c r="D1213" s="15" t="n"/>
      <c r="E1213" s="15">
        <f>D1210*Setup!$B$5</f>
        <v/>
      </c>
      <c r="F1213" s="15">
        <f>D1210-E1210</f>
        <v/>
      </c>
      <c r="G1213" s="15" t="n"/>
      <c r="H1213" s="15" t="n"/>
      <c r="I1213" s="15" t="n"/>
      <c r="J1213" s="15">
        <f>C1210+F1210+G1210-I1210</f>
        <v/>
      </c>
      <c r="K1213" s="15" t="n"/>
      <c r="L1213" s="15">
        <f>K1210*Setup!$B$6</f>
        <v/>
      </c>
      <c r="M1213" s="15">
        <f>J1210-L1210</f>
        <v/>
      </c>
      <c r="N1213" s="21" t="n"/>
    </row>
    <row r="1214">
      <c r="A1214" s="295" t="n"/>
      <c r="B1214" s="14" t="n"/>
      <c r="C1214" s="15" t="n"/>
      <c r="D1214" s="15" t="n"/>
      <c r="E1214" s="15">
        <f>D1211*Setup!$B$5</f>
        <v/>
      </c>
      <c r="F1214" s="15">
        <f>D1211-E1211</f>
        <v/>
      </c>
      <c r="G1214" s="15" t="n"/>
      <c r="H1214" s="15" t="n"/>
      <c r="I1214" s="15" t="n"/>
      <c r="J1214" s="15">
        <f>C1211+F1211+G1211-I1211</f>
        <v/>
      </c>
      <c r="K1214" s="15" t="n"/>
      <c r="L1214" s="15">
        <f>K1211*Setup!$B$6</f>
        <v/>
      </c>
      <c r="M1214" s="15">
        <f>J1211-L1211</f>
        <v/>
      </c>
      <c r="N1214" s="21" t="n"/>
    </row>
    <row r="1215">
      <c r="A1215" s="295" t="n"/>
      <c r="B1215" s="14" t="n"/>
      <c r="C1215" s="15" t="n"/>
      <c r="D1215" s="15" t="n"/>
      <c r="E1215" s="15">
        <f>D1212*Setup!$B$5</f>
        <v/>
      </c>
      <c r="F1215" s="15">
        <f>D1212-E1212</f>
        <v/>
      </c>
      <c r="G1215" s="15" t="n"/>
      <c r="H1215" s="15" t="n"/>
      <c r="I1215" s="15" t="n"/>
      <c r="J1215" s="15">
        <f>C1212+F1212+G1212-I1212</f>
        <v/>
      </c>
      <c r="K1215" s="15" t="n"/>
      <c r="L1215" s="15">
        <f>K1212*Setup!$B$6</f>
        <v/>
      </c>
      <c r="M1215" s="15">
        <f>J1212-L1212</f>
        <v/>
      </c>
      <c r="N1215" s="21" t="n"/>
    </row>
    <row r="1216">
      <c r="A1216" s="295" t="n"/>
      <c r="B1216" s="14" t="n"/>
      <c r="C1216" s="15" t="n"/>
      <c r="D1216" s="15" t="n"/>
      <c r="E1216" s="15">
        <f>D1213*Setup!$B$5</f>
        <v/>
      </c>
      <c r="F1216" s="15">
        <f>D1213-E1213</f>
        <v/>
      </c>
      <c r="G1216" s="15" t="n"/>
      <c r="H1216" s="15" t="n"/>
      <c r="I1216" s="15" t="n"/>
      <c r="J1216" s="15">
        <f>C1213+F1213+G1213-I1213</f>
        <v/>
      </c>
      <c r="K1216" s="15" t="n"/>
      <c r="L1216" s="15">
        <f>K1213*Setup!$B$6</f>
        <v/>
      </c>
      <c r="M1216" s="15">
        <f>J1213-L1213</f>
        <v/>
      </c>
      <c r="N1216" s="21" t="n"/>
    </row>
    <row r="1217">
      <c r="A1217" s="295" t="n"/>
      <c r="B1217" s="14" t="n"/>
      <c r="C1217" s="15" t="n"/>
      <c r="D1217" s="15" t="n"/>
      <c r="E1217" s="15">
        <f>D1214*Setup!$B$5</f>
        <v/>
      </c>
      <c r="F1217" s="15">
        <f>D1214-E1214</f>
        <v/>
      </c>
      <c r="G1217" s="15" t="n"/>
      <c r="H1217" s="15" t="n"/>
      <c r="I1217" s="15" t="n"/>
      <c r="J1217" s="15">
        <f>C1214+F1214+G1214-I1214</f>
        <v/>
      </c>
      <c r="K1217" s="15" t="n"/>
      <c r="L1217" s="15">
        <f>K1214*Setup!$B$6</f>
        <v/>
      </c>
      <c r="M1217" s="15">
        <f>J1214-L1214</f>
        <v/>
      </c>
      <c r="N1217" s="21" t="n"/>
    </row>
    <row r="1218">
      <c r="A1218" s="295" t="n"/>
      <c r="B1218" s="14" t="n"/>
      <c r="C1218" s="15" t="n"/>
      <c r="D1218" s="15" t="n"/>
      <c r="E1218" s="15">
        <f>D1215*Setup!$B$5</f>
        <v/>
      </c>
      <c r="F1218" s="15">
        <f>D1215-E1215</f>
        <v/>
      </c>
      <c r="G1218" s="15" t="n"/>
      <c r="H1218" s="15" t="n"/>
      <c r="I1218" s="15" t="n"/>
      <c r="J1218" s="15">
        <f>C1215+F1215+G1215-I1215</f>
        <v/>
      </c>
      <c r="K1218" s="15" t="n"/>
      <c r="L1218" s="15">
        <f>K1215*Setup!$B$6</f>
        <v/>
      </c>
      <c r="M1218" s="15">
        <f>J1215-L1215</f>
        <v/>
      </c>
      <c r="N1218" s="21" t="n"/>
    </row>
    <row r="1219">
      <c r="A1219" s="295" t="n"/>
      <c r="B1219" s="14" t="n"/>
      <c r="C1219" s="15" t="n"/>
      <c r="D1219" s="15" t="n"/>
      <c r="E1219" s="15">
        <f>D1216*Setup!$B$5</f>
        <v/>
      </c>
      <c r="F1219" s="15">
        <f>D1216-E1216</f>
        <v/>
      </c>
      <c r="G1219" s="15" t="n"/>
      <c r="H1219" s="15" t="n"/>
      <c r="I1219" s="15" t="n"/>
      <c r="J1219" s="15">
        <f>C1216+F1216+G1216-I1216</f>
        <v/>
      </c>
      <c r="K1219" s="15" t="n"/>
      <c r="L1219" s="15">
        <f>K1216*Setup!$B$6</f>
        <v/>
      </c>
      <c r="M1219" s="15">
        <f>J1216-L1216</f>
        <v/>
      </c>
      <c r="N1219" s="21" t="n"/>
    </row>
    <row r="1220">
      <c r="A1220" s="295" t="n"/>
      <c r="B1220" s="14" t="n"/>
      <c r="C1220" s="15" t="n"/>
      <c r="D1220" s="15" t="n"/>
      <c r="E1220" s="15">
        <f>D1217*Setup!$B$5</f>
        <v/>
      </c>
      <c r="F1220" s="15">
        <f>D1217-E1217</f>
        <v/>
      </c>
      <c r="G1220" s="15" t="n"/>
      <c r="H1220" s="15" t="n"/>
      <c r="I1220" s="15" t="n"/>
      <c r="J1220" s="15">
        <f>C1217+F1217+G1217-I1217</f>
        <v/>
      </c>
      <c r="K1220" s="15" t="n"/>
      <c r="L1220" s="15">
        <f>K1217*Setup!$B$6</f>
        <v/>
      </c>
      <c r="M1220" s="15">
        <f>J1217-L1217</f>
        <v/>
      </c>
      <c r="N1220" s="21" t="n"/>
    </row>
    <row r="1221">
      <c r="A1221" s="295" t="n"/>
      <c r="B1221" s="14" t="n"/>
      <c r="C1221" s="15" t="n"/>
      <c r="D1221" s="15" t="n"/>
      <c r="E1221" s="15">
        <f>D1218*Setup!$B$5</f>
        <v/>
      </c>
      <c r="F1221" s="15">
        <f>D1218-E1218</f>
        <v/>
      </c>
      <c r="G1221" s="15" t="n"/>
      <c r="H1221" s="15" t="n"/>
      <c r="I1221" s="15" t="n"/>
      <c r="J1221" s="15">
        <f>C1218+F1218+G1218-I1218</f>
        <v/>
      </c>
      <c r="K1221" s="15" t="n"/>
      <c r="L1221" s="15">
        <f>K1218*Setup!$B$6</f>
        <v/>
      </c>
      <c r="M1221" s="15">
        <f>J1218-L1218</f>
        <v/>
      </c>
      <c r="N1221" s="21" t="n"/>
    </row>
    <row r="1222">
      <c r="A1222" s="295" t="n"/>
      <c r="B1222" s="14" t="n"/>
      <c r="C1222" s="15" t="n"/>
      <c r="D1222" s="15" t="n"/>
      <c r="E1222" s="15">
        <f>D1219*Setup!$B$5</f>
        <v/>
      </c>
      <c r="F1222" s="15">
        <f>D1219-E1219</f>
        <v/>
      </c>
      <c r="G1222" s="15" t="n"/>
      <c r="H1222" s="15" t="n"/>
      <c r="I1222" s="15" t="n"/>
      <c r="J1222" s="15">
        <f>C1219+F1219+G1219-I1219</f>
        <v/>
      </c>
      <c r="K1222" s="15" t="n"/>
      <c r="L1222" s="15">
        <f>K1219*Setup!$B$6</f>
        <v/>
      </c>
      <c r="M1222" s="15">
        <f>J1219-L1219</f>
        <v/>
      </c>
      <c r="N1222" s="21" t="n"/>
    </row>
    <row r="1223">
      <c r="A1223" s="295" t="n"/>
      <c r="B1223" s="14" t="n"/>
      <c r="C1223" s="15" t="n"/>
      <c r="D1223" s="15" t="n"/>
      <c r="E1223" s="15">
        <f>D1220*Setup!$B$5</f>
        <v/>
      </c>
      <c r="F1223" s="15">
        <f>D1220-E1220</f>
        <v/>
      </c>
      <c r="G1223" s="15" t="n"/>
      <c r="H1223" s="15" t="n"/>
      <c r="I1223" s="15" t="n"/>
      <c r="J1223" s="15">
        <f>C1220+F1220+G1220-I1220</f>
        <v/>
      </c>
      <c r="K1223" s="15" t="n"/>
      <c r="L1223" s="15">
        <f>K1220*Setup!$B$6</f>
        <v/>
      </c>
      <c r="M1223" s="15">
        <f>J1220-L1220</f>
        <v/>
      </c>
      <c r="N1223" s="21" t="n"/>
    </row>
    <row r="1224">
      <c r="A1224" s="295" t="n"/>
      <c r="B1224" s="14" t="n"/>
      <c r="C1224" s="15" t="n"/>
      <c r="D1224" s="15" t="n"/>
      <c r="E1224" s="15">
        <f>D1221*Setup!$B$5</f>
        <v/>
      </c>
      <c r="F1224" s="15">
        <f>D1221-E1221</f>
        <v/>
      </c>
      <c r="G1224" s="15" t="n"/>
      <c r="H1224" s="15" t="n"/>
      <c r="I1224" s="15" t="n"/>
      <c r="J1224" s="15">
        <f>C1221+F1221+G1221-I1221</f>
        <v/>
      </c>
      <c r="K1224" s="15" t="n"/>
      <c r="L1224" s="15">
        <f>K1221*Setup!$B$6</f>
        <v/>
      </c>
      <c r="M1224" s="15">
        <f>J1221-L1221</f>
        <v/>
      </c>
      <c r="N1224" s="21" t="n"/>
    </row>
    <row r="1225">
      <c r="A1225" s="295" t="n"/>
      <c r="B1225" s="14" t="n"/>
      <c r="C1225" s="15" t="n"/>
      <c r="D1225" s="15" t="n"/>
      <c r="E1225" s="15">
        <f>D1222*Setup!$B$5</f>
        <v/>
      </c>
      <c r="F1225" s="15">
        <f>D1222-E1222</f>
        <v/>
      </c>
      <c r="G1225" s="15" t="n"/>
      <c r="H1225" s="15" t="n"/>
      <c r="I1225" s="15" t="n"/>
      <c r="J1225" s="15">
        <f>C1222+F1222+G1222-I1222</f>
        <v/>
      </c>
      <c r="K1225" s="15" t="n"/>
      <c r="L1225" s="15">
        <f>K1222*Setup!$B$6</f>
        <v/>
      </c>
      <c r="M1225" s="15">
        <f>J1222-L1222</f>
        <v/>
      </c>
      <c r="N1225" s="21" t="n"/>
    </row>
    <row r="1226">
      <c r="A1226" s="295" t="n"/>
      <c r="B1226" s="14" t="n"/>
      <c r="C1226" s="15" t="n"/>
      <c r="D1226" s="15" t="n"/>
      <c r="E1226" s="15">
        <f>D1223*Setup!$B$5</f>
        <v/>
      </c>
      <c r="F1226" s="15">
        <f>D1223-E1223</f>
        <v/>
      </c>
      <c r="G1226" s="15" t="n"/>
      <c r="H1226" s="15" t="n"/>
      <c r="I1226" s="15" t="n"/>
      <c r="J1226" s="15">
        <f>C1223+F1223+G1223-I1223</f>
        <v/>
      </c>
      <c r="K1226" s="15" t="n"/>
      <c r="L1226" s="15">
        <f>K1223*Setup!$B$6</f>
        <v/>
      </c>
      <c r="M1226" s="15">
        <f>J1223-L1223</f>
        <v/>
      </c>
      <c r="N1226" s="21" t="n"/>
    </row>
    <row r="1227">
      <c r="A1227" s="295" t="n"/>
      <c r="B1227" s="14" t="n"/>
      <c r="C1227" s="15" t="n"/>
      <c r="D1227" s="15" t="n"/>
      <c r="E1227" s="15">
        <f>D1224*Setup!$B$5</f>
        <v/>
      </c>
      <c r="F1227" s="15">
        <f>D1224-E1224</f>
        <v/>
      </c>
      <c r="G1227" s="15" t="n"/>
      <c r="H1227" s="15" t="n"/>
      <c r="I1227" s="15" t="n"/>
      <c r="J1227" s="15">
        <f>C1224+F1224+G1224-I1224</f>
        <v/>
      </c>
      <c r="K1227" s="15" t="n"/>
      <c r="L1227" s="15">
        <f>K1224*Setup!$B$6</f>
        <v/>
      </c>
      <c r="M1227" s="15">
        <f>J1224-L1224</f>
        <v/>
      </c>
      <c r="N1227" s="21" t="n"/>
    </row>
    <row r="1228">
      <c r="A1228" s="295" t="n"/>
      <c r="B1228" s="14" t="n"/>
      <c r="C1228" s="15" t="n"/>
      <c r="D1228" s="15" t="n"/>
      <c r="E1228" s="15">
        <f>D1225*Setup!$B$5</f>
        <v/>
      </c>
      <c r="F1228" s="15">
        <f>D1225-E1225</f>
        <v/>
      </c>
      <c r="G1228" s="15" t="n"/>
      <c r="H1228" s="15" t="n"/>
      <c r="I1228" s="15" t="n"/>
      <c r="J1228" s="15">
        <f>C1225+F1225+G1225-I1225</f>
        <v/>
      </c>
      <c r="K1228" s="15" t="n"/>
      <c r="L1228" s="15">
        <f>K1225*Setup!$B$6</f>
        <v/>
      </c>
      <c r="M1228" s="15">
        <f>J1225-L1225</f>
        <v/>
      </c>
      <c r="N1228" s="21" t="n"/>
    </row>
    <row r="1229">
      <c r="A1229" s="295" t="n"/>
      <c r="B1229" s="14" t="n"/>
      <c r="C1229" s="15" t="n"/>
      <c r="D1229" s="15" t="n"/>
      <c r="E1229" s="15">
        <f>D1226*Setup!$B$5</f>
        <v/>
      </c>
      <c r="F1229" s="15">
        <f>D1226-E1226</f>
        <v/>
      </c>
      <c r="G1229" s="15" t="n"/>
      <c r="H1229" s="15" t="n"/>
      <c r="I1229" s="15" t="n"/>
      <c r="J1229" s="15">
        <f>C1226+F1226+G1226-I1226</f>
        <v/>
      </c>
      <c r="K1229" s="15" t="n"/>
      <c r="L1229" s="15">
        <f>K1226*Setup!$B$6</f>
        <v/>
      </c>
      <c r="M1229" s="15">
        <f>J1226-L1226</f>
        <v/>
      </c>
      <c r="N1229" s="21" t="n"/>
    </row>
    <row r="1230">
      <c r="A1230" s="295" t="n"/>
      <c r="B1230" s="14" t="n"/>
      <c r="C1230" s="15" t="n"/>
      <c r="D1230" s="15" t="n"/>
      <c r="E1230" s="15">
        <f>D1227*Setup!$B$5</f>
        <v/>
      </c>
      <c r="F1230" s="15">
        <f>D1227-E1227</f>
        <v/>
      </c>
      <c r="G1230" s="15" t="n"/>
      <c r="H1230" s="15" t="n"/>
      <c r="I1230" s="15" t="n"/>
      <c r="J1230" s="15">
        <f>C1227+F1227+G1227-I1227</f>
        <v/>
      </c>
      <c r="K1230" s="15" t="n"/>
      <c r="L1230" s="15">
        <f>K1227*Setup!$B$6</f>
        <v/>
      </c>
      <c r="M1230" s="15">
        <f>J1227-L1227</f>
        <v/>
      </c>
      <c r="N1230" s="21" t="n"/>
    </row>
    <row r="1231">
      <c r="A1231" s="295" t="n"/>
      <c r="B1231" s="14" t="n"/>
      <c r="C1231" s="15" t="n"/>
      <c r="D1231" s="15" t="n"/>
      <c r="E1231" s="15">
        <f>D1228*Setup!$B$5</f>
        <v/>
      </c>
      <c r="F1231" s="15">
        <f>D1228-E1228</f>
        <v/>
      </c>
      <c r="G1231" s="15" t="n"/>
      <c r="H1231" s="15" t="n"/>
      <c r="I1231" s="15" t="n"/>
      <c r="J1231" s="15">
        <f>C1228+F1228+G1228-I1228</f>
        <v/>
      </c>
      <c r="K1231" s="15" t="n"/>
      <c r="L1231" s="15">
        <f>K1228*Setup!$B$6</f>
        <v/>
      </c>
      <c r="M1231" s="15">
        <f>J1228-L1228</f>
        <v/>
      </c>
      <c r="N1231" s="21" t="n"/>
    </row>
    <row r="1232">
      <c r="A1232" s="295" t="n"/>
      <c r="B1232" s="14" t="n"/>
      <c r="C1232" s="15" t="n"/>
      <c r="D1232" s="15" t="n"/>
      <c r="E1232" s="15">
        <f>D1229*Setup!$B$5</f>
        <v/>
      </c>
      <c r="F1232" s="15">
        <f>D1229-E1229</f>
        <v/>
      </c>
      <c r="G1232" s="15" t="n"/>
      <c r="H1232" s="15" t="n"/>
      <c r="I1232" s="15" t="n"/>
      <c r="J1232" s="15">
        <f>C1229+F1229+G1229-I1229</f>
        <v/>
      </c>
      <c r="K1232" s="15" t="n"/>
      <c r="L1232" s="15">
        <f>K1229*Setup!$B$6</f>
        <v/>
      </c>
      <c r="M1232" s="15">
        <f>J1229-L1229</f>
        <v/>
      </c>
      <c r="N1232" s="21" t="n"/>
    </row>
    <row r="1233">
      <c r="A1233" s="295" t="n"/>
      <c r="B1233" s="14" t="n"/>
      <c r="C1233" s="15" t="n"/>
      <c r="D1233" s="15" t="n"/>
      <c r="E1233" s="15">
        <f>D1230*Setup!$B$5</f>
        <v/>
      </c>
      <c r="F1233" s="15">
        <f>D1230-E1230</f>
        <v/>
      </c>
      <c r="G1233" s="15" t="n"/>
      <c r="H1233" s="15" t="n"/>
      <c r="I1233" s="15" t="n"/>
      <c r="J1233" s="15">
        <f>C1230+F1230+G1230-I1230</f>
        <v/>
      </c>
      <c r="K1233" s="15" t="n"/>
      <c r="L1233" s="15">
        <f>K1230*Setup!$B$6</f>
        <v/>
      </c>
      <c r="M1233" s="15">
        <f>J1230-L1230</f>
        <v/>
      </c>
      <c r="N1233" s="21" t="n"/>
    </row>
    <row r="1234">
      <c r="A1234" s="295" t="n"/>
      <c r="B1234" s="14" t="n"/>
      <c r="C1234" s="15" t="n"/>
      <c r="D1234" s="15" t="n"/>
      <c r="E1234" s="15">
        <f>D1231*Setup!$B$5</f>
        <v/>
      </c>
      <c r="F1234" s="15">
        <f>D1231-E1231</f>
        <v/>
      </c>
      <c r="G1234" s="15" t="n"/>
      <c r="H1234" s="15" t="n"/>
      <c r="I1234" s="15" t="n"/>
      <c r="J1234" s="15">
        <f>C1231+F1231+G1231-I1231</f>
        <v/>
      </c>
      <c r="K1234" s="15" t="n"/>
      <c r="L1234" s="15">
        <f>K1231*Setup!$B$6</f>
        <v/>
      </c>
      <c r="M1234" s="15">
        <f>J1231-L1231</f>
        <v/>
      </c>
      <c r="N1234" s="21" t="n"/>
    </row>
    <row r="1235">
      <c r="A1235" s="295" t="n"/>
      <c r="B1235" s="14" t="n"/>
      <c r="C1235" s="15" t="n"/>
      <c r="D1235" s="15" t="n"/>
      <c r="E1235" s="15">
        <f>D1232*Setup!$B$5</f>
        <v/>
      </c>
      <c r="F1235" s="15">
        <f>D1232-E1232</f>
        <v/>
      </c>
      <c r="G1235" s="15" t="n"/>
      <c r="H1235" s="15" t="n"/>
      <c r="I1235" s="15" t="n"/>
      <c r="J1235" s="15">
        <f>C1232+F1232+G1232-I1232</f>
        <v/>
      </c>
      <c r="K1235" s="15" t="n"/>
      <c r="L1235" s="15">
        <f>K1232*Setup!$B$6</f>
        <v/>
      </c>
      <c r="M1235" s="15">
        <f>J1232-L1232</f>
        <v/>
      </c>
      <c r="N1235" s="21" t="n"/>
    </row>
    <row r="1236">
      <c r="A1236" s="295" t="n"/>
      <c r="B1236" s="14" t="n"/>
      <c r="C1236" s="15" t="n"/>
      <c r="D1236" s="15" t="n"/>
      <c r="E1236" s="15">
        <f>D1233*Setup!$B$5</f>
        <v/>
      </c>
      <c r="F1236" s="15">
        <f>D1233-E1233</f>
        <v/>
      </c>
      <c r="G1236" s="15" t="n"/>
      <c r="H1236" s="15" t="n"/>
      <c r="I1236" s="15" t="n"/>
      <c r="J1236" s="15">
        <f>C1233+F1233+G1233-I1233</f>
        <v/>
      </c>
      <c r="K1236" s="15" t="n"/>
      <c r="L1236" s="15">
        <f>K1233*Setup!$B$6</f>
        <v/>
      </c>
      <c r="M1236" s="15">
        <f>J1233-L1233</f>
        <v/>
      </c>
      <c r="N1236" s="21" t="n"/>
    </row>
    <row r="1237">
      <c r="A1237" s="295" t="n"/>
      <c r="B1237" s="14" t="n"/>
      <c r="C1237" s="15" t="n"/>
      <c r="D1237" s="15" t="n"/>
      <c r="E1237" s="15">
        <f>D1234*Setup!$B$5</f>
        <v/>
      </c>
      <c r="F1237" s="15">
        <f>D1234-E1234</f>
        <v/>
      </c>
      <c r="G1237" s="15" t="n"/>
      <c r="H1237" s="15" t="n"/>
      <c r="I1237" s="15" t="n"/>
      <c r="J1237" s="15">
        <f>C1234+F1234+G1234-I1234</f>
        <v/>
      </c>
      <c r="K1237" s="15" t="n"/>
      <c r="L1237" s="15">
        <f>K1234*Setup!$B$6</f>
        <v/>
      </c>
      <c r="M1237" s="15">
        <f>J1234-L1234</f>
        <v/>
      </c>
      <c r="N1237" s="21" t="n"/>
    </row>
    <row r="1238">
      <c r="A1238" s="295" t="n"/>
      <c r="B1238" s="14" t="n"/>
      <c r="C1238" s="15" t="n"/>
      <c r="D1238" s="15" t="n"/>
      <c r="E1238" s="15">
        <f>D1235*Setup!$B$5</f>
        <v/>
      </c>
      <c r="F1238" s="15">
        <f>D1235-E1235</f>
        <v/>
      </c>
      <c r="G1238" s="15" t="n"/>
      <c r="H1238" s="15" t="n"/>
      <c r="I1238" s="15" t="n"/>
      <c r="J1238" s="15">
        <f>C1235+F1235+G1235-I1235</f>
        <v/>
      </c>
      <c r="K1238" s="15" t="n"/>
      <c r="L1238" s="15">
        <f>K1235*Setup!$B$6</f>
        <v/>
      </c>
      <c r="M1238" s="15">
        <f>J1235-L1235</f>
        <v/>
      </c>
      <c r="N1238" s="21" t="n"/>
    </row>
    <row r="1239">
      <c r="A1239" s="295" t="n"/>
      <c r="B1239" s="14" t="n"/>
      <c r="C1239" s="15" t="n"/>
      <c r="D1239" s="15" t="n"/>
      <c r="E1239" s="15">
        <f>D1236*Setup!$B$5</f>
        <v/>
      </c>
      <c r="F1239" s="15">
        <f>D1236-E1236</f>
        <v/>
      </c>
      <c r="G1239" s="15" t="n"/>
      <c r="H1239" s="15" t="n"/>
      <c r="I1239" s="15" t="n"/>
      <c r="J1239" s="15">
        <f>C1236+F1236+G1236-I1236</f>
        <v/>
      </c>
      <c r="K1239" s="15" t="n"/>
      <c r="L1239" s="15">
        <f>K1236*Setup!$B$6</f>
        <v/>
      </c>
      <c r="M1239" s="15">
        <f>J1236-L1236</f>
        <v/>
      </c>
      <c r="N1239" s="21" t="n"/>
    </row>
    <row r="1240">
      <c r="A1240" s="295" t="n"/>
      <c r="B1240" s="14" t="n"/>
      <c r="C1240" s="15" t="n"/>
      <c r="D1240" s="15" t="n"/>
      <c r="E1240" s="15">
        <f>D1237*Setup!$B$5</f>
        <v/>
      </c>
      <c r="F1240" s="15">
        <f>D1237-E1237</f>
        <v/>
      </c>
      <c r="G1240" s="15" t="n"/>
      <c r="H1240" s="15" t="n"/>
      <c r="I1240" s="15" t="n"/>
      <c r="J1240" s="15">
        <f>C1237+F1237+G1237-I1237</f>
        <v/>
      </c>
      <c r="K1240" s="15" t="n"/>
      <c r="L1240" s="15">
        <f>K1237*Setup!$B$6</f>
        <v/>
      </c>
      <c r="M1240" s="15">
        <f>J1237-L1237</f>
        <v/>
      </c>
      <c r="N1240" s="21" t="n"/>
    </row>
    <row r="1241">
      <c r="A1241" s="295" t="n"/>
      <c r="B1241" s="14" t="n"/>
      <c r="C1241" s="15" t="n"/>
      <c r="D1241" s="15" t="n"/>
      <c r="E1241" s="15">
        <f>D1238*Setup!$B$5</f>
        <v/>
      </c>
      <c r="F1241" s="15">
        <f>D1238-E1238</f>
        <v/>
      </c>
      <c r="G1241" s="15" t="n"/>
      <c r="H1241" s="15" t="n"/>
      <c r="I1241" s="15" t="n"/>
      <c r="J1241" s="15">
        <f>C1238+F1238+G1238-I1238</f>
        <v/>
      </c>
      <c r="K1241" s="15" t="n"/>
      <c r="L1241" s="15">
        <f>K1238*Setup!$B$6</f>
        <v/>
      </c>
      <c r="M1241" s="15">
        <f>J1238-L1238</f>
        <v/>
      </c>
      <c r="N1241" s="21" t="n"/>
    </row>
    <row r="1242">
      <c r="A1242" s="295" t="n"/>
      <c r="B1242" s="14" t="n"/>
      <c r="C1242" s="15" t="n"/>
      <c r="D1242" s="15" t="n"/>
      <c r="E1242" s="15">
        <f>D1239*Setup!$B$5</f>
        <v/>
      </c>
      <c r="F1242" s="15">
        <f>D1239-E1239</f>
        <v/>
      </c>
      <c r="G1242" s="15" t="n"/>
      <c r="H1242" s="15" t="n"/>
      <c r="I1242" s="15" t="n"/>
      <c r="J1242" s="15">
        <f>C1239+F1239+G1239-I1239</f>
        <v/>
      </c>
      <c r="K1242" s="15" t="n"/>
      <c r="L1242" s="15">
        <f>K1239*Setup!$B$6</f>
        <v/>
      </c>
      <c r="M1242" s="15">
        <f>J1239-L1239</f>
        <v/>
      </c>
      <c r="N1242" s="21" t="n"/>
    </row>
    <row r="1243">
      <c r="A1243" s="295" t="n"/>
      <c r="B1243" s="14" t="n"/>
      <c r="C1243" s="15" t="n"/>
      <c r="D1243" s="15" t="n"/>
      <c r="E1243" s="15">
        <f>D1240*Setup!$B$5</f>
        <v/>
      </c>
      <c r="F1243" s="15">
        <f>D1240-E1240</f>
        <v/>
      </c>
      <c r="G1243" s="15" t="n"/>
      <c r="H1243" s="15" t="n"/>
      <c r="I1243" s="15" t="n"/>
      <c r="J1243" s="15">
        <f>C1240+F1240+G1240-I1240</f>
        <v/>
      </c>
      <c r="K1243" s="15" t="n"/>
      <c r="L1243" s="15">
        <f>K1240*Setup!$B$6</f>
        <v/>
      </c>
      <c r="M1243" s="15">
        <f>J1240-L1240</f>
        <v/>
      </c>
      <c r="N1243" s="21" t="n"/>
    </row>
    <row r="1244">
      <c r="A1244" s="295" t="n"/>
      <c r="B1244" s="14" t="n"/>
      <c r="C1244" s="15" t="n"/>
      <c r="D1244" s="15" t="n"/>
      <c r="E1244" s="15">
        <f>D1241*Setup!$B$5</f>
        <v/>
      </c>
      <c r="F1244" s="15">
        <f>D1241-E1241</f>
        <v/>
      </c>
      <c r="G1244" s="15" t="n"/>
      <c r="H1244" s="15" t="n"/>
      <c r="I1244" s="15" t="n"/>
      <c r="J1244" s="15">
        <f>C1241+F1241+G1241-I1241</f>
        <v/>
      </c>
      <c r="K1244" s="15" t="n"/>
      <c r="L1244" s="15">
        <f>K1241*Setup!$B$6</f>
        <v/>
      </c>
      <c r="M1244" s="15">
        <f>J1241-L1241</f>
        <v/>
      </c>
      <c r="N1244" s="21" t="n"/>
    </row>
    <row r="1245">
      <c r="A1245" s="295" t="n"/>
      <c r="B1245" s="14" t="n"/>
      <c r="C1245" s="15" t="n"/>
      <c r="D1245" s="15" t="n"/>
      <c r="E1245" s="15">
        <f>D1242*Setup!$B$5</f>
        <v/>
      </c>
      <c r="F1245" s="15">
        <f>D1242-E1242</f>
        <v/>
      </c>
      <c r="G1245" s="15" t="n"/>
      <c r="H1245" s="15" t="n"/>
      <c r="I1245" s="15" t="n"/>
      <c r="J1245" s="15">
        <f>C1242+F1242+G1242-I1242</f>
        <v/>
      </c>
      <c r="K1245" s="15" t="n"/>
      <c r="L1245" s="15">
        <f>K1242*Setup!$B$6</f>
        <v/>
      </c>
      <c r="M1245" s="15">
        <f>J1242-L1242</f>
        <v/>
      </c>
      <c r="N1245" s="21" t="n"/>
    </row>
    <row r="1246">
      <c r="A1246" s="295" t="n"/>
      <c r="B1246" s="14" t="n"/>
      <c r="C1246" s="15" t="n"/>
      <c r="D1246" s="15" t="n"/>
      <c r="E1246" s="15">
        <f>D1243*Setup!$B$5</f>
        <v/>
      </c>
      <c r="F1246" s="15">
        <f>D1243-E1243</f>
        <v/>
      </c>
      <c r="G1246" s="15" t="n"/>
      <c r="H1246" s="15" t="n"/>
      <c r="I1246" s="15" t="n"/>
      <c r="J1246" s="15">
        <f>C1243+F1243+G1243-I1243</f>
        <v/>
      </c>
      <c r="K1246" s="15" t="n"/>
      <c r="L1246" s="15">
        <f>K1243*Setup!$B$6</f>
        <v/>
      </c>
      <c r="M1246" s="15">
        <f>J1243-L1243</f>
        <v/>
      </c>
      <c r="N1246" s="21" t="n"/>
    </row>
    <row r="1247">
      <c r="A1247" s="295" t="n"/>
      <c r="B1247" s="14" t="n"/>
      <c r="C1247" s="15" t="n"/>
      <c r="D1247" s="15" t="n"/>
      <c r="E1247" s="15">
        <f>D1244*Setup!$B$5</f>
        <v/>
      </c>
      <c r="F1247" s="15">
        <f>D1244-E1244</f>
        <v/>
      </c>
      <c r="G1247" s="15" t="n"/>
      <c r="H1247" s="15" t="n"/>
      <c r="I1247" s="15" t="n"/>
      <c r="J1247" s="15">
        <f>C1244+F1244+G1244-I1244</f>
        <v/>
      </c>
      <c r="K1247" s="15" t="n"/>
      <c r="L1247" s="15">
        <f>K1244*Setup!$B$6</f>
        <v/>
      </c>
      <c r="M1247" s="15">
        <f>J1244-L1244</f>
        <v/>
      </c>
      <c r="N1247" s="21" t="n"/>
    </row>
    <row r="1248">
      <c r="A1248" s="295" t="n"/>
      <c r="B1248" s="14" t="n"/>
      <c r="C1248" s="15" t="n"/>
      <c r="D1248" s="15" t="n"/>
      <c r="E1248" s="15">
        <f>D1245*Setup!$B$5</f>
        <v/>
      </c>
      <c r="F1248" s="15">
        <f>D1245-E1245</f>
        <v/>
      </c>
      <c r="G1248" s="15" t="n"/>
      <c r="H1248" s="15" t="n"/>
      <c r="I1248" s="15" t="n"/>
      <c r="J1248" s="15">
        <f>C1245+F1245+G1245-I1245</f>
        <v/>
      </c>
      <c r="K1248" s="15" t="n"/>
      <c r="L1248" s="15">
        <f>K1245*Setup!$B$6</f>
        <v/>
      </c>
      <c r="M1248" s="15">
        <f>J1245-L1245</f>
        <v/>
      </c>
      <c r="N1248" s="21" t="n"/>
    </row>
    <row r="1249">
      <c r="A1249" s="295" t="n"/>
      <c r="B1249" s="14" t="n"/>
      <c r="C1249" s="15" t="n"/>
      <c r="D1249" s="15" t="n"/>
      <c r="E1249" s="15">
        <f>D1246*Setup!$B$5</f>
        <v/>
      </c>
      <c r="F1249" s="15">
        <f>D1246-E1246</f>
        <v/>
      </c>
      <c r="G1249" s="15" t="n"/>
      <c r="H1249" s="15" t="n"/>
      <c r="I1249" s="15" t="n"/>
      <c r="J1249" s="15">
        <f>C1246+F1246+G1246-I1246</f>
        <v/>
      </c>
      <c r="K1249" s="15" t="n"/>
      <c r="L1249" s="15">
        <f>K1246*Setup!$B$6</f>
        <v/>
      </c>
      <c r="M1249" s="15">
        <f>J1246-L1246</f>
        <v/>
      </c>
      <c r="N1249" s="21" t="n"/>
    </row>
    <row r="1250">
      <c r="A1250" s="295" t="n"/>
      <c r="B1250" s="14" t="n"/>
      <c r="C1250" s="15" t="n"/>
      <c r="D1250" s="15" t="n"/>
      <c r="E1250" s="15">
        <f>D1247*Setup!$B$5</f>
        <v/>
      </c>
      <c r="F1250" s="15">
        <f>D1247-E1247</f>
        <v/>
      </c>
      <c r="G1250" s="15" t="n"/>
      <c r="H1250" s="15" t="n"/>
      <c r="I1250" s="15" t="n"/>
      <c r="J1250" s="15">
        <f>C1247+F1247+G1247-I1247</f>
        <v/>
      </c>
      <c r="K1250" s="15" t="n"/>
      <c r="L1250" s="15">
        <f>K1247*Setup!$B$6</f>
        <v/>
      </c>
      <c r="M1250" s="15">
        <f>J1247-L1247</f>
        <v/>
      </c>
      <c r="N1250" s="21" t="n"/>
    </row>
    <row r="1251">
      <c r="A1251" s="295" t="n"/>
      <c r="B1251" s="14" t="n"/>
      <c r="C1251" s="15" t="n"/>
      <c r="D1251" s="15" t="n"/>
      <c r="E1251" s="15">
        <f>D1248*Setup!$B$5</f>
        <v/>
      </c>
      <c r="F1251" s="15">
        <f>D1248-E1248</f>
        <v/>
      </c>
      <c r="G1251" s="15" t="n"/>
      <c r="H1251" s="15" t="n"/>
      <c r="I1251" s="15" t="n"/>
      <c r="J1251" s="15">
        <f>C1248+F1248+G1248-I1248</f>
        <v/>
      </c>
      <c r="K1251" s="15" t="n"/>
      <c r="L1251" s="15">
        <f>K1248*Setup!$B$6</f>
        <v/>
      </c>
      <c r="M1251" s="15">
        <f>J1248-L1248</f>
        <v/>
      </c>
      <c r="N1251" s="21" t="n"/>
    </row>
    <row r="1252">
      <c r="A1252" s="295" t="n"/>
      <c r="B1252" s="14" t="n"/>
      <c r="C1252" s="15" t="n"/>
      <c r="D1252" s="15" t="n"/>
      <c r="E1252" s="15">
        <f>D1249*Setup!$B$5</f>
        <v/>
      </c>
      <c r="F1252" s="15">
        <f>D1249-E1249</f>
        <v/>
      </c>
      <c r="G1252" s="15" t="n"/>
      <c r="H1252" s="15" t="n"/>
      <c r="I1252" s="15" t="n"/>
      <c r="J1252" s="15">
        <f>C1249+F1249+G1249-I1249</f>
        <v/>
      </c>
      <c r="K1252" s="15" t="n"/>
      <c r="L1252" s="15">
        <f>K1249*Setup!$B$6</f>
        <v/>
      </c>
      <c r="M1252" s="15">
        <f>J1249-L1249</f>
        <v/>
      </c>
      <c r="N1252" s="21" t="n"/>
    </row>
    <row r="1253">
      <c r="A1253" s="295" t="n"/>
      <c r="B1253" s="14" t="n"/>
      <c r="C1253" s="15" t="n"/>
      <c r="D1253" s="15" t="n"/>
      <c r="E1253" s="15">
        <f>D1250*Setup!$B$5</f>
        <v/>
      </c>
      <c r="F1253" s="15">
        <f>D1250-E1250</f>
        <v/>
      </c>
      <c r="G1253" s="15" t="n"/>
      <c r="H1253" s="15" t="n"/>
      <c r="I1253" s="15" t="n"/>
      <c r="J1253" s="15">
        <f>C1250+F1250+G1250-I1250</f>
        <v/>
      </c>
      <c r="K1253" s="15" t="n"/>
      <c r="L1253" s="15">
        <f>K1250*Setup!$B$6</f>
        <v/>
      </c>
      <c r="M1253" s="15">
        <f>J1250-L1250</f>
        <v/>
      </c>
      <c r="N1253" s="21" t="n"/>
    </row>
    <row r="1254">
      <c r="A1254" s="295" t="n"/>
      <c r="B1254" s="14" t="n"/>
      <c r="C1254" s="15" t="n"/>
      <c r="D1254" s="15" t="n"/>
      <c r="E1254" s="15">
        <f>D1251*Setup!$B$5</f>
        <v/>
      </c>
      <c r="F1254" s="15">
        <f>D1251-E1251</f>
        <v/>
      </c>
      <c r="G1254" s="15" t="n"/>
      <c r="H1254" s="15" t="n"/>
      <c r="I1254" s="15" t="n"/>
      <c r="J1254" s="15">
        <f>C1251+F1251+G1251-I1251</f>
        <v/>
      </c>
      <c r="K1254" s="15" t="n"/>
      <c r="L1254" s="15">
        <f>K1251*Setup!$B$6</f>
        <v/>
      </c>
      <c r="M1254" s="15">
        <f>J1251-L1251</f>
        <v/>
      </c>
      <c r="N1254" s="21" t="n"/>
    </row>
    <row r="1255">
      <c r="A1255" s="295" t="n"/>
      <c r="B1255" s="14" t="n"/>
      <c r="C1255" s="15" t="n"/>
      <c r="D1255" s="15" t="n"/>
      <c r="E1255" s="15">
        <f>D1252*Setup!$B$5</f>
        <v/>
      </c>
      <c r="F1255" s="15">
        <f>D1252-E1252</f>
        <v/>
      </c>
      <c r="G1255" s="15" t="n"/>
      <c r="H1255" s="15" t="n"/>
      <c r="I1255" s="15" t="n"/>
      <c r="J1255" s="15">
        <f>C1252+F1252+G1252-I1252</f>
        <v/>
      </c>
      <c r="K1255" s="15" t="n"/>
      <c r="L1255" s="15">
        <f>K1252*Setup!$B$6</f>
        <v/>
      </c>
      <c r="M1255" s="15">
        <f>J1252-L1252</f>
        <v/>
      </c>
      <c r="N1255" s="21" t="n"/>
    </row>
    <row r="1256">
      <c r="A1256" s="295" t="n"/>
      <c r="B1256" s="14" t="n"/>
      <c r="C1256" s="15" t="n"/>
      <c r="D1256" s="15" t="n"/>
      <c r="E1256" s="15">
        <f>D1253*Setup!$B$5</f>
        <v/>
      </c>
      <c r="F1256" s="15">
        <f>D1253-E1253</f>
        <v/>
      </c>
      <c r="G1256" s="15" t="n"/>
      <c r="H1256" s="15" t="n"/>
      <c r="I1256" s="15" t="n"/>
      <c r="J1256" s="15">
        <f>C1253+F1253+G1253-I1253</f>
        <v/>
      </c>
      <c r="K1256" s="15" t="n"/>
      <c r="L1256" s="15">
        <f>K1253*Setup!$B$6</f>
        <v/>
      </c>
      <c r="M1256" s="15">
        <f>J1253-L1253</f>
        <v/>
      </c>
      <c r="N1256" s="21" t="n"/>
    </row>
    <row r="1257">
      <c r="A1257" s="295" t="n"/>
      <c r="B1257" s="14" t="n"/>
      <c r="C1257" s="15" t="n"/>
      <c r="D1257" s="15" t="n"/>
      <c r="E1257" s="15">
        <f>D1254*Setup!$B$5</f>
        <v/>
      </c>
      <c r="F1257" s="15">
        <f>D1254-E1254</f>
        <v/>
      </c>
      <c r="G1257" s="15" t="n"/>
      <c r="H1257" s="15" t="n"/>
      <c r="I1257" s="15" t="n"/>
      <c r="J1257" s="15">
        <f>C1254+F1254+G1254-I1254</f>
        <v/>
      </c>
      <c r="K1257" s="15" t="n"/>
      <c r="L1257" s="15">
        <f>K1254*Setup!$B$6</f>
        <v/>
      </c>
      <c r="M1257" s="15">
        <f>J1254-L1254</f>
        <v/>
      </c>
      <c r="N1257" s="21" t="n"/>
    </row>
    <row r="1258">
      <c r="A1258" s="295" t="n"/>
      <c r="B1258" s="14" t="n"/>
      <c r="C1258" s="15" t="n"/>
      <c r="D1258" s="15" t="n"/>
      <c r="E1258" s="15">
        <f>D1255*Setup!$B$5</f>
        <v/>
      </c>
      <c r="F1258" s="15">
        <f>D1255-E1255</f>
        <v/>
      </c>
      <c r="G1258" s="15" t="n"/>
      <c r="H1258" s="15" t="n"/>
      <c r="I1258" s="15" t="n"/>
      <c r="J1258" s="15">
        <f>C1255+F1255+G1255-I1255</f>
        <v/>
      </c>
      <c r="K1258" s="15" t="n"/>
      <c r="L1258" s="15">
        <f>K1255*Setup!$B$6</f>
        <v/>
      </c>
      <c r="M1258" s="15">
        <f>J1255-L1255</f>
        <v/>
      </c>
      <c r="N1258" s="21" t="n"/>
    </row>
    <row r="1259">
      <c r="A1259" s="295" t="n"/>
      <c r="B1259" s="14" t="n"/>
      <c r="C1259" s="15" t="n"/>
      <c r="D1259" s="15" t="n"/>
      <c r="E1259" s="15">
        <f>D1256*Setup!$B$5</f>
        <v/>
      </c>
      <c r="F1259" s="15">
        <f>D1256-E1256</f>
        <v/>
      </c>
      <c r="G1259" s="15" t="n"/>
      <c r="H1259" s="15" t="n"/>
      <c r="I1259" s="15" t="n"/>
      <c r="J1259" s="15">
        <f>C1256+F1256+G1256-I1256</f>
        <v/>
      </c>
      <c r="K1259" s="15" t="n"/>
      <c r="L1259" s="15">
        <f>K1256*Setup!$B$6</f>
        <v/>
      </c>
      <c r="M1259" s="15">
        <f>J1256-L1256</f>
        <v/>
      </c>
      <c r="N1259" s="21" t="n"/>
    </row>
    <row r="1260">
      <c r="A1260" s="295" t="n"/>
      <c r="B1260" s="14" t="n"/>
      <c r="C1260" s="15" t="n"/>
      <c r="D1260" s="15" t="n"/>
      <c r="E1260" s="15">
        <f>D1257*Setup!$B$5</f>
        <v/>
      </c>
      <c r="F1260" s="15">
        <f>D1257-E1257</f>
        <v/>
      </c>
      <c r="G1260" s="15" t="n"/>
      <c r="H1260" s="15" t="n"/>
      <c r="I1260" s="15" t="n"/>
      <c r="J1260" s="15">
        <f>C1257+F1257+G1257-I1257</f>
        <v/>
      </c>
      <c r="K1260" s="15" t="n"/>
      <c r="L1260" s="15">
        <f>K1257*Setup!$B$6</f>
        <v/>
      </c>
      <c r="M1260" s="15">
        <f>J1257-L1257</f>
        <v/>
      </c>
      <c r="N1260" s="21" t="n"/>
    </row>
    <row r="1261">
      <c r="A1261" s="295" t="n"/>
      <c r="B1261" s="14" t="n"/>
      <c r="C1261" s="15" t="n"/>
      <c r="D1261" s="15" t="n"/>
      <c r="E1261" s="15">
        <f>D1258*Setup!$B$5</f>
        <v/>
      </c>
      <c r="F1261" s="15">
        <f>D1258-E1258</f>
        <v/>
      </c>
      <c r="G1261" s="15" t="n"/>
      <c r="H1261" s="15" t="n"/>
      <c r="I1261" s="15" t="n"/>
      <c r="J1261" s="15">
        <f>C1258+F1258+G1258-I1258</f>
        <v/>
      </c>
      <c r="K1261" s="15" t="n"/>
      <c r="L1261" s="15">
        <f>K1258*Setup!$B$6</f>
        <v/>
      </c>
      <c r="M1261" s="15">
        <f>J1258-L1258</f>
        <v/>
      </c>
      <c r="N1261" s="21" t="n"/>
    </row>
    <row r="1262">
      <c r="A1262" s="295" t="n"/>
      <c r="B1262" s="14" t="n"/>
      <c r="C1262" s="15" t="n"/>
      <c r="D1262" s="15" t="n"/>
      <c r="E1262" s="15">
        <f>D1259*Setup!$B$5</f>
        <v/>
      </c>
      <c r="F1262" s="15">
        <f>D1259-E1259</f>
        <v/>
      </c>
      <c r="G1262" s="15" t="n"/>
      <c r="H1262" s="15" t="n"/>
      <c r="I1262" s="15" t="n"/>
      <c r="J1262" s="15">
        <f>C1259+F1259+G1259-I1259</f>
        <v/>
      </c>
      <c r="K1262" s="15" t="n"/>
      <c r="L1262" s="15">
        <f>K1259*Setup!$B$6</f>
        <v/>
      </c>
      <c r="M1262" s="15">
        <f>J1259-L1259</f>
        <v/>
      </c>
      <c r="N1262" s="21" t="n"/>
    </row>
    <row r="1263">
      <c r="A1263" s="295" t="n"/>
      <c r="B1263" s="14" t="n"/>
      <c r="C1263" s="15" t="n"/>
      <c r="D1263" s="15" t="n"/>
      <c r="E1263" s="15">
        <f>D1260*Setup!$B$5</f>
        <v/>
      </c>
      <c r="F1263" s="15">
        <f>D1260-E1260</f>
        <v/>
      </c>
      <c r="G1263" s="15" t="n"/>
      <c r="H1263" s="15" t="n"/>
      <c r="I1263" s="15" t="n"/>
      <c r="J1263" s="15">
        <f>C1260+F1260+G1260-I1260</f>
        <v/>
      </c>
      <c r="K1263" s="15" t="n"/>
      <c r="L1263" s="15">
        <f>K1260*Setup!$B$6</f>
        <v/>
      </c>
      <c r="M1263" s="15">
        <f>J1260-L1260</f>
        <v/>
      </c>
      <c r="N1263" s="21" t="n"/>
    </row>
    <row r="1264">
      <c r="A1264" s="295" t="n"/>
      <c r="B1264" s="14" t="n"/>
      <c r="C1264" s="15" t="n"/>
      <c r="D1264" s="15" t="n"/>
      <c r="E1264" s="15">
        <f>D1261*Setup!$B$5</f>
        <v/>
      </c>
      <c r="F1264" s="15">
        <f>D1261-E1261</f>
        <v/>
      </c>
      <c r="G1264" s="15" t="n"/>
      <c r="H1264" s="15" t="n"/>
      <c r="I1264" s="15" t="n"/>
      <c r="J1264" s="15">
        <f>C1261+F1261+G1261-I1261</f>
        <v/>
      </c>
      <c r="K1264" s="15" t="n"/>
      <c r="L1264" s="15">
        <f>K1261*Setup!$B$6</f>
        <v/>
      </c>
      <c r="M1264" s="15">
        <f>J1261-L1261</f>
        <v/>
      </c>
      <c r="N1264" s="21" t="n"/>
    </row>
    <row r="1265">
      <c r="A1265" s="295" t="n"/>
      <c r="B1265" s="14" t="n"/>
      <c r="C1265" s="15" t="n"/>
      <c r="D1265" s="15" t="n"/>
      <c r="E1265" s="15">
        <f>D1262*Setup!$B$5</f>
        <v/>
      </c>
      <c r="F1265" s="15">
        <f>D1262-E1262</f>
        <v/>
      </c>
      <c r="G1265" s="15" t="n"/>
      <c r="H1265" s="15" t="n"/>
      <c r="I1265" s="15" t="n"/>
      <c r="J1265" s="15">
        <f>C1262+F1262+G1262-I1262</f>
        <v/>
      </c>
      <c r="K1265" s="15" t="n"/>
      <c r="L1265" s="15">
        <f>K1262*Setup!$B$6</f>
        <v/>
      </c>
      <c r="M1265" s="15">
        <f>J1262-L1262</f>
        <v/>
      </c>
      <c r="N1265" s="21" t="n"/>
    </row>
    <row r="1266">
      <c r="A1266" s="295" t="n"/>
      <c r="B1266" s="14" t="n"/>
      <c r="C1266" s="15" t="n"/>
      <c r="D1266" s="15" t="n"/>
      <c r="E1266" s="15">
        <f>D1263*Setup!$B$5</f>
        <v/>
      </c>
      <c r="F1266" s="15">
        <f>D1263-E1263</f>
        <v/>
      </c>
      <c r="G1266" s="15" t="n"/>
      <c r="H1266" s="15" t="n"/>
      <c r="I1266" s="15" t="n"/>
      <c r="J1266" s="15">
        <f>C1263+F1263+G1263-I1263</f>
        <v/>
      </c>
      <c r="K1266" s="15" t="n"/>
      <c r="L1266" s="15">
        <f>K1263*Setup!$B$6</f>
        <v/>
      </c>
      <c r="M1266" s="15">
        <f>J1263-L1263</f>
        <v/>
      </c>
      <c r="N1266" s="21" t="n"/>
    </row>
    <row r="1267">
      <c r="A1267" s="295" t="n"/>
      <c r="B1267" s="14" t="n"/>
      <c r="C1267" s="15" t="n"/>
      <c r="D1267" s="15" t="n"/>
      <c r="E1267" s="15">
        <f>D1264*Setup!$B$5</f>
        <v/>
      </c>
      <c r="F1267" s="15">
        <f>D1264-E1264</f>
        <v/>
      </c>
      <c r="G1267" s="15" t="n"/>
      <c r="H1267" s="15" t="n"/>
      <c r="I1267" s="15" t="n"/>
      <c r="J1267" s="15">
        <f>C1264+F1264+G1264-I1264</f>
        <v/>
      </c>
      <c r="K1267" s="15" t="n"/>
      <c r="L1267" s="15">
        <f>K1264*Setup!$B$6</f>
        <v/>
      </c>
      <c r="M1267" s="15">
        <f>J1264-L1264</f>
        <v/>
      </c>
      <c r="N1267" s="21" t="n"/>
    </row>
    <row r="1268">
      <c r="A1268" s="295" t="n"/>
      <c r="B1268" s="14" t="n"/>
      <c r="C1268" s="15" t="n"/>
      <c r="D1268" s="15" t="n"/>
      <c r="E1268" s="15">
        <f>D1265*Setup!$B$5</f>
        <v/>
      </c>
      <c r="F1268" s="15">
        <f>D1265-E1265</f>
        <v/>
      </c>
      <c r="G1268" s="15" t="n"/>
      <c r="H1268" s="15" t="n"/>
      <c r="I1268" s="15" t="n"/>
      <c r="J1268" s="15">
        <f>C1265+F1265+G1265-I1265</f>
        <v/>
      </c>
      <c r="K1268" s="15" t="n"/>
      <c r="L1268" s="15">
        <f>K1265*Setup!$B$6</f>
        <v/>
      </c>
      <c r="M1268" s="15">
        <f>J1265-L1265</f>
        <v/>
      </c>
      <c r="N1268" s="21" t="n"/>
    </row>
    <row r="1269">
      <c r="A1269" s="295" t="n"/>
      <c r="B1269" s="14" t="n"/>
      <c r="C1269" s="15" t="n"/>
      <c r="D1269" s="15" t="n"/>
      <c r="E1269" s="15">
        <f>D1266*Setup!$B$5</f>
        <v/>
      </c>
      <c r="F1269" s="15">
        <f>D1266-E1266</f>
        <v/>
      </c>
      <c r="G1269" s="15" t="n"/>
      <c r="H1269" s="15" t="n"/>
      <c r="I1269" s="15" t="n"/>
      <c r="J1269" s="15">
        <f>C1266+F1266+G1266-I1266</f>
        <v/>
      </c>
      <c r="K1269" s="15" t="n"/>
      <c r="L1269" s="15">
        <f>K1266*Setup!$B$6</f>
        <v/>
      </c>
      <c r="M1269" s="15">
        <f>J1266-L1266</f>
        <v/>
      </c>
      <c r="N1269" s="21" t="n"/>
    </row>
    <row r="1270">
      <c r="A1270" s="295" t="n"/>
      <c r="B1270" s="14" t="n"/>
      <c r="C1270" s="15" t="n"/>
      <c r="D1270" s="15" t="n"/>
      <c r="E1270" s="15">
        <f>D1267*Setup!$B$5</f>
        <v/>
      </c>
      <c r="F1270" s="15">
        <f>D1267-E1267</f>
        <v/>
      </c>
      <c r="G1270" s="15" t="n"/>
      <c r="H1270" s="15" t="n"/>
      <c r="I1270" s="15" t="n"/>
      <c r="J1270" s="15">
        <f>C1267+F1267+G1267-I1267</f>
        <v/>
      </c>
      <c r="K1270" s="15" t="n"/>
      <c r="L1270" s="15">
        <f>K1267*Setup!$B$6</f>
        <v/>
      </c>
      <c r="M1270" s="15">
        <f>J1267-L1267</f>
        <v/>
      </c>
      <c r="N1270" s="21" t="n"/>
    </row>
    <row r="1271">
      <c r="A1271" s="295" t="n"/>
      <c r="B1271" s="14" t="n"/>
      <c r="C1271" s="15" t="n"/>
      <c r="D1271" s="15" t="n"/>
      <c r="E1271" s="15">
        <f>D1268*Setup!$B$5</f>
        <v/>
      </c>
      <c r="F1271" s="15">
        <f>D1268-E1268</f>
        <v/>
      </c>
      <c r="G1271" s="15" t="n"/>
      <c r="H1271" s="15" t="n"/>
      <c r="I1271" s="15" t="n"/>
      <c r="J1271" s="15">
        <f>C1268+F1268+G1268-I1268</f>
        <v/>
      </c>
      <c r="K1271" s="15" t="n"/>
      <c r="L1271" s="15">
        <f>K1268*Setup!$B$6</f>
        <v/>
      </c>
      <c r="M1271" s="15">
        <f>J1268-L1268</f>
        <v/>
      </c>
      <c r="N1271" s="21" t="n"/>
    </row>
    <row r="1272">
      <c r="A1272" s="295" t="n"/>
      <c r="B1272" s="14" t="n"/>
      <c r="C1272" s="15" t="n"/>
      <c r="D1272" s="15" t="n"/>
      <c r="E1272" s="15">
        <f>D1269*Setup!$B$5</f>
        <v/>
      </c>
      <c r="F1272" s="15">
        <f>D1269-E1269</f>
        <v/>
      </c>
      <c r="G1272" s="15" t="n"/>
      <c r="H1272" s="15" t="n"/>
      <c r="I1272" s="15" t="n"/>
      <c r="J1272" s="15">
        <f>C1269+F1269+G1269-I1269</f>
        <v/>
      </c>
      <c r="K1272" s="15" t="n"/>
      <c r="L1272" s="15">
        <f>K1269*Setup!$B$6</f>
        <v/>
      </c>
      <c r="M1272" s="15">
        <f>J1269-L1269</f>
        <v/>
      </c>
      <c r="N1272" s="21" t="n"/>
    </row>
    <row r="1273">
      <c r="A1273" s="295" t="n"/>
      <c r="B1273" s="14" t="n"/>
      <c r="C1273" s="15" t="n"/>
      <c r="D1273" s="15" t="n"/>
      <c r="E1273" s="15">
        <f>D1270*Setup!$B$5</f>
        <v/>
      </c>
      <c r="F1273" s="15">
        <f>D1270-E1270</f>
        <v/>
      </c>
      <c r="G1273" s="15" t="n"/>
      <c r="H1273" s="15" t="n"/>
      <c r="I1273" s="15" t="n"/>
      <c r="J1273" s="15">
        <f>C1270+F1270+G1270-I1270</f>
        <v/>
      </c>
      <c r="K1273" s="15" t="n"/>
      <c r="L1273" s="15">
        <f>K1270*Setup!$B$6</f>
        <v/>
      </c>
      <c r="M1273" s="15">
        <f>J1270-L1270</f>
        <v/>
      </c>
      <c r="N1273" s="21" t="n"/>
    </row>
    <row r="1274">
      <c r="A1274" s="295" t="n"/>
      <c r="B1274" s="14" t="n"/>
      <c r="C1274" s="15" t="n"/>
      <c r="D1274" s="15" t="n"/>
      <c r="E1274" s="15">
        <f>D1271*Setup!$B$5</f>
        <v/>
      </c>
      <c r="F1274" s="15">
        <f>D1271-E1271</f>
        <v/>
      </c>
      <c r="G1274" s="15" t="n"/>
      <c r="H1274" s="15" t="n"/>
      <c r="I1274" s="15" t="n"/>
      <c r="J1274" s="15">
        <f>C1271+F1271+G1271-I1271</f>
        <v/>
      </c>
      <c r="K1274" s="15" t="n"/>
      <c r="L1274" s="15">
        <f>K1271*Setup!$B$6</f>
        <v/>
      </c>
      <c r="M1274" s="15">
        <f>J1271-L1271</f>
        <v/>
      </c>
      <c r="N1274" s="21" t="n"/>
    </row>
    <row r="1275">
      <c r="A1275" s="295" t="n"/>
      <c r="B1275" s="14" t="n"/>
      <c r="C1275" s="15" t="n"/>
      <c r="D1275" s="15" t="n"/>
      <c r="E1275" s="15">
        <f>D1272*Setup!$B$5</f>
        <v/>
      </c>
      <c r="F1275" s="15">
        <f>D1272-E1272</f>
        <v/>
      </c>
      <c r="G1275" s="15" t="n"/>
      <c r="H1275" s="15" t="n"/>
      <c r="I1275" s="15" t="n"/>
      <c r="J1275" s="15">
        <f>C1272+F1272+G1272-I1272</f>
        <v/>
      </c>
      <c r="K1275" s="15" t="n"/>
      <c r="L1275" s="15">
        <f>K1272*Setup!$B$6</f>
        <v/>
      </c>
      <c r="M1275" s="15">
        <f>J1272-L1272</f>
        <v/>
      </c>
      <c r="N1275" s="21" t="n"/>
    </row>
    <row r="1276">
      <c r="A1276" s="295" t="n"/>
      <c r="B1276" s="14" t="n"/>
      <c r="C1276" s="15" t="n"/>
      <c r="D1276" s="15" t="n"/>
      <c r="E1276" s="15">
        <f>D1273*Setup!$B$5</f>
        <v/>
      </c>
      <c r="F1276" s="15">
        <f>D1273-E1273</f>
        <v/>
      </c>
      <c r="G1276" s="15" t="n"/>
      <c r="H1276" s="15" t="n"/>
      <c r="I1276" s="15" t="n"/>
      <c r="J1276" s="15">
        <f>C1273+F1273+G1273-I1273</f>
        <v/>
      </c>
      <c r="K1276" s="15" t="n"/>
      <c r="L1276" s="15">
        <f>K1273*Setup!$B$6</f>
        <v/>
      </c>
      <c r="M1276" s="15">
        <f>J1273-L1273</f>
        <v/>
      </c>
      <c r="N1276" s="21" t="n"/>
    </row>
    <row r="1277">
      <c r="A1277" s="295" t="n"/>
      <c r="B1277" s="14" t="n"/>
      <c r="C1277" s="15" t="n"/>
      <c r="D1277" s="15" t="n"/>
      <c r="E1277" s="15">
        <f>D1274*Setup!$B$5</f>
        <v/>
      </c>
      <c r="F1277" s="15">
        <f>D1274-E1274</f>
        <v/>
      </c>
      <c r="G1277" s="15" t="n"/>
      <c r="H1277" s="15" t="n"/>
      <c r="I1277" s="15" t="n"/>
      <c r="J1277" s="15">
        <f>C1274+F1274+G1274-I1274</f>
        <v/>
      </c>
      <c r="K1277" s="15" t="n"/>
      <c r="L1277" s="15">
        <f>K1274*Setup!$B$6</f>
        <v/>
      </c>
      <c r="M1277" s="15">
        <f>J1274-L1274</f>
        <v/>
      </c>
      <c r="N1277" s="21" t="n"/>
    </row>
    <row r="1278">
      <c r="A1278" s="295" t="n"/>
      <c r="B1278" s="14" t="n"/>
      <c r="C1278" s="15" t="n"/>
      <c r="D1278" s="15" t="n"/>
      <c r="E1278" s="15">
        <f>D1275*Setup!$B$5</f>
        <v/>
      </c>
      <c r="F1278" s="15">
        <f>D1275-E1275</f>
        <v/>
      </c>
      <c r="G1278" s="15" t="n"/>
      <c r="H1278" s="15" t="n"/>
      <c r="I1278" s="15" t="n"/>
      <c r="J1278" s="15">
        <f>C1275+F1275+G1275-I1275</f>
        <v/>
      </c>
      <c r="K1278" s="15" t="n"/>
      <c r="L1278" s="15">
        <f>K1275*Setup!$B$6</f>
        <v/>
      </c>
      <c r="M1278" s="15">
        <f>J1275-L1275</f>
        <v/>
      </c>
      <c r="N1278" s="21" t="n"/>
    </row>
    <row r="1279">
      <c r="A1279" s="295" t="n"/>
      <c r="B1279" s="14" t="n"/>
      <c r="C1279" s="15" t="n"/>
      <c r="D1279" s="15" t="n"/>
      <c r="E1279" s="15">
        <f>D1276*Setup!$B$5</f>
        <v/>
      </c>
      <c r="F1279" s="15">
        <f>D1276-E1276</f>
        <v/>
      </c>
      <c r="G1279" s="15" t="n"/>
      <c r="H1279" s="15" t="n"/>
      <c r="I1279" s="15" t="n"/>
      <c r="J1279" s="15">
        <f>C1276+F1276+G1276-I1276</f>
        <v/>
      </c>
      <c r="K1279" s="15" t="n"/>
      <c r="L1279" s="15">
        <f>K1276*Setup!$B$6</f>
        <v/>
      </c>
      <c r="M1279" s="15">
        <f>J1276-L1276</f>
        <v/>
      </c>
      <c r="N1279" s="21" t="n"/>
    </row>
    <row r="1280">
      <c r="A1280" s="295" t="n"/>
      <c r="B1280" s="14" t="n"/>
      <c r="C1280" s="15" t="n"/>
      <c r="D1280" s="15" t="n"/>
      <c r="E1280" s="15">
        <f>D1277*Setup!$B$5</f>
        <v/>
      </c>
      <c r="F1280" s="15">
        <f>D1277-E1277</f>
        <v/>
      </c>
      <c r="G1280" s="15" t="n"/>
      <c r="H1280" s="15" t="n"/>
      <c r="I1280" s="15" t="n"/>
      <c r="J1280" s="15">
        <f>C1277+F1277+G1277-I1277</f>
        <v/>
      </c>
      <c r="K1280" s="15" t="n"/>
      <c r="L1280" s="15">
        <f>K1277*Setup!$B$6</f>
        <v/>
      </c>
      <c r="M1280" s="15">
        <f>J1277-L1277</f>
        <v/>
      </c>
      <c r="N1280" s="21" t="n"/>
    </row>
    <row r="1281">
      <c r="A1281" s="295" t="n"/>
      <c r="B1281" s="14" t="n"/>
      <c r="C1281" s="15" t="n"/>
      <c r="D1281" s="15" t="n"/>
      <c r="E1281" s="15">
        <f>D1278*Setup!$B$5</f>
        <v/>
      </c>
      <c r="F1281" s="15">
        <f>D1278-E1278</f>
        <v/>
      </c>
      <c r="G1281" s="15" t="n"/>
      <c r="H1281" s="15" t="n"/>
      <c r="I1281" s="15" t="n"/>
      <c r="J1281" s="15">
        <f>C1278+F1278+G1278-I1278</f>
        <v/>
      </c>
      <c r="K1281" s="15" t="n"/>
      <c r="L1281" s="15">
        <f>K1278*Setup!$B$6</f>
        <v/>
      </c>
      <c r="M1281" s="15">
        <f>J1278-L1278</f>
        <v/>
      </c>
      <c r="N1281" s="21" t="n"/>
    </row>
    <row r="1282">
      <c r="A1282" s="295" t="n"/>
      <c r="B1282" s="14" t="n"/>
      <c r="C1282" s="15" t="n"/>
      <c r="D1282" s="15" t="n"/>
      <c r="E1282" s="15">
        <f>D1279*Setup!$B$5</f>
        <v/>
      </c>
      <c r="F1282" s="15">
        <f>D1279-E1279</f>
        <v/>
      </c>
      <c r="G1282" s="15" t="n"/>
      <c r="H1282" s="15" t="n"/>
      <c r="I1282" s="15" t="n"/>
      <c r="J1282" s="15">
        <f>C1279+F1279+G1279-I1279</f>
        <v/>
      </c>
      <c r="K1282" s="15" t="n"/>
      <c r="L1282" s="15">
        <f>K1279*Setup!$B$6</f>
        <v/>
      </c>
      <c r="M1282" s="15">
        <f>J1279-L1279</f>
        <v/>
      </c>
      <c r="N1282" s="21" t="n"/>
    </row>
    <row r="1283">
      <c r="A1283" s="295" t="n"/>
      <c r="B1283" s="14" t="n"/>
      <c r="C1283" s="15" t="n"/>
      <c r="D1283" s="15" t="n"/>
      <c r="E1283" s="15">
        <f>D1280*Setup!$B$5</f>
        <v/>
      </c>
      <c r="F1283" s="15">
        <f>D1280-E1280</f>
        <v/>
      </c>
      <c r="G1283" s="15" t="n"/>
      <c r="H1283" s="15" t="n"/>
      <c r="I1283" s="15" t="n"/>
      <c r="J1283" s="15">
        <f>C1280+F1280+G1280-I1280</f>
        <v/>
      </c>
      <c r="K1283" s="15" t="n"/>
      <c r="L1283" s="15">
        <f>K1280*Setup!$B$6</f>
        <v/>
      </c>
      <c r="M1283" s="15">
        <f>J1280-L1280</f>
        <v/>
      </c>
      <c r="N1283" s="21" t="n"/>
    </row>
    <row r="1284">
      <c r="A1284" s="295" t="n"/>
      <c r="B1284" s="14" t="n"/>
      <c r="C1284" s="15" t="n"/>
      <c r="D1284" s="15" t="n"/>
      <c r="E1284" s="15">
        <f>D1281*Setup!$B$5</f>
        <v/>
      </c>
      <c r="F1284" s="15">
        <f>D1281-E1281</f>
        <v/>
      </c>
      <c r="G1284" s="15" t="n"/>
      <c r="H1284" s="15" t="n"/>
      <c r="I1284" s="15" t="n"/>
      <c r="J1284" s="15">
        <f>C1281+F1281+G1281-I1281</f>
        <v/>
      </c>
      <c r="K1284" s="15" t="n"/>
      <c r="L1284" s="15">
        <f>K1281*Setup!$B$6</f>
        <v/>
      </c>
      <c r="M1284" s="15">
        <f>J1281-L1281</f>
        <v/>
      </c>
      <c r="N1284" s="21" t="n"/>
    </row>
    <row r="1285">
      <c r="A1285" s="295" t="n"/>
      <c r="B1285" s="14" t="n"/>
      <c r="C1285" s="15" t="n"/>
      <c r="D1285" s="15" t="n"/>
      <c r="E1285" s="15">
        <f>D1282*Setup!$B$5</f>
        <v/>
      </c>
      <c r="F1285" s="15">
        <f>D1282-E1282</f>
        <v/>
      </c>
      <c r="G1285" s="15" t="n"/>
      <c r="H1285" s="15" t="n"/>
      <c r="I1285" s="15" t="n"/>
      <c r="J1285" s="15">
        <f>C1282+F1282+G1282-I1282</f>
        <v/>
      </c>
      <c r="K1285" s="15" t="n"/>
      <c r="L1285" s="15">
        <f>K1282*Setup!$B$6</f>
        <v/>
      </c>
      <c r="M1285" s="15">
        <f>J1282-L1282</f>
        <v/>
      </c>
      <c r="N1285" s="21" t="n"/>
    </row>
    <row r="1286">
      <c r="A1286" s="295" t="n"/>
      <c r="B1286" s="14" t="n"/>
      <c r="C1286" s="15" t="n"/>
      <c r="D1286" s="15" t="n"/>
      <c r="E1286" s="15">
        <f>D1283*Setup!$B$5</f>
        <v/>
      </c>
      <c r="F1286" s="15">
        <f>D1283-E1283</f>
        <v/>
      </c>
      <c r="G1286" s="15" t="n"/>
      <c r="H1286" s="15" t="n"/>
      <c r="I1286" s="15" t="n"/>
      <c r="J1286" s="15">
        <f>C1283+F1283+G1283-I1283</f>
        <v/>
      </c>
      <c r="K1286" s="15" t="n"/>
      <c r="L1286" s="15">
        <f>K1283*Setup!$B$6</f>
        <v/>
      </c>
      <c r="M1286" s="15">
        <f>J1283-L1283</f>
        <v/>
      </c>
      <c r="N1286" s="21" t="n"/>
    </row>
    <row r="1287">
      <c r="A1287" s="295" t="n"/>
      <c r="B1287" s="14" t="n"/>
      <c r="C1287" s="15" t="n"/>
      <c r="D1287" s="15" t="n"/>
      <c r="E1287" s="15">
        <f>D1284*Setup!$B$5</f>
        <v/>
      </c>
      <c r="F1287" s="15">
        <f>D1284-E1284</f>
        <v/>
      </c>
      <c r="G1287" s="15" t="n"/>
      <c r="H1287" s="15" t="n"/>
      <c r="I1287" s="15" t="n"/>
      <c r="J1287" s="15">
        <f>C1284+F1284+G1284-I1284</f>
        <v/>
      </c>
      <c r="K1287" s="15" t="n"/>
      <c r="L1287" s="15">
        <f>K1284*Setup!$B$6</f>
        <v/>
      </c>
      <c r="M1287" s="15">
        <f>J1284-L1284</f>
        <v/>
      </c>
      <c r="N1287" s="21" t="n"/>
    </row>
    <row r="1288">
      <c r="A1288" s="295" t="n"/>
      <c r="B1288" s="14" t="n"/>
      <c r="C1288" s="15" t="n"/>
      <c r="D1288" s="15" t="n"/>
      <c r="E1288" s="15">
        <f>D1285*Setup!$B$5</f>
        <v/>
      </c>
      <c r="F1288" s="15">
        <f>D1285-E1285</f>
        <v/>
      </c>
      <c r="G1288" s="15" t="n"/>
      <c r="H1288" s="15" t="n"/>
      <c r="I1288" s="15" t="n"/>
      <c r="J1288" s="15">
        <f>C1285+F1285+G1285-I1285</f>
        <v/>
      </c>
      <c r="K1288" s="15" t="n"/>
      <c r="L1288" s="15">
        <f>K1285*Setup!$B$6</f>
        <v/>
      </c>
      <c r="M1288" s="15">
        <f>J1285-L1285</f>
        <v/>
      </c>
      <c r="N1288" s="21" t="n"/>
    </row>
    <row r="1289">
      <c r="A1289" s="295" t="n"/>
      <c r="B1289" s="14" t="n"/>
      <c r="C1289" s="15" t="n"/>
      <c r="D1289" s="15" t="n"/>
      <c r="E1289" s="15">
        <f>D1286*Setup!$B$5</f>
        <v/>
      </c>
      <c r="F1289" s="15">
        <f>D1286-E1286</f>
        <v/>
      </c>
      <c r="G1289" s="15" t="n"/>
      <c r="H1289" s="15" t="n"/>
      <c r="I1289" s="15" t="n"/>
      <c r="J1289" s="15">
        <f>C1286+F1286+G1286-I1286</f>
        <v/>
      </c>
      <c r="K1289" s="15" t="n"/>
      <c r="L1289" s="15">
        <f>K1286*Setup!$B$6</f>
        <v/>
      </c>
      <c r="M1289" s="15">
        <f>J1286-L1286</f>
        <v/>
      </c>
      <c r="N1289" s="21" t="n"/>
    </row>
    <row r="1290">
      <c r="A1290" s="295" t="n"/>
      <c r="B1290" s="14" t="n"/>
      <c r="C1290" s="15" t="n"/>
      <c r="D1290" s="15" t="n"/>
      <c r="E1290" s="15">
        <f>D1287*Setup!$B$5</f>
        <v/>
      </c>
      <c r="F1290" s="15">
        <f>D1287-E1287</f>
        <v/>
      </c>
      <c r="G1290" s="15" t="n"/>
      <c r="H1290" s="15" t="n"/>
      <c r="I1290" s="15" t="n"/>
      <c r="J1290" s="15">
        <f>C1287+F1287+G1287-I1287</f>
        <v/>
      </c>
      <c r="K1290" s="15" t="n"/>
      <c r="L1290" s="15">
        <f>K1287*Setup!$B$6</f>
        <v/>
      </c>
      <c r="M1290" s="15">
        <f>J1287-L1287</f>
        <v/>
      </c>
      <c r="N1290" s="21" t="n"/>
    </row>
    <row r="1291">
      <c r="A1291" s="295" t="n"/>
      <c r="B1291" s="14" t="n"/>
      <c r="C1291" s="15" t="n"/>
      <c r="D1291" s="15" t="n"/>
      <c r="E1291" s="15">
        <f>D1288*Setup!$B$5</f>
        <v/>
      </c>
      <c r="F1291" s="15">
        <f>D1288-E1288</f>
        <v/>
      </c>
      <c r="G1291" s="15" t="n"/>
      <c r="H1291" s="15" t="n"/>
      <c r="I1291" s="15" t="n"/>
      <c r="J1291" s="15">
        <f>C1288+F1288+G1288-I1288</f>
        <v/>
      </c>
      <c r="K1291" s="15" t="n"/>
      <c r="L1291" s="15">
        <f>K1288*Setup!$B$6</f>
        <v/>
      </c>
      <c r="M1291" s="15">
        <f>J1288-L1288</f>
        <v/>
      </c>
      <c r="N1291" s="21" t="n"/>
    </row>
    <row r="1292">
      <c r="A1292" s="295" t="n"/>
      <c r="B1292" s="14" t="n"/>
      <c r="C1292" s="15" t="n"/>
      <c r="D1292" s="15" t="n"/>
      <c r="E1292" s="15">
        <f>D1289*Setup!$B$5</f>
        <v/>
      </c>
      <c r="F1292" s="15">
        <f>D1289-E1289</f>
        <v/>
      </c>
      <c r="G1292" s="15" t="n"/>
      <c r="H1292" s="15" t="n"/>
      <c r="I1292" s="15" t="n"/>
      <c r="J1292" s="15">
        <f>C1289+F1289+G1289-I1289</f>
        <v/>
      </c>
      <c r="K1292" s="15" t="n"/>
      <c r="L1292" s="15">
        <f>K1289*Setup!$B$6</f>
        <v/>
      </c>
      <c r="M1292" s="15">
        <f>J1289-L1289</f>
        <v/>
      </c>
      <c r="N1292" s="21" t="n"/>
    </row>
    <row r="1293">
      <c r="A1293" s="295" t="n"/>
      <c r="B1293" s="14" t="n"/>
      <c r="C1293" s="15" t="n"/>
      <c r="D1293" s="15" t="n"/>
      <c r="E1293" s="15">
        <f>D1290*Setup!$B$5</f>
        <v/>
      </c>
      <c r="F1293" s="15">
        <f>D1290-E1290</f>
        <v/>
      </c>
      <c r="G1293" s="15" t="n"/>
      <c r="H1293" s="15" t="n"/>
      <c r="I1293" s="15" t="n"/>
      <c r="J1293" s="15">
        <f>C1290+F1290+G1290-I1290</f>
        <v/>
      </c>
      <c r="K1293" s="15" t="n"/>
      <c r="L1293" s="15">
        <f>K1290*Setup!$B$6</f>
        <v/>
      </c>
      <c r="M1293" s="15">
        <f>J1290-L1290</f>
        <v/>
      </c>
      <c r="N1293" s="21" t="n"/>
    </row>
    <row r="1294">
      <c r="A1294" s="295" t="n"/>
      <c r="B1294" s="14" t="n"/>
      <c r="C1294" s="15" t="n"/>
      <c r="D1294" s="15" t="n"/>
      <c r="E1294" s="15">
        <f>D1291*Setup!$B$5</f>
        <v/>
      </c>
      <c r="F1294" s="15">
        <f>D1291-E1291</f>
        <v/>
      </c>
      <c r="G1294" s="15" t="n"/>
      <c r="H1294" s="15" t="n"/>
      <c r="I1294" s="15" t="n"/>
      <c r="J1294" s="15">
        <f>C1291+F1291+G1291-I1291</f>
        <v/>
      </c>
      <c r="K1294" s="15" t="n"/>
      <c r="L1294" s="15">
        <f>K1291*Setup!$B$6</f>
        <v/>
      </c>
      <c r="M1294" s="15">
        <f>J1291-L1291</f>
        <v/>
      </c>
      <c r="N1294" s="21" t="n"/>
    </row>
    <row r="1295">
      <c r="A1295" s="295" t="n"/>
      <c r="B1295" s="14" t="n"/>
      <c r="C1295" s="15" t="n"/>
      <c r="D1295" s="15" t="n"/>
      <c r="E1295" s="15">
        <f>D1292*Setup!$B$5</f>
        <v/>
      </c>
      <c r="F1295" s="15">
        <f>D1292-E1292</f>
        <v/>
      </c>
      <c r="G1295" s="15" t="n"/>
      <c r="H1295" s="15" t="n"/>
      <c r="I1295" s="15" t="n"/>
      <c r="J1295" s="15">
        <f>C1292+F1292+G1292-I1292</f>
        <v/>
      </c>
      <c r="K1295" s="15" t="n"/>
      <c r="L1295" s="15">
        <f>K1292*Setup!$B$6</f>
        <v/>
      </c>
      <c r="M1295" s="15">
        <f>J1292-L1292</f>
        <v/>
      </c>
      <c r="N1295" s="21" t="n"/>
    </row>
    <row r="1296">
      <c r="A1296" s="295" t="n"/>
      <c r="B1296" s="14" t="n"/>
      <c r="C1296" s="15" t="n"/>
      <c r="D1296" s="15" t="n"/>
      <c r="E1296" s="15">
        <f>D1293*Setup!$B$5</f>
        <v/>
      </c>
      <c r="F1296" s="15">
        <f>D1293-E1293</f>
        <v/>
      </c>
      <c r="G1296" s="15" t="n"/>
      <c r="H1296" s="15" t="n"/>
      <c r="I1296" s="15" t="n"/>
      <c r="J1296" s="15">
        <f>C1293+F1293+G1293-I1293</f>
        <v/>
      </c>
      <c r="K1296" s="15" t="n"/>
      <c r="L1296" s="15">
        <f>K1293*Setup!$B$6</f>
        <v/>
      </c>
      <c r="M1296" s="15">
        <f>J1293-L1293</f>
        <v/>
      </c>
      <c r="N1296" s="21" t="n"/>
    </row>
    <row r="1297">
      <c r="A1297" s="295" t="n"/>
      <c r="B1297" s="14" t="n"/>
      <c r="C1297" s="15" t="n"/>
      <c r="D1297" s="15" t="n"/>
      <c r="E1297" s="15">
        <f>D1294*Setup!$B$5</f>
        <v/>
      </c>
      <c r="F1297" s="15">
        <f>D1294-E1294</f>
        <v/>
      </c>
      <c r="G1297" s="15" t="n"/>
      <c r="H1297" s="15" t="n"/>
      <c r="I1297" s="15" t="n"/>
      <c r="J1297" s="15">
        <f>C1294+F1294+G1294-I1294</f>
        <v/>
      </c>
      <c r="K1297" s="15" t="n"/>
      <c r="L1297" s="15">
        <f>K1294*Setup!$B$6</f>
        <v/>
      </c>
      <c r="M1297" s="15">
        <f>J1294-L1294</f>
        <v/>
      </c>
      <c r="N1297" s="21" t="n"/>
    </row>
    <row r="1298">
      <c r="A1298" s="295" t="n"/>
      <c r="B1298" s="14" t="n"/>
      <c r="C1298" s="15" t="n"/>
      <c r="D1298" s="15" t="n"/>
      <c r="E1298" s="15">
        <f>D1295*Setup!$B$5</f>
        <v/>
      </c>
      <c r="F1298" s="15">
        <f>D1295-E1295</f>
        <v/>
      </c>
      <c r="G1298" s="15" t="n"/>
      <c r="H1298" s="15" t="n"/>
      <c r="I1298" s="15" t="n"/>
      <c r="J1298" s="15">
        <f>C1295+F1295+G1295-I1295</f>
        <v/>
      </c>
      <c r="K1298" s="15" t="n"/>
      <c r="L1298" s="15">
        <f>K1295*Setup!$B$6</f>
        <v/>
      </c>
      <c r="M1298" s="15">
        <f>J1295-L1295</f>
        <v/>
      </c>
      <c r="N1298" s="21" t="n"/>
    </row>
    <row r="1299">
      <c r="A1299" s="295" t="n"/>
      <c r="B1299" s="14" t="n"/>
      <c r="C1299" s="15" t="n"/>
      <c r="D1299" s="15" t="n"/>
      <c r="E1299" s="15">
        <f>D1296*Setup!$B$5</f>
        <v/>
      </c>
      <c r="F1299" s="15">
        <f>D1296-E1296</f>
        <v/>
      </c>
      <c r="G1299" s="15" t="n"/>
      <c r="H1299" s="15" t="n"/>
      <c r="I1299" s="15" t="n"/>
      <c r="J1299" s="15">
        <f>C1296+F1296+G1296-I1296</f>
        <v/>
      </c>
      <c r="K1299" s="15" t="n"/>
      <c r="L1299" s="15">
        <f>K1296*Setup!$B$6</f>
        <v/>
      </c>
      <c r="M1299" s="15">
        <f>J1296-L1296</f>
        <v/>
      </c>
      <c r="N1299" s="21" t="n"/>
    </row>
    <row r="1300">
      <c r="A1300" s="295" t="n"/>
      <c r="B1300" s="14" t="n"/>
      <c r="C1300" s="15" t="n"/>
      <c r="D1300" s="15" t="n"/>
      <c r="E1300" s="15">
        <f>D1297*Setup!$B$5</f>
        <v/>
      </c>
      <c r="F1300" s="15">
        <f>D1297-E1297</f>
        <v/>
      </c>
      <c r="G1300" s="15" t="n"/>
      <c r="H1300" s="15" t="n"/>
      <c r="I1300" s="15" t="n"/>
      <c r="J1300" s="15">
        <f>C1297+F1297+G1297-I1297</f>
        <v/>
      </c>
      <c r="K1300" s="15" t="n"/>
      <c r="L1300" s="15">
        <f>K1297*Setup!$B$6</f>
        <v/>
      </c>
      <c r="M1300" s="15">
        <f>J1297-L1297</f>
        <v/>
      </c>
      <c r="N1300" s="21" t="n"/>
    </row>
    <row r="1301">
      <c r="A1301" s="295" t="n"/>
      <c r="B1301" s="14" t="n"/>
      <c r="C1301" s="15" t="n"/>
      <c r="D1301" s="15" t="n"/>
      <c r="E1301" s="15">
        <f>D1298*Setup!$B$5</f>
        <v/>
      </c>
      <c r="F1301" s="15">
        <f>D1298-E1298</f>
        <v/>
      </c>
      <c r="G1301" s="15" t="n"/>
      <c r="H1301" s="15" t="n"/>
      <c r="I1301" s="15" t="n"/>
      <c r="J1301" s="15">
        <f>C1298+F1298+G1298-I1298</f>
        <v/>
      </c>
      <c r="K1301" s="15" t="n"/>
      <c r="L1301" s="15">
        <f>K1298*Setup!$B$6</f>
        <v/>
      </c>
      <c r="M1301" s="15">
        <f>J1298-L1298</f>
        <v/>
      </c>
      <c r="N1301" s="21" t="n"/>
    </row>
    <row r="1302">
      <c r="A1302" s="295" t="n"/>
      <c r="B1302" s="14" t="n"/>
      <c r="C1302" s="15" t="n"/>
      <c r="D1302" s="15" t="n"/>
      <c r="E1302" s="15">
        <f>D1299*Setup!$B$5</f>
        <v/>
      </c>
      <c r="F1302" s="15">
        <f>D1299-E1299</f>
        <v/>
      </c>
      <c r="G1302" s="15" t="n"/>
      <c r="H1302" s="15" t="n"/>
      <c r="I1302" s="15" t="n"/>
      <c r="J1302" s="15">
        <f>C1299+F1299+G1299-I1299</f>
        <v/>
      </c>
      <c r="K1302" s="15" t="n"/>
      <c r="L1302" s="15">
        <f>K1299*Setup!$B$6</f>
        <v/>
      </c>
      <c r="M1302" s="15">
        <f>J1299-L1299</f>
        <v/>
      </c>
      <c r="N1302" s="21" t="n"/>
    </row>
    <row r="1303">
      <c r="A1303" s="295" t="n"/>
      <c r="B1303" s="14" t="n"/>
      <c r="C1303" s="15" t="n"/>
      <c r="D1303" s="15" t="n"/>
      <c r="E1303" s="15">
        <f>D1300*Setup!$B$5</f>
        <v/>
      </c>
      <c r="F1303" s="15">
        <f>D1300-E1300</f>
        <v/>
      </c>
      <c r="G1303" s="15" t="n"/>
      <c r="H1303" s="15" t="n"/>
      <c r="I1303" s="15" t="n"/>
      <c r="J1303" s="15">
        <f>C1300+F1300+G1300-I1300</f>
        <v/>
      </c>
      <c r="K1303" s="15" t="n"/>
      <c r="L1303" s="15">
        <f>K1300*Setup!$B$6</f>
        <v/>
      </c>
      <c r="M1303" s="15">
        <f>J1300-L1300</f>
        <v/>
      </c>
      <c r="N1303" s="21" t="n"/>
    </row>
    <row r="1304">
      <c r="A1304" s="295" t="n"/>
      <c r="B1304" s="14" t="n"/>
      <c r="C1304" s="15" t="n"/>
      <c r="D1304" s="15" t="n"/>
      <c r="E1304" s="15">
        <f>D1301*Setup!$B$5</f>
        <v/>
      </c>
      <c r="F1304" s="15">
        <f>D1301-E1301</f>
        <v/>
      </c>
      <c r="G1304" s="15" t="n"/>
      <c r="H1304" s="15" t="n"/>
      <c r="I1304" s="15" t="n"/>
      <c r="J1304" s="15">
        <f>C1301+F1301+G1301-I1301</f>
        <v/>
      </c>
      <c r="K1304" s="15" t="n"/>
      <c r="L1304" s="15">
        <f>K1301*Setup!$B$6</f>
        <v/>
      </c>
      <c r="M1304" s="15">
        <f>J1301-L1301</f>
        <v/>
      </c>
      <c r="N1304" s="21" t="n"/>
    </row>
    <row r="1305">
      <c r="A1305" s="295" t="n"/>
      <c r="B1305" s="14" t="n"/>
      <c r="C1305" s="15" t="n"/>
      <c r="D1305" s="15" t="n"/>
      <c r="E1305" s="15">
        <f>D1302*Setup!$B$5</f>
        <v/>
      </c>
      <c r="F1305" s="15">
        <f>D1302-E1302</f>
        <v/>
      </c>
      <c r="G1305" s="15" t="n"/>
      <c r="H1305" s="15" t="n"/>
      <c r="I1305" s="15" t="n"/>
      <c r="J1305" s="15">
        <f>C1302+F1302+G1302-I1302</f>
        <v/>
      </c>
      <c r="K1305" s="15" t="n"/>
      <c r="L1305" s="15">
        <f>K1302*Setup!$B$6</f>
        <v/>
      </c>
      <c r="M1305" s="15">
        <f>J1302-L1302</f>
        <v/>
      </c>
      <c r="N1305" s="21" t="n"/>
    </row>
    <row r="1306">
      <c r="A1306" s="295" t="n"/>
      <c r="B1306" s="14" t="n"/>
      <c r="C1306" s="15" t="n"/>
      <c r="D1306" s="15" t="n"/>
      <c r="E1306" s="15">
        <f>D1303*Setup!$B$5</f>
        <v/>
      </c>
      <c r="F1306" s="15">
        <f>D1303-E1303</f>
        <v/>
      </c>
      <c r="G1306" s="15" t="n"/>
      <c r="H1306" s="15" t="n"/>
      <c r="I1306" s="15" t="n"/>
      <c r="J1306" s="15">
        <f>C1303+F1303+G1303-I1303</f>
        <v/>
      </c>
      <c r="K1306" s="15" t="n"/>
      <c r="L1306" s="15">
        <f>K1303*Setup!$B$6</f>
        <v/>
      </c>
      <c r="M1306" s="15">
        <f>J1303-L1303</f>
        <v/>
      </c>
      <c r="N1306" s="21" t="n"/>
    </row>
    <row r="1307">
      <c r="A1307" s="295" t="n"/>
      <c r="B1307" s="14" t="n"/>
      <c r="C1307" s="15" t="n"/>
      <c r="D1307" s="15" t="n"/>
      <c r="E1307" s="15">
        <f>D1304*Setup!$B$5</f>
        <v/>
      </c>
      <c r="F1307" s="15">
        <f>D1304-E1304</f>
        <v/>
      </c>
      <c r="G1307" s="15" t="n"/>
      <c r="H1307" s="15" t="n"/>
      <c r="I1307" s="15" t="n"/>
      <c r="J1307" s="15">
        <f>C1304+F1304+G1304-I1304</f>
        <v/>
      </c>
      <c r="K1307" s="15" t="n"/>
      <c r="L1307" s="15">
        <f>K1304*Setup!$B$6</f>
        <v/>
      </c>
      <c r="M1307" s="15">
        <f>J1304-L1304</f>
        <v/>
      </c>
      <c r="N1307" s="21" t="n"/>
    </row>
    <row r="1308">
      <c r="A1308" s="295" t="n"/>
      <c r="B1308" s="14" t="n"/>
      <c r="C1308" s="15" t="n"/>
      <c r="D1308" s="15" t="n"/>
      <c r="E1308" s="15">
        <f>D1305*Setup!$B$5</f>
        <v/>
      </c>
      <c r="F1308" s="15">
        <f>D1305-E1305</f>
        <v/>
      </c>
      <c r="G1308" s="15" t="n"/>
      <c r="H1308" s="15" t="n"/>
      <c r="I1308" s="15" t="n"/>
      <c r="J1308" s="15">
        <f>C1305+F1305+G1305-I1305</f>
        <v/>
      </c>
      <c r="K1308" s="15" t="n"/>
      <c r="L1308" s="15">
        <f>K1305*Setup!$B$6</f>
        <v/>
      </c>
      <c r="M1308" s="15">
        <f>J1305-L1305</f>
        <v/>
      </c>
      <c r="N1308" s="21" t="n"/>
    </row>
    <row r="1309">
      <c r="A1309" s="295" t="n"/>
      <c r="B1309" s="14" t="n"/>
      <c r="C1309" s="15" t="n"/>
      <c r="D1309" s="15" t="n"/>
      <c r="E1309" s="15">
        <f>D1306*Setup!$B$5</f>
        <v/>
      </c>
      <c r="F1309" s="15">
        <f>D1306-E1306</f>
        <v/>
      </c>
      <c r="G1309" s="15" t="n"/>
      <c r="H1309" s="15" t="n"/>
      <c r="I1309" s="15" t="n"/>
      <c r="J1309" s="15">
        <f>C1306+F1306+G1306-I1306</f>
        <v/>
      </c>
      <c r="K1309" s="15" t="n"/>
      <c r="L1309" s="15">
        <f>K1306*Setup!$B$6</f>
        <v/>
      </c>
      <c r="M1309" s="15">
        <f>J1306-L1306</f>
        <v/>
      </c>
      <c r="N1309" s="21" t="n"/>
    </row>
    <row r="1310">
      <c r="A1310" s="295" t="n"/>
      <c r="B1310" s="14" t="n"/>
      <c r="C1310" s="15" t="n"/>
      <c r="D1310" s="15" t="n"/>
      <c r="E1310" s="15">
        <f>D1307*Setup!$B$5</f>
        <v/>
      </c>
      <c r="F1310" s="15">
        <f>D1307-E1307</f>
        <v/>
      </c>
      <c r="G1310" s="15" t="n"/>
      <c r="H1310" s="15" t="n"/>
      <c r="I1310" s="15" t="n"/>
      <c r="J1310" s="15">
        <f>C1307+F1307+G1307-I1307</f>
        <v/>
      </c>
      <c r="K1310" s="15" t="n"/>
      <c r="L1310" s="15">
        <f>K1307*Setup!$B$6</f>
        <v/>
      </c>
      <c r="M1310" s="15">
        <f>J1307-L1307</f>
        <v/>
      </c>
      <c r="N1310" s="21" t="n"/>
    </row>
    <row r="1311">
      <c r="A1311" s="295" t="n"/>
      <c r="B1311" s="14" t="n"/>
      <c r="C1311" s="15" t="n"/>
      <c r="D1311" s="15" t="n"/>
      <c r="E1311" s="15">
        <f>D1308*Setup!$B$5</f>
        <v/>
      </c>
      <c r="F1311" s="15">
        <f>D1308-E1308</f>
        <v/>
      </c>
      <c r="G1311" s="15" t="n"/>
      <c r="H1311" s="15" t="n"/>
      <c r="I1311" s="15" t="n"/>
      <c r="J1311" s="15">
        <f>C1308+F1308+G1308-I1308</f>
        <v/>
      </c>
      <c r="K1311" s="15" t="n"/>
      <c r="L1311" s="15">
        <f>K1308*Setup!$B$6</f>
        <v/>
      </c>
      <c r="M1311" s="15">
        <f>J1308-L1308</f>
        <v/>
      </c>
      <c r="N1311" s="21" t="n"/>
    </row>
    <row r="1312">
      <c r="A1312" s="295" t="n"/>
      <c r="B1312" s="14" t="n"/>
      <c r="C1312" s="15" t="n"/>
      <c r="D1312" s="15" t="n"/>
      <c r="E1312" s="15">
        <f>D1309*Setup!$B$5</f>
        <v/>
      </c>
      <c r="F1312" s="15">
        <f>D1309-E1309</f>
        <v/>
      </c>
      <c r="G1312" s="15" t="n"/>
      <c r="H1312" s="15" t="n"/>
      <c r="I1312" s="15" t="n"/>
      <c r="J1312" s="15">
        <f>C1309+F1309+G1309-I1309</f>
        <v/>
      </c>
      <c r="K1312" s="15" t="n"/>
      <c r="L1312" s="15">
        <f>K1309*Setup!$B$6</f>
        <v/>
      </c>
      <c r="M1312" s="15">
        <f>J1309-L1309</f>
        <v/>
      </c>
      <c r="N1312" s="21" t="n"/>
    </row>
    <row r="1313">
      <c r="A1313" s="295" t="n"/>
      <c r="B1313" s="14" t="n"/>
      <c r="C1313" s="15" t="n"/>
      <c r="D1313" s="15" t="n"/>
      <c r="E1313" s="15">
        <f>D1310*Setup!$B$5</f>
        <v/>
      </c>
      <c r="F1313" s="15">
        <f>D1310-E1310</f>
        <v/>
      </c>
      <c r="G1313" s="15" t="n"/>
      <c r="H1313" s="15" t="n"/>
      <c r="I1313" s="15" t="n"/>
      <c r="J1313" s="15">
        <f>C1310+F1310+G1310-I1310</f>
        <v/>
      </c>
      <c r="K1313" s="15" t="n"/>
      <c r="L1313" s="15">
        <f>K1310*Setup!$B$6</f>
        <v/>
      </c>
      <c r="M1313" s="15">
        <f>J1310-L1310</f>
        <v/>
      </c>
      <c r="N1313" s="21" t="n"/>
    </row>
    <row r="1314">
      <c r="A1314" s="295" t="n"/>
      <c r="B1314" s="14" t="n"/>
      <c r="C1314" s="15" t="n"/>
      <c r="D1314" s="15" t="n"/>
      <c r="E1314" s="15">
        <f>D1311*Setup!$B$5</f>
        <v/>
      </c>
      <c r="F1314" s="15">
        <f>D1311-E1311</f>
        <v/>
      </c>
      <c r="G1314" s="15" t="n"/>
      <c r="H1314" s="15" t="n"/>
      <c r="I1314" s="15" t="n"/>
      <c r="J1314" s="15">
        <f>C1311+F1311+G1311-I1311</f>
        <v/>
      </c>
      <c r="K1314" s="15" t="n"/>
      <c r="L1314" s="15">
        <f>K1311*Setup!$B$6</f>
        <v/>
      </c>
      <c r="M1314" s="15">
        <f>J1311-L1311</f>
        <v/>
      </c>
      <c r="N1314" s="21" t="n"/>
    </row>
    <row r="1315">
      <c r="A1315" s="295" t="n"/>
      <c r="B1315" s="14" t="n"/>
      <c r="C1315" s="15" t="n"/>
      <c r="D1315" s="15" t="n"/>
      <c r="E1315" s="15">
        <f>D1312*Setup!$B$5</f>
        <v/>
      </c>
      <c r="F1315" s="15">
        <f>D1312-E1312</f>
        <v/>
      </c>
      <c r="G1315" s="15" t="n"/>
      <c r="H1315" s="15" t="n"/>
      <c r="I1315" s="15" t="n"/>
      <c r="J1315" s="15">
        <f>C1312+F1312+G1312-I1312</f>
        <v/>
      </c>
      <c r="K1315" s="15" t="n"/>
      <c r="L1315" s="15">
        <f>K1312*Setup!$B$6</f>
        <v/>
      </c>
      <c r="M1315" s="15">
        <f>J1312-L1312</f>
        <v/>
      </c>
      <c r="N1315" s="21" t="n"/>
    </row>
    <row r="1316">
      <c r="A1316" s="295" t="n"/>
      <c r="B1316" s="14" t="n"/>
      <c r="C1316" s="15" t="n"/>
      <c r="D1316" s="15" t="n"/>
      <c r="E1316" s="15">
        <f>D1313*Setup!$B$5</f>
        <v/>
      </c>
      <c r="F1316" s="15">
        <f>D1313-E1313</f>
        <v/>
      </c>
      <c r="G1316" s="15" t="n"/>
      <c r="H1316" s="15" t="n"/>
      <c r="I1316" s="15" t="n"/>
      <c r="J1316" s="15">
        <f>C1313+F1313+G1313-I1313</f>
        <v/>
      </c>
      <c r="K1316" s="15" t="n"/>
      <c r="L1316" s="15">
        <f>K1313*Setup!$B$6</f>
        <v/>
      </c>
      <c r="M1316" s="15">
        <f>J1313-L1313</f>
        <v/>
      </c>
      <c r="N1316" s="21" t="n"/>
    </row>
    <row r="1317">
      <c r="A1317" s="295" t="n"/>
      <c r="B1317" s="14" t="n"/>
      <c r="C1317" s="15" t="n"/>
      <c r="D1317" s="15" t="n"/>
      <c r="E1317" s="15">
        <f>D1314*Setup!$B$5</f>
        <v/>
      </c>
      <c r="F1317" s="15">
        <f>D1314-E1314</f>
        <v/>
      </c>
      <c r="G1317" s="15" t="n"/>
      <c r="H1317" s="15" t="n"/>
      <c r="I1317" s="15" t="n"/>
      <c r="J1317" s="15">
        <f>C1314+F1314+G1314-I1314</f>
        <v/>
      </c>
      <c r="K1317" s="15" t="n"/>
      <c r="L1317" s="15">
        <f>K1314*Setup!$B$6</f>
        <v/>
      </c>
      <c r="M1317" s="15">
        <f>J1314-L1314</f>
        <v/>
      </c>
      <c r="N1317" s="21" t="n"/>
    </row>
    <row r="1318">
      <c r="A1318" s="295" t="n"/>
      <c r="B1318" s="14" t="n"/>
      <c r="C1318" s="15" t="n"/>
      <c r="D1318" s="15" t="n"/>
      <c r="E1318" s="15">
        <f>D1315*Setup!$B$5</f>
        <v/>
      </c>
      <c r="F1318" s="15">
        <f>D1315-E1315</f>
        <v/>
      </c>
      <c r="G1318" s="15" t="n"/>
      <c r="H1318" s="15" t="n"/>
      <c r="I1318" s="15" t="n"/>
      <c r="J1318" s="15">
        <f>C1315+F1315+G1315-I1315</f>
        <v/>
      </c>
      <c r="K1318" s="15" t="n"/>
      <c r="L1318" s="15">
        <f>K1315*Setup!$B$6</f>
        <v/>
      </c>
      <c r="M1318" s="15">
        <f>J1315-L1315</f>
        <v/>
      </c>
      <c r="N1318" s="21" t="n"/>
    </row>
    <row r="1319">
      <c r="A1319" s="295" t="n"/>
      <c r="B1319" s="14" t="n"/>
      <c r="C1319" s="15" t="n"/>
      <c r="D1319" s="15" t="n"/>
      <c r="E1319" s="15">
        <f>D1316*Setup!$B$5</f>
        <v/>
      </c>
      <c r="F1319" s="15">
        <f>D1316-E1316</f>
        <v/>
      </c>
      <c r="G1319" s="15" t="n"/>
      <c r="H1319" s="15" t="n"/>
      <c r="I1319" s="15" t="n"/>
      <c r="J1319" s="15">
        <f>C1316+F1316+G1316-I1316</f>
        <v/>
      </c>
      <c r="K1319" s="15" t="n"/>
      <c r="L1319" s="15">
        <f>K1316*Setup!$B$6</f>
        <v/>
      </c>
      <c r="M1319" s="15">
        <f>J1316-L1316</f>
        <v/>
      </c>
      <c r="N1319" s="21" t="n"/>
    </row>
    <row r="1320">
      <c r="A1320" s="295" t="n"/>
      <c r="B1320" s="14" t="n"/>
      <c r="C1320" s="15" t="n"/>
      <c r="D1320" s="15" t="n"/>
      <c r="E1320" s="15">
        <f>D1317*Setup!$B$5</f>
        <v/>
      </c>
      <c r="F1320" s="15">
        <f>D1317-E1317</f>
        <v/>
      </c>
      <c r="G1320" s="15" t="n"/>
      <c r="H1320" s="15" t="n"/>
      <c r="I1320" s="15" t="n"/>
      <c r="J1320" s="15">
        <f>C1317+F1317+G1317-I1317</f>
        <v/>
      </c>
      <c r="K1320" s="15" t="n"/>
      <c r="L1320" s="15">
        <f>K1317*Setup!$B$6</f>
        <v/>
      </c>
      <c r="M1320" s="15">
        <f>J1317-L1317</f>
        <v/>
      </c>
      <c r="N1320" s="21" t="n"/>
    </row>
    <row r="1321">
      <c r="A1321" s="295" t="n"/>
      <c r="B1321" s="14" t="n"/>
      <c r="C1321" s="15" t="n"/>
      <c r="D1321" s="15" t="n"/>
      <c r="E1321" s="15">
        <f>D1318*Setup!$B$5</f>
        <v/>
      </c>
      <c r="F1321" s="15">
        <f>D1318-E1318</f>
        <v/>
      </c>
      <c r="G1321" s="15" t="n"/>
      <c r="H1321" s="15" t="n"/>
      <c r="I1321" s="15" t="n"/>
      <c r="J1321" s="15">
        <f>C1318+F1318+G1318-I1318</f>
        <v/>
      </c>
      <c r="K1321" s="15" t="n"/>
      <c r="L1321" s="15">
        <f>K1318*Setup!$B$6</f>
        <v/>
      </c>
      <c r="M1321" s="15">
        <f>J1318-L1318</f>
        <v/>
      </c>
      <c r="N1321" s="21" t="n"/>
    </row>
    <row r="1322">
      <c r="A1322" s="295" t="n"/>
      <c r="B1322" s="14" t="n"/>
      <c r="C1322" s="15" t="n"/>
      <c r="D1322" s="15" t="n"/>
      <c r="E1322" s="15">
        <f>D1319*Setup!$B$5</f>
        <v/>
      </c>
      <c r="F1322" s="15">
        <f>D1319-E1319</f>
        <v/>
      </c>
      <c r="G1322" s="15" t="n"/>
      <c r="H1322" s="15" t="n"/>
      <c r="I1322" s="15" t="n"/>
      <c r="J1322" s="15">
        <f>C1319+F1319+G1319-I1319</f>
        <v/>
      </c>
      <c r="K1322" s="15" t="n"/>
      <c r="L1322" s="15">
        <f>K1319*Setup!$B$6</f>
        <v/>
      </c>
      <c r="M1322" s="15">
        <f>J1319-L1319</f>
        <v/>
      </c>
      <c r="N1322" s="21" t="n"/>
    </row>
    <row r="1323">
      <c r="A1323" s="295" t="n"/>
      <c r="B1323" s="14" t="n"/>
      <c r="C1323" s="15" t="n"/>
      <c r="D1323" s="15" t="n"/>
      <c r="E1323" s="15">
        <f>D1320*Setup!$B$5</f>
        <v/>
      </c>
      <c r="F1323" s="15">
        <f>D1320-E1320</f>
        <v/>
      </c>
      <c r="G1323" s="15" t="n"/>
      <c r="H1323" s="15" t="n"/>
      <c r="I1323" s="15" t="n"/>
      <c r="J1323" s="15">
        <f>C1320+F1320+G1320-I1320</f>
        <v/>
      </c>
      <c r="K1323" s="15" t="n"/>
      <c r="L1323" s="15">
        <f>K1320*Setup!$B$6</f>
        <v/>
      </c>
      <c r="M1323" s="15">
        <f>J1320-L1320</f>
        <v/>
      </c>
      <c r="N1323" s="21" t="n"/>
    </row>
    <row r="1324">
      <c r="A1324" s="295" t="n"/>
      <c r="B1324" s="14" t="n"/>
      <c r="C1324" s="15" t="n"/>
      <c r="D1324" s="15" t="n"/>
      <c r="E1324" s="15">
        <f>D1321*Setup!$B$5</f>
        <v/>
      </c>
      <c r="F1324" s="15">
        <f>D1321-E1321</f>
        <v/>
      </c>
      <c r="G1324" s="15" t="n"/>
      <c r="H1324" s="15" t="n"/>
      <c r="I1324" s="15" t="n"/>
      <c r="J1324" s="15">
        <f>C1321+F1321+G1321-I1321</f>
        <v/>
      </c>
      <c r="K1324" s="15" t="n"/>
      <c r="L1324" s="15">
        <f>K1321*Setup!$B$6</f>
        <v/>
      </c>
      <c r="M1324" s="15">
        <f>J1321-L1321</f>
        <v/>
      </c>
      <c r="N1324" s="21" t="n"/>
    </row>
    <row r="1325">
      <c r="A1325" s="295" t="n"/>
      <c r="B1325" s="14" t="n"/>
      <c r="C1325" s="15" t="n"/>
      <c r="D1325" s="15" t="n"/>
      <c r="E1325" s="15">
        <f>D1322*Setup!$B$5</f>
        <v/>
      </c>
      <c r="F1325" s="15">
        <f>D1322-E1322</f>
        <v/>
      </c>
      <c r="G1325" s="15" t="n"/>
      <c r="H1325" s="15" t="n"/>
      <c r="I1325" s="15" t="n"/>
      <c r="J1325" s="15">
        <f>C1322+F1322+G1322-I1322</f>
        <v/>
      </c>
      <c r="K1325" s="15" t="n"/>
      <c r="L1325" s="15">
        <f>K1322*Setup!$B$6</f>
        <v/>
      </c>
      <c r="M1325" s="15">
        <f>J1322-L1322</f>
        <v/>
      </c>
      <c r="N1325" s="21" t="n"/>
    </row>
    <row r="1326">
      <c r="A1326" s="295" t="n"/>
      <c r="B1326" s="14" t="n"/>
      <c r="C1326" s="15" t="n"/>
      <c r="D1326" s="15" t="n"/>
      <c r="E1326" s="15">
        <f>D1323*Setup!$B$5</f>
        <v/>
      </c>
      <c r="F1326" s="15">
        <f>D1323-E1323</f>
        <v/>
      </c>
      <c r="G1326" s="15" t="n"/>
      <c r="H1326" s="15" t="n"/>
      <c r="I1326" s="15" t="n"/>
      <c r="J1326" s="15">
        <f>C1323+F1323+G1323-I1323</f>
        <v/>
      </c>
      <c r="K1326" s="15" t="n"/>
      <c r="L1326" s="15">
        <f>K1323*Setup!$B$6</f>
        <v/>
      </c>
      <c r="M1326" s="15">
        <f>J1323-L1323</f>
        <v/>
      </c>
      <c r="N1326" s="21" t="n"/>
    </row>
    <row r="1327">
      <c r="A1327" s="295" t="n"/>
      <c r="B1327" s="14" t="n"/>
      <c r="C1327" s="15" t="n"/>
      <c r="D1327" s="15" t="n"/>
      <c r="E1327" s="15">
        <f>D1324*Setup!$B$5</f>
        <v/>
      </c>
      <c r="F1327" s="15">
        <f>D1324-E1324</f>
        <v/>
      </c>
      <c r="G1327" s="15" t="n"/>
      <c r="H1327" s="15" t="n"/>
      <c r="I1327" s="15" t="n"/>
      <c r="J1327" s="15">
        <f>C1324+F1324+G1324-I1324</f>
        <v/>
      </c>
      <c r="K1327" s="15" t="n"/>
      <c r="L1327" s="15">
        <f>K1324*Setup!$B$6</f>
        <v/>
      </c>
      <c r="M1327" s="15">
        <f>J1324-L1324</f>
        <v/>
      </c>
      <c r="N1327" s="21" t="n"/>
    </row>
    <row r="1328">
      <c r="A1328" s="295" t="n"/>
      <c r="B1328" s="14" t="n"/>
      <c r="C1328" s="15" t="n"/>
      <c r="D1328" s="15" t="n"/>
      <c r="E1328" s="15">
        <f>D1325*Setup!$B$5</f>
        <v/>
      </c>
      <c r="F1328" s="15">
        <f>D1325-E1325</f>
        <v/>
      </c>
      <c r="G1328" s="15" t="n"/>
      <c r="H1328" s="15" t="n"/>
      <c r="I1328" s="15" t="n"/>
      <c r="J1328" s="15">
        <f>C1325+F1325+G1325-I1325</f>
        <v/>
      </c>
      <c r="K1328" s="15" t="n"/>
      <c r="L1328" s="15">
        <f>K1325*Setup!$B$6</f>
        <v/>
      </c>
      <c r="M1328" s="15">
        <f>J1325-L1325</f>
        <v/>
      </c>
      <c r="N1328" s="21" t="n"/>
    </row>
    <row r="1329">
      <c r="A1329" s="295" t="n"/>
      <c r="B1329" s="14" t="n"/>
      <c r="C1329" s="15" t="n"/>
      <c r="D1329" s="15" t="n"/>
      <c r="E1329" s="15">
        <f>D1326*Setup!$B$5</f>
        <v/>
      </c>
      <c r="F1329" s="15">
        <f>D1326-E1326</f>
        <v/>
      </c>
      <c r="G1329" s="15" t="n"/>
      <c r="H1329" s="15" t="n"/>
      <c r="I1329" s="15" t="n"/>
      <c r="J1329" s="15">
        <f>C1326+F1326+G1326-I1326</f>
        <v/>
      </c>
      <c r="K1329" s="15" t="n"/>
      <c r="L1329" s="15">
        <f>K1326*Setup!$B$6</f>
        <v/>
      </c>
      <c r="M1329" s="15">
        <f>J1326-L1326</f>
        <v/>
      </c>
      <c r="N1329" s="21" t="n"/>
    </row>
    <row r="1330">
      <c r="A1330" s="295" t="n"/>
      <c r="B1330" s="14" t="n"/>
      <c r="C1330" s="15" t="n"/>
      <c r="D1330" s="15" t="n"/>
      <c r="E1330" s="15">
        <f>D1327*Setup!$B$5</f>
        <v/>
      </c>
      <c r="F1330" s="15">
        <f>D1327-E1327</f>
        <v/>
      </c>
      <c r="G1330" s="15" t="n"/>
      <c r="H1330" s="15" t="n"/>
      <c r="I1330" s="15" t="n"/>
      <c r="J1330" s="15">
        <f>C1327+F1327+G1327-I1327</f>
        <v/>
      </c>
      <c r="K1330" s="15" t="n"/>
      <c r="L1330" s="15">
        <f>K1327*Setup!$B$6</f>
        <v/>
      </c>
      <c r="M1330" s="15">
        <f>J1327-L1327</f>
        <v/>
      </c>
      <c r="N1330" s="21" t="n"/>
    </row>
    <row r="1331">
      <c r="A1331" s="295" t="n"/>
      <c r="B1331" s="14" t="n"/>
      <c r="C1331" s="15" t="n"/>
      <c r="D1331" s="15" t="n"/>
      <c r="E1331" s="15">
        <f>D1328*Setup!$B$5</f>
        <v/>
      </c>
      <c r="F1331" s="15">
        <f>D1328-E1328</f>
        <v/>
      </c>
      <c r="G1331" s="15" t="n"/>
      <c r="H1331" s="15" t="n"/>
      <c r="I1331" s="15" t="n"/>
      <c r="J1331" s="15">
        <f>C1328+F1328+G1328-I1328</f>
        <v/>
      </c>
      <c r="K1331" s="15" t="n"/>
      <c r="L1331" s="15">
        <f>K1328*Setup!$B$6</f>
        <v/>
      </c>
      <c r="M1331" s="15">
        <f>J1328-L1328</f>
        <v/>
      </c>
      <c r="N1331" s="21" t="n"/>
    </row>
    <row r="1332">
      <c r="A1332" s="295" t="n"/>
      <c r="B1332" s="14" t="n"/>
      <c r="C1332" s="15" t="n"/>
      <c r="D1332" s="15" t="n"/>
      <c r="E1332" s="15">
        <f>D1329*Setup!$B$5</f>
        <v/>
      </c>
      <c r="F1332" s="15">
        <f>D1329-E1329</f>
        <v/>
      </c>
      <c r="G1332" s="15" t="n"/>
      <c r="H1332" s="15" t="n"/>
      <c r="I1332" s="15" t="n"/>
      <c r="J1332" s="15">
        <f>C1329+F1329+G1329-I1329</f>
        <v/>
      </c>
      <c r="K1332" s="15" t="n"/>
      <c r="L1332" s="15">
        <f>K1329*Setup!$B$6</f>
        <v/>
      </c>
      <c r="M1332" s="15">
        <f>J1329-L1329</f>
        <v/>
      </c>
      <c r="N1332" s="21" t="n"/>
    </row>
    <row r="1333">
      <c r="A1333" s="295" t="n"/>
      <c r="B1333" s="14" t="n"/>
      <c r="C1333" s="15" t="n"/>
      <c r="D1333" s="15" t="n"/>
      <c r="E1333" s="15">
        <f>D1330*Setup!$B$5</f>
        <v/>
      </c>
      <c r="F1333" s="15">
        <f>D1330-E1330</f>
        <v/>
      </c>
      <c r="G1333" s="15" t="n"/>
      <c r="H1333" s="15" t="n"/>
      <c r="I1333" s="15" t="n"/>
      <c r="J1333" s="15">
        <f>C1330+F1330+G1330-I1330</f>
        <v/>
      </c>
      <c r="K1333" s="15" t="n"/>
      <c r="L1333" s="15">
        <f>K1330*Setup!$B$6</f>
        <v/>
      </c>
      <c r="M1333" s="15">
        <f>J1330-L1330</f>
        <v/>
      </c>
      <c r="N1333" s="21" t="n"/>
    </row>
    <row r="1334">
      <c r="A1334" s="295" t="n"/>
      <c r="B1334" s="14" t="n"/>
      <c r="C1334" s="15" t="n"/>
      <c r="D1334" s="15" t="n"/>
      <c r="E1334" s="15">
        <f>D1331*Setup!$B$5</f>
        <v/>
      </c>
      <c r="F1334" s="15">
        <f>D1331-E1331</f>
        <v/>
      </c>
      <c r="G1334" s="15" t="n"/>
      <c r="H1334" s="15" t="n"/>
      <c r="I1334" s="15" t="n"/>
      <c r="J1334" s="15">
        <f>C1331+F1331+G1331-I1331</f>
        <v/>
      </c>
      <c r="K1334" s="15" t="n"/>
      <c r="L1334" s="15">
        <f>K1331*Setup!$B$6</f>
        <v/>
      </c>
      <c r="M1334" s="15">
        <f>J1331-L1331</f>
        <v/>
      </c>
      <c r="N1334" s="21" t="n"/>
    </row>
    <row r="1335">
      <c r="A1335" s="295" t="n"/>
      <c r="B1335" s="14" t="n"/>
      <c r="C1335" s="15" t="n"/>
      <c r="D1335" s="15" t="n"/>
      <c r="E1335" s="15">
        <f>D1332*Setup!$B$5</f>
        <v/>
      </c>
      <c r="F1335" s="15">
        <f>D1332-E1332</f>
        <v/>
      </c>
      <c r="G1335" s="15" t="n"/>
      <c r="H1335" s="15" t="n"/>
      <c r="I1335" s="15" t="n"/>
      <c r="J1335" s="15">
        <f>C1332+F1332+G1332-I1332</f>
        <v/>
      </c>
      <c r="K1335" s="15" t="n"/>
      <c r="L1335" s="15">
        <f>K1332*Setup!$B$6</f>
        <v/>
      </c>
      <c r="M1335" s="15">
        <f>J1332-L1332</f>
        <v/>
      </c>
      <c r="N1335" s="21" t="n"/>
    </row>
    <row r="1336">
      <c r="A1336" s="295" t="n"/>
      <c r="B1336" s="14" t="n"/>
      <c r="C1336" s="15" t="n"/>
      <c r="D1336" s="15" t="n"/>
      <c r="E1336" s="15">
        <f>D1333*Setup!$B$5</f>
        <v/>
      </c>
      <c r="F1336" s="15">
        <f>D1333-E1333</f>
        <v/>
      </c>
      <c r="G1336" s="15" t="n"/>
      <c r="H1336" s="15" t="n"/>
      <c r="I1336" s="15" t="n"/>
      <c r="J1336" s="15">
        <f>C1333+F1333+G1333-I1333</f>
        <v/>
      </c>
      <c r="K1336" s="15" t="n"/>
      <c r="L1336" s="15">
        <f>K1333*Setup!$B$6</f>
        <v/>
      </c>
      <c r="M1336" s="15">
        <f>J1333-L1333</f>
        <v/>
      </c>
      <c r="N1336" s="21" t="n"/>
    </row>
    <row r="1337">
      <c r="A1337" s="295" t="n"/>
      <c r="B1337" s="14" t="n"/>
      <c r="C1337" s="15" t="n"/>
      <c r="D1337" s="15" t="n"/>
      <c r="E1337" s="15">
        <f>D1334*Setup!$B$5</f>
        <v/>
      </c>
      <c r="F1337" s="15">
        <f>D1334-E1334</f>
        <v/>
      </c>
      <c r="G1337" s="15" t="n"/>
      <c r="H1337" s="15" t="n"/>
      <c r="I1337" s="15" t="n"/>
      <c r="J1337" s="15">
        <f>C1334+F1334+G1334-I1334</f>
        <v/>
      </c>
      <c r="K1337" s="15" t="n"/>
      <c r="L1337" s="15">
        <f>K1334*Setup!$B$6</f>
        <v/>
      </c>
      <c r="M1337" s="15">
        <f>J1334-L1334</f>
        <v/>
      </c>
      <c r="N1337" s="21" t="n"/>
    </row>
    <row r="1338">
      <c r="A1338" s="295" t="n"/>
      <c r="B1338" s="14" t="n"/>
      <c r="C1338" s="15" t="n"/>
      <c r="D1338" s="15" t="n"/>
      <c r="E1338" s="15">
        <f>D1335*Setup!$B$5</f>
        <v/>
      </c>
      <c r="F1338" s="15">
        <f>D1335-E1335</f>
        <v/>
      </c>
      <c r="G1338" s="15" t="n"/>
      <c r="H1338" s="15" t="n"/>
      <c r="I1338" s="15" t="n"/>
      <c r="J1338" s="15">
        <f>C1335+F1335+G1335-I1335</f>
        <v/>
      </c>
      <c r="K1338" s="15" t="n"/>
      <c r="L1338" s="15">
        <f>K1335*Setup!$B$6</f>
        <v/>
      </c>
      <c r="M1338" s="15">
        <f>J1335-L1335</f>
        <v/>
      </c>
      <c r="N1338" s="21" t="n"/>
    </row>
    <row r="1339">
      <c r="A1339" s="295" t="n"/>
      <c r="B1339" s="14" t="n"/>
      <c r="C1339" s="15" t="n"/>
      <c r="D1339" s="15" t="n"/>
      <c r="E1339" s="15">
        <f>D1336*Setup!$B$5</f>
        <v/>
      </c>
      <c r="F1339" s="15">
        <f>D1336-E1336</f>
        <v/>
      </c>
      <c r="G1339" s="15" t="n"/>
      <c r="H1339" s="15" t="n"/>
      <c r="I1339" s="15" t="n"/>
      <c r="J1339" s="15">
        <f>C1336+F1336+G1336-I1336</f>
        <v/>
      </c>
      <c r="K1339" s="15" t="n"/>
      <c r="L1339" s="15">
        <f>K1336*Setup!$B$6</f>
        <v/>
      </c>
      <c r="M1339" s="15">
        <f>J1336-L1336</f>
        <v/>
      </c>
      <c r="N1339" s="21" t="n"/>
    </row>
    <row r="1340">
      <c r="A1340" s="295" t="n"/>
      <c r="B1340" s="14" t="n"/>
      <c r="C1340" s="15" t="n"/>
      <c r="D1340" s="15" t="n"/>
      <c r="E1340" s="15">
        <f>D1337*Setup!$B$5</f>
        <v/>
      </c>
      <c r="F1340" s="15">
        <f>D1337-E1337</f>
        <v/>
      </c>
      <c r="G1340" s="15" t="n"/>
      <c r="H1340" s="15" t="n"/>
      <c r="I1340" s="15" t="n"/>
      <c r="J1340" s="15">
        <f>C1337+F1337+G1337-I1337</f>
        <v/>
      </c>
      <c r="K1340" s="15" t="n"/>
      <c r="L1340" s="15">
        <f>K1337*Setup!$B$6</f>
        <v/>
      </c>
      <c r="M1340" s="15">
        <f>J1337-L1337</f>
        <v/>
      </c>
      <c r="N1340" s="21" t="n"/>
    </row>
    <row r="1341">
      <c r="A1341" s="295" t="n"/>
      <c r="B1341" s="14" t="n"/>
      <c r="C1341" s="15" t="n"/>
      <c r="D1341" s="15" t="n"/>
      <c r="E1341" s="15">
        <f>D1338*Setup!$B$5</f>
        <v/>
      </c>
      <c r="F1341" s="15">
        <f>D1338-E1338</f>
        <v/>
      </c>
      <c r="G1341" s="15" t="n"/>
      <c r="H1341" s="15" t="n"/>
      <c r="I1341" s="15" t="n"/>
      <c r="J1341" s="15">
        <f>C1338+F1338+G1338-I1338</f>
        <v/>
      </c>
      <c r="K1341" s="15" t="n"/>
      <c r="L1341" s="15">
        <f>K1338*Setup!$B$6</f>
        <v/>
      </c>
      <c r="M1341" s="15">
        <f>J1338-L1338</f>
        <v/>
      </c>
      <c r="N1341" s="21" t="n"/>
    </row>
    <row r="1342">
      <c r="A1342" s="295" t="n"/>
      <c r="B1342" s="14" t="n"/>
      <c r="C1342" s="15" t="n"/>
      <c r="D1342" s="15" t="n"/>
      <c r="E1342" s="15">
        <f>D1339*Setup!$B$5</f>
        <v/>
      </c>
      <c r="F1342" s="15">
        <f>D1339-E1339</f>
        <v/>
      </c>
      <c r="G1342" s="15" t="n"/>
      <c r="H1342" s="15" t="n"/>
      <c r="I1342" s="15" t="n"/>
      <c r="J1342" s="15">
        <f>C1339+F1339+G1339-I1339</f>
        <v/>
      </c>
      <c r="K1342" s="15" t="n"/>
      <c r="L1342" s="15">
        <f>K1339*Setup!$B$6</f>
        <v/>
      </c>
      <c r="M1342" s="15">
        <f>J1339-L1339</f>
        <v/>
      </c>
      <c r="N1342" s="21" t="n"/>
    </row>
    <row r="1343">
      <c r="A1343" s="295" t="n"/>
      <c r="B1343" s="14" t="n"/>
      <c r="C1343" s="15" t="n"/>
      <c r="D1343" s="15" t="n"/>
      <c r="E1343" s="15">
        <f>D1340*Setup!$B$5</f>
        <v/>
      </c>
      <c r="F1343" s="15">
        <f>D1340-E1340</f>
        <v/>
      </c>
      <c r="G1343" s="15" t="n"/>
      <c r="H1343" s="15" t="n"/>
      <c r="I1343" s="15" t="n"/>
      <c r="J1343" s="15">
        <f>C1340+F1340+G1340-I1340</f>
        <v/>
      </c>
      <c r="K1343" s="15" t="n"/>
      <c r="L1343" s="15">
        <f>K1340*Setup!$B$6</f>
        <v/>
      </c>
      <c r="M1343" s="15">
        <f>J1340-L1340</f>
        <v/>
      </c>
      <c r="N1343" s="21" t="n"/>
    </row>
    <row r="1344">
      <c r="A1344" s="295" t="n"/>
      <c r="B1344" s="14" t="n"/>
      <c r="C1344" s="15" t="n"/>
      <c r="D1344" s="15" t="n"/>
      <c r="E1344" s="15">
        <f>D1341*Setup!$B$5</f>
        <v/>
      </c>
      <c r="F1344" s="15">
        <f>D1341-E1341</f>
        <v/>
      </c>
      <c r="G1344" s="15" t="n"/>
      <c r="H1344" s="15" t="n"/>
      <c r="I1344" s="15" t="n"/>
      <c r="J1344" s="15">
        <f>C1341+F1341+G1341-I1341</f>
        <v/>
      </c>
      <c r="K1344" s="15" t="n"/>
      <c r="L1344" s="15">
        <f>K1341*Setup!$B$6</f>
        <v/>
      </c>
      <c r="M1344" s="15">
        <f>J1341-L1341</f>
        <v/>
      </c>
      <c r="N1344" s="21" t="n"/>
    </row>
    <row r="1345">
      <c r="A1345" s="295" t="n"/>
      <c r="B1345" s="14" t="n"/>
      <c r="C1345" s="15" t="n"/>
      <c r="D1345" s="15" t="n"/>
      <c r="E1345" s="15">
        <f>D1342*Setup!$B$5</f>
        <v/>
      </c>
      <c r="F1345" s="15">
        <f>D1342-E1342</f>
        <v/>
      </c>
      <c r="G1345" s="15" t="n"/>
      <c r="H1345" s="15" t="n"/>
      <c r="I1345" s="15" t="n"/>
      <c r="J1345" s="15">
        <f>C1342+F1342+G1342-I1342</f>
        <v/>
      </c>
      <c r="K1345" s="15" t="n"/>
      <c r="L1345" s="15">
        <f>K1342*Setup!$B$6</f>
        <v/>
      </c>
      <c r="M1345" s="15">
        <f>J1342-L1342</f>
        <v/>
      </c>
      <c r="N1345" s="21" t="n"/>
    </row>
    <row r="1346">
      <c r="A1346" s="295" t="n"/>
      <c r="B1346" s="14" t="n"/>
      <c r="C1346" s="15" t="n"/>
      <c r="D1346" s="15" t="n"/>
      <c r="E1346" s="15">
        <f>D1343*Setup!$B$5</f>
        <v/>
      </c>
      <c r="F1346" s="15">
        <f>D1343-E1343</f>
        <v/>
      </c>
      <c r="G1346" s="15" t="n"/>
      <c r="H1346" s="15" t="n"/>
      <c r="I1346" s="15" t="n"/>
      <c r="J1346" s="15">
        <f>C1343+F1343+G1343-I1343</f>
        <v/>
      </c>
      <c r="K1346" s="15" t="n"/>
      <c r="L1346" s="15">
        <f>K1343*Setup!$B$6</f>
        <v/>
      </c>
      <c r="M1346" s="15">
        <f>J1343-L1343</f>
        <v/>
      </c>
      <c r="N1346" s="21" t="n"/>
    </row>
    <row r="1347">
      <c r="A1347" s="295" t="n"/>
      <c r="B1347" s="14" t="n"/>
      <c r="C1347" s="15" t="n"/>
      <c r="D1347" s="15" t="n"/>
      <c r="E1347" s="15">
        <f>D1344*Setup!$B$5</f>
        <v/>
      </c>
      <c r="F1347" s="15">
        <f>D1344-E1344</f>
        <v/>
      </c>
      <c r="G1347" s="15" t="n"/>
      <c r="H1347" s="15" t="n"/>
      <c r="I1347" s="15" t="n"/>
      <c r="J1347" s="15">
        <f>C1344+F1344+G1344-I1344</f>
        <v/>
      </c>
      <c r="K1347" s="15" t="n"/>
      <c r="L1347" s="15">
        <f>K1344*Setup!$B$6</f>
        <v/>
      </c>
      <c r="M1347" s="15">
        <f>J1344-L1344</f>
        <v/>
      </c>
      <c r="N1347" s="21" t="n"/>
    </row>
    <row r="1348">
      <c r="A1348" s="295" t="n"/>
      <c r="B1348" s="14" t="n"/>
      <c r="C1348" s="15" t="n"/>
      <c r="D1348" s="15" t="n"/>
      <c r="E1348" s="15">
        <f>D1345*Setup!$B$5</f>
        <v/>
      </c>
      <c r="F1348" s="15">
        <f>D1345-E1345</f>
        <v/>
      </c>
      <c r="G1348" s="15" t="n"/>
      <c r="H1348" s="15" t="n"/>
      <c r="I1348" s="15" t="n"/>
      <c r="J1348" s="15">
        <f>C1345+F1345+G1345-I1345</f>
        <v/>
      </c>
      <c r="K1348" s="15" t="n"/>
      <c r="L1348" s="15">
        <f>K1345*Setup!$B$6</f>
        <v/>
      </c>
      <c r="M1348" s="15">
        <f>J1345-L1345</f>
        <v/>
      </c>
      <c r="N1348" s="21" t="n"/>
    </row>
    <row r="1349">
      <c r="A1349" s="295" t="n"/>
      <c r="B1349" s="14" t="n"/>
      <c r="C1349" s="15" t="n"/>
      <c r="D1349" s="15" t="n"/>
      <c r="E1349" s="15">
        <f>D1346*Setup!$B$5</f>
        <v/>
      </c>
      <c r="F1349" s="15">
        <f>D1346-E1346</f>
        <v/>
      </c>
      <c r="G1349" s="15" t="n"/>
      <c r="H1349" s="15" t="n"/>
      <c r="I1349" s="15" t="n"/>
      <c r="J1349" s="15">
        <f>C1346+F1346+G1346-I1346</f>
        <v/>
      </c>
      <c r="K1349" s="15" t="n"/>
      <c r="L1349" s="15">
        <f>K1346*Setup!$B$6</f>
        <v/>
      </c>
      <c r="M1349" s="15">
        <f>J1346-L1346</f>
        <v/>
      </c>
      <c r="N1349" s="21" t="n"/>
    </row>
    <row r="1350">
      <c r="A1350" s="295" t="n"/>
      <c r="B1350" s="14" t="n"/>
      <c r="C1350" s="15" t="n"/>
      <c r="D1350" s="15" t="n"/>
      <c r="E1350" s="15">
        <f>D1347*Setup!$B$5</f>
        <v/>
      </c>
      <c r="F1350" s="15">
        <f>D1347-E1347</f>
        <v/>
      </c>
      <c r="G1350" s="15" t="n"/>
      <c r="H1350" s="15" t="n"/>
      <c r="I1350" s="15" t="n"/>
      <c r="J1350" s="15">
        <f>C1347+F1347+G1347-I1347</f>
        <v/>
      </c>
      <c r="K1350" s="15" t="n"/>
      <c r="L1350" s="15">
        <f>K1347*Setup!$B$6</f>
        <v/>
      </c>
      <c r="M1350" s="15">
        <f>J1347-L1347</f>
        <v/>
      </c>
      <c r="N1350" s="21" t="n"/>
    </row>
    <row r="1351">
      <c r="A1351" s="295" t="n"/>
      <c r="B1351" s="14" t="n"/>
      <c r="C1351" s="15" t="n"/>
      <c r="D1351" s="15" t="n"/>
      <c r="E1351" s="15">
        <f>D1348*Setup!$B$5</f>
        <v/>
      </c>
      <c r="F1351" s="15">
        <f>D1348-E1348</f>
        <v/>
      </c>
      <c r="G1351" s="15" t="n"/>
      <c r="H1351" s="15" t="n"/>
      <c r="I1351" s="15" t="n"/>
      <c r="J1351" s="15">
        <f>C1348+F1348+G1348-I1348</f>
        <v/>
      </c>
      <c r="K1351" s="15" t="n"/>
      <c r="L1351" s="15">
        <f>K1348*Setup!$B$6</f>
        <v/>
      </c>
      <c r="M1351" s="15">
        <f>J1348-L1348</f>
        <v/>
      </c>
      <c r="N1351" s="21" t="n"/>
    </row>
    <row r="1352">
      <c r="A1352" s="295" t="n"/>
      <c r="B1352" s="14" t="n"/>
      <c r="C1352" s="15" t="n"/>
      <c r="D1352" s="15" t="n"/>
      <c r="E1352" s="15">
        <f>D1349*Setup!$B$5</f>
        <v/>
      </c>
      <c r="F1352" s="15">
        <f>D1349-E1349</f>
        <v/>
      </c>
      <c r="G1352" s="15" t="n"/>
      <c r="H1352" s="15" t="n"/>
      <c r="I1352" s="15" t="n"/>
      <c r="J1352" s="15">
        <f>C1349+F1349+G1349-I1349</f>
        <v/>
      </c>
      <c r="K1352" s="15" t="n"/>
      <c r="L1352" s="15">
        <f>K1349*Setup!$B$6</f>
        <v/>
      </c>
      <c r="M1352" s="15">
        <f>J1349-L1349</f>
        <v/>
      </c>
      <c r="N1352" s="21" t="n"/>
    </row>
    <row r="1353">
      <c r="A1353" s="295" t="n"/>
      <c r="B1353" s="14" t="n"/>
      <c r="C1353" s="15" t="n"/>
      <c r="D1353" s="15" t="n"/>
      <c r="E1353" s="15">
        <f>D1350*Setup!$B$5</f>
        <v/>
      </c>
      <c r="F1353" s="15">
        <f>D1350-E1350</f>
        <v/>
      </c>
      <c r="G1353" s="15" t="n"/>
      <c r="H1353" s="15" t="n"/>
      <c r="I1353" s="15" t="n"/>
      <c r="J1353" s="15">
        <f>C1350+F1350+G1350-I1350</f>
        <v/>
      </c>
      <c r="K1353" s="15" t="n"/>
      <c r="L1353" s="15">
        <f>K1350*Setup!$B$6</f>
        <v/>
      </c>
      <c r="M1353" s="15">
        <f>J1350-L1350</f>
        <v/>
      </c>
      <c r="N1353" s="21" t="n"/>
    </row>
    <row r="1354">
      <c r="A1354" s="295" t="n"/>
      <c r="B1354" s="14" t="n"/>
      <c r="C1354" s="15" t="n"/>
      <c r="D1354" s="15" t="n"/>
      <c r="E1354" s="15">
        <f>D1351*Setup!$B$5</f>
        <v/>
      </c>
      <c r="F1354" s="15">
        <f>D1351-E1351</f>
        <v/>
      </c>
      <c r="G1354" s="15" t="n"/>
      <c r="H1354" s="15" t="n"/>
      <c r="I1354" s="15" t="n"/>
      <c r="J1354" s="15">
        <f>C1351+F1351+G1351-I1351</f>
        <v/>
      </c>
      <c r="K1354" s="15" t="n"/>
      <c r="L1354" s="15">
        <f>K1351*Setup!$B$6</f>
        <v/>
      </c>
      <c r="M1354" s="15">
        <f>J1351-L1351</f>
        <v/>
      </c>
      <c r="N1354" s="21" t="n"/>
    </row>
    <row r="1355">
      <c r="A1355" s="295" t="n"/>
      <c r="B1355" s="14" t="n"/>
      <c r="C1355" s="15" t="n"/>
      <c r="D1355" s="15" t="n"/>
      <c r="E1355" s="15">
        <f>D1352*Setup!$B$5</f>
        <v/>
      </c>
      <c r="F1355" s="15">
        <f>D1352-E1352</f>
        <v/>
      </c>
      <c r="G1355" s="15" t="n"/>
      <c r="H1355" s="15" t="n"/>
      <c r="I1355" s="15" t="n"/>
      <c r="J1355" s="15">
        <f>C1352+F1352+G1352-I1352</f>
        <v/>
      </c>
      <c r="K1355" s="15" t="n"/>
      <c r="L1355" s="15">
        <f>K1352*Setup!$B$6</f>
        <v/>
      </c>
      <c r="M1355" s="15">
        <f>J1352-L1352</f>
        <v/>
      </c>
      <c r="N1355" s="21" t="n"/>
    </row>
    <row r="1356">
      <c r="A1356" s="295" t="n"/>
      <c r="B1356" s="14" t="n"/>
      <c r="C1356" s="15" t="n"/>
      <c r="D1356" s="15" t="n"/>
      <c r="E1356" s="15">
        <f>D1353*Setup!$B$5</f>
        <v/>
      </c>
      <c r="F1356" s="15">
        <f>D1353-E1353</f>
        <v/>
      </c>
      <c r="G1356" s="15" t="n"/>
      <c r="H1356" s="15" t="n"/>
      <c r="I1356" s="15" t="n"/>
      <c r="J1356" s="15">
        <f>C1353+F1353+G1353-I1353</f>
        <v/>
      </c>
      <c r="K1356" s="15" t="n"/>
      <c r="L1356" s="15">
        <f>K1353*Setup!$B$6</f>
        <v/>
      </c>
      <c r="M1356" s="15">
        <f>J1353-L1353</f>
        <v/>
      </c>
      <c r="N1356" s="21" t="n"/>
    </row>
    <row r="1357">
      <c r="A1357" s="295" t="n"/>
      <c r="B1357" s="14" t="n"/>
      <c r="C1357" s="15" t="n"/>
      <c r="D1357" s="15" t="n"/>
      <c r="E1357" s="15">
        <f>D1354*Setup!$B$5</f>
        <v/>
      </c>
      <c r="F1357" s="15">
        <f>D1354-E1354</f>
        <v/>
      </c>
      <c r="G1357" s="15" t="n"/>
      <c r="H1357" s="15" t="n"/>
      <c r="I1357" s="15" t="n"/>
      <c r="J1357" s="15">
        <f>C1354+F1354+G1354-I1354</f>
        <v/>
      </c>
      <c r="K1357" s="15" t="n"/>
      <c r="L1357" s="15">
        <f>K1354*Setup!$B$6</f>
        <v/>
      </c>
      <c r="M1357" s="15">
        <f>J1354-L1354</f>
        <v/>
      </c>
      <c r="N1357" s="21" t="n"/>
    </row>
    <row r="1358">
      <c r="A1358" s="295" t="n"/>
      <c r="B1358" s="14" t="n"/>
      <c r="C1358" s="15" t="n"/>
      <c r="D1358" s="15" t="n"/>
      <c r="E1358" s="15">
        <f>D1355*Setup!$B$5</f>
        <v/>
      </c>
      <c r="F1358" s="15">
        <f>D1355-E1355</f>
        <v/>
      </c>
      <c r="G1358" s="15" t="n"/>
      <c r="H1358" s="15" t="n"/>
      <c r="I1358" s="15" t="n"/>
      <c r="J1358" s="15">
        <f>C1355+F1355+G1355-I1355</f>
        <v/>
      </c>
      <c r="K1358" s="15" t="n"/>
      <c r="L1358" s="15">
        <f>K1355*Setup!$B$6</f>
        <v/>
      </c>
      <c r="M1358" s="15">
        <f>J1355-L1355</f>
        <v/>
      </c>
      <c r="N1358" s="21" t="n"/>
    </row>
    <row r="1359">
      <c r="A1359" s="295" t="n"/>
      <c r="B1359" s="14" t="n"/>
      <c r="C1359" s="15" t="n"/>
      <c r="D1359" s="15" t="n"/>
      <c r="E1359" s="15">
        <f>D1356*Setup!$B$5</f>
        <v/>
      </c>
      <c r="F1359" s="15">
        <f>D1356-E1356</f>
        <v/>
      </c>
      <c r="G1359" s="15" t="n"/>
      <c r="H1359" s="15" t="n"/>
      <c r="I1359" s="15" t="n"/>
      <c r="J1359" s="15">
        <f>C1356+F1356+G1356-I1356</f>
        <v/>
      </c>
      <c r="K1359" s="15" t="n"/>
      <c r="L1359" s="15">
        <f>K1356*Setup!$B$6</f>
        <v/>
      </c>
      <c r="M1359" s="15">
        <f>J1356-L1356</f>
        <v/>
      </c>
      <c r="N1359" s="21" t="n"/>
    </row>
    <row r="1360">
      <c r="A1360" s="295" t="n"/>
      <c r="B1360" s="14" t="n"/>
      <c r="C1360" s="15" t="n"/>
      <c r="D1360" s="15" t="n"/>
      <c r="E1360" s="15">
        <f>D1357*Setup!$B$5</f>
        <v/>
      </c>
      <c r="F1360" s="15">
        <f>D1357-E1357</f>
        <v/>
      </c>
      <c r="G1360" s="15" t="n"/>
      <c r="H1360" s="15" t="n"/>
      <c r="I1360" s="15" t="n"/>
      <c r="J1360" s="15">
        <f>C1357+F1357+G1357-I1357</f>
        <v/>
      </c>
      <c r="K1360" s="15" t="n"/>
      <c r="L1360" s="15">
        <f>K1357*Setup!$B$6</f>
        <v/>
      </c>
      <c r="M1360" s="15">
        <f>J1357-L1357</f>
        <v/>
      </c>
      <c r="N1360" s="21" t="n"/>
    </row>
    <row r="1361">
      <c r="A1361" s="295" t="n"/>
      <c r="B1361" s="14" t="n"/>
      <c r="C1361" s="15" t="n"/>
      <c r="D1361" s="15" t="n"/>
      <c r="E1361" s="15">
        <f>D1358*Setup!$B$5</f>
        <v/>
      </c>
      <c r="F1361" s="15">
        <f>D1358-E1358</f>
        <v/>
      </c>
      <c r="G1361" s="15" t="n"/>
      <c r="H1361" s="15" t="n"/>
      <c r="I1361" s="15" t="n"/>
      <c r="J1361" s="15">
        <f>C1358+F1358+G1358-I1358</f>
        <v/>
      </c>
      <c r="K1361" s="15" t="n"/>
      <c r="L1361" s="15">
        <f>K1358*Setup!$B$6</f>
        <v/>
      </c>
      <c r="M1361" s="15">
        <f>J1358-L1358</f>
        <v/>
      </c>
      <c r="N1361" s="21" t="n"/>
    </row>
    <row r="1362">
      <c r="A1362" s="295" t="n"/>
      <c r="B1362" s="14" t="n"/>
      <c r="C1362" s="15" t="n"/>
      <c r="D1362" s="15" t="n"/>
      <c r="E1362" s="15">
        <f>D1359*Setup!$B$5</f>
        <v/>
      </c>
      <c r="F1362" s="15">
        <f>D1359-E1359</f>
        <v/>
      </c>
      <c r="G1362" s="15" t="n"/>
      <c r="H1362" s="15" t="n"/>
      <c r="I1362" s="15" t="n"/>
      <c r="J1362" s="15">
        <f>C1359+F1359+G1359-I1359</f>
        <v/>
      </c>
      <c r="K1362" s="15" t="n"/>
      <c r="L1362" s="15">
        <f>K1359*Setup!$B$6</f>
        <v/>
      </c>
      <c r="M1362" s="15">
        <f>J1359-L1359</f>
        <v/>
      </c>
      <c r="N1362" s="21" t="n"/>
    </row>
    <row r="1363">
      <c r="A1363" s="295" t="n"/>
      <c r="B1363" s="14" t="n"/>
      <c r="C1363" s="15" t="n"/>
      <c r="D1363" s="15" t="n"/>
      <c r="E1363" s="15">
        <f>D1360*Setup!$B$5</f>
        <v/>
      </c>
      <c r="F1363" s="15">
        <f>D1360-E1360</f>
        <v/>
      </c>
      <c r="G1363" s="15" t="n"/>
      <c r="H1363" s="15" t="n"/>
      <c r="I1363" s="15" t="n"/>
      <c r="J1363" s="15">
        <f>C1360+F1360+G1360-I1360</f>
        <v/>
      </c>
      <c r="K1363" s="15" t="n"/>
      <c r="L1363" s="15">
        <f>K1360*Setup!$B$6</f>
        <v/>
      </c>
      <c r="M1363" s="15">
        <f>J1360-L1360</f>
        <v/>
      </c>
      <c r="N1363" s="21" t="n"/>
    </row>
    <row r="1364">
      <c r="A1364" s="295" t="n"/>
      <c r="B1364" s="14" t="n"/>
      <c r="C1364" s="15" t="n"/>
      <c r="D1364" s="15" t="n"/>
      <c r="E1364" s="15">
        <f>D1361*Setup!$B$5</f>
        <v/>
      </c>
      <c r="F1364" s="15">
        <f>D1361-E1361</f>
        <v/>
      </c>
      <c r="G1364" s="15" t="n"/>
      <c r="H1364" s="15" t="n"/>
      <c r="I1364" s="15" t="n"/>
      <c r="J1364" s="15">
        <f>C1361+F1361+G1361-I1361</f>
        <v/>
      </c>
      <c r="K1364" s="15" t="n"/>
      <c r="L1364" s="15">
        <f>K1361*Setup!$B$6</f>
        <v/>
      </c>
      <c r="M1364" s="15">
        <f>J1361-L1361</f>
        <v/>
      </c>
      <c r="N1364" s="21" t="n"/>
    </row>
    <row r="1365">
      <c r="A1365" s="295" t="n"/>
      <c r="B1365" s="14" t="n"/>
      <c r="C1365" s="15" t="n"/>
      <c r="D1365" s="15" t="n"/>
      <c r="E1365" s="15">
        <f>D1362*Setup!$B$5</f>
        <v/>
      </c>
      <c r="F1365" s="15">
        <f>D1362-E1362</f>
        <v/>
      </c>
      <c r="G1365" s="15" t="n"/>
      <c r="H1365" s="15" t="n"/>
      <c r="I1365" s="15" t="n"/>
      <c r="J1365" s="15">
        <f>C1362+F1362+G1362-I1362</f>
        <v/>
      </c>
      <c r="K1365" s="15" t="n"/>
      <c r="L1365" s="15">
        <f>K1362*Setup!$B$6</f>
        <v/>
      </c>
      <c r="M1365" s="15">
        <f>J1362-L1362</f>
        <v/>
      </c>
      <c r="N1365" s="21" t="n"/>
    </row>
    <row r="1366">
      <c r="A1366" s="295" t="n"/>
      <c r="B1366" s="14" t="n"/>
      <c r="C1366" s="15" t="n"/>
      <c r="D1366" s="15" t="n"/>
      <c r="E1366" s="15">
        <f>D1363*Setup!$B$5</f>
        <v/>
      </c>
      <c r="F1366" s="15">
        <f>D1363-E1363</f>
        <v/>
      </c>
      <c r="G1366" s="15" t="n"/>
      <c r="H1366" s="15" t="n"/>
      <c r="I1366" s="15" t="n"/>
      <c r="J1366" s="15">
        <f>C1363+F1363+G1363-I1363</f>
        <v/>
      </c>
      <c r="K1366" s="15" t="n"/>
      <c r="L1366" s="15">
        <f>K1363*Setup!$B$6</f>
        <v/>
      </c>
      <c r="M1366" s="15">
        <f>J1363-L1363</f>
        <v/>
      </c>
      <c r="N1366" s="21" t="n"/>
    </row>
    <row r="1367">
      <c r="A1367" s="295" t="n"/>
      <c r="B1367" s="14" t="n"/>
      <c r="C1367" s="15" t="n"/>
      <c r="D1367" s="15" t="n"/>
      <c r="E1367" s="15">
        <f>D1364*Setup!$B$5</f>
        <v/>
      </c>
      <c r="F1367" s="15">
        <f>D1364-E1364</f>
        <v/>
      </c>
      <c r="G1367" s="15" t="n"/>
      <c r="H1367" s="15" t="n"/>
      <c r="I1367" s="15" t="n"/>
      <c r="J1367" s="15">
        <f>C1364+F1364+G1364-I1364</f>
        <v/>
      </c>
      <c r="K1367" s="15" t="n"/>
      <c r="L1367" s="15">
        <f>K1364*Setup!$B$6</f>
        <v/>
      </c>
      <c r="M1367" s="15">
        <f>J1364-L1364</f>
        <v/>
      </c>
      <c r="N1367" s="21" t="n"/>
    </row>
    <row r="1368">
      <c r="A1368" s="295" t="n"/>
      <c r="B1368" s="14" t="n"/>
      <c r="C1368" s="15" t="n"/>
      <c r="D1368" s="15" t="n"/>
      <c r="E1368" s="15">
        <f>D1365*Setup!$B$5</f>
        <v/>
      </c>
      <c r="F1368" s="15">
        <f>D1365-E1365</f>
        <v/>
      </c>
      <c r="G1368" s="15" t="n"/>
      <c r="H1368" s="15" t="n"/>
      <c r="I1368" s="15" t="n"/>
      <c r="J1368" s="15">
        <f>C1365+F1365+G1365-I1365</f>
        <v/>
      </c>
      <c r="K1368" s="15" t="n"/>
      <c r="L1368" s="15">
        <f>K1365*Setup!$B$6</f>
        <v/>
      </c>
      <c r="M1368" s="15">
        <f>J1365-L1365</f>
        <v/>
      </c>
      <c r="N1368" s="21" t="n"/>
    </row>
    <row r="1369">
      <c r="A1369" s="295" t="n"/>
      <c r="B1369" s="14" t="n"/>
      <c r="C1369" s="15" t="n"/>
      <c r="D1369" s="15" t="n"/>
      <c r="E1369" s="15">
        <f>D1366*Setup!$B$5</f>
        <v/>
      </c>
      <c r="F1369" s="15">
        <f>D1366-E1366</f>
        <v/>
      </c>
      <c r="G1369" s="15" t="n"/>
      <c r="H1369" s="15" t="n"/>
      <c r="I1369" s="15" t="n"/>
      <c r="J1369" s="15">
        <f>C1366+F1366+G1366-I1366</f>
        <v/>
      </c>
      <c r="K1369" s="15" t="n"/>
      <c r="L1369" s="15">
        <f>K1366*Setup!$B$6</f>
        <v/>
      </c>
      <c r="M1369" s="15">
        <f>J1366-L1366</f>
        <v/>
      </c>
      <c r="N1369" s="21" t="n"/>
    </row>
    <row r="1370">
      <c r="A1370" s="295" t="n"/>
      <c r="B1370" s="14" t="n"/>
      <c r="C1370" s="15" t="n"/>
      <c r="D1370" s="15" t="n"/>
      <c r="E1370" s="15">
        <f>D1367*Setup!$B$5</f>
        <v/>
      </c>
      <c r="F1370" s="15">
        <f>D1367-E1367</f>
        <v/>
      </c>
      <c r="G1370" s="15" t="n"/>
      <c r="H1370" s="15" t="n"/>
      <c r="I1370" s="15" t="n"/>
      <c r="J1370" s="15">
        <f>C1367+F1367+G1367-I1367</f>
        <v/>
      </c>
      <c r="K1370" s="15" t="n"/>
      <c r="L1370" s="15">
        <f>K1367*Setup!$B$6</f>
        <v/>
      </c>
      <c r="M1370" s="15">
        <f>J1367-L1367</f>
        <v/>
      </c>
      <c r="N1370" s="21" t="n"/>
    </row>
    <row r="1371">
      <c r="A1371" s="295" t="n"/>
      <c r="B1371" s="14" t="n"/>
      <c r="C1371" s="15" t="n"/>
      <c r="D1371" s="15" t="n"/>
      <c r="E1371" s="15">
        <f>D1368*Setup!$B$5</f>
        <v/>
      </c>
      <c r="F1371" s="15">
        <f>D1368-E1368</f>
        <v/>
      </c>
      <c r="G1371" s="15" t="n"/>
      <c r="H1371" s="15" t="n"/>
      <c r="I1371" s="15" t="n"/>
      <c r="J1371" s="15">
        <f>C1368+F1368+G1368-I1368</f>
        <v/>
      </c>
      <c r="K1371" s="15" t="n"/>
      <c r="L1371" s="15">
        <f>K1368*Setup!$B$6</f>
        <v/>
      </c>
      <c r="M1371" s="15">
        <f>J1368-L1368</f>
        <v/>
      </c>
      <c r="N1371" s="21" t="n"/>
    </row>
    <row r="1372">
      <c r="A1372" s="295" t="n"/>
      <c r="B1372" s="14" t="n"/>
      <c r="C1372" s="15" t="n"/>
      <c r="D1372" s="15" t="n"/>
      <c r="E1372" s="15">
        <f>D1369*Setup!$B$5</f>
        <v/>
      </c>
      <c r="F1372" s="15">
        <f>D1369-E1369</f>
        <v/>
      </c>
      <c r="G1372" s="15" t="n"/>
      <c r="H1372" s="15" t="n"/>
      <c r="I1372" s="15" t="n"/>
      <c r="J1372" s="15">
        <f>C1369+F1369+G1369-I1369</f>
        <v/>
      </c>
      <c r="K1372" s="15" t="n"/>
      <c r="L1372" s="15">
        <f>K1369*Setup!$B$6</f>
        <v/>
      </c>
      <c r="M1372" s="15">
        <f>J1369-L1369</f>
        <v/>
      </c>
      <c r="N1372" s="21" t="n"/>
    </row>
    <row r="1373">
      <c r="A1373" s="295" t="n"/>
      <c r="B1373" s="14" t="n"/>
      <c r="C1373" s="15" t="n"/>
      <c r="D1373" s="15" t="n"/>
      <c r="E1373" s="15">
        <f>D1370*Setup!$B$5</f>
        <v/>
      </c>
      <c r="F1373" s="15">
        <f>D1370-E1370</f>
        <v/>
      </c>
      <c r="G1373" s="15" t="n"/>
      <c r="H1373" s="15" t="n"/>
      <c r="I1373" s="15" t="n"/>
      <c r="J1373" s="15">
        <f>C1370+F1370+G1370-I1370</f>
        <v/>
      </c>
      <c r="K1373" s="15" t="n"/>
      <c r="L1373" s="15">
        <f>K1370*Setup!$B$6</f>
        <v/>
      </c>
      <c r="M1373" s="15">
        <f>J1370-L1370</f>
        <v/>
      </c>
      <c r="N1373" s="21" t="n"/>
    </row>
    <row r="1374">
      <c r="A1374" s="295" t="n"/>
      <c r="B1374" s="14" t="n"/>
      <c r="C1374" s="15" t="n"/>
      <c r="D1374" s="15" t="n"/>
      <c r="E1374" s="15">
        <f>D1371*Setup!$B$5</f>
        <v/>
      </c>
      <c r="F1374" s="15">
        <f>D1371-E1371</f>
        <v/>
      </c>
      <c r="G1374" s="15" t="n"/>
      <c r="H1374" s="15" t="n"/>
      <c r="I1374" s="15" t="n"/>
      <c r="J1374" s="15">
        <f>C1371+F1371+G1371-I1371</f>
        <v/>
      </c>
      <c r="K1374" s="15" t="n"/>
      <c r="L1374" s="15">
        <f>K1371*Setup!$B$6</f>
        <v/>
      </c>
      <c r="M1374" s="15">
        <f>J1371-L1371</f>
        <v/>
      </c>
      <c r="N1374" s="21" t="n"/>
    </row>
    <row r="1375">
      <c r="A1375" s="295" t="n"/>
      <c r="B1375" s="14" t="n"/>
      <c r="C1375" s="15" t="n"/>
      <c r="D1375" s="15" t="n"/>
      <c r="E1375" s="15">
        <f>D1372*Setup!$B$5</f>
        <v/>
      </c>
      <c r="F1375" s="15">
        <f>D1372-E1372</f>
        <v/>
      </c>
      <c r="G1375" s="15" t="n"/>
      <c r="H1375" s="15" t="n"/>
      <c r="I1375" s="15" t="n"/>
      <c r="J1375" s="15">
        <f>C1372+F1372+G1372-I1372</f>
        <v/>
      </c>
      <c r="K1375" s="15" t="n"/>
      <c r="L1375" s="15">
        <f>K1372*Setup!$B$6</f>
        <v/>
      </c>
      <c r="M1375" s="15">
        <f>J1372-L1372</f>
        <v/>
      </c>
      <c r="N1375" s="21" t="n"/>
    </row>
    <row r="1376">
      <c r="A1376" s="295" t="n"/>
      <c r="B1376" s="14" t="n"/>
      <c r="C1376" s="15" t="n"/>
      <c r="D1376" s="15" t="n"/>
      <c r="E1376" s="15">
        <f>D1373*Setup!$B$5</f>
        <v/>
      </c>
      <c r="F1376" s="15">
        <f>D1373-E1373</f>
        <v/>
      </c>
      <c r="G1376" s="15" t="n"/>
      <c r="H1376" s="15" t="n"/>
      <c r="I1376" s="15" t="n"/>
      <c r="J1376" s="15">
        <f>C1373+F1373+G1373-I1373</f>
        <v/>
      </c>
      <c r="K1376" s="15" t="n"/>
      <c r="L1376" s="15">
        <f>K1373*Setup!$B$6</f>
        <v/>
      </c>
      <c r="M1376" s="15">
        <f>J1373-L1373</f>
        <v/>
      </c>
      <c r="N1376" s="21" t="n"/>
    </row>
    <row r="1377">
      <c r="A1377" s="295" t="n"/>
      <c r="B1377" s="14" t="n"/>
      <c r="C1377" s="15" t="n"/>
      <c r="D1377" s="15" t="n"/>
      <c r="E1377" s="15">
        <f>D1374*Setup!$B$5</f>
        <v/>
      </c>
      <c r="F1377" s="15">
        <f>D1374-E1374</f>
        <v/>
      </c>
      <c r="G1377" s="15" t="n"/>
      <c r="H1377" s="15" t="n"/>
      <c r="I1377" s="15" t="n"/>
      <c r="J1377" s="15">
        <f>C1374+F1374+G1374-I1374</f>
        <v/>
      </c>
      <c r="K1377" s="15" t="n"/>
      <c r="L1377" s="15">
        <f>K1374*Setup!$B$6</f>
        <v/>
      </c>
      <c r="M1377" s="15">
        <f>J1374-L1374</f>
        <v/>
      </c>
      <c r="N1377" s="21" t="n"/>
    </row>
    <row r="1378">
      <c r="A1378" s="295" t="n"/>
      <c r="B1378" s="14" t="n"/>
      <c r="C1378" s="15" t="n"/>
      <c r="D1378" s="15" t="n"/>
      <c r="E1378" s="15">
        <f>D1375*Setup!$B$5</f>
        <v/>
      </c>
      <c r="F1378" s="15">
        <f>D1375-E1375</f>
        <v/>
      </c>
      <c r="G1378" s="15" t="n"/>
      <c r="H1378" s="15" t="n"/>
      <c r="I1378" s="15" t="n"/>
      <c r="J1378" s="15">
        <f>C1375+F1375+G1375-I1375</f>
        <v/>
      </c>
      <c r="K1378" s="15" t="n"/>
      <c r="L1378" s="15">
        <f>K1375*Setup!$B$6</f>
        <v/>
      </c>
      <c r="M1378" s="15">
        <f>J1375-L1375</f>
        <v/>
      </c>
      <c r="N1378" s="21" t="n"/>
    </row>
    <row r="1379">
      <c r="A1379" s="295" t="n"/>
      <c r="B1379" s="14" t="n"/>
      <c r="C1379" s="15" t="n"/>
      <c r="D1379" s="15" t="n"/>
      <c r="E1379" s="15">
        <f>D1376*Setup!$B$5</f>
        <v/>
      </c>
      <c r="F1379" s="15">
        <f>D1376-E1376</f>
        <v/>
      </c>
      <c r="G1379" s="15" t="n"/>
      <c r="H1379" s="15" t="n"/>
      <c r="I1379" s="15" t="n"/>
      <c r="J1379" s="15">
        <f>C1376+F1376+G1376-I1376</f>
        <v/>
      </c>
      <c r="K1379" s="15" t="n"/>
      <c r="L1379" s="15">
        <f>K1376*Setup!$B$6</f>
        <v/>
      </c>
      <c r="M1379" s="15">
        <f>J1376-L1376</f>
        <v/>
      </c>
      <c r="N1379" s="21" t="n"/>
    </row>
    <row r="1380">
      <c r="A1380" s="295" t="n"/>
      <c r="B1380" s="14" t="n"/>
      <c r="C1380" s="15" t="n"/>
      <c r="D1380" s="15" t="n"/>
      <c r="E1380" s="15">
        <f>D1377*Setup!$B$5</f>
        <v/>
      </c>
      <c r="F1380" s="15">
        <f>D1377-E1377</f>
        <v/>
      </c>
      <c r="G1380" s="15" t="n"/>
      <c r="H1380" s="15" t="n"/>
      <c r="I1380" s="15" t="n"/>
      <c r="J1380" s="15">
        <f>C1377+F1377+G1377-I1377</f>
        <v/>
      </c>
      <c r="K1380" s="15" t="n"/>
      <c r="L1380" s="15">
        <f>K1377*Setup!$B$6</f>
        <v/>
      </c>
      <c r="M1380" s="15">
        <f>J1377-L1377</f>
        <v/>
      </c>
      <c r="N1380" s="21" t="n"/>
    </row>
    <row r="1381">
      <c r="A1381" s="295" t="n"/>
      <c r="B1381" s="14" t="n"/>
      <c r="C1381" s="15" t="n"/>
      <c r="D1381" s="15" t="n"/>
      <c r="E1381" s="15">
        <f>D1378*Setup!$B$5</f>
        <v/>
      </c>
      <c r="F1381" s="15">
        <f>D1378-E1378</f>
        <v/>
      </c>
      <c r="G1381" s="15" t="n"/>
      <c r="H1381" s="15" t="n"/>
      <c r="I1381" s="15" t="n"/>
      <c r="J1381" s="15">
        <f>C1378+F1378+G1378-I1378</f>
        <v/>
      </c>
      <c r="K1381" s="15" t="n"/>
      <c r="L1381" s="15">
        <f>K1378*Setup!$B$6</f>
        <v/>
      </c>
      <c r="M1381" s="15">
        <f>J1378-L1378</f>
        <v/>
      </c>
      <c r="N1381" s="21" t="n"/>
    </row>
    <row r="1382">
      <c r="A1382" s="295" t="n"/>
      <c r="B1382" s="14" t="n"/>
      <c r="C1382" s="15" t="n"/>
      <c r="D1382" s="15" t="n"/>
      <c r="E1382" s="15">
        <f>D1379*Setup!$B$5</f>
        <v/>
      </c>
      <c r="F1382" s="15">
        <f>D1379-E1379</f>
        <v/>
      </c>
      <c r="G1382" s="15" t="n"/>
      <c r="H1382" s="15" t="n"/>
      <c r="I1382" s="15" t="n"/>
      <c r="J1382" s="15">
        <f>C1379+F1379+G1379-I1379</f>
        <v/>
      </c>
      <c r="K1382" s="15" t="n"/>
      <c r="L1382" s="15">
        <f>K1379*Setup!$B$6</f>
        <v/>
      </c>
      <c r="M1382" s="15">
        <f>J1379-L1379</f>
        <v/>
      </c>
      <c r="N1382" s="21" t="n"/>
    </row>
    <row r="1383">
      <c r="A1383" s="295" t="n"/>
      <c r="B1383" s="14" t="n"/>
      <c r="C1383" s="15" t="n"/>
      <c r="D1383" s="15" t="n"/>
      <c r="E1383" s="15">
        <f>D1380*Setup!$B$5</f>
        <v/>
      </c>
      <c r="F1383" s="15">
        <f>D1380-E1380</f>
        <v/>
      </c>
      <c r="G1383" s="15" t="n"/>
      <c r="H1383" s="15" t="n"/>
      <c r="I1383" s="15" t="n"/>
      <c r="J1383" s="15">
        <f>C1380+F1380+G1380-I1380</f>
        <v/>
      </c>
      <c r="K1383" s="15" t="n"/>
      <c r="L1383" s="15">
        <f>K1380*Setup!$B$6</f>
        <v/>
      </c>
      <c r="M1383" s="15">
        <f>J1380-L1380</f>
        <v/>
      </c>
      <c r="N1383" s="21" t="n"/>
    </row>
    <row r="1384">
      <c r="A1384" s="295" t="n"/>
      <c r="B1384" s="14" t="n"/>
      <c r="C1384" s="15" t="n"/>
      <c r="D1384" s="15" t="n"/>
      <c r="E1384" s="15">
        <f>D1381*Setup!$B$5</f>
        <v/>
      </c>
      <c r="F1384" s="15">
        <f>D1381-E1381</f>
        <v/>
      </c>
      <c r="G1384" s="15" t="n"/>
      <c r="H1384" s="15" t="n"/>
      <c r="I1384" s="15" t="n"/>
      <c r="J1384" s="15">
        <f>C1381+F1381+G1381-I1381</f>
        <v/>
      </c>
      <c r="K1384" s="15" t="n"/>
      <c r="L1384" s="15">
        <f>K1381*Setup!$B$6</f>
        <v/>
      </c>
      <c r="M1384" s="15">
        <f>J1381-L1381</f>
        <v/>
      </c>
      <c r="N1384" s="21" t="n"/>
    </row>
    <row r="1385">
      <c r="A1385" s="295" t="n"/>
      <c r="B1385" s="14" t="n"/>
      <c r="C1385" s="15" t="n"/>
      <c r="D1385" s="15" t="n"/>
      <c r="E1385" s="15">
        <f>D1382*Setup!$B$5</f>
        <v/>
      </c>
      <c r="F1385" s="15">
        <f>D1382-E1382</f>
        <v/>
      </c>
      <c r="G1385" s="15" t="n"/>
      <c r="H1385" s="15" t="n"/>
      <c r="I1385" s="15" t="n"/>
      <c r="J1385" s="15">
        <f>C1382+F1382+G1382-I1382</f>
        <v/>
      </c>
      <c r="K1385" s="15" t="n"/>
      <c r="L1385" s="15">
        <f>K1382*Setup!$B$6</f>
        <v/>
      </c>
      <c r="M1385" s="15">
        <f>J1382-L1382</f>
        <v/>
      </c>
      <c r="N1385" s="21" t="n"/>
    </row>
    <row r="1386">
      <c r="A1386" s="295" t="n"/>
      <c r="B1386" s="14" t="n"/>
      <c r="C1386" s="15" t="n"/>
      <c r="D1386" s="15" t="n"/>
      <c r="E1386" s="15">
        <f>D1383*Setup!$B$5</f>
        <v/>
      </c>
      <c r="F1386" s="15">
        <f>D1383-E1383</f>
        <v/>
      </c>
      <c r="G1386" s="15" t="n"/>
      <c r="H1386" s="15" t="n"/>
      <c r="I1386" s="15" t="n"/>
      <c r="J1386" s="15">
        <f>C1383+F1383+G1383-I1383</f>
        <v/>
      </c>
      <c r="K1386" s="15" t="n"/>
      <c r="L1386" s="15">
        <f>K1383*Setup!$B$6</f>
        <v/>
      </c>
      <c r="M1386" s="15">
        <f>J1383-L1383</f>
        <v/>
      </c>
      <c r="N1386" s="21" t="n"/>
    </row>
    <row r="1387">
      <c r="A1387" s="295" t="n"/>
      <c r="B1387" s="14" t="n"/>
      <c r="C1387" s="15" t="n"/>
      <c r="D1387" s="15" t="n"/>
      <c r="E1387" s="15">
        <f>D1384*Setup!$B$5</f>
        <v/>
      </c>
      <c r="F1387" s="15">
        <f>D1384-E1384</f>
        <v/>
      </c>
      <c r="G1387" s="15" t="n"/>
      <c r="H1387" s="15" t="n"/>
      <c r="I1387" s="15" t="n"/>
      <c r="J1387" s="15">
        <f>C1384+F1384+G1384-I1384</f>
        <v/>
      </c>
      <c r="K1387" s="15" t="n"/>
      <c r="L1387" s="15">
        <f>K1384*Setup!$B$6</f>
        <v/>
      </c>
      <c r="M1387" s="15">
        <f>J1384-L1384</f>
        <v/>
      </c>
      <c r="N1387" s="21" t="n"/>
    </row>
    <row r="1388">
      <c r="A1388" s="295" t="n"/>
      <c r="B1388" s="14" t="n"/>
      <c r="C1388" s="15" t="n"/>
      <c r="D1388" s="15" t="n"/>
      <c r="E1388" s="15">
        <f>D1385*Setup!$B$5</f>
        <v/>
      </c>
      <c r="F1388" s="15">
        <f>D1385-E1385</f>
        <v/>
      </c>
      <c r="G1388" s="15" t="n"/>
      <c r="H1388" s="15" t="n"/>
      <c r="I1388" s="15" t="n"/>
      <c r="J1388" s="15">
        <f>C1385+F1385+G1385-I1385</f>
        <v/>
      </c>
      <c r="K1388" s="15" t="n"/>
      <c r="L1388" s="15">
        <f>K1385*Setup!$B$6</f>
        <v/>
      </c>
      <c r="M1388" s="15">
        <f>J1385-L1385</f>
        <v/>
      </c>
      <c r="N1388" s="21" t="n"/>
    </row>
    <row r="1389">
      <c r="A1389" s="295" t="n"/>
      <c r="B1389" s="14" t="n"/>
      <c r="C1389" s="15" t="n"/>
      <c r="D1389" s="15" t="n"/>
      <c r="E1389" s="15">
        <f>D1386*Setup!$B$5</f>
        <v/>
      </c>
      <c r="F1389" s="15">
        <f>D1386-E1386</f>
        <v/>
      </c>
      <c r="G1389" s="15" t="n"/>
      <c r="H1389" s="15" t="n"/>
      <c r="I1389" s="15" t="n"/>
      <c r="J1389" s="15">
        <f>C1386+F1386+G1386-I1386</f>
        <v/>
      </c>
      <c r="K1389" s="15" t="n"/>
      <c r="L1389" s="15">
        <f>K1386*Setup!$B$6</f>
        <v/>
      </c>
      <c r="M1389" s="15">
        <f>J1386-L1386</f>
        <v/>
      </c>
      <c r="N1389" s="21" t="n"/>
    </row>
    <row r="1390">
      <c r="A1390" s="295" t="n"/>
      <c r="B1390" s="14" t="n"/>
      <c r="C1390" s="15" t="n"/>
      <c r="D1390" s="15" t="n"/>
      <c r="E1390" s="15">
        <f>D1387*Setup!$B$5</f>
        <v/>
      </c>
      <c r="F1390" s="15">
        <f>D1387-E1387</f>
        <v/>
      </c>
      <c r="G1390" s="15" t="n"/>
      <c r="H1390" s="15" t="n"/>
      <c r="I1390" s="15" t="n"/>
      <c r="J1390" s="15">
        <f>C1387+F1387+G1387-I1387</f>
        <v/>
      </c>
      <c r="K1390" s="15" t="n"/>
      <c r="L1390" s="15">
        <f>K1387*Setup!$B$6</f>
        <v/>
      </c>
      <c r="M1390" s="15">
        <f>J1387-L1387</f>
        <v/>
      </c>
      <c r="N1390" s="21" t="n"/>
    </row>
    <row r="1391">
      <c r="A1391" s="295" t="n"/>
      <c r="B1391" s="14" t="n"/>
      <c r="C1391" s="15" t="n"/>
      <c r="D1391" s="15" t="n"/>
      <c r="E1391" s="15">
        <f>D1388*Setup!$B$5</f>
        <v/>
      </c>
      <c r="F1391" s="15">
        <f>D1388-E1388</f>
        <v/>
      </c>
      <c r="G1391" s="15" t="n"/>
      <c r="H1391" s="15" t="n"/>
      <c r="I1391" s="15" t="n"/>
      <c r="J1391" s="15">
        <f>C1388+F1388+G1388-I1388</f>
        <v/>
      </c>
      <c r="K1391" s="15" t="n"/>
      <c r="L1391" s="15">
        <f>K1388*Setup!$B$6</f>
        <v/>
      </c>
      <c r="M1391" s="15">
        <f>J1388-L1388</f>
        <v/>
      </c>
      <c r="N1391" s="21" t="n"/>
    </row>
    <row r="1392">
      <c r="A1392" s="295" t="n"/>
      <c r="B1392" s="14" t="n"/>
      <c r="C1392" s="15" t="n"/>
      <c r="D1392" s="15" t="n"/>
      <c r="E1392" s="15">
        <f>D1389*Setup!$B$5</f>
        <v/>
      </c>
      <c r="F1392" s="15">
        <f>D1389-E1389</f>
        <v/>
      </c>
      <c r="G1392" s="15" t="n"/>
      <c r="H1392" s="15" t="n"/>
      <c r="I1392" s="15" t="n"/>
      <c r="J1392" s="15">
        <f>C1389+F1389+G1389-I1389</f>
        <v/>
      </c>
      <c r="K1392" s="15" t="n"/>
      <c r="L1392" s="15">
        <f>K1389*Setup!$B$6</f>
        <v/>
      </c>
      <c r="M1392" s="15">
        <f>J1389-L1389</f>
        <v/>
      </c>
      <c r="N1392" s="21" t="n"/>
    </row>
    <row r="1393">
      <c r="A1393" s="295" t="n"/>
      <c r="B1393" s="14" t="n"/>
      <c r="C1393" s="15" t="n"/>
      <c r="D1393" s="15" t="n"/>
      <c r="E1393" s="15">
        <f>D1390*Setup!$B$5</f>
        <v/>
      </c>
      <c r="F1393" s="15">
        <f>D1390-E1390</f>
        <v/>
      </c>
      <c r="G1393" s="15" t="n"/>
      <c r="H1393" s="15" t="n"/>
      <c r="I1393" s="15" t="n"/>
      <c r="J1393" s="15">
        <f>C1390+F1390+G1390-I1390</f>
        <v/>
      </c>
      <c r="K1393" s="15" t="n"/>
      <c r="L1393" s="15">
        <f>K1390*Setup!$B$6</f>
        <v/>
      </c>
      <c r="M1393" s="15">
        <f>J1390-L1390</f>
        <v/>
      </c>
      <c r="N1393" s="21" t="n"/>
    </row>
    <row r="1394">
      <c r="A1394" s="295" t="n"/>
      <c r="B1394" s="14" t="n"/>
      <c r="C1394" s="15" t="n"/>
      <c r="D1394" s="15" t="n"/>
      <c r="E1394" s="15">
        <f>D1391*Setup!$B$5</f>
        <v/>
      </c>
      <c r="F1394" s="15">
        <f>D1391-E1391</f>
        <v/>
      </c>
      <c r="G1394" s="15" t="n"/>
      <c r="H1394" s="15" t="n"/>
      <c r="I1394" s="15" t="n"/>
      <c r="J1394" s="15">
        <f>C1391+F1391+G1391-I1391</f>
        <v/>
      </c>
      <c r="K1394" s="15" t="n"/>
      <c r="L1394" s="15">
        <f>K1391*Setup!$B$6</f>
        <v/>
      </c>
      <c r="M1394" s="15">
        <f>J1391-L1391</f>
        <v/>
      </c>
      <c r="N1394" s="21" t="n"/>
    </row>
    <row r="1395">
      <c r="A1395" s="295" t="n"/>
      <c r="B1395" s="14" t="n"/>
      <c r="C1395" s="15" t="n"/>
      <c r="D1395" s="15" t="n"/>
      <c r="E1395" s="15">
        <f>D1392*Setup!$B$5</f>
        <v/>
      </c>
      <c r="F1395" s="15">
        <f>D1392-E1392</f>
        <v/>
      </c>
      <c r="G1395" s="15" t="n"/>
      <c r="H1395" s="15" t="n"/>
      <c r="I1395" s="15" t="n"/>
      <c r="J1395" s="15">
        <f>C1392+F1392+G1392-I1392</f>
        <v/>
      </c>
      <c r="K1395" s="15" t="n"/>
      <c r="L1395" s="15">
        <f>K1392*Setup!$B$6</f>
        <v/>
      </c>
      <c r="M1395" s="15">
        <f>J1392-L1392</f>
        <v/>
      </c>
      <c r="N1395" s="21" t="n"/>
    </row>
    <row r="1396">
      <c r="A1396" s="295" t="n"/>
      <c r="B1396" s="14" t="n"/>
      <c r="C1396" s="15" t="n"/>
      <c r="D1396" s="15" t="n"/>
      <c r="E1396" s="15">
        <f>D1393*Setup!$B$5</f>
        <v/>
      </c>
      <c r="F1396" s="15">
        <f>D1393-E1393</f>
        <v/>
      </c>
      <c r="G1396" s="15" t="n"/>
      <c r="H1396" s="15" t="n"/>
      <c r="I1396" s="15" t="n"/>
      <c r="J1396" s="15">
        <f>C1393+F1393+G1393-I1393</f>
        <v/>
      </c>
      <c r="K1396" s="15" t="n"/>
      <c r="L1396" s="15">
        <f>K1393*Setup!$B$6</f>
        <v/>
      </c>
      <c r="M1396" s="15">
        <f>J1393-L1393</f>
        <v/>
      </c>
      <c r="N1396" s="21" t="n"/>
    </row>
    <row r="1397">
      <c r="A1397" s="295" t="n"/>
      <c r="B1397" s="14" t="n"/>
      <c r="C1397" s="15" t="n"/>
      <c r="D1397" s="15" t="n"/>
      <c r="E1397" s="15">
        <f>D1394*Setup!$B$5</f>
        <v/>
      </c>
      <c r="F1397" s="15">
        <f>D1394-E1394</f>
        <v/>
      </c>
      <c r="G1397" s="15" t="n"/>
      <c r="H1397" s="15" t="n"/>
      <c r="I1397" s="15" t="n"/>
      <c r="J1397" s="15">
        <f>C1394+F1394+G1394-I1394</f>
        <v/>
      </c>
      <c r="K1397" s="15" t="n"/>
      <c r="L1397" s="15">
        <f>K1394*Setup!$B$6</f>
        <v/>
      </c>
      <c r="M1397" s="15">
        <f>J1394-L1394</f>
        <v/>
      </c>
      <c r="N1397" s="21" t="n"/>
    </row>
    <row r="1398">
      <c r="A1398" s="295" t="n"/>
      <c r="B1398" s="14" t="n"/>
      <c r="C1398" s="15" t="n"/>
      <c r="D1398" s="15" t="n"/>
      <c r="E1398" s="15">
        <f>D1395*Setup!$B$5</f>
        <v/>
      </c>
      <c r="F1398" s="15">
        <f>D1395-E1395</f>
        <v/>
      </c>
      <c r="G1398" s="15" t="n"/>
      <c r="H1398" s="15" t="n"/>
      <c r="I1398" s="15" t="n"/>
      <c r="J1398" s="15">
        <f>C1395+F1395+G1395-I1395</f>
        <v/>
      </c>
      <c r="K1398" s="15" t="n"/>
      <c r="L1398" s="15">
        <f>K1395*Setup!$B$6</f>
        <v/>
      </c>
      <c r="M1398" s="15">
        <f>J1395-L1395</f>
        <v/>
      </c>
      <c r="N1398" s="21" t="n"/>
    </row>
    <row r="1399">
      <c r="A1399" s="295" t="n"/>
      <c r="B1399" s="14" t="n"/>
      <c r="C1399" s="15" t="n"/>
      <c r="D1399" s="15" t="n"/>
      <c r="E1399" s="15">
        <f>D1396*Setup!$B$5</f>
        <v/>
      </c>
      <c r="F1399" s="15">
        <f>D1396-E1396</f>
        <v/>
      </c>
      <c r="G1399" s="15" t="n"/>
      <c r="H1399" s="15" t="n"/>
      <c r="I1399" s="15" t="n"/>
      <c r="J1399" s="15">
        <f>C1396+F1396+G1396-I1396</f>
        <v/>
      </c>
      <c r="K1399" s="15" t="n"/>
      <c r="L1399" s="15">
        <f>K1396*Setup!$B$6</f>
        <v/>
      </c>
      <c r="M1399" s="15">
        <f>J1396-L1396</f>
        <v/>
      </c>
      <c r="N1399" s="21" t="n"/>
    </row>
    <row r="1400">
      <c r="A1400" s="295" t="n"/>
      <c r="B1400" s="14" t="n"/>
      <c r="C1400" s="15" t="n"/>
      <c r="D1400" s="15" t="n"/>
      <c r="E1400" s="15">
        <f>D1397*Setup!$B$5</f>
        <v/>
      </c>
      <c r="F1400" s="15">
        <f>D1397-E1397</f>
        <v/>
      </c>
      <c r="G1400" s="15" t="n"/>
      <c r="H1400" s="15" t="n"/>
      <c r="I1400" s="15" t="n"/>
      <c r="J1400" s="15">
        <f>C1397+F1397+G1397-I1397</f>
        <v/>
      </c>
      <c r="K1400" s="15" t="n"/>
      <c r="L1400" s="15">
        <f>K1397*Setup!$B$6</f>
        <v/>
      </c>
      <c r="M1400" s="15">
        <f>J1397-L1397</f>
        <v/>
      </c>
      <c r="N1400" s="21" t="n"/>
    </row>
    <row r="1401">
      <c r="A1401" s="295" t="n"/>
      <c r="B1401" s="14" t="n"/>
      <c r="C1401" s="15" t="n"/>
      <c r="D1401" s="15" t="n"/>
      <c r="E1401" s="15">
        <f>D1398*Setup!$B$5</f>
        <v/>
      </c>
      <c r="F1401" s="15">
        <f>D1398-E1398</f>
        <v/>
      </c>
      <c r="G1401" s="15" t="n"/>
      <c r="H1401" s="15" t="n"/>
      <c r="I1401" s="15" t="n"/>
      <c r="J1401" s="15">
        <f>C1398+F1398+G1398-I1398</f>
        <v/>
      </c>
      <c r="K1401" s="15" t="n"/>
      <c r="L1401" s="15">
        <f>K1398*Setup!$B$6</f>
        <v/>
      </c>
      <c r="M1401" s="15">
        <f>J1398-L1398</f>
        <v/>
      </c>
      <c r="N1401" s="21" t="n"/>
    </row>
    <row r="1402">
      <c r="A1402" s="295" t="n"/>
      <c r="B1402" s="14" t="n"/>
      <c r="C1402" s="15" t="n"/>
      <c r="D1402" s="15" t="n"/>
      <c r="E1402" s="15">
        <f>D1399*Setup!$B$5</f>
        <v/>
      </c>
      <c r="F1402" s="15">
        <f>D1399-E1399</f>
        <v/>
      </c>
      <c r="G1402" s="15" t="n"/>
      <c r="H1402" s="15" t="n"/>
      <c r="I1402" s="15" t="n"/>
      <c r="J1402" s="15">
        <f>C1399+F1399+G1399-I1399</f>
        <v/>
      </c>
      <c r="K1402" s="15" t="n"/>
      <c r="L1402" s="15">
        <f>K1399*Setup!$B$6</f>
        <v/>
      </c>
      <c r="M1402" s="15">
        <f>J1399-L1399</f>
        <v/>
      </c>
      <c r="N1402" s="21" t="n"/>
    </row>
    <row r="1403">
      <c r="A1403" s="295" t="n"/>
      <c r="B1403" s="14" t="n"/>
      <c r="C1403" s="15" t="n"/>
      <c r="D1403" s="15" t="n"/>
      <c r="E1403" s="15">
        <f>D1400*Setup!$B$5</f>
        <v/>
      </c>
      <c r="F1403" s="15">
        <f>D1400-E1400</f>
        <v/>
      </c>
      <c r="G1403" s="15" t="n"/>
      <c r="H1403" s="15" t="n"/>
      <c r="I1403" s="15" t="n"/>
      <c r="J1403" s="15">
        <f>C1400+F1400+G1400-I1400</f>
        <v/>
      </c>
      <c r="K1403" s="15" t="n"/>
      <c r="L1403" s="15">
        <f>K1400*Setup!$B$6</f>
        <v/>
      </c>
      <c r="M1403" s="15">
        <f>J1400-L1400</f>
        <v/>
      </c>
      <c r="N1403" s="21" t="n"/>
    </row>
    <row r="1404">
      <c r="A1404" s="295" t="n"/>
      <c r="B1404" s="14" t="n"/>
      <c r="C1404" s="15" t="n"/>
      <c r="D1404" s="15" t="n"/>
      <c r="E1404" s="15">
        <f>D1401*Setup!$B$5</f>
        <v/>
      </c>
      <c r="F1404" s="15">
        <f>D1401-E1401</f>
        <v/>
      </c>
      <c r="G1404" s="15" t="n"/>
      <c r="H1404" s="15" t="n"/>
      <c r="I1404" s="15" t="n"/>
      <c r="J1404" s="15">
        <f>C1401+F1401+G1401-I1401</f>
        <v/>
      </c>
      <c r="K1404" s="15" t="n"/>
      <c r="L1404" s="15">
        <f>K1401*Setup!$B$6</f>
        <v/>
      </c>
      <c r="M1404" s="15">
        <f>J1401-L1401</f>
        <v/>
      </c>
      <c r="N1404" s="21" t="n"/>
    </row>
    <row r="1405">
      <c r="A1405" s="295" t="n"/>
      <c r="B1405" s="14" t="n"/>
      <c r="C1405" s="15" t="n"/>
      <c r="D1405" s="15" t="n"/>
      <c r="E1405" s="15">
        <f>D1402*Setup!$B$5</f>
        <v/>
      </c>
      <c r="F1405" s="15">
        <f>D1402-E1402</f>
        <v/>
      </c>
      <c r="G1405" s="15" t="n"/>
      <c r="H1405" s="15" t="n"/>
      <c r="I1405" s="15" t="n"/>
      <c r="J1405" s="15">
        <f>C1402+F1402+G1402-I1402</f>
        <v/>
      </c>
      <c r="K1405" s="15" t="n"/>
      <c r="L1405" s="15">
        <f>K1402*Setup!$B$6</f>
        <v/>
      </c>
      <c r="M1405" s="15">
        <f>J1402-L1402</f>
        <v/>
      </c>
      <c r="N1405" s="21" t="n"/>
    </row>
    <row r="1406">
      <c r="A1406" s="295" t="n"/>
      <c r="B1406" s="14" t="n"/>
      <c r="C1406" s="15" t="n"/>
      <c r="D1406" s="15" t="n"/>
      <c r="E1406" s="15">
        <f>D1403*Setup!$B$5</f>
        <v/>
      </c>
      <c r="F1406" s="15">
        <f>D1403-E1403</f>
        <v/>
      </c>
      <c r="G1406" s="15" t="n"/>
      <c r="H1406" s="15" t="n"/>
      <c r="I1406" s="15" t="n"/>
      <c r="J1406" s="15">
        <f>C1403+F1403+G1403-I1403</f>
        <v/>
      </c>
      <c r="K1406" s="15" t="n"/>
      <c r="L1406" s="15">
        <f>K1403*Setup!$B$6</f>
        <v/>
      </c>
      <c r="M1406" s="15">
        <f>J1403-L1403</f>
        <v/>
      </c>
      <c r="N1406" s="21" t="n"/>
    </row>
    <row r="1407">
      <c r="A1407" s="295" t="n"/>
      <c r="B1407" s="14" t="n"/>
      <c r="C1407" s="15" t="n"/>
      <c r="D1407" s="15" t="n"/>
      <c r="E1407" s="15">
        <f>D1404*Setup!$B$5</f>
        <v/>
      </c>
      <c r="F1407" s="15">
        <f>D1404-E1404</f>
        <v/>
      </c>
      <c r="G1407" s="15" t="n"/>
      <c r="H1407" s="15" t="n"/>
      <c r="I1407" s="15" t="n"/>
      <c r="J1407" s="15">
        <f>C1404+F1404+G1404-I1404</f>
        <v/>
      </c>
      <c r="K1407" s="15" t="n"/>
      <c r="L1407" s="15">
        <f>K1404*Setup!$B$6</f>
        <v/>
      </c>
      <c r="M1407" s="15">
        <f>J1404-L1404</f>
        <v/>
      </c>
      <c r="N1407" s="21" t="n"/>
    </row>
    <row r="1408">
      <c r="A1408" s="295" t="n"/>
      <c r="B1408" s="14" t="n"/>
      <c r="C1408" s="15" t="n"/>
      <c r="D1408" s="15" t="n"/>
      <c r="E1408" s="15">
        <f>D1405*Setup!$B$5</f>
        <v/>
      </c>
      <c r="F1408" s="15">
        <f>D1405-E1405</f>
        <v/>
      </c>
      <c r="G1408" s="15" t="n"/>
      <c r="H1408" s="15" t="n"/>
      <c r="I1408" s="15" t="n"/>
      <c r="J1408" s="15">
        <f>C1405+F1405+G1405-I1405</f>
        <v/>
      </c>
      <c r="K1408" s="15" t="n"/>
      <c r="L1408" s="15">
        <f>K1405*Setup!$B$6</f>
        <v/>
      </c>
      <c r="M1408" s="15">
        <f>J1405-L1405</f>
        <v/>
      </c>
      <c r="N1408" s="21" t="n"/>
    </row>
    <row r="1409">
      <c r="A1409" s="295" t="n"/>
      <c r="B1409" s="14" t="n"/>
      <c r="C1409" s="15" t="n"/>
      <c r="D1409" s="15" t="n"/>
      <c r="E1409" s="15">
        <f>D1406*Setup!$B$5</f>
        <v/>
      </c>
      <c r="F1409" s="15">
        <f>D1406-E1406</f>
        <v/>
      </c>
      <c r="G1409" s="15" t="n"/>
      <c r="H1409" s="15" t="n"/>
      <c r="I1409" s="15" t="n"/>
      <c r="J1409" s="15">
        <f>C1406+F1406+G1406-I1406</f>
        <v/>
      </c>
      <c r="K1409" s="15" t="n"/>
      <c r="L1409" s="15">
        <f>K1406*Setup!$B$6</f>
        <v/>
      </c>
      <c r="M1409" s="15">
        <f>J1406-L1406</f>
        <v/>
      </c>
      <c r="N1409" s="21" t="n"/>
    </row>
    <row r="1410">
      <c r="A1410" s="295" t="n"/>
      <c r="B1410" s="14" t="n"/>
      <c r="C1410" s="15" t="n"/>
      <c r="D1410" s="15" t="n"/>
      <c r="E1410" s="15">
        <f>D1407*Setup!$B$5</f>
        <v/>
      </c>
      <c r="F1410" s="15">
        <f>D1407-E1407</f>
        <v/>
      </c>
      <c r="G1410" s="15" t="n"/>
      <c r="H1410" s="15" t="n"/>
      <c r="I1410" s="15" t="n"/>
      <c r="J1410" s="15">
        <f>C1407+F1407+G1407-I1407</f>
        <v/>
      </c>
      <c r="K1410" s="15" t="n"/>
      <c r="L1410" s="15">
        <f>K1407*Setup!$B$6</f>
        <v/>
      </c>
      <c r="M1410" s="15">
        <f>J1407-L1407</f>
        <v/>
      </c>
      <c r="N1410" s="21" t="n"/>
    </row>
    <row r="1411">
      <c r="A1411" s="295" t="n"/>
      <c r="B1411" s="14" t="n"/>
      <c r="C1411" s="15" t="n"/>
      <c r="D1411" s="15" t="n"/>
      <c r="E1411" s="15">
        <f>D1408*Setup!$B$5</f>
        <v/>
      </c>
      <c r="F1411" s="15">
        <f>D1408-E1408</f>
        <v/>
      </c>
      <c r="G1411" s="15" t="n"/>
      <c r="H1411" s="15" t="n"/>
      <c r="I1411" s="15" t="n"/>
      <c r="J1411" s="15">
        <f>C1408+F1408+G1408-I1408</f>
        <v/>
      </c>
      <c r="K1411" s="15" t="n"/>
      <c r="L1411" s="15">
        <f>K1408*Setup!$B$6</f>
        <v/>
      </c>
      <c r="M1411" s="15">
        <f>J1408-L1408</f>
        <v/>
      </c>
      <c r="N1411" s="21" t="n"/>
    </row>
    <row r="1412">
      <c r="A1412" s="295" t="n"/>
      <c r="B1412" s="14" t="n"/>
      <c r="C1412" s="15" t="n"/>
      <c r="D1412" s="15" t="n"/>
      <c r="E1412" s="15">
        <f>D1409*Setup!$B$5</f>
        <v/>
      </c>
      <c r="F1412" s="15">
        <f>D1409-E1409</f>
        <v/>
      </c>
      <c r="G1412" s="15" t="n"/>
      <c r="H1412" s="15" t="n"/>
      <c r="I1412" s="15" t="n"/>
      <c r="J1412" s="15">
        <f>C1409+F1409+G1409-I1409</f>
        <v/>
      </c>
      <c r="K1412" s="15" t="n"/>
      <c r="L1412" s="15">
        <f>K1409*Setup!$B$6</f>
        <v/>
      </c>
      <c r="M1412" s="15">
        <f>J1409-L1409</f>
        <v/>
      </c>
      <c r="N1412" s="21" t="n"/>
    </row>
    <row r="1413">
      <c r="A1413" s="295" t="n"/>
      <c r="B1413" s="14" t="n"/>
      <c r="C1413" s="15" t="n"/>
      <c r="D1413" s="15" t="n"/>
      <c r="E1413" s="15">
        <f>D1410*Setup!$B$5</f>
        <v/>
      </c>
      <c r="F1413" s="15">
        <f>D1410-E1410</f>
        <v/>
      </c>
      <c r="G1413" s="15" t="n"/>
      <c r="H1413" s="15" t="n"/>
      <c r="I1413" s="15" t="n"/>
      <c r="J1413" s="15">
        <f>C1410+F1410+G1410-I1410</f>
        <v/>
      </c>
      <c r="K1413" s="15" t="n"/>
      <c r="L1413" s="15">
        <f>K1410*Setup!$B$6</f>
        <v/>
      </c>
      <c r="M1413" s="15">
        <f>J1410-L1410</f>
        <v/>
      </c>
      <c r="N1413" s="21" t="n"/>
    </row>
    <row r="1414">
      <c r="A1414" s="295" t="n"/>
      <c r="B1414" s="14" t="n"/>
      <c r="C1414" s="15" t="n"/>
      <c r="D1414" s="15" t="n"/>
      <c r="E1414" s="15">
        <f>D1411*Setup!$B$5</f>
        <v/>
      </c>
      <c r="F1414" s="15">
        <f>D1411-E1411</f>
        <v/>
      </c>
      <c r="G1414" s="15" t="n"/>
      <c r="H1414" s="15" t="n"/>
      <c r="I1414" s="15" t="n"/>
      <c r="J1414" s="15">
        <f>C1411+F1411+G1411-I1411</f>
        <v/>
      </c>
      <c r="K1414" s="15" t="n"/>
      <c r="L1414" s="15">
        <f>K1411*Setup!$B$6</f>
        <v/>
      </c>
      <c r="M1414" s="15">
        <f>J1411-L1411</f>
        <v/>
      </c>
      <c r="N1414" s="21" t="n"/>
    </row>
    <row r="1415">
      <c r="A1415" s="295" t="n"/>
      <c r="B1415" s="14" t="n"/>
      <c r="C1415" s="15" t="n"/>
      <c r="D1415" s="15" t="n"/>
      <c r="E1415" s="15">
        <f>D1412*Setup!$B$5</f>
        <v/>
      </c>
      <c r="F1415" s="15">
        <f>D1412-E1412</f>
        <v/>
      </c>
      <c r="G1415" s="15" t="n"/>
      <c r="H1415" s="15" t="n"/>
      <c r="I1415" s="15" t="n"/>
      <c r="J1415" s="15">
        <f>C1412+F1412+G1412-I1412</f>
        <v/>
      </c>
      <c r="K1415" s="15" t="n"/>
      <c r="L1415" s="15">
        <f>K1412*Setup!$B$6</f>
        <v/>
      </c>
      <c r="M1415" s="15">
        <f>J1412-L1412</f>
        <v/>
      </c>
      <c r="N1415" s="21" t="n"/>
    </row>
    <row r="1416">
      <c r="A1416" s="295" t="n"/>
      <c r="B1416" s="14" t="n"/>
      <c r="C1416" s="15" t="n"/>
      <c r="D1416" s="15" t="n"/>
      <c r="E1416" s="15">
        <f>D1413*Setup!$B$5</f>
        <v/>
      </c>
      <c r="F1416" s="15">
        <f>D1413-E1413</f>
        <v/>
      </c>
      <c r="G1416" s="15" t="n"/>
      <c r="H1416" s="15" t="n"/>
      <c r="I1416" s="15" t="n"/>
      <c r="J1416" s="15">
        <f>C1413+F1413+G1413-I1413</f>
        <v/>
      </c>
      <c r="K1416" s="15" t="n"/>
      <c r="L1416" s="15">
        <f>K1413*Setup!$B$6</f>
        <v/>
      </c>
      <c r="M1416" s="15">
        <f>J1413-L1413</f>
        <v/>
      </c>
      <c r="N1416" s="21" t="n"/>
    </row>
    <row r="1417">
      <c r="A1417" s="295" t="n"/>
      <c r="B1417" s="14" t="n"/>
      <c r="C1417" s="15" t="n"/>
      <c r="D1417" s="15" t="n"/>
      <c r="E1417" s="15">
        <f>D1414*Setup!$B$5</f>
        <v/>
      </c>
      <c r="F1417" s="15">
        <f>D1414-E1414</f>
        <v/>
      </c>
      <c r="G1417" s="15" t="n"/>
      <c r="H1417" s="15" t="n"/>
      <c r="I1417" s="15" t="n"/>
      <c r="J1417" s="15">
        <f>C1414+F1414+G1414-I1414</f>
        <v/>
      </c>
      <c r="K1417" s="15" t="n"/>
      <c r="L1417" s="15">
        <f>K1414*Setup!$B$6</f>
        <v/>
      </c>
      <c r="M1417" s="15">
        <f>J1414-L1414</f>
        <v/>
      </c>
      <c r="N1417" s="21" t="n"/>
    </row>
    <row r="1418">
      <c r="A1418" s="295" t="n"/>
      <c r="B1418" s="14" t="n"/>
      <c r="C1418" s="15" t="n"/>
      <c r="D1418" s="15" t="n"/>
      <c r="E1418" s="15">
        <f>D1415*Setup!$B$5</f>
        <v/>
      </c>
      <c r="F1418" s="15">
        <f>D1415-E1415</f>
        <v/>
      </c>
      <c r="G1418" s="15" t="n"/>
      <c r="H1418" s="15" t="n"/>
      <c r="I1418" s="15" t="n"/>
      <c r="J1418" s="15">
        <f>C1415+F1415+G1415-I1415</f>
        <v/>
      </c>
      <c r="K1418" s="15" t="n"/>
      <c r="L1418" s="15">
        <f>K1415*Setup!$B$6</f>
        <v/>
      </c>
      <c r="M1418" s="15">
        <f>J1415-L1415</f>
        <v/>
      </c>
      <c r="N1418" s="21" t="n"/>
    </row>
    <row r="1419">
      <c r="A1419" s="295" t="n"/>
      <c r="B1419" s="14" t="n"/>
      <c r="C1419" s="15" t="n"/>
      <c r="D1419" s="15" t="n"/>
      <c r="E1419" s="15">
        <f>D1416*Setup!$B$5</f>
        <v/>
      </c>
      <c r="F1419" s="15">
        <f>D1416-E1416</f>
        <v/>
      </c>
      <c r="G1419" s="15" t="n"/>
      <c r="H1419" s="15" t="n"/>
      <c r="I1419" s="15" t="n"/>
      <c r="J1419" s="15">
        <f>C1416+F1416+G1416-I1416</f>
        <v/>
      </c>
      <c r="K1419" s="15" t="n"/>
      <c r="L1419" s="15">
        <f>K1416*Setup!$B$6</f>
        <v/>
      </c>
      <c r="M1419" s="15">
        <f>J1416-L1416</f>
        <v/>
      </c>
      <c r="N1419" s="21" t="n"/>
    </row>
    <row r="1420">
      <c r="A1420" s="295" t="n"/>
      <c r="B1420" s="14" t="n"/>
      <c r="C1420" s="15" t="n"/>
      <c r="D1420" s="15" t="n"/>
      <c r="E1420" s="15">
        <f>D1417*Setup!$B$5</f>
        <v/>
      </c>
      <c r="F1420" s="15">
        <f>D1417-E1417</f>
        <v/>
      </c>
      <c r="G1420" s="15" t="n"/>
      <c r="H1420" s="15" t="n"/>
      <c r="I1420" s="15" t="n"/>
      <c r="J1420" s="15">
        <f>C1417+F1417+G1417-I1417</f>
        <v/>
      </c>
      <c r="K1420" s="15" t="n"/>
      <c r="L1420" s="15">
        <f>K1417*Setup!$B$6</f>
        <v/>
      </c>
      <c r="M1420" s="15">
        <f>J1417-L1417</f>
        <v/>
      </c>
      <c r="N1420" s="21" t="n"/>
    </row>
    <row r="1421">
      <c r="A1421" s="295" t="n"/>
      <c r="B1421" s="14" t="n"/>
      <c r="C1421" s="15" t="n"/>
      <c r="D1421" s="15" t="n"/>
      <c r="E1421" s="15">
        <f>D1418*Setup!$B$5</f>
        <v/>
      </c>
      <c r="F1421" s="15">
        <f>D1418-E1418</f>
        <v/>
      </c>
      <c r="G1421" s="15" t="n"/>
      <c r="H1421" s="15" t="n"/>
      <c r="I1421" s="15" t="n"/>
      <c r="J1421" s="15">
        <f>C1418+F1418+G1418-I1418</f>
        <v/>
      </c>
      <c r="K1421" s="15" t="n"/>
      <c r="L1421" s="15">
        <f>K1418*Setup!$B$6</f>
        <v/>
      </c>
      <c r="M1421" s="15">
        <f>J1418-L1418</f>
        <v/>
      </c>
      <c r="N1421" s="21" t="n"/>
    </row>
    <row r="1422">
      <c r="A1422" s="295" t="n"/>
      <c r="B1422" s="14" t="n"/>
      <c r="C1422" s="15" t="n"/>
      <c r="D1422" s="15" t="n"/>
      <c r="E1422" s="15">
        <f>D1419*Setup!$B$5</f>
        <v/>
      </c>
      <c r="F1422" s="15">
        <f>D1419-E1419</f>
        <v/>
      </c>
      <c r="G1422" s="15" t="n"/>
      <c r="H1422" s="15" t="n"/>
      <c r="I1422" s="15" t="n"/>
      <c r="J1422" s="15">
        <f>C1419+F1419+G1419-I1419</f>
        <v/>
      </c>
      <c r="K1422" s="15" t="n"/>
      <c r="L1422" s="15">
        <f>K1419*Setup!$B$6</f>
        <v/>
      </c>
      <c r="M1422" s="15">
        <f>J1419-L1419</f>
        <v/>
      </c>
      <c r="N1422" s="21" t="n"/>
    </row>
    <row r="1423">
      <c r="A1423" s="295" t="n"/>
      <c r="B1423" s="14" t="n"/>
      <c r="C1423" s="15" t="n"/>
      <c r="D1423" s="15" t="n"/>
      <c r="E1423" s="15">
        <f>D1420*Setup!$B$5</f>
        <v/>
      </c>
      <c r="F1423" s="15">
        <f>D1420-E1420</f>
        <v/>
      </c>
      <c r="G1423" s="15" t="n"/>
      <c r="H1423" s="15" t="n"/>
      <c r="I1423" s="15" t="n"/>
      <c r="J1423" s="15">
        <f>C1420+F1420+G1420-I1420</f>
        <v/>
      </c>
      <c r="K1423" s="15" t="n"/>
      <c r="L1423" s="15">
        <f>K1420*Setup!$B$6</f>
        <v/>
      </c>
      <c r="M1423" s="15">
        <f>J1420-L1420</f>
        <v/>
      </c>
      <c r="N1423" s="21" t="n"/>
    </row>
    <row r="1424">
      <c r="A1424" s="295" t="n"/>
      <c r="B1424" s="14" t="n"/>
      <c r="C1424" s="15" t="n"/>
      <c r="D1424" s="15" t="n"/>
      <c r="E1424" s="15">
        <f>D1421*Setup!$B$5</f>
        <v/>
      </c>
      <c r="F1424" s="15">
        <f>D1421-E1421</f>
        <v/>
      </c>
      <c r="G1424" s="15" t="n"/>
      <c r="H1424" s="15" t="n"/>
      <c r="I1424" s="15" t="n"/>
      <c r="J1424" s="15">
        <f>C1421+F1421+G1421-I1421</f>
        <v/>
      </c>
      <c r="K1424" s="15" t="n"/>
      <c r="L1424" s="15">
        <f>K1421*Setup!$B$6</f>
        <v/>
      </c>
      <c r="M1424" s="15">
        <f>J1421-L1421</f>
        <v/>
      </c>
      <c r="N1424" s="21" t="n"/>
    </row>
    <row r="1425">
      <c r="A1425" s="295" t="n"/>
      <c r="B1425" s="14" t="n"/>
      <c r="C1425" s="15" t="n"/>
      <c r="D1425" s="15" t="n"/>
      <c r="E1425" s="15">
        <f>D1422*Setup!$B$5</f>
        <v/>
      </c>
      <c r="F1425" s="15">
        <f>D1422-E1422</f>
        <v/>
      </c>
      <c r="G1425" s="15" t="n"/>
      <c r="H1425" s="15" t="n"/>
      <c r="I1425" s="15" t="n"/>
      <c r="J1425" s="15">
        <f>C1422+F1422+G1422-I1422</f>
        <v/>
      </c>
      <c r="K1425" s="15" t="n"/>
      <c r="L1425" s="15">
        <f>K1422*Setup!$B$6</f>
        <v/>
      </c>
      <c r="M1425" s="15">
        <f>J1422-L1422</f>
        <v/>
      </c>
      <c r="N1425" s="21" t="n"/>
    </row>
    <row r="1426">
      <c r="A1426" s="295" t="n"/>
      <c r="B1426" s="14" t="n"/>
      <c r="C1426" s="15" t="n"/>
      <c r="D1426" s="15" t="n"/>
      <c r="E1426" s="15">
        <f>D1423*Setup!$B$5</f>
        <v/>
      </c>
      <c r="F1426" s="15">
        <f>D1423-E1423</f>
        <v/>
      </c>
      <c r="G1426" s="15" t="n"/>
      <c r="H1426" s="15" t="n"/>
      <c r="I1426" s="15" t="n"/>
      <c r="J1426" s="15">
        <f>C1423+F1423+G1423-I1423</f>
        <v/>
      </c>
      <c r="K1426" s="15" t="n"/>
      <c r="L1426" s="15">
        <f>K1423*Setup!$B$6</f>
        <v/>
      </c>
      <c r="M1426" s="15">
        <f>J1423-L1423</f>
        <v/>
      </c>
      <c r="N1426" s="21" t="n"/>
    </row>
    <row r="1427">
      <c r="A1427" s="295" t="n"/>
      <c r="B1427" s="14" t="n"/>
      <c r="C1427" s="15" t="n"/>
      <c r="D1427" s="15" t="n"/>
      <c r="E1427" s="15">
        <f>D1424*Setup!$B$5</f>
        <v/>
      </c>
      <c r="F1427" s="15">
        <f>D1424-E1424</f>
        <v/>
      </c>
      <c r="G1427" s="15" t="n"/>
      <c r="H1427" s="15" t="n"/>
      <c r="I1427" s="15" t="n"/>
      <c r="J1427" s="15">
        <f>C1424+F1424+G1424-I1424</f>
        <v/>
      </c>
      <c r="K1427" s="15" t="n"/>
      <c r="L1427" s="15">
        <f>K1424*Setup!$B$6</f>
        <v/>
      </c>
      <c r="M1427" s="15">
        <f>J1424-L1424</f>
        <v/>
      </c>
      <c r="N1427" s="21" t="n"/>
    </row>
    <row r="1428">
      <c r="A1428" s="295" t="n"/>
      <c r="B1428" s="14" t="n"/>
      <c r="C1428" s="15" t="n"/>
      <c r="D1428" s="15" t="n"/>
      <c r="E1428" s="15">
        <f>D1425*Setup!$B$5</f>
        <v/>
      </c>
      <c r="F1428" s="15">
        <f>D1425-E1425</f>
        <v/>
      </c>
      <c r="G1428" s="15" t="n"/>
      <c r="H1428" s="15" t="n"/>
      <c r="I1428" s="15" t="n"/>
      <c r="J1428" s="15">
        <f>C1425+F1425+G1425-I1425</f>
        <v/>
      </c>
      <c r="K1428" s="15" t="n"/>
      <c r="L1428" s="15">
        <f>K1425*Setup!$B$6</f>
        <v/>
      </c>
      <c r="M1428" s="15">
        <f>J1425-L1425</f>
        <v/>
      </c>
      <c r="N1428" s="21" t="n"/>
    </row>
    <row r="1429">
      <c r="A1429" s="295" t="n"/>
      <c r="B1429" s="14" t="n"/>
      <c r="C1429" s="15" t="n"/>
      <c r="D1429" s="15" t="n"/>
      <c r="E1429" s="15">
        <f>D1426*Setup!$B$5</f>
        <v/>
      </c>
      <c r="F1429" s="15">
        <f>D1426-E1426</f>
        <v/>
      </c>
      <c r="G1429" s="15" t="n"/>
      <c r="H1429" s="15" t="n"/>
      <c r="I1429" s="15" t="n"/>
      <c r="J1429" s="15">
        <f>C1426+F1426+G1426-I1426</f>
        <v/>
      </c>
      <c r="K1429" s="15" t="n"/>
      <c r="L1429" s="15">
        <f>K1426*Setup!$B$6</f>
        <v/>
      </c>
      <c r="M1429" s="15">
        <f>J1426-L1426</f>
        <v/>
      </c>
      <c r="N1429" s="21" t="n"/>
    </row>
    <row r="1430">
      <c r="A1430" s="295" t="n"/>
      <c r="B1430" s="14" t="n"/>
      <c r="C1430" s="15" t="n"/>
      <c r="D1430" s="15" t="n"/>
      <c r="E1430" s="15">
        <f>D1427*Setup!$B$5</f>
        <v/>
      </c>
      <c r="F1430" s="15">
        <f>D1427-E1427</f>
        <v/>
      </c>
      <c r="G1430" s="15" t="n"/>
      <c r="H1430" s="15" t="n"/>
      <c r="I1430" s="15" t="n"/>
      <c r="J1430" s="15">
        <f>C1427+F1427+G1427-I1427</f>
        <v/>
      </c>
      <c r="K1430" s="15" t="n"/>
      <c r="L1430" s="15">
        <f>K1427*Setup!$B$6</f>
        <v/>
      </c>
      <c r="M1430" s="15">
        <f>J1427-L1427</f>
        <v/>
      </c>
      <c r="N1430" s="21" t="n"/>
    </row>
    <row r="1431">
      <c r="A1431" s="295" t="n"/>
      <c r="B1431" s="14" t="n"/>
      <c r="C1431" s="15" t="n"/>
      <c r="D1431" s="15" t="n"/>
      <c r="E1431" s="15">
        <f>D1428*Setup!$B$5</f>
        <v/>
      </c>
      <c r="F1431" s="15">
        <f>D1428-E1428</f>
        <v/>
      </c>
      <c r="G1431" s="15" t="n"/>
      <c r="H1431" s="15" t="n"/>
      <c r="I1431" s="15" t="n"/>
      <c r="J1431" s="15">
        <f>C1428+F1428+G1428-I1428</f>
        <v/>
      </c>
      <c r="K1431" s="15" t="n"/>
      <c r="L1431" s="15">
        <f>K1428*Setup!$B$6</f>
        <v/>
      </c>
      <c r="M1431" s="15">
        <f>J1428-L1428</f>
        <v/>
      </c>
      <c r="N1431" s="21" t="n"/>
    </row>
    <row r="1432">
      <c r="A1432" s="295" t="n"/>
      <c r="B1432" s="14" t="n"/>
      <c r="C1432" s="15" t="n"/>
      <c r="D1432" s="15" t="n"/>
      <c r="E1432" s="15">
        <f>D1429*Setup!$B$5</f>
        <v/>
      </c>
      <c r="F1432" s="15">
        <f>D1429-E1429</f>
        <v/>
      </c>
      <c r="G1432" s="15" t="n"/>
      <c r="H1432" s="15" t="n"/>
      <c r="I1432" s="15" t="n"/>
      <c r="J1432" s="15">
        <f>C1429+F1429+G1429-I1429</f>
        <v/>
      </c>
      <c r="K1432" s="15" t="n"/>
      <c r="L1432" s="15">
        <f>K1429*Setup!$B$6</f>
        <v/>
      </c>
      <c r="M1432" s="15">
        <f>J1429-L1429</f>
        <v/>
      </c>
      <c r="N1432" s="21" t="n"/>
    </row>
    <row r="1433">
      <c r="A1433" s="295" t="n"/>
      <c r="B1433" s="14" t="n"/>
      <c r="C1433" s="15" t="n"/>
      <c r="D1433" s="15" t="n"/>
      <c r="E1433" s="15">
        <f>D1430*Setup!$B$5</f>
        <v/>
      </c>
      <c r="F1433" s="15">
        <f>D1430-E1430</f>
        <v/>
      </c>
      <c r="G1433" s="15" t="n"/>
      <c r="H1433" s="15" t="n"/>
      <c r="I1433" s="15" t="n"/>
      <c r="J1433" s="15">
        <f>C1430+F1430+G1430-I1430</f>
        <v/>
      </c>
      <c r="K1433" s="15" t="n"/>
      <c r="L1433" s="15">
        <f>K1430*Setup!$B$6</f>
        <v/>
      </c>
      <c r="M1433" s="15">
        <f>J1430-L1430</f>
        <v/>
      </c>
      <c r="N1433" s="21" t="n"/>
    </row>
    <row r="1434">
      <c r="A1434" s="295" t="n"/>
      <c r="B1434" s="14" t="n"/>
      <c r="C1434" s="15" t="n"/>
      <c r="D1434" s="15" t="n"/>
      <c r="E1434" s="15">
        <f>D1431*Setup!$B$5</f>
        <v/>
      </c>
      <c r="F1434" s="15">
        <f>D1431-E1431</f>
        <v/>
      </c>
      <c r="G1434" s="15" t="n"/>
      <c r="H1434" s="15" t="n"/>
      <c r="I1434" s="15" t="n"/>
      <c r="J1434" s="15">
        <f>C1431+F1431+G1431-I1431</f>
        <v/>
      </c>
      <c r="K1434" s="15" t="n"/>
      <c r="L1434" s="15">
        <f>K1431*Setup!$B$6</f>
        <v/>
      </c>
      <c r="M1434" s="15">
        <f>J1431-L1431</f>
        <v/>
      </c>
      <c r="N1434" s="21" t="n"/>
    </row>
    <row r="1435">
      <c r="A1435" s="295" t="n"/>
      <c r="B1435" s="14" t="n"/>
      <c r="C1435" s="15" t="n"/>
      <c r="D1435" s="15" t="n"/>
      <c r="E1435" s="15">
        <f>D1432*Setup!$B$5</f>
        <v/>
      </c>
      <c r="F1435" s="15">
        <f>D1432-E1432</f>
        <v/>
      </c>
      <c r="G1435" s="15" t="n"/>
      <c r="H1435" s="15" t="n"/>
      <c r="I1435" s="15" t="n"/>
      <c r="J1435" s="15">
        <f>C1432+F1432+G1432-I1432</f>
        <v/>
      </c>
      <c r="K1435" s="15" t="n"/>
      <c r="L1435" s="15">
        <f>K1432*Setup!$B$6</f>
        <v/>
      </c>
      <c r="M1435" s="15">
        <f>J1432-L1432</f>
        <v/>
      </c>
      <c r="N1435" s="21" t="n"/>
    </row>
    <row r="1436">
      <c r="A1436" s="295" t="n"/>
      <c r="B1436" s="14" t="n"/>
      <c r="C1436" s="15" t="n"/>
      <c r="D1436" s="15" t="n"/>
      <c r="E1436" s="15">
        <f>D1433*Setup!$B$5</f>
        <v/>
      </c>
      <c r="F1436" s="15">
        <f>D1433-E1433</f>
        <v/>
      </c>
      <c r="G1436" s="15" t="n"/>
      <c r="H1436" s="15" t="n"/>
      <c r="I1436" s="15" t="n"/>
      <c r="J1436" s="15">
        <f>C1433+F1433+G1433-I1433</f>
        <v/>
      </c>
      <c r="K1436" s="15" t="n"/>
      <c r="L1436" s="15">
        <f>K1433*Setup!$B$6</f>
        <v/>
      </c>
      <c r="M1436" s="15">
        <f>J1433-L1433</f>
        <v/>
      </c>
      <c r="N1436" s="21" t="n"/>
    </row>
    <row r="1437">
      <c r="A1437" s="295" t="n"/>
      <c r="B1437" s="14" t="n"/>
      <c r="C1437" s="15" t="n"/>
      <c r="D1437" s="15" t="n"/>
      <c r="E1437" s="15">
        <f>D1434*Setup!$B$5</f>
        <v/>
      </c>
      <c r="F1437" s="15">
        <f>D1434-E1434</f>
        <v/>
      </c>
      <c r="G1437" s="15" t="n"/>
      <c r="H1437" s="15" t="n"/>
      <c r="I1437" s="15" t="n"/>
      <c r="J1437" s="15">
        <f>C1434+F1434+G1434-I1434</f>
        <v/>
      </c>
      <c r="K1437" s="15" t="n"/>
      <c r="L1437" s="15">
        <f>K1434*Setup!$B$6</f>
        <v/>
      </c>
      <c r="M1437" s="15">
        <f>J1434-L1434</f>
        <v/>
      </c>
      <c r="N1437" s="21" t="n"/>
    </row>
    <row r="1438">
      <c r="A1438" s="295" t="n"/>
      <c r="B1438" s="14" t="n"/>
      <c r="C1438" s="15" t="n"/>
      <c r="D1438" s="15" t="n"/>
      <c r="E1438" s="15">
        <f>D1435*Setup!$B$5</f>
        <v/>
      </c>
      <c r="F1438" s="15">
        <f>D1435-E1435</f>
        <v/>
      </c>
      <c r="G1438" s="15" t="n"/>
      <c r="H1438" s="15" t="n"/>
      <c r="I1438" s="15" t="n"/>
      <c r="J1438" s="15">
        <f>C1435+F1435+G1435-I1435</f>
        <v/>
      </c>
      <c r="K1438" s="15" t="n"/>
      <c r="L1438" s="15">
        <f>K1435*Setup!$B$6</f>
        <v/>
      </c>
      <c r="M1438" s="15">
        <f>J1435-L1435</f>
        <v/>
      </c>
      <c r="N1438" s="21" t="n"/>
    </row>
    <row r="1439">
      <c r="A1439" s="295" t="n"/>
      <c r="B1439" s="14" t="n"/>
      <c r="C1439" s="15" t="n"/>
      <c r="D1439" s="15" t="n"/>
      <c r="E1439" s="15">
        <f>D1436*Setup!$B$5</f>
        <v/>
      </c>
      <c r="F1439" s="15">
        <f>D1436-E1436</f>
        <v/>
      </c>
      <c r="G1439" s="15" t="n"/>
      <c r="H1439" s="15" t="n"/>
      <c r="I1439" s="15" t="n"/>
      <c r="J1439" s="15">
        <f>C1436+F1436+G1436-I1436</f>
        <v/>
      </c>
      <c r="K1439" s="15" t="n"/>
      <c r="L1439" s="15">
        <f>K1436*Setup!$B$6</f>
        <v/>
      </c>
      <c r="M1439" s="15">
        <f>J1436-L1436</f>
        <v/>
      </c>
      <c r="N1439" s="21" t="n"/>
    </row>
    <row r="1440">
      <c r="A1440" s="295" t="n"/>
      <c r="B1440" s="14" t="n"/>
      <c r="C1440" s="15" t="n"/>
      <c r="D1440" s="15" t="n"/>
      <c r="E1440" s="15">
        <f>D1437*Setup!$B$5</f>
        <v/>
      </c>
      <c r="F1440" s="15">
        <f>D1437-E1437</f>
        <v/>
      </c>
      <c r="G1440" s="15" t="n"/>
      <c r="H1440" s="15" t="n"/>
      <c r="I1440" s="15" t="n"/>
      <c r="J1440" s="15">
        <f>C1437+F1437+G1437-I1437</f>
        <v/>
      </c>
      <c r="K1440" s="15" t="n"/>
      <c r="L1440" s="15">
        <f>K1437*Setup!$B$6</f>
        <v/>
      </c>
      <c r="M1440" s="15">
        <f>J1437-L1437</f>
        <v/>
      </c>
      <c r="N1440" s="21" t="n"/>
    </row>
    <row r="1441">
      <c r="A1441" s="295" t="n"/>
      <c r="B1441" s="14" t="n"/>
      <c r="C1441" s="15" t="n"/>
      <c r="D1441" s="15" t="n"/>
      <c r="E1441" s="15">
        <f>D1438*Setup!$B$5</f>
        <v/>
      </c>
      <c r="F1441" s="15">
        <f>D1438-E1438</f>
        <v/>
      </c>
      <c r="G1441" s="15" t="n"/>
      <c r="H1441" s="15" t="n"/>
      <c r="I1441" s="15" t="n"/>
      <c r="J1441" s="15">
        <f>C1438+F1438+G1438-I1438</f>
        <v/>
      </c>
      <c r="K1441" s="15" t="n"/>
      <c r="L1441" s="15">
        <f>K1438*Setup!$B$6</f>
        <v/>
      </c>
      <c r="M1441" s="15">
        <f>J1438-L1438</f>
        <v/>
      </c>
      <c r="N1441" s="21" t="n"/>
    </row>
    <row r="1442">
      <c r="A1442" s="295" t="n"/>
      <c r="B1442" s="14" t="n"/>
      <c r="C1442" s="15" t="n"/>
      <c r="D1442" s="15" t="n"/>
      <c r="E1442" s="15">
        <f>D1439*Setup!$B$5</f>
        <v/>
      </c>
      <c r="F1442" s="15">
        <f>D1439-E1439</f>
        <v/>
      </c>
      <c r="G1442" s="15" t="n"/>
      <c r="H1442" s="15" t="n"/>
      <c r="I1442" s="15" t="n"/>
      <c r="J1442" s="15">
        <f>C1439+F1439+G1439-I1439</f>
        <v/>
      </c>
      <c r="K1442" s="15" t="n"/>
      <c r="L1442" s="15">
        <f>K1439*Setup!$B$6</f>
        <v/>
      </c>
      <c r="M1442" s="15">
        <f>J1439-L1439</f>
        <v/>
      </c>
      <c r="N1442" s="21" t="n"/>
    </row>
    <row r="1443">
      <c r="A1443" s="295" t="n"/>
      <c r="B1443" s="14" t="n"/>
      <c r="C1443" s="15" t="n"/>
      <c r="D1443" s="15" t="n"/>
      <c r="E1443" s="15">
        <f>D1440*Setup!$B$5</f>
        <v/>
      </c>
      <c r="F1443" s="15">
        <f>D1440-E1440</f>
        <v/>
      </c>
      <c r="G1443" s="15" t="n"/>
      <c r="H1443" s="15" t="n"/>
      <c r="I1443" s="15" t="n"/>
      <c r="J1443" s="15">
        <f>C1440+F1440+G1440-I1440</f>
        <v/>
      </c>
      <c r="K1443" s="15" t="n"/>
      <c r="L1443" s="15">
        <f>K1440*Setup!$B$6</f>
        <v/>
      </c>
      <c r="M1443" s="15">
        <f>J1440-L1440</f>
        <v/>
      </c>
      <c r="N1443" s="21" t="n"/>
    </row>
    <row r="1444">
      <c r="A1444" s="295" t="n"/>
      <c r="B1444" s="14" t="n"/>
      <c r="C1444" s="15" t="n"/>
      <c r="D1444" s="15" t="n"/>
      <c r="E1444" s="15">
        <f>D1441*Setup!$B$5</f>
        <v/>
      </c>
      <c r="F1444" s="15">
        <f>D1441-E1441</f>
        <v/>
      </c>
      <c r="G1444" s="15" t="n"/>
      <c r="H1444" s="15" t="n"/>
      <c r="I1444" s="15" t="n"/>
      <c r="J1444" s="15">
        <f>C1441+F1441+G1441-I1441</f>
        <v/>
      </c>
      <c r="K1444" s="15" t="n"/>
      <c r="L1444" s="15">
        <f>K1441*Setup!$B$6</f>
        <v/>
      </c>
      <c r="M1444" s="15">
        <f>J1441-L1441</f>
        <v/>
      </c>
      <c r="N1444" s="21" t="n"/>
    </row>
    <row r="1445">
      <c r="A1445" s="295" t="n"/>
      <c r="B1445" s="14" t="n"/>
      <c r="C1445" s="15" t="n"/>
      <c r="D1445" s="15" t="n"/>
      <c r="E1445" s="15">
        <f>D1442*Setup!$B$5</f>
        <v/>
      </c>
      <c r="F1445" s="15">
        <f>D1442-E1442</f>
        <v/>
      </c>
      <c r="G1445" s="15" t="n"/>
      <c r="H1445" s="15" t="n"/>
      <c r="I1445" s="15" t="n"/>
      <c r="J1445" s="15">
        <f>C1442+F1442+G1442-I1442</f>
        <v/>
      </c>
      <c r="K1445" s="15" t="n"/>
      <c r="L1445" s="15">
        <f>K1442*Setup!$B$6</f>
        <v/>
      </c>
      <c r="M1445" s="15">
        <f>J1442-L1442</f>
        <v/>
      </c>
      <c r="N1445" s="21" t="n"/>
    </row>
    <row r="1446">
      <c r="A1446" s="295" t="n"/>
      <c r="B1446" s="14" t="n"/>
      <c r="C1446" s="15" t="n"/>
      <c r="D1446" s="15" t="n"/>
      <c r="E1446" s="15">
        <f>D1443*Setup!$B$5</f>
        <v/>
      </c>
      <c r="F1446" s="15">
        <f>D1443-E1443</f>
        <v/>
      </c>
      <c r="G1446" s="15" t="n"/>
      <c r="H1446" s="15" t="n"/>
      <c r="I1446" s="15" t="n"/>
      <c r="J1446" s="15">
        <f>C1443+F1443+G1443-I1443</f>
        <v/>
      </c>
      <c r="K1446" s="15" t="n"/>
      <c r="L1446" s="15">
        <f>K1443*Setup!$B$6</f>
        <v/>
      </c>
      <c r="M1446" s="15">
        <f>J1443-L1443</f>
        <v/>
      </c>
      <c r="N1446" s="21" t="n"/>
    </row>
    <row r="1447">
      <c r="A1447" s="295" t="n"/>
      <c r="B1447" s="14" t="n"/>
      <c r="C1447" s="15" t="n"/>
      <c r="D1447" s="15" t="n"/>
      <c r="E1447" s="15">
        <f>D1444*Setup!$B$5</f>
        <v/>
      </c>
      <c r="F1447" s="15">
        <f>D1444-E1444</f>
        <v/>
      </c>
      <c r="G1447" s="15" t="n"/>
      <c r="H1447" s="15" t="n"/>
      <c r="I1447" s="15" t="n"/>
      <c r="J1447" s="15">
        <f>C1444+F1444+G1444-I1444</f>
        <v/>
      </c>
      <c r="K1447" s="15" t="n"/>
      <c r="L1447" s="15">
        <f>K1444*Setup!$B$6</f>
        <v/>
      </c>
      <c r="M1447" s="15">
        <f>J1444-L1444</f>
        <v/>
      </c>
      <c r="N1447" s="21" t="n"/>
    </row>
    <row r="1448">
      <c r="A1448" s="295" t="n"/>
      <c r="B1448" s="14" t="n"/>
      <c r="C1448" s="15" t="n"/>
      <c r="D1448" s="15" t="n"/>
      <c r="E1448" s="15">
        <f>D1445*Setup!$B$5</f>
        <v/>
      </c>
      <c r="F1448" s="15">
        <f>D1445-E1445</f>
        <v/>
      </c>
      <c r="G1448" s="15" t="n"/>
      <c r="H1448" s="15" t="n"/>
      <c r="I1448" s="15" t="n"/>
      <c r="J1448" s="15">
        <f>C1445+F1445+G1445-I1445</f>
        <v/>
      </c>
      <c r="K1448" s="15" t="n"/>
      <c r="L1448" s="15">
        <f>K1445*Setup!$B$6</f>
        <v/>
      </c>
      <c r="M1448" s="15">
        <f>J1445-L1445</f>
        <v/>
      </c>
      <c r="N1448" s="21" t="n"/>
    </row>
    <row r="1449">
      <c r="A1449" s="295" t="n"/>
      <c r="B1449" s="14" t="n"/>
      <c r="C1449" s="15" t="n"/>
      <c r="D1449" s="15" t="n"/>
      <c r="E1449" s="15">
        <f>D1446*Setup!$B$5</f>
        <v/>
      </c>
      <c r="F1449" s="15">
        <f>D1446-E1446</f>
        <v/>
      </c>
      <c r="G1449" s="15" t="n"/>
      <c r="H1449" s="15" t="n"/>
      <c r="I1449" s="15" t="n"/>
      <c r="J1449" s="15">
        <f>C1446+F1446+G1446-I1446</f>
        <v/>
      </c>
      <c r="K1449" s="15" t="n"/>
      <c r="L1449" s="15">
        <f>K1446*Setup!$B$6</f>
        <v/>
      </c>
      <c r="M1449" s="15">
        <f>J1446-L1446</f>
        <v/>
      </c>
      <c r="N1449" s="21" t="n"/>
    </row>
    <row r="1450">
      <c r="A1450" s="295" t="n"/>
      <c r="B1450" s="14" t="n"/>
      <c r="C1450" s="15" t="n"/>
      <c r="D1450" s="15" t="n"/>
      <c r="E1450" s="15">
        <f>D1447*Setup!$B$5</f>
        <v/>
      </c>
      <c r="F1450" s="15">
        <f>D1447-E1447</f>
        <v/>
      </c>
      <c r="G1450" s="15" t="n"/>
      <c r="H1450" s="15" t="n"/>
      <c r="I1450" s="15" t="n"/>
      <c r="J1450" s="15">
        <f>C1447+F1447+G1447-I1447</f>
        <v/>
      </c>
      <c r="K1450" s="15" t="n"/>
      <c r="L1450" s="15">
        <f>K1447*Setup!$B$6</f>
        <v/>
      </c>
      <c r="M1450" s="15">
        <f>J1447-L1447</f>
        <v/>
      </c>
      <c r="N1450" s="21" t="n"/>
    </row>
    <row r="1451">
      <c r="A1451" s="295" t="n"/>
      <c r="B1451" s="14" t="n"/>
      <c r="C1451" s="15" t="n"/>
      <c r="D1451" s="15" t="n"/>
      <c r="E1451" s="15">
        <f>D1448*Setup!$B$5</f>
        <v/>
      </c>
      <c r="F1451" s="15">
        <f>D1448-E1448</f>
        <v/>
      </c>
      <c r="G1451" s="15" t="n"/>
      <c r="H1451" s="15" t="n"/>
      <c r="I1451" s="15" t="n"/>
      <c r="J1451" s="15">
        <f>C1448+F1448+G1448-I1448</f>
        <v/>
      </c>
      <c r="K1451" s="15" t="n"/>
      <c r="L1451" s="15">
        <f>K1448*Setup!$B$6</f>
        <v/>
      </c>
      <c r="M1451" s="15">
        <f>J1448-L1448</f>
        <v/>
      </c>
      <c r="N1451" s="21" t="n"/>
    </row>
    <row r="1452">
      <c r="A1452" s="295" t="n"/>
      <c r="B1452" s="14" t="n"/>
      <c r="C1452" s="15" t="n"/>
      <c r="D1452" s="15" t="n"/>
      <c r="E1452" s="15">
        <f>D1449*Setup!$B$5</f>
        <v/>
      </c>
      <c r="F1452" s="15">
        <f>D1449-E1449</f>
        <v/>
      </c>
      <c r="G1452" s="15" t="n"/>
      <c r="H1452" s="15" t="n"/>
      <c r="I1452" s="15" t="n"/>
      <c r="J1452" s="15">
        <f>C1449+F1449+G1449-I1449</f>
        <v/>
      </c>
      <c r="K1452" s="15" t="n"/>
      <c r="L1452" s="15">
        <f>K1449*Setup!$B$6</f>
        <v/>
      </c>
      <c r="M1452" s="15">
        <f>J1449-L1449</f>
        <v/>
      </c>
      <c r="N1452" s="21" t="n"/>
    </row>
    <row r="1453">
      <c r="A1453" s="295" t="n"/>
      <c r="B1453" s="14" t="n"/>
      <c r="C1453" s="15" t="n"/>
      <c r="D1453" s="15" t="n"/>
      <c r="E1453" s="15">
        <f>D1450*Setup!$B$5</f>
        <v/>
      </c>
      <c r="F1453" s="15">
        <f>D1450-E1450</f>
        <v/>
      </c>
      <c r="G1453" s="15" t="n"/>
      <c r="H1453" s="15" t="n"/>
      <c r="I1453" s="15" t="n"/>
      <c r="J1453" s="15">
        <f>C1450+F1450+G1450-I1450</f>
        <v/>
      </c>
      <c r="K1453" s="15" t="n"/>
      <c r="L1453" s="15">
        <f>K1450*Setup!$B$6</f>
        <v/>
      </c>
      <c r="M1453" s="15">
        <f>J1450-L1450</f>
        <v/>
      </c>
      <c r="N1453" s="21" t="n"/>
    </row>
    <row r="1454">
      <c r="A1454" s="295" t="n"/>
      <c r="B1454" s="14" t="n"/>
      <c r="C1454" s="15" t="n"/>
      <c r="D1454" s="15" t="n"/>
      <c r="E1454" s="15">
        <f>D1451*Setup!$B$5</f>
        <v/>
      </c>
      <c r="F1454" s="15">
        <f>D1451-E1451</f>
        <v/>
      </c>
      <c r="G1454" s="15" t="n"/>
      <c r="H1454" s="15" t="n"/>
      <c r="I1454" s="15" t="n"/>
      <c r="J1454" s="15">
        <f>C1451+F1451+G1451-I1451</f>
        <v/>
      </c>
      <c r="K1454" s="15" t="n"/>
      <c r="L1454" s="15">
        <f>K1451*Setup!$B$6</f>
        <v/>
      </c>
      <c r="M1454" s="15">
        <f>J1451-L1451</f>
        <v/>
      </c>
      <c r="N1454" s="21" t="n"/>
    </row>
    <row r="1455">
      <c r="A1455" s="295" t="n"/>
      <c r="B1455" s="14" t="n"/>
      <c r="C1455" s="15" t="n"/>
      <c r="D1455" s="15" t="n"/>
      <c r="E1455" s="15">
        <f>D1452*Setup!$B$5</f>
        <v/>
      </c>
      <c r="F1455" s="15">
        <f>D1452-E1452</f>
        <v/>
      </c>
      <c r="G1455" s="15" t="n"/>
      <c r="H1455" s="15" t="n"/>
      <c r="I1455" s="15" t="n"/>
      <c r="J1455" s="15">
        <f>C1452+F1452+G1452-I1452</f>
        <v/>
      </c>
      <c r="K1455" s="15" t="n"/>
      <c r="L1455" s="15">
        <f>K1452*Setup!$B$6</f>
        <v/>
      </c>
      <c r="M1455" s="15">
        <f>J1452-L1452</f>
        <v/>
      </c>
      <c r="N1455" s="21" t="n"/>
    </row>
    <row r="1456">
      <c r="A1456" s="295" t="n"/>
      <c r="B1456" s="14" t="n"/>
      <c r="C1456" s="15" t="n"/>
      <c r="D1456" s="15" t="n"/>
      <c r="E1456" s="15">
        <f>D1453*Setup!$B$5</f>
        <v/>
      </c>
      <c r="F1456" s="15">
        <f>D1453-E1453</f>
        <v/>
      </c>
      <c r="G1456" s="15" t="n"/>
      <c r="H1456" s="15" t="n"/>
      <c r="I1456" s="15" t="n"/>
      <c r="J1456" s="15">
        <f>C1453+F1453+G1453-I1453</f>
        <v/>
      </c>
      <c r="K1456" s="15" t="n"/>
      <c r="L1456" s="15">
        <f>K1453*Setup!$B$6</f>
        <v/>
      </c>
      <c r="M1456" s="15">
        <f>J1453-L1453</f>
        <v/>
      </c>
      <c r="N1456" s="21" t="n"/>
    </row>
    <row r="1457">
      <c r="A1457" s="295" t="n"/>
      <c r="B1457" s="14" t="n"/>
      <c r="C1457" s="15" t="n"/>
      <c r="D1457" s="15" t="n"/>
      <c r="E1457" s="15">
        <f>D1454*Setup!$B$5</f>
        <v/>
      </c>
      <c r="F1457" s="15">
        <f>D1454-E1454</f>
        <v/>
      </c>
      <c r="G1457" s="15" t="n"/>
      <c r="H1457" s="15" t="n"/>
      <c r="I1457" s="15" t="n"/>
      <c r="J1457" s="15">
        <f>C1454+F1454+G1454-I1454</f>
        <v/>
      </c>
      <c r="K1457" s="15" t="n"/>
      <c r="L1457" s="15">
        <f>K1454*Setup!$B$6</f>
        <v/>
      </c>
      <c r="M1457" s="15">
        <f>J1454-L1454</f>
        <v/>
      </c>
      <c r="N1457" s="21" t="n"/>
    </row>
    <row r="1458">
      <c r="A1458" s="295" t="n"/>
      <c r="B1458" s="14" t="n"/>
      <c r="C1458" s="15" t="n"/>
      <c r="D1458" s="15" t="n"/>
      <c r="E1458" s="15">
        <f>D1455*Setup!$B$5</f>
        <v/>
      </c>
      <c r="F1458" s="15">
        <f>D1455-E1455</f>
        <v/>
      </c>
      <c r="G1458" s="15" t="n"/>
      <c r="H1458" s="15" t="n"/>
      <c r="I1458" s="15" t="n"/>
      <c r="J1458" s="15">
        <f>C1455+F1455+G1455-I1455</f>
        <v/>
      </c>
      <c r="K1458" s="15" t="n"/>
      <c r="L1458" s="15">
        <f>K1455*Setup!$B$6</f>
        <v/>
      </c>
      <c r="M1458" s="15">
        <f>J1455-L1455</f>
        <v/>
      </c>
      <c r="N1458" s="21" t="n"/>
    </row>
    <row r="1459">
      <c r="A1459" s="295" t="n"/>
      <c r="B1459" s="14" t="n"/>
      <c r="C1459" s="15" t="n"/>
      <c r="D1459" s="15" t="n"/>
      <c r="E1459" s="15">
        <f>D1456*Setup!$B$5</f>
        <v/>
      </c>
      <c r="F1459" s="15">
        <f>D1456-E1456</f>
        <v/>
      </c>
      <c r="G1459" s="15" t="n"/>
      <c r="H1459" s="15" t="n"/>
      <c r="I1459" s="15" t="n"/>
      <c r="J1459" s="15">
        <f>C1456+F1456+G1456-I1456</f>
        <v/>
      </c>
      <c r="K1459" s="15" t="n"/>
      <c r="L1459" s="15">
        <f>K1456*Setup!$B$6</f>
        <v/>
      </c>
      <c r="M1459" s="15">
        <f>J1456-L1456</f>
        <v/>
      </c>
      <c r="N1459" s="21" t="n"/>
    </row>
    <row r="1460">
      <c r="A1460" s="295" t="n"/>
      <c r="B1460" s="14" t="n"/>
      <c r="C1460" s="15" t="n"/>
      <c r="D1460" s="15" t="n"/>
      <c r="E1460" s="15">
        <f>D1457*Setup!$B$5</f>
        <v/>
      </c>
      <c r="F1460" s="15">
        <f>D1457-E1457</f>
        <v/>
      </c>
      <c r="G1460" s="15" t="n"/>
      <c r="H1460" s="15" t="n"/>
      <c r="I1460" s="15" t="n"/>
      <c r="J1460" s="15">
        <f>C1457+F1457+G1457-I1457</f>
        <v/>
      </c>
      <c r="K1460" s="15" t="n"/>
      <c r="L1460" s="15">
        <f>K1457*Setup!$B$6</f>
        <v/>
      </c>
      <c r="M1460" s="15">
        <f>J1457-L1457</f>
        <v/>
      </c>
      <c r="N1460" s="21" t="n"/>
    </row>
    <row r="1461">
      <c r="A1461" s="295" t="n"/>
      <c r="B1461" s="14" t="n"/>
      <c r="C1461" s="15" t="n"/>
      <c r="D1461" s="15" t="n"/>
      <c r="E1461" s="15">
        <f>D1458*Setup!$B$5</f>
        <v/>
      </c>
      <c r="F1461" s="15">
        <f>D1458-E1458</f>
        <v/>
      </c>
      <c r="G1461" s="15" t="n"/>
      <c r="H1461" s="15" t="n"/>
      <c r="I1461" s="15" t="n"/>
      <c r="J1461" s="15">
        <f>C1458+F1458+G1458-I1458</f>
        <v/>
      </c>
      <c r="K1461" s="15" t="n"/>
      <c r="L1461" s="15">
        <f>K1458*Setup!$B$6</f>
        <v/>
      </c>
      <c r="M1461" s="15">
        <f>J1458-L1458</f>
        <v/>
      </c>
      <c r="N1461" s="21" t="n"/>
    </row>
    <row r="1462">
      <c r="A1462" s="295" t="n"/>
      <c r="B1462" s="14" t="n"/>
      <c r="C1462" s="15" t="n"/>
      <c r="D1462" s="15" t="n"/>
      <c r="E1462" s="15">
        <f>D1459*Setup!$B$5</f>
        <v/>
      </c>
      <c r="F1462" s="15">
        <f>D1459-E1459</f>
        <v/>
      </c>
      <c r="G1462" s="15" t="n"/>
      <c r="H1462" s="15" t="n"/>
      <c r="I1462" s="15" t="n"/>
      <c r="J1462" s="15">
        <f>C1459+F1459+G1459-I1459</f>
        <v/>
      </c>
      <c r="K1462" s="15" t="n"/>
      <c r="L1462" s="15">
        <f>K1459*Setup!$B$6</f>
        <v/>
      </c>
      <c r="M1462" s="15">
        <f>J1459-L1459</f>
        <v/>
      </c>
      <c r="N1462" s="21" t="n"/>
    </row>
    <row r="1463">
      <c r="A1463" s="295" t="n"/>
      <c r="B1463" s="14" t="n"/>
      <c r="C1463" s="15" t="n"/>
      <c r="D1463" s="15" t="n"/>
      <c r="E1463" s="15">
        <f>D1460*Setup!$B$5</f>
        <v/>
      </c>
      <c r="F1463" s="15">
        <f>D1460-E1460</f>
        <v/>
      </c>
      <c r="G1463" s="15" t="n"/>
      <c r="H1463" s="15" t="n"/>
      <c r="I1463" s="15" t="n"/>
      <c r="J1463" s="15">
        <f>C1460+F1460+G1460-I1460</f>
        <v/>
      </c>
      <c r="K1463" s="15" t="n"/>
      <c r="L1463" s="15">
        <f>K1460*Setup!$B$6</f>
        <v/>
      </c>
      <c r="M1463" s="15">
        <f>J1460-L1460</f>
        <v/>
      </c>
      <c r="N1463" s="21" t="n"/>
    </row>
    <row r="1464">
      <c r="A1464" s="295" t="n"/>
      <c r="B1464" s="14" t="n"/>
      <c r="C1464" s="15" t="n"/>
      <c r="D1464" s="15" t="n"/>
      <c r="E1464" s="15">
        <f>D1461*Setup!$B$5</f>
        <v/>
      </c>
      <c r="F1464" s="15">
        <f>D1461-E1461</f>
        <v/>
      </c>
      <c r="G1464" s="15" t="n"/>
      <c r="H1464" s="15" t="n"/>
      <c r="I1464" s="15" t="n"/>
      <c r="J1464" s="15">
        <f>C1461+F1461+G1461-I1461</f>
        <v/>
      </c>
      <c r="K1464" s="15" t="n"/>
      <c r="L1464" s="15">
        <f>K1461*Setup!$B$6</f>
        <v/>
      </c>
      <c r="M1464" s="15">
        <f>J1461-L1461</f>
        <v/>
      </c>
      <c r="N1464" s="21" t="n"/>
    </row>
    <row r="1465">
      <c r="A1465" s="295" t="n"/>
      <c r="B1465" s="14" t="n"/>
      <c r="C1465" s="15" t="n"/>
      <c r="D1465" s="15" t="n"/>
      <c r="E1465" s="15">
        <f>D1462*Setup!$B$5</f>
        <v/>
      </c>
      <c r="F1465" s="15">
        <f>D1462-E1462</f>
        <v/>
      </c>
      <c r="G1465" s="15" t="n"/>
      <c r="H1465" s="15" t="n"/>
      <c r="I1465" s="15" t="n"/>
      <c r="J1465" s="15">
        <f>C1462+F1462+G1462-I1462</f>
        <v/>
      </c>
      <c r="K1465" s="15" t="n"/>
      <c r="L1465" s="15">
        <f>K1462*Setup!$B$6</f>
        <v/>
      </c>
      <c r="M1465" s="15">
        <f>J1462-L1462</f>
        <v/>
      </c>
      <c r="N1465" s="21" t="n"/>
    </row>
    <row r="1466">
      <c r="A1466" s="295" t="n"/>
      <c r="B1466" s="14" t="n"/>
      <c r="C1466" s="15" t="n"/>
      <c r="D1466" s="15" t="n"/>
      <c r="E1466" s="15">
        <f>D1463*Setup!$B$5</f>
        <v/>
      </c>
      <c r="F1466" s="15">
        <f>D1463-E1463</f>
        <v/>
      </c>
      <c r="G1466" s="15" t="n"/>
      <c r="H1466" s="15" t="n"/>
      <c r="I1466" s="15" t="n"/>
      <c r="J1466" s="15">
        <f>C1463+F1463+G1463-I1463</f>
        <v/>
      </c>
      <c r="K1466" s="15" t="n"/>
      <c r="L1466" s="15">
        <f>K1463*Setup!$B$6</f>
        <v/>
      </c>
      <c r="M1466" s="15">
        <f>J1463-L1463</f>
        <v/>
      </c>
      <c r="N1466" s="21" t="n"/>
    </row>
    <row r="1467">
      <c r="A1467" s="295" t="n"/>
      <c r="B1467" s="14" t="n"/>
      <c r="C1467" s="15" t="n"/>
      <c r="D1467" s="15" t="n"/>
      <c r="E1467" s="15">
        <f>D1464*Setup!$B$5</f>
        <v/>
      </c>
      <c r="F1467" s="15">
        <f>D1464-E1464</f>
        <v/>
      </c>
      <c r="G1467" s="15" t="n"/>
      <c r="H1467" s="15" t="n"/>
      <c r="I1467" s="15" t="n"/>
      <c r="J1467" s="15">
        <f>C1464+F1464+G1464-I1464</f>
        <v/>
      </c>
      <c r="K1467" s="15" t="n"/>
      <c r="L1467" s="15">
        <f>K1464*Setup!$B$6</f>
        <v/>
      </c>
      <c r="M1467" s="15">
        <f>J1464-L1464</f>
        <v/>
      </c>
      <c r="N1467" s="21" t="n"/>
    </row>
    <row r="1468">
      <c r="A1468" s="295" t="n"/>
      <c r="B1468" s="14" t="n"/>
      <c r="C1468" s="15" t="n"/>
      <c r="D1468" s="15" t="n"/>
      <c r="E1468" s="15">
        <f>D1465*Setup!$B$5</f>
        <v/>
      </c>
      <c r="F1468" s="15">
        <f>D1465-E1465</f>
        <v/>
      </c>
      <c r="G1468" s="15" t="n"/>
      <c r="H1468" s="15" t="n"/>
      <c r="I1468" s="15" t="n"/>
      <c r="J1468" s="15">
        <f>C1465+F1465+G1465-I1465</f>
        <v/>
      </c>
      <c r="K1468" s="15" t="n"/>
      <c r="L1468" s="15">
        <f>K1465*Setup!$B$6</f>
        <v/>
      </c>
      <c r="M1468" s="15">
        <f>J1465-L1465</f>
        <v/>
      </c>
      <c r="N1468" s="21" t="n"/>
    </row>
    <row r="1469">
      <c r="A1469" s="295" t="n"/>
      <c r="B1469" s="14" t="n"/>
      <c r="C1469" s="15" t="n"/>
      <c r="D1469" s="15" t="n"/>
      <c r="E1469" s="15">
        <f>D1466*Setup!$B$5</f>
        <v/>
      </c>
      <c r="F1469" s="15">
        <f>D1466-E1466</f>
        <v/>
      </c>
      <c r="G1469" s="15" t="n"/>
      <c r="H1469" s="15" t="n"/>
      <c r="I1469" s="15" t="n"/>
      <c r="J1469" s="15">
        <f>C1466+F1466+G1466-I1466</f>
        <v/>
      </c>
      <c r="K1469" s="15" t="n"/>
      <c r="L1469" s="15">
        <f>K1466*Setup!$B$6</f>
        <v/>
      </c>
      <c r="M1469" s="15">
        <f>J1466-L1466</f>
        <v/>
      </c>
      <c r="N1469" s="21" t="n"/>
    </row>
    <row r="1470">
      <c r="A1470" s="295" t="n"/>
      <c r="B1470" s="14" t="n"/>
      <c r="C1470" s="15" t="n"/>
      <c r="D1470" s="15" t="n"/>
      <c r="E1470" s="15">
        <f>D1467*Setup!$B$5</f>
        <v/>
      </c>
      <c r="F1470" s="15">
        <f>D1467-E1467</f>
        <v/>
      </c>
      <c r="G1470" s="15" t="n"/>
      <c r="H1470" s="15" t="n"/>
      <c r="I1470" s="15" t="n"/>
      <c r="J1470" s="15">
        <f>C1467+F1467+G1467-I1467</f>
        <v/>
      </c>
      <c r="K1470" s="15" t="n"/>
      <c r="L1470" s="15">
        <f>K1467*Setup!$B$6</f>
        <v/>
      </c>
      <c r="M1470" s="15">
        <f>J1467-L1467</f>
        <v/>
      </c>
      <c r="N1470" s="21" t="n"/>
    </row>
    <row r="1471">
      <c r="A1471" s="295" t="n"/>
      <c r="B1471" s="14" t="n"/>
      <c r="C1471" s="15" t="n"/>
      <c r="D1471" s="15" t="n"/>
      <c r="E1471" s="15">
        <f>D1468*Setup!$B$5</f>
        <v/>
      </c>
      <c r="F1471" s="15">
        <f>D1468-E1468</f>
        <v/>
      </c>
      <c r="G1471" s="15" t="n"/>
      <c r="H1471" s="15" t="n"/>
      <c r="I1471" s="15" t="n"/>
      <c r="J1471" s="15">
        <f>C1468+F1468+G1468-I1468</f>
        <v/>
      </c>
      <c r="K1471" s="15" t="n"/>
      <c r="L1471" s="15">
        <f>K1468*Setup!$B$6</f>
        <v/>
      </c>
      <c r="M1471" s="15">
        <f>J1468-L1468</f>
        <v/>
      </c>
      <c r="N1471" s="21" t="n"/>
    </row>
    <row r="1472">
      <c r="A1472" s="295" t="n"/>
      <c r="B1472" s="14" t="n"/>
      <c r="C1472" s="15" t="n"/>
      <c r="D1472" s="15" t="n"/>
      <c r="E1472" s="15">
        <f>D1469*Setup!$B$5</f>
        <v/>
      </c>
      <c r="F1472" s="15">
        <f>D1469-E1469</f>
        <v/>
      </c>
      <c r="G1472" s="15" t="n"/>
      <c r="H1472" s="15" t="n"/>
      <c r="I1472" s="15" t="n"/>
      <c r="J1472" s="15">
        <f>C1469+F1469+G1469-I1469</f>
        <v/>
      </c>
      <c r="K1472" s="15" t="n"/>
      <c r="L1472" s="15">
        <f>K1469*Setup!$B$6</f>
        <v/>
      </c>
      <c r="M1472" s="15">
        <f>J1469-L1469</f>
        <v/>
      </c>
      <c r="N1472" s="21" t="n"/>
    </row>
    <row r="1473">
      <c r="A1473" s="295" t="n"/>
      <c r="B1473" s="14" t="n"/>
      <c r="C1473" s="15" t="n"/>
      <c r="D1473" s="15" t="n"/>
      <c r="E1473" s="15">
        <f>D1470*Setup!$B$5</f>
        <v/>
      </c>
      <c r="F1473" s="15">
        <f>D1470-E1470</f>
        <v/>
      </c>
      <c r="G1473" s="15" t="n"/>
      <c r="H1473" s="15" t="n"/>
      <c r="I1473" s="15" t="n"/>
      <c r="J1473" s="15">
        <f>C1470+F1470+G1470-I1470</f>
        <v/>
      </c>
      <c r="K1473" s="15" t="n"/>
      <c r="L1473" s="15">
        <f>K1470*Setup!$B$6</f>
        <v/>
      </c>
      <c r="M1473" s="15">
        <f>J1470-L1470</f>
        <v/>
      </c>
      <c r="N1473" s="21" t="n"/>
    </row>
    <row r="1474">
      <c r="A1474" s="295" t="n"/>
      <c r="B1474" s="14" t="n"/>
      <c r="C1474" s="15" t="n"/>
      <c r="D1474" s="15" t="n"/>
      <c r="E1474" s="15">
        <f>D1471*Setup!$B$5</f>
        <v/>
      </c>
      <c r="F1474" s="15">
        <f>D1471-E1471</f>
        <v/>
      </c>
      <c r="G1474" s="15" t="n"/>
      <c r="H1474" s="15" t="n"/>
      <c r="I1474" s="15" t="n"/>
      <c r="J1474" s="15">
        <f>C1471+F1471+G1471-I1471</f>
        <v/>
      </c>
      <c r="K1474" s="15" t="n"/>
      <c r="L1474" s="15">
        <f>K1471*Setup!$B$6</f>
        <v/>
      </c>
      <c r="M1474" s="15">
        <f>J1471-L1471</f>
        <v/>
      </c>
      <c r="N1474" s="21" t="n"/>
    </row>
    <row r="1475">
      <c r="A1475" s="295" t="n"/>
      <c r="B1475" s="14" t="n"/>
      <c r="C1475" s="15" t="n"/>
      <c r="D1475" s="15" t="n"/>
      <c r="E1475" s="15">
        <f>D1472*Setup!$B$5</f>
        <v/>
      </c>
      <c r="F1475" s="15">
        <f>D1472-E1472</f>
        <v/>
      </c>
      <c r="G1475" s="15" t="n"/>
      <c r="H1475" s="15" t="n"/>
      <c r="I1475" s="15" t="n"/>
      <c r="J1475" s="15">
        <f>C1472+F1472+G1472-I1472</f>
        <v/>
      </c>
      <c r="K1475" s="15" t="n"/>
      <c r="L1475" s="15">
        <f>K1472*Setup!$B$6</f>
        <v/>
      </c>
      <c r="M1475" s="15">
        <f>J1472-L1472</f>
        <v/>
      </c>
      <c r="N1475" s="21" t="n"/>
    </row>
    <row r="1476">
      <c r="A1476" s="295" t="n"/>
      <c r="B1476" s="14" t="n"/>
      <c r="C1476" s="15" t="n"/>
      <c r="D1476" s="15" t="n"/>
      <c r="E1476" s="15">
        <f>D1473*Setup!$B$5</f>
        <v/>
      </c>
      <c r="F1476" s="15">
        <f>D1473-E1473</f>
        <v/>
      </c>
      <c r="G1476" s="15" t="n"/>
      <c r="H1476" s="15" t="n"/>
      <c r="I1476" s="15" t="n"/>
      <c r="J1476" s="15">
        <f>C1473+F1473+G1473-I1473</f>
        <v/>
      </c>
      <c r="K1476" s="15" t="n"/>
      <c r="L1476" s="15">
        <f>K1473*Setup!$B$6</f>
        <v/>
      </c>
      <c r="M1476" s="15">
        <f>J1473-L1473</f>
        <v/>
      </c>
      <c r="N1476" s="21" t="n"/>
    </row>
    <row r="1477">
      <c r="A1477" s="295" t="n"/>
      <c r="B1477" s="14" t="n"/>
      <c r="C1477" s="15" t="n"/>
      <c r="D1477" s="15" t="n"/>
      <c r="E1477" s="15">
        <f>D1474*Setup!$B$5</f>
        <v/>
      </c>
      <c r="F1477" s="15">
        <f>D1474-E1474</f>
        <v/>
      </c>
      <c r="G1477" s="15" t="n"/>
      <c r="H1477" s="15" t="n"/>
      <c r="I1477" s="15" t="n"/>
      <c r="J1477" s="15">
        <f>C1474+F1474+G1474-I1474</f>
        <v/>
      </c>
      <c r="K1477" s="15" t="n"/>
      <c r="L1477" s="15">
        <f>K1474*Setup!$B$6</f>
        <v/>
      </c>
      <c r="M1477" s="15">
        <f>J1474-L1474</f>
        <v/>
      </c>
      <c r="N1477" s="21" t="n"/>
    </row>
    <row r="1478">
      <c r="A1478" s="295" t="n"/>
      <c r="B1478" s="14" t="n"/>
      <c r="C1478" s="15" t="n"/>
      <c r="D1478" s="15" t="n"/>
      <c r="E1478" s="15">
        <f>D1475*Setup!$B$5</f>
        <v/>
      </c>
      <c r="F1478" s="15">
        <f>D1475-E1475</f>
        <v/>
      </c>
      <c r="G1478" s="15" t="n"/>
      <c r="H1478" s="15" t="n"/>
      <c r="I1478" s="15" t="n"/>
      <c r="J1478" s="15">
        <f>C1475+F1475+G1475-I1475</f>
        <v/>
      </c>
      <c r="K1478" s="15" t="n"/>
      <c r="L1478" s="15">
        <f>K1475*Setup!$B$6</f>
        <v/>
      </c>
      <c r="M1478" s="15">
        <f>J1475-L1475</f>
        <v/>
      </c>
      <c r="N1478" s="21" t="n"/>
    </row>
    <row r="1479">
      <c r="A1479" s="295" t="n"/>
      <c r="B1479" s="14" t="n"/>
      <c r="C1479" s="15" t="n"/>
      <c r="D1479" s="15" t="n"/>
      <c r="E1479" s="15">
        <f>D1476*Setup!$B$5</f>
        <v/>
      </c>
      <c r="F1479" s="15">
        <f>D1476-E1476</f>
        <v/>
      </c>
      <c r="G1479" s="15" t="n"/>
      <c r="H1479" s="15" t="n"/>
      <c r="I1479" s="15" t="n"/>
      <c r="J1479" s="15">
        <f>C1476+F1476+G1476-I1476</f>
        <v/>
      </c>
      <c r="K1479" s="15" t="n"/>
      <c r="L1479" s="15">
        <f>K1476*Setup!$B$6</f>
        <v/>
      </c>
      <c r="M1479" s="15">
        <f>J1476-L1476</f>
        <v/>
      </c>
      <c r="N1479" s="21" t="n"/>
    </row>
    <row r="1480">
      <c r="A1480" s="295" t="n"/>
      <c r="B1480" s="14" t="n"/>
      <c r="C1480" s="15" t="n"/>
      <c r="D1480" s="15" t="n"/>
      <c r="E1480" s="15">
        <f>D1477*Setup!$B$5</f>
        <v/>
      </c>
      <c r="F1480" s="15">
        <f>D1477-E1477</f>
        <v/>
      </c>
      <c r="G1480" s="15" t="n"/>
      <c r="H1480" s="15" t="n"/>
      <c r="I1480" s="15" t="n"/>
      <c r="J1480" s="15">
        <f>C1477+F1477+G1477-I1477</f>
        <v/>
      </c>
      <c r="K1480" s="15" t="n"/>
      <c r="L1480" s="15">
        <f>K1477*Setup!$B$6</f>
        <v/>
      </c>
      <c r="M1480" s="15">
        <f>J1477-L1477</f>
        <v/>
      </c>
      <c r="N1480" s="21" t="n"/>
    </row>
    <row r="1481">
      <c r="A1481" s="295" t="n"/>
      <c r="B1481" s="14" t="n"/>
      <c r="C1481" s="15" t="n"/>
      <c r="D1481" s="15" t="n"/>
      <c r="E1481" s="15">
        <f>D1478*Setup!$B$5</f>
        <v/>
      </c>
      <c r="F1481" s="15">
        <f>D1478-E1478</f>
        <v/>
      </c>
      <c r="G1481" s="15" t="n"/>
      <c r="H1481" s="15" t="n"/>
      <c r="I1481" s="15" t="n"/>
      <c r="J1481" s="15">
        <f>C1478+F1478+G1478-I1478</f>
        <v/>
      </c>
      <c r="K1481" s="15" t="n"/>
      <c r="L1481" s="15">
        <f>K1478*Setup!$B$6</f>
        <v/>
      </c>
      <c r="M1481" s="15">
        <f>J1478-L1478</f>
        <v/>
      </c>
      <c r="N1481" s="21" t="n"/>
    </row>
    <row r="1482">
      <c r="A1482" s="295" t="n"/>
      <c r="B1482" s="14" t="n"/>
      <c r="C1482" s="15" t="n"/>
      <c r="D1482" s="15" t="n"/>
      <c r="E1482" s="15">
        <f>D1479*Setup!$B$5</f>
        <v/>
      </c>
      <c r="F1482" s="15">
        <f>D1479-E1479</f>
        <v/>
      </c>
      <c r="G1482" s="15" t="n"/>
      <c r="H1482" s="15" t="n"/>
      <c r="I1482" s="15" t="n"/>
      <c r="J1482" s="15">
        <f>C1479+F1479+G1479-I1479</f>
        <v/>
      </c>
      <c r="K1482" s="15" t="n"/>
      <c r="L1482" s="15">
        <f>K1479*Setup!$B$6</f>
        <v/>
      </c>
      <c r="M1482" s="15">
        <f>J1479-L1479</f>
        <v/>
      </c>
      <c r="N1482" s="21" t="n"/>
    </row>
    <row r="1483">
      <c r="A1483" s="295" t="n"/>
      <c r="B1483" s="14" t="n"/>
      <c r="C1483" s="15" t="n"/>
      <c r="D1483" s="15" t="n"/>
      <c r="E1483" s="15">
        <f>D1480*Setup!$B$5</f>
        <v/>
      </c>
      <c r="F1483" s="15">
        <f>D1480-E1480</f>
        <v/>
      </c>
      <c r="G1483" s="15" t="n"/>
      <c r="H1483" s="15" t="n"/>
      <c r="I1483" s="15" t="n"/>
      <c r="J1483" s="15">
        <f>C1480+F1480+G1480-I1480</f>
        <v/>
      </c>
      <c r="K1483" s="15" t="n"/>
      <c r="L1483" s="15">
        <f>K1480*Setup!$B$6</f>
        <v/>
      </c>
      <c r="M1483" s="15">
        <f>J1480-L1480</f>
        <v/>
      </c>
      <c r="N1483" s="21" t="n"/>
    </row>
    <row r="1484">
      <c r="A1484" s="295" t="n"/>
      <c r="B1484" s="14" t="n"/>
      <c r="C1484" s="15" t="n"/>
      <c r="D1484" s="15" t="n"/>
      <c r="E1484" s="15">
        <f>D1481*Setup!$B$5</f>
        <v/>
      </c>
      <c r="F1484" s="15">
        <f>D1481-E1481</f>
        <v/>
      </c>
      <c r="G1484" s="15" t="n"/>
      <c r="H1484" s="15" t="n"/>
      <c r="I1484" s="15" t="n"/>
      <c r="J1484" s="15">
        <f>C1481+F1481+G1481-I1481</f>
        <v/>
      </c>
      <c r="K1484" s="15" t="n"/>
      <c r="L1484" s="15">
        <f>K1481*Setup!$B$6</f>
        <v/>
      </c>
      <c r="M1484" s="15">
        <f>J1481-L1481</f>
        <v/>
      </c>
      <c r="N1484" s="21" t="n"/>
    </row>
    <row r="1485">
      <c r="A1485" s="295" t="n"/>
      <c r="B1485" s="14" t="n"/>
      <c r="C1485" s="15" t="n"/>
      <c r="D1485" s="15" t="n"/>
      <c r="E1485" s="15">
        <f>D1482*Setup!$B$5</f>
        <v/>
      </c>
      <c r="F1485" s="15">
        <f>D1482-E1482</f>
        <v/>
      </c>
      <c r="G1485" s="15" t="n"/>
      <c r="H1485" s="15" t="n"/>
      <c r="I1485" s="15" t="n"/>
      <c r="J1485" s="15">
        <f>C1482+F1482+G1482-I1482</f>
        <v/>
      </c>
      <c r="K1485" s="15" t="n"/>
      <c r="L1485" s="15">
        <f>K1482*Setup!$B$6</f>
        <v/>
      </c>
      <c r="M1485" s="15">
        <f>J1482-L1482</f>
        <v/>
      </c>
      <c r="N1485" s="21" t="n"/>
    </row>
    <row r="1486">
      <c r="A1486" s="295" t="n"/>
      <c r="B1486" s="14" t="n"/>
      <c r="C1486" s="15" t="n"/>
      <c r="D1486" s="15" t="n"/>
      <c r="E1486" s="15">
        <f>D1483*Setup!$B$5</f>
        <v/>
      </c>
      <c r="F1486" s="15">
        <f>D1483-E1483</f>
        <v/>
      </c>
      <c r="G1486" s="15" t="n"/>
      <c r="H1486" s="15" t="n"/>
      <c r="I1486" s="15" t="n"/>
      <c r="J1486" s="15">
        <f>C1483+F1483+G1483-I1483</f>
        <v/>
      </c>
      <c r="K1486" s="15" t="n"/>
      <c r="L1486" s="15">
        <f>K1483*Setup!$B$6</f>
        <v/>
      </c>
      <c r="M1486" s="15">
        <f>J1483-L1483</f>
        <v/>
      </c>
      <c r="N1486" s="21" t="n"/>
    </row>
    <row r="1487">
      <c r="A1487" s="295" t="n"/>
      <c r="B1487" s="14" t="n"/>
      <c r="C1487" s="15" t="n"/>
      <c r="D1487" s="15" t="n"/>
      <c r="E1487" s="15">
        <f>D1484*Setup!$B$5</f>
        <v/>
      </c>
      <c r="F1487" s="15">
        <f>D1484-E1484</f>
        <v/>
      </c>
      <c r="G1487" s="15" t="n"/>
      <c r="H1487" s="15" t="n"/>
      <c r="I1487" s="15" t="n"/>
      <c r="J1487" s="15">
        <f>C1484+F1484+G1484-I1484</f>
        <v/>
      </c>
      <c r="K1487" s="15" t="n"/>
      <c r="L1487" s="15">
        <f>K1484*Setup!$B$6</f>
        <v/>
      </c>
      <c r="M1487" s="15">
        <f>J1484-L1484</f>
        <v/>
      </c>
      <c r="N1487" s="21" t="n"/>
    </row>
    <row r="1488">
      <c r="A1488" s="295" t="n"/>
      <c r="B1488" s="14" t="n"/>
      <c r="C1488" s="15" t="n"/>
      <c r="D1488" s="15" t="n"/>
      <c r="E1488" s="15">
        <f>D1485*Setup!$B$5</f>
        <v/>
      </c>
      <c r="F1488" s="15">
        <f>D1485-E1485</f>
        <v/>
      </c>
      <c r="G1488" s="15" t="n"/>
      <c r="H1488" s="15" t="n"/>
      <c r="I1488" s="15" t="n"/>
      <c r="J1488" s="15">
        <f>C1485+F1485+G1485-I1485</f>
        <v/>
      </c>
      <c r="K1488" s="15" t="n"/>
      <c r="L1488" s="15">
        <f>K1485*Setup!$B$6</f>
        <v/>
      </c>
      <c r="M1488" s="15">
        <f>J1485-L1485</f>
        <v/>
      </c>
      <c r="N1488" s="21" t="n"/>
    </row>
    <row r="1489">
      <c r="A1489" s="295" t="n"/>
      <c r="B1489" s="14" t="n"/>
      <c r="C1489" s="15" t="n"/>
      <c r="D1489" s="15" t="n"/>
      <c r="E1489" s="15">
        <f>D1486*Setup!$B$5</f>
        <v/>
      </c>
      <c r="F1489" s="15">
        <f>D1486-E1486</f>
        <v/>
      </c>
      <c r="G1489" s="15" t="n"/>
      <c r="H1489" s="15" t="n"/>
      <c r="I1489" s="15" t="n"/>
      <c r="J1489" s="15">
        <f>C1486+F1486+G1486-I1486</f>
        <v/>
      </c>
      <c r="K1489" s="15" t="n"/>
      <c r="L1489" s="15">
        <f>K1486*Setup!$B$6</f>
        <v/>
      </c>
      <c r="M1489" s="15">
        <f>J1486-L1486</f>
        <v/>
      </c>
      <c r="N1489" s="21" t="n"/>
    </row>
    <row r="1490">
      <c r="A1490" s="295" t="n"/>
      <c r="B1490" s="14" t="n"/>
      <c r="C1490" s="15" t="n"/>
      <c r="D1490" s="15" t="n"/>
      <c r="E1490" s="15">
        <f>D1487*Setup!$B$5</f>
        <v/>
      </c>
      <c r="F1490" s="15">
        <f>D1487-E1487</f>
        <v/>
      </c>
      <c r="G1490" s="15" t="n"/>
      <c r="H1490" s="15" t="n"/>
      <c r="I1490" s="15" t="n"/>
      <c r="J1490" s="15">
        <f>C1487+F1487+G1487-I1487</f>
        <v/>
      </c>
      <c r="K1490" s="15" t="n"/>
      <c r="L1490" s="15">
        <f>K1487*Setup!$B$6</f>
        <v/>
      </c>
      <c r="M1490" s="15">
        <f>J1487-L1487</f>
        <v/>
      </c>
      <c r="N1490" s="21" t="n"/>
    </row>
    <row r="1491">
      <c r="A1491" s="295" t="n"/>
      <c r="B1491" s="14" t="n"/>
      <c r="C1491" s="15" t="n"/>
      <c r="D1491" s="15" t="n"/>
      <c r="E1491" s="15">
        <f>D1488*Setup!$B$5</f>
        <v/>
      </c>
      <c r="F1491" s="15">
        <f>D1488-E1488</f>
        <v/>
      </c>
      <c r="G1491" s="15" t="n"/>
      <c r="H1491" s="15" t="n"/>
      <c r="I1491" s="15" t="n"/>
      <c r="J1491" s="15">
        <f>C1488+F1488+G1488-I1488</f>
        <v/>
      </c>
      <c r="K1491" s="15" t="n"/>
      <c r="L1491" s="15">
        <f>K1488*Setup!$B$6</f>
        <v/>
      </c>
      <c r="M1491" s="15">
        <f>J1488-L1488</f>
        <v/>
      </c>
      <c r="N1491" s="21" t="n"/>
    </row>
    <row r="1492">
      <c r="A1492" s="295" t="n"/>
      <c r="B1492" s="14" t="n"/>
      <c r="C1492" s="15" t="n"/>
      <c r="D1492" s="15" t="n"/>
      <c r="E1492" s="15">
        <f>D1489*Setup!$B$5</f>
        <v/>
      </c>
      <c r="F1492" s="15">
        <f>D1489-E1489</f>
        <v/>
      </c>
      <c r="G1492" s="15" t="n"/>
      <c r="H1492" s="15" t="n"/>
      <c r="I1492" s="15" t="n"/>
      <c r="J1492" s="15">
        <f>C1489+F1489+G1489-I1489</f>
        <v/>
      </c>
      <c r="K1492" s="15" t="n"/>
      <c r="L1492" s="15">
        <f>K1489*Setup!$B$6</f>
        <v/>
      </c>
      <c r="M1492" s="15">
        <f>J1489-L1489</f>
        <v/>
      </c>
      <c r="N1492" s="21" t="n"/>
    </row>
    <row r="1493">
      <c r="A1493" s="295" t="n"/>
      <c r="B1493" s="14" t="n"/>
      <c r="C1493" s="15" t="n"/>
      <c r="D1493" s="15" t="n"/>
      <c r="E1493" s="15">
        <f>D1490*Setup!$B$5</f>
        <v/>
      </c>
      <c r="F1493" s="15">
        <f>D1490-E1490</f>
        <v/>
      </c>
      <c r="G1493" s="15" t="n"/>
      <c r="H1493" s="15" t="n"/>
      <c r="I1493" s="15" t="n"/>
      <c r="J1493" s="15">
        <f>C1490+F1490+G1490-I1490</f>
        <v/>
      </c>
      <c r="K1493" s="15" t="n"/>
      <c r="L1493" s="15">
        <f>K1490*Setup!$B$6</f>
        <v/>
      </c>
      <c r="M1493" s="15">
        <f>J1490-L1490</f>
        <v/>
      </c>
      <c r="N1493" s="21" t="n"/>
    </row>
    <row r="1494">
      <c r="A1494" s="295" t="n"/>
      <c r="B1494" s="14" t="n"/>
      <c r="C1494" s="15" t="n"/>
      <c r="D1494" s="15" t="n"/>
      <c r="E1494" s="15">
        <f>D1491*Setup!$B$5</f>
        <v/>
      </c>
      <c r="F1494" s="15">
        <f>D1491-E1491</f>
        <v/>
      </c>
      <c r="G1494" s="15" t="n"/>
      <c r="H1494" s="15" t="n"/>
      <c r="I1494" s="15" t="n"/>
      <c r="J1494" s="15">
        <f>C1491+F1491+G1491-I1491</f>
        <v/>
      </c>
      <c r="K1494" s="15" t="n"/>
      <c r="L1494" s="15">
        <f>K1491*Setup!$B$6</f>
        <v/>
      </c>
      <c r="M1494" s="15">
        <f>J1491-L1491</f>
        <v/>
      </c>
      <c r="N1494" s="21" t="n"/>
    </row>
    <row r="1495">
      <c r="A1495" s="295" t="n"/>
      <c r="B1495" s="14" t="n"/>
      <c r="C1495" s="15" t="n"/>
      <c r="D1495" s="15" t="n"/>
      <c r="E1495" s="15">
        <f>D1492*Setup!$B$5</f>
        <v/>
      </c>
      <c r="F1495" s="15">
        <f>D1492-E1492</f>
        <v/>
      </c>
      <c r="G1495" s="15" t="n"/>
      <c r="H1495" s="15" t="n"/>
      <c r="I1495" s="15" t="n"/>
      <c r="J1495" s="15">
        <f>C1492+F1492+G1492-I1492</f>
        <v/>
      </c>
      <c r="K1495" s="15" t="n"/>
      <c r="L1495" s="15">
        <f>K1492*Setup!$B$6</f>
        <v/>
      </c>
      <c r="M1495" s="15">
        <f>J1492-L1492</f>
        <v/>
      </c>
      <c r="N1495" s="21" t="n"/>
    </row>
    <row r="1496">
      <c r="A1496" s="295" t="n"/>
      <c r="B1496" s="14" t="n"/>
      <c r="C1496" s="15" t="n"/>
      <c r="D1496" s="15" t="n"/>
      <c r="E1496" s="15">
        <f>D1493*Setup!$B$5</f>
        <v/>
      </c>
      <c r="F1496" s="15">
        <f>D1493-E1493</f>
        <v/>
      </c>
      <c r="G1496" s="15" t="n"/>
      <c r="H1496" s="15" t="n"/>
      <c r="I1496" s="15" t="n"/>
      <c r="J1496" s="15">
        <f>C1493+F1493+G1493-I1493</f>
        <v/>
      </c>
      <c r="K1496" s="15" t="n"/>
      <c r="L1496" s="15">
        <f>K1493*Setup!$B$6</f>
        <v/>
      </c>
      <c r="M1496" s="15">
        <f>J1493-L1493</f>
        <v/>
      </c>
      <c r="N1496" s="21" t="n"/>
    </row>
    <row r="1497">
      <c r="A1497" s="295" t="n"/>
      <c r="B1497" s="14" t="n"/>
      <c r="C1497" s="15" t="n"/>
      <c r="D1497" s="15" t="n"/>
      <c r="E1497" s="15">
        <f>D1494*Setup!$B$5</f>
        <v/>
      </c>
      <c r="F1497" s="15">
        <f>D1494-E1494</f>
        <v/>
      </c>
      <c r="G1497" s="15" t="n"/>
      <c r="H1497" s="15" t="n"/>
      <c r="I1497" s="15" t="n"/>
      <c r="J1497" s="15">
        <f>C1494+F1494+G1494-I1494</f>
        <v/>
      </c>
      <c r="K1497" s="15" t="n"/>
      <c r="L1497" s="15">
        <f>K1494*Setup!$B$6</f>
        <v/>
      </c>
      <c r="M1497" s="15">
        <f>J1494-L1494</f>
        <v/>
      </c>
      <c r="N1497" s="21" t="n"/>
    </row>
    <row r="1498">
      <c r="A1498" s="295" t="n"/>
      <c r="B1498" s="14" t="n"/>
      <c r="C1498" s="15" t="n"/>
      <c r="D1498" s="15" t="n"/>
      <c r="E1498" s="15">
        <f>D1495*Setup!$B$5</f>
        <v/>
      </c>
      <c r="F1498" s="15">
        <f>D1495-E1495</f>
        <v/>
      </c>
      <c r="G1498" s="15" t="n"/>
      <c r="H1498" s="15" t="n"/>
      <c r="I1498" s="15" t="n"/>
      <c r="J1498" s="15">
        <f>C1495+F1495+G1495-I1495</f>
        <v/>
      </c>
      <c r="K1498" s="15" t="n"/>
      <c r="L1498" s="15">
        <f>K1495*Setup!$B$6</f>
        <v/>
      </c>
      <c r="M1498" s="15">
        <f>J1495-L1495</f>
        <v/>
      </c>
      <c r="N1498" s="21" t="n"/>
    </row>
    <row r="1499">
      <c r="A1499" s="295" t="n"/>
      <c r="B1499" s="14" t="n"/>
      <c r="C1499" s="15" t="n"/>
      <c r="D1499" s="15" t="n"/>
      <c r="E1499" s="15">
        <f>D1496*Setup!$B$5</f>
        <v/>
      </c>
      <c r="F1499" s="15">
        <f>D1496-E1496</f>
        <v/>
      </c>
      <c r="G1499" s="15" t="n"/>
      <c r="H1499" s="15" t="n"/>
      <c r="I1499" s="15" t="n"/>
      <c r="J1499" s="15">
        <f>C1496+F1496+G1496-I1496</f>
        <v/>
      </c>
      <c r="K1499" s="15" t="n"/>
      <c r="L1499" s="15">
        <f>K1496*Setup!$B$6</f>
        <v/>
      </c>
      <c r="M1499" s="15">
        <f>J1496-L1496</f>
        <v/>
      </c>
      <c r="N1499" s="21" t="n"/>
    </row>
    <row r="1500">
      <c r="A1500" s="295" t="n"/>
      <c r="B1500" s="14" t="n"/>
      <c r="C1500" s="15" t="n"/>
      <c r="D1500" s="15" t="n"/>
      <c r="E1500" s="15">
        <f>D1497*Setup!$B$5</f>
        <v/>
      </c>
      <c r="F1500" s="15">
        <f>D1497-E1497</f>
        <v/>
      </c>
      <c r="G1500" s="15" t="n"/>
      <c r="H1500" s="15" t="n"/>
      <c r="I1500" s="15" t="n"/>
      <c r="J1500" s="15">
        <f>C1497+F1497+G1497-I1497</f>
        <v/>
      </c>
      <c r="K1500" s="15" t="n"/>
      <c r="L1500" s="15">
        <f>K1497*Setup!$B$6</f>
        <v/>
      </c>
      <c r="M1500" s="15">
        <f>J1497-L1497</f>
        <v/>
      </c>
      <c r="N1500" s="21" t="n"/>
    </row>
    <row r="1501">
      <c r="A1501" s="295" t="n"/>
      <c r="B1501" s="14" t="n"/>
      <c r="C1501" s="15" t="n"/>
      <c r="D1501" s="15" t="n"/>
      <c r="E1501" s="15">
        <f>D1498*Setup!$B$5</f>
        <v/>
      </c>
      <c r="F1501" s="15">
        <f>D1498-E1498</f>
        <v/>
      </c>
      <c r="G1501" s="15" t="n"/>
      <c r="H1501" s="15" t="n"/>
      <c r="I1501" s="15" t="n"/>
      <c r="J1501" s="15">
        <f>C1498+F1498+G1498-I1498</f>
        <v/>
      </c>
      <c r="K1501" s="15" t="n"/>
      <c r="L1501" s="15">
        <f>K1498*Setup!$B$6</f>
        <v/>
      </c>
      <c r="M1501" s="15">
        <f>J1498-L1498</f>
        <v/>
      </c>
      <c r="N1501" s="21" t="n"/>
    </row>
    <row r="1502">
      <c r="A1502" s="295" t="n"/>
      <c r="B1502" s="14" t="n"/>
      <c r="C1502" s="15" t="n"/>
      <c r="D1502" s="15" t="n"/>
      <c r="E1502" s="15">
        <f>D1499*Setup!$B$5</f>
        <v/>
      </c>
      <c r="F1502" s="15">
        <f>D1499-E1499</f>
        <v/>
      </c>
      <c r="G1502" s="15" t="n"/>
      <c r="H1502" s="15" t="n"/>
      <c r="I1502" s="15" t="n"/>
      <c r="J1502" s="15">
        <f>C1499+F1499+G1499-I1499</f>
        <v/>
      </c>
      <c r="K1502" s="15" t="n"/>
      <c r="L1502" s="15">
        <f>K1499*Setup!$B$6</f>
        <v/>
      </c>
      <c r="M1502" s="15">
        <f>J1499-L1499</f>
        <v/>
      </c>
      <c r="N1502" s="21" t="n"/>
    </row>
    <row r="1503">
      <c r="A1503" s="295" t="n"/>
      <c r="B1503" s="14" t="n"/>
      <c r="C1503" s="15" t="n"/>
      <c r="D1503" s="15" t="n"/>
      <c r="E1503" s="15">
        <f>D1500*Setup!$B$5</f>
        <v/>
      </c>
      <c r="F1503" s="15">
        <f>D1500-E1500</f>
        <v/>
      </c>
      <c r="G1503" s="15" t="n"/>
      <c r="H1503" s="15" t="n"/>
      <c r="I1503" s="15" t="n"/>
      <c r="J1503" s="15">
        <f>C1500+F1500+G1500-I1500</f>
        <v/>
      </c>
      <c r="K1503" s="15" t="n"/>
      <c r="L1503" s="15">
        <f>K1500*Setup!$B$6</f>
        <v/>
      </c>
      <c r="M1503" s="15">
        <f>J1500-L1500</f>
        <v/>
      </c>
      <c r="N1503" s="21" t="n"/>
    </row>
    <row r="1504">
      <c r="A1504" s="295" t="n"/>
      <c r="B1504" s="14" t="n"/>
      <c r="C1504" s="15" t="n"/>
      <c r="D1504" s="15" t="n"/>
      <c r="E1504" s="15">
        <f>D1501*Setup!$B$5</f>
        <v/>
      </c>
      <c r="F1504" s="15">
        <f>D1501-E1501</f>
        <v/>
      </c>
      <c r="G1504" s="15" t="n"/>
      <c r="H1504" s="15" t="n"/>
      <c r="I1504" s="15" t="n"/>
      <c r="J1504" s="15">
        <f>C1501+F1501+G1501-I1501</f>
        <v/>
      </c>
      <c r="K1504" s="15" t="n"/>
      <c r="L1504" s="15">
        <f>K1501*Setup!$B$6</f>
        <v/>
      </c>
      <c r="M1504" s="15">
        <f>J1501-L1501</f>
        <v/>
      </c>
      <c r="N1504" s="21" t="n"/>
    </row>
    <row r="1505">
      <c r="A1505" s="295" t="n"/>
      <c r="B1505" s="14" t="n"/>
      <c r="C1505" s="15" t="n"/>
      <c r="D1505" s="15" t="n"/>
      <c r="E1505" s="15">
        <f>D1502*Setup!$B$5</f>
        <v/>
      </c>
      <c r="F1505" s="15">
        <f>D1502-E1502</f>
        <v/>
      </c>
      <c r="G1505" s="15" t="n"/>
      <c r="H1505" s="15" t="n"/>
      <c r="I1505" s="15" t="n"/>
      <c r="J1505" s="15">
        <f>C1502+F1502+G1502-I1502</f>
        <v/>
      </c>
      <c r="K1505" s="15" t="n"/>
      <c r="L1505" s="15">
        <f>K1502*Setup!$B$6</f>
        <v/>
      </c>
      <c r="M1505" s="15">
        <f>J1502-L1502</f>
        <v/>
      </c>
      <c r="N1505" s="21" t="n"/>
    </row>
    <row r="1506">
      <c r="A1506" s="295" t="n"/>
      <c r="B1506" s="14" t="n"/>
      <c r="C1506" s="15" t="n"/>
      <c r="D1506" s="15" t="n"/>
      <c r="E1506" s="15">
        <f>D1503*Setup!$B$5</f>
        <v/>
      </c>
      <c r="F1506" s="15">
        <f>D1503-E1503</f>
        <v/>
      </c>
      <c r="G1506" s="15" t="n"/>
      <c r="H1506" s="15" t="n"/>
      <c r="I1506" s="15" t="n"/>
      <c r="J1506" s="15">
        <f>C1503+F1503+G1503-I1503</f>
        <v/>
      </c>
      <c r="K1506" s="15" t="n"/>
      <c r="L1506" s="15">
        <f>K1503*Setup!$B$6</f>
        <v/>
      </c>
      <c r="M1506" s="15">
        <f>J1503-L1503</f>
        <v/>
      </c>
      <c r="N1506" s="21" t="n"/>
    </row>
    <row r="1507">
      <c r="A1507" s="295" t="n"/>
      <c r="B1507" s="14" t="n"/>
      <c r="C1507" s="15" t="n"/>
      <c r="D1507" s="15" t="n"/>
      <c r="E1507" s="15">
        <f>D1504*Setup!$B$5</f>
        <v/>
      </c>
      <c r="F1507" s="15">
        <f>D1504-E1504</f>
        <v/>
      </c>
      <c r="G1507" s="15" t="n"/>
      <c r="H1507" s="15" t="n"/>
      <c r="I1507" s="15" t="n"/>
      <c r="J1507" s="15">
        <f>C1504+F1504+G1504-I1504</f>
        <v/>
      </c>
      <c r="K1507" s="15" t="n"/>
      <c r="L1507" s="15">
        <f>K1504*Setup!$B$6</f>
        <v/>
      </c>
      <c r="M1507" s="15">
        <f>J1504-L1504</f>
        <v/>
      </c>
      <c r="N1507" s="21" t="n"/>
    </row>
    <row r="1508">
      <c r="A1508" s="295" t="n"/>
      <c r="B1508" s="14" t="n"/>
      <c r="C1508" s="15" t="n"/>
      <c r="D1508" s="15" t="n"/>
      <c r="E1508" s="15">
        <f>D1505*Setup!$B$5</f>
        <v/>
      </c>
      <c r="F1508" s="15">
        <f>D1505-E1505</f>
        <v/>
      </c>
      <c r="G1508" s="15" t="n"/>
      <c r="H1508" s="15" t="n"/>
      <c r="I1508" s="15" t="n"/>
      <c r="J1508" s="15">
        <f>C1505+F1505+G1505-I1505</f>
        <v/>
      </c>
      <c r="K1508" s="15" t="n"/>
      <c r="L1508" s="15">
        <f>K1505*Setup!$B$6</f>
        <v/>
      </c>
      <c r="M1508" s="15">
        <f>J1505-L1505</f>
        <v/>
      </c>
      <c r="N1508" s="21" t="n"/>
    </row>
    <row r="1509">
      <c r="A1509" s="295" t="n"/>
      <c r="B1509" s="14" t="n"/>
      <c r="C1509" s="15" t="n"/>
      <c r="D1509" s="15" t="n"/>
      <c r="E1509" s="15">
        <f>D1506*Setup!$B$5</f>
        <v/>
      </c>
      <c r="F1509" s="15">
        <f>D1506-E1506</f>
        <v/>
      </c>
      <c r="G1509" s="15" t="n"/>
      <c r="H1509" s="15" t="n"/>
      <c r="I1509" s="15" t="n"/>
      <c r="J1509" s="15">
        <f>C1506+F1506+G1506-I1506</f>
        <v/>
      </c>
      <c r="K1509" s="15" t="n"/>
      <c r="L1509" s="15">
        <f>K1506*Setup!$B$6</f>
        <v/>
      </c>
      <c r="M1509" s="15">
        <f>J1506-L1506</f>
        <v/>
      </c>
      <c r="N1509" s="21" t="n"/>
    </row>
    <row r="1510">
      <c r="A1510" s="295" t="n"/>
      <c r="B1510" s="14" t="n"/>
      <c r="C1510" s="15" t="n"/>
      <c r="D1510" s="15" t="n"/>
      <c r="E1510" s="15">
        <f>D1507*Setup!$B$5</f>
        <v/>
      </c>
      <c r="F1510" s="15">
        <f>D1507-E1507</f>
        <v/>
      </c>
      <c r="G1510" s="15" t="n"/>
      <c r="H1510" s="15" t="n"/>
      <c r="I1510" s="15" t="n"/>
      <c r="J1510" s="15">
        <f>C1507+F1507+G1507-I1507</f>
        <v/>
      </c>
      <c r="K1510" s="15" t="n"/>
      <c r="L1510" s="15">
        <f>K1507*Setup!$B$6</f>
        <v/>
      </c>
      <c r="M1510" s="15">
        <f>J1507-L1507</f>
        <v/>
      </c>
      <c r="N1510" s="21" t="n"/>
    </row>
    <row r="1511">
      <c r="A1511" s="295" t="n"/>
      <c r="B1511" s="14" t="n"/>
      <c r="C1511" s="15" t="n"/>
      <c r="D1511" s="15" t="n"/>
      <c r="E1511" s="15">
        <f>D1508*Setup!$B$5</f>
        <v/>
      </c>
      <c r="F1511" s="15">
        <f>D1508-E1508</f>
        <v/>
      </c>
      <c r="G1511" s="15" t="n"/>
      <c r="H1511" s="15" t="n"/>
      <c r="I1511" s="15" t="n"/>
      <c r="J1511" s="15">
        <f>C1508+F1508+G1508-I1508</f>
        <v/>
      </c>
      <c r="K1511" s="15" t="n"/>
      <c r="L1511" s="15">
        <f>K1508*Setup!$B$6</f>
        <v/>
      </c>
      <c r="M1511" s="15">
        <f>J1508-L1508</f>
        <v/>
      </c>
      <c r="N1511" s="21" t="n"/>
    </row>
    <row r="1512">
      <c r="A1512" s="295" t="n"/>
      <c r="B1512" s="14" t="n"/>
      <c r="C1512" s="15" t="n"/>
      <c r="D1512" s="15" t="n"/>
      <c r="E1512" s="15">
        <f>D1509*Setup!$B$5</f>
        <v/>
      </c>
      <c r="F1512" s="15">
        <f>D1509-E1509</f>
        <v/>
      </c>
      <c r="G1512" s="15" t="n"/>
      <c r="H1512" s="15" t="n"/>
      <c r="I1512" s="15" t="n"/>
      <c r="J1512" s="15">
        <f>C1509+F1509+G1509-I1509</f>
        <v/>
      </c>
      <c r="K1512" s="15" t="n"/>
      <c r="L1512" s="15">
        <f>K1509*Setup!$B$6</f>
        <v/>
      </c>
      <c r="M1512" s="15">
        <f>J1509-L1509</f>
        <v/>
      </c>
      <c r="N1512" s="21" t="n"/>
    </row>
    <row r="1513">
      <c r="A1513" s="295" t="n"/>
      <c r="B1513" s="14" t="n"/>
      <c r="C1513" s="15" t="n"/>
      <c r="D1513" s="15" t="n"/>
      <c r="E1513" s="15">
        <f>D1510*Setup!$B$5</f>
        <v/>
      </c>
      <c r="F1513" s="15">
        <f>D1510-E1510</f>
        <v/>
      </c>
      <c r="G1513" s="15" t="n"/>
      <c r="H1513" s="15" t="n"/>
      <c r="I1513" s="15" t="n"/>
      <c r="J1513" s="15">
        <f>C1510+F1510+G1510-I1510</f>
        <v/>
      </c>
      <c r="K1513" s="15" t="n"/>
      <c r="L1513" s="15">
        <f>K1510*Setup!$B$6</f>
        <v/>
      </c>
      <c r="M1513" s="15">
        <f>J1510-L1510</f>
        <v/>
      </c>
      <c r="N1513" s="21" t="n"/>
    </row>
    <row r="1514">
      <c r="A1514" s="295" t="n"/>
      <c r="B1514" s="14" t="n"/>
      <c r="C1514" s="15" t="n"/>
      <c r="D1514" s="15" t="n"/>
      <c r="E1514" s="15">
        <f>D1511*Setup!$B$5</f>
        <v/>
      </c>
      <c r="F1514" s="15">
        <f>D1511-E1511</f>
        <v/>
      </c>
      <c r="G1514" s="15" t="n"/>
      <c r="H1514" s="15" t="n"/>
      <c r="I1514" s="15" t="n"/>
      <c r="J1514" s="15">
        <f>C1511+F1511+G1511-I1511</f>
        <v/>
      </c>
      <c r="K1514" s="15" t="n"/>
      <c r="L1514" s="15">
        <f>K1511*Setup!$B$6</f>
        <v/>
      </c>
      <c r="M1514" s="15">
        <f>J1511-L1511</f>
        <v/>
      </c>
      <c r="N1514" s="21" t="n"/>
    </row>
    <row r="1515">
      <c r="A1515" s="295" t="n"/>
      <c r="B1515" s="14" t="n"/>
      <c r="C1515" s="15" t="n"/>
      <c r="D1515" s="15" t="n"/>
      <c r="E1515" s="15">
        <f>D1512*Setup!$B$5</f>
        <v/>
      </c>
      <c r="F1515" s="15">
        <f>D1512-E1512</f>
        <v/>
      </c>
      <c r="G1515" s="15" t="n"/>
      <c r="H1515" s="15" t="n"/>
      <c r="I1515" s="15" t="n"/>
      <c r="J1515" s="15">
        <f>C1512+F1512+G1512-I1512</f>
        <v/>
      </c>
      <c r="K1515" s="15" t="n"/>
      <c r="L1515" s="15">
        <f>K1512*Setup!$B$6</f>
        <v/>
      </c>
      <c r="M1515" s="15">
        <f>J1512-L1512</f>
        <v/>
      </c>
      <c r="N1515" s="21" t="n"/>
    </row>
    <row r="1516">
      <c r="A1516" s="295" t="n"/>
      <c r="B1516" s="14" t="n"/>
      <c r="C1516" s="15" t="n"/>
      <c r="D1516" s="15" t="n"/>
      <c r="E1516" s="15">
        <f>D1513*Setup!$B$5</f>
        <v/>
      </c>
      <c r="F1516" s="15">
        <f>D1513-E1513</f>
        <v/>
      </c>
      <c r="G1516" s="15" t="n"/>
      <c r="H1516" s="15" t="n"/>
      <c r="I1516" s="15" t="n"/>
      <c r="J1516" s="15">
        <f>C1513+F1513+G1513-I1513</f>
        <v/>
      </c>
      <c r="K1516" s="15" t="n"/>
      <c r="L1516" s="15">
        <f>K1513*Setup!$B$6</f>
        <v/>
      </c>
      <c r="M1516" s="15">
        <f>J1513-L1513</f>
        <v/>
      </c>
      <c r="N1516" s="21" t="n"/>
    </row>
    <row r="1517">
      <c r="A1517" s="295" t="n"/>
      <c r="B1517" s="14" t="n"/>
      <c r="C1517" s="15" t="n"/>
      <c r="D1517" s="15" t="n"/>
      <c r="E1517" s="15">
        <f>D1514*Setup!$B$5</f>
        <v/>
      </c>
      <c r="F1517" s="15">
        <f>D1514-E1514</f>
        <v/>
      </c>
      <c r="G1517" s="15" t="n"/>
      <c r="H1517" s="15" t="n"/>
      <c r="I1517" s="15" t="n"/>
      <c r="J1517" s="15">
        <f>C1514+F1514+G1514-I1514</f>
        <v/>
      </c>
      <c r="K1517" s="15" t="n"/>
      <c r="L1517" s="15">
        <f>K1514*Setup!$B$6</f>
        <v/>
      </c>
      <c r="M1517" s="15">
        <f>J1514-L1514</f>
        <v/>
      </c>
      <c r="N1517" s="21" t="n"/>
    </row>
    <row r="1518">
      <c r="A1518" s="295" t="n"/>
      <c r="B1518" s="14" t="n"/>
      <c r="C1518" s="15" t="n"/>
      <c r="D1518" s="15" t="n"/>
      <c r="E1518" s="15">
        <f>D1515*Setup!$B$5</f>
        <v/>
      </c>
      <c r="F1518" s="15">
        <f>D1515-E1515</f>
        <v/>
      </c>
      <c r="G1518" s="15" t="n"/>
      <c r="H1518" s="15" t="n"/>
      <c r="I1518" s="15" t="n"/>
      <c r="J1518" s="15">
        <f>C1515+F1515+G1515-I1515</f>
        <v/>
      </c>
      <c r="K1518" s="15" t="n"/>
      <c r="L1518" s="15">
        <f>K1515*Setup!$B$6</f>
        <v/>
      </c>
      <c r="M1518" s="15">
        <f>J1515-L1515</f>
        <v/>
      </c>
      <c r="N1518" s="21" t="n"/>
    </row>
    <row r="1519">
      <c r="A1519" s="295" t="n"/>
      <c r="B1519" s="14" t="n"/>
      <c r="C1519" s="15" t="n"/>
      <c r="D1519" s="15" t="n"/>
      <c r="E1519" s="15">
        <f>D1516*Setup!$B$5</f>
        <v/>
      </c>
      <c r="F1519" s="15">
        <f>D1516-E1516</f>
        <v/>
      </c>
      <c r="G1519" s="15" t="n"/>
      <c r="H1519" s="15" t="n"/>
      <c r="I1519" s="15" t="n"/>
      <c r="J1519" s="15">
        <f>C1516+F1516+G1516-I1516</f>
        <v/>
      </c>
      <c r="K1519" s="15" t="n"/>
      <c r="L1519" s="15">
        <f>K1516*Setup!$B$6</f>
        <v/>
      </c>
      <c r="M1519" s="15">
        <f>J1516-L1516</f>
        <v/>
      </c>
      <c r="N1519" s="21" t="n"/>
    </row>
    <row r="1520">
      <c r="A1520" s="295" t="n"/>
      <c r="B1520" s="14" t="n"/>
      <c r="C1520" s="15" t="n"/>
      <c r="D1520" s="15" t="n"/>
      <c r="E1520" s="15">
        <f>D1517*Setup!$B$5</f>
        <v/>
      </c>
      <c r="F1520" s="15">
        <f>D1517-E1517</f>
        <v/>
      </c>
      <c r="G1520" s="15" t="n"/>
      <c r="H1520" s="15" t="n"/>
      <c r="I1520" s="15" t="n"/>
      <c r="J1520" s="15">
        <f>C1517+F1517+G1517-I1517</f>
        <v/>
      </c>
      <c r="K1520" s="15" t="n"/>
      <c r="L1520" s="15">
        <f>K1517*Setup!$B$6</f>
        <v/>
      </c>
      <c r="M1520" s="15">
        <f>J1517-L1517</f>
        <v/>
      </c>
      <c r="N1520" s="21" t="n"/>
    </row>
    <row r="1521">
      <c r="A1521" s="295" t="n"/>
      <c r="B1521" s="14" t="n"/>
      <c r="C1521" s="15" t="n"/>
      <c r="D1521" s="15" t="n"/>
      <c r="E1521" s="15">
        <f>D1518*Setup!$B$5</f>
        <v/>
      </c>
      <c r="F1521" s="15">
        <f>D1518-E1518</f>
        <v/>
      </c>
      <c r="G1521" s="15" t="n"/>
      <c r="H1521" s="15" t="n"/>
      <c r="I1521" s="15" t="n"/>
      <c r="J1521" s="15">
        <f>C1518+F1518+G1518-I1518</f>
        <v/>
      </c>
      <c r="K1521" s="15" t="n"/>
      <c r="L1521" s="15">
        <f>K1518*Setup!$B$6</f>
        <v/>
      </c>
      <c r="M1521" s="15">
        <f>J1518-L1518</f>
        <v/>
      </c>
      <c r="N1521" s="21" t="n"/>
    </row>
    <row r="1522">
      <c r="A1522" s="295" t="n"/>
      <c r="B1522" s="14" t="n"/>
      <c r="C1522" s="15" t="n"/>
      <c r="D1522" s="15" t="n"/>
      <c r="E1522" s="15">
        <f>D1519*Setup!$B$5</f>
        <v/>
      </c>
      <c r="F1522" s="15">
        <f>D1519-E1519</f>
        <v/>
      </c>
      <c r="G1522" s="15" t="n"/>
      <c r="H1522" s="15" t="n"/>
      <c r="I1522" s="15" t="n"/>
      <c r="J1522" s="15">
        <f>C1519+F1519+G1519-I1519</f>
        <v/>
      </c>
      <c r="K1522" s="15" t="n"/>
      <c r="L1522" s="15">
        <f>K1519*Setup!$B$6</f>
        <v/>
      </c>
      <c r="M1522" s="15">
        <f>J1519-L1519</f>
        <v/>
      </c>
      <c r="N1522" s="21" t="n"/>
    </row>
    <row r="1523">
      <c r="A1523" s="295" t="n"/>
      <c r="B1523" s="14" t="n"/>
      <c r="C1523" s="15" t="n"/>
      <c r="D1523" s="15" t="n"/>
      <c r="E1523" s="15">
        <f>D1520*Setup!$B$5</f>
        <v/>
      </c>
      <c r="F1523" s="15">
        <f>D1520-E1520</f>
        <v/>
      </c>
      <c r="G1523" s="15" t="n"/>
      <c r="H1523" s="15" t="n"/>
      <c r="I1523" s="15" t="n"/>
      <c r="J1523" s="15">
        <f>C1520+F1520+G1520-I1520</f>
        <v/>
      </c>
      <c r="K1523" s="15" t="n"/>
      <c r="L1523" s="15">
        <f>K1520*Setup!$B$6</f>
        <v/>
      </c>
      <c r="M1523" s="15">
        <f>J1520-L1520</f>
        <v/>
      </c>
      <c r="N1523" s="21" t="n"/>
    </row>
    <row r="1524">
      <c r="A1524" s="295" t="n"/>
      <c r="B1524" s="14" t="n"/>
      <c r="C1524" s="15" t="n"/>
      <c r="D1524" s="15" t="n"/>
      <c r="E1524" s="15">
        <f>D1521*Setup!$B$5</f>
        <v/>
      </c>
      <c r="F1524" s="15">
        <f>D1521-E1521</f>
        <v/>
      </c>
      <c r="G1524" s="15" t="n"/>
      <c r="H1524" s="15" t="n"/>
      <c r="I1524" s="15" t="n"/>
      <c r="J1524" s="15">
        <f>C1521+F1521+G1521-I1521</f>
        <v/>
      </c>
      <c r="K1524" s="15" t="n"/>
      <c r="L1524" s="15">
        <f>K1521*Setup!$B$6</f>
        <v/>
      </c>
      <c r="M1524" s="15">
        <f>J1521-L1521</f>
        <v/>
      </c>
      <c r="N1524" s="21" t="n"/>
    </row>
    <row r="1525">
      <c r="A1525" s="295" t="n"/>
      <c r="B1525" s="14" t="n"/>
      <c r="C1525" s="15" t="n"/>
      <c r="D1525" s="15" t="n"/>
      <c r="E1525" s="15">
        <f>D1522*Setup!$B$5</f>
        <v/>
      </c>
      <c r="F1525" s="15">
        <f>D1522-E1522</f>
        <v/>
      </c>
      <c r="G1525" s="15" t="n"/>
      <c r="H1525" s="15" t="n"/>
      <c r="I1525" s="15" t="n"/>
      <c r="J1525" s="15">
        <f>C1522+F1522+G1522-I1522</f>
        <v/>
      </c>
      <c r="K1525" s="15" t="n"/>
      <c r="L1525" s="15">
        <f>K1522*Setup!$B$6</f>
        <v/>
      </c>
      <c r="M1525" s="15">
        <f>J1522-L1522</f>
        <v/>
      </c>
      <c r="N1525" s="21" t="n"/>
    </row>
    <row r="1526">
      <c r="A1526" s="295" t="n"/>
      <c r="B1526" s="14" t="n"/>
      <c r="C1526" s="15" t="n"/>
      <c r="D1526" s="15" t="n"/>
      <c r="E1526" s="15">
        <f>D1523*Setup!$B$5</f>
        <v/>
      </c>
      <c r="F1526" s="15">
        <f>D1523-E1523</f>
        <v/>
      </c>
      <c r="G1526" s="15" t="n"/>
      <c r="H1526" s="15" t="n"/>
      <c r="I1526" s="15" t="n"/>
      <c r="J1526" s="15">
        <f>C1523+F1523+G1523-I1523</f>
        <v/>
      </c>
      <c r="K1526" s="15" t="n"/>
      <c r="L1526" s="15">
        <f>K1523*Setup!$B$6</f>
        <v/>
      </c>
      <c r="M1526" s="15">
        <f>J1523-L1523</f>
        <v/>
      </c>
      <c r="N1526" s="21" t="n"/>
    </row>
    <row r="1527">
      <c r="A1527" s="295" t="n"/>
      <c r="B1527" s="14" t="n"/>
      <c r="C1527" s="15" t="n"/>
      <c r="D1527" s="15" t="n"/>
      <c r="E1527" s="15">
        <f>D1524*Setup!$B$5</f>
        <v/>
      </c>
      <c r="F1527" s="15">
        <f>D1524-E1524</f>
        <v/>
      </c>
      <c r="G1527" s="15" t="n"/>
      <c r="H1527" s="15" t="n"/>
      <c r="I1527" s="15" t="n"/>
      <c r="J1527" s="15">
        <f>C1524+F1524+G1524-I1524</f>
        <v/>
      </c>
      <c r="K1527" s="15" t="n"/>
      <c r="L1527" s="15">
        <f>K1524*Setup!$B$6</f>
        <v/>
      </c>
      <c r="M1527" s="15">
        <f>J1524-L1524</f>
        <v/>
      </c>
      <c r="N1527" s="21" t="n"/>
    </row>
    <row r="1528">
      <c r="A1528" s="295" t="n"/>
      <c r="B1528" s="14" t="n"/>
      <c r="C1528" s="15" t="n"/>
      <c r="D1528" s="15" t="n"/>
      <c r="E1528" s="15">
        <f>D1525*Setup!$B$5</f>
        <v/>
      </c>
      <c r="F1528" s="15">
        <f>D1525-E1525</f>
        <v/>
      </c>
      <c r="G1528" s="15" t="n"/>
      <c r="H1528" s="15" t="n"/>
      <c r="I1528" s="15" t="n"/>
      <c r="J1528" s="15">
        <f>C1525+F1525+G1525-I1525</f>
        <v/>
      </c>
      <c r="K1528" s="15" t="n"/>
      <c r="L1528" s="15">
        <f>K1525*Setup!$B$6</f>
        <v/>
      </c>
      <c r="M1528" s="15">
        <f>J1525-L1525</f>
        <v/>
      </c>
      <c r="N1528" s="21" t="n"/>
    </row>
    <row r="1529">
      <c r="A1529" s="295" t="n"/>
      <c r="B1529" s="14" t="n"/>
      <c r="C1529" s="15" t="n"/>
      <c r="D1529" s="15" t="n"/>
      <c r="E1529" s="15">
        <f>D1526*Setup!$B$5</f>
        <v/>
      </c>
      <c r="F1529" s="15">
        <f>D1526-E1526</f>
        <v/>
      </c>
      <c r="G1529" s="15" t="n"/>
      <c r="H1529" s="15" t="n"/>
      <c r="I1529" s="15" t="n"/>
      <c r="J1529" s="15">
        <f>C1526+F1526+G1526-I1526</f>
        <v/>
      </c>
      <c r="K1529" s="15" t="n"/>
      <c r="L1529" s="15">
        <f>K1526*Setup!$B$6</f>
        <v/>
      </c>
      <c r="M1529" s="15">
        <f>J1526-L1526</f>
        <v/>
      </c>
      <c r="N1529" s="21" t="n"/>
    </row>
    <row r="1530">
      <c r="A1530" s="295" t="n"/>
      <c r="B1530" s="14" t="n"/>
      <c r="C1530" s="15" t="n"/>
      <c r="D1530" s="15" t="n"/>
      <c r="E1530" s="15">
        <f>D1527*Setup!$B$5</f>
        <v/>
      </c>
      <c r="F1530" s="15">
        <f>D1527-E1527</f>
        <v/>
      </c>
      <c r="G1530" s="15" t="n"/>
      <c r="H1530" s="15" t="n"/>
      <c r="I1530" s="15" t="n"/>
      <c r="J1530" s="15">
        <f>C1527+F1527+G1527-I1527</f>
        <v/>
      </c>
      <c r="K1530" s="15" t="n"/>
      <c r="L1530" s="15">
        <f>K1527*Setup!$B$6</f>
        <v/>
      </c>
      <c r="M1530" s="15">
        <f>J1527-L1527</f>
        <v/>
      </c>
      <c r="N1530" s="21" t="n"/>
    </row>
    <row r="1531">
      <c r="A1531" s="295" t="n"/>
      <c r="B1531" s="14" t="n"/>
      <c r="C1531" s="15" t="n"/>
      <c r="D1531" s="15" t="n"/>
      <c r="E1531" s="15">
        <f>D1528*Setup!$B$5</f>
        <v/>
      </c>
      <c r="F1531" s="15">
        <f>D1528-E1528</f>
        <v/>
      </c>
      <c r="G1531" s="15" t="n"/>
      <c r="H1531" s="15" t="n"/>
      <c r="I1531" s="15" t="n"/>
      <c r="J1531" s="15">
        <f>C1528+F1528+G1528-I1528</f>
        <v/>
      </c>
      <c r="K1531" s="15" t="n"/>
      <c r="L1531" s="15">
        <f>K1528*Setup!$B$6</f>
        <v/>
      </c>
      <c r="M1531" s="15">
        <f>J1528-L1528</f>
        <v/>
      </c>
      <c r="N1531" s="21" t="n"/>
    </row>
    <row r="1532">
      <c r="A1532" s="295" t="n"/>
      <c r="B1532" s="14" t="n"/>
      <c r="C1532" s="15" t="n"/>
      <c r="D1532" s="15" t="n"/>
      <c r="E1532" s="15">
        <f>D1529*Setup!$B$5</f>
        <v/>
      </c>
      <c r="F1532" s="15">
        <f>D1529-E1529</f>
        <v/>
      </c>
      <c r="G1532" s="15" t="n"/>
      <c r="H1532" s="15" t="n"/>
      <c r="I1532" s="15" t="n"/>
      <c r="J1532" s="15">
        <f>C1529+F1529+G1529-I1529</f>
        <v/>
      </c>
      <c r="K1532" s="15" t="n"/>
      <c r="L1532" s="15">
        <f>K1529*Setup!$B$6</f>
        <v/>
      </c>
      <c r="M1532" s="15">
        <f>J1529-L1529</f>
        <v/>
      </c>
      <c r="N1532" s="21" t="n"/>
    </row>
    <row r="1533">
      <c r="A1533" s="295" t="n"/>
      <c r="B1533" s="14" t="n"/>
      <c r="C1533" s="15" t="n"/>
      <c r="D1533" s="15" t="n"/>
      <c r="E1533" s="15">
        <f>D1530*Setup!$B$5</f>
        <v/>
      </c>
      <c r="F1533" s="15">
        <f>D1530-E1530</f>
        <v/>
      </c>
      <c r="G1533" s="15" t="n"/>
      <c r="H1533" s="15" t="n"/>
      <c r="I1533" s="15" t="n"/>
      <c r="J1533" s="15">
        <f>C1530+F1530+G1530-I1530</f>
        <v/>
      </c>
      <c r="K1533" s="15" t="n"/>
      <c r="L1533" s="15">
        <f>K1530*Setup!$B$6</f>
        <v/>
      </c>
      <c r="M1533" s="15">
        <f>J1530-L1530</f>
        <v/>
      </c>
      <c r="N1533" s="21" t="n"/>
    </row>
    <row r="1534">
      <c r="A1534" s="295" t="n"/>
      <c r="B1534" s="14" t="n"/>
      <c r="C1534" s="15" t="n"/>
      <c r="D1534" s="15" t="n"/>
      <c r="E1534" s="15">
        <f>D1531*Setup!$B$5</f>
        <v/>
      </c>
      <c r="F1534" s="15">
        <f>D1531-E1531</f>
        <v/>
      </c>
      <c r="G1534" s="15" t="n"/>
      <c r="H1534" s="15" t="n"/>
      <c r="I1534" s="15" t="n"/>
      <c r="J1534" s="15">
        <f>C1531+F1531+G1531-I1531</f>
        <v/>
      </c>
      <c r="K1534" s="15" t="n"/>
      <c r="L1534" s="15">
        <f>K1531*Setup!$B$6</f>
        <v/>
      </c>
      <c r="M1534" s="15">
        <f>J1531-L1531</f>
        <v/>
      </c>
      <c r="N1534" s="21" t="n"/>
    </row>
    <row r="1535">
      <c r="A1535" s="295" t="n"/>
      <c r="B1535" s="14" t="n"/>
      <c r="C1535" s="15" t="n"/>
      <c r="D1535" s="15" t="n"/>
      <c r="E1535" s="15">
        <f>D1532*Setup!$B$5</f>
        <v/>
      </c>
      <c r="F1535" s="15">
        <f>D1532-E1532</f>
        <v/>
      </c>
      <c r="G1535" s="15" t="n"/>
      <c r="H1535" s="15" t="n"/>
      <c r="I1535" s="15" t="n"/>
      <c r="J1535" s="15">
        <f>C1532+F1532+G1532-I1532</f>
        <v/>
      </c>
      <c r="K1535" s="15" t="n"/>
      <c r="L1535" s="15">
        <f>K1532*Setup!$B$6</f>
        <v/>
      </c>
      <c r="M1535" s="15">
        <f>J1532-L1532</f>
        <v/>
      </c>
      <c r="N1535" s="21" t="n"/>
    </row>
    <row r="1536">
      <c r="A1536" s="295" t="n"/>
      <c r="B1536" s="14" t="n"/>
      <c r="C1536" s="15" t="n"/>
      <c r="D1536" s="15" t="n"/>
      <c r="E1536" s="15">
        <f>D1533*Setup!$B$5</f>
        <v/>
      </c>
      <c r="F1536" s="15">
        <f>D1533-E1533</f>
        <v/>
      </c>
      <c r="G1536" s="15" t="n"/>
      <c r="H1536" s="15" t="n"/>
      <c r="I1536" s="15" t="n"/>
      <c r="J1536" s="15">
        <f>C1533+F1533+G1533-I1533</f>
        <v/>
      </c>
      <c r="K1536" s="15" t="n"/>
      <c r="L1536" s="15">
        <f>K1533*Setup!$B$6</f>
        <v/>
      </c>
      <c r="M1536" s="15">
        <f>J1533-L1533</f>
        <v/>
      </c>
      <c r="N1536" s="21" t="n"/>
    </row>
    <row r="1537">
      <c r="A1537" s="295" t="n"/>
      <c r="B1537" s="14" t="n"/>
      <c r="C1537" s="15" t="n"/>
      <c r="D1537" s="15" t="n"/>
      <c r="E1537" s="15">
        <f>D1534*Setup!$B$5</f>
        <v/>
      </c>
      <c r="F1537" s="15">
        <f>D1534-E1534</f>
        <v/>
      </c>
      <c r="G1537" s="15" t="n"/>
      <c r="H1537" s="15" t="n"/>
      <c r="I1537" s="15" t="n"/>
      <c r="J1537" s="15">
        <f>C1534+F1534+G1534-I1534</f>
        <v/>
      </c>
      <c r="K1537" s="15" t="n"/>
      <c r="L1537" s="15">
        <f>K1534*Setup!$B$6</f>
        <v/>
      </c>
      <c r="M1537" s="15">
        <f>J1534-L1534</f>
        <v/>
      </c>
      <c r="N1537" s="21" t="n"/>
    </row>
    <row r="1538">
      <c r="A1538" s="295" t="n"/>
      <c r="B1538" s="14" t="n"/>
      <c r="C1538" s="15" t="n"/>
      <c r="D1538" s="15" t="n"/>
      <c r="E1538" s="15">
        <f>D1535*Setup!$B$5</f>
        <v/>
      </c>
      <c r="F1538" s="15">
        <f>D1535-E1535</f>
        <v/>
      </c>
      <c r="G1538" s="15" t="n"/>
      <c r="H1538" s="15" t="n"/>
      <c r="I1538" s="15" t="n"/>
      <c r="J1538" s="15">
        <f>C1535+F1535+G1535-I1535</f>
        <v/>
      </c>
      <c r="K1538" s="15" t="n"/>
      <c r="L1538" s="15">
        <f>K1535*Setup!$B$6</f>
        <v/>
      </c>
      <c r="M1538" s="15">
        <f>J1535-L1535</f>
        <v/>
      </c>
      <c r="N1538" s="21" t="n"/>
    </row>
    <row r="1539">
      <c r="A1539" s="295" t="n"/>
      <c r="B1539" s="14" t="n"/>
      <c r="C1539" s="15" t="n"/>
      <c r="D1539" s="15" t="n"/>
      <c r="E1539" s="15">
        <f>D1536*Setup!$B$5</f>
        <v/>
      </c>
      <c r="F1539" s="15">
        <f>D1536-E1536</f>
        <v/>
      </c>
      <c r="G1539" s="15" t="n"/>
      <c r="H1539" s="15" t="n"/>
      <c r="I1539" s="15" t="n"/>
      <c r="J1539" s="15">
        <f>C1536+F1536+G1536-I1536</f>
        <v/>
      </c>
      <c r="K1539" s="15" t="n"/>
      <c r="L1539" s="15">
        <f>K1536*Setup!$B$6</f>
        <v/>
      </c>
      <c r="M1539" s="15">
        <f>J1536-L1536</f>
        <v/>
      </c>
      <c r="N1539" s="21" t="n"/>
    </row>
    <row r="1540">
      <c r="A1540" s="295" t="n"/>
      <c r="B1540" s="14" t="n"/>
      <c r="C1540" s="15" t="n"/>
      <c r="D1540" s="15" t="n"/>
      <c r="E1540" s="15">
        <f>D1537*Setup!$B$5</f>
        <v/>
      </c>
      <c r="F1540" s="15">
        <f>D1537-E1537</f>
        <v/>
      </c>
      <c r="G1540" s="15" t="n"/>
      <c r="H1540" s="15" t="n"/>
      <c r="I1540" s="15" t="n"/>
      <c r="J1540" s="15">
        <f>C1537+F1537+G1537-I1537</f>
        <v/>
      </c>
      <c r="K1540" s="15" t="n"/>
      <c r="L1540" s="15">
        <f>K1537*Setup!$B$6</f>
        <v/>
      </c>
      <c r="M1540" s="15">
        <f>J1537-L1537</f>
        <v/>
      </c>
      <c r="N1540" s="21" t="n"/>
    </row>
    <row r="1541">
      <c r="A1541" s="295" t="n"/>
      <c r="B1541" s="14" t="n"/>
      <c r="C1541" s="15" t="n"/>
      <c r="D1541" s="15" t="n"/>
      <c r="E1541" s="15">
        <f>D1538*Setup!$B$5</f>
        <v/>
      </c>
      <c r="F1541" s="15">
        <f>D1538-E1538</f>
        <v/>
      </c>
      <c r="G1541" s="15" t="n"/>
      <c r="H1541" s="15" t="n"/>
      <c r="I1541" s="15" t="n"/>
      <c r="J1541" s="15">
        <f>C1538+F1538+G1538-I1538</f>
        <v/>
      </c>
      <c r="K1541" s="15" t="n"/>
      <c r="L1541" s="15">
        <f>K1538*Setup!$B$6</f>
        <v/>
      </c>
      <c r="M1541" s="15">
        <f>J1538-L1538</f>
        <v/>
      </c>
      <c r="N1541" s="21" t="n"/>
    </row>
    <row r="1542">
      <c r="A1542" s="295" t="n"/>
      <c r="B1542" s="14" t="n"/>
      <c r="C1542" s="15" t="n"/>
      <c r="D1542" s="15" t="n"/>
      <c r="E1542" s="15">
        <f>D1539*Setup!$B$5</f>
        <v/>
      </c>
      <c r="F1542" s="15">
        <f>D1539-E1539</f>
        <v/>
      </c>
      <c r="G1542" s="15" t="n"/>
      <c r="H1542" s="15" t="n"/>
      <c r="I1542" s="15" t="n"/>
      <c r="J1542" s="15">
        <f>C1539+F1539+G1539-I1539</f>
        <v/>
      </c>
      <c r="K1542" s="15" t="n"/>
      <c r="L1542" s="15">
        <f>K1539*Setup!$B$6</f>
        <v/>
      </c>
      <c r="M1542" s="15">
        <f>J1539-L1539</f>
        <v/>
      </c>
      <c r="N1542" s="21" t="n"/>
    </row>
    <row r="1543">
      <c r="A1543" s="295" t="n"/>
      <c r="B1543" s="14" t="n"/>
      <c r="C1543" s="15" t="n"/>
      <c r="D1543" s="15" t="n"/>
      <c r="E1543" s="15">
        <f>D1540*Setup!$B$5</f>
        <v/>
      </c>
      <c r="F1543" s="15">
        <f>D1540-E1540</f>
        <v/>
      </c>
      <c r="G1543" s="15" t="n"/>
      <c r="H1543" s="15" t="n"/>
      <c r="I1543" s="15" t="n"/>
      <c r="J1543" s="15">
        <f>C1540+F1540+G1540-I1540</f>
        <v/>
      </c>
      <c r="K1543" s="15" t="n"/>
      <c r="L1543" s="15">
        <f>K1540*Setup!$B$6</f>
        <v/>
      </c>
      <c r="M1543" s="15">
        <f>J1540-L1540</f>
        <v/>
      </c>
      <c r="N1543" s="21" t="n"/>
    </row>
    <row r="1544">
      <c r="A1544" s="295" t="n"/>
      <c r="B1544" s="14" t="n"/>
      <c r="C1544" s="15" t="n"/>
      <c r="D1544" s="15" t="n"/>
      <c r="E1544" s="15">
        <f>D1541*Setup!$B$5</f>
        <v/>
      </c>
      <c r="F1544" s="15">
        <f>D1541-E1541</f>
        <v/>
      </c>
      <c r="G1544" s="15" t="n"/>
      <c r="H1544" s="15" t="n"/>
      <c r="I1544" s="15" t="n"/>
      <c r="J1544" s="15">
        <f>C1541+F1541+G1541-I1541</f>
        <v/>
      </c>
      <c r="K1544" s="15" t="n"/>
      <c r="L1544" s="15">
        <f>K1541*Setup!$B$6</f>
        <v/>
      </c>
      <c r="M1544" s="15">
        <f>J1541-L1541</f>
        <v/>
      </c>
      <c r="N1544" s="21" t="n"/>
    </row>
    <row r="1545">
      <c r="A1545" s="295" t="n"/>
      <c r="B1545" s="14" t="n"/>
      <c r="C1545" s="15" t="n"/>
      <c r="D1545" s="15" t="n"/>
      <c r="E1545" s="15">
        <f>D1542*Setup!$B$5</f>
        <v/>
      </c>
      <c r="F1545" s="15">
        <f>D1542-E1542</f>
        <v/>
      </c>
      <c r="G1545" s="15" t="n"/>
      <c r="H1545" s="15" t="n"/>
      <c r="I1545" s="15" t="n"/>
      <c r="J1545" s="15">
        <f>C1542+F1542+G1542-I1542</f>
        <v/>
      </c>
      <c r="K1545" s="15" t="n"/>
      <c r="L1545" s="15">
        <f>K1542*Setup!$B$6</f>
        <v/>
      </c>
      <c r="M1545" s="15">
        <f>J1542-L1542</f>
        <v/>
      </c>
      <c r="N1545" s="21" t="n"/>
    </row>
    <row r="1546">
      <c r="A1546" s="295" t="n"/>
      <c r="B1546" s="14" t="n"/>
      <c r="C1546" s="15" t="n"/>
      <c r="D1546" s="15" t="n"/>
      <c r="E1546" s="15">
        <f>D1543*Setup!$B$5</f>
        <v/>
      </c>
      <c r="F1546" s="15">
        <f>D1543-E1543</f>
        <v/>
      </c>
      <c r="G1546" s="15" t="n"/>
      <c r="H1546" s="15" t="n"/>
      <c r="I1546" s="15" t="n"/>
      <c r="J1546" s="15">
        <f>C1543+F1543+G1543-I1543</f>
        <v/>
      </c>
      <c r="K1546" s="15" t="n"/>
      <c r="L1546" s="15">
        <f>K1543*Setup!$B$6</f>
        <v/>
      </c>
      <c r="M1546" s="15">
        <f>J1543-L1543</f>
        <v/>
      </c>
      <c r="N1546" s="21" t="n"/>
    </row>
    <row r="1547">
      <c r="A1547" s="295" t="n"/>
      <c r="B1547" s="14" t="n"/>
      <c r="C1547" s="15" t="n"/>
      <c r="D1547" s="15" t="n"/>
      <c r="E1547" s="15">
        <f>D1544*Setup!$B$5</f>
        <v/>
      </c>
      <c r="F1547" s="15">
        <f>D1544-E1544</f>
        <v/>
      </c>
      <c r="G1547" s="15" t="n"/>
      <c r="H1547" s="15" t="n"/>
      <c r="I1547" s="15" t="n"/>
      <c r="J1547" s="15">
        <f>C1544+F1544+G1544-I1544</f>
        <v/>
      </c>
      <c r="K1547" s="15" t="n"/>
      <c r="L1547" s="15">
        <f>K1544*Setup!$B$6</f>
        <v/>
      </c>
      <c r="M1547" s="15">
        <f>J1544-L1544</f>
        <v/>
      </c>
      <c r="N1547" s="21" t="n"/>
    </row>
    <row r="1548">
      <c r="A1548" s="295" t="n"/>
      <c r="B1548" s="14" t="n"/>
      <c r="C1548" s="15" t="n"/>
      <c r="D1548" s="15" t="n"/>
      <c r="E1548" s="15">
        <f>D1545*Setup!$B$5</f>
        <v/>
      </c>
      <c r="F1548" s="15">
        <f>D1545-E1545</f>
        <v/>
      </c>
      <c r="G1548" s="15" t="n"/>
      <c r="H1548" s="15" t="n"/>
      <c r="I1548" s="15" t="n"/>
      <c r="J1548" s="15">
        <f>C1545+F1545+G1545-I1545</f>
        <v/>
      </c>
      <c r="K1548" s="15" t="n"/>
      <c r="L1548" s="15">
        <f>K1545*Setup!$B$6</f>
        <v/>
      </c>
      <c r="M1548" s="15">
        <f>J1545-L1545</f>
        <v/>
      </c>
      <c r="N1548" s="21" t="n"/>
    </row>
    <row r="1549">
      <c r="A1549" s="295" t="n"/>
      <c r="B1549" s="14" t="n"/>
      <c r="C1549" s="15" t="n"/>
      <c r="D1549" s="15" t="n"/>
      <c r="E1549" s="15">
        <f>D1546*Setup!$B$5</f>
        <v/>
      </c>
      <c r="F1549" s="15">
        <f>D1546-E1546</f>
        <v/>
      </c>
      <c r="G1549" s="15" t="n"/>
      <c r="H1549" s="15" t="n"/>
      <c r="I1549" s="15" t="n"/>
      <c r="J1549" s="15">
        <f>C1546+F1546+G1546-I1546</f>
        <v/>
      </c>
      <c r="K1549" s="15" t="n"/>
      <c r="L1549" s="15">
        <f>K1546*Setup!$B$6</f>
        <v/>
      </c>
      <c r="M1549" s="15">
        <f>J1546-L1546</f>
        <v/>
      </c>
      <c r="N1549" s="21" t="n"/>
    </row>
    <row r="1550">
      <c r="A1550" s="295" t="n"/>
      <c r="B1550" s="14" t="n"/>
      <c r="C1550" s="15" t="n"/>
      <c r="D1550" s="15" t="n"/>
      <c r="E1550" s="15">
        <f>D1547*Setup!$B$5</f>
        <v/>
      </c>
      <c r="F1550" s="15">
        <f>D1547-E1547</f>
        <v/>
      </c>
      <c r="G1550" s="15" t="n"/>
      <c r="H1550" s="15" t="n"/>
      <c r="I1550" s="15" t="n"/>
      <c r="J1550" s="15">
        <f>C1547+F1547+G1547-I1547</f>
        <v/>
      </c>
      <c r="K1550" s="15" t="n"/>
      <c r="L1550" s="15">
        <f>K1547*Setup!$B$6</f>
        <v/>
      </c>
      <c r="M1550" s="15">
        <f>J1547-L1547</f>
        <v/>
      </c>
      <c r="N1550" s="21" t="n"/>
    </row>
    <row r="1551">
      <c r="A1551" s="295" t="n"/>
      <c r="B1551" s="14" t="n"/>
      <c r="C1551" s="15" t="n"/>
      <c r="D1551" s="15" t="n"/>
      <c r="E1551" s="15">
        <f>D1548*Setup!$B$5</f>
        <v/>
      </c>
      <c r="F1551" s="15">
        <f>D1548-E1548</f>
        <v/>
      </c>
      <c r="G1551" s="15" t="n"/>
      <c r="H1551" s="15" t="n"/>
      <c r="I1551" s="15" t="n"/>
      <c r="J1551" s="15">
        <f>C1548+F1548+G1548-I1548</f>
        <v/>
      </c>
      <c r="K1551" s="15" t="n"/>
      <c r="L1551" s="15">
        <f>K1548*Setup!$B$6</f>
        <v/>
      </c>
      <c r="M1551" s="15">
        <f>J1548-L1548</f>
        <v/>
      </c>
      <c r="N1551" s="21" t="n"/>
    </row>
    <row r="1552">
      <c r="A1552" s="295" t="n"/>
      <c r="B1552" s="14" t="n"/>
      <c r="C1552" s="15" t="n"/>
      <c r="D1552" s="15" t="n"/>
      <c r="E1552" s="15">
        <f>D1549*Setup!$B$5</f>
        <v/>
      </c>
      <c r="F1552" s="15">
        <f>D1549-E1549</f>
        <v/>
      </c>
      <c r="G1552" s="15" t="n"/>
      <c r="H1552" s="15" t="n"/>
      <c r="I1552" s="15" t="n"/>
      <c r="J1552" s="15">
        <f>C1549+F1549+G1549-I1549</f>
        <v/>
      </c>
      <c r="K1552" s="15" t="n"/>
      <c r="L1552" s="15">
        <f>K1549*Setup!$B$6</f>
        <v/>
      </c>
      <c r="M1552" s="15">
        <f>J1549-L1549</f>
        <v/>
      </c>
      <c r="N1552" s="21" t="n"/>
    </row>
    <row r="1553">
      <c r="A1553" s="295" t="n"/>
      <c r="B1553" s="14" t="n"/>
      <c r="C1553" s="15" t="n"/>
      <c r="D1553" s="15" t="n"/>
      <c r="E1553" s="15">
        <f>D1550*Setup!$B$5</f>
        <v/>
      </c>
      <c r="F1553" s="15">
        <f>D1550-E1550</f>
        <v/>
      </c>
      <c r="G1553" s="15" t="n"/>
      <c r="H1553" s="15" t="n"/>
      <c r="I1553" s="15" t="n"/>
      <c r="J1553" s="15">
        <f>C1550+F1550+G1550-I1550</f>
        <v/>
      </c>
      <c r="K1553" s="15" t="n"/>
      <c r="L1553" s="15">
        <f>K1550*Setup!$B$6</f>
        <v/>
      </c>
      <c r="M1553" s="15">
        <f>J1550-L1550</f>
        <v/>
      </c>
      <c r="N1553" s="21" t="n"/>
    </row>
    <row r="1554">
      <c r="A1554" s="295" t="n"/>
      <c r="B1554" s="14" t="n"/>
      <c r="C1554" s="15" t="n"/>
      <c r="D1554" s="15" t="n"/>
      <c r="E1554" s="15">
        <f>D1551*Setup!$B$5</f>
        <v/>
      </c>
      <c r="F1554" s="15">
        <f>D1551-E1551</f>
        <v/>
      </c>
      <c r="G1554" s="15" t="n"/>
      <c r="H1554" s="15" t="n"/>
      <c r="I1554" s="15" t="n"/>
      <c r="J1554" s="15">
        <f>C1551+F1551+G1551-I1551</f>
        <v/>
      </c>
      <c r="K1554" s="15" t="n"/>
      <c r="L1554" s="15">
        <f>K1551*Setup!$B$6</f>
        <v/>
      </c>
      <c r="M1554" s="15">
        <f>J1551-L1551</f>
        <v/>
      </c>
      <c r="N1554" s="21" t="n"/>
    </row>
    <row r="1555">
      <c r="A1555" s="295" t="n"/>
      <c r="B1555" s="14" t="n"/>
      <c r="C1555" s="15" t="n"/>
      <c r="D1555" s="15" t="n"/>
      <c r="E1555" s="15">
        <f>D1552*Setup!$B$5</f>
        <v/>
      </c>
      <c r="F1555" s="15">
        <f>D1552-E1552</f>
        <v/>
      </c>
      <c r="G1555" s="15" t="n"/>
      <c r="H1555" s="15" t="n"/>
      <c r="I1555" s="15" t="n"/>
      <c r="J1555" s="15">
        <f>C1552+F1552+G1552-I1552</f>
        <v/>
      </c>
      <c r="K1555" s="15" t="n"/>
      <c r="L1555" s="15">
        <f>K1552*Setup!$B$6</f>
        <v/>
      </c>
      <c r="M1555" s="15">
        <f>J1552-L1552</f>
        <v/>
      </c>
      <c r="N1555" s="21" t="n"/>
    </row>
    <row r="1556">
      <c r="A1556" s="295" t="n"/>
      <c r="B1556" s="14" t="n"/>
      <c r="C1556" s="15" t="n"/>
      <c r="D1556" s="15" t="n"/>
      <c r="E1556" s="15">
        <f>D1553*Setup!$B$5</f>
        <v/>
      </c>
      <c r="F1556" s="15">
        <f>D1553-E1553</f>
        <v/>
      </c>
      <c r="G1556" s="15" t="n"/>
      <c r="H1556" s="15" t="n"/>
      <c r="I1556" s="15" t="n"/>
      <c r="J1556" s="15">
        <f>C1553+F1553+G1553-I1553</f>
        <v/>
      </c>
      <c r="K1556" s="15" t="n"/>
      <c r="L1556" s="15">
        <f>K1553*Setup!$B$6</f>
        <v/>
      </c>
      <c r="M1556" s="15">
        <f>J1553-L1553</f>
        <v/>
      </c>
      <c r="N1556" s="21" t="n"/>
    </row>
    <row r="1557">
      <c r="A1557" s="295" t="n"/>
      <c r="B1557" s="14" t="n"/>
      <c r="C1557" s="15" t="n"/>
      <c r="D1557" s="15" t="n"/>
      <c r="E1557" s="15">
        <f>D1554*Setup!$B$5</f>
        <v/>
      </c>
      <c r="F1557" s="15">
        <f>D1554-E1554</f>
        <v/>
      </c>
      <c r="G1557" s="15" t="n"/>
      <c r="H1557" s="15" t="n"/>
      <c r="I1557" s="15" t="n"/>
      <c r="J1557" s="15">
        <f>C1554+F1554+G1554-I1554</f>
        <v/>
      </c>
      <c r="K1557" s="15" t="n"/>
      <c r="L1557" s="15">
        <f>K1554*Setup!$B$6</f>
        <v/>
      </c>
      <c r="M1557" s="15">
        <f>J1554-L1554</f>
        <v/>
      </c>
      <c r="N1557" s="21" t="n"/>
    </row>
    <row r="1558">
      <c r="A1558" s="295" t="n"/>
      <c r="B1558" s="14" t="n"/>
      <c r="C1558" s="15" t="n"/>
      <c r="D1558" s="15" t="n"/>
      <c r="E1558" s="15">
        <f>D1555*Setup!$B$5</f>
        <v/>
      </c>
      <c r="F1558" s="15">
        <f>D1555-E1555</f>
        <v/>
      </c>
      <c r="G1558" s="15" t="n"/>
      <c r="H1558" s="15" t="n"/>
      <c r="I1558" s="15" t="n"/>
      <c r="J1558" s="15">
        <f>C1555+F1555+G1555-I1555</f>
        <v/>
      </c>
      <c r="K1558" s="15" t="n"/>
      <c r="L1558" s="15">
        <f>K1555*Setup!$B$6</f>
        <v/>
      </c>
      <c r="M1558" s="15">
        <f>J1555-L1555</f>
        <v/>
      </c>
      <c r="N1558" s="21" t="n"/>
    </row>
    <row r="1559">
      <c r="A1559" s="295" t="n"/>
      <c r="B1559" s="14" t="n"/>
      <c r="C1559" s="15" t="n"/>
      <c r="D1559" s="15" t="n"/>
      <c r="E1559" s="15">
        <f>D1556*Setup!$B$5</f>
        <v/>
      </c>
      <c r="F1559" s="15">
        <f>D1556-E1556</f>
        <v/>
      </c>
      <c r="G1559" s="15" t="n"/>
      <c r="H1559" s="15" t="n"/>
      <c r="I1559" s="15" t="n"/>
      <c r="J1559" s="15">
        <f>C1556+F1556+G1556-I1556</f>
        <v/>
      </c>
      <c r="K1559" s="15" t="n"/>
      <c r="L1559" s="15">
        <f>K1556*Setup!$B$6</f>
        <v/>
      </c>
      <c r="M1559" s="15">
        <f>J1556-L1556</f>
        <v/>
      </c>
      <c r="N1559" s="21" t="n"/>
    </row>
    <row r="1560">
      <c r="A1560" s="295" t="n"/>
      <c r="B1560" s="14" t="n"/>
      <c r="C1560" s="15" t="n"/>
      <c r="D1560" s="15" t="n"/>
      <c r="E1560" s="15">
        <f>D1557*Setup!$B$5</f>
        <v/>
      </c>
      <c r="F1560" s="15">
        <f>D1557-E1557</f>
        <v/>
      </c>
      <c r="G1560" s="15" t="n"/>
      <c r="H1560" s="15" t="n"/>
      <c r="I1560" s="15" t="n"/>
      <c r="J1560" s="15">
        <f>C1557+F1557+G1557-I1557</f>
        <v/>
      </c>
      <c r="K1560" s="15" t="n"/>
      <c r="L1560" s="15">
        <f>K1557*Setup!$B$6</f>
        <v/>
      </c>
      <c r="M1560" s="15">
        <f>J1557-L1557</f>
        <v/>
      </c>
      <c r="N1560" s="21" t="n"/>
    </row>
    <row r="1561">
      <c r="A1561" s="295" t="n"/>
      <c r="B1561" s="14" t="n"/>
      <c r="C1561" s="15" t="n"/>
      <c r="D1561" s="15" t="n"/>
      <c r="E1561" s="15">
        <f>D1558*Setup!$B$5</f>
        <v/>
      </c>
      <c r="F1561" s="15">
        <f>D1558-E1558</f>
        <v/>
      </c>
      <c r="G1561" s="15" t="n"/>
      <c r="H1561" s="15" t="n"/>
      <c r="I1561" s="15" t="n"/>
      <c r="J1561" s="15">
        <f>C1558+F1558+G1558-I1558</f>
        <v/>
      </c>
      <c r="K1561" s="15" t="n"/>
      <c r="L1561" s="15">
        <f>K1558*Setup!$B$6</f>
        <v/>
      </c>
      <c r="M1561" s="15">
        <f>J1558-L1558</f>
        <v/>
      </c>
      <c r="N1561" s="21" t="n"/>
    </row>
    <row r="1562">
      <c r="A1562" s="295" t="n"/>
      <c r="B1562" s="14" t="n"/>
      <c r="C1562" s="15" t="n"/>
      <c r="D1562" s="15" t="n"/>
      <c r="E1562" s="15">
        <f>D1559*Setup!$B$5</f>
        <v/>
      </c>
      <c r="F1562" s="15">
        <f>D1559-E1559</f>
        <v/>
      </c>
      <c r="G1562" s="15" t="n"/>
      <c r="H1562" s="15" t="n"/>
      <c r="I1562" s="15" t="n"/>
      <c r="J1562" s="15">
        <f>C1559+F1559+G1559-I1559</f>
        <v/>
      </c>
      <c r="K1562" s="15" t="n"/>
      <c r="L1562" s="15">
        <f>K1559*Setup!$B$6</f>
        <v/>
      </c>
      <c r="M1562" s="15">
        <f>J1559-L1559</f>
        <v/>
      </c>
      <c r="N1562" s="21" t="n"/>
    </row>
    <row r="1563">
      <c r="A1563" s="295" t="n"/>
      <c r="B1563" s="14" t="n"/>
      <c r="C1563" s="15" t="n"/>
      <c r="D1563" s="15" t="n"/>
      <c r="E1563" s="15">
        <f>D1560*Setup!$B$5</f>
        <v/>
      </c>
      <c r="F1563" s="15">
        <f>D1560-E1560</f>
        <v/>
      </c>
      <c r="G1563" s="15" t="n"/>
      <c r="H1563" s="15" t="n"/>
      <c r="I1563" s="15" t="n"/>
      <c r="J1563" s="15">
        <f>C1560+F1560+G1560-I1560</f>
        <v/>
      </c>
      <c r="K1563" s="15" t="n"/>
      <c r="L1563" s="15">
        <f>K1560*Setup!$B$6</f>
        <v/>
      </c>
      <c r="M1563" s="15">
        <f>J1560-L1560</f>
        <v/>
      </c>
      <c r="N1563" s="21" t="n"/>
    </row>
    <row r="1564">
      <c r="A1564" s="295" t="n"/>
      <c r="B1564" s="14" t="n"/>
      <c r="C1564" s="15" t="n"/>
      <c r="D1564" s="15" t="n"/>
      <c r="E1564" s="15">
        <f>D1561*Setup!$B$5</f>
        <v/>
      </c>
      <c r="F1564" s="15">
        <f>D1561-E1561</f>
        <v/>
      </c>
      <c r="G1564" s="15" t="n"/>
      <c r="H1564" s="15" t="n"/>
      <c r="I1564" s="15" t="n"/>
      <c r="J1564" s="15">
        <f>C1561+F1561+G1561-I1561</f>
        <v/>
      </c>
      <c r="K1564" s="15" t="n"/>
      <c r="L1564" s="15">
        <f>K1561*Setup!$B$6</f>
        <v/>
      </c>
      <c r="M1564" s="15">
        <f>J1561-L1561</f>
        <v/>
      </c>
      <c r="N1564" s="21" t="n"/>
    </row>
    <row r="1565">
      <c r="A1565" s="295" t="n"/>
      <c r="B1565" s="14" t="n"/>
      <c r="C1565" s="15" t="n"/>
      <c r="D1565" s="15" t="n"/>
      <c r="E1565" s="15">
        <f>D1562*Setup!$B$5</f>
        <v/>
      </c>
      <c r="F1565" s="15">
        <f>D1562-E1562</f>
        <v/>
      </c>
      <c r="G1565" s="15" t="n"/>
      <c r="H1565" s="15" t="n"/>
      <c r="I1565" s="15" t="n"/>
      <c r="J1565" s="15">
        <f>C1562+F1562+G1562-I1562</f>
        <v/>
      </c>
      <c r="K1565" s="15" t="n"/>
      <c r="L1565" s="15">
        <f>K1562*Setup!$B$6</f>
        <v/>
      </c>
      <c r="M1565" s="15">
        <f>J1562-L1562</f>
        <v/>
      </c>
      <c r="N1565" s="21" t="n"/>
    </row>
    <row r="1566">
      <c r="A1566" s="295" t="n"/>
      <c r="B1566" s="14" t="n"/>
      <c r="C1566" s="15" t="n"/>
      <c r="D1566" s="15" t="n"/>
      <c r="E1566" s="15">
        <f>D1563*Setup!$B$5</f>
        <v/>
      </c>
      <c r="F1566" s="15">
        <f>D1563-E1563</f>
        <v/>
      </c>
      <c r="G1566" s="15" t="n"/>
      <c r="H1566" s="15" t="n"/>
      <c r="I1566" s="15" t="n"/>
      <c r="J1566" s="15">
        <f>C1563+F1563+G1563-I1563</f>
        <v/>
      </c>
      <c r="K1566" s="15" t="n"/>
      <c r="L1566" s="15">
        <f>K1563*Setup!$B$6</f>
        <v/>
      </c>
      <c r="M1566" s="15">
        <f>J1563-L1563</f>
        <v/>
      </c>
      <c r="N1566" s="21" t="n"/>
    </row>
    <row r="1567">
      <c r="A1567" s="295" t="n"/>
      <c r="B1567" s="14" t="n"/>
      <c r="C1567" s="15" t="n"/>
      <c r="D1567" s="15" t="n"/>
      <c r="E1567" s="15">
        <f>D1564*Setup!$B$5</f>
        <v/>
      </c>
      <c r="F1567" s="15">
        <f>D1564-E1564</f>
        <v/>
      </c>
      <c r="G1567" s="15" t="n"/>
      <c r="H1567" s="15" t="n"/>
      <c r="I1567" s="15" t="n"/>
      <c r="J1567" s="15">
        <f>C1564+F1564+G1564-I1564</f>
        <v/>
      </c>
      <c r="K1567" s="15" t="n"/>
      <c r="L1567" s="15">
        <f>K1564*Setup!$B$6</f>
        <v/>
      </c>
      <c r="M1567" s="15">
        <f>J1564-L1564</f>
        <v/>
      </c>
      <c r="N1567" s="21" t="n"/>
    </row>
    <row r="1568">
      <c r="A1568" s="295" t="n"/>
      <c r="B1568" s="14" t="n"/>
      <c r="C1568" s="15" t="n"/>
      <c r="D1568" s="15" t="n"/>
      <c r="E1568" s="15">
        <f>D1565*Setup!$B$5</f>
        <v/>
      </c>
      <c r="F1568" s="15">
        <f>D1565-E1565</f>
        <v/>
      </c>
      <c r="G1568" s="15" t="n"/>
      <c r="H1568" s="15" t="n"/>
      <c r="I1568" s="15" t="n"/>
      <c r="J1568" s="15">
        <f>C1565+F1565+G1565-I1565</f>
        <v/>
      </c>
      <c r="K1568" s="15" t="n"/>
      <c r="L1568" s="15">
        <f>K1565*Setup!$B$6</f>
        <v/>
      </c>
      <c r="M1568" s="15">
        <f>J1565-L1565</f>
        <v/>
      </c>
      <c r="N1568" s="21" t="n"/>
    </row>
    <row r="1569">
      <c r="A1569" s="295" t="n"/>
      <c r="B1569" s="14" t="n"/>
      <c r="C1569" s="15" t="n"/>
      <c r="D1569" s="15" t="n"/>
      <c r="E1569" s="15">
        <f>D1566*Setup!$B$5</f>
        <v/>
      </c>
      <c r="F1569" s="15">
        <f>D1566-E1566</f>
        <v/>
      </c>
      <c r="G1569" s="15" t="n"/>
      <c r="H1569" s="15" t="n"/>
      <c r="I1569" s="15" t="n"/>
      <c r="J1569" s="15">
        <f>C1566+F1566+G1566-I1566</f>
        <v/>
      </c>
      <c r="K1569" s="15" t="n"/>
      <c r="L1569" s="15">
        <f>K1566*Setup!$B$6</f>
        <v/>
      </c>
      <c r="M1569" s="15">
        <f>J1566-L1566</f>
        <v/>
      </c>
      <c r="N1569" s="21" t="n"/>
    </row>
    <row r="1570">
      <c r="A1570" s="295" t="n"/>
      <c r="B1570" s="14" t="n"/>
      <c r="C1570" s="15" t="n"/>
      <c r="D1570" s="15" t="n"/>
      <c r="E1570" s="15">
        <f>D1567*Setup!$B$5</f>
        <v/>
      </c>
      <c r="F1570" s="15">
        <f>D1567-E1567</f>
        <v/>
      </c>
      <c r="G1570" s="15" t="n"/>
      <c r="H1570" s="15" t="n"/>
      <c r="I1570" s="15" t="n"/>
      <c r="J1570" s="15">
        <f>C1567+F1567+G1567-I1567</f>
        <v/>
      </c>
      <c r="K1570" s="15" t="n"/>
      <c r="L1570" s="15">
        <f>K1567*Setup!$B$6</f>
        <v/>
      </c>
      <c r="M1570" s="15">
        <f>J1567-L1567</f>
        <v/>
      </c>
      <c r="N1570" s="21" t="n"/>
    </row>
    <row r="1571">
      <c r="A1571" s="295" t="n"/>
      <c r="B1571" s="14" t="n"/>
      <c r="C1571" s="15" t="n"/>
      <c r="D1571" s="15" t="n"/>
      <c r="E1571" s="15">
        <f>D1568*Setup!$B$5</f>
        <v/>
      </c>
      <c r="F1571" s="15">
        <f>D1568-E1568</f>
        <v/>
      </c>
      <c r="G1571" s="15" t="n"/>
      <c r="H1571" s="15" t="n"/>
      <c r="I1571" s="15" t="n"/>
      <c r="J1571" s="15">
        <f>C1568+F1568+G1568-I1568</f>
        <v/>
      </c>
      <c r="K1571" s="15" t="n"/>
      <c r="L1571" s="15">
        <f>K1568*Setup!$B$6</f>
        <v/>
      </c>
      <c r="M1571" s="15">
        <f>J1568-L1568</f>
        <v/>
      </c>
      <c r="N1571" s="21" t="n"/>
    </row>
    <row r="1572">
      <c r="A1572" s="295" t="n"/>
      <c r="B1572" s="14" t="n"/>
      <c r="C1572" s="15" t="n"/>
      <c r="D1572" s="15" t="n"/>
      <c r="E1572" s="15">
        <f>D1569*Setup!$B$5</f>
        <v/>
      </c>
      <c r="F1572" s="15">
        <f>D1569-E1569</f>
        <v/>
      </c>
      <c r="G1572" s="15" t="n"/>
      <c r="H1572" s="15" t="n"/>
      <c r="I1572" s="15" t="n"/>
      <c r="J1572" s="15">
        <f>C1569+F1569+G1569-I1569</f>
        <v/>
      </c>
      <c r="K1572" s="15" t="n"/>
      <c r="L1572" s="15">
        <f>K1569*Setup!$B$6</f>
        <v/>
      </c>
      <c r="M1572" s="15">
        <f>J1569-L1569</f>
        <v/>
      </c>
      <c r="N1572" s="21" t="n"/>
    </row>
    <row r="1573">
      <c r="A1573" s="295" t="n"/>
      <c r="B1573" s="14" t="n"/>
      <c r="C1573" s="15" t="n"/>
      <c r="D1573" s="15" t="n"/>
      <c r="E1573" s="15">
        <f>D1570*Setup!$B$5</f>
        <v/>
      </c>
      <c r="F1573" s="15">
        <f>D1570-E1570</f>
        <v/>
      </c>
      <c r="G1573" s="15" t="n"/>
      <c r="H1573" s="15" t="n"/>
      <c r="I1573" s="15" t="n"/>
      <c r="J1573" s="15">
        <f>C1570+F1570+G1570-I1570</f>
        <v/>
      </c>
      <c r="K1573" s="15" t="n"/>
      <c r="L1573" s="15">
        <f>K1570*Setup!$B$6</f>
        <v/>
      </c>
      <c r="M1573" s="15">
        <f>J1570-L1570</f>
        <v/>
      </c>
      <c r="N1573" s="21" t="n"/>
    </row>
    <row r="1574">
      <c r="A1574" s="295" t="n"/>
      <c r="B1574" s="14" t="n"/>
      <c r="C1574" s="15" t="n"/>
      <c r="D1574" s="15" t="n"/>
      <c r="E1574" s="15">
        <f>D1571*Setup!$B$5</f>
        <v/>
      </c>
      <c r="F1574" s="15">
        <f>D1571-E1571</f>
        <v/>
      </c>
      <c r="G1574" s="15" t="n"/>
      <c r="H1574" s="15" t="n"/>
      <c r="I1574" s="15" t="n"/>
      <c r="J1574" s="15">
        <f>C1571+F1571+G1571-I1571</f>
        <v/>
      </c>
      <c r="K1574" s="15" t="n"/>
      <c r="L1574" s="15">
        <f>K1571*Setup!$B$6</f>
        <v/>
      </c>
      <c r="M1574" s="15">
        <f>J1571-L1571</f>
        <v/>
      </c>
      <c r="N1574" s="21" t="n"/>
    </row>
    <row r="1575">
      <c r="A1575" s="295" t="n"/>
      <c r="B1575" s="14" t="n"/>
      <c r="C1575" s="15" t="n"/>
      <c r="D1575" s="15" t="n"/>
      <c r="E1575" s="15">
        <f>D1572*Setup!$B$5</f>
        <v/>
      </c>
      <c r="F1575" s="15">
        <f>D1572-E1572</f>
        <v/>
      </c>
      <c r="G1575" s="15" t="n"/>
      <c r="H1575" s="15" t="n"/>
      <c r="I1575" s="15" t="n"/>
      <c r="J1575" s="15">
        <f>C1572+F1572+G1572-I1572</f>
        <v/>
      </c>
      <c r="K1575" s="15" t="n"/>
      <c r="L1575" s="15">
        <f>K1572*Setup!$B$6</f>
        <v/>
      </c>
      <c r="M1575" s="15">
        <f>J1572-L1572</f>
        <v/>
      </c>
      <c r="N1575" s="21" t="n"/>
    </row>
    <row r="1576">
      <c r="A1576" s="295" t="n"/>
      <c r="B1576" s="14" t="n"/>
      <c r="C1576" s="15" t="n"/>
      <c r="D1576" s="15" t="n"/>
      <c r="E1576" s="15">
        <f>D1573*Setup!$B$5</f>
        <v/>
      </c>
      <c r="F1576" s="15">
        <f>D1573-E1573</f>
        <v/>
      </c>
      <c r="G1576" s="15" t="n"/>
      <c r="H1576" s="15" t="n"/>
      <c r="I1576" s="15" t="n"/>
      <c r="J1576" s="15">
        <f>C1573+F1573+G1573-I1573</f>
        <v/>
      </c>
      <c r="K1576" s="15" t="n"/>
      <c r="L1576" s="15">
        <f>K1573*Setup!$B$6</f>
        <v/>
      </c>
      <c r="M1576" s="15">
        <f>J1573-L1573</f>
        <v/>
      </c>
      <c r="N1576" s="21" t="n"/>
    </row>
    <row r="1577">
      <c r="A1577" s="295" t="n"/>
      <c r="B1577" s="14" t="n"/>
      <c r="C1577" s="15" t="n"/>
      <c r="D1577" s="15" t="n"/>
      <c r="E1577" s="15">
        <f>D1574*Setup!$B$5</f>
        <v/>
      </c>
      <c r="F1577" s="15">
        <f>D1574-E1574</f>
        <v/>
      </c>
      <c r="G1577" s="15" t="n"/>
      <c r="H1577" s="15" t="n"/>
      <c r="I1577" s="15" t="n"/>
      <c r="J1577" s="15">
        <f>C1574+F1574+G1574-I1574</f>
        <v/>
      </c>
      <c r="K1577" s="15" t="n"/>
      <c r="L1577" s="15">
        <f>K1574*Setup!$B$6</f>
        <v/>
      </c>
      <c r="M1577" s="15">
        <f>J1574-L1574</f>
        <v/>
      </c>
      <c r="N1577" s="21" t="n"/>
    </row>
    <row r="1578">
      <c r="A1578" s="295" t="n"/>
      <c r="B1578" s="14" t="n"/>
      <c r="C1578" s="15" t="n"/>
      <c r="D1578" s="15" t="n"/>
      <c r="E1578" s="15">
        <f>D1575*Setup!$B$5</f>
        <v/>
      </c>
      <c r="F1578" s="15">
        <f>D1575-E1575</f>
        <v/>
      </c>
      <c r="G1578" s="15" t="n"/>
      <c r="H1578" s="15" t="n"/>
      <c r="I1578" s="15" t="n"/>
      <c r="J1578" s="15">
        <f>C1575+F1575+G1575-I1575</f>
        <v/>
      </c>
      <c r="K1578" s="15" t="n"/>
      <c r="L1578" s="15">
        <f>K1575*Setup!$B$6</f>
        <v/>
      </c>
      <c r="M1578" s="15">
        <f>J1575-L1575</f>
        <v/>
      </c>
      <c r="N1578" s="21" t="n"/>
    </row>
    <row r="1579">
      <c r="A1579" s="295" t="n"/>
      <c r="B1579" s="14" t="n"/>
      <c r="C1579" s="15" t="n"/>
      <c r="D1579" s="15" t="n"/>
      <c r="E1579" s="15">
        <f>D1576*Setup!$B$5</f>
        <v/>
      </c>
      <c r="F1579" s="15">
        <f>D1576-E1576</f>
        <v/>
      </c>
      <c r="G1579" s="15" t="n"/>
      <c r="H1579" s="15" t="n"/>
      <c r="I1579" s="15" t="n"/>
      <c r="J1579" s="15">
        <f>C1576+F1576+G1576-I1576</f>
        <v/>
      </c>
      <c r="K1579" s="15" t="n"/>
      <c r="L1579" s="15">
        <f>K1576*Setup!$B$6</f>
        <v/>
      </c>
      <c r="M1579" s="15">
        <f>J1576-L1576</f>
        <v/>
      </c>
      <c r="N1579" s="21" t="n"/>
    </row>
    <row r="1580">
      <c r="A1580" s="295" t="n"/>
      <c r="B1580" s="14" t="n"/>
      <c r="C1580" s="15" t="n"/>
      <c r="D1580" s="15" t="n"/>
      <c r="E1580" s="15">
        <f>D1577*Setup!$B$5</f>
        <v/>
      </c>
      <c r="F1580" s="15">
        <f>D1577-E1577</f>
        <v/>
      </c>
      <c r="G1580" s="15" t="n"/>
      <c r="H1580" s="15" t="n"/>
      <c r="I1580" s="15" t="n"/>
      <c r="J1580" s="15">
        <f>C1577+F1577+G1577-I1577</f>
        <v/>
      </c>
      <c r="K1580" s="15" t="n"/>
      <c r="L1580" s="15">
        <f>K1577*Setup!$B$6</f>
        <v/>
      </c>
      <c r="M1580" s="15">
        <f>J1577-L1577</f>
        <v/>
      </c>
      <c r="N1580" s="21" t="n"/>
    </row>
    <row r="1581">
      <c r="A1581" s="295" t="n"/>
      <c r="B1581" s="14" t="n"/>
      <c r="C1581" s="15" t="n"/>
      <c r="D1581" s="15" t="n"/>
      <c r="E1581" s="15">
        <f>D1578*Setup!$B$5</f>
        <v/>
      </c>
      <c r="F1581" s="15">
        <f>D1578-E1578</f>
        <v/>
      </c>
      <c r="G1581" s="15" t="n"/>
      <c r="H1581" s="15" t="n"/>
      <c r="I1581" s="15" t="n"/>
      <c r="J1581" s="15">
        <f>C1578+F1578+G1578-I1578</f>
        <v/>
      </c>
      <c r="K1581" s="15" t="n"/>
      <c r="L1581" s="15">
        <f>K1578*Setup!$B$6</f>
        <v/>
      </c>
      <c r="M1581" s="15">
        <f>J1578-L1578</f>
        <v/>
      </c>
      <c r="N1581" s="21" t="n"/>
    </row>
    <row r="1582">
      <c r="A1582" s="295" t="n"/>
      <c r="B1582" s="14" t="n"/>
      <c r="C1582" s="15" t="n"/>
      <c r="D1582" s="15" t="n"/>
      <c r="E1582" s="15">
        <f>D1579*Setup!$B$5</f>
        <v/>
      </c>
      <c r="F1582" s="15">
        <f>D1579-E1579</f>
        <v/>
      </c>
      <c r="G1582" s="15" t="n"/>
      <c r="H1582" s="15" t="n"/>
      <c r="I1582" s="15" t="n"/>
      <c r="J1582" s="15">
        <f>C1579+F1579+G1579-I1579</f>
        <v/>
      </c>
      <c r="K1582" s="15" t="n"/>
      <c r="L1582" s="15">
        <f>K1579*Setup!$B$6</f>
        <v/>
      </c>
      <c r="M1582" s="15">
        <f>J1579-L1579</f>
        <v/>
      </c>
      <c r="N1582" s="21" t="n"/>
    </row>
    <row r="1583">
      <c r="A1583" s="295" t="n"/>
      <c r="B1583" s="14" t="n"/>
      <c r="C1583" s="15" t="n"/>
      <c r="D1583" s="15" t="n"/>
      <c r="E1583" s="15">
        <f>D1580*Setup!$B$5</f>
        <v/>
      </c>
      <c r="F1583" s="15">
        <f>D1580-E1580</f>
        <v/>
      </c>
      <c r="G1583" s="15" t="n"/>
      <c r="H1583" s="15" t="n"/>
      <c r="I1583" s="15" t="n"/>
      <c r="J1583" s="15">
        <f>C1580+F1580+G1580-I1580</f>
        <v/>
      </c>
      <c r="K1583" s="15" t="n"/>
      <c r="L1583" s="15">
        <f>K1580*Setup!$B$6</f>
        <v/>
      </c>
      <c r="M1583" s="15">
        <f>J1580-L1580</f>
        <v/>
      </c>
      <c r="N1583" s="21" t="n"/>
    </row>
    <row r="1584">
      <c r="A1584" s="295" t="n"/>
      <c r="B1584" s="14" t="n"/>
      <c r="C1584" s="15" t="n"/>
      <c r="D1584" s="15" t="n"/>
      <c r="E1584" s="15">
        <f>D1581*Setup!$B$5</f>
        <v/>
      </c>
      <c r="F1584" s="15">
        <f>D1581-E1581</f>
        <v/>
      </c>
      <c r="G1584" s="15" t="n"/>
      <c r="H1584" s="15" t="n"/>
      <c r="I1584" s="15" t="n"/>
      <c r="J1584" s="15">
        <f>C1581+F1581+G1581-I1581</f>
        <v/>
      </c>
      <c r="K1584" s="15" t="n"/>
      <c r="L1584" s="15">
        <f>K1581*Setup!$B$6</f>
        <v/>
      </c>
      <c r="M1584" s="15">
        <f>J1581-L1581</f>
        <v/>
      </c>
      <c r="N1584" s="21" t="n"/>
    </row>
    <row r="1585">
      <c r="A1585" s="295" t="n"/>
      <c r="B1585" s="14" t="n"/>
      <c r="C1585" s="15" t="n"/>
      <c r="D1585" s="15" t="n"/>
      <c r="E1585" s="15">
        <f>D1582*Setup!$B$5</f>
        <v/>
      </c>
      <c r="F1585" s="15">
        <f>D1582-E1582</f>
        <v/>
      </c>
      <c r="G1585" s="15" t="n"/>
      <c r="H1585" s="15" t="n"/>
      <c r="I1585" s="15" t="n"/>
      <c r="J1585" s="15">
        <f>C1582+F1582+G1582-I1582</f>
        <v/>
      </c>
      <c r="K1585" s="15" t="n"/>
      <c r="L1585" s="15">
        <f>K1582*Setup!$B$6</f>
        <v/>
      </c>
      <c r="M1585" s="15">
        <f>J1582-L1582</f>
        <v/>
      </c>
      <c r="N1585" s="21" t="n"/>
    </row>
    <row r="1586">
      <c r="A1586" s="295" t="n"/>
      <c r="B1586" s="14" t="n"/>
      <c r="C1586" s="15" t="n"/>
      <c r="D1586" s="15" t="n"/>
      <c r="E1586" s="15">
        <f>D1583*Setup!$B$5</f>
        <v/>
      </c>
      <c r="F1586" s="15">
        <f>D1583-E1583</f>
        <v/>
      </c>
      <c r="G1586" s="15" t="n"/>
      <c r="H1586" s="15" t="n"/>
      <c r="I1586" s="15" t="n"/>
      <c r="J1586" s="15">
        <f>C1583+F1583+G1583-I1583</f>
        <v/>
      </c>
      <c r="K1586" s="15" t="n"/>
      <c r="L1586" s="15">
        <f>K1583*Setup!$B$6</f>
        <v/>
      </c>
      <c r="M1586" s="15">
        <f>J1583-L1583</f>
        <v/>
      </c>
      <c r="N1586" s="21" t="n"/>
    </row>
    <row r="1587">
      <c r="A1587" s="295" t="n"/>
      <c r="B1587" s="14" t="n"/>
      <c r="C1587" s="15" t="n"/>
      <c r="D1587" s="15" t="n"/>
      <c r="E1587" s="15">
        <f>D1584*Setup!$B$5</f>
        <v/>
      </c>
      <c r="F1587" s="15">
        <f>D1584-E1584</f>
        <v/>
      </c>
      <c r="G1587" s="15" t="n"/>
      <c r="H1587" s="15" t="n"/>
      <c r="I1587" s="15" t="n"/>
      <c r="J1587" s="15">
        <f>C1584+F1584+G1584-I1584</f>
        <v/>
      </c>
      <c r="K1587" s="15" t="n"/>
      <c r="L1587" s="15">
        <f>K1584*Setup!$B$6</f>
        <v/>
      </c>
      <c r="M1587" s="15">
        <f>J1584-L1584</f>
        <v/>
      </c>
      <c r="N1587" s="21" t="n"/>
    </row>
    <row r="1588">
      <c r="A1588" s="295" t="n"/>
      <c r="B1588" s="14" t="n"/>
      <c r="C1588" s="15" t="n"/>
      <c r="D1588" s="15" t="n"/>
      <c r="E1588" s="15">
        <f>D1585*Setup!$B$5</f>
        <v/>
      </c>
      <c r="F1588" s="15">
        <f>D1585-E1585</f>
        <v/>
      </c>
      <c r="G1588" s="15" t="n"/>
      <c r="H1588" s="15" t="n"/>
      <c r="I1588" s="15" t="n"/>
      <c r="J1588" s="15">
        <f>C1585+F1585+G1585-I1585</f>
        <v/>
      </c>
      <c r="K1588" s="15" t="n"/>
      <c r="L1588" s="15">
        <f>K1585*Setup!$B$6</f>
        <v/>
      </c>
      <c r="M1588" s="15">
        <f>J1585-L1585</f>
        <v/>
      </c>
      <c r="N1588" s="21" t="n"/>
    </row>
    <row r="1589">
      <c r="A1589" s="295" t="n"/>
      <c r="B1589" s="14" t="n"/>
      <c r="C1589" s="15" t="n"/>
      <c r="D1589" s="15" t="n"/>
      <c r="E1589" s="15">
        <f>D1586*Setup!$B$5</f>
        <v/>
      </c>
      <c r="F1589" s="15">
        <f>D1586-E1586</f>
        <v/>
      </c>
      <c r="G1589" s="15" t="n"/>
      <c r="H1589" s="15" t="n"/>
      <c r="I1589" s="15" t="n"/>
      <c r="J1589" s="15">
        <f>C1586+F1586+G1586-I1586</f>
        <v/>
      </c>
      <c r="K1589" s="15" t="n"/>
      <c r="L1589" s="15">
        <f>K1586*Setup!$B$6</f>
        <v/>
      </c>
      <c r="M1589" s="15">
        <f>J1586-L1586</f>
        <v/>
      </c>
      <c r="N1589" s="21" t="n"/>
    </row>
    <row r="1590">
      <c r="A1590" s="295" t="n"/>
      <c r="B1590" s="14" t="n"/>
      <c r="C1590" s="15" t="n"/>
      <c r="D1590" s="15" t="n"/>
      <c r="E1590" s="15">
        <f>D1587*Setup!$B$5</f>
        <v/>
      </c>
      <c r="F1590" s="15">
        <f>D1587-E1587</f>
        <v/>
      </c>
      <c r="G1590" s="15" t="n"/>
      <c r="H1590" s="15" t="n"/>
      <c r="I1590" s="15" t="n"/>
      <c r="J1590" s="15">
        <f>C1587+F1587+G1587-I1587</f>
        <v/>
      </c>
      <c r="K1590" s="15" t="n"/>
      <c r="L1590" s="15">
        <f>K1587*Setup!$B$6</f>
        <v/>
      </c>
      <c r="M1590" s="15">
        <f>J1587-L1587</f>
        <v/>
      </c>
      <c r="N1590" s="21" t="n"/>
    </row>
    <row r="1591">
      <c r="A1591" s="295" t="n"/>
      <c r="B1591" s="14" t="n"/>
      <c r="C1591" s="15" t="n"/>
      <c r="D1591" s="15" t="n"/>
      <c r="E1591" s="15">
        <f>D1588*Setup!$B$5</f>
        <v/>
      </c>
      <c r="F1591" s="15">
        <f>D1588-E1588</f>
        <v/>
      </c>
      <c r="G1591" s="15" t="n"/>
      <c r="H1591" s="15" t="n"/>
      <c r="I1591" s="15" t="n"/>
      <c r="J1591" s="15">
        <f>C1588+F1588+G1588-I1588</f>
        <v/>
      </c>
      <c r="K1591" s="15" t="n"/>
      <c r="L1591" s="15">
        <f>K1588*Setup!$B$6</f>
        <v/>
      </c>
      <c r="M1591" s="15">
        <f>J1588-L1588</f>
        <v/>
      </c>
      <c r="N1591" s="21" t="n"/>
    </row>
    <row r="1592">
      <c r="A1592" s="295" t="n"/>
      <c r="B1592" s="14" t="n"/>
      <c r="C1592" s="15" t="n"/>
      <c r="D1592" s="15" t="n"/>
      <c r="E1592" s="15">
        <f>D1589*Setup!$B$5</f>
        <v/>
      </c>
      <c r="F1592" s="15">
        <f>D1589-E1589</f>
        <v/>
      </c>
      <c r="G1592" s="15" t="n"/>
      <c r="H1592" s="15" t="n"/>
      <c r="I1592" s="15" t="n"/>
      <c r="J1592" s="15">
        <f>C1589+F1589+G1589-I1589</f>
        <v/>
      </c>
      <c r="K1592" s="15" t="n"/>
      <c r="L1592" s="15">
        <f>K1589*Setup!$B$6</f>
        <v/>
      </c>
      <c r="M1592" s="15">
        <f>J1589-L1589</f>
        <v/>
      </c>
      <c r="N1592" s="21" t="n"/>
    </row>
    <row r="1593">
      <c r="A1593" s="295" t="n"/>
      <c r="B1593" s="14" t="n"/>
      <c r="C1593" s="15" t="n"/>
      <c r="D1593" s="15" t="n"/>
      <c r="E1593" s="15">
        <f>D1590*Setup!$B$5</f>
        <v/>
      </c>
      <c r="F1593" s="15">
        <f>D1590-E1590</f>
        <v/>
      </c>
      <c r="G1593" s="15" t="n"/>
      <c r="H1593" s="15" t="n"/>
      <c r="I1593" s="15" t="n"/>
      <c r="J1593" s="15">
        <f>C1590+F1590+G1590-I1590</f>
        <v/>
      </c>
      <c r="K1593" s="15" t="n"/>
      <c r="L1593" s="15">
        <f>K1590*Setup!$B$6</f>
        <v/>
      </c>
      <c r="M1593" s="15">
        <f>J1590-L1590</f>
        <v/>
      </c>
      <c r="N1593" s="21" t="n"/>
    </row>
    <row r="1594">
      <c r="A1594" s="295" t="n"/>
      <c r="B1594" s="14" t="n"/>
      <c r="C1594" s="15" t="n"/>
      <c r="D1594" s="15" t="n"/>
      <c r="E1594" s="15">
        <f>D1591*Setup!$B$5</f>
        <v/>
      </c>
      <c r="F1594" s="15">
        <f>D1591-E1591</f>
        <v/>
      </c>
      <c r="G1594" s="15" t="n"/>
      <c r="H1594" s="15" t="n"/>
      <c r="I1594" s="15" t="n"/>
      <c r="J1594" s="15">
        <f>C1591+F1591+G1591-I1591</f>
        <v/>
      </c>
      <c r="K1594" s="15" t="n"/>
      <c r="L1594" s="15">
        <f>K1591*Setup!$B$6</f>
        <v/>
      </c>
      <c r="M1594" s="15">
        <f>J1591-L1591</f>
        <v/>
      </c>
      <c r="N1594" s="21" t="n"/>
    </row>
    <row r="1595">
      <c r="A1595" s="295" t="n"/>
      <c r="B1595" s="14" t="n"/>
      <c r="C1595" s="15" t="n"/>
      <c r="D1595" s="15" t="n"/>
      <c r="E1595" s="15">
        <f>D1592*Setup!$B$5</f>
        <v/>
      </c>
      <c r="F1595" s="15">
        <f>D1592-E1592</f>
        <v/>
      </c>
      <c r="G1595" s="15" t="n"/>
      <c r="H1595" s="15" t="n"/>
      <c r="I1595" s="15" t="n"/>
      <c r="J1595" s="15">
        <f>C1592+F1592+G1592-I1592</f>
        <v/>
      </c>
      <c r="K1595" s="15" t="n"/>
      <c r="L1595" s="15">
        <f>K1592*Setup!$B$6</f>
        <v/>
      </c>
      <c r="M1595" s="15">
        <f>J1592-L1592</f>
        <v/>
      </c>
      <c r="N1595" s="21" t="n"/>
    </row>
    <row r="1596">
      <c r="A1596" s="295" t="n"/>
      <c r="B1596" s="14" t="n"/>
      <c r="C1596" s="15" t="n"/>
      <c r="D1596" s="15" t="n"/>
      <c r="E1596" s="15">
        <f>D1593*Setup!$B$5</f>
        <v/>
      </c>
      <c r="F1596" s="15">
        <f>D1593-E1593</f>
        <v/>
      </c>
      <c r="G1596" s="15" t="n"/>
      <c r="H1596" s="15" t="n"/>
      <c r="I1596" s="15" t="n"/>
      <c r="J1596" s="15">
        <f>C1593+F1593+G1593-I1593</f>
        <v/>
      </c>
      <c r="K1596" s="15" t="n"/>
      <c r="L1596" s="15">
        <f>K1593*Setup!$B$6</f>
        <v/>
      </c>
      <c r="M1596" s="15">
        <f>J1593-L1593</f>
        <v/>
      </c>
      <c r="N1596" s="21" t="n"/>
    </row>
    <row r="1597">
      <c r="A1597" s="295" t="n"/>
      <c r="B1597" s="14" t="n"/>
      <c r="C1597" s="15" t="n"/>
      <c r="D1597" s="15" t="n"/>
      <c r="E1597" s="15">
        <f>D1594*Setup!$B$5</f>
        <v/>
      </c>
      <c r="F1597" s="15">
        <f>D1594-E1594</f>
        <v/>
      </c>
      <c r="G1597" s="15" t="n"/>
      <c r="H1597" s="15" t="n"/>
      <c r="I1597" s="15" t="n"/>
      <c r="J1597" s="15">
        <f>C1594+F1594+G1594-I1594</f>
        <v/>
      </c>
      <c r="K1597" s="15" t="n"/>
      <c r="L1597" s="15">
        <f>K1594*Setup!$B$6</f>
        <v/>
      </c>
      <c r="M1597" s="15">
        <f>J1594-L1594</f>
        <v/>
      </c>
      <c r="N1597" s="21" t="n"/>
    </row>
    <row r="1598">
      <c r="A1598" s="295" t="n"/>
      <c r="B1598" s="14" t="n"/>
      <c r="C1598" s="15" t="n"/>
      <c r="D1598" s="15" t="n"/>
      <c r="E1598" s="15">
        <f>D1595*Setup!$B$5</f>
        <v/>
      </c>
      <c r="F1598" s="15">
        <f>D1595-E1595</f>
        <v/>
      </c>
      <c r="G1598" s="15" t="n"/>
      <c r="H1598" s="15" t="n"/>
      <c r="I1598" s="15" t="n"/>
      <c r="J1598" s="15">
        <f>C1595+F1595+G1595-I1595</f>
        <v/>
      </c>
      <c r="K1598" s="15" t="n"/>
      <c r="L1598" s="15">
        <f>K1595*Setup!$B$6</f>
        <v/>
      </c>
      <c r="M1598" s="15">
        <f>J1595-L1595</f>
        <v/>
      </c>
      <c r="N1598" s="21" t="n"/>
    </row>
    <row r="1599">
      <c r="A1599" s="295" t="n"/>
      <c r="B1599" s="14" t="n"/>
      <c r="C1599" s="15" t="n"/>
      <c r="D1599" s="15" t="n"/>
      <c r="E1599" s="15">
        <f>D1596*Setup!$B$5</f>
        <v/>
      </c>
      <c r="F1599" s="15">
        <f>D1596-E1596</f>
        <v/>
      </c>
      <c r="G1599" s="15" t="n"/>
      <c r="H1599" s="15" t="n"/>
      <c r="I1599" s="15" t="n"/>
      <c r="J1599" s="15">
        <f>C1596+F1596+G1596-I1596</f>
        <v/>
      </c>
      <c r="K1599" s="15" t="n"/>
      <c r="L1599" s="15">
        <f>K1596*Setup!$B$6</f>
        <v/>
      </c>
      <c r="M1599" s="15">
        <f>J1596-L1596</f>
        <v/>
      </c>
      <c r="N1599" s="21" t="n"/>
    </row>
    <row r="1600">
      <c r="A1600" s="295" t="n"/>
      <c r="B1600" s="14" t="n"/>
      <c r="C1600" s="15" t="n"/>
      <c r="D1600" s="15" t="n"/>
      <c r="E1600" s="15">
        <f>D1597*Setup!$B$5</f>
        <v/>
      </c>
      <c r="F1600" s="15">
        <f>D1597-E1597</f>
        <v/>
      </c>
      <c r="G1600" s="15" t="n"/>
      <c r="H1600" s="15" t="n"/>
      <c r="I1600" s="15" t="n"/>
      <c r="J1600" s="15">
        <f>C1597+F1597+G1597-I1597</f>
        <v/>
      </c>
      <c r="K1600" s="15" t="n"/>
      <c r="L1600" s="15">
        <f>K1597*Setup!$B$6</f>
        <v/>
      </c>
      <c r="M1600" s="15">
        <f>J1597-L1597</f>
        <v/>
      </c>
      <c r="N1600" s="21" t="n"/>
    </row>
    <row r="1601">
      <c r="A1601" s="295" t="n"/>
      <c r="B1601" s="14" t="n"/>
      <c r="C1601" s="15" t="n"/>
      <c r="D1601" s="15" t="n"/>
      <c r="E1601" s="15">
        <f>D1598*Setup!$B$5</f>
        <v/>
      </c>
      <c r="F1601" s="15">
        <f>D1598-E1598</f>
        <v/>
      </c>
      <c r="G1601" s="15" t="n"/>
      <c r="H1601" s="15" t="n"/>
      <c r="I1601" s="15" t="n"/>
      <c r="J1601" s="15">
        <f>C1598+F1598+G1598-I1598</f>
        <v/>
      </c>
      <c r="K1601" s="15" t="n"/>
      <c r="L1601" s="15">
        <f>K1598*Setup!$B$6</f>
        <v/>
      </c>
      <c r="M1601" s="15">
        <f>J1598-L1598</f>
        <v/>
      </c>
      <c r="N1601" s="21" t="n"/>
    </row>
    <row r="1602">
      <c r="A1602" s="295" t="n"/>
      <c r="B1602" s="14" t="n"/>
      <c r="C1602" s="15" t="n"/>
      <c r="D1602" s="15" t="n"/>
      <c r="E1602" s="15">
        <f>D1599*Setup!$B$5</f>
        <v/>
      </c>
      <c r="F1602" s="15">
        <f>D1599-E1599</f>
        <v/>
      </c>
      <c r="G1602" s="15" t="n"/>
      <c r="H1602" s="15" t="n"/>
      <c r="I1602" s="15" t="n"/>
      <c r="J1602" s="15">
        <f>C1599+F1599+G1599-I1599</f>
        <v/>
      </c>
      <c r="K1602" s="15" t="n"/>
      <c r="L1602" s="15">
        <f>K1599*Setup!$B$6</f>
        <v/>
      </c>
      <c r="M1602" s="15">
        <f>J1599-L1599</f>
        <v/>
      </c>
      <c r="N1602" s="21" t="n"/>
    </row>
    <row r="1603">
      <c r="A1603" s="295" t="n"/>
      <c r="B1603" s="14" t="n"/>
      <c r="C1603" s="15" t="n"/>
      <c r="D1603" s="15" t="n"/>
      <c r="E1603" s="15">
        <f>D1600*Setup!$B$5</f>
        <v/>
      </c>
      <c r="F1603" s="15">
        <f>D1600-E1600</f>
        <v/>
      </c>
      <c r="G1603" s="15" t="n"/>
      <c r="H1603" s="15" t="n"/>
      <c r="I1603" s="15" t="n"/>
      <c r="J1603" s="15">
        <f>C1600+F1600+G1600-I1600</f>
        <v/>
      </c>
      <c r="K1603" s="15" t="n"/>
      <c r="L1603" s="15">
        <f>K1600*Setup!$B$6</f>
        <v/>
      </c>
      <c r="M1603" s="15">
        <f>J1600-L1600</f>
        <v/>
      </c>
      <c r="N1603" s="21" t="n"/>
    </row>
    <row r="1604">
      <c r="A1604" s="295" t="n"/>
      <c r="B1604" s="14" t="n"/>
      <c r="C1604" s="15" t="n"/>
      <c r="D1604" s="15" t="n"/>
      <c r="E1604" s="15">
        <f>D1601*Setup!$B$5</f>
        <v/>
      </c>
      <c r="F1604" s="15">
        <f>D1601-E1601</f>
        <v/>
      </c>
      <c r="G1604" s="15" t="n"/>
      <c r="H1604" s="15" t="n"/>
      <c r="I1604" s="15" t="n"/>
      <c r="J1604" s="15">
        <f>C1601+F1601+G1601-I1601</f>
        <v/>
      </c>
      <c r="K1604" s="15" t="n"/>
      <c r="L1604" s="15">
        <f>K1601*Setup!$B$6</f>
        <v/>
      </c>
      <c r="M1604" s="15">
        <f>J1601-L1601</f>
        <v/>
      </c>
      <c r="N1604" s="21" t="n"/>
    </row>
    <row r="1605">
      <c r="A1605" s="295" t="n"/>
      <c r="B1605" s="14" t="n"/>
      <c r="C1605" s="15" t="n"/>
      <c r="D1605" s="15" t="n"/>
      <c r="E1605" s="15">
        <f>D1602*Setup!$B$5</f>
        <v/>
      </c>
      <c r="F1605" s="15">
        <f>D1602-E1602</f>
        <v/>
      </c>
      <c r="G1605" s="15" t="n"/>
      <c r="H1605" s="15" t="n"/>
      <c r="I1605" s="15" t="n"/>
      <c r="J1605" s="15">
        <f>C1602+F1602+G1602-I1602</f>
        <v/>
      </c>
      <c r="K1605" s="15" t="n"/>
      <c r="L1605" s="15">
        <f>K1602*Setup!$B$6</f>
        <v/>
      </c>
      <c r="M1605" s="15">
        <f>J1602-L1602</f>
        <v/>
      </c>
      <c r="N1605" s="21" t="n"/>
    </row>
    <row r="1606">
      <c r="A1606" s="295" t="n"/>
      <c r="B1606" s="14" t="n"/>
      <c r="C1606" s="15" t="n"/>
      <c r="D1606" s="15" t="n"/>
      <c r="E1606" s="15">
        <f>D1603*Setup!$B$5</f>
        <v/>
      </c>
      <c r="F1606" s="15">
        <f>D1603-E1603</f>
        <v/>
      </c>
      <c r="G1606" s="15" t="n"/>
      <c r="H1606" s="15" t="n"/>
      <c r="I1606" s="15" t="n"/>
      <c r="J1606" s="15">
        <f>C1603+F1603+G1603-I1603</f>
        <v/>
      </c>
      <c r="K1606" s="15" t="n"/>
      <c r="L1606" s="15">
        <f>K1603*Setup!$B$6</f>
        <v/>
      </c>
      <c r="M1606" s="15">
        <f>J1603-L1603</f>
        <v/>
      </c>
      <c r="N1606" s="21" t="n"/>
    </row>
    <row r="1607">
      <c r="A1607" s="295" t="n"/>
      <c r="B1607" s="14" t="n"/>
      <c r="C1607" s="15" t="n"/>
      <c r="D1607" s="15" t="n"/>
      <c r="E1607" s="15">
        <f>D1604*Setup!$B$5</f>
        <v/>
      </c>
      <c r="F1607" s="15">
        <f>D1604-E1604</f>
        <v/>
      </c>
      <c r="G1607" s="15" t="n"/>
      <c r="H1607" s="15" t="n"/>
      <c r="I1607" s="15" t="n"/>
      <c r="J1607" s="15">
        <f>C1604+F1604+G1604-I1604</f>
        <v/>
      </c>
      <c r="K1607" s="15" t="n"/>
      <c r="L1607" s="15">
        <f>K1604*Setup!$B$6</f>
        <v/>
      </c>
      <c r="M1607" s="15">
        <f>J1604-L1604</f>
        <v/>
      </c>
      <c r="N1607" s="21" t="n"/>
    </row>
    <row r="1608">
      <c r="A1608" s="295" t="n"/>
      <c r="B1608" s="14" t="n"/>
      <c r="C1608" s="15" t="n"/>
      <c r="D1608" s="15" t="n"/>
      <c r="E1608" s="15">
        <f>D1605*Setup!$B$5</f>
        <v/>
      </c>
      <c r="F1608" s="15">
        <f>D1605-E1605</f>
        <v/>
      </c>
      <c r="G1608" s="15" t="n"/>
      <c r="H1608" s="15" t="n"/>
      <c r="I1608" s="15" t="n"/>
      <c r="J1608" s="15">
        <f>C1605+F1605+G1605-I1605</f>
        <v/>
      </c>
      <c r="K1608" s="15" t="n"/>
      <c r="L1608" s="15">
        <f>K1605*Setup!$B$6</f>
        <v/>
      </c>
      <c r="M1608" s="15">
        <f>J1605-L1605</f>
        <v/>
      </c>
      <c r="N1608" s="21" t="n"/>
    </row>
    <row r="1609">
      <c r="A1609" s="295" t="n"/>
      <c r="B1609" s="14" t="n"/>
      <c r="C1609" s="15" t="n"/>
      <c r="D1609" s="15" t="n"/>
      <c r="E1609" s="15">
        <f>D1606*Setup!$B$5</f>
        <v/>
      </c>
      <c r="F1609" s="15">
        <f>D1606-E1606</f>
        <v/>
      </c>
      <c r="G1609" s="15" t="n"/>
      <c r="H1609" s="15" t="n"/>
      <c r="I1609" s="15" t="n"/>
      <c r="J1609" s="15">
        <f>C1606+F1606+G1606-I1606</f>
        <v/>
      </c>
      <c r="K1609" s="15" t="n"/>
      <c r="L1609" s="15">
        <f>K1606*Setup!$B$6</f>
        <v/>
      </c>
      <c r="M1609" s="15">
        <f>J1606-L1606</f>
        <v/>
      </c>
      <c r="N1609" s="21" t="n"/>
    </row>
    <row r="1610">
      <c r="A1610" s="295" t="n"/>
      <c r="B1610" s="14" t="n"/>
      <c r="C1610" s="15" t="n"/>
      <c r="D1610" s="15" t="n"/>
      <c r="E1610" s="15">
        <f>D1607*Setup!$B$5</f>
        <v/>
      </c>
      <c r="F1610" s="15">
        <f>D1607-E1607</f>
        <v/>
      </c>
      <c r="G1610" s="15" t="n"/>
      <c r="H1610" s="15" t="n"/>
      <c r="I1610" s="15" t="n"/>
      <c r="J1610" s="15">
        <f>C1607+F1607+G1607-I1607</f>
        <v/>
      </c>
      <c r="K1610" s="15" t="n"/>
      <c r="L1610" s="15">
        <f>K1607*Setup!$B$6</f>
        <v/>
      </c>
      <c r="M1610" s="15">
        <f>J1607-L1607</f>
        <v/>
      </c>
      <c r="N1610" s="21" t="n"/>
    </row>
    <row r="1611">
      <c r="A1611" s="295" t="n"/>
      <c r="B1611" s="14" t="n"/>
      <c r="C1611" s="15" t="n"/>
      <c r="D1611" s="15" t="n"/>
      <c r="E1611" s="15">
        <f>D1608*Setup!$B$5</f>
        <v/>
      </c>
      <c r="F1611" s="15">
        <f>D1608-E1608</f>
        <v/>
      </c>
      <c r="G1611" s="15" t="n"/>
      <c r="H1611" s="15" t="n"/>
      <c r="I1611" s="15" t="n"/>
      <c r="J1611" s="15">
        <f>C1608+F1608+G1608-I1608</f>
        <v/>
      </c>
      <c r="K1611" s="15" t="n"/>
      <c r="L1611" s="15">
        <f>K1608*Setup!$B$6</f>
        <v/>
      </c>
      <c r="M1611" s="15">
        <f>J1608-L1608</f>
        <v/>
      </c>
      <c r="N1611" s="21" t="n"/>
    </row>
    <row r="1612">
      <c r="A1612" s="295" t="n"/>
      <c r="B1612" s="14" t="n"/>
      <c r="C1612" s="15" t="n"/>
      <c r="D1612" s="15" t="n"/>
      <c r="E1612" s="15">
        <f>D1609*Setup!$B$5</f>
        <v/>
      </c>
      <c r="F1612" s="15">
        <f>D1609-E1609</f>
        <v/>
      </c>
      <c r="G1612" s="15" t="n"/>
      <c r="H1612" s="15" t="n"/>
      <c r="I1612" s="15" t="n"/>
      <c r="J1612" s="15">
        <f>C1609+F1609+G1609-I1609</f>
        <v/>
      </c>
      <c r="K1612" s="15" t="n"/>
      <c r="L1612" s="15">
        <f>K1609*Setup!$B$6</f>
        <v/>
      </c>
      <c r="M1612" s="15">
        <f>J1609-L1609</f>
        <v/>
      </c>
      <c r="N1612" s="21" t="n"/>
    </row>
    <row r="1613">
      <c r="A1613" s="295" t="n"/>
      <c r="B1613" s="14" t="n"/>
      <c r="C1613" s="15" t="n"/>
      <c r="D1613" s="15" t="n"/>
      <c r="E1613" s="15">
        <f>D1610*Setup!$B$5</f>
        <v/>
      </c>
      <c r="F1613" s="15">
        <f>D1610-E1610</f>
        <v/>
      </c>
      <c r="G1613" s="15" t="n"/>
      <c r="H1613" s="15" t="n"/>
      <c r="I1613" s="15" t="n"/>
      <c r="J1613" s="15">
        <f>C1610+F1610+G1610-I1610</f>
        <v/>
      </c>
      <c r="K1613" s="15" t="n"/>
      <c r="L1613" s="15">
        <f>K1610*Setup!$B$6</f>
        <v/>
      </c>
      <c r="M1613" s="15">
        <f>J1610-L1610</f>
        <v/>
      </c>
      <c r="N1613" s="21" t="n"/>
    </row>
    <row r="1614">
      <c r="A1614" s="295" t="n"/>
      <c r="B1614" s="14" t="n"/>
      <c r="C1614" s="15" t="n"/>
      <c r="D1614" s="15" t="n"/>
      <c r="E1614" s="15">
        <f>D1611*Setup!$B$5</f>
        <v/>
      </c>
      <c r="F1614" s="15">
        <f>D1611-E1611</f>
        <v/>
      </c>
      <c r="G1614" s="15" t="n"/>
      <c r="H1614" s="15" t="n"/>
      <c r="I1614" s="15" t="n"/>
      <c r="J1614" s="15">
        <f>C1611+F1611+G1611-I1611</f>
        <v/>
      </c>
      <c r="K1614" s="15" t="n"/>
      <c r="L1614" s="15">
        <f>K1611*Setup!$B$6</f>
        <v/>
      </c>
      <c r="M1614" s="15">
        <f>J1611-L1611</f>
        <v/>
      </c>
      <c r="N1614" s="21" t="n"/>
    </row>
    <row r="1615">
      <c r="A1615" s="295" t="n"/>
      <c r="B1615" s="14" t="n"/>
      <c r="C1615" s="15" t="n"/>
      <c r="D1615" s="15" t="n"/>
      <c r="E1615" s="15">
        <f>D1612*Setup!$B$5</f>
        <v/>
      </c>
      <c r="F1615" s="15">
        <f>D1612-E1612</f>
        <v/>
      </c>
      <c r="G1615" s="15" t="n"/>
      <c r="H1615" s="15" t="n"/>
      <c r="I1615" s="15" t="n"/>
      <c r="J1615" s="15">
        <f>C1612+F1612+G1612-I1612</f>
        <v/>
      </c>
      <c r="K1615" s="15" t="n"/>
      <c r="L1615" s="15">
        <f>K1612*Setup!$B$6</f>
        <v/>
      </c>
      <c r="M1615" s="15">
        <f>J1612-L1612</f>
        <v/>
      </c>
      <c r="N1615" s="21" t="n"/>
    </row>
    <row r="1616">
      <c r="A1616" s="295" t="n"/>
      <c r="B1616" s="14" t="n"/>
      <c r="C1616" s="15" t="n"/>
      <c r="D1616" s="15" t="n"/>
      <c r="E1616" s="15">
        <f>D1613*Setup!$B$5</f>
        <v/>
      </c>
      <c r="F1616" s="15">
        <f>D1613-E1613</f>
        <v/>
      </c>
      <c r="G1616" s="15" t="n"/>
      <c r="H1616" s="15" t="n"/>
      <c r="I1616" s="15" t="n"/>
      <c r="J1616" s="15">
        <f>C1613+F1613+G1613-I1613</f>
        <v/>
      </c>
      <c r="K1616" s="15" t="n"/>
      <c r="L1616" s="15">
        <f>K1613*Setup!$B$6</f>
        <v/>
      </c>
      <c r="M1616" s="15">
        <f>J1613-L1613</f>
        <v/>
      </c>
      <c r="N1616" s="21" t="n"/>
    </row>
    <row r="1617">
      <c r="A1617" s="295" t="n"/>
      <c r="B1617" s="14" t="n"/>
      <c r="C1617" s="15" t="n"/>
      <c r="D1617" s="15" t="n"/>
      <c r="E1617" s="15">
        <f>D1614*Setup!$B$5</f>
        <v/>
      </c>
      <c r="F1617" s="15">
        <f>D1614-E1614</f>
        <v/>
      </c>
      <c r="G1617" s="15" t="n"/>
      <c r="H1617" s="15" t="n"/>
      <c r="I1617" s="15" t="n"/>
      <c r="J1617" s="15">
        <f>C1614+F1614+G1614-I1614</f>
        <v/>
      </c>
      <c r="K1617" s="15" t="n"/>
      <c r="L1617" s="15">
        <f>K1614*Setup!$B$6</f>
        <v/>
      </c>
      <c r="M1617" s="15">
        <f>J1614-L1614</f>
        <v/>
      </c>
      <c r="N1617" s="21" t="n"/>
    </row>
    <row r="1618">
      <c r="A1618" s="295" t="n"/>
      <c r="B1618" s="14" t="n"/>
      <c r="C1618" s="15" t="n"/>
      <c r="D1618" s="15" t="n"/>
      <c r="E1618" s="15">
        <f>D1615*Setup!$B$5</f>
        <v/>
      </c>
      <c r="F1618" s="15">
        <f>D1615-E1615</f>
        <v/>
      </c>
      <c r="G1618" s="15" t="n"/>
      <c r="H1618" s="15" t="n"/>
      <c r="I1618" s="15" t="n"/>
      <c r="J1618" s="15">
        <f>C1615+F1615+G1615-I1615</f>
        <v/>
      </c>
      <c r="K1618" s="15" t="n"/>
      <c r="L1618" s="15">
        <f>K1615*Setup!$B$6</f>
        <v/>
      </c>
      <c r="M1618" s="15">
        <f>J1615-L1615</f>
        <v/>
      </c>
      <c r="N1618" s="21" t="n"/>
    </row>
    <row r="1619">
      <c r="A1619" s="295" t="n"/>
      <c r="B1619" s="14" t="n"/>
      <c r="C1619" s="15" t="n"/>
      <c r="D1619" s="15" t="n"/>
      <c r="E1619" s="15">
        <f>D1616*Setup!$B$5</f>
        <v/>
      </c>
      <c r="F1619" s="15">
        <f>D1616-E1616</f>
        <v/>
      </c>
      <c r="G1619" s="15" t="n"/>
      <c r="H1619" s="15" t="n"/>
      <c r="I1619" s="15" t="n"/>
      <c r="J1619" s="15">
        <f>C1616+F1616+G1616-I1616</f>
        <v/>
      </c>
      <c r="K1619" s="15" t="n"/>
      <c r="L1619" s="15">
        <f>K1616*Setup!$B$6</f>
        <v/>
      </c>
      <c r="M1619" s="15">
        <f>J1616-L1616</f>
        <v/>
      </c>
      <c r="N1619" s="21" t="n"/>
    </row>
    <row r="1620">
      <c r="A1620" s="295" t="n"/>
      <c r="B1620" s="14" t="n"/>
      <c r="C1620" s="15" t="n"/>
      <c r="D1620" s="15" t="n"/>
      <c r="E1620" s="15">
        <f>D1617*Setup!$B$5</f>
        <v/>
      </c>
      <c r="F1620" s="15">
        <f>D1617-E1617</f>
        <v/>
      </c>
      <c r="G1620" s="15" t="n"/>
      <c r="H1620" s="15" t="n"/>
      <c r="I1620" s="15" t="n"/>
      <c r="J1620" s="15">
        <f>C1617+F1617+G1617-I1617</f>
        <v/>
      </c>
      <c r="K1620" s="15" t="n"/>
      <c r="L1620" s="15">
        <f>K1617*Setup!$B$6</f>
        <v/>
      </c>
      <c r="M1620" s="15">
        <f>J1617-L1617</f>
        <v/>
      </c>
      <c r="N1620" s="21" t="n"/>
    </row>
    <row r="1621">
      <c r="A1621" s="295" t="n"/>
      <c r="B1621" s="14" t="n"/>
      <c r="C1621" s="15" t="n"/>
      <c r="D1621" s="15" t="n"/>
      <c r="E1621" s="15">
        <f>D1618*Setup!$B$5</f>
        <v/>
      </c>
      <c r="F1621" s="15">
        <f>D1618-E1618</f>
        <v/>
      </c>
      <c r="G1621" s="15" t="n"/>
      <c r="H1621" s="15" t="n"/>
      <c r="I1621" s="15" t="n"/>
      <c r="J1621" s="15">
        <f>C1618+F1618+G1618-I1618</f>
        <v/>
      </c>
      <c r="K1621" s="15" t="n"/>
      <c r="L1621" s="15">
        <f>K1618*Setup!$B$6</f>
        <v/>
      </c>
      <c r="M1621" s="15">
        <f>J1618-L1618</f>
        <v/>
      </c>
      <c r="N1621" s="21" t="n"/>
    </row>
    <row r="1622">
      <c r="A1622" s="295" t="n"/>
      <c r="B1622" s="14" t="n"/>
      <c r="C1622" s="15" t="n"/>
      <c r="D1622" s="15" t="n"/>
      <c r="E1622" s="15">
        <f>D1619*Setup!$B$5</f>
        <v/>
      </c>
      <c r="F1622" s="15">
        <f>D1619-E1619</f>
        <v/>
      </c>
      <c r="G1622" s="15" t="n"/>
      <c r="H1622" s="15" t="n"/>
      <c r="I1622" s="15" t="n"/>
      <c r="J1622" s="15">
        <f>C1619+F1619+G1619-I1619</f>
        <v/>
      </c>
      <c r="K1622" s="15" t="n"/>
      <c r="L1622" s="15">
        <f>K1619*Setup!$B$6</f>
        <v/>
      </c>
      <c r="M1622" s="15">
        <f>J1619-L1619</f>
        <v/>
      </c>
      <c r="N1622" s="21" t="n"/>
    </row>
    <row r="1623">
      <c r="A1623" s="295" t="n"/>
      <c r="B1623" s="14" t="n"/>
      <c r="C1623" s="15" t="n"/>
      <c r="D1623" s="15" t="n"/>
      <c r="E1623" s="15">
        <f>D1620*Setup!$B$5</f>
        <v/>
      </c>
      <c r="F1623" s="15">
        <f>D1620-E1620</f>
        <v/>
      </c>
      <c r="G1623" s="15" t="n"/>
      <c r="H1623" s="15" t="n"/>
      <c r="I1623" s="15" t="n"/>
      <c r="J1623" s="15">
        <f>C1620+F1620+G1620-I1620</f>
        <v/>
      </c>
      <c r="K1623" s="15" t="n"/>
      <c r="L1623" s="15">
        <f>K1620*Setup!$B$6</f>
        <v/>
      </c>
      <c r="M1623" s="15">
        <f>J1620-L1620</f>
        <v/>
      </c>
      <c r="N1623" s="21" t="n"/>
    </row>
    <row r="1624">
      <c r="A1624" s="295" t="n"/>
      <c r="B1624" s="14" t="n"/>
      <c r="C1624" s="15" t="n"/>
      <c r="D1624" s="15" t="n"/>
      <c r="E1624" s="15">
        <f>D1621*Setup!$B$5</f>
        <v/>
      </c>
      <c r="F1624" s="15">
        <f>D1621-E1621</f>
        <v/>
      </c>
      <c r="G1624" s="15" t="n"/>
      <c r="H1624" s="15" t="n"/>
      <c r="I1624" s="15" t="n"/>
      <c r="J1624" s="15">
        <f>C1621+F1621+G1621-I1621</f>
        <v/>
      </c>
      <c r="K1624" s="15" t="n"/>
      <c r="L1624" s="15">
        <f>K1621*Setup!$B$6</f>
        <v/>
      </c>
      <c r="M1624" s="15">
        <f>J1621-L1621</f>
        <v/>
      </c>
      <c r="N1624" s="21" t="n"/>
    </row>
    <row r="1625">
      <c r="A1625" s="295" t="n"/>
      <c r="B1625" s="14" t="n"/>
      <c r="C1625" s="15" t="n"/>
      <c r="D1625" s="15" t="n"/>
      <c r="E1625" s="15">
        <f>D1622*Setup!$B$5</f>
        <v/>
      </c>
      <c r="F1625" s="15">
        <f>D1622-E1622</f>
        <v/>
      </c>
      <c r="G1625" s="15" t="n"/>
      <c r="H1625" s="15" t="n"/>
      <c r="I1625" s="15" t="n"/>
      <c r="J1625" s="15">
        <f>C1622+F1622+G1622-I1622</f>
        <v/>
      </c>
      <c r="K1625" s="15" t="n"/>
      <c r="L1625" s="15">
        <f>K1622*Setup!$B$6</f>
        <v/>
      </c>
      <c r="M1625" s="15">
        <f>J1622-L1622</f>
        <v/>
      </c>
      <c r="N1625" s="21" t="n"/>
    </row>
    <row r="1626">
      <c r="A1626" s="295" t="n"/>
      <c r="B1626" s="14" t="n"/>
      <c r="C1626" s="15" t="n"/>
      <c r="D1626" s="15" t="n"/>
      <c r="E1626" s="15">
        <f>D1623*Setup!$B$5</f>
        <v/>
      </c>
      <c r="F1626" s="15">
        <f>D1623-E1623</f>
        <v/>
      </c>
      <c r="G1626" s="15" t="n"/>
      <c r="H1626" s="15" t="n"/>
      <c r="I1626" s="15" t="n"/>
      <c r="J1626" s="15">
        <f>C1623+F1623+G1623-I1623</f>
        <v/>
      </c>
      <c r="K1626" s="15" t="n"/>
      <c r="L1626" s="15">
        <f>K1623*Setup!$B$6</f>
        <v/>
      </c>
      <c r="M1626" s="15">
        <f>J1623-L1623</f>
        <v/>
      </c>
      <c r="N1626" s="21" t="n"/>
    </row>
    <row r="1627">
      <c r="A1627" s="295" t="n"/>
      <c r="B1627" s="14" t="n"/>
      <c r="C1627" s="15" t="n"/>
      <c r="D1627" s="15" t="n"/>
      <c r="E1627" s="15">
        <f>D1624*Setup!$B$5</f>
        <v/>
      </c>
      <c r="F1627" s="15">
        <f>D1624-E1624</f>
        <v/>
      </c>
      <c r="G1627" s="15" t="n"/>
      <c r="H1627" s="15" t="n"/>
      <c r="I1627" s="15" t="n"/>
      <c r="J1627" s="15">
        <f>C1624+F1624+G1624-I1624</f>
        <v/>
      </c>
      <c r="K1627" s="15" t="n"/>
      <c r="L1627" s="15">
        <f>K1624*Setup!$B$6</f>
        <v/>
      </c>
      <c r="M1627" s="15">
        <f>J1624-L1624</f>
        <v/>
      </c>
      <c r="N1627" s="21" t="n"/>
    </row>
    <row r="1628">
      <c r="A1628" s="295" t="n"/>
      <c r="B1628" s="14" t="n"/>
      <c r="C1628" s="15" t="n"/>
      <c r="D1628" s="15" t="n"/>
      <c r="E1628" s="15">
        <f>D1625*Setup!$B$5</f>
        <v/>
      </c>
      <c r="F1628" s="15">
        <f>D1625-E1625</f>
        <v/>
      </c>
      <c r="G1628" s="15" t="n"/>
      <c r="H1628" s="15" t="n"/>
      <c r="I1628" s="15" t="n"/>
      <c r="J1628" s="15">
        <f>C1625+F1625+G1625-I1625</f>
        <v/>
      </c>
      <c r="K1628" s="15" t="n"/>
      <c r="L1628" s="15">
        <f>K1625*Setup!$B$6</f>
        <v/>
      </c>
      <c r="M1628" s="15">
        <f>J1625-L1625</f>
        <v/>
      </c>
      <c r="N1628" s="21" t="n"/>
    </row>
    <row r="1629">
      <c r="A1629" s="295" t="n"/>
      <c r="B1629" s="14" t="n"/>
      <c r="C1629" s="15" t="n"/>
      <c r="D1629" s="15" t="n"/>
      <c r="E1629" s="15">
        <f>D1626*Setup!$B$5</f>
        <v/>
      </c>
      <c r="F1629" s="15">
        <f>D1626-E1626</f>
        <v/>
      </c>
      <c r="G1629" s="15" t="n"/>
      <c r="H1629" s="15" t="n"/>
      <c r="I1629" s="15" t="n"/>
      <c r="J1629" s="15">
        <f>C1626+F1626+G1626-I1626</f>
        <v/>
      </c>
      <c r="K1629" s="15" t="n"/>
      <c r="L1629" s="15">
        <f>K1626*Setup!$B$6</f>
        <v/>
      </c>
      <c r="M1629" s="15">
        <f>J1626-L1626</f>
        <v/>
      </c>
      <c r="N1629" s="21" t="n"/>
    </row>
    <row r="1630">
      <c r="A1630" s="295" t="n"/>
      <c r="B1630" s="14" t="n"/>
      <c r="C1630" s="15" t="n"/>
      <c r="D1630" s="15" t="n"/>
      <c r="E1630" s="15">
        <f>D1627*Setup!$B$5</f>
        <v/>
      </c>
      <c r="F1630" s="15">
        <f>D1627-E1627</f>
        <v/>
      </c>
      <c r="G1630" s="15" t="n"/>
      <c r="H1630" s="15" t="n"/>
      <c r="I1630" s="15" t="n"/>
      <c r="J1630" s="15">
        <f>C1627+F1627+G1627-I1627</f>
        <v/>
      </c>
      <c r="K1630" s="15" t="n"/>
      <c r="L1630" s="15">
        <f>K1627*Setup!$B$6</f>
        <v/>
      </c>
      <c r="M1630" s="15">
        <f>J1627-L1627</f>
        <v/>
      </c>
      <c r="N1630" s="21" t="n"/>
    </row>
    <row r="1631">
      <c r="A1631" s="295" t="n"/>
      <c r="B1631" s="14" t="n"/>
      <c r="C1631" s="15" t="n"/>
      <c r="D1631" s="15" t="n"/>
      <c r="E1631" s="15">
        <f>D1628*Setup!$B$5</f>
        <v/>
      </c>
      <c r="F1631" s="15">
        <f>D1628-E1628</f>
        <v/>
      </c>
      <c r="G1631" s="15" t="n"/>
      <c r="H1631" s="15" t="n"/>
      <c r="I1631" s="15" t="n"/>
      <c r="J1631" s="15">
        <f>C1628+F1628+G1628-I1628</f>
        <v/>
      </c>
      <c r="K1631" s="15" t="n"/>
      <c r="L1631" s="15">
        <f>K1628*Setup!$B$6</f>
        <v/>
      </c>
      <c r="M1631" s="15">
        <f>J1628-L1628</f>
        <v/>
      </c>
      <c r="N1631" s="21" t="n"/>
    </row>
    <row r="1632">
      <c r="A1632" s="295" t="n"/>
      <c r="B1632" s="14" t="n"/>
      <c r="C1632" s="15" t="n"/>
      <c r="D1632" s="15" t="n"/>
      <c r="E1632" s="15">
        <f>D1629*Setup!$B$5</f>
        <v/>
      </c>
      <c r="F1632" s="15">
        <f>D1629-E1629</f>
        <v/>
      </c>
      <c r="G1632" s="15" t="n"/>
      <c r="H1632" s="15" t="n"/>
      <c r="I1632" s="15" t="n"/>
      <c r="J1632" s="15">
        <f>C1629+F1629+G1629-I1629</f>
        <v/>
      </c>
      <c r="K1632" s="15" t="n"/>
      <c r="L1632" s="15">
        <f>K1629*Setup!$B$6</f>
        <v/>
      </c>
      <c r="M1632" s="15">
        <f>J1629-L1629</f>
        <v/>
      </c>
      <c r="N1632" s="21" t="n"/>
    </row>
    <row r="1633">
      <c r="A1633" s="295" t="n"/>
      <c r="B1633" s="14" t="n"/>
      <c r="C1633" s="15" t="n"/>
      <c r="D1633" s="15" t="n"/>
      <c r="E1633" s="15">
        <f>D1630*Setup!$B$5</f>
        <v/>
      </c>
      <c r="F1633" s="15">
        <f>D1630-E1630</f>
        <v/>
      </c>
      <c r="G1633" s="15" t="n"/>
      <c r="H1633" s="15" t="n"/>
      <c r="I1633" s="15" t="n"/>
      <c r="J1633" s="15">
        <f>C1630+F1630+G1630-I1630</f>
        <v/>
      </c>
      <c r="K1633" s="15" t="n"/>
      <c r="L1633" s="15">
        <f>K1630*Setup!$B$6</f>
        <v/>
      </c>
      <c r="M1633" s="15">
        <f>J1630-L1630</f>
        <v/>
      </c>
      <c r="N1633" s="21" t="n"/>
    </row>
    <row r="1634">
      <c r="A1634" s="295" t="n"/>
      <c r="B1634" s="14" t="n"/>
      <c r="C1634" s="15" t="n"/>
      <c r="D1634" s="15" t="n"/>
      <c r="E1634" s="15">
        <f>D1631*Setup!$B$5</f>
        <v/>
      </c>
      <c r="F1634" s="15">
        <f>D1631-E1631</f>
        <v/>
      </c>
      <c r="G1634" s="15" t="n"/>
      <c r="H1634" s="15" t="n"/>
      <c r="I1634" s="15" t="n"/>
      <c r="J1634" s="15">
        <f>C1631+F1631+G1631-I1631</f>
        <v/>
      </c>
      <c r="K1634" s="15" t="n"/>
      <c r="L1634" s="15">
        <f>K1631*Setup!$B$6</f>
        <v/>
      </c>
      <c r="M1634" s="15">
        <f>J1631-L1631</f>
        <v/>
      </c>
      <c r="N1634" s="21" t="n"/>
    </row>
    <row r="1635">
      <c r="A1635" s="295" t="n"/>
      <c r="B1635" s="14" t="n"/>
      <c r="C1635" s="15" t="n"/>
      <c r="D1635" s="15" t="n"/>
      <c r="E1635" s="15">
        <f>D1632*Setup!$B$5</f>
        <v/>
      </c>
      <c r="F1635" s="15">
        <f>D1632-E1632</f>
        <v/>
      </c>
      <c r="G1635" s="15" t="n"/>
      <c r="H1635" s="15" t="n"/>
      <c r="I1635" s="15" t="n"/>
      <c r="J1635" s="15">
        <f>C1632+F1632+G1632-I1632</f>
        <v/>
      </c>
      <c r="K1635" s="15" t="n"/>
      <c r="L1635" s="15">
        <f>K1632*Setup!$B$6</f>
        <v/>
      </c>
      <c r="M1635" s="15">
        <f>J1632-L1632</f>
        <v/>
      </c>
      <c r="N1635" s="21" t="n"/>
    </row>
    <row r="1636">
      <c r="A1636" s="295" t="n"/>
      <c r="B1636" s="14" t="n"/>
      <c r="C1636" s="15" t="n"/>
      <c r="D1636" s="15" t="n"/>
      <c r="E1636" s="15">
        <f>D1633*Setup!$B$5</f>
        <v/>
      </c>
      <c r="F1636" s="15">
        <f>D1633-E1633</f>
        <v/>
      </c>
      <c r="G1636" s="15" t="n"/>
      <c r="H1636" s="15" t="n"/>
      <c r="I1636" s="15" t="n"/>
      <c r="J1636" s="15">
        <f>C1633+F1633+G1633-I1633</f>
        <v/>
      </c>
      <c r="K1636" s="15" t="n"/>
      <c r="L1636" s="15">
        <f>K1633*Setup!$B$6</f>
        <v/>
      </c>
      <c r="M1636" s="15">
        <f>J1633-L1633</f>
        <v/>
      </c>
      <c r="N1636" s="21" t="n"/>
    </row>
    <row r="1637">
      <c r="A1637" s="295" t="n"/>
      <c r="B1637" s="14" t="n"/>
      <c r="C1637" s="15" t="n"/>
      <c r="D1637" s="15" t="n"/>
      <c r="E1637" s="15">
        <f>D1634*Setup!$B$5</f>
        <v/>
      </c>
      <c r="F1637" s="15">
        <f>D1634-E1634</f>
        <v/>
      </c>
      <c r="G1637" s="15" t="n"/>
      <c r="H1637" s="15" t="n"/>
      <c r="I1637" s="15" t="n"/>
      <c r="J1637" s="15">
        <f>C1634+F1634+G1634-I1634</f>
        <v/>
      </c>
      <c r="K1637" s="15" t="n"/>
      <c r="L1637" s="15">
        <f>K1634*Setup!$B$6</f>
        <v/>
      </c>
      <c r="M1637" s="15">
        <f>J1634-L1634</f>
        <v/>
      </c>
      <c r="N1637" s="21" t="n"/>
    </row>
    <row r="1638">
      <c r="A1638" s="295" t="n"/>
      <c r="B1638" s="14" t="n"/>
      <c r="C1638" s="15" t="n"/>
      <c r="D1638" s="15" t="n"/>
      <c r="E1638" s="15">
        <f>D1635*Setup!$B$5</f>
        <v/>
      </c>
      <c r="F1638" s="15">
        <f>D1635-E1635</f>
        <v/>
      </c>
      <c r="G1638" s="15" t="n"/>
      <c r="H1638" s="15" t="n"/>
      <c r="I1638" s="15" t="n"/>
      <c r="J1638" s="15">
        <f>C1635+F1635+G1635-I1635</f>
        <v/>
      </c>
      <c r="K1638" s="15" t="n"/>
      <c r="L1638" s="15">
        <f>K1635*Setup!$B$6</f>
        <v/>
      </c>
      <c r="M1638" s="15">
        <f>J1635-L1635</f>
        <v/>
      </c>
      <c r="N1638" s="21" t="n"/>
    </row>
    <row r="1639">
      <c r="A1639" s="295" t="n"/>
      <c r="B1639" s="14" t="n"/>
      <c r="C1639" s="15" t="n"/>
      <c r="D1639" s="15" t="n"/>
      <c r="E1639" s="15">
        <f>D1636*Setup!$B$5</f>
        <v/>
      </c>
      <c r="F1639" s="15">
        <f>D1636-E1636</f>
        <v/>
      </c>
      <c r="G1639" s="15" t="n"/>
      <c r="H1639" s="15" t="n"/>
      <c r="I1639" s="15" t="n"/>
      <c r="J1639" s="15">
        <f>C1636+F1636+G1636-I1636</f>
        <v/>
      </c>
      <c r="K1639" s="15" t="n"/>
      <c r="L1639" s="15">
        <f>K1636*Setup!$B$6</f>
        <v/>
      </c>
      <c r="M1639" s="15">
        <f>J1636-L1636</f>
        <v/>
      </c>
      <c r="N1639" s="21" t="n"/>
    </row>
    <row r="1640">
      <c r="A1640" s="295" t="n"/>
      <c r="B1640" s="14" t="n"/>
      <c r="C1640" s="15" t="n"/>
      <c r="D1640" s="15" t="n"/>
      <c r="E1640" s="15">
        <f>D1637*Setup!$B$5</f>
        <v/>
      </c>
      <c r="F1640" s="15">
        <f>D1637-E1637</f>
        <v/>
      </c>
      <c r="G1640" s="15" t="n"/>
      <c r="H1640" s="15" t="n"/>
      <c r="I1640" s="15" t="n"/>
      <c r="J1640" s="15">
        <f>C1637+F1637+G1637-I1637</f>
        <v/>
      </c>
      <c r="K1640" s="15" t="n"/>
      <c r="L1640" s="15">
        <f>K1637*Setup!$B$6</f>
        <v/>
      </c>
      <c r="M1640" s="15">
        <f>J1637-L1637</f>
        <v/>
      </c>
      <c r="N1640" s="21" t="n"/>
    </row>
    <row r="1641">
      <c r="A1641" s="295" t="n"/>
      <c r="B1641" s="14" t="n"/>
      <c r="C1641" s="15" t="n"/>
      <c r="D1641" s="15" t="n"/>
      <c r="E1641" s="15">
        <f>D1638*Setup!$B$5</f>
        <v/>
      </c>
      <c r="F1641" s="15">
        <f>D1638-E1638</f>
        <v/>
      </c>
      <c r="G1641" s="15" t="n"/>
      <c r="H1641" s="15" t="n"/>
      <c r="I1641" s="15" t="n"/>
      <c r="J1641" s="15">
        <f>C1638+F1638+G1638-I1638</f>
        <v/>
      </c>
      <c r="K1641" s="15" t="n"/>
      <c r="L1641" s="15">
        <f>K1638*Setup!$B$6</f>
        <v/>
      </c>
      <c r="M1641" s="15">
        <f>J1638-L1638</f>
        <v/>
      </c>
      <c r="N1641" s="21" t="n"/>
    </row>
    <row r="1642">
      <c r="A1642" s="295" t="n"/>
      <c r="B1642" s="14" t="n"/>
      <c r="C1642" s="15" t="n"/>
      <c r="D1642" s="15" t="n"/>
      <c r="E1642" s="15">
        <f>D1639*Setup!$B$5</f>
        <v/>
      </c>
      <c r="F1642" s="15">
        <f>D1639-E1639</f>
        <v/>
      </c>
      <c r="G1642" s="15" t="n"/>
      <c r="H1642" s="15" t="n"/>
      <c r="I1642" s="15" t="n"/>
      <c r="J1642" s="15">
        <f>C1639+F1639+G1639-I1639</f>
        <v/>
      </c>
      <c r="K1642" s="15" t="n"/>
      <c r="L1642" s="15">
        <f>K1639*Setup!$B$6</f>
        <v/>
      </c>
      <c r="M1642" s="15">
        <f>J1639-L1639</f>
        <v/>
      </c>
      <c r="N1642" s="21" t="n"/>
    </row>
    <row r="1643">
      <c r="A1643" s="295" t="n"/>
      <c r="B1643" s="14" t="n"/>
      <c r="C1643" s="15" t="n"/>
      <c r="D1643" s="15" t="n"/>
      <c r="E1643" s="15">
        <f>D1640*Setup!$B$5</f>
        <v/>
      </c>
      <c r="F1643" s="15">
        <f>D1640-E1640</f>
        <v/>
      </c>
      <c r="G1643" s="15" t="n"/>
      <c r="H1643" s="15" t="n"/>
      <c r="I1643" s="15" t="n"/>
      <c r="J1643" s="15">
        <f>C1640+F1640+G1640-I1640</f>
        <v/>
      </c>
      <c r="K1643" s="15" t="n"/>
      <c r="L1643" s="15">
        <f>K1640*Setup!$B$6</f>
        <v/>
      </c>
      <c r="M1643" s="15">
        <f>J1640-L1640</f>
        <v/>
      </c>
      <c r="N1643" s="21" t="n"/>
    </row>
    <row r="1644">
      <c r="A1644" s="295" t="n"/>
      <c r="B1644" s="14" t="n"/>
      <c r="C1644" s="15" t="n"/>
      <c r="D1644" s="15" t="n"/>
      <c r="E1644" s="15">
        <f>D1641*Setup!$B$5</f>
        <v/>
      </c>
      <c r="F1644" s="15">
        <f>D1641-E1641</f>
        <v/>
      </c>
      <c r="G1644" s="15" t="n"/>
      <c r="H1644" s="15" t="n"/>
      <c r="I1644" s="15" t="n"/>
      <c r="J1644" s="15">
        <f>C1641+F1641+G1641-I1641</f>
        <v/>
      </c>
      <c r="K1644" s="15" t="n"/>
      <c r="L1644" s="15">
        <f>K1641*Setup!$B$6</f>
        <v/>
      </c>
      <c r="M1644" s="15">
        <f>J1641-L1641</f>
        <v/>
      </c>
      <c r="N1644" s="21" t="n"/>
    </row>
    <row r="1645">
      <c r="A1645" s="295" t="n"/>
      <c r="B1645" s="14" t="n"/>
      <c r="C1645" s="15" t="n"/>
      <c r="D1645" s="15" t="n"/>
      <c r="E1645" s="15">
        <f>D1642*Setup!$B$5</f>
        <v/>
      </c>
      <c r="F1645" s="15">
        <f>D1642-E1642</f>
        <v/>
      </c>
      <c r="G1645" s="15" t="n"/>
      <c r="H1645" s="15" t="n"/>
      <c r="I1645" s="15" t="n"/>
      <c r="J1645" s="15">
        <f>C1642+F1642+G1642-I1642</f>
        <v/>
      </c>
      <c r="K1645" s="15" t="n"/>
      <c r="L1645" s="15">
        <f>K1642*Setup!$B$6</f>
        <v/>
      </c>
      <c r="M1645" s="15">
        <f>J1642-L1642</f>
        <v/>
      </c>
      <c r="N1645" s="21" t="n"/>
    </row>
    <row r="1646">
      <c r="A1646" s="295" t="n"/>
      <c r="B1646" s="14" t="n"/>
      <c r="C1646" s="15" t="n"/>
      <c r="D1646" s="15" t="n"/>
      <c r="E1646" s="15">
        <f>D1643*Setup!$B$5</f>
        <v/>
      </c>
      <c r="F1646" s="15">
        <f>D1643-E1643</f>
        <v/>
      </c>
      <c r="G1646" s="15" t="n"/>
      <c r="H1646" s="15" t="n"/>
      <c r="I1646" s="15" t="n"/>
      <c r="J1646" s="15">
        <f>C1643+F1643+G1643-I1643</f>
        <v/>
      </c>
      <c r="K1646" s="15" t="n"/>
      <c r="L1646" s="15">
        <f>K1643*Setup!$B$6</f>
        <v/>
      </c>
      <c r="M1646" s="15">
        <f>J1643-L1643</f>
        <v/>
      </c>
      <c r="N1646" s="21" t="n"/>
    </row>
    <row r="1647">
      <c r="A1647" s="295" t="n"/>
      <c r="B1647" s="14" t="n"/>
      <c r="C1647" s="15" t="n"/>
      <c r="D1647" s="15" t="n"/>
      <c r="E1647" s="15">
        <f>D1644*Setup!$B$5</f>
        <v/>
      </c>
      <c r="F1647" s="15">
        <f>D1644-E1644</f>
        <v/>
      </c>
      <c r="G1647" s="15" t="n"/>
      <c r="H1647" s="15" t="n"/>
      <c r="I1647" s="15" t="n"/>
      <c r="J1647" s="15">
        <f>C1644+F1644+G1644-I1644</f>
        <v/>
      </c>
      <c r="K1647" s="15" t="n"/>
      <c r="L1647" s="15">
        <f>K1644*Setup!$B$6</f>
        <v/>
      </c>
      <c r="M1647" s="15">
        <f>J1644-L1644</f>
        <v/>
      </c>
      <c r="N1647" s="21" t="n"/>
    </row>
    <row r="1648">
      <c r="A1648" s="295" t="n"/>
      <c r="B1648" s="14" t="n"/>
      <c r="C1648" s="15" t="n"/>
      <c r="D1648" s="15" t="n"/>
      <c r="E1648" s="15">
        <f>D1645*Setup!$B$5</f>
        <v/>
      </c>
      <c r="F1648" s="15">
        <f>D1645-E1645</f>
        <v/>
      </c>
      <c r="G1648" s="15" t="n"/>
      <c r="H1648" s="15" t="n"/>
      <c r="I1648" s="15" t="n"/>
      <c r="J1648" s="15">
        <f>C1645+F1645+G1645-I1645</f>
        <v/>
      </c>
      <c r="K1648" s="15" t="n"/>
      <c r="L1648" s="15">
        <f>K1645*Setup!$B$6</f>
        <v/>
      </c>
      <c r="M1648" s="15">
        <f>J1645-L1645</f>
        <v/>
      </c>
      <c r="N1648" s="21" t="n"/>
    </row>
    <row r="1649">
      <c r="A1649" s="295" t="n"/>
      <c r="B1649" s="14" t="n"/>
      <c r="C1649" s="15" t="n"/>
      <c r="D1649" s="15" t="n"/>
      <c r="E1649" s="15">
        <f>D1646*Setup!$B$5</f>
        <v/>
      </c>
      <c r="F1649" s="15">
        <f>D1646-E1646</f>
        <v/>
      </c>
      <c r="G1649" s="15" t="n"/>
      <c r="H1649" s="15" t="n"/>
      <c r="I1649" s="15" t="n"/>
      <c r="J1649" s="15">
        <f>C1646+F1646+G1646-I1646</f>
        <v/>
      </c>
      <c r="K1649" s="15" t="n"/>
      <c r="L1649" s="15">
        <f>K1646*Setup!$B$6</f>
        <v/>
      </c>
      <c r="M1649" s="15">
        <f>J1646-L1646</f>
        <v/>
      </c>
      <c r="N1649" s="21" t="n"/>
    </row>
    <row r="1650">
      <c r="A1650" s="295" t="n"/>
      <c r="B1650" s="14" t="n"/>
      <c r="C1650" s="15" t="n"/>
      <c r="D1650" s="15" t="n"/>
      <c r="E1650" s="15">
        <f>D1647*Setup!$B$5</f>
        <v/>
      </c>
      <c r="F1650" s="15">
        <f>D1647-E1647</f>
        <v/>
      </c>
      <c r="G1650" s="15" t="n"/>
      <c r="H1650" s="15" t="n"/>
      <c r="I1650" s="15" t="n"/>
      <c r="J1650" s="15">
        <f>C1647+F1647+G1647-I1647</f>
        <v/>
      </c>
      <c r="K1650" s="15" t="n"/>
      <c r="L1650" s="15">
        <f>K1647*Setup!$B$6</f>
        <v/>
      </c>
      <c r="M1650" s="15">
        <f>J1647-L1647</f>
        <v/>
      </c>
      <c r="N1650" s="21" t="n"/>
    </row>
    <row r="1651">
      <c r="A1651" s="295" t="n"/>
      <c r="B1651" s="14" t="n"/>
      <c r="C1651" s="15" t="n"/>
      <c r="D1651" s="15" t="n"/>
      <c r="E1651" s="15">
        <f>D1648*Setup!$B$5</f>
        <v/>
      </c>
      <c r="F1651" s="15">
        <f>D1648-E1648</f>
        <v/>
      </c>
      <c r="G1651" s="15" t="n"/>
      <c r="H1651" s="15" t="n"/>
      <c r="I1651" s="15" t="n"/>
      <c r="J1651" s="15">
        <f>C1648+F1648+G1648-I1648</f>
        <v/>
      </c>
      <c r="K1651" s="15" t="n"/>
      <c r="L1651" s="15">
        <f>K1648*Setup!$B$6</f>
        <v/>
      </c>
      <c r="M1651" s="15">
        <f>J1648-L1648</f>
        <v/>
      </c>
      <c r="N1651" s="21" t="n"/>
    </row>
    <row r="1652">
      <c r="A1652" s="295" t="n"/>
      <c r="B1652" s="14" t="n"/>
      <c r="C1652" s="15" t="n"/>
      <c r="D1652" s="15" t="n"/>
      <c r="E1652" s="15">
        <f>D1649*Setup!$B$5</f>
        <v/>
      </c>
      <c r="F1652" s="15">
        <f>D1649-E1649</f>
        <v/>
      </c>
      <c r="G1652" s="15" t="n"/>
      <c r="H1652" s="15" t="n"/>
      <c r="I1652" s="15" t="n"/>
      <c r="J1652" s="15">
        <f>C1649+F1649+G1649-I1649</f>
        <v/>
      </c>
      <c r="K1652" s="15" t="n"/>
      <c r="L1652" s="15">
        <f>K1649*Setup!$B$6</f>
        <v/>
      </c>
      <c r="M1652" s="15">
        <f>J1649-L1649</f>
        <v/>
      </c>
      <c r="N1652" s="21" t="n"/>
    </row>
    <row r="1653">
      <c r="A1653" s="295" t="n"/>
      <c r="B1653" s="14" t="n"/>
      <c r="C1653" s="15" t="n"/>
      <c r="D1653" s="15" t="n"/>
      <c r="E1653" s="15">
        <f>D1650*Setup!$B$5</f>
        <v/>
      </c>
      <c r="F1653" s="15">
        <f>D1650-E1650</f>
        <v/>
      </c>
      <c r="G1653" s="15" t="n"/>
      <c r="H1653" s="15" t="n"/>
      <c r="I1653" s="15" t="n"/>
      <c r="J1653" s="15">
        <f>C1650+F1650+G1650-I1650</f>
        <v/>
      </c>
      <c r="K1653" s="15" t="n"/>
      <c r="L1653" s="15">
        <f>K1650*Setup!$B$6</f>
        <v/>
      </c>
      <c r="M1653" s="15">
        <f>J1650-L1650</f>
        <v/>
      </c>
      <c r="N1653" s="21" t="n"/>
    </row>
    <row r="1654">
      <c r="A1654" s="295" t="n"/>
      <c r="B1654" s="14" t="n"/>
      <c r="C1654" s="15" t="n"/>
      <c r="D1654" s="15" t="n"/>
      <c r="E1654" s="15">
        <f>D1651*Setup!$B$5</f>
        <v/>
      </c>
      <c r="F1654" s="15">
        <f>D1651-E1651</f>
        <v/>
      </c>
      <c r="G1654" s="15" t="n"/>
      <c r="H1654" s="15" t="n"/>
      <c r="I1654" s="15" t="n"/>
      <c r="J1654" s="15">
        <f>C1651+F1651+G1651-I1651</f>
        <v/>
      </c>
      <c r="K1654" s="15" t="n"/>
      <c r="L1654" s="15">
        <f>K1651*Setup!$B$6</f>
        <v/>
      </c>
      <c r="M1654" s="15">
        <f>J1651-L1651</f>
        <v/>
      </c>
      <c r="N1654" s="21" t="n"/>
    </row>
    <row r="1655">
      <c r="A1655" s="295" t="n"/>
      <c r="B1655" s="14" t="n"/>
      <c r="C1655" s="15" t="n"/>
      <c r="D1655" s="15" t="n"/>
      <c r="E1655" s="15">
        <f>D1652*Setup!$B$5</f>
        <v/>
      </c>
      <c r="F1655" s="15">
        <f>D1652-E1652</f>
        <v/>
      </c>
      <c r="G1655" s="15" t="n"/>
      <c r="H1655" s="15" t="n"/>
      <c r="I1655" s="15" t="n"/>
      <c r="J1655" s="15">
        <f>C1652+F1652+G1652-I1652</f>
        <v/>
      </c>
      <c r="K1655" s="15" t="n"/>
      <c r="L1655" s="15">
        <f>K1652*Setup!$B$6</f>
        <v/>
      </c>
      <c r="M1655" s="15">
        <f>J1652-L1652</f>
        <v/>
      </c>
      <c r="N1655" s="21" t="n"/>
    </row>
    <row r="1656">
      <c r="A1656" s="295" t="n"/>
      <c r="B1656" s="14" t="n"/>
      <c r="C1656" s="15" t="n"/>
      <c r="D1656" s="15" t="n"/>
      <c r="E1656" s="15">
        <f>D1653*Setup!$B$5</f>
        <v/>
      </c>
      <c r="F1656" s="15">
        <f>D1653-E1653</f>
        <v/>
      </c>
      <c r="G1656" s="15" t="n"/>
      <c r="H1656" s="15" t="n"/>
      <c r="I1656" s="15" t="n"/>
      <c r="J1656" s="15">
        <f>C1653+F1653+G1653-I1653</f>
        <v/>
      </c>
      <c r="K1656" s="15" t="n"/>
      <c r="L1656" s="15">
        <f>K1653*Setup!$B$6</f>
        <v/>
      </c>
      <c r="M1656" s="15">
        <f>J1653-L1653</f>
        <v/>
      </c>
      <c r="N1656" s="21" t="n"/>
    </row>
    <row r="1657">
      <c r="A1657" s="295" t="n"/>
      <c r="B1657" s="14" t="n"/>
      <c r="C1657" s="15" t="n"/>
      <c r="D1657" s="15" t="n"/>
      <c r="E1657" s="15">
        <f>D1654*Setup!$B$5</f>
        <v/>
      </c>
      <c r="F1657" s="15">
        <f>D1654-E1654</f>
        <v/>
      </c>
      <c r="G1657" s="15" t="n"/>
      <c r="H1657" s="15" t="n"/>
      <c r="I1657" s="15" t="n"/>
      <c r="J1657" s="15">
        <f>C1654+F1654+G1654-I1654</f>
        <v/>
      </c>
      <c r="K1657" s="15" t="n"/>
      <c r="L1657" s="15">
        <f>K1654*Setup!$B$6</f>
        <v/>
      </c>
      <c r="M1657" s="15">
        <f>J1654-L1654</f>
        <v/>
      </c>
      <c r="N1657" s="21" t="n"/>
    </row>
    <row r="1658">
      <c r="A1658" s="295" t="n"/>
      <c r="B1658" s="14" t="n"/>
      <c r="C1658" s="15" t="n"/>
      <c r="D1658" s="15" t="n"/>
      <c r="E1658" s="15">
        <f>D1655*Setup!$B$5</f>
        <v/>
      </c>
      <c r="F1658" s="15">
        <f>D1655-E1655</f>
        <v/>
      </c>
      <c r="G1658" s="15" t="n"/>
      <c r="H1658" s="15" t="n"/>
      <c r="I1658" s="15" t="n"/>
      <c r="J1658" s="15">
        <f>C1655+F1655+G1655-I1655</f>
        <v/>
      </c>
      <c r="K1658" s="15" t="n"/>
      <c r="L1658" s="15">
        <f>K1655*Setup!$B$6</f>
        <v/>
      </c>
      <c r="M1658" s="15">
        <f>J1655-L1655</f>
        <v/>
      </c>
      <c r="N1658" s="21" t="n"/>
    </row>
    <row r="1659">
      <c r="A1659" s="295" t="n"/>
      <c r="B1659" s="14" t="n"/>
      <c r="C1659" s="15" t="n"/>
      <c r="D1659" s="15" t="n"/>
      <c r="E1659" s="15">
        <f>D1656*Setup!$B$5</f>
        <v/>
      </c>
      <c r="F1659" s="15">
        <f>D1656-E1656</f>
        <v/>
      </c>
      <c r="G1659" s="15" t="n"/>
      <c r="H1659" s="15" t="n"/>
      <c r="I1659" s="15" t="n"/>
      <c r="J1659" s="15">
        <f>C1656+F1656+G1656-I1656</f>
        <v/>
      </c>
      <c r="K1659" s="15" t="n"/>
      <c r="L1659" s="15">
        <f>K1656*Setup!$B$6</f>
        <v/>
      </c>
      <c r="M1659" s="15">
        <f>J1656-L1656</f>
        <v/>
      </c>
      <c r="N1659" s="21" t="n"/>
    </row>
    <row r="1660">
      <c r="A1660" s="295" t="n"/>
      <c r="B1660" s="14" t="n"/>
      <c r="C1660" s="15" t="n"/>
      <c r="D1660" s="15" t="n"/>
      <c r="E1660" s="15">
        <f>D1657*Setup!$B$5</f>
        <v/>
      </c>
      <c r="F1660" s="15">
        <f>D1657-E1657</f>
        <v/>
      </c>
      <c r="G1660" s="15" t="n"/>
      <c r="H1660" s="15" t="n"/>
      <c r="I1660" s="15" t="n"/>
      <c r="J1660" s="15">
        <f>C1657+F1657+G1657-I1657</f>
        <v/>
      </c>
      <c r="K1660" s="15" t="n"/>
      <c r="L1660" s="15">
        <f>K1657*Setup!$B$6</f>
        <v/>
      </c>
      <c r="M1660" s="15">
        <f>J1657-L1657</f>
        <v/>
      </c>
      <c r="N1660" s="21" t="n"/>
    </row>
    <row r="1661">
      <c r="A1661" s="295" t="n"/>
      <c r="B1661" s="14" t="n"/>
      <c r="C1661" s="15" t="n"/>
      <c r="D1661" s="15" t="n"/>
      <c r="E1661" s="15">
        <f>D1658*Setup!$B$5</f>
        <v/>
      </c>
      <c r="F1661" s="15">
        <f>D1658-E1658</f>
        <v/>
      </c>
      <c r="G1661" s="15" t="n"/>
      <c r="H1661" s="15" t="n"/>
      <c r="I1661" s="15" t="n"/>
      <c r="J1661" s="15">
        <f>C1658+F1658+G1658-I1658</f>
        <v/>
      </c>
      <c r="K1661" s="15" t="n"/>
      <c r="L1661" s="15">
        <f>K1658*Setup!$B$6</f>
        <v/>
      </c>
      <c r="M1661" s="15">
        <f>J1658-L1658</f>
        <v/>
      </c>
      <c r="N1661" s="21" t="n"/>
    </row>
    <row r="1662">
      <c r="A1662" s="295" t="n"/>
      <c r="B1662" s="14" t="n"/>
      <c r="C1662" s="15" t="n"/>
      <c r="D1662" s="15" t="n"/>
      <c r="E1662" s="15">
        <f>D1659*Setup!$B$5</f>
        <v/>
      </c>
      <c r="F1662" s="15">
        <f>D1659-E1659</f>
        <v/>
      </c>
      <c r="G1662" s="15" t="n"/>
      <c r="H1662" s="15" t="n"/>
      <c r="I1662" s="15" t="n"/>
      <c r="J1662" s="15">
        <f>C1659+F1659+G1659-I1659</f>
        <v/>
      </c>
      <c r="K1662" s="15" t="n"/>
      <c r="L1662" s="15">
        <f>K1659*Setup!$B$6</f>
        <v/>
      </c>
      <c r="M1662" s="15">
        <f>J1659-L1659</f>
        <v/>
      </c>
      <c r="N1662" s="21" t="n"/>
    </row>
    <row r="1663">
      <c r="A1663" s="295" t="n"/>
      <c r="B1663" s="14" t="n"/>
      <c r="C1663" s="15" t="n"/>
      <c r="D1663" s="15" t="n"/>
      <c r="E1663" s="15">
        <f>D1660*Setup!$B$5</f>
        <v/>
      </c>
      <c r="F1663" s="15">
        <f>D1660-E1660</f>
        <v/>
      </c>
      <c r="G1663" s="15" t="n"/>
      <c r="H1663" s="15" t="n"/>
      <c r="I1663" s="15" t="n"/>
      <c r="J1663" s="15">
        <f>C1660+F1660+G1660-I1660</f>
        <v/>
      </c>
      <c r="K1663" s="15" t="n"/>
      <c r="L1663" s="15">
        <f>K1660*Setup!$B$6</f>
        <v/>
      </c>
      <c r="M1663" s="15">
        <f>J1660-L1660</f>
        <v/>
      </c>
      <c r="N1663" s="21" t="n"/>
    </row>
    <row r="1664">
      <c r="A1664" s="295" t="n"/>
      <c r="B1664" s="14" t="n"/>
      <c r="C1664" s="15" t="n"/>
      <c r="D1664" s="15" t="n"/>
      <c r="E1664" s="15">
        <f>D1661*Setup!$B$5</f>
        <v/>
      </c>
      <c r="F1664" s="15">
        <f>D1661-E1661</f>
        <v/>
      </c>
      <c r="G1664" s="15" t="n"/>
      <c r="H1664" s="15" t="n"/>
      <c r="I1664" s="15" t="n"/>
      <c r="J1664" s="15">
        <f>C1661+F1661+G1661-I1661</f>
        <v/>
      </c>
      <c r="K1664" s="15" t="n"/>
      <c r="L1664" s="15">
        <f>K1661*Setup!$B$6</f>
        <v/>
      </c>
      <c r="M1664" s="15">
        <f>J1661-L1661</f>
        <v/>
      </c>
      <c r="N1664" s="21" t="n"/>
    </row>
    <row r="1665">
      <c r="A1665" s="295" t="n"/>
      <c r="B1665" s="14" t="n"/>
      <c r="C1665" s="15" t="n"/>
      <c r="D1665" s="15" t="n"/>
      <c r="E1665" s="15">
        <f>D1662*Setup!$B$5</f>
        <v/>
      </c>
      <c r="F1665" s="15">
        <f>D1662-E1662</f>
        <v/>
      </c>
      <c r="G1665" s="15" t="n"/>
      <c r="H1665" s="15" t="n"/>
      <c r="I1665" s="15" t="n"/>
      <c r="J1665" s="15">
        <f>C1662+F1662+G1662-I1662</f>
        <v/>
      </c>
      <c r="K1665" s="15" t="n"/>
      <c r="L1665" s="15">
        <f>K1662*Setup!$B$6</f>
        <v/>
      </c>
      <c r="M1665" s="15">
        <f>J1662-L1662</f>
        <v/>
      </c>
      <c r="N1665" s="21" t="n"/>
    </row>
    <row r="1666">
      <c r="A1666" s="295" t="n"/>
      <c r="B1666" s="14" t="n"/>
      <c r="C1666" s="15" t="n"/>
      <c r="D1666" s="15" t="n"/>
      <c r="E1666" s="15">
        <f>D1663*Setup!$B$5</f>
        <v/>
      </c>
      <c r="F1666" s="15">
        <f>D1663-E1663</f>
        <v/>
      </c>
      <c r="G1666" s="15" t="n"/>
      <c r="H1666" s="15" t="n"/>
      <c r="I1666" s="15" t="n"/>
      <c r="J1666" s="15">
        <f>C1663+F1663+G1663-I1663</f>
        <v/>
      </c>
      <c r="K1666" s="15" t="n"/>
      <c r="L1666" s="15">
        <f>K1663*Setup!$B$6</f>
        <v/>
      </c>
      <c r="M1666" s="15">
        <f>J1663-L1663</f>
        <v/>
      </c>
      <c r="N1666" s="21" t="n"/>
    </row>
    <row r="1667">
      <c r="A1667" s="295" t="n"/>
      <c r="B1667" s="14" t="n"/>
      <c r="C1667" s="15" t="n"/>
      <c r="D1667" s="15" t="n"/>
      <c r="E1667" s="15">
        <f>D1664*Setup!$B$5</f>
        <v/>
      </c>
      <c r="F1667" s="15">
        <f>D1664-E1664</f>
        <v/>
      </c>
      <c r="G1667" s="15" t="n"/>
      <c r="H1667" s="15" t="n"/>
      <c r="I1667" s="15" t="n"/>
      <c r="J1667" s="15">
        <f>C1664+F1664+G1664-I1664</f>
        <v/>
      </c>
      <c r="K1667" s="15" t="n"/>
      <c r="L1667" s="15">
        <f>K1664*Setup!$B$6</f>
        <v/>
      </c>
      <c r="M1667" s="15">
        <f>J1664-L1664</f>
        <v/>
      </c>
      <c r="N1667" s="21" t="n"/>
    </row>
    <row r="1668">
      <c r="A1668" s="295" t="n"/>
      <c r="B1668" s="14" t="n"/>
      <c r="C1668" s="15" t="n"/>
      <c r="D1668" s="15" t="n"/>
      <c r="E1668" s="15">
        <f>D1665*Setup!$B$5</f>
        <v/>
      </c>
      <c r="F1668" s="15">
        <f>D1665-E1665</f>
        <v/>
      </c>
      <c r="G1668" s="15" t="n"/>
      <c r="H1668" s="15" t="n"/>
      <c r="I1668" s="15" t="n"/>
      <c r="J1668" s="15">
        <f>C1665+F1665+G1665-I1665</f>
        <v/>
      </c>
      <c r="K1668" s="15" t="n"/>
      <c r="L1668" s="15">
        <f>K1665*Setup!$B$6</f>
        <v/>
      </c>
      <c r="M1668" s="15">
        <f>J1665-L1665</f>
        <v/>
      </c>
      <c r="N1668" s="21" t="n"/>
    </row>
    <row r="1669">
      <c r="A1669" s="295" t="n"/>
      <c r="B1669" s="14" t="n"/>
      <c r="C1669" s="15" t="n"/>
      <c r="D1669" s="15" t="n"/>
      <c r="E1669" s="15">
        <f>D1666*Setup!$B$5</f>
        <v/>
      </c>
      <c r="F1669" s="15">
        <f>D1666-E1666</f>
        <v/>
      </c>
      <c r="G1669" s="15" t="n"/>
      <c r="H1669" s="15" t="n"/>
      <c r="I1669" s="15" t="n"/>
      <c r="J1669" s="15">
        <f>C1666+F1666+G1666-I1666</f>
        <v/>
      </c>
      <c r="K1669" s="15" t="n"/>
      <c r="L1669" s="15">
        <f>K1666*Setup!$B$6</f>
        <v/>
      </c>
      <c r="M1669" s="15">
        <f>J1666-L1666</f>
        <v/>
      </c>
      <c r="N1669" s="21" t="n"/>
    </row>
    <row r="1670">
      <c r="A1670" s="295" t="n"/>
      <c r="B1670" s="14" t="n"/>
      <c r="C1670" s="15" t="n"/>
      <c r="D1670" s="15" t="n"/>
      <c r="E1670" s="15">
        <f>D1667*Setup!$B$5</f>
        <v/>
      </c>
      <c r="F1670" s="15">
        <f>D1667-E1667</f>
        <v/>
      </c>
      <c r="G1670" s="15" t="n"/>
      <c r="H1670" s="15" t="n"/>
      <c r="I1670" s="15" t="n"/>
      <c r="J1670" s="15">
        <f>C1667+F1667+G1667-I1667</f>
        <v/>
      </c>
      <c r="K1670" s="15" t="n"/>
      <c r="L1670" s="15">
        <f>K1667*Setup!$B$6</f>
        <v/>
      </c>
      <c r="M1670" s="15">
        <f>J1667-L1667</f>
        <v/>
      </c>
      <c r="N1670" s="21" t="n"/>
    </row>
    <row r="1671">
      <c r="A1671" s="295" t="n"/>
      <c r="B1671" s="14" t="n"/>
      <c r="C1671" s="15" t="n"/>
      <c r="D1671" s="15" t="n"/>
      <c r="E1671" s="15">
        <f>D1668*Setup!$B$5</f>
        <v/>
      </c>
      <c r="F1671" s="15">
        <f>D1668-E1668</f>
        <v/>
      </c>
      <c r="G1671" s="15" t="n"/>
      <c r="H1671" s="15" t="n"/>
      <c r="I1671" s="15" t="n"/>
      <c r="J1671" s="15">
        <f>C1668+F1668+G1668-I1668</f>
        <v/>
      </c>
      <c r="K1671" s="15" t="n"/>
      <c r="L1671" s="15">
        <f>K1668*Setup!$B$6</f>
        <v/>
      </c>
      <c r="M1671" s="15">
        <f>J1668-L1668</f>
        <v/>
      </c>
      <c r="N1671" s="21" t="n"/>
    </row>
    <row r="1672">
      <c r="A1672" s="295" t="n"/>
      <c r="B1672" s="14" t="n"/>
      <c r="C1672" s="15" t="n"/>
      <c r="D1672" s="15" t="n"/>
      <c r="E1672" s="15">
        <f>D1669*Setup!$B$5</f>
        <v/>
      </c>
      <c r="F1672" s="15">
        <f>D1669-E1669</f>
        <v/>
      </c>
      <c r="G1672" s="15" t="n"/>
      <c r="H1672" s="15" t="n"/>
      <c r="I1672" s="15" t="n"/>
      <c r="J1672" s="15">
        <f>C1669+F1669+G1669-I1669</f>
        <v/>
      </c>
      <c r="K1672" s="15" t="n"/>
      <c r="L1672" s="15">
        <f>K1669*Setup!$B$6</f>
        <v/>
      </c>
      <c r="M1672" s="15">
        <f>J1669-L1669</f>
        <v/>
      </c>
      <c r="N1672" s="21" t="n"/>
    </row>
    <row r="1673">
      <c r="A1673" s="295" t="n"/>
      <c r="B1673" s="14" t="n"/>
      <c r="C1673" s="15" t="n"/>
      <c r="D1673" s="15" t="n"/>
      <c r="E1673" s="15">
        <f>D1670*Setup!$B$5</f>
        <v/>
      </c>
      <c r="F1673" s="15">
        <f>D1670-E1670</f>
        <v/>
      </c>
      <c r="G1673" s="15" t="n"/>
      <c r="H1673" s="15" t="n"/>
      <c r="I1673" s="15" t="n"/>
      <c r="J1673" s="15">
        <f>C1670+F1670+G1670-I1670</f>
        <v/>
      </c>
      <c r="K1673" s="15" t="n"/>
      <c r="L1673" s="15">
        <f>K1670*Setup!$B$6</f>
        <v/>
      </c>
      <c r="M1673" s="15">
        <f>J1670-L1670</f>
        <v/>
      </c>
      <c r="N1673" s="21" t="n"/>
    </row>
    <row r="1674">
      <c r="A1674" s="295" t="n"/>
      <c r="B1674" s="14" t="n"/>
      <c r="C1674" s="15" t="n"/>
      <c r="D1674" s="15" t="n"/>
      <c r="E1674" s="15">
        <f>D1671*Setup!$B$5</f>
        <v/>
      </c>
      <c r="F1674" s="15">
        <f>D1671-E1671</f>
        <v/>
      </c>
      <c r="G1674" s="15" t="n"/>
      <c r="H1674" s="15" t="n"/>
      <c r="I1674" s="15" t="n"/>
      <c r="J1674" s="15">
        <f>C1671+F1671+G1671-I1671</f>
        <v/>
      </c>
      <c r="K1674" s="15" t="n"/>
      <c r="L1674" s="15">
        <f>K1671*Setup!$B$6</f>
        <v/>
      </c>
      <c r="M1674" s="15">
        <f>J1671-L1671</f>
        <v/>
      </c>
      <c r="N1674" s="21" t="n"/>
    </row>
    <row r="1675">
      <c r="A1675" s="295" t="n"/>
      <c r="B1675" s="14" t="n"/>
      <c r="C1675" s="15" t="n"/>
      <c r="D1675" s="15" t="n"/>
      <c r="E1675" s="15">
        <f>D1672*Setup!$B$5</f>
        <v/>
      </c>
      <c r="F1675" s="15">
        <f>D1672-E1672</f>
        <v/>
      </c>
      <c r="G1675" s="15" t="n"/>
      <c r="H1675" s="15" t="n"/>
      <c r="I1675" s="15" t="n"/>
      <c r="J1675" s="15">
        <f>C1672+F1672+G1672-I1672</f>
        <v/>
      </c>
      <c r="K1675" s="15" t="n"/>
      <c r="L1675" s="15">
        <f>K1672*Setup!$B$6</f>
        <v/>
      </c>
      <c r="M1675" s="15">
        <f>J1672-L1672</f>
        <v/>
      </c>
      <c r="N1675" s="21" t="n"/>
    </row>
    <row r="1676">
      <c r="A1676" s="295" t="n"/>
      <c r="B1676" s="14" t="n"/>
      <c r="C1676" s="15" t="n"/>
      <c r="D1676" s="15" t="n"/>
      <c r="E1676" s="15">
        <f>D1673*Setup!$B$5</f>
        <v/>
      </c>
      <c r="F1676" s="15">
        <f>D1673-E1673</f>
        <v/>
      </c>
      <c r="G1676" s="15" t="n"/>
      <c r="H1676" s="15" t="n"/>
      <c r="I1676" s="15" t="n"/>
      <c r="J1676" s="15">
        <f>C1673+F1673+G1673-I1673</f>
        <v/>
      </c>
      <c r="K1676" s="15" t="n"/>
      <c r="L1676" s="15">
        <f>K1673*Setup!$B$6</f>
        <v/>
      </c>
      <c r="M1676" s="15">
        <f>J1673-L1673</f>
        <v/>
      </c>
      <c r="N1676" s="21" t="n"/>
    </row>
    <row r="1677">
      <c r="A1677" s="295" t="n"/>
      <c r="B1677" s="14" t="n"/>
      <c r="C1677" s="15" t="n"/>
      <c r="D1677" s="15" t="n"/>
      <c r="E1677" s="15">
        <f>D1674*Setup!$B$5</f>
        <v/>
      </c>
      <c r="F1677" s="15">
        <f>D1674-E1674</f>
        <v/>
      </c>
      <c r="G1677" s="15" t="n"/>
      <c r="H1677" s="15" t="n"/>
      <c r="I1677" s="15" t="n"/>
      <c r="J1677" s="15">
        <f>C1674+F1674+G1674-I1674</f>
        <v/>
      </c>
      <c r="K1677" s="15" t="n"/>
      <c r="L1677" s="15">
        <f>K1674*Setup!$B$6</f>
        <v/>
      </c>
      <c r="M1677" s="15">
        <f>J1674-L1674</f>
        <v/>
      </c>
      <c r="N1677" s="21" t="n"/>
    </row>
    <row r="1678">
      <c r="A1678" s="295" t="n"/>
      <c r="B1678" s="14" t="n"/>
      <c r="C1678" s="15" t="n"/>
      <c r="D1678" s="15" t="n"/>
      <c r="E1678" s="15">
        <f>D1675*Setup!$B$5</f>
        <v/>
      </c>
      <c r="F1678" s="15">
        <f>D1675-E1675</f>
        <v/>
      </c>
      <c r="G1678" s="15" t="n"/>
      <c r="H1678" s="15" t="n"/>
      <c r="I1678" s="15" t="n"/>
      <c r="J1678" s="15">
        <f>C1675+F1675+G1675-I1675</f>
        <v/>
      </c>
      <c r="K1678" s="15" t="n"/>
      <c r="L1678" s="15">
        <f>K1675*Setup!$B$6</f>
        <v/>
      </c>
      <c r="M1678" s="15">
        <f>J1675-L1675</f>
        <v/>
      </c>
      <c r="N1678" s="21" t="n"/>
    </row>
    <row r="1679">
      <c r="A1679" s="295" t="n"/>
      <c r="B1679" s="14" t="n"/>
      <c r="C1679" s="15" t="n"/>
      <c r="D1679" s="15" t="n"/>
      <c r="E1679" s="15">
        <f>D1676*Setup!$B$5</f>
        <v/>
      </c>
      <c r="F1679" s="15">
        <f>D1676-E1676</f>
        <v/>
      </c>
      <c r="G1679" s="15" t="n"/>
      <c r="H1679" s="15" t="n"/>
      <c r="I1679" s="15" t="n"/>
      <c r="J1679" s="15">
        <f>C1676+F1676+G1676-I1676</f>
        <v/>
      </c>
      <c r="K1679" s="15" t="n"/>
      <c r="L1679" s="15">
        <f>K1676*Setup!$B$6</f>
        <v/>
      </c>
      <c r="M1679" s="15">
        <f>J1676-L1676</f>
        <v/>
      </c>
      <c r="N1679" s="21" t="n"/>
    </row>
    <row r="1680">
      <c r="A1680" s="295" t="n"/>
      <c r="B1680" s="14" t="n"/>
      <c r="C1680" s="15" t="n"/>
      <c r="D1680" s="15" t="n"/>
      <c r="E1680" s="15">
        <f>D1677*Setup!$B$5</f>
        <v/>
      </c>
      <c r="F1680" s="15">
        <f>D1677-E1677</f>
        <v/>
      </c>
      <c r="G1680" s="15" t="n"/>
      <c r="H1680" s="15" t="n"/>
      <c r="I1680" s="15" t="n"/>
      <c r="J1680" s="15">
        <f>C1677+F1677+G1677-I1677</f>
        <v/>
      </c>
      <c r="K1680" s="15" t="n"/>
      <c r="L1680" s="15">
        <f>K1677*Setup!$B$6</f>
        <v/>
      </c>
      <c r="M1680" s="15">
        <f>J1677-L1677</f>
        <v/>
      </c>
      <c r="N1680" s="21" t="n"/>
    </row>
    <row r="1681">
      <c r="A1681" s="295" t="n"/>
      <c r="B1681" s="14" t="n"/>
      <c r="C1681" s="15" t="n"/>
      <c r="D1681" s="15" t="n"/>
      <c r="E1681" s="15">
        <f>D1678*Setup!$B$5</f>
        <v/>
      </c>
      <c r="F1681" s="15">
        <f>D1678-E1678</f>
        <v/>
      </c>
      <c r="G1681" s="15" t="n"/>
      <c r="H1681" s="15" t="n"/>
      <c r="I1681" s="15" t="n"/>
      <c r="J1681" s="15">
        <f>C1678+F1678+G1678-I1678</f>
        <v/>
      </c>
      <c r="K1681" s="15" t="n"/>
      <c r="L1681" s="15">
        <f>K1678*Setup!$B$6</f>
        <v/>
      </c>
      <c r="M1681" s="15">
        <f>J1678-L1678</f>
        <v/>
      </c>
      <c r="N1681" s="21" t="n"/>
    </row>
    <row r="1682">
      <c r="A1682" s="295" t="n"/>
      <c r="B1682" s="14" t="n"/>
      <c r="C1682" s="15" t="n"/>
      <c r="D1682" s="15" t="n"/>
      <c r="E1682" s="15">
        <f>D1679*Setup!$B$5</f>
        <v/>
      </c>
      <c r="F1682" s="15">
        <f>D1679-E1679</f>
        <v/>
      </c>
      <c r="G1682" s="15" t="n"/>
      <c r="H1682" s="15" t="n"/>
      <c r="I1682" s="15" t="n"/>
      <c r="J1682" s="15">
        <f>C1679+F1679+G1679-I1679</f>
        <v/>
      </c>
      <c r="K1682" s="15" t="n"/>
      <c r="L1682" s="15">
        <f>K1679*Setup!$B$6</f>
        <v/>
      </c>
      <c r="M1682" s="15">
        <f>J1679-L1679</f>
        <v/>
      </c>
      <c r="N1682" s="21" t="n"/>
    </row>
    <row r="1683">
      <c r="A1683" s="295" t="n"/>
      <c r="B1683" s="14" t="n"/>
      <c r="C1683" s="15" t="n"/>
      <c r="D1683" s="15" t="n"/>
      <c r="E1683" s="15">
        <f>D1680*Setup!$B$5</f>
        <v/>
      </c>
      <c r="F1683" s="15">
        <f>D1680-E1680</f>
        <v/>
      </c>
      <c r="G1683" s="15" t="n"/>
      <c r="H1683" s="15" t="n"/>
      <c r="I1683" s="15" t="n"/>
      <c r="J1683" s="15">
        <f>C1680+F1680+G1680-I1680</f>
        <v/>
      </c>
      <c r="K1683" s="15" t="n"/>
      <c r="L1683" s="15">
        <f>K1680*Setup!$B$6</f>
        <v/>
      </c>
      <c r="M1683" s="15">
        <f>J1680-L1680</f>
        <v/>
      </c>
      <c r="N1683" s="21" t="n"/>
    </row>
    <row r="1684">
      <c r="A1684" s="295" t="n"/>
      <c r="B1684" s="14" t="n"/>
      <c r="C1684" s="15" t="n"/>
      <c r="D1684" s="15" t="n"/>
      <c r="E1684" s="15">
        <f>D1681*Setup!$B$5</f>
        <v/>
      </c>
      <c r="F1684" s="15">
        <f>D1681-E1681</f>
        <v/>
      </c>
      <c r="G1684" s="15" t="n"/>
      <c r="H1684" s="15" t="n"/>
      <c r="I1684" s="15" t="n"/>
      <c r="J1684" s="15">
        <f>C1681+F1681+G1681-I1681</f>
        <v/>
      </c>
      <c r="K1684" s="15" t="n"/>
      <c r="L1684" s="15">
        <f>K1681*Setup!$B$6</f>
        <v/>
      </c>
      <c r="M1684" s="15">
        <f>J1681-L1681</f>
        <v/>
      </c>
      <c r="N1684" s="21" t="n"/>
    </row>
    <row r="1685">
      <c r="A1685" s="295" t="n"/>
      <c r="B1685" s="14" t="n"/>
      <c r="C1685" s="15" t="n"/>
      <c r="D1685" s="15" t="n"/>
      <c r="E1685" s="15">
        <f>D1682*Setup!$B$5</f>
        <v/>
      </c>
      <c r="F1685" s="15">
        <f>D1682-E1682</f>
        <v/>
      </c>
      <c r="G1685" s="15" t="n"/>
      <c r="H1685" s="15" t="n"/>
      <c r="I1685" s="15" t="n"/>
      <c r="J1685" s="15">
        <f>C1682+F1682+G1682-I1682</f>
        <v/>
      </c>
      <c r="K1685" s="15" t="n"/>
      <c r="L1685" s="15">
        <f>K1682*Setup!$B$6</f>
        <v/>
      </c>
      <c r="M1685" s="15">
        <f>J1682-L1682</f>
        <v/>
      </c>
      <c r="N1685" s="21" t="n"/>
    </row>
    <row r="1686">
      <c r="A1686" s="295" t="n"/>
      <c r="B1686" s="14" t="n"/>
      <c r="C1686" s="15" t="n"/>
      <c r="D1686" s="15" t="n"/>
      <c r="E1686" s="15">
        <f>D1683*Setup!$B$5</f>
        <v/>
      </c>
      <c r="F1686" s="15">
        <f>D1683-E1683</f>
        <v/>
      </c>
      <c r="G1686" s="15" t="n"/>
      <c r="H1686" s="15" t="n"/>
      <c r="I1686" s="15" t="n"/>
      <c r="J1686" s="15">
        <f>C1683+F1683+G1683-I1683</f>
        <v/>
      </c>
      <c r="K1686" s="15" t="n"/>
      <c r="L1686" s="15">
        <f>K1683*Setup!$B$6</f>
        <v/>
      </c>
      <c r="M1686" s="15">
        <f>J1683-L1683</f>
        <v/>
      </c>
      <c r="N1686" s="21" t="n"/>
    </row>
    <row r="1687">
      <c r="A1687" s="295" t="n"/>
      <c r="B1687" s="14" t="n"/>
      <c r="C1687" s="15" t="n"/>
      <c r="D1687" s="15" t="n"/>
      <c r="E1687" s="15">
        <f>D1684*Setup!$B$5</f>
        <v/>
      </c>
      <c r="F1687" s="15">
        <f>D1684-E1684</f>
        <v/>
      </c>
      <c r="G1687" s="15" t="n"/>
      <c r="H1687" s="15" t="n"/>
      <c r="I1687" s="15" t="n"/>
      <c r="J1687" s="15">
        <f>C1684+F1684+G1684-I1684</f>
        <v/>
      </c>
      <c r="K1687" s="15" t="n"/>
      <c r="L1687" s="15">
        <f>K1684*Setup!$B$6</f>
        <v/>
      </c>
      <c r="M1687" s="15">
        <f>J1684-L1684</f>
        <v/>
      </c>
      <c r="N1687" s="21" t="n"/>
    </row>
    <row r="1688">
      <c r="A1688" s="295" t="n"/>
      <c r="B1688" s="14" t="n"/>
      <c r="C1688" s="15" t="n"/>
      <c r="D1688" s="15" t="n"/>
      <c r="E1688" s="15">
        <f>D1685*Setup!$B$5</f>
        <v/>
      </c>
      <c r="F1688" s="15">
        <f>D1685-E1685</f>
        <v/>
      </c>
      <c r="G1688" s="15" t="n"/>
      <c r="H1688" s="15" t="n"/>
      <c r="I1688" s="15" t="n"/>
      <c r="J1688" s="15">
        <f>C1685+F1685+G1685-I1685</f>
        <v/>
      </c>
      <c r="K1688" s="15" t="n"/>
      <c r="L1688" s="15">
        <f>K1685*Setup!$B$6</f>
        <v/>
      </c>
      <c r="M1688" s="15">
        <f>J1685-L1685</f>
        <v/>
      </c>
      <c r="N1688" s="21" t="n"/>
    </row>
    <row r="1689">
      <c r="A1689" s="295" t="n"/>
      <c r="B1689" s="14" t="n"/>
      <c r="C1689" s="15" t="n"/>
      <c r="D1689" s="15" t="n"/>
      <c r="E1689" s="15">
        <f>D1686*Setup!$B$5</f>
        <v/>
      </c>
      <c r="F1689" s="15">
        <f>D1686-E1686</f>
        <v/>
      </c>
      <c r="G1689" s="15" t="n"/>
      <c r="H1689" s="15" t="n"/>
      <c r="I1689" s="15" t="n"/>
      <c r="J1689" s="15">
        <f>C1686+F1686+G1686-I1686</f>
        <v/>
      </c>
      <c r="K1689" s="15" t="n"/>
      <c r="L1689" s="15">
        <f>K1686*Setup!$B$6</f>
        <v/>
      </c>
      <c r="M1689" s="15">
        <f>J1686-L1686</f>
        <v/>
      </c>
      <c r="N1689" s="21" t="n"/>
    </row>
    <row r="1690">
      <c r="A1690" s="295" t="n"/>
      <c r="B1690" s="14" t="n"/>
      <c r="C1690" s="15" t="n"/>
      <c r="D1690" s="15" t="n"/>
      <c r="E1690" s="15">
        <f>D1687*Setup!$B$5</f>
        <v/>
      </c>
      <c r="F1690" s="15">
        <f>D1687-E1687</f>
        <v/>
      </c>
      <c r="G1690" s="15" t="n"/>
      <c r="H1690" s="15" t="n"/>
      <c r="I1690" s="15" t="n"/>
      <c r="J1690" s="15">
        <f>C1687+F1687+G1687-I1687</f>
        <v/>
      </c>
      <c r="K1690" s="15" t="n"/>
      <c r="L1690" s="15">
        <f>K1687*Setup!$B$6</f>
        <v/>
      </c>
      <c r="M1690" s="15">
        <f>J1687-L1687</f>
        <v/>
      </c>
      <c r="N1690" s="21" t="n"/>
    </row>
    <row r="1691">
      <c r="A1691" s="295" t="n"/>
      <c r="B1691" s="14" t="n"/>
      <c r="C1691" s="15" t="n"/>
      <c r="D1691" s="15" t="n"/>
      <c r="E1691" s="15">
        <f>D1688*Setup!$B$5</f>
        <v/>
      </c>
      <c r="F1691" s="15">
        <f>D1688-E1688</f>
        <v/>
      </c>
      <c r="G1691" s="15" t="n"/>
      <c r="H1691" s="15" t="n"/>
      <c r="I1691" s="15" t="n"/>
      <c r="J1691" s="15">
        <f>C1688+F1688+G1688-I1688</f>
        <v/>
      </c>
      <c r="K1691" s="15" t="n"/>
      <c r="L1691" s="15">
        <f>K1688*Setup!$B$6</f>
        <v/>
      </c>
      <c r="M1691" s="15">
        <f>J1688-L1688</f>
        <v/>
      </c>
      <c r="N1691" s="21" t="n"/>
    </row>
    <row r="1692">
      <c r="A1692" s="295" t="n"/>
      <c r="B1692" s="14" t="n"/>
      <c r="C1692" s="15" t="n"/>
      <c r="D1692" s="15" t="n"/>
      <c r="E1692" s="15">
        <f>D1689*Setup!$B$5</f>
        <v/>
      </c>
      <c r="F1692" s="15">
        <f>D1689-E1689</f>
        <v/>
      </c>
      <c r="G1692" s="15" t="n"/>
      <c r="H1692" s="15" t="n"/>
      <c r="I1692" s="15" t="n"/>
      <c r="J1692" s="15">
        <f>C1689+F1689+G1689-I1689</f>
        <v/>
      </c>
      <c r="K1692" s="15" t="n"/>
      <c r="L1692" s="15">
        <f>K1689*Setup!$B$6</f>
        <v/>
      </c>
      <c r="M1692" s="15">
        <f>J1689-L1689</f>
        <v/>
      </c>
      <c r="N1692" s="21" t="n"/>
    </row>
    <row r="1693">
      <c r="A1693" s="295" t="n"/>
      <c r="B1693" s="14" t="n"/>
      <c r="C1693" s="15" t="n"/>
      <c r="D1693" s="15" t="n"/>
      <c r="E1693" s="15">
        <f>D1690*Setup!$B$5</f>
        <v/>
      </c>
      <c r="F1693" s="15">
        <f>D1690-E1690</f>
        <v/>
      </c>
      <c r="G1693" s="15" t="n"/>
      <c r="H1693" s="15" t="n"/>
      <c r="I1693" s="15" t="n"/>
      <c r="J1693" s="15">
        <f>C1690+F1690+G1690-I1690</f>
        <v/>
      </c>
      <c r="K1693" s="15" t="n"/>
      <c r="L1693" s="15">
        <f>K1690*Setup!$B$6</f>
        <v/>
      </c>
      <c r="M1693" s="15">
        <f>J1690-L1690</f>
        <v/>
      </c>
      <c r="N1693" s="21" t="n"/>
    </row>
    <row r="1694">
      <c r="A1694" s="295" t="n"/>
      <c r="B1694" s="14" t="n"/>
      <c r="C1694" s="15" t="n"/>
      <c r="D1694" s="15" t="n"/>
      <c r="E1694" s="15">
        <f>D1691*Setup!$B$5</f>
        <v/>
      </c>
      <c r="F1694" s="15">
        <f>D1691-E1691</f>
        <v/>
      </c>
      <c r="G1694" s="15" t="n"/>
      <c r="H1694" s="15" t="n"/>
      <c r="I1694" s="15" t="n"/>
      <c r="J1694" s="15">
        <f>C1691+F1691+G1691-I1691</f>
        <v/>
      </c>
      <c r="K1694" s="15" t="n"/>
      <c r="L1694" s="15">
        <f>K1691*Setup!$B$6</f>
        <v/>
      </c>
      <c r="M1694" s="15">
        <f>J1691-L1691</f>
        <v/>
      </c>
      <c r="N1694" s="21" t="n"/>
    </row>
    <row r="1695">
      <c r="A1695" s="295" t="n"/>
      <c r="B1695" s="14" t="n"/>
      <c r="C1695" s="15" t="n"/>
      <c r="D1695" s="15" t="n"/>
      <c r="E1695" s="15">
        <f>D1692*Setup!$B$5</f>
        <v/>
      </c>
      <c r="F1695" s="15">
        <f>D1692-E1692</f>
        <v/>
      </c>
      <c r="G1695" s="15" t="n"/>
      <c r="H1695" s="15" t="n"/>
      <c r="I1695" s="15" t="n"/>
      <c r="J1695" s="15">
        <f>C1692+F1692+G1692-I1692</f>
        <v/>
      </c>
      <c r="K1695" s="15" t="n"/>
      <c r="L1695" s="15">
        <f>K1692*Setup!$B$6</f>
        <v/>
      </c>
      <c r="M1695" s="15">
        <f>J1692-L1692</f>
        <v/>
      </c>
      <c r="N1695" s="21" t="n"/>
    </row>
    <row r="1696">
      <c r="A1696" s="295" t="n"/>
      <c r="B1696" s="14" t="n"/>
      <c r="C1696" s="15" t="n"/>
      <c r="D1696" s="15" t="n"/>
      <c r="E1696" s="15">
        <f>D1693*Setup!$B$5</f>
        <v/>
      </c>
      <c r="F1696" s="15">
        <f>D1693-E1693</f>
        <v/>
      </c>
      <c r="G1696" s="15" t="n"/>
      <c r="H1696" s="15" t="n"/>
      <c r="I1696" s="15" t="n"/>
      <c r="J1696" s="15">
        <f>C1693+F1693+G1693-I1693</f>
        <v/>
      </c>
      <c r="K1696" s="15" t="n"/>
      <c r="L1696" s="15">
        <f>K1693*Setup!$B$6</f>
        <v/>
      </c>
      <c r="M1696" s="15">
        <f>J1693-L1693</f>
        <v/>
      </c>
      <c r="N1696" s="21" t="n"/>
    </row>
    <row r="1697">
      <c r="A1697" s="295" t="n"/>
      <c r="B1697" s="14" t="n"/>
      <c r="C1697" s="15" t="n"/>
      <c r="D1697" s="15" t="n"/>
      <c r="E1697" s="15">
        <f>D1694*Setup!$B$5</f>
        <v/>
      </c>
      <c r="F1697" s="15">
        <f>D1694-E1694</f>
        <v/>
      </c>
      <c r="G1697" s="15" t="n"/>
      <c r="H1697" s="15" t="n"/>
      <c r="I1697" s="15" t="n"/>
      <c r="J1697" s="15">
        <f>C1694+F1694+G1694-I1694</f>
        <v/>
      </c>
      <c r="K1697" s="15" t="n"/>
      <c r="L1697" s="15">
        <f>K1694*Setup!$B$6</f>
        <v/>
      </c>
      <c r="M1697" s="15">
        <f>J1694-L1694</f>
        <v/>
      </c>
      <c r="N1697" s="21" t="n"/>
    </row>
    <row r="1698">
      <c r="A1698" s="295" t="n"/>
      <c r="B1698" s="14" t="n"/>
      <c r="C1698" s="15" t="n"/>
      <c r="D1698" s="15" t="n"/>
      <c r="E1698" s="15">
        <f>D1695*Setup!$B$5</f>
        <v/>
      </c>
      <c r="F1698" s="15">
        <f>D1695-E1695</f>
        <v/>
      </c>
      <c r="G1698" s="15" t="n"/>
      <c r="H1698" s="15" t="n"/>
      <c r="I1698" s="15" t="n"/>
      <c r="J1698" s="15">
        <f>C1695+F1695+G1695-I1695</f>
        <v/>
      </c>
      <c r="K1698" s="15" t="n"/>
      <c r="L1698" s="15">
        <f>K1695*Setup!$B$6</f>
        <v/>
      </c>
      <c r="M1698" s="15">
        <f>J1695-L1695</f>
        <v/>
      </c>
      <c r="N1698" s="21" t="n"/>
    </row>
    <row r="1699">
      <c r="A1699" s="295" t="n"/>
      <c r="B1699" s="14" t="n"/>
      <c r="C1699" s="15" t="n"/>
      <c r="D1699" s="15" t="n"/>
      <c r="E1699" s="15">
        <f>D1696*Setup!$B$5</f>
        <v/>
      </c>
      <c r="F1699" s="15">
        <f>D1696-E1696</f>
        <v/>
      </c>
      <c r="G1699" s="15" t="n"/>
      <c r="H1699" s="15" t="n"/>
      <c r="I1699" s="15" t="n"/>
      <c r="J1699" s="15">
        <f>C1696+F1696+G1696-I1696</f>
        <v/>
      </c>
      <c r="K1699" s="15" t="n"/>
      <c r="L1699" s="15">
        <f>K1696*Setup!$B$6</f>
        <v/>
      </c>
      <c r="M1699" s="15">
        <f>J1696-L1696</f>
        <v/>
      </c>
      <c r="N1699" s="21" t="n"/>
    </row>
    <row r="1700">
      <c r="A1700" s="295" t="n"/>
      <c r="B1700" s="14" t="n"/>
      <c r="C1700" s="15" t="n"/>
      <c r="D1700" s="15" t="n"/>
      <c r="E1700" s="15">
        <f>D1697*Setup!$B$5</f>
        <v/>
      </c>
      <c r="F1700" s="15">
        <f>D1697-E1697</f>
        <v/>
      </c>
      <c r="G1700" s="15" t="n"/>
      <c r="H1700" s="15" t="n"/>
      <c r="I1700" s="15" t="n"/>
      <c r="J1700" s="15">
        <f>C1697+F1697+G1697-I1697</f>
        <v/>
      </c>
      <c r="K1700" s="15" t="n"/>
      <c r="L1700" s="15">
        <f>K1697*Setup!$B$6</f>
        <v/>
      </c>
      <c r="M1700" s="15">
        <f>J1697-L1697</f>
        <v/>
      </c>
      <c r="N1700" s="21" t="n"/>
    </row>
    <row r="1701">
      <c r="A1701" s="295" t="n"/>
      <c r="B1701" s="14" t="n"/>
      <c r="C1701" s="15" t="n"/>
      <c r="D1701" s="15" t="n"/>
      <c r="E1701" s="15">
        <f>D1698*Setup!$B$5</f>
        <v/>
      </c>
      <c r="F1701" s="15">
        <f>D1698-E1698</f>
        <v/>
      </c>
      <c r="G1701" s="15" t="n"/>
      <c r="H1701" s="15" t="n"/>
      <c r="I1701" s="15" t="n"/>
      <c r="J1701" s="15">
        <f>C1698+F1698+G1698-I1698</f>
        <v/>
      </c>
      <c r="K1701" s="15" t="n"/>
      <c r="L1701" s="15">
        <f>K1698*Setup!$B$6</f>
        <v/>
      </c>
      <c r="M1701" s="15">
        <f>J1698-L1698</f>
        <v/>
      </c>
      <c r="N1701" s="21" t="n"/>
    </row>
    <row r="1702">
      <c r="A1702" s="295" t="n"/>
      <c r="B1702" s="14" t="n"/>
      <c r="C1702" s="15" t="n"/>
      <c r="D1702" s="15" t="n"/>
      <c r="E1702" s="15">
        <f>D1699*Setup!$B$5</f>
        <v/>
      </c>
      <c r="F1702" s="15">
        <f>D1699-E1699</f>
        <v/>
      </c>
      <c r="G1702" s="15" t="n"/>
      <c r="H1702" s="15" t="n"/>
      <c r="I1702" s="15" t="n"/>
      <c r="J1702" s="15">
        <f>C1699+F1699+G1699-I1699</f>
        <v/>
      </c>
      <c r="K1702" s="15" t="n"/>
      <c r="L1702" s="15">
        <f>K1699*Setup!$B$6</f>
        <v/>
      </c>
      <c r="M1702" s="15">
        <f>J1699-L1699</f>
        <v/>
      </c>
      <c r="N1702" s="21" t="n"/>
    </row>
    <row r="1703">
      <c r="A1703" s="295" t="n"/>
      <c r="B1703" s="14" t="n"/>
      <c r="C1703" s="15" t="n"/>
      <c r="D1703" s="15" t="n"/>
      <c r="E1703" s="15">
        <f>D1700*Setup!$B$5</f>
        <v/>
      </c>
      <c r="F1703" s="15">
        <f>D1700-E1700</f>
        <v/>
      </c>
      <c r="G1703" s="15" t="n"/>
      <c r="H1703" s="15" t="n"/>
      <c r="I1703" s="15" t="n"/>
      <c r="J1703" s="15">
        <f>C1700+F1700+G1700-I1700</f>
        <v/>
      </c>
      <c r="K1703" s="15" t="n"/>
      <c r="L1703" s="15">
        <f>K1700*Setup!$B$6</f>
        <v/>
      </c>
      <c r="M1703" s="15">
        <f>J1700-L1700</f>
        <v/>
      </c>
      <c r="N1703" s="21" t="n"/>
    </row>
    <row r="1704">
      <c r="A1704" s="295" t="n"/>
      <c r="B1704" s="14" t="n"/>
      <c r="C1704" s="15" t="n"/>
      <c r="D1704" s="15" t="n"/>
      <c r="E1704" s="15">
        <f>D1701*Setup!$B$5</f>
        <v/>
      </c>
      <c r="F1704" s="15">
        <f>D1701-E1701</f>
        <v/>
      </c>
      <c r="G1704" s="15" t="n"/>
      <c r="H1704" s="15" t="n"/>
      <c r="I1704" s="15" t="n"/>
      <c r="J1704" s="15">
        <f>C1701+F1701+G1701-I1701</f>
        <v/>
      </c>
      <c r="K1704" s="15" t="n"/>
      <c r="L1704" s="15">
        <f>K1701*Setup!$B$6</f>
        <v/>
      </c>
      <c r="M1704" s="15">
        <f>J1701-L1701</f>
        <v/>
      </c>
      <c r="N1704" s="21" t="n"/>
    </row>
    <row r="1705">
      <c r="A1705" s="295" t="n"/>
      <c r="B1705" s="14" t="n"/>
      <c r="C1705" s="15" t="n"/>
      <c r="D1705" s="15" t="n"/>
      <c r="E1705" s="15">
        <f>D1702*Setup!$B$5</f>
        <v/>
      </c>
      <c r="F1705" s="15">
        <f>D1702-E1702</f>
        <v/>
      </c>
      <c r="G1705" s="15" t="n"/>
      <c r="H1705" s="15" t="n"/>
      <c r="I1705" s="15" t="n"/>
      <c r="J1705" s="15">
        <f>C1702+F1702+G1702-I1702</f>
        <v/>
      </c>
      <c r="K1705" s="15" t="n"/>
      <c r="L1705" s="15">
        <f>K1702*Setup!$B$6</f>
        <v/>
      </c>
      <c r="M1705" s="15">
        <f>J1702-L1702</f>
        <v/>
      </c>
      <c r="N1705" s="21" t="n"/>
    </row>
    <row r="1706">
      <c r="A1706" s="295" t="n"/>
      <c r="B1706" s="14" t="n"/>
      <c r="C1706" s="15" t="n"/>
      <c r="D1706" s="15" t="n"/>
      <c r="E1706" s="15">
        <f>D1703*Setup!$B$5</f>
        <v/>
      </c>
      <c r="F1706" s="15">
        <f>D1703-E1703</f>
        <v/>
      </c>
      <c r="G1706" s="15" t="n"/>
      <c r="H1706" s="15" t="n"/>
      <c r="I1706" s="15" t="n"/>
      <c r="J1706" s="15">
        <f>C1703+F1703+G1703-I1703</f>
        <v/>
      </c>
      <c r="K1706" s="15" t="n"/>
      <c r="L1706" s="15">
        <f>K1703*Setup!$B$6</f>
        <v/>
      </c>
      <c r="M1706" s="15">
        <f>J1703-L1703</f>
        <v/>
      </c>
      <c r="N1706" s="21" t="n"/>
    </row>
    <row r="1707">
      <c r="A1707" s="295" t="n"/>
      <c r="B1707" s="14" t="n"/>
      <c r="C1707" s="15" t="n"/>
      <c r="D1707" s="15" t="n"/>
      <c r="E1707" s="15">
        <f>D1704*Setup!$B$5</f>
        <v/>
      </c>
      <c r="F1707" s="15">
        <f>D1704-E1704</f>
        <v/>
      </c>
      <c r="G1707" s="15" t="n"/>
      <c r="H1707" s="15" t="n"/>
      <c r="I1707" s="15" t="n"/>
      <c r="J1707" s="15">
        <f>C1704+F1704+G1704-I1704</f>
        <v/>
      </c>
      <c r="K1707" s="15" t="n"/>
      <c r="L1707" s="15">
        <f>K1704*Setup!$B$6</f>
        <v/>
      </c>
      <c r="M1707" s="15">
        <f>J1704-L1704</f>
        <v/>
      </c>
      <c r="N1707" s="21" t="n"/>
    </row>
    <row r="1708">
      <c r="A1708" s="295" t="n"/>
      <c r="B1708" s="14" t="n"/>
      <c r="C1708" s="15" t="n"/>
      <c r="D1708" s="15" t="n"/>
      <c r="E1708" s="15">
        <f>D1705*Setup!$B$5</f>
        <v/>
      </c>
      <c r="F1708" s="15">
        <f>D1705-E1705</f>
        <v/>
      </c>
      <c r="G1708" s="15" t="n"/>
      <c r="H1708" s="15" t="n"/>
      <c r="I1708" s="15" t="n"/>
      <c r="J1708" s="15">
        <f>C1705+F1705+G1705-I1705</f>
        <v/>
      </c>
      <c r="K1708" s="15" t="n"/>
      <c r="L1708" s="15">
        <f>K1705*Setup!$B$6</f>
        <v/>
      </c>
      <c r="M1708" s="15">
        <f>J1705-L1705</f>
        <v/>
      </c>
      <c r="N1708" s="21" t="n"/>
    </row>
    <row r="1709">
      <c r="A1709" s="295" t="n"/>
      <c r="B1709" s="14" t="n"/>
      <c r="C1709" s="15" t="n"/>
      <c r="D1709" s="15" t="n"/>
      <c r="E1709" s="15">
        <f>D1706*Setup!$B$5</f>
        <v/>
      </c>
      <c r="F1709" s="15">
        <f>D1706-E1706</f>
        <v/>
      </c>
      <c r="G1709" s="15" t="n"/>
      <c r="H1709" s="15" t="n"/>
      <c r="I1709" s="15" t="n"/>
      <c r="J1709" s="15">
        <f>C1706+F1706+G1706-I1706</f>
        <v/>
      </c>
      <c r="K1709" s="15" t="n"/>
      <c r="L1709" s="15">
        <f>K1706*Setup!$B$6</f>
        <v/>
      </c>
      <c r="M1709" s="15">
        <f>J1706-L1706</f>
        <v/>
      </c>
      <c r="N1709" s="21" t="n"/>
    </row>
    <row r="1710">
      <c r="A1710" s="295" t="n"/>
      <c r="B1710" s="14" t="n"/>
      <c r="C1710" s="15" t="n"/>
      <c r="D1710" s="15" t="n"/>
      <c r="E1710" s="15">
        <f>D1707*Setup!$B$5</f>
        <v/>
      </c>
      <c r="F1710" s="15">
        <f>D1707-E1707</f>
        <v/>
      </c>
      <c r="G1710" s="15" t="n"/>
      <c r="H1710" s="15" t="n"/>
      <c r="I1710" s="15" t="n"/>
      <c r="J1710" s="15">
        <f>C1707+F1707+G1707-I1707</f>
        <v/>
      </c>
      <c r="K1710" s="15" t="n"/>
      <c r="L1710" s="15">
        <f>K1707*Setup!$B$6</f>
        <v/>
      </c>
      <c r="M1710" s="15">
        <f>J1707-L1707</f>
        <v/>
      </c>
      <c r="N1710" s="21" t="n"/>
    </row>
    <row r="1711">
      <c r="A1711" s="295" t="n"/>
      <c r="B1711" s="14" t="n"/>
      <c r="C1711" s="15" t="n"/>
      <c r="D1711" s="15" t="n"/>
      <c r="E1711" s="15">
        <f>D1708*Setup!$B$5</f>
        <v/>
      </c>
      <c r="F1711" s="15">
        <f>D1708-E1708</f>
        <v/>
      </c>
      <c r="G1711" s="15" t="n"/>
      <c r="H1711" s="15" t="n"/>
      <c r="I1711" s="15" t="n"/>
      <c r="J1711" s="15">
        <f>C1708+F1708+G1708-I1708</f>
        <v/>
      </c>
      <c r="K1711" s="15" t="n"/>
      <c r="L1711" s="15">
        <f>K1708*Setup!$B$6</f>
        <v/>
      </c>
      <c r="M1711" s="15">
        <f>J1708-L1708</f>
        <v/>
      </c>
      <c r="N1711" s="21" t="n"/>
    </row>
    <row r="1712">
      <c r="A1712" s="295" t="n"/>
      <c r="B1712" s="14" t="n"/>
      <c r="C1712" s="15" t="n"/>
      <c r="D1712" s="15" t="n"/>
      <c r="E1712" s="15">
        <f>D1709*Setup!$B$5</f>
        <v/>
      </c>
      <c r="F1712" s="15">
        <f>D1709-E1709</f>
        <v/>
      </c>
      <c r="G1712" s="15" t="n"/>
      <c r="H1712" s="15" t="n"/>
      <c r="I1712" s="15" t="n"/>
      <c r="J1712" s="15">
        <f>C1709+F1709+G1709-I1709</f>
        <v/>
      </c>
      <c r="K1712" s="15" t="n"/>
      <c r="L1712" s="15">
        <f>K1709*Setup!$B$6</f>
        <v/>
      </c>
      <c r="M1712" s="15">
        <f>J1709-L1709</f>
        <v/>
      </c>
      <c r="N1712" s="21" t="n"/>
    </row>
    <row r="1713">
      <c r="A1713" s="295" t="n"/>
      <c r="B1713" s="14" t="n"/>
      <c r="C1713" s="15" t="n"/>
      <c r="D1713" s="15" t="n"/>
      <c r="E1713" s="15">
        <f>D1710*Setup!$B$5</f>
        <v/>
      </c>
      <c r="F1713" s="15">
        <f>D1710-E1710</f>
        <v/>
      </c>
      <c r="G1713" s="15" t="n"/>
      <c r="H1713" s="15" t="n"/>
      <c r="I1713" s="15" t="n"/>
      <c r="J1713" s="15">
        <f>C1710+F1710+G1710-I1710</f>
        <v/>
      </c>
      <c r="K1713" s="15" t="n"/>
      <c r="L1713" s="15">
        <f>K1710*Setup!$B$6</f>
        <v/>
      </c>
      <c r="M1713" s="15">
        <f>J1710-L1710</f>
        <v/>
      </c>
      <c r="N1713" s="21" t="n"/>
    </row>
    <row r="1714">
      <c r="A1714" s="295" t="n"/>
      <c r="B1714" s="14" t="n"/>
      <c r="C1714" s="15" t="n"/>
      <c r="D1714" s="15" t="n"/>
      <c r="E1714" s="15">
        <f>D1711*Setup!$B$5</f>
        <v/>
      </c>
      <c r="F1714" s="15">
        <f>D1711-E1711</f>
        <v/>
      </c>
      <c r="G1714" s="15" t="n"/>
      <c r="H1714" s="15" t="n"/>
      <c r="I1714" s="15" t="n"/>
      <c r="J1714" s="15">
        <f>C1711+F1711+G1711-I1711</f>
        <v/>
      </c>
      <c r="K1714" s="15" t="n"/>
      <c r="L1714" s="15">
        <f>K1711*Setup!$B$6</f>
        <v/>
      </c>
      <c r="M1714" s="15">
        <f>J1711-L1711</f>
        <v/>
      </c>
      <c r="N1714" s="21" t="n"/>
    </row>
    <row r="1715">
      <c r="A1715" s="295" t="n"/>
      <c r="B1715" s="14" t="n"/>
      <c r="C1715" s="15" t="n"/>
      <c r="D1715" s="15" t="n"/>
      <c r="E1715" s="15">
        <f>D1712*Setup!$B$5</f>
        <v/>
      </c>
      <c r="F1715" s="15">
        <f>D1712-E1712</f>
        <v/>
      </c>
      <c r="G1715" s="15" t="n"/>
      <c r="H1715" s="15" t="n"/>
      <c r="I1715" s="15" t="n"/>
      <c r="J1715" s="15">
        <f>C1712+F1712+G1712-I1712</f>
        <v/>
      </c>
      <c r="K1715" s="15" t="n"/>
      <c r="L1715" s="15">
        <f>K1712*Setup!$B$6</f>
        <v/>
      </c>
      <c r="M1715" s="15">
        <f>J1712-L1712</f>
        <v/>
      </c>
      <c r="N1715" s="21" t="n"/>
    </row>
    <row r="1716">
      <c r="A1716" s="295" t="n"/>
      <c r="B1716" s="14" t="n"/>
      <c r="C1716" s="15" t="n"/>
      <c r="D1716" s="15" t="n"/>
      <c r="E1716" s="15">
        <f>D1713*Setup!$B$5</f>
        <v/>
      </c>
      <c r="F1716" s="15">
        <f>D1713-E1713</f>
        <v/>
      </c>
      <c r="G1716" s="15" t="n"/>
      <c r="H1716" s="15" t="n"/>
      <c r="I1716" s="15" t="n"/>
      <c r="J1716" s="15">
        <f>C1713+F1713+G1713-I1713</f>
        <v/>
      </c>
      <c r="K1716" s="15" t="n"/>
      <c r="L1716" s="15">
        <f>K1713*Setup!$B$6</f>
        <v/>
      </c>
      <c r="M1716" s="15">
        <f>J1713-L1713</f>
        <v/>
      </c>
      <c r="N1716" s="21" t="n"/>
    </row>
    <row r="1717">
      <c r="A1717" s="295" t="n"/>
      <c r="B1717" s="14" t="n"/>
      <c r="C1717" s="15" t="n"/>
      <c r="D1717" s="15" t="n"/>
      <c r="E1717" s="15">
        <f>D1714*Setup!$B$5</f>
        <v/>
      </c>
      <c r="F1717" s="15">
        <f>D1714-E1714</f>
        <v/>
      </c>
      <c r="G1717" s="15" t="n"/>
      <c r="H1717" s="15" t="n"/>
      <c r="I1717" s="15" t="n"/>
      <c r="J1717" s="15">
        <f>C1714+F1714+G1714-I1714</f>
        <v/>
      </c>
      <c r="K1717" s="15" t="n"/>
      <c r="L1717" s="15">
        <f>K1714*Setup!$B$6</f>
        <v/>
      </c>
      <c r="M1717" s="15">
        <f>J1714-L1714</f>
        <v/>
      </c>
      <c r="N1717" s="21" t="n"/>
    </row>
    <row r="1718">
      <c r="A1718" s="295" t="n"/>
      <c r="B1718" s="14" t="n"/>
      <c r="C1718" s="15" t="n"/>
      <c r="D1718" s="15" t="n"/>
      <c r="E1718" s="15">
        <f>D1715*Setup!$B$5</f>
        <v/>
      </c>
      <c r="F1718" s="15">
        <f>D1715-E1715</f>
        <v/>
      </c>
      <c r="G1718" s="15" t="n"/>
      <c r="H1718" s="15" t="n"/>
      <c r="I1718" s="15" t="n"/>
      <c r="J1718" s="15">
        <f>C1715+F1715+G1715-I1715</f>
        <v/>
      </c>
      <c r="K1718" s="15" t="n"/>
      <c r="L1718" s="15">
        <f>K1715*Setup!$B$6</f>
        <v/>
      </c>
      <c r="M1718" s="15">
        <f>J1715-L1715</f>
        <v/>
      </c>
      <c r="N1718" s="21" t="n"/>
    </row>
    <row r="1719">
      <c r="A1719" s="295" t="n"/>
      <c r="B1719" s="14" t="n"/>
      <c r="C1719" s="15" t="n"/>
      <c r="D1719" s="15" t="n"/>
      <c r="E1719" s="15">
        <f>D1716*Setup!$B$5</f>
        <v/>
      </c>
      <c r="F1719" s="15">
        <f>D1716-E1716</f>
        <v/>
      </c>
      <c r="G1719" s="15" t="n"/>
      <c r="H1719" s="15" t="n"/>
      <c r="I1719" s="15" t="n"/>
      <c r="J1719" s="15">
        <f>C1716+F1716+G1716-I1716</f>
        <v/>
      </c>
      <c r="K1719" s="15" t="n"/>
      <c r="L1719" s="15">
        <f>K1716*Setup!$B$6</f>
        <v/>
      </c>
      <c r="M1719" s="15">
        <f>J1716-L1716</f>
        <v/>
      </c>
      <c r="N1719" s="21" t="n"/>
    </row>
    <row r="1720">
      <c r="A1720" s="295" t="n"/>
      <c r="B1720" s="14" t="n"/>
      <c r="C1720" s="15" t="n"/>
      <c r="D1720" s="15" t="n"/>
      <c r="E1720" s="15">
        <f>D1717*Setup!$B$5</f>
        <v/>
      </c>
      <c r="F1720" s="15">
        <f>D1717-E1717</f>
        <v/>
      </c>
      <c r="G1720" s="15" t="n"/>
      <c r="H1720" s="15" t="n"/>
      <c r="I1720" s="15" t="n"/>
      <c r="J1720" s="15">
        <f>C1717+F1717+G1717-I1717</f>
        <v/>
      </c>
      <c r="K1720" s="15" t="n"/>
      <c r="L1720" s="15">
        <f>K1717*Setup!$B$6</f>
        <v/>
      </c>
      <c r="M1720" s="15">
        <f>J1717-L1717</f>
        <v/>
      </c>
      <c r="N1720" s="21" t="n"/>
    </row>
    <row r="1721">
      <c r="A1721" s="295" t="n"/>
      <c r="B1721" s="14" t="n"/>
      <c r="C1721" s="15" t="n"/>
      <c r="D1721" s="15" t="n"/>
      <c r="E1721" s="15">
        <f>D1718*Setup!$B$5</f>
        <v/>
      </c>
      <c r="F1721" s="15">
        <f>D1718-E1718</f>
        <v/>
      </c>
      <c r="G1721" s="15" t="n"/>
      <c r="H1721" s="15" t="n"/>
      <c r="I1721" s="15" t="n"/>
      <c r="J1721" s="15">
        <f>C1718+F1718+G1718-I1718</f>
        <v/>
      </c>
      <c r="K1721" s="15" t="n"/>
      <c r="L1721" s="15">
        <f>K1718*Setup!$B$6</f>
        <v/>
      </c>
      <c r="M1721" s="15">
        <f>J1718-L1718</f>
        <v/>
      </c>
      <c r="N1721" s="21" t="n"/>
    </row>
    <row r="1722">
      <c r="A1722" s="295" t="n"/>
      <c r="B1722" s="14" t="n"/>
      <c r="C1722" s="15" t="n"/>
      <c r="D1722" s="15" t="n"/>
      <c r="E1722" s="15">
        <f>D1719*Setup!$B$5</f>
        <v/>
      </c>
      <c r="F1722" s="15">
        <f>D1719-E1719</f>
        <v/>
      </c>
      <c r="G1722" s="15" t="n"/>
      <c r="H1722" s="15" t="n"/>
      <c r="I1722" s="15" t="n"/>
      <c r="J1722" s="15">
        <f>C1719+F1719+G1719-I1719</f>
        <v/>
      </c>
      <c r="K1722" s="15" t="n"/>
      <c r="L1722" s="15">
        <f>K1719*Setup!$B$6</f>
        <v/>
      </c>
      <c r="M1722" s="15">
        <f>J1719-L1719</f>
        <v/>
      </c>
      <c r="N1722" s="21" t="n"/>
    </row>
    <row r="1723">
      <c r="A1723" s="295" t="n"/>
      <c r="B1723" s="14" t="n"/>
      <c r="C1723" s="15" t="n"/>
      <c r="D1723" s="15" t="n"/>
      <c r="E1723" s="15">
        <f>D1720*Setup!$B$5</f>
        <v/>
      </c>
      <c r="F1723" s="15">
        <f>D1720-E1720</f>
        <v/>
      </c>
      <c r="G1723" s="15" t="n"/>
      <c r="H1723" s="15" t="n"/>
      <c r="I1723" s="15" t="n"/>
      <c r="J1723" s="15">
        <f>C1720+F1720+G1720-I1720</f>
        <v/>
      </c>
      <c r="K1723" s="15" t="n"/>
      <c r="L1723" s="15">
        <f>K1720*Setup!$B$6</f>
        <v/>
      </c>
      <c r="M1723" s="15">
        <f>J1720-L1720</f>
        <v/>
      </c>
      <c r="N1723" s="21" t="n"/>
    </row>
    <row r="1724">
      <c r="A1724" s="295" t="n"/>
      <c r="B1724" s="14" t="n"/>
      <c r="C1724" s="15" t="n"/>
      <c r="D1724" s="15" t="n"/>
      <c r="E1724" s="15">
        <f>D1721*Setup!$B$5</f>
        <v/>
      </c>
      <c r="F1724" s="15">
        <f>D1721-E1721</f>
        <v/>
      </c>
      <c r="G1724" s="15" t="n"/>
      <c r="H1724" s="15" t="n"/>
      <c r="I1724" s="15" t="n"/>
      <c r="J1724" s="15">
        <f>C1721+F1721+G1721-I1721</f>
        <v/>
      </c>
      <c r="K1724" s="15" t="n"/>
      <c r="L1724" s="15">
        <f>K1721*Setup!$B$6</f>
        <v/>
      </c>
      <c r="M1724" s="15">
        <f>J1721-L1721</f>
        <v/>
      </c>
      <c r="N1724" s="21" t="n"/>
    </row>
    <row r="1725">
      <c r="A1725" s="295" t="n"/>
      <c r="B1725" s="14" t="n"/>
      <c r="C1725" s="15" t="n"/>
      <c r="D1725" s="15" t="n"/>
      <c r="E1725" s="15">
        <f>D1722*Setup!$B$5</f>
        <v/>
      </c>
      <c r="F1725" s="15">
        <f>D1722-E1722</f>
        <v/>
      </c>
      <c r="G1725" s="15" t="n"/>
      <c r="H1725" s="15" t="n"/>
      <c r="I1725" s="15" t="n"/>
      <c r="J1725" s="15">
        <f>C1722+F1722+G1722-I1722</f>
        <v/>
      </c>
      <c r="K1725" s="15" t="n"/>
      <c r="L1725" s="15">
        <f>K1722*Setup!$B$6</f>
        <v/>
      </c>
      <c r="M1725" s="15">
        <f>J1722-L1722</f>
        <v/>
      </c>
      <c r="N1725" s="21" t="n"/>
    </row>
    <row r="1726">
      <c r="A1726" s="295" t="n"/>
      <c r="B1726" s="14" t="n"/>
      <c r="C1726" s="15" t="n"/>
      <c r="D1726" s="15" t="n"/>
      <c r="E1726" s="15">
        <f>D1723*Setup!$B$5</f>
        <v/>
      </c>
      <c r="F1726" s="15">
        <f>D1723-E1723</f>
        <v/>
      </c>
      <c r="G1726" s="15" t="n"/>
      <c r="H1726" s="15" t="n"/>
      <c r="I1726" s="15" t="n"/>
      <c r="J1726" s="15">
        <f>C1723+F1723+G1723-I1723</f>
        <v/>
      </c>
      <c r="K1726" s="15" t="n"/>
      <c r="L1726" s="15">
        <f>K1723*Setup!$B$6</f>
        <v/>
      </c>
      <c r="M1726" s="15">
        <f>J1723-L1723</f>
        <v/>
      </c>
      <c r="N1726" s="21" t="n"/>
    </row>
    <row r="1727">
      <c r="A1727" s="295" t="n"/>
      <c r="B1727" s="14" t="n"/>
      <c r="C1727" s="15" t="n"/>
      <c r="D1727" s="15" t="n"/>
      <c r="E1727" s="15">
        <f>D1724*Setup!$B$5</f>
        <v/>
      </c>
      <c r="F1727" s="15">
        <f>D1724-E1724</f>
        <v/>
      </c>
      <c r="G1727" s="15" t="n"/>
      <c r="H1727" s="15" t="n"/>
      <c r="I1727" s="15" t="n"/>
      <c r="J1727" s="15">
        <f>C1724+F1724+G1724-I1724</f>
        <v/>
      </c>
      <c r="K1727" s="15" t="n"/>
      <c r="L1727" s="15">
        <f>K1724*Setup!$B$6</f>
        <v/>
      </c>
      <c r="M1727" s="15">
        <f>J1724-L1724</f>
        <v/>
      </c>
      <c r="N1727" s="21" t="n"/>
    </row>
    <row r="1728">
      <c r="A1728" s="295" t="n"/>
      <c r="B1728" s="14" t="n"/>
      <c r="C1728" s="15" t="n"/>
      <c r="D1728" s="15" t="n"/>
      <c r="E1728" s="15">
        <f>D1725*Setup!$B$5</f>
        <v/>
      </c>
      <c r="F1728" s="15">
        <f>D1725-E1725</f>
        <v/>
      </c>
      <c r="G1728" s="15" t="n"/>
      <c r="H1728" s="15" t="n"/>
      <c r="I1728" s="15" t="n"/>
      <c r="J1728" s="15">
        <f>C1725+F1725+G1725-I1725</f>
        <v/>
      </c>
      <c r="K1728" s="15" t="n"/>
      <c r="L1728" s="15">
        <f>K1725*Setup!$B$6</f>
        <v/>
      </c>
      <c r="M1728" s="15">
        <f>J1725-L1725</f>
        <v/>
      </c>
      <c r="N1728" s="21" t="n"/>
    </row>
    <row r="1729">
      <c r="A1729" s="295" t="n"/>
      <c r="B1729" s="14" t="n"/>
      <c r="C1729" s="15" t="n"/>
      <c r="D1729" s="15" t="n"/>
      <c r="E1729" s="15">
        <f>D1726*Setup!$B$5</f>
        <v/>
      </c>
      <c r="F1729" s="15">
        <f>D1726-E1726</f>
        <v/>
      </c>
      <c r="G1729" s="15" t="n"/>
      <c r="H1729" s="15" t="n"/>
      <c r="I1729" s="15" t="n"/>
      <c r="J1729" s="15">
        <f>C1726+F1726+G1726-I1726</f>
        <v/>
      </c>
      <c r="K1729" s="15" t="n"/>
      <c r="L1729" s="15">
        <f>K1726*Setup!$B$6</f>
        <v/>
      </c>
      <c r="M1729" s="15">
        <f>J1726-L1726</f>
        <v/>
      </c>
      <c r="N1729" s="21" t="n"/>
    </row>
    <row r="1730">
      <c r="A1730" s="295" t="n"/>
      <c r="B1730" s="14" t="n"/>
      <c r="C1730" s="15" t="n"/>
      <c r="D1730" s="15" t="n"/>
      <c r="E1730" s="15">
        <f>D1727*Setup!$B$5</f>
        <v/>
      </c>
      <c r="F1730" s="15">
        <f>D1727-E1727</f>
        <v/>
      </c>
      <c r="G1730" s="15" t="n"/>
      <c r="H1730" s="15" t="n"/>
      <c r="I1730" s="15" t="n"/>
      <c r="J1730" s="15">
        <f>C1727+F1727+G1727-I1727</f>
        <v/>
      </c>
      <c r="K1730" s="15" t="n"/>
      <c r="L1730" s="15">
        <f>K1727*Setup!$B$6</f>
        <v/>
      </c>
      <c r="M1730" s="15">
        <f>J1727-L1727</f>
        <v/>
      </c>
      <c r="N1730" s="21" t="n"/>
    </row>
    <row r="1731">
      <c r="A1731" s="295" t="n"/>
      <c r="B1731" s="14" t="n"/>
      <c r="C1731" s="15" t="n"/>
      <c r="D1731" s="15" t="n"/>
      <c r="E1731" s="15">
        <f>D1728*Setup!$B$5</f>
        <v/>
      </c>
      <c r="F1731" s="15">
        <f>D1728-E1728</f>
        <v/>
      </c>
      <c r="G1731" s="15" t="n"/>
      <c r="H1731" s="15" t="n"/>
      <c r="I1731" s="15" t="n"/>
      <c r="J1731" s="15">
        <f>C1728+F1728+G1728-I1728</f>
        <v/>
      </c>
      <c r="K1731" s="15" t="n"/>
      <c r="L1731" s="15">
        <f>K1728*Setup!$B$6</f>
        <v/>
      </c>
      <c r="M1731" s="15">
        <f>J1728-L1728</f>
        <v/>
      </c>
      <c r="N1731" s="21" t="n"/>
    </row>
    <row r="1732">
      <c r="A1732" s="295" t="n"/>
      <c r="B1732" s="14" t="n"/>
      <c r="C1732" s="15" t="n"/>
      <c r="D1732" s="15" t="n"/>
      <c r="E1732" s="15">
        <f>D1729*Setup!$B$5</f>
        <v/>
      </c>
      <c r="F1732" s="15">
        <f>D1729-E1729</f>
        <v/>
      </c>
      <c r="G1732" s="15" t="n"/>
      <c r="H1732" s="15" t="n"/>
      <c r="I1732" s="15" t="n"/>
      <c r="J1732" s="15">
        <f>C1729+F1729+G1729-I1729</f>
        <v/>
      </c>
      <c r="K1732" s="15" t="n"/>
      <c r="L1732" s="15">
        <f>K1729*Setup!$B$6</f>
        <v/>
      </c>
      <c r="M1732" s="15">
        <f>J1729-L1729</f>
        <v/>
      </c>
      <c r="N1732" s="21" t="n"/>
    </row>
    <row r="1733">
      <c r="A1733" s="295" t="n"/>
      <c r="B1733" s="14" t="n"/>
      <c r="C1733" s="15" t="n"/>
      <c r="D1733" s="15" t="n"/>
      <c r="E1733" s="15">
        <f>D1730*Setup!$B$5</f>
        <v/>
      </c>
      <c r="F1733" s="15">
        <f>D1730-E1730</f>
        <v/>
      </c>
      <c r="G1733" s="15" t="n"/>
      <c r="H1733" s="15" t="n"/>
      <c r="I1733" s="15" t="n"/>
      <c r="J1733" s="15">
        <f>C1730+F1730+G1730-I1730</f>
        <v/>
      </c>
      <c r="K1733" s="15" t="n"/>
      <c r="L1733" s="15">
        <f>K1730*Setup!$B$6</f>
        <v/>
      </c>
      <c r="M1733" s="15">
        <f>J1730-L1730</f>
        <v/>
      </c>
      <c r="N1733" s="21" t="n"/>
    </row>
    <row r="1734">
      <c r="A1734" s="295" t="n"/>
      <c r="B1734" s="14" t="n"/>
      <c r="C1734" s="15" t="n"/>
      <c r="D1734" s="15" t="n"/>
      <c r="E1734" s="15">
        <f>D1731*Setup!$B$5</f>
        <v/>
      </c>
      <c r="F1734" s="15">
        <f>D1731-E1731</f>
        <v/>
      </c>
      <c r="G1734" s="15" t="n"/>
      <c r="H1734" s="15" t="n"/>
      <c r="I1734" s="15" t="n"/>
      <c r="J1734" s="15">
        <f>C1731+F1731+G1731-I1731</f>
        <v/>
      </c>
      <c r="K1734" s="15" t="n"/>
      <c r="L1734" s="15">
        <f>K1731*Setup!$B$6</f>
        <v/>
      </c>
      <c r="M1734" s="15">
        <f>J1731-L1731</f>
        <v/>
      </c>
      <c r="N1734" s="21" t="n"/>
    </row>
    <row r="1735">
      <c r="A1735" s="295" t="n"/>
      <c r="B1735" s="14" t="n"/>
      <c r="C1735" s="15" t="n"/>
      <c r="D1735" s="15" t="n"/>
      <c r="E1735" s="15">
        <f>D1732*Setup!$B$5</f>
        <v/>
      </c>
      <c r="F1735" s="15">
        <f>D1732-E1732</f>
        <v/>
      </c>
      <c r="G1735" s="15" t="n"/>
      <c r="H1735" s="15" t="n"/>
      <c r="I1735" s="15" t="n"/>
      <c r="J1735" s="15">
        <f>C1732+F1732+G1732-I1732</f>
        <v/>
      </c>
      <c r="K1735" s="15" t="n"/>
      <c r="L1735" s="15">
        <f>K1732*Setup!$B$6</f>
        <v/>
      </c>
      <c r="M1735" s="15">
        <f>J1732-L1732</f>
        <v/>
      </c>
      <c r="N1735" s="21" t="n"/>
    </row>
    <row r="1736">
      <c r="A1736" s="295" t="n"/>
      <c r="B1736" s="14" t="n"/>
      <c r="C1736" s="15" t="n"/>
      <c r="D1736" s="15" t="n"/>
      <c r="E1736" s="15">
        <f>D1733*Setup!$B$5</f>
        <v/>
      </c>
      <c r="F1736" s="15">
        <f>D1733-E1733</f>
        <v/>
      </c>
      <c r="G1736" s="15" t="n"/>
      <c r="H1736" s="15" t="n"/>
      <c r="I1736" s="15" t="n"/>
      <c r="J1736" s="15">
        <f>C1733+F1733+G1733-I1733</f>
        <v/>
      </c>
      <c r="K1736" s="15" t="n"/>
      <c r="L1736" s="15">
        <f>K1733*Setup!$B$6</f>
        <v/>
      </c>
      <c r="M1736" s="15">
        <f>J1733-L1733</f>
        <v/>
      </c>
      <c r="N1736" s="21" t="n"/>
    </row>
    <row r="1737">
      <c r="A1737" s="295" t="n"/>
      <c r="B1737" s="14" t="n"/>
      <c r="C1737" s="15" t="n"/>
      <c r="D1737" s="15" t="n"/>
      <c r="E1737" s="15">
        <f>D1734*Setup!$B$5</f>
        <v/>
      </c>
      <c r="F1737" s="15">
        <f>D1734-E1734</f>
        <v/>
      </c>
      <c r="G1737" s="15" t="n"/>
      <c r="H1737" s="15" t="n"/>
      <c r="I1737" s="15" t="n"/>
      <c r="J1737" s="15">
        <f>C1734+F1734+G1734-I1734</f>
        <v/>
      </c>
      <c r="K1737" s="15" t="n"/>
      <c r="L1737" s="15">
        <f>K1734*Setup!$B$6</f>
        <v/>
      </c>
      <c r="M1737" s="15">
        <f>J1734-L1734</f>
        <v/>
      </c>
      <c r="N1737" s="21" t="n"/>
    </row>
    <row r="1738">
      <c r="A1738" s="295" t="n"/>
      <c r="B1738" s="14" t="n"/>
      <c r="C1738" s="15" t="n"/>
      <c r="D1738" s="15" t="n"/>
      <c r="E1738" s="15">
        <f>D1735*Setup!$B$5</f>
        <v/>
      </c>
      <c r="F1738" s="15">
        <f>D1735-E1735</f>
        <v/>
      </c>
      <c r="G1738" s="15" t="n"/>
      <c r="H1738" s="15" t="n"/>
      <c r="I1738" s="15" t="n"/>
      <c r="J1738" s="15">
        <f>C1735+F1735+G1735-I1735</f>
        <v/>
      </c>
      <c r="K1738" s="15" t="n"/>
      <c r="L1738" s="15">
        <f>K1735*Setup!$B$6</f>
        <v/>
      </c>
      <c r="M1738" s="15">
        <f>J1735-L1735</f>
        <v/>
      </c>
      <c r="N1738" s="21" t="n"/>
    </row>
    <row r="1739">
      <c r="A1739" s="295" t="n"/>
      <c r="B1739" s="14" t="n"/>
      <c r="C1739" s="15" t="n"/>
      <c r="D1739" s="15" t="n"/>
      <c r="E1739" s="15">
        <f>D1736*Setup!$B$5</f>
        <v/>
      </c>
      <c r="F1739" s="15">
        <f>D1736-E1736</f>
        <v/>
      </c>
      <c r="G1739" s="15" t="n"/>
      <c r="H1739" s="15" t="n"/>
      <c r="I1739" s="15" t="n"/>
      <c r="J1739" s="15">
        <f>C1736+F1736+G1736-I1736</f>
        <v/>
      </c>
      <c r="K1739" s="15" t="n"/>
      <c r="L1739" s="15">
        <f>K1736*Setup!$B$6</f>
        <v/>
      </c>
      <c r="M1739" s="15">
        <f>J1736-L1736</f>
        <v/>
      </c>
      <c r="N1739" s="21" t="n"/>
    </row>
    <row r="1740">
      <c r="A1740" s="295" t="n"/>
      <c r="B1740" s="14" t="n"/>
      <c r="C1740" s="15" t="n"/>
      <c r="D1740" s="15" t="n"/>
      <c r="E1740" s="15">
        <f>D1737*Setup!$B$5</f>
        <v/>
      </c>
      <c r="F1740" s="15">
        <f>D1737-E1737</f>
        <v/>
      </c>
      <c r="G1740" s="15" t="n"/>
      <c r="H1740" s="15" t="n"/>
      <c r="I1740" s="15" t="n"/>
      <c r="J1740" s="15">
        <f>C1737+F1737+G1737-I1737</f>
        <v/>
      </c>
      <c r="K1740" s="15" t="n"/>
      <c r="L1740" s="15">
        <f>K1737*Setup!$B$6</f>
        <v/>
      </c>
      <c r="M1740" s="15">
        <f>J1737-L1737</f>
        <v/>
      </c>
      <c r="N1740" s="21" t="n"/>
    </row>
    <row r="1741">
      <c r="A1741" s="295" t="n"/>
      <c r="B1741" s="14" t="n"/>
      <c r="C1741" s="15" t="n"/>
      <c r="D1741" s="15" t="n"/>
      <c r="E1741" s="15">
        <f>D1738*Setup!$B$5</f>
        <v/>
      </c>
      <c r="F1741" s="15">
        <f>D1738-E1738</f>
        <v/>
      </c>
      <c r="G1741" s="15" t="n"/>
      <c r="H1741" s="15" t="n"/>
      <c r="I1741" s="15" t="n"/>
      <c r="J1741" s="15">
        <f>C1738+F1738+G1738-I1738</f>
        <v/>
      </c>
      <c r="K1741" s="15" t="n"/>
      <c r="L1741" s="15">
        <f>K1738*Setup!$B$6</f>
        <v/>
      </c>
      <c r="M1741" s="15">
        <f>J1738-L1738</f>
        <v/>
      </c>
      <c r="N1741" s="21" t="n"/>
    </row>
    <row r="1742">
      <c r="A1742" s="295" t="n"/>
      <c r="B1742" s="14" t="n"/>
      <c r="C1742" s="15" t="n"/>
      <c r="D1742" s="15" t="n"/>
      <c r="E1742" s="15">
        <f>D1739*Setup!$B$5</f>
        <v/>
      </c>
      <c r="F1742" s="15">
        <f>D1739-E1739</f>
        <v/>
      </c>
      <c r="G1742" s="15" t="n"/>
      <c r="H1742" s="15" t="n"/>
      <c r="I1742" s="15" t="n"/>
      <c r="J1742" s="15">
        <f>C1739+F1739+G1739-I1739</f>
        <v/>
      </c>
      <c r="K1742" s="15" t="n"/>
      <c r="L1742" s="15">
        <f>K1739*Setup!$B$6</f>
        <v/>
      </c>
      <c r="M1742" s="15">
        <f>J1739-L1739</f>
        <v/>
      </c>
      <c r="N1742" s="21" t="n"/>
    </row>
    <row r="1743">
      <c r="A1743" s="295" t="n"/>
      <c r="B1743" s="14" t="n"/>
      <c r="C1743" s="15" t="n"/>
      <c r="D1743" s="15" t="n"/>
      <c r="E1743" s="15">
        <f>D1740*Setup!$B$5</f>
        <v/>
      </c>
      <c r="F1743" s="15">
        <f>D1740-E1740</f>
        <v/>
      </c>
      <c r="G1743" s="15" t="n"/>
      <c r="H1743" s="15" t="n"/>
      <c r="I1743" s="15" t="n"/>
      <c r="J1743" s="15">
        <f>C1740+F1740+G1740-I1740</f>
        <v/>
      </c>
      <c r="K1743" s="15" t="n"/>
      <c r="L1743" s="15">
        <f>K1740*Setup!$B$6</f>
        <v/>
      </c>
      <c r="M1743" s="15">
        <f>J1740-L1740</f>
        <v/>
      </c>
      <c r="N1743" s="21" t="n"/>
    </row>
    <row r="1744">
      <c r="A1744" s="295" t="n"/>
      <c r="B1744" s="14" t="n"/>
      <c r="C1744" s="15" t="n"/>
      <c r="D1744" s="15" t="n"/>
      <c r="E1744" s="15">
        <f>D1741*Setup!$B$5</f>
        <v/>
      </c>
      <c r="F1744" s="15">
        <f>D1741-E1741</f>
        <v/>
      </c>
      <c r="G1744" s="15" t="n"/>
      <c r="H1744" s="15" t="n"/>
      <c r="I1744" s="15" t="n"/>
      <c r="J1744" s="15">
        <f>C1741+F1741+G1741-I1741</f>
        <v/>
      </c>
      <c r="K1744" s="15" t="n"/>
      <c r="L1744" s="15">
        <f>K1741*Setup!$B$6</f>
        <v/>
      </c>
      <c r="M1744" s="15">
        <f>J1741-L1741</f>
        <v/>
      </c>
      <c r="N1744" s="21" t="n"/>
    </row>
    <row r="1745">
      <c r="A1745" s="295" t="n"/>
      <c r="B1745" s="14" t="n"/>
      <c r="C1745" s="15" t="n"/>
      <c r="D1745" s="15" t="n"/>
      <c r="E1745" s="15">
        <f>D1742*Setup!$B$5</f>
        <v/>
      </c>
      <c r="F1745" s="15">
        <f>D1742-E1742</f>
        <v/>
      </c>
      <c r="G1745" s="15" t="n"/>
      <c r="H1745" s="15" t="n"/>
      <c r="I1745" s="15" t="n"/>
      <c r="J1745" s="15">
        <f>C1742+F1742+G1742-I1742</f>
        <v/>
      </c>
      <c r="K1745" s="15" t="n"/>
      <c r="L1745" s="15">
        <f>K1742*Setup!$B$6</f>
        <v/>
      </c>
      <c r="M1745" s="15">
        <f>J1742-L1742</f>
        <v/>
      </c>
      <c r="N1745" s="21" t="n"/>
    </row>
    <row r="1746">
      <c r="A1746" s="295" t="n"/>
      <c r="B1746" s="14" t="n"/>
      <c r="C1746" s="15" t="n"/>
      <c r="D1746" s="15" t="n"/>
      <c r="E1746" s="15">
        <f>D1743*Setup!$B$5</f>
        <v/>
      </c>
      <c r="F1746" s="15">
        <f>D1743-E1743</f>
        <v/>
      </c>
      <c r="G1746" s="15" t="n"/>
      <c r="H1746" s="15" t="n"/>
      <c r="I1746" s="15" t="n"/>
      <c r="J1746" s="15">
        <f>C1743+F1743+G1743-I1743</f>
        <v/>
      </c>
      <c r="K1746" s="15" t="n"/>
      <c r="L1746" s="15">
        <f>K1743*Setup!$B$6</f>
        <v/>
      </c>
      <c r="M1746" s="15">
        <f>J1743-L1743</f>
        <v/>
      </c>
      <c r="N1746" s="21" t="n"/>
    </row>
    <row r="1747">
      <c r="A1747" s="295" t="n"/>
      <c r="B1747" s="14" t="n"/>
      <c r="C1747" s="15" t="n"/>
      <c r="D1747" s="15" t="n"/>
      <c r="E1747" s="15">
        <f>D1744*Setup!$B$5</f>
        <v/>
      </c>
      <c r="F1747" s="15">
        <f>D1744-E1744</f>
        <v/>
      </c>
      <c r="G1747" s="15" t="n"/>
      <c r="H1747" s="15" t="n"/>
      <c r="I1747" s="15" t="n"/>
      <c r="J1747" s="15">
        <f>C1744+F1744+G1744-I1744</f>
        <v/>
      </c>
      <c r="K1747" s="15" t="n"/>
      <c r="L1747" s="15">
        <f>K1744*Setup!$B$6</f>
        <v/>
      </c>
      <c r="M1747" s="15">
        <f>J1744-L1744</f>
        <v/>
      </c>
      <c r="N1747" s="21" t="n"/>
    </row>
    <row r="1748">
      <c r="A1748" s="295" t="n"/>
      <c r="B1748" s="14" t="n"/>
      <c r="C1748" s="15" t="n"/>
      <c r="D1748" s="15" t="n"/>
      <c r="E1748" s="15">
        <f>D1745*Setup!$B$5</f>
        <v/>
      </c>
      <c r="F1748" s="15">
        <f>D1745-E1745</f>
        <v/>
      </c>
      <c r="G1748" s="15" t="n"/>
      <c r="H1748" s="15" t="n"/>
      <c r="I1748" s="15" t="n"/>
      <c r="J1748" s="15">
        <f>C1745+F1745+G1745-I1745</f>
        <v/>
      </c>
      <c r="K1748" s="15" t="n"/>
      <c r="L1748" s="15">
        <f>K1745*Setup!$B$6</f>
        <v/>
      </c>
      <c r="M1748" s="15">
        <f>J1745-L1745</f>
        <v/>
      </c>
      <c r="N1748" s="21" t="n"/>
    </row>
    <row r="1749">
      <c r="A1749" s="295" t="n"/>
      <c r="B1749" s="14" t="n"/>
      <c r="C1749" s="15" t="n"/>
      <c r="D1749" s="15" t="n"/>
      <c r="E1749" s="15">
        <f>D1746*Setup!$B$5</f>
        <v/>
      </c>
      <c r="F1749" s="15">
        <f>D1746-E1746</f>
        <v/>
      </c>
      <c r="G1749" s="15" t="n"/>
      <c r="H1749" s="15" t="n"/>
      <c r="I1749" s="15" t="n"/>
      <c r="J1749" s="15">
        <f>C1746+F1746+G1746-I1746</f>
        <v/>
      </c>
      <c r="K1749" s="15" t="n"/>
      <c r="L1749" s="15">
        <f>K1746*Setup!$B$6</f>
        <v/>
      </c>
      <c r="M1749" s="15">
        <f>J1746-L1746</f>
        <v/>
      </c>
      <c r="N1749" s="21" t="n"/>
    </row>
    <row r="1750">
      <c r="A1750" s="295" t="n"/>
      <c r="B1750" s="14" t="n"/>
      <c r="C1750" s="15" t="n"/>
      <c r="D1750" s="15" t="n"/>
      <c r="E1750" s="15">
        <f>D1747*Setup!$B$5</f>
        <v/>
      </c>
      <c r="F1750" s="15">
        <f>D1747-E1747</f>
        <v/>
      </c>
      <c r="G1750" s="15" t="n"/>
      <c r="H1750" s="15" t="n"/>
      <c r="I1750" s="15" t="n"/>
      <c r="J1750" s="15">
        <f>C1747+F1747+G1747-I1747</f>
        <v/>
      </c>
      <c r="K1750" s="15" t="n"/>
      <c r="L1750" s="15">
        <f>K1747*Setup!$B$6</f>
        <v/>
      </c>
      <c r="M1750" s="15">
        <f>J1747-L1747</f>
        <v/>
      </c>
      <c r="N1750" s="21" t="n"/>
    </row>
    <row r="1751">
      <c r="A1751" s="295" t="n"/>
      <c r="B1751" s="14" t="n"/>
      <c r="C1751" s="15" t="n"/>
      <c r="D1751" s="15" t="n"/>
      <c r="E1751" s="15">
        <f>D1748*Setup!$B$5</f>
        <v/>
      </c>
      <c r="F1751" s="15">
        <f>D1748-E1748</f>
        <v/>
      </c>
      <c r="G1751" s="15" t="n"/>
      <c r="H1751" s="15" t="n"/>
      <c r="I1751" s="15" t="n"/>
      <c r="J1751" s="15">
        <f>C1748+F1748+G1748-I1748</f>
        <v/>
      </c>
      <c r="K1751" s="15" t="n"/>
      <c r="L1751" s="15">
        <f>K1748*Setup!$B$6</f>
        <v/>
      </c>
      <c r="M1751" s="15">
        <f>J1748-L1748</f>
        <v/>
      </c>
      <c r="N1751" s="21" t="n"/>
    </row>
    <row r="1752">
      <c r="A1752" s="295" t="n"/>
      <c r="B1752" s="14" t="n"/>
      <c r="C1752" s="15" t="n"/>
      <c r="D1752" s="15" t="n"/>
      <c r="E1752" s="15">
        <f>D1749*Setup!$B$5</f>
        <v/>
      </c>
      <c r="F1752" s="15">
        <f>D1749-E1749</f>
        <v/>
      </c>
      <c r="G1752" s="15" t="n"/>
      <c r="H1752" s="15" t="n"/>
      <c r="I1752" s="15" t="n"/>
      <c r="J1752" s="15">
        <f>C1749+F1749+G1749-I1749</f>
        <v/>
      </c>
      <c r="K1752" s="15" t="n"/>
      <c r="L1752" s="15">
        <f>K1749*Setup!$B$6</f>
        <v/>
      </c>
      <c r="M1752" s="15">
        <f>J1749-L1749</f>
        <v/>
      </c>
      <c r="N1752" s="21" t="n"/>
    </row>
    <row r="1753">
      <c r="A1753" s="295" t="n"/>
      <c r="B1753" s="14" t="n"/>
      <c r="C1753" s="15" t="n"/>
      <c r="D1753" s="15" t="n"/>
      <c r="E1753" s="15">
        <f>D1750*Setup!$B$5</f>
        <v/>
      </c>
      <c r="F1753" s="15">
        <f>D1750-E1750</f>
        <v/>
      </c>
      <c r="G1753" s="15" t="n"/>
      <c r="H1753" s="15" t="n"/>
      <c r="I1753" s="15" t="n"/>
      <c r="J1753" s="15">
        <f>C1750+F1750+G1750-I1750</f>
        <v/>
      </c>
      <c r="K1753" s="15" t="n"/>
      <c r="L1753" s="15">
        <f>K1750*Setup!$B$6</f>
        <v/>
      </c>
      <c r="M1753" s="15">
        <f>J1750-L1750</f>
        <v/>
      </c>
      <c r="N1753" s="21" t="n"/>
    </row>
    <row r="1754">
      <c r="A1754" s="295" t="n"/>
      <c r="B1754" s="14" t="n"/>
      <c r="C1754" s="15" t="n"/>
      <c r="D1754" s="15" t="n"/>
      <c r="E1754" s="15">
        <f>D1751*Setup!$B$5</f>
        <v/>
      </c>
      <c r="F1754" s="15">
        <f>D1751-E1751</f>
        <v/>
      </c>
      <c r="G1754" s="15" t="n"/>
      <c r="H1754" s="15" t="n"/>
      <c r="I1754" s="15" t="n"/>
      <c r="J1754" s="15">
        <f>C1751+F1751+G1751-I1751</f>
        <v/>
      </c>
      <c r="K1754" s="15" t="n"/>
      <c r="L1754" s="15">
        <f>K1751*Setup!$B$6</f>
        <v/>
      </c>
      <c r="M1754" s="15">
        <f>J1751-L1751</f>
        <v/>
      </c>
      <c r="N1754" s="21" t="n"/>
    </row>
    <row r="1755">
      <c r="A1755" s="295" t="n"/>
      <c r="B1755" s="14" t="n"/>
      <c r="C1755" s="15" t="n"/>
      <c r="D1755" s="15" t="n"/>
      <c r="E1755" s="15">
        <f>D1752*Setup!$B$5</f>
        <v/>
      </c>
      <c r="F1755" s="15">
        <f>D1752-E1752</f>
        <v/>
      </c>
      <c r="G1755" s="15" t="n"/>
      <c r="H1755" s="15" t="n"/>
      <c r="I1755" s="15" t="n"/>
      <c r="J1755" s="15">
        <f>C1752+F1752+G1752-I1752</f>
        <v/>
      </c>
      <c r="K1755" s="15" t="n"/>
      <c r="L1755" s="15">
        <f>K1752*Setup!$B$6</f>
        <v/>
      </c>
      <c r="M1755" s="15">
        <f>J1752-L1752</f>
        <v/>
      </c>
      <c r="N1755" s="21" t="n"/>
    </row>
    <row r="1756">
      <c r="A1756" s="295" t="n"/>
      <c r="B1756" s="14" t="n"/>
      <c r="C1756" s="15" t="n"/>
      <c r="D1756" s="15" t="n"/>
      <c r="E1756" s="15">
        <f>D1753*Setup!$B$5</f>
        <v/>
      </c>
      <c r="F1756" s="15">
        <f>D1753-E1753</f>
        <v/>
      </c>
      <c r="G1756" s="15" t="n"/>
      <c r="H1756" s="15" t="n"/>
      <c r="I1756" s="15" t="n"/>
      <c r="J1756" s="15">
        <f>C1753+F1753+G1753-I1753</f>
        <v/>
      </c>
      <c r="K1756" s="15" t="n"/>
      <c r="L1756" s="15">
        <f>K1753*Setup!$B$6</f>
        <v/>
      </c>
      <c r="M1756" s="15">
        <f>J1753-L1753</f>
        <v/>
      </c>
      <c r="N1756" s="21" t="n"/>
    </row>
    <row r="1757">
      <c r="A1757" s="295" t="n"/>
      <c r="B1757" s="14" t="n"/>
      <c r="C1757" s="15" t="n"/>
      <c r="D1757" s="15" t="n"/>
      <c r="E1757" s="15">
        <f>D1754*Setup!$B$5</f>
        <v/>
      </c>
      <c r="F1757" s="15">
        <f>D1754-E1754</f>
        <v/>
      </c>
      <c r="G1757" s="15" t="n"/>
      <c r="H1757" s="15" t="n"/>
      <c r="I1757" s="15" t="n"/>
      <c r="J1757" s="15">
        <f>C1754+F1754+G1754-I1754</f>
        <v/>
      </c>
      <c r="K1757" s="15" t="n"/>
      <c r="L1757" s="15">
        <f>K1754*Setup!$B$6</f>
        <v/>
      </c>
      <c r="M1757" s="15">
        <f>J1754-L1754</f>
        <v/>
      </c>
      <c r="N1757" s="21" t="n"/>
    </row>
    <row r="1758">
      <c r="A1758" s="295" t="n"/>
      <c r="B1758" s="14" t="n"/>
      <c r="C1758" s="15" t="n"/>
      <c r="D1758" s="15" t="n"/>
      <c r="E1758" s="15">
        <f>D1755*Setup!$B$5</f>
        <v/>
      </c>
      <c r="F1758" s="15">
        <f>D1755-E1755</f>
        <v/>
      </c>
      <c r="G1758" s="15" t="n"/>
      <c r="H1758" s="15" t="n"/>
      <c r="I1758" s="15" t="n"/>
      <c r="J1758" s="15">
        <f>C1755+F1755+G1755-I1755</f>
        <v/>
      </c>
      <c r="K1758" s="15" t="n"/>
      <c r="L1758" s="15">
        <f>K1755*Setup!$B$6</f>
        <v/>
      </c>
      <c r="M1758" s="15">
        <f>J1755-L1755</f>
        <v/>
      </c>
      <c r="N1758" s="21" t="n"/>
    </row>
    <row r="1759">
      <c r="A1759" s="295" t="n"/>
      <c r="B1759" s="14" t="n"/>
      <c r="C1759" s="15" t="n"/>
      <c r="D1759" s="15" t="n"/>
      <c r="E1759" s="15">
        <f>D1756*Setup!$B$5</f>
        <v/>
      </c>
      <c r="F1759" s="15">
        <f>D1756-E1756</f>
        <v/>
      </c>
      <c r="G1759" s="15" t="n"/>
      <c r="H1759" s="15" t="n"/>
      <c r="I1759" s="15" t="n"/>
      <c r="J1759" s="15">
        <f>C1756+F1756+G1756-I1756</f>
        <v/>
      </c>
      <c r="K1759" s="15" t="n"/>
      <c r="L1759" s="15">
        <f>K1756*Setup!$B$6</f>
        <v/>
      </c>
      <c r="M1759" s="15">
        <f>J1756-L1756</f>
        <v/>
      </c>
      <c r="N1759" s="21" t="n"/>
    </row>
    <row r="1760">
      <c r="A1760" s="295" t="n"/>
      <c r="B1760" s="14" t="n"/>
      <c r="C1760" s="15" t="n"/>
      <c r="D1760" s="15" t="n"/>
      <c r="E1760" s="15">
        <f>D1757*Setup!$B$5</f>
        <v/>
      </c>
      <c r="F1760" s="15">
        <f>D1757-E1757</f>
        <v/>
      </c>
      <c r="G1760" s="15" t="n"/>
      <c r="H1760" s="15" t="n"/>
      <c r="I1760" s="15" t="n"/>
      <c r="J1760" s="15">
        <f>C1757+F1757+G1757-I1757</f>
        <v/>
      </c>
      <c r="K1760" s="15" t="n"/>
      <c r="L1760" s="15">
        <f>K1757*Setup!$B$6</f>
        <v/>
      </c>
      <c r="M1760" s="15">
        <f>J1757-L1757</f>
        <v/>
      </c>
      <c r="N1760" s="21" t="n"/>
    </row>
    <row r="1761">
      <c r="A1761" s="295" t="n"/>
      <c r="B1761" s="14" t="n"/>
      <c r="C1761" s="15" t="n"/>
      <c r="D1761" s="15" t="n"/>
      <c r="E1761" s="15">
        <f>D1758*Setup!$B$5</f>
        <v/>
      </c>
      <c r="F1761" s="15">
        <f>D1758-E1758</f>
        <v/>
      </c>
      <c r="G1761" s="15" t="n"/>
      <c r="H1761" s="15" t="n"/>
      <c r="I1761" s="15" t="n"/>
      <c r="J1761" s="15">
        <f>C1758+F1758+G1758-I1758</f>
        <v/>
      </c>
      <c r="K1761" s="15" t="n"/>
      <c r="L1761" s="15">
        <f>K1758*Setup!$B$6</f>
        <v/>
      </c>
      <c r="M1761" s="15">
        <f>J1758-L1758</f>
        <v/>
      </c>
      <c r="N1761" s="21" t="n"/>
    </row>
    <row r="1762">
      <c r="A1762" s="295" t="n"/>
      <c r="B1762" s="14" t="n"/>
      <c r="C1762" s="15" t="n"/>
      <c r="D1762" s="15" t="n"/>
      <c r="E1762" s="15">
        <f>D1759*Setup!$B$5</f>
        <v/>
      </c>
      <c r="F1762" s="15">
        <f>D1759-E1759</f>
        <v/>
      </c>
      <c r="G1762" s="15" t="n"/>
      <c r="H1762" s="15" t="n"/>
      <c r="I1762" s="15" t="n"/>
      <c r="J1762" s="15">
        <f>C1759+F1759+G1759-I1759</f>
        <v/>
      </c>
      <c r="K1762" s="15" t="n"/>
      <c r="L1762" s="15">
        <f>K1759*Setup!$B$6</f>
        <v/>
      </c>
      <c r="M1762" s="15">
        <f>J1759-L1759</f>
        <v/>
      </c>
      <c r="N1762" s="21" t="n"/>
    </row>
    <row r="1763">
      <c r="A1763" s="295" t="n"/>
      <c r="B1763" s="14" t="n"/>
      <c r="C1763" s="15" t="n"/>
      <c r="D1763" s="15" t="n"/>
      <c r="E1763" s="15">
        <f>D1760*Setup!$B$5</f>
        <v/>
      </c>
      <c r="F1763" s="15">
        <f>D1760-E1760</f>
        <v/>
      </c>
      <c r="G1763" s="15" t="n"/>
      <c r="H1763" s="15" t="n"/>
      <c r="I1763" s="15" t="n"/>
      <c r="J1763" s="15">
        <f>C1760+F1760+G1760-I1760</f>
        <v/>
      </c>
      <c r="K1763" s="15" t="n"/>
      <c r="L1763" s="15">
        <f>K1760*Setup!$B$6</f>
        <v/>
      </c>
      <c r="M1763" s="15">
        <f>J1760-L1760</f>
        <v/>
      </c>
      <c r="N1763" s="21" t="n"/>
    </row>
    <row r="1764">
      <c r="A1764" s="295" t="n"/>
      <c r="B1764" s="14" t="n"/>
      <c r="C1764" s="15" t="n"/>
      <c r="D1764" s="15" t="n"/>
      <c r="E1764" s="15">
        <f>D1761*Setup!$B$5</f>
        <v/>
      </c>
      <c r="F1764" s="15">
        <f>D1761-E1761</f>
        <v/>
      </c>
      <c r="G1764" s="15" t="n"/>
      <c r="H1764" s="15" t="n"/>
      <c r="I1764" s="15" t="n"/>
      <c r="J1764" s="15">
        <f>C1761+F1761+G1761-I1761</f>
        <v/>
      </c>
      <c r="K1764" s="15" t="n"/>
      <c r="L1764" s="15">
        <f>K1761*Setup!$B$6</f>
        <v/>
      </c>
      <c r="M1764" s="15">
        <f>J1761-L1761</f>
        <v/>
      </c>
      <c r="N1764" s="21" t="n"/>
    </row>
    <row r="1765">
      <c r="A1765" s="295" t="n"/>
      <c r="B1765" s="14" t="n"/>
      <c r="C1765" s="15" t="n"/>
      <c r="D1765" s="15" t="n"/>
      <c r="E1765" s="15">
        <f>D1762*Setup!$B$5</f>
        <v/>
      </c>
      <c r="F1765" s="15">
        <f>D1762-E1762</f>
        <v/>
      </c>
      <c r="G1765" s="15" t="n"/>
      <c r="H1765" s="15" t="n"/>
      <c r="I1765" s="15" t="n"/>
      <c r="J1765" s="15">
        <f>C1762+F1762+G1762-I1762</f>
        <v/>
      </c>
      <c r="K1765" s="15" t="n"/>
      <c r="L1765" s="15">
        <f>K1762*Setup!$B$6</f>
        <v/>
      </c>
      <c r="M1765" s="15">
        <f>J1762-L1762</f>
        <v/>
      </c>
      <c r="N1765" s="21" t="n"/>
    </row>
    <row r="1766">
      <c r="A1766" s="295" t="n"/>
      <c r="B1766" s="14" t="n"/>
      <c r="C1766" s="15" t="n"/>
      <c r="D1766" s="15" t="n"/>
      <c r="E1766" s="15">
        <f>D1763*Setup!$B$5</f>
        <v/>
      </c>
      <c r="F1766" s="15">
        <f>D1763-E1763</f>
        <v/>
      </c>
      <c r="G1766" s="15" t="n"/>
      <c r="H1766" s="15" t="n"/>
      <c r="I1766" s="15" t="n"/>
      <c r="J1766" s="15">
        <f>C1763+F1763+G1763-I1763</f>
        <v/>
      </c>
      <c r="K1766" s="15" t="n"/>
      <c r="L1766" s="15">
        <f>K1763*Setup!$B$6</f>
        <v/>
      </c>
      <c r="M1766" s="15">
        <f>J1763-L1763</f>
        <v/>
      </c>
      <c r="N1766" s="21" t="n"/>
    </row>
    <row r="1767">
      <c r="A1767" s="295" t="n"/>
      <c r="B1767" s="14" t="n"/>
      <c r="C1767" s="15" t="n"/>
      <c r="D1767" s="15" t="n"/>
      <c r="E1767" s="15">
        <f>D1764*Setup!$B$5</f>
        <v/>
      </c>
      <c r="F1767" s="15">
        <f>D1764-E1764</f>
        <v/>
      </c>
      <c r="G1767" s="15" t="n"/>
      <c r="H1767" s="15" t="n"/>
      <c r="I1767" s="15" t="n"/>
      <c r="J1767" s="15">
        <f>C1764+F1764+G1764-I1764</f>
        <v/>
      </c>
      <c r="K1767" s="15" t="n"/>
      <c r="L1767" s="15">
        <f>K1764*Setup!$B$6</f>
        <v/>
      </c>
      <c r="M1767" s="15">
        <f>J1764-L1764</f>
        <v/>
      </c>
      <c r="N1767" s="21" t="n"/>
    </row>
    <row r="1768">
      <c r="A1768" s="295" t="n"/>
      <c r="B1768" s="14" t="n"/>
      <c r="C1768" s="15" t="n"/>
      <c r="D1768" s="15" t="n"/>
      <c r="E1768" s="15">
        <f>D1765*Setup!$B$5</f>
        <v/>
      </c>
      <c r="F1768" s="15">
        <f>D1765-E1765</f>
        <v/>
      </c>
      <c r="G1768" s="15" t="n"/>
      <c r="H1768" s="15" t="n"/>
      <c r="I1768" s="15" t="n"/>
      <c r="J1768" s="15">
        <f>C1765+F1765+G1765-I1765</f>
        <v/>
      </c>
      <c r="K1768" s="15" t="n"/>
      <c r="L1768" s="15">
        <f>K1765*Setup!$B$6</f>
        <v/>
      </c>
      <c r="M1768" s="15">
        <f>J1765-L1765</f>
        <v/>
      </c>
      <c r="N1768" s="21" t="n"/>
    </row>
    <row r="1769">
      <c r="A1769" s="295" t="n"/>
      <c r="B1769" s="14" t="n"/>
      <c r="C1769" s="15" t="n"/>
      <c r="D1769" s="15" t="n"/>
      <c r="E1769" s="15">
        <f>D1766*Setup!$B$5</f>
        <v/>
      </c>
      <c r="F1769" s="15">
        <f>D1766-E1766</f>
        <v/>
      </c>
      <c r="G1769" s="15" t="n"/>
      <c r="H1769" s="15" t="n"/>
      <c r="I1769" s="15" t="n"/>
      <c r="J1769" s="15">
        <f>C1766+F1766+G1766-I1766</f>
        <v/>
      </c>
      <c r="K1769" s="15" t="n"/>
      <c r="L1769" s="15">
        <f>K1766*Setup!$B$6</f>
        <v/>
      </c>
      <c r="M1769" s="15">
        <f>J1766-L1766</f>
        <v/>
      </c>
      <c r="N1769" s="21" t="n"/>
    </row>
    <row r="1770">
      <c r="A1770" s="295" t="n"/>
      <c r="B1770" s="14" t="n"/>
      <c r="C1770" s="15" t="n"/>
      <c r="D1770" s="15" t="n"/>
      <c r="E1770" s="15">
        <f>D1767*Setup!$B$5</f>
        <v/>
      </c>
      <c r="F1770" s="15">
        <f>D1767-E1767</f>
        <v/>
      </c>
      <c r="G1770" s="15" t="n"/>
      <c r="H1770" s="15" t="n"/>
      <c r="I1770" s="15" t="n"/>
      <c r="J1770" s="15">
        <f>C1767+F1767+G1767-I1767</f>
        <v/>
      </c>
      <c r="K1770" s="15" t="n"/>
      <c r="L1770" s="15">
        <f>K1767*Setup!$B$6</f>
        <v/>
      </c>
      <c r="M1770" s="15">
        <f>J1767-L1767</f>
        <v/>
      </c>
      <c r="N1770" s="21" t="n"/>
    </row>
    <row r="1771">
      <c r="A1771" s="295" t="n"/>
      <c r="B1771" s="14" t="n"/>
      <c r="C1771" s="15" t="n"/>
      <c r="D1771" s="15" t="n"/>
      <c r="E1771" s="15">
        <f>D1768*Setup!$B$5</f>
        <v/>
      </c>
      <c r="F1771" s="15">
        <f>D1768-E1768</f>
        <v/>
      </c>
      <c r="G1771" s="15" t="n"/>
      <c r="H1771" s="15" t="n"/>
      <c r="I1771" s="15" t="n"/>
      <c r="J1771" s="15">
        <f>C1768+F1768+G1768-I1768</f>
        <v/>
      </c>
      <c r="K1771" s="15" t="n"/>
      <c r="L1771" s="15">
        <f>K1768*Setup!$B$6</f>
        <v/>
      </c>
      <c r="M1771" s="15">
        <f>J1768-L1768</f>
        <v/>
      </c>
      <c r="N1771" s="21" t="n"/>
    </row>
    <row r="1772">
      <c r="A1772" s="295" t="n"/>
      <c r="B1772" s="14" t="n"/>
      <c r="C1772" s="15" t="n"/>
      <c r="D1772" s="15" t="n"/>
      <c r="E1772" s="15">
        <f>D1769*Setup!$B$5</f>
        <v/>
      </c>
      <c r="F1772" s="15">
        <f>D1769-E1769</f>
        <v/>
      </c>
      <c r="G1772" s="15" t="n"/>
      <c r="H1772" s="15" t="n"/>
      <c r="I1772" s="15" t="n"/>
      <c r="J1772" s="15">
        <f>C1769+F1769+G1769-I1769</f>
        <v/>
      </c>
      <c r="K1772" s="15" t="n"/>
      <c r="L1772" s="15">
        <f>K1769*Setup!$B$6</f>
        <v/>
      </c>
      <c r="M1772" s="15">
        <f>J1769-L1769</f>
        <v/>
      </c>
      <c r="N1772" s="21" t="n"/>
    </row>
    <row r="1773">
      <c r="A1773" s="295" t="n"/>
      <c r="B1773" s="14" t="n"/>
      <c r="C1773" s="15" t="n"/>
      <c r="D1773" s="15" t="n"/>
      <c r="E1773" s="15">
        <f>D1770*Setup!$B$5</f>
        <v/>
      </c>
      <c r="F1773" s="15">
        <f>D1770-E1770</f>
        <v/>
      </c>
      <c r="G1773" s="15" t="n"/>
      <c r="H1773" s="15" t="n"/>
      <c r="I1773" s="15" t="n"/>
      <c r="J1773" s="15">
        <f>C1770+F1770+G1770-I1770</f>
        <v/>
      </c>
      <c r="K1773" s="15" t="n"/>
      <c r="L1773" s="15">
        <f>K1770*Setup!$B$6</f>
        <v/>
      </c>
      <c r="M1773" s="15">
        <f>J1770-L1770</f>
        <v/>
      </c>
      <c r="N1773" s="21" t="n"/>
    </row>
    <row r="1774">
      <c r="A1774" s="295" t="n"/>
      <c r="B1774" s="14" t="n"/>
      <c r="C1774" s="15" t="n"/>
      <c r="D1774" s="15" t="n"/>
      <c r="E1774" s="15">
        <f>D1771*Setup!$B$5</f>
        <v/>
      </c>
      <c r="F1774" s="15">
        <f>D1771-E1771</f>
        <v/>
      </c>
      <c r="G1774" s="15" t="n"/>
      <c r="H1774" s="15" t="n"/>
      <c r="I1774" s="15" t="n"/>
      <c r="J1774" s="15">
        <f>C1771+F1771+G1771-I1771</f>
        <v/>
      </c>
      <c r="K1774" s="15" t="n"/>
      <c r="L1774" s="15">
        <f>K1771*Setup!$B$6</f>
        <v/>
      </c>
      <c r="M1774" s="15">
        <f>J1771-L1771</f>
        <v/>
      </c>
      <c r="N1774" s="21" t="n"/>
    </row>
    <row r="1775">
      <c r="A1775" s="295" t="n"/>
      <c r="B1775" s="14" t="n"/>
      <c r="C1775" s="15" t="n"/>
      <c r="D1775" s="15" t="n"/>
      <c r="E1775" s="15">
        <f>D1772*Setup!$B$5</f>
        <v/>
      </c>
      <c r="F1775" s="15">
        <f>D1772-E1772</f>
        <v/>
      </c>
      <c r="G1775" s="15" t="n"/>
      <c r="H1775" s="15" t="n"/>
      <c r="I1775" s="15" t="n"/>
      <c r="J1775" s="15">
        <f>C1772+F1772+G1772-I1772</f>
        <v/>
      </c>
      <c r="K1775" s="15" t="n"/>
      <c r="L1775" s="15">
        <f>K1772*Setup!$B$6</f>
        <v/>
      </c>
      <c r="M1775" s="15">
        <f>J1772-L1772</f>
        <v/>
      </c>
      <c r="N1775" s="21" t="n"/>
    </row>
    <row r="1776">
      <c r="A1776" s="295" t="n"/>
      <c r="B1776" s="14" t="n"/>
      <c r="C1776" s="15" t="n"/>
      <c r="D1776" s="15" t="n"/>
      <c r="E1776" s="15">
        <f>D1773*Setup!$B$5</f>
        <v/>
      </c>
      <c r="F1776" s="15">
        <f>D1773-E1773</f>
        <v/>
      </c>
      <c r="G1776" s="15" t="n"/>
      <c r="H1776" s="15" t="n"/>
      <c r="I1776" s="15" t="n"/>
      <c r="J1776" s="15">
        <f>C1773+F1773+G1773-I1773</f>
        <v/>
      </c>
      <c r="K1776" s="15" t="n"/>
      <c r="L1776" s="15">
        <f>K1773*Setup!$B$6</f>
        <v/>
      </c>
      <c r="M1776" s="15">
        <f>J1773-L1773</f>
        <v/>
      </c>
      <c r="N1776" s="21" t="n"/>
    </row>
    <row r="1777">
      <c r="A1777" s="295" t="n"/>
      <c r="B1777" s="14" t="n"/>
      <c r="C1777" s="15" t="n"/>
      <c r="D1777" s="15" t="n"/>
      <c r="E1777" s="15">
        <f>D1774*Setup!$B$5</f>
        <v/>
      </c>
      <c r="F1777" s="15">
        <f>D1774-E1774</f>
        <v/>
      </c>
      <c r="G1777" s="15" t="n"/>
      <c r="H1777" s="15" t="n"/>
      <c r="I1777" s="15" t="n"/>
      <c r="J1777" s="15">
        <f>C1774+F1774+G1774-I1774</f>
        <v/>
      </c>
      <c r="K1777" s="15" t="n"/>
      <c r="L1777" s="15">
        <f>K1774*Setup!$B$6</f>
        <v/>
      </c>
      <c r="M1777" s="15">
        <f>J1774-L1774</f>
        <v/>
      </c>
      <c r="N1777" s="21" t="n"/>
    </row>
    <row r="1778">
      <c r="A1778" s="295" t="n"/>
      <c r="B1778" s="14" t="n"/>
      <c r="C1778" s="15" t="n"/>
      <c r="D1778" s="15" t="n"/>
      <c r="E1778" s="15">
        <f>D1775*Setup!$B$5</f>
        <v/>
      </c>
      <c r="F1778" s="15">
        <f>D1775-E1775</f>
        <v/>
      </c>
      <c r="G1778" s="15" t="n"/>
      <c r="H1778" s="15" t="n"/>
      <c r="I1778" s="15" t="n"/>
      <c r="J1778" s="15">
        <f>C1775+F1775+G1775-I1775</f>
        <v/>
      </c>
      <c r="K1778" s="15" t="n"/>
      <c r="L1778" s="15">
        <f>K1775*Setup!$B$6</f>
        <v/>
      </c>
      <c r="M1778" s="15">
        <f>J1775-L1775</f>
        <v/>
      </c>
      <c r="N1778" s="21" t="n"/>
    </row>
    <row r="1779">
      <c r="A1779" s="295" t="n"/>
      <c r="B1779" s="14" t="n"/>
      <c r="C1779" s="15" t="n"/>
      <c r="D1779" s="15" t="n"/>
      <c r="E1779" s="15">
        <f>D1776*Setup!$B$5</f>
        <v/>
      </c>
      <c r="F1779" s="15">
        <f>D1776-E1776</f>
        <v/>
      </c>
      <c r="G1779" s="15" t="n"/>
      <c r="H1779" s="15" t="n"/>
      <c r="I1779" s="15" t="n"/>
      <c r="J1779" s="15">
        <f>C1776+F1776+G1776-I1776</f>
        <v/>
      </c>
      <c r="K1779" s="15" t="n"/>
      <c r="L1779" s="15">
        <f>K1776*Setup!$B$6</f>
        <v/>
      </c>
      <c r="M1779" s="15">
        <f>J1776-L1776</f>
        <v/>
      </c>
      <c r="N1779" s="21" t="n"/>
    </row>
    <row r="1780">
      <c r="A1780" s="295" t="n"/>
      <c r="B1780" s="14" t="n"/>
      <c r="C1780" s="15" t="n"/>
      <c r="D1780" s="15" t="n"/>
      <c r="E1780" s="15">
        <f>D1777*Setup!$B$5</f>
        <v/>
      </c>
      <c r="F1780" s="15">
        <f>D1777-E1777</f>
        <v/>
      </c>
      <c r="G1780" s="15" t="n"/>
      <c r="H1780" s="15" t="n"/>
      <c r="I1780" s="15" t="n"/>
      <c r="J1780" s="15">
        <f>C1777+F1777+G1777-I1777</f>
        <v/>
      </c>
      <c r="K1780" s="15" t="n"/>
      <c r="L1780" s="15">
        <f>K1777*Setup!$B$6</f>
        <v/>
      </c>
      <c r="M1780" s="15">
        <f>J1777-L1777</f>
        <v/>
      </c>
      <c r="N1780" s="21" t="n"/>
    </row>
    <row r="1781">
      <c r="A1781" s="295" t="n"/>
      <c r="B1781" s="14" t="n"/>
      <c r="C1781" s="15" t="n"/>
      <c r="D1781" s="15" t="n"/>
      <c r="E1781" s="15">
        <f>D1778*Setup!$B$5</f>
        <v/>
      </c>
      <c r="F1781" s="15">
        <f>D1778-E1778</f>
        <v/>
      </c>
      <c r="G1781" s="15" t="n"/>
      <c r="H1781" s="15" t="n"/>
      <c r="I1781" s="15" t="n"/>
      <c r="J1781" s="15">
        <f>C1778+F1778+G1778-I1778</f>
        <v/>
      </c>
      <c r="K1781" s="15" t="n"/>
      <c r="L1781" s="15">
        <f>K1778*Setup!$B$6</f>
        <v/>
      </c>
      <c r="M1781" s="15">
        <f>J1778-L1778</f>
        <v/>
      </c>
      <c r="N1781" s="21" t="n"/>
    </row>
    <row r="1782">
      <c r="A1782" s="295" t="n"/>
      <c r="B1782" s="14" t="n"/>
      <c r="C1782" s="15" t="n"/>
      <c r="D1782" s="15" t="n"/>
      <c r="E1782" s="15">
        <f>D1779*Setup!$B$5</f>
        <v/>
      </c>
      <c r="F1782" s="15">
        <f>D1779-E1779</f>
        <v/>
      </c>
      <c r="G1782" s="15" t="n"/>
      <c r="H1782" s="15" t="n"/>
      <c r="I1782" s="15" t="n"/>
      <c r="J1782" s="15">
        <f>C1779+F1779+G1779-I1779</f>
        <v/>
      </c>
      <c r="K1782" s="15" t="n"/>
      <c r="L1782" s="15">
        <f>K1779*Setup!$B$6</f>
        <v/>
      </c>
      <c r="M1782" s="15">
        <f>J1779-L1779</f>
        <v/>
      </c>
      <c r="N1782" s="21" t="n"/>
    </row>
    <row r="1783">
      <c r="A1783" s="295" t="n"/>
      <c r="B1783" s="14" t="n"/>
      <c r="C1783" s="15" t="n"/>
      <c r="D1783" s="15" t="n"/>
      <c r="E1783" s="15">
        <f>D1780*Setup!$B$5</f>
        <v/>
      </c>
      <c r="F1783" s="15">
        <f>D1780-E1780</f>
        <v/>
      </c>
      <c r="G1783" s="15" t="n"/>
      <c r="H1783" s="15" t="n"/>
      <c r="I1783" s="15" t="n"/>
      <c r="J1783" s="15">
        <f>C1780+F1780+G1780-I1780</f>
        <v/>
      </c>
      <c r="K1783" s="15" t="n"/>
      <c r="L1783" s="15">
        <f>K1780*Setup!$B$6</f>
        <v/>
      </c>
      <c r="M1783" s="15">
        <f>J1780-L1780</f>
        <v/>
      </c>
      <c r="N1783" s="21" t="n"/>
    </row>
    <row r="1784">
      <c r="A1784" s="295" t="n"/>
      <c r="B1784" s="14" t="n"/>
      <c r="C1784" s="15" t="n"/>
      <c r="D1784" s="15" t="n"/>
      <c r="E1784" s="15">
        <f>D1781*Setup!$B$5</f>
        <v/>
      </c>
      <c r="F1784" s="15">
        <f>D1781-E1781</f>
        <v/>
      </c>
      <c r="G1784" s="15" t="n"/>
      <c r="H1784" s="15" t="n"/>
      <c r="I1784" s="15" t="n"/>
      <c r="J1784" s="15">
        <f>C1781+F1781+G1781-I1781</f>
        <v/>
      </c>
      <c r="K1784" s="15" t="n"/>
      <c r="L1784" s="15">
        <f>K1781*Setup!$B$6</f>
        <v/>
      </c>
      <c r="M1784" s="15">
        <f>J1781-L1781</f>
        <v/>
      </c>
      <c r="N1784" s="21" t="n"/>
    </row>
    <row r="1785">
      <c r="A1785" s="295" t="n"/>
      <c r="B1785" s="14" t="n"/>
      <c r="C1785" s="15" t="n"/>
      <c r="D1785" s="15" t="n"/>
      <c r="E1785" s="15">
        <f>D1782*Setup!$B$5</f>
        <v/>
      </c>
      <c r="F1785" s="15">
        <f>D1782-E1782</f>
        <v/>
      </c>
      <c r="G1785" s="15" t="n"/>
      <c r="H1785" s="15" t="n"/>
      <c r="I1785" s="15" t="n"/>
      <c r="J1785" s="15">
        <f>C1782+F1782+G1782-I1782</f>
        <v/>
      </c>
      <c r="K1785" s="15" t="n"/>
      <c r="L1785" s="15">
        <f>K1782*Setup!$B$6</f>
        <v/>
      </c>
      <c r="M1785" s="15">
        <f>J1782-L1782</f>
        <v/>
      </c>
      <c r="N1785" s="21" t="n"/>
    </row>
    <row r="1786">
      <c r="A1786" s="295" t="n"/>
      <c r="B1786" s="14" t="n"/>
      <c r="C1786" s="15" t="n"/>
      <c r="D1786" s="15" t="n"/>
      <c r="E1786" s="15">
        <f>D1783*Setup!$B$5</f>
        <v/>
      </c>
      <c r="F1786" s="15">
        <f>D1783-E1783</f>
        <v/>
      </c>
      <c r="G1786" s="15" t="n"/>
      <c r="H1786" s="15" t="n"/>
      <c r="I1786" s="15" t="n"/>
      <c r="J1786" s="15">
        <f>C1783+F1783+G1783-I1783</f>
        <v/>
      </c>
      <c r="K1786" s="15" t="n"/>
      <c r="L1786" s="15">
        <f>K1783*Setup!$B$6</f>
        <v/>
      </c>
      <c r="M1786" s="15">
        <f>J1783-L1783</f>
        <v/>
      </c>
      <c r="N1786" s="21" t="n"/>
    </row>
    <row r="1787">
      <c r="A1787" s="295" t="n"/>
      <c r="B1787" s="14" t="n"/>
      <c r="C1787" s="15" t="n"/>
      <c r="D1787" s="15" t="n"/>
      <c r="E1787" s="15">
        <f>D1784*Setup!$B$5</f>
        <v/>
      </c>
      <c r="F1787" s="15">
        <f>D1784-E1784</f>
        <v/>
      </c>
      <c r="G1787" s="15" t="n"/>
      <c r="H1787" s="15" t="n"/>
      <c r="I1787" s="15" t="n"/>
      <c r="J1787" s="15">
        <f>C1784+F1784+G1784-I1784</f>
        <v/>
      </c>
      <c r="K1787" s="15" t="n"/>
      <c r="L1787" s="15">
        <f>K1784*Setup!$B$6</f>
        <v/>
      </c>
      <c r="M1787" s="15">
        <f>J1784-L1784</f>
        <v/>
      </c>
      <c r="N1787" s="21" t="n"/>
    </row>
    <row r="1788">
      <c r="A1788" s="295" t="n"/>
      <c r="B1788" s="14" t="n"/>
      <c r="C1788" s="15" t="n"/>
      <c r="D1788" s="15" t="n"/>
      <c r="E1788" s="15">
        <f>D1785*Setup!$B$5</f>
        <v/>
      </c>
      <c r="F1788" s="15">
        <f>D1785-E1785</f>
        <v/>
      </c>
      <c r="G1788" s="15" t="n"/>
      <c r="H1788" s="15" t="n"/>
      <c r="I1788" s="15" t="n"/>
      <c r="J1788" s="15">
        <f>C1785+F1785+G1785-I1785</f>
        <v/>
      </c>
      <c r="K1788" s="15" t="n"/>
      <c r="L1788" s="15">
        <f>K1785*Setup!$B$6</f>
        <v/>
      </c>
      <c r="M1788" s="15">
        <f>J1785-L1785</f>
        <v/>
      </c>
      <c r="N1788" s="21" t="n"/>
    </row>
    <row r="1789">
      <c r="A1789" s="295" t="n"/>
      <c r="B1789" s="14" t="n"/>
      <c r="C1789" s="15" t="n"/>
      <c r="D1789" s="15" t="n"/>
      <c r="E1789" s="15">
        <f>D1786*Setup!$B$5</f>
        <v/>
      </c>
      <c r="F1789" s="15">
        <f>D1786-E1786</f>
        <v/>
      </c>
      <c r="G1789" s="15" t="n"/>
      <c r="H1789" s="15" t="n"/>
      <c r="I1789" s="15" t="n"/>
      <c r="J1789" s="15">
        <f>C1786+F1786+G1786-I1786</f>
        <v/>
      </c>
      <c r="K1789" s="15" t="n"/>
      <c r="L1789" s="15">
        <f>K1786*Setup!$B$6</f>
        <v/>
      </c>
      <c r="M1789" s="15">
        <f>J1786-L1786</f>
        <v/>
      </c>
      <c r="N1789" s="21" t="n"/>
    </row>
    <row r="1790">
      <c r="A1790" s="295" t="n"/>
      <c r="B1790" s="14" t="n"/>
      <c r="C1790" s="15" t="n"/>
      <c r="D1790" s="15" t="n"/>
      <c r="E1790" s="15">
        <f>D1787*Setup!$B$5</f>
        <v/>
      </c>
      <c r="F1790" s="15">
        <f>D1787-E1787</f>
        <v/>
      </c>
      <c r="G1790" s="15" t="n"/>
      <c r="H1790" s="15" t="n"/>
      <c r="I1790" s="15" t="n"/>
      <c r="J1790" s="15">
        <f>C1787+F1787+G1787-I1787</f>
        <v/>
      </c>
      <c r="K1790" s="15" t="n"/>
      <c r="L1790" s="15">
        <f>K1787*Setup!$B$6</f>
        <v/>
      </c>
      <c r="M1790" s="15">
        <f>J1787-L1787</f>
        <v/>
      </c>
      <c r="N1790" s="21" t="n"/>
    </row>
    <row r="1791">
      <c r="A1791" s="295" t="n"/>
      <c r="B1791" s="14" t="n"/>
      <c r="C1791" s="15" t="n"/>
      <c r="D1791" s="15" t="n"/>
      <c r="E1791" s="15">
        <f>D1788*Setup!$B$5</f>
        <v/>
      </c>
      <c r="F1791" s="15">
        <f>D1788-E1788</f>
        <v/>
      </c>
      <c r="G1791" s="15" t="n"/>
      <c r="H1791" s="15" t="n"/>
      <c r="I1791" s="15" t="n"/>
      <c r="J1791" s="15">
        <f>C1788+F1788+G1788-I1788</f>
        <v/>
      </c>
      <c r="K1791" s="15" t="n"/>
      <c r="L1791" s="15">
        <f>K1788*Setup!$B$6</f>
        <v/>
      </c>
      <c r="M1791" s="15">
        <f>J1788-L1788</f>
        <v/>
      </c>
      <c r="N1791" s="21" t="n"/>
    </row>
    <row r="1792">
      <c r="A1792" s="295" t="n"/>
      <c r="B1792" s="14" t="n"/>
      <c r="C1792" s="15" t="n"/>
      <c r="D1792" s="15" t="n"/>
      <c r="E1792" s="15">
        <f>D1789*Setup!$B$5</f>
        <v/>
      </c>
      <c r="F1792" s="15">
        <f>D1789-E1789</f>
        <v/>
      </c>
      <c r="G1792" s="15" t="n"/>
      <c r="H1792" s="15" t="n"/>
      <c r="I1792" s="15" t="n"/>
      <c r="J1792" s="15">
        <f>C1789+F1789+G1789-I1789</f>
        <v/>
      </c>
      <c r="K1792" s="15" t="n"/>
      <c r="L1792" s="15">
        <f>K1789*Setup!$B$6</f>
        <v/>
      </c>
      <c r="M1792" s="15">
        <f>J1789-L1789</f>
        <v/>
      </c>
      <c r="N1792" s="21" t="n"/>
    </row>
    <row r="1793">
      <c r="A1793" s="295" t="n"/>
      <c r="B1793" s="14" t="n"/>
      <c r="C1793" s="15" t="n"/>
      <c r="D1793" s="15" t="n"/>
      <c r="E1793" s="15">
        <f>D1790*Setup!$B$5</f>
        <v/>
      </c>
      <c r="F1793" s="15">
        <f>D1790-E1790</f>
        <v/>
      </c>
      <c r="G1793" s="15" t="n"/>
      <c r="H1793" s="15" t="n"/>
      <c r="I1793" s="15" t="n"/>
      <c r="J1793" s="15">
        <f>C1790+F1790+G1790-I1790</f>
        <v/>
      </c>
      <c r="K1793" s="15" t="n"/>
      <c r="L1793" s="15">
        <f>K1790*Setup!$B$6</f>
        <v/>
      </c>
      <c r="M1793" s="15">
        <f>J1790-L1790</f>
        <v/>
      </c>
      <c r="N1793" s="21" t="n"/>
    </row>
    <row r="1794">
      <c r="A1794" s="295" t="n"/>
      <c r="B1794" s="14" t="n"/>
      <c r="C1794" s="15" t="n"/>
      <c r="D1794" s="15" t="n"/>
      <c r="E1794" s="15">
        <f>D1791*Setup!$B$5</f>
        <v/>
      </c>
      <c r="F1794" s="15">
        <f>D1791-E1791</f>
        <v/>
      </c>
      <c r="G1794" s="15" t="n"/>
      <c r="H1794" s="15" t="n"/>
      <c r="I1794" s="15" t="n"/>
      <c r="J1794" s="15">
        <f>C1791+F1791+G1791-I1791</f>
        <v/>
      </c>
      <c r="K1794" s="15" t="n"/>
      <c r="L1794" s="15">
        <f>K1791*Setup!$B$6</f>
        <v/>
      </c>
      <c r="M1794" s="15">
        <f>J1791-L1791</f>
        <v/>
      </c>
      <c r="N1794" s="21" t="n"/>
    </row>
    <row r="1795">
      <c r="A1795" s="295" t="n"/>
      <c r="B1795" s="14" t="n"/>
      <c r="C1795" s="15" t="n"/>
      <c r="D1795" s="15" t="n"/>
      <c r="E1795" s="15">
        <f>D1792*Setup!$B$5</f>
        <v/>
      </c>
      <c r="F1795" s="15">
        <f>D1792-E1792</f>
        <v/>
      </c>
      <c r="G1795" s="15" t="n"/>
      <c r="H1795" s="15" t="n"/>
      <c r="I1795" s="15" t="n"/>
      <c r="J1795" s="15">
        <f>C1792+F1792+G1792-I1792</f>
        <v/>
      </c>
      <c r="K1795" s="15" t="n"/>
      <c r="L1795" s="15">
        <f>K1792*Setup!$B$6</f>
        <v/>
      </c>
      <c r="M1795" s="15">
        <f>J1792-L1792</f>
        <v/>
      </c>
      <c r="N1795" s="21" t="n"/>
    </row>
    <row r="1796">
      <c r="A1796" s="295" t="n"/>
      <c r="B1796" s="14" t="n"/>
      <c r="C1796" s="15" t="n"/>
      <c r="D1796" s="15" t="n"/>
      <c r="E1796" s="15">
        <f>D1793*Setup!$B$5</f>
        <v/>
      </c>
      <c r="F1796" s="15">
        <f>D1793-E1793</f>
        <v/>
      </c>
      <c r="G1796" s="15" t="n"/>
      <c r="H1796" s="15" t="n"/>
      <c r="I1796" s="15" t="n"/>
      <c r="J1796" s="15">
        <f>C1793+F1793+G1793-I1793</f>
        <v/>
      </c>
      <c r="K1796" s="15" t="n"/>
      <c r="L1796" s="15">
        <f>K1793*Setup!$B$6</f>
        <v/>
      </c>
      <c r="M1796" s="15">
        <f>J1793-L1793</f>
        <v/>
      </c>
      <c r="N1796" s="21" t="n"/>
    </row>
    <row r="1797">
      <c r="A1797" s="295" t="n"/>
      <c r="B1797" s="14" t="n"/>
      <c r="C1797" s="15" t="n"/>
      <c r="D1797" s="15" t="n"/>
      <c r="E1797" s="15">
        <f>D1794*Setup!$B$5</f>
        <v/>
      </c>
      <c r="F1797" s="15">
        <f>D1794-E1794</f>
        <v/>
      </c>
      <c r="G1797" s="15" t="n"/>
      <c r="H1797" s="15" t="n"/>
      <c r="I1797" s="15" t="n"/>
      <c r="J1797" s="15">
        <f>C1794+F1794+G1794-I1794</f>
        <v/>
      </c>
      <c r="K1797" s="15" t="n"/>
      <c r="L1797" s="15">
        <f>K1794*Setup!$B$6</f>
        <v/>
      </c>
      <c r="M1797" s="15">
        <f>J1794-L1794</f>
        <v/>
      </c>
      <c r="N1797" s="21" t="n"/>
    </row>
    <row r="1798">
      <c r="A1798" s="295" t="n"/>
      <c r="B1798" s="14" t="n"/>
      <c r="C1798" s="15" t="n"/>
      <c r="D1798" s="15" t="n"/>
      <c r="E1798" s="15">
        <f>D1795*Setup!$B$5</f>
        <v/>
      </c>
      <c r="F1798" s="15">
        <f>D1795-E1795</f>
        <v/>
      </c>
      <c r="G1798" s="15" t="n"/>
      <c r="H1798" s="15" t="n"/>
      <c r="I1798" s="15" t="n"/>
      <c r="J1798" s="15">
        <f>C1795+F1795+G1795-I1795</f>
        <v/>
      </c>
      <c r="K1798" s="15" t="n"/>
      <c r="L1798" s="15">
        <f>K1795*Setup!$B$6</f>
        <v/>
      </c>
      <c r="M1798" s="15">
        <f>J1795-L1795</f>
        <v/>
      </c>
      <c r="N1798" s="21" t="n"/>
    </row>
    <row r="1799">
      <c r="A1799" s="295" t="n"/>
      <c r="B1799" s="14" t="n"/>
      <c r="C1799" s="15" t="n"/>
      <c r="D1799" s="15" t="n"/>
      <c r="E1799" s="15">
        <f>D1796*Setup!$B$5</f>
        <v/>
      </c>
      <c r="F1799" s="15">
        <f>D1796-E1796</f>
        <v/>
      </c>
      <c r="G1799" s="15" t="n"/>
      <c r="H1799" s="15" t="n"/>
      <c r="I1799" s="15" t="n"/>
      <c r="J1799" s="15">
        <f>C1796+F1796+G1796-I1796</f>
        <v/>
      </c>
      <c r="K1799" s="15" t="n"/>
      <c r="L1799" s="15">
        <f>K1796*Setup!$B$6</f>
        <v/>
      </c>
      <c r="M1799" s="15">
        <f>J1796-L1796</f>
        <v/>
      </c>
      <c r="N1799" s="21" t="n"/>
    </row>
    <row r="1800">
      <c r="A1800" s="295" t="n"/>
      <c r="B1800" s="14" t="n"/>
      <c r="C1800" s="15" t="n"/>
      <c r="D1800" s="15" t="n"/>
      <c r="E1800" s="15">
        <f>D1797*Setup!$B$5</f>
        <v/>
      </c>
      <c r="F1800" s="15">
        <f>D1797-E1797</f>
        <v/>
      </c>
      <c r="G1800" s="15" t="n"/>
      <c r="H1800" s="15" t="n"/>
      <c r="I1800" s="15" t="n"/>
      <c r="J1800" s="15">
        <f>C1797+F1797+G1797-I1797</f>
        <v/>
      </c>
      <c r="K1800" s="15" t="n"/>
      <c r="L1800" s="15">
        <f>K1797*Setup!$B$6</f>
        <v/>
      </c>
      <c r="M1800" s="15">
        <f>J1797-L1797</f>
        <v/>
      </c>
      <c r="N1800" s="21" t="n"/>
    </row>
    <row r="1801">
      <c r="A1801" s="295" t="n"/>
      <c r="B1801" s="14" t="n"/>
      <c r="C1801" s="15" t="n"/>
      <c r="D1801" s="15" t="n"/>
      <c r="E1801" s="15">
        <f>D1798*Setup!$B$5</f>
        <v/>
      </c>
      <c r="F1801" s="15">
        <f>D1798-E1798</f>
        <v/>
      </c>
      <c r="G1801" s="15" t="n"/>
      <c r="H1801" s="15" t="n"/>
      <c r="I1801" s="15" t="n"/>
      <c r="J1801" s="15">
        <f>C1798+F1798+G1798-I1798</f>
        <v/>
      </c>
      <c r="K1801" s="15" t="n"/>
      <c r="L1801" s="15">
        <f>K1798*Setup!$B$6</f>
        <v/>
      </c>
      <c r="M1801" s="15">
        <f>J1798-L1798</f>
        <v/>
      </c>
      <c r="N1801" s="21" t="n"/>
    </row>
    <row r="1802">
      <c r="A1802" s="295" t="n"/>
      <c r="B1802" s="14" t="n"/>
      <c r="C1802" s="15" t="n"/>
      <c r="D1802" s="15" t="n"/>
      <c r="E1802" s="15">
        <f>D1799*Setup!$B$5</f>
        <v/>
      </c>
      <c r="F1802" s="15">
        <f>D1799-E1799</f>
        <v/>
      </c>
      <c r="G1802" s="15" t="n"/>
      <c r="H1802" s="15" t="n"/>
      <c r="I1802" s="15" t="n"/>
      <c r="J1802" s="15">
        <f>C1799+F1799+G1799-I1799</f>
        <v/>
      </c>
      <c r="K1802" s="15" t="n"/>
      <c r="L1802" s="15">
        <f>K1799*Setup!$B$6</f>
        <v/>
      </c>
      <c r="M1802" s="15">
        <f>J1799-L1799</f>
        <v/>
      </c>
      <c r="N1802" s="21" t="n"/>
    </row>
    <row r="1803">
      <c r="A1803" s="295" t="n"/>
      <c r="B1803" s="14" t="n"/>
      <c r="C1803" s="15" t="n"/>
      <c r="D1803" s="15" t="n"/>
      <c r="E1803" s="15">
        <f>D1800*Setup!$B$5</f>
        <v/>
      </c>
      <c r="F1803" s="15">
        <f>D1800-E1800</f>
        <v/>
      </c>
      <c r="G1803" s="15" t="n"/>
      <c r="H1803" s="15" t="n"/>
      <c r="I1803" s="15" t="n"/>
      <c r="J1803" s="15">
        <f>C1800+F1800+G1800-I1800</f>
        <v/>
      </c>
      <c r="K1803" s="15" t="n"/>
      <c r="L1803" s="15">
        <f>K1800*Setup!$B$6</f>
        <v/>
      </c>
      <c r="M1803" s="15">
        <f>J1800-L1800</f>
        <v/>
      </c>
      <c r="N1803" s="21" t="n"/>
    </row>
    <row r="1804">
      <c r="A1804" s="295" t="n"/>
      <c r="B1804" s="14" t="n"/>
      <c r="C1804" s="15" t="n"/>
      <c r="D1804" s="15" t="n"/>
      <c r="E1804" s="15">
        <f>D1801*Setup!$B$5</f>
        <v/>
      </c>
      <c r="F1804" s="15">
        <f>D1801-E1801</f>
        <v/>
      </c>
      <c r="G1804" s="15" t="n"/>
      <c r="H1804" s="15" t="n"/>
      <c r="I1804" s="15" t="n"/>
      <c r="J1804" s="15">
        <f>C1801+F1801+G1801-I1801</f>
        <v/>
      </c>
      <c r="K1804" s="15" t="n"/>
      <c r="L1804" s="15">
        <f>K1801*Setup!$B$6</f>
        <v/>
      </c>
      <c r="M1804" s="15">
        <f>J1801-L1801</f>
        <v/>
      </c>
      <c r="N1804" s="21" t="n"/>
    </row>
    <row r="1805">
      <c r="A1805" s="295" t="n"/>
      <c r="B1805" s="14" t="n"/>
      <c r="C1805" s="15" t="n"/>
      <c r="D1805" s="15" t="n"/>
      <c r="E1805" s="15">
        <f>D1802*Setup!$B$5</f>
        <v/>
      </c>
      <c r="F1805" s="15">
        <f>D1802-E1802</f>
        <v/>
      </c>
      <c r="G1805" s="15" t="n"/>
      <c r="H1805" s="15" t="n"/>
      <c r="I1805" s="15" t="n"/>
      <c r="J1805" s="15">
        <f>C1802+F1802+G1802-I1802</f>
        <v/>
      </c>
      <c r="K1805" s="15" t="n"/>
      <c r="L1805" s="15">
        <f>K1802*Setup!$B$6</f>
        <v/>
      </c>
      <c r="M1805" s="15">
        <f>J1802-L1802</f>
        <v/>
      </c>
      <c r="N1805" s="21" t="n"/>
    </row>
    <row r="1806">
      <c r="A1806" s="295" t="n"/>
      <c r="B1806" s="14" t="n"/>
      <c r="C1806" s="15" t="n"/>
      <c r="D1806" s="15" t="n"/>
      <c r="E1806" s="15">
        <f>D1803*Setup!$B$5</f>
        <v/>
      </c>
      <c r="F1806" s="15">
        <f>D1803-E1803</f>
        <v/>
      </c>
      <c r="G1806" s="15" t="n"/>
      <c r="H1806" s="15" t="n"/>
      <c r="I1806" s="15" t="n"/>
      <c r="J1806" s="15">
        <f>C1803+F1803+G1803-I1803</f>
        <v/>
      </c>
      <c r="K1806" s="15" t="n"/>
      <c r="L1806" s="15">
        <f>K1803*Setup!$B$6</f>
        <v/>
      </c>
      <c r="M1806" s="15">
        <f>J1803-L1803</f>
        <v/>
      </c>
      <c r="N1806" s="21" t="n"/>
    </row>
    <row r="1807">
      <c r="A1807" s="295" t="n"/>
      <c r="B1807" s="14" t="n"/>
      <c r="C1807" s="15" t="n"/>
      <c r="D1807" s="15" t="n"/>
      <c r="E1807" s="15">
        <f>D1804*Setup!$B$5</f>
        <v/>
      </c>
      <c r="F1807" s="15">
        <f>D1804-E1804</f>
        <v/>
      </c>
      <c r="G1807" s="15" t="n"/>
      <c r="H1807" s="15" t="n"/>
      <c r="I1807" s="15" t="n"/>
      <c r="J1807" s="15">
        <f>C1804+F1804+G1804-I1804</f>
        <v/>
      </c>
      <c r="K1807" s="15" t="n"/>
      <c r="L1807" s="15">
        <f>K1804*Setup!$B$6</f>
        <v/>
      </c>
      <c r="M1807" s="15">
        <f>J1804-L1804</f>
        <v/>
      </c>
      <c r="N1807" s="21" t="n"/>
    </row>
    <row r="1808">
      <c r="A1808" s="295" t="n"/>
      <c r="B1808" s="14" t="n"/>
      <c r="C1808" s="15" t="n"/>
      <c r="D1808" s="15" t="n"/>
      <c r="E1808" s="15">
        <f>D1805*Setup!$B$5</f>
        <v/>
      </c>
      <c r="F1808" s="15">
        <f>D1805-E1805</f>
        <v/>
      </c>
      <c r="G1808" s="15" t="n"/>
      <c r="H1808" s="15" t="n"/>
      <c r="I1808" s="15" t="n"/>
      <c r="J1808" s="15">
        <f>C1805+F1805+G1805-I1805</f>
        <v/>
      </c>
      <c r="K1808" s="15" t="n"/>
      <c r="L1808" s="15">
        <f>K1805*Setup!$B$6</f>
        <v/>
      </c>
      <c r="M1808" s="15">
        <f>J1805-L1805</f>
        <v/>
      </c>
      <c r="N1808" s="21" t="n"/>
    </row>
    <row r="1809">
      <c r="A1809" s="295" t="n"/>
      <c r="B1809" s="14" t="n"/>
      <c r="C1809" s="15" t="n"/>
      <c r="D1809" s="15" t="n"/>
      <c r="E1809" s="15">
        <f>D1806*Setup!$B$5</f>
        <v/>
      </c>
      <c r="F1809" s="15">
        <f>D1806-E1806</f>
        <v/>
      </c>
      <c r="G1809" s="15" t="n"/>
      <c r="H1809" s="15" t="n"/>
      <c r="I1809" s="15" t="n"/>
      <c r="J1809" s="15">
        <f>C1806+F1806+G1806-I1806</f>
        <v/>
      </c>
      <c r="K1809" s="15" t="n"/>
      <c r="L1809" s="15">
        <f>K1806*Setup!$B$6</f>
        <v/>
      </c>
      <c r="M1809" s="15">
        <f>J1806-L1806</f>
        <v/>
      </c>
      <c r="N1809" s="21" t="n"/>
    </row>
    <row r="1810">
      <c r="A1810" s="295" t="n"/>
      <c r="B1810" s="14" t="n"/>
      <c r="C1810" s="15" t="n"/>
      <c r="D1810" s="15" t="n"/>
      <c r="E1810" s="15">
        <f>D1807*Setup!$B$5</f>
        <v/>
      </c>
      <c r="F1810" s="15">
        <f>D1807-E1807</f>
        <v/>
      </c>
      <c r="G1810" s="15" t="n"/>
      <c r="H1810" s="15" t="n"/>
      <c r="I1810" s="15" t="n"/>
      <c r="J1810" s="15">
        <f>C1807+F1807+G1807-I1807</f>
        <v/>
      </c>
      <c r="K1810" s="15" t="n"/>
      <c r="L1810" s="15">
        <f>K1807*Setup!$B$6</f>
        <v/>
      </c>
      <c r="M1810" s="15">
        <f>J1807-L1807</f>
        <v/>
      </c>
      <c r="N1810" s="21" t="n"/>
    </row>
    <row r="1811">
      <c r="A1811" s="295" t="n"/>
      <c r="B1811" s="14" t="n"/>
      <c r="C1811" s="15" t="n"/>
      <c r="D1811" s="15" t="n"/>
      <c r="E1811" s="15">
        <f>D1808*Setup!$B$5</f>
        <v/>
      </c>
      <c r="F1811" s="15">
        <f>D1808-E1808</f>
        <v/>
      </c>
      <c r="G1811" s="15" t="n"/>
      <c r="H1811" s="15" t="n"/>
      <c r="I1811" s="15" t="n"/>
      <c r="J1811" s="15">
        <f>C1808+F1808+G1808-I1808</f>
        <v/>
      </c>
      <c r="K1811" s="15" t="n"/>
      <c r="L1811" s="15">
        <f>K1808*Setup!$B$6</f>
        <v/>
      </c>
      <c r="M1811" s="15">
        <f>J1808-L1808</f>
        <v/>
      </c>
      <c r="N1811" s="21" t="n"/>
    </row>
    <row r="1812">
      <c r="A1812" s="295" t="n"/>
      <c r="B1812" s="14" t="n"/>
      <c r="C1812" s="15" t="n"/>
      <c r="D1812" s="15" t="n"/>
      <c r="E1812" s="15">
        <f>D1809*Setup!$B$5</f>
        <v/>
      </c>
      <c r="F1812" s="15">
        <f>D1809-E1809</f>
        <v/>
      </c>
      <c r="G1812" s="15" t="n"/>
      <c r="H1812" s="15" t="n"/>
      <c r="I1812" s="15" t="n"/>
      <c r="J1812" s="15">
        <f>C1809+F1809+G1809-I1809</f>
        <v/>
      </c>
      <c r="K1812" s="15" t="n"/>
      <c r="L1812" s="15">
        <f>K1809*Setup!$B$6</f>
        <v/>
      </c>
      <c r="M1812" s="15">
        <f>J1809-L1809</f>
        <v/>
      </c>
      <c r="N1812" s="21" t="n"/>
    </row>
    <row r="1813">
      <c r="A1813" s="295" t="n"/>
      <c r="B1813" s="14" t="n"/>
      <c r="C1813" s="15" t="n"/>
      <c r="D1813" s="15" t="n"/>
      <c r="E1813" s="15">
        <f>D1810*Setup!$B$5</f>
        <v/>
      </c>
      <c r="F1813" s="15">
        <f>D1810-E1810</f>
        <v/>
      </c>
      <c r="G1813" s="15" t="n"/>
      <c r="H1813" s="15" t="n"/>
      <c r="I1813" s="15" t="n"/>
      <c r="J1813" s="15">
        <f>C1810+F1810+G1810-I1810</f>
        <v/>
      </c>
      <c r="K1813" s="15" t="n"/>
      <c r="L1813" s="15">
        <f>K1810*Setup!$B$6</f>
        <v/>
      </c>
      <c r="M1813" s="15">
        <f>J1810-L1810</f>
        <v/>
      </c>
      <c r="N1813" s="21" t="n"/>
    </row>
    <row r="1814">
      <c r="A1814" s="295" t="n"/>
      <c r="B1814" s="14" t="n"/>
      <c r="C1814" s="15" t="n"/>
      <c r="D1814" s="15" t="n"/>
      <c r="E1814" s="15">
        <f>D1811*Setup!$B$5</f>
        <v/>
      </c>
      <c r="F1814" s="15">
        <f>D1811-E1811</f>
        <v/>
      </c>
      <c r="G1814" s="15" t="n"/>
      <c r="H1814" s="15" t="n"/>
      <c r="I1814" s="15" t="n"/>
      <c r="J1814" s="15">
        <f>C1811+F1811+G1811-I1811</f>
        <v/>
      </c>
      <c r="K1814" s="15" t="n"/>
      <c r="L1814" s="15">
        <f>K1811*Setup!$B$6</f>
        <v/>
      </c>
      <c r="M1814" s="15">
        <f>J1811-L1811</f>
        <v/>
      </c>
      <c r="N1814" s="21" t="n"/>
    </row>
    <row r="1815">
      <c r="A1815" s="295" t="n"/>
      <c r="B1815" s="14" t="n"/>
      <c r="C1815" s="15" t="n"/>
      <c r="D1815" s="15" t="n"/>
      <c r="E1815" s="15">
        <f>D1812*Setup!$B$5</f>
        <v/>
      </c>
      <c r="F1815" s="15">
        <f>D1812-E1812</f>
        <v/>
      </c>
      <c r="G1815" s="15" t="n"/>
      <c r="H1815" s="15" t="n"/>
      <c r="I1815" s="15" t="n"/>
      <c r="J1815" s="15">
        <f>C1812+F1812+G1812-I1812</f>
        <v/>
      </c>
      <c r="K1815" s="15" t="n"/>
      <c r="L1815" s="15">
        <f>K1812*Setup!$B$6</f>
        <v/>
      </c>
      <c r="M1815" s="15">
        <f>J1812-L1812</f>
        <v/>
      </c>
      <c r="N1815" s="21" t="n"/>
    </row>
    <row r="1816">
      <c r="A1816" s="295" t="n"/>
      <c r="B1816" s="14" t="n"/>
      <c r="C1816" s="15" t="n"/>
      <c r="D1816" s="15" t="n"/>
      <c r="E1816" s="15">
        <f>D1813*Setup!$B$5</f>
        <v/>
      </c>
      <c r="F1816" s="15">
        <f>D1813-E1813</f>
        <v/>
      </c>
      <c r="G1816" s="15" t="n"/>
      <c r="H1816" s="15" t="n"/>
      <c r="I1816" s="15" t="n"/>
      <c r="J1816" s="15">
        <f>C1813+F1813+G1813-I1813</f>
        <v/>
      </c>
      <c r="K1816" s="15" t="n"/>
      <c r="L1816" s="15">
        <f>K1813*Setup!$B$6</f>
        <v/>
      </c>
      <c r="M1816" s="15">
        <f>J1813-L1813</f>
        <v/>
      </c>
      <c r="N1816" s="21" t="n"/>
    </row>
    <row r="1817">
      <c r="A1817" s="295" t="n"/>
      <c r="B1817" s="14" t="n"/>
      <c r="C1817" s="15" t="n"/>
      <c r="D1817" s="15" t="n"/>
      <c r="E1817" s="15">
        <f>D1814*Setup!$B$5</f>
        <v/>
      </c>
      <c r="F1817" s="15">
        <f>D1814-E1814</f>
        <v/>
      </c>
      <c r="G1817" s="15" t="n"/>
      <c r="H1817" s="15" t="n"/>
      <c r="I1817" s="15" t="n"/>
      <c r="J1817" s="15">
        <f>C1814+F1814+G1814-I1814</f>
        <v/>
      </c>
      <c r="K1817" s="15" t="n"/>
      <c r="L1817" s="15">
        <f>K1814*Setup!$B$6</f>
        <v/>
      </c>
      <c r="M1817" s="15">
        <f>J1814-L1814</f>
        <v/>
      </c>
      <c r="N1817" s="21" t="n"/>
    </row>
    <row r="1818">
      <c r="A1818" s="295" t="n"/>
      <c r="B1818" s="14" t="n"/>
      <c r="C1818" s="15" t="n"/>
      <c r="D1818" s="15" t="n"/>
      <c r="E1818" s="15">
        <f>D1815*Setup!$B$5</f>
        <v/>
      </c>
      <c r="F1818" s="15">
        <f>D1815-E1815</f>
        <v/>
      </c>
      <c r="G1818" s="15" t="n"/>
      <c r="H1818" s="15" t="n"/>
      <c r="I1818" s="15" t="n"/>
      <c r="J1818" s="15">
        <f>C1815+F1815+G1815-I1815</f>
        <v/>
      </c>
      <c r="K1818" s="15" t="n"/>
      <c r="L1818" s="15">
        <f>K1815*Setup!$B$6</f>
        <v/>
      </c>
      <c r="M1818" s="15">
        <f>J1815-L1815</f>
        <v/>
      </c>
      <c r="N1818" s="21" t="n"/>
    </row>
    <row r="1819">
      <c r="A1819" s="295" t="n"/>
      <c r="B1819" s="14" t="n"/>
      <c r="C1819" s="15" t="n"/>
      <c r="D1819" s="15" t="n"/>
      <c r="E1819" s="15">
        <f>D1816*Setup!$B$5</f>
        <v/>
      </c>
      <c r="F1819" s="15">
        <f>D1816-E1816</f>
        <v/>
      </c>
      <c r="G1819" s="15" t="n"/>
      <c r="H1819" s="15" t="n"/>
      <c r="I1819" s="15" t="n"/>
      <c r="J1819" s="15">
        <f>C1816+F1816+G1816-I1816</f>
        <v/>
      </c>
      <c r="K1819" s="15" t="n"/>
      <c r="L1819" s="15">
        <f>K1816*Setup!$B$6</f>
        <v/>
      </c>
      <c r="M1819" s="15">
        <f>J1816-L1816</f>
        <v/>
      </c>
      <c r="N1819" s="21" t="n"/>
    </row>
    <row r="1820">
      <c r="A1820" s="295" t="n"/>
      <c r="B1820" s="14" t="n"/>
      <c r="C1820" s="15" t="n"/>
      <c r="D1820" s="15" t="n"/>
      <c r="E1820" s="15">
        <f>D1817*Setup!$B$5</f>
        <v/>
      </c>
      <c r="F1820" s="15">
        <f>D1817-E1817</f>
        <v/>
      </c>
      <c r="G1820" s="15" t="n"/>
      <c r="H1820" s="15" t="n"/>
      <c r="I1820" s="15" t="n"/>
      <c r="J1820" s="15">
        <f>C1817+F1817+G1817-I1817</f>
        <v/>
      </c>
      <c r="K1820" s="15" t="n"/>
      <c r="L1820" s="15">
        <f>K1817*Setup!$B$6</f>
        <v/>
      </c>
      <c r="M1820" s="15">
        <f>J1817-L1817</f>
        <v/>
      </c>
      <c r="N1820" s="21" t="n"/>
    </row>
    <row r="1821">
      <c r="A1821" s="295" t="n"/>
      <c r="B1821" s="14" t="n"/>
      <c r="C1821" s="15" t="n"/>
      <c r="D1821" s="15" t="n"/>
      <c r="E1821" s="15">
        <f>D1818*Setup!$B$5</f>
        <v/>
      </c>
      <c r="F1821" s="15">
        <f>D1818-E1818</f>
        <v/>
      </c>
      <c r="G1821" s="15" t="n"/>
      <c r="H1821" s="15" t="n"/>
      <c r="I1821" s="15" t="n"/>
      <c r="J1821" s="15">
        <f>C1818+F1818+G1818-I1818</f>
        <v/>
      </c>
      <c r="K1821" s="15" t="n"/>
      <c r="L1821" s="15">
        <f>K1818*Setup!$B$6</f>
        <v/>
      </c>
      <c r="M1821" s="15">
        <f>J1818-L1818</f>
        <v/>
      </c>
      <c r="N1821" s="21" t="n"/>
    </row>
    <row r="1822">
      <c r="A1822" s="295" t="n"/>
      <c r="B1822" s="14" t="n"/>
      <c r="C1822" s="15" t="n"/>
      <c r="D1822" s="15" t="n"/>
      <c r="E1822" s="15">
        <f>D1819*Setup!$B$5</f>
        <v/>
      </c>
      <c r="F1822" s="15">
        <f>D1819-E1819</f>
        <v/>
      </c>
      <c r="G1822" s="15" t="n"/>
      <c r="H1822" s="15" t="n"/>
      <c r="I1822" s="15" t="n"/>
      <c r="J1822" s="15">
        <f>C1819+F1819+G1819-I1819</f>
        <v/>
      </c>
      <c r="K1822" s="15" t="n"/>
      <c r="L1822" s="15">
        <f>K1819*Setup!$B$6</f>
        <v/>
      </c>
      <c r="M1822" s="15">
        <f>J1819-L1819</f>
        <v/>
      </c>
      <c r="N1822" s="21" t="n"/>
    </row>
    <row r="1823">
      <c r="A1823" s="295" t="n"/>
      <c r="B1823" s="14" t="n"/>
      <c r="C1823" s="15" t="n"/>
      <c r="D1823" s="15" t="n"/>
      <c r="E1823" s="15">
        <f>D1820*Setup!$B$5</f>
        <v/>
      </c>
      <c r="F1823" s="15">
        <f>D1820-E1820</f>
        <v/>
      </c>
      <c r="G1823" s="15" t="n"/>
      <c r="H1823" s="15" t="n"/>
      <c r="I1823" s="15" t="n"/>
      <c r="J1823" s="15">
        <f>C1820+F1820+G1820-I1820</f>
        <v/>
      </c>
      <c r="K1823" s="15" t="n"/>
      <c r="L1823" s="15">
        <f>K1820*Setup!$B$6</f>
        <v/>
      </c>
      <c r="M1823" s="15">
        <f>J1820-L1820</f>
        <v/>
      </c>
      <c r="N1823" s="21" t="n"/>
    </row>
    <row r="1824">
      <c r="A1824" s="295" t="n"/>
      <c r="B1824" s="14" t="n"/>
      <c r="C1824" s="15" t="n"/>
      <c r="D1824" s="15" t="n"/>
      <c r="E1824" s="15">
        <f>D1821*Setup!$B$5</f>
        <v/>
      </c>
      <c r="F1824" s="15">
        <f>D1821-E1821</f>
        <v/>
      </c>
      <c r="G1824" s="15" t="n"/>
      <c r="H1824" s="15" t="n"/>
      <c r="I1824" s="15" t="n"/>
      <c r="J1824" s="15">
        <f>C1821+F1821+G1821-I1821</f>
        <v/>
      </c>
      <c r="K1824" s="15" t="n"/>
      <c r="L1824" s="15">
        <f>K1821*Setup!$B$6</f>
        <v/>
      </c>
      <c r="M1824" s="15">
        <f>J1821-L1821</f>
        <v/>
      </c>
      <c r="N1824" s="21" t="n"/>
    </row>
    <row r="1825">
      <c r="A1825" s="295" t="n"/>
      <c r="B1825" s="14" t="n"/>
      <c r="C1825" s="15" t="n"/>
      <c r="D1825" s="15" t="n"/>
      <c r="E1825" s="15">
        <f>D1822*Setup!$B$5</f>
        <v/>
      </c>
      <c r="F1825" s="15">
        <f>D1822-E1822</f>
        <v/>
      </c>
      <c r="G1825" s="15" t="n"/>
      <c r="H1825" s="15" t="n"/>
      <c r="I1825" s="15" t="n"/>
      <c r="J1825" s="15">
        <f>C1822+F1822+G1822-I1822</f>
        <v/>
      </c>
      <c r="K1825" s="15" t="n"/>
      <c r="L1825" s="15">
        <f>K1822*Setup!$B$6</f>
        <v/>
      </c>
      <c r="M1825" s="15">
        <f>J1822-L1822</f>
        <v/>
      </c>
      <c r="N1825" s="21" t="n"/>
    </row>
    <row r="1826">
      <c r="A1826" s="295" t="n"/>
      <c r="B1826" s="14" t="n"/>
      <c r="C1826" s="15" t="n"/>
      <c r="D1826" s="15" t="n"/>
      <c r="E1826" s="15">
        <f>D1823*Setup!$B$5</f>
        <v/>
      </c>
      <c r="F1826" s="15">
        <f>D1823-E1823</f>
        <v/>
      </c>
      <c r="G1826" s="15" t="n"/>
      <c r="H1826" s="15" t="n"/>
      <c r="I1826" s="15" t="n"/>
      <c r="J1826" s="15">
        <f>C1823+F1823+G1823-I1823</f>
        <v/>
      </c>
      <c r="K1826" s="15" t="n"/>
      <c r="L1826" s="15">
        <f>K1823*Setup!$B$6</f>
        <v/>
      </c>
      <c r="M1826" s="15">
        <f>J1823-L1823</f>
        <v/>
      </c>
      <c r="N1826" s="21" t="n"/>
    </row>
    <row r="1827">
      <c r="A1827" s="295" t="n"/>
      <c r="B1827" s="14" t="n"/>
      <c r="C1827" s="15" t="n"/>
      <c r="D1827" s="15" t="n"/>
      <c r="E1827" s="15">
        <f>D1824*Setup!$B$5</f>
        <v/>
      </c>
      <c r="F1827" s="15">
        <f>D1824-E1824</f>
        <v/>
      </c>
      <c r="G1827" s="15" t="n"/>
      <c r="H1827" s="15" t="n"/>
      <c r="I1827" s="15" t="n"/>
      <c r="J1827" s="15">
        <f>C1824+F1824+G1824-I1824</f>
        <v/>
      </c>
      <c r="K1827" s="15" t="n"/>
      <c r="L1827" s="15">
        <f>K1824*Setup!$B$6</f>
        <v/>
      </c>
      <c r="M1827" s="15">
        <f>J1824-L1824</f>
        <v/>
      </c>
      <c r="N1827" s="21" t="n"/>
    </row>
    <row r="1828">
      <c r="A1828" s="295" t="n"/>
      <c r="B1828" s="14" t="n"/>
      <c r="C1828" s="15" t="n"/>
      <c r="D1828" s="15" t="n"/>
      <c r="E1828" s="15">
        <f>D1825*Setup!$B$5</f>
        <v/>
      </c>
      <c r="F1828" s="15">
        <f>D1825-E1825</f>
        <v/>
      </c>
      <c r="G1828" s="15" t="n"/>
      <c r="H1828" s="15" t="n"/>
      <c r="I1828" s="15" t="n"/>
      <c r="J1828" s="15">
        <f>C1825+F1825+G1825-I1825</f>
        <v/>
      </c>
      <c r="K1828" s="15" t="n"/>
      <c r="L1828" s="15">
        <f>K1825*Setup!$B$6</f>
        <v/>
      </c>
      <c r="M1828" s="15">
        <f>J1825-L1825</f>
        <v/>
      </c>
      <c r="N1828" s="21" t="n"/>
    </row>
    <row r="1829">
      <c r="A1829" s="295" t="n"/>
      <c r="B1829" s="14" t="n"/>
      <c r="C1829" s="15" t="n"/>
      <c r="D1829" s="15" t="n"/>
      <c r="E1829" s="15">
        <f>D1826*Setup!$B$5</f>
        <v/>
      </c>
      <c r="F1829" s="15">
        <f>D1826-E1826</f>
        <v/>
      </c>
      <c r="G1829" s="15" t="n"/>
      <c r="H1829" s="15" t="n"/>
      <c r="I1829" s="15" t="n"/>
      <c r="J1829" s="15">
        <f>C1826+F1826+G1826-I1826</f>
        <v/>
      </c>
      <c r="K1829" s="15" t="n"/>
      <c r="L1829" s="15">
        <f>K1826*Setup!$B$6</f>
        <v/>
      </c>
      <c r="M1829" s="15">
        <f>J1826-L1826</f>
        <v/>
      </c>
      <c r="N1829" s="21" t="n"/>
    </row>
    <row r="1830">
      <c r="A1830" s="295" t="n"/>
      <c r="B1830" s="14" t="n"/>
      <c r="C1830" s="15" t="n"/>
      <c r="D1830" s="15" t="n"/>
      <c r="E1830" s="15">
        <f>D1827*Setup!$B$5</f>
        <v/>
      </c>
      <c r="F1830" s="15">
        <f>D1827-E1827</f>
        <v/>
      </c>
      <c r="G1830" s="15" t="n"/>
      <c r="H1830" s="15" t="n"/>
      <c r="I1830" s="15" t="n"/>
      <c r="J1830" s="15">
        <f>C1827+F1827+G1827-I1827</f>
        <v/>
      </c>
      <c r="K1830" s="15" t="n"/>
      <c r="L1830" s="15">
        <f>K1827*Setup!$B$6</f>
        <v/>
      </c>
      <c r="M1830" s="15">
        <f>J1827-L1827</f>
        <v/>
      </c>
      <c r="N1830" s="21" t="n"/>
    </row>
    <row r="1831">
      <c r="A1831" s="295" t="n"/>
      <c r="B1831" s="14" t="n"/>
      <c r="C1831" s="15" t="n"/>
      <c r="D1831" s="15" t="n"/>
      <c r="E1831" s="15">
        <f>D1828*Setup!$B$5</f>
        <v/>
      </c>
      <c r="F1831" s="15">
        <f>D1828-E1828</f>
        <v/>
      </c>
      <c r="G1831" s="15" t="n"/>
      <c r="H1831" s="15" t="n"/>
      <c r="I1831" s="15" t="n"/>
      <c r="J1831" s="15">
        <f>C1828+F1828+G1828-I1828</f>
        <v/>
      </c>
      <c r="K1831" s="15" t="n"/>
      <c r="L1831" s="15">
        <f>K1828*Setup!$B$6</f>
        <v/>
      </c>
      <c r="M1831" s="15">
        <f>J1828-L1828</f>
        <v/>
      </c>
      <c r="N1831" s="21" t="n"/>
    </row>
    <row r="1832">
      <c r="A1832" s="295" t="n"/>
      <c r="B1832" s="14" t="n"/>
      <c r="C1832" s="15" t="n"/>
      <c r="D1832" s="15" t="n"/>
      <c r="E1832" s="15">
        <f>D1829*Setup!$B$5</f>
        <v/>
      </c>
      <c r="F1832" s="15">
        <f>D1829-E1829</f>
        <v/>
      </c>
      <c r="G1832" s="15" t="n"/>
      <c r="H1832" s="15" t="n"/>
      <c r="I1832" s="15" t="n"/>
      <c r="J1832" s="15">
        <f>C1829+F1829+G1829-I1829</f>
        <v/>
      </c>
      <c r="K1832" s="15" t="n"/>
      <c r="L1832" s="15">
        <f>K1829*Setup!$B$6</f>
        <v/>
      </c>
      <c r="M1832" s="15">
        <f>J1829-L1829</f>
        <v/>
      </c>
      <c r="N1832" s="21" t="n"/>
    </row>
    <row r="1833">
      <c r="A1833" s="295" t="n"/>
      <c r="B1833" s="14" t="n"/>
      <c r="C1833" s="15" t="n"/>
      <c r="D1833" s="15" t="n"/>
      <c r="E1833" s="15">
        <f>D1830*Setup!$B$5</f>
        <v/>
      </c>
      <c r="F1833" s="15">
        <f>D1830-E1830</f>
        <v/>
      </c>
      <c r="G1833" s="15" t="n"/>
      <c r="H1833" s="15" t="n"/>
      <c r="I1833" s="15" t="n"/>
      <c r="J1833" s="15">
        <f>C1830+F1830+G1830-I1830</f>
        <v/>
      </c>
      <c r="K1833" s="15" t="n"/>
      <c r="L1833" s="15">
        <f>K1830*Setup!$B$6</f>
        <v/>
      </c>
      <c r="M1833" s="15">
        <f>J1830-L1830</f>
        <v/>
      </c>
      <c r="N1833" s="21" t="n"/>
    </row>
    <row r="1834">
      <c r="A1834" s="295" t="n"/>
      <c r="B1834" s="14" t="n"/>
      <c r="C1834" s="15" t="n"/>
      <c r="D1834" s="15" t="n"/>
      <c r="E1834" s="15">
        <f>D1831*Setup!$B$5</f>
        <v/>
      </c>
      <c r="F1834" s="15">
        <f>D1831-E1831</f>
        <v/>
      </c>
      <c r="G1834" s="15" t="n"/>
      <c r="H1834" s="15" t="n"/>
      <c r="I1834" s="15" t="n"/>
      <c r="J1834" s="15">
        <f>C1831+F1831+G1831-I1831</f>
        <v/>
      </c>
      <c r="K1834" s="15" t="n"/>
      <c r="L1834" s="15">
        <f>K1831*Setup!$B$6</f>
        <v/>
      </c>
      <c r="M1834" s="15">
        <f>J1831-L1831</f>
        <v/>
      </c>
      <c r="N1834" s="21" t="n"/>
    </row>
    <row r="1835">
      <c r="A1835" s="295" t="n"/>
      <c r="B1835" s="14" t="n"/>
      <c r="C1835" s="15" t="n"/>
      <c r="D1835" s="15" t="n"/>
      <c r="E1835" s="15">
        <f>D1832*Setup!$B$5</f>
        <v/>
      </c>
      <c r="F1835" s="15">
        <f>D1832-E1832</f>
        <v/>
      </c>
      <c r="G1835" s="15" t="n"/>
      <c r="H1835" s="15" t="n"/>
      <c r="I1835" s="15" t="n"/>
      <c r="J1835" s="15">
        <f>C1832+F1832+G1832-I1832</f>
        <v/>
      </c>
      <c r="K1835" s="15" t="n"/>
      <c r="L1835" s="15">
        <f>K1832*Setup!$B$6</f>
        <v/>
      </c>
      <c r="M1835" s="15">
        <f>J1832-L1832</f>
        <v/>
      </c>
      <c r="N1835" s="21" t="n"/>
    </row>
    <row r="1836">
      <c r="A1836" s="295" t="n"/>
      <c r="B1836" s="14" t="n"/>
      <c r="C1836" s="15" t="n"/>
      <c r="D1836" s="15" t="n"/>
      <c r="E1836" s="15">
        <f>D1833*Setup!$B$5</f>
        <v/>
      </c>
      <c r="F1836" s="15">
        <f>D1833-E1833</f>
        <v/>
      </c>
      <c r="G1836" s="15" t="n"/>
      <c r="H1836" s="15" t="n"/>
      <c r="I1836" s="15" t="n"/>
      <c r="J1836" s="15">
        <f>C1833+F1833+G1833-I1833</f>
        <v/>
      </c>
      <c r="K1836" s="15" t="n"/>
      <c r="L1836" s="15">
        <f>K1833*Setup!$B$6</f>
        <v/>
      </c>
      <c r="M1836" s="15">
        <f>J1833-L1833</f>
        <v/>
      </c>
      <c r="N1836" s="21" t="n"/>
    </row>
    <row r="1837">
      <c r="A1837" s="295" t="n"/>
      <c r="B1837" s="14" t="n"/>
      <c r="C1837" s="15" t="n"/>
      <c r="D1837" s="15" t="n"/>
      <c r="E1837" s="15">
        <f>D1834*Setup!$B$5</f>
        <v/>
      </c>
      <c r="F1837" s="15">
        <f>D1834-E1834</f>
        <v/>
      </c>
      <c r="G1837" s="15" t="n"/>
      <c r="H1837" s="15" t="n"/>
      <c r="I1837" s="15" t="n"/>
      <c r="J1837" s="15">
        <f>C1834+F1834+G1834-I1834</f>
        <v/>
      </c>
      <c r="K1837" s="15" t="n"/>
      <c r="L1837" s="15">
        <f>K1834*Setup!$B$6</f>
        <v/>
      </c>
      <c r="M1837" s="15">
        <f>J1834-L1834</f>
        <v/>
      </c>
      <c r="N1837" s="21" t="n"/>
    </row>
    <row r="1838">
      <c r="A1838" s="295" t="n"/>
      <c r="B1838" s="14" t="n"/>
      <c r="C1838" s="15" t="n"/>
      <c r="D1838" s="15" t="n"/>
      <c r="E1838" s="15">
        <f>D1835*Setup!$B$5</f>
        <v/>
      </c>
      <c r="F1838" s="15">
        <f>D1835-E1835</f>
        <v/>
      </c>
      <c r="G1838" s="15" t="n"/>
      <c r="H1838" s="15" t="n"/>
      <c r="I1838" s="15" t="n"/>
      <c r="J1838" s="15">
        <f>C1835+F1835+G1835-I1835</f>
        <v/>
      </c>
      <c r="K1838" s="15" t="n"/>
      <c r="L1838" s="15">
        <f>K1835*Setup!$B$6</f>
        <v/>
      </c>
      <c r="M1838" s="15">
        <f>J1835-L1835</f>
        <v/>
      </c>
      <c r="N1838" s="21" t="n"/>
    </row>
    <row r="1839">
      <c r="A1839" s="295" t="n"/>
      <c r="B1839" s="14" t="n"/>
      <c r="C1839" s="15" t="n"/>
      <c r="D1839" s="15" t="n"/>
      <c r="E1839" s="15">
        <f>D1836*Setup!$B$5</f>
        <v/>
      </c>
      <c r="F1839" s="15">
        <f>D1836-E1836</f>
        <v/>
      </c>
      <c r="G1839" s="15" t="n"/>
      <c r="H1839" s="15" t="n"/>
      <c r="I1839" s="15" t="n"/>
      <c r="J1839" s="15">
        <f>C1836+F1836+G1836-I1836</f>
        <v/>
      </c>
      <c r="K1839" s="15" t="n"/>
      <c r="L1839" s="15">
        <f>K1836*Setup!$B$6</f>
        <v/>
      </c>
      <c r="M1839" s="15">
        <f>J1836-L1836</f>
        <v/>
      </c>
      <c r="N1839" s="21" t="n"/>
    </row>
    <row r="1840">
      <c r="A1840" s="295" t="n"/>
      <c r="B1840" s="14" t="n"/>
      <c r="C1840" s="15" t="n"/>
      <c r="D1840" s="15" t="n"/>
      <c r="E1840" s="15">
        <f>D1837*Setup!$B$5</f>
        <v/>
      </c>
      <c r="F1840" s="15">
        <f>D1837-E1837</f>
        <v/>
      </c>
      <c r="G1840" s="15" t="n"/>
      <c r="H1840" s="15" t="n"/>
      <c r="I1840" s="15" t="n"/>
      <c r="J1840" s="15">
        <f>C1837+F1837+G1837-I1837</f>
        <v/>
      </c>
      <c r="K1840" s="15" t="n"/>
      <c r="L1840" s="15">
        <f>K1837*Setup!$B$6</f>
        <v/>
      </c>
      <c r="M1840" s="15">
        <f>J1837-L1837</f>
        <v/>
      </c>
      <c r="N1840" s="21" t="n"/>
    </row>
    <row r="1841">
      <c r="A1841" s="295" t="n"/>
      <c r="B1841" s="14" t="n"/>
      <c r="C1841" s="15" t="n"/>
      <c r="D1841" s="15" t="n"/>
      <c r="E1841" s="15">
        <f>D1838*Setup!$B$5</f>
        <v/>
      </c>
      <c r="F1841" s="15">
        <f>D1838-E1838</f>
        <v/>
      </c>
      <c r="G1841" s="15" t="n"/>
      <c r="H1841" s="15" t="n"/>
      <c r="I1841" s="15" t="n"/>
      <c r="J1841" s="15">
        <f>C1838+F1838+G1838-I1838</f>
        <v/>
      </c>
      <c r="K1841" s="15" t="n"/>
      <c r="L1841" s="15">
        <f>K1838*Setup!$B$6</f>
        <v/>
      </c>
      <c r="M1841" s="15">
        <f>J1838-L1838</f>
        <v/>
      </c>
      <c r="N1841" s="21" t="n"/>
    </row>
    <row r="1842">
      <c r="A1842" s="295" t="n"/>
      <c r="B1842" s="14" t="n"/>
      <c r="C1842" s="15" t="n"/>
      <c r="D1842" s="15" t="n"/>
      <c r="E1842" s="15">
        <f>D1839*Setup!$B$5</f>
        <v/>
      </c>
      <c r="F1842" s="15">
        <f>D1839-E1839</f>
        <v/>
      </c>
      <c r="G1842" s="15" t="n"/>
      <c r="H1842" s="15" t="n"/>
      <c r="I1842" s="15" t="n"/>
      <c r="J1842" s="15">
        <f>C1839+F1839+G1839-I1839</f>
        <v/>
      </c>
      <c r="K1842" s="15" t="n"/>
      <c r="L1842" s="15">
        <f>K1839*Setup!$B$6</f>
        <v/>
      </c>
      <c r="M1842" s="15">
        <f>J1839-L1839</f>
        <v/>
      </c>
      <c r="N1842" s="21" t="n"/>
    </row>
    <row r="1843">
      <c r="A1843" s="295" t="n"/>
      <c r="B1843" s="14" t="n"/>
      <c r="C1843" s="15" t="n"/>
      <c r="D1843" s="15" t="n"/>
      <c r="E1843" s="15">
        <f>D1840*Setup!$B$5</f>
        <v/>
      </c>
      <c r="F1843" s="15">
        <f>D1840-E1840</f>
        <v/>
      </c>
      <c r="G1843" s="15" t="n"/>
      <c r="H1843" s="15" t="n"/>
      <c r="I1843" s="15" t="n"/>
      <c r="J1843" s="15">
        <f>C1840+F1840+G1840-I1840</f>
        <v/>
      </c>
      <c r="K1843" s="15" t="n"/>
      <c r="L1843" s="15">
        <f>K1840*Setup!$B$6</f>
        <v/>
      </c>
      <c r="M1843" s="15">
        <f>J1840-L1840</f>
        <v/>
      </c>
      <c r="N1843" s="21" t="n"/>
    </row>
    <row r="1844">
      <c r="A1844" s="295" t="n"/>
      <c r="B1844" s="14" t="n"/>
      <c r="C1844" s="15" t="n"/>
      <c r="D1844" s="15" t="n"/>
      <c r="E1844" s="15">
        <f>D1841*Setup!$B$5</f>
        <v/>
      </c>
      <c r="F1844" s="15">
        <f>D1841-E1841</f>
        <v/>
      </c>
      <c r="G1844" s="15" t="n"/>
      <c r="H1844" s="15" t="n"/>
      <c r="I1844" s="15" t="n"/>
      <c r="J1844" s="15">
        <f>C1841+F1841+G1841-I1841</f>
        <v/>
      </c>
      <c r="K1844" s="15" t="n"/>
      <c r="L1844" s="15">
        <f>K1841*Setup!$B$6</f>
        <v/>
      </c>
      <c r="M1844" s="15">
        <f>J1841-L1841</f>
        <v/>
      </c>
      <c r="N1844" s="21" t="n"/>
    </row>
    <row r="1845">
      <c r="A1845" s="295" t="n"/>
      <c r="B1845" s="14" t="n"/>
      <c r="C1845" s="15" t="n"/>
      <c r="D1845" s="15" t="n"/>
      <c r="E1845" s="15">
        <f>D1842*Setup!$B$5</f>
        <v/>
      </c>
      <c r="F1845" s="15">
        <f>D1842-E1842</f>
        <v/>
      </c>
      <c r="G1845" s="15" t="n"/>
      <c r="H1845" s="15" t="n"/>
      <c r="I1845" s="15" t="n"/>
      <c r="J1845" s="15">
        <f>C1842+F1842+G1842-I1842</f>
        <v/>
      </c>
      <c r="K1845" s="15" t="n"/>
      <c r="L1845" s="15">
        <f>K1842*Setup!$B$6</f>
        <v/>
      </c>
      <c r="M1845" s="15">
        <f>J1842-L1842</f>
        <v/>
      </c>
      <c r="N1845" s="21" t="n"/>
    </row>
    <row r="1846">
      <c r="A1846" s="295" t="n"/>
      <c r="B1846" s="14" t="n"/>
      <c r="C1846" s="15" t="n"/>
      <c r="D1846" s="15" t="n"/>
      <c r="E1846" s="15">
        <f>D1843*Setup!$B$5</f>
        <v/>
      </c>
      <c r="F1846" s="15">
        <f>D1843-E1843</f>
        <v/>
      </c>
      <c r="G1846" s="15" t="n"/>
      <c r="H1846" s="15" t="n"/>
      <c r="I1846" s="15" t="n"/>
      <c r="J1846" s="15">
        <f>C1843+F1843+G1843-I1843</f>
        <v/>
      </c>
      <c r="K1846" s="15" t="n"/>
      <c r="L1846" s="15">
        <f>K1843*Setup!$B$6</f>
        <v/>
      </c>
      <c r="M1846" s="15">
        <f>J1843-L1843</f>
        <v/>
      </c>
      <c r="N1846" s="21" t="n"/>
    </row>
    <row r="1847">
      <c r="A1847" s="295" t="n"/>
      <c r="B1847" s="14" t="n"/>
      <c r="C1847" s="15" t="n"/>
      <c r="D1847" s="15" t="n"/>
      <c r="E1847" s="15">
        <f>D1844*Setup!$B$5</f>
        <v/>
      </c>
      <c r="F1847" s="15">
        <f>D1844-E1844</f>
        <v/>
      </c>
      <c r="G1847" s="15" t="n"/>
      <c r="H1847" s="15" t="n"/>
      <c r="I1847" s="15" t="n"/>
      <c r="J1847" s="15">
        <f>C1844+F1844+G1844-I1844</f>
        <v/>
      </c>
      <c r="K1847" s="15" t="n"/>
      <c r="L1847" s="15">
        <f>K1844*Setup!$B$6</f>
        <v/>
      </c>
      <c r="M1847" s="15">
        <f>J1844-L1844</f>
        <v/>
      </c>
      <c r="N1847" s="21" t="n"/>
    </row>
    <row r="1848">
      <c r="A1848" s="295" t="n"/>
      <c r="B1848" s="14" t="n"/>
      <c r="C1848" s="15" t="n"/>
      <c r="D1848" s="15" t="n"/>
      <c r="E1848" s="15">
        <f>D1845*Setup!$B$5</f>
        <v/>
      </c>
      <c r="F1848" s="15">
        <f>D1845-E1845</f>
        <v/>
      </c>
      <c r="G1848" s="15" t="n"/>
      <c r="H1848" s="15" t="n"/>
      <c r="I1848" s="15" t="n"/>
      <c r="J1848" s="15">
        <f>C1845+F1845+G1845-I1845</f>
        <v/>
      </c>
      <c r="K1848" s="15" t="n"/>
      <c r="L1848" s="15">
        <f>K1845*Setup!$B$6</f>
        <v/>
      </c>
      <c r="M1848" s="15">
        <f>J1845-L1845</f>
        <v/>
      </c>
      <c r="N1848" s="21" t="n"/>
    </row>
    <row r="1849">
      <c r="A1849" s="295" t="n"/>
      <c r="B1849" s="14" t="n"/>
      <c r="C1849" s="15" t="n"/>
      <c r="D1849" s="15" t="n"/>
      <c r="E1849" s="15">
        <f>D1846*Setup!$B$5</f>
        <v/>
      </c>
      <c r="F1849" s="15">
        <f>D1846-E1846</f>
        <v/>
      </c>
      <c r="G1849" s="15" t="n"/>
      <c r="H1849" s="15" t="n"/>
      <c r="I1849" s="15" t="n"/>
      <c r="J1849" s="15">
        <f>C1846+F1846+G1846-I1846</f>
        <v/>
      </c>
      <c r="K1849" s="15" t="n"/>
      <c r="L1849" s="15">
        <f>K1846*Setup!$B$6</f>
        <v/>
      </c>
      <c r="M1849" s="15">
        <f>J1846-L1846</f>
        <v/>
      </c>
      <c r="N1849" s="21" t="n"/>
    </row>
    <row r="1850">
      <c r="A1850" s="295" t="n"/>
      <c r="B1850" s="14" t="n"/>
      <c r="C1850" s="15" t="n"/>
      <c r="D1850" s="15" t="n"/>
      <c r="E1850" s="15">
        <f>D1847*Setup!$B$5</f>
        <v/>
      </c>
      <c r="F1850" s="15">
        <f>D1847-E1847</f>
        <v/>
      </c>
      <c r="G1850" s="15" t="n"/>
      <c r="H1850" s="15" t="n"/>
      <c r="I1850" s="15" t="n"/>
      <c r="J1850" s="15">
        <f>C1847+F1847+G1847-I1847</f>
        <v/>
      </c>
      <c r="K1850" s="15" t="n"/>
      <c r="L1850" s="15">
        <f>K1847*Setup!$B$6</f>
        <v/>
      </c>
      <c r="M1850" s="15">
        <f>J1847-L1847</f>
        <v/>
      </c>
      <c r="N1850" s="21" t="n"/>
    </row>
    <row r="1851">
      <c r="A1851" s="295" t="n"/>
      <c r="B1851" s="14" t="n"/>
      <c r="C1851" s="15" t="n"/>
      <c r="D1851" s="15" t="n"/>
      <c r="E1851" s="15">
        <f>D1848*Setup!$B$5</f>
        <v/>
      </c>
      <c r="F1851" s="15">
        <f>D1848-E1848</f>
        <v/>
      </c>
      <c r="G1851" s="15" t="n"/>
      <c r="H1851" s="15" t="n"/>
      <c r="I1851" s="15" t="n"/>
      <c r="J1851" s="15">
        <f>C1848+F1848+G1848-I1848</f>
        <v/>
      </c>
      <c r="K1851" s="15" t="n"/>
      <c r="L1851" s="15">
        <f>K1848*Setup!$B$6</f>
        <v/>
      </c>
      <c r="M1851" s="15">
        <f>J1848-L1848</f>
        <v/>
      </c>
      <c r="N1851" s="21" t="n"/>
    </row>
    <row r="1852">
      <c r="A1852" s="295" t="n"/>
      <c r="B1852" s="14" t="n"/>
      <c r="C1852" s="15" t="n"/>
      <c r="D1852" s="15" t="n"/>
      <c r="E1852" s="15">
        <f>D1849*Setup!$B$5</f>
        <v/>
      </c>
      <c r="F1852" s="15">
        <f>D1849-E1849</f>
        <v/>
      </c>
      <c r="G1852" s="15" t="n"/>
      <c r="H1852" s="15" t="n"/>
      <c r="I1852" s="15" t="n"/>
      <c r="J1852" s="15">
        <f>C1849+F1849+G1849-I1849</f>
        <v/>
      </c>
      <c r="K1852" s="15" t="n"/>
      <c r="L1852" s="15">
        <f>K1849*Setup!$B$6</f>
        <v/>
      </c>
      <c r="M1852" s="15">
        <f>J1849-L1849</f>
        <v/>
      </c>
      <c r="N1852" s="21" t="n"/>
    </row>
    <row r="1853">
      <c r="A1853" s="295" t="n"/>
      <c r="B1853" s="14" t="n"/>
      <c r="C1853" s="15" t="n"/>
      <c r="D1853" s="15" t="n"/>
      <c r="E1853" s="15">
        <f>D1850*Setup!$B$5</f>
        <v/>
      </c>
      <c r="F1853" s="15">
        <f>D1850-E1850</f>
        <v/>
      </c>
      <c r="G1853" s="15" t="n"/>
      <c r="H1853" s="15" t="n"/>
      <c r="I1853" s="15" t="n"/>
      <c r="J1853" s="15">
        <f>C1850+F1850+G1850-I1850</f>
        <v/>
      </c>
      <c r="K1853" s="15" t="n"/>
      <c r="L1853" s="15">
        <f>K1850*Setup!$B$6</f>
        <v/>
      </c>
      <c r="M1853" s="15">
        <f>J1850-L1850</f>
        <v/>
      </c>
      <c r="N1853" s="21" t="n"/>
    </row>
    <row r="1854">
      <c r="A1854" s="295" t="n"/>
      <c r="B1854" s="14" t="n"/>
      <c r="C1854" s="15" t="n"/>
      <c r="D1854" s="15" t="n"/>
      <c r="E1854" s="15">
        <f>D1851*Setup!$B$5</f>
        <v/>
      </c>
      <c r="F1854" s="15">
        <f>D1851-E1851</f>
        <v/>
      </c>
      <c r="G1854" s="15" t="n"/>
      <c r="H1854" s="15" t="n"/>
      <c r="I1854" s="15" t="n"/>
      <c r="J1854" s="15">
        <f>C1851+F1851+G1851-I1851</f>
        <v/>
      </c>
      <c r="K1854" s="15" t="n"/>
      <c r="L1854" s="15">
        <f>K1851*Setup!$B$6</f>
        <v/>
      </c>
      <c r="M1854" s="15">
        <f>J1851-L1851</f>
        <v/>
      </c>
      <c r="N1854" s="21" t="n"/>
    </row>
    <row r="1855">
      <c r="A1855" s="295" t="n"/>
      <c r="B1855" s="14" t="n"/>
      <c r="C1855" s="15" t="n"/>
      <c r="D1855" s="15" t="n"/>
      <c r="E1855" s="15">
        <f>D1852*Setup!$B$5</f>
        <v/>
      </c>
      <c r="F1855" s="15">
        <f>D1852-E1852</f>
        <v/>
      </c>
      <c r="G1855" s="15" t="n"/>
      <c r="H1855" s="15" t="n"/>
      <c r="I1855" s="15" t="n"/>
      <c r="J1855" s="15">
        <f>C1852+F1852+G1852-I1852</f>
        <v/>
      </c>
      <c r="K1855" s="15" t="n"/>
      <c r="L1855" s="15">
        <f>K1852*Setup!$B$6</f>
        <v/>
      </c>
      <c r="M1855" s="15">
        <f>J1852-L1852</f>
        <v/>
      </c>
      <c r="N1855" s="21" t="n"/>
    </row>
    <row r="1856">
      <c r="A1856" s="295" t="n"/>
      <c r="B1856" s="14" t="n"/>
      <c r="C1856" s="15" t="n"/>
      <c r="D1856" s="15" t="n"/>
      <c r="E1856" s="15">
        <f>D1853*Setup!$B$5</f>
        <v/>
      </c>
      <c r="F1856" s="15">
        <f>D1853-E1853</f>
        <v/>
      </c>
      <c r="G1856" s="15" t="n"/>
      <c r="H1856" s="15" t="n"/>
      <c r="I1856" s="15" t="n"/>
      <c r="J1856" s="15">
        <f>C1853+F1853+G1853-I1853</f>
        <v/>
      </c>
      <c r="K1856" s="15" t="n"/>
      <c r="L1856" s="15">
        <f>K1853*Setup!$B$6</f>
        <v/>
      </c>
      <c r="M1856" s="15">
        <f>J1853-L1853</f>
        <v/>
      </c>
      <c r="N1856" s="21" t="n"/>
    </row>
    <row r="1857">
      <c r="A1857" s="295" t="n"/>
      <c r="B1857" s="14" t="n"/>
      <c r="C1857" s="15" t="n"/>
      <c r="D1857" s="15" t="n"/>
      <c r="E1857" s="15">
        <f>D1854*Setup!$B$5</f>
        <v/>
      </c>
      <c r="F1857" s="15">
        <f>D1854-E1854</f>
        <v/>
      </c>
      <c r="G1857" s="15" t="n"/>
      <c r="H1857" s="15" t="n"/>
      <c r="I1857" s="15" t="n"/>
      <c r="J1857" s="15">
        <f>C1854+F1854+G1854-I1854</f>
        <v/>
      </c>
      <c r="K1857" s="15" t="n"/>
      <c r="L1857" s="15">
        <f>K1854*Setup!$B$6</f>
        <v/>
      </c>
      <c r="M1857" s="15">
        <f>J1854-L1854</f>
        <v/>
      </c>
      <c r="N1857" s="21" t="n"/>
    </row>
    <row r="1858">
      <c r="A1858" s="295" t="n"/>
      <c r="B1858" s="14" t="n"/>
      <c r="C1858" s="15" t="n"/>
      <c r="D1858" s="15" t="n"/>
      <c r="E1858" s="15">
        <f>D1855*Setup!$B$5</f>
        <v/>
      </c>
      <c r="F1858" s="15">
        <f>D1855-E1855</f>
        <v/>
      </c>
      <c r="G1858" s="15" t="n"/>
      <c r="H1858" s="15" t="n"/>
      <c r="I1858" s="15" t="n"/>
      <c r="J1858" s="15">
        <f>C1855+F1855+G1855-I1855</f>
        <v/>
      </c>
      <c r="K1858" s="15" t="n"/>
      <c r="L1858" s="15">
        <f>K1855*Setup!$B$6</f>
        <v/>
      </c>
      <c r="M1858" s="15">
        <f>J1855-L1855</f>
        <v/>
      </c>
      <c r="N1858" s="21" t="n"/>
    </row>
    <row r="1859">
      <c r="A1859" s="295" t="n"/>
      <c r="B1859" s="14" t="n"/>
      <c r="C1859" s="15" t="n"/>
      <c r="D1859" s="15" t="n"/>
      <c r="E1859" s="15">
        <f>D1856*Setup!$B$5</f>
        <v/>
      </c>
      <c r="F1859" s="15">
        <f>D1856-E1856</f>
        <v/>
      </c>
      <c r="G1859" s="15" t="n"/>
      <c r="H1859" s="15" t="n"/>
      <c r="I1859" s="15" t="n"/>
      <c r="J1859" s="15">
        <f>C1856+F1856+G1856-I1856</f>
        <v/>
      </c>
      <c r="K1859" s="15" t="n"/>
      <c r="L1859" s="15">
        <f>K1856*Setup!$B$6</f>
        <v/>
      </c>
      <c r="M1859" s="15">
        <f>J1856-L1856</f>
        <v/>
      </c>
      <c r="N1859" s="21" t="n"/>
    </row>
    <row r="1860">
      <c r="A1860" s="295" t="n"/>
      <c r="B1860" s="14" t="n"/>
      <c r="C1860" s="15" t="n"/>
      <c r="D1860" s="15" t="n"/>
      <c r="E1860" s="15">
        <f>D1857*Setup!$B$5</f>
        <v/>
      </c>
      <c r="F1860" s="15">
        <f>D1857-E1857</f>
        <v/>
      </c>
      <c r="G1860" s="15" t="n"/>
      <c r="H1860" s="15" t="n"/>
      <c r="I1860" s="15" t="n"/>
      <c r="J1860" s="15">
        <f>C1857+F1857+G1857-I1857</f>
        <v/>
      </c>
      <c r="K1860" s="15" t="n"/>
      <c r="L1860" s="15">
        <f>K1857*Setup!$B$6</f>
        <v/>
      </c>
      <c r="M1860" s="15">
        <f>J1857-L1857</f>
        <v/>
      </c>
      <c r="N1860" s="21" t="n"/>
    </row>
    <row r="1861">
      <c r="A1861" s="295" t="n"/>
      <c r="B1861" s="14" t="n"/>
      <c r="C1861" s="15" t="n"/>
      <c r="D1861" s="15" t="n"/>
      <c r="E1861" s="15">
        <f>D1858*Setup!$B$5</f>
        <v/>
      </c>
      <c r="F1861" s="15">
        <f>D1858-E1858</f>
        <v/>
      </c>
      <c r="G1861" s="15" t="n"/>
      <c r="H1861" s="15" t="n"/>
      <c r="I1861" s="15" t="n"/>
      <c r="J1861" s="15">
        <f>C1858+F1858+G1858-I1858</f>
        <v/>
      </c>
      <c r="K1861" s="15" t="n"/>
      <c r="L1861" s="15">
        <f>K1858*Setup!$B$6</f>
        <v/>
      </c>
      <c r="M1861" s="15">
        <f>J1858-L1858</f>
        <v/>
      </c>
      <c r="N1861" s="21" t="n"/>
    </row>
    <row r="1862">
      <c r="A1862" s="295" t="n"/>
      <c r="B1862" s="14" t="n"/>
      <c r="C1862" s="15" t="n"/>
      <c r="D1862" s="15" t="n"/>
      <c r="E1862" s="15">
        <f>D1859*Setup!$B$5</f>
        <v/>
      </c>
      <c r="F1862" s="15">
        <f>D1859-E1859</f>
        <v/>
      </c>
      <c r="G1862" s="15" t="n"/>
      <c r="H1862" s="15" t="n"/>
      <c r="I1862" s="15" t="n"/>
      <c r="J1862" s="15">
        <f>C1859+F1859+G1859-I1859</f>
        <v/>
      </c>
      <c r="K1862" s="15" t="n"/>
      <c r="L1862" s="15">
        <f>K1859*Setup!$B$6</f>
        <v/>
      </c>
      <c r="M1862" s="15">
        <f>J1859-L1859</f>
        <v/>
      </c>
      <c r="N1862" s="21" t="n"/>
    </row>
    <row r="1863">
      <c r="A1863" s="295" t="n"/>
      <c r="B1863" s="14" t="n"/>
      <c r="C1863" s="15" t="n"/>
      <c r="D1863" s="15" t="n"/>
      <c r="E1863" s="15">
        <f>D1860*Setup!$B$5</f>
        <v/>
      </c>
      <c r="F1863" s="15">
        <f>D1860-E1860</f>
        <v/>
      </c>
      <c r="G1863" s="15" t="n"/>
      <c r="H1863" s="15" t="n"/>
      <c r="I1863" s="15" t="n"/>
      <c r="J1863" s="15">
        <f>C1860+F1860+G1860-I1860</f>
        <v/>
      </c>
      <c r="K1863" s="15" t="n"/>
      <c r="L1863" s="15">
        <f>K1860*Setup!$B$6</f>
        <v/>
      </c>
      <c r="M1863" s="15">
        <f>J1860-L1860</f>
        <v/>
      </c>
      <c r="N1863" s="21" t="n"/>
    </row>
    <row r="1864">
      <c r="A1864" s="295" t="n"/>
      <c r="B1864" s="14" t="n"/>
      <c r="C1864" s="15" t="n"/>
      <c r="D1864" s="15" t="n"/>
      <c r="E1864" s="15">
        <f>D1861*Setup!$B$5</f>
        <v/>
      </c>
      <c r="F1864" s="15">
        <f>D1861-E1861</f>
        <v/>
      </c>
      <c r="G1864" s="15" t="n"/>
      <c r="H1864" s="15" t="n"/>
      <c r="I1864" s="15" t="n"/>
      <c r="J1864" s="15">
        <f>C1861+F1861+G1861-I1861</f>
        <v/>
      </c>
      <c r="K1864" s="15" t="n"/>
      <c r="L1864" s="15">
        <f>K1861*Setup!$B$6</f>
        <v/>
      </c>
      <c r="M1864" s="15">
        <f>J1861-L1861</f>
        <v/>
      </c>
      <c r="N1864" s="21" t="n"/>
    </row>
    <row r="1865">
      <c r="A1865" s="295" t="n"/>
      <c r="B1865" s="14" t="n"/>
      <c r="C1865" s="15" t="n"/>
      <c r="D1865" s="15" t="n"/>
      <c r="E1865" s="15">
        <f>D1862*Setup!$B$5</f>
        <v/>
      </c>
      <c r="F1865" s="15">
        <f>D1862-E1862</f>
        <v/>
      </c>
      <c r="G1865" s="15" t="n"/>
      <c r="H1865" s="15" t="n"/>
      <c r="I1865" s="15" t="n"/>
      <c r="J1865" s="15">
        <f>C1862+F1862+G1862-I1862</f>
        <v/>
      </c>
      <c r="K1865" s="15" t="n"/>
      <c r="L1865" s="15">
        <f>K1862*Setup!$B$6</f>
        <v/>
      </c>
      <c r="M1865" s="15">
        <f>J1862-L1862</f>
        <v/>
      </c>
      <c r="N1865" s="21" t="n"/>
    </row>
    <row r="1866">
      <c r="A1866" s="295" t="n"/>
      <c r="B1866" s="14" t="n"/>
      <c r="C1866" s="15" t="n"/>
      <c r="D1866" s="15" t="n"/>
      <c r="E1866" s="15">
        <f>D1863*Setup!$B$5</f>
        <v/>
      </c>
      <c r="F1866" s="15">
        <f>D1863-E1863</f>
        <v/>
      </c>
      <c r="G1866" s="15" t="n"/>
      <c r="H1866" s="15" t="n"/>
      <c r="I1866" s="15" t="n"/>
      <c r="J1866" s="15">
        <f>C1863+F1863+G1863-I1863</f>
        <v/>
      </c>
      <c r="K1866" s="15" t="n"/>
      <c r="L1866" s="15">
        <f>K1863*Setup!$B$6</f>
        <v/>
      </c>
      <c r="M1866" s="15">
        <f>J1863-L1863</f>
        <v/>
      </c>
      <c r="N1866" s="21" t="n"/>
    </row>
    <row r="1867">
      <c r="A1867" s="295" t="n"/>
      <c r="B1867" s="14" t="n"/>
      <c r="C1867" s="15" t="n"/>
      <c r="D1867" s="15" t="n"/>
      <c r="E1867" s="15">
        <f>D1864*Setup!$B$5</f>
        <v/>
      </c>
      <c r="F1867" s="15">
        <f>D1864-E1864</f>
        <v/>
      </c>
      <c r="G1867" s="15" t="n"/>
      <c r="H1867" s="15" t="n"/>
      <c r="I1867" s="15" t="n"/>
      <c r="J1867" s="15">
        <f>C1864+F1864+G1864-I1864</f>
        <v/>
      </c>
      <c r="K1867" s="15" t="n"/>
      <c r="L1867" s="15">
        <f>K1864*Setup!$B$6</f>
        <v/>
      </c>
      <c r="M1867" s="15">
        <f>J1864-L1864</f>
        <v/>
      </c>
      <c r="N1867" s="21" t="n"/>
    </row>
    <row r="1868">
      <c r="A1868" s="295" t="n"/>
      <c r="B1868" s="14" t="n"/>
      <c r="C1868" s="15" t="n"/>
      <c r="D1868" s="15" t="n"/>
      <c r="E1868" s="15">
        <f>D1865*Setup!$B$5</f>
        <v/>
      </c>
      <c r="F1868" s="15">
        <f>D1865-E1865</f>
        <v/>
      </c>
      <c r="G1868" s="15" t="n"/>
      <c r="H1868" s="15" t="n"/>
      <c r="I1868" s="15" t="n"/>
      <c r="J1868" s="15">
        <f>C1865+F1865+G1865-I1865</f>
        <v/>
      </c>
      <c r="K1868" s="15" t="n"/>
      <c r="L1868" s="15">
        <f>K1865*Setup!$B$6</f>
        <v/>
      </c>
      <c r="M1868" s="15">
        <f>J1865-L1865</f>
        <v/>
      </c>
      <c r="N1868" s="21" t="n"/>
    </row>
    <row r="1869">
      <c r="A1869" s="295" t="n"/>
      <c r="B1869" s="14" t="n"/>
      <c r="C1869" s="15" t="n"/>
      <c r="D1869" s="15" t="n"/>
      <c r="E1869" s="15">
        <f>D1866*Setup!$B$5</f>
        <v/>
      </c>
      <c r="F1869" s="15">
        <f>D1866-E1866</f>
        <v/>
      </c>
      <c r="G1869" s="15" t="n"/>
      <c r="H1869" s="15" t="n"/>
      <c r="I1869" s="15" t="n"/>
      <c r="J1869" s="15">
        <f>C1866+F1866+G1866-I1866</f>
        <v/>
      </c>
      <c r="K1869" s="15" t="n"/>
      <c r="L1869" s="15">
        <f>K1866*Setup!$B$6</f>
        <v/>
      </c>
      <c r="M1869" s="15">
        <f>J1866-L1866</f>
        <v/>
      </c>
      <c r="N1869" s="21" t="n"/>
    </row>
    <row r="1870">
      <c r="A1870" s="295" t="n"/>
      <c r="B1870" s="14" t="n"/>
      <c r="C1870" s="15" t="n"/>
      <c r="D1870" s="15" t="n"/>
      <c r="E1870" s="15">
        <f>D1867*Setup!$B$5</f>
        <v/>
      </c>
      <c r="F1870" s="15">
        <f>D1867-E1867</f>
        <v/>
      </c>
      <c r="G1870" s="15" t="n"/>
      <c r="H1870" s="15" t="n"/>
      <c r="I1870" s="15" t="n"/>
      <c r="J1870" s="15">
        <f>C1867+F1867+G1867-I1867</f>
        <v/>
      </c>
      <c r="K1870" s="15" t="n"/>
      <c r="L1870" s="15">
        <f>K1867*Setup!$B$6</f>
        <v/>
      </c>
      <c r="M1870" s="15">
        <f>J1867-L1867</f>
        <v/>
      </c>
      <c r="N1870" s="21" t="n"/>
    </row>
    <row r="1871">
      <c r="A1871" s="295" t="n"/>
      <c r="B1871" s="14" t="n"/>
      <c r="C1871" s="15" t="n"/>
      <c r="D1871" s="15" t="n"/>
      <c r="E1871" s="15">
        <f>D1868*Setup!$B$5</f>
        <v/>
      </c>
      <c r="F1871" s="15">
        <f>D1868-E1868</f>
        <v/>
      </c>
      <c r="G1871" s="15" t="n"/>
      <c r="H1871" s="15" t="n"/>
      <c r="I1871" s="15" t="n"/>
      <c r="J1871" s="15">
        <f>C1868+F1868+G1868-I1868</f>
        <v/>
      </c>
      <c r="K1871" s="15" t="n"/>
      <c r="L1871" s="15">
        <f>K1868*Setup!$B$6</f>
        <v/>
      </c>
      <c r="M1871" s="15">
        <f>J1868-L1868</f>
        <v/>
      </c>
      <c r="N1871" s="21" t="n"/>
    </row>
    <row r="1872">
      <c r="A1872" s="295" t="n"/>
      <c r="B1872" s="14" t="n"/>
      <c r="C1872" s="15" t="n"/>
      <c r="D1872" s="15" t="n"/>
      <c r="E1872" s="15">
        <f>D1869*Setup!$B$5</f>
        <v/>
      </c>
      <c r="F1872" s="15">
        <f>D1869-E1869</f>
        <v/>
      </c>
      <c r="G1872" s="15" t="n"/>
      <c r="H1872" s="15" t="n"/>
      <c r="I1872" s="15" t="n"/>
      <c r="J1872" s="15">
        <f>C1869+F1869+G1869-I1869</f>
        <v/>
      </c>
      <c r="K1872" s="15" t="n"/>
      <c r="L1872" s="15">
        <f>K1869*Setup!$B$6</f>
        <v/>
      </c>
      <c r="M1872" s="15">
        <f>J1869-L1869</f>
        <v/>
      </c>
      <c r="N1872" s="21" t="n"/>
    </row>
    <row r="1873">
      <c r="A1873" s="295" t="n"/>
      <c r="B1873" s="14" t="n"/>
      <c r="C1873" s="15" t="n"/>
      <c r="D1873" s="15" t="n"/>
      <c r="E1873" s="15">
        <f>D1870*Setup!$B$5</f>
        <v/>
      </c>
      <c r="F1873" s="15">
        <f>D1870-E1870</f>
        <v/>
      </c>
      <c r="G1873" s="15" t="n"/>
      <c r="H1873" s="15" t="n"/>
      <c r="I1873" s="15" t="n"/>
      <c r="J1873" s="15">
        <f>C1870+F1870+G1870-I1870</f>
        <v/>
      </c>
      <c r="K1873" s="15" t="n"/>
      <c r="L1873" s="15">
        <f>K1870*Setup!$B$6</f>
        <v/>
      </c>
      <c r="M1873" s="15">
        <f>J1870-L1870</f>
        <v/>
      </c>
      <c r="N1873" s="21" t="n"/>
    </row>
    <row r="1874">
      <c r="A1874" s="295" t="n"/>
      <c r="B1874" s="14" t="n"/>
      <c r="C1874" s="15" t="n"/>
      <c r="D1874" s="15" t="n"/>
      <c r="E1874" s="15">
        <f>D1871*Setup!$B$5</f>
        <v/>
      </c>
      <c r="F1874" s="15">
        <f>D1871-E1871</f>
        <v/>
      </c>
      <c r="G1874" s="15" t="n"/>
      <c r="H1874" s="15" t="n"/>
      <c r="I1874" s="15" t="n"/>
      <c r="J1874" s="15">
        <f>C1871+F1871+G1871-I1871</f>
        <v/>
      </c>
      <c r="K1874" s="15" t="n"/>
      <c r="L1874" s="15">
        <f>K1871*Setup!$B$6</f>
        <v/>
      </c>
      <c r="M1874" s="15">
        <f>J1871-L1871</f>
        <v/>
      </c>
      <c r="N1874" s="21" t="n"/>
    </row>
    <row r="1875">
      <c r="A1875" s="295" t="n"/>
      <c r="B1875" s="14" t="n"/>
      <c r="C1875" s="15" t="n"/>
      <c r="D1875" s="15" t="n"/>
      <c r="E1875" s="15">
        <f>D1872*Setup!$B$5</f>
        <v/>
      </c>
      <c r="F1875" s="15">
        <f>D1872-E1872</f>
        <v/>
      </c>
      <c r="G1875" s="15" t="n"/>
      <c r="H1875" s="15" t="n"/>
      <c r="I1875" s="15" t="n"/>
      <c r="J1875" s="15">
        <f>C1872+F1872+G1872-I1872</f>
        <v/>
      </c>
      <c r="K1875" s="15" t="n"/>
      <c r="L1875" s="15">
        <f>K1872*Setup!$B$6</f>
        <v/>
      </c>
      <c r="M1875" s="15">
        <f>J1872-L1872</f>
        <v/>
      </c>
      <c r="N1875" s="21" t="n"/>
    </row>
    <row r="1876">
      <c r="A1876" s="295" t="n"/>
      <c r="B1876" s="14" t="n"/>
      <c r="C1876" s="15" t="n"/>
      <c r="D1876" s="15" t="n"/>
      <c r="E1876" s="15">
        <f>D1873*Setup!$B$5</f>
        <v/>
      </c>
      <c r="F1876" s="15">
        <f>D1873-E1873</f>
        <v/>
      </c>
      <c r="G1876" s="15" t="n"/>
      <c r="H1876" s="15" t="n"/>
      <c r="I1876" s="15" t="n"/>
      <c r="J1876" s="15">
        <f>C1873+F1873+G1873-I1873</f>
        <v/>
      </c>
      <c r="K1876" s="15" t="n"/>
      <c r="L1876" s="15">
        <f>K1873*Setup!$B$6</f>
        <v/>
      </c>
      <c r="M1876" s="15">
        <f>J1873-L1873</f>
        <v/>
      </c>
      <c r="N1876" s="21" t="n"/>
    </row>
    <row r="1877">
      <c r="A1877" s="295" t="n"/>
      <c r="B1877" s="14" t="n"/>
      <c r="C1877" s="15" t="n"/>
      <c r="D1877" s="15" t="n"/>
      <c r="E1877" s="15">
        <f>D1874*Setup!$B$5</f>
        <v/>
      </c>
      <c r="F1877" s="15">
        <f>D1874-E1874</f>
        <v/>
      </c>
      <c r="G1877" s="15" t="n"/>
      <c r="H1877" s="15" t="n"/>
      <c r="I1877" s="15" t="n"/>
      <c r="J1877" s="15">
        <f>C1874+F1874+G1874-I1874</f>
        <v/>
      </c>
      <c r="K1877" s="15" t="n"/>
      <c r="L1877" s="15">
        <f>K1874*Setup!$B$6</f>
        <v/>
      </c>
      <c r="M1877" s="15">
        <f>J1874-L1874</f>
        <v/>
      </c>
      <c r="N1877" s="21" t="n"/>
    </row>
    <row r="1878">
      <c r="A1878" s="295" t="n"/>
      <c r="B1878" s="14" t="n"/>
      <c r="C1878" s="15" t="n"/>
      <c r="D1878" s="15" t="n"/>
      <c r="E1878" s="15">
        <f>D1875*Setup!$B$5</f>
        <v/>
      </c>
      <c r="F1878" s="15">
        <f>D1875-E1875</f>
        <v/>
      </c>
      <c r="G1878" s="15" t="n"/>
      <c r="H1878" s="15" t="n"/>
      <c r="I1878" s="15" t="n"/>
      <c r="J1878" s="15">
        <f>C1875+F1875+G1875-I1875</f>
        <v/>
      </c>
      <c r="K1878" s="15" t="n"/>
      <c r="L1878" s="15">
        <f>K1875*Setup!$B$6</f>
        <v/>
      </c>
      <c r="M1878" s="15">
        <f>J1875-L1875</f>
        <v/>
      </c>
      <c r="N1878" s="21" t="n"/>
    </row>
    <row r="1879">
      <c r="A1879" s="295" t="n"/>
      <c r="B1879" s="14" t="n"/>
      <c r="C1879" s="15" t="n"/>
      <c r="D1879" s="15" t="n"/>
      <c r="E1879" s="15">
        <f>D1876*Setup!$B$5</f>
        <v/>
      </c>
      <c r="F1879" s="15">
        <f>D1876-E1876</f>
        <v/>
      </c>
      <c r="G1879" s="15" t="n"/>
      <c r="H1879" s="15" t="n"/>
      <c r="I1879" s="15" t="n"/>
      <c r="J1879" s="15">
        <f>C1876+F1876+G1876-I1876</f>
        <v/>
      </c>
      <c r="K1879" s="15" t="n"/>
      <c r="L1879" s="15">
        <f>K1876*Setup!$B$6</f>
        <v/>
      </c>
      <c r="M1879" s="15">
        <f>J1876-L1876</f>
        <v/>
      </c>
      <c r="N1879" s="21" t="n"/>
    </row>
    <row r="1880">
      <c r="A1880" s="295" t="n"/>
      <c r="B1880" s="14" t="n"/>
      <c r="C1880" s="15" t="n"/>
      <c r="D1880" s="15" t="n"/>
      <c r="E1880" s="15">
        <f>D1877*Setup!$B$5</f>
        <v/>
      </c>
      <c r="F1880" s="15">
        <f>D1877-E1877</f>
        <v/>
      </c>
      <c r="G1880" s="15" t="n"/>
      <c r="H1880" s="15" t="n"/>
      <c r="I1880" s="15" t="n"/>
      <c r="J1880" s="15">
        <f>C1877+F1877+G1877-I1877</f>
        <v/>
      </c>
      <c r="K1880" s="15" t="n"/>
      <c r="L1880" s="15">
        <f>K1877*Setup!$B$6</f>
        <v/>
      </c>
      <c r="M1880" s="15">
        <f>J1877-L1877</f>
        <v/>
      </c>
      <c r="N1880" s="21" t="n"/>
    </row>
    <row r="1881">
      <c r="A1881" s="295" t="n"/>
      <c r="B1881" s="14" t="n"/>
      <c r="C1881" s="15" t="n"/>
      <c r="D1881" s="15" t="n"/>
      <c r="E1881" s="15">
        <f>D1878*Setup!$B$5</f>
        <v/>
      </c>
      <c r="F1881" s="15">
        <f>D1878-E1878</f>
        <v/>
      </c>
      <c r="G1881" s="15" t="n"/>
      <c r="H1881" s="15" t="n"/>
      <c r="I1881" s="15" t="n"/>
      <c r="J1881" s="15">
        <f>C1878+F1878+G1878-I1878</f>
        <v/>
      </c>
      <c r="K1881" s="15" t="n"/>
      <c r="L1881" s="15">
        <f>K1878*Setup!$B$6</f>
        <v/>
      </c>
      <c r="M1881" s="15">
        <f>J1878-L1878</f>
        <v/>
      </c>
      <c r="N1881" s="21" t="n"/>
    </row>
    <row r="1882">
      <c r="A1882" s="295" t="n"/>
      <c r="B1882" s="14" t="n"/>
      <c r="C1882" s="15" t="n"/>
      <c r="D1882" s="15" t="n"/>
      <c r="E1882" s="15">
        <f>D1879*Setup!$B$5</f>
        <v/>
      </c>
      <c r="F1882" s="15">
        <f>D1879-E1879</f>
        <v/>
      </c>
      <c r="G1882" s="15" t="n"/>
      <c r="H1882" s="15" t="n"/>
      <c r="I1882" s="15" t="n"/>
      <c r="J1882" s="15">
        <f>C1879+F1879+G1879-I1879</f>
        <v/>
      </c>
      <c r="K1882" s="15" t="n"/>
      <c r="L1882" s="15">
        <f>K1879*Setup!$B$6</f>
        <v/>
      </c>
      <c r="M1882" s="15">
        <f>J1879-L1879</f>
        <v/>
      </c>
      <c r="N1882" s="21" t="n"/>
    </row>
    <row r="1883">
      <c r="A1883" s="295" t="n"/>
      <c r="B1883" s="14" t="n"/>
      <c r="C1883" s="15" t="n"/>
      <c r="D1883" s="15" t="n"/>
      <c r="E1883" s="15">
        <f>D1880*Setup!$B$5</f>
        <v/>
      </c>
      <c r="F1883" s="15">
        <f>D1880-E1880</f>
        <v/>
      </c>
      <c r="G1883" s="15" t="n"/>
      <c r="H1883" s="15" t="n"/>
      <c r="I1883" s="15" t="n"/>
      <c r="J1883" s="15">
        <f>C1880+F1880+G1880-I1880</f>
        <v/>
      </c>
      <c r="K1883" s="15" t="n"/>
      <c r="L1883" s="15">
        <f>K1880*Setup!$B$6</f>
        <v/>
      </c>
      <c r="M1883" s="15">
        <f>J1880-L1880</f>
        <v/>
      </c>
      <c r="N1883" s="21" t="n"/>
    </row>
    <row r="1884">
      <c r="A1884" s="295" t="n"/>
      <c r="B1884" s="14" t="n"/>
      <c r="C1884" s="15" t="n"/>
      <c r="D1884" s="15" t="n"/>
      <c r="E1884" s="15">
        <f>D1881*Setup!$B$5</f>
        <v/>
      </c>
      <c r="F1884" s="15">
        <f>D1881-E1881</f>
        <v/>
      </c>
      <c r="G1884" s="15" t="n"/>
      <c r="H1884" s="15" t="n"/>
      <c r="I1884" s="15" t="n"/>
      <c r="J1884" s="15">
        <f>C1881+F1881+G1881-I1881</f>
        <v/>
      </c>
      <c r="K1884" s="15" t="n"/>
      <c r="L1884" s="15">
        <f>K1881*Setup!$B$6</f>
        <v/>
      </c>
      <c r="M1884" s="15">
        <f>J1881-L1881</f>
        <v/>
      </c>
      <c r="N1884" s="21" t="n"/>
    </row>
    <row r="1885">
      <c r="A1885" s="295" t="n"/>
      <c r="B1885" s="14" t="n"/>
      <c r="C1885" s="15" t="n"/>
      <c r="D1885" s="15" t="n"/>
      <c r="E1885" s="15">
        <f>D1882*Setup!$B$5</f>
        <v/>
      </c>
      <c r="F1885" s="15">
        <f>D1882-E1882</f>
        <v/>
      </c>
      <c r="G1885" s="15" t="n"/>
      <c r="H1885" s="15" t="n"/>
      <c r="I1885" s="15" t="n"/>
      <c r="J1885" s="15">
        <f>C1882+F1882+G1882-I1882</f>
        <v/>
      </c>
      <c r="K1885" s="15" t="n"/>
      <c r="L1885" s="15">
        <f>K1882*Setup!$B$6</f>
        <v/>
      </c>
      <c r="M1885" s="15">
        <f>J1882-L1882</f>
        <v/>
      </c>
      <c r="N1885" s="21" t="n"/>
    </row>
    <row r="1886">
      <c r="A1886" s="295" t="n"/>
      <c r="B1886" s="14" t="n"/>
      <c r="C1886" s="15" t="n"/>
      <c r="D1886" s="15" t="n"/>
      <c r="E1886" s="15">
        <f>D1883*Setup!$B$5</f>
        <v/>
      </c>
      <c r="F1886" s="15">
        <f>D1883-E1883</f>
        <v/>
      </c>
      <c r="G1886" s="15" t="n"/>
      <c r="H1886" s="15" t="n"/>
      <c r="I1886" s="15" t="n"/>
      <c r="J1886" s="15">
        <f>C1883+F1883+G1883-I1883</f>
        <v/>
      </c>
      <c r="K1886" s="15" t="n"/>
      <c r="L1886" s="15">
        <f>K1883*Setup!$B$6</f>
        <v/>
      </c>
      <c r="M1886" s="15">
        <f>J1883-L1883</f>
        <v/>
      </c>
      <c r="N1886" s="21" t="n"/>
    </row>
    <row r="1887">
      <c r="A1887" s="295" t="n"/>
      <c r="B1887" s="14" t="n"/>
      <c r="C1887" s="15" t="n"/>
      <c r="D1887" s="15" t="n"/>
      <c r="E1887" s="15">
        <f>D1884*Setup!$B$5</f>
        <v/>
      </c>
      <c r="F1887" s="15">
        <f>D1884-E1884</f>
        <v/>
      </c>
      <c r="G1887" s="15" t="n"/>
      <c r="H1887" s="15" t="n"/>
      <c r="I1887" s="15" t="n"/>
      <c r="J1887" s="15">
        <f>C1884+F1884+G1884-I1884</f>
        <v/>
      </c>
      <c r="K1887" s="15" t="n"/>
      <c r="L1887" s="15">
        <f>K1884*Setup!$B$6</f>
        <v/>
      </c>
      <c r="M1887" s="15">
        <f>J1884-L1884</f>
        <v/>
      </c>
      <c r="N1887" s="21" t="n"/>
    </row>
    <row r="1888">
      <c r="A1888" s="295" t="n"/>
      <c r="B1888" s="14" t="n"/>
      <c r="C1888" s="15" t="n"/>
      <c r="D1888" s="15" t="n"/>
      <c r="E1888" s="15">
        <f>D1885*Setup!$B$5</f>
        <v/>
      </c>
      <c r="F1888" s="15">
        <f>D1885-E1885</f>
        <v/>
      </c>
      <c r="G1888" s="15" t="n"/>
      <c r="H1888" s="15" t="n"/>
      <c r="I1888" s="15" t="n"/>
      <c r="J1888" s="15">
        <f>C1885+F1885+G1885-I1885</f>
        <v/>
      </c>
      <c r="K1888" s="15" t="n"/>
      <c r="L1888" s="15">
        <f>K1885*Setup!$B$6</f>
        <v/>
      </c>
      <c r="M1888" s="15">
        <f>J1885-L1885</f>
        <v/>
      </c>
      <c r="N1888" s="21" t="n"/>
    </row>
    <row r="1889">
      <c r="A1889" s="295" t="n"/>
      <c r="B1889" s="14" t="n"/>
      <c r="C1889" s="15" t="n"/>
      <c r="D1889" s="15" t="n"/>
      <c r="E1889" s="15">
        <f>D1886*Setup!$B$5</f>
        <v/>
      </c>
      <c r="F1889" s="15">
        <f>D1886-E1886</f>
        <v/>
      </c>
      <c r="G1889" s="15" t="n"/>
      <c r="H1889" s="15" t="n"/>
      <c r="I1889" s="15" t="n"/>
      <c r="J1889" s="15">
        <f>C1886+F1886+G1886-I1886</f>
        <v/>
      </c>
      <c r="K1889" s="15" t="n"/>
      <c r="L1889" s="15">
        <f>K1886*Setup!$B$6</f>
        <v/>
      </c>
      <c r="M1889" s="15">
        <f>J1886-L1886</f>
        <v/>
      </c>
      <c r="N1889" s="21" t="n"/>
    </row>
    <row r="1890">
      <c r="A1890" s="295" t="n"/>
      <c r="B1890" s="14" t="n"/>
      <c r="C1890" s="15" t="n"/>
      <c r="D1890" s="15" t="n"/>
      <c r="E1890" s="15">
        <f>D1887*Setup!$B$5</f>
        <v/>
      </c>
      <c r="F1890" s="15">
        <f>D1887-E1887</f>
        <v/>
      </c>
      <c r="G1890" s="15" t="n"/>
      <c r="H1890" s="15" t="n"/>
      <c r="I1890" s="15" t="n"/>
      <c r="J1890" s="15">
        <f>C1887+F1887+G1887-I1887</f>
        <v/>
      </c>
      <c r="K1890" s="15" t="n"/>
      <c r="L1890" s="15">
        <f>K1887*Setup!$B$6</f>
        <v/>
      </c>
      <c r="M1890" s="15">
        <f>J1887-L1887</f>
        <v/>
      </c>
      <c r="N1890" s="21" t="n"/>
    </row>
    <row r="1891">
      <c r="A1891" s="295" t="n"/>
      <c r="B1891" s="14" t="n"/>
      <c r="C1891" s="15" t="n"/>
      <c r="D1891" s="15" t="n"/>
      <c r="E1891" s="15">
        <f>D1888*Setup!$B$5</f>
        <v/>
      </c>
      <c r="F1891" s="15">
        <f>D1888-E1888</f>
        <v/>
      </c>
      <c r="G1891" s="15" t="n"/>
      <c r="H1891" s="15" t="n"/>
      <c r="I1891" s="15" t="n"/>
      <c r="J1891" s="15">
        <f>C1888+F1888+G1888-I1888</f>
        <v/>
      </c>
      <c r="K1891" s="15" t="n"/>
      <c r="L1891" s="15">
        <f>K1888*Setup!$B$6</f>
        <v/>
      </c>
      <c r="M1891" s="15">
        <f>J1888-L1888</f>
        <v/>
      </c>
      <c r="N1891" s="21" t="n"/>
    </row>
    <row r="1892">
      <c r="A1892" s="295" t="n"/>
      <c r="B1892" s="14" t="n"/>
      <c r="C1892" s="15" t="n"/>
      <c r="D1892" s="15" t="n"/>
      <c r="E1892" s="15">
        <f>D1889*Setup!$B$5</f>
        <v/>
      </c>
      <c r="F1892" s="15">
        <f>D1889-E1889</f>
        <v/>
      </c>
      <c r="G1892" s="15" t="n"/>
      <c r="H1892" s="15" t="n"/>
      <c r="I1892" s="15" t="n"/>
      <c r="J1892" s="15">
        <f>C1889+F1889+G1889-I1889</f>
        <v/>
      </c>
      <c r="K1892" s="15" t="n"/>
      <c r="L1892" s="15">
        <f>K1889*Setup!$B$6</f>
        <v/>
      </c>
      <c r="M1892" s="15">
        <f>J1889-L1889</f>
        <v/>
      </c>
      <c r="N1892" s="21" t="n"/>
    </row>
    <row r="1893">
      <c r="A1893" s="295" t="n"/>
      <c r="B1893" s="14" t="n"/>
      <c r="C1893" s="15" t="n"/>
      <c r="D1893" s="15" t="n"/>
      <c r="E1893" s="15">
        <f>D1890*Setup!$B$5</f>
        <v/>
      </c>
      <c r="F1893" s="15">
        <f>D1890-E1890</f>
        <v/>
      </c>
      <c r="G1893" s="15" t="n"/>
      <c r="H1893" s="15" t="n"/>
      <c r="I1893" s="15" t="n"/>
      <c r="J1893" s="15">
        <f>C1890+F1890+G1890-I1890</f>
        <v/>
      </c>
      <c r="K1893" s="15" t="n"/>
      <c r="L1893" s="15">
        <f>K1890*Setup!$B$6</f>
        <v/>
      </c>
      <c r="M1893" s="15">
        <f>J1890-L1890</f>
        <v/>
      </c>
      <c r="N1893" s="21" t="n"/>
    </row>
    <row r="1894">
      <c r="A1894" s="295" t="n"/>
      <c r="B1894" s="14" t="n"/>
      <c r="C1894" s="15" t="n"/>
      <c r="D1894" s="15" t="n"/>
      <c r="E1894" s="15">
        <f>D1891*Setup!$B$5</f>
        <v/>
      </c>
      <c r="F1894" s="15">
        <f>D1891-E1891</f>
        <v/>
      </c>
      <c r="G1894" s="15" t="n"/>
      <c r="H1894" s="15" t="n"/>
      <c r="I1894" s="15" t="n"/>
      <c r="J1894" s="15">
        <f>C1891+F1891+G1891-I1891</f>
        <v/>
      </c>
      <c r="K1894" s="15" t="n"/>
      <c r="L1894" s="15">
        <f>K1891*Setup!$B$6</f>
        <v/>
      </c>
      <c r="M1894" s="15">
        <f>J1891-L1891</f>
        <v/>
      </c>
      <c r="N1894" s="21" t="n"/>
    </row>
    <row r="1895">
      <c r="A1895" s="295" t="n"/>
      <c r="B1895" s="14" t="n"/>
      <c r="C1895" s="15" t="n"/>
      <c r="D1895" s="15" t="n"/>
      <c r="E1895" s="15">
        <f>D1892*Setup!$B$5</f>
        <v/>
      </c>
      <c r="F1895" s="15">
        <f>D1892-E1892</f>
        <v/>
      </c>
      <c r="G1895" s="15" t="n"/>
      <c r="H1895" s="15" t="n"/>
      <c r="I1895" s="15" t="n"/>
      <c r="J1895" s="15">
        <f>C1892+F1892+G1892-I1892</f>
        <v/>
      </c>
      <c r="K1895" s="15" t="n"/>
      <c r="L1895" s="15">
        <f>K1892*Setup!$B$6</f>
        <v/>
      </c>
      <c r="M1895" s="15">
        <f>J1892-L1892</f>
        <v/>
      </c>
      <c r="N1895" s="21" t="n"/>
    </row>
    <row r="1896">
      <c r="A1896" s="295" t="n"/>
      <c r="B1896" s="14" t="n"/>
      <c r="C1896" s="15" t="n"/>
      <c r="D1896" s="15" t="n"/>
      <c r="E1896" s="15">
        <f>D1893*Setup!$B$5</f>
        <v/>
      </c>
      <c r="F1896" s="15">
        <f>D1893-E1893</f>
        <v/>
      </c>
      <c r="G1896" s="15" t="n"/>
      <c r="H1896" s="15" t="n"/>
      <c r="I1896" s="15" t="n"/>
      <c r="J1896" s="15">
        <f>C1893+F1893+G1893-I1893</f>
        <v/>
      </c>
      <c r="K1896" s="15" t="n"/>
      <c r="L1896" s="15">
        <f>K1893*Setup!$B$6</f>
        <v/>
      </c>
      <c r="M1896" s="15">
        <f>J1893-L1893</f>
        <v/>
      </c>
      <c r="N1896" s="21" t="n"/>
    </row>
    <row r="1897">
      <c r="A1897" s="295" t="n"/>
      <c r="B1897" s="14" t="n"/>
      <c r="C1897" s="15" t="n"/>
      <c r="D1897" s="15" t="n"/>
      <c r="E1897" s="15">
        <f>D1894*Setup!$B$5</f>
        <v/>
      </c>
      <c r="F1897" s="15">
        <f>D1894-E1894</f>
        <v/>
      </c>
      <c r="G1897" s="15" t="n"/>
      <c r="H1897" s="15" t="n"/>
      <c r="I1897" s="15" t="n"/>
      <c r="J1897" s="15">
        <f>C1894+F1894+G1894-I1894</f>
        <v/>
      </c>
      <c r="K1897" s="15" t="n"/>
      <c r="L1897" s="15">
        <f>K1894*Setup!$B$6</f>
        <v/>
      </c>
      <c r="M1897" s="15">
        <f>J1894-L1894</f>
        <v/>
      </c>
      <c r="N1897" s="21" t="n"/>
    </row>
    <row r="1898">
      <c r="A1898" s="295" t="n"/>
      <c r="B1898" s="14" t="n"/>
      <c r="C1898" s="15" t="n"/>
      <c r="D1898" s="15" t="n"/>
      <c r="E1898" s="15">
        <f>D1895*Setup!$B$5</f>
        <v/>
      </c>
      <c r="F1898" s="15">
        <f>D1895-E1895</f>
        <v/>
      </c>
      <c r="G1898" s="15" t="n"/>
      <c r="H1898" s="15" t="n"/>
      <c r="I1898" s="15" t="n"/>
      <c r="J1898" s="15">
        <f>C1895+F1895+G1895-I1895</f>
        <v/>
      </c>
      <c r="K1898" s="15" t="n"/>
      <c r="L1898" s="15">
        <f>K1895*Setup!$B$6</f>
        <v/>
      </c>
      <c r="M1898" s="15">
        <f>J1895-L1895</f>
        <v/>
      </c>
      <c r="N1898" s="21" t="n"/>
    </row>
    <row r="1899">
      <c r="A1899" s="295" t="n"/>
      <c r="B1899" s="14" t="n"/>
      <c r="C1899" s="15" t="n"/>
      <c r="D1899" s="15" t="n"/>
      <c r="E1899" s="15">
        <f>D1896*Setup!$B$5</f>
        <v/>
      </c>
      <c r="F1899" s="15">
        <f>D1896-E1896</f>
        <v/>
      </c>
      <c r="G1899" s="15" t="n"/>
      <c r="H1899" s="15" t="n"/>
      <c r="I1899" s="15" t="n"/>
      <c r="J1899" s="15">
        <f>C1896+F1896+G1896-I1896</f>
        <v/>
      </c>
      <c r="K1899" s="15" t="n"/>
      <c r="L1899" s="15">
        <f>K1896*Setup!$B$6</f>
        <v/>
      </c>
      <c r="M1899" s="15">
        <f>J1896-L1896</f>
        <v/>
      </c>
      <c r="N1899" s="21" t="n"/>
    </row>
    <row r="1900">
      <c r="A1900" s="295" t="n"/>
      <c r="B1900" s="14" t="n"/>
      <c r="C1900" s="15" t="n"/>
      <c r="D1900" s="15" t="n"/>
      <c r="E1900" s="15">
        <f>D1897*Setup!$B$5</f>
        <v/>
      </c>
      <c r="F1900" s="15">
        <f>D1897-E1897</f>
        <v/>
      </c>
      <c r="G1900" s="15" t="n"/>
      <c r="H1900" s="15" t="n"/>
      <c r="I1900" s="15" t="n"/>
      <c r="J1900" s="15">
        <f>C1897+F1897+G1897-I1897</f>
        <v/>
      </c>
      <c r="K1900" s="15" t="n"/>
      <c r="L1900" s="15">
        <f>K1897*Setup!$B$6</f>
        <v/>
      </c>
      <c r="M1900" s="15">
        <f>J1897-L1897</f>
        <v/>
      </c>
      <c r="N1900" s="21" t="n"/>
    </row>
    <row r="1901">
      <c r="A1901" s="295" t="n"/>
      <c r="B1901" s="14" t="n"/>
      <c r="C1901" s="15" t="n"/>
      <c r="D1901" s="15" t="n"/>
      <c r="E1901" s="15">
        <f>D1898*Setup!$B$5</f>
        <v/>
      </c>
      <c r="F1901" s="15">
        <f>D1898-E1898</f>
        <v/>
      </c>
      <c r="G1901" s="15" t="n"/>
      <c r="H1901" s="15" t="n"/>
      <c r="I1901" s="15" t="n"/>
      <c r="J1901" s="15">
        <f>C1898+F1898+G1898-I1898</f>
        <v/>
      </c>
      <c r="K1901" s="15" t="n"/>
      <c r="L1901" s="15">
        <f>K1898*Setup!$B$6</f>
        <v/>
      </c>
      <c r="M1901" s="15">
        <f>J1898-L1898</f>
        <v/>
      </c>
      <c r="N1901" s="21" t="n"/>
    </row>
    <row r="1902">
      <c r="A1902" s="295" t="n"/>
      <c r="B1902" s="14" t="n"/>
      <c r="C1902" s="15" t="n"/>
      <c r="D1902" s="15" t="n"/>
      <c r="E1902" s="15">
        <f>D1899*Setup!$B$5</f>
        <v/>
      </c>
      <c r="F1902" s="15">
        <f>D1899-E1899</f>
        <v/>
      </c>
      <c r="G1902" s="15" t="n"/>
      <c r="H1902" s="15" t="n"/>
      <c r="I1902" s="15" t="n"/>
      <c r="J1902" s="15">
        <f>C1899+F1899+G1899-I1899</f>
        <v/>
      </c>
      <c r="K1902" s="15" t="n"/>
      <c r="L1902" s="15">
        <f>K1899*Setup!$B$6</f>
        <v/>
      </c>
      <c r="M1902" s="15">
        <f>J1899-L1899</f>
        <v/>
      </c>
      <c r="N1902" s="21" t="n"/>
    </row>
    <row r="1903">
      <c r="A1903" s="295" t="n"/>
      <c r="B1903" s="14" t="n"/>
      <c r="C1903" s="15" t="n"/>
      <c r="D1903" s="15" t="n"/>
      <c r="E1903" s="15">
        <f>D1900*Setup!$B$5</f>
        <v/>
      </c>
      <c r="F1903" s="15">
        <f>D1900-E1900</f>
        <v/>
      </c>
      <c r="G1903" s="15" t="n"/>
      <c r="H1903" s="15" t="n"/>
      <c r="I1903" s="15" t="n"/>
      <c r="J1903" s="15">
        <f>C1900+F1900+G1900-I1900</f>
        <v/>
      </c>
      <c r="K1903" s="15" t="n"/>
      <c r="L1903" s="15">
        <f>K1900*Setup!$B$6</f>
        <v/>
      </c>
      <c r="M1903" s="15">
        <f>J1900-L1900</f>
        <v/>
      </c>
      <c r="N1903" s="21" t="n"/>
    </row>
    <row r="1904">
      <c r="A1904" s="295" t="n"/>
      <c r="B1904" s="14" t="n"/>
      <c r="C1904" s="15" t="n"/>
      <c r="D1904" s="15" t="n"/>
      <c r="E1904" s="15">
        <f>D1901*Setup!$B$5</f>
        <v/>
      </c>
      <c r="F1904" s="15">
        <f>D1901-E1901</f>
        <v/>
      </c>
      <c r="G1904" s="15" t="n"/>
      <c r="H1904" s="15" t="n"/>
      <c r="I1904" s="15" t="n"/>
      <c r="J1904" s="15">
        <f>C1901+F1901+G1901-I1901</f>
        <v/>
      </c>
      <c r="K1904" s="15" t="n"/>
      <c r="L1904" s="15">
        <f>K1901*Setup!$B$6</f>
        <v/>
      </c>
      <c r="M1904" s="15">
        <f>J1901-L1901</f>
        <v/>
      </c>
      <c r="N1904" s="21" t="n"/>
    </row>
    <row r="1905">
      <c r="A1905" s="295" t="n"/>
      <c r="B1905" s="14" t="n"/>
      <c r="C1905" s="15" t="n"/>
      <c r="D1905" s="15" t="n"/>
      <c r="E1905" s="15">
        <f>D1902*Setup!$B$5</f>
        <v/>
      </c>
      <c r="F1905" s="15">
        <f>D1902-E1902</f>
        <v/>
      </c>
      <c r="G1905" s="15" t="n"/>
      <c r="H1905" s="15" t="n"/>
      <c r="I1905" s="15" t="n"/>
      <c r="J1905" s="15">
        <f>C1902+F1902+G1902-I1902</f>
        <v/>
      </c>
      <c r="K1905" s="15" t="n"/>
      <c r="L1905" s="15">
        <f>K1902*Setup!$B$6</f>
        <v/>
      </c>
      <c r="M1905" s="15">
        <f>J1902-L1902</f>
        <v/>
      </c>
      <c r="N1905" s="21" t="n"/>
    </row>
    <row r="1906">
      <c r="A1906" s="295" t="n"/>
      <c r="B1906" s="14" t="n"/>
      <c r="C1906" s="15" t="n"/>
      <c r="D1906" s="15" t="n"/>
      <c r="E1906" s="15">
        <f>D1903*Setup!$B$5</f>
        <v/>
      </c>
      <c r="F1906" s="15">
        <f>D1903-E1903</f>
        <v/>
      </c>
      <c r="G1906" s="15" t="n"/>
      <c r="H1906" s="15" t="n"/>
      <c r="I1906" s="15" t="n"/>
      <c r="J1906" s="15">
        <f>C1903+F1903+G1903-I1903</f>
        <v/>
      </c>
      <c r="K1906" s="15" t="n"/>
      <c r="L1906" s="15">
        <f>K1903*Setup!$B$6</f>
        <v/>
      </c>
      <c r="M1906" s="15">
        <f>J1903-L1903</f>
        <v/>
      </c>
      <c r="N1906" s="21" t="n"/>
    </row>
    <row r="1907">
      <c r="A1907" s="295" t="n"/>
      <c r="B1907" s="14" t="n"/>
      <c r="C1907" s="15" t="n"/>
      <c r="D1907" s="15" t="n"/>
      <c r="E1907" s="15">
        <f>D1904*Setup!$B$5</f>
        <v/>
      </c>
      <c r="F1907" s="15">
        <f>D1904-E1904</f>
        <v/>
      </c>
      <c r="G1907" s="15" t="n"/>
      <c r="H1907" s="15" t="n"/>
      <c r="I1907" s="15" t="n"/>
      <c r="J1907" s="15">
        <f>C1904+F1904+G1904-I1904</f>
        <v/>
      </c>
      <c r="K1907" s="15" t="n"/>
      <c r="L1907" s="15">
        <f>K1904*Setup!$B$6</f>
        <v/>
      </c>
      <c r="M1907" s="15">
        <f>J1904-L1904</f>
        <v/>
      </c>
      <c r="N1907" s="21" t="n"/>
    </row>
    <row r="1908">
      <c r="A1908" s="295" t="n"/>
      <c r="B1908" s="14" t="n"/>
      <c r="C1908" s="15" t="n"/>
      <c r="D1908" s="15" t="n"/>
      <c r="E1908" s="15">
        <f>D1905*Setup!$B$5</f>
        <v/>
      </c>
      <c r="F1908" s="15">
        <f>D1905-E1905</f>
        <v/>
      </c>
      <c r="G1908" s="15" t="n"/>
      <c r="H1908" s="15" t="n"/>
      <c r="I1908" s="15" t="n"/>
      <c r="J1908" s="15">
        <f>C1905+F1905+G1905-I1905</f>
        <v/>
      </c>
      <c r="K1908" s="15" t="n"/>
      <c r="L1908" s="15">
        <f>K1905*Setup!$B$6</f>
        <v/>
      </c>
      <c r="M1908" s="15">
        <f>J1905-L1905</f>
        <v/>
      </c>
      <c r="N1908" s="21" t="n"/>
    </row>
    <row r="1909">
      <c r="A1909" s="295" t="n"/>
      <c r="B1909" s="14" t="n"/>
      <c r="C1909" s="15" t="n"/>
      <c r="D1909" s="15" t="n"/>
      <c r="E1909" s="15">
        <f>D1906*Setup!$B$5</f>
        <v/>
      </c>
      <c r="F1909" s="15">
        <f>D1906-E1906</f>
        <v/>
      </c>
      <c r="G1909" s="15" t="n"/>
      <c r="H1909" s="15" t="n"/>
      <c r="I1909" s="15" t="n"/>
      <c r="J1909" s="15">
        <f>C1906+F1906+G1906-I1906</f>
        <v/>
      </c>
      <c r="K1909" s="15" t="n"/>
      <c r="L1909" s="15">
        <f>K1906*Setup!$B$6</f>
        <v/>
      </c>
      <c r="M1909" s="15">
        <f>J1906-L1906</f>
        <v/>
      </c>
      <c r="N1909" s="21" t="n"/>
    </row>
    <row r="1910">
      <c r="A1910" s="295" t="n"/>
      <c r="B1910" s="14" t="n"/>
      <c r="C1910" s="15" t="n"/>
      <c r="D1910" s="15" t="n"/>
      <c r="E1910" s="15">
        <f>D1907*Setup!$B$5</f>
        <v/>
      </c>
      <c r="F1910" s="15">
        <f>D1907-E1907</f>
        <v/>
      </c>
      <c r="G1910" s="15" t="n"/>
      <c r="H1910" s="15" t="n"/>
      <c r="I1910" s="15" t="n"/>
      <c r="J1910" s="15">
        <f>C1907+F1907+G1907-I1907</f>
        <v/>
      </c>
      <c r="K1910" s="15" t="n"/>
      <c r="L1910" s="15">
        <f>K1907*Setup!$B$6</f>
        <v/>
      </c>
      <c r="M1910" s="15">
        <f>J1907-L1907</f>
        <v/>
      </c>
      <c r="N1910" s="21" t="n"/>
    </row>
    <row r="1911">
      <c r="A1911" s="295" t="n"/>
      <c r="B1911" s="14" t="n"/>
      <c r="C1911" s="15" t="n"/>
      <c r="D1911" s="15" t="n"/>
      <c r="E1911" s="15">
        <f>D1908*Setup!$B$5</f>
        <v/>
      </c>
      <c r="F1911" s="15">
        <f>D1908-E1908</f>
        <v/>
      </c>
      <c r="G1911" s="15" t="n"/>
      <c r="H1911" s="15" t="n"/>
      <c r="I1911" s="15" t="n"/>
      <c r="J1911" s="15">
        <f>C1908+F1908+G1908-I1908</f>
        <v/>
      </c>
      <c r="K1911" s="15" t="n"/>
      <c r="L1911" s="15">
        <f>K1908*Setup!$B$6</f>
        <v/>
      </c>
      <c r="M1911" s="15">
        <f>J1908-L1908</f>
        <v/>
      </c>
      <c r="N1911" s="21" t="n"/>
    </row>
    <row r="1912">
      <c r="A1912" s="295" t="n"/>
      <c r="B1912" s="14" t="n"/>
      <c r="C1912" s="15" t="n"/>
      <c r="D1912" s="15" t="n"/>
      <c r="E1912" s="15">
        <f>D1909*Setup!$B$5</f>
        <v/>
      </c>
      <c r="F1912" s="15">
        <f>D1909-E1909</f>
        <v/>
      </c>
      <c r="G1912" s="15" t="n"/>
      <c r="H1912" s="15" t="n"/>
      <c r="I1912" s="15" t="n"/>
      <c r="J1912" s="15">
        <f>C1909+F1909+G1909-I1909</f>
        <v/>
      </c>
      <c r="K1912" s="15" t="n"/>
      <c r="L1912" s="15">
        <f>K1909*Setup!$B$6</f>
        <v/>
      </c>
      <c r="M1912" s="15">
        <f>J1909-L1909</f>
        <v/>
      </c>
      <c r="N1912" s="21" t="n"/>
    </row>
    <row r="1913">
      <c r="A1913" s="295" t="n"/>
      <c r="B1913" s="14" t="n"/>
      <c r="C1913" s="15" t="n"/>
      <c r="D1913" s="15" t="n"/>
      <c r="E1913" s="15">
        <f>D1910*Setup!$B$5</f>
        <v/>
      </c>
      <c r="F1913" s="15">
        <f>D1910-E1910</f>
        <v/>
      </c>
      <c r="G1913" s="15" t="n"/>
      <c r="H1913" s="15" t="n"/>
      <c r="I1913" s="15" t="n"/>
      <c r="J1913" s="15">
        <f>C1910+F1910+G1910-I1910</f>
        <v/>
      </c>
      <c r="K1913" s="15" t="n"/>
      <c r="L1913" s="15">
        <f>K1910*Setup!$B$6</f>
        <v/>
      </c>
      <c r="M1913" s="15">
        <f>J1910-L1910</f>
        <v/>
      </c>
      <c r="N1913" s="21" t="n"/>
    </row>
    <row r="1914">
      <c r="A1914" s="295" t="n"/>
      <c r="B1914" s="14" t="n"/>
      <c r="C1914" s="15" t="n"/>
      <c r="D1914" s="15" t="n"/>
      <c r="E1914" s="15">
        <f>D1911*Setup!$B$5</f>
        <v/>
      </c>
      <c r="F1914" s="15">
        <f>D1911-E1911</f>
        <v/>
      </c>
      <c r="G1914" s="15" t="n"/>
      <c r="H1914" s="15" t="n"/>
      <c r="I1914" s="15" t="n"/>
      <c r="J1914" s="15">
        <f>C1911+F1911+G1911-I1911</f>
        <v/>
      </c>
      <c r="K1914" s="15" t="n"/>
      <c r="L1914" s="15">
        <f>K1911*Setup!$B$6</f>
        <v/>
      </c>
      <c r="M1914" s="15">
        <f>J1911-L1911</f>
        <v/>
      </c>
      <c r="N1914" s="21" t="n"/>
    </row>
    <row r="1915">
      <c r="A1915" s="295" t="n"/>
      <c r="B1915" s="14" t="n"/>
      <c r="C1915" s="15" t="n"/>
      <c r="D1915" s="15" t="n"/>
      <c r="E1915" s="15">
        <f>D1912*Setup!$B$5</f>
        <v/>
      </c>
      <c r="F1915" s="15">
        <f>D1912-E1912</f>
        <v/>
      </c>
      <c r="G1915" s="15" t="n"/>
      <c r="H1915" s="15" t="n"/>
      <c r="I1915" s="15" t="n"/>
      <c r="J1915" s="15">
        <f>C1912+F1912+G1912-I1912</f>
        <v/>
      </c>
      <c r="K1915" s="15" t="n"/>
      <c r="L1915" s="15">
        <f>K1912*Setup!$B$6</f>
        <v/>
      </c>
      <c r="M1915" s="15">
        <f>J1912-L1912</f>
        <v/>
      </c>
      <c r="N1915" s="21" t="n"/>
    </row>
    <row r="1916">
      <c r="A1916" s="295" t="n"/>
      <c r="B1916" s="14" t="n"/>
      <c r="C1916" s="15" t="n"/>
      <c r="D1916" s="15" t="n"/>
      <c r="E1916" s="15">
        <f>D1913*Setup!$B$5</f>
        <v/>
      </c>
      <c r="F1916" s="15">
        <f>D1913-E1913</f>
        <v/>
      </c>
      <c r="G1916" s="15" t="n"/>
      <c r="H1916" s="15" t="n"/>
      <c r="I1916" s="15" t="n"/>
      <c r="J1916" s="15">
        <f>C1913+F1913+G1913-I1913</f>
        <v/>
      </c>
      <c r="K1916" s="15" t="n"/>
      <c r="L1916" s="15">
        <f>K1913*Setup!$B$6</f>
        <v/>
      </c>
      <c r="M1916" s="15">
        <f>J1913-L1913</f>
        <v/>
      </c>
      <c r="N1916" s="21" t="n"/>
    </row>
    <row r="1917">
      <c r="A1917" s="295" t="n"/>
      <c r="B1917" s="14" t="n"/>
      <c r="C1917" s="15" t="n"/>
      <c r="D1917" s="15" t="n"/>
      <c r="E1917" s="15">
        <f>D1914*Setup!$B$5</f>
        <v/>
      </c>
      <c r="F1917" s="15">
        <f>D1914-E1914</f>
        <v/>
      </c>
      <c r="G1917" s="15" t="n"/>
      <c r="H1917" s="15" t="n"/>
      <c r="I1917" s="15" t="n"/>
      <c r="J1917" s="15">
        <f>C1914+F1914+G1914-I1914</f>
        <v/>
      </c>
      <c r="K1917" s="15" t="n"/>
      <c r="L1917" s="15">
        <f>K1914*Setup!$B$6</f>
        <v/>
      </c>
      <c r="M1917" s="15">
        <f>J1914-L1914</f>
        <v/>
      </c>
      <c r="N1917" s="21" t="n"/>
    </row>
    <row r="1918">
      <c r="A1918" s="295" t="n"/>
      <c r="B1918" s="14" t="n"/>
      <c r="C1918" s="15" t="n"/>
      <c r="D1918" s="15" t="n"/>
      <c r="E1918" s="15">
        <f>D1915*Setup!$B$5</f>
        <v/>
      </c>
      <c r="F1918" s="15">
        <f>D1915-E1915</f>
        <v/>
      </c>
      <c r="G1918" s="15" t="n"/>
      <c r="H1918" s="15" t="n"/>
      <c r="I1918" s="15" t="n"/>
      <c r="J1918" s="15">
        <f>C1915+F1915+G1915-I1915</f>
        <v/>
      </c>
      <c r="K1918" s="15" t="n"/>
      <c r="L1918" s="15">
        <f>K1915*Setup!$B$6</f>
        <v/>
      </c>
      <c r="M1918" s="15">
        <f>J1915-L1915</f>
        <v/>
      </c>
      <c r="N1918" s="21" t="n"/>
    </row>
    <row r="1919">
      <c r="A1919" s="295" t="n"/>
      <c r="B1919" s="14" t="n"/>
      <c r="C1919" s="15" t="n"/>
      <c r="D1919" s="15" t="n"/>
      <c r="E1919" s="15">
        <f>D1916*Setup!$B$5</f>
        <v/>
      </c>
      <c r="F1919" s="15">
        <f>D1916-E1916</f>
        <v/>
      </c>
      <c r="G1919" s="15" t="n"/>
      <c r="H1919" s="15" t="n"/>
      <c r="I1919" s="15" t="n"/>
      <c r="J1919" s="15">
        <f>C1916+F1916+G1916-I1916</f>
        <v/>
      </c>
      <c r="K1919" s="15" t="n"/>
      <c r="L1919" s="15">
        <f>K1916*Setup!$B$6</f>
        <v/>
      </c>
      <c r="M1919" s="15">
        <f>J1916-L1916</f>
        <v/>
      </c>
      <c r="N1919" s="21" t="n"/>
    </row>
    <row r="1920">
      <c r="A1920" s="295" t="n"/>
      <c r="B1920" s="14" t="n"/>
      <c r="C1920" s="15" t="n"/>
      <c r="D1920" s="15" t="n"/>
      <c r="E1920" s="15">
        <f>D1917*Setup!$B$5</f>
        <v/>
      </c>
      <c r="F1920" s="15">
        <f>D1917-E1917</f>
        <v/>
      </c>
      <c r="G1920" s="15" t="n"/>
      <c r="H1920" s="15" t="n"/>
      <c r="I1920" s="15" t="n"/>
      <c r="J1920" s="15">
        <f>C1917+F1917+G1917-I1917</f>
        <v/>
      </c>
      <c r="K1920" s="15" t="n"/>
      <c r="L1920" s="15">
        <f>K1917*Setup!$B$6</f>
        <v/>
      </c>
      <c r="M1920" s="15">
        <f>J1917-L1917</f>
        <v/>
      </c>
      <c r="N1920" s="21" t="n"/>
    </row>
    <row r="1921">
      <c r="A1921" s="295" t="n"/>
      <c r="B1921" s="14" t="n"/>
      <c r="C1921" s="15" t="n"/>
      <c r="D1921" s="15" t="n"/>
      <c r="E1921" s="15">
        <f>D1918*Setup!$B$5</f>
        <v/>
      </c>
      <c r="F1921" s="15">
        <f>D1918-E1918</f>
        <v/>
      </c>
      <c r="G1921" s="15" t="n"/>
      <c r="H1921" s="15" t="n"/>
      <c r="I1921" s="15" t="n"/>
      <c r="J1921" s="15">
        <f>C1918+F1918+G1918-I1918</f>
        <v/>
      </c>
      <c r="K1921" s="15" t="n"/>
      <c r="L1921" s="15">
        <f>K1918*Setup!$B$6</f>
        <v/>
      </c>
      <c r="M1921" s="15">
        <f>J1918-L1918</f>
        <v/>
      </c>
      <c r="N1921" s="21" t="n"/>
    </row>
    <row r="1922">
      <c r="A1922" s="295" t="n"/>
      <c r="B1922" s="14" t="n"/>
      <c r="C1922" s="15" t="n"/>
      <c r="D1922" s="15" t="n"/>
      <c r="E1922" s="15">
        <f>D1919*Setup!$B$5</f>
        <v/>
      </c>
      <c r="F1922" s="15">
        <f>D1919-E1919</f>
        <v/>
      </c>
      <c r="G1922" s="15" t="n"/>
      <c r="H1922" s="15" t="n"/>
      <c r="I1922" s="15" t="n"/>
      <c r="J1922" s="15">
        <f>C1919+F1919+G1919-I1919</f>
        <v/>
      </c>
      <c r="K1922" s="15" t="n"/>
      <c r="L1922" s="15">
        <f>K1919*Setup!$B$6</f>
        <v/>
      </c>
      <c r="M1922" s="15">
        <f>J1919-L1919</f>
        <v/>
      </c>
      <c r="N1922" s="21" t="n"/>
    </row>
    <row r="1923">
      <c r="A1923" s="295" t="n"/>
      <c r="B1923" s="14" t="n"/>
      <c r="C1923" s="15" t="n"/>
      <c r="D1923" s="15" t="n"/>
      <c r="E1923" s="15">
        <f>D1920*Setup!$B$5</f>
        <v/>
      </c>
      <c r="F1923" s="15">
        <f>D1920-E1920</f>
        <v/>
      </c>
      <c r="G1923" s="15" t="n"/>
      <c r="H1923" s="15" t="n"/>
      <c r="I1923" s="15" t="n"/>
      <c r="J1923" s="15">
        <f>C1920+F1920+G1920-I1920</f>
        <v/>
      </c>
      <c r="K1923" s="15" t="n"/>
      <c r="L1923" s="15">
        <f>K1920*Setup!$B$6</f>
        <v/>
      </c>
      <c r="M1923" s="15">
        <f>J1920-L1920</f>
        <v/>
      </c>
      <c r="N1923" s="21" t="n"/>
    </row>
    <row r="1924">
      <c r="A1924" s="295" t="n"/>
      <c r="B1924" s="14" t="n"/>
      <c r="C1924" s="15" t="n"/>
      <c r="D1924" s="15" t="n"/>
      <c r="E1924" s="15">
        <f>D1921*Setup!$B$5</f>
        <v/>
      </c>
      <c r="F1924" s="15">
        <f>D1921-E1921</f>
        <v/>
      </c>
      <c r="G1924" s="15" t="n"/>
      <c r="H1924" s="15" t="n"/>
      <c r="I1924" s="15" t="n"/>
      <c r="J1924" s="15">
        <f>C1921+F1921+G1921-I1921</f>
        <v/>
      </c>
      <c r="K1924" s="15" t="n"/>
      <c r="L1924" s="15">
        <f>K1921*Setup!$B$6</f>
        <v/>
      </c>
      <c r="M1924" s="15">
        <f>J1921-L1921</f>
        <v/>
      </c>
      <c r="N1924" s="21" t="n"/>
    </row>
    <row r="1925">
      <c r="A1925" s="295" t="n"/>
      <c r="B1925" s="14" t="n"/>
      <c r="C1925" s="15" t="n"/>
      <c r="D1925" s="15" t="n"/>
      <c r="E1925" s="15">
        <f>D1922*Setup!$B$5</f>
        <v/>
      </c>
      <c r="F1925" s="15">
        <f>D1922-E1922</f>
        <v/>
      </c>
      <c r="G1925" s="15" t="n"/>
      <c r="H1925" s="15" t="n"/>
      <c r="I1925" s="15" t="n"/>
      <c r="J1925" s="15">
        <f>C1922+F1922+G1922-I1922</f>
        <v/>
      </c>
      <c r="K1925" s="15" t="n"/>
      <c r="L1925" s="15">
        <f>K1922*Setup!$B$6</f>
        <v/>
      </c>
      <c r="M1925" s="15">
        <f>J1922-L1922</f>
        <v/>
      </c>
      <c r="N1925" s="21" t="n"/>
    </row>
    <row r="1926">
      <c r="A1926" s="295" t="n"/>
      <c r="B1926" s="14" t="n"/>
      <c r="C1926" s="15" t="n"/>
      <c r="D1926" s="15" t="n"/>
      <c r="E1926" s="15">
        <f>D1923*Setup!$B$5</f>
        <v/>
      </c>
      <c r="F1926" s="15">
        <f>D1923-E1923</f>
        <v/>
      </c>
      <c r="G1926" s="15" t="n"/>
      <c r="H1926" s="15" t="n"/>
      <c r="I1926" s="15" t="n"/>
      <c r="J1926" s="15">
        <f>C1923+F1923+G1923-I1923</f>
        <v/>
      </c>
      <c r="K1926" s="15" t="n"/>
      <c r="L1926" s="15">
        <f>K1923*Setup!$B$6</f>
        <v/>
      </c>
      <c r="M1926" s="15">
        <f>J1923-L1923</f>
        <v/>
      </c>
      <c r="N1926" s="21" t="n"/>
    </row>
    <row r="1927">
      <c r="A1927" s="295" t="n"/>
      <c r="B1927" s="14" t="n"/>
      <c r="C1927" s="15" t="n"/>
      <c r="D1927" s="15" t="n"/>
      <c r="E1927" s="15">
        <f>D1924*Setup!$B$5</f>
        <v/>
      </c>
      <c r="F1927" s="15">
        <f>D1924-E1924</f>
        <v/>
      </c>
      <c r="G1927" s="15" t="n"/>
      <c r="H1927" s="15" t="n"/>
      <c r="I1927" s="15" t="n"/>
      <c r="J1927" s="15">
        <f>C1924+F1924+G1924-I1924</f>
        <v/>
      </c>
      <c r="K1927" s="15" t="n"/>
      <c r="L1927" s="15">
        <f>K1924*Setup!$B$6</f>
        <v/>
      </c>
      <c r="M1927" s="15">
        <f>J1924-L1924</f>
        <v/>
      </c>
      <c r="N1927" s="21" t="n"/>
    </row>
    <row r="1928">
      <c r="A1928" s="295" t="n"/>
      <c r="B1928" s="14" t="n"/>
      <c r="C1928" s="15" t="n"/>
      <c r="D1928" s="15" t="n"/>
      <c r="E1928" s="15">
        <f>D1925*Setup!$B$5</f>
        <v/>
      </c>
      <c r="F1928" s="15">
        <f>D1925-E1925</f>
        <v/>
      </c>
      <c r="G1928" s="15" t="n"/>
      <c r="H1928" s="15" t="n"/>
      <c r="I1928" s="15" t="n"/>
      <c r="J1928" s="15">
        <f>C1925+F1925+G1925-I1925</f>
        <v/>
      </c>
      <c r="K1928" s="15" t="n"/>
      <c r="L1928" s="15">
        <f>K1925*Setup!$B$6</f>
        <v/>
      </c>
      <c r="M1928" s="15">
        <f>J1925-L1925</f>
        <v/>
      </c>
      <c r="N1928" s="21" t="n"/>
    </row>
    <row r="1929">
      <c r="A1929" s="295" t="n"/>
      <c r="B1929" s="14" t="n"/>
      <c r="C1929" s="15" t="n"/>
      <c r="D1929" s="15" t="n"/>
      <c r="E1929" s="15">
        <f>D1926*Setup!$B$5</f>
        <v/>
      </c>
      <c r="F1929" s="15">
        <f>D1926-E1926</f>
        <v/>
      </c>
      <c r="G1929" s="15" t="n"/>
      <c r="H1929" s="15" t="n"/>
      <c r="I1929" s="15" t="n"/>
      <c r="J1929" s="15">
        <f>C1926+F1926+G1926-I1926</f>
        <v/>
      </c>
      <c r="K1929" s="15" t="n"/>
      <c r="L1929" s="15">
        <f>K1926*Setup!$B$6</f>
        <v/>
      </c>
      <c r="M1929" s="15">
        <f>J1926-L1926</f>
        <v/>
      </c>
      <c r="N1929" s="21" t="n"/>
    </row>
    <row r="1930">
      <c r="A1930" s="295" t="n"/>
      <c r="B1930" s="14" t="n"/>
      <c r="C1930" s="15" t="n"/>
      <c r="D1930" s="15" t="n"/>
      <c r="E1930" s="15">
        <f>D1927*Setup!$B$5</f>
        <v/>
      </c>
      <c r="F1930" s="15">
        <f>D1927-E1927</f>
        <v/>
      </c>
      <c r="G1930" s="15" t="n"/>
      <c r="H1930" s="15" t="n"/>
      <c r="I1930" s="15" t="n"/>
      <c r="J1930" s="15">
        <f>C1927+F1927+G1927-I1927</f>
        <v/>
      </c>
      <c r="K1930" s="15" t="n"/>
      <c r="L1930" s="15">
        <f>K1927*Setup!$B$6</f>
        <v/>
      </c>
      <c r="M1930" s="15">
        <f>J1927-L1927</f>
        <v/>
      </c>
      <c r="N1930" s="21" t="n"/>
    </row>
    <row r="1931">
      <c r="A1931" s="295" t="n"/>
      <c r="B1931" s="14" t="n"/>
      <c r="C1931" s="15" t="n"/>
      <c r="D1931" s="15" t="n"/>
      <c r="E1931" s="15">
        <f>D1928*Setup!$B$5</f>
        <v/>
      </c>
      <c r="F1931" s="15">
        <f>D1928-E1928</f>
        <v/>
      </c>
      <c r="G1931" s="15" t="n"/>
      <c r="H1931" s="15" t="n"/>
      <c r="I1931" s="15" t="n"/>
      <c r="J1931" s="15">
        <f>C1928+F1928+G1928-I1928</f>
        <v/>
      </c>
      <c r="K1931" s="15" t="n"/>
      <c r="L1931" s="15">
        <f>K1928*Setup!$B$6</f>
        <v/>
      </c>
      <c r="M1931" s="15">
        <f>J1928-L1928</f>
        <v/>
      </c>
      <c r="N1931" s="21" t="n"/>
    </row>
    <row r="1932">
      <c r="A1932" s="295" t="n"/>
      <c r="B1932" s="14" t="n"/>
      <c r="C1932" s="15" t="n"/>
      <c r="D1932" s="15" t="n"/>
      <c r="E1932" s="15">
        <f>D1929*Setup!$B$5</f>
        <v/>
      </c>
      <c r="F1932" s="15">
        <f>D1929-E1929</f>
        <v/>
      </c>
      <c r="G1932" s="15" t="n"/>
      <c r="H1932" s="15" t="n"/>
      <c r="I1932" s="15" t="n"/>
      <c r="J1932" s="15">
        <f>C1929+F1929+G1929-I1929</f>
        <v/>
      </c>
      <c r="K1932" s="15" t="n"/>
      <c r="L1932" s="15">
        <f>K1929*Setup!$B$6</f>
        <v/>
      </c>
      <c r="M1932" s="15">
        <f>J1929-L1929</f>
        <v/>
      </c>
      <c r="N1932" s="21" t="n"/>
    </row>
    <row r="1933">
      <c r="A1933" s="295" t="n"/>
      <c r="B1933" s="14" t="n"/>
      <c r="C1933" s="15" t="n"/>
      <c r="D1933" s="15" t="n"/>
      <c r="E1933" s="15">
        <f>D1930*Setup!$B$5</f>
        <v/>
      </c>
      <c r="F1933" s="15">
        <f>D1930-E1930</f>
        <v/>
      </c>
      <c r="G1933" s="15" t="n"/>
      <c r="H1933" s="15" t="n"/>
      <c r="I1933" s="15" t="n"/>
      <c r="J1933" s="15">
        <f>C1930+F1930+G1930-I1930</f>
        <v/>
      </c>
      <c r="K1933" s="15" t="n"/>
      <c r="L1933" s="15">
        <f>K1930*Setup!$B$6</f>
        <v/>
      </c>
      <c r="M1933" s="15">
        <f>J1930-L1930</f>
        <v/>
      </c>
      <c r="N1933" s="21" t="n"/>
    </row>
    <row r="1934">
      <c r="A1934" s="295" t="n"/>
      <c r="B1934" s="14" t="n"/>
      <c r="C1934" s="15" t="n"/>
      <c r="D1934" s="15" t="n"/>
      <c r="E1934" s="15">
        <f>D1931*Setup!$B$5</f>
        <v/>
      </c>
      <c r="F1934" s="15">
        <f>D1931-E1931</f>
        <v/>
      </c>
      <c r="G1934" s="15" t="n"/>
      <c r="H1934" s="15" t="n"/>
      <c r="I1934" s="15" t="n"/>
      <c r="J1934" s="15">
        <f>C1931+F1931+G1931-I1931</f>
        <v/>
      </c>
      <c r="K1934" s="15" t="n"/>
      <c r="L1934" s="15">
        <f>K1931*Setup!$B$6</f>
        <v/>
      </c>
      <c r="M1934" s="15">
        <f>J1931-L1931</f>
        <v/>
      </c>
      <c r="N1934" s="21" t="n"/>
    </row>
    <row r="1935">
      <c r="A1935" s="295" t="n"/>
      <c r="B1935" s="14" t="n"/>
      <c r="C1935" s="15" t="n"/>
      <c r="D1935" s="15" t="n"/>
      <c r="E1935" s="15">
        <f>D1932*Setup!$B$5</f>
        <v/>
      </c>
      <c r="F1935" s="15">
        <f>D1932-E1932</f>
        <v/>
      </c>
      <c r="G1935" s="15" t="n"/>
      <c r="H1935" s="15" t="n"/>
      <c r="I1935" s="15" t="n"/>
      <c r="J1935" s="15">
        <f>C1932+F1932+G1932-I1932</f>
        <v/>
      </c>
      <c r="K1935" s="15" t="n"/>
      <c r="L1935" s="15">
        <f>K1932*Setup!$B$6</f>
        <v/>
      </c>
      <c r="M1935" s="15">
        <f>J1932-L1932</f>
        <v/>
      </c>
      <c r="N1935" s="21" t="n"/>
    </row>
    <row r="1936">
      <c r="A1936" s="295" t="n"/>
      <c r="B1936" s="14" t="n"/>
      <c r="C1936" s="15" t="n"/>
      <c r="D1936" s="15" t="n"/>
      <c r="E1936" s="15">
        <f>D1933*Setup!$B$5</f>
        <v/>
      </c>
      <c r="F1936" s="15">
        <f>D1933-E1933</f>
        <v/>
      </c>
      <c r="G1936" s="15" t="n"/>
      <c r="H1936" s="15" t="n"/>
      <c r="I1936" s="15" t="n"/>
      <c r="J1936" s="15">
        <f>C1933+F1933+G1933-I1933</f>
        <v/>
      </c>
      <c r="K1936" s="15" t="n"/>
      <c r="L1936" s="15">
        <f>K1933*Setup!$B$6</f>
        <v/>
      </c>
      <c r="M1936" s="15">
        <f>J1933-L1933</f>
        <v/>
      </c>
      <c r="N1936" s="21" t="n"/>
    </row>
    <row r="1937">
      <c r="A1937" s="295" t="n"/>
      <c r="B1937" s="14" t="n"/>
      <c r="C1937" s="15" t="n"/>
      <c r="D1937" s="15" t="n"/>
      <c r="E1937" s="15">
        <f>D1934*Setup!$B$5</f>
        <v/>
      </c>
      <c r="F1937" s="15">
        <f>D1934-E1934</f>
        <v/>
      </c>
      <c r="G1937" s="15" t="n"/>
      <c r="H1937" s="15" t="n"/>
      <c r="I1937" s="15" t="n"/>
      <c r="J1937" s="15">
        <f>C1934+F1934+G1934-I1934</f>
        <v/>
      </c>
      <c r="K1937" s="15" t="n"/>
      <c r="L1937" s="15">
        <f>K1934*Setup!$B$6</f>
        <v/>
      </c>
      <c r="M1937" s="15">
        <f>J1934-L1934</f>
        <v/>
      </c>
      <c r="N1937" s="21" t="n"/>
    </row>
    <row r="1938">
      <c r="A1938" s="295" t="n"/>
      <c r="B1938" s="14" t="n"/>
      <c r="C1938" s="15" t="n"/>
      <c r="D1938" s="15" t="n"/>
      <c r="E1938" s="15">
        <f>D1935*Setup!$B$5</f>
        <v/>
      </c>
      <c r="F1938" s="15">
        <f>D1935-E1935</f>
        <v/>
      </c>
      <c r="G1938" s="15" t="n"/>
      <c r="H1938" s="15" t="n"/>
      <c r="I1938" s="15" t="n"/>
      <c r="J1938" s="15">
        <f>C1935+F1935+G1935-I1935</f>
        <v/>
      </c>
      <c r="K1938" s="15" t="n"/>
      <c r="L1938" s="15">
        <f>K1935*Setup!$B$6</f>
        <v/>
      </c>
      <c r="M1938" s="15">
        <f>J1935-L1935</f>
        <v/>
      </c>
      <c r="N1938" s="21" t="n"/>
    </row>
    <row r="1939">
      <c r="A1939" s="295" t="n"/>
      <c r="B1939" s="14" t="n"/>
      <c r="C1939" s="15" t="n"/>
      <c r="D1939" s="15" t="n"/>
      <c r="E1939" s="15">
        <f>D1936*Setup!$B$5</f>
        <v/>
      </c>
      <c r="F1939" s="15">
        <f>D1936-E1936</f>
        <v/>
      </c>
      <c r="G1939" s="15" t="n"/>
      <c r="H1939" s="15" t="n"/>
      <c r="I1939" s="15" t="n"/>
      <c r="J1939" s="15">
        <f>C1936+F1936+G1936-I1936</f>
        <v/>
      </c>
      <c r="K1939" s="15" t="n"/>
      <c r="L1939" s="15">
        <f>K1936*Setup!$B$6</f>
        <v/>
      </c>
      <c r="M1939" s="15">
        <f>J1936-L1936</f>
        <v/>
      </c>
      <c r="N1939" s="21" t="n"/>
    </row>
    <row r="1940">
      <c r="A1940" s="295" t="n"/>
      <c r="B1940" s="14" t="n"/>
      <c r="C1940" s="15" t="n"/>
      <c r="D1940" s="15" t="n"/>
      <c r="E1940" s="15">
        <f>D1937*Setup!$B$5</f>
        <v/>
      </c>
      <c r="F1940" s="15">
        <f>D1937-E1937</f>
        <v/>
      </c>
      <c r="G1940" s="15" t="n"/>
      <c r="H1940" s="15" t="n"/>
      <c r="I1940" s="15" t="n"/>
      <c r="J1940" s="15">
        <f>C1937+F1937+G1937-I1937</f>
        <v/>
      </c>
      <c r="K1940" s="15" t="n"/>
      <c r="L1940" s="15">
        <f>K1937*Setup!$B$6</f>
        <v/>
      </c>
      <c r="M1940" s="15">
        <f>J1937-L1937</f>
        <v/>
      </c>
      <c r="N1940" s="21" t="n"/>
    </row>
    <row r="1941">
      <c r="A1941" s="295" t="n"/>
      <c r="B1941" s="14" t="n"/>
      <c r="C1941" s="15" t="n"/>
      <c r="D1941" s="15" t="n"/>
      <c r="E1941" s="15">
        <f>D1938*Setup!$B$5</f>
        <v/>
      </c>
      <c r="F1941" s="15">
        <f>D1938-E1938</f>
        <v/>
      </c>
      <c r="G1941" s="15" t="n"/>
      <c r="H1941" s="15" t="n"/>
      <c r="I1941" s="15" t="n"/>
      <c r="J1941" s="15">
        <f>C1938+F1938+G1938-I1938</f>
        <v/>
      </c>
      <c r="K1941" s="15" t="n"/>
      <c r="L1941" s="15">
        <f>K1938*Setup!$B$6</f>
        <v/>
      </c>
      <c r="M1941" s="15">
        <f>J1938-L1938</f>
        <v/>
      </c>
      <c r="N1941" s="21" t="n"/>
    </row>
    <row r="1942">
      <c r="A1942" s="295" t="n"/>
      <c r="B1942" s="14" t="n"/>
      <c r="C1942" s="15" t="n"/>
      <c r="D1942" s="15" t="n"/>
      <c r="E1942" s="15">
        <f>D1939*Setup!$B$5</f>
        <v/>
      </c>
      <c r="F1942" s="15">
        <f>D1939-E1939</f>
        <v/>
      </c>
      <c r="G1942" s="15" t="n"/>
      <c r="H1942" s="15" t="n"/>
      <c r="I1942" s="15" t="n"/>
      <c r="J1942" s="15">
        <f>C1939+F1939+G1939-I1939</f>
        <v/>
      </c>
      <c r="K1942" s="15" t="n"/>
      <c r="L1942" s="15">
        <f>K1939*Setup!$B$6</f>
        <v/>
      </c>
      <c r="M1942" s="15">
        <f>J1939-L1939</f>
        <v/>
      </c>
      <c r="N1942" s="21" t="n"/>
    </row>
    <row r="1943">
      <c r="A1943" s="295" t="n"/>
      <c r="B1943" s="14" t="n"/>
      <c r="C1943" s="15" t="n"/>
      <c r="D1943" s="15" t="n"/>
      <c r="E1943" s="15">
        <f>D1940*Setup!$B$5</f>
        <v/>
      </c>
      <c r="F1943" s="15">
        <f>D1940-E1940</f>
        <v/>
      </c>
      <c r="G1943" s="15" t="n"/>
      <c r="H1943" s="15" t="n"/>
      <c r="I1943" s="15" t="n"/>
      <c r="J1943" s="15">
        <f>C1940+F1940+G1940-I1940</f>
        <v/>
      </c>
      <c r="K1943" s="15" t="n"/>
      <c r="L1943" s="15">
        <f>K1940*Setup!$B$6</f>
        <v/>
      </c>
      <c r="M1943" s="15">
        <f>J1940-L1940</f>
        <v/>
      </c>
      <c r="N1943" s="21" t="n"/>
    </row>
    <row r="1944">
      <c r="A1944" s="295" t="n"/>
      <c r="B1944" s="14" t="n"/>
      <c r="C1944" s="15" t="n"/>
      <c r="D1944" s="15" t="n"/>
      <c r="E1944" s="15">
        <f>D1941*Setup!$B$5</f>
        <v/>
      </c>
      <c r="F1944" s="15">
        <f>D1941-E1941</f>
        <v/>
      </c>
      <c r="G1944" s="15" t="n"/>
      <c r="H1944" s="15" t="n"/>
      <c r="I1944" s="15" t="n"/>
      <c r="J1944" s="15">
        <f>C1941+F1941+G1941-I1941</f>
        <v/>
      </c>
      <c r="K1944" s="15" t="n"/>
      <c r="L1944" s="15">
        <f>K1941*Setup!$B$6</f>
        <v/>
      </c>
      <c r="M1944" s="15">
        <f>J1941-L1941</f>
        <v/>
      </c>
      <c r="N1944" s="21" t="n"/>
    </row>
    <row r="1945">
      <c r="A1945" s="295" t="n"/>
      <c r="B1945" s="14" t="n"/>
      <c r="C1945" s="15" t="n"/>
      <c r="D1945" s="15" t="n"/>
      <c r="E1945" s="15">
        <f>D1942*Setup!$B$5</f>
        <v/>
      </c>
      <c r="F1945" s="15">
        <f>D1942-E1942</f>
        <v/>
      </c>
      <c r="G1945" s="15" t="n"/>
      <c r="H1945" s="15" t="n"/>
      <c r="I1945" s="15" t="n"/>
      <c r="J1945" s="15">
        <f>C1942+F1942+G1942-I1942</f>
        <v/>
      </c>
      <c r="K1945" s="15" t="n"/>
      <c r="L1945" s="15">
        <f>K1942*Setup!$B$6</f>
        <v/>
      </c>
      <c r="M1945" s="15">
        <f>J1942-L1942</f>
        <v/>
      </c>
      <c r="N1945" s="21" t="n"/>
    </row>
    <row r="1946">
      <c r="A1946" s="295" t="n"/>
      <c r="B1946" s="14" t="n"/>
      <c r="C1946" s="15" t="n"/>
      <c r="D1946" s="15" t="n"/>
      <c r="E1946" s="15">
        <f>D1943*Setup!$B$5</f>
        <v/>
      </c>
      <c r="F1946" s="15">
        <f>D1943-E1943</f>
        <v/>
      </c>
      <c r="G1946" s="15" t="n"/>
      <c r="H1946" s="15" t="n"/>
      <c r="I1946" s="15" t="n"/>
      <c r="J1946" s="15">
        <f>C1943+F1943+G1943-I1943</f>
        <v/>
      </c>
      <c r="K1946" s="15" t="n"/>
      <c r="L1946" s="15">
        <f>K1943*Setup!$B$6</f>
        <v/>
      </c>
      <c r="M1946" s="15">
        <f>J1943-L1943</f>
        <v/>
      </c>
      <c r="N1946" s="21" t="n"/>
    </row>
    <row r="1947">
      <c r="A1947" s="295" t="n"/>
      <c r="B1947" s="14" t="n"/>
      <c r="C1947" s="15" t="n"/>
      <c r="D1947" s="15" t="n"/>
      <c r="E1947" s="15">
        <f>D1944*Setup!$B$5</f>
        <v/>
      </c>
      <c r="F1947" s="15">
        <f>D1944-E1944</f>
        <v/>
      </c>
      <c r="G1947" s="15" t="n"/>
      <c r="H1947" s="15" t="n"/>
      <c r="I1947" s="15" t="n"/>
      <c r="J1947" s="15">
        <f>C1944+F1944+G1944-I1944</f>
        <v/>
      </c>
      <c r="K1947" s="15" t="n"/>
      <c r="L1947" s="15">
        <f>K1944*Setup!$B$6</f>
        <v/>
      </c>
      <c r="M1947" s="15">
        <f>J1944-L1944</f>
        <v/>
      </c>
      <c r="N1947" s="21" t="n"/>
    </row>
    <row r="1948">
      <c r="A1948" s="295" t="n"/>
      <c r="B1948" s="14" t="n"/>
      <c r="C1948" s="15" t="n"/>
      <c r="D1948" s="15" t="n"/>
      <c r="E1948" s="15">
        <f>D1945*Setup!$B$5</f>
        <v/>
      </c>
      <c r="F1948" s="15">
        <f>D1945-E1945</f>
        <v/>
      </c>
      <c r="G1948" s="15" t="n"/>
      <c r="H1948" s="15" t="n"/>
      <c r="I1948" s="15" t="n"/>
      <c r="J1948" s="15">
        <f>C1945+F1945+G1945-I1945</f>
        <v/>
      </c>
      <c r="K1948" s="15" t="n"/>
      <c r="L1948" s="15">
        <f>K1945*Setup!$B$6</f>
        <v/>
      </c>
      <c r="M1948" s="15">
        <f>J1945-L1945</f>
        <v/>
      </c>
      <c r="N1948" s="21" t="n"/>
    </row>
    <row r="1949">
      <c r="A1949" s="295" t="n"/>
      <c r="B1949" s="14" t="n"/>
      <c r="C1949" s="15" t="n"/>
      <c r="D1949" s="15" t="n"/>
      <c r="E1949" s="15">
        <f>D1946*Setup!$B$5</f>
        <v/>
      </c>
      <c r="F1949" s="15">
        <f>D1946-E1946</f>
        <v/>
      </c>
      <c r="G1949" s="15" t="n"/>
      <c r="H1949" s="15" t="n"/>
      <c r="I1949" s="15" t="n"/>
      <c r="J1949" s="15">
        <f>C1946+F1946+G1946-I1946</f>
        <v/>
      </c>
      <c r="K1949" s="15" t="n"/>
      <c r="L1949" s="15">
        <f>K1946*Setup!$B$6</f>
        <v/>
      </c>
      <c r="M1949" s="15">
        <f>J1946-L1946</f>
        <v/>
      </c>
      <c r="N1949" s="21" t="n"/>
    </row>
    <row r="1950">
      <c r="A1950" s="295" t="n"/>
      <c r="B1950" s="14" t="n"/>
      <c r="C1950" s="15" t="n"/>
      <c r="D1950" s="15" t="n"/>
      <c r="E1950" s="15">
        <f>D1947*Setup!$B$5</f>
        <v/>
      </c>
      <c r="F1950" s="15">
        <f>D1947-E1947</f>
        <v/>
      </c>
      <c r="G1950" s="15" t="n"/>
      <c r="H1950" s="15" t="n"/>
      <c r="I1950" s="15" t="n"/>
      <c r="J1950" s="15">
        <f>C1947+F1947+G1947-I1947</f>
        <v/>
      </c>
      <c r="K1950" s="15" t="n"/>
      <c r="L1950" s="15">
        <f>K1947*Setup!$B$6</f>
        <v/>
      </c>
      <c r="M1950" s="15">
        <f>J1947-L1947</f>
        <v/>
      </c>
      <c r="N1950" s="21" t="n"/>
    </row>
    <row r="1951">
      <c r="A1951" s="295" t="n"/>
      <c r="B1951" s="14" t="n"/>
      <c r="C1951" s="15" t="n"/>
      <c r="D1951" s="15" t="n"/>
      <c r="E1951" s="15">
        <f>D1948*Setup!$B$5</f>
        <v/>
      </c>
      <c r="F1951" s="15">
        <f>D1948-E1948</f>
        <v/>
      </c>
      <c r="G1951" s="15" t="n"/>
      <c r="H1951" s="15" t="n"/>
      <c r="I1951" s="15" t="n"/>
      <c r="J1951" s="15">
        <f>C1948+F1948+G1948-I1948</f>
        <v/>
      </c>
      <c r="K1951" s="15" t="n"/>
      <c r="L1951" s="15">
        <f>K1948*Setup!$B$6</f>
        <v/>
      </c>
      <c r="M1951" s="15">
        <f>J1948-L1948</f>
        <v/>
      </c>
      <c r="N1951" s="21" t="n"/>
    </row>
    <row r="1952">
      <c r="A1952" s="295" t="n"/>
      <c r="B1952" s="14" t="n"/>
      <c r="C1952" s="15" t="n"/>
      <c r="D1952" s="15" t="n"/>
      <c r="E1952" s="15">
        <f>D1949*Setup!$B$5</f>
        <v/>
      </c>
      <c r="F1952" s="15">
        <f>D1949-E1949</f>
        <v/>
      </c>
      <c r="G1952" s="15" t="n"/>
      <c r="H1952" s="15" t="n"/>
      <c r="I1952" s="15" t="n"/>
      <c r="J1952" s="15">
        <f>C1949+F1949+G1949-I1949</f>
        <v/>
      </c>
      <c r="K1952" s="15" t="n"/>
      <c r="L1952" s="15">
        <f>K1949*Setup!$B$6</f>
        <v/>
      </c>
      <c r="M1952" s="15">
        <f>J1949-L1949</f>
        <v/>
      </c>
      <c r="N1952" s="21" t="n"/>
    </row>
    <row r="1953">
      <c r="A1953" s="295" t="n"/>
      <c r="B1953" s="14" t="n"/>
      <c r="C1953" s="15" t="n"/>
      <c r="D1953" s="15" t="n"/>
      <c r="E1953" s="15">
        <f>D1950*Setup!$B$5</f>
        <v/>
      </c>
      <c r="F1953" s="15">
        <f>D1950-E1950</f>
        <v/>
      </c>
      <c r="G1953" s="15" t="n"/>
      <c r="H1953" s="15" t="n"/>
      <c r="I1953" s="15" t="n"/>
      <c r="J1953" s="15">
        <f>C1950+F1950+G1950-I1950</f>
        <v/>
      </c>
      <c r="K1953" s="15" t="n"/>
      <c r="L1953" s="15">
        <f>K1950*Setup!$B$6</f>
        <v/>
      </c>
      <c r="M1953" s="15">
        <f>J1950-L1950</f>
        <v/>
      </c>
      <c r="N1953" s="21" t="n"/>
    </row>
    <row r="1954">
      <c r="A1954" s="295" t="n"/>
      <c r="B1954" s="14" t="n"/>
      <c r="C1954" s="15" t="n"/>
      <c r="D1954" s="15" t="n"/>
      <c r="E1954" s="15">
        <f>D1951*Setup!$B$5</f>
        <v/>
      </c>
      <c r="F1954" s="15">
        <f>D1951-E1951</f>
        <v/>
      </c>
      <c r="G1954" s="15" t="n"/>
      <c r="H1954" s="15" t="n"/>
      <c r="I1954" s="15" t="n"/>
      <c r="J1954" s="15">
        <f>C1951+F1951+G1951-I1951</f>
        <v/>
      </c>
      <c r="K1954" s="15" t="n"/>
      <c r="L1954" s="15">
        <f>K1951*Setup!$B$6</f>
        <v/>
      </c>
      <c r="M1954" s="15">
        <f>J1951-L1951</f>
        <v/>
      </c>
      <c r="N1954" s="21" t="n"/>
    </row>
    <row r="1955">
      <c r="A1955" s="295" t="n"/>
      <c r="B1955" s="14" t="n"/>
      <c r="C1955" s="15" t="n"/>
      <c r="D1955" s="15" t="n"/>
      <c r="E1955" s="15">
        <f>D1952*Setup!$B$5</f>
        <v/>
      </c>
      <c r="F1955" s="15">
        <f>D1952-E1952</f>
        <v/>
      </c>
      <c r="G1955" s="15" t="n"/>
      <c r="H1955" s="15" t="n"/>
      <c r="I1955" s="15" t="n"/>
      <c r="J1955" s="15">
        <f>C1952+F1952+G1952-I1952</f>
        <v/>
      </c>
      <c r="K1955" s="15" t="n"/>
      <c r="L1955" s="15">
        <f>K1952*Setup!$B$6</f>
        <v/>
      </c>
      <c r="M1955" s="15">
        <f>J1952-L1952</f>
        <v/>
      </c>
      <c r="N1955" s="21" t="n"/>
    </row>
    <row r="1956">
      <c r="A1956" s="295" t="n"/>
      <c r="B1956" s="14" t="n"/>
      <c r="C1956" s="15" t="n"/>
      <c r="D1956" s="15" t="n"/>
      <c r="E1956" s="15">
        <f>D1953*Setup!$B$5</f>
        <v/>
      </c>
      <c r="F1956" s="15">
        <f>D1953-E1953</f>
        <v/>
      </c>
      <c r="G1956" s="15" t="n"/>
      <c r="H1956" s="15" t="n"/>
      <c r="I1956" s="15" t="n"/>
      <c r="J1956" s="15">
        <f>C1953+F1953+G1953-I1953</f>
        <v/>
      </c>
      <c r="K1956" s="15" t="n"/>
      <c r="L1956" s="15">
        <f>K1953*Setup!$B$6</f>
        <v/>
      </c>
      <c r="M1956" s="15">
        <f>J1953-L1953</f>
        <v/>
      </c>
      <c r="N1956" s="21" t="n"/>
    </row>
    <row r="1957">
      <c r="A1957" s="295" t="n"/>
      <c r="B1957" s="14" t="n"/>
      <c r="C1957" s="15" t="n"/>
      <c r="D1957" s="15" t="n"/>
      <c r="E1957" s="15">
        <f>D1954*Setup!$B$5</f>
        <v/>
      </c>
      <c r="F1957" s="15">
        <f>D1954-E1954</f>
        <v/>
      </c>
      <c r="G1957" s="15" t="n"/>
      <c r="H1957" s="15" t="n"/>
      <c r="I1957" s="15" t="n"/>
      <c r="J1957" s="15">
        <f>C1954+F1954+G1954-I1954</f>
        <v/>
      </c>
      <c r="K1957" s="15" t="n"/>
      <c r="L1957" s="15">
        <f>K1954*Setup!$B$6</f>
        <v/>
      </c>
      <c r="M1957" s="15">
        <f>J1954-L1954</f>
        <v/>
      </c>
      <c r="N1957" s="21" t="n"/>
    </row>
    <row r="1958">
      <c r="A1958" s="295" t="n"/>
      <c r="B1958" s="14" t="n"/>
      <c r="C1958" s="15" t="n"/>
      <c r="D1958" s="15" t="n"/>
      <c r="E1958" s="15">
        <f>D1955*Setup!$B$5</f>
        <v/>
      </c>
      <c r="F1958" s="15">
        <f>D1955-E1955</f>
        <v/>
      </c>
      <c r="G1958" s="15" t="n"/>
      <c r="H1958" s="15" t="n"/>
      <c r="I1958" s="15" t="n"/>
      <c r="J1958" s="15">
        <f>C1955+F1955+G1955-I1955</f>
        <v/>
      </c>
      <c r="K1958" s="15" t="n"/>
      <c r="L1958" s="15">
        <f>K1955*Setup!$B$6</f>
        <v/>
      </c>
      <c r="M1958" s="15">
        <f>J1955-L1955</f>
        <v/>
      </c>
      <c r="N1958" s="21" t="n"/>
    </row>
    <row r="1959">
      <c r="A1959" s="295" t="n"/>
      <c r="B1959" s="14" t="n"/>
      <c r="C1959" s="15" t="n"/>
      <c r="D1959" s="15" t="n"/>
      <c r="E1959" s="15">
        <f>D1956*Setup!$B$5</f>
        <v/>
      </c>
      <c r="F1959" s="15">
        <f>D1956-E1956</f>
        <v/>
      </c>
      <c r="G1959" s="15" t="n"/>
      <c r="H1959" s="15" t="n"/>
      <c r="I1959" s="15" t="n"/>
      <c r="J1959" s="15">
        <f>C1956+F1956+G1956-I1956</f>
        <v/>
      </c>
      <c r="K1959" s="15" t="n"/>
      <c r="L1959" s="15">
        <f>K1956*Setup!$B$6</f>
        <v/>
      </c>
      <c r="M1959" s="15">
        <f>J1956-L1956</f>
        <v/>
      </c>
      <c r="N1959" s="21" t="n"/>
    </row>
    <row r="1960">
      <c r="A1960" s="295" t="n"/>
      <c r="B1960" s="14" t="n"/>
      <c r="C1960" s="15" t="n"/>
      <c r="D1960" s="15" t="n"/>
      <c r="E1960" s="15">
        <f>D1957*Setup!$B$5</f>
        <v/>
      </c>
      <c r="F1960" s="15">
        <f>D1957-E1957</f>
        <v/>
      </c>
      <c r="G1960" s="15" t="n"/>
      <c r="H1960" s="15" t="n"/>
      <c r="I1960" s="15" t="n"/>
      <c r="J1960" s="15">
        <f>C1957+F1957+G1957-I1957</f>
        <v/>
      </c>
      <c r="K1960" s="15" t="n"/>
      <c r="L1960" s="15">
        <f>K1957*Setup!$B$6</f>
        <v/>
      </c>
      <c r="M1960" s="15">
        <f>J1957-L1957</f>
        <v/>
      </c>
      <c r="N1960" s="21" t="n"/>
    </row>
    <row r="1961">
      <c r="A1961" s="295" t="n"/>
      <c r="B1961" s="14" t="n"/>
      <c r="C1961" s="15" t="n"/>
      <c r="D1961" s="15" t="n"/>
      <c r="E1961" s="15">
        <f>D1958*Setup!$B$5</f>
        <v/>
      </c>
      <c r="F1961" s="15">
        <f>D1958-E1958</f>
        <v/>
      </c>
      <c r="G1961" s="15" t="n"/>
      <c r="H1961" s="15" t="n"/>
      <c r="I1961" s="15" t="n"/>
      <c r="J1961" s="15">
        <f>C1958+F1958+G1958-I1958</f>
        <v/>
      </c>
      <c r="K1961" s="15" t="n"/>
      <c r="L1961" s="15">
        <f>K1958*Setup!$B$6</f>
        <v/>
      </c>
      <c r="M1961" s="15">
        <f>J1958-L1958</f>
        <v/>
      </c>
      <c r="N1961" s="21" t="n"/>
    </row>
    <row r="1962">
      <c r="A1962" s="295" t="n"/>
      <c r="B1962" s="14" t="n"/>
      <c r="C1962" s="15" t="n"/>
      <c r="D1962" s="15" t="n"/>
      <c r="E1962" s="15">
        <f>D1959*Setup!$B$5</f>
        <v/>
      </c>
      <c r="F1962" s="15">
        <f>D1959-E1959</f>
        <v/>
      </c>
      <c r="G1962" s="15" t="n"/>
      <c r="H1962" s="15" t="n"/>
      <c r="I1962" s="15" t="n"/>
      <c r="J1962" s="15">
        <f>C1959+F1959+G1959-I1959</f>
        <v/>
      </c>
      <c r="K1962" s="15" t="n"/>
      <c r="L1962" s="15">
        <f>K1959*Setup!$B$6</f>
        <v/>
      </c>
      <c r="M1962" s="15">
        <f>J1959-L1959</f>
        <v/>
      </c>
      <c r="N1962" s="21" t="n"/>
    </row>
    <row r="1963">
      <c r="A1963" s="295" t="n"/>
      <c r="B1963" s="14" t="n"/>
      <c r="C1963" s="15" t="n"/>
      <c r="D1963" s="15" t="n"/>
      <c r="E1963" s="15">
        <f>D1960*Setup!$B$5</f>
        <v/>
      </c>
      <c r="F1963" s="15">
        <f>D1960-E1960</f>
        <v/>
      </c>
      <c r="G1963" s="15" t="n"/>
      <c r="H1963" s="15" t="n"/>
      <c r="I1963" s="15" t="n"/>
      <c r="J1963" s="15">
        <f>C1960+F1960+G1960-I1960</f>
        <v/>
      </c>
      <c r="K1963" s="15" t="n"/>
      <c r="L1963" s="15">
        <f>K1960*Setup!$B$6</f>
        <v/>
      </c>
      <c r="M1963" s="15">
        <f>J1960-L1960</f>
        <v/>
      </c>
      <c r="N1963" s="21" t="n"/>
    </row>
    <row r="1964">
      <c r="A1964" s="295" t="n"/>
      <c r="B1964" s="14" t="n"/>
      <c r="C1964" s="15" t="n"/>
      <c r="D1964" s="15" t="n"/>
      <c r="E1964" s="15">
        <f>D1961*Setup!$B$5</f>
        <v/>
      </c>
      <c r="F1964" s="15">
        <f>D1961-E1961</f>
        <v/>
      </c>
      <c r="G1964" s="15" t="n"/>
      <c r="H1964" s="15" t="n"/>
      <c r="I1964" s="15" t="n"/>
      <c r="J1964" s="15">
        <f>C1961+F1961+G1961-I1961</f>
        <v/>
      </c>
      <c r="K1964" s="15" t="n"/>
      <c r="L1964" s="15">
        <f>K1961*Setup!$B$6</f>
        <v/>
      </c>
      <c r="M1964" s="15">
        <f>J1961-L1961</f>
        <v/>
      </c>
      <c r="N1964" s="21" t="n"/>
    </row>
    <row r="1965">
      <c r="A1965" s="295" t="n"/>
      <c r="B1965" s="14" t="n"/>
      <c r="C1965" s="15" t="n"/>
      <c r="D1965" s="15" t="n"/>
      <c r="E1965" s="15">
        <f>D1962*Setup!$B$5</f>
        <v/>
      </c>
      <c r="F1965" s="15">
        <f>D1962-E1962</f>
        <v/>
      </c>
      <c r="G1965" s="15" t="n"/>
      <c r="H1965" s="15" t="n"/>
      <c r="I1965" s="15" t="n"/>
      <c r="J1965" s="15">
        <f>C1962+F1962+G1962-I1962</f>
        <v/>
      </c>
      <c r="K1965" s="15" t="n"/>
      <c r="L1965" s="15">
        <f>K1962*Setup!$B$6</f>
        <v/>
      </c>
      <c r="M1965" s="15">
        <f>J1962-L1962</f>
        <v/>
      </c>
      <c r="N1965" s="21" t="n"/>
    </row>
    <row r="1966">
      <c r="A1966" s="295" t="n"/>
      <c r="B1966" s="14" t="n"/>
      <c r="C1966" s="15" t="n"/>
      <c r="D1966" s="15" t="n"/>
      <c r="E1966" s="15">
        <f>D1963*Setup!$B$5</f>
        <v/>
      </c>
      <c r="F1966" s="15">
        <f>D1963-E1963</f>
        <v/>
      </c>
      <c r="G1966" s="15" t="n"/>
      <c r="H1966" s="15" t="n"/>
      <c r="I1966" s="15" t="n"/>
      <c r="J1966" s="15">
        <f>C1963+F1963+G1963-I1963</f>
        <v/>
      </c>
      <c r="K1966" s="15" t="n"/>
      <c r="L1966" s="15">
        <f>K1963*Setup!$B$6</f>
        <v/>
      </c>
      <c r="M1966" s="15">
        <f>J1963-L1963</f>
        <v/>
      </c>
      <c r="N1966" s="21" t="n"/>
    </row>
    <row r="1967">
      <c r="A1967" s="295" t="n"/>
      <c r="B1967" s="14" t="n"/>
      <c r="C1967" s="15" t="n"/>
      <c r="D1967" s="15" t="n"/>
      <c r="E1967" s="15">
        <f>D1964*Setup!$B$5</f>
        <v/>
      </c>
      <c r="F1967" s="15">
        <f>D1964-E1964</f>
        <v/>
      </c>
      <c r="G1967" s="15" t="n"/>
      <c r="H1967" s="15" t="n"/>
      <c r="I1967" s="15" t="n"/>
      <c r="J1967" s="15">
        <f>C1964+F1964+G1964-I1964</f>
        <v/>
      </c>
      <c r="K1967" s="15" t="n"/>
      <c r="L1967" s="15">
        <f>K1964*Setup!$B$6</f>
        <v/>
      </c>
      <c r="M1967" s="15">
        <f>J1964-L1964</f>
        <v/>
      </c>
      <c r="N1967" s="21" t="n"/>
    </row>
    <row r="1968">
      <c r="A1968" s="295" t="n"/>
      <c r="B1968" s="14" t="n"/>
      <c r="C1968" s="15" t="n"/>
      <c r="D1968" s="15" t="n"/>
      <c r="E1968" s="15">
        <f>D1965*Setup!$B$5</f>
        <v/>
      </c>
      <c r="F1968" s="15">
        <f>D1965-E1965</f>
        <v/>
      </c>
      <c r="G1968" s="15" t="n"/>
      <c r="H1968" s="15" t="n"/>
      <c r="I1968" s="15" t="n"/>
      <c r="J1968" s="15">
        <f>C1965+F1965+G1965-I1965</f>
        <v/>
      </c>
      <c r="K1968" s="15" t="n"/>
      <c r="L1968" s="15">
        <f>K1965*Setup!$B$6</f>
        <v/>
      </c>
      <c r="M1968" s="15">
        <f>J1965-L1965</f>
        <v/>
      </c>
      <c r="N1968" s="21" t="n"/>
    </row>
    <row r="1969">
      <c r="A1969" s="295" t="n"/>
      <c r="B1969" s="14" t="n"/>
      <c r="C1969" s="15" t="n"/>
      <c r="D1969" s="15" t="n"/>
      <c r="E1969" s="15">
        <f>D1966*Setup!$B$5</f>
        <v/>
      </c>
      <c r="F1969" s="15">
        <f>D1966-E1966</f>
        <v/>
      </c>
      <c r="G1969" s="15" t="n"/>
      <c r="H1969" s="15" t="n"/>
      <c r="I1969" s="15" t="n"/>
      <c r="J1969" s="15">
        <f>C1966+F1966+G1966-I1966</f>
        <v/>
      </c>
      <c r="K1969" s="15" t="n"/>
      <c r="L1969" s="15">
        <f>K1966*Setup!$B$6</f>
        <v/>
      </c>
      <c r="M1969" s="15">
        <f>J1966-L1966</f>
        <v/>
      </c>
      <c r="N1969" s="21" t="n"/>
    </row>
    <row r="1970">
      <c r="A1970" s="295" t="n"/>
      <c r="B1970" s="14" t="n"/>
      <c r="C1970" s="15" t="n"/>
      <c r="D1970" s="15" t="n"/>
      <c r="E1970" s="15">
        <f>D1967*Setup!$B$5</f>
        <v/>
      </c>
      <c r="F1970" s="15">
        <f>D1967-E1967</f>
        <v/>
      </c>
      <c r="G1970" s="15" t="n"/>
      <c r="H1970" s="15" t="n"/>
      <c r="I1970" s="15" t="n"/>
      <c r="J1970" s="15">
        <f>C1967+F1967+G1967-I1967</f>
        <v/>
      </c>
      <c r="K1970" s="15" t="n"/>
      <c r="L1970" s="15">
        <f>K1967*Setup!$B$6</f>
        <v/>
      </c>
      <c r="M1970" s="15">
        <f>J1967-L1967</f>
        <v/>
      </c>
      <c r="N1970" s="21" t="n"/>
    </row>
    <row r="1971">
      <c r="A1971" s="295" t="n"/>
      <c r="B1971" s="14" t="n"/>
      <c r="C1971" s="15" t="n"/>
      <c r="D1971" s="15" t="n"/>
      <c r="E1971" s="15">
        <f>D1968*Setup!$B$5</f>
        <v/>
      </c>
      <c r="F1971" s="15">
        <f>D1968-E1968</f>
        <v/>
      </c>
      <c r="G1971" s="15" t="n"/>
      <c r="H1971" s="15" t="n"/>
      <c r="I1971" s="15" t="n"/>
      <c r="J1971" s="15">
        <f>C1968+F1968+G1968-I1968</f>
        <v/>
      </c>
      <c r="K1971" s="15" t="n"/>
      <c r="L1971" s="15">
        <f>K1968*Setup!$B$6</f>
        <v/>
      </c>
      <c r="M1971" s="15">
        <f>J1968-L1968</f>
        <v/>
      </c>
      <c r="N1971" s="21" t="n"/>
    </row>
    <row r="1972">
      <c r="A1972" s="295" t="n"/>
      <c r="B1972" s="14" t="n"/>
      <c r="C1972" s="15" t="n"/>
      <c r="D1972" s="15" t="n"/>
      <c r="E1972" s="15">
        <f>D1969*Setup!$B$5</f>
        <v/>
      </c>
      <c r="F1972" s="15">
        <f>D1969-E1969</f>
        <v/>
      </c>
      <c r="G1972" s="15" t="n"/>
      <c r="H1972" s="15" t="n"/>
      <c r="I1972" s="15" t="n"/>
      <c r="J1972" s="15">
        <f>C1969+F1969+G1969-I1969</f>
        <v/>
      </c>
      <c r="K1972" s="15" t="n"/>
      <c r="L1972" s="15">
        <f>K1969*Setup!$B$6</f>
        <v/>
      </c>
      <c r="M1972" s="15">
        <f>J1969-L1969</f>
        <v/>
      </c>
      <c r="N1972" s="21" t="n"/>
    </row>
    <row r="1973">
      <c r="A1973" s="295" t="n"/>
      <c r="B1973" s="14" t="n"/>
      <c r="C1973" s="15" t="n"/>
      <c r="D1973" s="15" t="n"/>
      <c r="E1973" s="15">
        <f>D1970*Setup!$B$5</f>
        <v/>
      </c>
      <c r="F1973" s="15">
        <f>D1970-E1970</f>
        <v/>
      </c>
      <c r="G1973" s="15" t="n"/>
      <c r="H1973" s="15" t="n"/>
      <c r="I1973" s="15" t="n"/>
      <c r="J1973" s="15">
        <f>C1970+F1970+G1970-I1970</f>
        <v/>
      </c>
      <c r="K1973" s="15" t="n"/>
      <c r="L1973" s="15">
        <f>K1970*Setup!$B$6</f>
        <v/>
      </c>
      <c r="M1973" s="15">
        <f>J1970-L1970</f>
        <v/>
      </c>
      <c r="N1973" s="21" t="n"/>
    </row>
    <row r="1974">
      <c r="A1974" s="295" t="n"/>
      <c r="B1974" s="14" t="n"/>
      <c r="C1974" s="15" t="n"/>
      <c r="D1974" s="15" t="n"/>
      <c r="E1974" s="15">
        <f>D1971*Setup!$B$5</f>
        <v/>
      </c>
      <c r="F1974" s="15">
        <f>D1971-E1971</f>
        <v/>
      </c>
      <c r="G1974" s="15" t="n"/>
      <c r="H1974" s="15" t="n"/>
      <c r="I1974" s="15" t="n"/>
      <c r="J1974" s="15">
        <f>C1971+F1971+G1971-I1971</f>
        <v/>
      </c>
      <c r="K1974" s="15" t="n"/>
      <c r="L1974" s="15">
        <f>K1971*Setup!$B$6</f>
        <v/>
      </c>
      <c r="M1974" s="15">
        <f>J1971-L1971</f>
        <v/>
      </c>
      <c r="N1974" s="21" t="n"/>
    </row>
    <row r="1975">
      <c r="A1975" s="295" t="n"/>
      <c r="B1975" s="14" t="n"/>
      <c r="C1975" s="15" t="n"/>
      <c r="D1975" s="15" t="n"/>
      <c r="E1975" s="15">
        <f>D1972*Setup!$B$5</f>
        <v/>
      </c>
      <c r="F1975" s="15">
        <f>D1972-E1972</f>
        <v/>
      </c>
      <c r="G1975" s="15" t="n"/>
      <c r="H1975" s="15" t="n"/>
      <c r="I1975" s="15" t="n"/>
      <c r="J1975" s="15">
        <f>C1972+F1972+G1972-I1972</f>
        <v/>
      </c>
      <c r="K1975" s="15" t="n"/>
      <c r="L1975" s="15">
        <f>K1972*Setup!$B$6</f>
        <v/>
      </c>
      <c r="M1975" s="15">
        <f>J1972-L1972</f>
        <v/>
      </c>
      <c r="N1975" s="21" t="n"/>
    </row>
    <row r="1976">
      <c r="A1976" s="295" t="n"/>
      <c r="B1976" s="14" t="n"/>
      <c r="C1976" s="15" t="n"/>
      <c r="D1976" s="15" t="n"/>
      <c r="E1976" s="15">
        <f>D1973*Setup!$B$5</f>
        <v/>
      </c>
      <c r="F1976" s="15">
        <f>D1973-E1973</f>
        <v/>
      </c>
      <c r="G1976" s="15" t="n"/>
      <c r="H1976" s="15" t="n"/>
      <c r="I1976" s="15" t="n"/>
      <c r="J1976" s="15">
        <f>C1973+F1973+G1973-I1973</f>
        <v/>
      </c>
      <c r="K1976" s="15" t="n"/>
      <c r="L1976" s="15">
        <f>K1973*Setup!$B$6</f>
        <v/>
      </c>
      <c r="M1976" s="15">
        <f>J1973-L1973</f>
        <v/>
      </c>
      <c r="N1976" s="21" t="n"/>
    </row>
    <row r="1977">
      <c r="A1977" s="295" t="n"/>
      <c r="B1977" s="14" t="n"/>
      <c r="C1977" s="15" t="n"/>
      <c r="D1977" s="15" t="n"/>
      <c r="E1977" s="15">
        <f>D1974*Setup!$B$5</f>
        <v/>
      </c>
      <c r="F1977" s="15">
        <f>D1974-E1974</f>
        <v/>
      </c>
      <c r="G1977" s="15" t="n"/>
      <c r="H1977" s="15" t="n"/>
      <c r="I1977" s="15" t="n"/>
      <c r="J1977" s="15">
        <f>C1974+F1974+G1974-I1974</f>
        <v/>
      </c>
      <c r="K1977" s="15" t="n"/>
      <c r="L1977" s="15">
        <f>K1974*Setup!$B$6</f>
        <v/>
      </c>
      <c r="M1977" s="15">
        <f>J1974-L1974</f>
        <v/>
      </c>
      <c r="N1977" s="21" t="n"/>
    </row>
    <row r="1978">
      <c r="A1978" s="295" t="n"/>
      <c r="B1978" s="14" t="n"/>
      <c r="C1978" s="15" t="n"/>
      <c r="D1978" s="15" t="n"/>
      <c r="E1978" s="15">
        <f>D1975*Setup!$B$5</f>
        <v/>
      </c>
      <c r="F1978" s="15">
        <f>D1975-E1975</f>
        <v/>
      </c>
      <c r="G1978" s="15" t="n"/>
      <c r="H1978" s="15" t="n"/>
      <c r="I1978" s="15" t="n"/>
      <c r="J1978" s="15">
        <f>C1975+F1975+G1975-I1975</f>
        <v/>
      </c>
      <c r="K1978" s="15" t="n"/>
      <c r="L1978" s="15">
        <f>K1975*Setup!$B$6</f>
        <v/>
      </c>
      <c r="M1978" s="15">
        <f>J1975-L1975</f>
        <v/>
      </c>
      <c r="N1978" s="21" t="n"/>
    </row>
    <row r="1979">
      <c r="A1979" s="295" t="n"/>
      <c r="B1979" s="14" t="n"/>
      <c r="C1979" s="15" t="n"/>
      <c r="D1979" s="15" t="n"/>
      <c r="E1979" s="15">
        <f>D1976*Setup!$B$5</f>
        <v/>
      </c>
      <c r="F1979" s="15">
        <f>D1976-E1976</f>
        <v/>
      </c>
      <c r="G1979" s="15" t="n"/>
      <c r="H1979" s="15" t="n"/>
      <c r="I1979" s="15" t="n"/>
      <c r="J1979" s="15">
        <f>C1976+F1976+G1976-I1976</f>
        <v/>
      </c>
      <c r="K1979" s="15" t="n"/>
      <c r="L1979" s="15">
        <f>K1976*Setup!$B$6</f>
        <v/>
      </c>
      <c r="M1979" s="15">
        <f>J1976-L1976</f>
        <v/>
      </c>
      <c r="N1979" s="21" t="n"/>
    </row>
    <row r="1980">
      <c r="A1980" s="295" t="n"/>
      <c r="B1980" s="14" t="n"/>
      <c r="C1980" s="15" t="n"/>
      <c r="D1980" s="15" t="n"/>
      <c r="E1980" s="15">
        <f>D1977*Setup!$B$5</f>
        <v/>
      </c>
      <c r="F1980" s="15">
        <f>D1977-E1977</f>
        <v/>
      </c>
      <c r="G1980" s="15" t="n"/>
      <c r="H1980" s="15" t="n"/>
      <c r="I1980" s="15" t="n"/>
      <c r="J1980" s="15">
        <f>C1977+F1977+G1977-I1977</f>
        <v/>
      </c>
      <c r="K1980" s="15" t="n"/>
      <c r="L1980" s="15">
        <f>K1977*Setup!$B$6</f>
        <v/>
      </c>
      <c r="M1980" s="15">
        <f>J1977-L1977</f>
        <v/>
      </c>
      <c r="N1980" s="21" t="n"/>
    </row>
    <row r="1981">
      <c r="A1981" s="295" t="n"/>
      <c r="B1981" s="14" t="n"/>
      <c r="C1981" s="15" t="n"/>
      <c r="D1981" s="15" t="n"/>
      <c r="E1981" s="15">
        <f>D1978*Setup!$B$5</f>
        <v/>
      </c>
      <c r="F1981" s="15">
        <f>D1978-E1978</f>
        <v/>
      </c>
      <c r="G1981" s="15" t="n"/>
      <c r="H1981" s="15" t="n"/>
      <c r="I1981" s="15" t="n"/>
      <c r="J1981" s="15">
        <f>C1978+F1978+G1978-I1978</f>
        <v/>
      </c>
      <c r="K1981" s="15" t="n"/>
      <c r="L1981" s="15">
        <f>K1978*Setup!$B$6</f>
        <v/>
      </c>
      <c r="M1981" s="15">
        <f>J1978-L1978</f>
        <v/>
      </c>
      <c r="N1981" s="21" t="n"/>
    </row>
    <row r="1982">
      <c r="A1982" s="295" t="n"/>
      <c r="B1982" s="14" t="n"/>
      <c r="C1982" s="15" t="n"/>
      <c r="D1982" s="15" t="n"/>
      <c r="E1982" s="15">
        <f>D1979*Setup!$B$5</f>
        <v/>
      </c>
      <c r="F1982" s="15">
        <f>D1979-E1979</f>
        <v/>
      </c>
      <c r="G1982" s="15" t="n"/>
      <c r="H1982" s="15" t="n"/>
      <c r="I1982" s="15" t="n"/>
      <c r="J1982" s="15">
        <f>C1979+F1979+G1979-I1979</f>
        <v/>
      </c>
      <c r="K1982" s="15" t="n"/>
      <c r="L1982" s="15">
        <f>K1979*Setup!$B$6</f>
        <v/>
      </c>
      <c r="M1982" s="15">
        <f>J1979-L1979</f>
        <v/>
      </c>
      <c r="N1982" s="21" t="n"/>
    </row>
    <row r="1983">
      <c r="A1983" s="295" t="n"/>
      <c r="B1983" s="14" t="n"/>
      <c r="C1983" s="15" t="n"/>
      <c r="D1983" s="15" t="n"/>
      <c r="E1983" s="15">
        <f>D1980*Setup!$B$5</f>
        <v/>
      </c>
      <c r="F1983" s="15">
        <f>D1980-E1980</f>
        <v/>
      </c>
      <c r="G1983" s="15" t="n"/>
      <c r="H1983" s="15" t="n"/>
      <c r="I1983" s="15" t="n"/>
      <c r="J1983" s="15">
        <f>C1980+F1980+G1980-I1980</f>
        <v/>
      </c>
      <c r="K1983" s="15" t="n"/>
      <c r="L1983" s="15">
        <f>K1980*Setup!$B$6</f>
        <v/>
      </c>
      <c r="M1983" s="15">
        <f>J1980-L1980</f>
        <v/>
      </c>
      <c r="N1983" s="21" t="n"/>
    </row>
    <row r="1984">
      <c r="A1984" s="295" t="n"/>
      <c r="B1984" s="14" t="n"/>
      <c r="C1984" s="15" t="n"/>
      <c r="D1984" s="15" t="n"/>
      <c r="E1984" s="15">
        <f>D1981*Setup!$B$5</f>
        <v/>
      </c>
      <c r="F1984" s="15">
        <f>D1981-E1981</f>
        <v/>
      </c>
      <c r="G1984" s="15" t="n"/>
      <c r="H1984" s="15" t="n"/>
      <c r="I1984" s="15" t="n"/>
      <c r="J1984" s="15">
        <f>C1981+F1981+G1981-I1981</f>
        <v/>
      </c>
      <c r="K1984" s="15" t="n"/>
      <c r="L1984" s="15">
        <f>K1981*Setup!$B$6</f>
        <v/>
      </c>
      <c r="M1984" s="15">
        <f>J1981-L1981</f>
        <v/>
      </c>
      <c r="N1984" s="21" t="n"/>
    </row>
    <row r="1985">
      <c r="A1985" s="295" t="n"/>
      <c r="B1985" s="14" t="n"/>
      <c r="C1985" s="15" t="n"/>
      <c r="D1985" s="15" t="n"/>
      <c r="E1985" s="15">
        <f>D1982*Setup!$B$5</f>
        <v/>
      </c>
      <c r="F1985" s="15">
        <f>D1982-E1982</f>
        <v/>
      </c>
      <c r="G1985" s="15" t="n"/>
      <c r="H1985" s="15" t="n"/>
      <c r="I1985" s="15" t="n"/>
      <c r="J1985" s="15">
        <f>C1982+F1982+G1982-I1982</f>
        <v/>
      </c>
      <c r="K1985" s="15" t="n"/>
      <c r="L1985" s="15">
        <f>K1982*Setup!$B$6</f>
        <v/>
      </c>
      <c r="M1985" s="15">
        <f>J1982-L1982</f>
        <v/>
      </c>
      <c r="N1985" s="21" t="n"/>
    </row>
    <row r="1986">
      <c r="A1986" s="295" t="n"/>
      <c r="B1986" s="14" t="n"/>
      <c r="C1986" s="15" t="n"/>
      <c r="D1986" s="15" t="n"/>
      <c r="E1986" s="15">
        <f>D1983*Setup!$B$5</f>
        <v/>
      </c>
      <c r="F1986" s="15">
        <f>D1983-E1983</f>
        <v/>
      </c>
      <c r="G1986" s="15" t="n"/>
      <c r="H1986" s="15" t="n"/>
      <c r="I1986" s="15" t="n"/>
      <c r="J1986" s="15">
        <f>C1983+F1983+G1983-I1983</f>
        <v/>
      </c>
      <c r="K1986" s="15" t="n"/>
      <c r="L1986" s="15">
        <f>K1983*Setup!$B$6</f>
        <v/>
      </c>
      <c r="M1986" s="15">
        <f>J1983-L1983</f>
        <v/>
      </c>
      <c r="N1986" s="21" t="n"/>
    </row>
    <row r="1987">
      <c r="A1987" s="295" t="n"/>
      <c r="B1987" s="14" t="n"/>
      <c r="C1987" s="15" t="n"/>
      <c r="D1987" s="15" t="n"/>
      <c r="E1987" s="15">
        <f>D1984*Setup!$B$5</f>
        <v/>
      </c>
      <c r="F1987" s="15">
        <f>D1984-E1984</f>
        <v/>
      </c>
      <c r="G1987" s="15" t="n"/>
      <c r="H1987" s="15" t="n"/>
      <c r="I1987" s="15" t="n"/>
      <c r="J1987" s="15">
        <f>C1984+F1984+G1984-I1984</f>
        <v/>
      </c>
      <c r="K1987" s="15" t="n"/>
      <c r="L1987" s="15">
        <f>K1984*Setup!$B$6</f>
        <v/>
      </c>
      <c r="M1987" s="15">
        <f>J1984-L1984</f>
        <v/>
      </c>
      <c r="N1987" s="21" t="n"/>
    </row>
    <row r="1988">
      <c r="A1988" s="295" t="n"/>
      <c r="B1988" s="14" t="n"/>
      <c r="C1988" s="15" t="n"/>
      <c r="D1988" s="15" t="n"/>
      <c r="E1988" s="15">
        <f>D1985*Setup!$B$5</f>
        <v/>
      </c>
      <c r="F1988" s="15">
        <f>D1985-E1985</f>
        <v/>
      </c>
      <c r="G1988" s="15" t="n"/>
      <c r="H1988" s="15" t="n"/>
      <c r="I1988" s="15" t="n"/>
      <c r="J1988" s="15">
        <f>C1985+F1985+G1985-I1985</f>
        <v/>
      </c>
      <c r="K1988" s="15" t="n"/>
      <c r="L1988" s="15">
        <f>K1985*Setup!$B$6</f>
        <v/>
      </c>
      <c r="M1988" s="15">
        <f>J1985-L1985</f>
        <v/>
      </c>
      <c r="N1988" s="21" t="n"/>
    </row>
    <row r="1989">
      <c r="A1989" s="295" t="n"/>
      <c r="B1989" s="14" t="n"/>
      <c r="C1989" s="15" t="n"/>
      <c r="D1989" s="15" t="n"/>
      <c r="E1989" s="15">
        <f>D1986*Setup!$B$5</f>
        <v/>
      </c>
      <c r="F1989" s="15">
        <f>D1986-E1986</f>
        <v/>
      </c>
      <c r="G1989" s="15" t="n"/>
      <c r="H1989" s="15" t="n"/>
      <c r="I1989" s="15" t="n"/>
      <c r="J1989" s="15">
        <f>C1986+F1986+G1986-I1986</f>
        <v/>
      </c>
      <c r="K1989" s="15" t="n"/>
      <c r="L1989" s="15">
        <f>K1986*Setup!$B$6</f>
        <v/>
      </c>
      <c r="M1989" s="15">
        <f>J1986-L1986</f>
        <v/>
      </c>
      <c r="N1989" s="21" t="n"/>
    </row>
    <row r="1990">
      <c r="A1990" s="295" t="n"/>
      <c r="B1990" s="14" t="n"/>
      <c r="C1990" s="15" t="n"/>
      <c r="D1990" s="15" t="n"/>
      <c r="E1990" s="15">
        <f>D1987*Setup!$B$5</f>
        <v/>
      </c>
      <c r="F1990" s="15">
        <f>D1987-E1987</f>
        <v/>
      </c>
      <c r="G1990" s="15" t="n"/>
      <c r="H1990" s="15" t="n"/>
      <c r="I1990" s="15" t="n"/>
      <c r="J1990" s="15">
        <f>C1987+F1987+G1987-I1987</f>
        <v/>
      </c>
      <c r="K1990" s="15" t="n"/>
      <c r="L1990" s="15">
        <f>K1987*Setup!$B$6</f>
        <v/>
      </c>
      <c r="M1990" s="15">
        <f>J1987-L1987</f>
        <v/>
      </c>
      <c r="N1990" s="21" t="n"/>
    </row>
    <row r="1991">
      <c r="A1991" s="295" t="n"/>
      <c r="B1991" s="14" t="n"/>
      <c r="C1991" s="15" t="n"/>
      <c r="D1991" s="15" t="n"/>
      <c r="E1991" s="15">
        <f>D1988*Setup!$B$5</f>
        <v/>
      </c>
      <c r="F1991" s="15">
        <f>D1988-E1988</f>
        <v/>
      </c>
      <c r="G1991" s="15" t="n"/>
      <c r="H1991" s="15" t="n"/>
      <c r="I1991" s="15" t="n"/>
      <c r="J1991" s="15">
        <f>C1988+F1988+G1988-I1988</f>
        <v/>
      </c>
      <c r="K1991" s="15" t="n"/>
      <c r="L1991" s="15">
        <f>K1988*Setup!$B$6</f>
        <v/>
      </c>
      <c r="M1991" s="15">
        <f>J1988-L1988</f>
        <v/>
      </c>
      <c r="N1991" s="21" t="n"/>
    </row>
    <row r="1992">
      <c r="A1992" s="295" t="n"/>
      <c r="B1992" s="14" t="n"/>
      <c r="C1992" s="15" t="n"/>
      <c r="D1992" s="15" t="n"/>
      <c r="E1992" s="15">
        <f>D1989*Setup!$B$5</f>
        <v/>
      </c>
      <c r="F1992" s="15">
        <f>D1989-E1989</f>
        <v/>
      </c>
      <c r="G1992" s="15" t="n"/>
      <c r="H1992" s="15" t="n"/>
      <c r="I1992" s="15" t="n"/>
      <c r="J1992" s="15">
        <f>C1989+F1989+G1989-I1989</f>
        <v/>
      </c>
      <c r="K1992" s="15" t="n"/>
      <c r="L1992" s="15">
        <f>K1989*Setup!$B$6</f>
        <v/>
      </c>
      <c r="M1992" s="15">
        <f>J1989-L1989</f>
        <v/>
      </c>
      <c r="N1992" s="21" t="n"/>
    </row>
    <row r="1993">
      <c r="A1993" s="295" t="n"/>
      <c r="B1993" s="14" t="n"/>
      <c r="C1993" s="15" t="n"/>
      <c r="D1993" s="15" t="n"/>
      <c r="E1993" s="15">
        <f>D1990*Setup!$B$5</f>
        <v/>
      </c>
      <c r="F1993" s="15">
        <f>D1990-E1990</f>
        <v/>
      </c>
      <c r="G1993" s="15" t="n"/>
      <c r="H1993" s="15" t="n"/>
      <c r="I1993" s="15" t="n"/>
      <c r="J1993" s="15">
        <f>C1990+F1990+G1990-I1990</f>
        <v/>
      </c>
      <c r="K1993" s="15" t="n"/>
      <c r="L1993" s="15">
        <f>K1990*Setup!$B$6</f>
        <v/>
      </c>
      <c r="M1993" s="15">
        <f>J1990-L1990</f>
        <v/>
      </c>
      <c r="N1993" s="21" t="n"/>
    </row>
    <row r="1994">
      <c r="A1994" s="295" t="n"/>
      <c r="B1994" s="14" t="n"/>
      <c r="C1994" s="15" t="n"/>
      <c r="D1994" s="15" t="n"/>
      <c r="E1994" s="15">
        <f>D1991*Setup!$B$5</f>
        <v/>
      </c>
      <c r="F1994" s="15">
        <f>D1991-E1991</f>
        <v/>
      </c>
      <c r="G1994" s="15" t="n"/>
      <c r="H1994" s="15" t="n"/>
      <c r="I1994" s="15" t="n"/>
      <c r="J1994" s="15">
        <f>C1991+F1991+G1991-I1991</f>
        <v/>
      </c>
      <c r="K1994" s="15" t="n"/>
      <c r="L1994" s="15">
        <f>K1991*Setup!$B$6</f>
        <v/>
      </c>
      <c r="M1994" s="15">
        <f>J1991-L1991</f>
        <v/>
      </c>
      <c r="N1994" s="21" t="n"/>
    </row>
    <row r="1995">
      <c r="A1995" s="295" t="n"/>
      <c r="B1995" s="14" t="n"/>
      <c r="C1995" s="15" t="n"/>
      <c r="D1995" s="15" t="n"/>
      <c r="E1995" s="15">
        <f>D1992*Setup!$B$5</f>
        <v/>
      </c>
      <c r="F1995" s="15">
        <f>D1992-E1992</f>
        <v/>
      </c>
      <c r="G1995" s="15" t="n"/>
      <c r="H1995" s="15" t="n"/>
      <c r="I1995" s="15" t="n"/>
      <c r="J1995" s="15">
        <f>C1992+F1992+G1992-I1992</f>
        <v/>
      </c>
      <c r="K1995" s="15" t="n"/>
      <c r="L1995" s="15">
        <f>K1992*Setup!$B$6</f>
        <v/>
      </c>
      <c r="M1995" s="15">
        <f>J1992-L1992</f>
        <v/>
      </c>
      <c r="N1995" s="21" t="n"/>
    </row>
    <row r="1996">
      <c r="A1996" s="295" t="n"/>
      <c r="B1996" s="14" t="n"/>
      <c r="C1996" s="15" t="n"/>
      <c r="D1996" s="15" t="n"/>
      <c r="E1996" s="15">
        <f>D1993*Setup!$B$5</f>
        <v/>
      </c>
      <c r="F1996" s="15">
        <f>D1993-E1993</f>
        <v/>
      </c>
      <c r="G1996" s="15" t="n"/>
      <c r="H1996" s="15" t="n"/>
      <c r="I1996" s="15" t="n"/>
      <c r="J1996" s="15">
        <f>C1993+F1993+G1993-I1993</f>
        <v/>
      </c>
      <c r="K1996" s="15" t="n"/>
      <c r="L1996" s="15">
        <f>K1993*Setup!$B$6</f>
        <v/>
      </c>
      <c r="M1996" s="15">
        <f>J1993-L1993</f>
        <v/>
      </c>
      <c r="N1996" s="21" t="n"/>
    </row>
    <row r="1997">
      <c r="A1997" s="295" t="n"/>
      <c r="B1997" s="14" t="n"/>
      <c r="C1997" s="15" t="n"/>
      <c r="D1997" s="15" t="n"/>
      <c r="E1997" s="15">
        <f>D1994*Setup!$B$5</f>
        <v/>
      </c>
      <c r="F1997" s="15">
        <f>D1994-E1994</f>
        <v/>
      </c>
      <c r="G1997" s="15" t="n"/>
      <c r="H1997" s="15" t="n"/>
      <c r="I1997" s="15" t="n"/>
      <c r="J1997" s="15">
        <f>C1994+F1994+G1994-I1994</f>
        <v/>
      </c>
      <c r="K1997" s="15" t="n"/>
      <c r="L1997" s="15">
        <f>K1994*Setup!$B$6</f>
        <v/>
      </c>
      <c r="M1997" s="15">
        <f>J1994-L1994</f>
        <v/>
      </c>
      <c r="N1997" s="21" t="n"/>
    </row>
    <row r="1998">
      <c r="A1998" s="295" t="n"/>
      <c r="B1998" s="14" t="n"/>
      <c r="C1998" s="15" t="n"/>
      <c r="D1998" s="15" t="n"/>
      <c r="E1998" s="15">
        <f>D1995*Setup!$B$5</f>
        <v/>
      </c>
      <c r="F1998" s="15">
        <f>D1995-E1995</f>
        <v/>
      </c>
      <c r="G1998" s="15" t="n"/>
      <c r="H1998" s="15" t="n"/>
      <c r="I1998" s="15" t="n"/>
      <c r="J1998" s="15">
        <f>C1995+F1995+G1995-I1995</f>
        <v/>
      </c>
      <c r="K1998" s="15" t="n"/>
      <c r="L1998" s="15">
        <f>K1995*Setup!$B$6</f>
        <v/>
      </c>
      <c r="M1998" s="15">
        <f>J1995-L1995</f>
        <v/>
      </c>
      <c r="N1998" s="21" t="n"/>
    </row>
    <row r="1999">
      <c r="A1999" s="295" t="n"/>
      <c r="B1999" s="14" t="n"/>
      <c r="C1999" s="15" t="n"/>
      <c r="D1999" s="15" t="n"/>
      <c r="E1999" s="15">
        <f>D1996*Setup!$B$5</f>
        <v/>
      </c>
      <c r="F1999" s="15">
        <f>D1996-E1996</f>
        <v/>
      </c>
      <c r="G1999" s="15" t="n"/>
      <c r="H1999" s="15" t="n"/>
      <c r="I1999" s="15" t="n"/>
      <c r="J1999" s="15">
        <f>C1996+F1996+G1996-I1996</f>
        <v/>
      </c>
      <c r="K1999" s="15" t="n"/>
      <c r="L1999" s="15">
        <f>K1996*Setup!$B$6</f>
        <v/>
      </c>
      <c r="M1999" s="15">
        <f>J1996-L1996</f>
        <v/>
      </c>
      <c r="N1999" s="21" t="n"/>
    </row>
    <row r="2000">
      <c r="A2000" s="295" t="n"/>
      <c r="B2000" s="14" t="n"/>
      <c r="C2000" s="15" t="n"/>
      <c r="D2000" s="15" t="n"/>
      <c r="E2000" s="15">
        <f>D1997*Setup!$B$5</f>
        <v/>
      </c>
      <c r="F2000" s="15">
        <f>D1997-E1997</f>
        <v/>
      </c>
      <c r="G2000" s="15" t="n"/>
      <c r="H2000" s="15" t="n"/>
      <c r="I2000" s="15" t="n"/>
      <c r="J2000" s="15">
        <f>C1997+F1997+G1997-I1997</f>
        <v/>
      </c>
      <c r="K2000" s="15" t="n"/>
      <c r="L2000" s="15">
        <f>K1997*Setup!$B$6</f>
        <v/>
      </c>
      <c r="M2000" s="15">
        <f>J1997-L1997</f>
        <v/>
      </c>
      <c r="N2000" s="21" t="n"/>
    </row>
    <row r="2001">
      <c r="A2001" s="295" t="n"/>
      <c r="B2001" s="14" t="n"/>
      <c r="C2001" s="15" t="n"/>
      <c r="D2001" s="15" t="n"/>
      <c r="E2001" s="15">
        <f>D1998*Setup!$B$5</f>
        <v/>
      </c>
      <c r="F2001" s="15">
        <f>D1998-E1998</f>
        <v/>
      </c>
      <c r="G2001" s="15" t="n"/>
      <c r="H2001" s="15" t="n"/>
      <c r="I2001" s="15" t="n"/>
      <c r="J2001" s="15">
        <f>C1998+F1998+G1998-I1998</f>
        <v/>
      </c>
      <c r="K2001" s="15" t="n"/>
      <c r="L2001" s="15">
        <f>K1998*Setup!$B$6</f>
        <v/>
      </c>
      <c r="M2001" s="15">
        <f>J1998-L1998</f>
        <v/>
      </c>
      <c r="N2001" s="21" t="n"/>
    </row>
    <row r="2002">
      <c r="A2002" s="295" t="n"/>
      <c r="B2002" s="14" t="n"/>
      <c r="C2002" s="15" t="n"/>
      <c r="D2002" s="15" t="n"/>
      <c r="E2002" s="15">
        <f>D1999*Setup!$B$5</f>
        <v/>
      </c>
      <c r="F2002" s="15">
        <f>D1999-E1999</f>
        <v/>
      </c>
      <c r="G2002" s="15" t="n"/>
      <c r="H2002" s="15" t="n"/>
      <c r="I2002" s="15" t="n"/>
      <c r="J2002" s="15">
        <f>C1999+F1999+G1999-I1999</f>
        <v/>
      </c>
      <c r="K2002" s="15" t="n"/>
      <c r="L2002" s="15">
        <f>K1999*Setup!$B$6</f>
        <v/>
      </c>
      <c r="M2002" s="15">
        <f>J1999-L1999</f>
        <v/>
      </c>
      <c r="N2002" s="21" t="n"/>
    </row>
    <row r="2003">
      <c r="A2003" s="295" t="n"/>
      <c r="B2003" s="14" t="n"/>
      <c r="C2003" s="15" t="n"/>
      <c r="D2003" s="15" t="n"/>
      <c r="E2003" s="15">
        <f>D2000*Setup!$B$5</f>
        <v/>
      </c>
      <c r="F2003" s="15">
        <f>D2000-E2000</f>
        <v/>
      </c>
      <c r="G2003" s="15" t="n"/>
      <c r="H2003" s="15" t="n"/>
      <c r="I2003" s="15" t="n"/>
      <c r="J2003" s="15">
        <f>C2000+F2000+G2000-I2000</f>
        <v/>
      </c>
      <c r="K2003" s="15" t="n"/>
      <c r="L2003" s="15">
        <f>K2000*Setup!$B$6</f>
        <v/>
      </c>
      <c r="M2003" s="15">
        <f>J2000-L2000</f>
        <v/>
      </c>
      <c r="N2003" s="21" t="n"/>
    </row>
    <row r="2004">
      <c r="A2004" s="295" t="n"/>
      <c r="B2004" s="14" t="n"/>
      <c r="C2004" s="15" t="n"/>
      <c r="D2004" s="15" t="n"/>
      <c r="E2004" s="15">
        <f>D2001*Setup!$B$5</f>
        <v/>
      </c>
      <c r="F2004" s="15">
        <f>D2001-E2001</f>
        <v/>
      </c>
      <c r="G2004" s="15" t="n"/>
      <c r="H2004" s="15" t="n"/>
      <c r="I2004" s="15" t="n"/>
      <c r="J2004" s="15">
        <f>C2001+F2001+G2001-I2001</f>
        <v/>
      </c>
      <c r="K2004" s="15" t="n"/>
      <c r="L2004" s="15">
        <f>K2001*Setup!$B$6</f>
        <v/>
      </c>
      <c r="M2004" s="15">
        <f>J2001-L2001</f>
        <v/>
      </c>
      <c r="N2004" s="21" t="n"/>
    </row>
    <row r="2005">
      <c r="A2005" s="295" t="n"/>
      <c r="B2005" s="14" t="n"/>
      <c r="C2005" s="15" t="n"/>
      <c r="D2005" s="15" t="n"/>
      <c r="E2005" s="15">
        <f>D2002*Setup!$B$5</f>
        <v/>
      </c>
      <c r="F2005" s="15">
        <f>D2002-E2002</f>
        <v/>
      </c>
      <c r="G2005" s="15" t="n"/>
      <c r="H2005" s="15" t="n"/>
      <c r="I2005" s="15" t="n"/>
      <c r="J2005" s="15">
        <f>C2002+F2002+G2002-I2002</f>
        <v/>
      </c>
      <c r="K2005" s="15" t="n"/>
      <c r="L2005" s="15">
        <f>K2002*Setup!$B$6</f>
        <v/>
      </c>
      <c r="M2005" s="15">
        <f>J2002-L2002</f>
        <v/>
      </c>
      <c r="N2005" s="21" t="n"/>
    </row>
    <row r="2006">
      <c r="A2006" s="295" t="n"/>
      <c r="B2006" s="14" t="n"/>
      <c r="C2006" s="15" t="n"/>
      <c r="D2006" s="15" t="n"/>
      <c r="E2006" s="15">
        <f>D2003*Setup!$B$5</f>
        <v/>
      </c>
      <c r="F2006" s="15">
        <f>D2003-E2003</f>
        <v/>
      </c>
      <c r="G2006" s="15" t="n"/>
      <c r="H2006" s="15" t="n"/>
      <c r="I2006" s="15" t="n"/>
      <c r="J2006" s="15">
        <f>C2003+F2003+G2003-I2003</f>
        <v/>
      </c>
      <c r="K2006" s="15" t="n"/>
      <c r="L2006" s="15">
        <f>K2003*Setup!$B$6</f>
        <v/>
      </c>
      <c r="M2006" s="15">
        <f>J2003-L2003</f>
        <v/>
      </c>
      <c r="N2006" s="21" t="n"/>
    </row>
    <row r="2007">
      <c r="A2007" s="295" t="n"/>
      <c r="B2007" s="14" t="n"/>
      <c r="C2007" s="15" t="n"/>
      <c r="D2007" s="15" t="n"/>
      <c r="E2007" s="15">
        <f>D2004*Setup!$B$5</f>
        <v/>
      </c>
      <c r="F2007" s="15">
        <f>D2004-E2004</f>
        <v/>
      </c>
      <c r="G2007" s="15" t="n"/>
      <c r="H2007" s="15" t="n"/>
      <c r="I2007" s="15" t="n"/>
      <c r="J2007" s="15">
        <f>C2004+F2004+G2004-I2004</f>
        <v/>
      </c>
      <c r="K2007" s="15" t="n"/>
      <c r="L2007" s="15">
        <f>K2004*Setup!$B$6</f>
        <v/>
      </c>
      <c r="M2007" s="15">
        <f>J2004-L2004</f>
        <v/>
      </c>
      <c r="N2007" s="21" t="n"/>
    </row>
    <row r="2008">
      <c r="A2008" s="295" t="n"/>
      <c r="B2008" s="14" t="n"/>
      <c r="C2008" s="15" t="n"/>
      <c r="D2008" s="15" t="n"/>
      <c r="E2008" s="15">
        <f>D2005*Setup!$B$5</f>
        <v/>
      </c>
      <c r="F2008" s="15">
        <f>D2005-E2005</f>
        <v/>
      </c>
      <c r="G2008" s="15" t="n"/>
      <c r="H2008" s="15" t="n"/>
      <c r="I2008" s="15" t="n"/>
      <c r="J2008" s="15">
        <f>C2005+F2005+G2005-I2005</f>
        <v/>
      </c>
      <c r="K2008" s="15" t="n"/>
      <c r="L2008" s="15">
        <f>K2005*Setup!$B$6</f>
        <v/>
      </c>
      <c r="M2008" s="15">
        <f>J2005-L2005</f>
        <v/>
      </c>
      <c r="N2008" s="21" t="n"/>
    </row>
    <row r="2009">
      <c r="A2009" s="295" t="n"/>
      <c r="B2009" s="14" t="n"/>
      <c r="C2009" s="15" t="n"/>
      <c r="D2009" s="15" t="n"/>
      <c r="E2009" s="15">
        <f>D2006*Setup!$B$5</f>
        <v/>
      </c>
      <c r="F2009" s="15">
        <f>D2006-E2006</f>
        <v/>
      </c>
      <c r="G2009" s="15" t="n"/>
      <c r="H2009" s="15" t="n"/>
      <c r="I2009" s="15" t="n"/>
      <c r="J2009" s="15">
        <f>C2006+F2006+G2006-I2006</f>
        <v/>
      </c>
      <c r="K2009" s="15" t="n"/>
      <c r="L2009" s="15">
        <f>K2006*Setup!$B$6</f>
        <v/>
      </c>
      <c r="M2009" s="15">
        <f>J2006-L2006</f>
        <v/>
      </c>
      <c r="N2009" s="21" t="n"/>
    </row>
    <row r="2010">
      <c r="A2010" s="295" t="n"/>
      <c r="B2010" s="14" t="n"/>
      <c r="C2010" s="15" t="n"/>
      <c r="D2010" s="15" t="n"/>
      <c r="E2010" s="15">
        <f>D2007*Setup!$B$5</f>
        <v/>
      </c>
      <c r="F2010" s="15">
        <f>D2007-E2007</f>
        <v/>
      </c>
      <c r="G2010" s="15" t="n"/>
      <c r="H2010" s="15" t="n"/>
      <c r="I2010" s="15" t="n"/>
      <c r="J2010" s="15">
        <f>C2007+F2007+G2007-I2007</f>
        <v/>
      </c>
      <c r="K2010" s="15" t="n"/>
      <c r="L2010" s="15">
        <f>K2007*Setup!$B$6</f>
        <v/>
      </c>
      <c r="M2010" s="15">
        <f>J2007-L2007</f>
        <v/>
      </c>
      <c r="N2010" s="21" t="n"/>
    </row>
    <row r="2011">
      <c r="A2011" s="295" t="n"/>
      <c r="B2011" s="14" t="n"/>
      <c r="C2011" s="15" t="n"/>
      <c r="D2011" s="15" t="n"/>
      <c r="E2011" s="15">
        <f>D2008*Setup!$B$5</f>
        <v/>
      </c>
      <c r="F2011" s="15">
        <f>D2008-E2008</f>
        <v/>
      </c>
      <c r="G2011" s="15" t="n"/>
      <c r="H2011" s="15" t="n"/>
      <c r="I2011" s="15" t="n"/>
      <c r="J2011" s="15">
        <f>C2008+F2008+G2008-I2008</f>
        <v/>
      </c>
      <c r="K2011" s="15" t="n"/>
      <c r="L2011" s="15">
        <f>K2008*Setup!$B$6</f>
        <v/>
      </c>
      <c r="M2011" s="15">
        <f>J2008-L2008</f>
        <v/>
      </c>
      <c r="N2011" s="21" t="n"/>
    </row>
    <row r="2012">
      <c r="A2012" s="295" t="n"/>
      <c r="B2012" s="14" t="n"/>
      <c r="C2012" s="15" t="n"/>
      <c r="D2012" s="15" t="n"/>
      <c r="E2012" s="15">
        <f>D2009*Setup!$B$5</f>
        <v/>
      </c>
      <c r="F2012" s="15">
        <f>D2009-E2009</f>
        <v/>
      </c>
      <c r="G2012" s="15" t="n"/>
      <c r="H2012" s="15" t="n"/>
      <c r="I2012" s="15" t="n"/>
      <c r="J2012" s="15">
        <f>C2009+F2009+G2009-I2009</f>
        <v/>
      </c>
      <c r="K2012" s="15" t="n"/>
      <c r="L2012" s="15">
        <f>K2009*Setup!$B$6</f>
        <v/>
      </c>
      <c r="M2012" s="15">
        <f>J2009-L2009</f>
        <v/>
      </c>
      <c r="N2012" s="21" t="n"/>
    </row>
    <row r="2013">
      <c r="A2013" s="295" t="n"/>
      <c r="B2013" s="14" t="n"/>
      <c r="C2013" s="15" t="n"/>
      <c r="D2013" s="15" t="n"/>
      <c r="E2013" s="15">
        <f>D2010*Setup!$B$5</f>
        <v/>
      </c>
      <c r="F2013" s="15">
        <f>D2010-E2010</f>
        <v/>
      </c>
      <c r="G2013" s="15" t="n"/>
      <c r="H2013" s="15" t="n"/>
      <c r="I2013" s="15" t="n"/>
      <c r="J2013" s="15">
        <f>C2010+F2010+G2010-I2010</f>
        <v/>
      </c>
      <c r="K2013" s="15" t="n"/>
      <c r="L2013" s="15">
        <f>K2010*Setup!$B$6</f>
        <v/>
      </c>
      <c r="M2013" s="15">
        <f>J2010-L2010</f>
        <v/>
      </c>
      <c r="N2013" s="21" t="n"/>
    </row>
    <row r="2014">
      <c r="A2014" s="295" t="n"/>
      <c r="B2014" s="14" t="n"/>
      <c r="C2014" s="15" t="n"/>
      <c r="D2014" s="15" t="n"/>
      <c r="E2014" s="15">
        <f>D2011*Setup!$B$5</f>
        <v/>
      </c>
      <c r="F2014" s="15">
        <f>D2011-E2011</f>
        <v/>
      </c>
      <c r="G2014" s="15" t="n"/>
      <c r="H2014" s="15" t="n"/>
      <c r="I2014" s="15" t="n"/>
      <c r="J2014" s="15">
        <f>C2011+F2011+G2011-I2011</f>
        <v/>
      </c>
      <c r="K2014" s="15" t="n"/>
      <c r="L2014" s="15">
        <f>K2011*Setup!$B$6</f>
        <v/>
      </c>
      <c r="M2014" s="15">
        <f>J2011-L2011</f>
        <v/>
      </c>
      <c r="N2014" s="21" t="n"/>
    </row>
    <row r="2015">
      <c r="A2015" s="295" t="n"/>
      <c r="B2015" s="14" t="n"/>
      <c r="C2015" s="15" t="n"/>
      <c r="D2015" s="15" t="n"/>
      <c r="E2015" s="15">
        <f>D2012*Setup!$B$5</f>
        <v/>
      </c>
      <c r="F2015" s="15">
        <f>D2012-E2012</f>
        <v/>
      </c>
      <c r="G2015" s="15" t="n"/>
      <c r="H2015" s="15" t="n"/>
      <c r="I2015" s="15" t="n"/>
      <c r="J2015" s="15">
        <f>C2012+F2012+G2012-I2012</f>
        <v/>
      </c>
      <c r="K2015" s="15" t="n"/>
      <c r="L2015" s="15">
        <f>K2012*Setup!$B$6</f>
        <v/>
      </c>
      <c r="M2015" s="15">
        <f>J2012-L2012</f>
        <v/>
      </c>
      <c r="N2015" s="21" t="n"/>
    </row>
    <row r="2016">
      <c r="A2016" s="295" t="n"/>
      <c r="B2016" s="14" t="n"/>
      <c r="C2016" s="15" t="n"/>
      <c r="D2016" s="15" t="n"/>
      <c r="E2016" s="15">
        <f>D2013*Setup!$B$5</f>
        <v/>
      </c>
      <c r="F2016" s="15">
        <f>D2013-E2013</f>
        <v/>
      </c>
      <c r="G2016" s="15" t="n"/>
      <c r="H2016" s="15" t="n"/>
      <c r="I2016" s="15" t="n"/>
      <c r="J2016" s="15">
        <f>C2013+F2013+G2013-I2013</f>
        <v/>
      </c>
      <c r="K2016" s="15" t="n"/>
      <c r="L2016" s="15">
        <f>K2013*Setup!$B$6</f>
        <v/>
      </c>
      <c r="M2016" s="15">
        <f>J2013-L2013</f>
        <v/>
      </c>
      <c r="N2016" s="21" t="n"/>
    </row>
    <row r="2017">
      <c r="A2017" s="295" t="n"/>
      <c r="B2017" s="14" t="n"/>
      <c r="C2017" s="15" t="n"/>
      <c r="D2017" s="15" t="n"/>
      <c r="E2017" s="15">
        <f>D2014*Setup!$B$5</f>
        <v/>
      </c>
      <c r="F2017" s="15">
        <f>D2014-E2014</f>
        <v/>
      </c>
      <c r="G2017" s="15" t="n"/>
      <c r="H2017" s="15" t="n"/>
      <c r="I2017" s="15" t="n"/>
      <c r="J2017" s="15">
        <f>C2014+F2014+G2014-I2014</f>
        <v/>
      </c>
      <c r="K2017" s="15" t="n"/>
      <c r="L2017" s="15">
        <f>K2014*Setup!$B$6</f>
        <v/>
      </c>
      <c r="M2017" s="15">
        <f>J2014-L2014</f>
        <v/>
      </c>
      <c r="N2017" s="21" t="n"/>
    </row>
    <row r="2018">
      <c r="A2018" s="295" t="n"/>
      <c r="B2018" s="14" t="n"/>
      <c r="C2018" s="15" t="n"/>
      <c r="D2018" s="15" t="n"/>
      <c r="E2018" s="15">
        <f>D2015*Setup!$B$5</f>
        <v/>
      </c>
      <c r="F2018" s="15">
        <f>D2015-E2015</f>
        <v/>
      </c>
      <c r="G2018" s="15" t="n"/>
      <c r="H2018" s="15" t="n"/>
      <c r="I2018" s="15" t="n"/>
      <c r="J2018" s="15">
        <f>C2015+F2015+G2015-I2015</f>
        <v/>
      </c>
      <c r="K2018" s="15" t="n"/>
      <c r="L2018" s="15">
        <f>K2015*Setup!$B$6</f>
        <v/>
      </c>
      <c r="M2018" s="15">
        <f>J2015-L2015</f>
        <v/>
      </c>
      <c r="N2018" s="21" t="n"/>
    </row>
    <row r="2019">
      <c r="A2019" s="295" t="n"/>
      <c r="B2019" s="14" t="n"/>
      <c r="C2019" s="15" t="n"/>
      <c r="D2019" s="15" t="n"/>
      <c r="E2019" s="15">
        <f>D2016*Setup!$B$5</f>
        <v/>
      </c>
      <c r="F2019" s="15">
        <f>D2016-E2016</f>
        <v/>
      </c>
      <c r="G2019" s="15" t="n"/>
      <c r="H2019" s="15" t="n"/>
      <c r="I2019" s="15" t="n"/>
      <c r="J2019" s="15">
        <f>C2016+F2016+G2016-I2016</f>
        <v/>
      </c>
      <c r="K2019" s="15" t="n"/>
      <c r="L2019" s="15">
        <f>K2016*Setup!$B$6</f>
        <v/>
      </c>
      <c r="M2019" s="15">
        <f>J2016-L2016</f>
        <v/>
      </c>
      <c r="N2019" s="21" t="n"/>
    </row>
    <row r="2020">
      <c r="A2020" s="295" t="n"/>
      <c r="B2020" s="14" t="n"/>
      <c r="C2020" s="15" t="n"/>
      <c r="D2020" s="15" t="n"/>
      <c r="E2020" s="15">
        <f>D2017*Setup!$B$5</f>
        <v/>
      </c>
      <c r="F2020" s="15">
        <f>D2017-E2017</f>
        <v/>
      </c>
      <c r="G2020" s="15" t="n"/>
      <c r="H2020" s="15" t="n"/>
      <c r="I2020" s="15" t="n"/>
      <c r="J2020" s="15">
        <f>C2017+F2017+G2017-I2017</f>
        <v/>
      </c>
      <c r="K2020" s="15" t="n"/>
      <c r="L2020" s="15">
        <f>K2017*Setup!$B$6</f>
        <v/>
      </c>
      <c r="M2020" s="15">
        <f>J2017-L2017</f>
        <v/>
      </c>
      <c r="N2020" s="21" t="n"/>
    </row>
    <row r="2021">
      <c r="A2021" s="295" t="n"/>
      <c r="B2021" s="14" t="n"/>
      <c r="C2021" s="15" t="n"/>
      <c r="D2021" s="15" t="n"/>
      <c r="E2021" s="15">
        <f>D2018*Setup!$B$5</f>
        <v/>
      </c>
      <c r="F2021" s="15">
        <f>D2018-E2018</f>
        <v/>
      </c>
      <c r="G2021" s="15" t="n"/>
      <c r="H2021" s="15" t="n"/>
      <c r="I2021" s="15" t="n"/>
      <c r="J2021" s="15">
        <f>C2018+F2018+G2018-I2018</f>
        <v/>
      </c>
      <c r="K2021" s="15" t="n"/>
      <c r="L2021" s="15">
        <f>K2018*Setup!$B$6</f>
        <v/>
      </c>
      <c r="M2021" s="15">
        <f>J2018-L2018</f>
        <v/>
      </c>
      <c r="N2021" s="21" t="n"/>
    </row>
    <row r="2022">
      <c r="A2022" s="295" t="n"/>
      <c r="B2022" s="14" t="n"/>
      <c r="C2022" s="15" t="n"/>
      <c r="D2022" s="15" t="n"/>
      <c r="E2022" s="15">
        <f>D2019*Setup!$B$5</f>
        <v/>
      </c>
      <c r="F2022" s="15">
        <f>D2019-E2019</f>
        <v/>
      </c>
      <c r="G2022" s="15" t="n"/>
      <c r="H2022" s="15" t="n"/>
      <c r="I2022" s="15" t="n"/>
      <c r="J2022" s="15">
        <f>C2019+F2019+G2019-I2019</f>
        <v/>
      </c>
      <c r="K2022" s="15" t="n"/>
      <c r="L2022" s="15">
        <f>K2019*Setup!$B$6</f>
        <v/>
      </c>
      <c r="M2022" s="15">
        <f>J2019-L2019</f>
        <v/>
      </c>
      <c r="N2022" s="21" t="n"/>
    </row>
    <row r="2023">
      <c r="A2023" s="295" t="n"/>
      <c r="B2023" s="14" t="n"/>
      <c r="C2023" s="15" t="n"/>
      <c r="D2023" s="15" t="n"/>
      <c r="E2023" s="15">
        <f>D2020*Setup!$B$5</f>
        <v/>
      </c>
      <c r="F2023" s="15">
        <f>D2020-E2020</f>
        <v/>
      </c>
      <c r="G2023" s="15" t="n"/>
      <c r="H2023" s="15" t="n"/>
      <c r="I2023" s="15" t="n"/>
      <c r="J2023" s="15">
        <f>C2020+F2020+G2020-I2020</f>
        <v/>
      </c>
      <c r="K2023" s="15" t="n"/>
      <c r="L2023" s="15">
        <f>K2020*Setup!$B$6</f>
        <v/>
      </c>
      <c r="M2023" s="15">
        <f>J2020-L2020</f>
        <v/>
      </c>
      <c r="N2023" s="21" t="n"/>
    </row>
    <row r="2024">
      <c r="A2024" s="295" t="n"/>
      <c r="B2024" s="14" t="n"/>
      <c r="C2024" s="15" t="n"/>
      <c r="D2024" s="15" t="n"/>
      <c r="E2024" s="15">
        <f>D2021*Setup!$B$5</f>
        <v/>
      </c>
      <c r="F2024" s="15">
        <f>D2021-E2021</f>
        <v/>
      </c>
      <c r="G2024" s="15" t="n"/>
      <c r="H2024" s="15" t="n"/>
      <c r="I2024" s="15" t="n"/>
      <c r="J2024" s="15">
        <f>C2021+F2021+G2021-I2021</f>
        <v/>
      </c>
      <c r="K2024" s="15" t="n"/>
      <c r="L2024" s="15">
        <f>K2021*Setup!$B$6</f>
        <v/>
      </c>
      <c r="M2024" s="15">
        <f>J2021-L2021</f>
        <v/>
      </c>
      <c r="N2024" s="21" t="n"/>
    </row>
    <row r="2025">
      <c r="A2025" s="295" t="n"/>
      <c r="B2025" s="14" t="n"/>
      <c r="C2025" s="15" t="n"/>
      <c r="D2025" s="15" t="n"/>
      <c r="E2025" s="15">
        <f>D2022*Setup!$B$5</f>
        <v/>
      </c>
      <c r="F2025" s="15">
        <f>D2022-E2022</f>
        <v/>
      </c>
      <c r="G2025" s="15" t="n"/>
      <c r="H2025" s="15" t="n"/>
      <c r="I2025" s="15" t="n"/>
      <c r="J2025" s="15">
        <f>C2022+F2022+G2022-I2022</f>
        <v/>
      </c>
      <c r="K2025" s="15" t="n"/>
      <c r="L2025" s="15">
        <f>K2022*Setup!$B$6</f>
        <v/>
      </c>
      <c r="M2025" s="15">
        <f>J2022-L2022</f>
        <v/>
      </c>
      <c r="N2025" s="21" t="n"/>
    </row>
    <row r="2026">
      <c r="A2026" s="295" t="n"/>
      <c r="B2026" s="14" t="n"/>
      <c r="C2026" s="15" t="n"/>
      <c r="D2026" s="15" t="n"/>
      <c r="E2026" s="15">
        <f>D2023*Setup!$B$5</f>
        <v/>
      </c>
      <c r="F2026" s="15">
        <f>D2023-E2023</f>
        <v/>
      </c>
      <c r="G2026" s="15" t="n"/>
      <c r="H2026" s="15" t="n"/>
      <c r="I2026" s="15" t="n"/>
      <c r="J2026" s="15">
        <f>C2023+F2023+G2023-I2023</f>
        <v/>
      </c>
      <c r="K2026" s="15" t="n"/>
      <c r="L2026" s="15">
        <f>K2023*Setup!$B$6</f>
        <v/>
      </c>
      <c r="M2026" s="15">
        <f>J2023-L2023</f>
        <v/>
      </c>
      <c r="N2026" s="21" t="n"/>
    </row>
    <row r="2027">
      <c r="A2027" s="295" t="n"/>
      <c r="B2027" s="14" t="n"/>
      <c r="C2027" s="15" t="n"/>
      <c r="D2027" s="15" t="n"/>
      <c r="E2027" s="15">
        <f>D2024*Setup!$B$5</f>
        <v/>
      </c>
      <c r="F2027" s="15">
        <f>D2024-E2024</f>
        <v/>
      </c>
      <c r="G2027" s="15" t="n"/>
      <c r="H2027" s="15" t="n"/>
      <c r="I2027" s="15" t="n"/>
      <c r="J2027" s="15">
        <f>C2024+F2024+G2024-I2024</f>
        <v/>
      </c>
      <c r="K2027" s="15" t="n"/>
      <c r="L2027" s="15">
        <f>K2024*Setup!$B$6</f>
        <v/>
      </c>
      <c r="M2027" s="15">
        <f>J2024-L2024</f>
        <v/>
      </c>
      <c r="N2027" s="21" t="n"/>
    </row>
    <row r="2028">
      <c r="A2028" s="295" t="n"/>
      <c r="B2028" s="14" t="n"/>
      <c r="C2028" s="15" t="n"/>
      <c r="D2028" s="15" t="n"/>
      <c r="E2028" s="15">
        <f>D2025*Setup!$B$5</f>
        <v/>
      </c>
      <c r="F2028" s="15">
        <f>D2025-E2025</f>
        <v/>
      </c>
      <c r="G2028" s="15" t="n"/>
      <c r="H2028" s="15" t="n"/>
      <c r="I2028" s="15" t="n"/>
      <c r="J2028" s="15">
        <f>C2025+F2025+G2025-I2025</f>
        <v/>
      </c>
      <c r="K2028" s="15" t="n"/>
      <c r="L2028" s="15">
        <f>K2025*Setup!$B$6</f>
        <v/>
      </c>
      <c r="M2028" s="15">
        <f>J2025-L2025</f>
        <v/>
      </c>
      <c r="N2028" s="21" t="n"/>
    </row>
    <row r="2029">
      <c r="A2029" s="295" t="n"/>
      <c r="B2029" s="14" t="n"/>
      <c r="C2029" s="15" t="n"/>
      <c r="D2029" s="15" t="n"/>
      <c r="E2029" s="15">
        <f>D2026*Setup!$B$5</f>
        <v/>
      </c>
      <c r="F2029" s="15">
        <f>D2026-E2026</f>
        <v/>
      </c>
      <c r="G2029" s="15" t="n"/>
      <c r="H2029" s="15" t="n"/>
      <c r="I2029" s="15" t="n"/>
      <c r="J2029" s="15">
        <f>C2026+F2026+G2026-I2026</f>
        <v/>
      </c>
      <c r="K2029" s="15" t="n"/>
      <c r="L2029" s="15">
        <f>K2026*Setup!$B$6</f>
        <v/>
      </c>
      <c r="M2029" s="15">
        <f>J2026-L2026</f>
        <v/>
      </c>
      <c r="N2029" s="21" t="n"/>
    </row>
    <row r="2030">
      <c r="A2030" s="295" t="n"/>
      <c r="B2030" s="14" t="n"/>
      <c r="C2030" s="15" t="n"/>
      <c r="D2030" s="15" t="n"/>
      <c r="E2030" s="15">
        <f>D2027*Setup!$B$5</f>
        <v/>
      </c>
      <c r="F2030" s="15">
        <f>D2027-E2027</f>
        <v/>
      </c>
      <c r="G2030" s="15" t="n"/>
      <c r="H2030" s="15" t="n"/>
      <c r="I2030" s="15" t="n"/>
      <c r="J2030" s="15">
        <f>C2027+F2027+G2027-I2027</f>
        <v/>
      </c>
      <c r="K2030" s="15" t="n"/>
      <c r="L2030" s="15">
        <f>K2027*Setup!$B$6</f>
        <v/>
      </c>
      <c r="M2030" s="15">
        <f>J2027-L2027</f>
        <v/>
      </c>
      <c r="N2030" s="21" t="n"/>
    </row>
    <row r="2031">
      <c r="A2031" s="295" t="n"/>
      <c r="B2031" s="14" t="n"/>
      <c r="C2031" s="15" t="n"/>
      <c r="D2031" s="15" t="n"/>
      <c r="E2031" s="15">
        <f>D2028*Setup!$B$5</f>
        <v/>
      </c>
      <c r="F2031" s="15">
        <f>D2028-E2028</f>
        <v/>
      </c>
      <c r="G2031" s="15" t="n"/>
      <c r="H2031" s="15" t="n"/>
      <c r="I2031" s="15" t="n"/>
      <c r="J2031" s="15">
        <f>C2028+F2028+G2028-I2028</f>
        <v/>
      </c>
      <c r="K2031" s="15" t="n"/>
      <c r="L2031" s="15">
        <f>K2028*Setup!$B$6</f>
        <v/>
      </c>
      <c r="M2031" s="15">
        <f>J2028-L2028</f>
        <v/>
      </c>
      <c r="N2031" s="21" t="n"/>
    </row>
    <row r="2032">
      <c r="A2032" s="295" t="n"/>
      <c r="B2032" s="14" t="n"/>
      <c r="C2032" s="15" t="n"/>
      <c r="D2032" s="15" t="n"/>
      <c r="E2032" s="15">
        <f>D2029*Setup!$B$5</f>
        <v/>
      </c>
      <c r="F2032" s="15">
        <f>D2029-E2029</f>
        <v/>
      </c>
      <c r="G2032" s="15" t="n"/>
      <c r="H2032" s="15" t="n"/>
      <c r="I2032" s="15" t="n"/>
      <c r="J2032" s="15">
        <f>C2029+F2029+G2029-I2029</f>
        <v/>
      </c>
      <c r="K2032" s="15" t="n"/>
      <c r="L2032" s="15">
        <f>K2029*Setup!$B$6</f>
        <v/>
      </c>
      <c r="M2032" s="15">
        <f>J2029-L2029</f>
        <v/>
      </c>
      <c r="N2032" s="21" t="n"/>
    </row>
    <row r="2033">
      <c r="A2033" s="295" t="n"/>
      <c r="B2033" s="14" t="n"/>
      <c r="C2033" s="15" t="n"/>
      <c r="D2033" s="15" t="n"/>
      <c r="E2033" s="15">
        <f>D2030*Setup!$B$5</f>
        <v/>
      </c>
      <c r="F2033" s="15">
        <f>D2030-E2030</f>
        <v/>
      </c>
      <c r="G2033" s="15" t="n"/>
      <c r="H2033" s="15" t="n"/>
      <c r="I2033" s="15" t="n"/>
      <c r="J2033" s="15">
        <f>C2030+F2030+G2030-I2030</f>
        <v/>
      </c>
      <c r="K2033" s="15" t="n"/>
      <c r="L2033" s="15">
        <f>K2030*Setup!$B$6</f>
        <v/>
      </c>
      <c r="M2033" s="15">
        <f>J2030-L2030</f>
        <v/>
      </c>
      <c r="N2033" s="21" t="n"/>
    </row>
    <row r="2034">
      <c r="A2034" s="295" t="n"/>
      <c r="B2034" s="14" t="n"/>
      <c r="C2034" s="15" t="n"/>
      <c r="D2034" s="15" t="n"/>
      <c r="E2034" s="15">
        <f>D2031*Setup!$B$5</f>
        <v/>
      </c>
      <c r="F2034" s="15">
        <f>D2031-E2031</f>
        <v/>
      </c>
      <c r="G2034" s="15" t="n"/>
      <c r="H2034" s="15" t="n"/>
      <c r="I2034" s="15" t="n"/>
      <c r="J2034" s="15">
        <f>C2031+F2031+G2031-I2031</f>
        <v/>
      </c>
      <c r="K2034" s="15" t="n"/>
      <c r="L2034" s="15">
        <f>K2031*Setup!$B$6</f>
        <v/>
      </c>
      <c r="M2034" s="15">
        <f>J2031-L2031</f>
        <v/>
      </c>
      <c r="N2034" s="21" t="n"/>
    </row>
    <row r="2035">
      <c r="A2035" s="295" t="n"/>
      <c r="B2035" s="14" t="n"/>
      <c r="C2035" s="15" t="n"/>
      <c r="D2035" s="15" t="n"/>
      <c r="E2035" s="15">
        <f>D2032*Setup!$B$5</f>
        <v/>
      </c>
      <c r="F2035" s="15">
        <f>D2032-E2032</f>
        <v/>
      </c>
      <c r="G2035" s="15" t="n"/>
      <c r="H2035" s="15" t="n"/>
      <c r="I2035" s="15" t="n"/>
      <c r="J2035" s="15">
        <f>C2032+F2032+G2032-I2032</f>
        <v/>
      </c>
      <c r="K2035" s="15" t="n"/>
      <c r="L2035" s="15">
        <f>K2032*Setup!$B$6</f>
        <v/>
      </c>
      <c r="M2035" s="15">
        <f>J2032-L2032</f>
        <v/>
      </c>
      <c r="N2035" s="21" t="n"/>
    </row>
    <row r="2036">
      <c r="A2036" s="295" t="n"/>
      <c r="B2036" s="14" t="n"/>
      <c r="C2036" s="15" t="n"/>
      <c r="D2036" s="15" t="n"/>
      <c r="E2036" s="15">
        <f>D2033*Setup!$B$5</f>
        <v/>
      </c>
      <c r="F2036" s="15">
        <f>D2033-E2033</f>
        <v/>
      </c>
      <c r="G2036" s="15" t="n"/>
      <c r="H2036" s="15" t="n"/>
      <c r="I2036" s="15" t="n"/>
      <c r="J2036" s="15">
        <f>C2033+F2033+G2033-I2033</f>
        <v/>
      </c>
      <c r="K2036" s="15" t="n"/>
      <c r="L2036" s="15">
        <f>K2033*Setup!$B$6</f>
        <v/>
      </c>
      <c r="M2036" s="15">
        <f>J2033-L2033</f>
        <v/>
      </c>
      <c r="N2036" s="21" t="n"/>
    </row>
    <row r="2037">
      <c r="A2037" s="295" t="n"/>
      <c r="B2037" s="14" t="n"/>
      <c r="C2037" s="15" t="n"/>
      <c r="D2037" s="15" t="n"/>
      <c r="E2037" s="15">
        <f>D2034*Setup!$B$5</f>
        <v/>
      </c>
      <c r="F2037" s="15">
        <f>D2034-E2034</f>
        <v/>
      </c>
      <c r="G2037" s="15" t="n"/>
      <c r="H2037" s="15" t="n"/>
      <c r="I2037" s="15" t="n"/>
      <c r="J2037" s="15">
        <f>C2034+F2034+G2034-I2034</f>
        <v/>
      </c>
      <c r="K2037" s="15" t="n"/>
      <c r="L2037" s="15">
        <f>K2034*Setup!$B$6</f>
        <v/>
      </c>
      <c r="M2037" s="15">
        <f>J2034-L2034</f>
        <v/>
      </c>
      <c r="N2037" s="21" t="n"/>
    </row>
    <row r="2038">
      <c r="A2038" s="295" t="n"/>
      <c r="B2038" s="14" t="n"/>
      <c r="C2038" s="15" t="n"/>
      <c r="D2038" s="15" t="n"/>
      <c r="E2038" s="15">
        <f>D2035*Setup!$B$5</f>
        <v/>
      </c>
      <c r="F2038" s="15">
        <f>D2035-E2035</f>
        <v/>
      </c>
      <c r="G2038" s="15" t="n"/>
      <c r="H2038" s="15" t="n"/>
      <c r="I2038" s="15" t="n"/>
      <c r="J2038" s="15">
        <f>C2035+F2035+G2035-I2035</f>
        <v/>
      </c>
      <c r="K2038" s="15" t="n"/>
      <c r="L2038" s="15">
        <f>K2035*Setup!$B$6</f>
        <v/>
      </c>
      <c r="M2038" s="15">
        <f>J2035-L2035</f>
        <v/>
      </c>
      <c r="N2038" s="21" t="n"/>
    </row>
    <row r="2039">
      <c r="A2039" s="295" t="n"/>
      <c r="B2039" s="14" t="n"/>
      <c r="C2039" s="15" t="n"/>
      <c r="D2039" s="15" t="n"/>
      <c r="E2039" s="15">
        <f>D2036*Setup!$B$5</f>
        <v/>
      </c>
      <c r="F2039" s="15">
        <f>D2036-E2036</f>
        <v/>
      </c>
      <c r="G2039" s="15" t="n"/>
      <c r="H2039" s="15" t="n"/>
      <c r="I2039" s="15" t="n"/>
      <c r="J2039" s="15">
        <f>C2036+F2036+G2036-I2036</f>
        <v/>
      </c>
      <c r="K2039" s="15" t="n"/>
      <c r="L2039" s="15">
        <f>K2036*Setup!$B$6</f>
        <v/>
      </c>
      <c r="M2039" s="15">
        <f>J2036-L2036</f>
        <v/>
      </c>
      <c r="N2039" s="21" t="n"/>
    </row>
    <row r="2040">
      <c r="A2040" s="295" t="n"/>
      <c r="B2040" s="14" t="n"/>
      <c r="C2040" s="15" t="n"/>
      <c r="D2040" s="15" t="n"/>
      <c r="E2040" s="15">
        <f>D2037*Setup!$B$5</f>
        <v/>
      </c>
      <c r="F2040" s="15">
        <f>D2037-E2037</f>
        <v/>
      </c>
      <c r="G2040" s="15" t="n"/>
      <c r="H2040" s="15" t="n"/>
      <c r="I2040" s="15" t="n"/>
      <c r="J2040" s="15">
        <f>C2037+F2037+G2037-I2037</f>
        <v/>
      </c>
      <c r="K2040" s="15" t="n"/>
      <c r="L2040" s="15">
        <f>K2037*Setup!$B$6</f>
        <v/>
      </c>
      <c r="M2040" s="15">
        <f>J2037-L2037</f>
        <v/>
      </c>
      <c r="N2040" s="21" t="n"/>
    </row>
    <row r="2041">
      <c r="A2041" s="295" t="n"/>
      <c r="B2041" s="14" t="n"/>
      <c r="C2041" s="15" t="n"/>
      <c r="D2041" s="15" t="n"/>
      <c r="E2041" s="15">
        <f>D2038*Setup!$B$5</f>
        <v/>
      </c>
      <c r="F2041" s="15">
        <f>D2038-E2038</f>
        <v/>
      </c>
      <c r="G2041" s="15" t="n"/>
      <c r="H2041" s="15" t="n"/>
      <c r="I2041" s="15" t="n"/>
      <c r="J2041" s="15">
        <f>C2038+F2038+G2038-I2038</f>
        <v/>
      </c>
      <c r="K2041" s="15" t="n"/>
      <c r="L2041" s="15">
        <f>K2038*Setup!$B$6</f>
        <v/>
      </c>
      <c r="M2041" s="15">
        <f>J2038-L2038</f>
        <v/>
      </c>
      <c r="N2041" s="21" t="n"/>
    </row>
    <row r="2042">
      <c r="A2042" s="295" t="n"/>
      <c r="B2042" s="14" t="n"/>
      <c r="C2042" s="15" t="n"/>
      <c r="D2042" s="15" t="n"/>
      <c r="E2042" s="15">
        <f>D2039*Setup!$B$5</f>
        <v/>
      </c>
      <c r="F2042" s="15">
        <f>D2039-E2039</f>
        <v/>
      </c>
      <c r="G2042" s="15" t="n"/>
      <c r="H2042" s="15" t="n"/>
      <c r="I2042" s="15" t="n"/>
      <c r="J2042" s="15">
        <f>C2039+F2039+G2039-I2039</f>
        <v/>
      </c>
      <c r="K2042" s="15" t="n"/>
      <c r="L2042" s="15">
        <f>K2039*Setup!$B$6</f>
        <v/>
      </c>
      <c r="M2042" s="15">
        <f>J2039-L2039</f>
        <v/>
      </c>
      <c r="N2042" s="21" t="n"/>
    </row>
    <row r="2043">
      <c r="A2043" s="295" t="n"/>
      <c r="B2043" s="14" t="n"/>
      <c r="C2043" s="15" t="n"/>
      <c r="D2043" s="15" t="n"/>
      <c r="E2043" s="15">
        <f>D2040*Setup!$B$5</f>
        <v/>
      </c>
      <c r="F2043" s="15">
        <f>D2040-E2040</f>
        <v/>
      </c>
      <c r="G2043" s="15" t="n"/>
      <c r="H2043" s="15" t="n"/>
      <c r="I2043" s="15" t="n"/>
      <c r="J2043" s="15">
        <f>C2040+F2040+G2040-I2040</f>
        <v/>
      </c>
      <c r="K2043" s="15" t="n"/>
      <c r="L2043" s="15">
        <f>K2040*Setup!$B$6</f>
        <v/>
      </c>
      <c r="M2043" s="15">
        <f>J2040-L2040</f>
        <v/>
      </c>
      <c r="N2043" s="21" t="n"/>
    </row>
    <row r="2044">
      <c r="A2044" s="295" t="n"/>
      <c r="B2044" s="14" t="n"/>
      <c r="C2044" s="15" t="n"/>
      <c r="D2044" s="15" t="n"/>
      <c r="E2044" s="15">
        <f>D2041*Setup!$B$5</f>
        <v/>
      </c>
      <c r="F2044" s="15">
        <f>D2041-E2041</f>
        <v/>
      </c>
      <c r="G2044" s="15" t="n"/>
      <c r="H2044" s="15" t="n"/>
      <c r="I2044" s="15" t="n"/>
      <c r="J2044" s="15">
        <f>C2041+F2041+G2041-I2041</f>
        <v/>
      </c>
      <c r="K2044" s="15" t="n"/>
      <c r="L2044" s="15">
        <f>K2041*Setup!$B$6</f>
        <v/>
      </c>
      <c r="M2044" s="15">
        <f>J2041-L2041</f>
        <v/>
      </c>
      <c r="N2044" s="21" t="n"/>
    </row>
    <row r="2045">
      <c r="A2045" s="295" t="n"/>
      <c r="B2045" s="14" t="n"/>
      <c r="C2045" s="15" t="n"/>
      <c r="D2045" s="15" t="n"/>
      <c r="E2045" s="15">
        <f>D2042*Setup!$B$5</f>
        <v/>
      </c>
      <c r="F2045" s="15">
        <f>D2042-E2042</f>
        <v/>
      </c>
      <c r="G2045" s="15" t="n"/>
      <c r="H2045" s="15" t="n"/>
      <c r="I2045" s="15" t="n"/>
      <c r="J2045" s="15">
        <f>C2042+F2042+G2042-I2042</f>
        <v/>
      </c>
      <c r="K2045" s="15" t="n"/>
      <c r="L2045" s="15">
        <f>K2042*Setup!$B$6</f>
        <v/>
      </c>
      <c r="M2045" s="15">
        <f>J2042-L2042</f>
        <v/>
      </c>
      <c r="N2045" s="21" t="n"/>
    </row>
    <row r="2046">
      <c r="A2046" s="295" t="n"/>
      <c r="B2046" s="14" t="n"/>
      <c r="C2046" s="15" t="n"/>
      <c r="D2046" s="15" t="n"/>
      <c r="E2046" s="15">
        <f>D2043*Setup!$B$5</f>
        <v/>
      </c>
      <c r="F2046" s="15">
        <f>D2043-E2043</f>
        <v/>
      </c>
      <c r="G2046" s="15" t="n"/>
      <c r="H2046" s="15" t="n"/>
      <c r="I2046" s="15" t="n"/>
      <c r="J2046" s="15">
        <f>C2043+F2043+G2043-I2043</f>
        <v/>
      </c>
      <c r="K2046" s="15" t="n"/>
      <c r="L2046" s="15">
        <f>K2043*Setup!$B$6</f>
        <v/>
      </c>
      <c r="M2046" s="15">
        <f>J2043-L2043</f>
        <v/>
      </c>
      <c r="N2046" s="21" t="n"/>
    </row>
    <row r="2047">
      <c r="A2047" s="295" t="n"/>
      <c r="B2047" s="14" t="n"/>
      <c r="C2047" s="15" t="n"/>
      <c r="D2047" s="15" t="n"/>
      <c r="E2047" s="15">
        <f>D2044*Setup!$B$5</f>
        <v/>
      </c>
      <c r="F2047" s="15">
        <f>D2044-E2044</f>
        <v/>
      </c>
      <c r="G2047" s="15" t="n"/>
      <c r="H2047" s="15" t="n"/>
      <c r="I2047" s="15" t="n"/>
      <c r="J2047" s="15">
        <f>C2044+F2044+G2044-I2044</f>
        <v/>
      </c>
      <c r="K2047" s="15" t="n"/>
      <c r="L2047" s="15">
        <f>K2044*Setup!$B$6</f>
        <v/>
      </c>
      <c r="M2047" s="15">
        <f>J2044-L2044</f>
        <v/>
      </c>
      <c r="N2047" s="21" t="n"/>
    </row>
    <row r="2048">
      <c r="A2048" s="295" t="n"/>
      <c r="B2048" s="14" t="n"/>
      <c r="C2048" s="15" t="n"/>
      <c r="D2048" s="15" t="n"/>
      <c r="E2048" s="15">
        <f>D2045*Setup!$B$5</f>
        <v/>
      </c>
      <c r="F2048" s="15">
        <f>D2045-E2045</f>
        <v/>
      </c>
      <c r="G2048" s="15" t="n"/>
      <c r="H2048" s="15" t="n"/>
      <c r="I2048" s="15" t="n"/>
      <c r="J2048" s="15">
        <f>C2045+F2045+G2045-I2045</f>
        <v/>
      </c>
      <c r="K2048" s="15" t="n"/>
      <c r="L2048" s="15">
        <f>K2045*Setup!$B$6</f>
        <v/>
      </c>
      <c r="M2048" s="15">
        <f>J2045-L2045</f>
        <v/>
      </c>
      <c r="N2048" s="21" t="n"/>
    </row>
    <row r="2049">
      <c r="A2049" s="295" t="n"/>
      <c r="B2049" s="14" t="n"/>
      <c r="C2049" s="15" t="n"/>
      <c r="D2049" s="15" t="n"/>
      <c r="E2049" s="15">
        <f>D2046*Setup!$B$5</f>
        <v/>
      </c>
      <c r="F2049" s="15">
        <f>D2046-E2046</f>
        <v/>
      </c>
      <c r="G2049" s="15" t="n"/>
      <c r="H2049" s="15" t="n"/>
      <c r="I2049" s="15" t="n"/>
      <c r="J2049" s="15">
        <f>C2046+F2046+G2046-I2046</f>
        <v/>
      </c>
      <c r="K2049" s="15" t="n"/>
      <c r="L2049" s="15">
        <f>K2046*Setup!$B$6</f>
        <v/>
      </c>
      <c r="M2049" s="15">
        <f>J2046-L2046</f>
        <v/>
      </c>
      <c r="N2049" s="21" t="n"/>
    </row>
    <row r="2050">
      <c r="A2050" s="295" t="n"/>
      <c r="B2050" s="14" t="n"/>
      <c r="C2050" s="15" t="n"/>
      <c r="D2050" s="15" t="n"/>
      <c r="E2050" s="15">
        <f>D2047*Setup!$B$5</f>
        <v/>
      </c>
      <c r="F2050" s="15">
        <f>D2047-E2047</f>
        <v/>
      </c>
      <c r="G2050" s="15" t="n"/>
      <c r="H2050" s="15" t="n"/>
      <c r="I2050" s="15" t="n"/>
      <c r="J2050" s="15">
        <f>C2047+F2047+G2047-I2047</f>
        <v/>
      </c>
      <c r="K2050" s="15" t="n"/>
      <c r="L2050" s="15">
        <f>K2047*Setup!$B$6</f>
        <v/>
      </c>
      <c r="M2050" s="15">
        <f>J2047-L2047</f>
        <v/>
      </c>
      <c r="N2050" s="21" t="n"/>
    </row>
    <row r="2051">
      <c r="A2051" s="295" t="n"/>
      <c r="B2051" s="14" t="n"/>
      <c r="C2051" s="15" t="n"/>
      <c r="D2051" s="15" t="n"/>
      <c r="E2051" s="15">
        <f>D2048*Setup!$B$5</f>
        <v/>
      </c>
      <c r="F2051" s="15">
        <f>D2048-E2048</f>
        <v/>
      </c>
      <c r="G2051" s="15" t="n"/>
      <c r="H2051" s="15" t="n"/>
      <c r="I2051" s="15" t="n"/>
      <c r="J2051" s="15">
        <f>C2048+F2048+G2048-I2048</f>
        <v/>
      </c>
      <c r="K2051" s="15" t="n"/>
      <c r="L2051" s="15">
        <f>K2048*Setup!$B$6</f>
        <v/>
      </c>
      <c r="M2051" s="15">
        <f>J2048-L2048</f>
        <v/>
      </c>
      <c r="N2051" s="21" t="n"/>
    </row>
    <row r="2052">
      <c r="A2052" s="295" t="n"/>
      <c r="B2052" s="14" t="n"/>
      <c r="C2052" s="15" t="n"/>
      <c r="D2052" s="15" t="n"/>
      <c r="E2052" s="15">
        <f>D2049*Setup!$B$5</f>
        <v/>
      </c>
      <c r="F2052" s="15">
        <f>D2049-E2049</f>
        <v/>
      </c>
      <c r="G2052" s="15" t="n"/>
      <c r="H2052" s="15" t="n"/>
      <c r="I2052" s="15" t="n"/>
      <c r="J2052" s="15">
        <f>C2049+F2049+G2049-I2049</f>
        <v/>
      </c>
      <c r="K2052" s="15" t="n"/>
      <c r="L2052" s="15">
        <f>K2049*Setup!$B$6</f>
        <v/>
      </c>
      <c r="M2052" s="15">
        <f>J2049-L2049</f>
        <v/>
      </c>
      <c r="N2052" s="21" t="n"/>
    </row>
    <row r="2053">
      <c r="A2053" s="295" t="n"/>
      <c r="B2053" s="14" t="n"/>
      <c r="C2053" s="15" t="n"/>
      <c r="D2053" s="15" t="n"/>
      <c r="E2053" s="15">
        <f>D2050*Setup!$B$5</f>
        <v/>
      </c>
      <c r="F2053" s="15">
        <f>D2050-E2050</f>
        <v/>
      </c>
      <c r="G2053" s="15" t="n"/>
      <c r="H2053" s="15" t="n"/>
      <c r="I2053" s="15" t="n"/>
      <c r="J2053" s="15">
        <f>C2050+F2050+G2050-I2050</f>
        <v/>
      </c>
      <c r="K2053" s="15" t="n"/>
      <c r="L2053" s="15">
        <f>K2050*Setup!$B$6</f>
        <v/>
      </c>
      <c r="M2053" s="15">
        <f>J2050-L2050</f>
        <v/>
      </c>
      <c r="N2053" s="21" t="n"/>
    </row>
    <row r="2054">
      <c r="A2054" s="295" t="n"/>
      <c r="B2054" s="14" t="n"/>
      <c r="C2054" s="15" t="n"/>
      <c r="D2054" s="15" t="n"/>
      <c r="E2054" s="15">
        <f>D2051*Setup!$B$5</f>
        <v/>
      </c>
      <c r="F2054" s="15">
        <f>D2051-E2051</f>
        <v/>
      </c>
      <c r="G2054" s="15" t="n"/>
      <c r="H2054" s="15" t="n"/>
      <c r="I2054" s="15" t="n"/>
      <c r="J2054" s="15">
        <f>C2051+F2051+G2051-I2051</f>
        <v/>
      </c>
      <c r="K2054" s="15" t="n"/>
      <c r="L2054" s="15">
        <f>K2051*Setup!$B$6</f>
        <v/>
      </c>
      <c r="M2054" s="15">
        <f>J2051-L2051</f>
        <v/>
      </c>
      <c r="N2054" s="21" t="n"/>
    </row>
    <row r="2055">
      <c r="A2055" s="295" t="n"/>
      <c r="B2055" s="14" t="n"/>
      <c r="C2055" s="15" t="n"/>
      <c r="D2055" s="15" t="n"/>
      <c r="E2055" s="15">
        <f>D2052*Setup!$B$5</f>
        <v/>
      </c>
      <c r="F2055" s="15">
        <f>D2052-E2052</f>
        <v/>
      </c>
      <c r="G2055" s="15" t="n"/>
      <c r="H2055" s="15" t="n"/>
      <c r="I2055" s="15" t="n"/>
      <c r="J2055" s="15">
        <f>C2052+F2052+G2052-I2052</f>
        <v/>
      </c>
      <c r="K2055" s="15" t="n"/>
      <c r="L2055" s="15">
        <f>K2052*Setup!$B$6</f>
        <v/>
      </c>
      <c r="M2055" s="15">
        <f>J2052-L2052</f>
        <v/>
      </c>
      <c r="N2055" s="21" t="n"/>
    </row>
    <row r="2056">
      <c r="A2056" s="295" t="n"/>
      <c r="B2056" s="14" t="n"/>
      <c r="C2056" s="15" t="n"/>
      <c r="D2056" s="15" t="n"/>
      <c r="E2056" s="15">
        <f>D2053*Setup!$B$5</f>
        <v/>
      </c>
      <c r="F2056" s="15">
        <f>D2053-E2053</f>
        <v/>
      </c>
      <c r="G2056" s="15" t="n"/>
      <c r="H2056" s="15" t="n"/>
      <c r="I2056" s="15" t="n"/>
      <c r="J2056" s="15">
        <f>C2053+F2053+G2053-I2053</f>
        <v/>
      </c>
      <c r="K2056" s="15" t="n"/>
      <c r="L2056" s="15">
        <f>K2053*Setup!$B$6</f>
        <v/>
      </c>
      <c r="M2056" s="15">
        <f>J2053-L2053</f>
        <v/>
      </c>
      <c r="N2056" s="21" t="n"/>
    </row>
    <row r="2057">
      <c r="A2057" s="295" t="n"/>
      <c r="B2057" s="14" t="n"/>
      <c r="C2057" s="15" t="n"/>
      <c r="D2057" s="15" t="n"/>
      <c r="E2057" s="15">
        <f>D2054*Setup!$B$5</f>
        <v/>
      </c>
      <c r="F2057" s="15">
        <f>D2054-E2054</f>
        <v/>
      </c>
      <c r="G2057" s="15" t="n"/>
      <c r="H2057" s="15" t="n"/>
      <c r="I2057" s="15" t="n"/>
      <c r="J2057" s="15">
        <f>C2054+F2054+G2054-I2054</f>
        <v/>
      </c>
      <c r="K2057" s="15" t="n"/>
      <c r="L2057" s="15">
        <f>K2054*Setup!$B$6</f>
        <v/>
      </c>
      <c r="M2057" s="15">
        <f>J2054-L2054</f>
        <v/>
      </c>
      <c r="N2057" s="21" t="n"/>
    </row>
    <row r="2058">
      <c r="A2058" s="295" t="n"/>
      <c r="B2058" s="14" t="n"/>
      <c r="C2058" s="15" t="n"/>
      <c r="D2058" s="15" t="n"/>
      <c r="E2058" s="15">
        <f>D2055*Setup!$B$5</f>
        <v/>
      </c>
      <c r="F2058" s="15">
        <f>D2055-E2055</f>
        <v/>
      </c>
      <c r="G2058" s="15" t="n"/>
      <c r="H2058" s="15" t="n"/>
      <c r="I2058" s="15" t="n"/>
      <c r="J2058" s="15">
        <f>C2055+F2055+G2055-I2055</f>
        <v/>
      </c>
      <c r="K2058" s="15" t="n"/>
      <c r="L2058" s="15">
        <f>K2055*Setup!$B$6</f>
        <v/>
      </c>
      <c r="M2058" s="15">
        <f>J2055-L2055</f>
        <v/>
      </c>
      <c r="N2058" s="21" t="n"/>
    </row>
    <row r="2059">
      <c r="A2059" s="295" t="n"/>
      <c r="B2059" s="14" t="n"/>
      <c r="C2059" s="15" t="n"/>
      <c r="D2059" s="15" t="n"/>
      <c r="E2059" s="15">
        <f>D2056*Setup!$B$5</f>
        <v/>
      </c>
      <c r="F2059" s="15">
        <f>D2056-E2056</f>
        <v/>
      </c>
      <c r="G2059" s="15" t="n"/>
      <c r="H2059" s="15" t="n"/>
      <c r="I2059" s="15" t="n"/>
      <c r="J2059" s="15">
        <f>C2056+F2056+G2056-I2056</f>
        <v/>
      </c>
      <c r="K2059" s="15" t="n"/>
      <c r="L2059" s="15">
        <f>K2056*Setup!$B$6</f>
        <v/>
      </c>
      <c r="M2059" s="15">
        <f>J2056-L2056</f>
        <v/>
      </c>
      <c r="N2059" s="21" t="n"/>
    </row>
    <row r="2060">
      <c r="A2060" s="295" t="n"/>
      <c r="B2060" s="14" t="n"/>
      <c r="C2060" s="15" t="n"/>
      <c r="D2060" s="15" t="n"/>
      <c r="E2060" s="15">
        <f>D2057*Setup!$B$5</f>
        <v/>
      </c>
      <c r="F2060" s="15">
        <f>D2057-E2057</f>
        <v/>
      </c>
      <c r="G2060" s="15" t="n"/>
      <c r="H2060" s="15" t="n"/>
      <c r="I2060" s="15" t="n"/>
      <c r="J2060" s="15">
        <f>C2057+F2057+G2057-I2057</f>
        <v/>
      </c>
      <c r="K2060" s="15" t="n"/>
      <c r="L2060" s="15">
        <f>K2057*Setup!$B$6</f>
        <v/>
      </c>
      <c r="M2060" s="15">
        <f>J2057-L2057</f>
        <v/>
      </c>
      <c r="N2060" s="21" t="n"/>
    </row>
    <row r="2061">
      <c r="A2061" s="295" t="n"/>
      <c r="B2061" s="14" t="n"/>
      <c r="C2061" s="15" t="n"/>
      <c r="D2061" s="15" t="n"/>
      <c r="E2061" s="15">
        <f>D2058*Setup!$B$5</f>
        <v/>
      </c>
      <c r="F2061" s="15">
        <f>D2058-E2058</f>
        <v/>
      </c>
      <c r="G2061" s="15" t="n"/>
      <c r="H2061" s="15" t="n"/>
      <c r="I2061" s="15" t="n"/>
      <c r="J2061" s="15">
        <f>C2058+F2058+G2058-I2058</f>
        <v/>
      </c>
      <c r="K2061" s="15" t="n"/>
      <c r="L2061" s="15">
        <f>K2058*Setup!$B$6</f>
        <v/>
      </c>
      <c r="M2061" s="15">
        <f>J2058-L2058</f>
        <v/>
      </c>
      <c r="N2061" s="21" t="n"/>
    </row>
    <row r="2062">
      <c r="A2062" s="295" t="n"/>
      <c r="B2062" s="14" t="n"/>
      <c r="C2062" s="15" t="n"/>
      <c r="D2062" s="15" t="n"/>
      <c r="E2062" s="15">
        <f>D2059*Setup!$B$5</f>
        <v/>
      </c>
      <c r="F2062" s="15">
        <f>D2059-E2059</f>
        <v/>
      </c>
      <c r="G2062" s="15" t="n"/>
      <c r="H2062" s="15" t="n"/>
      <c r="I2062" s="15" t="n"/>
      <c r="J2062" s="15">
        <f>C2059+F2059+G2059-I2059</f>
        <v/>
      </c>
      <c r="K2062" s="15" t="n"/>
      <c r="L2062" s="15">
        <f>K2059*Setup!$B$6</f>
        <v/>
      </c>
      <c r="M2062" s="15">
        <f>J2059-L2059</f>
        <v/>
      </c>
      <c r="N2062" s="21" t="n"/>
    </row>
    <row r="2063">
      <c r="A2063" s="295" t="n"/>
      <c r="B2063" s="14" t="n"/>
      <c r="C2063" s="15" t="n"/>
      <c r="D2063" s="15" t="n"/>
      <c r="E2063" s="15">
        <f>D2060*Setup!$B$5</f>
        <v/>
      </c>
      <c r="F2063" s="15">
        <f>D2060-E2060</f>
        <v/>
      </c>
      <c r="G2063" s="15" t="n"/>
      <c r="H2063" s="15" t="n"/>
      <c r="I2063" s="15" t="n"/>
      <c r="J2063" s="15">
        <f>C2060+F2060+G2060-I2060</f>
        <v/>
      </c>
      <c r="K2063" s="15" t="n"/>
      <c r="L2063" s="15">
        <f>K2060*Setup!$B$6</f>
        <v/>
      </c>
      <c r="M2063" s="15">
        <f>J2060-L2060</f>
        <v/>
      </c>
      <c r="N2063" s="21" t="n"/>
    </row>
    <row r="2064">
      <c r="A2064" s="295" t="n"/>
      <c r="B2064" s="14" t="n"/>
      <c r="C2064" s="15" t="n"/>
      <c r="D2064" s="15" t="n"/>
      <c r="E2064" s="15">
        <f>D2061*Setup!$B$5</f>
        <v/>
      </c>
      <c r="F2064" s="15">
        <f>D2061-E2061</f>
        <v/>
      </c>
      <c r="G2064" s="15" t="n"/>
      <c r="H2064" s="15" t="n"/>
      <c r="I2064" s="15" t="n"/>
      <c r="J2064" s="15">
        <f>C2061+F2061+G2061-I2061</f>
        <v/>
      </c>
      <c r="K2064" s="15" t="n"/>
      <c r="L2064" s="15">
        <f>K2061*Setup!$B$6</f>
        <v/>
      </c>
      <c r="M2064" s="15">
        <f>J2061-L2061</f>
        <v/>
      </c>
      <c r="N2064" s="21" t="n"/>
    </row>
    <row r="2065">
      <c r="A2065" s="295" t="n"/>
      <c r="B2065" s="14" t="n"/>
      <c r="C2065" s="15" t="n"/>
      <c r="D2065" s="15" t="n"/>
      <c r="E2065" s="15">
        <f>D2062*Setup!$B$5</f>
        <v/>
      </c>
      <c r="F2065" s="15">
        <f>D2062-E2062</f>
        <v/>
      </c>
      <c r="G2065" s="15" t="n"/>
      <c r="H2065" s="15" t="n"/>
      <c r="I2065" s="15" t="n"/>
      <c r="J2065" s="15">
        <f>C2062+F2062+G2062-I2062</f>
        <v/>
      </c>
      <c r="K2065" s="15" t="n"/>
      <c r="L2065" s="15">
        <f>K2062*Setup!$B$6</f>
        <v/>
      </c>
      <c r="M2065" s="15">
        <f>J2062-L2062</f>
        <v/>
      </c>
      <c r="N2065" s="21" t="n"/>
    </row>
    <row r="2066">
      <c r="A2066" s="295" t="n"/>
      <c r="B2066" s="14" t="n"/>
      <c r="C2066" s="15" t="n"/>
      <c r="D2066" s="15" t="n"/>
      <c r="E2066" s="15">
        <f>D2063*Setup!$B$5</f>
        <v/>
      </c>
      <c r="F2066" s="15">
        <f>D2063-E2063</f>
        <v/>
      </c>
      <c r="G2066" s="15" t="n"/>
      <c r="H2066" s="15" t="n"/>
      <c r="I2066" s="15" t="n"/>
      <c r="J2066" s="15">
        <f>C2063+F2063+G2063-I2063</f>
        <v/>
      </c>
      <c r="K2066" s="15" t="n"/>
      <c r="L2066" s="15">
        <f>K2063*Setup!$B$6</f>
        <v/>
      </c>
      <c r="M2066" s="15">
        <f>J2063-L2063</f>
        <v/>
      </c>
      <c r="N2066" s="21" t="n"/>
    </row>
    <row r="2067">
      <c r="A2067" s="295" t="n"/>
      <c r="B2067" s="14" t="n"/>
      <c r="C2067" s="15" t="n"/>
      <c r="D2067" s="15" t="n"/>
      <c r="E2067" s="15">
        <f>D2064*Setup!$B$5</f>
        <v/>
      </c>
      <c r="F2067" s="15">
        <f>D2064-E2064</f>
        <v/>
      </c>
      <c r="G2067" s="15" t="n"/>
      <c r="H2067" s="15" t="n"/>
      <c r="I2067" s="15" t="n"/>
      <c r="J2067" s="15">
        <f>C2064+F2064+G2064-I2064</f>
        <v/>
      </c>
      <c r="K2067" s="15" t="n"/>
      <c r="L2067" s="15">
        <f>K2064*Setup!$B$6</f>
        <v/>
      </c>
      <c r="M2067" s="15">
        <f>J2064-L2064</f>
        <v/>
      </c>
      <c r="N2067" s="21" t="n"/>
    </row>
    <row r="2068">
      <c r="A2068" s="295" t="n"/>
      <c r="B2068" s="14" t="n"/>
      <c r="C2068" s="15" t="n"/>
      <c r="D2068" s="15" t="n"/>
      <c r="E2068" s="15">
        <f>D2065*Setup!$B$5</f>
        <v/>
      </c>
      <c r="F2068" s="15">
        <f>D2065-E2065</f>
        <v/>
      </c>
      <c r="G2068" s="15" t="n"/>
      <c r="H2068" s="15" t="n"/>
      <c r="I2068" s="15" t="n"/>
      <c r="J2068" s="15">
        <f>C2065+F2065+G2065-I2065</f>
        <v/>
      </c>
      <c r="K2068" s="15" t="n"/>
      <c r="L2068" s="15">
        <f>K2065*Setup!$B$6</f>
        <v/>
      </c>
      <c r="M2068" s="15">
        <f>J2065-L2065</f>
        <v/>
      </c>
      <c r="N2068" s="21" t="n"/>
    </row>
    <row r="2069">
      <c r="A2069" s="295" t="n"/>
      <c r="B2069" s="14" t="n"/>
      <c r="C2069" s="15" t="n"/>
      <c r="D2069" s="15" t="n"/>
      <c r="E2069" s="15">
        <f>D2066*Setup!$B$5</f>
        <v/>
      </c>
      <c r="F2069" s="15">
        <f>D2066-E2066</f>
        <v/>
      </c>
      <c r="G2069" s="15" t="n"/>
      <c r="H2069" s="15" t="n"/>
      <c r="I2069" s="15" t="n"/>
      <c r="J2069" s="15">
        <f>C2066+F2066+G2066-I2066</f>
        <v/>
      </c>
      <c r="K2069" s="15" t="n"/>
      <c r="L2069" s="15">
        <f>K2066*Setup!$B$6</f>
        <v/>
      </c>
      <c r="M2069" s="15">
        <f>J2066-L2066</f>
        <v/>
      </c>
      <c r="N2069" s="21" t="n"/>
    </row>
    <row r="2070">
      <c r="A2070" s="295" t="n"/>
      <c r="B2070" s="14" t="n"/>
      <c r="C2070" s="15" t="n"/>
      <c r="D2070" s="15" t="n"/>
      <c r="E2070" s="15">
        <f>D2067*Setup!$B$5</f>
        <v/>
      </c>
      <c r="F2070" s="15">
        <f>D2067-E2067</f>
        <v/>
      </c>
      <c r="G2070" s="15" t="n"/>
      <c r="H2070" s="15" t="n"/>
      <c r="I2070" s="15" t="n"/>
      <c r="J2070" s="15">
        <f>C2067+F2067+G2067-I2067</f>
        <v/>
      </c>
      <c r="K2070" s="15" t="n"/>
      <c r="L2070" s="15">
        <f>K2067*Setup!$B$6</f>
        <v/>
      </c>
      <c r="M2070" s="15">
        <f>J2067-L2067</f>
        <v/>
      </c>
      <c r="N2070" s="21" t="n"/>
    </row>
    <row r="2071">
      <c r="A2071" s="295" t="n"/>
      <c r="B2071" s="14" t="n"/>
      <c r="C2071" s="15" t="n"/>
      <c r="D2071" s="15" t="n"/>
      <c r="E2071" s="15">
        <f>D2068*Setup!$B$5</f>
        <v/>
      </c>
      <c r="F2071" s="15">
        <f>D2068-E2068</f>
        <v/>
      </c>
      <c r="G2071" s="15" t="n"/>
      <c r="H2071" s="15" t="n"/>
      <c r="I2071" s="15" t="n"/>
      <c r="J2071" s="15">
        <f>C2068+F2068+G2068-I2068</f>
        <v/>
      </c>
      <c r="K2071" s="15" t="n"/>
      <c r="L2071" s="15">
        <f>K2068*Setup!$B$6</f>
        <v/>
      </c>
      <c r="M2071" s="15">
        <f>J2068-L2068</f>
        <v/>
      </c>
      <c r="N2071" s="21" t="n"/>
    </row>
    <row r="2072">
      <c r="A2072" s="295" t="n"/>
      <c r="B2072" s="14" t="n"/>
      <c r="C2072" s="15" t="n"/>
      <c r="D2072" s="15" t="n"/>
      <c r="E2072" s="15">
        <f>D2069*Setup!$B$5</f>
        <v/>
      </c>
      <c r="F2072" s="15">
        <f>D2069-E2069</f>
        <v/>
      </c>
      <c r="G2072" s="15" t="n"/>
      <c r="H2072" s="15" t="n"/>
      <c r="I2072" s="15" t="n"/>
      <c r="J2072" s="15">
        <f>C2069+F2069+G2069-I2069</f>
        <v/>
      </c>
      <c r="K2072" s="15" t="n"/>
      <c r="L2072" s="15">
        <f>K2069*Setup!$B$6</f>
        <v/>
      </c>
      <c r="M2072" s="15">
        <f>J2069-L2069</f>
        <v/>
      </c>
      <c r="N2072" s="21" t="n"/>
    </row>
    <row r="2073">
      <c r="A2073" s="295" t="n"/>
      <c r="B2073" s="14" t="n"/>
      <c r="C2073" s="15" t="n"/>
      <c r="D2073" s="15" t="n"/>
      <c r="E2073" s="15">
        <f>D2070*Setup!$B$5</f>
        <v/>
      </c>
      <c r="F2073" s="15">
        <f>D2070-E2070</f>
        <v/>
      </c>
      <c r="G2073" s="15" t="n"/>
      <c r="H2073" s="15" t="n"/>
      <c r="I2073" s="15" t="n"/>
      <c r="J2073" s="15">
        <f>C2070+F2070+G2070-I2070</f>
        <v/>
      </c>
      <c r="K2073" s="15" t="n"/>
      <c r="L2073" s="15">
        <f>K2070*Setup!$B$6</f>
        <v/>
      </c>
      <c r="M2073" s="15">
        <f>J2070-L2070</f>
        <v/>
      </c>
      <c r="N2073" s="21" t="n"/>
    </row>
    <row r="2074">
      <c r="A2074" s="295" t="n"/>
      <c r="B2074" s="14" t="n"/>
      <c r="C2074" s="15" t="n"/>
      <c r="D2074" s="15" t="n"/>
      <c r="E2074" s="15">
        <f>D2071*Setup!$B$5</f>
        <v/>
      </c>
      <c r="F2074" s="15">
        <f>D2071-E2071</f>
        <v/>
      </c>
      <c r="G2074" s="15" t="n"/>
      <c r="H2074" s="15" t="n"/>
      <c r="I2074" s="15" t="n"/>
      <c r="J2074" s="15">
        <f>C2071+F2071+G2071-I2071</f>
        <v/>
      </c>
      <c r="K2074" s="15" t="n"/>
      <c r="L2074" s="15">
        <f>K2071*Setup!$B$6</f>
        <v/>
      </c>
      <c r="M2074" s="15">
        <f>J2071-L2071</f>
        <v/>
      </c>
      <c r="N2074" s="21" t="n"/>
    </row>
    <row r="2075">
      <c r="A2075" s="295" t="n"/>
      <c r="B2075" s="14" t="n"/>
      <c r="C2075" s="15" t="n"/>
      <c r="D2075" s="15" t="n"/>
      <c r="E2075" s="15">
        <f>D2072*Setup!$B$5</f>
        <v/>
      </c>
      <c r="F2075" s="15">
        <f>D2072-E2072</f>
        <v/>
      </c>
      <c r="G2075" s="15" t="n"/>
      <c r="H2075" s="15" t="n"/>
      <c r="I2075" s="15" t="n"/>
      <c r="J2075" s="15">
        <f>C2072+F2072+G2072-I2072</f>
        <v/>
      </c>
      <c r="K2075" s="15" t="n"/>
      <c r="L2075" s="15">
        <f>K2072*Setup!$B$6</f>
        <v/>
      </c>
      <c r="M2075" s="15">
        <f>J2072-L2072</f>
        <v/>
      </c>
      <c r="N2075" s="21" t="n"/>
    </row>
    <row r="2076">
      <c r="A2076" s="295" t="n"/>
      <c r="B2076" s="14" t="n"/>
      <c r="C2076" s="15" t="n"/>
      <c r="D2076" s="15" t="n"/>
      <c r="E2076" s="15">
        <f>D2073*Setup!$B$5</f>
        <v/>
      </c>
      <c r="F2076" s="15">
        <f>D2073-E2073</f>
        <v/>
      </c>
      <c r="G2076" s="15" t="n"/>
      <c r="H2076" s="15" t="n"/>
      <c r="I2076" s="15" t="n"/>
      <c r="J2076" s="15">
        <f>C2073+F2073+G2073-I2073</f>
        <v/>
      </c>
      <c r="K2076" s="15" t="n"/>
      <c r="L2076" s="15">
        <f>K2073*Setup!$B$6</f>
        <v/>
      </c>
      <c r="M2076" s="15">
        <f>J2073-L2073</f>
        <v/>
      </c>
      <c r="N2076" s="21" t="n"/>
    </row>
    <row r="2077">
      <c r="A2077" s="295" t="n"/>
      <c r="B2077" s="14" t="n"/>
      <c r="C2077" s="15" t="n"/>
      <c r="D2077" s="15" t="n"/>
      <c r="E2077" s="15">
        <f>D2074*Setup!$B$5</f>
        <v/>
      </c>
      <c r="F2077" s="15">
        <f>D2074-E2074</f>
        <v/>
      </c>
      <c r="G2077" s="15" t="n"/>
      <c r="H2077" s="15" t="n"/>
      <c r="I2077" s="15" t="n"/>
      <c r="J2077" s="15">
        <f>C2074+F2074+G2074-I2074</f>
        <v/>
      </c>
      <c r="K2077" s="15" t="n"/>
      <c r="L2077" s="15">
        <f>K2074*Setup!$B$6</f>
        <v/>
      </c>
      <c r="M2077" s="15">
        <f>J2074-L2074</f>
        <v/>
      </c>
      <c r="N2077" s="21" t="n"/>
    </row>
    <row r="2078">
      <c r="A2078" s="295" t="n"/>
      <c r="B2078" s="14" t="n"/>
      <c r="C2078" s="15" t="n"/>
      <c r="D2078" s="15" t="n"/>
      <c r="E2078" s="15">
        <f>D2075*Setup!$B$5</f>
        <v/>
      </c>
      <c r="F2078" s="15">
        <f>D2075-E2075</f>
        <v/>
      </c>
      <c r="G2078" s="15" t="n"/>
      <c r="H2078" s="15" t="n"/>
      <c r="I2078" s="15" t="n"/>
      <c r="J2078" s="15">
        <f>C2075+F2075+G2075-I2075</f>
        <v/>
      </c>
      <c r="K2078" s="15" t="n"/>
      <c r="L2078" s="15">
        <f>K2075*Setup!$B$6</f>
        <v/>
      </c>
      <c r="M2078" s="15">
        <f>J2075-L2075</f>
        <v/>
      </c>
      <c r="N2078" s="21" t="n"/>
    </row>
    <row r="2079">
      <c r="A2079" s="295" t="n"/>
      <c r="B2079" s="14" t="n"/>
      <c r="C2079" s="15" t="n"/>
      <c r="D2079" s="15" t="n"/>
      <c r="E2079" s="15">
        <f>D2076*Setup!$B$5</f>
        <v/>
      </c>
      <c r="F2079" s="15">
        <f>D2076-E2076</f>
        <v/>
      </c>
      <c r="G2079" s="15" t="n"/>
      <c r="H2079" s="15" t="n"/>
      <c r="I2079" s="15" t="n"/>
      <c r="J2079" s="15">
        <f>C2076+F2076+G2076-I2076</f>
        <v/>
      </c>
      <c r="K2079" s="15" t="n"/>
      <c r="L2079" s="15">
        <f>K2076*Setup!$B$6</f>
        <v/>
      </c>
      <c r="M2079" s="15">
        <f>J2076-L2076</f>
        <v/>
      </c>
      <c r="N2079" s="21" t="n"/>
    </row>
    <row r="2080">
      <c r="A2080" s="295" t="n"/>
      <c r="B2080" s="14" t="n"/>
      <c r="C2080" s="15" t="n"/>
      <c r="D2080" s="15" t="n"/>
      <c r="E2080" s="15">
        <f>D2077*Setup!$B$5</f>
        <v/>
      </c>
      <c r="F2080" s="15">
        <f>D2077-E2077</f>
        <v/>
      </c>
      <c r="G2080" s="15" t="n"/>
      <c r="H2080" s="15" t="n"/>
      <c r="I2080" s="15" t="n"/>
      <c r="J2080" s="15">
        <f>C2077+F2077+G2077-I2077</f>
        <v/>
      </c>
      <c r="K2080" s="15" t="n"/>
      <c r="L2080" s="15">
        <f>K2077*Setup!$B$6</f>
        <v/>
      </c>
      <c r="M2080" s="15">
        <f>J2077-L2077</f>
        <v/>
      </c>
      <c r="N2080" s="21" t="n"/>
    </row>
    <row r="2081">
      <c r="A2081" s="295" t="n"/>
      <c r="B2081" s="14" t="n"/>
      <c r="C2081" s="15" t="n"/>
      <c r="D2081" s="15" t="n"/>
      <c r="E2081" s="15">
        <f>D2078*Setup!$B$5</f>
        <v/>
      </c>
      <c r="F2081" s="15">
        <f>D2078-E2078</f>
        <v/>
      </c>
      <c r="G2081" s="15" t="n"/>
      <c r="H2081" s="15" t="n"/>
      <c r="I2081" s="15" t="n"/>
      <c r="J2081" s="15">
        <f>C2078+F2078+G2078-I2078</f>
        <v/>
      </c>
      <c r="K2081" s="15" t="n"/>
      <c r="L2081" s="15">
        <f>K2078*Setup!$B$6</f>
        <v/>
      </c>
      <c r="M2081" s="15">
        <f>J2078-L2078</f>
        <v/>
      </c>
      <c r="N2081" s="21" t="n"/>
    </row>
    <row r="2082">
      <c r="A2082" s="295" t="n"/>
      <c r="B2082" s="14" t="n"/>
      <c r="C2082" s="15" t="n"/>
      <c r="D2082" s="15" t="n"/>
      <c r="E2082" s="15">
        <f>D2079*Setup!$B$5</f>
        <v/>
      </c>
      <c r="F2082" s="15">
        <f>D2079-E2079</f>
        <v/>
      </c>
      <c r="G2082" s="15" t="n"/>
      <c r="H2082" s="15" t="n"/>
      <c r="I2082" s="15" t="n"/>
      <c r="J2082" s="15">
        <f>C2079+F2079+G2079-I2079</f>
        <v/>
      </c>
      <c r="K2082" s="15" t="n"/>
      <c r="L2082" s="15">
        <f>K2079*Setup!$B$6</f>
        <v/>
      </c>
      <c r="M2082" s="15">
        <f>J2079-L2079</f>
        <v/>
      </c>
      <c r="N2082" s="21" t="n"/>
    </row>
    <row r="2083">
      <c r="A2083" s="295" t="n"/>
      <c r="B2083" s="14" t="n"/>
      <c r="C2083" s="15" t="n"/>
      <c r="D2083" s="15" t="n"/>
      <c r="E2083" s="15">
        <f>D2080*Setup!$B$5</f>
        <v/>
      </c>
      <c r="F2083" s="15">
        <f>D2080-E2080</f>
        <v/>
      </c>
      <c r="G2083" s="15" t="n"/>
      <c r="H2083" s="15" t="n"/>
      <c r="I2083" s="15" t="n"/>
      <c r="J2083" s="15">
        <f>C2080+F2080+G2080-I2080</f>
        <v/>
      </c>
      <c r="K2083" s="15" t="n"/>
      <c r="L2083" s="15">
        <f>K2080*Setup!$B$6</f>
        <v/>
      </c>
      <c r="M2083" s="15">
        <f>J2080-L2080</f>
        <v/>
      </c>
      <c r="N2083" s="21" t="n"/>
    </row>
    <row r="2084">
      <c r="A2084" s="295" t="n"/>
      <c r="B2084" s="14" t="n"/>
      <c r="C2084" s="15" t="n"/>
      <c r="D2084" s="15" t="n"/>
      <c r="E2084" s="15">
        <f>D2081*Setup!$B$5</f>
        <v/>
      </c>
      <c r="F2084" s="15">
        <f>D2081-E2081</f>
        <v/>
      </c>
      <c r="G2084" s="15" t="n"/>
      <c r="H2084" s="15" t="n"/>
      <c r="I2084" s="15" t="n"/>
      <c r="J2084" s="15">
        <f>C2081+F2081+G2081-I2081</f>
        <v/>
      </c>
      <c r="K2084" s="15" t="n"/>
      <c r="L2084" s="15">
        <f>K2081*Setup!$B$6</f>
        <v/>
      </c>
      <c r="M2084" s="15">
        <f>J2081-L2081</f>
        <v/>
      </c>
      <c r="N2084" s="21" t="n"/>
    </row>
    <row r="2085">
      <c r="A2085" s="295" t="n"/>
      <c r="B2085" s="14" t="n"/>
      <c r="C2085" s="15" t="n"/>
      <c r="D2085" s="15" t="n"/>
      <c r="E2085" s="15">
        <f>D2082*Setup!$B$5</f>
        <v/>
      </c>
      <c r="F2085" s="15">
        <f>D2082-E2082</f>
        <v/>
      </c>
      <c r="G2085" s="15" t="n"/>
      <c r="H2085" s="15" t="n"/>
      <c r="I2085" s="15" t="n"/>
      <c r="J2085" s="15">
        <f>C2082+F2082+G2082-I2082</f>
        <v/>
      </c>
      <c r="K2085" s="15" t="n"/>
      <c r="L2085" s="15">
        <f>K2082*Setup!$B$6</f>
        <v/>
      </c>
      <c r="M2085" s="15">
        <f>J2082-L2082</f>
        <v/>
      </c>
      <c r="N2085" s="21" t="n"/>
    </row>
    <row r="2086">
      <c r="A2086" s="295" t="n"/>
      <c r="B2086" s="14" t="n"/>
      <c r="C2086" s="15" t="n"/>
      <c r="D2086" s="15" t="n"/>
      <c r="E2086" s="15">
        <f>D2083*Setup!$B$5</f>
        <v/>
      </c>
      <c r="F2086" s="15">
        <f>D2083-E2083</f>
        <v/>
      </c>
      <c r="G2086" s="15" t="n"/>
      <c r="H2086" s="15" t="n"/>
      <c r="I2086" s="15" t="n"/>
      <c r="J2086" s="15">
        <f>C2083+F2083+G2083-I2083</f>
        <v/>
      </c>
      <c r="K2086" s="15" t="n"/>
      <c r="L2086" s="15">
        <f>K2083*Setup!$B$6</f>
        <v/>
      </c>
      <c r="M2086" s="15">
        <f>J2083-L2083</f>
        <v/>
      </c>
      <c r="N2086" s="21" t="n"/>
    </row>
    <row r="2087">
      <c r="A2087" s="295" t="n"/>
      <c r="B2087" s="14" t="n"/>
      <c r="C2087" s="15" t="n"/>
      <c r="D2087" s="15" t="n"/>
      <c r="E2087" s="15">
        <f>D2084*Setup!$B$5</f>
        <v/>
      </c>
      <c r="F2087" s="15">
        <f>D2084-E2084</f>
        <v/>
      </c>
      <c r="G2087" s="15" t="n"/>
      <c r="H2087" s="15" t="n"/>
      <c r="I2087" s="15" t="n"/>
      <c r="J2087" s="15">
        <f>C2084+F2084+G2084-I2084</f>
        <v/>
      </c>
      <c r="K2087" s="15" t="n"/>
      <c r="L2087" s="15">
        <f>K2084*Setup!$B$6</f>
        <v/>
      </c>
      <c r="M2087" s="15">
        <f>J2084-L2084</f>
        <v/>
      </c>
      <c r="N2087" s="21" t="n"/>
    </row>
    <row r="2088">
      <c r="A2088" s="295" t="n"/>
      <c r="B2088" s="14" t="n"/>
      <c r="C2088" s="15" t="n"/>
      <c r="D2088" s="15" t="n"/>
      <c r="E2088" s="15">
        <f>D2085*Setup!$B$5</f>
        <v/>
      </c>
      <c r="F2088" s="15">
        <f>D2085-E2085</f>
        <v/>
      </c>
      <c r="G2088" s="15" t="n"/>
      <c r="H2088" s="15" t="n"/>
      <c r="I2088" s="15" t="n"/>
      <c r="J2088" s="15">
        <f>C2085+F2085+G2085-I2085</f>
        <v/>
      </c>
      <c r="K2088" s="15" t="n"/>
      <c r="L2088" s="15">
        <f>K2085*Setup!$B$6</f>
        <v/>
      </c>
      <c r="M2088" s="15">
        <f>J2085-L2085</f>
        <v/>
      </c>
      <c r="N2088" s="21" t="n"/>
    </row>
    <row r="2089">
      <c r="A2089" s="295" t="n"/>
      <c r="B2089" s="14" t="n"/>
      <c r="C2089" s="15" t="n"/>
      <c r="D2089" s="15" t="n"/>
      <c r="E2089" s="15">
        <f>D2086*Setup!$B$5</f>
        <v/>
      </c>
      <c r="F2089" s="15">
        <f>D2086-E2086</f>
        <v/>
      </c>
      <c r="G2089" s="15" t="n"/>
      <c r="H2089" s="15" t="n"/>
      <c r="I2089" s="15" t="n"/>
      <c r="J2089" s="15">
        <f>C2086+F2086+G2086-I2086</f>
        <v/>
      </c>
      <c r="K2089" s="15" t="n"/>
      <c r="L2089" s="15">
        <f>K2086*Setup!$B$6</f>
        <v/>
      </c>
      <c r="M2089" s="15">
        <f>J2086-L2086</f>
        <v/>
      </c>
      <c r="N2089" s="21" t="n"/>
    </row>
    <row r="2090">
      <c r="A2090" s="295" t="n"/>
      <c r="B2090" s="14" t="n"/>
      <c r="C2090" s="15" t="n"/>
      <c r="D2090" s="15" t="n"/>
      <c r="E2090" s="15">
        <f>D2087*Setup!$B$5</f>
        <v/>
      </c>
      <c r="F2090" s="15">
        <f>D2087-E2087</f>
        <v/>
      </c>
      <c r="G2090" s="15" t="n"/>
      <c r="H2090" s="15" t="n"/>
      <c r="I2090" s="15" t="n"/>
      <c r="J2090" s="15">
        <f>C2087+F2087+G2087-I2087</f>
        <v/>
      </c>
      <c r="K2090" s="15" t="n"/>
      <c r="L2090" s="15">
        <f>K2087*Setup!$B$6</f>
        <v/>
      </c>
      <c r="M2090" s="15">
        <f>J2087-L2087</f>
        <v/>
      </c>
      <c r="N2090" s="21" t="n"/>
    </row>
    <row r="2091">
      <c r="A2091" s="295" t="n"/>
      <c r="B2091" s="14" t="n"/>
      <c r="C2091" s="15" t="n"/>
      <c r="D2091" s="15" t="n"/>
      <c r="E2091" s="15">
        <f>D2088*Setup!$B$5</f>
        <v/>
      </c>
      <c r="F2091" s="15">
        <f>D2088-E2088</f>
        <v/>
      </c>
      <c r="G2091" s="15" t="n"/>
      <c r="H2091" s="15" t="n"/>
      <c r="I2091" s="15" t="n"/>
      <c r="J2091" s="15">
        <f>C2088+F2088+G2088-I2088</f>
        <v/>
      </c>
      <c r="K2091" s="15" t="n"/>
      <c r="L2091" s="15">
        <f>K2088*Setup!$B$6</f>
        <v/>
      </c>
      <c r="M2091" s="15">
        <f>J2088-L2088</f>
        <v/>
      </c>
      <c r="N2091" s="21" t="n"/>
    </row>
    <row r="2092">
      <c r="A2092" s="295" t="n"/>
      <c r="B2092" s="14" t="n"/>
      <c r="C2092" s="15" t="n"/>
      <c r="D2092" s="15" t="n"/>
      <c r="E2092" s="15">
        <f>D2089*Setup!$B$5</f>
        <v/>
      </c>
      <c r="F2092" s="15">
        <f>D2089-E2089</f>
        <v/>
      </c>
      <c r="G2092" s="15" t="n"/>
      <c r="H2092" s="15" t="n"/>
      <c r="I2092" s="15" t="n"/>
      <c r="J2092" s="15">
        <f>C2089+F2089+G2089-I2089</f>
        <v/>
      </c>
      <c r="K2092" s="15" t="n"/>
      <c r="L2092" s="15">
        <f>K2089*Setup!$B$6</f>
        <v/>
      </c>
      <c r="M2092" s="15">
        <f>J2089-L2089</f>
        <v/>
      </c>
      <c r="N2092" s="21" t="n"/>
    </row>
    <row r="2093">
      <c r="A2093" s="295" t="n"/>
      <c r="B2093" s="14" t="n"/>
      <c r="C2093" s="15" t="n"/>
      <c r="D2093" s="15" t="n"/>
      <c r="E2093" s="15">
        <f>D2090*Setup!$B$5</f>
        <v/>
      </c>
      <c r="F2093" s="15">
        <f>D2090-E2090</f>
        <v/>
      </c>
      <c r="G2093" s="15" t="n"/>
      <c r="H2093" s="15" t="n"/>
      <c r="I2093" s="15" t="n"/>
      <c r="J2093" s="15">
        <f>C2090+F2090+G2090-I2090</f>
        <v/>
      </c>
      <c r="K2093" s="15" t="n"/>
      <c r="L2093" s="15">
        <f>K2090*Setup!$B$6</f>
        <v/>
      </c>
      <c r="M2093" s="15">
        <f>J2090-L2090</f>
        <v/>
      </c>
      <c r="N2093" s="21" t="n"/>
    </row>
    <row r="2094">
      <c r="A2094" s="295" t="n"/>
      <c r="B2094" s="14" t="n"/>
      <c r="C2094" s="15" t="n"/>
      <c r="D2094" s="15" t="n"/>
      <c r="E2094" s="15">
        <f>D2091*Setup!$B$5</f>
        <v/>
      </c>
      <c r="F2094" s="15">
        <f>D2091-E2091</f>
        <v/>
      </c>
      <c r="G2094" s="15" t="n"/>
      <c r="H2094" s="15" t="n"/>
      <c r="I2094" s="15" t="n"/>
      <c r="J2094" s="15">
        <f>C2091+F2091+G2091-I2091</f>
        <v/>
      </c>
      <c r="K2094" s="15" t="n"/>
      <c r="L2094" s="15">
        <f>K2091*Setup!$B$6</f>
        <v/>
      </c>
      <c r="M2094" s="15">
        <f>J2091-L2091</f>
        <v/>
      </c>
      <c r="N2094" s="21" t="n"/>
    </row>
    <row r="2095">
      <c r="A2095" s="295" t="n"/>
      <c r="B2095" s="14" t="n"/>
      <c r="C2095" s="15" t="n"/>
      <c r="D2095" s="15" t="n"/>
      <c r="E2095" s="15">
        <f>D2092*Setup!$B$5</f>
        <v/>
      </c>
      <c r="F2095" s="15">
        <f>D2092-E2092</f>
        <v/>
      </c>
      <c r="G2095" s="15" t="n"/>
      <c r="H2095" s="15" t="n"/>
      <c r="I2095" s="15" t="n"/>
      <c r="J2095" s="15">
        <f>C2092+F2092+G2092-I2092</f>
        <v/>
      </c>
      <c r="K2095" s="15" t="n"/>
      <c r="L2095" s="15">
        <f>K2092*Setup!$B$6</f>
        <v/>
      </c>
      <c r="M2095" s="15">
        <f>J2092-L2092</f>
        <v/>
      </c>
      <c r="N2095" s="21" t="n"/>
    </row>
    <row r="2096">
      <c r="A2096" s="295" t="n"/>
      <c r="B2096" s="14" t="n"/>
      <c r="C2096" s="15" t="n"/>
      <c r="D2096" s="15" t="n"/>
      <c r="E2096" s="15">
        <f>D2093*Setup!$B$5</f>
        <v/>
      </c>
      <c r="F2096" s="15">
        <f>D2093-E2093</f>
        <v/>
      </c>
      <c r="G2096" s="15" t="n"/>
      <c r="H2096" s="15" t="n"/>
      <c r="I2096" s="15" t="n"/>
      <c r="J2096" s="15">
        <f>C2093+F2093+G2093-I2093</f>
        <v/>
      </c>
      <c r="K2096" s="15" t="n"/>
      <c r="L2096" s="15">
        <f>K2093*Setup!$B$6</f>
        <v/>
      </c>
      <c r="M2096" s="15">
        <f>J2093-L2093</f>
        <v/>
      </c>
      <c r="N2096" s="21" t="n"/>
    </row>
    <row r="2097">
      <c r="A2097" s="295" t="n"/>
      <c r="B2097" s="14" t="n"/>
      <c r="C2097" s="15" t="n"/>
      <c r="D2097" s="15" t="n"/>
      <c r="E2097" s="15">
        <f>D2094*Setup!$B$5</f>
        <v/>
      </c>
      <c r="F2097" s="15">
        <f>D2094-E2094</f>
        <v/>
      </c>
      <c r="G2097" s="15" t="n"/>
      <c r="H2097" s="15" t="n"/>
      <c r="I2097" s="15" t="n"/>
      <c r="J2097" s="15">
        <f>C2094+F2094+G2094-I2094</f>
        <v/>
      </c>
      <c r="K2097" s="15" t="n"/>
      <c r="L2097" s="15">
        <f>K2094*Setup!$B$6</f>
        <v/>
      </c>
      <c r="M2097" s="15">
        <f>J2094-L2094</f>
        <v/>
      </c>
      <c r="N2097" s="21" t="n"/>
    </row>
    <row r="2098">
      <c r="A2098" s="295" t="n"/>
      <c r="B2098" s="14" t="n"/>
      <c r="C2098" s="15" t="n"/>
      <c r="D2098" s="15" t="n"/>
      <c r="E2098" s="15">
        <f>D2095*Setup!$B$5</f>
        <v/>
      </c>
      <c r="F2098" s="15">
        <f>D2095-E2095</f>
        <v/>
      </c>
      <c r="G2098" s="15" t="n"/>
      <c r="H2098" s="15" t="n"/>
      <c r="I2098" s="15" t="n"/>
      <c r="J2098" s="15">
        <f>C2095+F2095+G2095-I2095</f>
        <v/>
      </c>
      <c r="K2098" s="15" t="n"/>
      <c r="L2098" s="15">
        <f>K2095*Setup!$B$6</f>
        <v/>
      </c>
      <c r="M2098" s="15">
        <f>J2095-L2095</f>
        <v/>
      </c>
      <c r="N2098" s="21" t="n"/>
    </row>
    <row r="2099">
      <c r="A2099" s="295" t="n"/>
      <c r="B2099" s="14" t="n"/>
      <c r="C2099" s="15" t="n"/>
      <c r="D2099" s="15" t="n"/>
      <c r="E2099" s="15">
        <f>D2096*Setup!$B$5</f>
        <v/>
      </c>
      <c r="F2099" s="15">
        <f>D2096-E2096</f>
        <v/>
      </c>
      <c r="G2099" s="15" t="n"/>
      <c r="H2099" s="15" t="n"/>
      <c r="I2099" s="15" t="n"/>
      <c r="J2099" s="15">
        <f>C2096+F2096+G2096-I2096</f>
        <v/>
      </c>
      <c r="K2099" s="15" t="n"/>
      <c r="L2099" s="15">
        <f>K2096*Setup!$B$6</f>
        <v/>
      </c>
      <c r="M2099" s="15">
        <f>J2096-L2096</f>
        <v/>
      </c>
      <c r="N2099" s="21" t="n"/>
    </row>
    <row r="2100">
      <c r="A2100" s="295" t="n"/>
      <c r="B2100" s="14" t="n"/>
      <c r="C2100" s="15" t="n"/>
      <c r="D2100" s="15" t="n"/>
      <c r="E2100" s="15">
        <f>D2097*Setup!$B$5</f>
        <v/>
      </c>
      <c r="F2100" s="15">
        <f>D2097-E2097</f>
        <v/>
      </c>
      <c r="G2100" s="15" t="n"/>
      <c r="H2100" s="15" t="n"/>
      <c r="I2100" s="15" t="n"/>
      <c r="J2100" s="15">
        <f>C2097+F2097+G2097-I2097</f>
        <v/>
      </c>
      <c r="K2100" s="15" t="n"/>
      <c r="L2100" s="15">
        <f>K2097*Setup!$B$6</f>
        <v/>
      </c>
      <c r="M2100" s="15">
        <f>J2097-L2097</f>
        <v/>
      </c>
      <c r="N2100" s="21" t="n"/>
    </row>
    <row r="2101">
      <c r="A2101" s="295" t="n"/>
      <c r="B2101" s="14" t="n"/>
      <c r="C2101" s="15" t="n"/>
      <c r="D2101" s="15" t="n"/>
      <c r="E2101" s="15">
        <f>D2098*Setup!$B$5</f>
        <v/>
      </c>
      <c r="F2101" s="15">
        <f>D2098-E2098</f>
        <v/>
      </c>
      <c r="G2101" s="15" t="n"/>
      <c r="H2101" s="15" t="n"/>
      <c r="I2101" s="15" t="n"/>
      <c r="J2101" s="15">
        <f>C2098+F2098+G2098-I2098</f>
        <v/>
      </c>
      <c r="K2101" s="15" t="n"/>
      <c r="L2101" s="15">
        <f>K2098*Setup!$B$6</f>
        <v/>
      </c>
      <c r="M2101" s="15">
        <f>J2098-L2098</f>
        <v/>
      </c>
      <c r="N2101" s="21" t="n"/>
    </row>
    <row r="2102">
      <c r="A2102" s="295" t="n"/>
      <c r="B2102" s="14" t="n"/>
      <c r="C2102" s="15" t="n"/>
      <c r="D2102" s="15" t="n"/>
      <c r="E2102" s="15">
        <f>D2099*Setup!$B$5</f>
        <v/>
      </c>
      <c r="F2102" s="15">
        <f>D2099-E2099</f>
        <v/>
      </c>
      <c r="G2102" s="15" t="n"/>
      <c r="H2102" s="15" t="n"/>
      <c r="I2102" s="15" t="n"/>
      <c r="J2102" s="15">
        <f>C2099+F2099+G2099-I2099</f>
        <v/>
      </c>
      <c r="K2102" s="15" t="n"/>
      <c r="L2102" s="15">
        <f>K2099*Setup!$B$6</f>
        <v/>
      </c>
      <c r="M2102" s="15">
        <f>J2099-L2099</f>
        <v/>
      </c>
      <c r="N2102" s="21" t="n"/>
    </row>
    <row r="2103">
      <c r="A2103" s="295" t="n"/>
      <c r="B2103" s="14" t="n"/>
      <c r="C2103" s="15" t="n"/>
      <c r="D2103" s="15" t="n"/>
      <c r="E2103" s="15">
        <f>D2100*Setup!$B$5</f>
        <v/>
      </c>
      <c r="F2103" s="15">
        <f>D2100-E2100</f>
        <v/>
      </c>
      <c r="G2103" s="15" t="n"/>
      <c r="H2103" s="15" t="n"/>
      <c r="I2103" s="15" t="n"/>
      <c r="J2103" s="15">
        <f>C2100+F2100+G2100-I2100</f>
        <v/>
      </c>
      <c r="K2103" s="15" t="n"/>
      <c r="L2103" s="15">
        <f>K2100*Setup!$B$6</f>
        <v/>
      </c>
      <c r="M2103" s="15">
        <f>J2100-L2100</f>
        <v/>
      </c>
      <c r="N2103" s="21" t="n"/>
    </row>
    <row r="2104">
      <c r="A2104" s="295" t="n"/>
      <c r="B2104" s="14" t="n"/>
      <c r="C2104" s="15" t="n"/>
      <c r="D2104" s="15" t="n"/>
      <c r="E2104" s="15">
        <f>D2101*Setup!$B$5</f>
        <v/>
      </c>
      <c r="F2104" s="15">
        <f>D2101-E2101</f>
        <v/>
      </c>
      <c r="G2104" s="15" t="n"/>
      <c r="H2104" s="15" t="n"/>
      <c r="I2104" s="15" t="n"/>
      <c r="J2104" s="15">
        <f>C2101+F2101+G2101-I2101</f>
        <v/>
      </c>
      <c r="K2104" s="15" t="n"/>
      <c r="L2104" s="15">
        <f>K2101*Setup!$B$6</f>
        <v/>
      </c>
      <c r="M2104" s="15">
        <f>J2101-L2101</f>
        <v/>
      </c>
      <c r="N2104" s="21" t="n"/>
    </row>
    <row r="2105">
      <c r="A2105" s="295" t="n"/>
      <c r="B2105" s="14" t="n"/>
      <c r="C2105" s="15" t="n"/>
      <c r="D2105" s="15" t="n"/>
      <c r="E2105" s="15">
        <f>D2102*Setup!$B$5</f>
        <v/>
      </c>
      <c r="F2105" s="15">
        <f>D2102-E2102</f>
        <v/>
      </c>
      <c r="G2105" s="15" t="n"/>
      <c r="H2105" s="15" t="n"/>
      <c r="I2105" s="15" t="n"/>
      <c r="J2105" s="15">
        <f>C2102+F2102+G2102-I2102</f>
        <v/>
      </c>
      <c r="K2105" s="15" t="n"/>
      <c r="L2105" s="15">
        <f>K2102*Setup!$B$6</f>
        <v/>
      </c>
      <c r="M2105" s="15">
        <f>J2102-L2102</f>
        <v/>
      </c>
      <c r="N2105" s="21" t="n"/>
    </row>
    <row r="2106">
      <c r="A2106" s="295" t="n"/>
      <c r="B2106" s="14" t="n"/>
      <c r="C2106" s="15" t="n"/>
      <c r="D2106" s="15" t="n"/>
      <c r="E2106" s="15">
        <f>D2103*Setup!$B$5</f>
        <v/>
      </c>
      <c r="F2106" s="15">
        <f>D2103-E2103</f>
        <v/>
      </c>
      <c r="G2106" s="15" t="n"/>
      <c r="H2106" s="15" t="n"/>
      <c r="I2106" s="15" t="n"/>
      <c r="J2106" s="15">
        <f>C2103+F2103+G2103-I2103</f>
        <v/>
      </c>
      <c r="K2106" s="15" t="n"/>
      <c r="L2106" s="15">
        <f>K2103*Setup!$B$6</f>
        <v/>
      </c>
      <c r="M2106" s="15">
        <f>J2103-L2103</f>
        <v/>
      </c>
      <c r="N2106" s="21" t="n"/>
    </row>
    <row r="2107">
      <c r="A2107" s="295" t="n"/>
      <c r="B2107" s="14" t="n"/>
      <c r="C2107" s="15" t="n"/>
      <c r="D2107" s="15" t="n"/>
      <c r="E2107" s="15">
        <f>D2104*Setup!$B$5</f>
        <v/>
      </c>
      <c r="F2107" s="15">
        <f>D2104-E2104</f>
        <v/>
      </c>
      <c r="G2107" s="15" t="n"/>
      <c r="H2107" s="15" t="n"/>
      <c r="I2107" s="15" t="n"/>
      <c r="J2107" s="15">
        <f>C2104+F2104+G2104-I2104</f>
        <v/>
      </c>
      <c r="K2107" s="15" t="n"/>
      <c r="L2107" s="15">
        <f>K2104*Setup!$B$6</f>
        <v/>
      </c>
      <c r="M2107" s="15">
        <f>J2104-L2104</f>
        <v/>
      </c>
      <c r="N2107" s="21" t="n"/>
    </row>
    <row r="2108">
      <c r="A2108" s="295" t="n"/>
      <c r="B2108" s="14" t="n"/>
      <c r="C2108" s="15" t="n"/>
      <c r="D2108" s="15" t="n"/>
      <c r="E2108" s="15">
        <f>D2105*Setup!$B$5</f>
        <v/>
      </c>
      <c r="F2108" s="15">
        <f>D2105-E2105</f>
        <v/>
      </c>
      <c r="G2108" s="15" t="n"/>
      <c r="H2108" s="15" t="n"/>
      <c r="I2108" s="15" t="n"/>
      <c r="J2108" s="15">
        <f>C2105+F2105+G2105-I2105</f>
        <v/>
      </c>
      <c r="K2108" s="15" t="n"/>
      <c r="L2108" s="15">
        <f>K2105*Setup!$B$6</f>
        <v/>
      </c>
      <c r="M2108" s="15">
        <f>J2105-L2105</f>
        <v/>
      </c>
      <c r="N2108" s="21" t="n"/>
    </row>
    <row r="2109">
      <c r="A2109" s="295" t="n"/>
      <c r="B2109" s="14" t="n"/>
      <c r="C2109" s="15" t="n"/>
      <c r="D2109" s="15" t="n"/>
      <c r="E2109" s="15">
        <f>D2106*Setup!$B$5</f>
        <v/>
      </c>
      <c r="F2109" s="15">
        <f>D2106-E2106</f>
        <v/>
      </c>
      <c r="G2109" s="15" t="n"/>
      <c r="H2109" s="15" t="n"/>
      <c r="I2109" s="15" t="n"/>
      <c r="J2109" s="15">
        <f>C2106+F2106+G2106-I2106</f>
        <v/>
      </c>
      <c r="K2109" s="15" t="n"/>
      <c r="L2109" s="15">
        <f>K2106*Setup!$B$6</f>
        <v/>
      </c>
      <c r="M2109" s="15">
        <f>J2106-L2106</f>
        <v/>
      </c>
      <c r="N2109" s="21" t="n"/>
    </row>
    <row r="2110">
      <c r="A2110" s="295" t="n"/>
      <c r="B2110" s="14" t="n"/>
      <c r="C2110" s="15" t="n"/>
      <c r="D2110" s="15" t="n"/>
      <c r="E2110" s="15">
        <f>D2107*Setup!$B$5</f>
        <v/>
      </c>
      <c r="F2110" s="15">
        <f>D2107-E2107</f>
        <v/>
      </c>
      <c r="G2110" s="15" t="n"/>
      <c r="H2110" s="15" t="n"/>
      <c r="I2110" s="15" t="n"/>
      <c r="J2110" s="15">
        <f>C2107+F2107+G2107-I2107</f>
        <v/>
      </c>
      <c r="K2110" s="15" t="n"/>
      <c r="L2110" s="15">
        <f>K2107*Setup!$B$6</f>
        <v/>
      </c>
      <c r="M2110" s="15">
        <f>J2107-L2107</f>
        <v/>
      </c>
      <c r="N2110" s="21" t="n"/>
    </row>
    <row r="2111">
      <c r="A2111" s="295" t="n"/>
      <c r="B2111" s="14" t="n"/>
      <c r="C2111" s="15" t="n"/>
      <c r="D2111" s="15" t="n"/>
      <c r="E2111" s="15">
        <f>D2108*Setup!$B$5</f>
        <v/>
      </c>
      <c r="F2111" s="15">
        <f>D2108-E2108</f>
        <v/>
      </c>
      <c r="G2111" s="15" t="n"/>
      <c r="H2111" s="15" t="n"/>
      <c r="I2111" s="15" t="n"/>
      <c r="J2111" s="15">
        <f>C2108+F2108+G2108-I2108</f>
        <v/>
      </c>
      <c r="K2111" s="15" t="n"/>
      <c r="L2111" s="15">
        <f>K2108*Setup!$B$6</f>
        <v/>
      </c>
      <c r="M2111" s="15">
        <f>J2108-L2108</f>
        <v/>
      </c>
      <c r="N2111" s="21" t="n"/>
    </row>
    <row r="2112">
      <c r="A2112" s="295" t="n"/>
      <c r="B2112" s="14" t="n"/>
      <c r="C2112" s="15" t="n"/>
      <c r="D2112" s="15" t="n"/>
      <c r="E2112" s="15">
        <f>D2109*Setup!$B$5</f>
        <v/>
      </c>
      <c r="F2112" s="15">
        <f>D2109-E2109</f>
        <v/>
      </c>
      <c r="G2112" s="15" t="n"/>
      <c r="H2112" s="15" t="n"/>
      <c r="I2112" s="15" t="n"/>
      <c r="J2112" s="15">
        <f>C2109+F2109+G2109-I2109</f>
        <v/>
      </c>
      <c r="K2112" s="15" t="n"/>
      <c r="L2112" s="15">
        <f>K2109*Setup!$B$6</f>
        <v/>
      </c>
      <c r="M2112" s="15">
        <f>J2109-L2109</f>
        <v/>
      </c>
      <c r="N2112" s="21" t="n"/>
    </row>
    <row r="2113">
      <c r="A2113" s="295" t="n"/>
      <c r="B2113" s="14" t="n"/>
      <c r="C2113" s="15" t="n"/>
      <c r="D2113" s="15" t="n"/>
      <c r="E2113" s="15">
        <f>D2110*Setup!$B$5</f>
        <v/>
      </c>
      <c r="F2113" s="15">
        <f>D2110-E2110</f>
        <v/>
      </c>
      <c r="G2113" s="15" t="n"/>
      <c r="H2113" s="15" t="n"/>
      <c r="I2113" s="15" t="n"/>
      <c r="J2113" s="15">
        <f>C2110+F2110+G2110-I2110</f>
        <v/>
      </c>
      <c r="K2113" s="15" t="n"/>
      <c r="L2113" s="15">
        <f>K2110*Setup!$B$6</f>
        <v/>
      </c>
      <c r="M2113" s="15">
        <f>J2110-L2110</f>
        <v/>
      </c>
      <c r="N2113" s="21" t="n"/>
    </row>
    <row r="2114">
      <c r="A2114" s="295" t="n"/>
      <c r="B2114" s="14" t="n"/>
      <c r="C2114" s="15" t="n"/>
      <c r="D2114" s="15" t="n"/>
      <c r="E2114" s="15">
        <f>D2111*Setup!$B$5</f>
        <v/>
      </c>
      <c r="F2114" s="15">
        <f>D2111-E2111</f>
        <v/>
      </c>
      <c r="G2114" s="15" t="n"/>
      <c r="H2114" s="15" t="n"/>
      <c r="I2114" s="15" t="n"/>
      <c r="J2114" s="15">
        <f>C2111+F2111+G2111-I2111</f>
        <v/>
      </c>
      <c r="K2114" s="15" t="n"/>
      <c r="L2114" s="15">
        <f>K2111*Setup!$B$6</f>
        <v/>
      </c>
      <c r="M2114" s="15">
        <f>J2111-L2111</f>
        <v/>
      </c>
      <c r="N2114" s="21" t="n"/>
    </row>
    <row r="2115">
      <c r="A2115" s="295" t="n"/>
      <c r="B2115" s="14" t="n"/>
      <c r="C2115" s="15" t="n"/>
      <c r="D2115" s="15" t="n"/>
      <c r="E2115" s="15">
        <f>D2112*Setup!$B$5</f>
        <v/>
      </c>
      <c r="F2115" s="15">
        <f>D2112-E2112</f>
        <v/>
      </c>
      <c r="G2115" s="15" t="n"/>
      <c r="H2115" s="15" t="n"/>
      <c r="I2115" s="15" t="n"/>
      <c r="J2115" s="15">
        <f>C2112+F2112+G2112-I2112</f>
        <v/>
      </c>
      <c r="K2115" s="15" t="n"/>
      <c r="L2115" s="15">
        <f>K2112*Setup!$B$6</f>
        <v/>
      </c>
      <c r="M2115" s="15">
        <f>J2112-L2112</f>
        <v/>
      </c>
      <c r="N2115" s="21" t="n"/>
    </row>
    <row r="2116">
      <c r="A2116" s="295" t="n"/>
      <c r="B2116" s="14" t="n"/>
      <c r="C2116" s="15" t="n"/>
      <c r="D2116" s="15" t="n"/>
      <c r="E2116" s="15">
        <f>D2113*Setup!$B$5</f>
        <v/>
      </c>
      <c r="F2116" s="15">
        <f>D2113-E2113</f>
        <v/>
      </c>
      <c r="G2116" s="15" t="n"/>
      <c r="H2116" s="15" t="n"/>
      <c r="I2116" s="15" t="n"/>
      <c r="J2116" s="15">
        <f>C2113+F2113+G2113-I2113</f>
        <v/>
      </c>
      <c r="K2116" s="15" t="n"/>
      <c r="L2116" s="15">
        <f>K2113*Setup!$B$6</f>
        <v/>
      </c>
      <c r="M2116" s="15">
        <f>J2113-L2113</f>
        <v/>
      </c>
      <c r="N2116" s="21" t="n"/>
    </row>
    <row r="2117">
      <c r="A2117" s="295" t="n"/>
      <c r="B2117" s="14" t="n"/>
      <c r="C2117" s="15" t="n"/>
      <c r="D2117" s="15" t="n"/>
      <c r="E2117" s="15">
        <f>D2114*Setup!$B$5</f>
        <v/>
      </c>
      <c r="F2117" s="15">
        <f>D2114-E2114</f>
        <v/>
      </c>
      <c r="G2117" s="15" t="n"/>
      <c r="H2117" s="15" t="n"/>
      <c r="I2117" s="15" t="n"/>
      <c r="J2117" s="15">
        <f>C2114+F2114+G2114-I2114</f>
        <v/>
      </c>
      <c r="K2117" s="15" t="n"/>
      <c r="L2117" s="15">
        <f>K2114*Setup!$B$6</f>
        <v/>
      </c>
      <c r="M2117" s="15">
        <f>J2114-L2114</f>
        <v/>
      </c>
      <c r="N2117" s="21" t="n"/>
    </row>
    <row r="2118">
      <c r="A2118" s="295" t="n"/>
      <c r="B2118" s="14" t="n"/>
      <c r="C2118" s="15" t="n"/>
      <c r="D2118" s="15" t="n"/>
      <c r="E2118" s="15">
        <f>D2115*Setup!$B$5</f>
        <v/>
      </c>
      <c r="F2118" s="15">
        <f>D2115-E2115</f>
        <v/>
      </c>
      <c r="G2118" s="15" t="n"/>
      <c r="H2118" s="15" t="n"/>
      <c r="I2118" s="15" t="n"/>
      <c r="J2118" s="15">
        <f>C2115+F2115+G2115-I2115</f>
        <v/>
      </c>
      <c r="K2118" s="15" t="n"/>
      <c r="L2118" s="15">
        <f>K2115*Setup!$B$6</f>
        <v/>
      </c>
      <c r="M2118" s="15">
        <f>J2115-L2115</f>
        <v/>
      </c>
      <c r="N2118" s="21" t="n"/>
    </row>
    <row r="2119">
      <c r="A2119" s="295" t="n"/>
      <c r="B2119" s="14" t="n"/>
      <c r="C2119" s="15" t="n"/>
      <c r="D2119" s="15" t="n"/>
      <c r="E2119" s="15">
        <f>D2116*Setup!$B$5</f>
        <v/>
      </c>
      <c r="F2119" s="15">
        <f>D2116-E2116</f>
        <v/>
      </c>
      <c r="G2119" s="15" t="n"/>
      <c r="H2119" s="15" t="n"/>
      <c r="I2119" s="15" t="n"/>
      <c r="J2119" s="15">
        <f>C2116+F2116+G2116-I2116</f>
        <v/>
      </c>
      <c r="K2119" s="15" t="n"/>
      <c r="L2119" s="15">
        <f>K2116*Setup!$B$6</f>
        <v/>
      </c>
      <c r="M2119" s="15">
        <f>J2116-L2116</f>
        <v/>
      </c>
      <c r="N2119" s="21" t="n"/>
    </row>
    <row r="2120">
      <c r="A2120" s="295" t="n"/>
      <c r="B2120" s="14" t="n"/>
      <c r="C2120" s="15" t="n"/>
      <c r="D2120" s="15" t="n"/>
      <c r="E2120" s="15">
        <f>D2117*Setup!$B$5</f>
        <v/>
      </c>
      <c r="F2120" s="15">
        <f>D2117-E2117</f>
        <v/>
      </c>
      <c r="G2120" s="15" t="n"/>
      <c r="H2120" s="15" t="n"/>
      <c r="I2120" s="15" t="n"/>
      <c r="J2120" s="15">
        <f>C2117+F2117+G2117-I2117</f>
        <v/>
      </c>
      <c r="K2120" s="15" t="n"/>
      <c r="L2120" s="15">
        <f>K2117*Setup!$B$6</f>
        <v/>
      </c>
      <c r="M2120" s="15">
        <f>J2117-L2117</f>
        <v/>
      </c>
      <c r="N2120" s="21" t="n"/>
    </row>
    <row r="2121">
      <c r="A2121" s="295" t="n"/>
      <c r="B2121" s="14" t="n"/>
      <c r="C2121" s="15" t="n"/>
      <c r="D2121" s="15" t="n"/>
      <c r="E2121" s="15">
        <f>D2118*Setup!$B$5</f>
        <v/>
      </c>
      <c r="F2121" s="15">
        <f>D2118-E2118</f>
        <v/>
      </c>
      <c r="G2121" s="15" t="n"/>
      <c r="H2121" s="15" t="n"/>
      <c r="I2121" s="15" t="n"/>
      <c r="J2121" s="15">
        <f>C2118+F2118+G2118-I2118</f>
        <v/>
      </c>
      <c r="K2121" s="15" t="n"/>
      <c r="L2121" s="15">
        <f>K2118*Setup!$B$6</f>
        <v/>
      </c>
      <c r="M2121" s="15">
        <f>J2118-L2118</f>
        <v/>
      </c>
      <c r="N2121" s="21" t="n"/>
    </row>
    <row r="2122">
      <c r="A2122" s="295" t="n"/>
      <c r="B2122" s="14" t="n"/>
      <c r="C2122" s="15" t="n"/>
      <c r="D2122" s="15" t="n"/>
      <c r="E2122" s="15">
        <f>D2119*Setup!$B$5</f>
        <v/>
      </c>
      <c r="F2122" s="15">
        <f>D2119-E2119</f>
        <v/>
      </c>
      <c r="G2122" s="15" t="n"/>
      <c r="H2122" s="15" t="n"/>
      <c r="I2122" s="15" t="n"/>
      <c r="J2122" s="15">
        <f>C2119+F2119+G2119-I2119</f>
        <v/>
      </c>
      <c r="K2122" s="15" t="n"/>
      <c r="L2122" s="15">
        <f>K2119*Setup!$B$6</f>
        <v/>
      </c>
      <c r="M2122" s="15">
        <f>J2119-L2119</f>
        <v/>
      </c>
      <c r="N2122" s="21" t="n"/>
    </row>
    <row r="2123">
      <c r="A2123" s="295" t="n"/>
      <c r="B2123" s="14" t="n"/>
      <c r="C2123" s="15" t="n"/>
      <c r="D2123" s="15" t="n"/>
      <c r="E2123" s="15">
        <f>D2120*Setup!$B$5</f>
        <v/>
      </c>
      <c r="F2123" s="15">
        <f>D2120-E2120</f>
        <v/>
      </c>
      <c r="G2123" s="15" t="n"/>
      <c r="H2123" s="15" t="n"/>
      <c r="I2123" s="15" t="n"/>
      <c r="J2123" s="15">
        <f>C2120+F2120+G2120-I2120</f>
        <v/>
      </c>
      <c r="K2123" s="15" t="n"/>
      <c r="L2123" s="15">
        <f>K2120*Setup!$B$6</f>
        <v/>
      </c>
      <c r="M2123" s="15">
        <f>J2120-L2120</f>
        <v/>
      </c>
      <c r="N2123" s="21" t="n"/>
    </row>
    <row r="2124">
      <c r="A2124" s="295" t="n"/>
      <c r="B2124" s="14" t="n"/>
      <c r="C2124" s="15" t="n"/>
      <c r="D2124" s="15" t="n"/>
      <c r="E2124" s="15">
        <f>D2121*Setup!$B$5</f>
        <v/>
      </c>
      <c r="F2124" s="15">
        <f>D2121-E2121</f>
        <v/>
      </c>
      <c r="G2124" s="15" t="n"/>
      <c r="H2124" s="15" t="n"/>
      <c r="I2124" s="15" t="n"/>
      <c r="J2124" s="15">
        <f>C2121+F2121+G2121-I2121</f>
        <v/>
      </c>
      <c r="K2124" s="15" t="n"/>
      <c r="L2124" s="15">
        <f>K2121*Setup!$B$6</f>
        <v/>
      </c>
      <c r="M2124" s="15">
        <f>J2121-L2121</f>
        <v/>
      </c>
      <c r="N2124" s="21" t="n"/>
    </row>
    <row r="2125">
      <c r="A2125" s="295" t="n"/>
      <c r="B2125" s="14" t="n"/>
      <c r="C2125" s="15" t="n"/>
      <c r="D2125" s="15" t="n"/>
      <c r="E2125" s="15">
        <f>D2122*Setup!$B$5</f>
        <v/>
      </c>
      <c r="F2125" s="15">
        <f>D2122-E2122</f>
        <v/>
      </c>
      <c r="G2125" s="15" t="n"/>
      <c r="H2125" s="15" t="n"/>
      <c r="I2125" s="15" t="n"/>
      <c r="J2125" s="15">
        <f>C2122+F2122+G2122-I2122</f>
        <v/>
      </c>
      <c r="K2125" s="15" t="n"/>
      <c r="L2125" s="15">
        <f>K2122*Setup!$B$6</f>
        <v/>
      </c>
      <c r="M2125" s="15">
        <f>J2122-L2122</f>
        <v/>
      </c>
      <c r="N2125" s="21" t="n"/>
    </row>
    <row r="2126">
      <c r="A2126" s="295" t="n"/>
      <c r="B2126" s="14" t="n"/>
      <c r="C2126" s="15" t="n"/>
      <c r="D2126" s="15" t="n"/>
      <c r="E2126" s="15">
        <f>D2123*Setup!$B$5</f>
        <v/>
      </c>
      <c r="F2126" s="15">
        <f>D2123-E2123</f>
        <v/>
      </c>
      <c r="G2126" s="15" t="n"/>
      <c r="H2126" s="15" t="n"/>
      <c r="I2126" s="15" t="n"/>
      <c r="J2126" s="15">
        <f>C2123+F2123+G2123-I2123</f>
        <v/>
      </c>
      <c r="K2126" s="15" t="n"/>
      <c r="L2126" s="15">
        <f>K2123*Setup!$B$6</f>
        <v/>
      </c>
      <c r="M2126" s="15">
        <f>J2123-L2123</f>
        <v/>
      </c>
      <c r="N2126" s="21" t="n"/>
    </row>
    <row r="2127">
      <c r="A2127" s="295" t="n"/>
      <c r="B2127" s="14" t="n"/>
      <c r="C2127" s="15" t="n"/>
      <c r="D2127" s="15" t="n"/>
      <c r="E2127" s="15">
        <f>D2124*Setup!$B$5</f>
        <v/>
      </c>
      <c r="F2127" s="15">
        <f>D2124-E2124</f>
        <v/>
      </c>
      <c r="G2127" s="15" t="n"/>
      <c r="H2127" s="15" t="n"/>
      <c r="I2127" s="15" t="n"/>
      <c r="J2127" s="15">
        <f>C2124+F2124+G2124-I2124</f>
        <v/>
      </c>
      <c r="K2127" s="15" t="n"/>
      <c r="L2127" s="15">
        <f>K2124*Setup!$B$6</f>
        <v/>
      </c>
      <c r="M2127" s="15">
        <f>J2124-L2124</f>
        <v/>
      </c>
      <c r="N2127" s="21" t="n"/>
    </row>
    <row r="2128">
      <c r="A2128" s="295" t="n"/>
      <c r="B2128" s="14" t="n"/>
      <c r="C2128" s="15" t="n"/>
      <c r="D2128" s="15" t="n"/>
      <c r="E2128" s="15">
        <f>D2125*Setup!$B$5</f>
        <v/>
      </c>
      <c r="F2128" s="15">
        <f>D2125-E2125</f>
        <v/>
      </c>
      <c r="G2128" s="15" t="n"/>
      <c r="H2128" s="15" t="n"/>
      <c r="I2128" s="15" t="n"/>
      <c r="J2128" s="15">
        <f>C2125+F2125+G2125-I2125</f>
        <v/>
      </c>
      <c r="K2128" s="15" t="n"/>
      <c r="L2128" s="15">
        <f>K2125*Setup!$B$6</f>
        <v/>
      </c>
      <c r="M2128" s="15">
        <f>J2125-L2125</f>
        <v/>
      </c>
      <c r="N2128" s="21" t="n"/>
    </row>
    <row r="2129">
      <c r="A2129" s="295" t="n"/>
      <c r="B2129" s="14" t="n"/>
      <c r="C2129" s="15" t="n"/>
      <c r="D2129" s="15" t="n"/>
      <c r="E2129" s="15">
        <f>D2126*Setup!$B$5</f>
        <v/>
      </c>
      <c r="F2129" s="15">
        <f>D2126-E2126</f>
        <v/>
      </c>
      <c r="G2129" s="15" t="n"/>
      <c r="H2129" s="15" t="n"/>
      <c r="I2129" s="15" t="n"/>
      <c r="J2129" s="15">
        <f>C2126+F2126+G2126-I2126</f>
        <v/>
      </c>
      <c r="K2129" s="15" t="n"/>
      <c r="L2129" s="15">
        <f>K2126*Setup!$B$6</f>
        <v/>
      </c>
      <c r="M2129" s="15">
        <f>J2126-L2126</f>
        <v/>
      </c>
      <c r="N2129" s="21" t="n"/>
    </row>
    <row r="2130">
      <c r="A2130" s="295" t="n"/>
      <c r="B2130" s="14" t="n"/>
      <c r="C2130" s="15" t="n"/>
      <c r="D2130" s="15" t="n"/>
      <c r="E2130" s="15">
        <f>D2127*Setup!$B$5</f>
        <v/>
      </c>
      <c r="F2130" s="15">
        <f>D2127-E2127</f>
        <v/>
      </c>
      <c r="G2130" s="15" t="n"/>
      <c r="H2130" s="15" t="n"/>
      <c r="I2130" s="15" t="n"/>
      <c r="J2130" s="15">
        <f>C2127+F2127+G2127-I2127</f>
        <v/>
      </c>
      <c r="K2130" s="15" t="n"/>
      <c r="L2130" s="15">
        <f>K2127*Setup!$B$6</f>
        <v/>
      </c>
      <c r="M2130" s="15">
        <f>J2127-L2127</f>
        <v/>
      </c>
      <c r="N2130" s="21" t="n"/>
    </row>
    <row r="2131">
      <c r="A2131" s="295" t="n"/>
      <c r="B2131" s="14" t="n"/>
      <c r="C2131" s="15" t="n"/>
      <c r="D2131" s="15" t="n"/>
      <c r="E2131" s="15">
        <f>D2128*Setup!$B$5</f>
        <v/>
      </c>
      <c r="F2131" s="15">
        <f>D2128-E2128</f>
        <v/>
      </c>
      <c r="G2131" s="15" t="n"/>
      <c r="H2131" s="15" t="n"/>
      <c r="I2131" s="15" t="n"/>
      <c r="J2131" s="15">
        <f>C2128+F2128+G2128-I2128</f>
        <v/>
      </c>
      <c r="K2131" s="15" t="n"/>
      <c r="L2131" s="15">
        <f>K2128*Setup!$B$6</f>
        <v/>
      </c>
      <c r="M2131" s="15">
        <f>J2128-L2128</f>
        <v/>
      </c>
      <c r="N2131" s="21" t="n"/>
    </row>
    <row r="2132">
      <c r="A2132" s="295" t="n"/>
      <c r="B2132" s="14" t="n"/>
      <c r="C2132" s="15" t="n"/>
      <c r="D2132" s="15" t="n"/>
      <c r="E2132" s="15">
        <f>D2129*Setup!$B$5</f>
        <v/>
      </c>
      <c r="F2132" s="15">
        <f>D2129-E2129</f>
        <v/>
      </c>
      <c r="G2132" s="15" t="n"/>
      <c r="H2132" s="15" t="n"/>
      <c r="I2132" s="15" t="n"/>
      <c r="J2132" s="15">
        <f>C2129+F2129+G2129-I2129</f>
        <v/>
      </c>
      <c r="K2132" s="15" t="n"/>
      <c r="L2132" s="15">
        <f>K2129*Setup!$B$6</f>
        <v/>
      </c>
      <c r="M2132" s="15">
        <f>J2129-L2129</f>
        <v/>
      </c>
      <c r="N2132" s="21" t="n"/>
    </row>
    <row r="2133">
      <c r="A2133" s="295" t="n"/>
      <c r="B2133" s="14" t="n"/>
      <c r="C2133" s="15" t="n"/>
      <c r="D2133" s="15" t="n"/>
      <c r="E2133" s="15">
        <f>D2130*Setup!$B$5</f>
        <v/>
      </c>
      <c r="F2133" s="15">
        <f>D2130-E2130</f>
        <v/>
      </c>
      <c r="G2133" s="15" t="n"/>
      <c r="H2133" s="15" t="n"/>
      <c r="I2133" s="15" t="n"/>
      <c r="J2133" s="15">
        <f>C2130+F2130+G2130-I2130</f>
        <v/>
      </c>
      <c r="K2133" s="15" t="n"/>
      <c r="L2133" s="15">
        <f>K2130*Setup!$B$6</f>
        <v/>
      </c>
      <c r="M2133" s="15">
        <f>J2130-L2130</f>
        <v/>
      </c>
      <c r="N2133" s="21" t="n"/>
    </row>
    <row r="2134">
      <c r="A2134" s="295" t="n"/>
      <c r="B2134" s="14" t="n"/>
      <c r="C2134" s="15" t="n"/>
      <c r="D2134" s="15" t="n"/>
      <c r="E2134" s="15">
        <f>D2131*Setup!$B$5</f>
        <v/>
      </c>
      <c r="F2134" s="15">
        <f>D2131-E2131</f>
        <v/>
      </c>
      <c r="G2134" s="15" t="n"/>
      <c r="H2134" s="15" t="n"/>
      <c r="I2134" s="15" t="n"/>
      <c r="J2134" s="15">
        <f>C2131+F2131+G2131-I2131</f>
        <v/>
      </c>
      <c r="K2134" s="15" t="n"/>
      <c r="L2134" s="15">
        <f>K2131*Setup!$B$6</f>
        <v/>
      </c>
      <c r="M2134" s="15">
        <f>J2131-L2131</f>
        <v/>
      </c>
      <c r="N2134" s="21" t="n"/>
    </row>
    <row r="2135">
      <c r="A2135" s="295" t="n"/>
      <c r="B2135" s="14" t="n"/>
      <c r="C2135" s="15" t="n"/>
      <c r="D2135" s="15" t="n"/>
      <c r="E2135" s="15">
        <f>D2132*Setup!$B$5</f>
        <v/>
      </c>
      <c r="F2135" s="15">
        <f>D2132-E2132</f>
        <v/>
      </c>
      <c r="G2135" s="15" t="n"/>
      <c r="H2135" s="15" t="n"/>
      <c r="I2135" s="15" t="n"/>
      <c r="J2135" s="15">
        <f>C2132+F2132+G2132-I2132</f>
        <v/>
      </c>
      <c r="K2135" s="15" t="n"/>
      <c r="L2135" s="15">
        <f>K2132*Setup!$B$6</f>
        <v/>
      </c>
      <c r="M2135" s="15">
        <f>J2132-L2132</f>
        <v/>
      </c>
      <c r="N2135" s="21" t="n"/>
    </row>
    <row r="2136">
      <c r="A2136" s="295" t="n"/>
      <c r="B2136" s="14" t="n"/>
      <c r="C2136" s="15" t="n"/>
      <c r="D2136" s="15" t="n"/>
      <c r="E2136" s="15">
        <f>D2133*Setup!$B$5</f>
        <v/>
      </c>
      <c r="F2136" s="15">
        <f>D2133-E2133</f>
        <v/>
      </c>
      <c r="G2136" s="15" t="n"/>
      <c r="H2136" s="15" t="n"/>
      <c r="I2136" s="15" t="n"/>
      <c r="J2136" s="15">
        <f>C2133+F2133+G2133-I2133</f>
        <v/>
      </c>
      <c r="K2136" s="15" t="n"/>
      <c r="L2136" s="15">
        <f>K2133*Setup!$B$6</f>
        <v/>
      </c>
      <c r="M2136" s="15">
        <f>J2133-L2133</f>
        <v/>
      </c>
      <c r="N2136" s="21" t="n"/>
    </row>
    <row r="2137">
      <c r="A2137" s="295" t="n"/>
      <c r="B2137" s="14" t="n"/>
      <c r="C2137" s="15" t="n"/>
      <c r="D2137" s="15" t="n"/>
      <c r="E2137" s="15">
        <f>D2134*Setup!$B$5</f>
        <v/>
      </c>
      <c r="F2137" s="15">
        <f>D2134-E2134</f>
        <v/>
      </c>
      <c r="G2137" s="15" t="n"/>
      <c r="H2137" s="15" t="n"/>
      <c r="I2137" s="15" t="n"/>
      <c r="J2137" s="15">
        <f>C2134+F2134+G2134-I2134</f>
        <v/>
      </c>
      <c r="K2137" s="15" t="n"/>
      <c r="L2137" s="15">
        <f>K2134*Setup!$B$6</f>
        <v/>
      </c>
      <c r="M2137" s="15">
        <f>J2134-L2134</f>
        <v/>
      </c>
      <c r="N2137" s="21" t="n"/>
    </row>
    <row r="2138">
      <c r="A2138" s="295" t="n"/>
      <c r="B2138" s="14" t="n"/>
      <c r="C2138" s="15" t="n"/>
      <c r="D2138" s="15" t="n"/>
      <c r="E2138" s="15">
        <f>D2135*Setup!$B$5</f>
        <v/>
      </c>
      <c r="F2138" s="15">
        <f>D2135-E2135</f>
        <v/>
      </c>
      <c r="G2138" s="15" t="n"/>
      <c r="H2138" s="15" t="n"/>
      <c r="I2138" s="15" t="n"/>
      <c r="J2138" s="15">
        <f>C2135+F2135+G2135-I2135</f>
        <v/>
      </c>
      <c r="K2138" s="15" t="n"/>
      <c r="L2138" s="15">
        <f>K2135*Setup!$B$6</f>
        <v/>
      </c>
      <c r="M2138" s="15">
        <f>J2135-L2135</f>
        <v/>
      </c>
      <c r="N2138" s="21" t="n"/>
    </row>
    <row r="2139">
      <c r="A2139" s="295" t="n"/>
      <c r="B2139" s="14" t="n"/>
      <c r="C2139" s="15" t="n"/>
      <c r="D2139" s="15" t="n"/>
      <c r="E2139" s="15">
        <f>D2136*Setup!$B$5</f>
        <v/>
      </c>
      <c r="F2139" s="15">
        <f>D2136-E2136</f>
        <v/>
      </c>
      <c r="G2139" s="15" t="n"/>
      <c r="H2139" s="15" t="n"/>
      <c r="I2139" s="15" t="n"/>
      <c r="J2139" s="15">
        <f>C2136+F2136+G2136-I2136</f>
        <v/>
      </c>
      <c r="K2139" s="15" t="n"/>
      <c r="L2139" s="15">
        <f>K2136*Setup!$B$6</f>
        <v/>
      </c>
      <c r="M2139" s="15">
        <f>J2136-L2136</f>
        <v/>
      </c>
      <c r="N2139" s="21" t="n"/>
    </row>
    <row r="2140">
      <c r="A2140" s="295" t="n"/>
      <c r="B2140" s="14" t="n"/>
      <c r="C2140" s="15" t="n"/>
      <c r="D2140" s="15" t="n"/>
      <c r="E2140" s="15">
        <f>D2137*Setup!$B$5</f>
        <v/>
      </c>
      <c r="F2140" s="15">
        <f>D2137-E2137</f>
        <v/>
      </c>
      <c r="G2140" s="15" t="n"/>
      <c r="H2140" s="15" t="n"/>
      <c r="I2140" s="15" t="n"/>
      <c r="J2140" s="15">
        <f>C2137+F2137+G2137-I2137</f>
        <v/>
      </c>
      <c r="K2140" s="15" t="n"/>
      <c r="L2140" s="15">
        <f>K2137*Setup!$B$6</f>
        <v/>
      </c>
      <c r="M2140" s="15">
        <f>J2137-L2137</f>
        <v/>
      </c>
      <c r="N2140" s="21" t="n"/>
    </row>
    <row r="2141">
      <c r="A2141" s="295" t="n"/>
      <c r="B2141" s="14" t="n"/>
      <c r="C2141" s="15" t="n"/>
      <c r="D2141" s="15" t="n"/>
      <c r="E2141" s="15">
        <f>D2138*Setup!$B$5</f>
        <v/>
      </c>
      <c r="F2141" s="15">
        <f>D2138-E2138</f>
        <v/>
      </c>
      <c r="G2141" s="15" t="n"/>
      <c r="H2141" s="15" t="n"/>
      <c r="I2141" s="15" t="n"/>
      <c r="J2141" s="15">
        <f>C2138+F2138+G2138-I2138</f>
        <v/>
      </c>
      <c r="K2141" s="15" t="n"/>
      <c r="L2141" s="15">
        <f>K2138*Setup!$B$6</f>
        <v/>
      </c>
      <c r="M2141" s="15">
        <f>J2138-L2138</f>
        <v/>
      </c>
      <c r="N2141" s="21" t="n"/>
    </row>
    <row r="2142">
      <c r="A2142" s="295" t="n"/>
      <c r="B2142" s="14" t="n"/>
      <c r="C2142" s="15" t="n"/>
      <c r="D2142" s="15" t="n"/>
      <c r="E2142" s="15">
        <f>D2139*Setup!$B$5</f>
        <v/>
      </c>
      <c r="F2142" s="15">
        <f>D2139-E2139</f>
        <v/>
      </c>
      <c r="G2142" s="15" t="n"/>
      <c r="H2142" s="15" t="n"/>
      <c r="I2142" s="15" t="n"/>
      <c r="J2142" s="15">
        <f>C2139+F2139+G2139-I2139</f>
        <v/>
      </c>
      <c r="K2142" s="15" t="n"/>
      <c r="L2142" s="15">
        <f>K2139*Setup!$B$6</f>
        <v/>
      </c>
      <c r="M2142" s="15">
        <f>J2139-L2139</f>
        <v/>
      </c>
      <c r="N2142" s="21" t="n"/>
    </row>
    <row r="2143">
      <c r="A2143" s="295" t="n"/>
      <c r="B2143" s="14" t="n"/>
      <c r="C2143" s="15" t="n"/>
      <c r="D2143" s="15" t="n"/>
      <c r="E2143" s="15">
        <f>D2140*Setup!$B$5</f>
        <v/>
      </c>
      <c r="F2143" s="15">
        <f>D2140-E2140</f>
        <v/>
      </c>
      <c r="G2143" s="15" t="n"/>
      <c r="H2143" s="15" t="n"/>
      <c r="I2143" s="15" t="n"/>
      <c r="J2143" s="15">
        <f>C2140+F2140+G2140-I2140</f>
        <v/>
      </c>
      <c r="K2143" s="15" t="n"/>
      <c r="L2143" s="15">
        <f>K2140*Setup!$B$6</f>
        <v/>
      </c>
      <c r="M2143" s="15">
        <f>J2140-L2140</f>
        <v/>
      </c>
      <c r="N2143" s="21" t="n"/>
    </row>
    <row r="2144">
      <c r="A2144" s="295" t="n"/>
      <c r="B2144" s="14" t="n"/>
      <c r="C2144" s="15" t="n"/>
      <c r="D2144" s="15" t="n"/>
      <c r="E2144" s="15">
        <f>D2141*Setup!$B$5</f>
        <v/>
      </c>
      <c r="F2144" s="15">
        <f>D2141-E2141</f>
        <v/>
      </c>
      <c r="G2144" s="15" t="n"/>
      <c r="H2144" s="15" t="n"/>
      <c r="I2144" s="15" t="n"/>
      <c r="J2144" s="15">
        <f>C2141+F2141+G2141-I2141</f>
        <v/>
      </c>
      <c r="K2144" s="15" t="n"/>
      <c r="L2144" s="15">
        <f>K2141*Setup!$B$6</f>
        <v/>
      </c>
      <c r="M2144" s="15">
        <f>J2141-L2141</f>
        <v/>
      </c>
      <c r="N2144" s="21" t="n"/>
    </row>
    <row r="2145">
      <c r="A2145" s="295" t="n"/>
      <c r="B2145" s="14" t="n"/>
      <c r="C2145" s="15" t="n"/>
      <c r="D2145" s="15" t="n"/>
      <c r="E2145" s="15">
        <f>D2142*Setup!$B$5</f>
        <v/>
      </c>
      <c r="F2145" s="15">
        <f>D2142-E2142</f>
        <v/>
      </c>
      <c r="G2145" s="15" t="n"/>
      <c r="H2145" s="15" t="n"/>
      <c r="I2145" s="15" t="n"/>
      <c r="J2145" s="15">
        <f>C2142+F2142+G2142-I2142</f>
        <v/>
      </c>
      <c r="K2145" s="15" t="n"/>
      <c r="L2145" s="15">
        <f>K2142*Setup!$B$6</f>
        <v/>
      </c>
      <c r="M2145" s="15">
        <f>J2142-L2142</f>
        <v/>
      </c>
      <c r="N2145" s="21" t="n"/>
    </row>
    <row r="2146">
      <c r="A2146" s="295" t="n"/>
      <c r="B2146" s="14" t="n"/>
      <c r="C2146" s="15" t="n"/>
      <c r="D2146" s="15" t="n"/>
      <c r="E2146" s="15">
        <f>D2143*Setup!$B$5</f>
        <v/>
      </c>
      <c r="F2146" s="15">
        <f>D2143-E2143</f>
        <v/>
      </c>
      <c r="G2146" s="15" t="n"/>
      <c r="H2146" s="15" t="n"/>
      <c r="I2146" s="15" t="n"/>
      <c r="J2146" s="15">
        <f>C2143+F2143+G2143-I2143</f>
        <v/>
      </c>
      <c r="K2146" s="15" t="n"/>
      <c r="L2146" s="15">
        <f>K2143*Setup!$B$6</f>
        <v/>
      </c>
      <c r="M2146" s="15">
        <f>J2143-L2143</f>
        <v/>
      </c>
      <c r="N2146" s="21" t="n"/>
    </row>
    <row r="2147">
      <c r="A2147" s="295" t="n"/>
      <c r="B2147" s="14" t="n"/>
      <c r="C2147" s="15" t="n"/>
      <c r="D2147" s="15" t="n"/>
      <c r="E2147" s="15">
        <f>D2144*Setup!$B$5</f>
        <v/>
      </c>
      <c r="F2147" s="15">
        <f>D2144-E2144</f>
        <v/>
      </c>
      <c r="G2147" s="15" t="n"/>
      <c r="H2147" s="15" t="n"/>
      <c r="I2147" s="15" t="n"/>
      <c r="J2147" s="15">
        <f>C2144+F2144+G2144-I2144</f>
        <v/>
      </c>
      <c r="K2147" s="15" t="n"/>
      <c r="L2147" s="15">
        <f>K2144*Setup!$B$6</f>
        <v/>
      </c>
      <c r="M2147" s="15">
        <f>J2144-L2144</f>
        <v/>
      </c>
      <c r="N2147" s="21" t="n"/>
    </row>
    <row r="2148">
      <c r="A2148" s="295" t="n"/>
      <c r="B2148" s="14" t="n"/>
      <c r="C2148" s="15" t="n"/>
      <c r="D2148" s="15" t="n"/>
      <c r="E2148" s="15">
        <f>D2145*Setup!$B$5</f>
        <v/>
      </c>
      <c r="F2148" s="15">
        <f>D2145-E2145</f>
        <v/>
      </c>
      <c r="G2148" s="15" t="n"/>
      <c r="H2148" s="15" t="n"/>
      <c r="I2148" s="15" t="n"/>
      <c r="J2148" s="15">
        <f>C2145+F2145+G2145-I2145</f>
        <v/>
      </c>
      <c r="K2148" s="15" t="n"/>
      <c r="L2148" s="15">
        <f>K2145*Setup!$B$6</f>
        <v/>
      </c>
      <c r="M2148" s="15">
        <f>J2145-L2145</f>
        <v/>
      </c>
      <c r="N2148" s="21" t="n"/>
    </row>
    <row r="2149">
      <c r="A2149" s="295" t="n"/>
      <c r="B2149" s="14" t="n"/>
      <c r="C2149" s="15" t="n"/>
      <c r="D2149" s="15" t="n"/>
      <c r="E2149" s="15">
        <f>D2146*Setup!$B$5</f>
        <v/>
      </c>
      <c r="F2149" s="15">
        <f>D2146-E2146</f>
        <v/>
      </c>
      <c r="G2149" s="15" t="n"/>
      <c r="H2149" s="15" t="n"/>
      <c r="I2149" s="15" t="n"/>
      <c r="J2149" s="15">
        <f>C2146+F2146+G2146-I2146</f>
        <v/>
      </c>
      <c r="K2149" s="15" t="n"/>
      <c r="L2149" s="15">
        <f>K2146*Setup!$B$6</f>
        <v/>
      </c>
      <c r="M2149" s="15">
        <f>J2146-L2146</f>
        <v/>
      </c>
      <c r="N2149" s="21" t="n"/>
    </row>
    <row r="2150">
      <c r="A2150" s="295" t="n"/>
      <c r="B2150" s="14" t="n"/>
      <c r="C2150" s="15" t="n"/>
      <c r="D2150" s="15" t="n"/>
      <c r="E2150" s="15">
        <f>D2147*Setup!$B$5</f>
        <v/>
      </c>
      <c r="F2150" s="15">
        <f>D2147-E2147</f>
        <v/>
      </c>
      <c r="G2150" s="15" t="n"/>
      <c r="H2150" s="15" t="n"/>
      <c r="I2150" s="15" t="n"/>
      <c r="J2150" s="15">
        <f>C2147+F2147+G2147-I2147</f>
        <v/>
      </c>
      <c r="K2150" s="15" t="n"/>
      <c r="L2150" s="15">
        <f>K2147*Setup!$B$6</f>
        <v/>
      </c>
      <c r="M2150" s="15">
        <f>J2147-L2147</f>
        <v/>
      </c>
      <c r="N2150" s="21" t="n"/>
    </row>
    <row r="2151">
      <c r="A2151" s="295" t="n"/>
      <c r="B2151" s="14" t="n"/>
      <c r="C2151" s="15" t="n"/>
      <c r="D2151" s="15" t="n"/>
      <c r="E2151" s="15">
        <f>D2148*Setup!$B$5</f>
        <v/>
      </c>
      <c r="F2151" s="15">
        <f>D2148-E2148</f>
        <v/>
      </c>
      <c r="G2151" s="15" t="n"/>
      <c r="H2151" s="15" t="n"/>
      <c r="I2151" s="15" t="n"/>
      <c r="J2151" s="15">
        <f>C2148+F2148+G2148-I2148</f>
        <v/>
      </c>
      <c r="K2151" s="15" t="n"/>
      <c r="L2151" s="15">
        <f>K2148*Setup!$B$6</f>
        <v/>
      </c>
      <c r="M2151" s="15">
        <f>J2148-L2148</f>
        <v/>
      </c>
      <c r="N2151" s="21" t="n"/>
    </row>
    <row r="2152">
      <c r="A2152" s="295" t="n"/>
      <c r="B2152" s="14" t="n"/>
      <c r="C2152" s="15" t="n"/>
      <c r="D2152" s="15" t="n"/>
      <c r="E2152" s="15">
        <f>D2149*Setup!$B$5</f>
        <v/>
      </c>
      <c r="F2152" s="15">
        <f>D2149-E2149</f>
        <v/>
      </c>
      <c r="G2152" s="15" t="n"/>
      <c r="H2152" s="15" t="n"/>
      <c r="I2152" s="15" t="n"/>
      <c r="J2152" s="15">
        <f>C2149+F2149+G2149-I2149</f>
        <v/>
      </c>
      <c r="K2152" s="15" t="n"/>
      <c r="L2152" s="15">
        <f>K2149*Setup!$B$6</f>
        <v/>
      </c>
      <c r="M2152" s="15">
        <f>J2149-L2149</f>
        <v/>
      </c>
      <c r="N2152" s="21" t="n"/>
    </row>
    <row r="2153">
      <c r="A2153" s="295" t="n"/>
      <c r="B2153" s="14" t="n"/>
      <c r="C2153" s="15" t="n"/>
      <c r="D2153" s="15" t="n"/>
      <c r="E2153" s="15">
        <f>D2150*Setup!$B$5</f>
        <v/>
      </c>
      <c r="F2153" s="15">
        <f>D2150-E2150</f>
        <v/>
      </c>
      <c r="G2153" s="15" t="n"/>
      <c r="H2153" s="15" t="n"/>
      <c r="I2153" s="15" t="n"/>
      <c r="J2153" s="15">
        <f>C2150+F2150+G2150-I2150</f>
        <v/>
      </c>
      <c r="K2153" s="15" t="n"/>
      <c r="L2153" s="15">
        <f>K2150*Setup!$B$6</f>
        <v/>
      </c>
      <c r="M2153" s="15">
        <f>J2150-L2150</f>
        <v/>
      </c>
      <c r="N2153" s="21" t="n"/>
    </row>
    <row r="2154">
      <c r="A2154" s="295" t="n"/>
      <c r="B2154" s="14" t="n"/>
      <c r="C2154" s="15" t="n"/>
      <c r="D2154" s="15" t="n"/>
      <c r="E2154" s="15">
        <f>D2151*Setup!$B$5</f>
        <v/>
      </c>
      <c r="F2154" s="15">
        <f>D2151-E2151</f>
        <v/>
      </c>
      <c r="G2154" s="15" t="n"/>
      <c r="H2154" s="15" t="n"/>
      <c r="I2154" s="15" t="n"/>
      <c r="J2154" s="15">
        <f>C2151+F2151+G2151-I2151</f>
        <v/>
      </c>
      <c r="K2154" s="15" t="n"/>
      <c r="L2154" s="15">
        <f>K2151*Setup!$B$6</f>
        <v/>
      </c>
      <c r="M2154" s="15">
        <f>J2151-L2151</f>
        <v/>
      </c>
      <c r="N2154" s="21" t="n"/>
    </row>
    <row r="2155">
      <c r="A2155" s="295" t="n"/>
      <c r="B2155" s="14" t="n"/>
      <c r="C2155" s="15" t="n"/>
      <c r="D2155" s="15" t="n"/>
      <c r="E2155" s="15">
        <f>D2152*Setup!$B$5</f>
        <v/>
      </c>
      <c r="F2155" s="15">
        <f>D2152-E2152</f>
        <v/>
      </c>
      <c r="G2155" s="15" t="n"/>
      <c r="H2155" s="15" t="n"/>
      <c r="I2155" s="15" t="n"/>
      <c r="J2155" s="15">
        <f>C2152+F2152+G2152-I2152</f>
        <v/>
      </c>
      <c r="K2155" s="15" t="n"/>
      <c r="L2155" s="15">
        <f>K2152*Setup!$B$6</f>
        <v/>
      </c>
      <c r="M2155" s="15">
        <f>J2152-L2152</f>
        <v/>
      </c>
      <c r="N2155" s="21" t="n"/>
    </row>
    <row r="2156">
      <c r="A2156" s="295" t="n"/>
      <c r="B2156" s="14" t="n"/>
      <c r="C2156" s="15" t="n"/>
      <c r="D2156" s="15" t="n"/>
      <c r="E2156" s="15">
        <f>D2153*Setup!$B$5</f>
        <v/>
      </c>
      <c r="F2156" s="15">
        <f>D2153-E2153</f>
        <v/>
      </c>
      <c r="G2156" s="15" t="n"/>
      <c r="H2156" s="15" t="n"/>
      <c r="I2156" s="15" t="n"/>
      <c r="J2156" s="15">
        <f>C2153+F2153+G2153-I2153</f>
        <v/>
      </c>
      <c r="K2156" s="15" t="n"/>
      <c r="L2156" s="15">
        <f>K2153*Setup!$B$6</f>
        <v/>
      </c>
      <c r="M2156" s="15">
        <f>J2153-L2153</f>
        <v/>
      </c>
      <c r="N2156" s="21" t="n"/>
    </row>
    <row r="2157">
      <c r="A2157" s="295" t="n"/>
      <c r="B2157" s="14" t="n"/>
      <c r="C2157" s="15" t="n"/>
      <c r="D2157" s="15" t="n"/>
      <c r="E2157" s="15">
        <f>D2154*Setup!$B$5</f>
        <v/>
      </c>
      <c r="F2157" s="15">
        <f>D2154-E2154</f>
        <v/>
      </c>
      <c r="G2157" s="15" t="n"/>
      <c r="H2157" s="15" t="n"/>
      <c r="I2157" s="15" t="n"/>
      <c r="J2157" s="15">
        <f>C2154+F2154+G2154-I2154</f>
        <v/>
      </c>
      <c r="K2157" s="15" t="n"/>
      <c r="L2157" s="15">
        <f>K2154*Setup!$B$6</f>
        <v/>
      </c>
      <c r="M2157" s="15">
        <f>J2154-L2154</f>
        <v/>
      </c>
      <c r="N2157" s="21" t="n"/>
    </row>
    <row r="2158">
      <c r="A2158" s="295" t="n"/>
      <c r="B2158" s="14" t="n"/>
      <c r="C2158" s="15" t="n"/>
      <c r="D2158" s="15" t="n"/>
      <c r="E2158" s="15">
        <f>D2155*Setup!$B$5</f>
        <v/>
      </c>
      <c r="F2158" s="15">
        <f>D2155-E2155</f>
        <v/>
      </c>
      <c r="G2158" s="15" t="n"/>
      <c r="H2158" s="15" t="n"/>
      <c r="I2158" s="15" t="n"/>
      <c r="J2158" s="15">
        <f>C2155+F2155+G2155-I2155</f>
        <v/>
      </c>
      <c r="K2158" s="15" t="n"/>
      <c r="L2158" s="15">
        <f>K2155*Setup!$B$6</f>
        <v/>
      </c>
      <c r="M2158" s="15">
        <f>J2155-L2155</f>
        <v/>
      </c>
      <c r="N2158" s="21" t="n"/>
    </row>
    <row r="2159">
      <c r="A2159" s="295" t="n"/>
      <c r="B2159" s="14" t="n"/>
      <c r="C2159" s="15" t="n"/>
      <c r="D2159" s="15" t="n"/>
      <c r="E2159" s="15">
        <f>D2156*Setup!$B$5</f>
        <v/>
      </c>
      <c r="F2159" s="15">
        <f>D2156-E2156</f>
        <v/>
      </c>
      <c r="G2159" s="15" t="n"/>
      <c r="H2159" s="15" t="n"/>
      <c r="I2159" s="15" t="n"/>
      <c r="J2159" s="15">
        <f>C2156+F2156+G2156-I2156</f>
        <v/>
      </c>
      <c r="K2159" s="15" t="n"/>
      <c r="L2159" s="15">
        <f>K2156*Setup!$B$6</f>
        <v/>
      </c>
      <c r="M2159" s="15">
        <f>J2156-L2156</f>
        <v/>
      </c>
      <c r="N2159" s="21" t="n"/>
    </row>
    <row r="2160">
      <c r="A2160" s="295" t="n"/>
      <c r="B2160" s="14" t="n"/>
      <c r="C2160" s="15" t="n"/>
      <c r="D2160" s="15" t="n"/>
      <c r="E2160" s="15">
        <f>D2157*Setup!$B$5</f>
        <v/>
      </c>
      <c r="F2160" s="15">
        <f>D2157-E2157</f>
        <v/>
      </c>
      <c r="G2160" s="15" t="n"/>
      <c r="H2160" s="15" t="n"/>
      <c r="I2160" s="15" t="n"/>
      <c r="J2160" s="15">
        <f>C2157+F2157+G2157-I2157</f>
        <v/>
      </c>
      <c r="K2160" s="15" t="n"/>
      <c r="L2160" s="15">
        <f>K2157*Setup!$B$6</f>
        <v/>
      </c>
      <c r="M2160" s="15">
        <f>J2157-L2157</f>
        <v/>
      </c>
      <c r="N2160" s="21" t="n"/>
    </row>
    <row r="2161">
      <c r="A2161" s="295" t="n"/>
      <c r="B2161" s="14" t="n"/>
      <c r="C2161" s="15" t="n"/>
      <c r="D2161" s="15" t="n"/>
      <c r="E2161" s="15">
        <f>D2158*Setup!$B$5</f>
        <v/>
      </c>
      <c r="F2161" s="15">
        <f>D2158-E2158</f>
        <v/>
      </c>
      <c r="G2161" s="15" t="n"/>
      <c r="H2161" s="15" t="n"/>
      <c r="I2161" s="15" t="n"/>
      <c r="J2161" s="15">
        <f>C2158+F2158+G2158-I2158</f>
        <v/>
      </c>
      <c r="K2161" s="15" t="n"/>
      <c r="L2161" s="15">
        <f>K2158*Setup!$B$6</f>
        <v/>
      </c>
      <c r="M2161" s="15">
        <f>J2158-L2158</f>
        <v/>
      </c>
      <c r="N2161" s="21" t="n"/>
    </row>
    <row r="2162">
      <c r="A2162" s="295" t="n"/>
      <c r="B2162" s="14" t="n"/>
      <c r="C2162" s="15" t="n"/>
      <c r="D2162" s="15" t="n"/>
      <c r="E2162" s="15">
        <f>D2159*Setup!$B$5</f>
        <v/>
      </c>
      <c r="F2162" s="15">
        <f>D2159-E2159</f>
        <v/>
      </c>
      <c r="G2162" s="15" t="n"/>
      <c r="H2162" s="15" t="n"/>
      <c r="I2162" s="15" t="n"/>
      <c r="J2162" s="15">
        <f>C2159+F2159+G2159-I2159</f>
        <v/>
      </c>
      <c r="K2162" s="15" t="n"/>
      <c r="L2162" s="15">
        <f>K2159*Setup!$B$6</f>
        <v/>
      </c>
      <c r="M2162" s="15">
        <f>J2159-L2159</f>
        <v/>
      </c>
      <c r="N2162" s="21" t="n"/>
    </row>
    <row r="2163">
      <c r="A2163" s="295" t="n"/>
      <c r="B2163" s="14" t="n"/>
      <c r="C2163" s="15" t="n"/>
      <c r="D2163" s="15" t="n"/>
      <c r="E2163" s="15">
        <f>D2160*Setup!$B$5</f>
        <v/>
      </c>
      <c r="F2163" s="15">
        <f>D2160-E2160</f>
        <v/>
      </c>
      <c r="G2163" s="15" t="n"/>
      <c r="H2163" s="15" t="n"/>
      <c r="I2163" s="15" t="n"/>
      <c r="J2163" s="15">
        <f>C2160+F2160+G2160-I2160</f>
        <v/>
      </c>
      <c r="K2163" s="15" t="n"/>
      <c r="L2163" s="15">
        <f>K2160*Setup!$B$6</f>
        <v/>
      </c>
      <c r="M2163" s="15">
        <f>J2160-L2160</f>
        <v/>
      </c>
      <c r="N2163" s="21" t="n"/>
    </row>
    <row r="2164">
      <c r="A2164" s="295" t="n"/>
      <c r="B2164" s="14" t="n"/>
      <c r="C2164" s="15" t="n"/>
      <c r="D2164" s="15" t="n"/>
      <c r="E2164" s="15">
        <f>D2161*Setup!$B$5</f>
        <v/>
      </c>
      <c r="F2164" s="15">
        <f>D2161-E2161</f>
        <v/>
      </c>
      <c r="G2164" s="15" t="n"/>
      <c r="H2164" s="15" t="n"/>
      <c r="I2164" s="15" t="n"/>
      <c r="J2164" s="15">
        <f>C2161+F2161+G2161-I2161</f>
        <v/>
      </c>
      <c r="K2164" s="15" t="n"/>
      <c r="L2164" s="15">
        <f>K2161*Setup!$B$6</f>
        <v/>
      </c>
      <c r="M2164" s="15">
        <f>J2161-L2161</f>
        <v/>
      </c>
      <c r="N2164" s="21" t="n"/>
    </row>
    <row r="2165">
      <c r="A2165" s="295" t="n"/>
      <c r="B2165" s="14" t="n"/>
      <c r="C2165" s="15" t="n"/>
      <c r="D2165" s="15" t="n"/>
      <c r="E2165" s="15">
        <f>D2162*Setup!$B$5</f>
        <v/>
      </c>
      <c r="F2165" s="15">
        <f>D2162-E2162</f>
        <v/>
      </c>
      <c r="G2165" s="15" t="n"/>
      <c r="H2165" s="15" t="n"/>
      <c r="I2165" s="15" t="n"/>
      <c r="J2165" s="15">
        <f>C2162+F2162+G2162-I2162</f>
        <v/>
      </c>
      <c r="K2165" s="15" t="n"/>
      <c r="L2165" s="15">
        <f>K2162*Setup!$B$6</f>
        <v/>
      </c>
      <c r="M2165" s="15">
        <f>J2162-L2162</f>
        <v/>
      </c>
      <c r="N2165" s="21" t="n"/>
    </row>
    <row r="2166">
      <c r="A2166" s="295" t="n"/>
      <c r="B2166" s="14" t="n"/>
      <c r="C2166" s="15" t="n"/>
      <c r="D2166" s="15" t="n"/>
      <c r="E2166" s="15">
        <f>D2163*Setup!$B$5</f>
        <v/>
      </c>
      <c r="F2166" s="15">
        <f>D2163-E2163</f>
        <v/>
      </c>
      <c r="G2166" s="15" t="n"/>
      <c r="H2166" s="15" t="n"/>
      <c r="I2166" s="15" t="n"/>
      <c r="J2166" s="15">
        <f>C2163+F2163+G2163-I2163</f>
        <v/>
      </c>
      <c r="K2166" s="15" t="n"/>
      <c r="L2166" s="15">
        <f>K2163*Setup!$B$6</f>
        <v/>
      </c>
      <c r="M2166" s="15">
        <f>J2163-L2163</f>
        <v/>
      </c>
      <c r="N2166" s="21" t="n"/>
    </row>
    <row r="2167">
      <c r="A2167" s="295" t="n"/>
      <c r="B2167" s="14" t="n"/>
      <c r="C2167" s="15" t="n"/>
      <c r="D2167" s="15" t="n"/>
      <c r="E2167" s="15">
        <f>D2164*Setup!$B$5</f>
        <v/>
      </c>
      <c r="F2167" s="15">
        <f>D2164-E2164</f>
        <v/>
      </c>
      <c r="G2167" s="15" t="n"/>
      <c r="H2167" s="15" t="n"/>
      <c r="I2167" s="15" t="n"/>
      <c r="J2167" s="15">
        <f>C2164+F2164+G2164-I2164</f>
        <v/>
      </c>
      <c r="K2167" s="15" t="n"/>
      <c r="L2167" s="15">
        <f>K2164*Setup!$B$6</f>
        <v/>
      </c>
      <c r="M2167" s="15">
        <f>J2164-L2164</f>
        <v/>
      </c>
      <c r="N2167" s="21" t="n"/>
    </row>
    <row r="2168">
      <c r="A2168" s="295" t="n"/>
      <c r="B2168" s="14" t="n"/>
      <c r="C2168" s="15" t="n"/>
      <c r="D2168" s="15" t="n"/>
      <c r="E2168" s="15">
        <f>D2165*Setup!$B$5</f>
        <v/>
      </c>
      <c r="F2168" s="15">
        <f>D2165-E2165</f>
        <v/>
      </c>
      <c r="G2168" s="15" t="n"/>
      <c r="H2168" s="15" t="n"/>
      <c r="I2168" s="15" t="n"/>
      <c r="J2168" s="15">
        <f>C2165+F2165+G2165-I2165</f>
        <v/>
      </c>
      <c r="K2168" s="15" t="n"/>
      <c r="L2168" s="15">
        <f>K2165*Setup!$B$6</f>
        <v/>
      </c>
      <c r="M2168" s="15">
        <f>J2165-L2165</f>
        <v/>
      </c>
      <c r="N2168" s="21" t="n"/>
    </row>
    <row r="2169">
      <c r="A2169" s="295" t="n"/>
      <c r="B2169" s="14" t="n"/>
      <c r="C2169" s="15" t="n"/>
      <c r="D2169" s="15" t="n"/>
      <c r="E2169" s="15">
        <f>D2166*Setup!$B$5</f>
        <v/>
      </c>
      <c r="F2169" s="15">
        <f>D2166-E2166</f>
        <v/>
      </c>
      <c r="G2169" s="15" t="n"/>
      <c r="H2169" s="15" t="n"/>
      <c r="I2169" s="15" t="n"/>
      <c r="J2169" s="15">
        <f>C2166+F2166+G2166-I2166</f>
        <v/>
      </c>
      <c r="K2169" s="15" t="n"/>
      <c r="L2169" s="15">
        <f>K2166*Setup!$B$6</f>
        <v/>
      </c>
      <c r="M2169" s="15">
        <f>J2166-L2166</f>
        <v/>
      </c>
      <c r="N2169" s="21" t="n"/>
    </row>
    <row r="2170">
      <c r="A2170" s="295" t="n"/>
      <c r="B2170" s="14" t="n"/>
      <c r="C2170" s="15" t="n"/>
      <c r="D2170" s="15" t="n"/>
      <c r="E2170" s="15">
        <f>D2167*Setup!$B$5</f>
        <v/>
      </c>
      <c r="F2170" s="15">
        <f>D2167-E2167</f>
        <v/>
      </c>
      <c r="G2170" s="15" t="n"/>
      <c r="H2170" s="15" t="n"/>
      <c r="I2170" s="15" t="n"/>
      <c r="J2170" s="15">
        <f>C2167+F2167+G2167-I2167</f>
        <v/>
      </c>
      <c r="K2170" s="15" t="n"/>
      <c r="L2170" s="15">
        <f>K2167*Setup!$B$6</f>
        <v/>
      </c>
      <c r="M2170" s="15">
        <f>J2167-L2167</f>
        <v/>
      </c>
      <c r="N2170" s="21" t="n"/>
    </row>
    <row r="2171">
      <c r="A2171" s="295" t="n"/>
      <c r="B2171" s="14" t="n"/>
      <c r="C2171" s="15" t="n"/>
      <c r="D2171" s="15" t="n"/>
      <c r="E2171" s="15">
        <f>D2168*Setup!$B$5</f>
        <v/>
      </c>
      <c r="F2171" s="15">
        <f>D2168-E2168</f>
        <v/>
      </c>
      <c r="G2171" s="15" t="n"/>
      <c r="H2171" s="15" t="n"/>
      <c r="I2171" s="15" t="n"/>
      <c r="J2171" s="15">
        <f>C2168+F2168+G2168-I2168</f>
        <v/>
      </c>
      <c r="K2171" s="15" t="n"/>
      <c r="L2171" s="15">
        <f>K2168*Setup!$B$6</f>
        <v/>
      </c>
      <c r="M2171" s="15">
        <f>J2168-L2168</f>
        <v/>
      </c>
      <c r="N2171" s="21" t="n"/>
    </row>
    <row r="2172">
      <c r="A2172" s="295" t="n"/>
      <c r="B2172" s="14" t="n"/>
      <c r="C2172" s="15" t="n"/>
      <c r="D2172" s="15" t="n"/>
      <c r="E2172" s="15">
        <f>D2169*Setup!$B$5</f>
        <v/>
      </c>
      <c r="F2172" s="15">
        <f>D2169-E2169</f>
        <v/>
      </c>
      <c r="G2172" s="15" t="n"/>
      <c r="H2172" s="15" t="n"/>
      <c r="I2172" s="15" t="n"/>
      <c r="J2172" s="15">
        <f>C2169+F2169+G2169-I2169</f>
        <v/>
      </c>
      <c r="K2172" s="15" t="n"/>
      <c r="L2172" s="15">
        <f>K2169*Setup!$B$6</f>
        <v/>
      </c>
      <c r="M2172" s="15">
        <f>J2169-L2169</f>
        <v/>
      </c>
      <c r="N2172" s="21" t="n"/>
    </row>
    <row r="2173">
      <c r="A2173" s="295" t="n"/>
      <c r="B2173" s="14" t="n"/>
      <c r="C2173" s="15" t="n"/>
      <c r="D2173" s="15" t="n"/>
      <c r="E2173" s="15">
        <f>D2170*Setup!$B$5</f>
        <v/>
      </c>
      <c r="F2173" s="15">
        <f>D2170-E2170</f>
        <v/>
      </c>
      <c r="G2173" s="15" t="n"/>
      <c r="H2173" s="15" t="n"/>
      <c r="I2173" s="15" t="n"/>
      <c r="J2173" s="15">
        <f>C2170+F2170+G2170-I2170</f>
        <v/>
      </c>
      <c r="K2173" s="15" t="n"/>
      <c r="L2173" s="15">
        <f>K2170*Setup!$B$6</f>
        <v/>
      </c>
      <c r="M2173" s="15">
        <f>J2170-L2170</f>
        <v/>
      </c>
      <c r="N2173" s="21" t="n"/>
    </row>
    <row r="2174">
      <c r="A2174" s="295" t="n"/>
      <c r="B2174" s="14" t="n"/>
      <c r="C2174" s="15" t="n"/>
      <c r="D2174" s="15" t="n"/>
      <c r="E2174" s="15">
        <f>D2171*Setup!$B$5</f>
        <v/>
      </c>
      <c r="F2174" s="15">
        <f>D2171-E2171</f>
        <v/>
      </c>
      <c r="G2174" s="15" t="n"/>
      <c r="H2174" s="15" t="n"/>
      <c r="I2174" s="15" t="n"/>
      <c r="J2174" s="15">
        <f>C2171+F2171+G2171-I2171</f>
        <v/>
      </c>
      <c r="K2174" s="15" t="n"/>
      <c r="L2174" s="15">
        <f>K2171*Setup!$B$6</f>
        <v/>
      </c>
      <c r="M2174" s="15">
        <f>J2171-L2171</f>
        <v/>
      </c>
      <c r="N2174" s="21" t="n"/>
    </row>
    <row r="2175">
      <c r="A2175" s="295" t="n"/>
      <c r="B2175" s="14" t="n"/>
      <c r="C2175" s="15" t="n"/>
      <c r="D2175" s="15" t="n"/>
      <c r="E2175" s="15">
        <f>D2172*Setup!$B$5</f>
        <v/>
      </c>
      <c r="F2175" s="15">
        <f>D2172-E2172</f>
        <v/>
      </c>
      <c r="G2175" s="15" t="n"/>
      <c r="H2175" s="15" t="n"/>
      <c r="I2175" s="15" t="n"/>
      <c r="J2175" s="15">
        <f>C2172+F2172+G2172-I2172</f>
        <v/>
      </c>
      <c r="K2175" s="15" t="n"/>
      <c r="L2175" s="15">
        <f>K2172*Setup!$B$6</f>
        <v/>
      </c>
      <c r="M2175" s="15">
        <f>J2172-L2172</f>
        <v/>
      </c>
      <c r="N2175" s="21" t="n"/>
    </row>
    <row r="2176">
      <c r="A2176" s="295" t="n"/>
      <c r="B2176" s="14" t="n"/>
      <c r="C2176" s="15" t="n"/>
      <c r="D2176" s="15" t="n"/>
      <c r="E2176" s="15">
        <f>D2173*Setup!$B$5</f>
        <v/>
      </c>
      <c r="F2176" s="15">
        <f>D2173-E2173</f>
        <v/>
      </c>
      <c r="G2176" s="15" t="n"/>
      <c r="H2176" s="15" t="n"/>
      <c r="I2176" s="15" t="n"/>
      <c r="J2176" s="15">
        <f>C2173+F2173+G2173-I2173</f>
        <v/>
      </c>
      <c r="K2176" s="15" t="n"/>
      <c r="L2176" s="15">
        <f>K2173*Setup!$B$6</f>
        <v/>
      </c>
      <c r="M2176" s="15">
        <f>J2173-L2173</f>
        <v/>
      </c>
      <c r="N2176" s="21" t="n"/>
    </row>
    <row r="2177">
      <c r="A2177" s="295" t="n"/>
      <c r="B2177" s="14" t="n"/>
      <c r="C2177" s="15" t="n"/>
      <c r="D2177" s="15" t="n"/>
      <c r="E2177" s="15">
        <f>D2174*Setup!$B$5</f>
        <v/>
      </c>
      <c r="F2177" s="15">
        <f>D2174-E2174</f>
        <v/>
      </c>
      <c r="G2177" s="15" t="n"/>
      <c r="H2177" s="15" t="n"/>
      <c r="I2177" s="15" t="n"/>
      <c r="J2177" s="15">
        <f>C2174+F2174+G2174-I2174</f>
        <v/>
      </c>
      <c r="K2177" s="15" t="n"/>
      <c r="L2177" s="15">
        <f>K2174*Setup!$B$6</f>
        <v/>
      </c>
      <c r="M2177" s="15">
        <f>J2174-L2174</f>
        <v/>
      </c>
      <c r="N2177" s="21" t="n"/>
    </row>
    <row r="2178">
      <c r="A2178" s="295" t="n"/>
      <c r="B2178" s="14" t="n"/>
      <c r="C2178" s="15" t="n"/>
      <c r="D2178" s="15" t="n"/>
      <c r="E2178" s="15">
        <f>D2175*Setup!$B$5</f>
        <v/>
      </c>
      <c r="F2178" s="15">
        <f>D2175-E2175</f>
        <v/>
      </c>
      <c r="G2178" s="15" t="n"/>
      <c r="H2178" s="15" t="n"/>
      <c r="I2178" s="15" t="n"/>
      <c r="J2178" s="15">
        <f>C2175+F2175+G2175-I2175</f>
        <v/>
      </c>
      <c r="K2178" s="15" t="n"/>
      <c r="L2178" s="15">
        <f>K2175*Setup!$B$6</f>
        <v/>
      </c>
      <c r="M2178" s="15">
        <f>J2175-L2175</f>
        <v/>
      </c>
      <c r="N2178" s="21" t="n"/>
    </row>
    <row r="2179">
      <c r="A2179" s="295" t="n"/>
      <c r="B2179" s="14" t="n"/>
      <c r="C2179" s="15" t="n"/>
      <c r="D2179" s="15" t="n"/>
      <c r="E2179" s="15">
        <f>D2176*Setup!$B$5</f>
        <v/>
      </c>
      <c r="F2179" s="15">
        <f>D2176-E2176</f>
        <v/>
      </c>
      <c r="G2179" s="15" t="n"/>
      <c r="H2179" s="15" t="n"/>
      <c r="I2179" s="15" t="n"/>
      <c r="J2179" s="15">
        <f>C2176+F2176+G2176-I2176</f>
        <v/>
      </c>
      <c r="K2179" s="15" t="n"/>
      <c r="L2179" s="15">
        <f>K2176*Setup!$B$6</f>
        <v/>
      </c>
      <c r="M2179" s="15">
        <f>J2176-L2176</f>
        <v/>
      </c>
      <c r="N2179" s="21" t="n"/>
    </row>
    <row r="2180">
      <c r="A2180" s="295" t="n"/>
      <c r="B2180" s="14" t="n"/>
      <c r="C2180" s="15" t="n"/>
      <c r="D2180" s="15" t="n"/>
      <c r="E2180" s="15">
        <f>D2177*Setup!$B$5</f>
        <v/>
      </c>
      <c r="F2180" s="15">
        <f>D2177-E2177</f>
        <v/>
      </c>
      <c r="G2180" s="15" t="n"/>
      <c r="H2180" s="15" t="n"/>
      <c r="I2180" s="15" t="n"/>
      <c r="J2180" s="15">
        <f>C2177+F2177+G2177-I2177</f>
        <v/>
      </c>
      <c r="K2180" s="15" t="n"/>
      <c r="L2180" s="15">
        <f>K2177*Setup!$B$6</f>
        <v/>
      </c>
      <c r="M2180" s="15">
        <f>J2177-L2177</f>
        <v/>
      </c>
      <c r="N2180" s="21" t="n"/>
    </row>
    <row r="2181">
      <c r="A2181" s="295" t="n"/>
      <c r="B2181" s="14" t="n"/>
      <c r="C2181" s="15" t="n"/>
      <c r="D2181" s="15" t="n"/>
      <c r="E2181" s="15">
        <f>D2178*Setup!$B$5</f>
        <v/>
      </c>
      <c r="F2181" s="15">
        <f>D2178-E2178</f>
        <v/>
      </c>
      <c r="G2181" s="15" t="n"/>
      <c r="H2181" s="15" t="n"/>
      <c r="I2181" s="15" t="n"/>
      <c r="J2181" s="15">
        <f>C2178+F2178+G2178-I2178</f>
        <v/>
      </c>
      <c r="K2181" s="15" t="n"/>
      <c r="L2181" s="15">
        <f>K2178*Setup!$B$6</f>
        <v/>
      </c>
      <c r="M2181" s="15">
        <f>J2178-L2178</f>
        <v/>
      </c>
      <c r="N2181" s="21" t="n"/>
    </row>
    <row r="2182">
      <c r="A2182" s="295" t="n"/>
      <c r="B2182" s="14" t="n"/>
      <c r="C2182" s="15" t="n"/>
      <c r="D2182" s="15" t="n"/>
      <c r="E2182" s="15">
        <f>D2179*Setup!$B$5</f>
        <v/>
      </c>
      <c r="F2182" s="15">
        <f>D2179-E2179</f>
        <v/>
      </c>
      <c r="G2182" s="15" t="n"/>
      <c r="H2182" s="15" t="n"/>
      <c r="I2182" s="15" t="n"/>
      <c r="J2182" s="15">
        <f>C2179+F2179+G2179-I2179</f>
        <v/>
      </c>
      <c r="K2182" s="15" t="n"/>
      <c r="L2182" s="15">
        <f>K2179*Setup!$B$6</f>
        <v/>
      </c>
      <c r="M2182" s="15">
        <f>J2179-L2179</f>
        <v/>
      </c>
      <c r="N2182" s="21" t="n"/>
    </row>
    <row r="2183">
      <c r="A2183" s="295" t="n"/>
      <c r="B2183" s="14" t="n"/>
      <c r="C2183" s="15" t="n"/>
      <c r="D2183" s="15" t="n"/>
      <c r="E2183" s="15">
        <f>D2180*Setup!$B$5</f>
        <v/>
      </c>
      <c r="F2183" s="15">
        <f>D2180-E2180</f>
        <v/>
      </c>
      <c r="G2183" s="15" t="n"/>
      <c r="H2183" s="15" t="n"/>
      <c r="I2183" s="15" t="n"/>
      <c r="J2183" s="15">
        <f>C2180+F2180+G2180-I2180</f>
        <v/>
      </c>
      <c r="K2183" s="15" t="n"/>
      <c r="L2183" s="15">
        <f>K2180*Setup!$B$6</f>
        <v/>
      </c>
      <c r="M2183" s="15">
        <f>J2180-L2180</f>
        <v/>
      </c>
      <c r="N2183" s="21" t="n"/>
    </row>
    <row r="2184">
      <c r="A2184" s="295" t="n"/>
      <c r="B2184" s="14" t="n"/>
      <c r="C2184" s="15" t="n"/>
      <c r="D2184" s="15" t="n"/>
      <c r="E2184" s="15">
        <f>D2181*Setup!$B$5</f>
        <v/>
      </c>
      <c r="F2184" s="15">
        <f>D2181-E2181</f>
        <v/>
      </c>
      <c r="G2184" s="15" t="n"/>
      <c r="H2184" s="15" t="n"/>
      <c r="I2184" s="15" t="n"/>
      <c r="J2184" s="15">
        <f>C2181+F2181+G2181-I2181</f>
        <v/>
      </c>
      <c r="K2184" s="15" t="n"/>
      <c r="L2184" s="15">
        <f>K2181*Setup!$B$6</f>
        <v/>
      </c>
      <c r="M2184" s="15">
        <f>J2181-L2181</f>
        <v/>
      </c>
      <c r="N2184" s="21" t="n"/>
    </row>
    <row r="2185">
      <c r="A2185" s="295" t="n"/>
      <c r="B2185" s="14" t="n"/>
      <c r="C2185" s="15" t="n"/>
      <c r="D2185" s="15" t="n"/>
      <c r="E2185" s="15">
        <f>D2182*Setup!$B$5</f>
        <v/>
      </c>
      <c r="F2185" s="15">
        <f>D2182-E2182</f>
        <v/>
      </c>
      <c r="G2185" s="15" t="n"/>
      <c r="H2185" s="15" t="n"/>
      <c r="I2185" s="15" t="n"/>
      <c r="J2185" s="15">
        <f>C2182+F2182+G2182-I2182</f>
        <v/>
      </c>
      <c r="K2185" s="15" t="n"/>
      <c r="L2185" s="15">
        <f>K2182*Setup!$B$6</f>
        <v/>
      </c>
      <c r="M2185" s="15">
        <f>J2182-L2182</f>
        <v/>
      </c>
      <c r="N2185" s="21" t="n"/>
    </row>
    <row r="2186">
      <c r="A2186" s="295" t="n"/>
      <c r="B2186" s="14" t="n"/>
      <c r="C2186" s="15" t="n"/>
      <c r="D2186" s="15" t="n"/>
      <c r="E2186" s="15">
        <f>D2183*Setup!$B$5</f>
        <v/>
      </c>
      <c r="F2186" s="15">
        <f>D2183-E2183</f>
        <v/>
      </c>
      <c r="G2186" s="15" t="n"/>
      <c r="H2186" s="15" t="n"/>
      <c r="I2186" s="15" t="n"/>
      <c r="J2186" s="15">
        <f>C2183+F2183+G2183-I2183</f>
        <v/>
      </c>
      <c r="K2186" s="15" t="n"/>
      <c r="L2186" s="15">
        <f>K2183*Setup!$B$6</f>
        <v/>
      </c>
      <c r="M2186" s="15">
        <f>J2183-L2183</f>
        <v/>
      </c>
      <c r="N2186" s="21" t="n"/>
    </row>
    <row r="2187">
      <c r="A2187" s="295" t="n"/>
      <c r="B2187" s="14" t="n"/>
      <c r="C2187" s="15" t="n"/>
      <c r="D2187" s="15" t="n"/>
      <c r="E2187" s="15">
        <f>D2184*Setup!$B$5</f>
        <v/>
      </c>
      <c r="F2187" s="15">
        <f>D2184-E2184</f>
        <v/>
      </c>
      <c r="G2187" s="15" t="n"/>
      <c r="H2187" s="15" t="n"/>
      <c r="I2187" s="15" t="n"/>
      <c r="J2187" s="15">
        <f>C2184+F2184+G2184-I2184</f>
        <v/>
      </c>
      <c r="K2187" s="15" t="n"/>
      <c r="L2187" s="15">
        <f>K2184*Setup!$B$6</f>
        <v/>
      </c>
      <c r="M2187" s="15">
        <f>J2184-L2184</f>
        <v/>
      </c>
      <c r="N2187" s="21" t="n"/>
    </row>
    <row r="2188">
      <c r="A2188" s="295" t="n"/>
      <c r="B2188" s="14" t="n"/>
      <c r="C2188" s="15" t="n"/>
      <c r="D2188" s="15" t="n"/>
      <c r="E2188" s="15">
        <f>D2185*Setup!$B$5</f>
        <v/>
      </c>
      <c r="F2188" s="15">
        <f>D2185-E2185</f>
        <v/>
      </c>
      <c r="G2188" s="15" t="n"/>
      <c r="H2188" s="15" t="n"/>
      <c r="I2188" s="15" t="n"/>
      <c r="J2188" s="15">
        <f>C2185+F2185+G2185-I2185</f>
        <v/>
      </c>
      <c r="K2188" s="15" t="n"/>
      <c r="L2188" s="15">
        <f>K2185*Setup!$B$6</f>
        <v/>
      </c>
      <c r="M2188" s="15">
        <f>J2185-L2185</f>
        <v/>
      </c>
      <c r="N2188" s="21" t="n"/>
    </row>
    <row r="2189">
      <c r="A2189" s="295" t="n"/>
      <c r="B2189" s="14" t="n"/>
      <c r="C2189" s="15" t="n"/>
      <c r="D2189" s="15" t="n"/>
      <c r="E2189" s="15">
        <f>D2186*Setup!$B$5</f>
        <v/>
      </c>
      <c r="F2189" s="15">
        <f>D2186-E2186</f>
        <v/>
      </c>
      <c r="G2189" s="15" t="n"/>
      <c r="H2189" s="15" t="n"/>
      <c r="I2189" s="15" t="n"/>
      <c r="J2189" s="15">
        <f>C2186+F2186+G2186-I2186</f>
        <v/>
      </c>
      <c r="K2189" s="15" t="n"/>
      <c r="L2189" s="15">
        <f>K2186*Setup!$B$6</f>
        <v/>
      </c>
      <c r="M2189" s="15">
        <f>J2186-L2186</f>
        <v/>
      </c>
      <c r="N2189" s="21" t="n"/>
    </row>
    <row r="2190">
      <c r="A2190" s="295" t="n"/>
      <c r="B2190" s="14" t="n"/>
      <c r="C2190" s="15" t="n"/>
      <c r="D2190" s="15" t="n"/>
      <c r="E2190" s="15">
        <f>D2187*Setup!$B$5</f>
        <v/>
      </c>
      <c r="F2190" s="15">
        <f>D2187-E2187</f>
        <v/>
      </c>
      <c r="G2190" s="15" t="n"/>
      <c r="H2190" s="15" t="n"/>
      <c r="I2190" s="15" t="n"/>
      <c r="J2190" s="15">
        <f>C2187+F2187+G2187-I2187</f>
        <v/>
      </c>
      <c r="K2190" s="15" t="n"/>
      <c r="L2190" s="15">
        <f>K2187*Setup!$B$6</f>
        <v/>
      </c>
      <c r="M2190" s="15">
        <f>J2187-L2187</f>
        <v/>
      </c>
      <c r="N2190" s="21" t="n"/>
    </row>
    <row r="2191">
      <c r="A2191" s="295" t="n"/>
      <c r="B2191" s="14" t="n"/>
      <c r="C2191" s="15" t="n"/>
      <c r="D2191" s="15" t="n"/>
      <c r="E2191" s="15">
        <f>D2188*Setup!$B$5</f>
        <v/>
      </c>
      <c r="F2191" s="15">
        <f>D2188-E2188</f>
        <v/>
      </c>
      <c r="G2191" s="15" t="n"/>
      <c r="H2191" s="15" t="n"/>
      <c r="I2191" s="15" t="n"/>
      <c r="J2191" s="15">
        <f>C2188+F2188+G2188-I2188</f>
        <v/>
      </c>
      <c r="K2191" s="15" t="n"/>
      <c r="L2191" s="15">
        <f>K2188*Setup!$B$6</f>
        <v/>
      </c>
      <c r="M2191" s="15">
        <f>J2188-L2188</f>
        <v/>
      </c>
      <c r="N2191" s="21" t="n"/>
    </row>
    <row r="2192">
      <c r="A2192" s="295" t="n"/>
      <c r="B2192" s="14" t="n"/>
      <c r="C2192" s="15" t="n"/>
      <c r="D2192" s="15" t="n"/>
      <c r="E2192" s="15">
        <f>D2189*Setup!$B$5</f>
        <v/>
      </c>
      <c r="F2192" s="15">
        <f>D2189-E2189</f>
        <v/>
      </c>
      <c r="G2192" s="15" t="n"/>
      <c r="H2192" s="15" t="n"/>
      <c r="I2192" s="15" t="n"/>
      <c r="J2192" s="15">
        <f>C2189+F2189+G2189-I2189</f>
        <v/>
      </c>
      <c r="K2192" s="15" t="n"/>
      <c r="L2192" s="15">
        <f>K2189*Setup!$B$6</f>
        <v/>
      </c>
      <c r="M2192" s="15">
        <f>J2189-L2189</f>
        <v/>
      </c>
      <c r="N2192" s="21" t="n"/>
    </row>
    <row r="2193">
      <c r="A2193" s="295" t="n"/>
      <c r="B2193" s="14" t="n"/>
      <c r="C2193" s="15" t="n"/>
      <c r="D2193" s="15" t="n"/>
      <c r="E2193" s="15">
        <f>D2190*Setup!$B$5</f>
        <v/>
      </c>
      <c r="F2193" s="15">
        <f>D2190-E2190</f>
        <v/>
      </c>
      <c r="G2193" s="15" t="n"/>
      <c r="H2193" s="15" t="n"/>
      <c r="I2193" s="15" t="n"/>
      <c r="J2193" s="15">
        <f>C2190+F2190+G2190-I2190</f>
        <v/>
      </c>
      <c r="K2193" s="15" t="n"/>
      <c r="L2193" s="15">
        <f>K2190*Setup!$B$6</f>
        <v/>
      </c>
      <c r="M2193" s="15">
        <f>J2190-L2190</f>
        <v/>
      </c>
      <c r="N2193" s="21" t="n"/>
    </row>
    <row r="2194">
      <c r="A2194" s="295" t="n"/>
      <c r="B2194" s="14" t="n"/>
      <c r="C2194" s="15" t="n"/>
      <c r="D2194" s="15" t="n"/>
      <c r="E2194" s="15">
        <f>D2191*Setup!$B$5</f>
        <v/>
      </c>
      <c r="F2194" s="15">
        <f>D2191-E2191</f>
        <v/>
      </c>
      <c r="G2194" s="15" t="n"/>
      <c r="H2194" s="15" t="n"/>
      <c r="I2194" s="15" t="n"/>
      <c r="J2194" s="15">
        <f>C2191+F2191+G2191-I2191</f>
        <v/>
      </c>
      <c r="K2194" s="15" t="n"/>
      <c r="L2194" s="15">
        <f>K2191*Setup!$B$6</f>
        <v/>
      </c>
      <c r="M2194" s="15">
        <f>J2191-L2191</f>
        <v/>
      </c>
      <c r="N2194" s="21" t="n"/>
    </row>
    <row r="2195">
      <c r="A2195" s="295" t="n"/>
      <c r="B2195" s="14" t="n"/>
      <c r="C2195" s="15" t="n"/>
      <c r="D2195" s="15" t="n"/>
      <c r="E2195" s="15">
        <f>D2192*Setup!$B$5</f>
        <v/>
      </c>
      <c r="F2195" s="15">
        <f>D2192-E2192</f>
        <v/>
      </c>
      <c r="G2195" s="15" t="n"/>
      <c r="H2195" s="15" t="n"/>
      <c r="I2195" s="15" t="n"/>
      <c r="J2195" s="15">
        <f>C2192+F2192+G2192-I2192</f>
        <v/>
      </c>
      <c r="K2195" s="15" t="n"/>
      <c r="L2195" s="15">
        <f>K2192*Setup!$B$6</f>
        <v/>
      </c>
      <c r="M2195" s="15">
        <f>J2192-L2192</f>
        <v/>
      </c>
      <c r="N2195" s="21" t="n"/>
    </row>
    <row r="2196">
      <c r="A2196" s="295" t="n"/>
      <c r="B2196" s="14" t="n"/>
      <c r="C2196" s="15" t="n"/>
      <c r="D2196" s="15" t="n"/>
      <c r="E2196" s="15">
        <f>D2193*Setup!$B$5</f>
        <v/>
      </c>
      <c r="F2196" s="15">
        <f>D2193-E2193</f>
        <v/>
      </c>
      <c r="G2196" s="15" t="n"/>
      <c r="H2196" s="15" t="n"/>
      <c r="I2196" s="15" t="n"/>
      <c r="J2196" s="15">
        <f>C2193+F2193+G2193-I2193</f>
        <v/>
      </c>
      <c r="K2196" s="15" t="n"/>
      <c r="L2196" s="15">
        <f>K2193*Setup!$B$6</f>
        <v/>
      </c>
      <c r="M2196" s="15">
        <f>J2193-L2193</f>
        <v/>
      </c>
      <c r="N2196" s="21" t="n"/>
    </row>
    <row r="2197">
      <c r="A2197" s="295" t="n"/>
      <c r="B2197" s="14" t="n"/>
      <c r="C2197" s="15" t="n"/>
      <c r="D2197" s="15" t="n"/>
      <c r="E2197" s="15">
        <f>D2194*Setup!$B$5</f>
        <v/>
      </c>
      <c r="F2197" s="15">
        <f>D2194-E2194</f>
        <v/>
      </c>
      <c r="G2197" s="15" t="n"/>
      <c r="H2197" s="15" t="n"/>
      <c r="I2197" s="15" t="n"/>
      <c r="J2197" s="15">
        <f>C2194+F2194+G2194-I2194</f>
        <v/>
      </c>
      <c r="K2197" s="15" t="n"/>
      <c r="L2197" s="15">
        <f>K2194*Setup!$B$6</f>
        <v/>
      </c>
      <c r="M2197" s="15">
        <f>J2194-L2194</f>
        <v/>
      </c>
      <c r="N2197" s="21" t="n"/>
    </row>
    <row r="2198">
      <c r="A2198" s="295" t="n"/>
      <c r="B2198" s="14" t="n"/>
      <c r="C2198" s="15" t="n"/>
      <c r="D2198" s="15" t="n"/>
      <c r="E2198" s="15">
        <f>D2195*Setup!$B$5</f>
        <v/>
      </c>
      <c r="F2198" s="15">
        <f>D2195-E2195</f>
        <v/>
      </c>
      <c r="G2198" s="15" t="n"/>
      <c r="H2198" s="15" t="n"/>
      <c r="I2198" s="15" t="n"/>
      <c r="J2198" s="15">
        <f>C2195+F2195+G2195-I2195</f>
        <v/>
      </c>
      <c r="K2198" s="15" t="n"/>
      <c r="L2198" s="15">
        <f>K2195*Setup!$B$6</f>
        <v/>
      </c>
      <c r="M2198" s="15">
        <f>J2195-L2195</f>
        <v/>
      </c>
      <c r="N2198" s="21" t="n"/>
    </row>
    <row r="2199">
      <c r="A2199" s="295" t="n"/>
      <c r="B2199" s="14" t="n"/>
      <c r="C2199" s="15" t="n"/>
      <c r="D2199" s="15" t="n"/>
      <c r="E2199" s="15">
        <f>D2196*Setup!$B$5</f>
        <v/>
      </c>
      <c r="F2199" s="15">
        <f>D2196-E2196</f>
        <v/>
      </c>
      <c r="G2199" s="15" t="n"/>
      <c r="H2199" s="15" t="n"/>
      <c r="I2199" s="15" t="n"/>
      <c r="J2199" s="15">
        <f>C2196+F2196+G2196-I2196</f>
        <v/>
      </c>
      <c r="K2199" s="15" t="n"/>
      <c r="L2199" s="15">
        <f>K2196*Setup!$B$6</f>
        <v/>
      </c>
      <c r="M2199" s="15">
        <f>J2196-L2196</f>
        <v/>
      </c>
      <c r="N2199" s="21" t="n"/>
    </row>
    <row r="2200">
      <c r="A2200" s="295" t="n"/>
      <c r="B2200" s="14" t="n"/>
      <c r="C2200" s="15" t="n"/>
      <c r="D2200" s="15" t="n"/>
      <c r="E2200" s="15">
        <f>D2197*Setup!$B$5</f>
        <v/>
      </c>
      <c r="F2200" s="15">
        <f>D2197-E2197</f>
        <v/>
      </c>
      <c r="G2200" s="15" t="n"/>
      <c r="H2200" s="15" t="n"/>
      <c r="I2200" s="15" t="n"/>
      <c r="J2200" s="15">
        <f>C2197+F2197+G2197-I2197</f>
        <v/>
      </c>
      <c r="K2200" s="15" t="n"/>
      <c r="L2200" s="15">
        <f>K2197*Setup!$B$6</f>
        <v/>
      </c>
      <c r="M2200" s="15">
        <f>J2197-L2197</f>
        <v/>
      </c>
      <c r="N2200" s="21" t="n"/>
    </row>
    <row r="2201">
      <c r="A2201" s="295" t="n"/>
      <c r="B2201" s="14" t="n"/>
      <c r="C2201" s="15" t="n"/>
      <c r="D2201" s="15" t="n"/>
      <c r="E2201" s="15">
        <f>D2198*Setup!$B$5</f>
        <v/>
      </c>
      <c r="F2201" s="15">
        <f>D2198-E2198</f>
        <v/>
      </c>
      <c r="G2201" s="15" t="n"/>
      <c r="H2201" s="15" t="n"/>
      <c r="I2201" s="15" t="n"/>
      <c r="J2201" s="15">
        <f>C2198+F2198+G2198-I2198</f>
        <v/>
      </c>
      <c r="K2201" s="15" t="n"/>
      <c r="L2201" s="15">
        <f>K2198*Setup!$B$6</f>
        <v/>
      </c>
      <c r="M2201" s="15">
        <f>J2198-L2198</f>
        <v/>
      </c>
      <c r="N2201" s="21" t="n"/>
    </row>
    <row r="2202">
      <c r="A2202" s="295" t="n"/>
      <c r="B2202" s="14" t="n"/>
      <c r="C2202" s="15" t="n"/>
      <c r="D2202" s="15" t="n"/>
      <c r="E2202" s="15">
        <f>D2199*Setup!$B$5</f>
        <v/>
      </c>
      <c r="F2202" s="15">
        <f>D2199-E2199</f>
        <v/>
      </c>
      <c r="G2202" s="15" t="n"/>
      <c r="H2202" s="15" t="n"/>
      <c r="I2202" s="15" t="n"/>
      <c r="J2202" s="15">
        <f>C2199+F2199+G2199-I2199</f>
        <v/>
      </c>
      <c r="K2202" s="15" t="n"/>
      <c r="L2202" s="15">
        <f>K2199*Setup!$B$6</f>
        <v/>
      </c>
      <c r="M2202" s="15">
        <f>J2199-L2199</f>
        <v/>
      </c>
      <c r="N2202" s="21" t="n"/>
    </row>
    <row r="2203">
      <c r="A2203" s="295" t="n"/>
      <c r="B2203" s="14" t="n"/>
      <c r="C2203" s="15" t="n"/>
      <c r="D2203" s="15" t="n"/>
      <c r="E2203" s="15">
        <f>D2200*Setup!$B$5</f>
        <v/>
      </c>
      <c r="F2203" s="15">
        <f>D2200-E2200</f>
        <v/>
      </c>
      <c r="G2203" s="15" t="n"/>
      <c r="H2203" s="15" t="n"/>
      <c r="I2203" s="15" t="n"/>
      <c r="J2203" s="15">
        <f>C2200+F2200+G2200-I2200</f>
        <v/>
      </c>
      <c r="K2203" s="15" t="n"/>
      <c r="L2203" s="15">
        <f>K2200*Setup!$B$6</f>
        <v/>
      </c>
      <c r="M2203" s="15">
        <f>J2200-L2200</f>
        <v/>
      </c>
      <c r="N2203" s="21" t="n"/>
    </row>
    <row r="2204">
      <c r="A2204" s="295" t="n"/>
      <c r="B2204" s="14" t="n"/>
      <c r="C2204" s="15" t="n"/>
      <c r="D2204" s="15" t="n"/>
      <c r="E2204" s="15">
        <f>D2201*Setup!$B$5</f>
        <v/>
      </c>
      <c r="F2204" s="15">
        <f>D2201-E2201</f>
        <v/>
      </c>
      <c r="G2204" s="15" t="n"/>
      <c r="H2204" s="15" t="n"/>
      <c r="I2204" s="15" t="n"/>
      <c r="J2204" s="15">
        <f>C2201+F2201+G2201-I2201</f>
        <v/>
      </c>
      <c r="K2204" s="15" t="n"/>
      <c r="L2204" s="15">
        <f>K2201*Setup!$B$6</f>
        <v/>
      </c>
      <c r="M2204" s="15">
        <f>J2201-L2201</f>
        <v/>
      </c>
      <c r="N2204" s="21" t="n"/>
    </row>
    <row r="2205">
      <c r="A2205" s="295" t="n"/>
      <c r="B2205" s="14" t="n"/>
      <c r="C2205" s="15" t="n"/>
      <c r="D2205" s="15" t="n"/>
      <c r="E2205" s="15">
        <f>D2202*Setup!$B$5</f>
        <v/>
      </c>
      <c r="F2205" s="15">
        <f>D2202-E2202</f>
        <v/>
      </c>
      <c r="G2205" s="15" t="n"/>
      <c r="H2205" s="15" t="n"/>
      <c r="I2205" s="15" t="n"/>
      <c r="J2205" s="15">
        <f>C2202+F2202+G2202-I2202</f>
        <v/>
      </c>
      <c r="K2205" s="15" t="n"/>
      <c r="L2205" s="15">
        <f>K2202*Setup!$B$6</f>
        <v/>
      </c>
      <c r="M2205" s="15">
        <f>J2202-L2202</f>
        <v/>
      </c>
      <c r="N2205" s="21" t="n"/>
    </row>
    <row r="2206">
      <c r="A2206" s="295" t="n"/>
      <c r="B2206" s="14" t="n"/>
      <c r="C2206" s="15" t="n"/>
      <c r="D2206" s="15" t="n"/>
      <c r="E2206" s="15">
        <f>D2203*Setup!$B$5</f>
        <v/>
      </c>
      <c r="F2206" s="15">
        <f>D2203-E2203</f>
        <v/>
      </c>
      <c r="G2206" s="15" t="n"/>
      <c r="H2206" s="15" t="n"/>
      <c r="I2206" s="15" t="n"/>
      <c r="J2206" s="15">
        <f>C2203+F2203+G2203-I2203</f>
        <v/>
      </c>
      <c r="K2206" s="15" t="n"/>
      <c r="L2206" s="15">
        <f>K2203*Setup!$B$6</f>
        <v/>
      </c>
      <c r="M2206" s="15">
        <f>J2203-L2203</f>
        <v/>
      </c>
      <c r="N2206" s="21" t="n"/>
    </row>
    <row r="2207">
      <c r="A2207" s="295" t="n"/>
      <c r="B2207" s="14" t="n"/>
      <c r="C2207" s="15" t="n"/>
      <c r="D2207" s="15" t="n"/>
      <c r="E2207" s="15">
        <f>D2204*Setup!$B$5</f>
        <v/>
      </c>
      <c r="F2207" s="15">
        <f>D2204-E2204</f>
        <v/>
      </c>
      <c r="G2207" s="15" t="n"/>
      <c r="H2207" s="15" t="n"/>
      <c r="I2207" s="15" t="n"/>
      <c r="J2207" s="15">
        <f>C2204+F2204+G2204-I2204</f>
        <v/>
      </c>
      <c r="K2207" s="15" t="n"/>
      <c r="L2207" s="15">
        <f>K2204*Setup!$B$6</f>
        <v/>
      </c>
      <c r="M2207" s="15">
        <f>J2204-L2204</f>
        <v/>
      </c>
      <c r="N2207" s="21" t="n"/>
    </row>
    <row r="2208">
      <c r="A2208" s="295" t="n"/>
      <c r="B2208" s="14" t="n"/>
      <c r="C2208" s="15" t="n"/>
      <c r="D2208" s="15" t="n"/>
      <c r="E2208" s="15">
        <f>D2205*Setup!$B$5</f>
        <v/>
      </c>
      <c r="F2208" s="15">
        <f>D2205-E2205</f>
        <v/>
      </c>
      <c r="G2208" s="15" t="n"/>
      <c r="H2208" s="15" t="n"/>
      <c r="I2208" s="15" t="n"/>
      <c r="J2208" s="15">
        <f>C2205+F2205+G2205-I2205</f>
        <v/>
      </c>
      <c r="K2208" s="15" t="n"/>
      <c r="L2208" s="15">
        <f>K2205*Setup!$B$6</f>
        <v/>
      </c>
      <c r="M2208" s="15">
        <f>J2205-L2205</f>
        <v/>
      </c>
      <c r="N2208" s="21" t="n"/>
    </row>
    <row r="2209">
      <c r="A2209" s="295" t="n"/>
      <c r="B2209" s="14" t="n"/>
      <c r="C2209" s="15" t="n"/>
      <c r="D2209" s="15" t="n"/>
      <c r="E2209" s="15">
        <f>D2206*Setup!$B$5</f>
        <v/>
      </c>
      <c r="F2209" s="15">
        <f>D2206-E2206</f>
        <v/>
      </c>
      <c r="G2209" s="15" t="n"/>
      <c r="H2209" s="15" t="n"/>
      <c r="I2209" s="15" t="n"/>
      <c r="J2209" s="15">
        <f>C2206+F2206+G2206-I2206</f>
        <v/>
      </c>
      <c r="K2209" s="15" t="n"/>
      <c r="L2209" s="15">
        <f>K2206*Setup!$B$6</f>
        <v/>
      </c>
      <c r="M2209" s="15">
        <f>J2206-L2206</f>
        <v/>
      </c>
      <c r="N2209" s="21" t="n"/>
    </row>
    <row r="2210">
      <c r="A2210" s="295" t="n"/>
      <c r="B2210" s="14" t="n"/>
      <c r="C2210" s="15" t="n"/>
      <c r="D2210" s="15" t="n"/>
      <c r="E2210" s="15">
        <f>D2207*Setup!$B$5</f>
        <v/>
      </c>
      <c r="F2210" s="15">
        <f>D2207-E2207</f>
        <v/>
      </c>
      <c r="G2210" s="15" t="n"/>
      <c r="H2210" s="15" t="n"/>
      <c r="I2210" s="15" t="n"/>
      <c r="J2210" s="15">
        <f>C2207+F2207+G2207-I2207</f>
        <v/>
      </c>
      <c r="K2210" s="15" t="n"/>
      <c r="L2210" s="15">
        <f>K2207*Setup!$B$6</f>
        <v/>
      </c>
      <c r="M2210" s="15">
        <f>J2207-L2207</f>
        <v/>
      </c>
      <c r="N2210" s="21" t="n"/>
    </row>
    <row r="2211">
      <c r="A2211" s="295" t="n"/>
      <c r="B2211" s="14" t="n"/>
      <c r="C2211" s="15" t="n"/>
      <c r="D2211" s="15" t="n"/>
      <c r="E2211" s="15">
        <f>D2208*Setup!$B$5</f>
        <v/>
      </c>
      <c r="F2211" s="15">
        <f>D2208-E2208</f>
        <v/>
      </c>
      <c r="G2211" s="15" t="n"/>
      <c r="H2211" s="15" t="n"/>
      <c r="I2211" s="15" t="n"/>
      <c r="J2211" s="15">
        <f>C2208+F2208+G2208-I2208</f>
        <v/>
      </c>
      <c r="K2211" s="15" t="n"/>
      <c r="L2211" s="15">
        <f>K2208*Setup!$B$6</f>
        <v/>
      </c>
      <c r="M2211" s="15">
        <f>J2208-L2208</f>
        <v/>
      </c>
      <c r="N2211" s="21" t="n"/>
    </row>
    <row r="2212">
      <c r="A2212" s="295" t="n"/>
      <c r="B2212" s="14" t="n"/>
      <c r="C2212" s="15" t="n"/>
      <c r="D2212" s="15" t="n"/>
      <c r="E2212" s="15">
        <f>D2209*Setup!$B$5</f>
        <v/>
      </c>
      <c r="F2212" s="15">
        <f>D2209-E2209</f>
        <v/>
      </c>
      <c r="G2212" s="15" t="n"/>
      <c r="H2212" s="15" t="n"/>
      <c r="I2212" s="15" t="n"/>
      <c r="J2212" s="15">
        <f>C2209+F2209+G2209-I2209</f>
        <v/>
      </c>
      <c r="K2212" s="15" t="n"/>
      <c r="L2212" s="15">
        <f>K2209*Setup!$B$6</f>
        <v/>
      </c>
      <c r="M2212" s="15">
        <f>J2209-L2209</f>
        <v/>
      </c>
      <c r="N2212" s="21" t="n"/>
    </row>
    <row r="2213">
      <c r="A2213" s="295" t="n"/>
      <c r="B2213" s="14" t="n"/>
      <c r="C2213" s="15" t="n"/>
      <c r="D2213" s="15" t="n"/>
      <c r="E2213" s="15">
        <f>D2210*Setup!$B$5</f>
        <v/>
      </c>
      <c r="F2213" s="15">
        <f>D2210-E2210</f>
        <v/>
      </c>
      <c r="G2213" s="15" t="n"/>
      <c r="H2213" s="15" t="n"/>
      <c r="I2213" s="15" t="n"/>
      <c r="J2213" s="15">
        <f>C2210+F2210+G2210-I2210</f>
        <v/>
      </c>
      <c r="K2213" s="15" t="n"/>
      <c r="L2213" s="15">
        <f>K2210*Setup!$B$6</f>
        <v/>
      </c>
      <c r="M2213" s="15">
        <f>J2210-L2210</f>
        <v/>
      </c>
      <c r="N2213" s="21" t="n"/>
    </row>
    <row r="2214">
      <c r="A2214" s="295" t="n"/>
      <c r="B2214" s="14" t="n"/>
      <c r="C2214" s="15" t="n"/>
      <c r="D2214" s="15" t="n"/>
      <c r="E2214" s="15">
        <f>D2211*Setup!$B$5</f>
        <v/>
      </c>
      <c r="F2214" s="15">
        <f>D2211-E2211</f>
        <v/>
      </c>
      <c r="G2214" s="15" t="n"/>
      <c r="H2214" s="15" t="n"/>
      <c r="I2214" s="15" t="n"/>
      <c r="J2214" s="15">
        <f>C2211+F2211+G2211-I2211</f>
        <v/>
      </c>
      <c r="K2214" s="15" t="n"/>
      <c r="L2214" s="15">
        <f>K2211*Setup!$B$6</f>
        <v/>
      </c>
      <c r="M2214" s="15">
        <f>J2211-L2211</f>
        <v/>
      </c>
      <c r="N2214" s="21" t="n"/>
    </row>
    <row r="2215">
      <c r="A2215" s="295" t="n"/>
      <c r="B2215" s="14" t="n"/>
      <c r="C2215" s="15" t="n"/>
      <c r="D2215" s="15" t="n"/>
      <c r="E2215" s="15">
        <f>D2212*Setup!$B$5</f>
        <v/>
      </c>
      <c r="F2215" s="15">
        <f>D2212-E2212</f>
        <v/>
      </c>
      <c r="G2215" s="15" t="n"/>
      <c r="H2215" s="15" t="n"/>
      <c r="I2215" s="15" t="n"/>
      <c r="J2215" s="15">
        <f>C2212+F2212+G2212-I2212</f>
        <v/>
      </c>
      <c r="K2215" s="15" t="n"/>
      <c r="L2215" s="15">
        <f>K2212*Setup!$B$6</f>
        <v/>
      </c>
      <c r="M2215" s="15">
        <f>J2212-L2212</f>
        <v/>
      </c>
      <c r="N2215" s="21" t="n"/>
    </row>
    <row r="2216">
      <c r="A2216" s="295" t="n"/>
      <c r="B2216" s="14" t="n"/>
      <c r="C2216" s="15" t="n"/>
      <c r="D2216" s="15" t="n"/>
      <c r="E2216" s="15">
        <f>D2213*Setup!$B$5</f>
        <v/>
      </c>
      <c r="F2216" s="15">
        <f>D2213-E2213</f>
        <v/>
      </c>
      <c r="G2216" s="15" t="n"/>
      <c r="H2216" s="15" t="n"/>
      <c r="I2216" s="15" t="n"/>
      <c r="J2216" s="15">
        <f>C2213+F2213+G2213-I2213</f>
        <v/>
      </c>
      <c r="K2216" s="15" t="n"/>
      <c r="L2216" s="15">
        <f>K2213*Setup!$B$6</f>
        <v/>
      </c>
      <c r="M2216" s="15">
        <f>J2213-L2213</f>
        <v/>
      </c>
      <c r="N2216" s="21" t="n"/>
    </row>
    <row r="2217">
      <c r="A2217" s="295" t="n"/>
      <c r="B2217" s="14" t="n"/>
      <c r="C2217" s="15" t="n"/>
      <c r="D2217" s="15" t="n"/>
      <c r="E2217" s="15">
        <f>D2214*Setup!$B$5</f>
        <v/>
      </c>
      <c r="F2217" s="15">
        <f>D2214-E2214</f>
        <v/>
      </c>
      <c r="G2217" s="15" t="n"/>
      <c r="H2217" s="15" t="n"/>
      <c r="I2217" s="15" t="n"/>
      <c r="J2217" s="15">
        <f>C2214+F2214+G2214-I2214</f>
        <v/>
      </c>
      <c r="K2217" s="15" t="n"/>
      <c r="L2217" s="15">
        <f>K2214*Setup!$B$6</f>
        <v/>
      </c>
      <c r="M2217" s="15">
        <f>J2214-L2214</f>
        <v/>
      </c>
      <c r="N2217" s="21" t="n"/>
    </row>
    <row r="2218">
      <c r="A2218" s="295" t="n"/>
      <c r="B2218" s="14" t="n"/>
      <c r="C2218" s="15" t="n"/>
      <c r="D2218" s="15" t="n"/>
      <c r="E2218" s="15">
        <f>D2215*Setup!$B$5</f>
        <v/>
      </c>
      <c r="F2218" s="15">
        <f>D2215-E2215</f>
        <v/>
      </c>
      <c r="G2218" s="15" t="n"/>
      <c r="H2218" s="15" t="n"/>
      <c r="I2218" s="15" t="n"/>
      <c r="J2218" s="15">
        <f>C2215+F2215+G2215-I2215</f>
        <v/>
      </c>
      <c r="K2218" s="15" t="n"/>
      <c r="L2218" s="15">
        <f>K2215*Setup!$B$6</f>
        <v/>
      </c>
      <c r="M2218" s="15">
        <f>J2215-L2215</f>
        <v/>
      </c>
      <c r="N2218" s="21" t="n"/>
    </row>
    <row r="2219">
      <c r="A2219" s="295" t="n"/>
      <c r="B2219" s="14" t="n"/>
      <c r="C2219" s="15" t="n"/>
      <c r="D2219" s="15" t="n"/>
      <c r="E2219" s="15">
        <f>D2216*Setup!$B$5</f>
        <v/>
      </c>
      <c r="F2219" s="15">
        <f>D2216-E2216</f>
        <v/>
      </c>
      <c r="G2219" s="15" t="n"/>
      <c r="H2219" s="15" t="n"/>
      <c r="I2219" s="15" t="n"/>
      <c r="J2219" s="15">
        <f>C2216+F2216+G2216-I2216</f>
        <v/>
      </c>
      <c r="K2219" s="15" t="n"/>
      <c r="L2219" s="15">
        <f>K2216*Setup!$B$6</f>
        <v/>
      </c>
      <c r="M2219" s="15">
        <f>J2216-L2216</f>
        <v/>
      </c>
      <c r="N2219" s="21" t="n"/>
    </row>
    <row r="2220">
      <c r="A2220" s="295" t="n"/>
      <c r="B2220" s="14" t="n"/>
      <c r="C2220" s="15" t="n"/>
      <c r="D2220" s="15" t="n"/>
      <c r="E2220" s="15">
        <f>D2217*Setup!$B$5</f>
        <v/>
      </c>
      <c r="F2220" s="15">
        <f>D2217-E2217</f>
        <v/>
      </c>
      <c r="G2220" s="15" t="n"/>
      <c r="H2220" s="15" t="n"/>
      <c r="I2220" s="15" t="n"/>
      <c r="J2220" s="15">
        <f>C2217+F2217+G2217-I2217</f>
        <v/>
      </c>
      <c r="K2220" s="15" t="n"/>
      <c r="L2220" s="15">
        <f>K2217*Setup!$B$6</f>
        <v/>
      </c>
      <c r="M2220" s="15">
        <f>J2217-L2217</f>
        <v/>
      </c>
      <c r="N2220" s="21" t="n"/>
    </row>
    <row r="2221">
      <c r="A2221" s="295" t="n"/>
      <c r="B2221" s="14" t="n"/>
      <c r="C2221" s="15" t="n"/>
      <c r="D2221" s="15" t="n"/>
      <c r="E2221" s="15">
        <f>D2218*Setup!$B$5</f>
        <v/>
      </c>
      <c r="F2221" s="15">
        <f>D2218-E2218</f>
        <v/>
      </c>
      <c r="G2221" s="15" t="n"/>
      <c r="H2221" s="15" t="n"/>
      <c r="I2221" s="15" t="n"/>
      <c r="J2221" s="15">
        <f>C2218+F2218+G2218-I2218</f>
        <v/>
      </c>
      <c r="K2221" s="15" t="n"/>
      <c r="L2221" s="15">
        <f>K2218*Setup!$B$6</f>
        <v/>
      </c>
      <c r="M2221" s="15">
        <f>J2218-L2218</f>
        <v/>
      </c>
      <c r="N2221" s="21" t="n"/>
    </row>
    <row r="2222">
      <c r="A2222" s="295" t="n"/>
      <c r="B2222" s="14" t="n"/>
      <c r="C2222" s="15" t="n"/>
      <c r="D2222" s="15" t="n"/>
      <c r="E2222" s="15">
        <f>D2219*Setup!$B$5</f>
        <v/>
      </c>
      <c r="F2222" s="15">
        <f>D2219-E2219</f>
        <v/>
      </c>
      <c r="G2222" s="15" t="n"/>
      <c r="H2222" s="15" t="n"/>
      <c r="I2222" s="15" t="n"/>
      <c r="J2222" s="15">
        <f>C2219+F2219+G2219-I2219</f>
        <v/>
      </c>
      <c r="K2222" s="15" t="n"/>
      <c r="L2222" s="15">
        <f>K2219*Setup!$B$6</f>
        <v/>
      </c>
      <c r="M2222" s="15">
        <f>J2219-L2219</f>
        <v/>
      </c>
      <c r="N2222" s="21" t="n"/>
    </row>
    <row r="2223">
      <c r="A2223" s="295" t="n"/>
      <c r="B2223" s="14" t="n"/>
      <c r="C2223" s="15" t="n"/>
      <c r="D2223" s="15" t="n"/>
      <c r="E2223" s="15">
        <f>D2220*Setup!$B$5</f>
        <v/>
      </c>
      <c r="F2223" s="15">
        <f>D2220-E2220</f>
        <v/>
      </c>
      <c r="G2223" s="15" t="n"/>
      <c r="H2223" s="15" t="n"/>
      <c r="I2223" s="15" t="n"/>
      <c r="J2223" s="15">
        <f>C2220+F2220+G2220-I2220</f>
        <v/>
      </c>
      <c r="K2223" s="15" t="n"/>
      <c r="L2223" s="15">
        <f>K2220*Setup!$B$6</f>
        <v/>
      </c>
      <c r="M2223" s="15">
        <f>J2220-L2220</f>
        <v/>
      </c>
      <c r="N2223" s="21" t="n"/>
    </row>
    <row r="2224">
      <c r="A2224" s="295" t="n"/>
      <c r="B2224" s="14" t="n"/>
      <c r="C2224" s="15" t="n"/>
      <c r="D2224" s="15" t="n"/>
      <c r="E2224" s="15">
        <f>D2221*Setup!$B$5</f>
        <v/>
      </c>
      <c r="F2224" s="15">
        <f>D2221-E2221</f>
        <v/>
      </c>
      <c r="G2224" s="15" t="n"/>
      <c r="H2224" s="15" t="n"/>
      <c r="I2224" s="15" t="n"/>
      <c r="J2224" s="15">
        <f>C2221+F2221+G2221-I2221</f>
        <v/>
      </c>
      <c r="K2224" s="15" t="n"/>
      <c r="L2224" s="15">
        <f>K2221*Setup!$B$6</f>
        <v/>
      </c>
      <c r="M2224" s="15">
        <f>J2221-L2221</f>
        <v/>
      </c>
      <c r="N2224" s="21" t="n"/>
    </row>
    <row r="2225">
      <c r="A2225" s="295" t="n"/>
      <c r="B2225" s="14" t="n"/>
      <c r="C2225" s="15" t="n"/>
      <c r="D2225" s="15" t="n"/>
      <c r="E2225" s="15">
        <f>D2222*Setup!$B$5</f>
        <v/>
      </c>
      <c r="F2225" s="15">
        <f>D2222-E2222</f>
        <v/>
      </c>
      <c r="G2225" s="15" t="n"/>
      <c r="H2225" s="15" t="n"/>
      <c r="I2225" s="15" t="n"/>
      <c r="J2225" s="15">
        <f>C2222+F2222+G2222-I2222</f>
        <v/>
      </c>
      <c r="K2225" s="15" t="n"/>
      <c r="L2225" s="15">
        <f>K2222*Setup!$B$6</f>
        <v/>
      </c>
      <c r="M2225" s="15">
        <f>J2222-L2222</f>
        <v/>
      </c>
      <c r="N2225" s="21" t="n"/>
    </row>
    <row r="2226">
      <c r="A2226" s="295" t="n"/>
      <c r="B2226" s="14" t="n"/>
      <c r="C2226" s="15" t="n"/>
      <c r="D2226" s="15" t="n"/>
      <c r="E2226" s="15">
        <f>D2223*Setup!$B$5</f>
        <v/>
      </c>
      <c r="F2226" s="15">
        <f>D2223-E2223</f>
        <v/>
      </c>
      <c r="G2226" s="15" t="n"/>
      <c r="H2226" s="15" t="n"/>
      <c r="I2226" s="15" t="n"/>
      <c r="J2226" s="15">
        <f>C2223+F2223+G2223-I2223</f>
        <v/>
      </c>
      <c r="K2226" s="15" t="n"/>
      <c r="L2226" s="15">
        <f>K2223*Setup!$B$6</f>
        <v/>
      </c>
      <c r="M2226" s="15">
        <f>J2223-L2223</f>
        <v/>
      </c>
      <c r="N2226" s="21" t="n"/>
    </row>
    <row r="2227">
      <c r="A2227" s="295" t="n"/>
      <c r="B2227" s="14" t="n"/>
      <c r="C2227" s="15" t="n"/>
      <c r="D2227" s="15" t="n"/>
      <c r="E2227" s="15">
        <f>D2224*Setup!$B$5</f>
        <v/>
      </c>
      <c r="F2227" s="15">
        <f>D2224-E2224</f>
        <v/>
      </c>
      <c r="G2227" s="15" t="n"/>
      <c r="H2227" s="15" t="n"/>
      <c r="I2227" s="15" t="n"/>
      <c r="J2227" s="15">
        <f>C2224+F2224+G2224-I2224</f>
        <v/>
      </c>
      <c r="K2227" s="15" t="n"/>
      <c r="L2227" s="15">
        <f>K2224*Setup!$B$6</f>
        <v/>
      </c>
      <c r="M2227" s="15">
        <f>J2224-L2224</f>
        <v/>
      </c>
      <c r="N2227" s="21" t="n"/>
    </row>
    <row r="2228">
      <c r="A2228" s="295" t="n"/>
      <c r="B2228" s="14" t="n"/>
      <c r="C2228" s="15" t="n"/>
      <c r="D2228" s="15" t="n"/>
      <c r="E2228" s="15">
        <f>D2225*Setup!$B$5</f>
        <v/>
      </c>
      <c r="F2228" s="15">
        <f>D2225-E2225</f>
        <v/>
      </c>
      <c r="G2228" s="15" t="n"/>
      <c r="H2228" s="15" t="n"/>
      <c r="I2228" s="15" t="n"/>
      <c r="J2228" s="15">
        <f>C2225+F2225+G2225-I2225</f>
        <v/>
      </c>
      <c r="K2228" s="15" t="n"/>
      <c r="L2228" s="15">
        <f>K2225*Setup!$B$6</f>
        <v/>
      </c>
      <c r="M2228" s="15">
        <f>J2225-L2225</f>
        <v/>
      </c>
      <c r="N2228" s="21" t="n"/>
    </row>
    <row r="2229">
      <c r="A2229" s="295" t="n"/>
      <c r="B2229" s="14" t="n"/>
      <c r="C2229" s="15" t="n"/>
      <c r="D2229" s="15" t="n"/>
      <c r="E2229" s="15">
        <f>D2226*Setup!$B$5</f>
        <v/>
      </c>
      <c r="F2229" s="15">
        <f>D2226-E2226</f>
        <v/>
      </c>
      <c r="G2229" s="15" t="n"/>
      <c r="H2229" s="15" t="n"/>
      <c r="I2229" s="15" t="n"/>
      <c r="J2229" s="15">
        <f>C2226+F2226+G2226-I2226</f>
        <v/>
      </c>
      <c r="K2229" s="15" t="n"/>
      <c r="L2229" s="15">
        <f>K2226*Setup!$B$6</f>
        <v/>
      </c>
      <c r="M2229" s="15">
        <f>J2226-L2226</f>
        <v/>
      </c>
      <c r="N2229" s="21" t="n"/>
    </row>
    <row r="2230">
      <c r="A2230" s="295" t="n"/>
      <c r="B2230" s="14" t="n"/>
      <c r="C2230" s="15" t="n"/>
      <c r="D2230" s="15" t="n"/>
      <c r="E2230" s="15">
        <f>D2227*Setup!$B$5</f>
        <v/>
      </c>
      <c r="F2230" s="15">
        <f>D2227-E2227</f>
        <v/>
      </c>
      <c r="G2230" s="15" t="n"/>
      <c r="H2230" s="15" t="n"/>
      <c r="I2230" s="15" t="n"/>
      <c r="J2230" s="15">
        <f>C2227+F2227+G2227-I2227</f>
        <v/>
      </c>
      <c r="K2230" s="15" t="n"/>
      <c r="L2230" s="15">
        <f>K2227*Setup!$B$6</f>
        <v/>
      </c>
      <c r="M2230" s="15">
        <f>J2227-L2227</f>
        <v/>
      </c>
      <c r="N2230" s="21" t="n"/>
    </row>
    <row r="2231">
      <c r="A2231" s="295" t="n"/>
      <c r="B2231" s="14" t="n"/>
      <c r="C2231" s="15" t="n"/>
      <c r="D2231" s="15" t="n"/>
      <c r="E2231" s="15">
        <f>D2228*Setup!$B$5</f>
        <v/>
      </c>
      <c r="F2231" s="15">
        <f>D2228-E2228</f>
        <v/>
      </c>
      <c r="G2231" s="15" t="n"/>
      <c r="H2231" s="15" t="n"/>
      <c r="I2231" s="15" t="n"/>
      <c r="J2231" s="15">
        <f>C2228+F2228+G2228-I2228</f>
        <v/>
      </c>
      <c r="K2231" s="15" t="n"/>
      <c r="L2231" s="15">
        <f>K2228*Setup!$B$6</f>
        <v/>
      </c>
      <c r="M2231" s="15">
        <f>J2228-L2228</f>
        <v/>
      </c>
      <c r="N2231" s="21" t="n"/>
    </row>
    <row r="2232">
      <c r="A2232" s="295" t="n"/>
      <c r="B2232" s="14" t="n"/>
      <c r="C2232" s="15" t="n"/>
      <c r="D2232" s="15" t="n"/>
      <c r="E2232" s="15">
        <f>D2229*Setup!$B$5</f>
        <v/>
      </c>
      <c r="F2232" s="15">
        <f>D2229-E2229</f>
        <v/>
      </c>
      <c r="G2232" s="15" t="n"/>
      <c r="H2232" s="15" t="n"/>
      <c r="I2232" s="15" t="n"/>
      <c r="J2232" s="15">
        <f>C2229+F2229+G2229-I2229</f>
        <v/>
      </c>
      <c r="K2232" s="15" t="n"/>
      <c r="L2232" s="15">
        <f>K2229*Setup!$B$6</f>
        <v/>
      </c>
      <c r="M2232" s="15">
        <f>J2229-L2229</f>
        <v/>
      </c>
      <c r="N2232" s="21" t="n"/>
    </row>
    <row r="2233">
      <c r="A2233" s="295" t="n"/>
      <c r="B2233" s="14" t="n"/>
      <c r="C2233" s="15" t="n"/>
      <c r="D2233" s="15" t="n"/>
      <c r="E2233" s="15">
        <f>D2230*Setup!$B$5</f>
        <v/>
      </c>
      <c r="F2233" s="15">
        <f>D2230-E2230</f>
        <v/>
      </c>
      <c r="G2233" s="15" t="n"/>
      <c r="H2233" s="15" t="n"/>
      <c r="I2233" s="15" t="n"/>
      <c r="J2233" s="15">
        <f>C2230+F2230+G2230-I2230</f>
        <v/>
      </c>
      <c r="K2233" s="15" t="n"/>
      <c r="L2233" s="15">
        <f>K2230*Setup!$B$6</f>
        <v/>
      </c>
      <c r="M2233" s="15">
        <f>J2230-L2230</f>
        <v/>
      </c>
      <c r="N2233" s="21" t="n"/>
    </row>
    <row r="2234">
      <c r="A2234" s="295" t="n"/>
      <c r="B2234" s="14" t="n"/>
      <c r="C2234" s="15" t="n"/>
      <c r="D2234" s="15" t="n"/>
      <c r="E2234" s="15">
        <f>D2231*Setup!$B$5</f>
        <v/>
      </c>
      <c r="F2234" s="15">
        <f>D2231-E2231</f>
        <v/>
      </c>
      <c r="G2234" s="15" t="n"/>
      <c r="H2234" s="15" t="n"/>
      <c r="I2234" s="15" t="n"/>
      <c r="J2234" s="15">
        <f>C2231+F2231+G2231-I2231</f>
        <v/>
      </c>
      <c r="K2234" s="15" t="n"/>
      <c r="L2234" s="15">
        <f>K2231*Setup!$B$6</f>
        <v/>
      </c>
      <c r="M2234" s="15">
        <f>J2231-L2231</f>
        <v/>
      </c>
      <c r="N2234" s="21" t="n"/>
    </row>
    <row r="2235">
      <c r="A2235" s="295" t="n"/>
      <c r="B2235" s="14" t="n"/>
      <c r="C2235" s="15" t="n"/>
      <c r="D2235" s="15" t="n"/>
      <c r="E2235" s="15">
        <f>D2232*Setup!$B$5</f>
        <v/>
      </c>
      <c r="F2235" s="15">
        <f>D2232-E2232</f>
        <v/>
      </c>
      <c r="G2235" s="15" t="n"/>
      <c r="H2235" s="15" t="n"/>
      <c r="I2235" s="15" t="n"/>
      <c r="J2235" s="15">
        <f>C2232+F2232+G2232-I2232</f>
        <v/>
      </c>
      <c r="K2235" s="15" t="n"/>
      <c r="L2235" s="15">
        <f>K2232*Setup!$B$6</f>
        <v/>
      </c>
      <c r="M2235" s="15">
        <f>J2232-L2232</f>
        <v/>
      </c>
      <c r="N2235" s="21" t="n"/>
    </row>
    <row r="2236">
      <c r="A2236" s="295" t="n"/>
      <c r="B2236" s="14" t="n"/>
      <c r="C2236" s="15" t="n"/>
      <c r="D2236" s="15" t="n"/>
      <c r="E2236" s="15">
        <f>D2233*Setup!$B$5</f>
        <v/>
      </c>
      <c r="F2236" s="15">
        <f>D2233-E2233</f>
        <v/>
      </c>
      <c r="G2236" s="15" t="n"/>
      <c r="H2236" s="15" t="n"/>
      <c r="I2236" s="15" t="n"/>
      <c r="J2236" s="15">
        <f>C2233+F2233+G2233-I2233</f>
        <v/>
      </c>
      <c r="K2236" s="15" t="n"/>
      <c r="L2236" s="15">
        <f>K2233*Setup!$B$6</f>
        <v/>
      </c>
      <c r="M2236" s="15">
        <f>J2233-L2233</f>
        <v/>
      </c>
      <c r="N2236" s="21" t="n"/>
    </row>
    <row r="2237">
      <c r="A2237" s="295" t="n"/>
      <c r="B2237" s="14" t="n"/>
      <c r="C2237" s="15" t="n"/>
      <c r="D2237" s="15" t="n"/>
      <c r="E2237" s="15">
        <f>D2234*Setup!$B$5</f>
        <v/>
      </c>
      <c r="F2237" s="15">
        <f>D2234-E2234</f>
        <v/>
      </c>
      <c r="G2237" s="15" t="n"/>
      <c r="H2237" s="15" t="n"/>
      <c r="I2237" s="15" t="n"/>
      <c r="J2237" s="15">
        <f>C2234+F2234+G2234-I2234</f>
        <v/>
      </c>
      <c r="K2237" s="15" t="n"/>
      <c r="L2237" s="15">
        <f>K2234*Setup!$B$6</f>
        <v/>
      </c>
      <c r="M2237" s="15">
        <f>J2234-L2234</f>
        <v/>
      </c>
      <c r="N2237" s="21" t="n"/>
    </row>
    <row r="2238">
      <c r="A2238" s="295" t="n"/>
      <c r="B2238" s="14" t="n"/>
      <c r="C2238" s="15" t="n"/>
      <c r="D2238" s="15" t="n"/>
      <c r="E2238" s="15">
        <f>D2235*Setup!$B$5</f>
        <v/>
      </c>
      <c r="F2238" s="15">
        <f>D2235-E2235</f>
        <v/>
      </c>
      <c r="G2238" s="15" t="n"/>
      <c r="H2238" s="15" t="n"/>
      <c r="I2238" s="15" t="n"/>
      <c r="J2238" s="15">
        <f>C2235+F2235+G2235-I2235</f>
        <v/>
      </c>
      <c r="K2238" s="15" t="n"/>
      <c r="L2238" s="15">
        <f>K2235*Setup!$B$6</f>
        <v/>
      </c>
      <c r="M2238" s="15">
        <f>J2235-L2235</f>
        <v/>
      </c>
      <c r="N2238" s="21" t="n"/>
    </row>
    <row r="2239">
      <c r="A2239" s="295" t="n"/>
      <c r="B2239" s="14" t="n"/>
      <c r="C2239" s="15" t="n"/>
      <c r="D2239" s="15" t="n"/>
      <c r="E2239" s="15">
        <f>D2236*Setup!$B$5</f>
        <v/>
      </c>
      <c r="F2239" s="15">
        <f>D2236-E2236</f>
        <v/>
      </c>
      <c r="G2239" s="15" t="n"/>
      <c r="H2239" s="15" t="n"/>
      <c r="I2239" s="15" t="n"/>
      <c r="J2239" s="15">
        <f>C2236+F2236+G2236-I2236</f>
        <v/>
      </c>
      <c r="K2239" s="15" t="n"/>
      <c r="L2239" s="15">
        <f>K2236*Setup!$B$6</f>
        <v/>
      </c>
      <c r="M2239" s="15">
        <f>J2236-L2236</f>
        <v/>
      </c>
      <c r="N2239" s="21" t="n"/>
    </row>
    <row r="2240">
      <c r="A2240" s="295" t="n"/>
      <c r="B2240" s="14" t="n"/>
      <c r="C2240" s="15" t="n"/>
      <c r="D2240" s="15" t="n"/>
      <c r="E2240" s="15">
        <f>D2237*Setup!$B$5</f>
        <v/>
      </c>
      <c r="F2240" s="15">
        <f>D2237-E2237</f>
        <v/>
      </c>
      <c r="G2240" s="15" t="n"/>
      <c r="H2240" s="15" t="n"/>
      <c r="I2240" s="15" t="n"/>
      <c r="J2240" s="15">
        <f>C2237+F2237+G2237-I2237</f>
        <v/>
      </c>
      <c r="K2240" s="15" t="n"/>
      <c r="L2240" s="15">
        <f>K2237*Setup!$B$6</f>
        <v/>
      </c>
      <c r="M2240" s="15">
        <f>J2237-L2237</f>
        <v/>
      </c>
      <c r="N2240" s="21" t="n"/>
    </row>
    <row r="2241">
      <c r="A2241" s="295" t="n"/>
      <c r="B2241" s="14" t="n"/>
      <c r="C2241" s="15" t="n"/>
      <c r="D2241" s="15" t="n"/>
      <c r="E2241" s="15">
        <f>D2238*Setup!$B$5</f>
        <v/>
      </c>
      <c r="F2241" s="15">
        <f>D2238-E2238</f>
        <v/>
      </c>
      <c r="G2241" s="15" t="n"/>
      <c r="H2241" s="15" t="n"/>
      <c r="I2241" s="15" t="n"/>
      <c r="J2241" s="15">
        <f>C2238+F2238+G2238-I2238</f>
        <v/>
      </c>
      <c r="K2241" s="15" t="n"/>
      <c r="L2241" s="15">
        <f>K2238*Setup!$B$6</f>
        <v/>
      </c>
      <c r="M2241" s="15">
        <f>J2238-L2238</f>
        <v/>
      </c>
      <c r="N2241" s="21" t="n"/>
    </row>
    <row r="2242">
      <c r="A2242" s="295" t="n"/>
      <c r="B2242" s="14" t="n"/>
      <c r="C2242" s="15" t="n"/>
      <c r="D2242" s="15" t="n"/>
      <c r="E2242" s="15">
        <f>D2239*Setup!$B$5</f>
        <v/>
      </c>
      <c r="F2242" s="15">
        <f>D2239-E2239</f>
        <v/>
      </c>
      <c r="G2242" s="15" t="n"/>
      <c r="H2242" s="15" t="n"/>
      <c r="I2242" s="15" t="n"/>
      <c r="J2242" s="15">
        <f>C2239+F2239+G2239-I2239</f>
        <v/>
      </c>
      <c r="K2242" s="15" t="n"/>
      <c r="L2242" s="15">
        <f>K2239*Setup!$B$6</f>
        <v/>
      </c>
      <c r="M2242" s="15">
        <f>J2239-L2239</f>
        <v/>
      </c>
      <c r="N2242" s="21" t="n"/>
    </row>
    <row r="2243">
      <c r="A2243" s="295" t="n"/>
      <c r="B2243" s="14" t="n"/>
      <c r="C2243" s="15" t="n"/>
      <c r="D2243" s="15" t="n"/>
      <c r="E2243" s="15">
        <f>D2240*Setup!$B$5</f>
        <v/>
      </c>
      <c r="F2243" s="15">
        <f>D2240-E2240</f>
        <v/>
      </c>
      <c r="G2243" s="15" t="n"/>
      <c r="H2243" s="15" t="n"/>
      <c r="I2243" s="15" t="n"/>
      <c r="J2243" s="15">
        <f>C2240+F2240+G2240-I2240</f>
        <v/>
      </c>
      <c r="K2243" s="15" t="n"/>
      <c r="L2243" s="15">
        <f>K2240*Setup!$B$6</f>
        <v/>
      </c>
      <c r="M2243" s="15">
        <f>J2240-L2240</f>
        <v/>
      </c>
      <c r="N2243" s="21" t="n"/>
    </row>
    <row r="2244">
      <c r="A2244" s="295" t="n"/>
      <c r="B2244" s="14" t="n"/>
      <c r="C2244" s="15" t="n"/>
      <c r="D2244" s="15" t="n"/>
      <c r="E2244" s="15">
        <f>D2241*Setup!$B$5</f>
        <v/>
      </c>
      <c r="F2244" s="15">
        <f>D2241-E2241</f>
        <v/>
      </c>
      <c r="G2244" s="15" t="n"/>
      <c r="H2244" s="15" t="n"/>
      <c r="I2244" s="15" t="n"/>
      <c r="J2244" s="15">
        <f>C2241+F2241+G2241-I2241</f>
        <v/>
      </c>
      <c r="K2244" s="15" t="n"/>
      <c r="L2244" s="15">
        <f>K2241*Setup!$B$6</f>
        <v/>
      </c>
      <c r="M2244" s="15">
        <f>J2241-L2241</f>
        <v/>
      </c>
      <c r="N2244" s="21" t="n"/>
    </row>
    <row r="2245">
      <c r="A2245" s="295" t="n"/>
      <c r="B2245" s="14" t="n"/>
      <c r="C2245" s="15" t="n"/>
      <c r="D2245" s="15" t="n"/>
      <c r="E2245" s="15">
        <f>D2242*Setup!$B$5</f>
        <v/>
      </c>
      <c r="F2245" s="15">
        <f>D2242-E2242</f>
        <v/>
      </c>
      <c r="G2245" s="15" t="n"/>
      <c r="H2245" s="15" t="n"/>
      <c r="I2245" s="15" t="n"/>
      <c r="J2245" s="15">
        <f>C2242+F2242+G2242-I2242</f>
        <v/>
      </c>
      <c r="K2245" s="15" t="n"/>
      <c r="L2245" s="15">
        <f>K2242*Setup!$B$6</f>
        <v/>
      </c>
      <c r="M2245" s="15">
        <f>J2242-L2242</f>
        <v/>
      </c>
      <c r="N2245" s="21" t="n"/>
    </row>
    <row r="2246">
      <c r="A2246" s="295" t="n"/>
      <c r="B2246" s="14" t="n"/>
      <c r="C2246" s="15" t="n"/>
      <c r="D2246" s="15" t="n"/>
      <c r="E2246" s="15">
        <f>D2243*Setup!$B$5</f>
        <v/>
      </c>
      <c r="F2246" s="15">
        <f>D2243-E2243</f>
        <v/>
      </c>
      <c r="G2246" s="15" t="n"/>
      <c r="H2246" s="15" t="n"/>
      <c r="I2246" s="15" t="n"/>
      <c r="J2246" s="15">
        <f>C2243+F2243+G2243-I2243</f>
        <v/>
      </c>
      <c r="K2246" s="15" t="n"/>
      <c r="L2246" s="15">
        <f>K2243*Setup!$B$6</f>
        <v/>
      </c>
      <c r="M2246" s="15">
        <f>J2243-L2243</f>
        <v/>
      </c>
      <c r="N2246" s="21" t="n"/>
    </row>
    <row r="2247">
      <c r="A2247" s="295" t="n"/>
      <c r="B2247" s="14" t="n"/>
      <c r="C2247" s="15" t="n"/>
      <c r="D2247" s="15" t="n"/>
      <c r="E2247" s="15">
        <f>D2244*Setup!$B$5</f>
        <v/>
      </c>
      <c r="F2247" s="15">
        <f>D2244-E2244</f>
        <v/>
      </c>
      <c r="G2247" s="15" t="n"/>
      <c r="H2247" s="15" t="n"/>
      <c r="I2247" s="15" t="n"/>
      <c r="J2247" s="15">
        <f>C2244+F2244+G2244-I2244</f>
        <v/>
      </c>
      <c r="K2247" s="15" t="n"/>
      <c r="L2247" s="15">
        <f>K2244*Setup!$B$6</f>
        <v/>
      </c>
      <c r="M2247" s="15">
        <f>J2244-L2244</f>
        <v/>
      </c>
      <c r="N2247" s="21" t="n"/>
    </row>
    <row r="2248">
      <c r="A2248" s="295" t="n"/>
      <c r="B2248" s="14" t="n"/>
      <c r="C2248" s="15" t="n"/>
      <c r="D2248" s="15" t="n"/>
      <c r="E2248" s="15">
        <f>D2245*Setup!$B$5</f>
        <v/>
      </c>
      <c r="F2248" s="15">
        <f>D2245-E2245</f>
        <v/>
      </c>
      <c r="G2248" s="15" t="n"/>
      <c r="H2248" s="15" t="n"/>
      <c r="I2248" s="15" t="n"/>
      <c r="J2248" s="15">
        <f>C2245+F2245+G2245-I2245</f>
        <v/>
      </c>
      <c r="K2248" s="15" t="n"/>
      <c r="L2248" s="15">
        <f>K2245*Setup!$B$6</f>
        <v/>
      </c>
      <c r="M2248" s="15">
        <f>J2245-L2245</f>
        <v/>
      </c>
      <c r="N2248" s="21" t="n"/>
    </row>
    <row r="2249">
      <c r="A2249" s="295" t="n"/>
      <c r="B2249" s="14" t="n"/>
      <c r="C2249" s="15" t="n"/>
      <c r="D2249" s="15" t="n"/>
      <c r="E2249" s="15">
        <f>D2246*Setup!$B$5</f>
        <v/>
      </c>
      <c r="F2249" s="15">
        <f>D2246-E2246</f>
        <v/>
      </c>
      <c r="G2249" s="15" t="n"/>
      <c r="H2249" s="15" t="n"/>
      <c r="I2249" s="15" t="n"/>
      <c r="J2249" s="15">
        <f>C2246+F2246+G2246-I2246</f>
        <v/>
      </c>
      <c r="K2249" s="15" t="n"/>
      <c r="L2249" s="15">
        <f>K2246*Setup!$B$6</f>
        <v/>
      </c>
      <c r="M2249" s="15">
        <f>J2246-L2246</f>
        <v/>
      </c>
      <c r="N2249" s="21" t="n"/>
    </row>
    <row r="2250">
      <c r="A2250" s="295" t="n"/>
      <c r="B2250" s="14" t="n"/>
      <c r="C2250" s="15" t="n"/>
      <c r="D2250" s="15" t="n"/>
      <c r="E2250" s="15">
        <f>D2247*Setup!$B$5</f>
        <v/>
      </c>
      <c r="F2250" s="15">
        <f>D2247-E2247</f>
        <v/>
      </c>
      <c r="G2250" s="15" t="n"/>
      <c r="H2250" s="15" t="n"/>
      <c r="I2250" s="15" t="n"/>
      <c r="J2250" s="15">
        <f>C2247+F2247+G2247-I2247</f>
        <v/>
      </c>
      <c r="K2250" s="15" t="n"/>
      <c r="L2250" s="15">
        <f>K2247*Setup!$B$6</f>
        <v/>
      </c>
      <c r="M2250" s="15">
        <f>J2247-L2247</f>
        <v/>
      </c>
      <c r="N2250" s="21" t="n"/>
    </row>
    <row r="2251">
      <c r="A2251" s="295" t="n"/>
      <c r="B2251" s="14" t="n"/>
      <c r="C2251" s="15" t="n"/>
      <c r="D2251" s="15" t="n"/>
      <c r="E2251" s="15">
        <f>D2248*Setup!$B$5</f>
        <v/>
      </c>
      <c r="F2251" s="15">
        <f>D2248-E2248</f>
        <v/>
      </c>
      <c r="G2251" s="15" t="n"/>
      <c r="H2251" s="15" t="n"/>
      <c r="I2251" s="15" t="n"/>
      <c r="J2251" s="15">
        <f>C2248+F2248+G2248-I2248</f>
        <v/>
      </c>
      <c r="K2251" s="15" t="n"/>
      <c r="L2251" s="15">
        <f>K2248*Setup!$B$6</f>
        <v/>
      </c>
      <c r="M2251" s="15">
        <f>J2248-L2248</f>
        <v/>
      </c>
      <c r="N2251" s="21" t="n"/>
    </row>
    <row r="2252">
      <c r="A2252" s="295" t="n"/>
      <c r="B2252" s="14" t="n"/>
      <c r="C2252" s="15" t="n"/>
      <c r="D2252" s="15" t="n"/>
      <c r="E2252" s="15">
        <f>D2249*Setup!$B$5</f>
        <v/>
      </c>
      <c r="F2252" s="15">
        <f>D2249-E2249</f>
        <v/>
      </c>
      <c r="G2252" s="15" t="n"/>
      <c r="H2252" s="15" t="n"/>
      <c r="I2252" s="15" t="n"/>
      <c r="J2252" s="15">
        <f>C2249+F2249+G2249-I2249</f>
        <v/>
      </c>
      <c r="K2252" s="15" t="n"/>
      <c r="L2252" s="15">
        <f>K2249*Setup!$B$6</f>
        <v/>
      </c>
      <c r="M2252" s="15">
        <f>J2249-L2249</f>
        <v/>
      </c>
      <c r="N2252" s="21" t="n"/>
    </row>
    <row r="2253">
      <c r="A2253" s="295" t="n"/>
      <c r="B2253" s="14" t="n"/>
      <c r="C2253" s="15" t="n"/>
      <c r="D2253" s="15" t="n"/>
      <c r="E2253" s="15">
        <f>D2250*Setup!$B$5</f>
        <v/>
      </c>
      <c r="F2253" s="15">
        <f>D2250-E2250</f>
        <v/>
      </c>
      <c r="G2253" s="15" t="n"/>
      <c r="H2253" s="15" t="n"/>
      <c r="I2253" s="15" t="n"/>
      <c r="J2253" s="15">
        <f>C2250+F2250+G2250-I2250</f>
        <v/>
      </c>
      <c r="K2253" s="15" t="n"/>
      <c r="L2253" s="15">
        <f>K2250*Setup!$B$6</f>
        <v/>
      </c>
      <c r="M2253" s="15">
        <f>J2250-L2250</f>
        <v/>
      </c>
      <c r="N2253" s="21" t="n"/>
    </row>
    <row r="2254">
      <c r="A2254" s="295" t="n"/>
      <c r="B2254" s="14" t="n"/>
      <c r="C2254" s="15" t="n"/>
      <c r="D2254" s="15" t="n"/>
      <c r="E2254" s="15">
        <f>D2251*Setup!$B$5</f>
        <v/>
      </c>
      <c r="F2254" s="15">
        <f>D2251-E2251</f>
        <v/>
      </c>
      <c r="G2254" s="15" t="n"/>
      <c r="H2254" s="15" t="n"/>
      <c r="I2254" s="15" t="n"/>
      <c r="J2254" s="15">
        <f>C2251+F2251+G2251-I2251</f>
        <v/>
      </c>
      <c r="K2254" s="15" t="n"/>
      <c r="L2254" s="15">
        <f>K2251*Setup!$B$6</f>
        <v/>
      </c>
      <c r="M2254" s="15">
        <f>J2251-L2251</f>
        <v/>
      </c>
      <c r="N2254" s="21" t="n"/>
    </row>
    <row r="2255">
      <c r="A2255" s="295" t="n"/>
      <c r="B2255" s="14" t="n"/>
      <c r="C2255" s="15" t="n"/>
      <c r="D2255" s="15" t="n"/>
      <c r="E2255" s="15">
        <f>D2252*Setup!$B$5</f>
        <v/>
      </c>
      <c r="F2255" s="15">
        <f>D2252-E2252</f>
        <v/>
      </c>
      <c r="G2255" s="15" t="n"/>
      <c r="H2255" s="15" t="n"/>
      <c r="I2255" s="15" t="n"/>
      <c r="J2255" s="15">
        <f>C2252+F2252+G2252-I2252</f>
        <v/>
      </c>
      <c r="K2255" s="15" t="n"/>
      <c r="L2255" s="15">
        <f>K2252*Setup!$B$6</f>
        <v/>
      </c>
      <c r="M2255" s="15">
        <f>J2252-L2252</f>
        <v/>
      </c>
      <c r="N2255" s="21" t="n"/>
    </row>
    <row r="2256">
      <c r="A2256" s="295" t="n"/>
      <c r="B2256" s="14" t="n"/>
      <c r="C2256" s="15" t="n"/>
      <c r="D2256" s="15" t="n"/>
      <c r="E2256" s="15">
        <f>D2253*Setup!$B$5</f>
        <v/>
      </c>
      <c r="F2256" s="15">
        <f>D2253-E2253</f>
        <v/>
      </c>
      <c r="G2256" s="15" t="n"/>
      <c r="H2256" s="15" t="n"/>
      <c r="I2256" s="15" t="n"/>
      <c r="J2256" s="15">
        <f>C2253+F2253+G2253-I2253</f>
        <v/>
      </c>
      <c r="K2256" s="15" t="n"/>
      <c r="L2256" s="15">
        <f>K2253*Setup!$B$6</f>
        <v/>
      </c>
      <c r="M2256" s="15">
        <f>J2253-L2253</f>
        <v/>
      </c>
      <c r="N2256" s="21" t="n"/>
    </row>
    <row r="2257">
      <c r="A2257" s="295" t="n"/>
      <c r="B2257" s="14" t="n"/>
      <c r="C2257" s="15" t="n"/>
      <c r="D2257" s="15" t="n"/>
      <c r="E2257" s="15">
        <f>D2254*Setup!$B$5</f>
        <v/>
      </c>
      <c r="F2257" s="15">
        <f>D2254-E2254</f>
        <v/>
      </c>
      <c r="G2257" s="15" t="n"/>
      <c r="H2257" s="15" t="n"/>
      <c r="I2257" s="15" t="n"/>
      <c r="J2257" s="15">
        <f>C2254+F2254+G2254-I2254</f>
        <v/>
      </c>
      <c r="K2257" s="15" t="n"/>
      <c r="L2257" s="15">
        <f>K2254*Setup!$B$6</f>
        <v/>
      </c>
      <c r="M2257" s="15">
        <f>J2254-L2254</f>
        <v/>
      </c>
      <c r="N2257" s="21" t="n"/>
    </row>
    <row r="2258">
      <c r="A2258" s="295" t="n"/>
      <c r="B2258" s="14" t="n"/>
      <c r="C2258" s="15" t="n"/>
      <c r="D2258" s="15" t="n"/>
      <c r="E2258" s="15">
        <f>D2255*Setup!$B$5</f>
        <v/>
      </c>
      <c r="F2258" s="15">
        <f>D2255-E2255</f>
        <v/>
      </c>
      <c r="G2258" s="15" t="n"/>
      <c r="H2258" s="15" t="n"/>
      <c r="I2258" s="15" t="n"/>
      <c r="J2258" s="15">
        <f>C2255+F2255+G2255-I2255</f>
        <v/>
      </c>
      <c r="K2258" s="15" t="n"/>
      <c r="L2258" s="15">
        <f>K2255*Setup!$B$6</f>
        <v/>
      </c>
      <c r="M2258" s="15">
        <f>J2255-L2255</f>
        <v/>
      </c>
      <c r="N2258" s="21" t="n"/>
    </row>
    <row r="2259">
      <c r="A2259" s="295" t="n"/>
      <c r="B2259" s="14" t="n"/>
      <c r="C2259" s="15" t="n"/>
      <c r="D2259" s="15" t="n"/>
      <c r="E2259" s="15">
        <f>D2256*Setup!$B$5</f>
        <v/>
      </c>
      <c r="F2259" s="15">
        <f>D2256-E2256</f>
        <v/>
      </c>
      <c r="G2259" s="15" t="n"/>
      <c r="H2259" s="15" t="n"/>
      <c r="I2259" s="15" t="n"/>
      <c r="J2259" s="15">
        <f>C2256+F2256+G2256-I2256</f>
        <v/>
      </c>
      <c r="K2259" s="15" t="n"/>
      <c r="L2259" s="15">
        <f>K2256*Setup!$B$6</f>
        <v/>
      </c>
      <c r="M2259" s="15">
        <f>J2256-L2256</f>
        <v/>
      </c>
      <c r="N2259" s="21" t="n"/>
    </row>
    <row r="2260">
      <c r="A2260" s="295" t="n"/>
      <c r="B2260" s="14" t="n"/>
      <c r="C2260" s="15" t="n"/>
      <c r="D2260" s="15" t="n"/>
      <c r="E2260" s="15">
        <f>D2257*Setup!$B$5</f>
        <v/>
      </c>
      <c r="F2260" s="15">
        <f>D2257-E2257</f>
        <v/>
      </c>
      <c r="G2260" s="15" t="n"/>
      <c r="H2260" s="15" t="n"/>
      <c r="I2260" s="15" t="n"/>
      <c r="J2260" s="15">
        <f>C2257+F2257+G2257-I2257</f>
        <v/>
      </c>
      <c r="K2260" s="15" t="n"/>
      <c r="L2260" s="15">
        <f>K2257*Setup!$B$6</f>
        <v/>
      </c>
      <c r="M2260" s="15">
        <f>J2257-L2257</f>
        <v/>
      </c>
      <c r="N2260" s="21" t="n"/>
    </row>
    <row r="2261">
      <c r="A2261" s="295" t="n"/>
      <c r="B2261" s="14" t="n"/>
      <c r="C2261" s="15" t="n"/>
      <c r="D2261" s="15" t="n"/>
      <c r="E2261" s="15">
        <f>D2258*Setup!$B$5</f>
        <v/>
      </c>
      <c r="F2261" s="15">
        <f>D2258-E2258</f>
        <v/>
      </c>
      <c r="G2261" s="15" t="n"/>
      <c r="H2261" s="15" t="n"/>
      <c r="I2261" s="15" t="n"/>
      <c r="J2261" s="15">
        <f>C2258+F2258+G2258-I2258</f>
        <v/>
      </c>
      <c r="K2261" s="15" t="n"/>
      <c r="L2261" s="15">
        <f>K2258*Setup!$B$6</f>
        <v/>
      </c>
      <c r="M2261" s="15">
        <f>J2258-L2258</f>
        <v/>
      </c>
      <c r="N2261" s="21" t="n"/>
    </row>
    <row r="2262">
      <c r="A2262" s="295" t="n"/>
      <c r="B2262" s="14" t="n"/>
      <c r="C2262" s="15" t="n"/>
      <c r="D2262" s="15" t="n"/>
      <c r="E2262" s="15">
        <f>D2259*Setup!$B$5</f>
        <v/>
      </c>
      <c r="F2262" s="15">
        <f>D2259-E2259</f>
        <v/>
      </c>
      <c r="G2262" s="15" t="n"/>
      <c r="H2262" s="15" t="n"/>
      <c r="I2262" s="15" t="n"/>
      <c r="J2262" s="15">
        <f>C2259+F2259+G2259-I2259</f>
        <v/>
      </c>
      <c r="K2262" s="15" t="n"/>
      <c r="L2262" s="15">
        <f>K2259*Setup!$B$6</f>
        <v/>
      </c>
      <c r="M2262" s="15">
        <f>J2259-L2259</f>
        <v/>
      </c>
      <c r="N2262" s="21" t="n"/>
    </row>
    <row r="2263">
      <c r="A2263" s="295" t="n"/>
      <c r="B2263" s="14" t="n"/>
      <c r="C2263" s="15" t="n"/>
      <c r="D2263" s="15" t="n"/>
      <c r="E2263" s="15">
        <f>D2260*Setup!$B$5</f>
        <v/>
      </c>
      <c r="F2263" s="15">
        <f>D2260-E2260</f>
        <v/>
      </c>
      <c r="G2263" s="15" t="n"/>
      <c r="H2263" s="15" t="n"/>
      <c r="I2263" s="15" t="n"/>
      <c r="J2263" s="15">
        <f>C2260+F2260+G2260-I2260</f>
        <v/>
      </c>
      <c r="K2263" s="15" t="n"/>
      <c r="L2263" s="15">
        <f>K2260*Setup!$B$6</f>
        <v/>
      </c>
      <c r="M2263" s="15">
        <f>J2260-L2260</f>
        <v/>
      </c>
      <c r="N2263" s="21" t="n"/>
    </row>
    <row r="2264">
      <c r="A2264" s="295" t="n"/>
      <c r="B2264" s="14" t="n"/>
      <c r="C2264" s="15" t="n"/>
      <c r="D2264" s="15" t="n"/>
      <c r="E2264" s="15">
        <f>D2261*Setup!$B$5</f>
        <v/>
      </c>
      <c r="F2264" s="15">
        <f>D2261-E2261</f>
        <v/>
      </c>
      <c r="G2264" s="15" t="n"/>
      <c r="H2264" s="15" t="n"/>
      <c r="I2264" s="15" t="n"/>
      <c r="J2264" s="15">
        <f>C2261+F2261+G2261-I2261</f>
        <v/>
      </c>
      <c r="K2264" s="15" t="n"/>
      <c r="L2264" s="15">
        <f>K2261*Setup!$B$6</f>
        <v/>
      </c>
      <c r="M2264" s="15">
        <f>J2261-L2261</f>
        <v/>
      </c>
      <c r="N2264" s="21" t="n"/>
    </row>
    <row r="2265">
      <c r="A2265" s="295" t="n"/>
      <c r="B2265" s="14" t="n"/>
      <c r="C2265" s="15" t="n"/>
      <c r="D2265" s="15" t="n"/>
      <c r="E2265" s="15">
        <f>D2262*Setup!$B$5</f>
        <v/>
      </c>
      <c r="F2265" s="15">
        <f>D2262-E2262</f>
        <v/>
      </c>
      <c r="G2265" s="15" t="n"/>
      <c r="H2265" s="15" t="n"/>
      <c r="I2265" s="15" t="n"/>
      <c r="J2265" s="15">
        <f>C2262+F2262+G2262-I2262</f>
        <v/>
      </c>
      <c r="K2265" s="15" t="n"/>
      <c r="L2265" s="15">
        <f>K2262*Setup!$B$6</f>
        <v/>
      </c>
      <c r="M2265" s="15">
        <f>J2262-L2262</f>
        <v/>
      </c>
      <c r="N2265" s="21" t="n"/>
    </row>
    <row r="2266">
      <c r="A2266" s="295" t="n"/>
      <c r="B2266" s="14" t="n"/>
      <c r="C2266" s="15" t="n"/>
      <c r="D2266" s="15" t="n"/>
      <c r="E2266" s="15">
        <f>D2263*Setup!$B$5</f>
        <v/>
      </c>
      <c r="F2266" s="15">
        <f>D2263-E2263</f>
        <v/>
      </c>
      <c r="G2266" s="15" t="n"/>
      <c r="H2266" s="15" t="n"/>
      <c r="I2266" s="15" t="n"/>
      <c r="J2266" s="15">
        <f>C2263+F2263+G2263-I2263</f>
        <v/>
      </c>
      <c r="K2266" s="15" t="n"/>
      <c r="L2266" s="15">
        <f>K2263*Setup!$B$6</f>
        <v/>
      </c>
      <c r="M2266" s="15">
        <f>J2263-L2263</f>
        <v/>
      </c>
      <c r="N2266" s="21" t="n"/>
    </row>
    <row r="2267">
      <c r="A2267" s="295" t="n"/>
      <c r="B2267" s="14" t="n"/>
      <c r="C2267" s="15" t="n"/>
      <c r="D2267" s="15" t="n"/>
      <c r="E2267" s="15">
        <f>D2264*Setup!$B$5</f>
        <v/>
      </c>
      <c r="F2267" s="15">
        <f>D2264-E2264</f>
        <v/>
      </c>
      <c r="G2267" s="15" t="n"/>
      <c r="H2267" s="15" t="n"/>
      <c r="I2267" s="15" t="n"/>
      <c r="J2267" s="15">
        <f>C2264+F2264+G2264-I2264</f>
        <v/>
      </c>
      <c r="K2267" s="15" t="n"/>
      <c r="L2267" s="15">
        <f>K2264*Setup!$B$6</f>
        <v/>
      </c>
      <c r="M2267" s="15">
        <f>J2264-L2264</f>
        <v/>
      </c>
      <c r="N2267" s="21" t="n"/>
    </row>
    <row r="2268">
      <c r="A2268" s="295" t="n"/>
      <c r="B2268" s="14" t="n"/>
      <c r="C2268" s="15" t="n"/>
      <c r="D2268" s="15" t="n"/>
      <c r="E2268" s="15">
        <f>D2265*Setup!$B$5</f>
        <v/>
      </c>
      <c r="F2268" s="15">
        <f>D2265-E2265</f>
        <v/>
      </c>
      <c r="G2268" s="15" t="n"/>
      <c r="H2268" s="15" t="n"/>
      <c r="I2268" s="15" t="n"/>
      <c r="J2268" s="15">
        <f>C2265+F2265+G2265-I2265</f>
        <v/>
      </c>
      <c r="K2268" s="15" t="n"/>
      <c r="L2268" s="15">
        <f>K2265*Setup!$B$6</f>
        <v/>
      </c>
      <c r="M2268" s="15">
        <f>J2265-L2265</f>
        <v/>
      </c>
      <c r="N2268" s="21" t="n"/>
    </row>
    <row r="2269">
      <c r="A2269" s="295" t="n"/>
      <c r="B2269" s="14" t="n"/>
      <c r="C2269" s="15" t="n"/>
      <c r="D2269" s="15" t="n"/>
      <c r="E2269" s="15">
        <f>D2266*Setup!$B$5</f>
        <v/>
      </c>
      <c r="F2269" s="15">
        <f>D2266-E2266</f>
        <v/>
      </c>
      <c r="G2269" s="15" t="n"/>
      <c r="H2269" s="15" t="n"/>
      <c r="I2269" s="15" t="n"/>
      <c r="J2269" s="15">
        <f>C2266+F2266+G2266-I2266</f>
        <v/>
      </c>
      <c r="K2269" s="15" t="n"/>
      <c r="L2269" s="15">
        <f>K2266*Setup!$B$6</f>
        <v/>
      </c>
      <c r="M2269" s="15">
        <f>J2266-L2266</f>
        <v/>
      </c>
      <c r="N2269" s="21" t="n"/>
    </row>
    <row r="2270">
      <c r="A2270" s="295" t="n"/>
      <c r="B2270" s="14" t="n"/>
      <c r="C2270" s="15" t="n"/>
      <c r="D2270" s="15" t="n"/>
      <c r="E2270" s="15">
        <f>D2267*Setup!$B$5</f>
        <v/>
      </c>
      <c r="F2270" s="15">
        <f>D2267-E2267</f>
        <v/>
      </c>
      <c r="G2270" s="15" t="n"/>
      <c r="H2270" s="15" t="n"/>
      <c r="I2270" s="15" t="n"/>
      <c r="J2270" s="15">
        <f>C2267+F2267+G2267-I2267</f>
        <v/>
      </c>
      <c r="K2270" s="15" t="n"/>
      <c r="L2270" s="15">
        <f>K2267*Setup!$B$6</f>
        <v/>
      </c>
      <c r="M2270" s="15">
        <f>J2267-L2267</f>
        <v/>
      </c>
      <c r="N2270" s="21" t="n"/>
    </row>
    <row r="2271">
      <c r="A2271" s="295" t="n"/>
      <c r="B2271" s="14" t="n"/>
      <c r="C2271" s="15" t="n"/>
      <c r="D2271" s="15" t="n"/>
      <c r="E2271" s="15">
        <f>D2268*Setup!$B$5</f>
        <v/>
      </c>
      <c r="F2271" s="15">
        <f>D2268-E2268</f>
        <v/>
      </c>
      <c r="G2271" s="15" t="n"/>
      <c r="H2271" s="15" t="n"/>
      <c r="I2271" s="15" t="n"/>
      <c r="J2271" s="15">
        <f>C2268+F2268+G2268-I2268</f>
        <v/>
      </c>
      <c r="K2271" s="15" t="n"/>
      <c r="L2271" s="15">
        <f>K2268*Setup!$B$6</f>
        <v/>
      </c>
      <c r="M2271" s="15">
        <f>J2268-L2268</f>
        <v/>
      </c>
      <c r="N2271" s="21" t="n"/>
    </row>
    <row r="2272">
      <c r="A2272" s="295" t="n"/>
      <c r="B2272" s="14" t="n"/>
      <c r="C2272" s="15" t="n"/>
      <c r="D2272" s="15" t="n"/>
      <c r="E2272" s="15">
        <f>D2269*Setup!$B$5</f>
        <v/>
      </c>
      <c r="F2272" s="15">
        <f>D2269-E2269</f>
        <v/>
      </c>
      <c r="G2272" s="15" t="n"/>
      <c r="H2272" s="15" t="n"/>
      <c r="I2272" s="15" t="n"/>
      <c r="J2272" s="15">
        <f>C2269+F2269+G2269-I2269</f>
        <v/>
      </c>
      <c r="K2272" s="15" t="n"/>
      <c r="L2272" s="15">
        <f>K2269*Setup!$B$6</f>
        <v/>
      </c>
      <c r="M2272" s="15">
        <f>J2269-L2269</f>
        <v/>
      </c>
      <c r="N2272" s="21" t="n"/>
    </row>
    <row r="2273">
      <c r="A2273" s="295" t="n"/>
      <c r="B2273" s="14" t="n"/>
      <c r="C2273" s="15" t="n"/>
      <c r="D2273" s="15" t="n"/>
      <c r="E2273" s="15">
        <f>D2270*Setup!$B$5</f>
        <v/>
      </c>
      <c r="F2273" s="15">
        <f>D2270-E2270</f>
        <v/>
      </c>
      <c r="G2273" s="15" t="n"/>
      <c r="H2273" s="15" t="n"/>
      <c r="I2273" s="15" t="n"/>
      <c r="J2273" s="15">
        <f>C2270+F2270+G2270-I2270</f>
        <v/>
      </c>
      <c r="K2273" s="15" t="n"/>
      <c r="L2273" s="15">
        <f>K2270*Setup!$B$6</f>
        <v/>
      </c>
      <c r="M2273" s="15">
        <f>J2270-L2270</f>
        <v/>
      </c>
      <c r="N2273" s="21" t="n"/>
    </row>
    <row r="2274">
      <c r="A2274" s="295" t="n"/>
      <c r="B2274" s="14" t="n"/>
      <c r="C2274" s="15" t="n"/>
      <c r="D2274" s="15" t="n"/>
      <c r="E2274" s="15">
        <f>D2271*Setup!$B$5</f>
        <v/>
      </c>
      <c r="F2274" s="15">
        <f>D2271-E2271</f>
        <v/>
      </c>
      <c r="G2274" s="15" t="n"/>
      <c r="H2274" s="15" t="n"/>
      <c r="I2274" s="15" t="n"/>
      <c r="J2274" s="15">
        <f>C2271+F2271+G2271-I2271</f>
        <v/>
      </c>
      <c r="K2274" s="15" t="n"/>
      <c r="L2274" s="15">
        <f>K2271*Setup!$B$6</f>
        <v/>
      </c>
      <c r="M2274" s="15">
        <f>J2271-L2271</f>
        <v/>
      </c>
      <c r="N2274" s="21" t="n"/>
    </row>
    <row r="2275">
      <c r="A2275" s="295" t="n"/>
      <c r="B2275" s="14" t="n"/>
      <c r="C2275" s="15" t="n"/>
      <c r="D2275" s="15" t="n"/>
      <c r="E2275" s="15">
        <f>D2272*Setup!$B$5</f>
        <v/>
      </c>
      <c r="F2275" s="15">
        <f>D2272-E2272</f>
        <v/>
      </c>
      <c r="G2275" s="15" t="n"/>
      <c r="H2275" s="15" t="n"/>
      <c r="I2275" s="15" t="n"/>
      <c r="J2275" s="15">
        <f>C2272+F2272+G2272-I2272</f>
        <v/>
      </c>
      <c r="K2275" s="15" t="n"/>
      <c r="L2275" s="15">
        <f>K2272*Setup!$B$6</f>
        <v/>
      </c>
      <c r="M2275" s="15">
        <f>J2272-L2272</f>
        <v/>
      </c>
      <c r="N2275" s="21" t="n"/>
    </row>
    <row r="2276">
      <c r="A2276" s="295" t="n"/>
      <c r="B2276" s="14" t="n"/>
      <c r="C2276" s="15" t="n"/>
      <c r="D2276" s="15" t="n"/>
      <c r="E2276" s="15">
        <f>D2273*Setup!$B$5</f>
        <v/>
      </c>
      <c r="F2276" s="15">
        <f>D2273-E2273</f>
        <v/>
      </c>
      <c r="G2276" s="15" t="n"/>
      <c r="H2276" s="15" t="n"/>
      <c r="I2276" s="15" t="n"/>
      <c r="J2276" s="15">
        <f>C2273+F2273+G2273-I2273</f>
        <v/>
      </c>
      <c r="K2276" s="15" t="n"/>
      <c r="L2276" s="15">
        <f>K2273*Setup!$B$6</f>
        <v/>
      </c>
      <c r="M2276" s="15">
        <f>J2273-L2273</f>
        <v/>
      </c>
      <c r="N2276" s="21" t="n"/>
    </row>
    <row r="2277">
      <c r="A2277" s="295" t="n"/>
      <c r="B2277" s="14" t="n"/>
      <c r="C2277" s="15" t="n"/>
      <c r="D2277" s="15" t="n"/>
      <c r="E2277" s="15">
        <f>D2274*Setup!$B$5</f>
        <v/>
      </c>
      <c r="F2277" s="15">
        <f>D2274-E2274</f>
        <v/>
      </c>
      <c r="G2277" s="15" t="n"/>
      <c r="H2277" s="15" t="n"/>
      <c r="I2277" s="15" t="n"/>
      <c r="J2277" s="15">
        <f>C2274+F2274+G2274-I2274</f>
        <v/>
      </c>
      <c r="K2277" s="15" t="n"/>
      <c r="L2277" s="15">
        <f>K2274*Setup!$B$6</f>
        <v/>
      </c>
      <c r="M2277" s="15">
        <f>J2274-L2274</f>
        <v/>
      </c>
      <c r="N2277" s="21" t="n"/>
    </row>
    <row r="2278">
      <c r="A2278" s="295" t="n"/>
      <c r="B2278" s="14" t="n"/>
      <c r="C2278" s="15" t="n"/>
      <c r="D2278" s="15" t="n"/>
      <c r="E2278" s="15">
        <f>D2275*Setup!$B$5</f>
        <v/>
      </c>
      <c r="F2278" s="15">
        <f>D2275-E2275</f>
        <v/>
      </c>
      <c r="G2278" s="15" t="n"/>
      <c r="H2278" s="15" t="n"/>
      <c r="I2278" s="15" t="n"/>
      <c r="J2278" s="15">
        <f>C2275+F2275+G2275-I2275</f>
        <v/>
      </c>
      <c r="K2278" s="15" t="n"/>
      <c r="L2278" s="15">
        <f>K2275*Setup!$B$6</f>
        <v/>
      </c>
      <c r="M2278" s="15">
        <f>J2275-L2275</f>
        <v/>
      </c>
      <c r="N2278" s="21" t="n"/>
    </row>
    <row r="2279">
      <c r="A2279" s="295" t="n"/>
      <c r="B2279" s="14" t="n"/>
      <c r="C2279" s="15" t="n"/>
      <c r="D2279" s="15" t="n"/>
      <c r="E2279" s="15">
        <f>D2276*Setup!$B$5</f>
        <v/>
      </c>
      <c r="F2279" s="15">
        <f>D2276-E2276</f>
        <v/>
      </c>
      <c r="G2279" s="15" t="n"/>
      <c r="H2279" s="15" t="n"/>
      <c r="I2279" s="15" t="n"/>
      <c r="J2279" s="15">
        <f>C2276+F2276+G2276-I2276</f>
        <v/>
      </c>
      <c r="K2279" s="15" t="n"/>
      <c r="L2279" s="15">
        <f>K2276*Setup!$B$6</f>
        <v/>
      </c>
      <c r="M2279" s="15">
        <f>J2276-L2276</f>
        <v/>
      </c>
      <c r="N2279" s="21" t="n"/>
    </row>
    <row r="2280">
      <c r="A2280" s="295" t="n"/>
      <c r="B2280" s="14" t="n"/>
      <c r="C2280" s="15" t="n"/>
      <c r="D2280" s="15" t="n"/>
      <c r="E2280" s="15">
        <f>D2277*Setup!$B$5</f>
        <v/>
      </c>
      <c r="F2280" s="15">
        <f>D2277-E2277</f>
        <v/>
      </c>
      <c r="G2280" s="15" t="n"/>
      <c r="H2280" s="15" t="n"/>
      <c r="I2280" s="15" t="n"/>
      <c r="J2280" s="15">
        <f>C2277+F2277+G2277-I2277</f>
        <v/>
      </c>
      <c r="K2280" s="15" t="n"/>
      <c r="L2280" s="15">
        <f>K2277*Setup!$B$6</f>
        <v/>
      </c>
      <c r="M2280" s="15">
        <f>J2277-L2277</f>
        <v/>
      </c>
      <c r="N2280" s="21" t="n"/>
    </row>
    <row r="2281">
      <c r="A2281" s="295" t="n"/>
      <c r="B2281" s="14" t="n"/>
      <c r="C2281" s="15" t="n"/>
      <c r="D2281" s="15" t="n"/>
      <c r="E2281" s="15">
        <f>D2278*Setup!$B$5</f>
        <v/>
      </c>
      <c r="F2281" s="15">
        <f>D2278-E2278</f>
        <v/>
      </c>
      <c r="G2281" s="15" t="n"/>
      <c r="H2281" s="15" t="n"/>
      <c r="I2281" s="15" t="n"/>
      <c r="J2281" s="15">
        <f>C2278+F2278+G2278-I2278</f>
        <v/>
      </c>
      <c r="K2281" s="15" t="n"/>
      <c r="L2281" s="15">
        <f>K2278*Setup!$B$6</f>
        <v/>
      </c>
      <c r="M2281" s="15">
        <f>J2278-L2278</f>
        <v/>
      </c>
      <c r="N2281" s="21" t="n"/>
    </row>
    <row r="2282">
      <c r="A2282" s="295" t="n"/>
      <c r="B2282" s="14" t="n"/>
      <c r="C2282" s="15" t="n"/>
      <c r="D2282" s="15" t="n"/>
      <c r="E2282" s="15">
        <f>D2279*Setup!$B$5</f>
        <v/>
      </c>
      <c r="F2282" s="15">
        <f>D2279-E2279</f>
        <v/>
      </c>
      <c r="G2282" s="15" t="n"/>
      <c r="H2282" s="15" t="n"/>
      <c r="I2282" s="15" t="n"/>
      <c r="J2282" s="15">
        <f>C2279+F2279+G2279-I2279</f>
        <v/>
      </c>
      <c r="K2282" s="15" t="n"/>
      <c r="L2282" s="15">
        <f>K2279*Setup!$B$6</f>
        <v/>
      </c>
      <c r="M2282" s="15">
        <f>J2279-L2279</f>
        <v/>
      </c>
      <c r="N2282" s="21" t="n"/>
    </row>
    <row r="2283">
      <c r="A2283" s="295" t="n"/>
      <c r="B2283" s="14" t="n"/>
      <c r="C2283" s="15" t="n"/>
      <c r="D2283" s="15" t="n"/>
      <c r="E2283" s="15">
        <f>D2280*Setup!$B$5</f>
        <v/>
      </c>
      <c r="F2283" s="15">
        <f>D2280-E2280</f>
        <v/>
      </c>
      <c r="G2283" s="15" t="n"/>
      <c r="H2283" s="15" t="n"/>
      <c r="I2283" s="15" t="n"/>
      <c r="J2283" s="15">
        <f>C2280+F2280+G2280-I2280</f>
        <v/>
      </c>
      <c r="K2283" s="15" t="n"/>
      <c r="L2283" s="15">
        <f>K2280*Setup!$B$6</f>
        <v/>
      </c>
      <c r="M2283" s="15">
        <f>J2280-L2280</f>
        <v/>
      </c>
      <c r="N2283" s="21" t="n"/>
    </row>
    <row r="2284">
      <c r="A2284" s="295" t="n"/>
      <c r="B2284" s="14" t="n"/>
      <c r="C2284" s="15" t="n"/>
      <c r="D2284" s="15" t="n"/>
      <c r="E2284" s="15">
        <f>D2281*Setup!$B$5</f>
        <v/>
      </c>
      <c r="F2284" s="15">
        <f>D2281-E2281</f>
        <v/>
      </c>
      <c r="G2284" s="15" t="n"/>
      <c r="H2284" s="15" t="n"/>
      <c r="I2284" s="15" t="n"/>
      <c r="J2284" s="15">
        <f>C2281+F2281+G2281-I2281</f>
        <v/>
      </c>
      <c r="K2284" s="15" t="n"/>
      <c r="L2284" s="15">
        <f>K2281*Setup!$B$6</f>
        <v/>
      </c>
      <c r="M2284" s="15">
        <f>J2281-L2281</f>
        <v/>
      </c>
      <c r="N2284" s="21" t="n"/>
    </row>
    <row r="2285">
      <c r="A2285" s="295" t="n"/>
      <c r="B2285" s="14" t="n"/>
      <c r="C2285" s="15" t="n"/>
      <c r="D2285" s="15" t="n"/>
      <c r="E2285" s="15">
        <f>D2282*Setup!$B$5</f>
        <v/>
      </c>
      <c r="F2285" s="15">
        <f>D2282-E2282</f>
        <v/>
      </c>
      <c r="G2285" s="15" t="n"/>
      <c r="H2285" s="15" t="n"/>
      <c r="I2285" s="15" t="n"/>
      <c r="J2285" s="15">
        <f>C2282+F2282+G2282-I2282</f>
        <v/>
      </c>
      <c r="K2285" s="15" t="n"/>
      <c r="L2285" s="15">
        <f>K2282*Setup!$B$6</f>
        <v/>
      </c>
      <c r="M2285" s="15">
        <f>J2282-L2282</f>
        <v/>
      </c>
      <c r="N2285" s="21" t="n"/>
    </row>
    <row r="2286">
      <c r="A2286" s="295" t="n"/>
      <c r="B2286" s="14" t="n"/>
      <c r="C2286" s="15" t="n"/>
      <c r="D2286" s="15" t="n"/>
      <c r="E2286" s="15">
        <f>D2283*Setup!$B$5</f>
        <v/>
      </c>
      <c r="F2286" s="15">
        <f>D2283-E2283</f>
        <v/>
      </c>
      <c r="G2286" s="15" t="n"/>
      <c r="H2286" s="15" t="n"/>
      <c r="I2286" s="15" t="n"/>
      <c r="J2286" s="15">
        <f>C2283+F2283+G2283-I2283</f>
        <v/>
      </c>
      <c r="K2286" s="15" t="n"/>
      <c r="L2286" s="15">
        <f>K2283*Setup!$B$6</f>
        <v/>
      </c>
      <c r="M2286" s="15">
        <f>J2283-L2283</f>
        <v/>
      </c>
      <c r="N2286" s="21" t="n"/>
    </row>
    <row r="2287">
      <c r="A2287" s="295" t="n"/>
      <c r="B2287" s="14" t="n"/>
      <c r="C2287" s="15" t="n"/>
      <c r="D2287" s="15" t="n"/>
      <c r="E2287" s="15">
        <f>D2284*Setup!$B$5</f>
        <v/>
      </c>
      <c r="F2287" s="15">
        <f>D2284-E2284</f>
        <v/>
      </c>
      <c r="G2287" s="15" t="n"/>
      <c r="H2287" s="15" t="n"/>
      <c r="I2287" s="15" t="n"/>
      <c r="J2287" s="15">
        <f>C2284+F2284+G2284-I2284</f>
        <v/>
      </c>
      <c r="K2287" s="15" t="n"/>
      <c r="L2287" s="15">
        <f>K2284*Setup!$B$6</f>
        <v/>
      </c>
      <c r="M2287" s="15">
        <f>J2284-L2284</f>
        <v/>
      </c>
      <c r="N2287" s="21" t="n"/>
    </row>
    <row r="2288">
      <c r="A2288" s="295" t="n"/>
      <c r="B2288" s="14" t="n"/>
      <c r="C2288" s="15" t="n"/>
      <c r="D2288" s="15" t="n"/>
      <c r="E2288" s="15">
        <f>D2285*Setup!$B$5</f>
        <v/>
      </c>
      <c r="F2288" s="15">
        <f>D2285-E2285</f>
        <v/>
      </c>
      <c r="G2288" s="15" t="n"/>
      <c r="H2288" s="15" t="n"/>
      <c r="I2288" s="15" t="n"/>
      <c r="J2288" s="15">
        <f>C2285+F2285+G2285-I2285</f>
        <v/>
      </c>
      <c r="K2288" s="15" t="n"/>
      <c r="L2288" s="15">
        <f>K2285*Setup!$B$6</f>
        <v/>
      </c>
      <c r="M2288" s="15">
        <f>J2285-L2285</f>
        <v/>
      </c>
      <c r="N2288" s="21" t="n"/>
    </row>
    <row r="2289">
      <c r="A2289" s="295" t="n"/>
      <c r="B2289" s="14" t="n"/>
      <c r="C2289" s="15" t="n"/>
      <c r="D2289" s="15" t="n"/>
      <c r="E2289" s="15">
        <f>D2286*Setup!$B$5</f>
        <v/>
      </c>
      <c r="F2289" s="15">
        <f>D2286-E2286</f>
        <v/>
      </c>
      <c r="G2289" s="15" t="n"/>
      <c r="H2289" s="15" t="n"/>
      <c r="I2289" s="15" t="n"/>
      <c r="J2289" s="15">
        <f>C2286+F2286+G2286-I2286</f>
        <v/>
      </c>
      <c r="K2289" s="15" t="n"/>
      <c r="L2289" s="15">
        <f>K2286*Setup!$B$6</f>
        <v/>
      </c>
      <c r="M2289" s="15">
        <f>J2286-L2286</f>
        <v/>
      </c>
      <c r="N2289" s="21" t="n"/>
    </row>
    <row r="2290">
      <c r="A2290" s="295" t="n"/>
      <c r="B2290" s="14" t="n"/>
      <c r="C2290" s="15" t="n"/>
      <c r="D2290" s="15" t="n"/>
      <c r="E2290" s="15">
        <f>D2287*Setup!$B$5</f>
        <v/>
      </c>
      <c r="F2290" s="15">
        <f>D2287-E2287</f>
        <v/>
      </c>
      <c r="G2290" s="15" t="n"/>
      <c r="H2290" s="15" t="n"/>
      <c r="I2290" s="15" t="n"/>
      <c r="J2290" s="15">
        <f>C2287+F2287+G2287-I2287</f>
        <v/>
      </c>
      <c r="K2290" s="15" t="n"/>
      <c r="L2290" s="15">
        <f>K2287*Setup!$B$6</f>
        <v/>
      </c>
      <c r="M2290" s="15">
        <f>J2287-L2287</f>
        <v/>
      </c>
      <c r="N2290" s="21" t="n"/>
    </row>
    <row r="2291">
      <c r="A2291" s="295" t="n"/>
      <c r="B2291" s="14" t="n"/>
      <c r="C2291" s="15" t="n"/>
      <c r="D2291" s="15" t="n"/>
      <c r="E2291" s="15">
        <f>D2288*Setup!$B$5</f>
        <v/>
      </c>
      <c r="F2291" s="15">
        <f>D2288-E2288</f>
        <v/>
      </c>
      <c r="G2291" s="15" t="n"/>
      <c r="H2291" s="15" t="n"/>
      <c r="I2291" s="15" t="n"/>
      <c r="J2291" s="15">
        <f>C2288+F2288+G2288-I2288</f>
        <v/>
      </c>
      <c r="K2291" s="15" t="n"/>
      <c r="L2291" s="15">
        <f>K2288*Setup!$B$6</f>
        <v/>
      </c>
      <c r="M2291" s="15">
        <f>J2288-L2288</f>
        <v/>
      </c>
      <c r="N2291" s="21" t="n"/>
    </row>
    <row r="2292">
      <c r="A2292" s="295" t="n"/>
      <c r="B2292" s="14" t="n"/>
      <c r="C2292" s="15" t="n"/>
      <c r="D2292" s="15" t="n"/>
      <c r="E2292" s="15">
        <f>D2289*Setup!$B$5</f>
        <v/>
      </c>
      <c r="F2292" s="15">
        <f>D2289-E2289</f>
        <v/>
      </c>
      <c r="G2292" s="15" t="n"/>
      <c r="H2292" s="15" t="n"/>
      <c r="I2292" s="15" t="n"/>
      <c r="J2292" s="15">
        <f>C2289+F2289+G2289-I2289</f>
        <v/>
      </c>
      <c r="K2292" s="15" t="n"/>
      <c r="L2292" s="15">
        <f>K2289*Setup!$B$6</f>
        <v/>
      </c>
      <c r="M2292" s="15">
        <f>J2289-L2289</f>
        <v/>
      </c>
      <c r="N2292" s="21" t="n"/>
    </row>
    <row r="2293">
      <c r="A2293" s="295" t="n"/>
      <c r="B2293" s="14" t="n"/>
      <c r="C2293" s="15" t="n"/>
      <c r="D2293" s="15" t="n"/>
      <c r="E2293" s="15">
        <f>D2290*Setup!$B$5</f>
        <v/>
      </c>
      <c r="F2293" s="15">
        <f>D2290-E2290</f>
        <v/>
      </c>
      <c r="G2293" s="15" t="n"/>
      <c r="H2293" s="15" t="n"/>
      <c r="I2293" s="15" t="n"/>
      <c r="J2293" s="15">
        <f>C2290+F2290+G2290-I2290</f>
        <v/>
      </c>
      <c r="K2293" s="15" t="n"/>
      <c r="L2293" s="15">
        <f>K2290*Setup!$B$6</f>
        <v/>
      </c>
      <c r="M2293" s="15">
        <f>J2290-L2290</f>
        <v/>
      </c>
      <c r="N2293" s="21" t="n"/>
    </row>
    <row r="2294">
      <c r="A2294" s="295" t="n"/>
      <c r="B2294" s="14" t="n"/>
      <c r="C2294" s="15" t="n"/>
      <c r="D2294" s="15" t="n"/>
      <c r="E2294" s="15">
        <f>D2291*Setup!$B$5</f>
        <v/>
      </c>
      <c r="F2294" s="15">
        <f>D2291-E2291</f>
        <v/>
      </c>
      <c r="G2294" s="15" t="n"/>
      <c r="H2294" s="15" t="n"/>
      <c r="I2294" s="15" t="n"/>
      <c r="J2294" s="15">
        <f>C2291+F2291+G2291-I2291</f>
        <v/>
      </c>
      <c r="K2294" s="15" t="n"/>
      <c r="L2294" s="15">
        <f>K2291*Setup!$B$6</f>
        <v/>
      </c>
      <c r="M2294" s="15">
        <f>J2291-L2291</f>
        <v/>
      </c>
      <c r="N2294" s="21" t="n"/>
    </row>
    <row r="2295">
      <c r="A2295" s="295" t="n"/>
      <c r="B2295" s="14" t="n"/>
      <c r="C2295" s="15" t="n"/>
      <c r="D2295" s="15" t="n"/>
      <c r="E2295" s="15">
        <f>D2292*Setup!$B$5</f>
        <v/>
      </c>
      <c r="F2295" s="15">
        <f>D2292-E2292</f>
        <v/>
      </c>
      <c r="G2295" s="15" t="n"/>
      <c r="H2295" s="15" t="n"/>
      <c r="I2295" s="15" t="n"/>
      <c r="J2295" s="15">
        <f>C2292+F2292+G2292-I2292</f>
        <v/>
      </c>
      <c r="K2295" s="15" t="n"/>
      <c r="L2295" s="15">
        <f>K2292*Setup!$B$6</f>
        <v/>
      </c>
      <c r="M2295" s="15">
        <f>J2292-L2292</f>
        <v/>
      </c>
      <c r="N2295" s="21" t="n"/>
    </row>
    <row r="2296">
      <c r="A2296" s="295" t="n"/>
      <c r="B2296" s="14" t="n"/>
      <c r="C2296" s="15" t="n"/>
      <c r="D2296" s="15" t="n"/>
      <c r="E2296" s="15">
        <f>D2293*Setup!$B$5</f>
        <v/>
      </c>
      <c r="F2296" s="15">
        <f>D2293-E2293</f>
        <v/>
      </c>
      <c r="G2296" s="15" t="n"/>
      <c r="H2296" s="15" t="n"/>
      <c r="I2296" s="15" t="n"/>
      <c r="J2296" s="15">
        <f>C2293+F2293+G2293-I2293</f>
        <v/>
      </c>
      <c r="K2296" s="15" t="n"/>
      <c r="L2296" s="15">
        <f>K2293*Setup!$B$6</f>
        <v/>
      </c>
      <c r="M2296" s="15">
        <f>J2293-L2293</f>
        <v/>
      </c>
      <c r="N2296" s="21" t="n"/>
    </row>
    <row r="2297">
      <c r="A2297" s="295" t="n"/>
      <c r="B2297" s="14" t="n"/>
      <c r="C2297" s="15" t="n"/>
      <c r="D2297" s="15" t="n"/>
      <c r="E2297" s="15">
        <f>D2294*Setup!$B$5</f>
        <v/>
      </c>
      <c r="F2297" s="15">
        <f>D2294-E2294</f>
        <v/>
      </c>
      <c r="G2297" s="15" t="n"/>
      <c r="H2297" s="15" t="n"/>
      <c r="I2297" s="15" t="n"/>
      <c r="J2297" s="15">
        <f>C2294+F2294+G2294-I2294</f>
        <v/>
      </c>
      <c r="K2297" s="15" t="n"/>
      <c r="L2297" s="15">
        <f>K2294*Setup!$B$6</f>
        <v/>
      </c>
      <c r="M2297" s="15">
        <f>J2294-L2294</f>
        <v/>
      </c>
      <c r="N2297" s="21" t="n"/>
    </row>
    <row r="2298">
      <c r="A2298" s="295" t="n"/>
      <c r="B2298" s="14" t="n"/>
      <c r="C2298" s="15" t="n"/>
      <c r="D2298" s="15" t="n"/>
      <c r="E2298" s="15">
        <f>D2295*Setup!$B$5</f>
        <v/>
      </c>
      <c r="F2298" s="15">
        <f>D2295-E2295</f>
        <v/>
      </c>
      <c r="G2298" s="15" t="n"/>
      <c r="H2298" s="15" t="n"/>
      <c r="I2298" s="15" t="n"/>
      <c r="J2298" s="15">
        <f>C2295+F2295+G2295-I2295</f>
        <v/>
      </c>
      <c r="K2298" s="15" t="n"/>
      <c r="L2298" s="15">
        <f>K2295*Setup!$B$6</f>
        <v/>
      </c>
      <c r="M2298" s="15">
        <f>J2295-L2295</f>
        <v/>
      </c>
      <c r="N2298" s="21" t="n"/>
    </row>
    <row r="2299">
      <c r="A2299" s="295" t="n"/>
      <c r="B2299" s="14" t="n"/>
      <c r="C2299" s="15" t="n"/>
      <c r="D2299" s="15" t="n"/>
      <c r="E2299" s="15">
        <f>D2296*Setup!$B$5</f>
        <v/>
      </c>
      <c r="F2299" s="15">
        <f>D2296-E2296</f>
        <v/>
      </c>
      <c r="G2299" s="15" t="n"/>
      <c r="H2299" s="15" t="n"/>
      <c r="I2299" s="15" t="n"/>
      <c r="J2299" s="15">
        <f>C2296+F2296+G2296-I2296</f>
        <v/>
      </c>
      <c r="K2299" s="15" t="n"/>
      <c r="L2299" s="15">
        <f>K2296*Setup!$B$6</f>
        <v/>
      </c>
      <c r="M2299" s="15">
        <f>J2296-L2296</f>
        <v/>
      </c>
      <c r="N2299" s="21" t="n"/>
    </row>
    <row r="2300">
      <c r="A2300" s="295" t="n"/>
      <c r="B2300" s="14" t="n"/>
      <c r="C2300" s="15" t="n"/>
      <c r="D2300" s="15" t="n"/>
      <c r="E2300" s="15">
        <f>D2297*Setup!$B$5</f>
        <v/>
      </c>
      <c r="F2300" s="15">
        <f>D2297-E2297</f>
        <v/>
      </c>
      <c r="G2300" s="15" t="n"/>
      <c r="H2300" s="15" t="n"/>
      <c r="I2300" s="15" t="n"/>
      <c r="J2300" s="15">
        <f>C2297+F2297+G2297-I2297</f>
        <v/>
      </c>
      <c r="K2300" s="15" t="n"/>
      <c r="L2300" s="15">
        <f>K2297*Setup!$B$6</f>
        <v/>
      </c>
      <c r="M2300" s="15">
        <f>J2297-L2297</f>
        <v/>
      </c>
      <c r="N2300" s="21" t="n"/>
    </row>
    <row r="2301">
      <c r="A2301" s="295" t="n"/>
      <c r="B2301" s="14" t="n"/>
      <c r="C2301" s="15" t="n"/>
      <c r="D2301" s="15" t="n"/>
      <c r="E2301" s="15">
        <f>D2298*Setup!$B$5</f>
        <v/>
      </c>
      <c r="F2301" s="15">
        <f>D2298-E2298</f>
        <v/>
      </c>
      <c r="G2301" s="15" t="n"/>
      <c r="H2301" s="15" t="n"/>
      <c r="I2301" s="15" t="n"/>
      <c r="J2301" s="15">
        <f>C2298+F2298+G2298-I2298</f>
        <v/>
      </c>
      <c r="K2301" s="15" t="n"/>
      <c r="L2301" s="15">
        <f>K2298*Setup!$B$6</f>
        <v/>
      </c>
      <c r="M2301" s="15">
        <f>J2298-L2298</f>
        <v/>
      </c>
      <c r="N2301" s="21" t="n"/>
    </row>
    <row r="2302">
      <c r="A2302" s="295" t="n"/>
      <c r="B2302" s="14" t="n"/>
      <c r="C2302" s="15" t="n"/>
      <c r="D2302" s="15" t="n"/>
      <c r="E2302" s="15">
        <f>D2299*Setup!$B$5</f>
        <v/>
      </c>
      <c r="F2302" s="15">
        <f>D2299-E2299</f>
        <v/>
      </c>
      <c r="G2302" s="15" t="n"/>
      <c r="H2302" s="15" t="n"/>
      <c r="I2302" s="15" t="n"/>
      <c r="J2302" s="15">
        <f>C2299+F2299+G2299-I2299</f>
        <v/>
      </c>
      <c r="K2302" s="15" t="n"/>
      <c r="L2302" s="15">
        <f>K2299*Setup!$B$6</f>
        <v/>
      </c>
      <c r="M2302" s="15">
        <f>J2299-L2299</f>
        <v/>
      </c>
      <c r="N2302" s="21" t="n"/>
    </row>
    <row r="2303">
      <c r="A2303" s="295" t="n"/>
      <c r="B2303" s="14" t="n"/>
      <c r="C2303" s="15" t="n"/>
      <c r="D2303" s="15" t="n"/>
      <c r="E2303" s="15">
        <f>D2300*Setup!$B$5</f>
        <v/>
      </c>
      <c r="F2303" s="15">
        <f>D2300-E2300</f>
        <v/>
      </c>
      <c r="G2303" s="15" t="n"/>
      <c r="H2303" s="15" t="n"/>
      <c r="I2303" s="15" t="n"/>
      <c r="J2303" s="15">
        <f>C2300+F2300+G2300-I2300</f>
        <v/>
      </c>
      <c r="K2303" s="15" t="n"/>
      <c r="L2303" s="15">
        <f>K2300*Setup!$B$6</f>
        <v/>
      </c>
      <c r="M2303" s="15">
        <f>J2300-L2300</f>
        <v/>
      </c>
      <c r="N2303" s="21" t="n"/>
    </row>
    <row r="2304">
      <c r="A2304" s="295" t="n"/>
      <c r="B2304" s="14" t="n"/>
      <c r="C2304" s="15" t="n"/>
      <c r="D2304" s="15" t="n"/>
      <c r="E2304" s="15">
        <f>D2301*Setup!$B$5</f>
        <v/>
      </c>
      <c r="F2304" s="15">
        <f>D2301-E2301</f>
        <v/>
      </c>
      <c r="G2304" s="15" t="n"/>
      <c r="H2304" s="15" t="n"/>
      <c r="I2304" s="15" t="n"/>
      <c r="J2304" s="15">
        <f>C2301+F2301+G2301-I2301</f>
        <v/>
      </c>
      <c r="K2304" s="15" t="n"/>
      <c r="L2304" s="15">
        <f>K2301*Setup!$B$6</f>
        <v/>
      </c>
      <c r="M2304" s="15">
        <f>J2301-L2301</f>
        <v/>
      </c>
      <c r="N2304" s="21" t="n"/>
    </row>
    <row r="2305">
      <c r="A2305" s="295" t="n"/>
      <c r="B2305" s="14" t="n"/>
      <c r="C2305" s="15" t="n"/>
      <c r="D2305" s="15" t="n"/>
      <c r="E2305" s="15">
        <f>D2302*Setup!$B$5</f>
        <v/>
      </c>
      <c r="F2305" s="15">
        <f>D2302-E2302</f>
        <v/>
      </c>
      <c r="G2305" s="15" t="n"/>
      <c r="H2305" s="15" t="n"/>
      <c r="I2305" s="15" t="n"/>
      <c r="J2305" s="15">
        <f>C2302+F2302+G2302-I2302</f>
        <v/>
      </c>
      <c r="K2305" s="15" t="n"/>
      <c r="L2305" s="15">
        <f>K2302*Setup!$B$6</f>
        <v/>
      </c>
      <c r="M2305" s="15">
        <f>J2302-L2302</f>
        <v/>
      </c>
      <c r="N2305" s="21" t="n"/>
    </row>
    <row r="2306">
      <c r="A2306" s="295" t="n"/>
      <c r="B2306" s="14" t="n"/>
      <c r="C2306" s="15" t="n"/>
      <c r="D2306" s="15" t="n"/>
      <c r="E2306" s="15">
        <f>D2303*Setup!$B$5</f>
        <v/>
      </c>
      <c r="F2306" s="15">
        <f>D2303-E2303</f>
        <v/>
      </c>
      <c r="G2306" s="15" t="n"/>
      <c r="H2306" s="15" t="n"/>
      <c r="I2306" s="15" t="n"/>
      <c r="J2306" s="15">
        <f>C2303+F2303+G2303-I2303</f>
        <v/>
      </c>
      <c r="K2306" s="15" t="n"/>
      <c r="L2306" s="15">
        <f>K2303*Setup!$B$6</f>
        <v/>
      </c>
      <c r="M2306" s="15">
        <f>J2303-L2303</f>
        <v/>
      </c>
      <c r="N2306" s="21" t="n"/>
    </row>
    <row r="2307">
      <c r="A2307" s="295" t="n"/>
      <c r="B2307" s="14" t="n"/>
      <c r="C2307" s="15" t="n"/>
      <c r="D2307" s="15" t="n"/>
      <c r="E2307" s="15">
        <f>D2304*Setup!$B$5</f>
        <v/>
      </c>
      <c r="F2307" s="15">
        <f>D2304-E2304</f>
        <v/>
      </c>
      <c r="G2307" s="15" t="n"/>
      <c r="H2307" s="15" t="n"/>
      <c r="I2307" s="15" t="n"/>
      <c r="J2307" s="15">
        <f>C2304+F2304+G2304-I2304</f>
        <v/>
      </c>
      <c r="K2307" s="15" t="n"/>
      <c r="L2307" s="15">
        <f>K2304*Setup!$B$6</f>
        <v/>
      </c>
      <c r="M2307" s="15">
        <f>J2304-L2304</f>
        <v/>
      </c>
      <c r="N2307" s="21" t="n"/>
    </row>
    <row r="2308">
      <c r="A2308" s="295" t="n"/>
      <c r="B2308" s="14" t="n"/>
      <c r="C2308" s="15" t="n"/>
      <c r="D2308" s="15" t="n"/>
      <c r="E2308" s="15">
        <f>D2305*Setup!$B$5</f>
        <v/>
      </c>
      <c r="F2308" s="15">
        <f>D2305-E2305</f>
        <v/>
      </c>
      <c r="G2308" s="15" t="n"/>
      <c r="H2308" s="15" t="n"/>
      <c r="I2308" s="15" t="n"/>
      <c r="J2308" s="15">
        <f>C2305+F2305+G2305-I2305</f>
        <v/>
      </c>
      <c r="K2308" s="15" t="n"/>
      <c r="L2308" s="15">
        <f>K2305*Setup!$B$6</f>
        <v/>
      </c>
      <c r="M2308" s="15">
        <f>J2305-L2305</f>
        <v/>
      </c>
      <c r="N2308" s="21" t="n"/>
    </row>
    <row r="2309">
      <c r="A2309" s="295" t="n"/>
      <c r="B2309" s="14" t="n"/>
      <c r="C2309" s="15" t="n"/>
      <c r="D2309" s="15" t="n"/>
      <c r="E2309" s="15">
        <f>D2306*Setup!$B$5</f>
        <v/>
      </c>
      <c r="F2309" s="15">
        <f>D2306-E2306</f>
        <v/>
      </c>
      <c r="G2309" s="15" t="n"/>
      <c r="H2309" s="15" t="n"/>
      <c r="I2309" s="15" t="n"/>
      <c r="J2309" s="15">
        <f>C2306+F2306+G2306-I2306</f>
        <v/>
      </c>
      <c r="K2309" s="15" t="n"/>
      <c r="L2309" s="15">
        <f>K2306*Setup!$B$6</f>
        <v/>
      </c>
      <c r="M2309" s="15">
        <f>J2306-L2306</f>
        <v/>
      </c>
      <c r="N2309" s="21" t="n"/>
    </row>
    <row r="2310">
      <c r="A2310" s="295" t="n"/>
      <c r="B2310" s="14" t="n"/>
      <c r="C2310" s="15" t="n"/>
      <c r="D2310" s="15" t="n"/>
      <c r="E2310" s="15">
        <f>D2307*Setup!$B$5</f>
        <v/>
      </c>
      <c r="F2310" s="15">
        <f>D2307-E2307</f>
        <v/>
      </c>
      <c r="G2310" s="15" t="n"/>
      <c r="H2310" s="15" t="n"/>
      <c r="I2310" s="15" t="n"/>
      <c r="J2310" s="15">
        <f>C2307+F2307+G2307-I2307</f>
        <v/>
      </c>
      <c r="K2310" s="15" t="n"/>
      <c r="L2310" s="15">
        <f>K2307*Setup!$B$6</f>
        <v/>
      </c>
      <c r="M2310" s="15">
        <f>J2307-L2307</f>
        <v/>
      </c>
      <c r="N2310" s="21" t="n"/>
    </row>
    <row r="2311">
      <c r="A2311" s="295" t="n"/>
      <c r="B2311" s="14" t="n"/>
      <c r="C2311" s="15" t="n"/>
      <c r="D2311" s="15" t="n"/>
      <c r="E2311" s="15">
        <f>D2308*Setup!$B$5</f>
        <v/>
      </c>
      <c r="F2311" s="15">
        <f>D2308-E2308</f>
        <v/>
      </c>
      <c r="G2311" s="15" t="n"/>
      <c r="H2311" s="15" t="n"/>
      <c r="I2311" s="15" t="n"/>
      <c r="J2311" s="15">
        <f>C2308+F2308+G2308-I2308</f>
        <v/>
      </c>
      <c r="K2311" s="15" t="n"/>
      <c r="L2311" s="15">
        <f>K2308*Setup!$B$6</f>
        <v/>
      </c>
      <c r="M2311" s="15">
        <f>J2308-L2308</f>
        <v/>
      </c>
      <c r="N2311" s="21" t="n"/>
    </row>
    <row r="2312">
      <c r="A2312" s="295" t="n"/>
      <c r="B2312" s="14" t="n"/>
      <c r="C2312" s="15" t="n"/>
      <c r="D2312" s="15" t="n"/>
      <c r="E2312" s="15">
        <f>D2309*Setup!$B$5</f>
        <v/>
      </c>
      <c r="F2312" s="15">
        <f>D2309-E2309</f>
        <v/>
      </c>
      <c r="G2312" s="15" t="n"/>
      <c r="H2312" s="15" t="n"/>
      <c r="I2312" s="15" t="n"/>
      <c r="J2312" s="15">
        <f>C2309+F2309+G2309-I2309</f>
        <v/>
      </c>
      <c r="K2312" s="15" t="n"/>
      <c r="L2312" s="15">
        <f>K2309*Setup!$B$6</f>
        <v/>
      </c>
      <c r="M2312" s="15">
        <f>J2309-L2309</f>
        <v/>
      </c>
      <c r="N2312" s="21" t="n"/>
    </row>
    <row r="2313">
      <c r="A2313" s="295" t="n"/>
      <c r="B2313" s="14" t="n"/>
      <c r="C2313" s="15" t="n"/>
      <c r="D2313" s="15" t="n"/>
      <c r="E2313" s="15">
        <f>D2310*Setup!$B$5</f>
        <v/>
      </c>
      <c r="F2313" s="15">
        <f>D2310-E2310</f>
        <v/>
      </c>
      <c r="G2313" s="15" t="n"/>
      <c r="H2313" s="15" t="n"/>
      <c r="I2313" s="15" t="n"/>
      <c r="J2313" s="15">
        <f>C2310+F2310+G2310-I2310</f>
        <v/>
      </c>
      <c r="K2313" s="15" t="n"/>
      <c r="L2313" s="15">
        <f>K2310*Setup!$B$6</f>
        <v/>
      </c>
      <c r="M2313" s="15">
        <f>J2310-L2310</f>
        <v/>
      </c>
      <c r="N2313" s="21" t="n"/>
    </row>
    <row r="2314">
      <c r="A2314" s="295" t="n"/>
      <c r="B2314" s="14" t="n"/>
      <c r="C2314" s="15" t="n"/>
      <c r="D2314" s="15" t="n"/>
      <c r="E2314" s="15">
        <f>D2311*Setup!$B$5</f>
        <v/>
      </c>
      <c r="F2314" s="15">
        <f>D2311-E2311</f>
        <v/>
      </c>
      <c r="G2314" s="15" t="n"/>
      <c r="H2314" s="15" t="n"/>
      <c r="I2314" s="15" t="n"/>
      <c r="J2314" s="15">
        <f>C2311+F2311+G2311-I2311</f>
        <v/>
      </c>
      <c r="K2314" s="15" t="n"/>
      <c r="L2314" s="15">
        <f>K2311*Setup!$B$6</f>
        <v/>
      </c>
      <c r="M2314" s="15">
        <f>J2311-L2311</f>
        <v/>
      </c>
      <c r="N2314" s="21" t="n"/>
    </row>
    <row r="2315">
      <c r="A2315" s="295" t="n"/>
      <c r="B2315" s="14" t="n"/>
      <c r="C2315" s="15" t="n"/>
      <c r="D2315" s="15" t="n"/>
      <c r="E2315" s="15">
        <f>D2312*Setup!$B$5</f>
        <v/>
      </c>
      <c r="F2315" s="15">
        <f>D2312-E2312</f>
        <v/>
      </c>
      <c r="G2315" s="15" t="n"/>
      <c r="H2315" s="15" t="n"/>
      <c r="I2315" s="15" t="n"/>
      <c r="J2315" s="15">
        <f>C2312+F2312+G2312-I2312</f>
        <v/>
      </c>
      <c r="K2315" s="15" t="n"/>
      <c r="L2315" s="15">
        <f>K2312*Setup!$B$6</f>
        <v/>
      </c>
      <c r="M2315" s="15">
        <f>J2312-L2312</f>
        <v/>
      </c>
      <c r="N2315" s="21" t="n"/>
    </row>
    <row r="2316">
      <c r="A2316" s="295" t="n"/>
      <c r="B2316" s="14" t="n"/>
      <c r="C2316" s="15" t="n"/>
      <c r="D2316" s="15" t="n"/>
      <c r="E2316" s="15">
        <f>D2313*Setup!$B$5</f>
        <v/>
      </c>
      <c r="F2316" s="15">
        <f>D2313-E2313</f>
        <v/>
      </c>
      <c r="G2316" s="15" t="n"/>
      <c r="H2316" s="15" t="n"/>
      <c r="I2316" s="15" t="n"/>
      <c r="J2316" s="15">
        <f>C2313+F2313+G2313-I2313</f>
        <v/>
      </c>
      <c r="K2316" s="15" t="n"/>
      <c r="L2316" s="15">
        <f>K2313*Setup!$B$6</f>
        <v/>
      </c>
      <c r="M2316" s="15">
        <f>J2313-L2313</f>
        <v/>
      </c>
      <c r="N2316" s="21" t="n"/>
    </row>
    <row r="2317">
      <c r="A2317" s="295" t="n"/>
      <c r="B2317" s="14" t="n"/>
      <c r="C2317" s="15" t="n"/>
      <c r="D2317" s="15" t="n"/>
      <c r="E2317" s="15">
        <f>D2314*Setup!$B$5</f>
        <v/>
      </c>
      <c r="F2317" s="15">
        <f>D2314-E2314</f>
        <v/>
      </c>
      <c r="G2317" s="15" t="n"/>
      <c r="H2317" s="15" t="n"/>
      <c r="I2317" s="15" t="n"/>
      <c r="J2317" s="15">
        <f>C2314+F2314+G2314-I2314</f>
        <v/>
      </c>
      <c r="K2317" s="15" t="n"/>
      <c r="L2317" s="15">
        <f>K2314*Setup!$B$6</f>
        <v/>
      </c>
      <c r="M2317" s="15">
        <f>J2314-L2314</f>
        <v/>
      </c>
      <c r="N2317" s="21" t="n"/>
    </row>
    <row r="2318">
      <c r="A2318" s="295" t="n"/>
      <c r="B2318" s="14" t="n"/>
      <c r="C2318" s="15" t="n"/>
      <c r="D2318" s="15" t="n"/>
      <c r="E2318" s="15">
        <f>D2315*Setup!$B$5</f>
        <v/>
      </c>
      <c r="F2318" s="15">
        <f>D2315-E2315</f>
        <v/>
      </c>
      <c r="G2318" s="15" t="n"/>
      <c r="H2318" s="15" t="n"/>
      <c r="I2318" s="15" t="n"/>
      <c r="J2318" s="15">
        <f>C2315+F2315+G2315-I2315</f>
        <v/>
      </c>
      <c r="K2318" s="15" t="n"/>
      <c r="L2318" s="15">
        <f>K2315*Setup!$B$6</f>
        <v/>
      </c>
      <c r="M2318" s="15">
        <f>J2315-L2315</f>
        <v/>
      </c>
      <c r="N2318" s="21" t="n"/>
    </row>
    <row r="2319">
      <c r="A2319" s="295" t="n"/>
      <c r="B2319" s="14" t="n"/>
      <c r="C2319" s="15" t="n"/>
      <c r="D2319" s="15" t="n"/>
      <c r="E2319" s="15">
        <f>D2316*Setup!$B$5</f>
        <v/>
      </c>
      <c r="F2319" s="15">
        <f>D2316-E2316</f>
        <v/>
      </c>
      <c r="G2319" s="15" t="n"/>
      <c r="H2319" s="15" t="n"/>
      <c r="I2319" s="15" t="n"/>
      <c r="J2319" s="15">
        <f>C2316+F2316+G2316-I2316</f>
        <v/>
      </c>
      <c r="K2319" s="15" t="n"/>
      <c r="L2319" s="15">
        <f>K2316*Setup!$B$6</f>
        <v/>
      </c>
      <c r="M2319" s="15">
        <f>J2316-L2316</f>
        <v/>
      </c>
      <c r="N2319" s="21" t="n"/>
    </row>
    <row r="2320">
      <c r="A2320" s="295" t="n"/>
      <c r="B2320" s="14" t="n"/>
      <c r="C2320" s="15" t="n"/>
      <c r="D2320" s="15" t="n"/>
      <c r="E2320" s="15">
        <f>D2317*Setup!$B$5</f>
        <v/>
      </c>
      <c r="F2320" s="15">
        <f>D2317-E2317</f>
        <v/>
      </c>
      <c r="G2320" s="15" t="n"/>
      <c r="H2320" s="15" t="n"/>
      <c r="I2320" s="15" t="n"/>
      <c r="J2320" s="15">
        <f>C2317+F2317+G2317-I2317</f>
        <v/>
      </c>
      <c r="K2320" s="15" t="n"/>
      <c r="L2320" s="15">
        <f>K2317*Setup!$B$6</f>
        <v/>
      </c>
      <c r="M2320" s="15">
        <f>J2317-L2317</f>
        <v/>
      </c>
      <c r="N2320" s="21" t="n"/>
    </row>
    <row r="2321">
      <c r="A2321" s="295" t="n"/>
      <c r="B2321" s="14" t="n"/>
      <c r="C2321" s="15" t="n"/>
      <c r="D2321" s="15" t="n"/>
      <c r="E2321" s="15">
        <f>D2318*Setup!$B$5</f>
        <v/>
      </c>
      <c r="F2321" s="15">
        <f>D2318-E2318</f>
        <v/>
      </c>
      <c r="G2321" s="15" t="n"/>
      <c r="H2321" s="15" t="n"/>
      <c r="I2321" s="15" t="n"/>
      <c r="J2321" s="15">
        <f>C2318+F2318+G2318-I2318</f>
        <v/>
      </c>
      <c r="K2321" s="15" t="n"/>
      <c r="L2321" s="15">
        <f>K2318*Setup!$B$6</f>
        <v/>
      </c>
      <c r="M2321" s="15">
        <f>J2318-L2318</f>
        <v/>
      </c>
      <c r="N2321" s="21" t="n"/>
    </row>
    <row r="2322">
      <c r="A2322" s="295" t="n"/>
      <c r="B2322" s="14" t="n"/>
      <c r="C2322" s="15" t="n"/>
      <c r="D2322" s="15" t="n"/>
      <c r="E2322" s="15">
        <f>D2319*Setup!$B$5</f>
        <v/>
      </c>
      <c r="F2322" s="15">
        <f>D2319-E2319</f>
        <v/>
      </c>
      <c r="G2322" s="15" t="n"/>
      <c r="H2322" s="15" t="n"/>
      <c r="I2322" s="15" t="n"/>
      <c r="J2322" s="15">
        <f>C2319+F2319+G2319-I2319</f>
        <v/>
      </c>
      <c r="K2322" s="15" t="n"/>
      <c r="L2322" s="15">
        <f>K2319*Setup!$B$6</f>
        <v/>
      </c>
      <c r="M2322" s="15">
        <f>J2319-L2319</f>
        <v/>
      </c>
      <c r="N2322" s="21" t="n"/>
    </row>
    <row r="2323">
      <c r="A2323" s="295" t="n"/>
      <c r="B2323" s="14" t="n"/>
      <c r="C2323" s="15" t="n"/>
      <c r="D2323" s="15" t="n"/>
      <c r="E2323" s="15">
        <f>D2320*Setup!$B$5</f>
        <v/>
      </c>
      <c r="F2323" s="15">
        <f>D2320-E2320</f>
        <v/>
      </c>
      <c r="G2323" s="15" t="n"/>
      <c r="H2323" s="15" t="n"/>
      <c r="I2323" s="15" t="n"/>
      <c r="J2323" s="15">
        <f>C2320+F2320+G2320-I2320</f>
        <v/>
      </c>
      <c r="K2323" s="15" t="n"/>
      <c r="L2323" s="15">
        <f>K2320*Setup!$B$6</f>
        <v/>
      </c>
      <c r="M2323" s="15">
        <f>J2320-L2320</f>
        <v/>
      </c>
      <c r="N2323" s="21" t="n"/>
    </row>
    <row r="2324">
      <c r="A2324" s="295" t="n"/>
      <c r="B2324" s="14" t="n"/>
      <c r="C2324" s="15" t="n"/>
      <c r="D2324" s="15" t="n"/>
      <c r="E2324" s="15">
        <f>D2321*Setup!$B$5</f>
        <v/>
      </c>
      <c r="F2324" s="15">
        <f>D2321-E2321</f>
        <v/>
      </c>
      <c r="G2324" s="15" t="n"/>
      <c r="H2324" s="15" t="n"/>
      <c r="I2324" s="15" t="n"/>
      <c r="J2324" s="15">
        <f>C2321+F2321+G2321-I2321</f>
        <v/>
      </c>
      <c r="K2324" s="15" t="n"/>
      <c r="L2324" s="15">
        <f>K2321*Setup!$B$6</f>
        <v/>
      </c>
      <c r="M2324" s="15">
        <f>J2321-L2321</f>
        <v/>
      </c>
      <c r="N2324" s="21" t="n"/>
    </row>
    <row r="2325">
      <c r="A2325" s="295" t="n"/>
      <c r="B2325" s="14" t="n"/>
      <c r="C2325" s="15" t="n"/>
      <c r="D2325" s="15" t="n"/>
      <c r="E2325" s="15">
        <f>D2322*Setup!$B$5</f>
        <v/>
      </c>
      <c r="F2325" s="15">
        <f>D2322-E2322</f>
        <v/>
      </c>
      <c r="G2325" s="15" t="n"/>
      <c r="H2325" s="15" t="n"/>
      <c r="I2325" s="15" t="n"/>
      <c r="J2325" s="15">
        <f>C2322+F2322+G2322-I2322</f>
        <v/>
      </c>
      <c r="K2325" s="15" t="n"/>
      <c r="L2325" s="15">
        <f>K2322*Setup!$B$6</f>
        <v/>
      </c>
      <c r="M2325" s="15">
        <f>J2322-L2322</f>
        <v/>
      </c>
      <c r="N2325" s="21" t="n"/>
    </row>
    <row r="2326">
      <c r="A2326" s="295" t="n"/>
      <c r="B2326" s="14" t="n"/>
      <c r="C2326" s="15" t="n"/>
      <c r="D2326" s="15" t="n"/>
      <c r="E2326" s="15">
        <f>D2323*Setup!$B$5</f>
        <v/>
      </c>
      <c r="F2326" s="15">
        <f>D2323-E2323</f>
        <v/>
      </c>
      <c r="G2326" s="15" t="n"/>
      <c r="H2326" s="15" t="n"/>
      <c r="I2326" s="15" t="n"/>
      <c r="J2326" s="15">
        <f>C2323+F2323+G2323-I2323</f>
        <v/>
      </c>
      <c r="K2326" s="15" t="n"/>
      <c r="L2326" s="15">
        <f>K2323*Setup!$B$6</f>
        <v/>
      </c>
      <c r="M2326" s="15">
        <f>J2323-L2323</f>
        <v/>
      </c>
      <c r="N2326" s="21" t="n"/>
    </row>
    <row r="2327">
      <c r="A2327" s="295" t="n"/>
      <c r="B2327" s="14" t="n"/>
      <c r="C2327" s="15" t="n"/>
      <c r="D2327" s="15" t="n"/>
      <c r="E2327" s="15">
        <f>D2324*Setup!$B$5</f>
        <v/>
      </c>
      <c r="F2327" s="15">
        <f>D2324-E2324</f>
        <v/>
      </c>
      <c r="G2327" s="15" t="n"/>
      <c r="H2327" s="15" t="n"/>
      <c r="I2327" s="15" t="n"/>
      <c r="J2327" s="15">
        <f>C2324+F2324+G2324-I2324</f>
        <v/>
      </c>
      <c r="K2327" s="15" t="n"/>
      <c r="L2327" s="15">
        <f>K2324*Setup!$B$6</f>
        <v/>
      </c>
      <c r="M2327" s="15">
        <f>J2324-L2324</f>
        <v/>
      </c>
      <c r="N2327" s="21" t="n"/>
    </row>
    <row r="2328">
      <c r="A2328" s="295" t="n"/>
      <c r="B2328" s="14" t="n"/>
      <c r="C2328" s="15" t="n"/>
      <c r="D2328" s="15" t="n"/>
      <c r="E2328" s="15">
        <f>D2325*Setup!$B$5</f>
        <v/>
      </c>
      <c r="F2328" s="15">
        <f>D2325-E2325</f>
        <v/>
      </c>
      <c r="G2328" s="15" t="n"/>
      <c r="H2328" s="15" t="n"/>
      <c r="I2328" s="15" t="n"/>
      <c r="J2328" s="15">
        <f>C2325+F2325+G2325-I2325</f>
        <v/>
      </c>
      <c r="K2328" s="15" t="n"/>
      <c r="L2328" s="15">
        <f>K2325*Setup!$B$6</f>
        <v/>
      </c>
      <c r="M2328" s="15">
        <f>J2325-L2325</f>
        <v/>
      </c>
      <c r="N2328" s="21" t="n"/>
    </row>
    <row r="2329">
      <c r="A2329" s="295" t="n"/>
      <c r="B2329" s="14" t="n"/>
      <c r="C2329" s="15" t="n"/>
      <c r="D2329" s="15" t="n"/>
      <c r="E2329" s="15">
        <f>D2326*Setup!$B$5</f>
        <v/>
      </c>
      <c r="F2329" s="15">
        <f>D2326-E2326</f>
        <v/>
      </c>
      <c r="G2329" s="15" t="n"/>
      <c r="H2329" s="15" t="n"/>
      <c r="I2329" s="15" t="n"/>
      <c r="J2329" s="15">
        <f>C2326+F2326+G2326-I2326</f>
        <v/>
      </c>
      <c r="K2329" s="15" t="n"/>
      <c r="L2329" s="15">
        <f>K2326*Setup!$B$6</f>
        <v/>
      </c>
      <c r="M2329" s="15">
        <f>J2326-L2326</f>
        <v/>
      </c>
      <c r="N2329" s="21" t="n"/>
    </row>
    <row r="2330">
      <c r="A2330" s="295" t="n"/>
      <c r="B2330" s="14" t="n"/>
      <c r="C2330" s="15" t="n"/>
      <c r="D2330" s="15" t="n"/>
      <c r="E2330" s="15">
        <f>D2327*Setup!$B$5</f>
        <v/>
      </c>
      <c r="F2330" s="15">
        <f>D2327-E2327</f>
        <v/>
      </c>
      <c r="G2330" s="15" t="n"/>
      <c r="H2330" s="15" t="n"/>
      <c r="I2330" s="15" t="n"/>
      <c r="J2330" s="15">
        <f>C2327+F2327+G2327-I2327</f>
        <v/>
      </c>
      <c r="K2330" s="15" t="n"/>
      <c r="L2330" s="15">
        <f>K2327*Setup!$B$6</f>
        <v/>
      </c>
      <c r="M2330" s="15">
        <f>J2327-L2327</f>
        <v/>
      </c>
      <c r="N2330" s="21" t="n"/>
    </row>
    <row r="2331">
      <c r="A2331" s="295" t="n"/>
      <c r="B2331" s="14" t="n"/>
      <c r="C2331" s="15" t="n"/>
      <c r="D2331" s="15" t="n"/>
      <c r="E2331" s="15">
        <f>D2328*Setup!$B$5</f>
        <v/>
      </c>
      <c r="F2331" s="15">
        <f>D2328-E2328</f>
        <v/>
      </c>
      <c r="G2331" s="15" t="n"/>
      <c r="H2331" s="15" t="n"/>
      <c r="I2331" s="15" t="n"/>
      <c r="J2331" s="15">
        <f>C2328+F2328+G2328-I2328</f>
        <v/>
      </c>
      <c r="K2331" s="15" t="n"/>
      <c r="L2331" s="15">
        <f>K2328*Setup!$B$6</f>
        <v/>
      </c>
      <c r="M2331" s="15">
        <f>J2328-L2328</f>
        <v/>
      </c>
      <c r="N2331" s="21" t="n"/>
    </row>
    <row r="2332">
      <c r="A2332" s="295" t="n"/>
      <c r="B2332" s="14" t="n"/>
      <c r="C2332" s="15" t="n"/>
      <c r="D2332" s="15" t="n"/>
      <c r="E2332" s="15">
        <f>D2329*Setup!$B$5</f>
        <v/>
      </c>
      <c r="F2332" s="15">
        <f>D2329-E2329</f>
        <v/>
      </c>
      <c r="G2332" s="15" t="n"/>
      <c r="H2332" s="15" t="n"/>
      <c r="I2332" s="15" t="n"/>
      <c r="J2332" s="15">
        <f>C2329+F2329+G2329-I2329</f>
        <v/>
      </c>
      <c r="K2332" s="15" t="n"/>
      <c r="L2332" s="15">
        <f>K2329*Setup!$B$6</f>
        <v/>
      </c>
      <c r="M2332" s="15">
        <f>J2329-L2329</f>
        <v/>
      </c>
      <c r="N2332" s="21" t="n"/>
    </row>
    <row r="2333">
      <c r="A2333" s="295" t="n"/>
      <c r="B2333" s="14" t="n"/>
      <c r="C2333" s="15" t="n"/>
      <c r="D2333" s="15" t="n"/>
      <c r="E2333" s="15">
        <f>D2330*Setup!$B$5</f>
        <v/>
      </c>
      <c r="F2333" s="15">
        <f>D2330-E2330</f>
        <v/>
      </c>
      <c r="G2333" s="15" t="n"/>
      <c r="H2333" s="15" t="n"/>
      <c r="I2333" s="15" t="n"/>
      <c r="J2333" s="15">
        <f>C2330+F2330+G2330-I2330</f>
        <v/>
      </c>
      <c r="K2333" s="15" t="n"/>
      <c r="L2333" s="15">
        <f>K2330*Setup!$B$6</f>
        <v/>
      </c>
      <c r="M2333" s="15">
        <f>J2330-L2330</f>
        <v/>
      </c>
      <c r="N2333" s="21" t="n"/>
    </row>
    <row r="2334">
      <c r="A2334" s="295" t="n"/>
      <c r="B2334" s="14" t="n"/>
      <c r="C2334" s="15" t="n"/>
      <c r="D2334" s="15" t="n"/>
      <c r="E2334" s="15">
        <f>D2331*Setup!$B$5</f>
        <v/>
      </c>
      <c r="F2334" s="15">
        <f>D2331-E2331</f>
        <v/>
      </c>
      <c r="G2334" s="15" t="n"/>
      <c r="H2334" s="15" t="n"/>
      <c r="I2334" s="15" t="n"/>
      <c r="J2334" s="15">
        <f>C2331+F2331+G2331-I2331</f>
        <v/>
      </c>
      <c r="K2334" s="15" t="n"/>
      <c r="L2334" s="15">
        <f>K2331*Setup!$B$6</f>
        <v/>
      </c>
      <c r="M2334" s="15">
        <f>J2331-L2331</f>
        <v/>
      </c>
      <c r="N2334" s="21" t="n"/>
    </row>
    <row r="2335">
      <c r="A2335" s="295" t="n"/>
      <c r="B2335" s="14" t="n"/>
      <c r="C2335" s="15" t="n"/>
      <c r="D2335" s="15" t="n"/>
      <c r="E2335" s="15">
        <f>D2332*Setup!$B$5</f>
        <v/>
      </c>
      <c r="F2335" s="15">
        <f>D2332-E2332</f>
        <v/>
      </c>
      <c r="G2335" s="15" t="n"/>
      <c r="H2335" s="15" t="n"/>
      <c r="I2335" s="15" t="n"/>
      <c r="J2335" s="15">
        <f>C2332+F2332+G2332-I2332</f>
        <v/>
      </c>
      <c r="K2335" s="15" t="n"/>
      <c r="L2335" s="15">
        <f>K2332*Setup!$B$6</f>
        <v/>
      </c>
      <c r="M2335" s="15">
        <f>J2332-L2332</f>
        <v/>
      </c>
      <c r="N2335" s="21" t="n"/>
    </row>
    <row r="2336">
      <c r="A2336" s="295" t="n"/>
      <c r="B2336" s="14" t="n"/>
      <c r="C2336" s="15" t="n"/>
      <c r="D2336" s="15" t="n"/>
      <c r="E2336" s="15">
        <f>D2333*Setup!$B$5</f>
        <v/>
      </c>
      <c r="F2336" s="15">
        <f>D2333-E2333</f>
        <v/>
      </c>
      <c r="G2336" s="15" t="n"/>
      <c r="H2336" s="15" t="n"/>
      <c r="I2336" s="15" t="n"/>
      <c r="J2336" s="15">
        <f>C2333+F2333+G2333-I2333</f>
        <v/>
      </c>
      <c r="K2336" s="15" t="n"/>
      <c r="L2336" s="15">
        <f>K2333*Setup!$B$6</f>
        <v/>
      </c>
      <c r="M2336" s="15">
        <f>J2333-L2333</f>
        <v/>
      </c>
      <c r="N2336" s="21" t="n"/>
    </row>
    <row r="2337">
      <c r="A2337" s="295" t="n"/>
      <c r="B2337" s="14" t="n"/>
      <c r="C2337" s="15" t="n"/>
      <c r="D2337" s="15" t="n"/>
      <c r="E2337" s="15">
        <f>D2334*Setup!$B$5</f>
        <v/>
      </c>
      <c r="F2337" s="15">
        <f>D2334-E2334</f>
        <v/>
      </c>
      <c r="G2337" s="15" t="n"/>
      <c r="H2337" s="15" t="n"/>
      <c r="I2337" s="15" t="n"/>
      <c r="J2337" s="15">
        <f>C2334+F2334+G2334-I2334</f>
        <v/>
      </c>
      <c r="K2337" s="15" t="n"/>
      <c r="L2337" s="15">
        <f>K2334*Setup!$B$6</f>
        <v/>
      </c>
      <c r="M2337" s="15">
        <f>J2334-L2334</f>
        <v/>
      </c>
      <c r="N2337" s="21" t="n"/>
    </row>
    <row r="2338">
      <c r="A2338" s="295" t="n"/>
      <c r="B2338" s="14" t="n"/>
      <c r="C2338" s="15" t="n"/>
      <c r="D2338" s="15" t="n"/>
      <c r="E2338" s="15">
        <f>D2335*Setup!$B$5</f>
        <v/>
      </c>
      <c r="F2338" s="15">
        <f>D2335-E2335</f>
        <v/>
      </c>
      <c r="G2338" s="15" t="n"/>
      <c r="H2338" s="15" t="n"/>
      <c r="I2338" s="15" t="n"/>
      <c r="J2338" s="15">
        <f>C2335+F2335+G2335-I2335</f>
        <v/>
      </c>
      <c r="K2338" s="15" t="n"/>
      <c r="L2338" s="15">
        <f>K2335*Setup!$B$6</f>
        <v/>
      </c>
      <c r="M2338" s="15">
        <f>J2335-L2335</f>
        <v/>
      </c>
      <c r="N2338" s="21" t="n"/>
    </row>
    <row r="2339">
      <c r="A2339" s="295" t="n"/>
      <c r="B2339" s="14" t="n"/>
      <c r="C2339" s="15" t="n"/>
      <c r="D2339" s="15" t="n"/>
      <c r="E2339" s="15">
        <f>D2336*Setup!$B$5</f>
        <v/>
      </c>
      <c r="F2339" s="15">
        <f>D2336-E2336</f>
        <v/>
      </c>
      <c r="G2339" s="15" t="n"/>
      <c r="H2339" s="15" t="n"/>
      <c r="I2339" s="15" t="n"/>
      <c r="J2339" s="15">
        <f>C2336+F2336+G2336-I2336</f>
        <v/>
      </c>
      <c r="K2339" s="15" t="n"/>
      <c r="L2339" s="15">
        <f>K2336*Setup!$B$6</f>
        <v/>
      </c>
      <c r="M2339" s="15">
        <f>J2336-L2336</f>
        <v/>
      </c>
      <c r="N2339" s="21" t="n"/>
    </row>
    <row r="2340">
      <c r="A2340" s="295" t="n"/>
      <c r="B2340" s="14" t="n"/>
      <c r="C2340" s="15" t="n"/>
      <c r="D2340" s="15" t="n"/>
      <c r="E2340" s="15">
        <f>D2337*Setup!$B$5</f>
        <v/>
      </c>
      <c r="F2340" s="15">
        <f>D2337-E2337</f>
        <v/>
      </c>
      <c r="G2340" s="15" t="n"/>
      <c r="H2340" s="15" t="n"/>
      <c r="I2340" s="15" t="n"/>
      <c r="J2340" s="15">
        <f>C2337+F2337+G2337-I2337</f>
        <v/>
      </c>
      <c r="K2340" s="15" t="n"/>
      <c r="L2340" s="15">
        <f>K2337*Setup!$B$6</f>
        <v/>
      </c>
      <c r="M2340" s="15">
        <f>J2337-L2337</f>
        <v/>
      </c>
      <c r="N2340" s="21" t="n"/>
    </row>
    <row r="2341">
      <c r="A2341" s="295" t="n"/>
      <c r="B2341" s="14" t="n"/>
      <c r="C2341" s="15" t="n"/>
      <c r="D2341" s="15" t="n"/>
      <c r="E2341" s="15">
        <f>D2338*Setup!$B$5</f>
        <v/>
      </c>
      <c r="F2341" s="15">
        <f>D2338-E2338</f>
        <v/>
      </c>
      <c r="G2341" s="15" t="n"/>
      <c r="H2341" s="15" t="n"/>
      <c r="I2341" s="15" t="n"/>
      <c r="J2341" s="15">
        <f>C2338+F2338+G2338-I2338</f>
        <v/>
      </c>
      <c r="K2341" s="15" t="n"/>
      <c r="L2341" s="15">
        <f>K2338*Setup!$B$6</f>
        <v/>
      </c>
      <c r="M2341" s="15">
        <f>J2338-L2338</f>
        <v/>
      </c>
      <c r="N2341" s="21" t="n"/>
    </row>
    <row r="2342">
      <c r="A2342" s="295" t="n"/>
      <c r="B2342" s="14" t="n"/>
      <c r="C2342" s="15" t="n"/>
      <c r="D2342" s="15" t="n"/>
      <c r="E2342" s="15">
        <f>D2339*Setup!$B$5</f>
        <v/>
      </c>
      <c r="F2342" s="15">
        <f>D2339-E2339</f>
        <v/>
      </c>
      <c r="G2342" s="15" t="n"/>
      <c r="H2342" s="15" t="n"/>
      <c r="I2342" s="15" t="n"/>
      <c r="J2342" s="15">
        <f>C2339+F2339+G2339-I2339</f>
        <v/>
      </c>
      <c r="K2342" s="15" t="n"/>
      <c r="L2342" s="15">
        <f>K2339*Setup!$B$6</f>
        <v/>
      </c>
      <c r="M2342" s="15">
        <f>J2339-L2339</f>
        <v/>
      </c>
      <c r="N2342" s="21" t="n"/>
    </row>
    <row r="2343">
      <c r="A2343" s="295" t="n"/>
      <c r="B2343" s="14" t="n"/>
      <c r="C2343" s="15" t="n"/>
      <c r="D2343" s="15" t="n"/>
      <c r="E2343" s="15">
        <f>D2340*Setup!$B$5</f>
        <v/>
      </c>
      <c r="F2343" s="15">
        <f>D2340-E2340</f>
        <v/>
      </c>
      <c r="G2343" s="15" t="n"/>
      <c r="H2343" s="15" t="n"/>
      <c r="I2343" s="15" t="n"/>
      <c r="J2343" s="15">
        <f>C2340+F2340+G2340-I2340</f>
        <v/>
      </c>
      <c r="K2343" s="15" t="n"/>
      <c r="L2343" s="15">
        <f>K2340*Setup!$B$6</f>
        <v/>
      </c>
      <c r="M2343" s="15">
        <f>J2340-L2340</f>
        <v/>
      </c>
      <c r="N2343" s="21" t="n"/>
    </row>
    <row r="2344">
      <c r="A2344" s="295" t="n"/>
      <c r="B2344" s="14" t="n"/>
      <c r="C2344" s="15" t="n"/>
      <c r="D2344" s="15" t="n"/>
      <c r="E2344" s="15">
        <f>D2341*Setup!$B$5</f>
        <v/>
      </c>
      <c r="F2344" s="15">
        <f>D2341-E2341</f>
        <v/>
      </c>
      <c r="G2344" s="15" t="n"/>
      <c r="H2344" s="15" t="n"/>
      <c r="I2344" s="15" t="n"/>
      <c r="J2344" s="15">
        <f>C2341+F2341+G2341-I2341</f>
        <v/>
      </c>
      <c r="K2344" s="15" t="n"/>
      <c r="L2344" s="15">
        <f>K2341*Setup!$B$6</f>
        <v/>
      </c>
      <c r="M2344" s="15">
        <f>J2341-L2341</f>
        <v/>
      </c>
      <c r="N2344" s="21" t="n"/>
    </row>
    <row r="2345">
      <c r="A2345" s="295" t="n"/>
      <c r="B2345" s="14" t="n"/>
      <c r="C2345" s="15" t="n"/>
      <c r="D2345" s="15" t="n"/>
      <c r="E2345" s="15">
        <f>D2342*Setup!$B$5</f>
        <v/>
      </c>
      <c r="F2345" s="15">
        <f>D2342-E2342</f>
        <v/>
      </c>
      <c r="G2345" s="15" t="n"/>
      <c r="H2345" s="15" t="n"/>
      <c r="I2345" s="15" t="n"/>
      <c r="J2345" s="15">
        <f>C2342+F2342+G2342-I2342</f>
        <v/>
      </c>
      <c r="K2345" s="15" t="n"/>
      <c r="L2345" s="15">
        <f>K2342*Setup!$B$6</f>
        <v/>
      </c>
      <c r="M2345" s="15">
        <f>J2342-L2342</f>
        <v/>
      </c>
      <c r="N2345" s="21" t="n"/>
    </row>
    <row r="2346">
      <c r="A2346" s="295" t="n"/>
      <c r="B2346" s="14" t="n"/>
      <c r="C2346" s="15" t="n"/>
      <c r="D2346" s="15" t="n"/>
      <c r="E2346" s="15">
        <f>D2343*Setup!$B$5</f>
        <v/>
      </c>
      <c r="F2346" s="15">
        <f>D2343-E2343</f>
        <v/>
      </c>
      <c r="G2346" s="15" t="n"/>
      <c r="H2346" s="15" t="n"/>
      <c r="I2346" s="15" t="n"/>
      <c r="J2346" s="15">
        <f>C2343+F2343+G2343-I2343</f>
        <v/>
      </c>
      <c r="K2346" s="15" t="n"/>
      <c r="L2346" s="15">
        <f>K2343*Setup!$B$6</f>
        <v/>
      </c>
      <c r="M2346" s="15">
        <f>J2343-L2343</f>
        <v/>
      </c>
      <c r="N2346" s="21" t="n"/>
    </row>
    <row r="2347">
      <c r="A2347" s="295" t="n"/>
      <c r="B2347" s="14" t="n"/>
      <c r="C2347" s="15" t="n"/>
      <c r="D2347" s="15" t="n"/>
      <c r="E2347" s="15">
        <f>D2344*Setup!$B$5</f>
        <v/>
      </c>
      <c r="F2347" s="15">
        <f>D2344-E2344</f>
        <v/>
      </c>
      <c r="G2347" s="15" t="n"/>
      <c r="H2347" s="15" t="n"/>
      <c r="I2347" s="15" t="n"/>
      <c r="J2347" s="15">
        <f>C2344+F2344+G2344-I2344</f>
        <v/>
      </c>
      <c r="K2347" s="15" t="n"/>
      <c r="L2347" s="15">
        <f>K2344*Setup!$B$6</f>
        <v/>
      </c>
      <c r="M2347" s="15">
        <f>J2344-L2344</f>
        <v/>
      </c>
      <c r="N2347" s="21" t="n"/>
    </row>
    <row r="2348">
      <c r="A2348" s="295" t="n"/>
      <c r="B2348" s="14" t="n"/>
      <c r="C2348" s="15" t="n"/>
      <c r="D2348" s="15" t="n"/>
      <c r="E2348" s="15">
        <f>D2345*Setup!$B$5</f>
        <v/>
      </c>
      <c r="F2348" s="15">
        <f>D2345-E2345</f>
        <v/>
      </c>
      <c r="G2348" s="15" t="n"/>
      <c r="H2348" s="15" t="n"/>
      <c r="I2348" s="15" t="n"/>
      <c r="J2348" s="15">
        <f>C2345+F2345+G2345-I2345</f>
        <v/>
      </c>
      <c r="K2348" s="15" t="n"/>
      <c r="L2348" s="15">
        <f>K2345*Setup!$B$6</f>
        <v/>
      </c>
      <c r="M2348" s="15">
        <f>J2345-L2345</f>
        <v/>
      </c>
      <c r="N2348" s="21" t="n"/>
    </row>
    <row r="2349">
      <c r="A2349" s="295" t="n"/>
      <c r="B2349" s="14" t="n"/>
      <c r="C2349" s="15" t="n"/>
      <c r="D2349" s="15" t="n"/>
      <c r="E2349" s="15">
        <f>D2346*Setup!$B$5</f>
        <v/>
      </c>
      <c r="F2349" s="15">
        <f>D2346-E2346</f>
        <v/>
      </c>
      <c r="G2349" s="15" t="n"/>
      <c r="H2349" s="15" t="n"/>
      <c r="I2349" s="15" t="n"/>
      <c r="J2349" s="15">
        <f>C2346+F2346+G2346-I2346</f>
        <v/>
      </c>
      <c r="K2349" s="15" t="n"/>
      <c r="L2349" s="15">
        <f>K2346*Setup!$B$6</f>
        <v/>
      </c>
      <c r="M2349" s="15">
        <f>J2346-L2346</f>
        <v/>
      </c>
      <c r="N2349" s="21" t="n"/>
    </row>
    <row r="2350">
      <c r="A2350" s="295" t="n"/>
      <c r="B2350" s="14" t="n"/>
      <c r="C2350" s="15" t="n"/>
      <c r="D2350" s="15" t="n"/>
      <c r="E2350" s="15">
        <f>D2347*Setup!$B$5</f>
        <v/>
      </c>
      <c r="F2350" s="15">
        <f>D2347-E2347</f>
        <v/>
      </c>
      <c r="G2350" s="15" t="n"/>
      <c r="H2350" s="15" t="n"/>
      <c r="I2350" s="15" t="n"/>
      <c r="J2350" s="15">
        <f>C2347+F2347+G2347-I2347</f>
        <v/>
      </c>
      <c r="K2350" s="15" t="n"/>
      <c r="L2350" s="15">
        <f>K2347*Setup!$B$6</f>
        <v/>
      </c>
      <c r="M2350" s="15">
        <f>J2347-L2347</f>
        <v/>
      </c>
      <c r="N2350" s="21" t="n"/>
    </row>
    <row r="2351">
      <c r="A2351" s="295" t="n"/>
      <c r="B2351" s="14" t="n"/>
      <c r="C2351" s="15" t="n"/>
      <c r="D2351" s="15" t="n"/>
      <c r="E2351" s="15">
        <f>D2348*Setup!$B$5</f>
        <v/>
      </c>
      <c r="F2351" s="15">
        <f>D2348-E2348</f>
        <v/>
      </c>
      <c r="G2351" s="15" t="n"/>
      <c r="H2351" s="15" t="n"/>
      <c r="I2351" s="15" t="n"/>
      <c r="J2351" s="15">
        <f>C2348+F2348+G2348-I2348</f>
        <v/>
      </c>
      <c r="K2351" s="15" t="n"/>
      <c r="L2351" s="15">
        <f>K2348*Setup!$B$6</f>
        <v/>
      </c>
      <c r="M2351" s="15">
        <f>J2348-L2348</f>
        <v/>
      </c>
      <c r="N2351" s="21" t="n"/>
    </row>
    <row r="2352">
      <c r="A2352" s="295" t="n"/>
      <c r="B2352" s="14" t="n"/>
      <c r="C2352" s="15" t="n"/>
      <c r="D2352" s="15" t="n"/>
      <c r="E2352" s="15">
        <f>D2349*Setup!$B$5</f>
        <v/>
      </c>
      <c r="F2352" s="15">
        <f>D2349-E2349</f>
        <v/>
      </c>
      <c r="G2352" s="15" t="n"/>
      <c r="H2352" s="15" t="n"/>
      <c r="I2352" s="15" t="n"/>
      <c r="J2352" s="15">
        <f>C2349+F2349+G2349-I2349</f>
        <v/>
      </c>
      <c r="K2352" s="15" t="n"/>
      <c r="L2352" s="15">
        <f>K2349*Setup!$B$6</f>
        <v/>
      </c>
      <c r="M2352" s="15">
        <f>J2349-L2349</f>
        <v/>
      </c>
      <c r="N2352" s="21" t="n"/>
    </row>
    <row r="2353">
      <c r="A2353" s="295" t="n"/>
      <c r="B2353" s="14" t="n"/>
      <c r="C2353" s="15" t="n"/>
      <c r="D2353" s="15" t="n"/>
      <c r="E2353" s="15">
        <f>D2350*Setup!$B$5</f>
        <v/>
      </c>
      <c r="F2353" s="15">
        <f>D2350-E2350</f>
        <v/>
      </c>
      <c r="G2353" s="15" t="n"/>
      <c r="H2353" s="15" t="n"/>
      <c r="I2353" s="15" t="n"/>
      <c r="J2353" s="15">
        <f>C2350+F2350+G2350-I2350</f>
        <v/>
      </c>
      <c r="K2353" s="15" t="n"/>
      <c r="L2353" s="15">
        <f>K2350*Setup!$B$6</f>
        <v/>
      </c>
      <c r="M2353" s="15">
        <f>J2350-L2350</f>
        <v/>
      </c>
      <c r="N2353" s="21" t="n"/>
    </row>
    <row r="2354">
      <c r="A2354" s="295" t="n"/>
      <c r="B2354" s="14" t="n"/>
      <c r="C2354" s="15" t="n"/>
      <c r="D2354" s="15" t="n"/>
      <c r="E2354" s="15">
        <f>D2351*Setup!$B$5</f>
        <v/>
      </c>
      <c r="F2354" s="15">
        <f>D2351-E2351</f>
        <v/>
      </c>
      <c r="G2354" s="15" t="n"/>
      <c r="H2354" s="15" t="n"/>
      <c r="I2354" s="15" t="n"/>
      <c r="J2354" s="15">
        <f>C2351+F2351+G2351-I2351</f>
        <v/>
      </c>
      <c r="K2354" s="15" t="n"/>
      <c r="L2354" s="15">
        <f>K2351*Setup!$B$6</f>
        <v/>
      </c>
      <c r="M2354" s="15">
        <f>J2351-L2351</f>
        <v/>
      </c>
      <c r="N2354" s="21" t="n"/>
    </row>
    <row r="2355">
      <c r="A2355" s="295" t="n"/>
      <c r="B2355" s="14" t="n"/>
      <c r="C2355" s="15" t="n"/>
      <c r="D2355" s="15" t="n"/>
      <c r="E2355" s="15">
        <f>D2352*Setup!$B$5</f>
        <v/>
      </c>
      <c r="F2355" s="15">
        <f>D2352-E2352</f>
        <v/>
      </c>
      <c r="G2355" s="15" t="n"/>
      <c r="H2355" s="15" t="n"/>
      <c r="I2355" s="15" t="n"/>
      <c r="J2355" s="15">
        <f>C2352+F2352+G2352-I2352</f>
        <v/>
      </c>
      <c r="K2355" s="15" t="n"/>
      <c r="L2355" s="15">
        <f>K2352*Setup!$B$6</f>
        <v/>
      </c>
      <c r="M2355" s="15">
        <f>J2352-L2352</f>
        <v/>
      </c>
      <c r="N2355" s="21" t="n"/>
    </row>
    <row r="2356">
      <c r="A2356" s="295" t="n"/>
      <c r="B2356" s="14" t="n"/>
      <c r="C2356" s="15" t="n"/>
      <c r="D2356" s="15" t="n"/>
      <c r="E2356" s="15">
        <f>D2353*Setup!$B$5</f>
        <v/>
      </c>
      <c r="F2356" s="15">
        <f>D2353-E2353</f>
        <v/>
      </c>
      <c r="G2356" s="15" t="n"/>
      <c r="H2356" s="15" t="n"/>
      <c r="I2356" s="15" t="n"/>
      <c r="J2356" s="15">
        <f>C2353+F2353+G2353-I2353</f>
        <v/>
      </c>
      <c r="K2356" s="15" t="n"/>
      <c r="L2356" s="15">
        <f>K2353*Setup!$B$6</f>
        <v/>
      </c>
      <c r="M2356" s="15">
        <f>J2353-L2353</f>
        <v/>
      </c>
      <c r="N2356" s="21" t="n"/>
    </row>
    <row r="2357">
      <c r="A2357" s="295" t="n"/>
      <c r="B2357" s="14" t="n"/>
      <c r="C2357" s="15" t="n"/>
      <c r="D2357" s="15" t="n"/>
      <c r="E2357" s="15">
        <f>D2354*Setup!$B$5</f>
        <v/>
      </c>
      <c r="F2357" s="15">
        <f>D2354-E2354</f>
        <v/>
      </c>
      <c r="G2357" s="15" t="n"/>
      <c r="H2357" s="15" t="n"/>
      <c r="I2357" s="15" t="n"/>
      <c r="J2357" s="15">
        <f>C2354+F2354+G2354-I2354</f>
        <v/>
      </c>
      <c r="K2357" s="15" t="n"/>
      <c r="L2357" s="15">
        <f>K2354*Setup!$B$6</f>
        <v/>
      </c>
      <c r="M2357" s="15">
        <f>J2354-L2354</f>
        <v/>
      </c>
      <c r="N2357" s="21" t="n"/>
    </row>
    <row r="2358">
      <c r="A2358" s="295" t="n"/>
      <c r="B2358" s="14" t="n"/>
      <c r="C2358" s="15" t="n"/>
      <c r="D2358" s="15" t="n"/>
      <c r="E2358" s="15">
        <f>D2355*Setup!$B$5</f>
        <v/>
      </c>
      <c r="F2358" s="15">
        <f>D2355-E2355</f>
        <v/>
      </c>
      <c r="G2358" s="15" t="n"/>
      <c r="H2358" s="15" t="n"/>
      <c r="I2358" s="15" t="n"/>
      <c r="J2358" s="15">
        <f>C2355+F2355+G2355-I2355</f>
        <v/>
      </c>
      <c r="K2358" s="15" t="n"/>
      <c r="L2358" s="15">
        <f>K2355*Setup!$B$6</f>
        <v/>
      </c>
      <c r="M2358" s="15">
        <f>J2355-L2355</f>
        <v/>
      </c>
      <c r="N2358" s="21" t="n"/>
    </row>
    <row r="2359">
      <c r="A2359" s="295" t="n"/>
      <c r="B2359" s="14" t="n"/>
      <c r="C2359" s="15" t="n"/>
      <c r="D2359" s="15" t="n"/>
      <c r="E2359" s="15">
        <f>D2356*Setup!$B$5</f>
        <v/>
      </c>
      <c r="F2359" s="15">
        <f>D2356-E2356</f>
        <v/>
      </c>
      <c r="G2359" s="15" t="n"/>
      <c r="H2359" s="15" t="n"/>
      <c r="I2359" s="15" t="n"/>
      <c r="J2359" s="15">
        <f>C2356+F2356+G2356-I2356</f>
        <v/>
      </c>
      <c r="K2359" s="15" t="n"/>
      <c r="L2359" s="15">
        <f>K2356*Setup!$B$6</f>
        <v/>
      </c>
      <c r="M2359" s="15">
        <f>J2356-L2356</f>
        <v/>
      </c>
      <c r="N2359" s="21" t="n"/>
    </row>
    <row r="2360">
      <c r="A2360" s="295" t="n"/>
      <c r="B2360" s="14" t="n"/>
      <c r="C2360" s="15" t="n"/>
      <c r="D2360" s="15" t="n"/>
      <c r="E2360" s="15">
        <f>D2357*Setup!$B$5</f>
        <v/>
      </c>
      <c r="F2360" s="15">
        <f>D2357-E2357</f>
        <v/>
      </c>
      <c r="G2360" s="15" t="n"/>
      <c r="H2360" s="15" t="n"/>
      <c r="I2360" s="15" t="n"/>
      <c r="J2360" s="15">
        <f>C2357+F2357+G2357-I2357</f>
        <v/>
      </c>
      <c r="K2360" s="15" t="n"/>
      <c r="L2360" s="15">
        <f>K2357*Setup!$B$6</f>
        <v/>
      </c>
      <c r="M2360" s="15">
        <f>J2357-L2357</f>
        <v/>
      </c>
      <c r="N2360" s="21" t="n"/>
    </row>
    <row r="2361">
      <c r="A2361" s="295" t="n"/>
      <c r="B2361" s="14" t="n"/>
      <c r="C2361" s="15" t="n"/>
      <c r="D2361" s="15" t="n"/>
      <c r="E2361" s="15">
        <f>D2358*Setup!$B$5</f>
        <v/>
      </c>
      <c r="F2361" s="15">
        <f>D2358-E2358</f>
        <v/>
      </c>
      <c r="G2361" s="15" t="n"/>
      <c r="H2361" s="15" t="n"/>
      <c r="I2361" s="15" t="n"/>
      <c r="J2361" s="15">
        <f>C2358+F2358+G2358-I2358</f>
        <v/>
      </c>
      <c r="K2361" s="15" t="n"/>
      <c r="L2361" s="15">
        <f>K2358*Setup!$B$6</f>
        <v/>
      </c>
      <c r="M2361" s="15">
        <f>J2358-L2358</f>
        <v/>
      </c>
      <c r="N2361" s="21" t="n"/>
    </row>
    <row r="2362">
      <c r="A2362" s="295" t="n"/>
      <c r="B2362" s="14" t="n"/>
      <c r="C2362" s="15" t="n"/>
      <c r="D2362" s="15" t="n"/>
      <c r="E2362" s="15">
        <f>D2359*Setup!$B$5</f>
        <v/>
      </c>
      <c r="F2362" s="15">
        <f>D2359-E2359</f>
        <v/>
      </c>
      <c r="G2362" s="15" t="n"/>
      <c r="H2362" s="15" t="n"/>
      <c r="I2362" s="15" t="n"/>
      <c r="J2362" s="15">
        <f>C2359+F2359+G2359-I2359</f>
        <v/>
      </c>
      <c r="K2362" s="15" t="n"/>
      <c r="L2362" s="15">
        <f>K2359*Setup!$B$6</f>
        <v/>
      </c>
      <c r="M2362" s="15">
        <f>J2359-L2359</f>
        <v/>
      </c>
      <c r="N2362" s="21" t="n"/>
    </row>
    <row r="2363">
      <c r="A2363" s="295" t="n"/>
      <c r="B2363" s="14" t="n"/>
      <c r="C2363" s="15" t="n"/>
      <c r="D2363" s="15" t="n"/>
      <c r="E2363" s="15">
        <f>D2360*Setup!$B$5</f>
        <v/>
      </c>
      <c r="F2363" s="15">
        <f>D2360-E2360</f>
        <v/>
      </c>
      <c r="G2363" s="15" t="n"/>
      <c r="H2363" s="15" t="n"/>
      <c r="I2363" s="15" t="n"/>
      <c r="J2363" s="15">
        <f>C2360+F2360+G2360-I2360</f>
        <v/>
      </c>
      <c r="K2363" s="15" t="n"/>
      <c r="L2363" s="15">
        <f>K2360*Setup!$B$6</f>
        <v/>
      </c>
      <c r="M2363" s="15">
        <f>J2360-L2360</f>
        <v/>
      </c>
      <c r="N2363" s="21" t="n"/>
    </row>
    <row r="2364">
      <c r="A2364" s="295" t="n"/>
      <c r="B2364" s="14" t="n"/>
      <c r="C2364" s="15" t="n"/>
      <c r="D2364" s="15" t="n"/>
      <c r="E2364" s="15">
        <f>D2361*Setup!$B$5</f>
        <v/>
      </c>
      <c r="F2364" s="15">
        <f>D2361-E2361</f>
        <v/>
      </c>
      <c r="G2364" s="15" t="n"/>
      <c r="H2364" s="15" t="n"/>
      <c r="I2364" s="15" t="n"/>
      <c r="J2364" s="15">
        <f>C2361+F2361+G2361-I2361</f>
        <v/>
      </c>
      <c r="K2364" s="15" t="n"/>
      <c r="L2364" s="15">
        <f>K2361*Setup!$B$6</f>
        <v/>
      </c>
      <c r="M2364" s="15">
        <f>J2361-L2361</f>
        <v/>
      </c>
      <c r="N2364" s="21" t="n"/>
    </row>
    <row r="2365">
      <c r="A2365" s="295" t="n"/>
      <c r="B2365" s="14" t="n"/>
      <c r="C2365" s="15" t="n"/>
      <c r="D2365" s="15" t="n"/>
      <c r="E2365" s="15">
        <f>D2362*Setup!$B$5</f>
        <v/>
      </c>
      <c r="F2365" s="15">
        <f>D2362-E2362</f>
        <v/>
      </c>
      <c r="G2365" s="15" t="n"/>
      <c r="H2365" s="15" t="n"/>
      <c r="I2365" s="15" t="n"/>
      <c r="J2365" s="15">
        <f>C2362+F2362+G2362-I2362</f>
        <v/>
      </c>
      <c r="K2365" s="15" t="n"/>
      <c r="L2365" s="15">
        <f>K2362*Setup!$B$6</f>
        <v/>
      </c>
      <c r="M2365" s="15">
        <f>J2362-L2362</f>
        <v/>
      </c>
      <c r="N2365" s="21" t="n"/>
    </row>
    <row r="2366">
      <c r="A2366" s="295" t="n"/>
      <c r="B2366" s="14" t="n"/>
      <c r="C2366" s="15" t="n"/>
      <c r="D2366" s="15" t="n"/>
      <c r="E2366" s="15">
        <f>D2363*Setup!$B$5</f>
        <v/>
      </c>
      <c r="F2366" s="15">
        <f>D2363-E2363</f>
        <v/>
      </c>
      <c r="G2366" s="15" t="n"/>
      <c r="H2366" s="15" t="n"/>
      <c r="I2366" s="15" t="n"/>
      <c r="J2366" s="15">
        <f>C2363+F2363+G2363-I2363</f>
        <v/>
      </c>
      <c r="K2366" s="15" t="n"/>
      <c r="L2366" s="15">
        <f>K2363*Setup!$B$6</f>
        <v/>
      </c>
      <c r="M2366" s="15">
        <f>J2363-L2363</f>
        <v/>
      </c>
      <c r="N2366" s="21" t="n"/>
    </row>
    <row r="2367">
      <c r="A2367" s="295" t="n"/>
      <c r="B2367" s="14" t="n"/>
      <c r="C2367" s="15" t="n"/>
      <c r="D2367" s="15" t="n"/>
      <c r="E2367" s="15">
        <f>D2364*Setup!$B$5</f>
        <v/>
      </c>
      <c r="F2367" s="15">
        <f>D2364-E2364</f>
        <v/>
      </c>
      <c r="G2367" s="15" t="n"/>
      <c r="H2367" s="15" t="n"/>
      <c r="I2367" s="15" t="n"/>
      <c r="J2367" s="15">
        <f>C2364+F2364+G2364-I2364</f>
        <v/>
      </c>
      <c r="K2367" s="15" t="n"/>
      <c r="L2367" s="15">
        <f>K2364*Setup!$B$6</f>
        <v/>
      </c>
      <c r="M2367" s="15">
        <f>J2364-L2364</f>
        <v/>
      </c>
      <c r="N2367" s="21" t="n"/>
    </row>
    <row r="2368">
      <c r="A2368" s="295" t="n"/>
      <c r="B2368" s="14" t="n"/>
      <c r="C2368" s="15" t="n"/>
      <c r="D2368" s="15" t="n"/>
      <c r="E2368" s="15">
        <f>D2365*Setup!$B$5</f>
        <v/>
      </c>
      <c r="F2368" s="15">
        <f>D2365-E2365</f>
        <v/>
      </c>
      <c r="G2368" s="15" t="n"/>
      <c r="H2368" s="15" t="n"/>
      <c r="I2368" s="15" t="n"/>
      <c r="J2368" s="15">
        <f>C2365+F2365+G2365-I2365</f>
        <v/>
      </c>
      <c r="K2368" s="15" t="n"/>
      <c r="L2368" s="15">
        <f>K2365*Setup!$B$6</f>
        <v/>
      </c>
      <c r="M2368" s="15">
        <f>J2365-L2365</f>
        <v/>
      </c>
      <c r="N2368" s="21" t="n"/>
    </row>
    <row r="2369">
      <c r="A2369" s="295" t="n"/>
      <c r="B2369" s="14" t="n"/>
      <c r="C2369" s="15" t="n"/>
      <c r="D2369" s="15" t="n"/>
      <c r="E2369" s="15">
        <f>D2366*Setup!$B$5</f>
        <v/>
      </c>
      <c r="F2369" s="15">
        <f>D2366-E2366</f>
        <v/>
      </c>
      <c r="G2369" s="15" t="n"/>
      <c r="H2369" s="15" t="n"/>
      <c r="I2369" s="15" t="n"/>
      <c r="J2369" s="15">
        <f>C2366+F2366+G2366-I2366</f>
        <v/>
      </c>
      <c r="K2369" s="15" t="n"/>
      <c r="L2369" s="15">
        <f>K2366*Setup!$B$6</f>
        <v/>
      </c>
      <c r="M2369" s="15">
        <f>J2366-L2366</f>
        <v/>
      </c>
      <c r="N2369" s="21" t="n"/>
    </row>
    <row r="2370">
      <c r="A2370" s="295" t="n"/>
      <c r="B2370" s="14" t="n"/>
      <c r="C2370" s="15" t="n"/>
      <c r="D2370" s="15" t="n"/>
      <c r="E2370" s="15">
        <f>D2367*Setup!$B$5</f>
        <v/>
      </c>
      <c r="F2370" s="15">
        <f>D2367-E2367</f>
        <v/>
      </c>
      <c r="G2370" s="15" t="n"/>
      <c r="H2370" s="15" t="n"/>
      <c r="I2370" s="15" t="n"/>
      <c r="J2370" s="15">
        <f>C2367+F2367+G2367-I2367</f>
        <v/>
      </c>
      <c r="K2370" s="15" t="n"/>
      <c r="L2370" s="15">
        <f>K2367*Setup!$B$6</f>
        <v/>
      </c>
      <c r="M2370" s="15">
        <f>J2367-L2367</f>
        <v/>
      </c>
      <c r="N2370" s="21" t="n"/>
    </row>
    <row r="2371">
      <c r="A2371" s="295" t="n"/>
      <c r="B2371" s="14" t="n"/>
      <c r="C2371" s="15" t="n"/>
      <c r="D2371" s="15" t="n"/>
      <c r="E2371" s="15">
        <f>D2368*Setup!$B$5</f>
        <v/>
      </c>
      <c r="F2371" s="15">
        <f>D2368-E2368</f>
        <v/>
      </c>
      <c r="G2371" s="15" t="n"/>
      <c r="H2371" s="15" t="n"/>
      <c r="I2371" s="15" t="n"/>
      <c r="J2371" s="15">
        <f>C2368+F2368+G2368-I2368</f>
        <v/>
      </c>
      <c r="K2371" s="15" t="n"/>
      <c r="L2371" s="15">
        <f>K2368*Setup!$B$6</f>
        <v/>
      </c>
      <c r="M2371" s="15">
        <f>J2368-L2368</f>
        <v/>
      </c>
      <c r="N2371" s="21" t="n"/>
    </row>
    <row r="2372">
      <c r="A2372" s="295" t="n"/>
      <c r="B2372" s="14" t="n"/>
      <c r="C2372" s="15" t="n"/>
      <c r="D2372" s="15" t="n"/>
      <c r="E2372" s="15">
        <f>D2369*Setup!$B$5</f>
        <v/>
      </c>
      <c r="F2372" s="15">
        <f>D2369-E2369</f>
        <v/>
      </c>
      <c r="G2372" s="15" t="n"/>
      <c r="H2372" s="15" t="n"/>
      <c r="I2372" s="15" t="n"/>
      <c r="J2372" s="15">
        <f>C2369+F2369+G2369-I2369</f>
        <v/>
      </c>
      <c r="K2372" s="15" t="n"/>
      <c r="L2372" s="15">
        <f>K2369*Setup!$B$6</f>
        <v/>
      </c>
      <c r="M2372" s="15">
        <f>J2369-L2369</f>
        <v/>
      </c>
      <c r="N2372" s="21" t="n"/>
    </row>
    <row r="2373">
      <c r="A2373" s="295" t="n"/>
      <c r="B2373" s="14" t="n"/>
      <c r="C2373" s="15" t="n"/>
      <c r="D2373" s="15" t="n"/>
      <c r="E2373" s="15">
        <f>D2370*Setup!$B$5</f>
        <v/>
      </c>
      <c r="F2373" s="15">
        <f>D2370-E2370</f>
        <v/>
      </c>
      <c r="G2373" s="15" t="n"/>
      <c r="H2373" s="15" t="n"/>
      <c r="I2373" s="15" t="n"/>
      <c r="J2373" s="15">
        <f>C2370+F2370+G2370-I2370</f>
        <v/>
      </c>
      <c r="K2373" s="15" t="n"/>
      <c r="L2373" s="15">
        <f>K2370*Setup!$B$6</f>
        <v/>
      </c>
      <c r="M2373" s="15">
        <f>J2370-L2370</f>
        <v/>
      </c>
      <c r="N2373" s="21" t="n"/>
    </row>
    <row r="2374">
      <c r="A2374" s="295" t="n"/>
      <c r="B2374" s="14" t="n"/>
      <c r="C2374" s="15" t="n"/>
      <c r="D2374" s="15" t="n"/>
      <c r="E2374" s="15">
        <f>D2371*Setup!$B$5</f>
        <v/>
      </c>
      <c r="F2374" s="15">
        <f>D2371-E2371</f>
        <v/>
      </c>
      <c r="G2374" s="15" t="n"/>
      <c r="H2374" s="15" t="n"/>
      <c r="I2374" s="15" t="n"/>
      <c r="J2374" s="15">
        <f>C2371+F2371+G2371-I2371</f>
        <v/>
      </c>
      <c r="K2374" s="15" t="n"/>
      <c r="L2374" s="15">
        <f>K2371*Setup!$B$6</f>
        <v/>
      </c>
      <c r="M2374" s="15">
        <f>J2371-L2371</f>
        <v/>
      </c>
      <c r="N2374" s="21" t="n"/>
    </row>
    <row r="2375">
      <c r="A2375" s="295" t="n"/>
      <c r="B2375" s="14" t="n"/>
      <c r="C2375" s="15" t="n"/>
      <c r="D2375" s="15" t="n"/>
      <c r="E2375" s="15">
        <f>D2372*Setup!$B$5</f>
        <v/>
      </c>
      <c r="F2375" s="15">
        <f>D2372-E2372</f>
        <v/>
      </c>
      <c r="G2375" s="15" t="n"/>
      <c r="H2375" s="15" t="n"/>
      <c r="I2375" s="15" t="n"/>
      <c r="J2375" s="15">
        <f>C2372+F2372+G2372-I2372</f>
        <v/>
      </c>
      <c r="K2375" s="15" t="n"/>
      <c r="L2375" s="15">
        <f>K2372*Setup!$B$6</f>
        <v/>
      </c>
      <c r="M2375" s="15">
        <f>J2372-L2372</f>
        <v/>
      </c>
      <c r="N2375" s="21" t="n"/>
    </row>
    <row r="2376">
      <c r="A2376" s="295" t="n"/>
      <c r="B2376" s="14" t="n"/>
      <c r="C2376" s="15" t="n"/>
      <c r="D2376" s="15" t="n"/>
      <c r="E2376" s="15">
        <f>D2373*Setup!$B$5</f>
        <v/>
      </c>
      <c r="F2376" s="15">
        <f>D2373-E2373</f>
        <v/>
      </c>
      <c r="G2376" s="15" t="n"/>
      <c r="H2376" s="15" t="n"/>
      <c r="I2376" s="15" t="n"/>
      <c r="J2376" s="15">
        <f>C2373+F2373+G2373-I2373</f>
        <v/>
      </c>
      <c r="K2376" s="15" t="n"/>
      <c r="L2376" s="15">
        <f>K2373*Setup!$B$6</f>
        <v/>
      </c>
      <c r="M2376" s="15">
        <f>J2373-L2373</f>
        <v/>
      </c>
      <c r="N2376" s="21" t="n"/>
    </row>
    <row r="2377">
      <c r="A2377" s="295" t="n"/>
      <c r="B2377" s="14" t="n"/>
      <c r="C2377" s="15" t="n"/>
      <c r="D2377" s="15" t="n"/>
      <c r="E2377" s="15">
        <f>D2374*Setup!$B$5</f>
        <v/>
      </c>
      <c r="F2377" s="15">
        <f>D2374-E2374</f>
        <v/>
      </c>
      <c r="G2377" s="15" t="n"/>
      <c r="H2377" s="15" t="n"/>
      <c r="I2377" s="15" t="n"/>
      <c r="J2377" s="15">
        <f>C2374+F2374+G2374-I2374</f>
        <v/>
      </c>
      <c r="K2377" s="15" t="n"/>
      <c r="L2377" s="15">
        <f>K2374*Setup!$B$6</f>
        <v/>
      </c>
      <c r="M2377" s="15">
        <f>J2374-L2374</f>
        <v/>
      </c>
      <c r="N2377" s="21" t="n"/>
    </row>
    <row r="2378">
      <c r="A2378" s="295" t="n"/>
      <c r="B2378" s="14" t="n"/>
      <c r="C2378" s="15" t="n"/>
      <c r="D2378" s="15" t="n"/>
      <c r="E2378" s="15">
        <f>D2375*Setup!$B$5</f>
        <v/>
      </c>
      <c r="F2378" s="15">
        <f>D2375-E2375</f>
        <v/>
      </c>
      <c r="G2378" s="15" t="n"/>
      <c r="H2378" s="15" t="n"/>
      <c r="I2378" s="15" t="n"/>
      <c r="J2378" s="15">
        <f>C2375+F2375+G2375-I2375</f>
        <v/>
      </c>
      <c r="K2378" s="15" t="n"/>
      <c r="L2378" s="15">
        <f>K2375*Setup!$B$6</f>
        <v/>
      </c>
      <c r="M2378" s="15">
        <f>J2375-L2375</f>
        <v/>
      </c>
      <c r="N2378" s="21" t="n"/>
    </row>
    <row r="2379">
      <c r="A2379" s="295" t="n"/>
      <c r="B2379" s="14" t="n"/>
      <c r="C2379" s="15" t="n"/>
      <c r="D2379" s="15" t="n"/>
      <c r="E2379" s="15">
        <f>D2376*Setup!$B$5</f>
        <v/>
      </c>
      <c r="F2379" s="15">
        <f>D2376-E2376</f>
        <v/>
      </c>
      <c r="G2379" s="15" t="n"/>
      <c r="H2379" s="15" t="n"/>
      <c r="I2379" s="15" t="n"/>
      <c r="J2379" s="15">
        <f>C2376+F2376+G2376-I2376</f>
        <v/>
      </c>
      <c r="K2379" s="15" t="n"/>
      <c r="L2379" s="15">
        <f>K2376*Setup!$B$6</f>
        <v/>
      </c>
      <c r="M2379" s="15">
        <f>J2376-L2376</f>
        <v/>
      </c>
      <c r="N2379" s="21" t="n"/>
    </row>
    <row r="2380">
      <c r="A2380" s="295" t="n"/>
      <c r="B2380" s="14" t="n"/>
      <c r="C2380" s="15" t="n"/>
      <c r="D2380" s="15" t="n"/>
      <c r="E2380" s="15">
        <f>D2377*Setup!$B$5</f>
        <v/>
      </c>
      <c r="F2380" s="15">
        <f>D2377-E2377</f>
        <v/>
      </c>
      <c r="G2380" s="15" t="n"/>
      <c r="H2380" s="15" t="n"/>
      <c r="I2380" s="15" t="n"/>
      <c r="J2380" s="15">
        <f>C2377+F2377+G2377-I2377</f>
        <v/>
      </c>
      <c r="K2380" s="15" t="n"/>
      <c r="L2380" s="15">
        <f>K2377*Setup!$B$6</f>
        <v/>
      </c>
      <c r="M2380" s="15">
        <f>J2377-L2377</f>
        <v/>
      </c>
      <c r="N2380" s="21" t="n"/>
    </row>
    <row r="2381">
      <c r="A2381" s="295" t="n"/>
      <c r="B2381" s="14" t="n"/>
      <c r="C2381" s="15" t="n"/>
      <c r="D2381" s="15" t="n"/>
      <c r="E2381" s="15">
        <f>D2378*Setup!$B$5</f>
        <v/>
      </c>
      <c r="F2381" s="15">
        <f>D2378-E2378</f>
        <v/>
      </c>
      <c r="G2381" s="15" t="n"/>
      <c r="H2381" s="15" t="n"/>
      <c r="I2381" s="15" t="n"/>
      <c r="J2381" s="15">
        <f>C2378+F2378+G2378-I2378</f>
        <v/>
      </c>
      <c r="K2381" s="15" t="n"/>
      <c r="L2381" s="15">
        <f>K2378*Setup!$B$6</f>
        <v/>
      </c>
      <c r="M2381" s="15">
        <f>J2378-L2378</f>
        <v/>
      </c>
      <c r="N2381" s="21" t="n"/>
    </row>
    <row r="2382">
      <c r="A2382" s="295" t="n"/>
      <c r="B2382" s="14" t="n"/>
      <c r="C2382" s="15" t="n"/>
      <c r="D2382" s="15" t="n"/>
      <c r="E2382" s="15">
        <f>D2379*Setup!$B$5</f>
        <v/>
      </c>
      <c r="F2382" s="15">
        <f>D2379-E2379</f>
        <v/>
      </c>
      <c r="G2382" s="15" t="n"/>
      <c r="H2382" s="15" t="n"/>
      <c r="I2382" s="15" t="n"/>
      <c r="J2382" s="15">
        <f>C2379+F2379+G2379-I2379</f>
        <v/>
      </c>
      <c r="K2382" s="15" t="n"/>
      <c r="L2382" s="15">
        <f>K2379*Setup!$B$6</f>
        <v/>
      </c>
      <c r="M2382" s="15">
        <f>J2379-L2379</f>
        <v/>
      </c>
      <c r="N2382" s="21" t="n"/>
    </row>
    <row r="2383">
      <c r="A2383" s="295" t="n"/>
      <c r="B2383" s="14" t="n"/>
      <c r="C2383" s="15" t="n"/>
      <c r="D2383" s="15" t="n"/>
      <c r="E2383" s="15">
        <f>D2380*Setup!$B$5</f>
        <v/>
      </c>
      <c r="F2383" s="15">
        <f>D2380-E2380</f>
        <v/>
      </c>
      <c r="G2383" s="15" t="n"/>
      <c r="H2383" s="15" t="n"/>
      <c r="I2383" s="15" t="n"/>
      <c r="J2383" s="15">
        <f>C2380+F2380+G2380-I2380</f>
        <v/>
      </c>
      <c r="K2383" s="15" t="n"/>
      <c r="L2383" s="15">
        <f>K2380*Setup!$B$6</f>
        <v/>
      </c>
      <c r="M2383" s="15">
        <f>J2380-L2380</f>
        <v/>
      </c>
      <c r="N2383" s="21" t="n"/>
    </row>
    <row r="2384">
      <c r="A2384" s="295" t="n"/>
      <c r="B2384" s="14" t="n"/>
      <c r="C2384" s="15" t="n"/>
      <c r="D2384" s="15" t="n"/>
      <c r="E2384" s="15">
        <f>D2381*Setup!$B$5</f>
        <v/>
      </c>
      <c r="F2384" s="15">
        <f>D2381-E2381</f>
        <v/>
      </c>
      <c r="G2384" s="15" t="n"/>
      <c r="H2384" s="15" t="n"/>
      <c r="I2384" s="15" t="n"/>
      <c r="J2384" s="15">
        <f>C2381+F2381+G2381-I2381</f>
        <v/>
      </c>
      <c r="K2384" s="15" t="n"/>
      <c r="L2384" s="15">
        <f>K2381*Setup!$B$6</f>
        <v/>
      </c>
      <c r="M2384" s="15">
        <f>J2381-L2381</f>
        <v/>
      </c>
      <c r="N2384" s="21" t="n"/>
    </row>
    <row r="2385">
      <c r="A2385" s="295" t="n"/>
      <c r="B2385" s="14" t="n"/>
      <c r="C2385" s="15" t="n"/>
      <c r="D2385" s="15" t="n"/>
      <c r="E2385" s="15">
        <f>D2382*Setup!$B$5</f>
        <v/>
      </c>
      <c r="F2385" s="15">
        <f>D2382-E2382</f>
        <v/>
      </c>
      <c r="G2385" s="15" t="n"/>
      <c r="H2385" s="15" t="n"/>
      <c r="I2385" s="15" t="n"/>
      <c r="J2385" s="15">
        <f>C2382+F2382+G2382-I2382</f>
        <v/>
      </c>
      <c r="K2385" s="15" t="n"/>
      <c r="L2385" s="15">
        <f>K2382*Setup!$B$6</f>
        <v/>
      </c>
      <c r="M2385" s="15">
        <f>J2382-L2382</f>
        <v/>
      </c>
      <c r="N2385" s="21" t="n"/>
    </row>
    <row r="2386">
      <c r="A2386" s="295" t="n"/>
      <c r="B2386" s="14" t="n"/>
      <c r="C2386" s="15" t="n"/>
      <c r="D2386" s="15" t="n"/>
      <c r="E2386" s="15">
        <f>D2383*Setup!$B$5</f>
        <v/>
      </c>
      <c r="F2386" s="15">
        <f>D2383-E2383</f>
        <v/>
      </c>
      <c r="G2386" s="15" t="n"/>
      <c r="H2386" s="15" t="n"/>
      <c r="I2386" s="15" t="n"/>
      <c r="J2386" s="15">
        <f>C2383+F2383+G2383-I2383</f>
        <v/>
      </c>
      <c r="K2386" s="15" t="n"/>
      <c r="L2386" s="15">
        <f>K2383*Setup!$B$6</f>
        <v/>
      </c>
      <c r="M2386" s="15">
        <f>J2383-L2383</f>
        <v/>
      </c>
      <c r="N2386" s="21" t="n"/>
    </row>
    <row r="2387">
      <c r="A2387" s="295" t="n"/>
      <c r="B2387" s="14" t="n"/>
      <c r="C2387" s="15" t="n"/>
      <c r="D2387" s="15" t="n"/>
      <c r="E2387" s="15">
        <f>D2384*Setup!$B$5</f>
        <v/>
      </c>
      <c r="F2387" s="15">
        <f>D2384-E2384</f>
        <v/>
      </c>
      <c r="G2387" s="15" t="n"/>
      <c r="H2387" s="15" t="n"/>
      <c r="I2387" s="15" t="n"/>
      <c r="J2387" s="15">
        <f>C2384+F2384+G2384-I2384</f>
        <v/>
      </c>
      <c r="K2387" s="15" t="n"/>
      <c r="L2387" s="15">
        <f>K2384*Setup!$B$6</f>
        <v/>
      </c>
      <c r="M2387" s="15">
        <f>J2384-L2384</f>
        <v/>
      </c>
      <c r="N2387" s="21" t="n"/>
    </row>
    <row r="2388">
      <c r="A2388" s="295" t="n"/>
      <c r="B2388" s="14" t="n"/>
      <c r="C2388" s="15" t="n"/>
      <c r="D2388" s="15" t="n"/>
      <c r="E2388" s="15">
        <f>D2385*Setup!$B$5</f>
        <v/>
      </c>
      <c r="F2388" s="15">
        <f>D2385-E2385</f>
        <v/>
      </c>
      <c r="G2388" s="15" t="n"/>
      <c r="H2388" s="15" t="n"/>
      <c r="I2388" s="15" t="n"/>
      <c r="J2388" s="15">
        <f>C2385+F2385+G2385-I2385</f>
        <v/>
      </c>
      <c r="K2388" s="15" t="n"/>
      <c r="L2388" s="15">
        <f>K2385*Setup!$B$6</f>
        <v/>
      </c>
      <c r="M2388" s="15">
        <f>J2385-L2385</f>
        <v/>
      </c>
      <c r="N2388" s="21" t="n"/>
    </row>
    <row r="2389">
      <c r="A2389" s="295" t="n"/>
      <c r="B2389" s="14" t="n"/>
      <c r="C2389" s="15" t="n"/>
      <c r="D2389" s="15" t="n"/>
      <c r="E2389" s="15">
        <f>D2386*Setup!$B$5</f>
        <v/>
      </c>
      <c r="F2389" s="15">
        <f>D2386-E2386</f>
        <v/>
      </c>
      <c r="G2389" s="15" t="n"/>
      <c r="H2389" s="15" t="n"/>
      <c r="I2389" s="15" t="n"/>
      <c r="J2389" s="15">
        <f>C2386+F2386+G2386-I2386</f>
        <v/>
      </c>
      <c r="K2389" s="15" t="n"/>
      <c r="L2389" s="15">
        <f>K2386*Setup!$B$6</f>
        <v/>
      </c>
      <c r="M2389" s="15">
        <f>J2386-L2386</f>
        <v/>
      </c>
      <c r="N2389" s="21" t="n"/>
    </row>
    <row r="2390">
      <c r="A2390" s="295" t="n"/>
      <c r="B2390" s="14" t="n"/>
      <c r="C2390" s="15" t="n"/>
      <c r="D2390" s="15" t="n"/>
      <c r="E2390" s="15">
        <f>D2387*Setup!$B$5</f>
        <v/>
      </c>
      <c r="F2390" s="15">
        <f>D2387-E2387</f>
        <v/>
      </c>
      <c r="G2390" s="15" t="n"/>
      <c r="H2390" s="15" t="n"/>
      <c r="I2390" s="15" t="n"/>
      <c r="J2390" s="15">
        <f>C2387+F2387+G2387-I2387</f>
        <v/>
      </c>
      <c r="K2390" s="15" t="n"/>
      <c r="L2390" s="15">
        <f>K2387*Setup!$B$6</f>
        <v/>
      </c>
      <c r="M2390" s="15">
        <f>J2387-L2387</f>
        <v/>
      </c>
      <c r="N2390" s="21" t="n"/>
    </row>
    <row r="2391">
      <c r="A2391" s="295" t="n"/>
      <c r="B2391" s="14" t="n"/>
      <c r="C2391" s="15" t="n"/>
      <c r="D2391" s="15" t="n"/>
      <c r="E2391" s="15">
        <f>D2388*Setup!$B$5</f>
        <v/>
      </c>
      <c r="F2391" s="15">
        <f>D2388-E2388</f>
        <v/>
      </c>
      <c r="G2391" s="15" t="n"/>
      <c r="H2391" s="15" t="n"/>
      <c r="I2391" s="15" t="n"/>
      <c r="J2391" s="15">
        <f>C2388+F2388+G2388-I2388</f>
        <v/>
      </c>
      <c r="K2391" s="15" t="n"/>
      <c r="L2391" s="15">
        <f>K2388*Setup!$B$6</f>
        <v/>
      </c>
      <c r="M2391" s="15">
        <f>J2388-L2388</f>
        <v/>
      </c>
      <c r="N2391" s="21" t="n"/>
    </row>
    <row r="2392">
      <c r="A2392" s="295" t="n"/>
      <c r="B2392" s="14" t="n"/>
      <c r="C2392" s="15" t="n"/>
      <c r="D2392" s="15" t="n"/>
      <c r="E2392" s="15">
        <f>D2389*Setup!$B$5</f>
        <v/>
      </c>
      <c r="F2392" s="15">
        <f>D2389-E2389</f>
        <v/>
      </c>
      <c r="G2392" s="15" t="n"/>
      <c r="H2392" s="15" t="n"/>
      <c r="I2392" s="15" t="n"/>
      <c r="J2392" s="15">
        <f>C2389+F2389+G2389-I2389</f>
        <v/>
      </c>
      <c r="K2392" s="15" t="n"/>
      <c r="L2392" s="15">
        <f>K2389*Setup!$B$6</f>
        <v/>
      </c>
      <c r="M2392" s="15">
        <f>J2389-L2389</f>
        <v/>
      </c>
      <c r="N2392" s="21" t="n"/>
    </row>
    <row r="2393">
      <c r="A2393" s="295" t="n"/>
      <c r="B2393" s="14" t="n"/>
      <c r="C2393" s="15" t="n"/>
      <c r="D2393" s="15" t="n"/>
      <c r="E2393" s="15">
        <f>D2390*Setup!$B$5</f>
        <v/>
      </c>
      <c r="F2393" s="15">
        <f>D2390-E2390</f>
        <v/>
      </c>
      <c r="G2393" s="15" t="n"/>
      <c r="H2393" s="15" t="n"/>
      <c r="I2393" s="15" t="n"/>
      <c r="J2393" s="15">
        <f>C2390+F2390+G2390-I2390</f>
        <v/>
      </c>
      <c r="K2393" s="15" t="n"/>
      <c r="L2393" s="15">
        <f>K2390*Setup!$B$6</f>
        <v/>
      </c>
      <c r="M2393" s="15">
        <f>J2390-L2390</f>
        <v/>
      </c>
      <c r="N2393" s="21" t="n"/>
    </row>
    <row r="2394">
      <c r="A2394" s="295" t="n"/>
      <c r="B2394" s="14" t="n"/>
      <c r="C2394" s="15" t="n"/>
      <c r="D2394" s="15" t="n"/>
      <c r="E2394" s="15">
        <f>D2391*Setup!$B$5</f>
        <v/>
      </c>
      <c r="F2394" s="15">
        <f>D2391-E2391</f>
        <v/>
      </c>
      <c r="G2394" s="15" t="n"/>
      <c r="H2394" s="15" t="n"/>
      <c r="I2394" s="15" t="n"/>
      <c r="J2394" s="15">
        <f>C2391+F2391+G2391-I2391</f>
        <v/>
      </c>
      <c r="K2394" s="15" t="n"/>
      <c r="L2394" s="15">
        <f>K2391*Setup!$B$6</f>
        <v/>
      </c>
      <c r="M2394" s="15">
        <f>J2391-L2391</f>
        <v/>
      </c>
      <c r="N2394" s="21" t="n"/>
    </row>
    <row r="2395">
      <c r="A2395" s="295" t="n"/>
      <c r="B2395" s="14" t="n"/>
      <c r="C2395" s="15" t="n"/>
      <c r="D2395" s="15" t="n"/>
      <c r="E2395" s="15">
        <f>D2392*Setup!$B$5</f>
        <v/>
      </c>
      <c r="F2395" s="15">
        <f>D2392-E2392</f>
        <v/>
      </c>
      <c r="G2395" s="15" t="n"/>
      <c r="H2395" s="15" t="n"/>
      <c r="I2395" s="15" t="n"/>
      <c r="J2395" s="15">
        <f>C2392+F2392+G2392-I2392</f>
        <v/>
      </c>
      <c r="K2395" s="15" t="n"/>
      <c r="L2395" s="15">
        <f>K2392*Setup!$B$6</f>
        <v/>
      </c>
      <c r="M2395" s="15">
        <f>J2392-L2392</f>
        <v/>
      </c>
      <c r="N2395" s="21" t="n"/>
    </row>
    <row r="2396">
      <c r="A2396" s="295" t="n"/>
      <c r="B2396" s="14" t="n"/>
      <c r="C2396" s="15" t="n"/>
      <c r="D2396" s="15" t="n"/>
      <c r="E2396" s="15">
        <f>D2393*Setup!$B$5</f>
        <v/>
      </c>
      <c r="F2396" s="15">
        <f>D2393-E2393</f>
        <v/>
      </c>
      <c r="G2396" s="15" t="n"/>
      <c r="H2396" s="15" t="n"/>
      <c r="I2396" s="15" t="n"/>
      <c r="J2396" s="15">
        <f>C2393+F2393+G2393-I2393</f>
        <v/>
      </c>
      <c r="K2396" s="15" t="n"/>
      <c r="L2396" s="15">
        <f>K2393*Setup!$B$6</f>
        <v/>
      </c>
      <c r="M2396" s="15">
        <f>J2393-L2393</f>
        <v/>
      </c>
      <c r="N2396" s="21" t="n"/>
    </row>
    <row r="2397">
      <c r="A2397" s="295" t="n"/>
      <c r="B2397" s="14" t="n"/>
      <c r="C2397" s="15" t="n"/>
      <c r="D2397" s="15" t="n"/>
      <c r="E2397" s="15">
        <f>D2394*Setup!$B$5</f>
        <v/>
      </c>
      <c r="F2397" s="15">
        <f>D2394-E2394</f>
        <v/>
      </c>
      <c r="G2397" s="15" t="n"/>
      <c r="H2397" s="15" t="n"/>
      <c r="I2397" s="15" t="n"/>
      <c r="J2397" s="15">
        <f>C2394+F2394+G2394-I2394</f>
        <v/>
      </c>
      <c r="K2397" s="15" t="n"/>
      <c r="L2397" s="15">
        <f>K2394*Setup!$B$6</f>
        <v/>
      </c>
      <c r="M2397" s="15">
        <f>J2394-L2394</f>
        <v/>
      </c>
      <c r="N2397" s="21" t="n"/>
    </row>
    <row r="2398">
      <c r="A2398" s="295" t="n"/>
      <c r="B2398" s="14" t="n"/>
      <c r="C2398" s="15" t="n"/>
      <c r="D2398" s="15" t="n"/>
      <c r="E2398" s="15">
        <f>D2395*Setup!$B$5</f>
        <v/>
      </c>
      <c r="F2398" s="15">
        <f>D2395-E2395</f>
        <v/>
      </c>
      <c r="G2398" s="15" t="n"/>
      <c r="H2398" s="15" t="n"/>
      <c r="I2398" s="15" t="n"/>
      <c r="J2398" s="15">
        <f>C2395+F2395+G2395-I2395</f>
        <v/>
      </c>
      <c r="K2398" s="15" t="n"/>
      <c r="L2398" s="15">
        <f>K2395*Setup!$B$6</f>
        <v/>
      </c>
      <c r="M2398" s="15">
        <f>J2395-L2395</f>
        <v/>
      </c>
      <c r="N2398" s="21" t="n"/>
    </row>
    <row r="2399">
      <c r="A2399" s="295" t="n"/>
      <c r="B2399" s="14" t="n"/>
      <c r="C2399" s="15" t="n"/>
      <c r="D2399" s="15" t="n"/>
      <c r="E2399" s="15">
        <f>D2396*Setup!$B$5</f>
        <v/>
      </c>
      <c r="F2399" s="15">
        <f>D2396-E2396</f>
        <v/>
      </c>
      <c r="G2399" s="15" t="n"/>
      <c r="H2399" s="15" t="n"/>
      <c r="I2399" s="15" t="n"/>
      <c r="J2399" s="15">
        <f>C2396+F2396+G2396-I2396</f>
        <v/>
      </c>
      <c r="K2399" s="15" t="n"/>
      <c r="L2399" s="15">
        <f>K2396*Setup!$B$6</f>
        <v/>
      </c>
      <c r="M2399" s="15">
        <f>J2396-L2396</f>
        <v/>
      </c>
      <c r="N2399" s="21" t="n"/>
    </row>
    <row r="2400">
      <c r="A2400" s="295" t="n"/>
      <c r="B2400" s="14" t="n"/>
      <c r="C2400" s="15" t="n"/>
      <c r="D2400" s="15" t="n"/>
      <c r="E2400" s="15">
        <f>D2397*Setup!$B$5</f>
        <v/>
      </c>
      <c r="F2400" s="15">
        <f>D2397-E2397</f>
        <v/>
      </c>
      <c r="G2400" s="15" t="n"/>
      <c r="H2400" s="15" t="n"/>
      <c r="I2400" s="15" t="n"/>
      <c r="J2400" s="15">
        <f>C2397+F2397+G2397-I2397</f>
        <v/>
      </c>
      <c r="K2400" s="15" t="n"/>
      <c r="L2400" s="15">
        <f>K2397*Setup!$B$6</f>
        <v/>
      </c>
      <c r="M2400" s="15">
        <f>J2397-L2397</f>
        <v/>
      </c>
      <c r="N2400" s="21" t="n"/>
    </row>
    <row r="2401">
      <c r="A2401" s="295" t="n"/>
      <c r="B2401" s="14" t="n"/>
      <c r="C2401" s="15" t="n"/>
      <c r="D2401" s="15" t="n"/>
      <c r="E2401" s="15">
        <f>D2398*Setup!$B$5</f>
        <v/>
      </c>
      <c r="F2401" s="15">
        <f>D2398-E2398</f>
        <v/>
      </c>
      <c r="G2401" s="15" t="n"/>
      <c r="H2401" s="15" t="n"/>
      <c r="I2401" s="15" t="n"/>
      <c r="J2401" s="15">
        <f>C2398+F2398+G2398-I2398</f>
        <v/>
      </c>
      <c r="K2401" s="15" t="n"/>
      <c r="L2401" s="15">
        <f>K2398*Setup!$B$6</f>
        <v/>
      </c>
      <c r="M2401" s="15">
        <f>J2398-L2398</f>
        <v/>
      </c>
      <c r="N2401" s="21" t="n"/>
    </row>
    <row r="2402">
      <c r="A2402" s="295" t="n"/>
      <c r="B2402" s="14" t="n"/>
      <c r="C2402" s="15" t="n"/>
      <c r="D2402" s="15" t="n"/>
      <c r="E2402" s="15">
        <f>D2399*Setup!$B$5</f>
        <v/>
      </c>
      <c r="F2402" s="15">
        <f>D2399-E2399</f>
        <v/>
      </c>
      <c r="G2402" s="15" t="n"/>
      <c r="H2402" s="15" t="n"/>
      <c r="I2402" s="15" t="n"/>
      <c r="J2402" s="15">
        <f>C2399+F2399+G2399-I2399</f>
        <v/>
      </c>
      <c r="K2402" s="15" t="n"/>
      <c r="L2402" s="15">
        <f>K2399*Setup!$B$6</f>
        <v/>
      </c>
      <c r="M2402" s="15">
        <f>J2399-L2399</f>
        <v/>
      </c>
      <c r="N2402" s="21" t="n"/>
    </row>
    <row r="2403">
      <c r="A2403" s="295" t="n"/>
      <c r="B2403" s="14" t="n"/>
      <c r="C2403" s="15" t="n"/>
      <c r="D2403" s="15" t="n"/>
      <c r="E2403" s="15">
        <f>D2400*Setup!$B$5</f>
        <v/>
      </c>
      <c r="F2403" s="15">
        <f>D2400-E2400</f>
        <v/>
      </c>
      <c r="G2403" s="15" t="n"/>
      <c r="H2403" s="15" t="n"/>
      <c r="I2403" s="15" t="n"/>
      <c r="J2403" s="15">
        <f>C2400+F2400+G2400-I2400</f>
        <v/>
      </c>
      <c r="K2403" s="15" t="n"/>
      <c r="L2403" s="15">
        <f>K2400*Setup!$B$6</f>
        <v/>
      </c>
      <c r="M2403" s="15">
        <f>J2400-L2400</f>
        <v/>
      </c>
      <c r="N2403" s="21" t="n"/>
    </row>
    <row r="2404">
      <c r="A2404" s="295" t="n"/>
      <c r="B2404" s="14" t="n"/>
      <c r="C2404" s="15" t="n"/>
      <c r="D2404" s="15" t="n"/>
      <c r="E2404" s="15">
        <f>D2401*Setup!$B$5</f>
        <v/>
      </c>
      <c r="F2404" s="15">
        <f>D2401-E2401</f>
        <v/>
      </c>
      <c r="G2404" s="15" t="n"/>
      <c r="H2404" s="15" t="n"/>
      <c r="I2404" s="15" t="n"/>
      <c r="J2404" s="15">
        <f>C2401+F2401+G2401-I2401</f>
        <v/>
      </c>
      <c r="K2404" s="15" t="n"/>
      <c r="L2404" s="15">
        <f>K2401*Setup!$B$6</f>
        <v/>
      </c>
      <c r="M2404" s="15">
        <f>J2401-L2401</f>
        <v/>
      </c>
      <c r="N2404" s="21" t="n"/>
    </row>
    <row r="2405">
      <c r="A2405" s="295" t="n"/>
      <c r="B2405" s="14" t="n"/>
      <c r="C2405" s="15" t="n"/>
      <c r="D2405" s="15" t="n"/>
      <c r="E2405" s="15">
        <f>D2402*Setup!$B$5</f>
        <v/>
      </c>
      <c r="F2405" s="15">
        <f>D2402-E2402</f>
        <v/>
      </c>
      <c r="G2405" s="15" t="n"/>
      <c r="H2405" s="15" t="n"/>
      <c r="I2405" s="15" t="n"/>
      <c r="J2405" s="15">
        <f>C2402+F2402+G2402-I2402</f>
        <v/>
      </c>
      <c r="K2405" s="15" t="n"/>
      <c r="L2405" s="15">
        <f>K2402*Setup!$B$6</f>
        <v/>
      </c>
      <c r="M2405" s="15">
        <f>J2402-L2402</f>
        <v/>
      </c>
      <c r="N2405" s="21" t="n"/>
    </row>
    <row r="2406">
      <c r="A2406" s="295" t="n"/>
      <c r="B2406" s="14" t="n"/>
      <c r="C2406" s="15" t="n"/>
      <c r="D2406" s="15" t="n"/>
      <c r="E2406" s="15">
        <f>D2403*Setup!$B$5</f>
        <v/>
      </c>
      <c r="F2406" s="15">
        <f>D2403-E2403</f>
        <v/>
      </c>
      <c r="G2406" s="15" t="n"/>
      <c r="H2406" s="15" t="n"/>
      <c r="I2406" s="15" t="n"/>
      <c r="J2406" s="15">
        <f>C2403+F2403+G2403-I2403</f>
        <v/>
      </c>
      <c r="K2406" s="15" t="n"/>
      <c r="L2406" s="15">
        <f>K2403*Setup!$B$6</f>
        <v/>
      </c>
      <c r="M2406" s="15">
        <f>J2403-L2403</f>
        <v/>
      </c>
      <c r="N2406" s="21" t="n"/>
    </row>
    <row r="2407">
      <c r="A2407" s="295" t="n"/>
      <c r="B2407" s="14" t="n"/>
      <c r="C2407" s="15" t="n"/>
      <c r="D2407" s="15" t="n"/>
      <c r="E2407" s="15">
        <f>D2404*Setup!$B$5</f>
        <v/>
      </c>
      <c r="F2407" s="15">
        <f>D2404-E2404</f>
        <v/>
      </c>
      <c r="G2407" s="15" t="n"/>
      <c r="H2407" s="15" t="n"/>
      <c r="I2407" s="15" t="n"/>
      <c r="J2407" s="15">
        <f>C2404+F2404+G2404-I2404</f>
        <v/>
      </c>
      <c r="K2407" s="15" t="n"/>
      <c r="L2407" s="15">
        <f>K2404*Setup!$B$6</f>
        <v/>
      </c>
      <c r="M2407" s="15">
        <f>J2404-L2404</f>
        <v/>
      </c>
      <c r="N2407" s="21" t="n"/>
    </row>
    <row r="2408">
      <c r="A2408" s="295" t="n"/>
      <c r="B2408" s="14" t="n"/>
      <c r="C2408" s="15" t="n"/>
      <c r="D2408" s="15" t="n"/>
      <c r="E2408" s="15">
        <f>D2405*Setup!$B$5</f>
        <v/>
      </c>
      <c r="F2408" s="15">
        <f>D2405-E2405</f>
        <v/>
      </c>
      <c r="G2408" s="15" t="n"/>
      <c r="H2408" s="15" t="n"/>
      <c r="I2408" s="15" t="n"/>
      <c r="J2408" s="15">
        <f>C2405+F2405+G2405-I2405</f>
        <v/>
      </c>
      <c r="K2408" s="15" t="n"/>
      <c r="L2408" s="15">
        <f>K2405*Setup!$B$6</f>
        <v/>
      </c>
      <c r="M2408" s="15">
        <f>J2405-L2405</f>
        <v/>
      </c>
      <c r="N2408" s="21" t="n"/>
    </row>
    <row r="2409">
      <c r="A2409" s="295" t="n"/>
      <c r="B2409" s="14" t="n"/>
      <c r="C2409" s="15" t="n"/>
      <c r="D2409" s="15" t="n"/>
      <c r="E2409" s="15">
        <f>D2406*Setup!$B$5</f>
        <v/>
      </c>
      <c r="F2409" s="15">
        <f>D2406-E2406</f>
        <v/>
      </c>
      <c r="G2409" s="15" t="n"/>
      <c r="H2409" s="15" t="n"/>
      <c r="I2409" s="15" t="n"/>
      <c r="J2409" s="15">
        <f>C2406+F2406+G2406-I2406</f>
        <v/>
      </c>
      <c r="K2409" s="15" t="n"/>
      <c r="L2409" s="15">
        <f>K2406*Setup!$B$6</f>
        <v/>
      </c>
      <c r="M2409" s="15">
        <f>J2406-L2406</f>
        <v/>
      </c>
      <c r="N2409" s="21" t="n"/>
    </row>
    <row r="2410">
      <c r="A2410" s="295" t="n"/>
      <c r="B2410" s="14" t="n"/>
      <c r="C2410" s="15" t="n"/>
      <c r="D2410" s="15" t="n"/>
      <c r="E2410" s="15">
        <f>D2407*Setup!$B$5</f>
        <v/>
      </c>
      <c r="F2410" s="15">
        <f>D2407-E2407</f>
        <v/>
      </c>
      <c r="G2410" s="15" t="n"/>
      <c r="H2410" s="15" t="n"/>
      <c r="I2410" s="15" t="n"/>
      <c r="J2410" s="15">
        <f>C2407+F2407+G2407-I2407</f>
        <v/>
      </c>
      <c r="K2410" s="15" t="n"/>
      <c r="L2410" s="15">
        <f>K2407*Setup!$B$6</f>
        <v/>
      </c>
      <c r="M2410" s="15">
        <f>J2407-L2407</f>
        <v/>
      </c>
      <c r="N2410" s="21" t="n"/>
    </row>
    <row r="2411">
      <c r="A2411" s="295" t="n"/>
      <c r="B2411" s="14" t="n"/>
      <c r="C2411" s="15" t="n"/>
      <c r="D2411" s="15" t="n"/>
      <c r="E2411" s="15">
        <f>D2408*Setup!$B$5</f>
        <v/>
      </c>
      <c r="F2411" s="15">
        <f>D2408-E2408</f>
        <v/>
      </c>
      <c r="G2411" s="15" t="n"/>
      <c r="H2411" s="15" t="n"/>
      <c r="I2411" s="15" t="n"/>
      <c r="J2411" s="15">
        <f>C2408+F2408+G2408-I2408</f>
        <v/>
      </c>
      <c r="K2411" s="15" t="n"/>
      <c r="L2411" s="15">
        <f>K2408*Setup!$B$6</f>
        <v/>
      </c>
      <c r="M2411" s="15">
        <f>J2408-L2408</f>
        <v/>
      </c>
      <c r="N2411" s="21" t="n"/>
    </row>
    <row r="2412">
      <c r="A2412" s="295" t="n"/>
      <c r="B2412" s="14" t="n"/>
      <c r="C2412" s="15" t="n"/>
      <c r="D2412" s="15" t="n"/>
      <c r="E2412" s="15">
        <f>D2409*Setup!$B$5</f>
        <v/>
      </c>
      <c r="F2412" s="15">
        <f>D2409-E2409</f>
        <v/>
      </c>
      <c r="G2412" s="15" t="n"/>
      <c r="H2412" s="15" t="n"/>
      <c r="I2412" s="15" t="n"/>
      <c r="J2412" s="15">
        <f>C2409+F2409+G2409-I2409</f>
        <v/>
      </c>
      <c r="K2412" s="15" t="n"/>
      <c r="L2412" s="15">
        <f>K2409*Setup!$B$6</f>
        <v/>
      </c>
      <c r="M2412" s="15">
        <f>J2409-L2409</f>
        <v/>
      </c>
      <c r="N2412" s="21" t="n"/>
    </row>
    <row r="2413">
      <c r="A2413" s="295" t="n"/>
      <c r="B2413" s="14" t="n"/>
      <c r="C2413" s="15" t="n"/>
      <c r="D2413" s="15" t="n"/>
      <c r="E2413" s="15">
        <f>D2410*Setup!$B$5</f>
        <v/>
      </c>
      <c r="F2413" s="15">
        <f>D2410-E2410</f>
        <v/>
      </c>
      <c r="G2413" s="15" t="n"/>
      <c r="H2413" s="15" t="n"/>
      <c r="I2413" s="15" t="n"/>
      <c r="J2413" s="15">
        <f>C2410+F2410+G2410-I2410</f>
        <v/>
      </c>
      <c r="K2413" s="15" t="n"/>
      <c r="L2413" s="15">
        <f>K2410*Setup!$B$6</f>
        <v/>
      </c>
      <c r="M2413" s="15">
        <f>J2410-L2410</f>
        <v/>
      </c>
      <c r="N2413" s="21" t="n"/>
    </row>
    <row r="2414">
      <c r="A2414" s="295" t="n"/>
      <c r="B2414" s="14" t="n"/>
      <c r="C2414" s="15" t="n"/>
      <c r="D2414" s="15" t="n"/>
      <c r="E2414" s="15">
        <f>D2411*Setup!$B$5</f>
        <v/>
      </c>
      <c r="F2414" s="15">
        <f>D2411-E2411</f>
        <v/>
      </c>
      <c r="G2414" s="15" t="n"/>
      <c r="H2414" s="15" t="n"/>
      <c r="I2414" s="15" t="n"/>
      <c r="J2414" s="15">
        <f>C2411+F2411+G2411-I2411</f>
        <v/>
      </c>
      <c r="K2414" s="15" t="n"/>
      <c r="L2414" s="15">
        <f>K2411*Setup!$B$6</f>
        <v/>
      </c>
      <c r="M2414" s="15">
        <f>J2411-L2411</f>
        <v/>
      </c>
      <c r="N2414" s="21" t="n"/>
    </row>
    <row r="2415">
      <c r="A2415" s="295" t="n"/>
      <c r="B2415" s="14" t="n"/>
      <c r="C2415" s="15" t="n"/>
      <c r="D2415" s="15" t="n"/>
      <c r="E2415" s="15">
        <f>D2412*Setup!$B$5</f>
        <v/>
      </c>
      <c r="F2415" s="15">
        <f>D2412-E2412</f>
        <v/>
      </c>
      <c r="G2415" s="15" t="n"/>
      <c r="H2415" s="15" t="n"/>
      <c r="I2415" s="15" t="n"/>
      <c r="J2415" s="15">
        <f>C2412+F2412+G2412-I2412</f>
        <v/>
      </c>
      <c r="K2415" s="15" t="n"/>
      <c r="L2415" s="15">
        <f>K2412*Setup!$B$6</f>
        <v/>
      </c>
      <c r="M2415" s="15">
        <f>J2412-L2412</f>
        <v/>
      </c>
      <c r="N2415" s="21" t="n"/>
    </row>
    <row r="2416">
      <c r="A2416" s="295" t="n"/>
      <c r="B2416" s="14" t="n"/>
      <c r="C2416" s="15" t="n"/>
      <c r="D2416" s="15" t="n"/>
      <c r="E2416" s="15">
        <f>D2413*Setup!$B$5</f>
        <v/>
      </c>
      <c r="F2416" s="15">
        <f>D2413-E2413</f>
        <v/>
      </c>
      <c r="G2416" s="15" t="n"/>
      <c r="H2416" s="15" t="n"/>
      <c r="I2416" s="15" t="n"/>
      <c r="J2416" s="15">
        <f>C2413+F2413+G2413-I2413</f>
        <v/>
      </c>
      <c r="K2416" s="15" t="n"/>
      <c r="L2416" s="15">
        <f>K2413*Setup!$B$6</f>
        <v/>
      </c>
      <c r="M2416" s="15">
        <f>J2413-L2413</f>
        <v/>
      </c>
      <c r="N2416" s="21" t="n"/>
    </row>
    <row r="2417">
      <c r="A2417" s="295" t="n"/>
      <c r="B2417" s="14" t="n"/>
      <c r="C2417" s="15" t="n"/>
      <c r="D2417" s="15" t="n"/>
      <c r="E2417" s="15">
        <f>D2414*Setup!$B$5</f>
        <v/>
      </c>
      <c r="F2417" s="15">
        <f>D2414-E2414</f>
        <v/>
      </c>
      <c r="G2417" s="15" t="n"/>
      <c r="H2417" s="15" t="n"/>
      <c r="I2417" s="15" t="n"/>
      <c r="J2417" s="15">
        <f>C2414+F2414+G2414-I2414</f>
        <v/>
      </c>
      <c r="K2417" s="15" t="n"/>
      <c r="L2417" s="15">
        <f>K2414*Setup!$B$6</f>
        <v/>
      </c>
      <c r="M2417" s="15">
        <f>J2414-L2414</f>
        <v/>
      </c>
      <c r="N2417" s="21" t="n"/>
    </row>
    <row r="2418">
      <c r="A2418" s="295" t="n"/>
      <c r="B2418" s="14" t="n"/>
      <c r="C2418" s="15" t="n"/>
      <c r="D2418" s="15" t="n"/>
      <c r="E2418" s="15">
        <f>D2415*Setup!$B$5</f>
        <v/>
      </c>
      <c r="F2418" s="15">
        <f>D2415-E2415</f>
        <v/>
      </c>
      <c r="G2418" s="15" t="n"/>
      <c r="H2418" s="15" t="n"/>
      <c r="I2418" s="15" t="n"/>
      <c r="J2418" s="15">
        <f>C2415+F2415+G2415-I2415</f>
        <v/>
      </c>
      <c r="K2418" s="15" t="n"/>
      <c r="L2418" s="15">
        <f>K2415*Setup!$B$6</f>
        <v/>
      </c>
      <c r="M2418" s="15">
        <f>J2415-L2415</f>
        <v/>
      </c>
      <c r="N2418" s="21" t="n"/>
    </row>
    <row r="2419">
      <c r="A2419" s="295" t="n"/>
      <c r="B2419" s="14" t="n"/>
      <c r="C2419" s="15" t="n"/>
      <c r="D2419" s="15" t="n"/>
      <c r="E2419" s="15">
        <f>D2416*Setup!$B$5</f>
        <v/>
      </c>
      <c r="F2419" s="15">
        <f>D2416-E2416</f>
        <v/>
      </c>
      <c r="G2419" s="15" t="n"/>
      <c r="H2419" s="15" t="n"/>
      <c r="I2419" s="15" t="n"/>
      <c r="J2419" s="15">
        <f>C2416+F2416+G2416-I2416</f>
        <v/>
      </c>
      <c r="K2419" s="15" t="n"/>
      <c r="L2419" s="15">
        <f>K2416*Setup!$B$6</f>
        <v/>
      </c>
      <c r="M2419" s="15">
        <f>J2416-L2416</f>
        <v/>
      </c>
      <c r="N2419" s="21" t="n"/>
    </row>
    <row r="2420">
      <c r="A2420" s="295" t="n"/>
      <c r="B2420" s="14" t="n"/>
      <c r="C2420" s="15" t="n"/>
      <c r="D2420" s="15" t="n"/>
      <c r="E2420" s="15">
        <f>D2417*Setup!$B$5</f>
        <v/>
      </c>
      <c r="F2420" s="15">
        <f>D2417-E2417</f>
        <v/>
      </c>
      <c r="G2420" s="15" t="n"/>
      <c r="H2420" s="15" t="n"/>
      <c r="I2420" s="15" t="n"/>
      <c r="J2420" s="15">
        <f>C2417+F2417+G2417-I2417</f>
        <v/>
      </c>
      <c r="K2420" s="15" t="n"/>
      <c r="L2420" s="15">
        <f>K2417*Setup!$B$6</f>
        <v/>
      </c>
      <c r="M2420" s="15">
        <f>J2417-L2417</f>
        <v/>
      </c>
      <c r="N2420" s="21" t="n"/>
    </row>
    <row r="2421">
      <c r="A2421" s="295" t="n"/>
      <c r="B2421" s="14" t="n"/>
      <c r="C2421" s="15" t="n"/>
      <c r="D2421" s="15" t="n"/>
      <c r="E2421" s="15">
        <f>D2418*Setup!$B$5</f>
        <v/>
      </c>
      <c r="F2421" s="15">
        <f>D2418-E2418</f>
        <v/>
      </c>
      <c r="G2421" s="15" t="n"/>
      <c r="H2421" s="15" t="n"/>
      <c r="I2421" s="15" t="n"/>
      <c r="J2421" s="15">
        <f>C2418+F2418+G2418-I2418</f>
        <v/>
      </c>
      <c r="K2421" s="15" t="n"/>
      <c r="L2421" s="15">
        <f>K2418*Setup!$B$6</f>
        <v/>
      </c>
      <c r="M2421" s="15">
        <f>J2418-L2418</f>
        <v/>
      </c>
      <c r="N2421" s="21" t="n"/>
    </row>
    <row r="2422">
      <c r="A2422" s="295" t="n"/>
      <c r="B2422" s="14" t="n"/>
      <c r="C2422" s="15" t="n"/>
      <c r="D2422" s="15" t="n"/>
      <c r="E2422" s="15">
        <f>D2419*Setup!$B$5</f>
        <v/>
      </c>
      <c r="F2422" s="15">
        <f>D2419-E2419</f>
        <v/>
      </c>
      <c r="G2422" s="15" t="n"/>
      <c r="H2422" s="15" t="n"/>
      <c r="I2422" s="15" t="n"/>
      <c r="J2422" s="15">
        <f>C2419+F2419+G2419-I2419</f>
        <v/>
      </c>
      <c r="K2422" s="15" t="n"/>
      <c r="L2422" s="15">
        <f>K2419*Setup!$B$6</f>
        <v/>
      </c>
      <c r="M2422" s="15">
        <f>J2419-L2419</f>
        <v/>
      </c>
      <c r="N2422" s="21" t="n"/>
    </row>
    <row r="2423">
      <c r="A2423" s="295" t="n"/>
      <c r="B2423" s="14" t="n"/>
      <c r="C2423" s="15" t="n"/>
      <c r="D2423" s="15" t="n"/>
      <c r="E2423" s="15">
        <f>D2420*Setup!$B$5</f>
        <v/>
      </c>
      <c r="F2423" s="15">
        <f>D2420-E2420</f>
        <v/>
      </c>
      <c r="G2423" s="15" t="n"/>
      <c r="H2423" s="15" t="n"/>
      <c r="I2423" s="15" t="n"/>
      <c r="J2423" s="15">
        <f>C2420+F2420+G2420-I2420</f>
        <v/>
      </c>
      <c r="K2423" s="15" t="n"/>
      <c r="L2423" s="15">
        <f>K2420*Setup!$B$6</f>
        <v/>
      </c>
      <c r="M2423" s="15">
        <f>J2420-L2420</f>
        <v/>
      </c>
      <c r="N2423" s="21" t="n"/>
    </row>
    <row r="2424">
      <c r="A2424" s="295" t="n"/>
      <c r="B2424" s="14" t="n"/>
      <c r="C2424" s="15" t="n"/>
      <c r="D2424" s="15" t="n"/>
      <c r="E2424" s="15">
        <f>D2421*Setup!$B$5</f>
        <v/>
      </c>
      <c r="F2424" s="15">
        <f>D2421-E2421</f>
        <v/>
      </c>
      <c r="G2424" s="15" t="n"/>
      <c r="H2424" s="15" t="n"/>
      <c r="I2424" s="15" t="n"/>
      <c r="J2424" s="15">
        <f>C2421+F2421+G2421-I2421</f>
        <v/>
      </c>
      <c r="K2424" s="15" t="n"/>
      <c r="L2424" s="15">
        <f>K2421*Setup!$B$6</f>
        <v/>
      </c>
      <c r="M2424" s="15">
        <f>J2421-L2421</f>
        <v/>
      </c>
      <c r="N2424" s="21" t="n"/>
    </row>
    <row r="2425">
      <c r="A2425" s="295" t="n"/>
      <c r="B2425" s="14" t="n"/>
      <c r="C2425" s="15" t="n"/>
      <c r="D2425" s="15" t="n"/>
      <c r="E2425" s="15">
        <f>D2422*Setup!$B$5</f>
        <v/>
      </c>
      <c r="F2425" s="15">
        <f>D2422-E2422</f>
        <v/>
      </c>
      <c r="G2425" s="15" t="n"/>
      <c r="H2425" s="15" t="n"/>
      <c r="I2425" s="15" t="n"/>
      <c r="J2425" s="15">
        <f>C2422+F2422+G2422-I2422</f>
        <v/>
      </c>
      <c r="K2425" s="15" t="n"/>
      <c r="L2425" s="15">
        <f>K2422*Setup!$B$6</f>
        <v/>
      </c>
      <c r="M2425" s="15">
        <f>J2422-L2422</f>
        <v/>
      </c>
      <c r="N2425" s="21" t="n"/>
    </row>
    <row r="2426">
      <c r="A2426" s="295" t="n"/>
      <c r="B2426" s="14" t="n"/>
      <c r="C2426" s="15" t="n"/>
      <c r="D2426" s="15" t="n"/>
      <c r="E2426" s="15">
        <f>D2423*Setup!$B$5</f>
        <v/>
      </c>
      <c r="F2426" s="15">
        <f>D2423-E2423</f>
        <v/>
      </c>
      <c r="G2426" s="15" t="n"/>
      <c r="H2426" s="15" t="n"/>
      <c r="I2426" s="15" t="n"/>
      <c r="J2426" s="15">
        <f>C2423+F2423+G2423-I2423</f>
        <v/>
      </c>
      <c r="K2426" s="15" t="n"/>
      <c r="L2426" s="15">
        <f>K2423*Setup!$B$6</f>
        <v/>
      </c>
      <c r="M2426" s="15">
        <f>J2423-L2423</f>
        <v/>
      </c>
      <c r="N2426" s="21" t="n"/>
    </row>
    <row r="2427">
      <c r="A2427" s="295" t="n"/>
      <c r="B2427" s="14" t="n"/>
      <c r="C2427" s="15" t="n"/>
      <c r="D2427" s="15" t="n"/>
      <c r="E2427" s="15">
        <f>D2424*Setup!$B$5</f>
        <v/>
      </c>
      <c r="F2427" s="15">
        <f>D2424-E2424</f>
        <v/>
      </c>
      <c r="G2427" s="15" t="n"/>
      <c r="H2427" s="15" t="n"/>
      <c r="I2427" s="15" t="n"/>
      <c r="J2427" s="15">
        <f>C2424+F2424+G2424-I2424</f>
        <v/>
      </c>
      <c r="K2427" s="15" t="n"/>
      <c r="L2427" s="15">
        <f>K2424*Setup!$B$6</f>
        <v/>
      </c>
      <c r="M2427" s="15">
        <f>J2424-L2424</f>
        <v/>
      </c>
      <c r="N2427" s="21" t="n"/>
    </row>
    <row r="2428">
      <c r="A2428" s="295" t="n"/>
      <c r="B2428" s="14" t="n"/>
      <c r="C2428" s="15" t="n"/>
      <c r="D2428" s="15" t="n"/>
      <c r="E2428" s="15">
        <f>D2425*Setup!$B$5</f>
        <v/>
      </c>
      <c r="F2428" s="15">
        <f>D2425-E2425</f>
        <v/>
      </c>
      <c r="G2428" s="15" t="n"/>
      <c r="H2428" s="15" t="n"/>
      <c r="I2428" s="15" t="n"/>
      <c r="J2428" s="15">
        <f>C2425+F2425+G2425-I2425</f>
        <v/>
      </c>
      <c r="K2428" s="15" t="n"/>
      <c r="L2428" s="15">
        <f>K2425*Setup!$B$6</f>
        <v/>
      </c>
      <c r="M2428" s="15">
        <f>J2425-L2425</f>
        <v/>
      </c>
      <c r="N2428" s="21" t="n"/>
    </row>
    <row r="2429">
      <c r="A2429" s="295" t="n"/>
      <c r="B2429" s="14" t="n"/>
      <c r="C2429" s="15" t="n"/>
      <c r="D2429" s="15" t="n"/>
      <c r="E2429" s="15">
        <f>D2426*Setup!$B$5</f>
        <v/>
      </c>
      <c r="F2429" s="15">
        <f>D2426-E2426</f>
        <v/>
      </c>
      <c r="G2429" s="15" t="n"/>
      <c r="H2429" s="15" t="n"/>
      <c r="I2429" s="15" t="n"/>
      <c r="J2429" s="15">
        <f>C2426+F2426+G2426-I2426</f>
        <v/>
      </c>
      <c r="K2429" s="15" t="n"/>
      <c r="L2429" s="15">
        <f>K2426*Setup!$B$6</f>
        <v/>
      </c>
      <c r="M2429" s="15">
        <f>J2426-L2426</f>
        <v/>
      </c>
      <c r="N2429" s="21" t="n"/>
    </row>
    <row r="2430">
      <c r="A2430" s="295" t="n"/>
      <c r="B2430" s="14" t="n"/>
      <c r="C2430" s="15" t="n"/>
      <c r="D2430" s="15" t="n"/>
      <c r="E2430" s="15">
        <f>D2427*Setup!$B$5</f>
        <v/>
      </c>
      <c r="F2430" s="15">
        <f>D2427-E2427</f>
        <v/>
      </c>
      <c r="G2430" s="15" t="n"/>
      <c r="H2430" s="15" t="n"/>
      <c r="I2430" s="15" t="n"/>
      <c r="J2430" s="15">
        <f>C2427+F2427+G2427-I2427</f>
        <v/>
      </c>
      <c r="K2430" s="15" t="n"/>
      <c r="L2430" s="15">
        <f>K2427*Setup!$B$6</f>
        <v/>
      </c>
      <c r="M2430" s="15">
        <f>J2427-L2427</f>
        <v/>
      </c>
      <c r="N2430" s="21" t="n"/>
    </row>
    <row r="2431">
      <c r="A2431" s="295" t="n"/>
      <c r="B2431" s="14" t="n"/>
      <c r="C2431" s="15" t="n"/>
      <c r="D2431" s="15" t="n"/>
      <c r="E2431" s="15">
        <f>D2428*Setup!$B$5</f>
        <v/>
      </c>
      <c r="F2431" s="15">
        <f>D2428-E2428</f>
        <v/>
      </c>
      <c r="G2431" s="15" t="n"/>
      <c r="H2431" s="15" t="n"/>
      <c r="I2431" s="15" t="n"/>
      <c r="J2431" s="15">
        <f>C2428+F2428+G2428-I2428</f>
        <v/>
      </c>
      <c r="K2431" s="15" t="n"/>
      <c r="L2431" s="15">
        <f>K2428*Setup!$B$6</f>
        <v/>
      </c>
      <c r="M2431" s="15">
        <f>J2428-L2428</f>
        <v/>
      </c>
      <c r="N2431" s="21" t="n"/>
    </row>
    <row r="2432">
      <c r="A2432" s="295" t="n"/>
      <c r="B2432" s="14" t="n"/>
      <c r="C2432" s="15" t="n"/>
      <c r="D2432" s="15" t="n"/>
      <c r="E2432" s="15">
        <f>D2429*Setup!$B$5</f>
        <v/>
      </c>
      <c r="F2432" s="15">
        <f>D2429-E2429</f>
        <v/>
      </c>
      <c r="G2432" s="15" t="n"/>
      <c r="H2432" s="15" t="n"/>
      <c r="I2432" s="15" t="n"/>
      <c r="J2432" s="15">
        <f>C2429+F2429+G2429-I2429</f>
        <v/>
      </c>
      <c r="K2432" s="15" t="n"/>
      <c r="L2432" s="15">
        <f>K2429*Setup!$B$6</f>
        <v/>
      </c>
      <c r="M2432" s="15">
        <f>J2429-L2429</f>
        <v/>
      </c>
      <c r="N2432" s="21" t="n"/>
    </row>
    <row r="2433">
      <c r="A2433" s="295" t="n"/>
      <c r="B2433" s="14" t="n"/>
      <c r="C2433" s="15" t="n"/>
      <c r="D2433" s="15" t="n"/>
      <c r="E2433" s="15">
        <f>D2430*Setup!$B$5</f>
        <v/>
      </c>
      <c r="F2433" s="15">
        <f>D2430-E2430</f>
        <v/>
      </c>
      <c r="G2433" s="15" t="n"/>
      <c r="H2433" s="15" t="n"/>
      <c r="I2433" s="15" t="n"/>
      <c r="J2433" s="15">
        <f>C2430+F2430+G2430-I2430</f>
        <v/>
      </c>
      <c r="K2433" s="15" t="n"/>
      <c r="L2433" s="15">
        <f>K2430*Setup!$B$6</f>
        <v/>
      </c>
      <c r="M2433" s="15">
        <f>J2430-L2430</f>
        <v/>
      </c>
      <c r="N2433" s="21" t="n"/>
    </row>
    <row r="2434">
      <c r="A2434" s="295" t="n"/>
      <c r="B2434" s="14" t="n"/>
      <c r="C2434" s="15" t="n"/>
      <c r="D2434" s="15" t="n"/>
      <c r="E2434" s="15">
        <f>D2431*Setup!$B$5</f>
        <v/>
      </c>
      <c r="F2434" s="15">
        <f>D2431-E2431</f>
        <v/>
      </c>
      <c r="G2434" s="15" t="n"/>
      <c r="H2434" s="15" t="n"/>
      <c r="I2434" s="15" t="n"/>
      <c r="J2434" s="15">
        <f>C2431+F2431+G2431-I2431</f>
        <v/>
      </c>
      <c r="K2434" s="15" t="n"/>
      <c r="L2434" s="15">
        <f>K2431*Setup!$B$6</f>
        <v/>
      </c>
      <c r="M2434" s="15">
        <f>J2431-L2431</f>
        <v/>
      </c>
      <c r="N2434" s="21" t="n"/>
    </row>
    <row r="2435">
      <c r="A2435" s="295" t="n"/>
      <c r="B2435" s="14" t="n"/>
      <c r="C2435" s="15" t="n"/>
      <c r="D2435" s="15" t="n"/>
      <c r="E2435" s="15">
        <f>D2432*Setup!$B$5</f>
        <v/>
      </c>
      <c r="F2435" s="15">
        <f>D2432-E2432</f>
        <v/>
      </c>
      <c r="G2435" s="15" t="n"/>
      <c r="H2435" s="15" t="n"/>
      <c r="I2435" s="15" t="n"/>
      <c r="J2435" s="15">
        <f>C2432+F2432+G2432-I2432</f>
        <v/>
      </c>
      <c r="K2435" s="15" t="n"/>
      <c r="L2435" s="15">
        <f>K2432*Setup!$B$6</f>
        <v/>
      </c>
      <c r="M2435" s="15">
        <f>J2432-L2432</f>
        <v/>
      </c>
      <c r="N2435" s="21" t="n"/>
    </row>
    <row r="2436">
      <c r="A2436" s="295" t="n"/>
      <c r="B2436" s="14" t="n"/>
      <c r="C2436" s="15" t="n"/>
      <c r="D2436" s="15" t="n"/>
      <c r="E2436" s="15">
        <f>D2433*Setup!$B$5</f>
        <v/>
      </c>
      <c r="F2436" s="15">
        <f>D2433-E2433</f>
        <v/>
      </c>
      <c r="G2436" s="15" t="n"/>
      <c r="H2436" s="15" t="n"/>
      <c r="I2436" s="15" t="n"/>
      <c r="J2436" s="15">
        <f>C2433+F2433+G2433-I2433</f>
        <v/>
      </c>
      <c r="K2436" s="15" t="n"/>
      <c r="L2436" s="15">
        <f>K2433*Setup!$B$6</f>
        <v/>
      </c>
      <c r="M2436" s="15">
        <f>J2433-L2433</f>
        <v/>
      </c>
      <c r="N2436" s="21" t="n"/>
    </row>
    <row r="2437">
      <c r="A2437" s="295" t="n"/>
      <c r="B2437" s="14" t="n"/>
      <c r="C2437" s="15" t="n"/>
      <c r="D2437" s="15" t="n"/>
      <c r="E2437" s="15">
        <f>D2434*Setup!$B$5</f>
        <v/>
      </c>
      <c r="F2437" s="15">
        <f>D2434-E2434</f>
        <v/>
      </c>
      <c r="G2437" s="15" t="n"/>
      <c r="H2437" s="15" t="n"/>
      <c r="I2437" s="15" t="n"/>
      <c r="J2437" s="15">
        <f>C2434+F2434+G2434-I2434</f>
        <v/>
      </c>
      <c r="K2437" s="15" t="n"/>
      <c r="L2437" s="15">
        <f>K2434*Setup!$B$6</f>
        <v/>
      </c>
      <c r="M2437" s="15">
        <f>J2434-L2434</f>
        <v/>
      </c>
      <c r="N2437" s="21" t="n"/>
    </row>
    <row r="2438">
      <c r="A2438" s="295" t="n"/>
      <c r="B2438" s="14" t="n"/>
      <c r="C2438" s="15" t="n"/>
      <c r="D2438" s="15" t="n"/>
      <c r="E2438" s="15">
        <f>D2435*Setup!$B$5</f>
        <v/>
      </c>
      <c r="F2438" s="15">
        <f>D2435-E2435</f>
        <v/>
      </c>
      <c r="G2438" s="15" t="n"/>
      <c r="H2438" s="15" t="n"/>
      <c r="I2438" s="15" t="n"/>
      <c r="J2438" s="15">
        <f>C2435+F2435+G2435-I2435</f>
        <v/>
      </c>
      <c r="K2438" s="15" t="n"/>
      <c r="L2438" s="15">
        <f>K2435*Setup!$B$6</f>
        <v/>
      </c>
      <c r="M2438" s="15">
        <f>J2435-L2435</f>
        <v/>
      </c>
      <c r="N2438" s="21" t="n"/>
    </row>
    <row r="2439">
      <c r="A2439" s="295" t="n"/>
      <c r="B2439" s="14" t="n"/>
      <c r="C2439" s="15" t="n"/>
      <c r="D2439" s="15" t="n"/>
      <c r="E2439" s="15">
        <f>D2436*Setup!$B$5</f>
        <v/>
      </c>
      <c r="F2439" s="15">
        <f>D2436-E2436</f>
        <v/>
      </c>
      <c r="G2439" s="15" t="n"/>
      <c r="H2439" s="15" t="n"/>
      <c r="I2439" s="15" t="n"/>
      <c r="J2439" s="15">
        <f>C2436+F2436+G2436-I2436</f>
        <v/>
      </c>
      <c r="K2439" s="15" t="n"/>
      <c r="L2439" s="15">
        <f>K2436*Setup!$B$6</f>
        <v/>
      </c>
      <c r="M2439" s="15">
        <f>J2436-L2436</f>
        <v/>
      </c>
      <c r="N2439" s="21" t="n"/>
    </row>
    <row r="2440">
      <c r="A2440" s="295" t="n"/>
      <c r="B2440" s="14" t="n"/>
      <c r="C2440" s="15" t="n"/>
      <c r="D2440" s="15" t="n"/>
      <c r="E2440" s="15">
        <f>D2437*Setup!$B$5</f>
        <v/>
      </c>
      <c r="F2440" s="15">
        <f>D2437-E2437</f>
        <v/>
      </c>
      <c r="G2440" s="15" t="n"/>
      <c r="H2440" s="15" t="n"/>
      <c r="I2440" s="15" t="n"/>
      <c r="J2440" s="15">
        <f>C2437+F2437+G2437-I2437</f>
        <v/>
      </c>
      <c r="K2440" s="15" t="n"/>
      <c r="L2440" s="15">
        <f>K2437*Setup!$B$6</f>
        <v/>
      </c>
      <c r="M2440" s="15">
        <f>J2437-L2437</f>
        <v/>
      </c>
      <c r="N2440" s="21" t="n"/>
    </row>
    <row r="2441">
      <c r="A2441" s="295" t="n"/>
      <c r="B2441" s="14" t="n"/>
      <c r="C2441" s="15" t="n"/>
      <c r="D2441" s="15" t="n"/>
      <c r="E2441" s="15">
        <f>D2438*Setup!$B$5</f>
        <v/>
      </c>
      <c r="F2441" s="15">
        <f>D2438-E2438</f>
        <v/>
      </c>
      <c r="G2441" s="15" t="n"/>
      <c r="H2441" s="15" t="n"/>
      <c r="I2441" s="15" t="n"/>
      <c r="J2441" s="15">
        <f>C2438+F2438+G2438-I2438</f>
        <v/>
      </c>
      <c r="K2441" s="15" t="n"/>
      <c r="L2441" s="15">
        <f>K2438*Setup!$B$6</f>
        <v/>
      </c>
      <c r="M2441" s="15">
        <f>J2438-L2438</f>
        <v/>
      </c>
      <c r="N2441" s="21" t="n"/>
    </row>
    <row r="2442">
      <c r="A2442" s="295" t="n"/>
      <c r="B2442" s="14" t="n"/>
      <c r="C2442" s="15" t="n"/>
      <c r="D2442" s="15" t="n"/>
      <c r="E2442" s="15">
        <f>D2439*Setup!$B$5</f>
        <v/>
      </c>
      <c r="F2442" s="15">
        <f>D2439-E2439</f>
        <v/>
      </c>
      <c r="G2442" s="15" t="n"/>
      <c r="H2442" s="15" t="n"/>
      <c r="I2442" s="15" t="n"/>
      <c r="J2442" s="15">
        <f>C2439+F2439+G2439-I2439</f>
        <v/>
      </c>
      <c r="K2442" s="15" t="n"/>
      <c r="L2442" s="15">
        <f>K2439*Setup!$B$6</f>
        <v/>
      </c>
      <c r="M2442" s="15">
        <f>J2439-L2439</f>
        <v/>
      </c>
      <c r="N2442" s="21" t="n"/>
    </row>
    <row r="2443">
      <c r="A2443" s="295" t="n"/>
      <c r="B2443" s="14" t="n"/>
      <c r="C2443" s="15" t="n"/>
      <c r="D2443" s="15" t="n"/>
      <c r="E2443" s="15">
        <f>D2440*Setup!$B$5</f>
        <v/>
      </c>
      <c r="F2443" s="15">
        <f>D2440-E2440</f>
        <v/>
      </c>
      <c r="G2443" s="15" t="n"/>
      <c r="H2443" s="15" t="n"/>
      <c r="I2443" s="15" t="n"/>
      <c r="J2443" s="15">
        <f>C2440+F2440+G2440-I2440</f>
        <v/>
      </c>
      <c r="K2443" s="15" t="n"/>
      <c r="L2443" s="15">
        <f>K2440*Setup!$B$6</f>
        <v/>
      </c>
      <c r="M2443" s="15">
        <f>J2440-L2440</f>
        <v/>
      </c>
      <c r="N2443" s="21" t="n"/>
    </row>
    <row r="2444">
      <c r="A2444" s="295" t="n"/>
      <c r="B2444" s="14" t="n"/>
      <c r="C2444" s="15" t="n"/>
      <c r="D2444" s="15" t="n"/>
      <c r="E2444" s="15">
        <f>D2441*Setup!$B$5</f>
        <v/>
      </c>
      <c r="F2444" s="15">
        <f>D2441-E2441</f>
        <v/>
      </c>
      <c r="G2444" s="15" t="n"/>
      <c r="H2444" s="15" t="n"/>
      <c r="I2444" s="15" t="n"/>
      <c r="J2444" s="15">
        <f>C2441+F2441+G2441-I2441</f>
        <v/>
      </c>
      <c r="K2444" s="15" t="n"/>
      <c r="L2444" s="15">
        <f>K2441*Setup!$B$6</f>
        <v/>
      </c>
      <c r="M2444" s="15">
        <f>J2441-L2441</f>
        <v/>
      </c>
      <c r="N2444" s="21" t="n"/>
    </row>
    <row r="2445">
      <c r="A2445" s="295" t="n"/>
      <c r="B2445" s="14" t="n"/>
      <c r="C2445" s="15" t="n"/>
      <c r="D2445" s="15" t="n"/>
      <c r="E2445" s="15">
        <f>D2442*Setup!$B$5</f>
        <v/>
      </c>
      <c r="F2445" s="15">
        <f>D2442-E2442</f>
        <v/>
      </c>
      <c r="G2445" s="15" t="n"/>
      <c r="H2445" s="15" t="n"/>
      <c r="I2445" s="15" t="n"/>
      <c r="J2445" s="15">
        <f>C2442+F2442+G2442-I2442</f>
        <v/>
      </c>
      <c r="K2445" s="15" t="n"/>
      <c r="L2445" s="15">
        <f>K2442*Setup!$B$6</f>
        <v/>
      </c>
      <c r="M2445" s="15">
        <f>J2442-L2442</f>
        <v/>
      </c>
      <c r="N2445" s="21" t="n"/>
    </row>
    <row r="2446">
      <c r="A2446" s="295" t="n"/>
      <c r="B2446" s="14" t="n"/>
      <c r="C2446" s="15" t="n"/>
      <c r="D2446" s="15" t="n"/>
      <c r="E2446" s="15">
        <f>D2443*Setup!$B$5</f>
        <v/>
      </c>
      <c r="F2446" s="15">
        <f>D2443-E2443</f>
        <v/>
      </c>
      <c r="G2446" s="15" t="n"/>
      <c r="H2446" s="15" t="n"/>
      <c r="I2446" s="15" t="n"/>
      <c r="J2446" s="15">
        <f>C2443+F2443+G2443-I2443</f>
        <v/>
      </c>
      <c r="K2446" s="15" t="n"/>
      <c r="L2446" s="15">
        <f>K2443*Setup!$B$6</f>
        <v/>
      </c>
      <c r="M2446" s="15">
        <f>J2443-L2443</f>
        <v/>
      </c>
      <c r="N2446" s="21" t="n"/>
    </row>
    <row r="2447">
      <c r="A2447" s="295" t="n"/>
      <c r="B2447" s="14" t="n"/>
      <c r="C2447" s="15" t="n"/>
      <c r="D2447" s="15" t="n"/>
      <c r="E2447" s="15">
        <f>D2444*Setup!$B$5</f>
        <v/>
      </c>
      <c r="F2447" s="15">
        <f>D2444-E2444</f>
        <v/>
      </c>
      <c r="G2447" s="15" t="n"/>
      <c r="H2447" s="15" t="n"/>
      <c r="I2447" s="15" t="n"/>
      <c r="J2447" s="15">
        <f>C2444+F2444+G2444-I2444</f>
        <v/>
      </c>
      <c r="K2447" s="15" t="n"/>
      <c r="L2447" s="15">
        <f>K2444*Setup!$B$6</f>
        <v/>
      </c>
      <c r="M2447" s="15">
        <f>J2444-L2444</f>
        <v/>
      </c>
      <c r="N2447" s="21" t="n"/>
    </row>
    <row r="2448">
      <c r="A2448" s="295" t="n"/>
      <c r="B2448" s="14" t="n"/>
      <c r="C2448" s="15" t="n"/>
      <c r="D2448" s="15" t="n"/>
      <c r="E2448" s="15">
        <f>D2445*Setup!$B$5</f>
        <v/>
      </c>
      <c r="F2448" s="15">
        <f>D2445-E2445</f>
        <v/>
      </c>
      <c r="G2448" s="15" t="n"/>
      <c r="H2448" s="15" t="n"/>
      <c r="I2448" s="15" t="n"/>
      <c r="J2448" s="15">
        <f>C2445+F2445+G2445-I2445</f>
        <v/>
      </c>
      <c r="K2448" s="15" t="n"/>
      <c r="L2448" s="15">
        <f>K2445*Setup!$B$6</f>
        <v/>
      </c>
      <c r="M2448" s="15">
        <f>J2445-L2445</f>
        <v/>
      </c>
      <c r="N2448" s="21" t="n"/>
    </row>
    <row r="2449">
      <c r="A2449" s="295" t="n"/>
      <c r="B2449" s="14" t="n"/>
      <c r="C2449" s="15" t="n"/>
      <c r="D2449" s="15" t="n"/>
      <c r="E2449" s="15">
        <f>D2446*Setup!$B$5</f>
        <v/>
      </c>
      <c r="F2449" s="15">
        <f>D2446-E2446</f>
        <v/>
      </c>
      <c r="G2449" s="15" t="n"/>
      <c r="H2449" s="15" t="n"/>
      <c r="I2449" s="15" t="n"/>
      <c r="J2449" s="15">
        <f>C2446+F2446+G2446-I2446</f>
        <v/>
      </c>
      <c r="K2449" s="15" t="n"/>
      <c r="L2449" s="15">
        <f>K2446*Setup!$B$6</f>
        <v/>
      </c>
      <c r="M2449" s="15">
        <f>J2446-L2446</f>
        <v/>
      </c>
      <c r="N2449" s="21" t="n"/>
    </row>
    <row r="2450">
      <c r="A2450" s="295" t="n"/>
      <c r="B2450" s="14" t="n"/>
      <c r="C2450" s="15" t="n"/>
      <c r="D2450" s="15" t="n"/>
      <c r="E2450" s="15">
        <f>D2447*Setup!$B$5</f>
        <v/>
      </c>
      <c r="F2450" s="15">
        <f>D2447-E2447</f>
        <v/>
      </c>
      <c r="G2450" s="15" t="n"/>
      <c r="H2450" s="15" t="n"/>
      <c r="I2450" s="15" t="n"/>
      <c r="J2450" s="15">
        <f>C2447+F2447+G2447-I2447</f>
        <v/>
      </c>
      <c r="K2450" s="15" t="n"/>
      <c r="L2450" s="15">
        <f>K2447*Setup!$B$6</f>
        <v/>
      </c>
      <c r="M2450" s="15">
        <f>J2447-L2447</f>
        <v/>
      </c>
      <c r="N2450" s="21" t="n"/>
    </row>
    <row r="2451">
      <c r="A2451" s="295" t="n"/>
      <c r="B2451" s="14" t="n"/>
      <c r="C2451" s="15" t="n"/>
      <c r="D2451" s="15" t="n"/>
      <c r="E2451" s="15">
        <f>D2448*Setup!$B$5</f>
        <v/>
      </c>
      <c r="F2451" s="15">
        <f>D2448-E2448</f>
        <v/>
      </c>
      <c r="G2451" s="15" t="n"/>
      <c r="H2451" s="15" t="n"/>
      <c r="I2451" s="15" t="n"/>
      <c r="J2451" s="15">
        <f>C2448+F2448+G2448-I2448</f>
        <v/>
      </c>
      <c r="K2451" s="15" t="n"/>
      <c r="L2451" s="15">
        <f>K2448*Setup!$B$6</f>
        <v/>
      </c>
      <c r="M2451" s="15">
        <f>J2448-L2448</f>
        <v/>
      </c>
      <c r="N2451" s="21" t="n"/>
    </row>
    <row r="2452">
      <c r="A2452" s="295" t="n"/>
      <c r="B2452" s="14" t="n"/>
      <c r="C2452" s="15" t="n"/>
      <c r="D2452" s="15" t="n"/>
      <c r="E2452" s="15">
        <f>D2449*Setup!$B$5</f>
        <v/>
      </c>
      <c r="F2452" s="15">
        <f>D2449-E2449</f>
        <v/>
      </c>
      <c r="G2452" s="15" t="n"/>
      <c r="H2452" s="15" t="n"/>
      <c r="I2452" s="15" t="n"/>
      <c r="J2452" s="15">
        <f>C2449+F2449+G2449-I2449</f>
        <v/>
      </c>
      <c r="K2452" s="15" t="n"/>
      <c r="L2452" s="15">
        <f>K2449*Setup!$B$6</f>
        <v/>
      </c>
      <c r="M2452" s="15">
        <f>J2449-L2449</f>
        <v/>
      </c>
      <c r="N2452" s="21" t="n"/>
    </row>
    <row r="2453">
      <c r="A2453" s="295" t="n"/>
      <c r="B2453" s="14" t="n"/>
      <c r="C2453" s="15" t="n"/>
      <c r="D2453" s="15" t="n"/>
      <c r="E2453" s="15">
        <f>D2450*Setup!$B$5</f>
        <v/>
      </c>
      <c r="F2453" s="15">
        <f>D2450-E2450</f>
        <v/>
      </c>
      <c r="G2453" s="15" t="n"/>
      <c r="H2453" s="15" t="n"/>
      <c r="I2453" s="15" t="n"/>
      <c r="J2453" s="15">
        <f>C2450+F2450+G2450-I2450</f>
        <v/>
      </c>
      <c r="K2453" s="15" t="n"/>
      <c r="L2453" s="15">
        <f>K2450*Setup!$B$6</f>
        <v/>
      </c>
      <c r="M2453" s="15">
        <f>J2450-L2450</f>
        <v/>
      </c>
      <c r="N2453" s="21" t="n"/>
    </row>
    <row r="2454">
      <c r="A2454" s="295" t="n"/>
      <c r="B2454" s="14" t="n"/>
      <c r="C2454" s="15" t="n"/>
      <c r="D2454" s="15" t="n"/>
      <c r="E2454" s="15">
        <f>D2451*Setup!$B$5</f>
        <v/>
      </c>
      <c r="F2454" s="15">
        <f>D2451-E2451</f>
        <v/>
      </c>
      <c r="G2454" s="15" t="n"/>
      <c r="H2454" s="15" t="n"/>
      <c r="I2454" s="15" t="n"/>
      <c r="J2454" s="15">
        <f>C2451+F2451+G2451-I2451</f>
        <v/>
      </c>
      <c r="K2454" s="15" t="n"/>
      <c r="L2454" s="15">
        <f>K2451*Setup!$B$6</f>
        <v/>
      </c>
      <c r="M2454" s="15">
        <f>J2451-L2451</f>
        <v/>
      </c>
      <c r="N2454" s="21" t="n"/>
    </row>
    <row r="2455">
      <c r="A2455" s="295" t="n"/>
      <c r="B2455" s="14" t="n"/>
      <c r="C2455" s="15" t="n"/>
      <c r="D2455" s="15" t="n"/>
      <c r="E2455" s="15">
        <f>D2452*Setup!$B$5</f>
        <v/>
      </c>
      <c r="F2455" s="15">
        <f>D2452-E2452</f>
        <v/>
      </c>
      <c r="G2455" s="15" t="n"/>
      <c r="H2455" s="15" t="n"/>
      <c r="I2455" s="15" t="n"/>
      <c r="J2455" s="15">
        <f>C2452+F2452+G2452-I2452</f>
        <v/>
      </c>
      <c r="K2455" s="15" t="n"/>
      <c r="L2455" s="15">
        <f>K2452*Setup!$B$6</f>
        <v/>
      </c>
      <c r="M2455" s="15">
        <f>J2452-L2452</f>
        <v/>
      </c>
      <c r="N2455" s="21" t="n"/>
    </row>
    <row r="2456">
      <c r="A2456" s="295" t="n"/>
      <c r="B2456" s="14" t="n"/>
      <c r="C2456" s="15" t="n"/>
      <c r="D2456" s="15" t="n"/>
      <c r="E2456" s="15">
        <f>D2453*Setup!$B$5</f>
        <v/>
      </c>
      <c r="F2456" s="15">
        <f>D2453-E2453</f>
        <v/>
      </c>
      <c r="G2456" s="15" t="n"/>
      <c r="H2456" s="15" t="n"/>
      <c r="I2456" s="15" t="n"/>
      <c r="J2456" s="15">
        <f>C2453+F2453+G2453-I2453</f>
        <v/>
      </c>
      <c r="K2456" s="15" t="n"/>
      <c r="L2456" s="15">
        <f>K2453*Setup!$B$6</f>
        <v/>
      </c>
      <c r="M2456" s="15">
        <f>J2453-L2453</f>
        <v/>
      </c>
      <c r="N2456" s="21" t="n"/>
    </row>
    <row r="2457">
      <c r="A2457" s="295" t="n"/>
      <c r="B2457" s="14" t="n"/>
      <c r="C2457" s="15" t="n"/>
      <c r="D2457" s="15" t="n"/>
      <c r="E2457" s="15">
        <f>D2454*Setup!$B$5</f>
        <v/>
      </c>
      <c r="F2457" s="15">
        <f>D2454-E2454</f>
        <v/>
      </c>
      <c r="G2457" s="15" t="n"/>
      <c r="H2457" s="15" t="n"/>
      <c r="I2457" s="15" t="n"/>
      <c r="J2457" s="15">
        <f>C2454+F2454+G2454-I2454</f>
        <v/>
      </c>
      <c r="K2457" s="15" t="n"/>
      <c r="L2457" s="15">
        <f>K2454*Setup!$B$6</f>
        <v/>
      </c>
      <c r="M2457" s="15">
        <f>J2454-L2454</f>
        <v/>
      </c>
      <c r="N2457" s="21" t="n"/>
    </row>
    <row r="2458">
      <c r="A2458" s="295" t="n"/>
      <c r="B2458" s="14" t="n"/>
      <c r="C2458" s="15" t="n"/>
      <c r="D2458" s="15" t="n"/>
      <c r="E2458" s="15">
        <f>D2455*Setup!$B$5</f>
        <v/>
      </c>
      <c r="F2458" s="15">
        <f>D2455-E2455</f>
        <v/>
      </c>
      <c r="G2458" s="15" t="n"/>
      <c r="H2458" s="15" t="n"/>
      <c r="I2458" s="15" t="n"/>
      <c r="J2458" s="15">
        <f>C2455+F2455+G2455-I2455</f>
        <v/>
      </c>
      <c r="K2458" s="15" t="n"/>
      <c r="L2458" s="15">
        <f>K2455*Setup!$B$6</f>
        <v/>
      </c>
      <c r="M2458" s="15">
        <f>J2455-L2455</f>
        <v/>
      </c>
      <c r="N2458" s="21" t="n"/>
    </row>
    <row r="2459">
      <c r="A2459" s="295" t="n"/>
      <c r="B2459" s="14" t="n"/>
      <c r="C2459" s="15" t="n"/>
      <c r="D2459" s="15" t="n"/>
      <c r="E2459" s="15">
        <f>D2456*Setup!$B$5</f>
        <v/>
      </c>
      <c r="F2459" s="15">
        <f>D2456-E2456</f>
        <v/>
      </c>
      <c r="G2459" s="15" t="n"/>
      <c r="H2459" s="15" t="n"/>
      <c r="I2459" s="15" t="n"/>
      <c r="J2459" s="15">
        <f>C2456+F2456+G2456-I2456</f>
        <v/>
      </c>
      <c r="K2459" s="15" t="n"/>
      <c r="L2459" s="15">
        <f>K2456*Setup!$B$6</f>
        <v/>
      </c>
      <c r="M2459" s="15">
        <f>J2456-L2456</f>
        <v/>
      </c>
      <c r="N2459" s="21" t="n"/>
    </row>
    <row r="2460">
      <c r="A2460" s="295" t="n"/>
      <c r="B2460" s="14" t="n"/>
      <c r="C2460" s="15" t="n"/>
      <c r="D2460" s="15" t="n"/>
      <c r="E2460" s="15">
        <f>D2457*Setup!$B$5</f>
        <v/>
      </c>
      <c r="F2460" s="15">
        <f>D2457-E2457</f>
        <v/>
      </c>
      <c r="G2460" s="15" t="n"/>
      <c r="H2460" s="15" t="n"/>
      <c r="I2460" s="15" t="n"/>
      <c r="J2460" s="15">
        <f>C2457+F2457+G2457-I2457</f>
        <v/>
      </c>
      <c r="K2460" s="15" t="n"/>
      <c r="L2460" s="15">
        <f>K2457*Setup!$B$6</f>
        <v/>
      </c>
      <c r="M2460" s="15">
        <f>J2457-L2457</f>
        <v/>
      </c>
      <c r="N2460" s="21" t="n"/>
    </row>
    <row r="2461">
      <c r="A2461" s="295" t="n"/>
      <c r="B2461" s="14" t="n"/>
      <c r="C2461" s="15" t="n"/>
      <c r="D2461" s="15" t="n"/>
      <c r="E2461" s="15">
        <f>D2458*Setup!$B$5</f>
        <v/>
      </c>
      <c r="F2461" s="15">
        <f>D2458-E2458</f>
        <v/>
      </c>
      <c r="G2461" s="15" t="n"/>
      <c r="H2461" s="15" t="n"/>
      <c r="I2461" s="15" t="n"/>
      <c r="J2461" s="15">
        <f>C2458+F2458+G2458-I2458</f>
        <v/>
      </c>
      <c r="K2461" s="15" t="n"/>
      <c r="L2461" s="15">
        <f>K2458*Setup!$B$6</f>
        <v/>
      </c>
      <c r="M2461" s="15">
        <f>J2458-L2458</f>
        <v/>
      </c>
      <c r="N2461" s="21" t="n"/>
    </row>
    <row r="2462">
      <c r="A2462" s="295" t="n"/>
      <c r="B2462" s="14" t="n"/>
      <c r="C2462" s="15" t="n"/>
      <c r="D2462" s="15" t="n"/>
      <c r="E2462" s="15">
        <f>D2459*Setup!$B$5</f>
        <v/>
      </c>
      <c r="F2462" s="15">
        <f>D2459-E2459</f>
        <v/>
      </c>
      <c r="G2462" s="15" t="n"/>
      <c r="H2462" s="15" t="n"/>
      <c r="I2462" s="15" t="n"/>
      <c r="J2462" s="15">
        <f>C2459+F2459+G2459-I2459</f>
        <v/>
      </c>
      <c r="K2462" s="15" t="n"/>
      <c r="L2462" s="15">
        <f>K2459*Setup!$B$6</f>
        <v/>
      </c>
      <c r="M2462" s="15">
        <f>J2459-L2459</f>
        <v/>
      </c>
      <c r="N2462" s="21" t="n"/>
    </row>
    <row r="2463">
      <c r="A2463" s="295" t="n"/>
      <c r="B2463" s="14" t="n"/>
      <c r="C2463" s="15" t="n"/>
      <c r="D2463" s="15" t="n"/>
      <c r="E2463" s="15">
        <f>D2460*Setup!$B$5</f>
        <v/>
      </c>
      <c r="F2463" s="15">
        <f>D2460-E2460</f>
        <v/>
      </c>
      <c r="G2463" s="15" t="n"/>
      <c r="H2463" s="15" t="n"/>
      <c r="I2463" s="15" t="n"/>
      <c r="J2463" s="15">
        <f>C2460+F2460+G2460-I2460</f>
        <v/>
      </c>
      <c r="K2463" s="15" t="n"/>
      <c r="L2463" s="15">
        <f>K2460*Setup!$B$6</f>
        <v/>
      </c>
      <c r="M2463" s="15">
        <f>J2460-L2460</f>
        <v/>
      </c>
      <c r="N2463" s="21" t="n"/>
    </row>
    <row r="2464">
      <c r="A2464" s="295" t="n"/>
      <c r="B2464" s="14" t="n"/>
      <c r="C2464" s="15" t="n"/>
      <c r="D2464" s="15" t="n"/>
      <c r="E2464" s="15">
        <f>D2461*Setup!$B$5</f>
        <v/>
      </c>
      <c r="F2464" s="15">
        <f>D2461-E2461</f>
        <v/>
      </c>
      <c r="G2464" s="15" t="n"/>
      <c r="H2464" s="15" t="n"/>
      <c r="I2464" s="15" t="n"/>
      <c r="J2464" s="15">
        <f>C2461+F2461+G2461-I2461</f>
        <v/>
      </c>
      <c r="K2464" s="15" t="n"/>
      <c r="L2464" s="15">
        <f>K2461*Setup!$B$6</f>
        <v/>
      </c>
      <c r="M2464" s="15">
        <f>J2461-L2461</f>
        <v/>
      </c>
      <c r="N2464" s="21" t="n"/>
    </row>
    <row r="2465">
      <c r="A2465" s="295" t="n"/>
      <c r="B2465" s="14" t="n"/>
      <c r="C2465" s="15" t="n"/>
      <c r="D2465" s="15" t="n"/>
      <c r="E2465" s="15">
        <f>D2462*Setup!$B$5</f>
        <v/>
      </c>
      <c r="F2465" s="15">
        <f>D2462-E2462</f>
        <v/>
      </c>
      <c r="G2465" s="15" t="n"/>
      <c r="H2465" s="15" t="n"/>
      <c r="I2465" s="15" t="n"/>
      <c r="J2465" s="15">
        <f>C2462+F2462+G2462-I2462</f>
        <v/>
      </c>
      <c r="K2465" s="15" t="n"/>
      <c r="L2465" s="15">
        <f>K2462*Setup!$B$6</f>
        <v/>
      </c>
      <c r="M2465" s="15">
        <f>J2462-L2462</f>
        <v/>
      </c>
      <c r="N2465" s="21" t="n"/>
    </row>
    <row r="2466">
      <c r="A2466" s="295" t="n"/>
      <c r="B2466" s="14" t="n"/>
      <c r="C2466" s="15" t="n"/>
      <c r="D2466" s="15" t="n"/>
      <c r="E2466" s="15">
        <f>D2463*Setup!$B$5</f>
        <v/>
      </c>
      <c r="F2466" s="15">
        <f>D2463-E2463</f>
        <v/>
      </c>
      <c r="G2466" s="15" t="n"/>
      <c r="H2466" s="15" t="n"/>
      <c r="I2466" s="15" t="n"/>
      <c r="J2466" s="15">
        <f>C2463+F2463+G2463-I2463</f>
        <v/>
      </c>
      <c r="K2466" s="15" t="n"/>
      <c r="L2466" s="15">
        <f>K2463*Setup!$B$6</f>
        <v/>
      </c>
      <c r="M2466" s="15">
        <f>J2463-L2463</f>
        <v/>
      </c>
      <c r="N2466" s="21" t="n"/>
    </row>
    <row r="2467">
      <c r="A2467" s="295" t="n"/>
      <c r="B2467" s="14" t="n"/>
      <c r="C2467" s="15" t="n"/>
      <c r="D2467" s="15" t="n"/>
      <c r="E2467" s="15">
        <f>D2464*Setup!$B$5</f>
        <v/>
      </c>
      <c r="F2467" s="15">
        <f>D2464-E2464</f>
        <v/>
      </c>
      <c r="G2467" s="15" t="n"/>
      <c r="H2467" s="15" t="n"/>
      <c r="I2467" s="15" t="n"/>
      <c r="J2467" s="15">
        <f>C2464+F2464+G2464-I2464</f>
        <v/>
      </c>
      <c r="K2467" s="15" t="n"/>
      <c r="L2467" s="15">
        <f>K2464*Setup!$B$6</f>
        <v/>
      </c>
      <c r="M2467" s="15">
        <f>J2464-L2464</f>
        <v/>
      </c>
      <c r="N2467" s="21" t="n"/>
    </row>
    <row r="2468">
      <c r="A2468" s="295" t="n"/>
      <c r="B2468" s="14" t="n"/>
      <c r="C2468" s="15" t="n"/>
      <c r="D2468" s="15" t="n"/>
      <c r="E2468" s="15">
        <f>D2465*Setup!$B$5</f>
        <v/>
      </c>
      <c r="F2468" s="15">
        <f>D2465-E2465</f>
        <v/>
      </c>
      <c r="G2468" s="15" t="n"/>
      <c r="H2468" s="15" t="n"/>
      <c r="I2468" s="15" t="n"/>
      <c r="J2468" s="15">
        <f>C2465+F2465+G2465-I2465</f>
        <v/>
      </c>
      <c r="K2468" s="15" t="n"/>
      <c r="L2468" s="15">
        <f>K2465*Setup!$B$6</f>
        <v/>
      </c>
      <c r="M2468" s="15">
        <f>J2465-L2465</f>
        <v/>
      </c>
      <c r="N2468" s="21" t="n"/>
    </row>
    <row r="2469">
      <c r="A2469" s="295" t="n"/>
      <c r="B2469" s="14" t="n"/>
      <c r="C2469" s="15" t="n"/>
      <c r="D2469" s="15" t="n"/>
      <c r="E2469" s="15">
        <f>D2466*Setup!$B$5</f>
        <v/>
      </c>
      <c r="F2469" s="15">
        <f>D2466-E2466</f>
        <v/>
      </c>
      <c r="G2469" s="15" t="n"/>
      <c r="H2469" s="15" t="n"/>
      <c r="I2469" s="15" t="n"/>
      <c r="J2469" s="15">
        <f>C2466+F2466+G2466-I2466</f>
        <v/>
      </c>
      <c r="K2469" s="15" t="n"/>
      <c r="L2469" s="15">
        <f>K2466*Setup!$B$6</f>
        <v/>
      </c>
      <c r="M2469" s="15">
        <f>J2466-L2466</f>
        <v/>
      </c>
      <c r="N2469" s="21" t="n"/>
    </row>
    <row r="2470">
      <c r="A2470" s="295" t="n"/>
      <c r="B2470" s="14" t="n"/>
      <c r="C2470" s="15" t="n"/>
      <c r="D2470" s="15" t="n"/>
      <c r="E2470" s="15">
        <f>D2467*Setup!$B$5</f>
        <v/>
      </c>
      <c r="F2470" s="15">
        <f>D2467-E2467</f>
        <v/>
      </c>
      <c r="G2470" s="15" t="n"/>
      <c r="H2470" s="15" t="n"/>
      <c r="I2470" s="15" t="n"/>
      <c r="J2470" s="15">
        <f>C2467+F2467+G2467-I2467</f>
        <v/>
      </c>
      <c r="K2470" s="15" t="n"/>
      <c r="L2470" s="15">
        <f>K2467*Setup!$B$6</f>
        <v/>
      </c>
      <c r="M2470" s="15">
        <f>J2467-L2467</f>
        <v/>
      </c>
      <c r="N2470" s="21" t="n"/>
    </row>
    <row r="2471">
      <c r="A2471" s="295" t="n"/>
      <c r="B2471" s="14" t="n"/>
      <c r="C2471" s="15" t="n"/>
      <c r="D2471" s="15" t="n"/>
      <c r="E2471" s="15">
        <f>D2468*Setup!$B$5</f>
        <v/>
      </c>
      <c r="F2471" s="15">
        <f>D2468-E2468</f>
        <v/>
      </c>
      <c r="G2471" s="15" t="n"/>
      <c r="H2471" s="15" t="n"/>
      <c r="I2471" s="15" t="n"/>
      <c r="J2471" s="15">
        <f>C2468+F2468+G2468-I2468</f>
        <v/>
      </c>
      <c r="K2471" s="15" t="n"/>
      <c r="L2471" s="15">
        <f>K2468*Setup!$B$6</f>
        <v/>
      </c>
      <c r="M2471" s="15">
        <f>J2468-L2468</f>
        <v/>
      </c>
      <c r="N2471" s="21" t="n"/>
    </row>
    <row r="2472">
      <c r="A2472" s="295" t="n"/>
      <c r="B2472" s="14" t="n"/>
      <c r="C2472" s="15" t="n"/>
      <c r="D2472" s="15" t="n"/>
      <c r="E2472" s="15">
        <f>D2469*Setup!$B$5</f>
        <v/>
      </c>
      <c r="F2472" s="15">
        <f>D2469-E2469</f>
        <v/>
      </c>
      <c r="G2472" s="15" t="n"/>
      <c r="H2472" s="15" t="n"/>
      <c r="I2472" s="15" t="n"/>
      <c r="J2472" s="15">
        <f>C2469+F2469+G2469-I2469</f>
        <v/>
      </c>
      <c r="K2472" s="15" t="n"/>
      <c r="L2472" s="15">
        <f>K2469*Setup!$B$6</f>
        <v/>
      </c>
      <c r="M2472" s="15">
        <f>J2469-L2469</f>
        <v/>
      </c>
      <c r="N2472" s="21" t="n"/>
    </row>
    <row r="2473">
      <c r="A2473" s="295" t="n"/>
      <c r="B2473" s="14" t="n"/>
      <c r="C2473" s="15" t="n"/>
      <c r="D2473" s="15" t="n"/>
      <c r="E2473" s="15">
        <f>D2470*Setup!$B$5</f>
        <v/>
      </c>
      <c r="F2473" s="15">
        <f>D2470-E2470</f>
        <v/>
      </c>
      <c r="G2473" s="15" t="n"/>
      <c r="H2473" s="15" t="n"/>
      <c r="I2473" s="15" t="n"/>
      <c r="J2473" s="15">
        <f>C2470+F2470+G2470-I2470</f>
        <v/>
      </c>
      <c r="K2473" s="15" t="n"/>
      <c r="L2473" s="15">
        <f>K2470*Setup!$B$6</f>
        <v/>
      </c>
      <c r="M2473" s="15">
        <f>J2470-L2470</f>
        <v/>
      </c>
      <c r="N2473" s="21" t="n"/>
    </row>
    <row r="2474">
      <c r="A2474" s="295" t="n"/>
      <c r="B2474" s="14" t="n"/>
      <c r="C2474" s="15" t="n"/>
      <c r="D2474" s="15" t="n"/>
      <c r="E2474" s="15">
        <f>D2471*Setup!$B$5</f>
        <v/>
      </c>
      <c r="F2474" s="15">
        <f>D2471-E2471</f>
        <v/>
      </c>
      <c r="G2474" s="15" t="n"/>
      <c r="H2474" s="15" t="n"/>
      <c r="I2474" s="15" t="n"/>
      <c r="J2474" s="15">
        <f>C2471+F2471+G2471-I2471</f>
        <v/>
      </c>
      <c r="K2474" s="15" t="n"/>
      <c r="L2474" s="15">
        <f>K2471*Setup!$B$6</f>
        <v/>
      </c>
      <c r="M2474" s="15">
        <f>J2471-L2471</f>
        <v/>
      </c>
      <c r="N2474" s="21" t="n"/>
    </row>
    <row r="2475">
      <c r="A2475" s="295" t="n"/>
      <c r="B2475" s="14" t="n"/>
      <c r="C2475" s="15" t="n"/>
      <c r="D2475" s="15" t="n"/>
      <c r="E2475" s="15">
        <f>D2472*Setup!$B$5</f>
        <v/>
      </c>
      <c r="F2475" s="15">
        <f>D2472-E2472</f>
        <v/>
      </c>
      <c r="G2475" s="15" t="n"/>
      <c r="H2475" s="15" t="n"/>
      <c r="I2475" s="15" t="n"/>
      <c r="J2475" s="15">
        <f>C2472+F2472+G2472-I2472</f>
        <v/>
      </c>
      <c r="K2475" s="15" t="n"/>
      <c r="L2475" s="15">
        <f>K2472*Setup!$B$6</f>
        <v/>
      </c>
      <c r="M2475" s="15">
        <f>J2472-L2472</f>
        <v/>
      </c>
      <c r="N2475" s="21" t="n"/>
    </row>
    <row r="2476">
      <c r="A2476" s="295" t="n"/>
      <c r="B2476" s="14" t="n"/>
      <c r="C2476" s="15" t="n"/>
      <c r="D2476" s="15" t="n"/>
      <c r="E2476" s="15">
        <f>D2473*Setup!$B$5</f>
        <v/>
      </c>
      <c r="F2476" s="15">
        <f>D2473-E2473</f>
        <v/>
      </c>
      <c r="G2476" s="15" t="n"/>
      <c r="H2476" s="15" t="n"/>
      <c r="I2476" s="15" t="n"/>
      <c r="J2476" s="15">
        <f>C2473+F2473+G2473-I2473</f>
        <v/>
      </c>
      <c r="K2476" s="15" t="n"/>
      <c r="L2476" s="15">
        <f>K2473*Setup!$B$6</f>
        <v/>
      </c>
      <c r="M2476" s="15">
        <f>J2473-L2473</f>
        <v/>
      </c>
      <c r="N2476" s="21" t="n"/>
    </row>
    <row r="2477">
      <c r="A2477" s="295" t="n"/>
      <c r="B2477" s="14" t="n"/>
      <c r="C2477" s="15" t="n"/>
      <c r="D2477" s="15" t="n"/>
      <c r="E2477" s="15">
        <f>D2474*Setup!$B$5</f>
        <v/>
      </c>
      <c r="F2477" s="15">
        <f>D2474-E2474</f>
        <v/>
      </c>
      <c r="G2477" s="15" t="n"/>
      <c r="H2477" s="15" t="n"/>
      <c r="I2477" s="15" t="n"/>
      <c r="J2477" s="15">
        <f>C2474+F2474+G2474-I2474</f>
        <v/>
      </c>
      <c r="K2477" s="15" t="n"/>
      <c r="L2477" s="15">
        <f>K2474*Setup!$B$6</f>
        <v/>
      </c>
      <c r="M2477" s="15">
        <f>J2474-L2474</f>
        <v/>
      </c>
      <c r="N2477" s="21" t="n"/>
    </row>
    <row r="2478">
      <c r="A2478" s="295" t="n"/>
      <c r="B2478" s="14" t="n"/>
      <c r="C2478" s="15" t="n"/>
      <c r="D2478" s="15" t="n"/>
      <c r="E2478" s="15">
        <f>D2475*Setup!$B$5</f>
        <v/>
      </c>
      <c r="F2478" s="15">
        <f>D2475-E2475</f>
        <v/>
      </c>
      <c r="G2478" s="15" t="n"/>
      <c r="H2478" s="15" t="n"/>
      <c r="I2478" s="15" t="n"/>
      <c r="J2478" s="15">
        <f>C2475+F2475+G2475-I2475</f>
        <v/>
      </c>
      <c r="K2478" s="15" t="n"/>
      <c r="L2478" s="15">
        <f>K2475*Setup!$B$6</f>
        <v/>
      </c>
      <c r="M2478" s="15">
        <f>J2475-L2475</f>
        <v/>
      </c>
      <c r="N2478" s="21" t="n"/>
    </row>
    <row r="2479">
      <c r="A2479" s="295" t="n"/>
      <c r="B2479" s="14" t="n"/>
      <c r="C2479" s="15" t="n"/>
      <c r="D2479" s="15" t="n"/>
      <c r="E2479" s="15">
        <f>D2476*Setup!$B$5</f>
        <v/>
      </c>
      <c r="F2479" s="15">
        <f>D2476-E2476</f>
        <v/>
      </c>
      <c r="G2479" s="15" t="n"/>
      <c r="H2479" s="15" t="n"/>
      <c r="I2479" s="15" t="n"/>
      <c r="J2479" s="15">
        <f>C2476+F2476+G2476-I2476</f>
        <v/>
      </c>
      <c r="K2479" s="15" t="n"/>
      <c r="L2479" s="15">
        <f>K2476*Setup!$B$6</f>
        <v/>
      </c>
      <c r="M2479" s="15">
        <f>J2476-L2476</f>
        <v/>
      </c>
      <c r="N2479" s="21" t="n"/>
    </row>
    <row r="2480">
      <c r="A2480" s="295" t="n"/>
      <c r="B2480" s="14" t="n"/>
      <c r="C2480" s="15" t="n"/>
      <c r="D2480" s="15" t="n"/>
      <c r="E2480" s="15">
        <f>D2477*Setup!$B$5</f>
        <v/>
      </c>
      <c r="F2480" s="15">
        <f>D2477-E2477</f>
        <v/>
      </c>
      <c r="G2480" s="15" t="n"/>
      <c r="H2480" s="15" t="n"/>
      <c r="I2480" s="15" t="n"/>
      <c r="J2480" s="15">
        <f>C2477+F2477+G2477-I2477</f>
        <v/>
      </c>
      <c r="K2480" s="15" t="n"/>
      <c r="L2480" s="15">
        <f>K2477*Setup!$B$6</f>
        <v/>
      </c>
      <c r="M2480" s="15">
        <f>J2477-L2477</f>
        <v/>
      </c>
      <c r="N2480" s="21" t="n"/>
    </row>
    <row r="2481">
      <c r="A2481" s="295" t="n"/>
      <c r="B2481" s="14" t="n"/>
      <c r="C2481" s="15" t="n"/>
      <c r="D2481" s="15" t="n"/>
      <c r="E2481" s="15">
        <f>D2478*Setup!$B$5</f>
        <v/>
      </c>
      <c r="F2481" s="15">
        <f>D2478-E2478</f>
        <v/>
      </c>
      <c r="G2481" s="15" t="n"/>
      <c r="H2481" s="15" t="n"/>
      <c r="I2481" s="15" t="n"/>
      <c r="J2481" s="15">
        <f>C2478+F2478+G2478-I2478</f>
        <v/>
      </c>
      <c r="K2481" s="15" t="n"/>
      <c r="L2481" s="15">
        <f>K2478*Setup!$B$6</f>
        <v/>
      </c>
      <c r="M2481" s="15">
        <f>J2478-L2478</f>
        <v/>
      </c>
      <c r="N2481" s="21" t="n"/>
    </row>
    <row r="2482">
      <c r="A2482" s="295" t="n"/>
      <c r="B2482" s="14" t="n"/>
      <c r="C2482" s="15" t="n"/>
      <c r="D2482" s="15" t="n"/>
      <c r="E2482" s="15">
        <f>D2479*Setup!$B$5</f>
        <v/>
      </c>
      <c r="F2482" s="15">
        <f>D2479-E2479</f>
        <v/>
      </c>
      <c r="G2482" s="15" t="n"/>
      <c r="H2482" s="15" t="n"/>
      <c r="I2482" s="15" t="n"/>
      <c r="J2482" s="15">
        <f>C2479+F2479+G2479-I2479</f>
        <v/>
      </c>
      <c r="K2482" s="15" t="n"/>
      <c r="L2482" s="15">
        <f>K2479*Setup!$B$6</f>
        <v/>
      </c>
      <c r="M2482" s="15">
        <f>J2479-L2479</f>
        <v/>
      </c>
      <c r="N2482" s="21" t="n"/>
    </row>
    <row r="2483">
      <c r="A2483" s="295" t="n"/>
      <c r="B2483" s="14" t="n"/>
      <c r="C2483" s="15" t="n"/>
      <c r="D2483" s="15" t="n"/>
      <c r="E2483" s="15">
        <f>D2480*Setup!$B$5</f>
        <v/>
      </c>
      <c r="F2483" s="15">
        <f>D2480-E2480</f>
        <v/>
      </c>
      <c r="G2483" s="15" t="n"/>
      <c r="H2483" s="15" t="n"/>
      <c r="I2483" s="15" t="n"/>
      <c r="J2483" s="15">
        <f>C2480+F2480+G2480-I2480</f>
        <v/>
      </c>
      <c r="K2483" s="15" t="n"/>
      <c r="L2483" s="15">
        <f>K2480*Setup!$B$6</f>
        <v/>
      </c>
      <c r="M2483" s="15">
        <f>J2480-L2480</f>
        <v/>
      </c>
      <c r="N2483" s="21" t="n"/>
    </row>
    <row r="2484">
      <c r="A2484" s="295" t="n"/>
      <c r="B2484" s="14" t="n"/>
      <c r="C2484" s="15" t="n"/>
      <c r="D2484" s="15" t="n"/>
      <c r="E2484" s="15">
        <f>D2481*Setup!$B$5</f>
        <v/>
      </c>
      <c r="F2484" s="15">
        <f>D2481-E2481</f>
        <v/>
      </c>
      <c r="G2484" s="15" t="n"/>
      <c r="H2484" s="15" t="n"/>
      <c r="I2484" s="15" t="n"/>
      <c r="J2484" s="15">
        <f>C2481+F2481+G2481-I2481</f>
        <v/>
      </c>
      <c r="K2484" s="15" t="n"/>
      <c r="L2484" s="15">
        <f>K2481*Setup!$B$6</f>
        <v/>
      </c>
      <c r="M2484" s="15">
        <f>J2481-L2481</f>
        <v/>
      </c>
      <c r="N2484" s="21" t="n"/>
    </row>
    <row r="2485">
      <c r="A2485" s="295" t="n"/>
      <c r="B2485" s="14" t="n"/>
      <c r="C2485" s="15" t="n"/>
      <c r="D2485" s="15" t="n"/>
      <c r="E2485" s="15">
        <f>D2482*Setup!$B$5</f>
        <v/>
      </c>
      <c r="F2485" s="15">
        <f>D2482-E2482</f>
        <v/>
      </c>
      <c r="G2485" s="15" t="n"/>
      <c r="H2485" s="15" t="n"/>
      <c r="I2485" s="15" t="n"/>
      <c r="J2485" s="15">
        <f>C2482+F2482+G2482-I2482</f>
        <v/>
      </c>
      <c r="K2485" s="15" t="n"/>
      <c r="L2485" s="15">
        <f>K2482*Setup!$B$6</f>
        <v/>
      </c>
      <c r="M2485" s="15">
        <f>J2482-L2482</f>
        <v/>
      </c>
      <c r="N2485" s="21" t="n"/>
    </row>
    <row r="2486">
      <c r="A2486" s="295" t="n"/>
      <c r="B2486" s="14" t="n"/>
      <c r="C2486" s="15" t="n"/>
      <c r="D2486" s="15" t="n"/>
      <c r="E2486" s="15">
        <f>D2483*Setup!$B$5</f>
        <v/>
      </c>
      <c r="F2486" s="15">
        <f>D2483-E2483</f>
        <v/>
      </c>
      <c r="G2486" s="15" t="n"/>
      <c r="H2486" s="15" t="n"/>
      <c r="I2486" s="15" t="n"/>
      <c r="J2486" s="15">
        <f>C2483+F2483+G2483-I2483</f>
        <v/>
      </c>
      <c r="K2486" s="15" t="n"/>
      <c r="L2486" s="15">
        <f>K2483*Setup!$B$6</f>
        <v/>
      </c>
      <c r="M2486" s="15">
        <f>J2483-L2483</f>
        <v/>
      </c>
      <c r="N2486" s="21" t="n"/>
    </row>
    <row r="2487">
      <c r="A2487" s="295" t="n"/>
      <c r="B2487" s="14" t="n"/>
      <c r="C2487" s="15" t="n"/>
      <c r="D2487" s="15" t="n"/>
      <c r="E2487" s="15">
        <f>D2484*Setup!$B$5</f>
        <v/>
      </c>
      <c r="F2487" s="15">
        <f>D2484-E2484</f>
        <v/>
      </c>
      <c r="G2487" s="15" t="n"/>
      <c r="H2487" s="15" t="n"/>
      <c r="I2487" s="15" t="n"/>
      <c r="J2487" s="15">
        <f>C2484+F2484+G2484-I2484</f>
        <v/>
      </c>
      <c r="K2487" s="15" t="n"/>
      <c r="L2487" s="15">
        <f>K2484*Setup!$B$6</f>
        <v/>
      </c>
      <c r="M2487" s="15">
        <f>J2484-L2484</f>
        <v/>
      </c>
      <c r="N2487" s="21" t="n"/>
    </row>
    <row r="2488">
      <c r="A2488" s="295" t="n"/>
      <c r="B2488" s="14" t="n"/>
      <c r="C2488" s="15" t="n"/>
      <c r="D2488" s="15" t="n"/>
      <c r="E2488" s="15">
        <f>D2485*Setup!$B$5</f>
        <v/>
      </c>
      <c r="F2488" s="15">
        <f>D2485-E2485</f>
        <v/>
      </c>
      <c r="G2488" s="15" t="n"/>
      <c r="H2488" s="15" t="n"/>
      <c r="I2488" s="15" t="n"/>
      <c r="J2488" s="15">
        <f>C2485+F2485+G2485-I2485</f>
        <v/>
      </c>
      <c r="K2488" s="15" t="n"/>
      <c r="L2488" s="15">
        <f>K2485*Setup!$B$6</f>
        <v/>
      </c>
      <c r="M2488" s="15">
        <f>J2485-L2485</f>
        <v/>
      </c>
      <c r="N2488" s="21" t="n"/>
    </row>
    <row r="2489">
      <c r="A2489" s="295" t="n"/>
      <c r="B2489" s="14" t="n"/>
      <c r="C2489" s="15" t="n"/>
      <c r="D2489" s="15" t="n"/>
      <c r="E2489" s="15">
        <f>D2486*Setup!$B$5</f>
        <v/>
      </c>
      <c r="F2489" s="15">
        <f>D2486-E2486</f>
        <v/>
      </c>
      <c r="G2489" s="15" t="n"/>
      <c r="H2489" s="15" t="n"/>
      <c r="I2489" s="15" t="n"/>
      <c r="J2489" s="15">
        <f>C2486+F2486+G2486-I2486</f>
        <v/>
      </c>
      <c r="K2489" s="15" t="n"/>
      <c r="L2489" s="15">
        <f>K2486*Setup!$B$6</f>
        <v/>
      </c>
      <c r="M2489" s="15">
        <f>J2486-L2486</f>
        <v/>
      </c>
      <c r="N2489" s="21" t="n"/>
    </row>
    <row r="2490">
      <c r="A2490" s="295" t="n"/>
      <c r="B2490" s="14" t="n"/>
      <c r="C2490" s="15" t="n"/>
      <c r="D2490" s="15" t="n"/>
      <c r="E2490" s="15">
        <f>D2487*Setup!$B$5</f>
        <v/>
      </c>
      <c r="F2490" s="15">
        <f>D2487-E2487</f>
        <v/>
      </c>
      <c r="G2490" s="15" t="n"/>
      <c r="H2490" s="15" t="n"/>
      <c r="I2490" s="15" t="n"/>
      <c r="J2490" s="15">
        <f>C2487+F2487+G2487-I2487</f>
        <v/>
      </c>
      <c r="K2490" s="15" t="n"/>
      <c r="L2490" s="15">
        <f>K2487*Setup!$B$6</f>
        <v/>
      </c>
      <c r="M2490" s="15">
        <f>J2487-L2487</f>
        <v/>
      </c>
      <c r="N2490" s="21" t="n"/>
    </row>
    <row r="2491">
      <c r="A2491" s="295" t="n"/>
      <c r="B2491" s="14" t="n"/>
      <c r="C2491" s="15" t="n"/>
      <c r="D2491" s="15" t="n"/>
      <c r="E2491" s="15">
        <f>D2488*Setup!$B$5</f>
        <v/>
      </c>
      <c r="F2491" s="15">
        <f>D2488-E2488</f>
        <v/>
      </c>
      <c r="G2491" s="15" t="n"/>
      <c r="H2491" s="15" t="n"/>
      <c r="I2491" s="15" t="n"/>
      <c r="J2491" s="15">
        <f>C2488+F2488+G2488-I2488</f>
        <v/>
      </c>
      <c r="K2491" s="15" t="n"/>
      <c r="L2491" s="15">
        <f>K2488*Setup!$B$6</f>
        <v/>
      </c>
      <c r="M2491" s="15">
        <f>J2488-L2488</f>
        <v/>
      </c>
      <c r="N2491" s="21" t="n"/>
    </row>
    <row r="2492">
      <c r="A2492" s="295" t="n"/>
      <c r="B2492" s="14" t="n"/>
      <c r="C2492" s="15" t="n"/>
      <c r="D2492" s="15" t="n"/>
      <c r="E2492" s="15">
        <f>D2489*Setup!$B$5</f>
        <v/>
      </c>
      <c r="F2492" s="15">
        <f>D2489-E2489</f>
        <v/>
      </c>
      <c r="G2492" s="15" t="n"/>
      <c r="H2492" s="15" t="n"/>
      <c r="I2492" s="15" t="n"/>
      <c r="J2492" s="15">
        <f>C2489+F2489+G2489-I2489</f>
        <v/>
      </c>
      <c r="K2492" s="15" t="n"/>
      <c r="L2492" s="15">
        <f>K2489*Setup!$B$6</f>
        <v/>
      </c>
      <c r="M2492" s="15">
        <f>J2489-L2489</f>
        <v/>
      </c>
      <c r="N2492" s="21" t="n"/>
    </row>
    <row r="2493">
      <c r="A2493" s="295" t="n"/>
      <c r="B2493" s="14" t="n"/>
      <c r="C2493" s="15" t="n"/>
      <c r="D2493" s="15" t="n"/>
      <c r="E2493" s="15">
        <f>D2490*Setup!$B$5</f>
        <v/>
      </c>
      <c r="F2493" s="15">
        <f>D2490-E2490</f>
        <v/>
      </c>
      <c r="G2493" s="15" t="n"/>
      <c r="H2493" s="15" t="n"/>
      <c r="I2493" s="15" t="n"/>
      <c r="J2493" s="15">
        <f>C2490+F2490+G2490-I2490</f>
        <v/>
      </c>
      <c r="K2493" s="15" t="n"/>
      <c r="L2493" s="15">
        <f>K2490*Setup!$B$6</f>
        <v/>
      </c>
      <c r="M2493" s="15">
        <f>J2490-L2490</f>
        <v/>
      </c>
      <c r="N2493" s="21" t="n"/>
    </row>
    <row r="2494">
      <c r="A2494" s="295" t="n"/>
      <c r="B2494" s="14" t="n"/>
      <c r="C2494" s="15" t="n"/>
      <c r="D2494" s="15" t="n"/>
      <c r="E2494" s="15">
        <f>D2491*Setup!$B$5</f>
        <v/>
      </c>
      <c r="F2494" s="15">
        <f>D2491-E2491</f>
        <v/>
      </c>
      <c r="G2494" s="15" t="n"/>
      <c r="H2494" s="15" t="n"/>
      <c r="I2494" s="15" t="n"/>
      <c r="J2494" s="15">
        <f>C2491+F2491+G2491-I2491</f>
        <v/>
      </c>
      <c r="K2494" s="15" t="n"/>
      <c r="L2494" s="15">
        <f>K2491*Setup!$B$6</f>
        <v/>
      </c>
      <c r="M2494" s="15">
        <f>J2491-L2491</f>
        <v/>
      </c>
      <c r="N2494" s="21" t="n"/>
    </row>
    <row r="2495">
      <c r="A2495" s="295" t="n"/>
      <c r="B2495" s="14" t="n"/>
      <c r="C2495" s="15" t="n"/>
      <c r="D2495" s="15" t="n"/>
      <c r="E2495" s="15">
        <f>D2492*Setup!$B$5</f>
        <v/>
      </c>
      <c r="F2495" s="15">
        <f>D2492-E2492</f>
        <v/>
      </c>
      <c r="G2495" s="15" t="n"/>
      <c r="H2495" s="15" t="n"/>
      <c r="I2495" s="15" t="n"/>
      <c r="J2495" s="15">
        <f>C2492+F2492+G2492-I2492</f>
        <v/>
      </c>
      <c r="K2495" s="15" t="n"/>
      <c r="L2495" s="15">
        <f>K2492*Setup!$B$6</f>
        <v/>
      </c>
      <c r="M2495" s="15">
        <f>J2492-L2492</f>
        <v/>
      </c>
      <c r="N2495" s="21" t="n"/>
    </row>
    <row r="2496">
      <c r="A2496" s="295" t="n"/>
      <c r="B2496" s="14" t="n"/>
      <c r="C2496" s="15" t="n"/>
      <c r="D2496" s="15" t="n"/>
      <c r="E2496" s="15">
        <f>D2493*Setup!$B$5</f>
        <v/>
      </c>
      <c r="F2496" s="15">
        <f>D2493-E2493</f>
        <v/>
      </c>
      <c r="G2496" s="15" t="n"/>
      <c r="H2496" s="15" t="n"/>
      <c r="I2496" s="15" t="n"/>
      <c r="J2496" s="15">
        <f>C2493+F2493+G2493-I2493</f>
        <v/>
      </c>
      <c r="K2496" s="15" t="n"/>
      <c r="L2496" s="15">
        <f>K2493*Setup!$B$6</f>
        <v/>
      </c>
      <c r="M2496" s="15">
        <f>J2493-L2493</f>
        <v/>
      </c>
      <c r="N2496" s="21" t="n"/>
    </row>
    <row r="2497">
      <c r="A2497" s="295" t="n"/>
      <c r="B2497" s="14" t="n"/>
      <c r="C2497" s="15" t="n"/>
      <c r="D2497" s="15" t="n"/>
      <c r="E2497" s="15">
        <f>D2494*Setup!$B$5</f>
        <v/>
      </c>
      <c r="F2497" s="15">
        <f>D2494-E2494</f>
        <v/>
      </c>
      <c r="G2497" s="15" t="n"/>
      <c r="H2497" s="15" t="n"/>
      <c r="I2497" s="15" t="n"/>
      <c r="J2497" s="15">
        <f>C2494+F2494+G2494-I2494</f>
        <v/>
      </c>
      <c r="K2497" s="15" t="n"/>
      <c r="L2497" s="15">
        <f>K2494*Setup!$B$6</f>
        <v/>
      </c>
      <c r="M2497" s="15">
        <f>J2494-L2494</f>
        <v/>
      </c>
      <c r="N2497" s="21" t="n"/>
    </row>
    <row r="2498">
      <c r="A2498" s="295" t="n"/>
      <c r="B2498" s="14" t="n"/>
      <c r="C2498" s="15" t="n"/>
      <c r="D2498" s="15" t="n"/>
      <c r="E2498" s="15">
        <f>D2495*Setup!$B$5</f>
        <v/>
      </c>
      <c r="F2498" s="15">
        <f>D2495-E2495</f>
        <v/>
      </c>
      <c r="G2498" s="15" t="n"/>
      <c r="H2498" s="15" t="n"/>
      <c r="I2498" s="15" t="n"/>
      <c r="J2498" s="15">
        <f>C2495+F2495+G2495-I2495</f>
        <v/>
      </c>
      <c r="K2498" s="15" t="n"/>
      <c r="L2498" s="15">
        <f>K2495*Setup!$B$6</f>
        <v/>
      </c>
      <c r="M2498" s="15">
        <f>J2495-L2495</f>
        <v/>
      </c>
      <c r="N2498" s="21" t="n"/>
    </row>
    <row r="2499">
      <c r="A2499" s="295" t="n"/>
      <c r="B2499" s="14" t="n"/>
      <c r="C2499" s="15" t="n"/>
      <c r="D2499" s="15" t="n"/>
      <c r="E2499" s="15">
        <f>D2496*Setup!$B$5</f>
        <v/>
      </c>
      <c r="F2499" s="15">
        <f>D2496-E2496</f>
        <v/>
      </c>
      <c r="G2499" s="15" t="n"/>
      <c r="H2499" s="15" t="n"/>
      <c r="I2499" s="15" t="n"/>
      <c r="J2499" s="15">
        <f>C2496+F2496+G2496-I2496</f>
        <v/>
      </c>
      <c r="K2499" s="15" t="n"/>
      <c r="L2499" s="15">
        <f>K2496*Setup!$B$6</f>
        <v/>
      </c>
      <c r="M2499" s="15">
        <f>J2496-L2496</f>
        <v/>
      </c>
      <c r="N2499" s="21" t="n"/>
    </row>
    <row r="2500">
      <c r="A2500" s="295" t="n"/>
      <c r="B2500" s="14" t="n"/>
      <c r="C2500" s="15" t="n"/>
      <c r="D2500" s="15" t="n"/>
      <c r="E2500" s="15">
        <f>D2497*Setup!$B$5</f>
        <v/>
      </c>
      <c r="F2500" s="15">
        <f>D2497-E2497</f>
        <v/>
      </c>
      <c r="G2500" s="15" t="n"/>
      <c r="H2500" s="15" t="n"/>
      <c r="I2500" s="15" t="n"/>
      <c r="J2500" s="15">
        <f>C2497+F2497+G2497-I2497</f>
        <v/>
      </c>
      <c r="K2500" s="15" t="n"/>
      <c r="L2500" s="15">
        <f>K2497*Setup!$B$6</f>
        <v/>
      </c>
      <c r="M2500" s="15">
        <f>J2497-L2497</f>
        <v/>
      </c>
      <c r="N2500" s="21" t="n"/>
    </row>
    <row r="2501">
      <c r="A2501" s="295" t="n"/>
      <c r="B2501" s="14" t="n"/>
      <c r="C2501" s="15" t="n"/>
      <c r="D2501" s="15" t="n"/>
      <c r="E2501" s="15">
        <f>D2498*Setup!$B$5</f>
        <v/>
      </c>
      <c r="F2501" s="15">
        <f>D2498-E2498</f>
        <v/>
      </c>
      <c r="G2501" s="15" t="n"/>
      <c r="H2501" s="15" t="n"/>
      <c r="I2501" s="15" t="n"/>
      <c r="J2501" s="15">
        <f>C2498+F2498+G2498-I2498</f>
        <v/>
      </c>
      <c r="K2501" s="15" t="n"/>
      <c r="L2501" s="15">
        <f>K2498*Setup!$B$6</f>
        <v/>
      </c>
      <c r="M2501" s="15">
        <f>J2498-L2498</f>
        <v/>
      </c>
      <c r="N2501" s="21" t="n"/>
    </row>
    <row r="2502">
      <c r="A2502" s="295" t="n"/>
      <c r="B2502" s="14" t="n"/>
      <c r="C2502" s="15" t="n"/>
      <c r="D2502" s="15" t="n"/>
      <c r="E2502" s="15">
        <f>D2499*Setup!$B$5</f>
        <v/>
      </c>
      <c r="F2502" s="15">
        <f>D2499-E2499</f>
        <v/>
      </c>
      <c r="G2502" s="15" t="n"/>
      <c r="H2502" s="15" t="n"/>
      <c r="I2502" s="15" t="n"/>
      <c r="J2502" s="15">
        <f>C2499+F2499+G2499-I2499</f>
        <v/>
      </c>
      <c r="K2502" s="15" t="n"/>
      <c r="L2502" s="15">
        <f>K2499*Setup!$B$6</f>
        <v/>
      </c>
      <c r="M2502" s="15">
        <f>J2499-L2499</f>
        <v/>
      </c>
      <c r="N2502" s="21" t="n"/>
    </row>
    <row r="2503">
      <c r="A2503" s="295" t="n"/>
      <c r="B2503" s="14" t="n"/>
      <c r="C2503" s="15" t="n"/>
      <c r="D2503" s="15" t="n"/>
      <c r="E2503" s="15">
        <f>D2500*Setup!$B$5</f>
        <v/>
      </c>
      <c r="F2503" s="15">
        <f>D2500-E2500</f>
        <v/>
      </c>
      <c r="G2503" s="15" t="n"/>
      <c r="H2503" s="15" t="n"/>
      <c r="I2503" s="15" t="n"/>
      <c r="J2503" s="15">
        <f>C2500+F2500+G2500-I2500</f>
        <v/>
      </c>
      <c r="K2503" s="15" t="n"/>
      <c r="L2503" s="15">
        <f>K2500*Setup!$B$6</f>
        <v/>
      </c>
      <c r="M2503" s="15">
        <f>J2500-L2500</f>
        <v/>
      </c>
      <c r="N2503" s="21" t="n"/>
    </row>
    <row r="2504">
      <c r="A2504" s="295" t="n"/>
      <c r="B2504" s="14" t="n"/>
      <c r="C2504" s="15" t="n"/>
      <c r="D2504" s="15" t="n"/>
      <c r="E2504" s="15">
        <f>D2501*Setup!$B$5</f>
        <v/>
      </c>
      <c r="F2504" s="15">
        <f>D2501-E2501</f>
        <v/>
      </c>
      <c r="G2504" s="15" t="n"/>
      <c r="H2504" s="15" t="n"/>
      <c r="I2504" s="15" t="n"/>
      <c r="J2504" s="15">
        <f>C2501+F2501+G2501-I2501</f>
        <v/>
      </c>
      <c r="K2504" s="15" t="n"/>
      <c r="L2504" s="15">
        <f>K2501*Setup!$B$6</f>
        <v/>
      </c>
      <c r="M2504" s="15">
        <f>J2501-L2501</f>
        <v/>
      </c>
      <c r="N2504" s="21" t="n"/>
    </row>
    <row r="2505">
      <c r="A2505" s="295" t="n"/>
      <c r="B2505" s="14" t="n"/>
      <c r="C2505" s="15" t="n"/>
      <c r="D2505" s="15" t="n"/>
      <c r="E2505" s="15">
        <f>D2502*Setup!$B$5</f>
        <v/>
      </c>
      <c r="F2505" s="15">
        <f>D2502-E2502</f>
        <v/>
      </c>
      <c r="G2505" s="15" t="n"/>
      <c r="H2505" s="15" t="n"/>
      <c r="I2505" s="15" t="n"/>
      <c r="J2505" s="15">
        <f>C2502+F2502+G2502-I2502</f>
        <v/>
      </c>
      <c r="K2505" s="15" t="n"/>
      <c r="L2505" s="15">
        <f>K2502*Setup!$B$6</f>
        <v/>
      </c>
      <c r="M2505" s="15">
        <f>J2502-L2502</f>
        <v/>
      </c>
      <c r="N2505" s="21" t="n"/>
    </row>
    <row r="2506">
      <c r="A2506" s="295" t="n"/>
      <c r="B2506" s="14" t="n"/>
      <c r="C2506" s="15" t="n"/>
      <c r="D2506" s="15" t="n"/>
      <c r="E2506" s="15">
        <f>D2503*Setup!$B$5</f>
        <v/>
      </c>
      <c r="F2506" s="15">
        <f>D2503-E2503</f>
        <v/>
      </c>
      <c r="G2506" s="15" t="n"/>
      <c r="H2506" s="15" t="n"/>
      <c r="I2506" s="15" t="n"/>
      <c r="J2506" s="15">
        <f>C2503+F2503+G2503-I2503</f>
        <v/>
      </c>
      <c r="K2506" s="15" t="n"/>
      <c r="L2506" s="15">
        <f>K2503*Setup!$B$6</f>
        <v/>
      </c>
      <c r="M2506" s="15">
        <f>J2503-L2503</f>
        <v/>
      </c>
      <c r="N2506" s="21" t="n"/>
    </row>
    <row r="2507">
      <c r="A2507" s="295" t="n"/>
      <c r="B2507" s="14" t="n"/>
      <c r="C2507" s="15" t="n"/>
      <c r="D2507" s="15" t="n"/>
      <c r="E2507" s="15">
        <f>D2504*Setup!$B$5</f>
        <v/>
      </c>
      <c r="F2507" s="15">
        <f>D2504-E2504</f>
        <v/>
      </c>
      <c r="G2507" s="15" t="n"/>
      <c r="H2507" s="15" t="n"/>
      <c r="I2507" s="15" t="n"/>
      <c r="J2507" s="15">
        <f>C2504+F2504+G2504-I2504</f>
        <v/>
      </c>
      <c r="K2507" s="15" t="n"/>
      <c r="L2507" s="15">
        <f>K2504*Setup!$B$6</f>
        <v/>
      </c>
      <c r="M2507" s="15">
        <f>J2504-L2504</f>
        <v/>
      </c>
      <c r="N2507" s="21" t="n"/>
    </row>
    <row r="2508">
      <c r="A2508" s="295" t="n"/>
      <c r="B2508" s="14" t="n"/>
      <c r="C2508" s="15" t="n"/>
      <c r="D2508" s="15" t="n"/>
      <c r="E2508" s="15">
        <f>D2505*Setup!$B$5</f>
        <v/>
      </c>
      <c r="F2508" s="15">
        <f>D2505-E2505</f>
        <v/>
      </c>
      <c r="G2508" s="15" t="n"/>
      <c r="H2508" s="15" t="n"/>
      <c r="I2508" s="15" t="n"/>
      <c r="J2508" s="15">
        <f>C2505+F2505+G2505-I2505</f>
        <v/>
      </c>
      <c r="K2508" s="15" t="n"/>
      <c r="L2508" s="15">
        <f>K2505*Setup!$B$6</f>
        <v/>
      </c>
      <c r="M2508" s="15">
        <f>J2505-L2505</f>
        <v/>
      </c>
      <c r="N2508" s="21" t="n"/>
    </row>
    <row r="2509">
      <c r="A2509" s="295" t="n"/>
      <c r="B2509" s="14" t="n"/>
      <c r="C2509" s="15" t="n"/>
      <c r="D2509" s="15" t="n"/>
      <c r="E2509" s="15">
        <f>D2506*Setup!$B$5</f>
        <v/>
      </c>
      <c r="F2509" s="15">
        <f>D2506-E2506</f>
        <v/>
      </c>
      <c r="G2509" s="15" t="n"/>
      <c r="H2509" s="15" t="n"/>
      <c r="I2509" s="15" t="n"/>
      <c r="J2509" s="15">
        <f>C2506+F2506+G2506-I2506</f>
        <v/>
      </c>
      <c r="K2509" s="15" t="n"/>
      <c r="L2509" s="15">
        <f>K2506*Setup!$B$6</f>
        <v/>
      </c>
      <c r="M2509" s="15">
        <f>J2506-L2506</f>
        <v/>
      </c>
      <c r="N2509" s="21" t="n"/>
    </row>
    <row r="2510">
      <c r="A2510" s="295" t="n"/>
      <c r="B2510" s="14" t="n"/>
      <c r="C2510" s="15" t="n"/>
      <c r="D2510" s="15" t="n"/>
      <c r="E2510" s="15">
        <f>D2507*Setup!$B$5</f>
        <v/>
      </c>
      <c r="F2510" s="15">
        <f>D2507-E2507</f>
        <v/>
      </c>
      <c r="G2510" s="15" t="n"/>
      <c r="H2510" s="15" t="n"/>
      <c r="I2510" s="15" t="n"/>
      <c r="J2510" s="15">
        <f>C2507+F2507+G2507-I2507</f>
        <v/>
      </c>
      <c r="K2510" s="15" t="n"/>
      <c r="L2510" s="15">
        <f>K2507*Setup!$B$6</f>
        <v/>
      </c>
      <c r="M2510" s="15">
        <f>J2507-L2507</f>
        <v/>
      </c>
      <c r="N2510" s="21" t="n"/>
    </row>
    <row r="2511">
      <c r="A2511" s="295" t="n"/>
      <c r="B2511" s="14" t="n"/>
      <c r="C2511" s="15" t="n"/>
      <c r="D2511" s="15" t="n"/>
      <c r="E2511" s="15">
        <f>D2508*Setup!$B$5</f>
        <v/>
      </c>
      <c r="F2511" s="15">
        <f>D2508-E2508</f>
        <v/>
      </c>
      <c r="G2511" s="15" t="n"/>
      <c r="H2511" s="15" t="n"/>
      <c r="I2511" s="15" t="n"/>
      <c r="J2511" s="15">
        <f>C2508+F2508+G2508-I2508</f>
        <v/>
      </c>
      <c r="K2511" s="15" t="n"/>
      <c r="L2511" s="15">
        <f>K2508*Setup!$B$6</f>
        <v/>
      </c>
      <c r="M2511" s="15">
        <f>J2508-L2508</f>
        <v/>
      </c>
      <c r="N2511" s="21" t="n"/>
    </row>
    <row r="2512">
      <c r="A2512" s="295" t="n"/>
      <c r="B2512" s="14" t="n"/>
      <c r="C2512" s="15" t="n"/>
      <c r="D2512" s="15" t="n"/>
      <c r="E2512" s="15">
        <f>D2509*Setup!$B$5</f>
        <v/>
      </c>
      <c r="F2512" s="15">
        <f>D2509-E2509</f>
        <v/>
      </c>
      <c r="G2512" s="15" t="n"/>
      <c r="H2512" s="15" t="n"/>
      <c r="I2512" s="15" t="n"/>
      <c r="J2512" s="15">
        <f>C2509+F2509+G2509-I2509</f>
        <v/>
      </c>
      <c r="K2512" s="15" t="n"/>
      <c r="L2512" s="15">
        <f>K2509*Setup!$B$6</f>
        <v/>
      </c>
      <c r="M2512" s="15">
        <f>J2509-L2509</f>
        <v/>
      </c>
      <c r="N2512" s="21" t="n"/>
    </row>
    <row r="2513">
      <c r="A2513" s="295" t="n"/>
      <c r="B2513" s="14" t="n"/>
      <c r="C2513" s="15" t="n"/>
      <c r="D2513" s="15" t="n"/>
      <c r="E2513" s="15">
        <f>D2510*Setup!$B$5</f>
        <v/>
      </c>
      <c r="F2513" s="15">
        <f>D2510-E2510</f>
        <v/>
      </c>
      <c r="G2513" s="15" t="n"/>
      <c r="H2513" s="15" t="n"/>
      <c r="I2513" s="15" t="n"/>
      <c r="J2513" s="15">
        <f>C2510+F2510+G2510-I2510</f>
        <v/>
      </c>
      <c r="K2513" s="15" t="n"/>
      <c r="L2513" s="15">
        <f>K2510*Setup!$B$6</f>
        <v/>
      </c>
      <c r="M2513" s="15">
        <f>J2510-L2510</f>
        <v/>
      </c>
      <c r="N2513" s="21" t="n"/>
    </row>
    <row r="2514">
      <c r="A2514" s="295" t="n"/>
      <c r="B2514" s="14" t="n"/>
      <c r="C2514" s="15" t="n"/>
      <c r="D2514" s="15" t="n"/>
      <c r="E2514" s="15">
        <f>D2511*Setup!$B$5</f>
        <v/>
      </c>
      <c r="F2514" s="15">
        <f>D2511-E2511</f>
        <v/>
      </c>
      <c r="G2514" s="15" t="n"/>
      <c r="H2514" s="15" t="n"/>
      <c r="I2514" s="15" t="n"/>
      <c r="J2514" s="15">
        <f>C2511+F2511+G2511-I2511</f>
        <v/>
      </c>
      <c r="K2514" s="15" t="n"/>
      <c r="L2514" s="15">
        <f>K2511*Setup!$B$6</f>
        <v/>
      </c>
      <c r="M2514" s="15">
        <f>J2511-L2511</f>
        <v/>
      </c>
      <c r="N2514" s="21" t="n"/>
    </row>
    <row r="2515">
      <c r="A2515" s="295" t="n"/>
      <c r="B2515" s="14" t="n"/>
      <c r="C2515" s="15" t="n"/>
      <c r="D2515" s="15" t="n"/>
      <c r="E2515" s="15">
        <f>D2512*Setup!$B$5</f>
        <v/>
      </c>
      <c r="F2515" s="15">
        <f>D2512-E2512</f>
        <v/>
      </c>
      <c r="G2515" s="15" t="n"/>
      <c r="H2515" s="15" t="n"/>
      <c r="I2515" s="15" t="n"/>
      <c r="J2515" s="15">
        <f>C2512+F2512+G2512-I2512</f>
        <v/>
      </c>
      <c r="K2515" s="15" t="n"/>
      <c r="L2515" s="15">
        <f>K2512*Setup!$B$6</f>
        <v/>
      </c>
      <c r="M2515" s="15">
        <f>J2512-L2512</f>
        <v/>
      </c>
      <c r="N2515" s="21" t="n"/>
    </row>
    <row r="2516">
      <c r="A2516" s="295" t="n"/>
      <c r="B2516" s="14" t="n"/>
      <c r="C2516" s="15" t="n"/>
      <c r="D2516" s="15" t="n"/>
      <c r="E2516" s="15">
        <f>D2513*Setup!$B$5</f>
        <v/>
      </c>
      <c r="F2516" s="15">
        <f>D2513-E2513</f>
        <v/>
      </c>
      <c r="G2516" s="15" t="n"/>
      <c r="H2516" s="15" t="n"/>
      <c r="I2516" s="15" t="n"/>
      <c r="J2516" s="15">
        <f>C2513+F2513+G2513-I2513</f>
        <v/>
      </c>
      <c r="K2516" s="15" t="n"/>
      <c r="L2516" s="15">
        <f>K2513*Setup!$B$6</f>
        <v/>
      </c>
      <c r="M2516" s="15">
        <f>J2513-L2513</f>
        <v/>
      </c>
      <c r="N2516" s="21" t="n"/>
    </row>
    <row r="2517">
      <c r="A2517" s="295" t="n"/>
      <c r="B2517" s="14" t="n"/>
      <c r="C2517" s="15" t="n"/>
      <c r="D2517" s="15" t="n"/>
      <c r="E2517" s="15">
        <f>D2514*Setup!$B$5</f>
        <v/>
      </c>
      <c r="F2517" s="15">
        <f>D2514-E2514</f>
        <v/>
      </c>
      <c r="G2517" s="15" t="n"/>
      <c r="H2517" s="15" t="n"/>
      <c r="I2517" s="15" t="n"/>
      <c r="J2517" s="15">
        <f>C2514+F2514+G2514-I2514</f>
        <v/>
      </c>
      <c r="K2517" s="15" t="n"/>
      <c r="L2517" s="15">
        <f>K2514*Setup!$B$6</f>
        <v/>
      </c>
      <c r="M2517" s="15">
        <f>J2514-L2514</f>
        <v/>
      </c>
      <c r="N2517" s="21" t="n"/>
    </row>
    <row r="2518">
      <c r="A2518" s="295" t="n"/>
      <c r="B2518" s="14" t="n"/>
      <c r="C2518" s="15" t="n"/>
      <c r="D2518" s="15" t="n"/>
      <c r="E2518" s="15">
        <f>D2515*Setup!$B$5</f>
        <v/>
      </c>
      <c r="F2518" s="15">
        <f>D2515-E2515</f>
        <v/>
      </c>
      <c r="G2518" s="15" t="n"/>
      <c r="H2518" s="15" t="n"/>
      <c r="I2518" s="15" t="n"/>
      <c r="J2518" s="15">
        <f>C2515+F2515+G2515-I2515</f>
        <v/>
      </c>
      <c r="K2518" s="15" t="n"/>
      <c r="L2518" s="15">
        <f>K2515*Setup!$B$6</f>
        <v/>
      </c>
      <c r="M2518" s="15">
        <f>J2515-L2515</f>
        <v/>
      </c>
      <c r="N2518" s="21" t="n"/>
    </row>
    <row r="2519">
      <c r="A2519" s="295" t="n"/>
      <c r="B2519" s="14" t="n"/>
      <c r="C2519" s="15" t="n"/>
      <c r="D2519" s="15" t="n"/>
      <c r="E2519" s="15">
        <f>D2516*Setup!$B$5</f>
        <v/>
      </c>
      <c r="F2519" s="15">
        <f>D2516-E2516</f>
        <v/>
      </c>
      <c r="G2519" s="15" t="n"/>
      <c r="H2519" s="15" t="n"/>
      <c r="I2519" s="15" t="n"/>
      <c r="J2519" s="15">
        <f>C2516+F2516+G2516-I2516</f>
        <v/>
      </c>
      <c r="K2519" s="15" t="n"/>
      <c r="L2519" s="15">
        <f>K2516*Setup!$B$6</f>
        <v/>
      </c>
      <c r="M2519" s="15">
        <f>J2516-L2516</f>
        <v/>
      </c>
      <c r="N2519" s="21" t="n"/>
    </row>
    <row r="2520">
      <c r="A2520" s="295" t="n"/>
      <c r="B2520" s="14" t="n"/>
      <c r="C2520" s="15" t="n"/>
      <c r="D2520" s="15" t="n"/>
      <c r="E2520" s="15">
        <f>D2517*Setup!$B$5</f>
        <v/>
      </c>
      <c r="F2520" s="15">
        <f>D2517-E2517</f>
        <v/>
      </c>
      <c r="G2520" s="15" t="n"/>
      <c r="H2520" s="15" t="n"/>
      <c r="I2520" s="15" t="n"/>
      <c r="J2520" s="15">
        <f>C2517+F2517+G2517-I2517</f>
        <v/>
      </c>
      <c r="K2520" s="15" t="n"/>
      <c r="L2520" s="15">
        <f>K2517*Setup!$B$6</f>
        <v/>
      </c>
      <c r="M2520" s="15">
        <f>J2517-L2517</f>
        <v/>
      </c>
      <c r="N2520" s="21" t="n"/>
    </row>
    <row r="2521">
      <c r="A2521" s="295" t="n"/>
      <c r="B2521" s="14" t="n"/>
      <c r="C2521" s="15" t="n"/>
      <c r="D2521" s="15" t="n"/>
      <c r="E2521" s="15">
        <f>D2518*Setup!$B$5</f>
        <v/>
      </c>
      <c r="F2521" s="15">
        <f>D2518-E2518</f>
        <v/>
      </c>
      <c r="G2521" s="15" t="n"/>
      <c r="H2521" s="15" t="n"/>
      <c r="I2521" s="15" t="n"/>
      <c r="J2521" s="15">
        <f>C2518+F2518+G2518-I2518</f>
        <v/>
      </c>
      <c r="K2521" s="15" t="n"/>
      <c r="L2521" s="15">
        <f>K2518*Setup!$B$6</f>
        <v/>
      </c>
      <c r="M2521" s="15">
        <f>J2518-L2518</f>
        <v/>
      </c>
      <c r="N2521" s="21" t="n"/>
    </row>
    <row r="2522">
      <c r="A2522" s="295" t="n"/>
      <c r="B2522" s="14" t="n"/>
      <c r="C2522" s="15" t="n"/>
      <c r="D2522" s="15" t="n"/>
      <c r="E2522" s="15">
        <f>D2519*Setup!$B$5</f>
        <v/>
      </c>
      <c r="F2522" s="15">
        <f>D2519-E2519</f>
        <v/>
      </c>
      <c r="G2522" s="15" t="n"/>
      <c r="H2522" s="15" t="n"/>
      <c r="I2522" s="15" t="n"/>
      <c r="J2522" s="15">
        <f>C2519+F2519+G2519-I2519</f>
        <v/>
      </c>
      <c r="K2522" s="15" t="n"/>
      <c r="L2522" s="15">
        <f>K2519*Setup!$B$6</f>
        <v/>
      </c>
      <c r="M2522" s="15">
        <f>J2519-L2519</f>
        <v/>
      </c>
      <c r="N2522" s="21" t="n"/>
    </row>
    <row r="2523">
      <c r="A2523" s="295" t="n"/>
      <c r="B2523" s="14" t="n"/>
      <c r="C2523" s="15" t="n"/>
      <c r="D2523" s="15" t="n"/>
      <c r="E2523" s="15">
        <f>D2520*Setup!$B$5</f>
        <v/>
      </c>
      <c r="F2523" s="15">
        <f>D2520-E2520</f>
        <v/>
      </c>
      <c r="G2523" s="15" t="n"/>
      <c r="H2523" s="15" t="n"/>
      <c r="I2523" s="15" t="n"/>
      <c r="J2523" s="15">
        <f>C2520+F2520+G2520-I2520</f>
        <v/>
      </c>
      <c r="K2523" s="15" t="n"/>
      <c r="L2523" s="15">
        <f>K2520*Setup!$B$6</f>
        <v/>
      </c>
      <c r="M2523" s="15">
        <f>J2520-L2520</f>
        <v/>
      </c>
      <c r="N2523" s="21" t="n"/>
    </row>
    <row r="2524">
      <c r="A2524" s="295" t="n"/>
      <c r="B2524" s="14" t="n"/>
      <c r="C2524" s="15" t="n"/>
      <c r="D2524" s="15" t="n"/>
      <c r="E2524" s="15">
        <f>D2521*Setup!$B$5</f>
        <v/>
      </c>
      <c r="F2524" s="15">
        <f>D2521-E2521</f>
        <v/>
      </c>
      <c r="G2524" s="15" t="n"/>
      <c r="H2524" s="15" t="n"/>
      <c r="I2524" s="15" t="n"/>
      <c r="J2524" s="15">
        <f>C2521+F2521+G2521-I2521</f>
        <v/>
      </c>
      <c r="K2524" s="15" t="n"/>
      <c r="L2524" s="15">
        <f>K2521*Setup!$B$6</f>
        <v/>
      </c>
      <c r="M2524" s="15">
        <f>J2521-L2521</f>
        <v/>
      </c>
      <c r="N2524" s="21" t="n"/>
    </row>
    <row r="2525">
      <c r="A2525" s="295" t="n"/>
      <c r="B2525" s="14" t="n"/>
      <c r="C2525" s="15" t="n"/>
      <c r="D2525" s="15" t="n"/>
      <c r="E2525" s="15">
        <f>D2522*Setup!$B$5</f>
        <v/>
      </c>
      <c r="F2525" s="15">
        <f>D2522-E2522</f>
        <v/>
      </c>
      <c r="G2525" s="15" t="n"/>
      <c r="H2525" s="15" t="n"/>
      <c r="I2525" s="15" t="n"/>
      <c r="J2525" s="15">
        <f>C2522+F2522+G2522-I2522</f>
        <v/>
      </c>
      <c r="K2525" s="15" t="n"/>
      <c r="L2525" s="15">
        <f>K2522*Setup!$B$6</f>
        <v/>
      </c>
      <c r="M2525" s="15">
        <f>J2522-L2522</f>
        <v/>
      </c>
      <c r="N2525" s="21" t="n"/>
    </row>
    <row r="2526">
      <c r="A2526" s="295" t="n"/>
      <c r="B2526" s="14" t="n"/>
      <c r="C2526" s="15" t="n"/>
      <c r="D2526" s="15" t="n"/>
      <c r="E2526" s="15">
        <f>D2523*Setup!$B$5</f>
        <v/>
      </c>
      <c r="F2526" s="15">
        <f>D2523-E2523</f>
        <v/>
      </c>
      <c r="G2526" s="15" t="n"/>
      <c r="H2526" s="15" t="n"/>
      <c r="I2526" s="15" t="n"/>
      <c r="J2526" s="15">
        <f>C2523+F2523+G2523-I2523</f>
        <v/>
      </c>
      <c r="K2526" s="15" t="n"/>
      <c r="L2526" s="15">
        <f>K2523*Setup!$B$6</f>
        <v/>
      </c>
      <c r="M2526" s="15">
        <f>J2523-L2523</f>
        <v/>
      </c>
      <c r="N2526" s="21" t="n"/>
    </row>
    <row r="2527">
      <c r="A2527" s="295" t="n"/>
      <c r="B2527" s="14" t="n"/>
      <c r="C2527" s="15" t="n"/>
      <c r="D2527" s="15" t="n"/>
      <c r="E2527" s="15">
        <f>D2524*Setup!$B$5</f>
        <v/>
      </c>
      <c r="F2527" s="15">
        <f>D2524-E2524</f>
        <v/>
      </c>
      <c r="G2527" s="15" t="n"/>
      <c r="H2527" s="15" t="n"/>
      <c r="I2527" s="15" t="n"/>
      <c r="J2527" s="15">
        <f>C2524+F2524+G2524-I2524</f>
        <v/>
      </c>
      <c r="K2527" s="15" t="n"/>
      <c r="L2527" s="15">
        <f>K2524*Setup!$B$6</f>
        <v/>
      </c>
      <c r="M2527" s="15">
        <f>J2524-L2524</f>
        <v/>
      </c>
      <c r="N2527" s="21" t="n"/>
    </row>
    <row r="2528">
      <c r="A2528" s="295" t="n"/>
      <c r="B2528" s="14" t="n"/>
      <c r="C2528" s="15" t="n"/>
      <c r="D2528" s="15" t="n"/>
      <c r="E2528" s="15">
        <f>D2525*Setup!$B$5</f>
        <v/>
      </c>
      <c r="F2528" s="15">
        <f>D2525-E2525</f>
        <v/>
      </c>
      <c r="G2528" s="15" t="n"/>
      <c r="H2528" s="15" t="n"/>
      <c r="I2528" s="15" t="n"/>
      <c r="J2528" s="15">
        <f>C2525+F2525+G2525-I2525</f>
        <v/>
      </c>
      <c r="K2528" s="15" t="n"/>
      <c r="L2528" s="15">
        <f>K2525*Setup!$B$6</f>
        <v/>
      </c>
      <c r="M2528" s="15">
        <f>J2525-L2525</f>
        <v/>
      </c>
      <c r="N2528" s="21" t="n"/>
    </row>
    <row r="2529">
      <c r="A2529" s="295" t="n"/>
      <c r="B2529" s="14" t="n"/>
      <c r="C2529" s="15" t="n"/>
      <c r="D2529" s="15" t="n"/>
      <c r="E2529" s="15">
        <f>D2526*Setup!$B$5</f>
        <v/>
      </c>
      <c r="F2529" s="15">
        <f>D2526-E2526</f>
        <v/>
      </c>
      <c r="G2529" s="15" t="n"/>
      <c r="H2529" s="15" t="n"/>
      <c r="I2529" s="15" t="n"/>
      <c r="J2529" s="15">
        <f>C2526+F2526+G2526-I2526</f>
        <v/>
      </c>
      <c r="K2529" s="15" t="n"/>
      <c r="L2529" s="15">
        <f>K2526*Setup!$B$6</f>
        <v/>
      </c>
      <c r="M2529" s="15">
        <f>J2526-L2526</f>
        <v/>
      </c>
      <c r="N2529" s="21" t="n"/>
    </row>
    <row r="2530">
      <c r="A2530" s="295" t="n"/>
      <c r="B2530" s="14" t="n"/>
      <c r="C2530" s="15" t="n"/>
      <c r="D2530" s="15" t="n"/>
      <c r="E2530" s="15">
        <f>D2527*Setup!$B$5</f>
        <v/>
      </c>
      <c r="F2530" s="15">
        <f>D2527-E2527</f>
        <v/>
      </c>
      <c r="G2530" s="15" t="n"/>
      <c r="H2530" s="15" t="n"/>
      <c r="I2530" s="15" t="n"/>
      <c r="J2530" s="15">
        <f>C2527+F2527+G2527-I2527</f>
        <v/>
      </c>
      <c r="K2530" s="15" t="n"/>
      <c r="L2530" s="15">
        <f>K2527*Setup!$B$6</f>
        <v/>
      </c>
      <c r="M2530" s="15">
        <f>J2527-L2527</f>
        <v/>
      </c>
      <c r="N2530" s="21" t="n"/>
    </row>
    <row r="2531">
      <c r="A2531" s="295" t="n"/>
      <c r="B2531" s="14" t="n"/>
      <c r="C2531" s="15" t="n"/>
      <c r="D2531" s="15" t="n"/>
      <c r="E2531" s="15">
        <f>D2528*Setup!$B$5</f>
        <v/>
      </c>
      <c r="F2531" s="15">
        <f>D2528-E2528</f>
        <v/>
      </c>
      <c r="G2531" s="15" t="n"/>
      <c r="H2531" s="15" t="n"/>
      <c r="I2531" s="15" t="n"/>
      <c r="J2531" s="15">
        <f>C2528+F2528+G2528-I2528</f>
        <v/>
      </c>
      <c r="K2531" s="15" t="n"/>
      <c r="L2531" s="15">
        <f>K2528*Setup!$B$6</f>
        <v/>
      </c>
      <c r="M2531" s="15">
        <f>J2528-L2528</f>
        <v/>
      </c>
      <c r="N2531" s="21" t="n"/>
    </row>
    <row r="2532">
      <c r="A2532" s="295" t="n"/>
      <c r="B2532" s="14" t="n"/>
      <c r="C2532" s="15" t="n"/>
      <c r="D2532" s="15" t="n"/>
      <c r="E2532" s="15">
        <f>D2529*Setup!$B$5</f>
        <v/>
      </c>
      <c r="F2532" s="15">
        <f>D2529-E2529</f>
        <v/>
      </c>
      <c r="G2532" s="15" t="n"/>
      <c r="H2532" s="15" t="n"/>
      <c r="I2532" s="15" t="n"/>
      <c r="J2532" s="15">
        <f>C2529+F2529+G2529-I2529</f>
        <v/>
      </c>
      <c r="K2532" s="15" t="n"/>
      <c r="L2532" s="15">
        <f>K2529*Setup!$B$6</f>
        <v/>
      </c>
      <c r="M2532" s="15">
        <f>J2529-L2529</f>
        <v/>
      </c>
      <c r="N2532" s="21" t="n"/>
    </row>
    <row r="2533">
      <c r="A2533" s="295" t="n"/>
      <c r="B2533" s="14" t="n"/>
      <c r="C2533" s="15" t="n"/>
      <c r="D2533" s="15" t="n"/>
      <c r="E2533" s="15">
        <f>D2530*Setup!$B$5</f>
        <v/>
      </c>
      <c r="F2533" s="15">
        <f>D2530-E2530</f>
        <v/>
      </c>
      <c r="G2533" s="15" t="n"/>
      <c r="H2533" s="15" t="n"/>
      <c r="I2533" s="15" t="n"/>
      <c r="J2533" s="15">
        <f>C2530+F2530+G2530-I2530</f>
        <v/>
      </c>
      <c r="K2533" s="15" t="n"/>
      <c r="L2533" s="15">
        <f>K2530*Setup!$B$6</f>
        <v/>
      </c>
      <c r="M2533" s="15">
        <f>J2530-L2530</f>
        <v/>
      </c>
      <c r="N2533" s="21" t="n"/>
    </row>
    <row r="2534">
      <c r="A2534" s="295" t="n"/>
      <c r="B2534" s="14" t="n"/>
      <c r="C2534" s="15" t="n"/>
      <c r="D2534" s="15" t="n"/>
      <c r="E2534" s="15">
        <f>D2531*Setup!$B$5</f>
        <v/>
      </c>
      <c r="F2534" s="15">
        <f>D2531-E2531</f>
        <v/>
      </c>
      <c r="G2534" s="15" t="n"/>
      <c r="H2534" s="15" t="n"/>
      <c r="I2534" s="15" t="n"/>
      <c r="J2534" s="15">
        <f>C2531+F2531+G2531-I2531</f>
        <v/>
      </c>
      <c r="K2534" s="15" t="n"/>
      <c r="L2534" s="15">
        <f>K2531*Setup!$B$6</f>
        <v/>
      </c>
      <c r="M2534" s="15">
        <f>J2531-L2531</f>
        <v/>
      </c>
      <c r="N2534" s="21" t="n"/>
    </row>
    <row r="2535">
      <c r="A2535" s="295" t="n"/>
      <c r="B2535" s="14" t="n"/>
      <c r="C2535" s="15" t="n"/>
      <c r="D2535" s="15" t="n"/>
      <c r="E2535" s="15">
        <f>D2532*Setup!$B$5</f>
        <v/>
      </c>
      <c r="F2535" s="15">
        <f>D2532-E2532</f>
        <v/>
      </c>
      <c r="G2535" s="15" t="n"/>
      <c r="H2535" s="15" t="n"/>
      <c r="I2535" s="15" t="n"/>
      <c r="J2535" s="15">
        <f>C2532+F2532+G2532-I2532</f>
        <v/>
      </c>
      <c r="K2535" s="15" t="n"/>
      <c r="L2535" s="15">
        <f>K2532*Setup!$B$6</f>
        <v/>
      </c>
      <c r="M2535" s="15">
        <f>J2532-L2532</f>
        <v/>
      </c>
      <c r="N2535" s="21" t="n"/>
    </row>
    <row r="2536">
      <c r="A2536" s="295" t="n"/>
      <c r="B2536" s="14" t="n"/>
      <c r="C2536" s="15" t="n"/>
      <c r="D2536" s="15" t="n"/>
      <c r="E2536" s="15">
        <f>D2533*Setup!$B$5</f>
        <v/>
      </c>
      <c r="F2536" s="15">
        <f>D2533-E2533</f>
        <v/>
      </c>
      <c r="G2536" s="15" t="n"/>
      <c r="H2536" s="15" t="n"/>
      <c r="I2536" s="15" t="n"/>
      <c r="J2536" s="15">
        <f>C2533+F2533+G2533-I2533</f>
        <v/>
      </c>
      <c r="K2536" s="15" t="n"/>
      <c r="L2536" s="15">
        <f>K2533*Setup!$B$6</f>
        <v/>
      </c>
      <c r="M2536" s="15">
        <f>J2533-L2533</f>
        <v/>
      </c>
      <c r="N2536" s="21" t="n"/>
    </row>
    <row r="2537">
      <c r="A2537" s="295" t="n"/>
      <c r="B2537" s="14" t="n"/>
      <c r="C2537" s="15" t="n"/>
      <c r="D2537" s="15" t="n"/>
      <c r="E2537" s="15">
        <f>D2534*Setup!$B$5</f>
        <v/>
      </c>
      <c r="F2537" s="15">
        <f>D2534-E2534</f>
        <v/>
      </c>
      <c r="G2537" s="15" t="n"/>
      <c r="H2537" s="15" t="n"/>
      <c r="I2537" s="15" t="n"/>
      <c r="J2537" s="15">
        <f>C2534+F2534+G2534-I2534</f>
        <v/>
      </c>
      <c r="K2537" s="15" t="n"/>
      <c r="L2537" s="15">
        <f>K2534*Setup!$B$6</f>
        <v/>
      </c>
      <c r="M2537" s="15">
        <f>J2534-L2534</f>
        <v/>
      </c>
      <c r="N2537" s="21" t="n"/>
    </row>
    <row r="2538">
      <c r="A2538" s="295" t="n"/>
      <c r="B2538" s="14" t="n"/>
      <c r="C2538" s="15" t="n"/>
      <c r="D2538" s="15" t="n"/>
      <c r="E2538" s="15">
        <f>D2535*Setup!$B$5</f>
        <v/>
      </c>
      <c r="F2538" s="15">
        <f>D2535-E2535</f>
        <v/>
      </c>
      <c r="G2538" s="15" t="n"/>
      <c r="H2538" s="15" t="n"/>
      <c r="I2538" s="15" t="n"/>
      <c r="J2538" s="15">
        <f>C2535+F2535+G2535-I2535</f>
        <v/>
      </c>
      <c r="K2538" s="15" t="n"/>
      <c r="L2538" s="15">
        <f>K2535*Setup!$B$6</f>
        <v/>
      </c>
      <c r="M2538" s="15">
        <f>J2535-L2535</f>
        <v/>
      </c>
      <c r="N2538" s="21" t="n"/>
    </row>
    <row r="2539">
      <c r="A2539" s="295" t="n"/>
      <c r="B2539" s="14" t="n"/>
      <c r="C2539" s="15" t="n"/>
      <c r="D2539" s="15" t="n"/>
      <c r="E2539" s="15">
        <f>D2536*Setup!$B$5</f>
        <v/>
      </c>
      <c r="F2539" s="15">
        <f>D2536-E2536</f>
        <v/>
      </c>
      <c r="G2539" s="15" t="n"/>
      <c r="H2539" s="15" t="n"/>
      <c r="I2539" s="15" t="n"/>
      <c r="J2539" s="15">
        <f>C2536+F2536+G2536-I2536</f>
        <v/>
      </c>
      <c r="K2539" s="15" t="n"/>
      <c r="L2539" s="15">
        <f>K2536*Setup!$B$6</f>
        <v/>
      </c>
      <c r="M2539" s="15">
        <f>J2536-L2536</f>
        <v/>
      </c>
      <c r="N2539" s="21" t="n"/>
    </row>
    <row r="2540">
      <c r="A2540" s="295" t="n"/>
      <c r="B2540" s="14" t="n"/>
      <c r="C2540" s="15" t="n"/>
      <c r="D2540" s="15" t="n"/>
      <c r="E2540" s="15">
        <f>D2537*Setup!$B$5</f>
        <v/>
      </c>
      <c r="F2540" s="15">
        <f>D2537-E2537</f>
        <v/>
      </c>
      <c r="G2540" s="15" t="n"/>
      <c r="H2540" s="15" t="n"/>
      <c r="I2540" s="15" t="n"/>
      <c r="J2540" s="15">
        <f>C2537+F2537+G2537-I2537</f>
        <v/>
      </c>
      <c r="K2540" s="15" t="n"/>
      <c r="L2540" s="15">
        <f>K2537*Setup!$B$6</f>
        <v/>
      </c>
      <c r="M2540" s="15">
        <f>J2537-L2537</f>
        <v/>
      </c>
      <c r="N2540" s="21" t="n"/>
    </row>
    <row r="2541">
      <c r="A2541" s="295" t="n"/>
      <c r="B2541" s="14" t="n"/>
      <c r="C2541" s="15" t="n"/>
      <c r="D2541" s="15" t="n"/>
      <c r="E2541" s="15">
        <f>D2538*Setup!$B$5</f>
        <v/>
      </c>
      <c r="F2541" s="15">
        <f>D2538-E2538</f>
        <v/>
      </c>
      <c r="G2541" s="15" t="n"/>
      <c r="H2541" s="15" t="n"/>
      <c r="I2541" s="15" t="n"/>
      <c r="J2541" s="15">
        <f>C2538+F2538+G2538-I2538</f>
        <v/>
      </c>
      <c r="K2541" s="15" t="n"/>
      <c r="L2541" s="15">
        <f>K2538*Setup!$B$6</f>
        <v/>
      </c>
      <c r="M2541" s="15">
        <f>J2538-L2538</f>
        <v/>
      </c>
      <c r="N2541" s="21" t="n"/>
    </row>
    <row r="2542">
      <c r="A2542" s="295" t="n"/>
      <c r="B2542" s="14" t="n"/>
      <c r="C2542" s="15" t="n"/>
      <c r="D2542" s="15" t="n"/>
      <c r="E2542" s="15">
        <f>D2539*Setup!$B$5</f>
        <v/>
      </c>
      <c r="F2542" s="15">
        <f>D2539-E2539</f>
        <v/>
      </c>
      <c r="G2542" s="15" t="n"/>
      <c r="H2542" s="15" t="n"/>
      <c r="I2542" s="15" t="n"/>
      <c r="J2542" s="15">
        <f>C2539+F2539+G2539-I2539</f>
        <v/>
      </c>
      <c r="K2542" s="15" t="n"/>
      <c r="L2542" s="15">
        <f>K2539*Setup!$B$6</f>
        <v/>
      </c>
      <c r="M2542" s="15">
        <f>J2539-L2539</f>
        <v/>
      </c>
      <c r="N2542" s="21" t="n"/>
    </row>
    <row r="2543">
      <c r="A2543" s="295" t="n"/>
      <c r="B2543" s="14" t="n"/>
      <c r="C2543" s="15" t="n"/>
      <c r="D2543" s="15" t="n"/>
      <c r="E2543" s="15">
        <f>D2540*Setup!$B$5</f>
        <v/>
      </c>
      <c r="F2543" s="15">
        <f>D2540-E2540</f>
        <v/>
      </c>
      <c r="G2543" s="15" t="n"/>
      <c r="H2543" s="15" t="n"/>
      <c r="I2543" s="15" t="n"/>
      <c r="J2543" s="15">
        <f>C2540+F2540+G2540-I2540</f>
        <v/>
      </c>
      <c r="K2543" s="15" t="n"/>
      <c r="L2543" s="15">
        <f>K2540*Setup!$B$6</f>
        <v/>
      </c>
      <c r="M2543" s="15">
        <f>J2540-L2540</f>
        <v/>
      </c>
      <c r="N2543" s="21" t="n"/>
    </row>
    <row r="2544">
      <c r="A2544" s="295" t="n"/>
      <c r="B2544" s="14" t="n"/>
      <c r="C2544" s="15" t="n"/>
      <c r="D2544" s="15" t="n"/>
      <c r="E2544" s="15">
        <f>D2541*Setup!$B$5</f>
        <v/>
      </c>
      <c r="F2544" s="15">
        <f>D2541-E2541</f>
        <v/>
      </c>
      <c r="G2544" s="15" t="n"/>
      <c r="H2544" s="15" t="n"/>
      <c r="I2544" s="15" t="n"/>
      <c r="J2544" s="15">
        <f>C2541+F2541+G2541-I2541</f>
        <v/>
      </c>
      <c r="K2544" s="15" t="n"/>
      <c r="L2544" s="15">
        <f>K2541*Setup!$B$6</f>
        <v/>
      </c>
      <c r="M2544" s="15">
        <f>J2541-L2541</f>
        <v/>
      </c>
      <c r="N2544" s="21" t="n"/>
    </row>
    <row r="2545">
      <c r="A2545" s="295" t="n"/>
      <c r="B2545" s="14" t="n"/>
      <c r="C2545" s="15" t="n"/>
      <c r="D2545" s="15" t="n"/>
      <c r="E2545" s="15">
        <f>D2542*Setup!$B$5</f>
        <v/>
      </c>
      <c r="F2545" s="15">
        <f>D2542-E2542</f>
        <v/>
      </c>
      <c r="G2545" s="15" t="n"/>
      <c r="H2545" s="15" t="n"/>
      <c r="I2545" s="15" t="n"/>
      <c r="J2545" s="15">
        <f>C2542+F2542+G2542-I2542</f>
        <v/>
      </c>
      <c r="K2545" s="15" t="n"/>
      <c r="L2545" s="15">
        <f>K2542*Setup!$B$6</f>
        <v/>
      </c>
      <c r="M2545" s="15">
        <f>J2542-L2542</f>
        <v/>
      </c>
      <c r="N2545" s="21" t="n"/>
    </row>
    <row r="2546">
      <c r="A2546" s="295" t="n"/>
      <c r="B2546" s="14" t="n"/>
      <c r="C2546" s="15" t="n"/>
      <c r="D2546" s="15" t="n"/>
      <c r="E2546" s="15">
        <f>D2543*Setup!$B$5</f>
        <v/>
      </c>
      <c r="F2546" s="15">
        <f>D2543-E2543</f>
        <v/>
      </c>
      <c r="G2546" s="15" t="n"/>
      <c r="H2546" s="15" t="n"/>
      <c r="I2546" s="15" t="n"/>
      <c r="J2546" s="15">
        <f>C2543+F2543+G2543-I2543</f>
        <v/>
      </c>
      <c r="K2546" s="15" t="n"/>
      <c r="L2546" s="15">
        <f>K2543*Setup!$B$6</f>
        <v/>
      </c>
      <c r="M2546" s="15">
        <f>J2543-L2543</f>
        <v/>
      </c>
      <c r="N2546" s="21" t="n"/>
    </row>
    <row r="2547">
      <c r="A2547" s="295" t="n"/>
      <c r="B2547" s="14" t="n"/>
      <c r="C2547" s="15" t="n"/>
      <c r="D2547" s="15" t="n"/>
      <c r="E2547" s="15">
        <f>D2544*Setup!$B$5</f>
        <v/>
      </c>
      <c r="F2547" s="15">
        <f>D2544-E2544</f>
        <v/>
      </c>
      <c r="G2547" s="15" t="n"/>
      <c r="H2547" s="15" t="n"/>
      <c r="I2547" s="15" t="n"/>
      <c r="J2547" s="15">
        <f>C2544+F2544+G2544-I2544</f>
        <v/>
      </c>
      <c r="K2547" s="15" t="n"/>
      <c r="L2547" s="15">
        <f>K2544*Setup!$B$6</f>
        <v/>
      </c>
      <c r="M2547" s="15">
        <f>J2544-L2544</f>
        <v/>
      </c>
      <c r="N2547" s="21" t="n"/>
    </row>
    <row r="2548">
      <c r="A2548" s="295" t="n"/>
      <c r="B2548" s="14" t="n"/>
      <c r="C2548" s="15" t="n"/>
      <c r="D2548" s="15" t="n"/>
      <c r="E2548" s="15">
        <f>D2545*Setup!$B$5</f>
        <v/>
      </c>
      <c r="F2548" s="15">
        <f>D2545-E2545</f>
        <v/>
      </c>
      <c r="G2548" s="15" t="n"/>
      <c r="H2548" s="15" t="n"/>
      <c r="I2548" s="15" t="n"/>
      <c r="J2548" s="15">
        <f>C2545+F2545+G2545-I2545</f>
        <v/>
      </c>
      <c r="K2548" s="15" t="n"/>
      <c r="L2548" s="15">
        <f>K2545*Setup!$B$6</f>
        <v/>
      </c>
      <c r="M2548" s="15">
        <f>J2545-L2545</f>
        <v/>
      </c>
      <c r="N2548" s="21" t="n"/>
    </row>
    <row r="2549">
      <c r="A2549" s="295" t="n"/>
      <c r="B2549" s="14" t="n"/>
      <c r="C2549" s="15" t="n"/>
      <c r="D2549" s="15" t="n"/>
      <c r="E2549" s="15">
        <f>D2546*Setup!$B$5</f>
        <v/>
      </c>
      <c r="F2549" s="15">
        <f>D2546-E2546</f>
        <v/>
      </c>
      <c r="G2549" s="15" t="n"/>
      <c r="H2549" s="15" t="n"/>
      <c r="I2549" s="15" t="n"/>
      <c r="J2549" s="15">
        <f>C2546+F2546+G2546-I2546</f>
        <v/>
      </c>
      <c r="K2549" s="15" t="n"/>
      <c r="L2549" s="15">
        <f>K2546*Setup!$B$6</f>
        <v/>
      </c>
      <c r="M2549" s="15">
        <f>J2546-L2546</f>
        <v/>
      </c>
      <c r="N2549" s="21" t="n"/>
    </row>
    <row r="2550">
      <c r="A2550" s="295" t="n"/>
      <c r="B2550" s="14" t="n"/>
      <c r="C2550" s="15" t="n"/>
      <c r="D2550" s="15" t="n"/>
      <c r="E2550" s="15">
        <f>D2547*Setup!$B$5</f>
        <v/>
      </c>
      <c r="F2550" s="15">
        <f>D2547-E2547</f>
        <v/>
      </c>
      <c r="G2550" s="15" t="n"/>
      <c r="H2550" s="15" t="n"/>
      <c r="I2550" s="15" t="n"/>
      <c r="J2550" s="15">
        <f>C2547+F2547+G2547-I2547</f>
        <v/>
      </c>
      <c r="K2550" s="15" t="n"/>
      <c r="L2550" s="15">
        <f>K2547*Setup!$B$6</f>
        <v/>
      </c>
      <c r="M2550" s="15">
        <f>J2547-L2547</f>
        <v/>
      </c>
      <c r="N2550" s="21" t="n"/>
    </row>
    <row r="2551">
      <c r="A2551" s="295" t="n"/>
      <c r="B2551" s="14" t="n"/>
      <c r="C2551" s="15" t="n"/>
      <c r="D2551" s="15" t="n"/>
      <c r="E2551" s="15">
        <f>D2548*Setup!$B$5</f>
        <v/>
      </c>
      <c r="F2551" s="15">
        <f>D2548-E2548</f>
        <v/>
      </c>
      <c r="G2551" s="15" t="n"/>
      <c r="H2551" s="15" t="n"/>
      <c r="I2551" s="15" t="n"/>
      <c r="J2551" s="15">
        <f>C2548+F2548+G2548-I2548</f>
        <v/>
      </c>
      <c r="K2551" s="15" t="n"/>
      <c r="L2551" s="15">
        <f>K2548*Setup!$B$6</f>
        <v/>
      </c>
      <c r="M2551" s="15">
        <f>J2548-L2548</f>
        <v/>
      </c>
      <c r="N2551" s="21" t="n"/>
    </row>
    <row r="2552">
      <c r="A2552" s="295" t="n"/>
      <c r="B2552" s="14" t="n"/>
      <c r="C2552" s="15" t="n"/>
      <c r="D2552" s="15" t="n"/>
      <c r="E2552" s="15">
        <f>D2549*Setup!$B$5</f>
        <v/>
      </c>
      <c r="F2552" s="15">
        <f>D2549-E2549</f>
        <v/>
      </c>
      <c r="G2552" s="15" t="n"/>
      <c r="H2552" s="15" t="n"/>
      <c r="I2552" s="15" t="n"/>
      <c r="J2552" s="15">
        <f>C2549+F2549+G2549-I2549</f>
        <v/>
      </c>
      <c r="K2552" s="15" t="n"/>
      <c r="L2552" s="15">
        <f>K2549*Setup!$B$6</f>
        <v/>
      </c>
      <c r="M2552" s="15">
        <f>J2549-L2549</f>
        <v/>
      </c>
      <c r="N2552" s="21" t="n"/>
    </row>
    <row r="2553">
      <c r="A2553" s="295" t="n"/>
      <c r="B2553" s="14" t="n"/>
      <c r="C2553" s="15" t="n"/>
      <c r="D2553" s="15" t="n"/>
      <c r="E2553" s="15">
        <f>D2550*Setup!$B$5</f>
        <v/>
      </c>
      <c r="F2553" s="15">
        <f>D2550-E2550</f>
        <v/>
      </c>
      <c r="G2553" s="15" t="n"/>
      <c r="H2553" s="15" t="n"/>
      <c r="I2553" s="15" t="n"/>
      <c r="J2553" s="15">
        <f>C2550+F2550+G2550-I2550</f>
        <v/>
      </c>
      <c r="K2553" s="15" t="n"/>
      <c r="L2553" s="15">
        <f>K2550*Setup!$B$6</f>
        <v/>
      </c>
      <c r="M2553" s="15">
        <f>J2550-L2550</f>
        <v/>
      </c>
      <c r="N2553" s="21" t="n"/>
    </row>
    <row r="2554">
      <c r="A2554" s="295" t="n"/>
      <c r="B2554" s="14" t="n"/>
      <c r="C2554" s="15" t="n"/>
      <c r="D2554" s="15" t="n"/>
      <c r="E2554" s="15">
        <f>D2551*Setup!$B$5</f>
        <v/>
      </c>
      <c r="F2554" s="15">
        <f>D2551-E2551</f>
        <v/>
      </c>
      <c r="G2554" s="15" t="n"/>
      <c r="H2554" s="15" t="n"/>
      <c r="I2554" s="15" t="n"/>
      <c r="J2554" s="15">
        <f>C2551+F2551+G2551-I2551</f>
        <v/>
      </c>
      <c r="K2554" s="15" t="n"/>
      <c r="L2554" s="15">
        <f>K2551*Setup!$B$6</f>
        <v/>
      </c>
      <c r="M2554" s="15">
        <f>J2551-L2551</f>
        <v/>
      </c>
      <c r="N2554" s="21" t="n"/>
    </row>
    <row r="2555">
      <c r="A2555" s="295" t="n"/>
      <c r="B2555" s="14" t="n"/>
      <c r="C2555" s="15" t="n"/>
      <c r="D2555" s="15" t="n"/>
      <c r="E2555" s="15">
        <f>D2552*Setup!$B$5</f>
        <v/>
      </c>
      <c r="F2555" s="15">
        <f>D2552-E2552</f>
        <v/>
      </c>
      <c r="G2555" s="15" t="n"/>
      <c r="H2555" s="15" t="n"/>
      <c r="I2555" s="15" t="n"/>
      <c r="J2555" s="15">
        <f>C2552+F2552+G2552-I2552</f>
        <v/>
      </c>
      <c r="K2555" s="15" t="n"/>
      <c r="L2555" s="15">
        <f>K2552*Setup!$B$6</f>
        <v/>
      </c>
      <c r="M2555" s="15">
        <f>J2552-L2552</f>
        <v/>
      </c>
      <c r="N2555" s="21" t="n"/>
    </row>
    <row r="2556">
      <c r="A2556" s="295" t="n"/>
      <c r="B2556" s="14" t="n"/>
      <c r="C2556" s="15" t="n"/>
      <c r="D2556" s="15" t="n"/>
      <c r="E2556" s="15">
        <f>D2553*Setup!$B$5</f>
        <v/>
      </c>
      <c r="F2556" s="15">
        <f>D2553-E2553</f>
        <v/>
      </c>
      <c r="G2556" s="15" t="n"/>
      <c r="H2556" s="15" t="n"/>
      <c r="I2556" s="15" t="n"/>
      <c r="J2556" s="15">
        <f>C2553+F2553+G2553-I2553</f>
        <v/>
      </c>
      <c r="K2556" s="15" t="n"/>
      <c r="L2556" s="15">
        <f>K2553*Setup!$B$6</f>
        <v/>
      </c>
      <c r="M2556" s="15">
        <f>J2553-L2553</f>
        <v/>
      </c>
      <c r="N2556" s="21" t="n"/>
    </row>
    <row r="2557">
      <c r="A2557" s="295" t="n"/>
      <c r="B2557" s="14" t="n"/>
      <c r="C2557" s="15" t="n"/>
      <c r="D2557" s="15" t="n"/>
      <c r="E2557" s="15">
        <f>D2554*Setup!$B$5</f>
        <v/>
      </c>
      <c r="F2557" s="15">
        <f>D2554-E2554</f>
        <v/>
      </c>
      <c r="G2557" s="15" t="n"/>
      <c r="H2557" s="15" t="n"/>
      <c r="I2557" s="15" t="n"/>
      <c r="J2557" s="15">
        <f>C2554+F2554+G2554-I2554</f>
        <v/>
      </c>
      <c r="K2557" s="15" t="n"/>
      <c r="L2557" s="15">
        <f>K2554*Setup!$B$6</f>
        <v/>
      </c>
      <c r="M2557" s="15">
        <f>J2554-L2554</f>
        <v/>
      </c>
      <c r="N2557" s="21" t="n"/>
    </row>
    <row r="2558">
      <c r="A2558" s="295" t="n"/>
      <c r="B2558" s="14" t="n"/>
      <c r="C2558" s="15" t="n"/>
      <c r="D2558" s="15" t="n"/>
      <c r="E2558" s="15">
        <f>D2555*Setup!$B$5</f>
        <v/>
      </c>
      <c r="F2558" s="15">
        <f>D2555-E2555</f>
        <v/>
      </c>
      <c r="G2558" s="15" t="n"/>
      <c r="H2558" s="15" t="n"/>
      <c r="I2558" s="15" t="n"/>
      <c r="J2558" s="15">
        <f>C2555+F2555+G2555-I2555</f>
        <v/>
      </c>
      <c r="K2558" s="15" t="n"/>
      <c r="L2558" s="15">
        <f>K2555*Setup!$B$6</f>
        <v/>
      </c>
      <c r="M2558" s="15">
        <f>J2555-L2555</f>
        <v/>
      </c>
      <c r="N2558" s="21" t="n"/>
    </row>
    <row r="2559">
      <c r="A2559" s="295" t="n"/>
      <c r="B2559" s="14" t="n"/>
      <c r="C2559" s="15" t="n"/>
      <c r="D2559" s="15" t="n"/>
      <c r="E2559" s="15">
        <f>D2556*Setup!$B$5</f>
        <v/>
      </c>
      <c r="F2559" s="15">
        <f>D2556-E2556</f>
        <v/>
      </c>
      <c r="G2559" s="15" t="n"/>
      <c r="H2559" s="15" t="n"/>
      <c r="I2559" s="15" t="n"/>
      <c r="J2559" s="15">
        <f>C2556+F2556+G2556-I2556</f>
        <v/>
      </c>
      <c r="K2559" s="15" t="n"/>
      <c r="L2559" s="15">
        <f>K2556*Setup!$B$6</f>
        <v/>
      </c>
      <c r="M2559" s="15">
        <f>J2556-L2556</f>
        <v/>
      </c>
      <c r="N2559" s="21" t="n"/>
    </row>
    <row r="2560">
      <c r="A2560" s="295" t="n"/>
      <c r="B2560" s="14" t="n"/>
      <c r="C2560" s="15" t="n"/>
      <c r="D2560" s="15" t="n"/>
      <c r="E2560" s="15">
        <f>D2557*Setup!$B$5</f>
        <v/>
      </c>
      <c r="F2560" s="15">
        <f>D2557-E2557</f>
        <v/>
      </c>
      <c r="G2560" s="15" t="n"/>
      <c r="H2560" s="15" t="n"/>
      <c r="I2560" s="15" t="n"/>
      <c r="J2560" s="15">
        <f>C2557+F2557+G2557-I2557</f>
        <v/>
      </c>
      <c r="K2560" s="15" t="n"/>
      <c r="L2560" s="15">
        <f>K2557*Setup!$B$6</f>
        <v/>
      </c>
      <c r="M2560" s="15">
        <f>J2557-L2557</f>
        <v/>
      </c>
      <c r="N2560" s="21" t="n"/>
    </row>
    <row r="2561">
      <c r="A2561" s="295" t="n"/>
      <c r="B2561" s="14" t="n"/>
      <c r="C2561" s="15" t="n"/>
      <c r="D2561" s="15" t="n"/>
      <c r="E2561" s="15">
        <f>D2558*Setup!$B$5</f>
        <v/>
      </c>
      <c r="F2561" s="15">
        <f>D2558-E2558</f>
        <v/>
      </c>
      <c r="G2561" s="15" t="n"/>
      <c r="H2561" s="15" t="n"/>
      <c r="I2561" s="15" t="n"/>
      <c r="J2561" s="15">
        <f>C2558+F2558+G2558-I2558</f>
        <v/>
      </c>
      <c r="K2561" s="15" t="n"/>
      <c r="L2561" s="15">
        <f>K2558*Setup!$B$6</f>
        <v/>
      </c>
      <c r="M2561" s="15">
        <f>J2558-L2558</f>
        <v/>
      </c>
      <c r="N2561" s="21" t="n"/>
    </row>
    <row r="2562">
      <c r="A2562" s="295" t="n"/>
      <c r="B2562" s="14" t="n"/>
      <c r="C2562" s="15" t="n"/>
      <c r="D2562" s="15" t="n"/>
      <c r="E2562" s="15">
        <f>D2559*Setup!$B$5</f>
        <v/>
      </c>
      <c r="F2562" s="15">
        <f>D2559-E2559</f>
        <v/>
      </c>
      <c r="G2562" s="15" t="n"/>
      <c r="H2562" s="15" t="n"/>
      <c r="I2562" s="15" t="n"/>
      <c r="J2562" s="15">
        <f>C2559+F2559+G2559-I2559</f>
        <v/>
      </c>
      <c r="K2562" s="15" t="n"/>
      <c r="L2562" s="15">
        <f>K2559*Setup!$B$6</f>
        <v/>
      </c>
      <c r="M2562" s="15">
        <f>J2559-L2559</f>
        <v/>
      </c>
      <c r="N2562" s="21" t="n"/>
    </row>
    <row r="2563">
      <c r="A2563" s="295" t="n"/>
      <c r="B2563" s="14" t="n"/>
      <c r="C2563" s="15" t="n"/>
      <c r="D2563" s="15" t="n"/>
      <c r="E2563" s="15">
        <f>D2560*Setup!$B$5</f>
        <v/>
      </c>
      <c r="F2563" s="15">
        <f>D2560-E2560</f>
        <v/>
      </c>
      <c r="G2563" s="15" t="n"/>
      <c r="H2563" s="15" t="n"/>
      <c r="I2563" s="15" t="n"/>
      <c r="J2563" s="15">
        <f>C2560+F2560+G2560-I2560</f>
        <v/>
      </c>
      <c r="K2563" s="15" t="n"/>
      <c r="L2563" s="15">
        <f>K2560*Setup!$B$6</f>
        <v/>
      </c>
      <c r="M2563" s="15">
        <f>J2560-L2560</f>
        <v/>
      </c>
      <c r="N2563" s="21" t="n"/>
    </row>
    <row r="2564">
      <c r="A2564" s="295" t="n"/>
      <c r="B2564" s="14" t="n"/>
      <c r="C2564" s="15" t="n"/>
      <c r="D2564" s="15" t="n"/>
      <c r="E2564" s="15">
        <f>D2561*Setup!$B$5</f>
        <v/>
      </c>
      <c r="F2564" s="15">
        <f>D2561-E2561</f>
        <v/>
      </c>
      <c r="G2564" s="15" t="n"/>
      <c r="H2564" s="15" t="n"/>
      <c r="I2564" s="15" t="n"/>
      <c r="J2564" s="15">
        <f>C2561+F2561+G2561-I2561</f>
        <v/>
      </c>
      <c r="K2564" s="15" t="n"/>
      <c r="L2564" s="15">
        <f>K2561*Setup!$B$6</f>
        <v/>
      </c>
      <c r="M2564" s="15">
        <f>J2561-L2561</f>
        <v/>
      </c>
      <c r="N2564" s="21" t="n"/>
    </row>
    <row r="2565">
      <c r="A2565" s="295" t="n"/>
      <c r="B2565" s="14" t="n"/>
      <c r="C2565" s="15" t="n"/>
      <c r="D2565" s="15" t="n"/>
      <c r="E2565" s="15">
        <f>D2562*Setup!$B$5</f>
        <v/>
      </c>
      <c r="F2565" s="15">
        <f>D2562-E2562</f>
        <v/>
      </c>
      <c r="G2565" s="15" t="n"/>
      <c r="H2565" s="15" t="n"/>
      <c r="I2565" s="15" t="n"/>
      <c r="J2565" s="15">
        <f>C2562+F2562+G2562-I2562</f>
        <v/>
      </c>
      <c r="K2565" s="15" t="n"/>
      <c r="L2565" s="15">
        <f>K2562*Setup!$B$6</f>
        <v/>
      </c>
      <c r="M2565" s="15">
        <f>J2562-L2562</f>
        <v/>
      </c>
      <c r="N2565" s="21" t="n"/>
    </row>
    <row r="2566">
      <c r="A2566" s="295" t="n"/>
      <c r="B2566" s="14" t="n"/>
      <c r="C2566" s="15" t="n"/>
      <c r="D2566" s="15" t="n"/>
      <c r="E2566" s="15">
        <f>D2563*Setup!$B$5</f>
        <v/>
      </c>
      <c r="F2566" s="15">
        <f>D2563-E2563</f>
        <v/>
      </c>
      <c r="G2566" s="15" t="n"/>
      <c r="H2566" s="15" t="n"/>
      <c r="I2566" s="15" t="n"/>
      <c r="J2566" s="15">
        <f>C2563+F2563+G2563-I2563</f>
        <v/>
      </c>
      <c r="K2566" s="15" t="n"/>
      <c r="L2566" s="15">
        <f>K2563*Setup!$B$6</f>
        <v/>
      </c>
      <c r="M2566" s="15">
        <f>J2563-L2563</f>
        <v/>
      </c>
      <c r="N2566" s="21" t="n"/>
    </row>
    <row r="2567">
      <c r="A2567" s="295" t="n"/>
      <c r="B2567" s="14" t="n"/>
      <c r="C2567" s="15" t="n"/>
      <c r="D2567" s="15" t="n"/>
      <c r="E2567" s="15">
        <f>D2564*Setup!$B$5</f>
        <v/>
      </c>
      <c r="F2567" s="15">
        <f>D2564-E2564</f>
        <v/>
      </c>
      <c r="G2567" s="15" t="n"/>
      <c r="H2567" s="15" t="n"/>
      <c r="I2567" s="15" t="n"/>
      <c r="J2567" s="15">
        <f>C2564+F2564+G2564-I2564</f>
        <v/>
      </c>
      <c r="K2567" s="15" t="n"/>
      <c r="L2567" s="15">
        <f>K2564*Setup!$B$6</f>
        <v/>
      </c>
      <c r="M2567" s="15">
        <f>J2564-L2564</f>
        <v/>
      </c>
      <c r="N2567" s="21" t="n"/>
    </row>
    <row r="2568">
      <c r="A2568" s="295" t="n"/>
      <c r="B2568" s="14" t="n"/>
      <c r="C2568" s="15" t="n"/>
      <c r="D2568" s="15" t="n"/>
      <c r="E2568" s="15">
        <f>D2565*Setup!$B$5</f>
        <v/>
      </c>
      <c r="F2568" s="15">
        <f>D2565-E2565</f>
        <v/>
      </c>
      <c r="G2568" s="15" t="n"/>
      <c r="H2568" s="15" t="n"/>
      <c r="I2568" s="15" t="n"/>
      <c r="J2568" s="15">
        <f>C2565+F2565+G2565-I2565</f>
        <v/>
      </c>
      <c r="K2568" s="15" t="n"/>
      <c r="L2568" s="15">
        <f>K2565*Setup!$B$6</f>
        <v/>
      </c>
      <c r="M2568" s="15">
        <f>J2565-L2565</f>
        <v/>
      </c>
      <c r="N2568" s="21" t="n"/>
    </row>
    <row r="2569">
      <c r="A2569" s="295" t="n"/>
      <c r="B2569" s="14" t="n"/>
      <c r="C2569" s="15" t="n"/>
      <c r="D2569" s="15" t="n"/>
      <c r="E2569" s="15">
        <f>D2566*Setup!$B$5</f>
        <v/>
      </c>
      <c r="F2569" s="15">
        <f>D2566-E2566</f>
        <v/>
      </c>
      <c r="G2569" s="15" t="n"/>
      <c r="H2569" s="15" t="n"/>
      <c r="I2569" s="15" t="n"/>
      <c r="J2569" s="15">
        <f>C2566+F2566+G2566-I2566</f>
        <v/>
      </c>
      <c r="K2569" s="15" t="n"/>
      <c r="L2569" s="15">
        <f>K2566*Setup!$B$6</f>
        <v/>
      </c>
      <c r="M2569" s="15">
        <f>J2566-L2566</f>
        <v/>
      </c>
      <c r="N2569" s="21" t="n"/>
    </row>
    <row r="2570">
      <c r="A2570" s="295" t="n"/>
      <c r="B2570" s="14" t="n"/>
      <c r="C2570" s="15" t="n"/>
      <c r="D2570" s="15" t="n"/>
      <c r="E2570" s="15">
        <f>D2567*Setup!$B$5</f>
        <v/>
      </c>
      <c r="F2570" s="15">
        <f>D2567-E2567</f>
        <v/>
      </c>
      <c r="G2570" s="15" t="n"/>
      <c r="H2570" s="15" t="n"/>
      <c r="I2570" s="15" t="n"/>
      <c r="J2570" s="15">
        <f>C2567+F2567+G2567-I2567</f>
        <v/>
      </c>
      <c r="K2570" s="15" t="n"/>
      <c r="L2570" s="15">
        <f>K2567*Setup!$B$6</f>
        <v/>
      </c>
      <c r="M2570" s="15">
        <f>J2567-L2567</f>
        <v/>
      </c>
      <c r="N2570" s="21" t="n"/>
    </row>
    <row r="2571">
      <c r="A2571" s="295" t="n"/>
      <c r="B2571" s="14" t="n"/>
      <c r="C2571" s="15" t="n"/>
      <c r="D2571" s="15" t="n"/>
      <c r="E2571" s="15">
        <f>D2568*Setup!$B$5</f>
        <v/>
      </c>
      <c r="F2571" s="15">
        <f>D2568-E2568</f>
        <v/>
      </c>
      <c r="G2571" s="15" t="n"/>
      <c r="H2571" s="15" t="n"/>
      <c r="I2571" s="15" t="n"/>
      <c r="J2571" s="15">
        <f>C2568+F2568+G2568-I2568</f>
        <v/>
      </c>
      <c r="K2571" s="15" t="n"/>
      <c r="L2571" s="15">
        <f>K2568*Setup!$B$6</f>
        <v/>
      </c>
      <c r="M2571" s="15">
        <f>J2568-L2568</f>
        <v/>
      </c>
      <c r="N2571" s="21" t="n"/>
    </row>
    <row r="2572">
      <c r="A2572" s="295" t="n"/>
      <c r="B2572" s="14" t="n"/>
      <c r="C2572" s="15" t="n"/>
      <c r="D2572" s="15" t="n"/>
      <c r="E2572" s="15">
        <f>D2569*Setup!$B$5</f>
        <v/>
      </c>
      <c r="F2572" s="15">
        <f>D2569-E2569</f>
        <v/>
      </c>
      <c r="G2572" s="15" t="n"/>
      <c r="H2572" s="15" t="n"/>
      <c r="I2572" s="15" t="n"/>
      <c r="J2572" s="15">
        <f>C2569+F2569+G2569-I2569</f>
        <v/>
      </c>
      <c r="K2572" s="15" t="n"/>
      <c r="L2572" s="15">
        <f>K2569*Setup!$B$6</f>
        <v/>
      </c>
      <c r="M2572" s="15">
        <f>J2569-L2569</f>
        <v/>
      </c>
      <c r="N2572" s="21" t="n"/>
    </row>
    <row r="2573">
      <c r="A2573" s="295" t="n"/>
      <c r="B2573" s="14" t="n"/>
      <c r="C2573" s="15" t="n"/>
      <c r="D2573" s="15" t="n"/>
      <c r="E2573" s="15">
        <f>D2570*Setup!$B$5</f>
        <v/>
      </c>
      <c r="F2573" s="15">
        <f>D2570-E2570</f>
        <v/>
      </c>
      <c r="G2573" s="15" t="n"/>
      <c r="H2573" s="15" t="n"/>
      <c r="I2573" s="15" t="n"/>
      <c r="J2573" s="15">
        <f>C2570+F2570+G2570-I2570</f>
        <v/>
      </c>
      <c r="K2573" s="15" t="n"/>
      <c r="L2573" s="15">
        <f>K2570*Setup!$B$6</f>
        <v/>
      </c>
      <c r="M2573" s="15">
        <f>J2570-L2570</f>
        <v/>
      </c>
      <c r="N2573" s="21" t="n"/>
    </row>
    <row r="2574">
      <c r="A2574" s="295" t="n"/>
      <c r="B2574" s="14" t="n"/>
      <c r="C2574" s="15" t="n"/>
      <c r="D2574" s="15" t="n"/>
      <c r="E2574" s="15">
        <f>D2571*Setup!$B$5</f>
        <v/>
      </c>
      <c r="F2574" s="15">
        <f>D2571-E2571</f>
        <v/>
      </c>
      <c r="G2574" s="15" t="n"/>
      <c r="H2574" s="15" t="n"/>
      <c r="I2574" s="15" t="n"/>
      <c r="J2574" s="15">
        <f>C2571+F2571+G2571-I2571</f>
        <v/>
      </c>
      <c r="K2574" s="15" t="n"/>
      <c r="L2574" s="15">
        <f>K2571*Setup!$B$6</f>
        <v/>
      </c>
      <c r="M2574" s="15">
        <f>J2571-L2571</f>
        <v/>
      </c>
      <c r="N2574" s="21" t="n"/>
    </row>
    <row r="2575">
      <c r="A2575" s="295" t="n"/>
      <c r="B2575" s="14" t="n"/>
      <c r="C2575" s="15" t="n"/>
      <c r="D2575" s="15" t="n"/>
      <c r="E2575" s="15">
        <f>D2572*Setup!$B$5</f>
        <v/>
      </c>
      <c r="F2575" s="15">
        <f>D2572-E2572</f>
        <v/>
      </c>
      <c r="G2575" s="15" t="n"/>
      <c r="H2575" s="15" t="n"/>
      <c r="I2575" s="15" t="n"/>
      <c r="J2575" s="15">
        <f>C2572+F2572+G2572-I2572</f>
        <v/>
      </c>
      <c r="K2575" s="15" t="n"/>
      <c r="L2575" s="15">
        <f>K2572*Setup!$B$6</f>
        <v/>
      </c>
      <c r="M2575" s="15">
        <f>J2572-L2572</f>
        <v/>
      </c>
      <c r="N2575" s="21" t="n"/>
    </row>
    <row r="2576">
      <c r="A2576" s="295" t="n"/>
      <c r="B2576" s="14" t="n"/>
      <c r="C2576" s="15" t="n"/>
      <c r="D2576" s="15" t="n"/>
      <c r="E2576" s="15">
        <f>D2573*Setup!$B$5</f>
        <v/>
      </c>
      <c r="F2576" s="15">
        <f>D2573-E2573</f>
        <v/>
      </c>
      <c r="G2576" s="15" t="n"/>
      <c r="H2576" s="15" t="n"/>
      <c r="I2576" s="15" t="n"/>
      <c r="J2576" s="15">
        <f>C2573+F2573+G2573-I2573</f>
        <v/>
      </c>
      <c r="K2576" s="15" t="n"/>
      <c r="L2576" s="15">
        <f>K2573*Setup!$B$6</f>
        <v/>
      </c>
      <c r="M2576" s="15">
        <f>J2573-L2573</f>
        <v/>
      </c>
      <c r="N2576" s="21" t="n"/>
    </row>
    <row r="2577">
      <c r="A2577" s="295" t="n"/>
      <c r="B2577" s="14" t="n"/>
      <c r="C2577" s="15" t="n"/>
      <c r="D2577" s="15" t="n"/>
      <c r="E2577" s="15">
        <f>D2574*Setup!$B$5</f>
        <v/>
      </c>
      <c r="F2577" s="15">
        <f>D2574-E2574</f>
        <v/>
      </c>
      <c r="G2577" s="15" t="n"/>
      <c r="H2577" s="15" t="n"/>
      <c r="I2577" s="15" t="n"/>
      <c r="J2577" s="15">
        <f>C2574+F2574+G2574-I2574</f>
        <v/>
      </c>
      <c r="K2577" s="15" t="n"/>
      <c r="L2577" s="15">
        <f>K2574*Setup!$B$6</f>
        <v/>
      </c>
      <c r="M2577" s="15">
        <f>J2574-L2574</f>
        <v/>
      </c>
      <c r="N2577" s="21" t="n"/>
    </row>
    <row r="2578">
      <c r="A2578" s="295" t="n"/>
      <c r="B2578" s="14" t="n"/>
      <c r="C2578" s="15" t="n"/>
      <c r="D2578" s="15" t="n"/>
      <c r="E2578" s="15">
        <f>D2575*Setup!$B$5</f>
        <v/>
      </c>
      <c r="F2578" s="15">
        <f>D2575-E2575</f>
        <v/>
      </c>
      <c r="G2578" s="15" t="n"/>
      <c r="H2578" s="15" t="n"/>
      <c r="I2578" s="15" t="n"/>
      <c r="J2578" s="15">
        <f>C2575+F2575+G2575-I2575</f>
        <v/>
      </c>
      <c r="K2578" s="15" t="n"/>
      <c r="L2578" s="15">
        <f>K2575*Setup!$B$6</f>
        <v/>
      </c>
      <c r="M2578" s="15">
        <f>J2575-L2575</f>
        <v/>
      </c>
      <c r="N2578" s="21" t="n"/>
    </row>
    <row r="2579">
      <c r="A2579" s="295" t="n"/>
      <c r="B2579" s="14" t="n"/>
      <c r="C2579" s="15" t="n"/>
      <c r="D2579" s="15" t="n"/>
      <c r="E2579" s="15">
        <f>D2576*Setup!$B$5</f>
        <v/>
      </c>
      <c r="F2579" s="15">
        <f>D2576-E2576</f>
        <v/>
      </c>
      <c r="G2579" s="15" t="n"/>
      <c r="H2579" s="15" t="n"/>
      <c r="I2579" s="15" t="n"/>
      <c r="J2579" s="15">
        <f>C2576+F2576+G2576-I2576</f>
        <v/>
      </c>
      <c r="K2579" s="15" t="n"/>
      <c r="L2579" s="15">
        <f>K2576*Setup!$B$6</f>
        <v/>
      </c>
      <c r="M2579" s="15">
        <f>J2576-L2576</f>
        <v/>
      </c>
      <c r="N2579" s="21" t="n"/>
    </row>
    <row r="2580">
      <c r="A2580" s="295" t="n"/>
      <c r="B2580" s="14" t="n"/>
      <c r="C2580" s="15" t="n"/>
      <c r="D2580" s="15" t="n"/>
      <c r="E2580" s="15">
        <f>D2577*Setup!$B$5</f>
        <v/>
      </c>
      <c r="F2580" s="15">
        <f>D2577-E2577</f>
        <v/>
      </c>
      <c r="G2580" s="15" t="n"/>
      <c r="H2580" s="15" t="n"/>
      <c r="I2580" s="15" t="n"/>
      <c r="J2580" s="15">
        <f>C2577+F2577+G2577-I2577</f>
        <v/>
      </c>
      <c r="K2580" s="15" t="n"/>
      <c r="L2580" s="15">
        <f>K2577*Setup!$B$6</f>
        <v/>
      </c>
      <c r="M2580" s="15">
        <f>J2577-L2577</f>
        <v/>
      </c>
      <c r="N2580" s="21" t="n"/>
    </row>
    <row r="2581">
      <c r="A2581" s="295" t="n"/>
      <c r="B2581" s="14" t="n"/>
      <c r="C2581" s="15" t="n"/>
      <c r="D2581" s="15" t="n"/>
      <c r="E2581" s="15">
        <f>D2578*Setup!$B$5</f>
        <v/>
      </c>
      <c r="F2581" s="15">
        <f>D2578-E2578</f>
        <v/>
      </c>
      <c r="G2581" s="15" t="n"/>
      <c r="H2581" s="15" t="n"/>
      <c r="I2581" s="15" t="n"/>
      <c r="J2581" s="15">
        <f>C2578+F2578+G2578-I2578</f>
        <v/>
      </c>
      <c r="K2581" s="15" t="n"/>
      <c r="L2581" s="15">
        <f>K2578*Setup!$B$6</f>
        <v/>
      </c>
      <c r="M2581" s="15">
        <f>J2578-L2578</f>
        <v/>
      </c>
      <c r="N2581" s="21" t="n"/>
    </row>
    <row r="2582">
      <c r="A2582" s="295" t="n"/>
      <c r="B2582" s="14" t="n"/>
      <c r="C2582" s="15" t="n"/>
      <c r="D2582" s="15" t="n"/>
      <c r="E2582" s="15">
        <f>D2579*Setup!$B$5</f>
        <v/>
      </c>
      <c r="F2582" s="15">
        <f>D2579-E2579</f>
        <v/>
      </c>
      <c r="G2582" s="15" t="n"/>
      <c r="H2582" s="15" t="n"/>
      <c r="I2582" s="15" t="n"/>
      <c r="J2582" s="15">
        <f>C2579+F2579+G2579-I2579</f>
        <v/>
      </c>
      <c r="K2582" s="15" t="n"/>
      <c r="L2582" s="15">
        <f>K2579*Setup!$B$6</f>
        <v/>
      </c>
      <c r="M2582" s="15">
        <f>J2579-L2579</f>
        <v/>
      </c>
      <c r="N2582" s="21" t="n"/>
    </row>
    <row r="2583">
      <c r="A2583" s="295" t="n"/>
      <c r="B2583" s="14" t="n"/>
      <c r="C2583" s="15" t="n"/>
      <c r="D2583" s="15" t="n"/>
      <c r="E2583" s="15">
        <f>D2580*Setup!$B$5</f>
        <v/>
      </c>
      <c r="F2583" s="15">
        <f>D2580-E2580</f>
        <v/>
      </c>
      <c r="G2583" s="15" t="n"/>
      <c r="H2583" s="15" t="n"/>
      <c r="I2583" s="15" t="n"/>
      <c r="J2583" s="15">
        <f>C2580+F2580+G2580-I2580</f>
        <v/>
      </c>
      <c r="K2583" s="15" t="n"/>
      <c r="L2583" s="15">
        <f>K2580*Setup!$B$6</f>
        <v/>
      </c>
      <c r="M2583" s="15">
        <f>J2580-L2580</f>
        <v/>
      </c>
      <c r="N2583" s="21" t="n"/>
    </row>
    <row r="2584">
      <c r="A2584" s="295" t="n"/>
      <c r="B2584" s="14" t="n"/>
      <c r="C2584" s="15" t="n"/>
      <c r="D2584" s="15" t="n"/>
      <c r="E2584" s="15">
        <f>D2581*Setup!$B$5</f>
        <v/>
      </c>
      <c r="F2584" s="15">
        <f>D2581-E2581</f>
        <v/>
      </c>
      <c r="G2584" s="15" t="n"/>
      <c r="H2584" s="15" t="n"/>
      <c r="I2584" s="15" t="n"/>
      <c r="J2584" s="15">
        <f>C2581+F2581+G2581-I2581</f>
        <v/>
      </c>
      <c r="K2584" s="15" t="n"/>
      <c r="L2584" s="15">
        <f>K2581*Setup!$B$6</f>
        <v/>
      </c>
      <c r="M2584" s="15">
        <f>J2581-L2581</f>
        <v/>
      </c>
      <c r="N2584" s="21" t="n"/>
    </row>
    <row r="2585">
      <c r="A2585" s="295" t="n"/>
      <c r="B2585" s="14" t="n"/>
      <c r="C2585" s="15" t="n"/>
      <c r="D2585" s="15" t="n"/>
      <c r="E2585" s="15">
        <f>D2582*Setup!$B$5</f>
        <v/>
      </c>
      <c r="F2585" s="15">
        <f>D2582-E2582</f>
        <v/>
      </c>
      <c r="G2585" s="15" t="n"/>
      <c r="H2585" s="15" t="n"/>
      <c r="I2585" s="15" t="n"/>
      <c r="J2585" s="15">
        <f>C2582+F2582+G2582-I2582</f>
        <v/>
      </c>
      <c r="K2585" s="15" t="n"/>
      <c r="L2585" s="15">
        <f>K2582*Setup!$B$6</f>
        <v/>
      </c>
      <c r="M2585" s="15">
        <f>J2582-L2582</f>
        <v/>
      </c>
      <c r="N2585" s="21" t="n"/>
    </row>
    <row r="2586">
      <c r="A2586" s="295" t="n"/>
      <c r="B2586" s="14" t="n"/>
      <c r="C2586" s="15" t="n"/>
      <c r="D2586" s="15" t="n"/>
      <c r="E2586" s="15">
        <f>D2583*Setup!$B$5</f>
        <v/>
      </c>
      <c r="F2586" s="15">
        <f>D2583-E2583</f>
        <v/>
      </c>
      <c r="G2586" s="15" t="n"/>
      <c r="H2586" s="15" t="n"/>
      <c r="I2586" s="15" t="n"/>
      <c r="J2586" s="15">
        <f>C2583+F2583+G2583-I2583</f>
        <v/>
      </c>
      <c r="K2586" s="15" t="n"/>
      <c r="L2586" s="15">
        <f>K2583*Setup!$B$6</f>
        <v/>
      </c>
      <c r="M2586" s="15">
        <f>J2583-L2583</f>
        <v/>
      </c>
      <c r="N2586" s="21" t="n"/>
    </row>
    <row r="2587">
      <c r="A2587" s="295" t="n"/>
      <c r="B2587" s="14" t="n"/>
      <c r="C2587" s="15" t="n"/>
      <c r="D2587" s="15" t="n"/>
      <c r="E2587" s="15">
        <f>D2584*Setup!$B$5</f>
        <v/>
      </c>
      <c r="F2587" s="15">
        <f>D2584-E2584</f>
        <v/>
      </c>
      <c r="G2587" s="15" t="n"/>
      <c r="H2587" s="15" t="n"/>
      <c r="I2587" s="15" t="n"/>
      <c r="J2587" s="15">
        <f>C2584+F2584+G2584-I2584</f>
        <v/>
      </c>
      <c r="K2587" s="15" t="n"/>
      <c r="L2587" s="15">
        <f>K2584*Setup!$B$6</f>
        <v/>
      </c>
      <c r="M2587" s="15">
        <f>J2584-L2584</f>
        <v/>
      </c>
      <c r="N2587" s="21" t="n"/>
    </row>
    <row r="2588">
      <c r="A2588" s="295" t="n"/>
      <c r="B2588" s="14" t="n"/>
      <c r="C2588" s="15" t="n"/>
      <c r="D2588" s="15" t="n"/>
      <c r="E2588" s="15">
        <f>D2585*Setup!$B$5</f>
        <v/>
      </c>
      <c r="F2588" s="15">
        <f>D2585-E2585</f>
        <v/>
      </c>
      <c r="G2588" s="15" t="n"/>
      <c r="H2588" s="15" t="n"/>
      <c r="I2588" s="15" t="n"/>
      <c r="J2588" s="15">
        <f>C2585+F2585+G2585-I2585</f>
        <v/>
      </c>
      <c r="K2588" s="15" t="n"/>
      <c r="L2588" s="15">
        <f>K2585*Setup!$B$6</f>
        <v/>
      </c>
      <c r="M2588" s="15">
        <f>J2585-L2585</f>
        <v/>
      </c>
      <c r="N2588" s="21" t="n"/>
    </row>
    <row r="2589">
      <c r="A2589" s="295" t="n"/>
      <c r="B2589" s="14" t="n"/>
      <c r="C2589" s="15" t="n"/>
      <c r="D2589" s="15" t="n"/>
      <c r="E2589" s="15">
        <f>D2586*Setup!$B$5</f>
        <v/>
      </c>
      <c r="F2589" s="15">
        <f>D2586-E2586</f>
        <v/>
      </c>
      <c r="G2589" s="15" t="n"/>
      <c r="H2589" s="15" t="n"/>
      <c r="I2589" s="15" t="n"/>
      <c r="J2589" s="15">
        <f>C2586+F2586+G2586-I2586</f>
        <v/>
      </c>
      <c r="K2589" s="15" t="n"/>
      <c r="L2589" s="15">
        <f>K2586*Setup!$B$6</f>
        <v/>
      </c>
      <c r="M2589" s="15">
        <f>J2586-L2586</f>
        <v/>
      </c>
      <c r="N2589" s="21" t="n"/>
    </row>
    <row r="2590">
      <c r="A2590" s="295" t="n"/>
      <c r="B2590" s="14" t="n"/>
      <c r="C2590" s="15" t="n"/>
      <c r="D2590" s="15" t="n"/>
      <c r="E2590" s="15">
        <f>D2587*Setup!$B$5</f>
        <v/>
      </c>
      <c r="F2590" s="15">
        <f>D2587-E2587</f>
        <v/>
      </c>
      <c r="G2590" s="15" t="n"/>
      <c r="H2590" s="15" t="n"/>
      <c r="I2590" s="15" t="n"/>
      <c r="J2590" s="15">
        <f>C2587+F2587+G2587-I2587</f>
        <v/>
      </c>
      <c r="K2590" s="15" t="n"/>
      <c r="L2590" s="15">
        <f>K2587*Setup!$B$6</f>
        <v/>
      </c>
      <c r="M2590" s="15">
        <f>J2587-L2587</f>
        <v/>
      </c>
      <c r="N2590" s="21" t="n"/>
    </row>
    <row r="2591">
      <c r="A2591" s="295" t="n"/>
      <c r="B2591" s="14" t="n"/>
      <c r="C2591" s="15" t="n"/>
      <c r="D2591" s="15" t="n"/>
      <c r="E2591" s="15">
        <f>D2588*Setup!$B$5</f>
        <v/>
      </c>
      <c r="F2591" s="15">
        <f>D2588-E2588</f>
        <v/>
      </c>
      <c r="G2591" s="15" t="n"/>
      <c r="H2591" s="15" t="n"/>
      <c r="I2591" s="15" t="n"/>
      <c r="J2591" s="15">
        <f>C2588+F2588+G2588-I2588</f>
        <v/>
      </c>
      <c r="K2591" s="15" t="n"/>
      <c r="L2591" s="15">
        <f>K2588*Setup!$B$6</f>
        <v/>
      </c>
      <c r="M2591" s="15">
        <f>J2588-L2588</f>
        <v/>
      </c>
      <c r="N2591" s="21" t="n"/>
    </row>
    <row r="2592">
      <c r="A2592" s="295" t="n"/>
      <c r="B2592" s="14" t="n"/>
      <c r="C2592" s="15" t="n"/>
      <c r="D2592" s="15" t="n"/>
      <c r="E2592" s="15">
        <f>D2589*Setup!$B$5</f>
        <v/>
      </c>
      <c r="F2592" s="15">
        <f>D2589-E2589</f>
        <v/>
      </c>
      <c r="G2592" s="15" t="n"/>
      <c r="H2592" s="15" t="n"/>
      <c r="I2592" s="15" t="n"/>
      <c r="J2592" s="15">
        <f>C2589+F2589+G2589-I2589</f>
        <v/>
      </c>
      <c r="K2592" s="15" t="n"/>
      <c r="L2592" s="15">
        <f>K2589*Setup!$B$6</f>
        <v/>
      </c>
      <c r="M2592" s="15">
        <f>J2589-L2589</f>
        <v/>
      </c>
      <c r="N2592" s="21" t="n"/>
    </row>
    <row r="2593">
      <c r="A2593" s="295" t="n"/>
      <c r="B2593" s="14" t="n"/>
      <c r="C2593" s="15" t="n"/>
      <c r="D2593" s="15" t="n"/>
      <c r="E2593" s="15">
        <f>D2590*Setup!$B$5</f>
        <v/>
      </c>
      <c r="F2593" s="15">
        <f>D2590-E2590</f>
        <v/>
      </c>
      <c r="G2593" s="15" t="n"/>
      <c r="H2593" s="15" t="n"/>
      <c r="I2593" s="15" t="n"/>
      <c r="J2593" s="15">
        <f>C2590+F2590+G2590-I2590</f>
        <v/>
      </c>
      <c r="K2593" s="15" t="n"/>
      <c r="L2593" s="15">
        <f>K2590*Setup!$B$6</f>
        <v/>
      </c>
      <c r="M2593" s="15">
        <f>J2590-L2590</f>
        <v/>
      </c>
      <c r="N2593" s="21" t="n"/>
    </row>
    <row r="2594">
      <c r="A2594" s="295" t="n"/>
      <c r="B2594" s="14" t="n"/>
      <c r="C2594" s="15" t="n"/>
      <c r="D2594" s="15" t="n"/>
      <c r="E2594" s="15">
        <f>D2591*Setup!$B$5</f>
        <v/>
      </c>
      <c r="F2594" s="15">
        <f>D2591-E2591</f>
        <v/>
      </c>
      <c r="G2594" s="15" t="n"/>
      <c r="H2594" s="15" t="n"/>
      <c r="I2594" s="15" t="n"/>
      <c r="J2594" s="15">
        <f>C2591+F2591+G2591-I2591</f>
        <v/>
      </c>
      <c r="K2594" s="15" t="n"/>
      <c r="L2594" s="15">
        <f>K2591*Setup!$B$6</f>
        <v/>
      </c>
      <c r="M2594" s="15">
        <f>J2591-L2591</f>
        <v/>
      </c>
      <c r="N2594" s="21" t="n"/>
    </row>
    <row r="2595">
      <c r="A2595" s="295" t="n"/>
      <c r="B2595" s="14" t="n"/>
      <c r="C2595" s="15" t="n"/>
      <c r="D2595" s="15" t="n"/>
      <c r="E2595" s="15">
        <f>D2592*Setup!$B$5</f>
        <v/>
      </c>
      <c r="F2595" s="15">
        <f>D2592-E2592</f>
        <v/>
      </c>
      <c r="G2595" s="15" t="n"/>
      <c r="H2595" s="15" t="n"/>
      <c r="I2595" s="15" t="n"/>
      <c r="J2595" s="15">
        <f>C2592+F2592+G2592-I2592</f>
        <v/>
      </c>
      <c r="K2595" s="15" t="n"/>
      <c r="L2595" s="15">
        <f>K2592*Setup!$B$6</f>
        <v/>
      </c>
      <c r="M2595" s="15">
        <f>J2592-L2592</f>
        <v/>
      </c>
      <c r="N2595" s="21" t="n"/>
    </row>
    <row r="2596">
      <c r="A2596" s="295" t="n"/>
      <c r="B2596" s="14" t="n"/>
      <c r="C2596" s="15" t="n"/>
      <c r="D2596" s="15" t="n"/>
      <c r="E2596" s="15">
        <f>D2593*Setup!$B$5</f>
        <v/>
      </c>
      <c r="F2596" s="15">
        <f>D2593-E2593</f>
        <v/>
      </c>
      <c r="G2596" s="15" t="n"/>
      <c r="H2596" s="15" t="n"/>
      <c r="I2596" s="15" t="n"/>
      <c r="J2596" s="15">
        <f>C2593+F2593+G2593-I2593</f>
        <v/>
      </c>
      <c r="K2596" s="15" t="n"/>
      <c r="L2596" s="15">
        <f>K2593*Setup!$B$6</f>
        <v/>
      </c>
      <c r="M2596" s="15">
        <f>J2593-L2593</f>
        <v/>
      </c>
      <c r="N2596" s="21" t="n"/>
    </row>
    <row r="2597">
      <c r="A2597" s="295" t="n"/>
      <c r="B2597" s="14" t="n"/>
      <c r="C2597" s="15" t="n"/>
      <c r="D2597" s="15" t="n"/>
      <c r="E2597" s="15">
        <f>D2594*Setup!$B$5</f>
        <v/>
      </c>
      <c r="F2597" s="15">
        <f>D2594-E2594</f>
        <v/>
      </c>
      <c r="G2597" s="15" t="n"/>
      <c r="H2597" s="15" t="n"/>
      <c r="I2597" s="15" t="n"/>
      <c r="J2597" s="15">
        <f>C2594+F2594+G2594-I2594</f>
        <v/>
      </c>
      <c r="K2597" s="15" t="n"/>
      <c r="L2597" s="15">
        <f>K2594*Setup!$B$6</f>
        <v/>
      </c>
      <c r="M2597" s="15">
        <f>J2594-L2594</f>
        <v/>
      </c>
      <c r="N2597" s="21" t="n"/>
    </row>
    <row r="2598">
      <c r="A2598" s="295" t="n"/>
      <c r="B2598" s="14" t="n"/>
      <c r="C2598" s="15" t="n"/>
      <c r="D2598" s="15" t="n"/>
      <c r="E2598" s="15">
        <f>D2595*Setup!$B$5</f>
        <v/>
      </c>
      <c r="F2598" s="15">
        <f>D2595-E2595</f>
        <v/>
      </c>
      <c r="G2598" s="15" t="n"/>
      <c r="H2598" s="15" t="n"/>
      <c r="I2598" s="15" t="n"/>
      <c r="J2598" s="15">
        <f>C2595+F2595+G2595-I2595</f>
        <v/>
      </c>
      <c r="K2598" s="15" t="n"/>
      <c r="L2598" s="15">
        <f>K2595*Setup!$B$6</f>
        <v/>
      </c>
      <c r="M2598" s="15">
        <f>J2595-L2595</f>
        <v/>
      </c>
      <c r="N2598" s="21" t="n"/>
    </row>
    <row r="2599">
      <c r="A2599" s="295" t="n"/>
      <c r="B2599" s="14" t="n"/>
      <c r="C2599" s="15" t="n"/>
      <c r="D2599" s="15" t="n"/>
      <c r="E2599" s="15">
        <f>D2596*Setup!$B$5</f>
        <v/>
      </c>
      <c r="F2599" s="15">
        <f>D2596-E2596</f>
        <v/>
      </c>
      <c r="G2599" s="15" t="n"/>
      <c r="H2599" s="15" t="n"/>
      <c r="I2599" s="15" t="n"/>
      <c r="J2599" s="15">
        <f>C2596+F2596+G2596-I2596</f>
        <v/>
      </c>
      <c r="K2599" s="15" t="n"/>
      <c r="L2599" s="15">
        <f>K2596*Setup!$B$6</f>
        <v/>
      </c>
      <c r="M2599" s="15">
        <f>J2596-L2596</f>
        <v/>
      </c>
      <c r="N2599" s="21" t="n"/>
    </row>
    <row r="2600">
      <c r="A2600" s="295" t="n"/>
      <c r="B2600" s="14" t="n"/>
      <c r="C2600" s="15" t="n"/>
      <c r="D2600" s="15" t="n"/>
      <c r="E2600" s="15">
        <f>D2597*Setup!$B$5</f>
        <v/>
      </c>
      <c r="F2600" s="15">
        <f>D2597-E2597</f>
        <v/>
      </c>
      <c r="G2600" s="15" t="n"/>
      <c r="H2600" s="15" t="n"/>
      <c r="I2600" s="15" t="n"/>
      <c r="J2600" s="15">
        <f>C2597+F2597+G2597-I2597</f>
        <v/>
      </c>
      <c r="K2600" s="15" t="n"/>
      <c r="L2600" s="15">
        <f>K2597*Setup!$B$6</f>
        <v/>
      </c>
      <c r="M2600" s="15">
        <f>J2597-L2597</f>
        <v/>
      </c>
      <c r="N2600" s="21" t="n"/>
    </row>
    <row r="2601">
      <c r="A2601" s="295" t="n"/>
      <c r="B2601" s="14" t="n"/>
      <c r="C2601" s="15" t="n"/>
      <c r="D2601" s="15" t="n"/>
      <c r="E2601" s="15">
        <f>D2598*Setup!$B$5</f>
        <v/>
      </c>
      <c r="F2601" s="15">
        <f>D2598-E2598</f>
        <v/>
      </c>
      <c r="G2601" s="15" t="n"/>
      <c r="H2601" s="15" t="n"/>
      <c r="I2601" s="15" t="n"/>
      <c r="J2601" s="15">
        <f>C2598+F2598+G2598-I2598</f>
        <v/>
      </c>
      <c r="K2601" s="15" t="n"/>
      <c r="L2601" s="15">
        <f>K2598*Setup!$B$6</f>
        <v/>
      </c>
      <c r="M2601" s="15">
        <f>J2598-L2598</f>
        <v/>
      </c>
      <c r="N2601" s="21" t="n"/>
    </row>
    <row r="2602">
      <c r="A2602" s="295" t="n"/>
      <c r="B2602" s="14" t="n"/>
      <c r="C2602" s="15" t="n"/>
      <c r="D2602" s="15" t="n"/>
      <c r="E2602" s="15">
        <f>D2599*Setup!$B$5</f>
        <v/>
      </c>
      <c r="F2602" s="15">
        <f>D2599-E2599</f>
        <v/>
      </c>
      <c r="G2602" s="15" t="n"/>
      <c r="H2602" s="15" t="n"/>
      <c r="I2602" s="15" t="n"/>
      <c r="J2602" s="15">
        <f>C2599+F2599+G2599-I2599</f>
        <v/>
      </c>
      <c r="K2602" s="15" t="n"/>
      <c r="L2602" s="15">
        <f>K2599*Setup!$B$6</f>
        <v/>
      </c>
      <c r="M2602" s="15">
        <f>J2599-L2599</f>
        <v/>
      </c>
      <c r="N2602" s="21" t="n"/>
    </row>
    <row r="2603">
      <c r="A2603" s="295" t="n"/>
      <c r="B2603" s="14" t="n"/>
      <c r="C2603" s="15" t="n"/>
      <c r="D2603" s="15" t="n"/>
      <c r="E2603" s="15">
        <f>D2600*Setup!$B$5</f>
        <v/>
      </c>
      <c r="F2603" s="15">
        <f>D2600-E2600</f>
        <v/>
      </c>
      <c r="G2603" s="15" t="n"/>
      <c r="H2603" s="15" t="n"/>
      <c r="I2603" s="15" t="n"/>
      <c r="J2603" s="15">
        <f>C2600+F2600+G2600-I2600</f>
        <v/>
      </c>
      <c r="K2603" s="15" t="n"/>
      <c r="L2603" s="15">
        <f>K2600*Setup!$B$6</f>
        <v/>
      </c>
      <c r="M2603" s="15">
        <f>J2600-L2600</f>
        <v/>
      </c>
      <c r="N2603" s="21" t="n"/>
    </row>
    <row r="2604">
      <c r="A2604" s="295" t="n"/>
      <c r="B2604" s="14" t="n"/>
      <c r="C2604" s="15" t="n"/>
      <c r="D2604" s="15" t="n"/>
      <c r="E2604" s="15">
        <f>D2601*Setup!$B$5</f>
        <v/>
      </c>
      <c r="F2604" s="15">
        <f>D2601-E2601</f>
        <v/>
      </c>
      <c r="G2604" s="15" t="n"/>
      <c r="H2604" s="15" t="n"/>
      <c r="I2604" s="15" t="n"/>
      <c r="J2604" s="15">
        <f>C2601+F2601+G2601-I2601</f>
        <v/>
      </c>
      <c r="K2604" s="15" t="n"/>
      <c r="L2604" s="15">
        <f>K2601*Setup!$B$6</f>
        <v/>
      </c>
      <c r="M2604" s="15">
        <f>J2601-L2601</f>
        <v/>
      </c>
      <c r="N2604" s="21" t="n"/>
    </row>
    <row r="2605">
      <c r="A2605" s="295" t="n"/>
      <c r="B2605" s="14" t="n"/>
      <c r="C2605" s="15" t="n"/>
      <c r="D2605" s="15" t="n"/>
      <c r="E2605" s="15">
        <f>D2602*Setup!$B$5</f>
        <v/>
      </c>
      <c r="F2605" s="15">
        <f>D2602-E2602</f>
        <v/>
      </c>
      <c r="G2605" s="15" t="n"/>
      <c r="H2605" s="15" t="n"/>
      <c r="I2605" s="15" t="n"/>
      <c r="J2605" s="15">
        <f>C2602+F2602+G2602-I2602</f>
        <v/>
      </c>
      <c r="K2605" s="15" t="n"/>
      <c r="L2605" s="15">
        <f>K2602*Setup!$B$6</f>
        <v/>
      </c>
      <c r="M2605" s="15">
        <f>J2602-L2602</f>
        <v/>
      </c>
      <c r="N2605" s="21" t="n"/>
    </row>
    <row r="2606">
      <c r="A2606" s="295" t="n"/>
      <c r="B2606" s="14" t="n"/>
      <c r="C2606" s="15" t="n"/>
      <c r="D2606" s="15" t="n"/>
      <c r="E2606" s="15">
        <f>D2603*Setup!$B$5</f>
        <v/>
      </c>
      <c r="F2606" s="15">
        <f>D2603-E2603</f>
        <v/>
      </c>
      <c r="G2606" s="15" t="n"/>
      <c r="H2606" s="15" t="n"/>
      <c r="I2606" s="15" t="n"/>
      <c r="J2606" s="15">
        <f>C2603+F2603+G2603-I2603</f>
        <v/>
      </c>
      <c r="K2606" s="15" t="n"/>
      <c r="L2606" s="15">
        <f>K2603*Setup!$B$6</f>
        <v/>
      </c>
      <c r="M2606" s="15">
        <f>J2603-L2603</f>
        <v/>
      </c>
      <c r="N2606" s="21" t="n"/>
    </row>
    <row r="2607">
      <c r="A2607" s="295" t="n"/>
      <c r="B2607" s="14" t="n"/>
      <c r="C2607" s="15" t="n"/>
      <c r="D2607" s="15" t="n"/>
      <c r="E2607" s="15">
        <f>D2604*Setup!$B$5</f>
        <v/>
      </c>
      <c r="F2607" s="15">
        <f>D2604-E2604</f>
        <v/>
      </c>
      <c r="G2607" s="15" t="n"/>
      <c r="H2607" s="15" t="n"/>
      <c r="I2607" s="15" t="n"/>
      <c r="J2607" s="15">
        <f>C2604+F2604+G2604-I2604</f>
        <v/>
      </c>
      <c r="K2607" s="15" t="n"/>
      <c r="L2607" s="15">
        <f>K2604*Setup!$B$6</f>
        <v/>
      </c>
      <c r="M2607" s="15">
        <f>J2604-L2604</f>
        <v/>
      </c>
      <c r="N2607" s="21" t="n"/>
    </row>
    <row r="2608">
      <c r="A2608" s="295" t="n"/>
      <c r="B2608" s="14" t="n"/>
      <c r="C2608" s="15" t="n"/>
      <c r="D2608" s="15" t="n"/>
      <c r="E2608" s="15">
        <f>D2605*Setup!$B$5</f>
        <v/>
      </c>
      <c r="F2608" s="15">
        <f>D2605-E2605</f>
        <v/>
      </c>
      <c r="G2608" s="15" t="n"/>
      <c r="H2608" s="15" t="n"/>
      <c r="I2608" s="15" t="n"/>
      <c r="J2608" s="15">
        <f>C2605+F2605+G2605-I2605</f>
        <v/>
      </c>
      <c r="K2608" s="15" t="n"/>
      <c r="L2608" s="15">
        <f>K2605*Setup!$B$6</f>
        <v/>
      </c>
      <c r="M2608" s="15">
        <f>J2605-L2605</f>
        <v/>
      </c>
      <c r="N2608" s="21" t="n"/>
    </row>
    <row r="2609">
      <c r="A2609" s="295" t="n"/>
      <c r="B2609" s="14" t="n"/>
      <c r="C2609" s="15" t="n"/>
      <c r="D2609" s="15" t="n"/>
      <c r="E2609" s="15">
        <f>D2606*Setup!$B$5</f>
        <v/>
      </c>
      <c r="F2609" s="15">
        <f>D2606-E2606</f>
        <v/>
      </c>
      <c r="G2609" s="15" t="n"/>
      <c r="H2609" s="15" t="n"/>
      <c r="I2609" s="15" t="n"/>
      <c r="J2609" s="15">
        <f>C2606+F2606+G2606-I2606</f>
        <v/>
      </c>
      <c r="K2609" s="15" t="n"/>
      <c r="L2609" s="15">
        <f>K2606*Setup!$B$6</f>
        <v/>
      </c>
      <c r="M2609" s="15">
        <f>J2606-L2606</f>
        <v/>
      </c>
      <c r="N2609" s="21" t="n"/>
    </row>
    <row r="2610">
      <c r="A2610" s="295" t="n"/>
      <c r="B2610" s="14" t="n"/>
      <c r="C2610" s="15" t="n"/>
      <c r="D2610" s="15" t="n"/>
      <c r="E2610" s="15">
        <f>D2607*Setup!$B$5</f>
        <v/>
      </c>
      <c r="F2610" s="15">
        <f>D2607-E2607</f>
        <v/>
      </c>
      <c r="G2610" s="15" t="n"/>
      <c r="H2610" s="15" t="n"/>
      <c r="I2610" s="15" t="n"/>
      <c r="J2610" s="15">
        <f>C2607+F2607+G2607-I2607</f>
        <v/>
      </c>
      <c r="K2610" s="15" t="n"/>
      <c r="L2610" s="15">
        <f>K2607*Setup!$B$6</f>
        <v/>
      </c>
      <c r="M2610" s="15">
        <f>J2607-L2607</f>
        <v/>
      </c>
      <c r="N2610" s="21" t="n"/>
    </row>
    <row r="2611">
      <c r="A2611" s="295" t="n"/>
      <c r="B2611" s="14" t="n"/>
      <c r="C2611" s="15" t="n"/>
      <c r="D2611" s="15" t="n"/>
      <c r="E2611" s="15">
        <f>D2608*Setup!$B$5</f>
        <v/>
      </c>
      <c r="F2611" s="15">
        <f>D2608-E2608</f>
        <v/>
      </c>
      <c r="G2611" s="15" t="n"/>
      <c r="H2611" s="15" t="n"/>
      <c r="I2611" s="15" t="n"/>
      <c r="J2611" s="15">
        <f>C2608+F2608+G2608-I2608</f>
        <v/>
      </c>
      <c r="K2611" s="15" t="n"/>
      <c r="L2611" s="15">
        <f>K2608*Setup!$B$6</f>
        <v/>
      </c>
      <c r="M2611" s="15">
        <f>J2608-L2608</f>
        <v/>
      </c>
      <c r="N2611" s="21" t="n"/>
    </row>
    <row r="2612">
      <c r="A2612" s="295" t="n"/>
      <c r="B2612" s="14" t="n"/>
      <c r="C2612" s="15" t="n"/>
      <c r="D2612" s="15" t="n"/>
      <c r="E2612" s="15">
        <f>D2609*Setup!$B$5</f>
        <v/>
      </c>
      <c r="F2612" s="15">
        <f>D2609-E2609</f>
        <v/>
      </c>
      <c r="G2612" s="15" t="n"/>
      <c r="H2612" s="15" t="n"/>
      <c r="I2612" s="15" t="n"/>
      <c r="J2612" s="15">
        <f>C2609+F2609+G2609-I2609</f>
        <v/>
      </c>
      <c r="K2612" s="15" t="n"/>
      <c r="L2612" s="15">
        <f>K2609*Setup!$B$6</f>
        <v/>
      </c>
      <c r="M2612" s="15">
        <f>J2609-L2609</f>
        <v/>
      </c>
      <c r="N2612" s="21" t="n"/>
    </row>
    <row r="2613">
      <c r="A2613" s="295" t="n"/>
      <c r="B2613" s="14" t="n"/>
      <c r="C2613" s="15" t="n"/>
      <c r="D2613" s="15" t="n"/>
      <c r="E2613" s="15">
        <f>D2610*Setup!$B$5</f>
        <v/>
      </c>
      <c r="F2613" s="15">
        <f>D2610-E2610</f>
        <v/>
      </c>
      <c r="G2613" s="15" t="n"/>
      <c r="H2613" s="15" t="n"/>
      <c r="I2613" s="15" t="n"/>
      <c r="J2613" s="15">
        <f>C2610+F2610+G2610-I2610</f>
        <v/>
      </c>
      <c r="K2613" s="15" t="n"/>
      <c r="L2613" s="15">
        <f>K2610*Setup!$B$6</f>
        <v/>
      </c>
      <c r="M2613" s="15">
        <f>J2610-L2610</f>
        <v/>
      </c>
      <c r="N2613" s="21" t="n"/>
    </row>
    <row r="2614">
      <c r="A2614" s="295" t="n"/>
      <c r="B2614" s="14" t="n"/>
      <c r="C2614" s="15" t="n"/>
      <c r="D2614" s="15" t="n"/>
      <c r="E2614" s="15">
        <f>D2611*Setup!$B$5</f>
        <v/>
      </c>
      <c r="F2614" s="15">
        <f>D2611-E2611</f>
        <v/>
      </c>
      <c r="G2614" s="15" t="n"/>
      <c r="H2614" s="15" t="n"/>
      <c r="I2614" s="15" t="n"/>
      <c r="J2614" s="15">
        <f>C2611+F2611+G2611-I2611</f>
        <v/>
      </c>
      <c r="K2614" s="15" t="n"/>
      <c r="L2614" s="15">
        <f>K2611*Setup!$B$6</f>
        <v/>
      </c>
      <c r="M2614" s="15">
        <f>J2611-L2611</f>
        <v/>
      </c>
      <c r="N2614" s="21" t="n"/>
    </row>
    <row r="2615">
      <c r="A2615" s="295" t="n"/>
      <c r="B2615" s="14" t="n"/>
      <c r="C2615" s="15" t="n"/>
      <c r="D2615" s="15" t="n"/>
      <c r="E2615" s="15">
        <f>D2612*Setup!$B$5</f>
        <v/>
      </c>
      <c r="F2615" s="15">
        <f>D2612-E2612</f>
        <v/>
      </c>
      <c r="G2615" s="15" t="n"/>
      <c r="H2615" s="15" t="n"/>
      <c r="I2615" s="15" t="n"/>
      <c r="J2615" s="15">
        <f>C2612+F2612+G2612-I2612</f>
        <v/>
      </c>
      <c r="K2615" s="15" t="n"/>
      <c r="L2615" s="15">
        <f>K2612*Setup!$B$6</f>
        <v/>
      </c>
      <c r="M2615" s="15">
        <f>J2612-L2612</f>
        <v/>
      </c>
      <c r="N2615" s="21" t="n"/>
    </row>
    <row r="2616">
      <c r="A2616" s="295" t="n"/>
      <c r="B2616" s="14" t="n"/>
      <c r="C2616" s="15" t="n"/>
      <c r="D2616" s="15" t="n"/>
      <c r="E2616" s="15">
        <f>D2613*Setup!$B$5</f>
        <v/>
      </c>
      <c r="F2616" s="15">
        <f>D2613-E2613</f>
        <v/>
      </c>
      <c r="G2616" s="15" t="n"/>
      <c r="H2616" s="15" t="n"/>
      <c r="I2616" s="15" t="n"/>
      <c r="J2616" s="15">
        <f>C2613+F2613+G2613-I2613</f>
        <v/>
      </c>
      <c r="K2616" s="15" t="n"/>
      <c r="L2616" s="15">
        <f>K2613*Setup!$B$6</f>
        <v/>
      </c>
      <c r="M2616" s="15">
        <f>J2613-L2613</f>
        <v/>
      </c>
      <c r="N2616" s="21" t="n"/>
    </row>
    <row r="2617">
      <c r="A2617" s="295" t="n"/>
      <c r="B2617" s="14" t="n"/>
      <c r="C2617" s="15" t="n"/>
      <c r="D2617" s="15" t="n"/>
      <c r="E2617" s="15">
        <f>D2614*Setup!$B$5</f>
        <v/>
      </c>
      <c r="F2617" s="15">
        <f>D2614-E2614</f>
        <v/>
      </c>
      <c r="G2617" s="15" t="n"/>
      <c r="H2617" s="15" t="n"/>
      <c r="I2617" s="15" t="n"/>
      <c r="J2617" s="15">
        <f>C2614+F2614+G2614-I2614</f>
        <v/>
      </c>
      <c r="K2617" s="15" t="n"/>
      <c r="L2617" s="15">
        <f>K2614*Setup!$B$6</f>
        <v/>
      </c>
      <c r="M2617" s="15">
        <f>J2614-L2614</f>
        <v/>
      </c>
      <c r="N2617" s="21" t="n"/>
    </row>
    <row r="2618">
      <c r="A2618" s="295" t="n"/>
      <c r="B2618" s="14" t="n"/>
      <c r="C2618" s="15" t="n"/>
      <c r="D2618" s="15" t="n"/>
      <c r="E2618" s="15">
        <f>D2615*Setup!$B$5</f>
        <v/>
      </c>
      <c r="F2618" s="15">
        <f>D2615-E2615</f>
        <v/>
      </c>
      <c r="G2618" s="15" t="n"/>
      <c r="H2618" s="15" t="n"/>
      <c r="I2618" s="15" t="n"/>
      <c r="J2618" s="15">
        <f>C2615+F2615+G2615-I2615</f>
        <v/>
      </c>
      <c r="K2618" s="15" t="n"/>
      <c r="L2618" s="15">
        <f>K2615*Setup!$B$6</f>
        <v/>
      </c>
      <c r="M2618" s="15">
        <f>J2615-L2615</f>
        <v/>
      </c>
      <c r="N2618" s="21" t="n"/>
    </row>
    <row r="2619">
      <c r="A2619" s="295" t="n"/>
      <c r="B2619" s="14" t="n"/>
      <c r="C2619" s="15" t="n"/>
      <c r="D2619" s="15" t="n"/>
      <c r="E2619" s="15">
        <f>D2616*Setup!$B$5</f>
        <v/>
      </c>
      <c r="F2619" s="15">
        <f>D2616-E2616</f>
        <v/>
      </c>
      <c r="G2619" s="15" t="n"/>
      <c r="H2619" s="15" t="n"/>
      <c r="I2619" s="15" t="n"/>
      <c r="J2619" s="15">
        <f>C2616+F2616+G2616-I2616</f>
        <v/>
      </c>
      <c r="K2619" s="15" t="n"/>
      <c r="L2619" s="15">
        <f>K2616*Setup!$B$6</f>
        <v/>
      </c>
      <c r="M2619" s="15">
        <f>J2616-L2616</f>
        <v/>
      </c>
      <c r="N2619" s="21" t="n"/>
    </row>
    <row r="2620">
      <c r="A2620" s="295" t="n"/>
      <c r="B2620" s="14" t="n"/>
      <c r="C2620" s="15" t="n"/>
      <c r="D2620" s="15" t="n"/>
      <c r="E2620" s="15">
        <f>D2617*Setup!$B$5</f>
        <v/>
      </c>
      <c r="F2620" s="15">
        <f>D2617-E2617</f>
        <v/>
      </c>
      <c r="G2620" s="15" t="n"/>
      <c r="H2620" s="15" t="n"/>
      <c r="I2620" s="15" t="n"/>
      <c r="J2620" s="15">
        <f>C2617+F2617+G2617-I2617</f>
        <v/>
      </c>
      <c r="K2620" s="15" t="n"/>
      <c r="L2620" s="15">
        <f>K2617*Setup!$B$6</f>
        <v/>
      </c>
      <c r="M2620" s="15">
        <f>J2617-L2617</f>
        <v/>
      </c>
      <c r="N2620" s="21" t="n"/>
    </row>
    <row r="2621">
      <c r="A2621" s="295" t="n"/>
      <c r="B2621" s="14" t="n"/>
      <c r="C2621" s="15" t="n"/>
      <c r="D2621" s="15" t="n"/>
      <c r="E2621" s="15">
        <f>D2618*Setup!$B$5</f>
        <v/>
      </c>
      <c r="F2621" s="15">
        <f>D2618-E2618</f>
        <v/>
      </c>
      <c r="G2621" s="15" t="n"/>
      <c r="H2621" s="15" t="n"/>
      <c r="I2621" s="15" t="n"/>
      <c r="J2621" s="15">
        <f>C2618+F2618+G2618-I2618</f>
        <v/>
      </c>
      <c r="K2621" s="15" t="n"/>
      <c r="L2621" s="15">
        <f>K2618*Setup!$B$6</f>
        <v/>
      </c>
      <c r="M2621" s="15">
        <f>J2618-L2618</f>
        <v/>
      </c>
      <c r="N2621" s="21" t="n"/>
    </row>
    <row r="2622">
      <c r="A2622" s="295" t="n"/>
      <c r="B2622" s="14" t="n"/>
      <c r="C2622" s="15" t="n"/>
      <c r="D2622" s="15" t="n"/>
      <c r="E2622" s="15">
        <f>D2619*Setup!$B$5</f>
        <v/>
      </c>
      <c r="F2622" s="15">
        <f>D2619-E2619</f>
        <v/>
      </c>
      <c r="G2622" s="15" t="n"/>
      <c r="H2622" s="15" t="n"/>
      <c r="I2622" s="15" t="n"/>
      <c r="J2622" s="15">
        <f>C2619+F2619+G2619-I2619</f>
        <v/>
      </c>
      <c r="K2622" s="15" t="n"/>
      <c r="L2622" s="15">
        <f>K2619*Setup!$B$6</f>
        <v/>
      </c>
      <c r="M2622" s="15">
        <f>J2619-L2619</f>
        <v/>
      </c>
      <c r="N2622" s="21" t="n"/>
    </row>
    <row r="2623">
      <c r="A2623" s="295" t="n"/>
      <c r="B2623" s="14" t="n"/>
      <c r="C2623" s="15" t="n"/>
      <c r="D2623" s="15" t="n"/>
      <c r="E2623" s="15">
        <f>D2620*Setup!$B$5</f>
        <v/>
      </c>
      <c r="F2623" s="15">
        <f>D2620-E2620</f>
        <v/>
      </c>
      <c r="G2623" s="15" t="n"/>
      <c r="H2623" s="15" t="n"/>
      <c r="I2623" s="15" t="n"/>
      <c r="J2623" s="15">
        <f>C2620+F2620+G2620-I2620</f>
        <v/>
      </c>
      <c r="K2623" s="15" t="n"/>
      <c r="L2623" s="15">
        <f>K2620*Setup!$B$6</f>
        <v/>
      </c>
      <c r="M2623" s="15">
        <f>J2620-L2620</f>
        <v/>
      </c>
      <c r="N2623" s="21" t="n"/>
    </row>
    <row r="2624">
      <c r="A2624" s="295" t="n"/>
      <c r="B2624" s="14" t="n"/>
      <c r="C2624" s="15" t="n"/>
      <c r="D2624" s="15" t="n"/>
      <c r="E2624" s="15">
        <f>D2621*Setup!$B$5</f>
        <v/>
      </c>
      <c r="F2624" s="15">
        <f>D2621-E2621</f>
        <v/>
      </c>
      <c r="G2624" s="15" t="n"/>
      <c r="H2624" s="15" t="n"/>
      <c r="I2624" s="15" t="n"/>
      <c r="J2624" s="15">
        <f>C2621+F2621+G2621-I2621</f>
        <v/>
      </c>
      <c r="K2624" s="15" t="n"/>
      <c r="L2624" s="15">
        <f>K2621*Setup!$B$6</f>
        <v/>
      </c>
      <c r="M2624" s="15">
        <f>J2621-L2621</f>
        <v/>
      </c>
      <c r="N2624" s="21" t="n"/>
    </row>
    <row r="2625">
      <c r="A2625" s="295" t="n"/>
      <c r="B2625" s="14" t="n"/>
      <c r="C2625" s="15" t="n"/>
      <c r="D2625" s="15" t="n"/>
      <c r="E2625" s="15">
        <f>D2622*Setup!$B$5</f>
        <v/>
      </c>
      <c r="F2625" s="15">
        <f>D2622-E2622</f>
        <v/>
      </c>
      <c r="G2625" s="15" t="n"/>
      <c r="H2625" s="15" t="n"/>
      <c r="I2625" s="15" t="n"/>
      <c r="J2625" s="15">
        <f>C2622+F2622+G2622-I2622</f>
        <v/>
      </c>
      <c r="K2625" s="15" t="n"/>
      <c r="L2625" s="15">
        <f>K2622*Setup!$B$6</f>
        <v/>
      </c>
      <c r="M2625" s="15">
        <f>J2622-L2622</f>
        <v/>
      </c>
      <c r="N2625" s="21" t="n"/>
    </row>
    <row r="2626">
      <c r="A2626" s="295" t="n"/>
      <c r="B2626" s="14" t="n"/>
      <c r="C2626" s="15" t="n"/>
      <c r="D2626" s="15" t="n"/>
      <c r="E2626" s="15">
        <f>D2623*Setup!$B$5</f>
        <v/>
      </c>
      <c r="F2626" s="15">
        <f>D2623-E2623</f>
        <v/>
      </c>
      <c r="G2626" s="15" t="n"/>
      <c r="H2626" s="15" t="n"/>
      <c r="I2626" s="15" t="n"/>
      <c r="J2626" s="15">
        <f>C2623+F2623+G2623-I2623</f>
        <v/>
      </c>
      <c r="K2626" s="15" t="n"/>
      <c r="L2626" s="15">
        <f>K2623*Setup!$B$6</f>
        <v/>
      </c>
      <c r="M2626" s="15">
        <f>J2623-L2623</f>
        <v/>
      </c>
      <c r="N2626" s="21" t="n"/>
    </row>
    <row r="2627">
      <c r="A2627" s="295" t="n"/>
      <c r="B2627" s="14" t="n"/>
      <c r="C2627" s="15" t="n"/>
      <c r="D2627" s="15" t="n"/>
      <c r="E2627" s="15">
        <f>D2624*Setup!$B$5</f>
        <v/>
      </c>
      <c r="F2627" s="15">
        <f>D2624-E2624</f>
        <v/>
      </c>
      <c r="G2627" s="15" t="n"/>
      <c r="H2627" s="15" t="n"/>
      <c r="I2627" s="15" t="n"/>
      <c r="J2627" s="15">
        <f>C2624+F2624+G2624-I2624</f>
        <v/>
      </c>
      <c r="K2627" s="15" t="n"/>
      <c r="L2627" s="15">
        <f>K2624*Setup!$B$6</f>
        <v/>
      </c>
      <c r="M2627" s="15">
        <f>J2624-L2624</f>
        <v/>
      </c>
      <c r="N2627" s="21" t="n"/>
    </row>
    <row r="2628">
      <c r="A2628" s="295" t="n"/>
      <c r="B2628" s="14" t="n"/>
      <c r="C2628" s="15" t="n"/>
      <c r="D2628" s="15" t="n"/>
      <c r="E2628" s="15">
        <f>D2625*Setup!$B$5</f>
        <v/>
      </c>
      <c r="F2628" s="15">
        <f>D2625-E2625</f>
        <v/>
      </c>
      <c r="G2628" s="15" t="n"/>
      <c r="H2628" s="15" t="n"/>
      <c r="I2628" s="15" t="n"/>
      <c r="J2628" s="15">
        <f>C2625+F2625+G2625-I2625</f>
        <v/>
      </c>
      <c r="K2628" s="15" t="n"/>
      <c r="L2628" s="15">
        <f>K2625*Setup!$B$6</f>
        <v/>
      </c>
      <c r="M2628" s="15">
        <f>J2625-L2625</f>
        <v/>
      </c>
      <c r="N2628" s="21" t="n"/>
    </row>
    <row r="2629">
      <c r="A2629" s="295" t="n"/>
      <c r="B2629" s="14" t="n"/>
      <c r="C2629" s="15" t="n"/>
      <c r="D2629" s="15" t="n"/>
      <c r="E2629" s="15">
        <f>D2626*Setup!$B$5</f>
        <v/>
      </c>
      <c r="F2629" s="15">
        <f>D2626-E2626</f>
        <v/>
      </c>
      <c r="G2629" s="15" t="n"/>
      <c r="H2629" s="15" t="n"/>
      <c r="I2629" s="15" t="n"/>
      <c r="J2629" s="15">
        <f>C2626+F2626+G2626-I2626</f>
        <v/>
      </c>
      <c r="K2629" s="15" t="n"/>
      <c r="L2629" s="15">
        <f>K2626*Setup!$B$6</f>
        <v/>
      </c>
      <c r="M2629" s="15">
        <f>J2626-L2626</f>
        <v/>
      </c>
      <c r="N2629" s="21" t="n"/>
    </row>
    <row r="2630">
      <c r="A2630" s="295" t="n"/>
      <c r="B2630" s="14" t="n"/>
      <c r="C2630" s="15" t="n"/>
      <c r="D2630" s="15" t="n"/>
      <c r="E2630" s="15">
        <f>D2627*Setup!$B$5</f>
        <v/>
      </c>
      <c r="F2630" s="15">
        <f>D2627-E2627</f>
        <v/>
      </c>
      <c r="G2630" s="15" t="n"/>
      <c r="H2630" s="15" t="n"/>
      <c r="I2630" s="15" t="n"/>
      <c r="J2630" s="15">
        <f>C2627+F2627+G2627-I2627</f>
        <v/>
      </c>
      <c r="K2630" s="15" t="n"/>
      <c r="L2630" s="15">
        <f>K2627*Setup!$B$6</f>
        <v/>
      </c>
      <c r="M2630" s="15">
        <f>J2627-L2627</f>
        <v/>
      </c>
      <c r="N2630" s="21" t="n"/>
    </row>
    <row r="2631">
      <c r="A2631" s="295" t="n"/>
      <c r="B2631" s="14" t="n"/>
      <c r="C2631" s="15" t="n"/>
      <c r="D2631" s="15" t="n"/>
      <c r="E2631" s="15">
        <f>D2628*Setup!$B$5</f>
        <v/>
      </c>
      <c r="F2631" s="15">
        <f>D2628-E2628</f>
        <v/>
      </c>
      <c r="G2631" s="15" t="n"/>
      <c r="H2631" s="15" t="n"/>
      <c r="I2631" s="15" t="n"/>
      <c r="J2631" s="15">
        <f>C2628+F2628+G2628-I2628</f>
        <v/>
      </c>
      <c r="K2631" s="15" t="n"/>
      <c r="L2631" s="15">
        <f>K2628*Setup!$B$6</f>
        <v/>
      </c>
      <c r="M2631" s="15">
        <f>J2628-L2628</f>
        <v/>
      </c>
      <c r="N2631" s="21" t="n"/>
    </row>
    <row r="2632">
      <c r="A2632" s="295" t="n"/>
      <c r="B2632" s="14" t="n"/>
      <c r="C2632" s="15" t="n"/>
      <c r="D2632" s="15" t="n"/>
      <c r="E2632" s="15">
        <f>D2629*Setup!$B$5</f>
        <v/>
      </c>
      <c r="F2632" s="15">
        <f>D2629-E2629</f>
        <v/>
      </c>
      <c r="G2632" s="15" t="n"/>
      <c r="H2632" s="15" t="n"/>
      <c r="I2632" s="15" t="n"/>
      <c r="J2632" s="15">
        <f>C2629+F2629+G2629-I2629</f>
        <v/>
      </c>
      <c r="K2632" s="15" t="n"/>
      <c r="L2632" s="15">
        <f>K2629*Setup!$B$6</f>
        <v/>
      </c>
      <c r="M2632" s="15">
        <f>J2629-L2629</f>
        <v/>
      </c>
      <c r="N2632" s="21" t="n"/>
    </row>
    <row r="2633">
      <c r="A2633" s="295" t="n"/>
      <c r="B2633" s="14" t="n"/>
      <c r="C2633" s="15" t="n"/>
      <c r="D2633" s="15" t="n"/>
      <c r="E2633" s="15">
        <f>D2630*Setup!$B$5</f>
        <v/>
      </c>
      <c r="F2633" s="15">
        <f>D2630-E2630</f>
        <v/>
      </c>
      <c r="G2633" s="15" t="n"/>
      <c r="H2633" s="15" t="n"/>
      <c r="I2633" s="15" t="n"/>
      <c r="J2633" s="15">
        <f>C2630+F2630+G2630-I2630</f>
        <v/>
      </c>
      <c r="K2633" s="15" t="n"/>
      <c r="L2633" s="15">
        <f>K2630*Setup!$B$6</f>
        <v/>
      </c>
      <c r="M2633" s="15">
        <f>J2630-L2630</f>
        <v/>
      </c>
      <c r="N2633" s="21" t="n"/>
    </row>
    <row r="2634">
      <c r="A2634" s="295" t="n"/>
      <c r="B2634" s="14" t="n"/>
      <c r="C2634" s="15" t="n"/>
      <c r="D2634" s="15" t="n"/>
      <c r="E2634" s="15">
        <f>D2631*Setup!$B$5</f>
        <v/>
      </c>
      <c r="F2634" s="15">
        <f>D2631-E2631</f>
        <v/>
      </c>
      <c r="G2634" s="15" t="n"/>
      <c r="H2634" s="15" t="n"/>
      <c r="I2634" s="15" t="n"/>
      <c r="J2634" s="15">
        <f>C2631+F2631+G2631-I2631</f>
        <v/>
      </c>
      <c r="K2634" s="15" t="n"/>
      <c r="L2634" s="15">
        <f>K2631*Setup!$B$6</f>
        <v/>
      </c>
      <c r="M2634" s="15">
        <f>J2631-L2631</f>
        <v/>
      </c>
      <c r="N2634" s="21" t="n"/>
    </row>
    <row r="2635">
      <c r="A2635" s="295" t="n"/>
      <c r="B2635" s="14" t="n"/>
      <c r="C2635" s="15" t="n"/>
      <c r="D2635" s="15" t="n"/>
      <c r="E2635" s="15">
        <f>D2632*Setup!$B$5</f>
        <v/>
      </c>
      <c r="F2635" s="15">
        <f>D2632-E2632</f>
        <v/>
      </c>
      <c r="G2635" s="15" t="n"/>
      <c r="H2635" s="15" t="n"/>
      <c r="I2635" s="15" t="n"/>
      <c r="J2635" s="15">
        <f>C2632+F2632+G2632-I2632</f>
        <v/>
      </c>
      <c r="K2635" s="15" t="n"/>
      <c r="L2635" s="15">
        <f>K2632*Setup!$B$6</f>
        <v/>
      </c>
      <c r="M2635" s="15">
        <f>J2632-L2632</f>
        <v/>
      </c>
      <c r="N2635" s="21" t="n"/>
    </row>
    <row r="2636">
      <c r="A2636" s="295" t="n"/>
      <c r="B2636" s="14" t="n"/>
      <c r="C2636" s="15" t="n"/>
      <c r="D2636" s="15" t="n"/>
      <c r="E2636" s="15">
        <f>D2633*Setup!$B$5</f>
        <v/>
      </c>
      <c r="F2636" s="15">
        <f>D2633-E2633</f>
        <v/>
      </c>
      <c r="G2636" s="15" t="n"/>
      <c r="H2636" s="15" t="n"/>
      <c r="I2636" s="15" t="n"/>
      <c r="J2636" s="15">
        <f>C2633+F2633+G2633-I2633</f>
        <v/>
      </c>
      <c r="K2636" s="15" t="n"/>
      <c r="L2636" s="15">
        <f>K2633*Setup!$B$6</f>
        <v/>
      </c>
      <c r="M2636" s="15">
        <f>J2633-L2633</f>
        <v/>
      </c>
      <c r="N2636" s="21" t="n"/>
    </row>
    <row r="2637">
      <c r="A2637" s="295" t="n"/>
      <c r="B2637" s="14" t="n"/>
      <c r="C2637" s="15" t="n"/>
      <c r="D2637" s="15" t="n"/>
      <c r="E2637" s="15">
        <f>D2634*Setup!$B$5</f>
        <v/>
      </c>
      <c r="F2637" s="15">
        <f>D2634-E2634</f>
        <v/>
      </c>
      <c r="G2637" s="15" t="n"/>
      <c r="H2637" s="15" t="n"/>
      <c r="I2637" s="15" t="n"/>
      <c r="J2637" s="15">
        <f>C2634+F2634+G2634-I2634</f>
        <v/>
      </c>
      <c r="K2637" s="15" t="n"/>
      <c r="L2637" s="15">
        <f>K2634*Setup!$B$6</f>
        <v/>
      </c>
      <c r="M2637" s="15">
        <f>J2634-L2634</f>
        <v/>
      </c>
      <c r="N2637" s="21" t="n"/>
    </row>
    <row r="2638">
      <c r="A2638" s="295" t="n"/>
      <c r="B2638" s="14" t="n"/>
      <c r="C2638" s="15" t="n"/>
      <c r="D2638" s="15" t="n"/>
      <c r="E2638" s="15">
        <f>D2635*Setup!$B$5</f>
        <v/>
      </c>
      <c r="F2638" s="15">
        <f>D2635-E2635</f>
        <v/>
      </c>
      <c r="G2638" s="15" t="n"/>
      <c r="H2638" s="15" t="n"/>
      <c r="I2638" s="15" t="n"/>
      <c r="J2638" s="15">
        <f>C2635+F2635+G2635-I2635</f>
        <v/>
      </c>
      <c r="K2638" s="15" t="n"/>
      <c r="L2638" s="15">
        <f>K2635*Setup!$B$6</f>
        <v/>
      </c>
      <c r="M2638" s="15">
        <f>J2635-L2635</f>
        <v/>
      </c>
      <c r="N2638" s="21" t="n"/>
    </row>
    <row r="2639">
      <c r="A2639" s="295" t="n"/>
      <c r="B2639" s="14" t="n"/>
      <c r="C2639" s="15" t="n"/>
      <c r="D2639" s="15" t="n"/>
      <c r="E2639" s="15">
        <f>D2636*Setup!$B$5</f>
        <v/>
      </c>
      <c r="F2639" s="15">
        <f>D2636-E2636</f>
        <v/>
      </c>
      <c r="G2639" s="15" t="n"/>
      <c r="H2639" s="15" t="n"/>
      <c r="I2639" s="15" t="n"/>
      <c r="J2639" s="15">
        <f>C2636+F2636+G2636-I2636</f>
        <v/>
      </c>
      <c r="K2639" s="15" t="n"/>
      <c r="L2639" s="15">
        <f>K2636*Setup!$B$6</f>
        <v/>
      </c>
      <c r="M2639" s="15">
        <f>J2636-L2636</f>
        <v/>
      </c>
      <c r="N2639" s="21" t="n"/>
    </row>
    <row r="2640">
      <c r="A2640" s="295" t="n"/>
      <c r="B2640" s="14" t="n"/>
      <c r="C2640" s="15" t="n"/>
      <c r="D2640" s="15" t="n"/>
      <c r="E2640" s="15">
        <f>D2637*Setup!$B$5</f>
        <v/>
      </c>
      <c r="F2640" s="15">
        <f>D2637-E2637</f>
        <v/>
      </c>
      <c r="G2640" s="15" t="n"/>
      <c r="H2640" s="15" t="n"/>
      <c r="I2640" s="15" t="n"/>
      <c r="J2640" s="15">
        <f>C2637+F2637+G2637-I2637</f>
        <v/>
      </c>
      <c r="K2640" s="15" t="n"/>
      <c r="L2640" s="15">
        <f>K2637*Setup!$B$6</f>
        <v/>
      </c>
      <c r="M2640" s="15">
        <f>J2637-L2637</f>
        <v/>
      </c>
      <c r="N2640" s="21" t="n"/>
    </row>
    <row r="2641">
      <c r="A2641" s="295" t="n"/>
      <c r="B2641" s="14" t="n"/>
      <c r="C2641" s="15" t="n"/>
      <c r="D2641" s="15" t="n"/>
      <c r="E2641" s="15">
        <f>D2638*Setup!$B$5</f>
        <v/>
      </c>
      <c r="F2641" s="15">
        <f>D2638-E2638</f>
        <v/>
      </c>
      <c r="G2641" s="15" t="n"/>
      <c r="H2641" s="15" t="n"/>
      <c r="I2641" s="15" t="n"/>
      <c r="J2641" s="15">
        <f>C2638+F2638+G2638-I2638</f>
        <v/>
      </c>
      <c r="K2641" s="15" t="n"/>
      <c r="L2641" s="15">
        <f>K2638*Setup!$B$6</f>
        <v/>
      </c>
      <c r="M2641" s="15">
        <f>J2638-L2638</f>
        <v/>
      </c>
      <c r="N2641" s="21" t="n"/>
    </row>
    <row r="2642">
      <c r="A2642" s="295" t="n"/>
      <c r="B2642" s="14" t="n"/>
      <c r="C2642" s="15" t="n"/>
      <c r="D2642" s="15" t="n"/>
      <c r="E2642" s="15">
        <f>D2639*Setup!$B$5</f>
        <v/>
      </c>
      <c r="F2642" s="15">
        <f>D2639-E2639</f>
        <v/>
      </c>
      <c r="G2642" s="15" t="n"/>
      <c r="H2642" s="15" t="n"/>
      <c r="I2642" s="15" t="n"/>
      <c r="J2642" s="15">
        <f>C2639+F2639+G2639-I2639</f>
        <v/>
      </c>
      <c r="K2642" s="15" t="n"/>
      <c r="L2642" s="15">
        <f>K2639*Setup!$B$6</f>
        <v/>
      </c>
      <c r="M2642" s="15">
        <f>J2639-L2639</f>
        <v/>
      </c>
      <c r="N2642" s="21" t="n"/>
    </row>
    <row r="2643">
      <c r="A2643" s="295" t="n"/>
      <c r="B2643" s="14" t="n"/>
      <c r="C2643" s="15" t="n"/>
      <c r="D2643" s="15" t="n"/>
      <c r="E2643" s="15">
        <f>D2640*Setup!$B$5</f>
        <v/>
      </c>
      <c r="F2643" s="15">
        <f>D2640-E2640</f>
        <v/>
      </c>
      <c r="G2643" s="15" t="n"/>
      <c r="H2643" s="15" t="n"/>
      <c r="I2643" s="15" t="n"/>
      <c r="J2643" s="15">
        <f>C2640+F2640+G2640-I2640</f>
        <v/>
      </c>
      <c r="K2643" s="15" t="n"/>
      <c r="L2643" s="15">
        <f>K2640*Setup!$B$6</f>
        <v/>
      </c>
      <c r="M2643" s="15">
        <f>J2640-L2640</f>
        <v/>
      </c>
      <c r="N2643" s="21" t="n"/>
    </row>
    <row r="2644">
      <c r="A2644" s="295" t="n"/>
      <c r="B2644" s="14" t="n"/>
      <c r="C2644" s="15" t="n"/>
      <c r="D2644" s="15" t="n"/>
      <c r="E2644" s="15">
        <f>D2641*Setup!$B$5</f>
        <v/>
      </c>
      <c r="F2644" s="15">
        <f>D2641-E2641</f>
        <v/>
      </c>
      <c r="G2644" s="15" t="n"/>
      <c r="H2644" s="15" t="n"/>
      <c r="I2644" s="15" t="n"/>
      <c r="J2644" s="15">
        <f>C2641+F2641+G2641-I2641</f>
        <v/>
      </c>
      <c r="K2644" s="15" t="n"/>
      <c r="L2644" s="15">
        <f>K2641*Setup!$B$6</f>
        <v/>
      </c>
      <c r="M2644" s="15">
        <f>J2641-L2641</f>
        <v/>
      </c>
      <c r="N2644" s="21" t="n"/>
    </row>
    <row r="2645">
      <c r="A2645" s="295" t="n"/>
      <c r="B2645" s="14" t="n"/>
      <c r="C2645" s="15" t="n"/>
      <c r="D2645" s="15" t="n"/>
      <c r="E2645" s="15">
        <f>D2642*Setup!$B$5</f>
        <v/>
      </c>
      <c r="F2645" s="15">
        <f>D2642-E2642</f>
        <v/>
      </c>
      <c r="G2645" s="15" t="n"/>
      <c r="H2645" s="15" t="n"/>
      <c r="I2645" s="15" t="n"/>
      <c r="J2645" s="15">
        <f>C2642+F2642+G2642-I2642</f>
        <v/>
      </c>
      <c r="K2645" s="15" t="n"/>
      <c r="L2645" s="15">
        <f>K2642*Setup!$B$6</f>
        <v/>
      </c>
      <c r="M2645" s="15">
        <f>J2642-L2642</f>
        <v/>
      </c>
      <c r="N2645" s="21" t="n"/>
    </row>
    <row r="2646">
      <c r="A2646" s="295" t="n"/>
      <c r="B2646" s="14" t="n"/>
      <c r="C2646" s="15" t="n"/>
      <c r="D2646" s="15" t="n"/>
      <c r="E2646" s="15">
        <f>D2643*Setup!$B$5</f>
        <v/>
      </c>
      <c r="F2646" s="15">
        <f>D2643-E2643</f>
        <v/>
      </c>
      <c r="G2646" s="15" t="n"/>
      <c r="H2646" s="15" t="n"/>
      <c r="I2646" s="15" t="n"/>
      <c r="J2646" s="15">
        <f>C2643+F2643+G2643-I2643</f>
        <v/>
      </c>
      <c r="K2646" s="15" t="n"/>
      <c r="L2646" s="15">
        <f>K2643*Setup!$B$6</f>
        <v/>
      </c>
      <c r="M2646" s="15">
        <f>J2643-L2643</f>
        <v/>
      </c>
      <c r="N2646" s="21" t="n"/>
    </row>
    <row r="2647">
      <c r="A2647" s="295" t="n"/>
      <c r="B2647" s="14" t="n"/>
      <c r="C2647" s="15" t="n"/>
      <c r="D2647" s="15" t="n"/>
      <c r="E2647" s="15">
        <f>D2644*Setup!$B$5</f>
        <v/>
      </c>
      <c r="F2647" s="15">
        <f>D2644-E2644</f>
        <v/>
      </c>
      <c r="G2647" s="15" t="n"/>
      <c r="H2647" s="15" t="n"/>
      <c r="I2647" s="15" t="n"/>
      <c r="J2647" s="15">
        <f>C2644+F2644+G2644-I2644</f>
        <v/>
      </c>
      <c r="K2647" s="15" t="n"/>
      <c r="L2647" s="15">
        <f>K2644*Setup!$B$6</f>
        <v/>
      </c>
      <c r="M2647" s="15">
        <f>J2644-L2644</f>
        <v/>
      </c>
      <c r="N2647" s="21" t="n"/>
    </row>
    <row r="2648">
      <c r="A2648" s="295" t="n"/>
      <c r="B2648" s="14" t="n"/>
      <c r="C2648" s="15" t="n"/>
      <c r="D2648" s="15" t="n"/>
      <c r="E2648" s="15">
        <f>D2645*Setup!$B$5</f>
        <v/>
      </c>
      <c r="F2648" s="15">
        <f>D2645-E2645</f>
        <v/>
      </c>
      <c r="G2648" s="15" t="n"/>
      <c r="H2648" s="15" t="n"/>
      <c r="I2648" s="15" t="n"/>
      <c r="J2648" s="15">
        <f>C2645+F2645+G2645-I2645</f>
        <v/>
      </c>
      <c r="K2648" s="15" t="n"/>
      <c r="L2648" s="15">
        <f>K2645*Setup!$B$6</f>
        <v/>
      </c>
      <c r="M2648" s="15">
        <f>J2645-L2645</f>
        <v/>
      </c>
      <c r="N2648" s="21" t="n"/>
    </row>
    <row r="2649">
      <c r="A2649" s="295" t="n"/>
      <c r="B2649" s="14" t="n"/>
      <c r="C2649" s="15" t="n"/>
      <c r="D2649" s="15" t="n"/>
      <c r="E2649" s="15">
        <f>D2646*Setup!$B$5</f>
        <v/>
      </c>
      <c r="F2649" s="15">
        <f>D2646-E2646</f>
        <v/>
      </c>
      <c r="G2649" s="15" t="n"/>
      <c r="H2649" s="15" t="n"/>
      <c r="I2649" s="15" t="n"/>
      <c r="J2649" s="15">
        <f>C2646+F2646+G2646-I2646</f>
        <v/>
      </c>
      <c r="K2649" s="15" t="n"/>
      <c r="L2649" s="15">
        <f>K2646*Setup!$B$6</f>
        <v/>
      </c>
      <c r="M2649" s="15">
        <f>J2646-L2646</f>
        <v/>
      </c>
      <c r="N2649" s="21" t="n"/>
    </row>
    <row r="2650">
      <c r="A2650" s="295" t="n"/>
      <c r="B2650" s="14" t="n"/>
      <c r="C2650" s="15" t="n"/>
      <c r="D2650" s="15" t="n"/>
      <c r="E2650" s="15">
        <f>D2647*Setup!$B$5</f>
        <v/>
      </c>
      <c r="F2650" s="15">
        <f>D2647-E2647</f>
        <v/>
      </c>
      <c r="G2650" s="15" t="n"/>
      <c r="H2650" s="15" t="n"/>
      <c r="I2650" s="15" t="n"/>
      <c r="J2650" s="15">
        <f>C2647+F2647+G2647-I2647</f>
        <v/>
      </c>
      <c r="K2650" s="15" t="n"/>
      <c r="L2650" s="15">
        <f>K2647*Setup!$B$6</f>
        <v/>
      </c>
      <c r="M2650" s="15">
        <f>J2647-L2647</f>
        <v/>
      </c>
      <c r="N2650" s="21" t="n"/>
    </row>
    <row r="2651">
      <c r="A2651" s="295" t="n"/>
      <c r="B2651" s="14" t="n"/>
      <c r="C2651" s="15" t="n"/>
      <c r="D2651" s="15" t="n"/>
      <c r="E2651" s="15">
        <f>D2648*Setup!$B$5</f>
        <v/>
      </c>
      <c r="F2651" s="15">
        <f>D2648-E2648</f>
        <v/>
      </c>
      <c r="G2651" s="15" t="n"/>
      <c r="H2651" s="15" t="n"/>
      <c r="I2651" s="15" t="n"/>
      <c r="J2651" s="15">
        <f>C2648+F2648+G2648-I2648</f>
        <v/>
      </c>
      <c r="K2651" s="15" t="n"/>
      <c r="L2651" s="15">
        <f>K2648*Setup!$B$6</f>
        <v/>
      </c>
      <c r="M2651" s="15">
        <f>J2648-L2648</f>
        <v/>
      </c>
      <c r="N2651" s="21" t="n"/>
    </row>
    <row r="2652">
      <c r="A2652" s="295" t="n"/>
      <c r="B2652" s="14" t="n"/>
      <c r="C2652" s="15" t="n"/>
      <c r="D2652" s="15" t="n"/>
      <c r="E2652" s="15">
        <f>D2649*Setup!$B$5</f>
        <v/>
      </c>
      <c r="F2652" s="15">
        <f>D2649-E2649</f>
        <v/>
      </c>
      <c r="G2652" s="15" t="n"/>
      <c r="H2652" s="15" t="n"/>
      <c r="I2652" s="15" t="n"/>
      <c r="J2652" s="15">
        <f>C2649+F2649+G2649-I2649</f>
        <v/>
      </c>
      <c r="K2652" s="15" t="n"/>
      <c r="L2652" s="15">
        <f>K2649*Setup!$B$6</f>
        <v/>
      </c>
      <c r="M2652" s="15">
        <f>J2649-L2649</f>
        <v/>
      </c>
      <c r="N2652" s="21" t="n"/>
    </row>
    <row r="2653">
      <c r="A2653" s="295" t="n"/>
      <c r="B2653" s="14" t="n"/>
      <c r="C2653" s="15" t="n"/>
      <c r="D2653" s="15" t="n"/>
      <c r="E2653" s="15">
        <f>D2650*Setup!$B$5</f>
        <v/>
      </c>
      <c r="F2653" s="15">
        <f>D2650-E2650</f>
        <v/>
      </c>
      <c r="G2653" s="15" t="n"/>
      <c r="H2653" s="15" t="n"/>
      <c r="I2653" s="15" t="n"/>
      <c r="J2653" s="15">
        <f>C2650+F2650+G2650-I2650</f>
        <v/>
      </c>
      <c r="K2653" s="15" t="n"/>
      <c r="L2653" s="15">
        <f>K2650*Setup!$B$6</f>
        <v/>
      </c>
      <c r="M2653" s="15">
        <f>J2650-L2650</f>
        <v/>
      </c>
      <c r="N2653" s="21" t="n"/>
    </row>
    <row r="2654">
      <c r="A2654" s="295" t="n"/>
      <c r="B2654" s="14" t="n"/>
      <c r="C2654" s="15" t="n"/>
      <c r="D2654" s="15" t="n"/>
      <c r="E2654" s="15">
        <f>D2651*Setup!$B$5</f>
        <v/>
      </c>
      <c r="F2654" s="15">
        <f>D2651-E2651</f>
        <v/>
      </c>
      <c r="G2654" s="15" t="n"/>
      <c r="H2654" s="15" t="n"/>
      <c r="I2654" s="15" t="n"/>
      <c r="J2654" s="15">
        <f>C2651+F2651+G2651-I2651</f>
        <v/>
      </c>
      <c r="K2654" s="15" t="n"/>
      <c r="L2654" s="15">
        <f>K2651*Setup!$B$6</f>
        <v/>
      </c>
      <c r="M2654" s="15">
        <f>J2651-L2651</f>
        <v/>
      </c>
      <c r="N2654" s="21" t="n"/>
    </row>
    <row r="2655">
      <c r="A2655" s="295" t="n"/>
      <c r="B2655" s="14" t="n"/>
      <c r="C2655" s="15" t="n"/>
      <c r="D2655" s="15" t="n"/>
      <c r="E2655" s="15">
        <f>D2652*Setup!$B$5</f>
        <v/>
      </c>
      <c r="F2655" s="15">
        <f>D2652-E2652</f>
        <v/>
      </c>
      <c r="G2655" s="15" t="n"/>
      <c r="H2655" s="15" t="n"/>
      <c r="I2655" s="15" t="n"/>
      <c r="J2655" s="15">
        <f>C2652+F2652+G2652-I2652</f>
        <v/>
      </c>
      <c r="K2655" s="15" t="n"/>
      <c r="L2655" s="15">
        <f>K2652*Setup!$B$6</f>
        <v/>
      </c>
      <c r="M2655" s="15">
        <f>J2652-L2652</f>
        <v/>
      </c>
      <c r="N2655" s="21" t="n"/>
    </row>
    <row r="2656">
      <c r="A2656" s="295" t="n"/>
      <c r="B2656" s="14" t="n"/>
      <c r="C2656" s="15" t="n"/>
      <c r="D2656" s="15" t="n"/>
      <c r="E2656" s="15">
        <f>D2653*Setup!$B$5</f>
        <v/>
      </c>
      <c r="F2656" s="15">
        <f>D2653-E2653</f>
        <v/>
      </c>
      <c r="G2656" s="15" t="n"/>
      <c r="H2656" s="15" t="n"/>
      <c r="I2656" s="15" t="n"/>
      <c r="J2656" s="15">
        <f>C2653+F2653+G2653-I2653</f>
        <v/>
      </c>
      <c r="K2656" s="15" t="n"/>
      <c r="L2656" s="15">
        <f>K2653*Setup!$B$6</f>
        <v/>
      </c>
      <c r="M2656" s="15">
        <f>J2653-L2653</f>
        <v/>
      </c>
      <c r="N2656" s="21" t="n"/>
    </row>
    <row r="2657">
      <c r="A2657" s="295" t="n"/>
      <c r="B2657" s="14" t="n"/>
      <c r="C2657" s="15" t="n"/>
      <c r="D2657" s="15" t="n"/>
      <c r="E2657" s="15">
        <f>D2654*Setup!$B$5</f>
        <v/>
      </c>
      <c r="F2657" s="15">
        <f>D2654-E2654</f>
        <v/>
      </c>
      <c r="G2657" s="15" t="n"/>
      <c r="H2657" s="15" t="n"/>
      <c r="I2657" s="15" t="n"/>
      <c r="J2657" s="15">
        <f>C2654+F2654+G2654-I2654</f>
        <v/>
      </c>
      <c r="K2657" s="15" t="n"/>
      <c r="L2657" s="15">
        <f>K2654*Setup!$B$6</f>
        <v/>
      </c>
      <c r="M2657" s="15">
        <f>J2654-L2654</f>
        <v/>
      </c>
      <c r="N2657" s="21" t="n"/>
    </row>
    <row r="2658">
      <c r="A2658" s="295" t="n"/>
      <c r="B2658" s="14" t="n"/>
      <c r="C2658" s="15" t="n"/>
      <c r="D2658" s="15" t="n"/>
      <c r="E2658" s="15">
        <f>D2655*Setup!$B$5</f>
        <v/>
      </c>
      <c r="F2658" s="15">
        <f>D2655-E2655</f>
        <v/>
      </c>
      <c r="G2658" s="15" t="n"/>
      <c r="H2658" s="15" t="n"/>
      <c r="I2658" s="15" t="n"/>
      <c r="J2658" s="15">
        <f>C2655+F2655+G2655-I2655</f>
        <v/>
      </c>
      <c r="K2658" s="15" t="n"/>
      <c r="L2658" s="15">
        <f>K2655*Setup!$B$6</f>
        <v/>
      </c>
      <c r="M2658" s="15">
        <f>J2655-L2655</f>
        <v/>
      </c>
      <c r="N2658" s="21" t="n"/>
    </row>
    <row r="2659">
      <c r="A2659" s="295" t="n"/>
      <c r="B2659" s="14" t="n"/>
      <c r="C2659" s="15" t="n"/>
      <c r="D2659" s="15" t="n"/>
      <c r="E2659" s="15">
        <f>D2656*Setup!$B$5</f>
        <v/>
      </c>
      <c r="F2659" s="15">
        <f>D2656-E2656</f>
        <v/>
      </c>
      <c r="G2659" s="15" t="n"/>
      <c r="H2659" s="15" t="n"/>
      <c r="I2659" s="15" t="n"/>
      <c r="J2659" s="15">
        <f>C2656+F2656+G2656-I2656</f>
        <v/>
      </c>
      <c r="K2659" s="15" t="n"/>
      <c r="L2659" s="15">
        <f>K2656*Setup!$B$6</f>
        <v/>
      </c>
      <c r="M2659" s="15">
        <f>J2656-L2656</f>
        <v/>
      </c>
      <c r="N2659" s="21" t="n"/>
    </row>
    <row r="2660">
      <c r="A2660" s="295" t="n"/>
      <c r="B2660" s="14" t="n"/>
      <c r="C2660" s="15" t="n"/>
      <c r="D2660" s="15" t="n"/>
      <c r="E2660" s="15">
        <f>D2657*Setup!$B$5</f>
        <v/>
      </c>
      <c r="F2660" s="15">
        <f>D2657-E2657</f>
        <v/>
      </c>
      <c r="G2660" s="15" t="n"/>
      <c r="H2660" s="15" t="n"/>
      <c r="I2660" s="15" t="n"/>
      <c r="J2660" s="15">
        <f>C2657+F2657+G2657-I2657</f>
        <v/>
      </c>
      <c r="K2660" s="15" t="n"/>
      <c r="L2660" s="15">
        <f>K2657*Setup!$B$6</f>
        <v/>
      </c>
      <c r="M2660" s="15">
        <f>J2657-L2657</f>
        <v/>
      </c>
      <c r="N2660" s="21" t="n"/>
    </row>
    <row r="2661">
      <c r="A2661" s="295" t="n"/>
      <c r="B2661" s="14" t="n"/>
      <c r="C2661" s="15" t="n"/>
      <c r="D2661" s="15" t="n"/>
      <c r="E2661" s="15">
        <f>D2658*Setup!$B$5</f>
        <v/>
      </c>
      <c r="F2661" s="15">
        <f>D2658-E2658</f>
        <v/>
      </c>
      <c r="G2661" s="15" t="n"/>
      <c r="H2661" s="15" t="n"/>
      <c r="I2661" s="15" t="n"/>
      <c r="J2661" s="15">
        <f>C2658+F2658+G2658-I2658</f>
        <v/>
      </c>
      <c r="K2661" s="15" t="n"/>
      <c r="L2661" s="15">
        <f>K2658*Setup!$B$6</f>
        <v/>
      </c>
      <c r="M2661" s="15">
        <f>J2658-L2658</f>
        <v/>
      </c>
      <c r="N2661" s="21" t="n"/>
    </row>
    <row r="2662">
      <c r="A2662" s="295" t="n"/>
      <c r="B2662" s="14" t="n"/>
      <c r="C2662" s="15" t="n"/>
      <c r="D2662" s="15" t="n"/>
      <c r="E2662" s="15">
        <f>D2659*Setup!$B$5</f>
        <v/>
      </c>
      <c r="F2662" s="15">
        <f>D2659-E2659</f>
        <v/>
      </c>
      <c r="G2662" s="15" t="n"/>
      <c r="H2662" s="15" t="n"/>
      <c r="I2662" s="15" t="n"/>
      <c r="J2662" s="15">
        <f>C2659+F2659+G2659-I2659</f>
        <v/>
      </c>
      <c r="K2662" s="15" t="n"/>
      <c r="L2662" s="15">
        <f>K2659*Setup!$B$6</f>
        <v/>
      </c>
      <c r="M2662" s="15">
        <f>J2659-L2659</f>
        <v/>
      </c>
      <c r="N2662" s="21" t="n"/>
    </row>
    <row r="2663">
      <c r="A2663" s="295" t="n"/>
      <c r="B2663" s="14" t="n"/>
      <c r="C2663" s="15" t="n"/>
      <c r="D2663" s="15" t="n"/>
      <c r="E2663" s="15">
        <f>D2660*Setup!$B$5</f>
        <v/>
      </c>
      <c r="F2663" s="15">
        <f>D2660-E2660</f>
        <v/>
      </c>
      <c r="G2663" s="15" t="n"/>
      <c r="H2663" s="15" t="n"/>
      <c r="I2663" s="15" t="n"/>
      <c r="J2663" s="15">
        <f>C2660+F2660+G2660-I2660</f>
        <v/>
      </c>
      <c r="K2663" s="15" t="n"/>
      <c r="L2663" s="15">
        <f>K2660*Setup!$B$6</f>
        <v/>
      </c>
      <c r="M2663" s="15">
        <f>J2660-L2660</f>
        <v/>
      </c>
      <c r="N2663" s="21" t="n"/>
    </row>
    <row r="2664">
      <c r="A2664" s="295" t="n"/>
      <c r="B2664" s="14" t="n"/>
      <c r="C2664" s="15" t="n"/>
      <c r="D2664" s="15" t="n"/>
      <c r="E2664" s="15">
        <f>D2661*Setup!$B$5</f>
        <v/>
      </c>
      <c r="F2664" s="15">
        <f>D2661-E2661</f>
        <v/>
      </c>
      <c r="G2664" s="15" t="n"/>
      <c r="H2664" s="15" t="n"/>
      <c r="I2664" s="15" t="n"/>
      <c r="J2664" s="15">
        <f>C2661+F2661+G2661-I2661</f>
        <v/>
      </c>
      <c r="K2664" s="15" t="n"/>
      <c r="L2664" s="15">
        <f>K2661*Setup!$B$6</f>
        <v/>
      </c>
      <c r="M2664" s="15">
        <f>J2661-L2661</f>
        <v/>
      </c>
      <c r="N2664" s="21" t="n"/>
    </row>
    <row r="2665">
      <c r="A2665" s="295" t="n"/>
      <c r="B2665" s="14" t="n"/>
      <c r="C2665" s="15" t="n"/>
      <c r="D2665" s="15" t="n"/>
      <c r="E2665" s="15">
        <f>D2662*Setup!$B$5</f>
        <v/>
      </c>
      <c r="F2665" s="15">
        <f>D2662-E2662</f>
        <v/>
      </c>
      <c r="G2665" s="15" t="n"/>
      <c r="H2665" s="15" t="n"/>
      <c r="I2665" s="15" t="n"/>
      <c r="J2665" s="15">
        <f>C2662+F2662+G2662-I2662</f>
        <v/>
      </c>
      <c r="K2665" s="15" t="n"/>
      <c r="L2665" s="15">
        <f>K2662*Setup!$B$6</f>
        <v/>
      </c>
      <c r="M2665" s="15">
        <f>J2662-L2662</f>
        <v/>
      </c>
      <c r="N2665" s="21" t="n"/>
    </row>
    <row r="2666">
      <c r="A2666" s="295" t="n"/>
      <c r="B2666" s="14" t="n"/>
      <c r="C2666" s="15" t="n"/>
      <c r="D2666" s="15" t="n"/>
      <c r="E2666" s="15">
        <f>D2663*Setup!$B$5</f>
        <v/>
      </c>
      <c r="F2666" s="15">
        <f>D2663-E2663</f>
        <v/>
      </c>
      <c r="G2666" s="15" t="n"/>
      <c r="H2666" s="15" t="n"/>
      <c r="I2666" s="15" t="n"/>
      <c r="J2666" s="15">
        <f>C2663+F2663+G2663-I2663</f>
        <v/>
      </c>
      <c r="K2666" s="15" t="n"/>
      <c r="L2666" s="15">
        <f>K2663*Setup!$B$6</f>
        <v/>
      </c>
      <c r="M2666" s="15">
        <f>J2663-L2663</f>
        <v/>
      </c>
      <c r="N2666" s="21" t="n"/>
    </row>
    <row r="2667">
      <c r="A2667" s="295" t="n"/>
      <c r="B2667" s="14" t="n"/>
      <c r="C2667" s="15" t="n"/>
      <c r="D2667" s="15" t="n"/>
      <c r="E2667" s="15">
        <f>D2664*Setup!$B$5</f>
        <v/>
      </c>
      <c r="F2667" s="15">
        <f>D2664-E2664</f>
        <v/>
      </c>
      <c r="G2667" s="15" t="n"/>
      <c r="H2667" s="15" t="n"/>
      <c r="I2667" s="15" t="n"/>
      <c r="J2667" s="15">
        <f>C2664+F2664+G2664-I2664</f>
        <v/>
      </c>
      <c r="K2667" s="15" t="n"/>
      <c r="L2667" s="15">
        <f>K2664*Setup!$B$6</f>
        <v/>
      </c>
      <c r="M2667" s="15">
        <f>J2664-L2664</f>
        <v/>
      </c>
      <c r="N2667" s="21" t="n"/>
    </row>
    <row r="2668">
      <c r="A2668" s="295" t="n"/>
      <c r="B2668" s="14" t="n"/>
      <c r="C2668" s="15" t="n"/>
      <c r="D2668" s="15" t="n"/>
      <c r="E2668" s="15">
        <f>D2665*Setup!$B$5</f>
        <v/>
      </c>
      <c r="F2668" s="15">
        <f>D2665-E2665</f>
        <v/>
      </c>
      <c r="G2668" s="15" t="n"/>
      <c r="H2668" s="15" t="n"/>
      <c r="I2668" s="15" t="n"/>
      <c r="J2668" s="15">
        <f>C2665+F2665+G2665-I2665</f>
        <v/>
      </c>
      <c r="K2668" s="15" t="n"/>
      <c r="L2668" s="15">
        <f>K2665*Setup!$B$6</f>
        <v/>
      </c>
      <c r="M2668" s="15">
        <f>J2665-L2665</f>
        <v/>
      </c>
      <c r="N2668" s="21" t="n"/>
    </row>
    <row r="2669">
      <c r="A2669" s="295" t="n"/>
      <c r="B2669" s="14" t="n"/>
      <c r="C2669" s="15" t="n"/>
      <c r="D2669" s="15" t="n"/>
      <c r="E2669" s="15">
        <f>D2666*Setup!$B$5</f>
        <v/>
      </c>
      <c r="F2669" s="15">
        <f>D2666-E2666</f>
        <v/>
      </c>
      <c r="G2669" s="15" t="n"/>
      <c r="H2669" s="15" t="n"/>
      <c r="I2669" s="15" t="n"/>
      <c r="J2669" s="15">
        <f>C2666+F2666+G2666-I2666</f>
        <v/>
      </c>
      <c r="K2669" s="15" t="n"/>
      <c r="L2669" s="15">
        <f>K2666*Setup!$B$6</f>
        <v/>
      </c>
      <c r="M2669" s="15">
        <f>J2666-L2666</f>
        <v/>
      </c>
      <c r="N2669" s="21" t="n"/>
    </row>
    <row r="2670">
      <c r="A2670" s="295" t="n"/>
      <c r="B2670" s="14" t="n"/>
      <c r="C2670" s="15" t="n"/>
      <c r="D2670" s="15" t="n"/>
      <c r="E2670" s="15">
        <f>D2667*Setup!$B$5</f>
        <v/>
      </c>
      <c r="F2670" s="15">
        <f>D2667-E2667</f>
        <v/>
      </c>
      <c r="G2670" s="15" t="n"/>
      <c r="H2670" s="15" t="n"/>
      <c r="I2670" s="15" t="n"/>
      <c r="J2670" s="15">
        <f>C2667+F2667+G2667-I2667</f>
        <v/>
      </c>
      <c r="K2670" s="15" t="n"/>
      <c r="L2670" s="15">
        <f>K2667*Setup!$B$6</f>
        <v/>
      </c>
      <c r="M2670" s="15">
        <f>J2667-L2667</f>
        <v/>
      </c>
      <c r="N2670" s="21" t="n"/>
    </row>
    <row r="2671">
      <c r="A2671" s="295" t="n"/>
      <c r="B2671" s="14" t="n"/>
      <c r="C2671" s="15" t="n"/>
      <c r="D2671" s="15" t="n"/>
      <c r="E2671" s="15">
        <f>D2668*Setup!$B$5</f>
        <v/>
      </c>
      <c r="F2671" s="15">
        <f>D2668-E2668</f>
        <v/>
      </c>
      <c r="G2671" s="15" t="n"/>
      <c r="H2671" s="15" t="n"/>
      <c r="I2671" s="15" t="n"/>
      <c r="J2671" s="15">
        <f>C2668+F2668+G2668-I2668</f>
        <v/>
      </c>
      <c r="K2671" s="15" t="n"/>
      <c r="L2671" s="15">
        <f>K2668*Setup!$B$6</f>
        <v/>
      </c>
      <c r="M2671" s="15">
        <f>J2668-L2668</f>
        <v/>
      </c>
      <c r="N2671" s="21" t="n"/>
    </row>
    <row r="2672">
      <c r="A2672" s="295" t="n"/>
      <c r="B2672" s="14" t="n"/>
      <c r="C2672" s="15" t="n"/>
      <c r="D2672" s="15" t="n"/>
      <c r="E2672" s="15">
        <f>D2669*Setup!$B$5</f>
        <v/>
      </c>
      <c r="F2672" s="15">
        <f>D2669-E2669</f>
        <v/>
      </c>
      <c r="G2672" s="15" t="n"/>
      <c r="H2672" s="15" t="n"/>
      <c r="I2672" s="15" t="n"/>
      <c r="J2672" s="15">
        <f>C2669+F2669+G2669-I2669</f>
        <v/>
      </c>
      <c r="K2672" s="15" t="n"/>
      <c r="L2672" s="15">
        <f>K2669*Setup!$B$6</f>
        <v/>
      </c>
      <c r="M2672" s="15">
        <f>J2669-L2669</f>
        <v/>
      </c>
      <c r="N2672" s="21" t="n"/>
    </row>
    <row r="2673">
      <c r="A2673" s="295" t="n"/>
      <c r="B2673" s="14" t="n"/>
      <c r="C2673" s="15" t="n"/>
      <c r="D2673" s="15" t="n"/>
      <c r="E2673" s="15">
        <f>D2670*Setup!$B$5</f>
        <v/>
      </c>
      <c r="F2673" s="15">
        <f>D2670-E2670</f>
        <v/>
      </c>
      <c r="G2673" s="15" t="n"/>
      <c r="H2673" s="15" t="n"/>
      <c r="I2673" s="15" t="n"/>
      <c r="J2673" s="15">
        <f>C2670+F2670+G2670-I2670</f>
        <v/>
      </c>
      <c r="K2673" s="15" t="n"/>
      <c r="L2673" s="15">
        <f>K2670*Setup!$B$6</f>
        <v/>
      </c>
      <c r="M2673" s="15">
        <f>J2670-L2670</f>
        <v/>
      </c>
      <c r="N2673" s="21" t="n"/>
    </row>
    <row r="2674">
      <c r="A2674" s="295" t="n"/>
      <c r="B2674" s="14" t="n"/>
      <c r="C2674" s="15" t="n"/>
      <c r="D2674" s="15" t="n"/>
      <c r="E2674" s="15">
        <f>D2671*Setup!$B$5</f>
        <v/>
      </c>
      <c r="F2674" s="15">
        <f>D2671-E2671</f>
        <v/>
      </c>
      <c r="G2674" s="15" t="n"/>
      <c r="H2674" s="15" t="n"/>
      <c r="I2674" s="15" t="n"/>
      <c r="J2674" s="15">
        <f>C2671+F2671+G2671-I2671</f>
        <v/>
      </c>
      <c r="K2674" s="15" t="n"/>
      <c r="L2674" s="15">
        <f>K2671*Setup!$B$6</f>
        <v/>
      </c>
      <c r="M2674" s="15">
        <f>J2671-L2671</f>
        <v/>
      </c>
      <c r="N2674" s="21" t="n"/>
    </row>
    <row r="2675">
      <c r="A2675" s="295" t="n"/>
      <c r="B2675" s="14" t="n"/>
      <c r="C2675" s="15" t="n"/>
      <c r="D2675" s="15" t="n"/>
      <c r="E2675" s="15">
        <f>D2672*Setup!$B$5</f>
        <v/>
      </c>
      <c r="F2675" s="15">
        <f>D2672-E2672</f>
        <v/>
      </c>
      <c r="G2675" s="15" t="n"/>
      <c r="H2675" s="15" t="n"/>
      <c r="I2675" s="15" t="n"/>
      <c r="J2675" s="15">
        <f>C2672+F2672+G2672-I2672</f>
        <v/>
      </c>
      <c r="K2675" s="15" t="n"/>
      <c r="L2675" s="15">
        <f>K2672*Setup!$B$6</f>
        <v/>
      </c>
      <c r="M2675" s="15">
        <f>J2672-L2672</f>
        <v/>
      </c>
      <c r="N2675" s="21" t="n"/>
    </row>
    <row r="2676">
      <c r="A2676" s="295" t="n"/>
      <c r="B2676" s="14" t="n"/>
      <c r="C2676" s="15" t="n"/>
      <c r="D2676" s="15" t="n"/>
      <c r="E2676" s="15">
        <f>D2673*Setup!$B$5</f>
        <v/>
      </c>
      <c r="F2676" s="15">
        <f>D2673-E2673</f>
        <v/>
      </c>
      <c r="G2676" s="15" t="n"/>
      <c r="H2676" s="15" t="n"/>
      <c r="I2676" s="15" t="n"/>
      <c r="J2676" s="15">
        <f>C2673+F2673+G2673-I2673</f>
        <v/>
      </c>
      <c r="K2676" s="15" t="n"/>
      <c r="L2676" s="15">
        <f>K2673*Setup!$B$6</f>
        <v/>
      </c>
      <c r="M2676" s="15">
        <f>J2673-L2673</f>
        <v/>
      </c>
      <c r="N2676" s="21" t="n"/>
    </row>
    <row r="2677">
      <c r="A2677" s="295" t="n"/>
      <c r="B2677" s="14" t="n"/>
      <c r="C2677" s="15" t="n"/>
      <c r="D2677" s="15" t="n"/>
      <c r="E2677" s="15">
        <f>D2674*Setup!$B$5</f>
        <v/>
      </c>
      <c r="F2677" s="15">
        <f>D2674-E2674</f>
        <v/>
      </c>
      <c r="G2677" s="15" t="n"/>
      <c r="H2677" s="15" t="n"/>
      <c r="I2677" s="15" t="n"/>
      <c r="J2677" s="15">
        <f>C2674+F2674+G2674-I2674</f>
        <v/>
      </c>
      <c r="K2677" s="15" t="n"/>
      <c r="L2677" s="15">
        <f>K2674*Setup!$B$6</f>
        <v/>
      </c>
      <c r="M2677" s="15">
        <f>J2674-L2674</f>
        <v/>
      </c>
      <c r="N2677" s="21" t="n"/>
    </row>
    <row r="2678">
      <c r="A2678" s="295" t="n"/>
      <c r="B2678" s="14" t="n"/>
      <c r="C2678" s="15" t="n"/>
      <c r="D2678" s="15" t="n"/>
      <c r="E2678" s="15">
        <f>D2675*Setup!$B$5</f>
        <v/>
      </c>
      <c r="F2678" s="15">
        <f>D2675-E2675</f>
        <v/>
      </c>
      <c r="G2678" s="15" t="n"/>
      <c r="H2678" s="15" t="n"/>
      <c r="I2678" s="15" t="n"/>
      <c r="J2678" s="15">
        <f>C2675+F2675+G2675-I2675</f>
        <v/>
      </c>
      <c r="K2678" s="15" t="n"/>
      <c r="L2678" s="15">
        <f>K2675*Setup!$B$6</f>
        <v/>
      </c>
      <c r="M2678" s="15">
        <f>J2675-L2675</f>
        <v/>
      </c>
      <c r="N2678" s="21" t="n"/>
    </row>
    <row r="2679">
      <c r="A2679" s="295" t="n"/>
      <c r="B2679" s="14" t="n"/>
      <c r="C2679" s="15" t="n"/>
      <c r="D2679" s="15" t="n"/>
      <c r="E2679" s="15">
        <f>D2676*Setup!$B$5</f>
        <v/>
      </c>
      <c r="F2679" s="15">
        <f>D2676-E2676</f>
        <v/>
      </c>
      <c r="G2679" s="15" t="n"/>
      <c r="H2679" s="15" t="n"/>
      <c r="I2679" s="15" t="n"/>
      <c r="J2679" s="15">
        <f>C2676+F2676+G2676-I2676</f>
        <v/>
      </c>
      <c r="K2679" s="15" t="n"/>
      <c r="L2679" s="15">
        <f>K2676*Setup!$B$6</f>
        <v/>
      </c>
      <c r="M2679" s="15">
        <f>J2676-L2676</f>
        <v/>
      </c>
      <c r="N2679" s="21" t="n"/>
    </row>
    <row r="2680">
      <c r="A2680" s="295" t="n"/>
      <c r="B2680" s="14" t="n"/>
      <c r="C2680" s="15" t="n"/>
      <c r="D2680" s="15" t="n"/>
      <c r="E2680" s="15">
        <f>D2677*Setup!$B$5</f>
        <v/>
      </c>
      <c r="F2680" s="15">
        <f>D2677-E2677</f>
        <v/>
      </c>
      <c r="G2680" s="15" t="n"/>
      <c r="H2680" s="15" t="n"/>
      <c r="I2680" s="15" t="n"/>
      <c r="J2680" s="15">
        <f>C2677+F2677+G2677-I2677</f>
        <v/>
      </c>
      <c r="K2680" s="15" t="n"/>
      <c r="L2680" s="15">
        <f>K2677*Setup!$B$6</f>
        <v/>
      </c>
      <c r="M2680" s="15">
        <f>J2677-L2677</f>
        <v/>
      </c>
      <c r="N2680" s="21" t="n"/>
    </row>
    <row r="2681">
      <c r="A2681" s="295" t="n"/>
      <c r="B2681" s="14" t="n"/>
      <c r="C2681" s="15" t="n"/>
      <c r="D2681" s="15" t="n"/>
      <c r="E2681" s="15">
        <f>D2678*Setup!$B$5</f>
        <v/>
      </c>
      <c r="F2681" s="15">
        <f>D2678-E2678</f>
        <v/>
      </c>
      <c r="G2681" s="15" t="n"/>
      <c r="H2681" s="15" t="n"/>
      <c r="I2681" s="15" t="n"/>
      <c r="J2681" s="15">
        <f>C2678+F2678+G2678-I2678</f>
        <v/>
      </c>
      <c r="K2681" s="15" t="n"/>
      <c r="L2681" s="15">
        <f>K2678*Setup!$B$6</f>
        <v/>
      </c>
      <c r="M2681" s="15">
        <f>J2678-L2678</f>
        <v/>
      </c>
      <c r="N2681" s="21" t="n"/>
    </row>
    <row r="2682">
      <c r="A2682" s="295" t="n"/>
      <c r="B2682" s="14" t="n"/>
      <c r="C2682" s="15" t="n"/>
      <c r="D2682" s="15" t="n"/>
      <c r="E2682" s="15">
        <f>D2679*Setup!$B$5</f>
        <v/>
      </c>
      <c r="F2682" s="15">
        <f>D2679-E2679</f>
        <v/>
      </c>
      <c r="G2682" s="15" t="n"/>
      <c r="H2682" s="15" t="n"/>
      <c r="I2682" s="15" t="n"/>
      <c r="J2682" s="15">
        <f>C2679+F2679+G2679-I2679</f>
        <v/>
      </c>
      <c r="K2682" s="15" t="n"/>
      <c r="L2682" s="15">
        <f>K2679*Setup!$B$6</f>
        <v/>
      </c>
      <c r="M2682" s="15">
        <f>J2679-L2679</f>
        <v/>
      </c>
      <c r="N2682" s="21" t="n"/>
    </row>
    <row r="2683">
      <c r="A2683" s="295" t="n"/>
      <c r="B2683" s="14" t="n"/>
      <c r="C2683" s="15" t="n"/>
      <c r="D2683" s="15" t="n"/>
      <c r="E2683" s="15">
        <f>D2680*Setup!$B$5</f>
        <v/>
      </c>
      <c r="F2683" s="15">
        <f>D2680-E2680</f>
        <v/>
      </c>
      <c r="G2683" s="15" t="n"/>
      <c r="H2683" s="15" t="n"/>
      <c r="I2683" s="15" t="n"/>
      <c r="J2683" s="15">
        <f>C2680+F2680+G2680-I2680</f>
        <v/>
      </c>
      <c r="K2683" s="15" t="n"/>
      <c r="L2683" s="15">
        <f>K2680*Setup!$B$6</f>
        <v/>
      </c>
      <c r="M2683" s="15">
        <f>J2680-L2680</f>
        <v/>
      </c>
      <c r="N2683" s="21" t="n"/>
    </row>
    <row r="2684">
      <c r="A2684" s="295" t="n"/>
      <c r="B2684" s="14" t="n"/>
      <c r="C2684" s="15" t="n"/>
      <c r="D2684" s="15" t="n"/>
      <c r="E2684" s="15">
        <f>D2681*Setup!$B$5</f>
        <v/>
      </c>
      <c r="F2684" s="15">
        <f>D2681-E2681</f>
        <v/>
      </c>
      <c r="G2684" s="15" t="n"/>
      <c r="H2684" s="15" t="n"/>
      <c r="I2684" s="15" t="n"/>
      <c r="J2684" s="15">
        <f>C2681+F2681+G2681-I2681</f>
        <v/>
      </c>
      <c r="K2684" s="15" t="n"/>
      <c r="L2684" s="15">
        <f>K2681*Setup!$B$6</f>
        <v/>
      </c>
      <c r="M2684" s="15">
        <f>J2681-L2681</f>
        <v/>
      </c>
      <c r="N2684" s="21" t="n"/>
    </row>
    <row r="2685">
      <c r="A2685" s="295" t="n"/>
      <c r="B2685" s="14" t="n"/>
      <c r="C2685" s="15" t="n"/>
      <c r="D2685" s="15" t="n"/>
      <c r="E2685" s="15">
        <f>D2682*Setup!$B$5</f>
        <v/>
      </c>
      <c r="F2685" s="15">
        <f>D2682-E2682</f>
        <v/>
      </c>
      <c r="G2685" s="15" t="n"/>
      <c r="H2685" s="15" t="n"/>
      <c r="I2685" s="15" t="n"/>
      <c r="J2685" s="15">
        <f>C2682+F2682+G2682-I2682</f>
        <v/>
      </c>
      <c r="K2685" s="15" t="n"/>
      <c r="L2685" s="15">
        <f>K2682*Setup!$B$6</f>
        <v/>
      </c>
      <c r="M2685" s="15">
        <f>J2682-L2682</f>
        <v/>
      </c>
      <c r="N2685" s="21" t="n"/>
    </row>
    <row r="2686">
      <c r="A2686" s="295" t="n"/>
      <c r="B2686" s="14" t="n"/>
      <c r="C2686" s="15" t="n"/>
      <c r="D2686" s="15" t="n"/>
      <c r="E2686" s="15">
        <f>D2683*Setup!$B$5</f>
        <v/>
      </c>
      <c r="F2686" s="15">
        <f>D2683-E2683</f>
        <v/>
      </c>
      <c r="G2686" s="15" t="n"/>
      <c r="H2686" s="15" t="n"/>
      <c r="I2686" s="15" t="n"/>
      <c r="J2686" s="15">
        <f>C2683+F2683+G2683-I2683</f>
        <v/>
      </c>
      <c r="K2686" s="15" t="n"/>
      <c r="L2686" s="15">
        <f>K2683*Setup!$B$6</f>
        <v/>
      </c>
      <c r="M2686" s="15">
        <f>J2683-L2683</f>
        <v/>
      </c>
      <c r="N2686" s="21" t="n"/>
    </row>
    <row r="2687">
      <c r="A2687" s="295" t="n"/>
      <c r="B2687" s="14" t="n"/>
      <c r="C2687" s="15" t="n"/>
      <c r="D2687" s="15" t="n"/>
      <c r="E2687" s="15">
        <f>D2684*Setup!$B$5</f>
        <v/>
      </c>
      <c r="F2687" s="15">
        <f>D2684-E2684</f>
        <v/>
      </c>
      <c r="G2687" s="15" t="n"/>
      <c r="H2687" s="15" t="n"/>
      <c r="I2687" s="15" t="n"/>
      <c r="J2687" s="15">
        <f>C2684+F2684+G2684-I2684</f>
        <v/>
      </c>
      <c r="K2687" s="15" t="n"/>
      <c r="L2687" s="15">
        <f>K2684*Setup!$B$6</f>
        <v/>
      </c>
      <c r="M2687" s="15">
        <f>J2684-L2684</f>
        <v/>
      </c>
      <c r="N2687" s="21" t="n"/>
    </row>
    <row r="2688">
      <c r="A2688" s="295" t="n"/>
      <c r="B2688" s="14" t="n"/>
      <c r="C2688" s="15" t="n"/>
      <c r="D2688" s="15" t="n"/>
      <c r="E2688" s="15">
        <f>D2685*Setup!$B$5</f>
        <v/>
      </c>
      <c r="F2688" s="15">
        <f>D2685-E2685</f>
        <v/>
      </c>
      <c r="G2688" s="15" t="n"/>
      <c r="H2688" s="15" t="n"/>
      <c r="I2688" s="15" t="n"/>
      <c r="J2688" s="15">
        <f>C2685+F2685+G2685-I2685</f>
        <v/>
      </c>
      <c r="K2688" s="15" t="n"/>
      <c r="L2688" s="15">
        <f>K2685*Setup!$B$6</f>
        <v/>
      </c>
      <c r="M2688" s="15">
        <f>J2685-L2685</f>
        <v/>
      </c>
      <c r="N2688" s="21" t="n"/>
    </row>
    <row r="2689">
      <c r="A2689" s="295" t="n"/>
      <c r="B2689" s="14" t="n"/>
      <c r="C2689" s="15" t="n"/>
      <c r="D2689" s="15" t="n"/>
      <c r="E2689" s="15">
        <f>D2686*Setup!$B$5</f>
        <v/>
      </c>
      <c r="F2689" s="15">
        <f>D2686-E2686</f>
        <v/>
      </c>
      <c r="G2689" s="15" t="n"/>
      <c r="H2689" s="15" t="n"/>
      <c r="I2689" s="15" t="n"/>
      <c r="J2689" s="15">
        <f>C2686+F2686+G2686-I2686</f>
        <v/>
      </c>
      <c r="K2689" s="15" t="n"/>
      <c r="L2689" s="15">
        <f>K2686*Setup!$B$6</f>
        <v/>
      </c>
      <c r="M2689" s="15">
        <f>J2686-L2686</f>
        <v/>
      </c>
      <c r="N2689" s="21" t="n"/>
    </row>
    <row r="2690">
      <c r="A2690" s="295" t="n"/>
      <c r="B2690" s="14" t="n"/>
      <c r="C2690" s="15" t="n"/>
      <c r="D2690" s="15" t="n"/>
      <c r="E2690" s="15">
        <f>D2687*Setup!$B$5</f>
        <v/>
      </c>
      <c r="F2690" s="15">
        <f>D2687-E2687</f>
        <v/>
      </c>
      <c r="G2690" s="15" t="n"/>
      <c r="H2690" s="15" t="n"/>
      <c r="I2690" s="15" t="n"/>
      <c r="J2690" s="15">
        <f>C2687+F2687+G2687-I2687</f>
        <v/>
      </c>
      <c r="K2690" s="15" t="n"/>
      <c r="L2690" s="15">
        <f>K2687*Setup!$B$6</f>
        <v/>
      </c>
      <c r="M2690" s="15">
        <f>J2687-L2687</f>
        <v/>
      </c>
      <c r="N2690" s="21" t="n"/>
    </row>
    <row r="2691">
      <c r="A2691" s="295" t="n"/>
      <c r="B2691" s="14" t="n"/>
      <c r="C2691" s="15" t="n"/>
      <c r="D2691" s="15" t="n"/>
      <c r="E2691" s="15">
        <f>D2688*Setup!$B$5</f>
        <v/>
      </c>
      <c r="F2691" s="15">
        <f>D2688-E2688</f>
        <v/>
      </c>
      <c r="G2691" s="15" t="n"/>
      <c r="H2691" s="15" t="n"/>
      <c r="I2691" s="15" t="n"/>
      <c r="J2691" s="15">
        <f>C2688+F2688+G2688-I2688</f>
        <v/>
      </c>
      <c r="K2691" s="15" t="n"/>
      <c r="L2691" s="15">
        <f>K2688*Setup!$B$6</f>
        <v/>
      </c>
      <c r="M2691" s="15">
        <f>J2688-L2688</f>
        <v/>
      </c>
      <c r="N2691" s="21" t="n"/>
    </row>
    <row r="2692">
      <c r="A2692" s="295" t="n"/>
      <c r="B2692" s="14" t="n"/>
      <c r="C2692" s="15" t="n"/>
      <c r="D2692" s="15" t="n"/>
      <c r="E2692" s="15">
        <f>D2689*Setup!$B$5</f>
        <v/>
      </c>
      <c r="F2692" s="15">
        <f>D2689-E2689</f>
        <v/>
      </c>
      <c r="G2692" s="15" t="n"/>
      <c r="H2692" s="15" t="n"/>
      <c r="I2692" s="15" t="n"/>
      <c r="J2692" s="15">
        <f>C2689+F2689+G2689-I2689</f>
        <v/>
      </c>
      <c r="K2692" s="15" t="n"/>
      <c r="L2692" s="15">
        <f>K2689*Setup!$B$6</f>
        <v/>
      </c>
      <c r="M2692" s="15">
        <f>J2689-L2689</f>
        <v/>
      </c>
      <c r="N2692" s="21" t="n"/>
    </row>
    <row r="2693">
      <c r="A2693" s="295" t="n"/>
      <c r="B2693" s="14" t="n"/>
      <c r="C2693" s="15" t="n"/>
      <c r="D2693" s="15" t="n"/>
      <c r="E2693" s="15">
        <f>D2690*Setup!$B$5</f>
        <v/>
      </c>
      <c r="F2693" s="15">
        <f>D2690-E2690</f>
        <v/>
      </c>
      <c r="G2693" s="15" t="n"/>
      <c r="H2693" s="15" t="n"/>
      <c r="I2693" s="15" t="n"/>
      <c r="J2693" s="15">
        <f>C2690+F2690+G2690-I2690</f>
        <v/>
      </c>
      <c r="K2693" s="15" t="n"/>
      <c r="L2693" s="15">
        <f>K2690*Setup!$B$6</f>
        <v/>
      </c>
      <c r="M2693" s="15">
        <f>J2690-L2690</f>
        <v/>
      </c>
      <c r="N2693" s="21" t="n"/>
    </row>
    <row r="2694">
      <c r="A2694" s="295" t="n"/>
      <c r="B2694" s="14" t="n"/>
      <c r="C2694" s="15" t="n"/>
      <c r="D2694" s="15" t="n"/>
      <c r="E2694" s="15">
        <f>D2691*Setup!$B$5</f>
        <v/>
      </c>
      <c r="F2694" s="15">
        <f>D2691-E2691</f>
        <v/>
      </c>
      <c r="G2694" s="15" t="n"/>
      <c r="H2694" s="15" t="n"/>
      <c r="I2694" s="15" t="n"/>
      <c r="J2694" s="15">
        <f>C2691+F2691+G2691-I2691</f>
        <v/>
      </c>
      <c r="K2694" s="15" t="n"/>
      <c r="L2694" s="15">
        <f>K2691*Setup!$B$6</f>
        <v/>
      </c>
      <c r="M2694" s="15">
        <f>J2691-L2691</f>
        <v/>
      </c>
      <c r="N2694" s="21" t="n"/>
    </row>
    <row r="2695">
      <c r="A2695" s="295" t="n"/>
      <c r="B2695" s="14" t="n"/>
      <c r="C2695" s="15" t="n"/>
      <c r="D2695" s="15" t="n"/>
      <c r="E2695" s="15">
        <f>D2692*Setup!$B$5</f>
        <v/>
      </c>
      <c r="F2695" s="15">
        <f>D2692-E2692</f>
        <v/>
      </c>
      <c r="G2695" s="15" t="n"/>
      <c r="H2695" s="15" t="n"/>
      <c r="I2695" s="15" t="n"/>
      <c r="J2695" s="15">
        <f>C2692+F2692+G2692-I2692</f>
        <v/>
      </c>
      <c r="K2695" s="15" t="n"/>
      <c r="L2695" s="15">
        <f>K2692*Setup!$B$6</f>
        <v/>
      </c>
      <c r="M2695" s="15">
        <f>J2692-L2692</f>
        <v/>
      </c>
      <c r="N2695" s="21" t="n"/>
    </row>
    <row r="2696">
      <c r="A2696" s="295" t="n"/>
      <c r="B2696" s="14" t="n"/>
      <c r="C2696" s="15" t="n"/>
      <c r="D2696" s="15" t="n"/>
      <c r="E2696" s="15">
        <f>D2693*Setup!$B$5</f>
        <v/>
      </c>
      <c r="F2696" s="15">
        <f>D2693-E2693</f>
        <v/>
      </c>
      <c r="G2696" s="15" t="n"/>
      <c r="H2696" s="15" t="n"/>
      <c r="I2696" s="15" t="n"/>
      <c r="J2696" s="15">
        <f>C2693+F2693+G2693-I2693</f>
        <v/>
      </c>
      <c r="K2696" s="15" t="n"/>
      <c r="L2696" s="15">
        <f>K2693*Setup!$B$6</f>
        <v/>
      </c>
      <c r="M2696" s="15">
        <f>J2693-L2693</f>
        <v/>
      </c>
      <c r="N2696" s="21" t="n"/>
    </row>
    <row r="2697">
      <c r="A2697" s="295" t="n"/>
      <c r="B2697" s="14" t="n"/>
      <c r="C2697" s="15" t="n"/>
      <c r="D2697" s="15" t="n"/>
      <c r="E2697" s="15">
        <f>D2694*Setup!$B$5</f>
        <v/>
      </c>
      <c r="F2697" s="15">
        <f>D2694-E2694</f>
        <v/>
      </c>
      <c r="G2697" s="15" t="n"/>
      <c r="H2697" s="15" t="n"/>
      <c r="I2697" s="15" t="n"/>
      <c r="J2697" s="15">
        <f>C2694+F2694+G2694-I2694</f>
        <v/>
      </c>
      <c r="K2697" s="15" t="n"/>
      <c r="L2697" s="15">
        <f>K2694*Setup!$B$6</f>
        <v/>
      </c>
      <c r="M2697" s="15">
        <f>J2694-L2694</f>
        <v/>
      </c>
      <c r="N2697" s="21" t="n"/>
    </row>
    <row r="2698">
      <c r="A2698" s="295" t="n"/>
      <c r="B2698" s="14" t="n"/>
      <c r="C2698" s="15" t="n"/>
      <c r="D2698" s="15" t="n"/>
      <c r="E2698" s="15">
        <f>D2695*Setup!$B$5</f>
        <v/>
      </c>
      <c r="F2698" s="15">
        <f>D2695-E2695</f>
        <v/>
      </c>
      <c r="G2698" s="15" t="n"/>
      <c r="H2698" s="15" t="n"/>
      <c r="I2698" s="15" t="n"/>
      <c r="J2698" s="15">
        <f>C2695+F2695+G2695-I2695</f>
        <v/>
      </c>
      <c r="K2698" s="15" t="n"/>
      <c r="L2698" s="15">
        <f>K2695*Setup!$B$6</f>
        <v/>
      </c>
      <c r="M2698" s="15">
        <f>J2695-L2695</f>
        <v/>
      </c>
      <c r="N2698" s="21" t="n"/>
    </row>
    <row r="2699">
      <c r="A2699" s="295" t="n"/>
      <c r="B2699" s="14" t="n"/>
      <c r="C2699" s="15" t="n"/>
      <c r="D2699" s="15" t="n"/>
      <c r="E2699" s="15">
        <f>D2696*Setup!$B$5</f>
        <v/>
      </c>
      <c r="F2699" s="15">
        <f>D2696-E2696</f>
        <v/>
      </c>
      <c r="G2699" s="15" t="n"/>
      <c r="H2699" s="15" t="n"/>
      <c r="I2699" s="15" t="n"/>
      <c r="J2699" s="15">
        <f>C2696+F2696+G2696-I2696</f>
        <v/>
      </c>
      <c r="K2699" s="15" t="n"/>
      <c r="L2699" s="15">
        <f>K2696*Setup!$B$6</f>
        <v/>
      </c>
      <c r="M2699" s="15">
        <f>J2696-L2696</f>
        <v/>
      </c>
      <c r="N2699" s="21" t="n"/>
    </row>
    <row r="2700">
      <c r="A2700" s="295" t="n"/>
      <c r="B2700" s="14" t="n"/>
      <c r="C2700" s="15" t="n"/>
      <c r="D2700" s="15" t="n"/>
      <c r="E2700" s="15">
        <f>D2697*Setup!$B$5</f>
        <v/>
      </c>
      <c r="F2700" s="15">
        <f>D2697-E2697</f>
        <v/>
      </c>
      <c r="G2700" s="15" t="n"/>
      <c r="H2700" s="15" t="n"/>
      <c r="I2700" s="15" t="n"/>
      <c r="J2700" s="15">
        <f>C2697+F2697+G2697-I2697</f>
        <v/>
      </c>
      <c r="K2700" s="15" t="n"/>
      <c r="L2700" s="15">
        <f>K2697*Setup!$B$6</f>
        <v/>
      </c>
      <c r="M2700" s="15">
        <f>J2697-L2697</f>
        <v/>
      </c>
      <c r="N2700" s="21" t="n"/>
    </row>
    <row r="2701">
      <c r="A2701" s="295" t="n"/>
      <c r="B2701" s="14" t="n"/>
      <c r="C2701" s="15" t="n"/>
      <c r="D2701" s="15" t="n"/>
      <c r="E2701" s="15">
        <f>D2698*Setup!$B$5</f>
        <v/>
      </c>
      <c r="F2701" s="15">
        <f>D2698-E2698</f>
        <v/>
      </c>
      <c r="G2701" s="15" t="n"/>
      <c r="H2701" s="15" t="n"/>
      <c r="I2701" s="15" t="n"/>
      <c r="J2701" s="15">
        <f>C2698+F2698+G2698-I2698</f>
        <v/>
      </c>
      <c r="K2701" s="15" t="n"/>
      <c r="L2701" s="15">
        <f>K2698*Setup!$B$6</f>
        <v/>
      </c>
      <c r="M2701" s="15">
        <f>J2698-L2698</f>
        <v/>
      </c>
      <c r="N2701" s="21" t="n"/>
    </row>
    <row r="2702">
      <c r="A2702" s="295" t="n"/>
      <c r="B2702" s="14" t="n"/>
      <c r="C2702" s="15" t="n"/>
      <c r="D2702" s="15" t="n"/>
      <c r="E2702" s="15">
        <f>D2699*Setup!$B$5</f>
        <v/>
      </c>
      <c r="F2702" s="15">
        <f>D2699-E2699</f>
        <v/>
      </c>
      <c r="G2702" s="15" t="n"/>
      <c r="H2702" s="15" t="n"/>
      <c r="I2702" s="15" t="n"/>
      <c r="J2702" s="15">
        <f>C2699+F2699+G2699-I2699</f>
        <v/>
      </c>
      <c r="K2702" s="15" t="n"/>
      <c r="L2702" s="15">
        <f>K2699*Setup!$B$6</f>
        <v/>
      </c>
      <c r="M2702" s="15">
        <f>J2699-L2699</f>
        <v/>
      </c>
      <c r="N2702" s="21" t="n"/>
    </row>
    <row r="2703">
      <c r="A2703" s="295" t="n"/>
      <c r="B2703" s="14" t="n"/>
      <c r="C2703" s="15" t="n"/>
      <c r="D2703" s="15" t="n"/>
      <c r="E2703" s="15">
        <f>D2700*Setup!$B$5</f>
        <v/>
      </c>
      <c r="F2703" s="15">
        <f>D2700-E2700</f>
        <v/>
      </c>
      <c r="G2703" s="15" t="n"/>
      <c r="H2703" s="15" t="n"/>
      <c r="I2703" s="15" t="n"/>
      <c r="J2703" s="15">
        <f>C2700+F2700+G2700-I2700</f>
        <v/>
      </c>
      <c r="K2703" s="15" t="n"/>
      <c r="L2703" s="15">
        <f>K2700*Setup!$B$6</f>
        <v/>
      </c>
      <c r="M2703" s="15">
        <f>J2700-L2700</f>
        <v/>
      </c>
      <c r="N2703" s="21" t="n"/>
    </row>
    <row r="2704">
      <c r="A2704" s="295" t="n"/>
      <c r="B2704" s="14" t="n"/>
      <c r="C2704" s="15" t="n"/>
      <c r="D2704" s="15" t="n"/>
      <c r="E2704" s="15">
        <f>D2701*Setup!$B$5</f>
        <v/>
      </c>
      <c r="F2704" s="15">
        <f>D2701-E2701</f>
        <v/>
      </c>
      <c r="G2704" s="15" t="n"/>
      <c r="H2704" s="15" t="n"/>
      <c r="I2704" s="15" t="n"/>
      <c r="J2704" s="15">
        <f>C2701+F2701+G2701-I2701</f>
        <v/>
      </c>
      <c r="K2704" s="15" t="n"/>
      <c r="L2704" s="15">
        <f>K2701*Setup!$B$6</f>
        <v/>
      </c>
      <c r="M2704" s="15">
        <f>J2701-L2701</f>
        <v/>
      </c>
      <c r="N2704" s="21" t="n"/>
    </row>
    <row r="2705">
      <c r="A2705" s="295" t="n"/>
      <c r="B2705" s="14" t="n"/>
      <c r="C2705" s="15" t="n"/>
      <c r="D2705" s="15" t="n"/>
      <c r="E2705" s="15">
        <f>D2702*Setup!$B$5</f>
        <v/>
      </c>
      <c r="F2705" s="15">
        <f>D2702-E2702</f>
        <v/>
      </c>
      <c r="G2705" s="15" t="n"/>
      <c r="H2705" s="15" t="n"/>
      <c r="I2705" s="15" t="n"/>
      <c r="J2705" s="15">
        <f>C2702+F2702+G2702-I2702</f>
        <v/>
      </c>
      <c r="K2705" s="15" t="n"/>
      <c r="L2705" s="15">
        <f>K2702*Setup!$B$6</f>
        <v/>
      </c>
      <c r="M2705" s="15">
        <f>J2702-L2702</f>
        <v/>
      </c>
      <c r="N2705" s="21" t="n"/>
    </row>
    <row r="2706">
      <c r="A2706" s="295" t="n"/>
      <c r="B2706" s="14" t="n"/>
      <c r="C2706" s="15" t="n"/>
      <c r="D2706" s="15" t="n"/>
      <c r="E2706" s="15">
        <f>D2703*Setup!$B$5</f>
        <v/>
      </c>
      <c r="F2706" s="15">
        <f>D2703-E2703</f>
        <v/>
      </c>
      <c r="G2706" s="15" t="n"/>
      <c r="H2706" s="15" t="n"/>
      <c r="I2706" s="15" t="n"/>
      <c r="J2706" s="15">
        <f>C2703+F2703+G2703-I2703</f>
        <v/>
      </c>
      <c r="K2706" s="15" t="n"/>
      <c r="L2706" s="15">
        <f>K2703*Setup!$B$6</f>
        <v/>
      </c>
      <c r="M2706" s="15">
        <f>J2703-L2703</f>
        <v/>
      </c>
      <c r="N2706" s="21" t="n"/>
    </row>
    <row r="2707">
      <c r="A2707" s="295" t="n"/>
      <c r="B2707" s="14" t="n"/>
      <c r="C2707" s="15" t="n"/>
      <c r="D2707" s="15" t="n"/>
      <c r="E2707" s="15">
        <f>D2704*Setup!$B$5</f>
        <v/>
      </c>
      <c r="F2707" s="15">
        <f>D2704-E2704</f>
        <v/>
      </c>
      <c r="G2707" s="15" t="n"/>
      <c r="H2707" s="15" t="n"/>
      <c r="I2707" s="15" t="n"/>
      <c r="J2707" s="15">
        <f>C2704+F2704+G2704-I2704</f>
        <v/>
      </c>
      <c r="K2707" s="15" t="n"/>
      <c r="L2707" s="15">
        <f>K2704*Setup!$B$6</f>
        <v/>
      </c>
      <c r="M2707" s="15">
        <f>J2704-L2704</f>
        <v/>
      </c>
      <c r="N2707" s="21" t="n"/>
    </row>
    <row r="2708">
      <c r="A2708" s="295" t="n"/>
      <c r="B2708" s="14" t="n"/>
      <c r="C2708" s="15" t="n"/>
      <c r="D2708" s="15" t="n"/>
      <c r="E2708" s="15">
        <f>D2705*Setup!$B$5</f>
        <v/>
      </c>
      <c r="F2708" s="15">
        <f>D2705-E2705</f>
        <v/>
      </c>
      <c r="G2708" s="15" t="n"/>
      <c r="H2708" s="15" t="n"/>
      <c r="I2708" s="15" t="n"/>
      <c r="J2708" s="15">
        <f>C2705+F2705+G2705-I2705</f>
        <v/>
      </c>
      <c r="K2708" s="15" t="n"/>
      <c r="L2708" s="15">
        <f>K2705*Setup!$B$6</f>
        <v/>
      </c>
      <c r="M2708" s="15">
        <f>J2705-L2705</f>
        <v/>
      </c>
      <c r="N2708" s="21" t="n"/>
    </row>
    <row r="2709">
      <c r="A2709" s="295" t="n"/>
      <c r="B2709" s="14" t="n"/>
      <c r="C2709" s="15" t="n"/>
      <c r="D2709" s="15" t="n"/>
      <c r="E2709" s="15">
        <f>D2706*Setup!$B$5</f>
        <v/>
      </c>
      <c r="F2709" s="15">
        <f>D2706-E2706</f>
        <v/>
      </c>
      <c r="G2709" s="15" t="n"/>
      <c r="H2709" s="15" t="n"/>
      <c r="I2709" s="15" t="n"/>
      <c r="J2709" s="15">
        <f>C2706+F2706+G2706-I2706</f>
        <v/>
      </c>
      <c r="K2709" s="15" t="n"/>
      <c r="L2709" s="15">
        <f>K2706*Setup!$B$6</f>
        <v/>
      </c>
      <c r="M2709" s="15">
        <f>J2706-L2706</f>
        <v/>
      </c>
      <c r="N2709" s="21" t="n"/>
    </row>
    <row r="2710">
      <c r="A2710" s="295" t="n"/>
      <c r="B2710" s="14" t="n"/>
      <c r="C2710" s="15" t="n"/>
      <c r="D2710" s="15" t="n"/>
      <c r="E2710" s="15">
        <f>D2707*Setup!$B$5</f>
        <v/>
      </c>
      <c r="F2710" s="15">
        <f>D2707-E2707</f>
        <v/>
      </c>
      <c r="G2710" s="15" t="n"/>
      <c r="H2710" s="15" t="n"/>
      <c r="I2710" s="15" t="n"/>
      <c r="J2710" s="15">
        <f>C2707+F2707+G2707-I2707</f>
        <v/>
      </c>
      <c r="K2710" s="15" t="n"/>
      <c r="L2710" s="15">
        <f>K2707*Setup!$B$6</f>
        <v/>
      </c>
      <c r="M2710" s="15">
        <f>J2707-L2707</f>
        <v/>
      </c>
      <c r="N2710" s="21" t="n"/>
    </row>
    <row r="2711">
      <c r="A2711" s="295" t="n"/>
      <c r="B2711" s="14" t="n"/>
      <c r="C2711" s="15" t="n"/>
      <c r="D2711" s="15" t="n"/>
      <c r="E2711" s="15">
        <f>D2708*Setup!$B$5</f>
        <v/>
      </c>
      <c r="F2711" s="15">
        <f>D2708-E2708</f>
        <v/>
      </c>
      <c r="G2711" s="15" t="n"/>
      <c r="H2711" s="15" t="n"/>
      <c r="I2711" s="15" t="n"/>
      <c r="J2711" s="15">
        <f>C2708+F2708+G2708-I2708</f>
        <v/>
      </c>
      <c r="K2711" s="15" t="n"/>
      <c r="L2711" s="15">
        <f>K2708*Setup!$B$6</f>
        <v/>
      </c>
      <c r="M2711" s="15">
        <f>J2708-L2708</f>
        <v/>
      </c>
      <c r="N2711" s="21" t="n"/>
    </row>
    <row r="2712">
      <c r="A2712" s="295" t="n"/>
      <c r="B2712" s="14" t="n"/>
      <c r="C2712" s="15" t="n"/>
      <c r="D2712" s="15" t="n"/>
      <c r="E2712" s="15">
        <f>D2709*Setup!$B$5</f>
        <v/>
      </c>
      <c r="F2712" s="15">
        <f>D2709-E2709</f>
        <v/>
      </c>
      <c r="G2712" s="15" t="n"/>
      <c r="H2712" s="15" t="n"/>
      <c r="I2712" s="15" t="n"/>
      <c r="J2712" s="15">
        <f>C2709+F2709+G2709-I2709</f>
        <v/>
      </c>
      <c r="K2712" s="15" t="n"/>
      <c r="L2712" s="15">
        <f>K2709*Setup!$B$6</f>
        <v/>
      </c>
      <c r="M2712" s="15">
        <f>J2709-L2709</f>
        <v/>
      </c>
      <c r="N2712" s="21" t="n"/>
    </row>
    <row r="2713">
      <c r="A2713" s="295" t="n"/>
      <c r="B2713" s="14" t="n"/>
      <c r="C2713" s="15" t="n"/>
      <c r="D2713" s="15" t="n"/>
      <c r="E2713" s="15">
        <f>D2710*Setup!$B$5</f>
        <v/>
      </c>
      <c r="F2713" s="15">
        <f>D2710-E2710</f>
        <v/>
      </c>
      <c r="G2713" s="15" t="n"/>
      <c r="H2713" s="15" t="n"/>
      <c r="I2713" s="15" t="n"/>
      <c r="J2713" s="15">
        <f>C2710+F2710+G2710-I2710</f>
        <v/>
      </c>
      <c r="K2713" s="15" t="n"/>
      <c r="L2713" s="15">
        <f>K2710*Setup!$B$6</f>
        <v/>
      </c>
      <c r="M2713" s="15">
        <f>J2710-L2710</f>
        <v/>
      </c>
      <c r="N2713" s="21" t="n"/>
    </row>
    <row r="2714">
      <c r="A2714" s="295" t="n"/>
      <c r="B2714" s="14" t="n"/>
      <c r="C2714" s="15" t="n"/>
      <c r="D2714" s="15" t="n"/>
      <c r="E2714" s="15">
        <f>D2711*Setup!$B$5</f>
        <v/>
      </c>
      <c r="F2714" s="15">
        <f>D2711-E2711</f>
        <v/>
      </c>
      <c r="G2714" s="15" t="n"/>
      <c r="H2714" s="15" t="n"/>
      <c r="I2714" s="15" t="n"/>
      <c r="J2714" s="15">
        <f>C2711+F2711+G2711-I2711</f>
        <v/>
      </c>
      <c r="K2714" s="15" t="n"/>
      <c r="L2714" s="15">
        <f>K2711*Setup!$B$6</f>
        <v/>
      </c>
      <c r="M2714" s="15">
        <f>J2711-L2711</f>
        <v/>
      </c>
      <c r="N2714" s="21" t="n"/>
    </row>
    <row r="2715">
      <c r="A2715" s="295" t="n"/>
      <c r="B2715" s="14" t="n"/>
      <c r="C2715" s="15" t="n"/>
      <c r="D2715" s="15" t="n"/>
      <c r="E2715" s="15">
        <f>D2712*Setup!$B$5</f>
        <v/>
      </c>
      <c r="F2715" s="15">
        <f>D2712-E2712</f>
        <v/>
      </c>
      <c r="G2715" s="15" t="n"/>
      <c r="H2715" s="15" t="n"/>
      <c r="I2715" s="15" t="n"/>
      <c r="J2715" s="15">
        <f>C2712+F2712+G2712-I2712</f>
        <v/>
      </c>
      <c r="K2715" s="15" t="n"/>
      <c r="L2715" s="15">
        <f>K2712*Setup!$B$6</f>
        <v/>
      </c>
      <c r="M2715" s="15">
        <f>J2712-L2712</f>
        <v/>
      </c>
      <c r="N2715" s="21" t="n"/>
    </row>
    <row r="2716">
      <c r="A2716" s="295" t="n"/>
      <c r="B2716" s="14" t="n"/>
      <c r="C2716" s="15" t="n"/>
      <c r="D2716" s="15" t="n"/>
      <c r="E2716" s="15">
        <f>D2713*Setup!$B$5</f>
        <v/>
      </c>
      <c r="F2716" s="15">
        <f>D2713-E2713</f>
        <v/>
      </c>
      <c r="G2716" s="15" t="n"/>
      <c r="H2716" s="15" t="n"/>
      <c r="I2716" s="15" t="n"/>
      <c r="J2716" s="15">
        <f>C2713+F2713+G2713-I2713</f>
        <v/>
      </c>
      <c r="K2716" s="15" t="n"/>
      <c r="L2716" s="15">
        <f>K2713*Setup!$B$6</f>
        <v/>
      </c>
      <c r="M2716" s="15">
        <f>J2713-L2713</f>
        <v/>
      </c>
      <c r="N2716" s="21" t="n"/>
    </row>
    <row r="2717">
      <c r="A2717" s="295" t="n"/>
      <c r="B2717" s="14" t="n"/>
      <c r="C2717" s="15" t="n"/>
      <c r="D2717" s="15" t="n"/>
      <c r="E2717" s="15">
        <f>D2714*Setup!$B$5</f>
        <v/>
      </c>
      <c r="F2717" s="15">
        <f>D2714-E2714</f>
        <v/>
      </c>
      <c r="G2717" s="15" t="n"/>
      <c r="H2717" s="15" t="n"/>
      <c r="I2717" s="15" t="n"/>
      <c r="J2717" s="15">
        <f>C2714+F2714+G2714-I2714</f>
        <v/>
      </c>
      <c r="K2717" s="15" t="n"/>
      <c r="L2717" s="15">
        <f>K2714*Setup!$B$6</f>
        <v/>
      </c>
      <c r="M2717" s="15">
        <f>J2714-L2714</f>
        <v/>
      </c>
      <c r="N2717" s="21" t="n"/>
    </row>
    <row r="2718">
      <c r="A2718" s="295" t="n"/>
      <c r="B2718" s="14" t="n"/>
      <c r="C2718" s="15" t="n"/>
      <c r="D2718" s="15" t="n"/>
      <c r="E2718" s="15">
        <f>D2715*Setup!$B$5</f>
        <v/>
      </c>
      <c r="F2718" s="15">
        <f>D2715-E2715</f>
        <v/>
      </c>
      <c r="G2718" s="15" t="n"/>
      <c r="H2718" s="15" t="n"/>
      <c r="I2718" s="15" t="n"/>
      <c r="J2718" s="15">
        <f>C2715+F2715+G2715-I2715</f>
        <v/>
      </c>
      <c r="K2718" s="15" t="n"/>
      <c r="L2718" s="15">
        <f>K2715*Setup!$B$6</f>
        <v/>
      </c>
      <c r="M2718" s="15">
        <f>J2715-L2715</f>
        <v/>
      </c>
      <c r="N2718" s="21" t="n"/>
    </row>
    <row r="2719">
      <c r="A2719" s="295" t="n"/>
      <c r="B2719" s="14" t="n"/>
      <c r="C2719" s="15" t="n"/>
      <c r="D2719" s="15" t="n"/>
      <c r="E2719" s="15">
        <f>D2716*Setup!$B$5</f>
        <v/>
      </c>
      <c r="F2719" s="15">
        <f>D2716-E2716</f>
        <v/>
      </c>
      <c r="G2719" s="15" t="n"/>
      <c r="H2719" s="15" t="n"/>
      <c r="I2719" s="15" t="n"/>
      <c r="J2719" s="15">
        <f>C2716+F2716+G2716-I2716</f>
        <v/>
      </c>
      <c r="K2719" s="15" t="n"/>
      <c r="L2719" s="15">
        <f>K2716*Setup!$B$6</f>
        <v/>
      </c>
      <c r="M2719" s="15">
        <f>J2716-L2716</f>
        <v/>
      </c>
      <c r="N2719" s="21" t="n"/>
    </row>
    <row r="2720">
      <c r="A2720" s="295" t="n"/>
      <c r="B2720" s="14" t="n"/>
      <c r="C2720" s="15" t="n"/>
      <c r="D2720" s="15" t="n"/>
      <c r="E2720" s="15">
        <f>D2717*Setup!$B$5</f>
        <v/>
      </c>
      <c r="F2720" s="15">
        <f>D2717-E2717</f>
        <v/>
      </c>
      <c r="G2720" s="15" t="n"/>
      <c r="H2720" s="15" t="n"/>
      <c r="I2720" s="15" t="n"/>
      <c r="J2720" s="15">
        <f>C2717+F2717+G2717-I2717</f>
        <v/>
      </c>
      <c r="K2720" s="15" t="n"/>
      <c r="L2720" s="15">
        <f>K2717*Setup!$B$6</f>
        <v/>
      </c>
      <c r="M2720" s="15">
        <f>J2717-L2717</f>
        <v/>
      </c>
      <c r="N2720" s="21" t="n"/>
    </row>
    <row r="2721">
      <c r="A2721" s="295" t="n"/>
      <c r="B2721" s="14" t="n"/>
      <c r="C2721" s="15" t="n"/>
      <c r="D2721" s="15" t="n"/>
      <c r="E2721" s="15">
        <f>D2718*Setup!$B$5</f>
        <v/>
      </c>
      <c r="F2721" s="15">
        <f>D2718-E2718</f>
        <v/>
      </c>
      <c r="G2721" s="15" t="n"/>
      <c r="H2721" s="15" t="n"/>
      <c r="I2721" s="15" t="n"/>
      <c r="J2721" s="15">
        <f>C2718+F2718+G2718-I2718</f>
        <v/>
      </c>
      <c r="K2721" s="15" t="n"/>
      <c r="L2721" s="15">
        <f>K2718*Setup!$B$6</f>
        <v/>
      </c>
      <c r="M2721" s="15">
        <f>J2718-L2718</f>
        <v/>
      </c>
      <c r="N2721" s="21" t="n"/>
    </row>
    <row r="2722">
      <c r="A2722" s="295" t="n"/>
      <c r="B2722" s="14" t="n"/>
      <c r="C2722" s="15" t="n"/>
      <c r="D2722" s="15" t="n"/>
      <c r="E2722" s="15">
        <f>D2719*Setup!$B$5</f>
        <v/>
      </c>
      <c r="F2722" s="15">
        <f>D2719-E2719</f>
        <v/>
      </c>
      <c r="G2722" s="15" t="n"/>
      <c r="H2722" s="15" t="n"/>
      <c r="I2722" s="15" t="n"/>
      <c r="J2722" s="15">
        <f>C2719+F2719+G2719-I2719</f>
        <v/>
      </c>
      <c r="K2722" s="15" t="n"/>
      <c r="L2722" s="15">
        <f>K2719*Setup!$B$6</f>
        <v/>
      </c>
      <c r="M2722" s="15">
        <f>J2719-L2719</f>
        <v/>
      </c>
      <c r="N2722" s="21" t="n"/>
    </row>
    <row r="2723">
      <c r="A2723" s="295" t="n"/>
      <c r="B2723" s="14" t="n"/>
      <c r="C2723" s="15" t="n"/>
      <c r="D2723" s="15" t="n"/>
      <c r="E2723" s="15">
        <f>D2720*Setup!$B$5</f>
        <v/>
      </c>
      <c r="F2723" s="15">
        <f>D2720-E2720</f>
        <v/>
      </c>
      <c r="G2723" s="15" t="n"/>
      <c r="H2723" s="15" t="n"/>
      <c r="I2723" s="15" t="n"/>
      <c r="J2723" s="15">
        <f>C2720+F2720+G2720-I2720</f>
        <v/>
      </c>
      <c r="K2723" s="15" t="n"/>
      <c r="L2723" s="15">
        <f>K2720*Setup!$B$6</f>
        <v/>
      </c>
      <c r="M2723" s="15">
        <f>J2720-L2720</f>
        <v/>
      </c>
      <c r="N2723" s="21" t="n"/>
    </row>
    <row r="2724">
      <c r="A2724" s="295" t="n"/>
      <c r="B2724" s="14" t="n"/>
      <c r="C2724" s="15" t="n"/>
      <c r="D2724" s="15" t="n"/>
      <c r="E2724" s="15">
        <f>D2721*Setup!$B$5</f>
        <v/>
      </c>
      <c r="F2724" s="15">
        <f>D2721-E2721</f>
        <v/>
      </c>
      <c r="G2724" s="15" t="n"/>
      <c r="H2724" s="15" t="n"/>
      <c r="I2724" s="15" t="n"/>
      <c r="J2724" s="15">
        <f>C2721+F2721+G2721-I2721</f>
        <v/>
      </c>
      <c r="K2724" s="15" t="n"/>
      <c r="L2724" s="15">
        <f>K2721*Setup!$B$6</f>
        <v/>
      </c>
      <c r="M2724" s="15">
        <f>J2721-L2721</f>
        <v/>
      </c>
      <c r="N2724" s="21" t="n"/>
    </row>
    <row r="2725">
      <c r="A2725" s="295" t="n"/>
      <c r="B2725" s="14" t="n"/>
      <c r="C2725" s="15" t="n"/>
      <c r="D2725" s="15" t="n"/>
      <c r="E2725" s="15">
        <f>D2722*Setup!$B$5</f>
        <v/>
      </c>
      <c r="F2725" s="15">
        <f>D2722-E2722</f>
        <v/>
      </c>
      <c r="G2725" s="15" t="n"/>
      <c r="H2725" s="15" t="n"/>
      <c r="I2725" s="15" t="n"/>
      <c r="J2725" s="15">
        <f>C2722+F2722+G2722-I2722</f>
        <v/>
      </c>
      <c r="K2725" s="15" t="n"/>
      <c r="L2725" s="15">
        <f>K2722*Setup!$B$6</f>
        <v/>
      </c>
      <c r="M2725" s="15">
        <f>J2722-L2722</f>
        <v/>
      </c>
      <c r="N2725" s="21" t="n"/>
    </row>
    <row r="2726">
      <c r="A2726" s="295" t="n"/>
      <c r="B2726" s="14" t="n"/>
      <c r="C2726" s="15" t="n"/>
      <c r="D2726" s="15" t="n"/>
      <c r="E2726" s="15">
        <f>D2723*Setup!$B$5</f>
        <v/>
      </c>
      <c r="F2726" s="15">
        <f>D2723-E2723</f>
        <v/>
      </c>
      <c r="G2726" s="15" t="n"/>
      <c r="H2726" s="15" t="n"/>
      <c r="I2726" s="15" t="n"/>
      <c r="J2726" s="15">
        <f>C2723+F2723+G2723-I2723</f>
        <v/>
      </c>
      <c r="K2726" s="15" t="n"/>
      <c r="L2726" s="15">
        <f>K2723*Setup!$B$6</f>
        <v/>
      </c>
      <c r="M2726" s="15">
        <f>J2723-L2723</f>
        <v/>
      </c>
      <c r="N2726" s="21" t="n"/>
    </row>
    <row r="2727">
      <c r="A2727" s="295" t="n"/>
      <c r="B2727" s="14" t="n"/>
      <c r="C2727" s="15" t="n"/>
      <c r="D2727" s="15" t="n"/>
      <c r="E2727" s="15">
        <f>D2724*Setup!$B$5</f>
        <v/>
      </c>
      <c r="F2727" s="15">
        <f>D2724-E2724</f>
        <v/>
      </c>
      <c r="G2727" s="15" t="n"/>
      <c r="H2727" s="15" t="n"/>
      <c r="I2727" s="15" t="n"/>
      <c r="J2727" s="15">
        <f>C2724+F2724+G2724-I2724</f>
        <v/>
      </c>
      <c r="K2727" s="15" t="n"/>
      <c r="L2727" s="15">
        <f>K2724*Setup!$B$6</f>
        <v/>
      </c>
      <c r="M2727" s="15">
        <f>J2724-L2724</f>
        <v/>
      </c>
      <c r="N2727" s="21" t="n"/>
    </row>
    <row r="2728">
      <c r="A2728" s="295" t="n"/>
      <c r="B2728" s="14" t="n"/>
      <c r="C2728" s="15" t="n"/>
      <c r="D2728" s="15" t="n"/>
      <c r="E2728" s="15">
        <f>D2725*Setup!$B$5</f>
        <v/>
      </c>
      <c r="F2728" s="15">
        <f>D2725-E2725</f>
        <v/>
      </c>
      <c r="G2728" s="15" t="n"/>
      <c r="H2728" s="15" t="n"/>
      <c r="I2728" s="15" t="n"/>
      <c r="J2728" s="15">
        <f>C2725+F2725+G2725-I2725</f>
        <v/>
      </c>
      <c r="K2728" s="15" t="n"/>
      <c r="L2728" s="15">
        <f>K2725*Setup!$B$6</f>
        <v/>
      </c>
      <c r="M2728" s="15">
        <f>J2725-L2725</f>
        <v/>
      </c>
      <c r="N2728" s="21" t="n"/>
    </row>
    <row r="2729">
      <c r="A2729" s="295" t="n"/>
      <c r="B2729" s="14" t="n"/>
      <c r="C2729" s="15" t="n"/>
      <c r="D2729" s="15" t="n"/>
      <c r="E2729" s="15">
        <f>D2726*Setup!$B$5</f>
        <v/>
      </c>
      <c r="F2729" s="15">
        <f>D2726-E2726</f>
        <v/>
      </c>
      <c r="G2729" s="15" t="n"/>
      <c r="H2729" s="15" t="n"/>
      <c r="I2729" s="15" t="n"/>
      <c r="J2729" s="15">
        <f>C2726+F2726+G2726-I2726</f>
        <v/>
      </c>
      <c r="K2729" s="15" t="n"/>
      <c r="L2729" s="15">
        <f>K2726*Setup!$B$6</f>
        <v/>
      </c>
      <c r="M2729" s="15">
        <f>J2726-L2726</f>
        <v/>
      </c>
      <c r="N2729" s="21" t="n"/>
    </row>
    <row r="2730">
      <c r="A2730" s="295" t="n"/>
      <c r="B2730" s="14" t="n"/>
      <c r="C2730" s="15" t="n"/>
      <c r="D2730" s="15" t="n"/>
      <c r="E2730" s="15">
        <f>D2727*Setup!$B$5</f>
        <v/>
      </c>
      <c r="F2730" s="15">
        <f>D2727-E2727</f>
        <v/>
      </c>
      <c r="G2730" s="15" t="n"/>
      <c r="H2730" s="15" t="n"/>
      <c r="I2730" s="15" t="n"/>
      <c r="J2730" s="15">
        <f>C2727+F2727+G2727-I2727</f>
        <v/>
      </c>
      <c r="K2730" s="15" t="n"/>
      <c r="L2730" s="15">
        <f>K2727*Setup!$B$6</f>
        <v/>
      </c>
      <c r="M2730" s="15">
        <f>J2727-L2727</f>
        <v/>
      </c>
      <c r="N2730" s="21" t="n"/>
    </row>
    <row r="2731">
      <c r="A2731" s="295" t="n"/>
      <c r="B2731" s="14" t="n"/>
      <c r="C2731" s="15" t="n"/>
      <c r="D2731" s="15" t="n"/>
      <c r="E2731" s="15">
        <f>D2728*Setup!$B$5</f>
        <v/>
      </c>
      <c r="F2731" s="15">
        <f>D2728-E2728</f>
        <v/>
      </c>
      <c r="G2731" s="15" t="n"/>
      <c r="H2731" s="15" t="n"/>
      <c r="I2731" s="15" t="n"/>
      <c r="J2731" s="15">
        <f>C2728+F2728+G2728-I2728</f>
        <v/>
      </c>
      <c r="K2731" s="15" t="n"/>
      <c r="L2731" s="15">
        <f>K2728*Setup!$B$6</f>
        <v/>
      </c>
      <c r="M2731" s="15">
        <f>J2728-L2728</f>
        <v/>
      </c>
      <c r="N2731" s="21" t="n"/>
    </row>
    <row r="2732">
      <c r="A2732" s="295" t="n"/>
      <c r="B2732" s="14" t="n"/>
      <c r="C2732" s="15" t="n"/>
      <c r="D2732" s="15" t="n"/>
      <c r="E2732" s="15">
        <f>D2729*Setup!$B$5</f>
        <v/>
      </c>
      <c r="F2732" s="15">
        <f>D2729-E2729</f>
        <v/>
      </c>
      <c r="G2732" s="15" t="n"/>
      <c r="H2732" s="15" t="n"/>
      <c r="I2732" s="15" t="n"/>
      <c r="J2732" s="15">
        <f>C2729+F2729+G2729-I2729</f>
        <v/>
      </c>
      <c r="K2732" s="15" t="n"/>
      <c r="L2732" s="15">
        <f>K2729*Setup!$B$6</f>
        <v/>
      </c>
      <c r="M2732" s="15">
        <f>J2729-L2729</f>
        <v/>
      </c>
      <c r="N2732" s="21" t="n"/>
    </row>
    <row r="2733">
      <c r="A2733" s="295" t="n"/>
      <c r="B2733" s="14" t="n"/>
      <c r="C2733" s="15" t="n"/>
      <c r="D2733" s="15" t="n"/>
      <c r="E2733" s="15">
        <f>D2730*Setup!$B$5</f>
        <v/>
      </c>
      <c r="F2733" s="15">
        <f>D2730-E2730</f>
        <v/>
      </c>
      <c r="G2733" s="15" t="n"/>
      <c r="H2733" s="15" t="n"/>
      <c r="I2733" s="15" t="n"/>
      <c r="J2733" s="15">
        <f>C2730+F2730+G2730-I2730</f>
        <v/>
      </c>
      <c r="K2733" s="15" t="n"/>
      <c r="L2733" s="15">
        <f>K2730*Setup!$B$6</f>
        <v/>
      </c>
      <c r="M2733" s="15">
        <f>J2730-L2730</f>
        <v/>
      </c>
      <c r="N2733" s="21" t="n"/>
    </row>
    <row r="2734">
      <c r="A2734" s="295" t="n"/>
      <c r="B2734" s="14" t="n"/>
      <c r="C2734" s="15" t="n"/>
      <c r="D2734" s="15" t="n"/>
      <c r="E2734" s="15">
        <f>D2731*Setup!$B$5</f>
        <v/>
      </c>
      <c r="F2734" s="15">
        <f>D2731-E2731</f>
        <v/>
      </c>
      <c r="G2734" s="15" t="n"/>
      <c r="H2734" s="15" t="n"/>
      <c r="I2734" s="15" t="n"/>
      <c r="J2734" s="15">
        <f>C2731+F2731+G2731-I2731</f>
        <v/>
      </c>
      <c r="K2734" s="15" t="n"/>
      <c r="L2734" s="15">
        <f>K2731*Setup!$B$6</f>
        <v/>
      </c>
      <c r="M2734" s="15">
        <f>J2731-L2731</f>
        <v/>
      </c>
      <c r="N2734" s="21" t="n"/>
    </row>
    <row r="2735">
      <c r="A2735" s="295" t="n"/>
      <c r="B2735" s="14" t="n"/>
      <c r="C2735" s="15" t="n"/>
      <c r="D2735" s="15" t="n"/>
      <c r="E2735" s="15">
        <f>D2732*Setup!$B$5</f>
        <v/>
      </c>
      <c r="F2735" s="15">
        <f>D2732-E2732</f>
        <v/>
      </c>
      <c r="G2735" s="15" t="n"/>
      <c r="H2735" s="15" t="n"/>
      <c r="I2735" s="15" t="n"/>
      <c r="J2735" s="15">
        <f>C2732+F2732+G2732-I2732</f>
        <v/>
      </c>
      <c r="K2735" s="15" t="n"/>
      <c r="L2735" s="15">
        <f>K2732*Setup!$B$6</f>
        <v/>
      </c>
      <c r="M2735" s="15">
        <f>J2732-L2732</f>
        <v/>
      </c>
      <c r="N2735" s="21" t="n"/>
    </row>
    <row r="2736">
      <c r="A2736" s="295" t="n"/>
      <c r="B2736" s="14" t="n"/>
      <c r="C2736" s="15" t="n"/>
      <c r="D2736" s="15" t="n"/>
      <c r="E2736" s="15">
        <f>D2733*Setup!$B$5</f>
        <v/>
      </c>
      <c r="F2736" s="15">
        <f>D2733-E2733</f>
        <v/>
      </c>
      <c r="G2736" s="15" t="n"/>
      <c r="H2736" s="15" t="n"/>
      <c r="I2736" s="15" t="n"/>
      <c r="J2736" s="15">
        <f>C2733+F2733+G2733-I2733</f>
        <v/>
      </c>
      <c r="K2736" s="15" t="n"/>
      <c r="L2736" s="15">
        <f>K2733*Setup!$B$6</f>
        <v/>
      </c>
      <c r="M2736" s="15">
        <f>J2733-L2733</f>
        <v/>
      </c>
      <c r="N2736" s="21" t="n"/>
    </row>
    <row r="2737">
      <c r="A2737" s="295" t="n"/>
      <c r="B2737" s="14" t="n"/>
      <c r="C2737" s="15" t="n"/>
      <c r="D2737" s="15" t="n"/>
      <c r="E2737" s="15">
        <f>D2734*Setup!$B$5</f>
        <v/>
      </c>
      <c r="F2737" s="15">
        <f>D2734-E2734</f>
        <v/>
      </c>
      <c r="G2737" s="15" t="n"/>
      <c r="H2737" s="15" t="n"/>
      <c r="I2737" s="15" t="n"/>
      <c r="J2737" s="15">
        <f>C2734+F2734+G2734-I2734</f>
        <v/>
      </c>
      <c r="K2737" s="15" t="n"/>
      <c r="L2737" s="15">
        <f>K2734*Setup!$B$6</f>
        <v/>
      </c>
      <c r="M2737" s="15">
        <f>J2734-L2734</f>
        <v/>
      </c>
      <c r="N2737" s="21" t="n"/>
    </row>
    <row r="2738">
      <c r="A2738" s="295" t="n"/>
      <c r="B2738" s="14" t="n"/>
      <c r="C2738" s="15" t="n"/>
      <c r="D2738" s="15" t="n"/>
      <c r="E2738" s="15">
        <f>D2735*Setup!$B$5</f>
        <v/>
      </c>
      <c r="F2738" s="15">
        <f>D2735-E2735</f>
        <v/>
      </c>
      <c r="G2738" s="15" t="n"/>
      <c r="H2738" s="15" t="n"/>
      <c r="I2738" s="15" t="n"/>
      <c r="J2738" s="15">
        <f>C2735+F2735+G2735-I2735</f>
        <v/>
      </c>
      <c r="K2738" s="15" t="n"/>
      <c r="L2738" s="15">
        <f>K2735*Setup!$B$6</f>
        <v/>
      </c>
      <c r="M2738" s="15">
        <f>J2735-L2735</f>
        <v/>
      </c>
      <c r="N2738" s="21" t="n"/>
    </row>
    <row r="2739">
      <c r="A2739" s="295" t="n"/>
      <c r="B2739" s="14" t="n"/>
      <c r="C2739" s="15" t="n"/>
      <c r="D2739" s="15" t="n"/>
      <c r="E2739" s="15">
        <f>D2736*Setup!$B$5</f>
        <v/>
      </c>
      <c r="F2739" s="15">
        <f>D2736-E2736</f>
        <v/>
      </c>
      <c r="G2739" s="15" t="n"/>
      <c r="H2739" s="15" t="n"/>
      <c r="I2739" s="15" t="n"/>
      <c r="J2739" s="15">
        <f>C2736+F2736+G2736-I2736</f>
        <v/>
      </c>
      <c r="K2739" s="15" t="n"/>
      <c r="L2739" s="15">
        <f>K2736*Setup!$B$6</f>
        <v/>
      </c>
      <c r="M2739" s="15">
        <f>J2736-L2736</f>
        <v/>
      </c>
      <c r="N2739" s="21" t="n"/>
    </row>
    <row r="2740">
      <c r="A2740" s="295" t="n"/>
      <c r="B2740" s="14" t="n"/>
      <c r="C2740" s="15" t="n"/>
      <c r="D2740" s="15" t="n"/>
      <c r="E2740" s="15">
        <f>D2737*Setup!$B$5</f>
        <v/>
      </c>
      <c r="F2740" s="15">
        <f>D2737-E2737</f>
        <v/>
      </c>
      <c r="G2740" s="15" t="n"/>
      <c r="H2740" s="15" t="n"/>
      <c r="I2740" s="15" t="n"/>
      <c r="J2740" s="15">
        <f>C2737+F2737+G2737-I2737</f>
        <v/>
      </c>
      <c r="K2740" s="15" t="n"/>
      <c r="L2740" s="15">
        <f>K2737*Setup!$B$6</f>
        <v/>
      </c>
      <c r="M2740" s="15">
        <f>J2737-L2737</f>
        <v/>
      </c>
      <c r="N2740" s="21" t="n"/>
    </row>
    <row r="2741">
      <c r="A2741" s="295" t="n"/>
      <c r="B2741" s="14" t="n"/>
      <c r="C2741" s="15" t="n"/>
      <c r="D2741" s="15" t="n"/>
      <c r="E2741" s="15">
        <f>D2738*Setup!$B$5</f>
        <v/>
      </c>
      <c r="F2741" s="15">
        <f>D2738-E2738</f>
        <v/>
      </c>
      <c r="G2741" s="15" t="n"/>
      <c r="H2741" s="15" t="n"/>
      <c r="I2741" s="15" t="n"/>
      <c r="J2741" s="15">
        <f>C2738+F2738+G2738-I2738</f>
        <v/>
      </c>
      <c r="K2741" s="15" t="n"/>
      <c r="L2741" s="15">
        <f>K2738*Setup!$B$6</f>
        <v/>
      </c>
      <c r="M2741" s="15">
        <f>J2738-L2738</f>
        <v/>
      </c>
      <c r="N2741" s="21" t="n"/>
    </row>
    <row r="2742">
      <c r="A2742" s="295" t="n"/>
      <c r="B2742" s="14" t="n"/>
      <c r="C2742" s="15" t="n"/>
      <c r="D2742" s="15" t="n"/>
      <c r="E2742" s="15">
        <f>D2739*Setup!$B$5</f>
        <v/>
      </c>
      <c r="F2742" s="15">
        <f>D2739-E2739</f>
        <v/>
      </c>
      <c r="G2742" s="15" t="n"/>
      <c r="H2742" s="15" t="n"/>
      <c r="I2742" s="15" t="n"/>
      <c r="J2742" s="15">
        <f>C2739+F2739+G2739-I2739</f>
        <v/>
      </c>
      <c r="K2742" s="15" t="n"/>
      <c r="L2742" s="15">
        <f>K2739*Setup!$B$6</f>
        <v/>
      </c>
      <c r="M2742" s="15">
        <f>J2739-L2739</f>
        <v/>
      </c>
      <c r="N2742" s="21" t="n"/>
    </row>
    <row r="2743">
      <c r="A2743" s="295" t="n"/>
      <c r="B2743" s="14" t="n"/>
      <c r="C2743" s="15" t="n"/>
      <c r="D2743" s="15" t="n"/>
      <c r="E2743" s="15">
        <f>D2740*Setup!$B$5</f>
        <v/>
      </c>
      <c r="F2743" s="15">
        <f>D2740-E2740</f>
        <v/>
      </c>
      <c r="G2743" s="15" t="n"/>
      <c r="H2743" s="15" t="n"/>
      <c r="I2743" s="15" t="n"/>
      <c r="J2743" s="15">
        <f>C2740+F2740+G2740-I2740</f>
        <v/>
      </c>
      <c r="K2743" s="15" t="n"/>
      <c r="L2743" s="15">
        <f>K2740*Setup!$B$6</f>
        <v/>
      </c>
      <c r="M2743" s="15">
        <f>J2740-L2740</f>
        <v/>
      </c>
      <c r="N2743" s="21" t="n"/>
    </row>
    <row r="2744">
      <c r="A2744" s="295" t="n"/>
      <c r="B2744" s="14" t="n"/>
      <c r="C2744" s="15" t="n"/>
      <c r="D2744" s="15" t="n"/>
      <c r="E2744" s="15">
        <f>D2741*Setup!$B$5</f>
        <v/>
      </c>
      <c r="F2744" s="15">
        <f>D2741-E2741</f>
        <v/>
      </c>
      <c r="G2744" s="15" t="n"/>
      <c r="H2744" s="15" t="n"/>
      <c r="I2744" s="15" t="n"/>
      <c r="J2744" s="15">
        <f>C2741+F2741+G2741-I2741</f>
        <v/>
      </c>
      <c r="K2744" s="15" t="n"/>
      <c r="L2744" s="15">
        <f>K2741*Setup!$B$6</f>
        <v/>
      </c>
      <c r="M2744" s="15">
        <f>J2741-L2741</f>
        <v/>
      </c>
      <c r="N2744" s="21" t="n"/>
    </row>
    <row r="2745">
      <c r="A2745" s="295" t="n"/>
      <c r="B2745" s="14" t="n"/>
      <c r="C2745" s="15" t="n"/>
      <c r="D2745" s="15" t="n"/>
      <c r="E2745" s="15">
        <f>D2742*Setup!$B$5</f>
        <v/>
      </c>
      <c r="F2745" s="15">
        <f>D2742-E2742</f>
        <v/>
      </c>
      <c r="G2745" s="15" t="n"/>
      <c r="H2745" s="15" t="n"/>
      <c r="I2745" s="15" t="n"/>
      <c r="J2745" s="15">
        <f>C2742+F2742+G2742-I2742</f>
        <v/>
      </c>
      <c r="K2745" s="15" t="n"/>
      <c r="L2745" s="15">
        <f>K2742*Setup!$B$6</f>
        <v/>
      </c>
      <c r="M2745" s="15">
        <f>J2742-L2742</f>
        <v/>
      </c>
      <c r="N2745" s="21" t="n"/>
    </row>
    <row r="2746">
      <c r="A2746" s="295" t="n"/>
      <c r="B2746" s="14" t="n"/>
      <c r="C2746" s="15" t="n"/>
      <c r="D2746" s="15" t="n"/>
      <c r="E2746" s="15">
        <f>D2743*Setup!$B$5</f>
        <v/>
      </c>
      <c r="F2746" s="15">
        <f>D2743-E2743</f>
        <v/>
      </c>
      <c r="G2746" s="15" t="n"/>
      <c r="H2746" s="15" t="n"/>
      <c r="I2746" s="15" t="n"/>
      <c r="J2746" s="15">
        <f>C2743+F2743+G2743-I2743</f>
        <v/>
      </c>
      <c r="K2746" s="15" t="n"/>
      <c r="L2746" s="15">
        <f>K2743*Setup!$B$6</f>
        <v/>
      </c>
      <c r="M2746" s="15">
        <f>J2743-L2743</f>
        <v/>
      </c>
      <c r="N2746" s="21" t="n"/>
    </row>
    <row r="2747">
      <c r="A2747" s="295" t="n"/>
      <c r="B2747" s="14" t="n"/>
      <c r="C2747" s="15" t="n"/>
      <c r="D2747" s="15" t="n"/>
      <c r="E2747" s="15">
        <f>D2744*Setup!$B$5</f>
        <v/>
      </c>
      <c r="F2747" s="15">
        <f>D2744-E2744</f>
        <v/>
      </c>
      <c r="G2747" s="15" t="n"/>
      <c r="H2747" s="15" t="n"/>
      <c r="I2747" s="15" t="n"/>
      <c r="J2747" s="15">
        <f>C2744+F2744+G2744-I2744</f>
        <v/>
      </c>
      <c r="K2747" s="15" t="n"/>
      <c r="L2747" s="15">
        <f>K2744*Setup!$B$6</f>
        <v/>
      </c>
      <c r="M2747" s="15">
        <f>J2744-L2744</f>
        <v/>
      </c>
      <c r="N2747" s="21" t="n"/>
    </row>
    <row r="2748">
      <c r="A2748" s="295" t="n"/>
      <c r="B2748" s="14" t="n"/>
      <c r="C2748" s="15" t="n"/>
      <c r="D2748" s="15" t="n"/>
      <c r="E2748" s="15">
        <f>D2745*Setup!$B$5</f>
        <v/>
      </c>
      <c r="F2748" s="15">
        <f>D2745-E2745</f>
        <v/>
      </c>
      <c r="G2748" s="15" t="n"/>
      <c r="H2748" s="15" t="n"/>
      <c r="I2748" s="15" t="n"/>
      <c r="J2748" s="15">
        <f>C2745+F2745+G2745-I2745</f>
        <v/>
      </c>
      <c r="K2748" s="15" t="n"/>
      <c r="L2748" s="15">
        <f>K2745*Setup!$B$6</f>
        <v/>
      </c>
      <c r="M2748" s="15">
        <f>J2745-L2745</f>
        <v/>
      </c>
      <c r="N2748" s="21" t="n"/>
    </row>
    <row r="2749">
      <c r="A2749" s="295" t="n"/>
      <c r="B2749" s="14" t="n"/>
      <c r="C2749" s="15" t="n"/>
      <c r="D2749" s="15" t="n"/>
      <c r="E2749" s="15">
        <f>D2746*Setup!$B$5</f>
        <v/>
      </c>
      <c r="F2749" s="15">
        <f>D2746-E2746</f>
        <v/>
      </c>
      <c r="G2749" s="15" t="n"/>
      <c r="H2749" s="15" t="n"/>
      <c r="I2749" s="15" t="n"/>
      <c r="J2749" s="15">
        <f>C2746+F2746+G2746-I2746</f>
        <v/>
      </c>
      <c r="K2749" s="15" t="n"/>
      <c r="L2749" s="15">
        <f>K2746*Setup!$B$6</f>
        <v/>
      </c>
      <c r="M2749" s="15">
        <f>J2746-L2746</f>
        <v/>
      </c>
      <c r="N2749" s="21" t="n"/>
    </row>
    <row r="2750">
      <c r="A2750" s="295" t="n"/>
      <c r="B2750" s="14" t="n"/>
      <c r="C2750" s="15" t="n"/>
      <c r="D2750" s="15" t="n"/>
      <c r="E2750" s="15">
        <f>D2747*Setup!$B$5</f>
        <v/>
      </c>
      <c r="F2750" s="15">
        <f>D2747-E2747</f>
        <v/>
      </c>
      <c r="G2750" s="15" t="n"/>
      <c r="H2750" s="15" t="n"/>
      <c r="I2750" s="15" t="n"/>
      <c r="J2750" s="15">
        <f>C2747+F2747+G2747-I2747</f>
        <v/>
      </c>
      <c r="K2750" s="15" t="n"/>
      <c r="L2750" s="15">
        <f>K2747*Setup!$B$6</f>
        <v/>
      </c>
      <c r="M2750" s="15">
        <f>J2747-L2747</f>
        <v/>
      </c>
      <c r="N2750" s="21" t="n"/>
    </row>
    <row r="2751">
      <c r="A2751" s="295" t="n"/>
      <c r="B2751" s="14" t="n"/>
      <c r="C2751" s="15" t="n"/>
      <c r="D2751" s="15" t="n"/>
      <c r="E2751" s="15">
        <f>D2748*Setup!$B$5</f>
        <v/>
      </c>
      <c r="F2751" s="15">
        <f>D2748-E2748</f>
        <v/>
      </c>
      <c r="G2751" s="15" t="n"/>
      <c r="H2751" s="15" t="n"/>
      <c r="I2751" s="15" t="n"/>
      <c r="J2751" s="15">
        <f>C2748+F2748+G2748-I2748</f>
        <v/>
      </c>
      <c r="K2751" s="15" t="n"/>
      <c r="L2751" s="15">
        <f>K2748*Setup!$B$6</f>
        <v/>
      </c>
      <c r="M2751" s="15">
        <f>J2748-L2748</f>
        <v/>
      </c>
      <c r="N2751" s="21" t="n"/>
    </row>
    <row r="2752">
      <c r="A2752" s="295" t="n"/>
      <c r="B2752" s="14" t="n"/>
      <c r="C2752" s="15" t="n"/>
      <c r="D2752" s="15" t="n"/>
      <c r="E2752" s="15">
        <f>D2749*Setup!$B$5</f>
        <v/>
      </c>
      <c r="F2752" s="15">
        <f>D2749-E2749</f>
        <v/>
      </c>
      <c r="G2752" s="15" t="n"/>
      <c r="H2752" s="15" t="n"/>
      <c r="I2752" s="15" t="n"/>
      <c r="J2752" s="15">
        <f>C2749+F2749+G2749-I2749</f>
        <v/>
      </c>
      <c r="K2752" s="15" t="n"/>
      <c r="L2752" s="15">
        <f>K2749*Setup!$B$6</f>
        <v/>
      </c>
      <c r="M2752" s="15">
        <f>J2749-L2749</f>
        <v/>
      </c>
      <c r="N2752" s="21" t="n"/>
    </row>
    <row r="2753">
      <c r="A2753" s="295" t="n"/>
      <c r="B2753" s="14" t="n"/>
      <c r="C2753" s="15" t="n"/>
      <c r="D2753" s="15" t="n"/>
      <c r="E2753" s="15">
        <f>D2750*Setup!$B$5</f>
        <v/>
      </c>
      <c r="F2753" s="15">
        <f>D2750-E2750</f>
        <v/>
      </c>
      <c r="G2753" s="15" t="n"/>
      <c r="H2753" s="15" t="n"/>
      <c r="I2753" s="15" t="n"/>
      <c r="J2753" s="15">
        <f>C2750+F2750+G2750-I2750</f>
        <v/>
      </c>
      <c r="K2753" s="15" t="n"/>
      <c r="L2753" s="15">
        <f>K2750*Setup!$B$6</f>
        <v/>
      </c>
      <c r="M2753" s="15">
        <f>J2750-L2750</f>
        <v/>
      </c>
      <c r="N2753" s="21" t="n"/>
    </row>
    <row r="2754">
      <c r="A2754" s="295" t="n"/>
      <c r="B2754" s="14" t="n"/>
      <c r="C2754" s="15" t="n"/>
      <c r="D2754" s="15" t="n"/>
      <c r="E2754" s="15">
        <f>D2751*Setup!$B$5</f>
        <v/>
      </c>
      <c r="F2754" s="15">
        <f>D2751-E2751</f>
        <v/>
      </c>
      <c r="G2754" s="15" t="n"/>
      <c r="H2754" s="15" t="n"/>
      <c r="I2754" s="15" t="n"/>
      <c r="J2754" s="15">
        <f>C2751+F2751+G2751-I2751</f>
        <v/>
      </c>
      <c r="K2754" s="15" t="n"/>
      <c r="L2754" s="15">
        <f>K2751*Setup!$B$6</f>
        <v/>
      </c>
      <c r="M2754" s="15">
        <f>J2751-L2751</f>
        <v/>
      </c>
      <c r="N2754" s="21" t="n"/>
    </row>
    <row r="2755">
      <c r="A2755" s="295" t="n"/>
      <c r="B2755" s="14" t="n"/>
      <c r="C2755" s="15" t="n"/>
      <c r="D2755" s="15" t="n"/>
      <c r="E2755" s="15">
        <f>D2752*Setup!$B$5</f>
        <v/>
      </c>
      <c r="F2755" s="15">
        <f>D2752-E2752</f>
        <v/>
      </c>
      <c r="G2755" s="15" t="n"/>
      <c r="H2755" s="15" t="n"/>
      <c r="I2755" s="15" t="n"/>
      <c r="J2755" s="15">
        <f>C2752+F2752+G2752-I2752</f>
        <v/>
      </c>
      <c r="K2755" s="15" t="n"/>
      <c r="L2755" s="15">
        <f>K2752*Setup!$B$6</f>
        <v/>
      </c>
      <c r="M2755" s="15">
        <f>J2752-L2752</f>
        <v/>
      </c>
      <c r="N2755" s="21" t="n"/>
    </row>
    <row r="2756">
      <c r="A2756" s="295" t="n"/>
      <c r="B2756" s="14" t="n"/>
      <c r="C2756" s="15" t="n"/>
      <c r="D2756" s="15" t="n"/>
      <c r="E2756" s="15">
        <f>D2753*Setup!$B$5</f>
        <v/>
      </c>
      <c r="F2756" s="15">
        <f>D2753-E2753</f>
        <v/>
      </c>
      <c r="G2756" s="15" t="n"/>
      <c r="H2756" s="15" t="n"/>
      <c r="I2756" s="15" t="n"/>
      <c r="J2756" s="15">
        <f>C2753+F2753+G2753-I2753</f>
        <v/>
      </c>
      <c r="K2756" s="15" t="n"/>
      <c r="L2756" s="15">
        <f>K2753*Setup!$B$6</f>
        <v/>
      </c>
      <c r="M2756" s="15">
        <f>J2753-L2753</f>
        <v/>
      </c>
      <c r="N2756" s="21" t="n"/>
    </row>
    <row r="2757">
      <c r="A2757" s="295" t="n"/>
      <c r="B2757" s="14" t="n"/>
      <c r="C2757" s="15" t="n"/>
      <c r="D2757" s="15" t="n"/>
      <c r="E2757" s="15">
        <f>D2754*Setup!$B$5</f>
        <v/>
      </c>
      <c r="F2757" s="15">
        <f>D2754-E2754</f>
        <v/>
      </c>
      <c r="G2757" s="15" t="n"/>
      <c r="H2757" s="15" t="n"/>
      <c r="I2757" s="15" t="n"/>
      <c r="J2757" s="15">
        <f>C2754+F2754+G2754-I2754</f>
        <v/>
      </c>
      <c r="K2757" s="15" t="n"/>
      <c r="L2757" s="15">
        <f>K2754*Setup!$B$6</f>
        <v/>
      </c>
      <c r="M2757" s="15">
        <f>J2754-L2754</f>
        <v/>
      </c>
      <c r="N2757" s="21" t="n"/>
    </row>
    <row r="2758">
      <c r="A2758" s="295" t="n"/>
      <c r="B2758" s="14" t="n"/>
      <c r="C2758" s="15" t="n"/>
      <c r="D2758" s="15" t="n"/>
      <c r="E2758" s="15">
        <f>D2755*Setup!$B$5</f>
        <v/>
      </c>
      <c r="F2758" s="15">
        <f>D2755-E2755</f>
        <v/>
      </c>
      <c r="G2758" s="15" t="n"/>
      <c r="H2758" s="15" t="n"/>
      <c r="I2758" s="15" t="n"/>
      <c r="J2758" s="15">
        <f>C2755+F2755+G2755-I2755</f>
        <v/>
      </c>
      <c r="K2758" s="15" t="n"/>
      <c r="L2758" s="15">
        <f>K2755*Setup!$B$6</f>
        <v/>
      </c>
      <c r="M2758" s="15">
        <f>J2755-L2755</f>
        <v/>
      </c>
      <c r="N2758" s="21" t="n"/>
    </row>
    <row r="2759">
      <c r="A2759" s="295" t="n"/>
      <c r="B2759" s="14" t="n"/>
      <c r="C2759" s="15" t="n"/>
      <c r="D2759" s="15" t="n"/>
      <c r="E2759" s="15">
        <f>D2756*Setup!$B$5</f>
        <v/>
      </c>
      <c r="F2759" s="15">
        <f>D2756-E2756</f>
        <v/>
      </c>
      <c r="G2759" s="15" t="n"/>
      <c r="H2759" s="15" t="n"/>
      <c r="I2759" s="15" t="n"/>
      <c r="J2759" s="15">
        <f>C2756+F2756+G2756-I2756</f>
        <v/>
      </c>
      <c r="K2759" s="15" t="n"/>
      <c r="L2759" s="15">
        <f>K2756*Setup!$B$6</f>
        <v/>
      </c>
      <c r="M2759" s="15">
        <f>J2756-L2756</f>
        <v/>
      </c>
      <c r="N2759" s="21" t="n"/>
    </row>
    <row r="2760">
      <c r="A2760" s="295" t="n"/>
      <c r="B2760" s="14" t="n"/>
      <c r="C2760" s="15" t="n"/>
      <c r="D2760" s="15" t="n"/>
      <c r="E2760" s="15">
        <f>D2757*Setup!$B$5</f>
        <v/>
      </c>
      <c r="F2760" s="15">
        <f>D2757-E2757</f>
        <v/>
      </c>
      <c r="G2760" s="15" t="n"/>
      <c r="H2760" s="15" t="n"/>
      <c r="I2760" s="15" t="n"/>
      <c r="J2760" s="15">
        <f>C2757+F2757+G2757-I2757</f>
        <v/>
      </c>
      <c r="K2760" s="15" t="n"/>
      <c r="L2760" s="15">
        <f>K2757*Setup!$B$6</f>
        <v/>
      </c>
      <c r="M2760" s="15">
        <f>J2757-L2757</f>
        <v/>
      </c>
      <c r="N2760" s="21" t="n"/>
    </row>
    <row r="2761">
      <c r="A2761" s="295" t="n"/>
      <c r="B2761" s="14" t="n"/>
      <c r="C2761" s="15" t="n"/>
      <c r="D2761" s="15" t="n"/>
      <c r="E2761" s="15">
        <f>D2758*Setup!$B$5</f>
        <v/>
      </c>
      <c r="F2761" s="15">
        <f>D2758-E2758</f>
        <v/>
      </c>
      <c r="G2761" s="15" t="n"/>
      <c r="H2761" s="15" t="n"/>
      <c r="I2761" s="15" t="n"/>
      <c r="J2761" s="15">
        <f>C2758+F2758+G2758-I2758</f>
        <v/>
      </c>
      <c r="K2761" s="15" t="n"/>
      <c r="L2761" s="15">
        <f>K2758*Setup!$B$6</f>
        <v/>
      </c>
      <c r="M2761" s="15">
        <f>J2758-L2758</f>
        <v/>
      </c>
      <c r="N2761" s="21" t="n"/>
    </row>
    <row r="2762">
      <c r="A2762" s="295" t="n"/>
      <c r="B2762" s="14" t="n"/>
      <c r="C2762" s="15" t="n"/>
      <c r="D2762" s="15" t="n"/>
      <c r="E2762" s="15">
        <f>D2759*Setup!$B$5</f>
        <v/>
      </c>
      <c r="F2762" s="15">
        <f>D2759-E2759</f>
        <v/>
      </c>
      <c r="G2762" s="15" t="n"/>
      <c r="H2762" s="15" t="n"/>
      <c r="I2762" s="15" t="n"/>
      <c r="J2762" s="15">
        <f>C2759+F2759+G2759-I2759</f>
        <v/>
      </c>
      <c r="K2762" s="15" t="n"/>
      <c r="L2762" s="15">
        <f>K2759*Setup!$B$6</f>
        <v/>
      </c>
      <c r="M2762" s="15">
        <f>J2759-L2759</f>
        <v/>
      </c>
      <c r="N2762" s="21" t="n"/>
    </row>
    <row r="2763">
      <c r="A2763" s="295" t="n"/>
      <c r="B2763" s="14" t="n"/>
      <c r="C2763" s="15" t="n"/>
      <c r="D2763" s="15" t="n"/>
      <c r="E2763" s="15">
        <f>D2760*Setup!$B$5</f>
        <v/>
      </c>
      <c r="F2763" s="15">
        <f>D2760-E2760</f>
        <v/>
      </c>
      <c r="G2763" s="15" t="n"/>
      <c r="H2763" s="15" t="n"/>
      <c r="I2763" s="15" t="n"/>
      <c r="J2763" s="15">
        <f>C2760+F2760+G2760-I2760</f>
        <v/>
      </c>
      <c r="K2763" s="15" t="n"/>
      <c r="L2763" s="15">
        <f>K2760*Setup!$B$6</f>
        <v/>
      </c>
      <c r="M2763" s="15">
        <f>J2760-L2760</f>
        <v/>
      </c>
      <c r="N2763" s="21" t="n"/>
    </row>
    <row r="2764">
      <c r="A2764" s="295" t="n"/>
      <c r="B2764" s="14" t="n"/>
      <c r="C2764" s="15" t="n"/>
      <c r="D2764" s="15" t="n"/>
      <c r="E2764" s="15">
        <f>D2761*Setup!$B$5</f>
        <v/>
      </c>
      <c r="F2764" s="15">
        <f>D2761-E2761</f>
        <v/>
      </c>
      <c r="G2764" s="15" t="n"/>
      <c r="H2764" s="15" t="n"/>
      <c r="I2764" s="15" t="n"/>
      <c r="J2764" s="15">
        <f>C2761+F2761+G2761-I2761</f>
        <v/>
      </c>
      <c r="K2764" s="15" t="n"/>
      <c r="L2764" s="15">
        <f>K2761*Setup!$B$6</f>
        <v/>
      </c>
      <c r="M2764" s="15">
        <f>J2761-L2761</f>
        <v/>
      </c>
      <c r="N2764" s="21" t="n"/>
    </row>
    <row r="2765">
      <c r="A2765" s="295" t="n"/>
      <c r="B2765" s="14" t="n"/>
      <c r="C2765" s="15" t="n"/>
      <c r="D2765" s="15" t="n"/>
      <c r="E2765" s="15">
        <f>D2762*Setup!$B$5</f>
        <v/>
      </c>
      <c r="F2765" s="15">
        <f>D2762-E2762</f>
        <v/>
      </c>
      <c r="G2765" s="15" t="n"/>
      <c r="H2765" s="15" t="n"/>
      <c r="I2765" s="15" t="n"/>
      <c r="J2765" s="15">
        <f>C2762+F2762+G2762-I2762</f>
        <v/>
      </c>
      <c r="K2765" s="15" t="n"/>
      <c r="L2765" s="15">
        <f>K2762*Setup!$B$6</f>
        <v/>
      </c>
      <c r="M2765" s="15">
        <f>J2762-L2762</f>
        <v/>
      </c>
      <c r="N2765" s="21" t="n"/>
    </row>
    <row r="2766">
      <c r="A2766" s="295" t="n"/>
      <c r="B2766" s="14" t="n"/>
      <c r="C2766" s="15" t="n"/>
      <c r="D2766" s="15" t="n"/>
      <c r="E2766" s="15">
        <f>D2763*Setup!$B$5</f>
        <v/>
      </c>
      <c r="F2766" s="15">
        <f>D2763-E2763</f>
        <v/>
      </c>
      <c r="G2766" s="15" t="n"/>
      <c r="H2766" s="15" t="n"/>
      <c r="I2766" s="15" t="n"/>
      <c r="J2766" s="15">
        <f>C2763+F2763+G2763-I2763</f>
        <v/>
      </c>
      <c r="K2766" s="15" t="n"/>
      <c r="L2766" s="15">
        <f>K2763*Setup!$B$6</f>
        <v/>
      </c>
      <c r="M2766" s="15">
        <f>J2763-L2763</f>
        <v/>
      </c>
      <c r="N2766" s="21" t="n"/>
    </row>
    <row r="2767">
      <c r="A2767" s="295" t="n"/>
      <c r="B2767" s="14" t="n"/>
      <c r="C2767" s="15" t="n"/>
      <c r="D2767" s="15" t="n"/>
      <c r="E2767" s="15">
        <f>D2764*Setup!$B$5</f>
        <v/>
      </c>
      <c r="F2767" s="15">
        <f>D2764-E2764</f>
        <v/>
      </c>
      <c r="G2767" s="15" t="n"/>
      <c r="H2767" s="15" t="n"/>
      <c r="I2767" s="15" t="n"/>
      <c r="J2767" s="15">
        <f>C2764+F2764+G2764-I2764</f>
        <v/>
      </c>
      <c r="K2767" s="15" t="n"/>
      <c r="L2767" s="15">
        <f>K2764*Setup!$B$6</f>
        <v/>
      </c>
      <c r="M2767" s="15">
        <f>J2764-L2764</f>
        <v/>
      </c>
      <c r="N2767" s="21" t="n"/>
    </row>
    <row r="2768">
      <c r="A2768" s="295" t="n"/>
      <c r="B2768" s="14" t="n"/>
      <c r="C2768" s="15" t="n"/>
      <c r="D2768" s="15" t="n"/>
      <c r="E2768" s="15">
        <f>D2765*Setup!$B$5</f>
        <v/>
      </c>
      <c r="F2768" s="15">
        <f>D2765-E2765</f>
        <v/>
      </c>
      <c r="G2768" s="15" t="n"/>
      <c r="H2768" s="15" t="n"/>
      <c r="I2768" s="15" t="n"/>
      <c r="J2768" s="15">
        <f>C2765+F2765+G2765-I2765</f>
        <v/>
      </c>
      <c r="K2768" s="15" t="n"/>
      <c r="L2768" s="15">
        <f>K2765*Setup!$B$6</f>
        <v/>
      </c>
      <c r="M2768" s="15">
        <f>J2765-L2765</f>
        <v/>
      </c>
      <c r="N2768" s="21" t="n"/>
    </row>
    <row r="2769">
      <c r="A2769" s="295" t="n"/>
      <c r="B2769" s="14" t="n"/>
      <c r="C2769" s="15" t="n"/>
      <c r="D2769" s="15" t="n"/>
      <c r="E2769" s="15">
        <f>D2766*Setup!$B$5</f>
        <v/>
      </c>
      <c r="F2769" s="15">
        <f>D2766-E2766</f>
        <v/>
      </c>
      <c r="G2769" s="15" t="n"/>
      <c r="H2769" s="15" t="n"/>
      <c r="I2769" s="15" t="n"/>
      <c r="J2769" s="15">
        <f>C2766+F2766+G2766-I2766</f>
        <v/>
      </c>
      <c r="K2769" s="15" t="n"/>
      <c r="L2769" s="15">
        <f>K2766*Setup!$B$6</f>
        <v/>
      </c>
      <c r="M2769" s="15">
        <f>J2766-L2766</f>
        <v/>
      </c>
      <c r="N2769" s="21" t="n"/>
    </row>
    <row r="2770">
      <c r="A2770" s="295" t="n"/>
      <c r="B2770" s="14" t="n"/>
      <c r="C2770" s="15" t="n"/>
      <c r="D2770" s="15" t="n"/>
      <c r="E2770" s="15">
        <f>D2767*Setup!$B$5</f>
        <v/>
      </c>
      <c r="F2770" s="15">
        <f>D2767-E2767</f>
        <v/>
      </c>
      <c r="G2770" s="15" t="n"/>
      <c r="H2770" s="15" t="n"/>
      <c r="I2770" s="15" t="n"/>
      <c r="J2770" s="15">
        <f>C2767+F2767+G2767-I2767</f>
        <v/>
      </c>
      <c r="K2770" s="15" t="n"/>
      <c r="L2770" s="15">
        <f>K2767*Setup!$B$6</f>
        <v/>
      </c>
      <c r="M2770" s="15">
        <f>J2767-L2767</f>
        <v/>
      </c>
      <c r="N2770" s="21" t="n"/>
    </row>
    <row r="2771">
      <c r="A2771" s="295" t="n"/>
      <c r="B2771" s="14" t="n"/>
      <c r="C2771" s="15" t="n"/>
      <c r="D2771" s="15" t="n"/>
      <c r="E2771" s="15">
        <f>D2768*Setup!$B$5</f>
        <v/>
      </c>
      <c r="F2771" s="15">
        <f>D2768-E2768</f>
        <v/>
      </c>
      <c r="G2771" s="15" t="n"/>
      <c r="H2771" s="15" t="n"/>
      <c r="I2771" s="15" t="n"/>
      <c r="J2771" s="15">
        <f>C2768+F2768+G2768-I2768</f>
        <v/>
      </c>
      <c r="K2771" s="15" t="n"/>
      <c r="L2771" s="15">
        <f>K2768*Setup!$B$6</f>
        <v/>
      </c>
      <c r="M2771" s="15">
        <f>J2768-L2768</f>
        <v/>
      </c>
      <c r="N2771" s="21" t="n"/>
    </row>
    <row r="2772">
      <c r="A2772" s="295" t="n"/>
      <c r="B2772" s="14" t="n"/>
      <c r="C2772" s="15" t="n"/>
      <c r="D2772" s="15" t="n"/>
      <c r="E2772" s="15">
        <f>D2769*Setup!$B$5</f>
        <v/>
      </c>
      <c r="F2772" s="15">
        <f>D2769-E2769</f>
        <v/>
      </c>
      <c r="G2772" s="15" t="n"/>
      <c r="H2772" s="15" t="n"/>
      <c r="I2772" s="15" t="n"/>
      <c r="J2772" s="15">
        <f>C2769+F2769+G2769-I2769</f>
        <v/>
      </c>
      <c r="K2772" s="15" t="n"/>
      <c r="L2772" s="15">
        <f>K2769*Setup!$B$6</f>
        <v/>
      </c>
      <c r="M2772" s="15">
        <f>J2769-L2769</f>
        <v/>
      </c>
      <c r="N2772" s="21" t="n"/>
    </row>
    <row r="2773">
      <c r="A2773" s="295" t="n"/>
      <c r="B2773" s="14" t="n"/>
      <c r="C2773" s="15" t="n"/>
      <c r="D2773" s="15" t="n"/>
      <c r="E2773" s="15">
        <f>D2770*Setup!$B$5</f>
        <v/>
      </c>
      <c r="F2773" s="15">
        <f>D2770-E2770</f>
        <v/>
      </c>
      <c r="G2773" s="15" t="n"/>
      <c r="H2773" s="15" t="n"/>
      <c r="I2773" s="15" t="n"/>
      <c r="J2773" s="15">
        <f>C2770+F2770+G2770-I2770</f>
        <v/>
      </c>
      <c r="K2773" s="15" t="n"/>
      <c r="L2773" s="15">
        <f>K2770*Setup!$B$6</f>
        <v/>
      </c>
      <c r="M2773" s="15">
        <f>J2770-L2770</f>
        <v/>
      </c>
      <c r="N2773" s="21" t="n"/>
    </row>
    <row r="2774">
      <c r="A2774" s="295" t="n"/>
      <c r="B2774" s="14" t="n"/>
      <c r="C2774" s="15" t="n"/>
      <c r="D2774" s="15" t="n"/>
      <c r="E2774" s="15">
        <f>D2771*Setup!$B$5</f>
        <v/>
      </c>
      <c r="F2774" s="15">
        <f>D2771-E2771</f>
        <v/>
      </c>
      <c r="G2774" s="15" t="n"/>
      <c r="H2774" s="15" t="n"/>
      <c r="I2774" s="15" t="n"/>
      <c r="J2774" s="15">
        <f>C2771+F2771+G2771-I2771</f>
        <v/>
      </c>
      <c r="K2774" s="15" t="n"/>
      <c r="L2774" s="15">
        <f>K2771*Setup!$B$6</f>
        <v/>
      </c>
      <c r="M2774" s="15">
        <f>J2771-L2771</f>
        <v/>
      </c>
      <c r="N2774" s="21" t="n"/>
    </row>
    <row r="2775">
      <c r="A2775" s="295" t="n"/>
      <c r="B2775" s="14" t="n"/>
      <c r="C2775" s="15" t="n"/>
      <c r="D2775" s="15" t="n"/>
      <c r="E2775" s="15">
        <f>D2772*Setup!$B$5</f>
        <v/>
      </c>
      <c r="F2775" s="15">
        <f>D2772-E2772</f>
        <v/>
      </c>
      <c r="G2775" s="15" t="n"/>
      <c r="H2775" s="15" t="n"/>
      <c r="I2775" s="15" t="n"/>
      <c r="J2775" s="15">
        <f>C2772+F2772+G2772-I2772</f>
        <v/>
      </c>
      <c r="K2775" s="15" t="n"/>
      <c r="L2775" s="15">
        <f>K2772*Setup!$B$6</f>
        <v/>
      </c>
      <c r="M2775" s="15">
        <f>J2772-L2772</f>
        <v/>
      </c>
      <c r="N2775" s="21" t="n"/>
    </row>
    <row r="2776">
      <c r="A2776" s="295" t="n"/>
      <c r="B2776" s="14" t="n"/>
      <c r="C2776" s="15" t="n"/>
      <c r="D2776" s="15" t="n"/>
      <c r="E2776" s="15">
        <f>D2773*Setup!$B$5</f>
        <v/>
      </c>
      <c r="F2776" s="15">
        <f>D2773-E2773</f>
        <v/>
      </c>
      <c r="G2776" s="15" t="n"/>
      <c r="H2776" s="15" t="n"/>
      <c r="I2776" s="15" t="n"/>
      <c r="J2776" s="15">
        <f>C2773+F2773+G2773-I2773</f>
        <v/>
      </c>
      <c r="K2776" s="15" t="n"/>
      <c r="L2776" s="15">
        <f>K2773*Setup!$B$6</f>
        <v/>
      </c>
      <c r="M2776" s="15">
        <f>J2773-L2773</f>
        <v/>
      </c>
      <c r="N2776" s="21" t="n"/>
    </row>
    <row r="2777">
      <c r="A2777" s="295" t="n"/>
      <c r="B2777" s="14" t="n"/>
      <c r="C2777" s="15" t="n"/>
      <c r="D2777" s="15" t="n"/>
      <c r="E2777" s="15">
        <f>D2774*Setup!$B$5</f>
        <v/>
      </c>
      <c r="F2777" s="15">
        <f>D2774-E2774</f>
        <v/>
      </c>
      <c r="G2777" s="15" t="n"/>
      <c r="H2777" s="15" t="n"/>
      <c r="I2777" s="15" t="n"/>
      <c r="J2777" s="15">
        <f>C2774+F2774+G2774-I2774</f>
        <v/>
      </c>
      <c r="K2777" s="15" t="n"/>
      <c r="L2777" s="15">
        <f>K2774*Setup!$B$6</f>
        <v/>
      </c>
      <c r="M2777" s="15">
        <f>J2774-L2774</f>
        <v/>
      </c>
      <c r="N2777" s="21" t="n"/>
    </row>
    <row r="2778">
      <c r="A2778" s="295" t="n"/>
      <c r="B2778" s="14" t="n"/>
      <c r="C2778" s="15" t="n"/>
      <c r="D2778" s="15" t="n"/>
      <c r="E2778" s="15">
        <f>D2775*Setup!$B$5</f>
        <v/>
      </c>
      <c r="F2778" s="15">
        <f>D2775-E2775</f>
        <v/>
      </c>
      <c r="G2778" s="15" t="n"/>
      <c r="H2778" s="15" t="n"/>
      <c r="I2778" s="15" t="n"/>
      <c r="J2778" s="15">
        <f>C2775+F2775+G2775-I2775</f>
        <v/>
      </c>
      <c r="K2778" s="15" t="n"/>
      <c r="L2778" s="15">
        <f>K2775*Setup!$B$6</f>
        <v/>
      </c>
      <c r="M2778" s="15">
        <f>J2775-L2775</f>
        <v/>
      </c>
      <c r="N2778" s="21" t="n"/>
    </row>
    <row r="2779">
      <c r="A2779" s="295" t="n"/>
      <c r="B2779" s="14" t="n"/>
      <c r="C2779" s="15" t="n"/>
      <c r="D2779" s="15" t="n"/>
      <c r="E2779" s="15">
        <f>D2776*Setup!$B$5</f>
        <v/>
      </c>
      <c r="F2779" s="15">
        <f>D2776-E2776</f>
        <v/>
      </c>
      <c r="G2779" s="15" t="n"/>
      <c r="H2779" s="15" t="n"/>
      <c r="I2779" s="15" t="n"/>
      <c r="J2779" s="15">
        <f>C2776+F2776+G2776-I2776</f>
        <v/>
      </c>
      <c r="K2779" s="15" t="n"/>
      <c r="L2779" s="15">
        <f>K2776*Setup!$B$6</f>
        <v/>
      </c>
      <c r="M2779" s="15">
        <f>J2776-L2776</f>
        <v/>
      </c>
      <c r="N2779" s="21" t="n"/>
    </row>
    <row r="2780">
      <c r="A2780" s="295" t="n"/>
      <c r="B2780" s="14" t="n"/>
      <c r="C2780" s="15" t="n"/>
      <c r="D2780" s="15" t="n"/>
      <c r="E2780" s="15">
        <f>D2777*Setup!$B$5</f>
        <v/>
      </c>
      <c r="F2780" s="15">
        <f>D2777-E2777</f>
        <v/>
      </c>
      <c r="G2780" s="15" t="n"/>
      <c r="H2780" s="15" t="n"/>
      <c r="I2780" s="15" t="n"/>
      <c r="J2780" s="15">
        <f>C2777+F2777+G2777-I2777</f>
        <v/>
      </c>
      <c r="K2780" s="15" t="n"/>
      <c r="L2780" s="15">
        <f>K2777*Setup!$B$6</f>
        <v/>
      </c>
      <c r="M2780" s="15">
        <f>J2777-L2777</f>
        <v/>
      </c>
      <c r="N2780" s="21" t="n"/>
    </row>
    <row r="2781">
      <c r="A2781" s="295" t="n"/>
      <c r="B2781" s="14" t="n"/>
      <c r="C2781" s="15" t="n"/>
      <c r="D2781" s="15" t="n"/>
      <c r="E2781" s="15">
        <f>D2778*Setup!$B$5</f>
        <v/>
      </c>
      <c r="F2781" s="15">
        <f>D2778-E2778</f>
        <v/>
      </c>
      <c r="G2781" s="15" t="n"/>
      <c r="H2781" s="15" t="n"/>
      <c r="I2781" s="15" t="n"/>
      <c r="J2781" s="15">
        <f>C2778+F2778+G2778-I2778</f>
        <v/>
      </c>
      <c r="K2781" s="15" t="n"/>
      <c r="L2781" s="15">
        <f>K2778*Setup!$B$6</f>
        <v/>
      </c>
      <c r="M2781" s="15">
        <f>J2778-L2778</f>
        <v/>
      </c>
      <c r="N2781" s="21" t="n"/>
    </row>
    <row r="2782">
      <c r="A2782" s="295" t="n"/>
      <c r="B2782" s="14" t="n"/>
      <c r="C2782" s="15" t="n"/>
      <c r="D2782" s="15" t="n"/>
      <c r="E2782" s="15">
        <f>D2779*Setup!$B$5</f>
        <v/>
      </c>
      <c r="F2782" s="15">
        <f>D2779-E2779</f>
        <v/>
      </c>
      <c r="G2782" s="15" t="n"/>
      <c r="H2782" s="15" t="n"/>
      <c r="I2782" s="15" t="n"/>
      <c r="J2782" s="15">
        <f>C2779+F2779+G2779-I2779</f>
        <v/>
      </c>
      <c r="K2782" s="15" t="n"/>
      <c r="L2782" s="15">
        <f>K2779*Setup!$B$6</f>
        <v/>
      </c>
      <c r="M2782" s="15">
        <f>J2779-L2779</f>
        <v/>
      </c>
      <c r="N2782" s="21" t="n"/>
    </row>
    <row r="2783">
      <c r="A2783" s="295" t="n"/>
      <c r="B2783" s="14" t="n"/>
      <c r="C2783" s="15" t="n"/>
      <c r="D2783" s="15" t="n"/>
      <c r="E2783" s="15">
        <f>D2780*Setup!$B$5</f>
        <v/>
      </c>
      <c r="F2783" s="15">
        <f>D2780-E2780</f>
        <v/>
      </c>
      <c r="G2783" s="15" t="n"/>
      <c r="H2783" s="15" t="n"/>
      <c r="I2783" s="15" t="n"/>
      <c r="J2783" s="15">
        <f>C2780+F2780+G2780-I2780</f>
        <v/>
      </c>
      <c r="K2783" s="15" t="n"/>
      <c r="L2783" s="15">
        <f>K2780*Setup!$B$6</f>
        <v/>
      </c>
      <c r="M2783" s="15">
        <f>J2780-L2780</f>
        <v/>
      </c>
      <c r="N2783" s="21" t="n"/>
    </row>
    <row r="2784">
      <c r="A2784" s="295" t="n"/>
      <c r="B2784" s="14" t="n"/>
      <c r="C2784" s="15" t="n"/>
      <c r="D2784" s="15" t="n"/>
      <c r="E2784" s="15">
        <f>D2781*Setup!$B$5</f>
        <v/>
      </c>
      <c r="F2784" s="15">
        <f>D2781-E2781</f>
        <v/>
      </c>
      <c r="G2784" s="15" t="n"/>
      <c r="H2784" s="15" t="n"/>
      <c r="I2784" s="15" t="n"/>
      <c r="J2784" s="15">
        <f>C2781+F2781+G2781-I2781</f>
        <v/>
      </c>
      <c r="K2784" s="15" t="n"/>
      <c r="L2784" s="15">
        <f>K2781*Setup!$B$6</f>
        <v/>
      </c>
      <c r="M2784" s="15">
        <f>J2781-L2781</f>
        <v/>
      </c>
      <c r="N2784" s="21" t="n"/>
    </row>
    <row r="2785">
      <c r="A2785" s="295" t="n"/>
      <c r="B2785" s="14" t="n"/>
      <c r="C2785" s="15" t="n"/>
      <c r="D2785" s="15" t="n"/>
      <c r="E2785" s="15">
        <f>D2782*Setup!$B$5</f>
        <v/>
      </c>
      <c r="F2785" s="15">
        <f>D2782-E2782</f>
        <v/>
      </c>
      <c r="G2785" s="15" t="n"/>
      <c r="H2785" s="15" t="n"/>
      <c r="I2785" s="15" t="n"/>
      <c r="J2785" s="15">
        <f>C2782+F2782+G2782-I2782</f>
        <v/>
      </c>
      <c r="K2785" s="15" t="n"/>
      <c r="L2785" s="15">
        <f>K2782*Setup!$B$6</f>
        <v/>
      </c>
      <c r="M2785" s="15">
        <f>J2782-L2782</f>
        <v/>
      </c>
      <c r="N2785" s="21" t="n"/>
    </row>
    <row r="2786">
      <c r="A2786" s="295" t="n"/>
      <c r="B2786" s="14" t="n"/>
      <c r="C2786" s="15" t="n"/>
      <c r="D2786" s="15" t="n"/>
      <c r="E2786" s="15">
        <f>D2783*Setup!$B$5</f>
        <v/>
      </c>
      <c r="F2786" s="15">
        <f>D2783-E2783</f>
        <v/>
      </c>
      <c r="G2786" s="15" t="n"/>
      <c r="H2786" s="15" t="n"/>
      <c r="I2786" s="15" t="n"/>
      <c r="J2786" s="15">
        <f>C2783+F2783+G2783-I2783</f>
        <v/>
      </c>
      <c r="K2786" s="15" t="n"/>
      <c r="L2786" s="15">
        <f>K2783*Setup!$B$6</f>
        <v/>
      </c>
      <c r="M2786" s="15">
        <f>J2783-L2783</f>
        <v/>
      </c>
      <c r="N2786" s="21" t="n"/>
    </row>
    <row r="2787">
      <c r="A2787" s="295" t="n"/>
      <c r="B2787" s="14" t="n"/>
      <c r="C2787" s="15" t="n"/>
      <c r="D2787" s="15" t="n"/>
      <c r="E2787" s="15">
        <f>D2784*Setup!$B$5</f>
        <v/>
      </c>
      <c r="F2787" s="15">
        <f>D2784-E2784</f>
        <v/>
      </c>
      <c r="G2787" s="15" t="n"/>
      <c r="H2787" s="15" t="n"/>
      <c r="I2787" s="15" t="n"/>
      <c r="J2787" s="15">
        <f>C2784+F2784+G2784-I2784</f>
        <v/>
      </c>
      <c r="K2787" s="15" t="n"/>
      <c r="L2787" s="15">
        <f>K2784*Setup!$B$6</f>
        <v/>
      </c>
      <c r="M2787" s="15">
        <f>J2784-L2784</f>
        <v/>
      </c>
      <c r="N2787" s="21" t="n"/>
    </row>
    <row r="2788">
      <c r="A2788" s="295" t="n"/>
      <c r="B2788" s="14" t="n"/>
      <c r="C2788" s="15" t="n"/>
      <c r="D2788" s="15" t="n"/>
      <c r="E2788" s="15">
        <f>D2785*Setup!$B$5</f>
        <v/>
      </c>
      <c r="F2788" s="15">
        <f>D2785-E2785</f>
        <v/>
      </c>
      <c r="G2788" s="15" t="n"/>
      <c r="H2788" s="15" t="n"/>
      <c r="I2788" s="15" t="n"/>
      <c r="J2788" s="15">
        <f>C2785+F2785+G2785-I2785</f>
        <v/>
      </c>
      <c r="K2788" s="15" t="n"/>
      <c r="L2788" s="15">
        <f>K2785*Setup!$B$6</f>
        <v/>
      </c>
      <c r="M2788" s="15">
        <f>J2785-L2785</f>
        <v/>
      </c>
      <c r="N2788" s="21" t="n"/>
    </row>
    <row r="2789">
      <c r="A2789" s="295" t="n"/>
      <c r="B2789" s="14" t="n"/>
      <c r="C2789" s="15" t="n"/>
      <c r="D2789" s="15" t="n"/>
      <c r="E2789" s="15">
        <f>D2786*Setup!$B$5</f>
        <v/>
      </c>
      <c r="F2789" s="15">
        <f>D2786-E2786</f>
        <v/>
      </c>
      <c r="G2789" s="15" t="n"/>
      <c r="H2789" s="15" t="n"/>
      <c r="I2789" s="15" t="n"/>
      <c r="J2789" s="15">
        <f>C2786+F2786+G2786-I2786</f>
        <v/>
      </c>
      <c r="K2789" s="15" t="n"/>
      <c r="L2789" s="15">
        <f>K2786*Setup!$B$6</f>
        <v/>
      </c>
      <c r="M2789" s="15">
        <f>J2786-L2786</f>
        <v/>
      </c>
      <c r="N2789" s="21" t="n"/>
    </row>
    <row r="2790">
      <c r="A2790" s="295" t="n"/>
      <c r="B2790" s="14" t="n"/>
      <c r="C2790" s="15" t="n"/>
      <c r="D2790" s="15" t="n"/>
      <c r="E2790" s="15">
        <f>D2787*Setup!$B$5</f>
        <v/>
      </c>
      <c r="F2790" s="15">
        <f>D2787-E2787</f>
        <v/>
      </c>
      <c r="G2790" s="15" t="n"/>
      <c r="H2790" s="15" t="n"/>
      <c r="I2790" s="15" t="n"/>
      <c r="J2790" s="15">
        <f>C2787+F2787+G2787-I2787</f>
        <v/>
      </c>
      <c r="K2790" s="15" t="n"/>
      <c r="L2790" s="15">
        <f>K2787*Setup!$B$6</f>
        <v/>
      </c>
      <c r="M2790" s="15">
        <f>J2787-L2787</f>
        <v/>
      </c>
      <c r="N2790" s="21" t="n"/>
    </row>
    <row r="2791">
      <c r="A2791" s="295" t="n"/>
      <c r="B2791" s="14" t="n"/>
      <c r="C2791" s="15" t="n"/>
      <c r="D2791" s="15" t="n"/>
      <c r="E2791" s="15">
        <f>D2788*Setup!$B$5</f>
        <v/>
      </c>
      <c r="F2791" s="15">
        <f>D2788-E2788</f>
        <v/>
      </c>
      <c r="G2791" s="15" t="n"/>
      <c r="H2791" s="15" t="n"/>
      <c r="I2791" s="15" t="n"/>
      <c r="J2791" s="15">
        <f>C2788+F2788+G2788-I2788</f>
        <v/>
      </c>
      <c r="K2791" s="15" t="n"/>
      <c r="L2791" s="15">
        <f>K2788*Setup!$B$6</f>
        <v/>
      </c>
      <c r="M2791" s="15">
        <f>J2788-L2788</f>
        <v/>
      </c>
      <c r="N2791" s="21" t="n"/>
    </row>
    <row r="2792">
      <c r="A2792" s="295" t="n"/>
      <c r="B2792" s="14" t="n"/>
      <c r="C2792" s="15" t="n"/>
      <c r="D2792" s="15" t="n"/>
      <c r="E2792" s="15">
        <f>D2789*Setup!$B$5</f>
        <v/>
      </c>
      <c r="F2792" s="15">
        <f>D2789-E2789</f>
        <v/>
      </c>
      <c r="G2792" s="15" t="n"/>
      <c r="H2792" s="15" t="n"/>
      <c r="I2792" s="15" t="n"/>
      <c r="J2792" s="15">
        <f>C2789+F2789+G2789-I2789</f>
        <v/>
      </c>
      <c r="K2792" s="15" t="n"/>
      <c r="L2792" s="15">
        <f>K2789*Setup!$B$6</f>
        <v/>
      </c>
      <c r="M2792" s="15">
        <f>J2789-L2789</f>
        <v/>
      </c>
      <c r="N2792" s="21" t="n"/>
    </row>
    <row r="2793">
      <c r="A2793" s="295" t="n"/>
      <c r="B2793" s="14" t="n"/>
      <c r="C2793" s="15" t="n"/>
      <c r="D2793" s="15" t="n"/>
      <c r="E2793" s="15">
        <f>D2790*Setup!$B$5</f>
        <v/>
      </c>
      <c r="F2793" s="15">
        <f>D2790-E2790</f>
        <v/>
      </c>
      <c r="G2793" s="15" t="n"/>
      <c r="H2793" s="15" t="n"/>
      <c r="I2793" s="15" t="n"/>
      <c r="J2793" s="15">
        <f>C2790+F2790+G2790-I2790</f>
        <v/>
      </c>
      <c r="K2793" s="15" t="n"/>
      <c r="L2793" s="15">
        <f>K2790*Setup!$B$6</f>
        <v/>
      </c>
      <c r="M2793" s="15">
        <f>J2790-L2790</f>
        <v/>
      </c>
      <c r="N2793" s="21" t="n"/>
    </row>
    <row r="2794">
      <c r="A2794" s="295" t="n"/>
      <c r="B2794" s="14" t="n"/>
      <c r="C2794" s="15" t="n"/>
      <c r="D2794" s="15" t="n"/>
      <c r="E2794" s="15">
        <f>D2791*Setup!$B$5</f>
        <v/>
      </c>
      <c r="F2794" s="15">
        <f>D2791-E2791</f>
        <v/>
      </c>
      <c r="G2794" s="15" t="n"/>
      <c r="H2794" s="15" t="n"/>
      <c r="I2794" s="15" t="n"/>
      <c r="J2794" s="15">
        <f>C2791+F2791+G2791-I2791</f>
        <v/>
      </c>
      <c r="K2794" s="15" t="n"/>
      <c r="L2794" s="15">
        <f>K2791*Setup!$B$6</f>
        <v/>
      </c>
      <c r="M2794" s="15">
        <f>J2791-L2791</f>
        <v/>
      </c>
      <c r="N2794" s="21" t="n"/>
    </row>
    <row r="2795">
      <c r="A2795" s="295" t="n"/>
      <c r="B2795" s="14" t="n"/>
      <c r="C2795" s="15" t="n"/>
      <c r="D2795" s="15" t="n"/>
      <c r="E2795" s="15">
        <f>D2792*Setup!$B$5</f>
        <v/>
      </c>
      <c r="F2795" s="15">
        <f>D2792-E2792</f>
        <v/>
      </c>
      <c r="G2795" s="15" t="n"/>
      <c r="H2795" s="15" t="n"/>
      <c r="I2795" s="15" t="n"/>
      <c r="J2795" s="15">
        <f>C2792+F2792+G2792-I2792</f>
        <v/>
      </c>
      <c r="K2795" s="15" t="n"/>
      <c r="L2795" s="15">
        <f>K2792*Setup!$B$6</f>
        <v/>
      </c>
      <c r="M2795" s="15">
        <f>J2792-L2792</f>
        <v/>
      </c>
      <c r="N2795" s="21" t="n"/>
    </row>
    <row r="2796">
      <c r="A2796" s="295" t="n"/>
      <c r="B2796" s="14" t="n"/>
      <c r="C2796" s="15" t="n"/>
      <c r="D2796" s="15" t="n"/>
      <c r="E2796" s="15">
        <f>D2793*Setup!$B$5</f>
        <v/>
      </c>
      <c r="F2796" s="15">
        <f>D2793-E2793</f>
        <v/>
      </c>
      <c r="G2796" s="15" t="n"/>
      <c r="H2796" s="15" t="n"/>
      <c r="I2796" s="15" t="n"/>
      <c r="J2796" s="15">
        <f>C2793+F2793+G2793-I2793</f>
        <v/>
      </c>
      <c r="K2796" s="15" t="n"/>
      <c r="L2796" s="15">
        <f>K2793*Setup!$B$6</f>
        <v/>
      </c>
      <c r="M2796" s="15">
        <f>J2793-L2793</f>
        <v/>
      </c>
      <c r="N2796" s="21" t="n"/>
    </row>
    <row r="2797">
      <c r="A2797" s="295" t="n"/>
      <c r="B2797" s="14" t="n"/>
      <c r="C2797" s="15" t="n"/>
      <c r="D2797" s="15" t="n"/>
      <c r="E2797" s="15">
        <f>D2794*Setup!$B$5</f>
        <v/>
      </c>
      <c r="F2797" s="15">
        <f>D2794-E2794</f>
        <v/>
      </c>
      <c r="G2797" s="15" t="n"/>
      <c r="H2797" s="15" t="n"/>
      <c r="I2797" s="15" t="n"/>
      <c r="J2797" s="15">
        <f>C2794+F2794+G2794-I2794</f>
        <v/>
      </c>
      <c r="K2797" s="15" t="n"/>
      <c r="L2797" s="15">
        <f>K2794*Setup!$B$6</f>
        <v/>
      </c>
      <c r="M2797" s="15">
        <f>J2794-L2794</f>
        <v/>
      </c>
      <c r="N2797" s="21" t="n"/>
    </row>
    <row r="2798">
      <c r="A2798" s="295" t="n"/>
      <c r="B2798" s="14" t="n"/>
      <c r="C2798" s="15" t="n"/>
      <c r="D2798" s="15" t="n"/>
      <c r="E2798" s="15">
        <f>D2795*Setup!$B$5</f>
        <v/>
      </c>
      <c r="F2798" s="15">
        <f>D2795-E2795</f>
        <v/>
      </c>
      <c r="G2798" s="15" t="n"/>
      <c r="H2798" s="15" t="n"/>
      <c r="I2798" s="15" t="n"/>
      <c r="J2798" s="15">
        <f>C2795+F2795+G2795-I2795</f>
        <v/>
      </c>
      <c r="K2798" s="15" t="n"/>
      <c r="L2798" s="15">
        <f>K2795*Setup!$B$6</f>
        <v/>
      </c>
      <c r="M2798" s="15">
        <f>J2795-L2795</f>
        <v/>
      </c>
      <c r="N2798" s="21" t="n"/>
    </row>
    <row r="2799">
      <c r="A2799" s="295" t="n"/>
      <c r="B2799" s="14" t="n"/>
      <c r="C2799" s="15" t="n"/>
      <c r="D2799" s="15" t="n"/>
      <c r="E2799" s="15">
        <f>D2796*Setup!$B$5</f>
        <v/>
      </c>
      <c r="F2799" s="15">
        <f>D2796-E2796</f>
        <v/>
      </c>
      <c r="G2799" s="15" t="n"/>
      <c r="H2799" s="15" t="n"/>
      <c r="I2799" s="15" t="n"/>
      <c r="J2799" s="15">
        <f>C2796+F2796+G2796-I2796</f>
        <v/>
      </c>
      <c r="K2799" s="15" t="n"/>
      <c r="L2799" s="15">
        <f>K2796*Setup!$B$6</f>
        <v/>
      </c>
      <c r="M2799" s="15">
        <f>J2796-L2796</f>
        <v/>
      </c>
      <c r="N2799" s="21" t="n"/>
    </row>
    <row r="2800">
      <c r="A2800" s="295" t="n"/>
      <c r="B2800" s="14" t="n"/>
      <c r="C2800" s="15" t="n"/>
      <c r="D2800" s="15" t="n"/>
      <c r="E2800" s="15">
        <f>D2797*Setup!$B$5</f>
        <v/>
      </c>
      <c r="F2800" s="15">
        <f>D2797-E2797</f>
        <v/>
      </c>
      <c r="G2800" s="15" t="n"/>
      <c r="H2800" s="15" t="n"/>
      <c r="I2800" s="15" t="n"/>
      <c r="J2800" s="15">
        <f>C2797+F2797+G2797-I2797</f>
        <v/>
      </c>
      <c r="K2800" s="15" t="n"/>
      <c r="L2800" s="15">
        <f>K2797*Setup!$B$6</f>
        <v/>
      </c>
      <c r="M2800" s="15">
        <f>J2797-L2797</f>
        <v/>
      </c>
      <c r="N2800" s="21" t="n"/>
    </row>
    <row r="2801">
      <c r="A2801" s="295" t="n"/>
      <c r="B2801" s="14" t="n"/>
      <c r="C2801" s="15" t="n"/>
      <c r="D2801" s="15" t="n"/>
      <c r="E2801" s="15">
        <f>D2798*Setup!$B$5</f>
        <v/>
      </c>
      <c r="F2801" s="15">
        <f>D2798-E2798</f>
        <v/>
      </c>
      <c r="G2801" s="15" t="n"/>
      <c r="H2801" s="15" t="n"/>
      <c r="I2801" s="15" t="n"/>
      <c r="J2801" s="15">
        <f>C2798+F2798+G2798-I2798</f>
        <v/>
      </c>
      <c r="K2801" s="15" t="n"/>
      <c r="L2801" s="15">
        <f>K2798*Setup!$B$6</f>
        <v/>
      </c>
      <c r="M2801" s="15">
        <f>J2798-L2798</f>
        <v/>
      </c>
      <c r="N2801" s="21" t="n"/>
    </row>
    <row r="2802">
      <c r="A2802" s="295" t="n"/>
      <c r="B2802" s="14" t="n"/>
      <c r="C2802" s="15" t="n"/>
      <c r="D2802" s="15" t="n"/>
      <c r="E2802" s="15">
        <f>D2799*Setup!$B$5</f>
        <v/>
      </c>
      <c r="F2802" s="15">
        <f>D2799-E2799</f>
        <v/>
      </c>
      <c r="G2802" s="15" t="n"/>
      <c r="H2802" s="15" t="n"/>
      <c r="I2802" s="15" t="n"/>
      <c r="J2802" s="15">
        <f>C2799+F2799+G2799-I2799</f>
        <v/>
      </c>
      <c r="K2802" s="15" t="n"/>
      <c r="L2802" s="15">
        <f>K2799*Setup!$B$6</f>
        <v/>
      </c>
      <c r="M2802" s="15">
        <f>J2799-L2799</f>
        <v/>
      </c>
      <c r="N2802" s="21" t="n"/>
    </row>
    <row r="2803">
      <c r="A2803" s="295" t="n"/>
      <c r="B2803" s="14" t="n"/>
      <c r="C2803" s="15" t="n"/>
      <c r="D2803" s="15" t="n"/>
      <c r="E2803" s="15">
        <f>D2800*Setup!$B$5</f>
        <v/>
      </c>
      <c r="F2803" s="15">
        <f>D2800-E2800</f>
        <v/>
      </c>
      <c r="G2803" s="15" t="n"/>
      <c r="H2803" s="15" t="n"/>
      <c r="I2803" s="15" t="n"/>
      <c r="J2803" s="15">
        <f>C2800+F2800+G2800-I2800</f>
        <v/>
      </c>
      <c r="K2803" s="15" t="n"/>
      <c r="L2803" s="15">
        <f>K2800*Setup!$B$6</f>
        <v/>
      </c>
      <c r="M2803" s="15">
        <f>J2800-L2800</f>
        <v/>
      </c>
      <c r="N2803" s="21" t="n"/>
    </row>
    <row r="2804">
      <c r="A2804" s="295" t="n"/>
      <c r="B2804" s="14" t="n"/>
      <c r="C2804" s="15" t="n"/>
      <c r="D2804" s="15" t="n"/>
      <c r="E2804" s="15">
        <f>D2801*Setup!$B$5</f>
        <v/>
      </c>
      <c r="F2804" s="15">
        <f>D2801-E2801</f>
        <v/>
      </c>
      <c r="G2804" s="15" t="n"/>
      <c r="H2804" s="15" t="n"/>
      <c r="I2804" s="15" t="n"/>
      <c r="J2804" s="15">
        <f>C2801+F2801+G2801-I2801</f>
        <v/>
      </c>
      <c r="K2804" s="15" t="n"/>
      <c r="L2804" s="15">
        <f>K2801*Setup!$B$6</f>
        <v/>
      </c>
      <c r="M2804" s="15">
        <f>J2801-L2801</f>
        <v/>
      </c>
      <c r="N2804" s="21" t="n"/>
    </row>
    <row r="2805">
      <c r="A2805" s="295" t="n"/>
      <c r="B2805" s="14" t="n"/>
      <c r="C2805" s="15" t="n"/>
      <c r="D2805" s="15" t="n"/>
      <c r="E2805" s="15">
        <f>D2802*Setup!$B$5</f>
        <v/>
      </c>
      <c r="F2805" s="15">
        <f>D2802-E2802</f>
        <v/>
      </c>
      <c r="G2805" s="15" t="n"/>
      <c r="H2805" s="15" t="n"/>
      <c r="I2805" s="15" t="n"/>
      <c r="J2805" s="15">
        <f>C2802+F2802+G2802-I2802</f>
        <v/>
      </c>
      <c r="K2805" s="15" t="n"/>
      <c r="L2805" s="15">
        <f>K2802*Setup!$B$6</f>
        <v/>
      </c>
      <c r="M2805" s="15">
        <f>J2802-L2802</f>
        <v/>
      </c>
      <c r="N2805" s="21" t="n"/>
    </row>
    <row r="2806">
      <c r="A2806" s="295" t="n"/>
      <c r="B2806" s="14" t="n"/>
      <c r="C2806" s="15" t="n"/>
      <c r="D2806" s="15" t="n"/>
      <c r="E2806" s="15">
        <f>D2803*Setup!$B$5</f>
        <v/>
      </c>
      <c r="F2806" s="15">
        <f>D2803-E2803</f>
        <v/>
      </c>
      <c r="G2806" s="15" t="n"/>
      <c r="H2806" s="15" t="n"/>
      <c r="I2806" s="15" t="n"/>
      <c r="J2806" s="15">
        <f>C2803+F2803+G2803-I2803</f>
        <v/>
      </c>
      <c r="K2806" s="15" t="n"/>
      <c r="L2806" s="15">
        <f>K2803*Setup!$B$6</f>
        <v/>
      </c>
      <c r="M2806" s="15">
        <f>J2803-L2803</f>
        <v/>
      </c>
      <c r="N2806" s="21" t="n"/>
    </row>
    <row r="2807">
      <c r="A2807" s="295" t="n"/>
      <c r="B2807" s="14" t="n"/>
      <c r="C2807" s="15" t="n"/>
      <c r="D2807" s="15" t="n"/>
      <c r="E2807" s="15">
        <f>D2804*Setup!$B$5</f>
        <v/>
      </c>
      <c r="F2807" s="15">
        <f>D2804-E2804</f>
        <v/>
      </c>
      <c r="G2807" s="15" t="n"/>
      <c r="H2807" s="15" t="n"/>
      <c r="I2807" s="15" t="n"/>
      <c r="J2807" s="15">
        <f>C2804+F2804+G2804-I2804</f>
        <v/>
      </c>
      <c r="K2807" s="15" t="n"/>
      <c r="L2807" s="15">
        <f>K2804*Setup!$B$6</f>
        <v/>
      </c>
      <c r="M2807" s="15">
        <f>J2804-L2804</f>
        <v/>
      </c>
      <c r="N2807" s="21" t="n"/>
    </row>
    <row r="2808">
      <c r="A2808" s="295" t="n"/>
      <c r="B2808" s="14" t="n"/>
      <c r="C2808" s="15" t="n"/>
      <c r="D2808" s="15" t="n"/>
      <c r="E2808" s="15">
        <f>D2805*Setup!$B$5</f>
        <v/>
      </c>
      <c r="F2808" s="15">
        <f>D2805-E2805</f>
        <v/>
      </c>
      <c r="G2808" s="15" t="n"/>
      <c r="H2808" s="15" t="n"/>
      <c r="I2808" s="15" t="n"/>
      <c r="J2808" s="15">
        <f>C2805+F2805+G2805-I2805</f>
        <v/>
      </c>
      <c r="K2808" s="15" t="n"/>
      <c r="L2808" s="15">
        <f>K2805*Setup!$B$6</f>
        <v/>
      </c>
      <c r="M2808" s="15">
        <f>J2805-L2805</f>
        <v/>
      </c>
      <c r="N2808" s="21" t="n"/>
    </row>
    <row r="2809">
      <c r="A2809" s="295" t="n"/>
      <c r="B2809" s="14" t="n"/>
      <c r="C2809" s="15" t="n"/>
      <c r="D2809" s="15" t="n"/>
      <c r="E2809" s="15">
        <f>D2806*Setup!$B$5</f>
        <v/>
      </c>
      <c r="F2809" s="15">
        <f>D2806-E2806</f>
        <v/>
      </c>
      <c r="G2809" s="15" t="n"/>
      <c r="H2809" s="15" t="n"/>
      <c r="I2809" s="15" t="n"/>
      <c r="J2809" s="15">
        <f>C2806+F2806+G2806-I2806</f>
        <v/>
      </c>
      <c r="K2809" s="15" t="n"/>
      <c r="L2809" s="15">
        <f>K2806*Setup!$B$6</f>
        <v/>
      </c>
      <c r="M2809" s="15">
        <f>J2806-L2806</f>
        <v/>
      </c>
      <c r="N2809" s="21" t="n"/>
    </row>
    <row r="2810">
      <c r="A2810" s="295" t="n"/>
      <c r="B2810" s="14" t="n"/>
      <c r="C2810" s="15" t="n"/>
      <c r="D2810" s="15" t="n"/>
      <c r="E2810" s="15">
        <f>D2807*Setup!$B$5</f>
        <v/>
      </c>
      <c r="F2810" s="15">
        <f>D2807-E2807</f>
        <v/>
      </c>
      <c r="G2810" s="15" t="n"/>
      <c r="H2810" s="15" t="n"/>
      <c r="I2810" s="15" t="n"/>
      <c r="J2810" s="15">
        <f>C2807+F2807+G2807-I2807</f>
        <v/>
      </c>
      <c r="K2810" s="15" t="n"/>
      <c r="L2810" s="15">
        <f>K2807*Setup!$B$6</f>
        <v/>
      </c>
      <c r="M2810" s="15">
        <f>J2807-L2807</f>
        <v/>
      </c>
      <c r="N2810" s="21" t="n"/>
    </row>
    <row r="2811">
      <c r="A2811" s="295" t="n"/>
      <c r="B2811" s="14" t="n"/>
      <c r="C2811" s="15" t="n"/>
      <c r="D2811" s="15" t="n"/>
      <c r="E2811" s="15">
        <f>D2808*Setup!$B$5</f>
        <v/>
      </c>
      <c r="F2811" s="15">
        <f>D2808-E2808</f>
        <v/>
      </c>
      <c r="G2811" s="15" t="n"/>
      <c r="H2811" s="15" t="n"/>
      <c r="I2811" s="15" t="n"/>
      <c r="J2811" s="15">
        <f>C2808+F2808+G2808-I2808</f>
        <v/>
      </c>
      <c r="K2811" s="15" t="n"/>
      <c r="L2811" s="15">
        <f>K2808*Setup!$B$6</f>
        <v/>
      </c>
      <c r="M2811" s="15">
        <f>J2808-L2808</f>
        <v/>
      </c>
      <c r="N2811" s="21" t="n"/>
    </row>
    <row r="2812">
      <c r="A2812" s="295" t="n"/>
      <c r="B2812" s="14" t="n"/>
      <c r="C2812" s="15" t="n"/>
      <c r="D2812" s="15" t="n"/>
      <c r="E2812" s="15">
        <f>D2809*Setup!$B$5</f>
        <v/>
      </c>
      <c r="F2812" s="15">
        <f>D2809-E2809</f>
        <v/>
      </c>
      <c r="G2812" s="15" t="n"/>
      <c r="H2812" s="15" t="n"/>
      <c r="I2812" s="15" t="n"/>
      <c r="J2812" s="15">
        <f>C2809+F2809+G2809-I2809</f>
        <v/>
      </c>
      <c r="K2812" s="15" t="n"/>
      <c r="L2812" s="15">
        <f>K2809*Setup!$B$6</f>
        <v/>
      </c>
      <c r="M2812" s="15">
        <f>J2809-L2809</f>
        <v/>
      </c>
      <c r="N2812" s="21" t="n"/>
    </row>
    <row r="2813">
      <c r="A2813" s="295" t="n"/>
      <c r="B2813" s="14" t="n"/>
      <c r="C2813" s="15" t="n"/>
      <c r="D2813" s="15" t="n"/>
      <c r="E2813" s="15">
        <f>D2810*Setup!$B$5</f>
        <v/>
      </c>
      <c r="F2813" s="15">
        <f>D2810-E2810</f>
        <v/>
      </c>
      <c r="G2813" s="15" t="n"/>
      <c r="H2813" s="15" t="n"/>
      <c r="I2813" s="15" t="n"/>
      <c r="J2813" s="15">
        <f>C2810+F2810+G2810-I2810</f>
        <v/>
      </c>
      <c r="K2813" s="15" t="n"/>
      <c r="L2813" s="15">
        <f>K2810*Setup!$B$6</f>
        <v/>
      </c>
      <c r="M2813" s="15">
        <f>J2810-L2810</f>
        <v/>
      </c>
      <c r="N2813" s="21" t="n"/>
    </row>
    <row r="2814">
      <c r="A2814" s="295" t="n"/>
      <c r="B2814" s="14" t="n"/>
      <c r="C2814" s="15" t="n"/>
      <c r="D2814" s="15" t="n"/>
      <c r="E2814" s="15">
        <f>D2811*Setup!$B$5</f>
        <v/>
      </c>
      <c r="F2814" s="15">
        <f>D2811-E2811</f>
        <v/>
      </c>
      <c r="G2814" s="15" t="n"/>
      <c r="H2814" s="15" t="n"/>
      <c r="I2814" s="15" t="n"/>
      <c r="J2814" s="15">
        <f>C2811+F2811+G2811-I2811</f>
        <v/>
      </c>
      <c r="K2814" s="15" t="n"/>
      <c r="L2814" s="15">
        <f>K2811*Setup!$B$6</f>
        <v/>
      </c>
      <c r="M2814" s="15">
        <f>J2811-L2811</f>
        <v/>
      </c>
      <c r="N2814" s="21" t="n"/>
    </row>
    <row r="2815">
      <c r="A2815" s="295" t="n"/>
      <c r="B2815" s="14" t="n"/>
      <c r="C2815" s="15" t="n"/>
      <c r="D2815" s="15" t="n"/>
      <c r="E2815" s="15">
        <f>D2812*Setup!$B$5</f>
        <v/>
      </c>
      <c r="F2815" s="15">
        <f>D2812-E2812</f>
        <v/>
      </c>
      <c r="G2815" s="15" t="n"/>
      <c r="H2815" s="15" t="n"/>
      <c r="I2815" s="15" t="n"/>
      <c r="J2815" s="15">
        <f>C2812+F2812+G2812-I2812</f>
        <v/>
      </c>
      <c r="K2815" s="15" t="n"/>
      <c r="L2815" s="15">
        <f>K2812*Setup!$B$6</f>
        <v/>
      </c>
      <c r="M2815" s="15">
        <f>J2812-L2812</f>
        <v/>
      </c>
      <c r="N2815" s="21" t="n"/>
    </row>
    <row r="2816">
      <c r="A2816" s="295" t="n"/>
      <c r="B2816" s="14" t="n"/>
      <c r="C2816" s="15" t="n"/>
      <c r="D2816" s="15" t="n"/>
      <c r="E2816" s="15">
        <f>D2813*Setup!$B$5</f>
        <v/>
      </c>
      <c r="F2816" s="15">
        <f>D2813-E2813</f>
        <v/>
      </c>
      <c r="G2816" s="15" t="n"/>
      <c r="H2816" s="15" t="n"/>
      <c r="I2816" s="15" t="n"/>
      <c r="J2816" s="15">
        <f>C2813+F2813+G2813-I2813</f>
        <v/>
      </c>
      <c r="K2816" s="15" t="n"/>
      <c r="L2816" s="15">
        <f>K2813*Setup!$B$6</f>
        <v/>
      </c>
      <c r="M2816" s="15">
        <f>J2813-L2813</f>
        <v/>
      </c>
      <c r="N2816" s="21" t="n"/>
    </row>
    <row r="2817">
      <c r="A2817" s="295" t="n"/>
      <c r="B2817" s="14" t="n"/>
      <c r="C2817" s="15" t="n"/>
      <c r="D2817" s="15" t="n"/>
      <c r="E2817" s="15">
        <f>D2814*Setup!$B$5</f>
        <v/>
      </c>
      <c r="F2817" s="15">
        <f>D2814-E2814</f>
        <v/>
      </c>
      <c r="G2817" s="15" t="n"/>
      <c r="H2817" s="15" t="n"/>
      <c r="I2817" s="15" t="n"/>
      <c r="J2817" s="15">
        <f>C2814+F2814+G2814-I2814</f>
        <v/>
      </c>
      <c r="K2817" s="15" t="n"/>
      <c r="L2817" s="15">
        <f>K2814*Setup!$B$6</f>
        <v/>
      </c>
      <c r="M2817" s="15">
        <f>J2814-L2814</f>
        <v/>
      </c>
      <c r="N2817" s="21" t="n"/>
    </row>
    <row r="2818">
      <c r="A2818" s="295" t="n"/>
      <c r="B2818" s="14" t="n"/>
      <c r="C2818" s="15" t="n"/>
      <c r="D2818" s="15" t="n"/>
      <c r="E2818" s="15">
        <f>D2815*Setup!$B$5</f>
        <v/>
      </c>
      <c r="F2818" s="15">
        <f>D2815-E2815</f>
        <v/>
      </c>
      <c r="G2818" s="15" t="n"/>
      <c r="H2818" s="15" t="n"/>
      <c r="I2818" s="15" t="n"/>
      <c r="J2818" s="15">
        <f>C2815+F2815+G2815-I2815</f>
        <v/>
      </c>
      <c r="K2818" s="15" t="n"/>
      <c r="L2818" s="15">
        <f>K2815*Setup!$B$6</f>
        <v/>
      </c>
      <c r="M2818" s="15">
        <f>J2815-L2815</f>
        <v/>
      </c>
      <c r="N2818" s="21" t="n"/>
    </row>
    <row r="2819">
      <c r="A2819" s="295" t="n"/>
      <c r="B2819" s="14" t="n"/>
      <c r="C2819" s="15" t="n"/>
      <c r="D2819" s="15" t="n"/>
      <c r="E2819" s="15">
        <f>D2816*Setup!$B$5</f>
        <v/>
      </c>
      <c r="F2819" s="15">
        <f>D2816-E2816</f>
        <v/>
      </c>
      <c r="G2819" s="15" t="n"/>
      <c r="H2819" s="15" t="n"/>
      <c r="I2819" s="15" t="n"/>
      <c r="J2819" s="15">
        <f>C2816+F2816+G2816-I2816</f>
        <v/>
      </c>
      <c r="K2819" s="15" t="n"/>
      <c r="L2819" s="15">
        <f>K2816*Setup!$B$6</f>
        <v/>
      </c>
      <c r="M2819" s="15">
        <f>J2816-L2816</f>
        <v/>
      </c>
      <c r="N2819" s="21" t="n"/>
    </row>
    <row r="2820">
      <c r="A2820" s="295" t="n"/>
      <c r="B2820" s="14" t="n"/>
      <c r="C2820" s="15" t="n"/>
      <c r="D2820" s="15" t="n"/>
      <c r="E2820" s="15">
        <f>D2817*Setup!$B$5</f>
        <v/>
      </c>
      <c r="F2820" s="15">
        <f>D2817-E2817</f>
        <v/>
      </c>
      <c r="G2820" s="15" t="n"/>
      <c r="H2820" s="15" t="n"/>
      <c r="I2820" s="15" t="n"/>
      <c r="J2820" s="15">
        <f>C2817+F2817+G2817-I2817</f>
        <v/>
      </c>
      <c r="K2820" s="15" t="n"/>
      <c r="L2820" s="15">
        <f>K2817*Setup!$B$6</f>
        <v/>
      </c>
      <c r="M2820" s="15">
        <f>J2817-L2817</f>
        <v/>
      </c>
      <c r="N2820" s="21" t="n"/>
    </row>
    <row r="2821">
      <c r="A2821" s="295" t="n"/>
      <c r="B2821" s="14" t="n"/>
      <c r="C2821" s="15" t="n"/>
      <c r="D2821" s="15" t="n"/>
      <c r="E2821" s="15">
        <f>D2818*Setup!$B$5</f>
        <v/>
      </c>
      <c r="F2821" s="15">
        <f>D2818-E2818</f>
        <v/>
      </c>
      <c r="G2821" s="15" t="n"/>
      <c r="H2821" s="15" t="n"/>
      <c r="I2821" s="15" t="n"/>
      <c r="J2821" s="15">
        <f>C2818+F2818+G2818-I2818</f>
        <v/>
      </c>
      <c r="K2821" s="15" t="n"/>
      <c r="L2821" s="15">
        <f>K2818*Setup!$B$6</f>
        <v/>
      </c>
      <c r="M2821" s="15">
        <f>J2818-L2818</f>
        <v/>
      </c>
      <c r="N2821" s="21" t="n"/>
    </row>
    <row r="2822">
      <c r="A2822" s="295" t="n"/>
      <c r="B2822" s="14" t="n"/>
      <c r="C2822" s="15" t="n"/>
      <c r="D2822" s="15" t="n"/>
      <c r="E2822" s="15">
        <f>D2819*Setup!$B$5</f>
        <v/>
      </c>
      <c r="F2822" s="15">
        <f>D2819-E2819</f>
        <v/>
      </c>
      <c r="G2822" s="15" t="n"/>
      <c r="H2822" s="15" t="n"/>
      <c r="I2822" s="15" t="n"/>
      <c r="J2822" s="15">
        <f>C2819+F2819+G2819-I2819</f>
        <v/>
      </c>
      <c r="K2822" s="15" t="n"/>
      <c r="L2822" s="15">
        <f>K2819*Setup!$B$6</f>
        <v/>
      </c>
      <c r="M2822" s="15">
        <f>J2819-L2819</f>
        <v/>
      </c>
      <c r="N2822" s="21" t="n"/>
    </row>
    <row r="2823">
      <c r="A2823" s="295" t="n"/>
      <c r="B2823" s="14" t="n"/>
      <c r="C2823" s="15" t="n"/>
      <c r="D2823" s="15" t="n"/>
      <c r="E2823" s="15">
        <f>D2820*Setup!$B$5</f>
        <v/>
      </c>
      <c r="F2823" s="15">
        <f>D2820-E2820</f>
        <v/>
      </c>
      <c r="G2823" s="15" t="n"/>
      <c r="H2823" s="15" t="n"/>
      <c r="I2823" s="15" t="n"/>
      <c r="J2823" s="15">
        <f>C2820+F2820+G2820-I2820</f>
        <v/>
      </c>
      <c r="K2823" s="15" t="n"/>
      <c r="L2823" s="15">
        <f>K2820*Setup!$B$6</f>
        <v/>
      </c>
      <c r="M2823" s="15">
        <f>J2820-L2820</f>
        <v/>
      </c>
      <c r="N2823" s="21" t="n"/>
    </row>
    <row r="2824">
      <c r="A2824" s="295" t="n"/>
      <c r="B2824" s="14" t="n"/>
      <c r="C2824" s="15" t="n"/>
      <c r="D2824" s="15" t="n"/>
      <c r="E2824" s="15">
        <f>D2821*Setup!$B$5</f>
        <v/>
      </c>
      <c r="F2824" s="15">
        <f>D2821-E2821</f>
        <v/>
      </c>
      <c r="G2824" s="15" t="n"/>
      <c r="H2824" s="15" t="n"/>
      <c r="I2824" s="15" t="n"/>
      <c r="J2824" s="15">
        <f>C2821+F2821+G2821-I2821</f>
        <v/>
      </c>
      <c r="K2824" s="15" t="n"/>
      <c r="L2824" s="15">
        <f>K2821*Setup!$B$6</f>
        <v/>
      </c>
      <c r="M2824" s="15">
        <f>J2821-L2821</f>
        <v/>
      </c>
      <c r="N2824" s="21" t="n"/>
    </row>
    <row r="2825">
      <c r="A2825" s="295" t="n"/>
      <c r="B2825" s="14" t="n"/>
      <c r="C2825" s="15" t="n"/>
      <c r="D2825" s="15" t="n"/>
      <c r="E2825" s="15">
        <f>D2822*Setup!$B$5</f>
        <v/>
      </c>
      <c r="F2825" s="15">
        <f>D2822-E2822</f>
        <v/>
      </c>
      <c r="G2825" s="15" t="n"/>
      <c r="H2825" s="15" t="n"/>
      <c r="I2825" s="15" t="n"/>
      <c r="J2825" s="15">
        <f>C2822+F2822+G2822-I2822</f>
        <v/>
      </c>
      <c r="K2825" s="15" t="n"/>
      <c r="L2825" s="15">
        <f>K2822*Setup!$B$6</f>
        <v/>
      </c>
      <c r="M2825" s="15">
        <f>J2822-L2822</f>
        <v/>
      </c>
      <c r="N2825" s="21" t="n"/>
    </row>
    <row r="2826">
      <c r="A2826" s="295" t="n"/>
      <c r="B2826" s="14" t="n"/>
      <c r="C2826" s="15" t="n"/>
      <c r="D2826" s="15" t="n"/>
      <c r="E2826" s="15">
        <f>D2823*Setup!$B$5</f>
        <v/>
      </c>
      <c r="F2826" s="15">
        <f>D2823-E2823</f>
        <v/>
      </c>
      <c r="G2826" s="15" t="n"/>
      <c r="H2826" s="15" t="n"/>
      <c r="I2826" s="15" t="n"/>
      <c r="J2826" s="15">
        <f>C2823+F2823+G2823-I2823</f>
        <v/>
      </c>
      <c r="K2826" s="15" t="n"/>
      <c r="L2826" s="15">
        <f>K2823*Setup!$B$6</f>
        <v/>
      </c>
      <c r="M2826" s="15">
        <f>J2823-L2823</f>
        <v/>
      </c>
      <c r="N2826" s="21" t="n"/>
    </row>
    <row r="2827">
      <c r="A2827" s="295" t="n"/>
      <c r="B2827" s="14" t="n"/>
      <c r="C2827" s="15" t="n"/>
      <c r="D2827" s="15" t="n"/>
      <c r="E2827" s="15">
        <f>D2824*Setup!$B$5</f>
        <v/>
      </c>
      <c r="F2827" s="15">
        <f>D2824-E2824</f>
        <v/>
      </c>
      <c r="G2827" s="15" t="n"/>
      <c r="H2827" s="15" t="n"/>
      <c r="I2827" s="15" t="n"/>
      <c r="J2827" s="15">
        <f>C2824+F2824+G2824-I2824</f>
        <v/>
      </c>
      <c r="K2827" s="15" t="n"/>
      <c r="L2827" s="15">
        <f>K2824*Setup!$B$6</f>
        <v/>
      </c>
      <c r="M2827" s="15">
        <f>J2824-L2824</f>
        <v/>
      </c>
      <c r="N2827" s="21" t="n"/>
    </row>
    <row r="2828">
      <c r="A2828" s="295" t="n"/>
      <c r="B2828" s="14" t="n"/>
      <c r="C2828" s="15" t="n"/>
      <c r="D2828" s="15" t="n"/>
      <c r="E2828" s="15">
        <f>D2825*Setup!$B$5</f>
        <v/>
      </c>
      <c r="F2828" s="15">
        <f>D2825-E2825</f>
        <v/>
      </c>
      <c r="G2828" s="15" t="n"/>
      <c r="H2828" s="15" t="n"/>
      <c r="I2828" s="15" t="n"/>
      <c r="J2828" s="15">
        <f>C2825+F2825+G2825-I2825</f>
        <v/>
      </c>
      <c r="K2828" s="15" t="n"/>
      <c r="L2828" s="15">
        <f>K2825*Setup!$B$6</f>
        <v/>
      </c>
      <c r="M2828" s="15">
        <f>J2825-L2825</f>
        <v/>
      </c>
      <c r="N2828" s="21" t="n"/>
    </row>
    <row r="2829">
      <c r="A2829" s="295" t="n"/>
      <c r="B2829" s="14" t="n"/>
      <c r="C2829" s="15" t="n"/>
      <c r="D2829" s="15" t="n"/>
      <c r="E2829" s="15">
        <f>D2826*Setup!$B$5</f>
        <v/>
      </c>
      <c r="F2829" s="15">
        <f>D2826-E2826</f>
        <v/>
      </c>
      <c r="G2829" s="15" t="n"/>
      <c r="H2829" s="15" t="n"/>
      <c r="I2829" s="15" t="n"/>
      <c r="J2829" s="15">
        <f>C2826+F2826+G2826-I2826</f>
        <v/>
      </c>
      <c r="K2829" s="15" t="n"/>
      <c r="L2829" s="15">
        <f>K2826*Setup!$B$6</f>
        <v/>
      </c>
      <c r="M2829" s="15">
        <f>J2826-L2826</f>
        <v/>
      </c>
      <c r="N2829" s="21" t="n"/>
    </row>
    <row r="2830">
      <c r="A2830" s="295" t="n"/>
      <c r="B2830" s="14" t="n"/>
      <c r="C2830" s="15" t="n"/>
      <c r="D2830" s="15" t="n"/>
      <c r="E2830" s="15">
        <f>D2827*Setup!$B$5</f>
        <v/>
      </c>
      <c r="F2830" s="15">
        <f>D2827-E2827</f>
        <v/>
      </c>
      <c r="G2830" s="15" t="n"/>
      <c r="H2830" s="15" t="n"/>
      <c r="I2830" s="15" t="n"/>
      <c r="J2830" s="15">
        <f>C2827+F2827+G2827-I2827</f>
        <v/>
      </c>
      <c r="K2830" s="15" t="n"/>
      <c r="L2830" s="15">
        <f>K2827*Setup!$B$6</f>
        <v/>
      </c>
      <c r="M2830" s="15">
        <f>J2827-L2827</f>
        <v/>
      </c>
      <c r="N2830" s="21" t="n"/>
    </row>
    <row r="2831">
      <c r="A2831" s="295" t="n"/>
      <c r="B2831" s="14" t="n"/>
      <c r="C2831" s="15" t="n"/>
      <c r="D2831" s="15" t="n"/>
      <c r="E2831" s="15">
        <f>D2828*Setup!$B$5</f>
        <v/>
      </c>
      <c r="F2831" s="15">
        <f>D2828-E2828</f>
        <v/>
      </c>
      <c r="G2831" s="15" t="n"/>
      <c r="H2831" s="15" t="n"/>
      <c r="I2831" s="15" t="n"/>
      <c r="J2831" s="15">
        <f>C2828+F2828+G2828-I2828</f>
        <v/>
      </c>
      <c r="K2831" s="15" t="n"/>
      <c r="L2831" s="15">
        <f>K2828*Setup!$B$6</f>
        <v/>
      </c>
      <c r="M2831" s="15">
        <f>J2828-L2828</f>
        <v/>
      </c>
      <c r="N2831" s="21" t="n"/>
    </row>
    <row r="2832">
      <c r="A2832" s="295" t="n"/>
      <c r="B2832" s="14" t="n"/>
      <c r="C2832" s="15" t="n"/>
      <c r="D2832" s="15" t="n"/>
      <c r="E2832" s="15">
        <f>D2829*Setup!$B$5</f>
        <v/>
      </c>
      <c r="F2832" s="15">
        <f>D2829-E2829</f>
        <v/>
      </c>
      <c r="G2832" s="15" t="n"/>
      <c r="H2832" s="15" t="n"/>
      <c r="I2832" s="15" t="n"/>
      <c r="J2832" s="15">
        <f>C2829+F2829+G2829-I2829</f>
        <v/>
      </c>
      <c r="K2832" s="15" t="n"/>
      <c r="L2832" s="15">
        <f>K2829*Setup!$B$6</f>
        <v/>
      </c>
      <c r="M2832" s="15">
        <f>J2829-L2829</f>
        <v/>
      </c>
      <c r="N2832" s="21" t="n"/>
    </row>
    <row r="2833">
      <c r="A2833" s="295" t="n"/>
      <c r="B2833" s="14" t="n"/>
      <c r="C2833" s="15" t="n"/>
      <c r="D2833" s="15" t="n"/>
      <c r="E2833" s="15">
        <f>D2830*Setup!$B$5</f>
        <v/>
      </c>
      <c r="F2833" s="15">
        <f>D2830-E2830</f>
        <v/>
      </c>
      <c r="G2833" s="15" t="n"/>
      <c r="H2833" s="15" t="n"/>
      <c r="I2833" s="15" t="n"/>
      <c r="J2833" s="15">
        <f>C2830+F2830+G2830-I2830</f>
        <v/>
      </c>
      <c r="K2833" s="15" t="n"/>
      <c r="L2833" s="15">
        <f>K2830*Setup!$B$6</f>
        <v/>
      </c>
      <c r="M2833" s="15">
        <f>J2830-L2830</f>
        <v/>
      </c>
      <c r="N2833" s="21" t="n"/>
    </row>
    <row r="2834">
      <c r="A2834" s="295" t="n"/>
      <c r="B2834" s="14" t="n"/>
      <c r="C2834" s="15" t="n"/>
      <c r="D2834" s="15" t="n"/>
      <c r="E2834" s="15">
        <f>D2831*Setup!$B$5</f>
        <v/>
      </c>
      <c r="F2834" s="15">
        <f>D2831-E2831</f>
        <v/>
      </c>
      <c r="G2834" s="15" t="n"/>
      <c r="H2834" s="15" t="n"/>
      <c r="I2834" s="15" t="n"/>
      <c r="J2834" s="15">
        <f>C2831+F2831+G2831-I2831</f>
        <v/>
      </c>
      <c r="K2834" s="15" t="n"/>
      <c r="L2834" s="15">
        <f>K2831*Setup!$B$6</f>
        <v/>
      </c>
      <c r="M2834" s="15">
        <f>J2831-L2831</f>
        <v/>
      </c>
      <c r="N2834" s="21" t="n"/>
    </row>
    <row r="2835">
      <c r="A2835" s="295" t="n"/>
      <c r="B2835" s="14" t="n"/>
      <c r="C2835" s="15" t="n"/>
      <c r="D2835" s="15" t="n"/>
      <c r="E2835" s="15">
        <f>D2832*Setup!$B$5</f>
        <v/>
      </c>
      <c r="F2835" s="15">
        <f>D2832-E2832</f>
        <v/>
      </c>
      <c r="G2835" s="15" t="n"/>
      <c r="H2835" s="15" t="n"/>
      <c r="I2835" s="15" t="n"/>
      <c r="J2835" s="15">
        <f>C2832+F2832+G2832-I2832</f>
        <v/>
      </c>
      <c r="K2835" s="15" t="n"/>
      <c r="L2835" s="15">
        <f>K2832*Setup!$B$6</f>
        <v/>
      </c>
      <c r="M2835" s="15">
        <f>J2832-L2832</f>
        <v/>
      </c>
      <c r="N2835" s="21" t="n"/>
    </row>
    <row r="2836">
      <c r="A2836" s="295" t="n"/>
      <c r="B2836" s="14" t="n"/>
      <c r="C2836" s="15" t="n"/>
      <c r="D2836" s="15" t="n"/>
      <c r="E2836" s="15">
        <f>D2833*Setup!$B$5</f>
        <v/>
      </c>
      <c r="F2836" s="15">
        <f>D2833-E2833</f>
        <v/>
      </c>
      <c r="G2836" s="15" t="n"/>
      <c r="H2836" s="15" t="n"/>
      <c r="I2836" s="15" t="n"/>
      <c r="J2836" s="15">
        <f>C2833+F2833+G2833-I2833</f>
        <v/>
      </c>
      <c r="K2836" s="15" t="n"/>
      <c r="L2836" s="15">
        <f>K2833*Setup!$B$6</f>
        <v/>
      </c>
      <c r="M2836" s="15">
        <f>J2833-L2833</f>
        <v/>
      </c>
      <c r="N2836" s="21" t="n"/>
    </row>
    <row r="2837">
      <c r="A2837" s="295" t="n"/>
      <c r="B2837" s="14" t="n"/>
      <c r="C2837" s="15" t="n"/>
      <c r="D2837" s="15" t="n"/>
      <c r="E2837" s="15">
        <f>D2834*Setup!$B$5</f>
        <v/>
      </c>
      <c r="F2837" s="15">
        <f>D2834-E2834</f>
        <v/>
      </c>
      <c r="G2837" s="15" t="n"/>
      <c r="H2837" s="15" t="n"/>
      <c r="I2837" s="15" t="n"/>
      <c r="J2837" s="15">
        <f>C2834+F2834+G2834-I2834</f>
        <v/>
      </c>
      <c r="K2837" s="15" t="n"/>
      <c r="L2837" s="15">
        <f>K2834*Setup!$B$6</f>
        <v/>
      </c>
      <c r="M2837" s="15">
        <f>J2834-L2834</f>
        <v/>
      </c>
      <c r="N2837" s="21" t="n"/>
    </row>
    <row r="2838">
      <c r="A2838" s="295" t="n"/>
      <c r="B2838" s="14" t="n"/>
      <c r="C2838" s="15" t="n"/>
      <c r="D2838" s="15" t="n"/>
      <c r="E2838" s="15">
        <f>D2835*Setup!$B$5</f>
        <v/>
      </c>
      <c r="F2838" s="15">
        <f>D2835-E2835</f>
        <v/>
      </c>
      <c r="G2838" s="15" t="n"/>
      <c r="H2838" s="15" t="n"/>
      <c r="I2838" s="15" t="n"/>
      <c r="J2838" s="15">
        <f>C2835+F2835+G2835-I2835</f>
        <v/>
      </c>
      <c r="K2838" s="15" t="n"/>
      <c r="L2838" s="15">
        <f>K2835*Setup!$B$6</f>
        <v/>
      </c>
      <c r="M2838" s="15">
        <f>J2835-L2835</f>
        <v/>
      </c>
      <c r="N2838" s="21" t="n"/>
    </row>
    <row r="2839">
      <c r="A2839" s="295" t="n"/>
      <c r="B2839" s="14" t="n"/>
      <c r="C2839" s="15" t="n"/>
      <c r="D2839" s="15" t="n"/>
      <c r="E2839" s="15">
        <f>D2836*Setup!$B$5</f>
        <v/>
      </c>
      <c r="F2839" s="15">
        <f>D2836-E2836</f>
        <v/>
      </c>
      <c r="G2839" s="15" t="n"/>
      <c r="H2839" s="15" t="n"/>
      <c r="I2839" s="15" t="n"/>
      <c r="J2839" s="15">
        <f>C2836+F2836+G2836-I2836</f>
        <v/>
      </c>
      <c r="K2839" s="15" t="n"/>
      <c r="L2839" s="15">
        <f>K2836*Setup!$B$6</f>
        <v/>
      </c>
      <c r="M2839" s="15">
        <f>J2836-L2836</f>
        <v/>
      </c>
      <c r="N2839" s="21" t="n"/>
    </row>
    <row r="2840">
      <c r="A2840" s="295" t="n"/>
      <c r="B2840" s="14" t="n"/>
      <c r="C2840" s="15" t="n"/>
      <c r="D2840" s="15" t="n"/>
      <c r="E2840" s="15">
        <f>D2837*Setup!$B$5</f>
        <v/>
      </c>
      <c r="F2840" s="15">
        <f>D2837-E2837</f>
        <v/>
      </c>
      <c r="G2840" s="15" t="n"/>
      <c r="H2840" s="15" t="n"/>
      <c r="I2840" s="15" t="n"/>
      <c r="J2840" s="15">
        <f>C2837+F2837+G2837-I2837</f>
        <v/>
      </c>
      <c r="K2840" s="15" t="n"/>
      <c r="L2840" s="15">
        <f>K2837*Setup!$B$6</f>
        <v/>
      </c>
      <c r="M2840" s="15">
        <f>J2837-L2837</f>
        <v/>
      </c>
      <c r="N2840" s="21" t="n"/>
    </row>
    <row r="2841">
      <c r="A2841" s="295" t="n"/>
      <c r="B2841" s="14" t="n"/>
      <c r="C2841" s="15" t="n"/>
      <c r="D2841" s="15" t="n"/>
      <c r="E2841" s="15">
        <f>D2838*Setup!$B$5</f>
        <v/>
      </c>
      <c r="F2841" s="15">
        <f>D2838-E2838</f>
        <v/>
      </c>
      <c r="G2841" s="15" t="n"/>
      <c r="H2841" s="15" t="n"/>
      <c r="I2841" s="15" t="n"/>
      <c r="J2841" s="15">
        <f>C2838+F2838+G2838-I2838</f>
        <v/>
      </c>
      <c r="K2841" s="15" t="n"/>
      <c r="L2841" s="15">
        <f>K2838*Setup!$B$6</f>
        <v/>
      </c>
      <c r="M2841" s="15">
        <f>J2838-L2838</f>
        <v/>
      </c>
      <c r="N2841" s="21" t="n"/>
    </row>
    <row r="2842">
      <c r="A2842" s="295" t="n"/>
      <c r="B2842" s="14" t="n"/>
      <c r="C2842" s="15" t="n"/>
      <c r="D2842" s="15" t="n"/>
      <c r="E2842" s="15">
        <f>D2839*Setup!$B$5</f>
        <v/>
      </c>
      <c r="F2842" s="15">
        <f>D2839-E2839</f>
        <v/>
      </c>
      <c r="G2842" s="15" t="n"/>
      <c r="H2842" s="15" t="n"/>
      <c r="I2842" s="15" t="n"/>
      <c r="J2842" s="15">
        <f>C2839+F2839+G2839-I2839</f>
        <v/>
      </c>
      <c r="K2842" s="15" t="n"/>
      <c r="L2842" s="15">
        <f>K2839*Setup!$B$6</f>
        <v/>
      </c>
      <c r="M2842" s="15">
        <f>J2839-L2839</f>
        <v/>
      </c>
      <c r="N2842" s="21" t="n"/>
    </row>
    <row r="2843">
      <c r="A2843" s="295" t="n"/>
      <c r="B2843" s="14" t="n"/>
      <c r="C2843" s="15" t="n"/>
      <c r="D2843" s="15" t="n"/>
      <c r="E2843" s="15">
        <f>D2840*Setup!$B$5</f>
        <v/>
      </c>
      <c r="F2843" s="15">
        <f>D2840-E2840</f>
        <v/>
      </c>
      <c r="G2843" s="15" t="n"/>
      <c r="H2843" s="15" t="n"/>
      <c r="I2843" s="15" t="n"/>
      <c r="J2843" s="15">
        <f>C2840+F2840+G2840-I2840</f>
        <v/>
      </c>
      <c r="K2843" s="15" t="n"/>
      <c r="L2843" s="15">
        <f>K2840*Setup!$B$6</f>
        <v/>
      </c>
      <c r="M2843" s="15">
        <f>J2840-L2840</f>
        <v/>
      </c>
      <c r="N2843" s="21" t="n"/>
    </row>
    <row r="2844">
      <c r="A2844" s="295" t="n"/>
      <c r="B2844" s="14" t="n"/>
      <c r="C2844" s="15" t="n"/>
      <c r="D2844" s="15" t="n"/>
      <c r="E2844" s="15">
        <f>D2841*Setup!$B$5</f>
        <v/>
      </c>
      <c r="F2844" s="15">
        <f>D2841-E2841</f>
        <v/>
      </c>
      <c r="G2844" s="15" t="n"/>
      <c r="H2844" s="15" t="n"/>
      <c r="I2844" s="15" t="n"/>
      <c r="J2844" s="15">
        <f>C2841+F2841+G2841-I2841</f>
        <v/>
      </c>
      <c r="K2844" s="15" t="n"/>
      <c r="L2844" s="15">
        <f>K2841*Setup!$B$6</f>
        <v/>
      </c>
      <c r="M2844" s="15">
        <f>J2841-L2841</f>
        <v/>
      </c>
      <c r="N2844" s="21" t="n"/>
    </row>
    <row r="2845">
      <c r="A2845" s="295" t="n"/>
      <c r="B2845" s="14" t="n"/>
      <c r="C2845" s="15" t="n"/>
      <c r="D2845" s="15" t="n"/>
      <c r="E2845" s="15">
        <f>D2842*Setup!$B$5</f>
        <v/>
      </c>
      <c r="F2845" s="15">
        <f>D2842-E2842</f>
        <v/>
      </c>
      <c r="G2845" s="15" t="n"/>
      <c r="H2845" s="15" t="n"/>
      <c r="I2845" s="15" t="n"/>
      <c r="J2845" s="15">
        <f>C2842+F2842+G2842-I2842</f>
        <v/>
      </c>
      <c r="K2845" s="15" t="n"/>
      <c r="L2845" s="15">
        <f>K2842*Setup!$B$6</f>
        <v/>
      </c>
      <c r="M2845" s="15">
        <f>J2842-L2842</f>
        <v/>
      </c>
      <c r="N2845" s="21" t="n"/>
    </row>
    <row r="2846">
      <c r="A2846" s="295" t="n"/>
      <c r="B2846" s="14" t="n"/>
      <c r="C2846" s="15" t="n"/>
      <c r="D2846" s="15" t="n"/>
      <c r="E2846" s="15">
        <f>D2843*Setup!$B$5</f>
        <v/>
      </c>
      <c r="F2846" s="15">
        <f>D2843-E2843</f>
        <v/>
      </c>
      <c r="G2846" s="15" t="n"/>
      <c r="H2846" s="15" t="n"/>
      <c r="I2846" s="15" t="n"/>
      <c r="J2846" s="15">
        <f>C2843+F2843+G2843-I2843</f>
        <v/>
      </c>
      <c r="K2846" s="15" t="n"/>
      <c r="L2846" s="15">
        <f>K2843*Setup!$B$6</f>
        <v/>
      </c>
      <c r="M2846" s="15">
        <f>J2843-L2843</f>
        <v/>
      </c>
      <c r="N2846" s="21" t="n"/>
    </row>
    <row r="2847">
      <c r="A2847" s="295" t="n"/>
      <c r="B2847" s="14" t="n"/>
      <c r="C2847" s="15" t="n"/>
      <c r="D2847" s="15" t="n"/>
      <c r="E2847" s="15">
        <f>D2844*Setup!$B$5</f>
        <v/>
      </c>
      <c r="F2847" s="15">
        <f>D2844-E2844</f>
        <v/>
      </c>
      <c r="G2847" s="15" t="n"/>
      <c r="H2847" s="15" t="n"/>
      <c r="I2847" s="15" t="n"/>
      <c r="J2847" s="15">
        <f>C2844+F2844+G2844-I2844</f>
        <v/>
      </c>
      <c r="K2847" s="15" t="n"/>
      <c r="L2847" s="15">
        <f>K2844*Setup!$B$6</f>
        <v/>
      </c>
      <c r="M2847" s="15">
        <f>J2844-L2844</f>
        <v/>
      </c>
      <c r="N2847" s="21" t="n"/>
    </row>
    <row r="2848">
      <c r="A2848" s="295" t="n"/>
      <c r="B2848" s="14" t="n"/>
      <c r="C2848" s="15" t="n"/>
      <c r="D2848" s="15" t="n"/>
      <c r="E2848" s="15">
        <f>D2845*Setup!$B$5</f>
        <v/>
      </c>
      <c r="F2848" s="15">
        <f>D2845-E2845</f>
        <v/>
      </c>
      <c r="G2848" s="15" t="n"/>
      <c r="H2848" s="15" t="n"/>
      <c r="I2848" s="15" t="n"/>
      <c r="J2848" s="15">
        <f>C2845+F2845+G2845-I2845</f>
        <v/>
      </c>
      <c r="K2848" s="15" t="n"/>
      <c r="L2848" s="15">
        <f>K2845*Setup!$B$6</f>
        <v/>
      </c>
      <c r="M2848" s="15">
        <f>J2845-L2845</f>
        <v/>
      </c>
      <c r="N2848" s="21" t="n"/>
    </row>
    <row r="2849">
      <c r="A2849" s="295" t="n"/>
      <c r="B2849" s="14" t="n"/>
      <c r="C2849" s="15" t="n"/>
      <c r="D2849" s="15" t="n"/>
      <c r="E2849" s="15">
        <f>D2846*Setup!$B$5</f>
        <v/>
      </c>
      <c r="F2849" s="15">
        <f>D2846-E2846</f>
        <v/>
      </c>
      <c r="G2849" s="15" t="n"/>
      <c r="H2849" s="15" t="n"/>
      <c r="I2849" s="15" t="n"/>
      <c r="J2849" s="15">
        <f>C2846+F2846+G2846-I2846</f>
        <v/>
      </c>
      <c r="K2849" s="15" t="n"/>
      <c r="L2849" s="15">
        <f>K2846*Setup!$B$6</f>
        <v/>
      </c>
      <c r="M2849" s="15">
        <f>J2846-L2846</f>
        <v/>
      </c>
      <c r="N2849" s="21" t="n"/>
    </row>
    <row r="2850">
      <c r="A2850" s="295" t="n"/>
      <c r="B2850" s="14" t="n"/>
      <c r="C2850" s="15" t="n"/>
      <c r="D2850" s="15" t="n"/>
      <c r="E2850" s="15">
        <f>D2847*Setup!$B$5</f>
        <v/>
      </c>
      <c r="F2850" s="15">
        <f>D2847-E2847</f>
        <v/>
      </c>
      <c r="G2850" s="15" t="n"/>
      <c r="H2850" s="15" t="n"/>
      <c r="I2850" s="15" t="n"/>
      <c r="J2850" s="15">
        <f>C2847+F2847+G2847-I2847</f>
        <v/>
      </c>
      <c r="K2850" s="15" t="n"/>
      <c r="L2850" s="15">
        <f>K2847*Setup!$B$6</f>
        <v/>
      </c>
      <c r="M2850" s="15">
        <f>J2847-L2847</f>
        <v/>
      </c>
      <c r="N2850" s="21" t="n"/>
    </row>
    <row r="2851">
      <c r="A2851" s="295" t="n"/>
      <c r="B2851" s="14" t="n"/>
      <c r="C2851" s="15" t="n"/>
      <c r="D2851" s="15" t="n"/>
      <c r="E2851" s="15">
        <f>D2848*Setup!$B$5</f>
        <v/>
      </c>
      <c r="F2851" s="15">
        <f>D2848-E2848</f>
        <v/>
      </c>
      <c r="G2851" s="15" t="n"/>
      <c r="H2851" s="15" t="n"/>
      <c r="I2851" s="15" t="n"/>
      <c r="J2851" s="15">
        <f>C2848+F2848+G2848-I2848</f>
        <v/>
      </c>
      <c r="K2851" s="15" t="n"/>
      <c r="L2851" s="15">
        <f>K2848*Setup!$B$6</f>
        <v/>
      </c>
      <c r="M2851" s="15">
        <f>J2848-L2848</f>
        <v/>
      </c>
      <c r="N2851" s="21" t="n"/>
    </row>
    <row r="2852">
      <c r="A2852" s="295" t="n"/>
      <c r="B2852" s="14" t="n"/>
      <c r="C2852" s="15" t="n"/>
      <c r="D2852" s="15" t="n"/>
      <c r="E2852" s="15">
        <f>D2849*Setup!$B$5</f>
        <v/>
      </c>
      <c r="F2852" s="15">
        <f>D2849-E2849</f>
        <v/>
      </c>
      <c r="G2852" s="15" t="n"/>
      <c r="H2852" s="15" t="n"/>
      <c r="I2852" s="15" t="n"/>
      <c r="J2852" s="15">
        <f>C2849+F2849+G2849-I2849</f>
        <v/>
      </c>
      <c r="K2852" s="15" t="n"/>
      <c r="L2852" s="15">
        <f>K2849*Setup!$B$6</f>
        <v/>
      </c>
      <c r="M2852" s="15">
        <f>J2849-L2849</f>
        <v/>
      </c>
      <c r="N2852" s="21" t="n"/>
    </row>
    <row r="2853">
      <c r="A2853" s="295" t="n"/>
      <c r="B2853" s="14" t="n"/>
      <c r="C2853" s="15" t="n"/>
      <c r="D2853" s="15" t="n"/>
      <c r="E2853" s="15">
        <f>D2850*Setup!$B$5</f>
        <v/>
      </c>
      <c r="F2853" s="15">
        <f>D2850-E2850</f>
        <v/>
      </c>
      <c r="G2853" s="15" t="n"/>
      <c r="H2853" s="15" t="n"/>
      <c r="I2853" s="15" t="n"/>
      <c r="J2853" s="15">
        <f>C2850+F2850+G2850-I2850</f>
        <v/>
      </c>
      <c r="K2853" s="15" t="n"/>
      <c r="L2853" s="15">
        <f>K2850*Setup!$B$6</f>
        <v/>
      </c>
      <c r="M2853" s="15">
        <f>J2850-L2850</f>
        <v/>
      </c>
      <c r="N2853" s="21" t="n"/>
    </row>
    <row r="2854">
      <c r="A2854" s="295" t="n"/>
      <c r="B2854" s="14" t="n"/>
      <c r="C2854" s="15" t="n"/>
      <c r="D2854" s="15" t="n"/>
      <c r="E2854" s="15">
        <f>D2851*Setup!$B$5</f>
        <v/>
      </c>
      <c r="F2854" s="15">
        <f>D2851-E2851</f>
        <v/>
      </c>
      <c r="G2854" s="15" t="n"/>
      <c r="H2854" s="15" t="n"/>
      <c r="I2854" s="15" t="n"/>
      <c r="J2854" s="15">
        <f>C2851+F2851+G2851-I2851</f>
        <v/>
      </c>
      <c r="K2854" s="15" t="n"/>
      <c r="L2854" s="15">
        <f>K2851*Setup!$B$6</f>
        <v/>
      </c>
      <c r="M2854" s="15">
        <f>J2851-L2851</f>
        <v/>
      </c>
      <c r="N2854" s="21" t="n"/>
    </row>
    <row r="2855">
      <c r="A2855" s="295" t="n"/>
      <c r="B2855" s="14" t="n"/>
      <c r="C2855" s="15" t="n"/>
      <c r="D2855" s="15" t="n"/>
      <c r="E2855" s="15">
        <f>D2852*Setup!$B$5</f>
        <v/>
      </c>
      <c r="F2855" s="15">
        <f>D2852-E2852</f>
        <v/>
      </c>
      <c r="G2855" s="15" t="n"/>
      <c r="H2855" s="15" t="n"/>
      <c r="I2855" s="15" t="n"/>
      <c r="J2855" s="15">
        <f>C2852+F2852+G2852-I2852</f>
        <v/>
      </c>
      <c r="K2855" s="15" t="n"/>
      <c r="L2855" s="15">
        <f>K2852*Setup!$B$6</f>
        <v/>
      </c>
      <c r="M2855" s="15">
        <f>J2852-L2852</f>
        <v/>
      </c>
      <c r="N2855" s="21" t="n"/>
    </row>
    <row r="2856">
      <c r="A2856" s="295" t="n"/>
      <c r="B2856" s="14" t="n"/>
      <c r="C2856" s="15" t="n"/>
      <c r="D2856" s="15" t="n"/>
      <c r="E2856" s="15">
        <f>D2853*Setup!$B$5</f>
        <v/>
      </c>
      <c r="F2856" s="15">
        <f>D2853-E2853</f>
        <v/>
      </c>
      <c r="G2856" s="15" t="n"/>
      <c r="H2856" s="15" t="n"/>
      <c r="I2856" s="15" t="n"/>
      <c r="J2856" s="15">
        <f>C2853+F2853+G2853-I2853</f>
        <v/>
      </c>
      <c r="K2856" s="15" t="n"/>
      <c r="L2856" s="15">
        <f>K2853*Setup!$B$6</f>
        <v/>
      </c>
      <c r="M2856" s="15">
        <f>J2853-L2853</f>
        <v/>
      </c>
      <c r="N2856" s="21" t="n"/>
    </row>
    <row r="2857">
      <c r="A2857" s="295" t="n"/>
      <c r="B2857" s="14" t="n"/>
      <c r="C2857" s="15" t="n"/>
      <c r="D2857" s="15" t="n"/>
      <c r="E2857" s="15">
        <f>D2854*Setup!$B$5</f>
        <v/>
      </c>
      <c r="F2857" s="15">
        <f>D2854-E2854</f>
        <v/>
      </c>
      <c r="G2857" s="15" t="n"/>
      <c r="H2857" s="15" t="n"/>
      <c r="I2857" s="15" t="n"/>
      <c r="J2857" s="15">
        <f>C2854+F2854+G2854-I2854</f>
        <v/>
      </c>
      <c r="K2857" s="15" t="n"/>
      <c r="L2857" s="15">
        <f>K2854*Setup!$B$6</f>
        <v/>
      </c>
      <c r="M2857" s="15">
        <f>J2854-L2854</f>
        <v/>
      </c>
      <c r="N2857" s="21" t="n"/>
    </row>
    <row r="2858">
      <c r="A2858" s="295" t="n"/>
      <c r="B2858" s="14" t="n"/>
      <c r="C2858" s="15" t="n"/>
      <c r="D2858" s="15" t="n"/>
      <c r="E2858" s="15">
        <f>D2855*Setup!$B$5</f>
        <v/>
      </c>
      <c r="F2858" s="15">
        <f>D2855-E2855</f>
        <v/>
      </c>
      <c r="G2858" s="15" t="n"/>
      <c r="H2858" s="15" t="n"/>
      <c r="I2858" s="15" t="n"/>
      <c r="J2858" s="15">
        <f>C2855+F2855+G2855-I2855</f>
        <v/>
      </c>
      <c r="K2858" s="15" t="n"/>
      <c r="L2858" s="15">
        <f>K2855*Setup!$B$6</f>
        <v/>
      </c>
      <c r="M2858" s="15">
        <f>J2855-L2855</f>
        <v/>
      </c>
      <c r="N2858" s="21" t="n"/>
    </row>
    <row r="2859">
      <c r="A2859" s="295" t="n"/>
      <c r="B2859" s="14" t="n"/>
      <c r="C2859" s="15" t="n"/>
      <c r="D2859" s="15" t="n"/>
      <c r="E2859" s="15">
        <f>D2856*Setup!$B$5</f>
        <v/>
      </c>
      <c r="F2859" s="15">
        <f>D2856-E2856</f>
        <v/>
      </c>
      <c r="G2859" s="15" t="n"/>
      <c r="H2859" s="15" t="n"/>
      <c r="I2859" s="15" t="n"/>
      <c r="J2859" s="15">
        <f>C2856+F2856+G2856-I2856</f>
        <v/>
      </c>
      <c r="K2859" s="15" t="n"/>
      <c r="L2859" s="15">
        <f>K2856*Setup!$B$6</f>
        <v/>
      </c>
      <c r="M2859" s="15">
        <f>J2856-L2856</f>
        <v/>
      </c>
      <c r="N2859" s="21" t="n"/>
    </row>
    <row r="2860">
      <c r="A2860" s="295" t="n"/>
      <c r="B2860" s="14" t="n"/>
      <c r="C2860" s="15" t="n"/>
      <c r="D2860" s="15" t="n"/>
      <c r="E2860" s="15">
        <f>D2857*Setup!$B$5</f>
        <v/>
      </c>
      <c r="F2860" s="15">
        <f>D2857-E2857</f>
        <v/>
      </c>
      <c r="G2860" s="15" t="n"/>
      <c r="H2860" s="15" t="n"/>
      <c r="I2860" s="15" t="n"/>
      <c r="J2860" s="15">
        <f>C2857+F2857+G2857-I2857</f>
        <v/>
      </c>
      <c r="K2860" s="15" t="n"/>
      <c r="L2860" s="15">
        <f>K2857*Setup!$B$6</f>
        <v/>
      </c>
      <c r="M2860" s="15">
        <f>J2857-L2857</f>
        <v/>
      </c>
      <c r="N2860" s="21" t="n"/>
    </row>
    <row r="2861">
      <c r="A2861" s="295" t="n"/>
      <c r="B2861" s="14" t="n"/>
      <c r="C2861" s="15" t="n"/>
      <c r="D2861" s="15" t="n"/>
      <c r="E2861" s="15">
        <f>D2858*Setup!$B$5</f>
        <v/>
      </c>
      <c r="F2861" s="15">
        <f>D2858-E2858</f>
        <v/>
      </c>
      <c r="G2861" s="15" t="n"/>
      <c r="H2861" s="15" t="n"/>
      <c r="I2861" s="15" t="n"/>
      <c r="J2861" s="15">
        <f>C2858+F2858+G2858-I2858</f>
        <v/>
      </c>
      <c r="K2861" s="15" t="n"/>
      <c r="L2861" s="15">
        <f>K2858*Setup!$B$6</f>
        <v/>
      </c>
      <c r="M2861" s="15">
        <f>J2858-L2858</f>
        <v/>
      </c>
      <c r="N2861" s="21" t="n"/>
    </row>
    <row r="2862">
      <c r="A2862" s="295" t="n"/>
      <c r="B2862" s="14" t="n"/>
      <c r="C2862" s="15" t="n"/>
      <c r="D2862" s="15" t="n"/>
      <c r="E2862" s="15">
        <f>D2859*Setup!$B$5</f>
        <v/>
      </c>
      <c r="F2862" s="15">
        <f>D2859-E2859</f>
        <v/>
      </c>
      <c r="G2862" s="15" t="n"/>
      <c r="H2862" s="15" t="n"/>
      <c r="I2862" s="15" t="n"/>
      <c r="J2862" s="15">
        <f>C2859+F2859+G2859-I2859</f>
        <v/>
      </c>
      <c r="K2862" s="15" t="n"/>
      <c r="L2862" s="15">
        <f>K2859*Setup!$B$6</f>
        <v/>
      </c>
      <c r="M2862" s="15">
        <f>J2859-L2859</f>
        <v/>
      </c>
      <c r="N2862" s="21" t="n"/>
    </row>
    <row r="2863">
      <c r="A2863" s="295" t="n"/>
      <c r="B2863" s="14" t="n"/>
      <c r="C2863" s="15" t="n"/>
      <c r="D2863" s="15" t="n"/>
      <c r="E2863" s="15">
        <f>D2860*Setup!$B$5</f>
        <v/>
      </c>
      <c r="F2863" s="15">
        <f>D2860-E2860</f>
        <v/>
      </c>
      <c r="G2863" s="15" t="n"/>
      <c r="H2863" s="15" t="n"/>
      <c r="I2863" s="15" t="n"/>
      <c r="J2863" s="15">
        <f>C2860+F2860+G2860-I2860</f>
        <v/>
      </c>
      <c r="K2863" s="15" t="n"/>
      <c r="L2863" s="15">
        <f>K2860*Setup!$B$6</f>
        <v/>
      </c>
      <c r="M2863" s="15">
        <f>J2860-L2860</f>
        <v/>
      </c>
      <c r="N2863" s="21" t="n"/>
    </row>
    <row r="2864">
      <c r="A2864" s="295" t="n"/>
      <c r="B2864" s="14" t="n"/>
      <c r="C2864" s="15" t="n"/>
      <c r="D2864" s="15" t="n"/>
      <c r="E2864" s="15">
        <f>D2861*Setup!$B$5</f>
        <v/>
      </c>
      <c r="F2864" s="15">
        <f>D2861-E2861</f>
        <v/>
      </c>
      <c r="G2864" s="15" t="n"/>
      <c r="H2864" s="15" t="n"/>
      <c r="I2864" s="15" t="n"/>
      <c r="J2864" s="15">
        <f>C2861+F2861+G2861-I2861</f>
        <v/>
      </c>
      <c r="K2864" s="15" t="n"/>
      <c r="L2864" s="15">
        <f>K2861*Setup!$B$6</f>
        <v/>
      </c>
      <c r="M2864" s="15">
        <f>J2861-L2861</f>
        <v/>
      </c>
      <c r="N2864" s="21" t="n"/>
    </row>
    <row r="2865">
      <c r="A2865" s="295" t="n"/>
      <c r="B2865" s="14" t="n"/>
      <c r="C2865" s="15" t="n"/>
      <c r="D2865" s="15" t="n"/>
      <c r="E2865" s="15">
        <f>D2862*Setup!$B$5</f>
        <v/>
      </c>
      <c r="F2865" s="15">
        <f>D2862-E2862</f>
        <v/>
      </c>
      <c r="G2865" s="15" t="n"/>
      <c r="H2865" s="15" t="n"/>
      <c r="I2865" s="15" t="n"/>
      <c r="J2865" s="15">
        <f>C2862+F2862+G2862-I2862</f>
        <v/>
      </c>
      <c r="K2865" s="15" t="n"/>
      <c r="L2865" s="15">
        <f>K2862*Setup!$B$6</f>
        <v/>
      </c>
      <c r="M2865" s="15">
        <f>J2862-L2862</f>
        <v/>
      </c>
      <c r="N2865" s="21" t="n"/>
    </row>
    <row r="2866">
      <c r="A2866" s="295" t="n"/>
      <c r="B2866" s="14" t="n"/>
      <c r="C2866" s="15" t="n"/>
      <c r="D2866" s="15" t="n"/>
      <c r="E2866" s="15">
        <f>D2863*Setup!$B$5</f>
        <v/>
      </c>
      <c r="F2866" s="15">
        <f>D2863-E2863</f>
        <v/>
      </c>
      <c r="G2866" s="15" t="n"/>
      <c r="H2866" s="15" t="n"/>
      <c r="I2866" s="15" t="n"/>
      <c r="J2866" s="15">
        <f>C2863+F2863+G2863-I2863</f>
        <v/>
      </c>
      <c r="K2866" s="15" t="n"/>
      <c r="L2866" s="15">
        <f>K2863*Setup!$B$6</f>
        <v/>
      </c>
      <c r="M2866" s="15">
        <f>J2863-L2863</f>
        <v/>
      </c>
      <c r="N2866" s="21" t="n"/>
    </row>
    <row r="2867">
      <c r="A2867" s="295" t="n"/>
      <c r="B2867" s="14" t="n"/>
      <c r="C2867" s="15" t="n"/>
      <c r="D2867" s="15" t="n"/>
      <c r="E2867" s="15">
        <f>D2864*Setup!$B$5</f>
        <v/>
      </c>
      <c r="F2867" s="15">
        <f>D2864-E2864</f>
        <v/>
      </c>
      <c r="G2867" s="15" t="n"/>
      <c r="H2867" s="15" t="n"/>
      <c r="I2867" s="15" t="n"/>
      <c r="J2867" s="15">
        <f>C2864+F2864+G2864-I2864</f>
        <v/>
      </c>
      <c r="K2867" s="15" t="n"/>
      <c r="L2867" s="15">
        <f>K2864*Setup!$B$6</f>
        <v/>
      </c>
      <c r="M2867" s="15">
        <f>J2864-L2864</f>
        <v/>
      </c>
      <c r="N2867" s="21" t="n"/>
    </row>
    <row r="2868">
      <c r="A2868" s="295" t="n"/>
      <c r="B2868" s="14" t="n"/>
      <c r="C2868" s="15" t="n"/>
      <c r="D2868" s="15" t="n"/>
      <c r="E2868" s="15">
        <f>D2865*Setup!$B$5</f>
        <v/>
      </c>
      <c r="F2868" s="15">
        <f>D2865-E2865</f>
        <v/>
      </c>
      <c r="G2868" s="15" t="n"/>
      <c r="H2868" s="15" t="n"/>
      <c r="I2868" s="15" t="n"/>
      <c r="J2868" s="15">
        <f>C2865+F2865+G2865-I2865</f>
        <v/>
      </c>
      <c r="K2868" s="15" t="n"/>
      <c r="L2868" s="15">
        <f>K2865*Setup!$B$6</f>
        <v/>
      </c>
      <c r="M2868" s="15">
        <f>J2865-L2865</f>
        <v/>
      </c>
      <c r="N2868" s="21" t="n"/>
    </row>
    <row r="2869">
      <c r="A2869" s="295" t="n"/>
      <c r="B2869" s="14" t="n"/>
      <c r="C2869" s="15" t="n"/>
      <c r="D2869" s="15" t="n"/>
      <c r="E2869" s="15">
        <f>D2866*Setup!$B$5</f>
        <v/>
      </c>
      <c r="F2869" s="15">
        <f>D2866-E2866</f>
        <v/>
      </c>
      <c r="G2869" s="15" t="n"/>
      <c r="H2869" s="15" t="n"/>
      <c r="I2869" s="15" t="n"/>
      <c r="J2869" s="15">
        <f>C2866+F2866+G2866-I2866</f>
        <v/>
      </c>
      <c r="K2869" s="15" t="n"/>
      <c r="L2869" s="15">
        <f>K2866*Setup!$B$6</f>
        <v/>
      </c>
      <c r="M2869" s="15">
        <f>J2866-L2866</f>
        <v/>
      </c>
      <c r="N2869" s="21" t="n"/>
    </row>
    <row r="2870">
      <c r="A2870" s="295" t="n"/>
      <c r="B2870" s="14" t="n"/>
      <c r="C2870" s="15" t="n"/>
      <c r="D2870" s="15" t="n"/>
      <c r="E2870" s="15">
        <f>D2867*Setup!$B$5</f>
        <v/>
      </c>
      <c r="F2870" s="15">
        <f>D2867-E2867</f>
        <v/>
      </c>
      <c r="G2870" s="15" t="n"/>
      <c r="H2870" s="15" t="n"/>
      <c r="I2870" s="15" t="n"/>
      <c r="J2870" s="15">
        <f>C2867+F2867+G2867-I2867</f>
        <v/>
      </c>
      <c r="K2870" s="15" t="n"/>
      <c r="L2870" s="15">
        <f>K2867*Setup!$B$6</f>
        <v/>
      </c>
      <c r="M2870" s="15">
        <f>J2867-L2867</f>
        <v/>
      </c>
      <c r="N2870" s="21" t="n"/>
    </row>
    <row r="2871">
      <c r="A2871" s="295" t="n"/>
      <c r="B2871" s="14" t="n"/>
      <c r="C2871" s="15" t="n"/>
      <c r="D2871" s="15" t="n"/>
      <c r="E2871" s="15">
        <f>D2868*Setup!$B$5</f>
        <v/>
      </c>
      <c r="F2871" s="15">
        <f>D2868-E2868</f>
        <v/>
      </c>
      <c r="G2871" s="15" t="n"/>
      <c r="H2871" s="15" t="n"/>
      <c r="I2871" s="15" t="n"/>
      <c r="J2871" s="15">
        <f>C2868+F2868+G2868-I2868</f>
        <v/>
      </c>
      <c r="K2871" s="15" t="n"/>
      <c r="L2871" s="15">
        <f>K2868*Setup!$B$6</f>
        <v/>
      </c>
      <c r="M2871" s="15">
        <f>J2868-L2868</f>
        <v/>
      </c>
      <c r="N2871" s="21" t="n"/>
    </row>
    <row r="2872">
      <c r="A2872" s="295" t="n"/>
      <c r="B2872" s="14" t="n"/>
      <c r="C2872" s="15" t="n"/>
      <c r="D2872" s="15" t="n"/>
      <c r="E2872" s="15">
        <f>D2869*Setup!$B$5</f>
        <v/>
      </c>
      <c r="F2872" s="15">
        <f>D2869-E2869</f>
        <v/>
      </c>
      <c r="G2872" s="15" t="n"/>
      <c r="H2872" s="15" t="n"/>
      <c r="I2872" s="15" t="n"/>
      <c r="J2872" s="15">
        <f>C2869+F2869+G2869-I2869</f>
        <v/>
      </c>
      <c r="K2872" s="15" t="n"/>
      <c r="L2872" s="15">
        <f>K2869*Setup!$B$6</f>
        <v/>
      </c>
      <c r="M2872" s="15">
        <f>J2869-L2869</f>
        <v/>
      </c>
      <c r="N2872" s="21" t="n"/>
    </row>
    <row r="2873">
      <c r="A2873" s="295" t="n"/>
      <c r="B2873" s="14" t="n"/>
      <c r="C2873" s="15" t="n"/>
      <c r="D2873" s="15" t="n"/>
      <c r="E2873" s="15">
        <f>D2870*Setup!$B$5</f>
        <v/>
      </c>
      <c r="F2873" s="15">
        <f>D2870-E2870</f>
        <v/>
      </c>
      <c r="G2873" s="15" t="n"/>
      <c r="H2873" s="15" t="n"/>
      <c r="I2873" s="15" t="n"/>
      <c r="J2873" s="15">
        <f>C2870+F2870+G2870-I2870</f>
        <v/>
      </c>
      <c r="K2873" s="15" t="n"/>
      <c r="L2873" s="15">
        <f>K2870*Setup!$B$6</f>
        <v/>
      </c>
      <c r="M2873" s="15">
        <f>J2870-L2870</f>
        <v/>
      </c>
      <c r="N2873" s="21" t="n"/>
    </row>
    <row r="2874">
      <c r="A2874" s="295" t="n"/>
      <c r="B2874" s="14" t="n"/>
      <c r="C2874" s="15" t="n"/>
      <c r="D2874" s="15" t="n"/>
      <c r="E2874" s="15">
        <f>D2871*Setup!$B$5</f>
        <v/>
      </c>
      <c r="F2874" s="15">
        <f>D2871-E2871</f>
        <v/>
      </c>
      <c r="G2874" s="15" t="n"/>
      <c r="H2874" s="15" t="n"/>
      <c r="I2874" s="15" t="n"/>
      <c r="J2874" s="15">
        <f>C2871+F2871+G2871-I2871</f>
        <v/>
      </c>
      <c r="K2874" s="15" t="n"/>
      <c r="L2874" s="15">
        <f>K2871*Setup!$B$6</f>
        <v/>
      </c>
      <c r="M2874" s="15">
        <f>J2871-L2871</f>
        <v/>
      </c>
      <c r="N2874" s="21" t="n"/>
    </row>
    <row r="2875">
      <c r="A2875" s="295" t="n"/>
      <c r="B2875" s="14" t="n"/>
      <c r="C2875" s="15" t="n"/>
      <c r="D2875" s="15" t="n"/>
      <c r="E2875" s="15">
        <f>D2872*Setup!$B$5</f>
        <v/>
      </c>
      <c r="F2875" s="15">
        <f>D2872-E2872</f>
        <v/>
      </c>
      <c r="G2875" s="15" t="n"/>
      <c r="H2875" s="15" t="n"/>
      <c r="I2875" s="15" t="n"/>
      <c r="J2875" s="15">
        <f>C2872+F2872+G2872-I2872</f>
        <v/>
      </c>
      <c r="K2875" s="15" t="n"/>
      <c r="L2875" s="15">
        <f>K2872*Setup!$B$6</f>
        <v/>
      </c>
      <c r="M2875" s="15">
        <f>J2872-L2872</f>
        <v/>
      </c>
      <c r="N2875" s="21" t="n"/>
    </row>
    <row r="2876">
      <c r="A2876" s="295" t="n"/>
      <c r="B2876" s="14" t="n"/>
      <c r="C2876" s="15" t="n"/>
      <c r="D2876" s="15" t="n"/>
      <c r="E2876" s="15">
        <f>D2873*Setup!$B$5</f>
        <v/>
      </c>
      <c r="F2876" s="15">
        <f>D2873-E2873</f>
        <v/>
      </c>
      <c r="G2876" s="15" t="n"/>
      <c r="H2876" s="15" t="n"/>
      <c r="I2876" s="15" t="n"/>
      <c r="J2876" s="15">
        <f>C2873+F2873+G2873-I2873</f>
        <v/>
      </c>
      <c r="K2876" s="15" t="n"/>
      <c r="L2876" s="15">
        <f>K2873*Setup!$B$6</f>
        <v/>
      </c>
      <c r="M2876" s="15">
        <f>J2873-L2873</f>
        <v/>
      </c>
      <c r="N2876" s="21" t="n"/>
    </row>
    <row r="2877">
      <c r="A2877" s="295" t="n"/>
      <c r="B2877" s="14" t="n"/>
      <c r="C2877" s="15" t="n"/>
      <c r="D2877" s="15" t="n"/>
      <c r="E2877" s="15">
        <f>D2874*Setup!$B$5</f>
        <v/>
      </c>
      <c r="F2877" s="15">
        <f>D2874-E2874</f>
        <v/>
      </c>
      <c r="G2877" s="15" t="n"/>
      <c r="H2877" s="15" t="n"/>
      <c r="I2877" s="15" t="n"/>
      <c r="J2877" s="15">
        <f>C2874+F2874+G2874-I2874</f>
        <v/>
      </c>
      <c r="K2877" s="15" t="n"/>
      <c r="L2877" s="15">
        <f>K2874*Setup!$B$6</f>
        <v/>
      </c>
      <c r="M2877" s="15">
        <f>J2874-L2874</f>
        <v/>
      </c>
      <c r="N2877" s="21" t="n"/>
    </row>
    <row r="2878">
      <c r="A2878" s="295" t="n"/>
      <c r="B2878" s="14" t="n"/>
      <c r="C2878" s="15" t="n"/>
      <c r="D2878" s="15" t="n"/>
      <c r="E2878" s="15">
        <f>D2875*Setup!$B$5</f>
        <v/>
      </c>
      <c r="F2878" s="15">
        <f>D2875-E2875</f>
        <v/>
      </c>
      <c r="G2878" s="15" t="n"/>
      <c r="H2878" s="15" t="n"/>
      <c r="I2878" s="15" t="n"/>
      <c r="J2878" s="15">
        <f>C2875+F2875+G2875-I2875</f>
        <v/>
      </c>
      <c r="K2878" s="15" t="n"/>
      <c r="L2878" s="15">
        <f>K2875*Setup!$B$6</f>
        <v/>
      </c>
      <c r="M2878" s="15">
        <f>J2875-L2875</f>
        <v/>
      </c>
      <c r="N2878" s="21" t="n"/>
    </row>
    <row r="2879">
      <c r="A2879" s="295" t="n"/>
      <c r="B2879" s="14" t="n"/>
      <c r="C2879" s="15" t="n"/>
      <c r="D2879" s="15" t="n"/>
      <c r="E2879" s="15">
        <f>D2876*Setup!$B$5</f>
        <v/>
      </c>
      <c r="F2879" s="15">
        <f>D2876-E2876</f>
        <v/>
      </c>
      <c r="G2879" s="15" t="n"/>
      <c r="H2879" s="15" t="n"/>
      <c r="I2879" s="15" t="n"/>
      <c r="J2879" s="15">
        <f>C2876+F2876+G2876-I2876</f>
        <v/>
      </c>
      <c r="K2879" s="15" t="n"/>
      <c r="L2879" s="15">
        <f>K2876*Setup!$B$6</f>
        <v/>
      </c>
      <c r="M2879" s="15">
        <f>J2876-L2876</f>
        <v/>
      </c>
      <c r="N2879" s="21" t="n"/>
    </row>
    <row r="2880">
      <c r="A2880" s="295" t="n"/>
      <c r="B2880" s="14" t="n"/>
      <c r="C2880" s="15" t="n"/>
      <c r="D2880" s="15" t="n"/>
      <c r="E2880" s="15">
        <f>D2877*Setup!$B$5</f>
        <v/>
      </c>
      <c r="F2880" s="15">
        <f>D2877-E2877</f>
        <v/>
      </c>
      <c r="G2880" s="15" t="n"/>
      <c r="H2880" s="15" t="n"/>
      <c r="I2880" s="15" t="n"/>
      <c r="J2880" s="15">
        <f>C2877+F2877+G2877-I2877</f>
        <v/>
      </c>
      <c r="K2880" s="15" t="n"/>
      <c r="L2880" s="15">
        <f>K2877*Setup!$B$6</f>
        <v/>
      </c>
      <c r="M2880" s="15">
        <f>J2877-L2877</f>
        <v/>
      </c>
      <c r="N2880" s="21" t="n"/>
    </row>
    <row r="2881">
      <c r="A2881" s="295" t="n"/>
      <c r="B2881" s="14" t="n"/>
      <c r="C2881" s="15" t="n"/>
      <c r="D2881" s="15" t="n"/>
      <c r="E2881" s="15">
        <f>D2878*Setup!$B$5</f>
        <v/>
      </c>
      <c r="F2881" s="15">
        <f>D2878-E2878</f>
        <v/>
      </c>
      <c r="G2881" s="15" t="n"/>
      <c r="H2881" s="15" t="n"/>
      <c r="I2881" s="15" t="n"/>
      <c r="J2881" s="15">
        <f>C2878+F2878+G2878-I2878</f>
        <v/>
      </c>
      <c r="K2881" s="15" t="n"/>
      <c r="L2881" s="15">
        <f>K2878*Setup!$B$6</f>
        <v/>
      </c>
      <c r="M2881" s="15">
        <f>J2878-L2878</f>
        <v/>
      </c>
      <c r="N2881" s="21" t="n"/>
    </row>
    <row r="2882">
      <c r="A2882" s="295" t="n"/>
      <c r="B2882" s="14" t="n"/>
      <c r="C2882" s="15" t="n"/>
      <c r="D2882" s="15" t="n"/>
      <c r="E2882" s="15">
        <f>D2879*Setup!$B$5</f>
        <v/>
      </c>
      <c r="F2882" s="15">
        <f>D2879-E2879</f>
        <v/>
      </c>
      <c r="G2882" s="15" t="n"/>
      <c r="H2882" s="15" t="n"/>
      <c r="I2882" s="15" t="n"/>
      <c r="J2882" s="15">
        <f>C2879+F2879+G2879-I2879</f>
        <v/>
      </c>
      <c r="K2882" s="15" t="n"/>
      <c r="L2882" s="15">
        <f>K2879*Setup!$B$6</f>
        <v/>
      </c>
      <c r="M2882" s="15">
        <f>J2879-L2879</f>
        <v/>
      </c>
      <c r="N2882" s="21" t="n"/>
    </row>
    <row r="2883">
      <c r="A2883" s="295" t="n"/>
      <c r="B2883" s="14" t="n"/>
      <c r="C2883" s="15" t="n"/>
      <c r="D2883" s="15" t="n"/>
      <c r="E2883" s="15">
        <f>D2880*Setup!$B$5</f>
        <v/>
      </c>
      <c r="F2883" s="15">
        <f>D2880-E2880</f>
        <v/>
      </c>
      <c r="G2883" s="15" t="n"/>
      <c r="H2883" s="15" t="n"/>
      <c r="I2883" s="15" t="n"/>
      <c r="J2883" s="15">
        <f>C2880+F2880+G2880-I2880</f>
        <v/>
      </c>
      <c r="K2883" s="15" t="n"/>
      <c r="L2883" s="15">
        <f>K2880*Setup!$B$6</f>
        <v/>
      </c>
      <c r="M2883" s="15">
        <f>J2880-L2880</f>
        <v/>
      </c>
      <c r="N2883" s="21" t="n"/>
    </row>
    <row r="2884">
      <c r="A2884" s="295" t="n"/>
      <c r="B2884" s="14" t="n"/>
      <c r="C2884" s="15" t="n"/>
      <c r="D2884" s="15" t="n"/>
      <c r="E2884" s="15">
        <f>D2881*Setup!$B$5</f>
        <v/>
      </c>
      <c r="F2884" s="15">
        <f>D2881-E2881</f>
        <v/>
      </c>
      <c r="G2884" s="15" t="n"/>
      <c r="H2884" s="15" t="n"/>
      <c r="I2884" s="15" t="n"/>
      <c r="J2884" s="15">
        <f>C2881+F2881+G2881-I2881</f>
        <v/>
      </c>
      <c r="K2884" s="15" t="n"/>
      <c r="L2884" s="15">
        <f>K2881*Setup!$B$6</f>
        <v/>
      </c>
      <c r="M2884" s="15">
        <f>J2881-L2881</f>
        <v/>
      </c>
      <c r="N2884" s="21" t="n"/>
    </row>
    <row r="2885">
      <c r="A2885" s="295" t="n"/>
      <c r="B2885" s="14" t="n"/>
      <c r="C2885" s="15" t="n"/>
      <c r="D2885" s="15" t="n"/>
      <c r="E2885" s="15">
        <f>D2882*Setup!$B$5</f>
        <v/>
      </c>
      <c r="F2885" s="15">
        <f>D2882-E2882</f>
        <v/>
      </c>
      <c r="G2885" s="15" t="n"/>
      <c r="H2885" s="15" t="n"/>
      <c r="I2885" s="15" t="n"/>
      <c r="J2885" s="15">
        <f>C2882+F2882+G2882-I2882</f>
        <v/>
      </c>
      <c r="K2885" s="15" t="n"/>
      <c r="L2885" s="15">
        <f>K2882*Setup!$B$6</f>
        <v/>
      </c>
      <c r="M2885" s="15">
        <f>J2882-L2882</f>
        <v/>
      </c>
      <c r="N2885" s="21" t="n"/>
    </row>
    <row r="2886">
      <c r="A2886" s="295" t="n"/>
      <c r="B2886" s="14" t="n"/>
      <c r="C2886" s="15" t="n"/>
      <c r="D2886" s="15" t="n"/>
      <c r="E2886" s="15">
        <f>D2883*Setup!$B$5</f>
        <v/>
      </c>
      <c r="F2886" s="15">
        <f>D2883-E2883</f>
        <v/>
      </c>
      <c r="G2886" s="15" t="n"/>
      <c r="H2886" s="15" t="n"/>
      <c r="I2886" s="15" t="n"/>
      <c r="J2886" s="15">
        <f>C2883+F2883+G2883-I2883</f>
        <v/>
      </c>
      <c r="K2886" s="15" t="n"/>
      <c r="L2886" s="15">
        <f>K2883*Setup!$B$6</f>
        <v/>
      </c>
      <c r="M2886" s="15">
        <f>J2883-L2883</f>
        <v/>
      </c>
      <c r="N2886" s="21" t="n"/>
    </row>
    <row r="2887">
      <c r="A2887" s="295" t="n"/>
      <c r="B2887" s="14" t="n"/>
      <c r="C2887" s="15" t="n"/>
      <c r="D2887" s="15" t="n"/>
      <c r="E2887" s="15">
        <f>D2884*Setup!$B$5</f>
        <v/>
      </c>
      <c r="F2887" s="15">
        <f>D2884-E2884</f>
        <v/>
      </c>
      <c r="G2887" s="15" t="n"/>
      <c r="H2887" s="15" t="n"/>
      <c r="I2887" s="15" t="n"/>
      <c r="J2887" s="15">
        <f>C2884+F2884+G2884-I2884</f>
        <v/>
      </c>
      <c r="K2887" s="15" t="n"/>
      <c r="L2887" s="15">
        <f>K2884*Setup!$B$6</f>
        <v/>
      </c>
      <c r="M2887" s="15">
        <f>J2884-L2884</f>
        <v/>
      </c>
      <c r="N2887" s="21" t="n"/>
    </row>
    <row r="2888">
      <c r="A2888" s="295" t="n"/>
      <c r="B2888" s="14" t="n"/>
      <c r="C2888" s="15" t="n"/>
      <c r="D2888" s="15" t="n"/>
      <c r="E2888" s="15">
        <f>D2885*Setup!$B$5</f>
        <v/>
      </c>
      <c r="F2888" s="15">
        <f>D2885-E2885</f>
        <v/>
      </c>
      <c r="G2888" s="15" t="n"/>
      <c r="H2888" s="15" t="n"/>
      <c r="I2888" s="15" t="n"/>
      <c r="J2888" s="15">
        <f>C2885+F2885+G2885-I2885</f>
        <v/>
      </c>
      <c r="K2888" s="15" t="n"/>
      <c r="L2888" s="15">
        <f>K2885*Setup!$B$6</f>
        <v/>
      </c>
      <c r="M2888" s="15">
        <f>J2885-L2885</f>
        <v/>
      </c>
      <c r="N2888" s="21" t="n"/>
    </row>
    <row r="2889">
      <c r="A2889" s="295" t="n"/>
      <c r="B2889" s="14" t="n"/>
      <c r="C2889" s="15" t="n"/>
      <c r="D2889" s="15" t="n"/>
      <c r="E2889" s="15">
        <f>D2886*Setup!$B$5</f>
        <v/>
      </c>
      <c r="F2889" s="15">
        <f>D2886-E2886</f>
        <v/>
      </c>
      <c r="G2889" s="15" t="n"/>
      <c r="H2889" s="15" t="n"/>
      <c r="I2889" s="15" t="n"/>
      <c r="J2889" s="15">
        <f>C2886+F2886+G2886-I2886</f>
        <v/>
      </c>
      <c r="K2889" s="15" t="n"/>
      <c r="L2889" s="15">
        <f>K2886*Setup!$B$6</f>
        <v/>
      </c>
      <c r="M2889" s="15">
        <f>J2886-L2886</f>
        <v/>
      </c>
      <c r="N2889" s="21" t="n"/>
    </row>
    <row r="2890">
      <c r="A2890" s="295" t="n"/>
      <c r="B2890" s="14" t="n"/>
      <c r="C2890" s="15" t="n"/>
      <c r="D2890" s="15" t="n"/>
      <c r="E2890" s="15">
        <f>D2887*Setup!$B$5</f>
        <v/>
      </c>
      <c r="F2890" s="15">
        <f>D2887-E2887</f>
        <v/>
      </c>
      <c r="G2890" s="15" t="n"/>
      <c r="H2890" s="15" t="n"/>
      <c r="I2890" s="15" t="n"/>
      <c r="J2890" s="15">
        <f>C2887+F2887+G2887-I2887</f>
        <v/>
      </c>
      <c r="K2890" s="15" t="n"/>
      <c r="L2890" s="15">
        <f>K2887*Setup!$B$6</f>
        <v/>
      </c>
      <c r="M2890" s="15">
        <f>J2887-L2887</f>
        <v/>
      </c>
      <c r="N2890" s="21" t="n"/>
    </row>
    <row r="2891">
      <c r="A2891" s="295" t="n"/>
      <c r="B2891" s="14" t="n"/>
      <c r="C2891" s="15" t="n"/>
      <c r="D2891" s="15" t="n"/>
      <c r="E2891" s="15">
        <f>D2888*Setup!$B$5</f>
        <v/>
      </c>
      <c r="F2891" s="15">
        <f>D2888-E2888</f>
        <v/>
      </c>
      <c r="G2891" s="15" t="n"/>
      <c r="H2891" s="15" t="n"/>
      <c r="I2891" s="15" t="n"/>
      <c r="J2891" s="15">
        <f>C2888+F2888+G2888-I2888</f>
        <v/>
      </c>
      <c r="K2891" s="15" t="n"/>
      <c r="L2891" s="15">
        <f>K2888*Setup!$B$6</f>
        <v/>
      </c>
      <c r="M2891" s="15">
        <f>J2888-L2888</f>
        <v/>
      </c>
      <c r="N2891" s="21" t="n"/>
    </row>
    <row r="2892">
      <c r="A2892" s="295" t="n"/>
      <c r="B2892" s="14" t="n"/>
      <c r="C2892" s="15" t="n"/>
      <c r="D2892" s="15" t="n"/>
      <c r="E2892" s="15">
        <f>D2889*Setup!$B$5</f>
        <v/>
      </c>
      <c r="F2892" s="15">
        <f>D2889-E2889</f>
        <v/>
      </c>
      <c r="G2892" s="15" t="n"/>
      <c r="H2892" s="15" t="n"/>
      <c r="I2892" s="15" t="n"/>
      <c r="J2892" s="15">
        <f>C2889+F2889+G2889-I2889</f>
        <v/>
      </c>
      <c r="K2892" s="15" t="n"/>
      <c r="L2892" s="15">
        <f>K2889*Setup!$B$6</f>
        <v/>
      </c>
      <c r="M2892" s="15">
        <f>J2889-L2889</f>
        <v/>
      </c>
      <c r="N2892" s="21" t="n"/>
    </row>
    <row r="2893">
      <c r="A2893" s="295" t="n"/>
      <c r="B2893" s="14" t="n"/>
      <c r="C2893" s="15" t="n"/>
      <c r="D2893" s="15" t="n"/>
      <c r="E2893" s="15">
        <f>D2890*Setup!$B$5</f>
        <v/>
      </c>
      <c r="F2893" s="15">
        <f>D2890-E2890</f>
        <v/>
      </c>
      <c r="G2893" s="15" t="n"/>
      <c r="H2893" s="15" t="n"/>
      <c r="I2893" s="15" t="n"/>
      <c r="J2893" s="15">
        <f>C2890+F2890+G2890-I2890</f>
        <v/>
      </c>
      <c r="K2893" s="15" t="n"/>
      <c r="L2893" s="15">
        <f>K2890*Setup!$B$6</f>
        <v/>
      </c>
      <c r="M2893" s="15">
        <f>J2890-L2890</f>
        <v/>
      </c>
      <c r="N2893" s="21" t="n"/>
    </row>
    <row r="2894">
      <c r="A2894" s="295" t="n"/>
      <c r="B2894" s="14" t="n"/>
      <c r="C2894" s="15" t="n"/>
      <c r="D2894" s="15" t="n"/>
      <c r="E2894" s="15">
        <f>D2891*Setup!$B$5</f>
        <v/>
      </c>
      <c r="F2894" s="15">
        <f>D2891-E2891</f>
        <v/>
      </c>
      <c r="G2894" s="15" t="n"/>
      <c r="H2894" s="15" t="n"/>
      <c r="I2894" s="15" t="n"/>
      <c r="J2894" s="15">
        <f>C2891+F2891+G2891-I2891</f>
        <v/>
      </c>
      <c r="K2894" s="15" t="n"/>
      <c r="L2894" s="15">
        <f>K2891*Setup!$B$6</f>
        <v/>
      </c>
      <c r="M2894" s="15">
        <f>J2891-L2891</f>
        <v/>
      </c>
      <c r="N2894" s="21" t="n"/>
    </row>
    <row r="2895">
      <c r="A2895" s="295" t="n"/>
      <c r="B2895" s="14" t="n"/>
      <c r="C2895" s="15" t="n"/>
      <c r="D2895" s="15" t="n"/>
      <c r="E2895" s="15">
        <f>D2892*Setup!$B$5</f>
        <v/>
      </c>
      <c r="F2895" s="15">
        <f>D2892-E2892</f>
        <v/>
      </c>
      <c r="G2895" s="15" t="n"/>
      <c r="H2895" s="15" t="n"/>
      <c r="I2895" s="15" t="n"/>
      <c r="J2895" s="15">
        <f>C2892+F2892+G2892-I2892</f>
        <v/>
      </c>
      <c r="K2895" s="15" t="n"/>
      <c r="L2895" s="15">
        <f>K2892*Setup!$B$6</f>
        <v/>
      </c>
      <c r="M2895" s="15">
        <f>J2892-L2892</f>
        <v/>
      </c>
      <c r="N2895" s="21" t="n"/>
    </row>
    <row r="2896">
      <c r="A2896" s="295" t="n"/>
      <c r="B2896" s="14" t="n"/>
      <c r="C2896" s="15" t="n"/>
      <c r="D2896" s="15" t="n"/>
      <c r="E2896" s="15">
        <f>D2893*Setup!$B$5</f>
        <v/>
      </c>
      <c r="F2896" s="15">
        <f>D2893-E2893</f>
        <v/>
      </c>
      <c r="G2896" s="15" t="n"/>
      <c r="H2896" s="15" t="n"/>
      <c r="I2896" s="15" t="n"/>
      <c r="J2896" s="15">
        <f>C2893+F2893+G2893-I2893</f>
        <v/>
      </c>
      <c r="K2896" s="15" t="n"/>
      <c r="L2896" s="15">
        <f>K2893*Setup!$B$6</f>
        <v/>
      </c>
      <c r="M2896" s="15">
        <f>J2893-L2893</f>
        <v/>
      </c>
      <c r="N2896" s="21" t="n"/>
    </row>
    <row r="2897">
      <c r="A2897" s="295" t="n"/>
      <c r="B2897" s="14" t="n"/>
      <c r="C2897" s="15" t="n"/>
      <c r="D2897" s="15" t="n"/>
      <c r="E2897" s="15">
        <f>D2894*Setup!$B$5</f>
        <v/>
      </c>
      <c r="F2897" s="15">
        <f>D2894-E2894</f>
        <v/>
      </c>
      <c r="G2897" s="15" t="n"/>
      <c r="H2897" s="15" t="n"/>
      <c r="I2897" s="15" t="n"/>
      <c r="J2897" s="15">
        <f>C2894+F2894+G2894-I2894</f>
        <v/>
      </c>
      <c r="K2897" s="15" t="n"/>
      <c r="L2897" s="15">
        <f>K2894*Setup!$B$6</f>
        <v/>
      </c>
      <c r="M2897" s="15">
        <f>J2894-L2894</f>
        <v/>
      </c>
      <c r="N2897" s="21" t="n"/>
    </row>
    <row r="2898">
      <c r="A2898" s="295" t="n"/>
      <c r="B2898" s="14" t="n"/>
      <c r="C2898" s="15" t="n"/>
      <c r="D2898" s="15" t="n"/>
      <c r="E2898" s="15">
        <f>D2895*Setup!$B$5</f>
        <v/>
      </c>
      <c r="F2898" s="15">
        <f>D2895-E2895</f>
        <v/>
      </c>
      <c r="G2898" s="15" t="n"/>
      <c r="H2898" s="15" t="n"/>
      <c r="I2898" s="15" t="n"/>
      <c r="J2898" s="15">
        <f>C2895+F2895+G2895-I2895</f>
        <v/>
      </c>
      <c r="K2898" s="15" t="n"/>
      <c r="L2898" s="15">
        <f>K2895*Setup!$B$6</f>
        <v/>
      </c>
      <c r="M2898" s="15">
        <f>J2895-L2895</f>
        <v/>
      </c>
      <c r="N2898" s="21" t="n"/>
    </row>
    <row r="2899">
      <c r="A2899" s="295" t="n"/>
      <c r="B2899" s="14" t="n"/>
      <c r="C2899" s="15" t="n"/>
      <c r="D2899" s="15" t="n"/>
      <c r="E2899" s="15">
        <f>D2896*Setup!$B$5</f>
        <v/>
      </c>
      <c r="F2899" s="15">
        <f>D2896-E2896</f>
        <v/>
      </c>
      <c r="G2899" s="15" t="n"/>
      <c r="H2899" s="15" t="n"/>
      <c r="I2899" s="15" t="n"/>
      <c r="J2899" s="15">
        <f>C2896+F2896+G2896-I2896</f>
        <v/>
      </c>
      <c r="K2899" s="15" t="n"/>
      <c r="L2899" s="15">
        <f>K2896*Setup!$B$6</f>
        <v/>
      </c>
      <c r="M2899" s="15">
        <f>J2896-L2896</f>
        <v/>
      </c>
      <c r="N2899" s="21" t="n"/>
    </row>
    <row r="2900">
      <c r="A2900" s="295" t="n"/>
      <c r="B2900" s="14" t="n"/>
      <c r="C2900" s="15" t="n"/>
      <c r="D2900" s="15" t="n"/>
      <c r="E2900" s="15">
        <f>D2897*Setup!$B$5</f>
        <v/>
      </c>
      <c r="F2900" s="15">
        <f>D2897-E2897</f>
        <v/>
      </c>
      <c r="G2900" s="15" t="n"/>
      <c r="H2900" s="15" t="n"/>
      <c r="I2900" s="15" t="n"/>
      <c r="J2900" s="15">
        <f>C2897+F2897+G2897-I2897</f>
        <v/>
      </c>
      <c r="K2900" s="15" t="n"/>
      <c r="L2900" s="15">
        <f>K2897*Setup!$B$6</f>
        <v/>
      </c>
      <c r="M2900" s="15">
        <f>J2897-L2897</f>
        <v/>
      </c>
      <c r="N2900" s="21" t="n"/>
    </row>
    <row r="2901">
      <c r="A2901" s="295" t="n"/>
      <c r="B2901" s="14" t="n"/>
      <c r="C2901" s="15" t="n"/>
      <c r="D2901" s="15" t="n"/>
      <c r="E2901" s="15">
        <f>D2898*Setup!$B$5</f>
        <v/>
      </c>
      <c r="F2901" s="15">
        <f>D2898-E2898</f>
        <v/>
      </c>
      <c r="G2901" s="15" t="n"/>
      <c r="H2901" s="15" t="n"/>
      <c r="I2901" s="15" t="n"/>
      <c r="J2901" s="15">
        <f>C2898+F2898+G2898-I2898</f>
        <v/>
      </c>
      <c r="K2901" s="15" t="n"/>
      <c r="L2901" s="15">
        <f>K2898*Setup!$B$6</f>
        <v/>
      </c>
      <c r="M2901" s="15">
        <f>J2898-L2898</f>
        <v/>
      </c>
      <c r="N2901" s="21" t="n"/>
    </row>
    <row r="2902">
      <c r="A2902" s="295" t="n"/>
      <c r="B2902" s="14" t="n"/>
      <c r="C2902" s="15" t="n"/>
      <c r="D2902" s="15" t="n"/>
      <c r="E2902" s="15">
        <f>D2899*Setup!$B$5</f>
        <v/>
      </c>
      <c r="F2902" s="15">
        <f>D2899-E2899</f>
        <v/>
      </c>
      <c r="G2902" s="15" t="n"/>
      <c r="H2902" s="15" t="n"/>
      <c r="I2902" s="15" t="n"/>
      <c r="J2902" s="15">
        <f>C2899+F2899+G2899-I2899</f>
        <v/>
      </c>
      <c r="K2902" s="15" t="n"/>
      <c r="L2902" s="15">
        <f>K2899*Setup!$B$6</f>
        <v/>
      </c>
      <c r="M2902" s="15">
        <f>J2899-L2899</f>
        <v/>
      </c>
      <c r="N2902" s="21" t="n"/>
    </row>
    <row r="2903">
      <c r="A2903" s="295" t="n"/>
      <c r="B2903" s="14" t="n"/>
      <c r="C2903" s="15" t="n"/>
      <c r="D2903" s="15" t="n"/>
      <c r="E2903" s="15">
        <f>D2900*Setup!$B$5</f>
        <v/>
      </c>
      <c r="F2903" s="15">
        <f>D2900-E2900</f>
        <v/>
      </c>
      <c r="G2903" s="15" t="n"/>
      <c r="H2903" s="15" t="n"/>
      <c r="I2903" s="15" t="n"/>
      <c r="J2903" s="15">
        <f>C2900+F2900+G2900-I2900</f>
        <v/>
      </c>
      <c r="K2903" s="15" t="n"/>
      <c r="L2903" s="15">
        <f>K2900*Setup!$B$6</f>
        <v/>
      </c>
      <c r="M2903" s="15">
        <f>J2900-L2900</f>
        <v/>
      </c>
      <c r="N2903" s="21" t="n"/>
    </row>
    <row r="2904">
      <c r="A2904" s="295" t="n"/>
      <c r="B2904" s="14" t="n"/>
      <c r="C2904" s="15" t="n"/>
      <c r="D2904" s="15" t="n"/>
      <c r="E2904" s="15">
        <f>D2901*Setup!$B$5</f>
        <v/>
      </c>
      <c r="F2904" s="15">
        <f>D2901-E2901</f>
        <v/>
      </c>
      <c r="G2904" s="15" t="n"/>
      <c r="H2904" s="15" t="n"/>
      <c r="I2904" s="15" t="n"/>
      <c r="J2904" s="15">
        <f>C2901+F2901+G2901-I2901</f>
        <v/>
      </c>
      <c r="K2904" s="15" t="n"/>
      <c r="L2904" s="15">
        <f>K2901*Setup!$B$6</f>
        <v/>
      </c>
      <c r="M2904" s="15">
        <f>J2901-L2901</f>
        <v/>
      </c>
      <c r="N2904" s="21" t="n"/>
    </row>
    <row r="2905">
      <c r="A2905" s="295" t="n"/>
      <c r="B2905" s="14" t="n"/>
      <c r="C2905" s="15" t="n"/>
      <c r="D2905" s="15" t="n"/>
      <c r="E2905" s="15">
        <f>D2902*Setup!$B$5</f>
        <v/>
      </c>
      <c r="F2905" s="15">
        <f>D2902-E2902</f>
        <v/>
      </c>
      <c r="G2905" s="15" t="n"/>
      <c r="H2905" s="15" t="n"/>
      <c r="I2905" s="15" t="n"/>
      <c r="J2905" s="15">
        <f>C2902+F2902+G2902-I2902</f>
        <v/>
      </c>
      <c r="K2905" s="15" t="n"/>
      <c r="L2905" s="15">
        <f>K2902*Setup!$B$6</f>
        <v/>
      </c>
      <c r="M2905" s="15">
        <f>J2902-L2902</f>
        <v/>
      </c>
      <c r="N2905" s="21" t="n"/>
    </row>
    <row r="2906">
      <c r="A2906" s="295" t="n"/>
      <c r="B2906" s="14" t="n"/>
      <c r="C2906" s="15" t="n"/>
      <c r="D2906" s="15" t="n"/>
      <c r="E2906" s="15">
        <f>D2903*Setup!$B$5</f>
        <v/>
      </c>
      <c r="F2906" s="15">
        <f>D2903-E2903</f>
        <v/>
      </c>
      <c r="G2906" s="15" t="n"/>
      <c r="H2906" s="15" t="n"/>
      <c r="I2906" s="15" t="n"/>
      <c r="J2906" s="15">
        <f>C2903+F2903+G2903-I2903</f>
        <v/>
      </c>
      <c r="K2906" s="15" t="n"/>
      <c r="L2906" s="15">
        <f>K2903*Setup!$B$6</f>
        <v/>
      </c>
      <c r="M2906" s="15">
        <f>J2903-L2903</f>
        <v/>
      </c>
      <c r="N2906" s="21" t="n"/>
    </row>
    <row r="2907">
      <c r="A2907" s="295" t="n"/>
      <c r="B2907" s="14" t="n"/>
      <c r="C2907" s="15" t="n"/>
      <c r="D2907" s="15" t="n"/>
      <c r="E2907" s="15">
        <f>D2904*Setup!$B$5</f>
        <v/>
      </c>
      <c r="F2907" s="15">
        <f>D2904-E2904</f>
        <v/>
      </c>
      <c r="G2907" s="15" t="n"/>
      <c r="H2907" s="15" t="n"/>
      <c r="I2907" s="15" t="n"/>
      <c r="J2907" s="15">
        <f>C2904+F2904+G2904-I2904</f>
        <v/>
      </c>
      <c r="K2907" s="15" t="n"/>
      <c r="L2907" s="15">
        <f>K2904*Setup!$B$6</f>
        <v/>
      </c>
      <c r="M2907" s="15">
        <f>J2904-L2904</f>
        <v/>
      </c>
      <c r="N2907" s="21" t="n"/>
    </row>
    <row r="2908">
      <c r="A2908" s="295" t="n"/>
      <c r="B2908" s="14" t="n"/>
      <c r="C2908" s="15" t="n"/>
      <c r="D2908" s="15" t="n"/>
      <c r="E2908" s="15">
        <f>D2905*Setup!$B$5</f>
        <v/>
      </c>
      <c r="F2908" s="15">
        <f>D2905-E2905</f>
        <v/>
      </c>
      <c r="G2908" s="15" t="n"/>
      <c r="H2908" s="15" t="n"/>
      <c r="I2908" s="15" t="n"/>
      <c r="J2908" s="15">
        <f>C2905+F2905+G2905-I2905</f>
        <v/>
      </c>
      <c r="K2908" s="15" t="n"/>
      <c r="L2908" s="15">
        <f>K2905*Setup!$B$6</f>
        <v/>
      </c>
      <c r="M2908" s="15">
        <f>J2905-L2905</f>
        <v/>
      </c>
      <c r="N2908" s="21" t="n"/>
    </row>
    <row r="2909">
      <c r="A2909" s="295" t="n"/>
      <c r="B2909" s="14" t="n"/>
      <c r="C2909" s="15" t="n"/>
      <c r="D2909" s="15" t="n"/>
      <c r="E2909" s="15">
        <f>D2906*Setup!$B$5</f>
        <v/>
      </c>
      <c r="F2909" s="15">
        <f>D2906-E2906</f>
        <v/>
      </c>
      <c r="G2909" s="15" t="n"/>
      <c r="H2909" s="15" t="n"/>
      <c r="I2909" s="15" t="n"/>
      <c r="J2909" s="15">
        <f>C2906+F2906+G2906-I2906</f>
        <v/>
      </c>
      <c r="K2909" s="15" t="n"/>
      <c r="L2909" s="15">
        <f>K2906*Setup!$B$6</f>
        <v/>
      </c>
      <c r="M2909" s="15">
        <f>J2906-L2906</f>
        <v/>
      </c>
      <c r="N2909" s="21" t="n"/>
    </row>
    <row r="2910">
      <c r="A2910" s="295" t="n"/>
      <c r="B2910" s="14" t="n"/>
      <c r="C2910" s="15" t="n"/>
      <c r="D2910" s="15" t="n"/>
      <c r="E2910" s="15">
        <f>D2907*Setup!$B$5</f>
        <v/>
      </c>
      <c r="F2910" s="15">
        <f>D2907-E2907</f>
        <v/>
      </c>
      <c r="G2910" s="15" t="n"/>
      <c r="H2910" s="15" t="n"/>
      <c r="I2910" s="15" t="n"/>
      <c r="J2910" s="15">
        <f>C2907+F2907+G2907-I2907</f>
        <v/>
      </c>
      <c r="K2910" s="15" t="n"/>
      <c r="L2910" s="15">
        <f>K2907*Setup!$B$6</f>
        <v/>
      </c>
      <c r="M2910" s="15">
        <f>J2907-L2907</f>
        <v/>
      </c>
      <c r="N2910" s="21" t="n"/>
    </row>
    <row r="2911">
      <c r="A2911" s="295" t="n"/>
      <c r="B2911" s="14" t="n"/>
      <c r="C2911" s="15" t="n"/>
      <c r="D2911" s="15" t="n"/>
      <c r="E2911" s="15">
        <f>D2908*Setup!$B$5</f>
        <v/>
      </c>
      <c r="F2911" s="15">
        <f>D2908-E2908</f>
        <v/>
      </c>
      <c r="G2911" s="15" t="n"/>
      <c r="H2911" s="15" t="n"/>
      <c r="I2911" s="15" t="n"/>
      <c r="J2911" s="15">
        <f>C2908+F2908+G2908-I2908</f>
        <v/>
      </c>
      <c r="K2911" s="15" t="n"/>
      <c r="L2911" s="15">
        <f>K2908*Setup!$B$6</f>
        <v/>
      </c>
      <c r="M2911" s="15">
        <f>J2908-L2908</f>
        <v/>
      </c>
      <c r="N2911" s="21" t="n"/>
    </row>
    <row r="2912">
      <c r="A2912" s="295" t="n"/>
      <c r="B2912" s="14" t="n"/>
      <c r="C2912" s="15" t="n"/>
      <c r="D2912" s="15" t="n"/>
      <c r="E2912" s="15">
        <f>D2909*Setup!$B$5</f>
        <v/>
      </c>
      <c r="F2912" s="15">
        <f>D2909-E2909</f>
        <v/>
      </c>
      <c r="G2912" s="15" t="n"/>
      <c r="H2912" s="15" t="n"/>
      <c r="I2912" s="15" t="n"/>
      <c r="J2912" s="15">
        <f>C2909+F2909+G2909-I2909</f>
        <v/>
      </c>
      <c r="K2912" s="15" t="n"/>
      <c r="L2912" s="15">
        <f>K2909*Setup!$B$6</f>
        <v/>
      </c>
      <c r="M2912" s="15">
        <f>J2909-L2909</f>
        <v/>
      </c>
      <c r="N2912" s="21" t="n"/>
    </row>
    <row r="2913">
      <c r="A2913" s="295" t="n"/>
      <c r="B2913" s="14" t="n"/>
      <c r="C2913" s="15" t="n"/>
      <c r="D2913" s="15" t="n"/>
      <c r="E2913" s="15">
        <f>D2910*Setup!$B$5</f>
        <v/>
      </c>
      <c r="F2913" s="15">
        <f>D2910-E2910</f>
        <v/>
      </c>
      <c r="G2913" s="15" t="n"/>
      <c r="H2913" s="15" t="n"/>
      <c r="I2913" s="15" t="n"/>
      <c r="J2913" s="15">
        <f>C2910+F2910+G2910-I2910</f>
        <v/>
      </c>
      <c r="K2913" s="15" t="n"/>
      <c r="L2913" s="15">
        <f>K2910*Setup!$B$6</f>
        <v/>
      </c>
      <c r="M2913" s="15">
        <f>J2910-L2910</f>
        <v/>
      </c>
      <c r="N2913" s="21" t="n"/>
    </row>
    <row r="2914">
      <c r="A2914" s="295" t="n"/>
      <c r="B2914" s="14" t="n"/>
      <c r="C2914" s="15" t="n"/>
      <c r="D2914" s="15" t="n"/>
      <c r="E2914" s="15">
        <f>D2911*Setup!$B$5</f>
        <v/>
      </c>
      <c r="F2914" s="15">
        <f>D2911-E2911</f>
        <v/>
      </c>
      <c r="G2914" s="15" t="n"/>
      <c r="H2914" s="15" t="n"/>
      <c r="I2914" s="15" t="n"/>
      <c r="J2914" s="15">
        <f>C2911+F2911+G2911-I2911</f>
        <v/>
      </c>
      <c r="K2914" s="15" t="n"/>
      <c r="L2914" s="15">
        <f>K2911*Setup!$B$6</f>
        <v/>
      </c>
      <c r="M2914" s="15">
        <f>J2911-L2911</f>
        <v/>
      </c>
      <c r="N2914" s="21" t="n"/>
    </row>
    <row r="2915">
      <c r="A2915" s="295" t="n"/>
      <c r="B2915" s="14" t="n"/>
      <c r="C2915" s="15" t="n"/>
      <c r="D2915" s="15" t="n"/>
      <c r="E2915" s="15">
        <f>D2912*Setup!$B$5</f>
        <v/>
      </c>
      <c r="F2915" s="15">
        <f>D2912-E2912</f>
        <v/>
      </c>
      <c r="G2915" s="15" t="n"/>
      <c r="H2915" s="15" t="n"/>
      <c r="I2915" s="15" t="n"/>
      <c r="J2915" s="15">
        <f>C2912+F2912+G2912-I2912</f>
        <v/>
      </c>
      <c r="K2915" s="15" t="n"/>
      <c r="L2915" s="15">
        <f>K2912*Setup!$B$6</f>
        <v/>
      </c>
      <c r="M2915" s="15">
        <f>J2912-L2912</f>
        <v/>
      </c>
      <c r="N2915" s="21" t="n"/>
    </row>
    <row r="2916">
      <c r="A2916" s="295" t="n"/>
      <c r="B2916" s="14" t="n"/>
      <c r="C2916" s="15" t="n"/>
      <c r="D2916" s="15" t="n"/>
      <c r="E2916" s="15">
        <f>D2913*Setup!$B$5</f>
        <v/>
      </c>
      <c r="F2916" s="15">
        <f>D2913-E2913</f>
        <v/>
      </c>
      <c r="G2916" s="15" t="n"/>
      <c r="H2916" s="15" t="n"/>
      <c r="I2916" s="15" t="n"/>
      <c r="J2916" s="15">
        <f>C2913+F2913+G2913-I2913</f>
        <v/>
      </c>
      <c r="K2916" s="15" t="n"/>
      <c r="L2916" s="15">
        <f>K2913*Setup!$B$6</f>
        <v/>
      </c>
      <c r="M2916" s="15">
        <f>J2913-L2913</f>
        <v/>
      </c>
      <c r="N2916" s="21" t="n"/>
    </row>
    <row r="2917">
      <c r="A2917" s="295" t="n"/>
      <c r="B2917" s="14" t="n"/>
      <c r="C2917" s="15" t="n"/>
      <c r="D2917" s="15" t="n"/>
      <c r="E2917" s="15">
        <f>D2914*Setup!$B$5</f>
        <v/>
      </c>
      <c r="F2917" s="15">
        <f>D2914-E2914</f>
        <v/>
      </c>
      <c r="G2917" s="15" t="n"/>
      <c r="H2917" s="15" t="n"/>
      <c r="I2917" s="15" t="n"/>
      <c r="J2917" s="15">
        <f>C2914+F2914+G2914-I2914</f>
        <v/>
      </c>
      <c r="K2917" s="15" t="n"/>
      <c r="L2917" s="15">
        <f>K2914*Setup!$B$6</f>
        <v/>
      </c>
      <c r="M2917" s="15">
        <f>J2914-L2914</f>
        <v/>
      </c>
      <c r="N2917" s="21" t="n"/>
    </row>
    <row r="2918">
      <c r="A2918" s="295" t="n"/>
      <c r="B2918" s="14" t="n"/>
      <c r="C2918" s="15" t="n"/>
      <c r="D2918" s="15" t="n"/>
      <c r="E2918" s="15">
        <f>D2915*Setup!$B$5</f>
        <v/>
      </c>
      <c r="F2918" s="15">
        <f>D2915-E2915</f>
        <v/>
      </c>
      <c r="G2918" s="15" t="n"/>
      <c r="H2918" s="15" t="n"/>
      <c r="I2918" s="15" t="n"/>
      <c r="J2918" s="15">
        <f>C2915+F2915+G2915-I2915</f>
        <v/>
      </c>
      <c r="K2918" s="15" t="n"/>
      <c r="L2918" s="15">
        <f>K2915*Setup!$B$6</f>
        <v/>
      </c>
      <c r="M2918" s="15">
        <f>J2915-L2915</f>
        <v/>
      </c>
      <c r="N2918" s="21" t="n"/>
    </row>
    <row r="2919">
      <c r="A2919" s="295" t="n"/>
      <c r="B2919" s="14" t="n"/>
      <c r="C2919" s="15" t="n"/>
      <c r="D2919" s="15" t="n"/>
      <c r="E2919" s="15">
        <f>D2916*Setup!$B$5</f>
        <v/>
      </c>
      <c r="F2919" s="15">
        <f>D2916-E2916</f>
        <v/>
      </c>
      <c r="G2919" s="15" t="n"/>
      <c r="H2919" s="15" t="n"/>
      <c r="I2919" s="15" t="n"/>
      <c r="J2919" s="15">
        <f>C2916+F2916+G2916-I2916</f>
        <v/>
      </c>
      <c r="K2919" s="15" t="n"/>
      <c r="L2919" s="15">
        <f>K2916*Setup!$B$6</f>
        <v/>
      </c>
      <c r="M2919" s="15">
        <f>J2916-L2916</f>
        <v/>
      </c>
      <c r="N2919" s="21" t="n"/>
    </row>
    <row r="2920">
      <c r="A2920" s="295" t="n"/>
      <c r="B2920" s="14" t="n"/>
      <c r="C2920" s="15" t="n"/>
      <c r="D2920" s="15" t="n"/>
      <c r="E2920" s="15">
        <f>D2917*Setup!$B$5</f>
        <v/>
      </c>
      <c r="F2920" s="15">
        <f>D2917-E2917</f>
        <v/>
      </c>
      <c r="G2920" s="15" t="n"/>
      <c r="H2920" s="15" t="n"/>
      <c r="I2920" s="15" t="n"/>
      <c r="J2920" s="15">
        <f>C2917+F2917+G2917-I2917</f>
        <v/>
      </c>
      <c r="K2920" s="15" t="n"/>
      <c r="L2920" s="15">
        <f>K2917*Setup!$B$6</f>
        <v/>
      </c>
      <c r="M2920" s="15">
        <f>J2917-L2917</f>
        <v/>
      </c>
      <c r="N2920" s="21" t="n"/>
    </row>
    <row r="2921">
      <c r="A2921" s="295" t="n"/>
      <c r="B2921" s="14" t="n"/>
      <c r="C2921" s="15" t="n"/>
      <c r="D2921" s="15" t="n"/>
      <c r="E2921" s="15">
        <f>D2918*Setup!$B$5</f>
        <v/>
      </c>
      <c r="F2921" s="15">
        <f>D2918-E2918</f>
        <v/>
      </c>
      <c r="G2921" s="15" t="n"/>
      <c r="H2921" s="15" t="n"/>
      <c r="I2921" s="15" t="n"/>
      <c r="J2921" s="15">
        <f>C2918+F2918+G2918-I2918</f>
        <v/>
      </c>
      <c r="K2921" s="15" t="n"/>
      <c r="L2921" s="15">
        <f>K2918*Setup!$B$6</f>
        <v/>
      </c>
      <c r="M2921" s="15">
        <f>J2918-L2918</f>
        <v/>
      </c>
      <c r="N2921" s="21" t="n"/>
    </row>
    <row r="2922">
      <c r="A2922" s="295" t="n"/>
      <c r="B2922" s="14" t="n"/>
      <c r="C2922" s="15" t="n"/>
      <c r="D2922" s="15" t="n"/>
      <c r="E2922" s="15">
        <f>D2919*Setup!$B$5</f>
        <v/>
      </c>
      <c r="F2922" s="15">
        <f>D2919-E2919</f>
        <v/>
      </c>
      <c r="G2922" s="15" t="n"/>
      <c r="H2922" s="15" t="n"/>
      <c r="I2922" s="15" t="n"/>
      <c r="J2922" s="15">
        <f>C2919+F2919+G2919-I2919</f>
        <v/>
      </c>
      <c r="K2922" s="15" t="n"/>
      <c r="L2922" s="15">
        <f>K2919*Setup!$B$6</f>
        <v/>
      </c>
      <c r="M2922" s="15">
        <f>J2919-L2919</f>
        <v/>
      </c>
      <c r="N2922" s="21" t="n"/>
    </row>
    <row r="2923">
      <c r="A2923" s="295" t="n"/>
      <c r="B2923" s="14" t="n"/>
      <c r="C2923" s="15" t="n"/>
      <c r="D2923" s="15" t="n"/>
      <c r="E2923" s="15">
        <f>D2920*Setup!$B$5</f>
        <v/>
      </c>
      <c r="F2923" s="15">
        <f>D2920-E2920</f>
        <v/>
      </c>
      <c r="G2923" s="15" t="n"/>
      <c r="H2923" s="15" t="n"/>
      <c r="I2923" s="15" t="n"/>
      <c r="J2923" s="15">
        <f>C2920+F2920+G2920-I2920</f>
        <v/>
      </c>
      <c r="K2923" s="15" t="n"/>
      <c r="L2923" s="15">
        <f>K2920*Setup!$B$6</f>
        <v/>
      </c>
      <c r="M2923" s="15">
        <f>J2920-L2920</f>
        <v/>
      </c>
      <c r="N2923" s="21" t="n"/>
    </row>
    <row r="2924">
      <c r="A2924" s="295" t="n"/>
      <c r="B2924" s="14" t="n"/>
      <c r="C2924" s="15" t="n"/>
      <c r="D2924" s="15" t="n"/>
      <c r="E2924" s="15">
        <f>D2921*Setup!$B$5</f>
        <v/>
      </c>
      <c r="F2924" s="15">
        <f>D2921-E2921</f>
        <v/>
      </c>
      <c r="G2924" s="15" t="n"/>
      <c r="H2924" s="15" t="n"/>
      <c r="I2924" s="15" t="n"/>
      <c r="J2924" s="15">
        <f>C2921+F2921+G2921-I2921</f>
        <v/>
      </c>
      <c r="K2924" s="15" t="n"/>
      <c r="L2924" s="15">
        <f>K2921*Setup!$B$6</f>
        <v/>
      </c>
      <c r="M2924" s="15">
        <f>J2921-L2921</f>
        <v/>
      </c>
      <c r="N2924" s="21" t="n"/>
    </row>
    <row r="2925">
      <c r="A2925" s="295" t="n"/>
      <c r="B2925" s="14" t="n"/>
      <c r="C2925" s="15" t="n"/>
      <c r="D2925" s="15" t="n"/>
      <c r="E2925" s="15">
        <f>D2922*Setup!$B$5</f>
        <v/>
      </c>
      <c r="F2925" s="15">
        <f>D2922-E2922</f>
        <v/>
      </c>
      <c r="G2925" s="15" t="n"/>
      <c r="H2925" s="15" t="n"/>
      <c r="I2925" s="15" t="n"/>
      <c r="J2925" s="15">
        <f>C2922+F2922+G2922-I2922</f>
        <v/>
      </c>
      <c r="K2925" s="15" t="n"/>
      <c r="L2925" s="15">
        <f>K2922*Setup!$B$6</f>
        <v/>
      </c>
      <c r="M2925" s="15">
        <f>J2922-L2922</f>
        <v/>
      </c>
      <c r="N2925" s="21" t="n"/>
    </row>
    <row r="2926">
      <c r="A2926" s="295" t="n"/>
      <c r="B2926" s="14" t="n"/>
      <c r="C2926" s="15" t="n"/>
      <c r="D2926" s="15" t="n"/>
      <c r="E2926" s="15">
        <f>D2923*Setup!$B$5</f>
        <v/>
      </c>
      <c r="F2926" s="15">
        <f>D2923-E2923</f>
        <v/>
      </c>
      <c r="G2926" s="15" t="n"/>
      <c r="H2926" s="15" t="n"/>
      <c r="I2926" s="15" t="n"/>
      <c r="J2926" s="15">
        <f>C2923+F2923+G2923-I2923</f>
        <v/>
      </c>
      <c r="K2926" s="15" t="n"/>
      <c r="L2926" s="15">
        <f>K2923*Setup!$B$6</f>
        <v/>
      </c>
      <c r="M2926" s="15">
        <f>J2923-L2923</f>
        <v/>
      </c>
      <c r="N2926" s="21" t="n"/>
    </row>
    <row r="2927">
      <c r="A2927" s="295" t="n"/>
      <c r="B2927" s="14" t="n"/>
      <c r="C2927" s="15" t="n"/>
      <c r="D2927" s="15" t="n"/>
      <c r="E2927" s="15">
        <f>D2924*Setup!$B$5</f>
        <v/>
      </c>
      <c r="F2927" s="15">
        <f>D2924-E2924</f>
        <v/>
      </c>
      <c r="G2927" s="15" t="n"/>
      <c r="H2927" s="15" t="n"/>
      <c r="I2927" s="15" t="n"/>
      <c r="J2927" s="15">
        <f>C2924+F2924+G2924-I2924</f>
        <v/>
      </c>
      <c r="K2927" s="15" t="n"/>
      <c r="L2927" s="15">
        <f>K2924*Setup!$B$6</f>
        <v/>
      </c>
      <c r="M2927" s="15">
        <f>J2924-L2924</f>
        <v/>
      </c>
      <c r="N2927" s="21" t="n"/>
    </row>
    <row r="2928">
      <c r="A2928" s="295" t="n"/>
      <c r="B2928" s="14" t="n"/>
      <c r="C2928" s="15" t="n"/>
      <c r="D2928" s="15" t="n"/>
      <c r="E2928" s="15">
        <f>D2925*Setup!$B$5</f>
        <v/>
      </c>
      <c r="F2928" s="15">
        <f>D2925-E2925</f>
        <v/>
      </c>
      <c r="G2928" s="15" t="n"/>
      <c r="H2928" s="15" t="n"/>
      <c r="I2928" s="15" t="n"/>
      <c r="J2928" s="15">
        <f>C2925+F2925+G2925-I2925</f>
        <v/>
      </c>
      <c r="K2928" s="15" t="n"/>
      <c r="L2928" s="15">
        <f>K2925*Setup!$B$6</f>
        <v/>
      </c>
      <c r="M2928" s="15">
        <f>J2925-L2925</f>
        <v/>
      </c>
      <c r="N2928" s="21" t="n"/>
    </row>
    <row r="2929">
      <c r="A2929" s="295" t="n"/>
      <c r="B2929" s="14" t="n"/>
      <c r="C2929" s="15" t="n"/>
      <c r="D2929" s="15" t="n"/>
      <c r="E2929" s="15">
        <f>D2926*Setup!$B$5</f>
        <v/>
      </c>
      <c r="F2929" s="15">
        <f>D2926-E2926</f>
        <v/>
      </c>
      <c r="G2929" s="15" t="n"/>
      <c r="H2929" s="15" t="n"/>
      <c r="I2929" s="15" t="n"/>
      <c r="J2929" s="15">
        <f>C2926+F2926+G2926-I2926</f>
        <v/>
      </c>
      <c r="K2929" s="15" t="n"/>
      <c r="L2929" s="15">
        <f>K2926*Setup!$B$6</f>
        <v/>
      </c>
      <c r="M2929" s="15">
        <f>J2926-L2926</f>
        <v/>
      </c>
      <c r="N2929" s="21" t="n"/>
    </row>
    <row r="2930">
      <c r="A2930" s="295" t="n"/>
      <c r="B2930" s="14" t="n"/>
      <c r="C2930" s="15" t="n"/>
      <c r="D2930" s="15" t="n"/>
      <c r="E2930" s="15">
        <f>D2927*Setup!$B$5</f>
        <v/>
      </c>
      <c r="F2930" s="15">
        <f>D2927-E2927</f>
        <v/>
      </c>
      <c r="G2930" s="15" t="n"/>
      <c r="H2930" s="15" t="n"/>
      <c r="I2930" s="15" t="n"/>
      <c r="J2930" s="15">
        <f>C2927+F2927+G2927-I2927</f>
        <v/>
      </c>
      <c r="K2930" s="15" t="n"/>
      <c r="L2930" s="15">
        <f>K2927*Setup!$B$6</f>
        <v/>
      </c>
      <c r="M2930" s="15">
        <f>J2927-L2927</f>
        <v/>
      </c>
      <c r="N2930" s="21" t="n"/>
    </row>
    <row r="2931">
      <c r="A2931" s="295" t="n"/>
      <c r="B2931" s="14" t="n"/>
      <c r="C2931" s="15" t="n"/>
      <c r="D2931" s="15" t="n"/>
      <c r="E2931" s="15">
        <f>D2928*Setup!$B$5</f>
        <v/>
      </c>
      <c r="F2931" s="15">
        <f>D2928-E2928</f>
        <v/>
      </c>
      <c r="G2931" s="15" t="n"/>
      <c r="H2931" s="15" t="n"/>
      <c r="I2931" s="15" t="n"/>
      <c r="J2931" s="15">
        <f>C2928+F2928+G2928-I2928</f>
        <v/>
      </c>
      <c r="K2931" s="15" t="n"/>
      <c r="L2931" s="15">
        <f>K2928*Setup!$B$6</f>
        <v/>
      </c>
      <c r="M2931" s="15">
        <f>J2928-L2928</f>
        <v/>
      </c>
      <c r="N2931" s="21" t="n"/>
    </row>
    <row r="2932">
      <c r="A2932" s="295" t="n"/>
      <c r="B2932" s="14" t="n"/>
      <c r="C2932" s="15" t="n"/>
      <c r="D2932" s="15" t="n"/>
      <c r="E2932" s="15">
        <f>D2929*Setup!$B$5</f>
        <v/>
      </c>
      <c r="F2932" s="15">
        <f>D2929-E2929</f>
        <v/>
      </c>
      <c r="G2932" s="15" t="n"/>
      <c r="H2932" s="15" t="n"/>
      <c r="I2932" s="15" t="n"/>
      <c r="J2932" s="15">
        <f>C2929+F2929+G2929-I2929</f>
        <v/>
      </c>
      <c r="K2932" s="15" t="n"/>
      <c r="L2932" s="15">
        <f>K2929*Setup!$B$6</f>
        <v/>
      </c>
      <c r="M2932" s="15">
        <f>J2929-L2929</f>
        <v/>
      </c>
      <c r="N2932" s="21" t="n"/>
    </row>
    <row r="2933">
      <c r="A2933" s="295" t="n"/>
      <c r="B2933" s="14" t="n"/>
      <c r="C2933" s="15" t="n"/>
      <c r="D2933" s="15" t="n"/>
      <c r="E2933" s="15">
        <f>D2930*Setup!$B$5</f>
        <v/>
      </c>
      <c r="F2933" s="15">
        <f>D2930-E2930</f>
        <v/>
      </c>
      <c r="G2933" s="15" t="n"/>
      <c r="H2933" s="15" t="n"/>
      <c r="I2933" s="15" t="n"/>
      <c r="J2933" s="15">
        <f>C2930+F2930+G2930-I2930</f>
        <v/>
      </c>
      <c r="K2933" s="15" t="n"/>
      <c r="L2933" s="15">
        <f>K2930*Setup!$B$6</f>
        <v/>
      </c>
      <c r="M2933" s="15">
        <f>J2930-L2930</f>
        <v/>
      </c>
      <c r="N2933" s="21" t="n"/>
    </row>
    <row r="2934">
      <c r="A2934" s="295" t="n"/>
      <c r="B2934" s="14" t="n"/>
      <c r="C2934" s="15" t="n"/>
      <c r="D2934" s="15" t="n"/>
      <c r="E2934" s="15">
        <f>D2931*Setup!$B$5</f>
        <v/>
      </c>
      <c r="F2934" s="15">
        <f>D2931-E2931</f>
        <v/>
      </c>
      <c r="G2934" s="15" t="n"/>
      <c r="H2934" s="15" t="n"/>
      <c r="I2934" s="15" t="n"/>
      <c r="J2934" s="15">
        <f>C2931+F2931+G2931-I2931</f>
        <v/>
      </c>
      <c r="K2934" s="15" t="n"/>
      <c r="L2934" s="15">
        <f>K2931*Setup!$B$6</f>
        <v/>
      </c>
      <c r="M2934" s="15">
        <f>J2931-L2931</f>
        <v/>
      </c>
      <c r="N2934" s="21" t="n"/>
    </row>
    <row r="2935">
      <c r="A2935" s="295" t="n"/>
      <c r="B2935" s="14" t="n"/>
      <c r="C2935" s="15" t="n"/>
      <c r="D2935" s="15" t="n"/>
      <c r="E2935" s="15">
        <f>D2932*Setup!$B$5</f>
        <v/>
      </c>
      <c r="F2935" s="15">
        <f>D2932-E2932</f>
        <v/>
      </c>
      <c r="G2935" s="15" t="n"/>
      <c r="H2935" s="15" t="n"/>
      <c r="I2935" s="15" t="n"/>
      <c r="J2935" s="15">
        <f>C2932+F2932+G2932-I2932</f>
        <v/>
      </c>
      <c r="K2935" s="15" t="n"/>
      <c r="L2935" s="15">
        <f>K2932*Setup!$B$6</f>
        <v/>
      </c>
      <c r="M2935" s="15">
        <f>J2932-L2932</f>
        <v/>
      </c>
      <c r="N2935" s="21" t="n"/>
    </row>
    <row r="2936">
      <c r="A2936" s="295" t="n"/>
      <c r="B2936" s="14" t="n"/>
      <c r="C2936" s="15" t="n"/>
      <c r="D2936" s="15" t="n"/>
      <c r="E2936" s="15">
        <f>D2933*Setup!$B$5</f>
        <v/>
      </c>
      <c r="F2936" s="15">
        <f>D2933-E2933</f>
        <v/>
      </c>
      <c r="G2936" s="15" t="n"/>
      <c r="H2936" s="15" t="n"/>
      <c r="I2936" s="15" t="n"/>
      <c r="J2936" s="15">
        <f>C2933+F2933+G2933-I2933</f>
        <v/>
      </c>
      <c r="K2936" s="15" t="n"/>
      <c r="L2936" s="15">
        <f>K2933*Setup!$B$6</f>
        <v/>
      </c>
      <c r="M2936" s="15">
        <f>J2933-L2933</f>
        <v/>
      </c>
      <c r="N2936" s="21" t="n"/>
    </row>
    <row r="2937">
      <c r="A2937" s="295" t="n"/>
      <c r="B2937" s="14" t="n"/>
      <c r="C2937" s="15" t="n"/>
      <c r="D2937" s="15" t="n"/>
      <c r="E2937" s="15">
        <f>D2934*Setup!$B$5</f>
        <v/>
      </c>
      <c r="F2937" s="15">
        <f>D2934-E2934</f>
        <v/>
      </c>
      <c r="G2937" s="15" t="n"/>
      <c r="H2937" s="15" t="n"/>
      <c r="I2937" s="15" t="n"/>
      <c r="J2937" s="15">
        <f>C2934+F2934+G2934-I2934</f>
        <v/>
      </c>
      <c r="K2937" s="15" t="n"/>
      <c r="L2937" s="15">
        <f>K2934*Setup!$B$6</f>
        <v/>
      </c>
      <c r="M2937" s="15">
        <f>J2934-L2934</f>
        <v/>
      </c>
      <c r="N2937" s="21" t="n"/>
    </row>
    <row r="2938">
      <c r="A2938" s="295" t="n"/>
      <c r="B2938" s="14" t="n"/>
      <c r="C2938" s="15" t="n"/>
      <c r="D2938" s="15" t="n"/>
      <c r="E2938" s="15">
        <f>D2935*Setup!$B$5</f>
        <v/>
      </c>
      <c r="F2938" s="15">
        <f>D2935-E2935</f>
        <v/>
      </c>
      <c r="G2938" s="15" t="n"/>
      <c r="H2938" s="15" t="n"/>
      <c r="I2938" s="15" t="n"/>
      <c r="J2938" s="15">
        <f>C2935+F2935+G2935-I2935</f>
        <v/>
      </c>
      <c r="K2938" s="15" t="n"/>
      <c r="L2938" s="15">
        <f>K2935*Setup!$B$6</f>
        <v/>
      </c>
      <c r="M2938" s="15">
        <f>J2935-L2935</f>
        <v/>
      </c>
      <c r="N2938" s="21" t="n"/>
    </row>
    <row r="2939">
      <c r="A2939" s="295" t="n"/>
      <c r="B2939" s="14" t="n"/>
      <c r="C2939" s="15" t="n"/>
      <c r="D2939" s="15" t="n"/>
      <c r="E2939" s="15">
        <f>D2936*Setup!$B$5</f>
        <v/>
      </c>
      <c r="F2939" s="15">
        <f>D2936-E2936</f>
        <v/>
      </c>
      <c r="G2939" s="15" t="n"/>
      <c r="H2939" s="15" t="n"/>
      <c r="I2939" s="15" t="n"/>
      <c r="J2939" s="15">
        <f>C2936+F2936+G2936-I2936</f>
        <v/>
      </c>
      <c r="K2939" s="15" t="n"/>
      <c r="L2939" s="15">
        <f>K2936*Setup!$B$6</f>
        <v/>
      </c>
      <c r="M2939" s="15">
        <f>J2936-L2936</f>
        <v/>
      </c>
      <c r="N2939" s="21" t="n"/>
    </row>
    <row r="2940">
      <c r="A2940" s="295" t="n"/>
      <c r="B2940" s="14" t="n"/>
      <c r="C2940" s="15" t="n"/>
      <c r="D2940" s="15" t="n"/>
      <c r="E2940" s="15">
        <f>D2937*Setup!$B$5</f>
        <v/>
      </c>
      <c r="F2940" s="15">
        <f>D2937-E2937</f>
        <v/>
      </c>
      <c r="G2940" s="15" t="n"/>
      <c r="H2940" s="15" t="n"/>
      <c r="I2940" s="15" t="n"/>
      <c r="J2940" s="15">
        <f>C2937+F2937+G2937-I2937</f>
        <v/>
      </c>
      <c r="K2940" s="15" t="n"/>
      <c r="L2940" s="15">
        <f>K2937*Setup!$B$6</f>
        <v/>
      </c>
      <c r="M2940" s="15">
        <f>J2937-L2937</f>
        <v/>
      </c>
      <c r="N2940" s="21" t="n"/>
    </row>
    <row r="2941">
      <c r="A2941" s="295" t="n"/>
      <c r="B2941" s="14" t="n"/>
      <c r="C2941" s="15" t="n"/>
      <c r="D2941" s="15" t="n"/>
      <c r="E2941" s="15">
        <f>D2938*Setup!$B$5</f>
        <v/>
      </c>
      <c r="F2941" s="15">
        <f>D2938-E2938</f>
        <v/>
      </c>
      <c r="G2941" s="15" t="n"/>
      <c r="H2941" s="15" t="n"/>
      <c r="I2941" s="15" t="n"/>
      <c r="J2941" s="15">
        <f>C2938+F2938+G2938-I2938</f>
        <v/>
      </c>
      <c r="K2941" s="15" t="n"/>
      <c r="L2941" s="15">
        <f>K2938*Setup!$B$6</f>
        <v/>
      </c>
      <c r="M2941" s="15">
        <f>J2938-L2938</f>
        <v/>
      </c>
      <c r="N2941" s="21" t="n"/>
    </row>
    <row r="2942">
      <c r="A2942" s="295" t="n"/>
      <c r="B2942" s="14" t="n"/>
      <c r="C2942" s="15" t="n"/>
      <c r="D2942" s="15" t="n"/>
      <c r="E2942" s="15">
        <f>D2939*Setup!$B$5</f>
        <v/>
      </c>
      <c r="F2942" s="15">
        <f>D2939-E2939</f>
        <v/>
      </c>
      <c r="G2942" s="15" t="n"/>
      <c r="H2942" s="15" t="n"/>
      <c r="I2942" s="15" t="n"/>
      <c r="J2942" s="15">
        <f>C2939+F2939+G2939-I2939</f>
        <v/>
      </c>
      <c r="K2942" s="15" t="n"/>
      <c r="L2942" s="15">
        <f>K2939*Setup!$B$6</f>
        <v/>
      </c>
      <c r="M2942" s="15">
        <f>J2939-L2939</f>
        <v/>
      </c>
      <c r="N2942" s="21" t="n"/>
    </row>
    <row r="2943">
      <c r="A2943" s="295" t="n"/>
      <c r="B2943" s="14" t="n"/>
      <c r="C2943" s="15" t="n"/>
      <c r="D2943" s="15" t="n"/>
      <c r="E2943" s="15">
        <f>D2940*Setup!$B$5</f>
        <v/>
      </c>
      <c r="F2943" s="15">
        <f>D2940-E2940</f>
        <v/>
      </c>
      <c r="G2943" s="15" t="n"/>
      <c r="H2943" s="15" t="n"/>
      <c r="I2943" s="15" t="n"/>
      <c r="J2943" s="15">
        <f>C2940+F2940+G2940-I2940</f>
        <v/>
      </c>
      <c r="K2943" s="15" t="n"/>
      <c r="L2943" s="15">
        <f>K2940*Setup!$B$6</f>
        <v/>
      </c>
      <c r="M2943" s="15">
        <f>J2940-L2940</f>
        <v/>
      </c>
      <c r="N2943" s="21" t="n"/>
    </row>
    <row r="2944">
      <c r="A2944" s="295" t="n"/>
      <c r="B2944" s="14" t="n"/>
      <c r="C2944" s="15" t="n"/>
      <c r="D2944" s="15" t="n"/>
      <c r="E2944" s="15">
        <f>D2941*Setup!$B$5</f>
        <v/>
      </c>
      <c r="F2944" s="15">
        <f>D2941-E2941</f>
        <v/>
      </c>
      <c r="G2944" s="15" t="n"/>
      <c r="H2944" s="15" t="n"/>
      <c r="I2944" s="15" t="n"/>
      <c r="J2944" s="15">
        <f>C2941+F2941+G2941-I2941</f>
        <v/>
      </c>
      <c r="K2944" s="15" t="n"/>
      <c r="L2944" s="15">
        <f>K2941*Setup!$B$6</f>
        <v/>
      </c>
      <c r="M2944" s="15">
        <f>J2941-L2941</f>
        <v/>
      </c>
      <c r="N2944" s="21" t="n"/>
    </row>
    <row r="2945">
      <c r="A2945" s="295" t="n"/>
      <c r="B2945" s="14" t="n"/>
      <c r="C2945" s="15" t="n"/>
      <c r="D2945" s="15" t="n"/>
      <c r="E2945" s="15">
        <f>D2942*Setup!$B$5</f>
        <v/>
      </c>
      <c r="F2945" s="15">
        <f>D2942-E2942</f>
        <v/>
      </c>
      <c r="G2945" s="15" t="n"/>
      <c r="H2945" s="15" t="n"/>
      <c r="I2945" s="15" t="n"/>
      <c r="J2945" s="15">
        <f>C2942+F2942+G2942-I2942</f>
        <v/>
      </c>
      <c r="K2945" s="15" t="n"/>
      <c r="L2945" s="15">
        <f>K2942*Setup!$B$6</f>
        <v/>
      </c>
      <c r="M2945" s="15">
        <f>J2942-L2942</f>
        <v/>
      </c>
      <c r="N2945" s="21" t="n"/>
    </row>
    <row r="2946">
      <c r="A2946" s="295" t="n"/>
      <c r="B2946" s="14" t="n"/>
      <c r="C2946" s="15" t="n"/>
      <c r="D2946" s="15" t="n"/>
      <c r="E2946" s="15">
        <f>D2943*Setup!$B$5</f>
        <v/>
      </c>
      <c r="F2946" s="15">
        <f>D2943-E2943</f>
        <v/>
      </c>
      <c r="G2946" s="15" t="n"/>
      <c r="H2946" s="15" t="n"/>
      <c r="I2946" s="15" t="n"/>
      <c r="J2946" s="15">
        <f>C2943+F2943+G2943-I2943</f>
        <v/>
      </c>
      <c r="K2946" s="15" t="n"/>
      <c r="L2946" s="15">
        <f>K2943*Setup!$B$6</f>
        <v/>
      </c>
      <c r="M2946" s="15">
        <f>J2943-L2943</f>
        <v/>
      </c>
      <c r="N2946" s="21" t="n"/>
    </row>
    <row r="2947">
      <c r="A2947" s="295" t="n"/>
      <c r="B2947" s="14" t="n"/>
      <c r="C2947" s="15" t="n"/>
      <c r="D2947" s="15" t="n"/>
      <c r="E2947" s="15">
        <f>D2944*Setup!$B$5</f>
        <v/>
      </c>
      <c r="F2947" s="15">
        <f>D2944-E2944</f>
        <v/>
      </c>
      <c r="G2947" s="15" t="n"/>
      <c r="H2947" s="15" t="n"/>
      <c r="I2947" s="15" t="n"/>
      <c r="J2947" s="15">
        <f>C2944+F2944+G2944-I2944</f>
        <v/>
      </c>
      <c r="K2947" s="15" t="n"/>
      <c r="L2947" s="15">
        <f>K2944*Setup!$B$6</f>
        <v/>
      </c>
      <c r="M2947" s="15">
        <f>J2944-L2944</f>
        <v/>
      </c>
      <c r="N2947" s="21" t="n"/>
    </row>
    <row r="2948">
      <c r="A2948" s="295" t="n"/>
      <c r="B2948" s="14" t="n"/>
      <c r="C2948" s="15" t="n"/>
      <c r="D2948" s="15" t="n"/>
      <c r="E2948" s="15">
        <f>D2945*Setup!$B$5</f>
        <v/>
      </c>
      <c r="F2948" s="15">
        <f>D2945-E2945</f>
        <v/>
      </c>
      <c r="G2948" s="15" t="n"/>
      <c r="H2948" s="15" t="n"/>
      <c r="I2948" s="15" t="n"/>
      <c r="J2948" s="15">
        <f>C2945+F2945+G2945-I2945</f>
        <v/>
      </c>
      <c r="K2948" s="15" t="n"/>
      <c r="L2948" s="15">
        <f>K2945*Setup!$B$6</f>
        <v/>
      </c>
      <c r="M2948" s="15">
        <f>J2945-L2945</f>
        <v/>
      </c>
      <c r="N2948" s="21" t="n"/>
    </row>
    <row r="2949">
      <c r="A2949" s="295" t="n"/>
      <c r="B2949" s="14" t="n"/>
      <c r="C2949" s="15" t="n"/>
      <c r="D2949" s="15" t="n"/>
      <c r="E2949" s="15">
        <f>D2946*Setup!$B$5</f>
        <v/>
      </c>
      <c r="F2949" s="15">
        <f>D2946-E2946</f>
        <v/>
      </c>
      <c r="G2949" s="15" t="n"/>
      <c r="H2949" s="15" t="n"/>
      <c r="I2949" s="15" t="n"/>
      <c r="J2949" s="15">
        <f>C2946+F2946+G2946-I2946</f>
        <v/>
      </c>
      <c r="K2949" s="15" t="n"/>
      <c r="L2949" s="15">
        <f>K2946*Setup!$B$6</f>
        <v/>
      </c>
      <c r="M2949" s="15">
        <f>J2946-L2946</f>
        <v/>
      </c>
      <c r="N2949" s="21" t="n"/>
    </row>
    <row r="2950">
      <c r="A2950" s="295" t="n"/>
      <c r="B2950" s="14" t="n"/>
      <c r="C2950" s="15" t="n"/>
      <c r="D2950" s="15" t="n"/>
      <c r="E2950" s="15">
        <f>D2947*Setup!$B$5</f>
        <v/>
      </c>
      <c r="F2950" s="15">
        <f>D2947-E2947</f>
        <v/>
      </c>
      <c r="G2950" s="15" t="n"/>
      <c r="H2950" s="15" t="n"/>
      <c r="I2950" s="15" t="n"/>
      <c r="J2950" s="15">
        <f>C2947+F2947+G2947-I2947</f>
        <v/>
      </c>
      <c r="K2950" s="15" t="n"/>
      <c r="L2950" s="15">
        <f>K2947*Setup!$B$6</f>
        <v/>
      </c>
      <c r="M2950" s="15">
        <f>J2947-L2947</f>
        <v/>
      </c>
      <c r="N2950" s="21" t="n"/>
    </row>
    <row r="2951">
      <c r="A2951" s="295" t="n"/>
      <c r="B2951" s="14" t="n"/>
      <c r="C2951" s="15" t="n"/>
      <c r="D2951" s="15" t="n"/>
      <c r="E2951" s="15">
        <f>D2948*Setup!$B$5</f>
        <v/>
      </c>
      <c r="F2951" s="15">
        <f>D2948-E2948</f>
        <v/>
      </c>
      <c r="G2951" s="15" t="n"/>
      <c r="H2951" s="15" t="n"/>
      <c r="I2951" s="15" t="n"/>
      <c r="J2951" s="15">
        <f>C2948+F2948+G2948-I2948</f>
        <v/>
      </c>
      <c r="K2951" s="15" t="n"/>
      <c r="L2951" s="15">
        <f>K2948*Setup!$B$6</f>
        <v/>
      </c>
      <c r="M2951" s="15">
        <f>J2948-L2948</f>
        <v/>
      </c>
      <c r="N2951" s="21" t="n"/>
    </row>
    <row r="2952">
      <c r="A2952" s="295" t="n"/>
      <c r="B2952" s="14" t="n"/>
      <c r="C2952" s="15" t="n"/>
      <c r="D2952" s="15" t="n"/>
      <c r="E2952" s="15">
        <f>D2949*Setup!$B$5</f>
        <v/>
      </c>
      <c r="F2952" s="15">
        <f>D2949-E2949</f>
        <v/>
      </c>
      <c r="G2952" s="15" t="n"/>
      <c r="H2952" s="15" t="n"/>
      <c r="I2952" s="15" t="n"/>
      <c r="J2952" s="15">
        <f>C2949+F2949+G2949-I2949</f>
        <v/>
      </c>
      <c r="K2952" s="15" t="n"/>
      <c r="L2952" s="15">
        <f>K2949*Setup!$B$6</f>
        <v/>
      </c>
      <c r="M2952" s="15">
        <f>J2949-L2949</f>
        <v/>
      </c>
      <c r="N2952" s="21" t="n"/>
    </row>
    <row r="2953">
      <c r="A2953" s="295" t="n"/>
      <c r="B2953" s="14" t="n"/>
      <c r="C2953" s="15" t="n"/>
      <c r="D2953" s="15" t="n"/>
      <c r="E2953" s="15">
        <f>D2950*Setup!$B$5</f>
        <v/>
      </c>
      <c r="F2953" s="15">
        <f>D2950-E2950</f>
        <v/>
      </c>
      <c r="G2953" s="15" t="n"/>
      <c r="H2953" s="15" t="n"/>
      <c r="I2953" s="15" t="n"/>
      <c r="J2953" s="15">
        <f>C2950+F2950+G2950-I2950</f>
        <v/>
      </c>
      <c r="K2953" s="15" t="n"/>
      <c r="L2953" s="15">
        <f>K2950*Setup!$B$6</f>
        <v/>
      </c>
      <c r="M2953" s="15">
        <f>J2950-L2950</f>
        <v/>
      </c>
      <c r="N2953" s="21" t="n"/>
    </row>
    <row r="2954">
      <c r="A2954" s="295" t="n"/>
      <c r="B2954" s="14" t="n"/>
      <c r="C2954" s="15" t="n"/>
      <c r="D2954" s="15" t="n"/>
      <c r="E2954" s="15">
        <f>D2951*Setup!$B$5</f>
        <v/>
      </c>
      <c r="F2954" s="15">
        <f>D2951-E2951</f>
        <v/>
      </c>
      <c r="G2954" s="15" t="n"/>
      <c r="H2954" s="15" t="n"/>
      <c r="I2954" s="15" t="n"/>
      <c r="J2954" s="15">
        <f>C2951+F2951+G2951-I2951</f>
        <v/>
      </c>
      <c r="K2954" s="15" t="n"/>
      <c r="L2954" s="15">
        <f>K2951*Setup!$B$6</f>
        <v/>
      </c>
      <c r="M2954" s="15">
        <f>J2951-L2951</f>
        <v/>
      </c>
      <c r="N2954" s="21" t="n"/>
    </row>
    <row r="2955">
      <c r="A2955" s="295" t="n"/>
      <c r="B2955" s="14" t="n"/>
      <c r="C2955" s="15" t="n"/>
      <c r="D2955" s="15" t="n"/>
      <c r="E2955" s="15">
        <f>D2952*Setup!$B$5</f>
        <v/>
      </c>
      <c r="F2955" s="15">
        <f>D2952-E2952</f>
        <v/>
      </c>
      <c r="G2955" s="15" t="n"/>
      <c r="H2955" s="15" t="n"/>
      <c r="I2955" s="15" t="n"/>
      <c r="J2955" s="15">
        <f>C2952+F2952+G2952-I2952</f>
        <v/>
      </c>
      <c r="K2955" s="15" t="n"/>
      <c r="L2955" s="15">
        <f>K2952*Setup!$B$6</f>
        <v/>
      </c>
      <c r="M2955" s="15">
        <f>J2952-L2952</f>
        <v/>
      </c>
      <c r="N2955" s="21" t="n"/>
    </row>
    <row r="2956">
      <c r="A2956" s="295" t="n"/>
      <c r="B2956" s="14" t="n"/>
      <c r="C2956" s="15" t="n"/>
      <c r="D2956" s="15" t="n"/>
      <c r="E2956" s="15">
        <f>D2953*Setup!$B$5</f>
        <v/>
      </c>
      <c r="F2956" s="15">
        <f>D2953-E2953</f>
        <v/>
      </c>
      <c r="G2956" s="15" t="n"/>
      <c r="H2956" s="15" t="n"/>
      <c r="I2956" s="15" t="n"/>
      <c r="J2956" s="15">
        <f>C2953+F2953+G2953-I2953</f>
        <v/>
      </c>
      <c r="K2956" s="15" t="n"/>
      <c r="L2956" s="15">
        <f>K2953*Setup!$B$6</f>
        <v/>
      </c>
      <c r="M2956" s="15">
        <f>J2953-L2953</f>
        <v/>
      </c>
      <c r="N2956" s="21" t="n"/>
    </row>
    <row r="2957">
      <c r="A2957" s="295" t="n"/>
      <c r="B2957" s="14" t="n"/>
      <c r="C2957" s="15" t="n"/>
      <c r="D2957" s="15" t="n"/>
      <c r="E2957" s="15">
        <f>D2954*Setup!$B$5</f>
        <v/>
      </c>
      <c r="F2957" s="15">
        <f>D2954-E2954</f>
        <v/>
      </c>
      <c r="G2957" s="15" t="n"/>
      <c r="H2957" s="15" t="n"/>
      <c r="I2957" s="15" t="n"/>
      <c r="J2957" s="15">
        <f>C2954+F2954+G2954-I2954</f>
        <v/>
      </c>
      <c r="K2957" s="15" t="n"/>
      <c r="L2957" s="15">
        <f>K2954*Setup!$B$6</f>
        <v/>
      </c>
      <c r="M2957" s="15">
        <f>J2954-L2954</f>
        <v/>
      </c>
      <c r="N2957" s="21" t="n"/>
    </row>
    <row r="2958">
      <c r="A2958" s="295" t="n"/>
      <c r="B2958" s="14" t="n"/>
      <c r="C2958" s="15" t="n"/>
      <c r="D2958" s="15" t="n"/>
      <c r="E2958" s="15">
        <f>D2955*Setup!$B$5</f>
        <v/>
      </c>
      <c r="F2958" s="15">
        <f>D2955-E2955</f>
        <v/>
      </c>
      <c r="G2958" s="15" t="n"/>
      <c r="H2958" s="15" t="n"/>
      <c r="I2958" s="15" t="n"/>
      <c r="J2958" s="15">
        <f>C2955+F2955+G2955-I2955</f>
        <v/>
      </c>
      <c r="K2958" s="15" t="n"/>
      <c r="L2958" s="15">
        <f>K2955*Setup!$B$6</f>
        <v/>
      </c>
      <c r="M2958" s="15">
        <f>J2955-L2955</f>
        <v/>
      </c>
      <c r="N2958" s="21" t="n"/>
    </row>
    <row r="2959">
      <c r="A2959" s="295" t="n"/>
      <c r="B2959" s="14" t="n"/>
      <c r="C2959" s="15" t="n"/>
      <c r="D2959" s="15" t="n"/>
      <c r="E2959" s="15">
        <f>D2956*Setup!$B$5</f>
        <v/>
      </c>
      <c r="F2959" s="15">
        <f>D2956-E2956</f>
        <v/>
      </c>
      <c r="G2959" s="15" t="n"/>
      <c r="H2959" s="15" t="n"/>
      <c r="I2959" s="15" t="n"/>
      <c r="J2959" s="15">
        <f>C2956+F2956+G2956-I2956</f>
        <v/>
      </c>
      <c r="K2959" s="15" t="n"/>
      <c r="L2959" s="15">
        <f>K2956*Setup!$B$6</f>
        <v/>
      </c>
      <c r="M2959" s="15">
        <f>J2956-L2956</f>
        <v/>
      </c>
      <c r="N2959" s="21" t="n"/>
    </row>
    <row r="2960">
      <c r="A2960" s="295" t="n"/>
      <c r="B2960" s="14" t="n"/>
      <c r="C2960" s="15" t="n"/>
      <c r="D2960" s="15" t="n"/>
      <c r="E2960" s="15">
        <f>D2957*Setup!$B$5</f>
        <v/>
      </c>
      <c r="F2960" s="15">
        <f>D2957-E2957</f>
        <v/>
      </c>
      <c r="G2960" s="15" t="n"/>
      <c r="H2960" s="15" t="n"/>
      <c r="I2960" s="15" t="n"/>
      <c r="J2960" s="15">
        <f>C2957+F2957+G2957-I2957</f>
        <v/>
      </c>
      <c r="K2960" s="15" t="n"/>
      <c r="L2960" s="15">
        <f>K2957*Setup!$B$6</f>
        <v/>
      </c>
      <c r="M2960" s="15">
        <f>J2957-L2957</f>
        <v/>
      </c>
      <c r="N2960" s="21" t="n"/>
    </row>
    <row r="2961">
      <c r="A2961" s="295" t="n"/>
      <c r="B2961" s="14" t="n"/>
      <c r="C2961" s="15" t="n"/>
      <c r="D2961" s="15" t="n"/>
      <c r="E2961" s="15">
        <f>D2958*Setup!$B$5</f>
        <v/>
      </c>
      <c r="F2961" s="15">
        <f>D2958-E2958</f>
        <v/>
      </c>
      <c r="G2961" s="15" t="n"/>
      <c r="H2961" s="15" t="n"/>
      <c r="I2961" s="15" t="n"/>
      <c r="J2961" s="15">
        <f>C2958+F2958+G2958-I2958</f>
        <v/>
      </c>
      <c r="K2961" s="15" t="n"/>
      <c r="L2961" s="15">
        <f>K2958*Setup!$B$6</f>
        <v/>
      </c>
      <c r="M2961" s="15">
        <f>J2958-L2958</f>
        <v/>
      </c>
      <c r="N2961" s="21" t="n"/>
    </row>
    <row r="2962">
      <c r="A2962" s="295" t="n"/>
      <c r="B2962" s="14" t="n"/>
      <c r="C2962" s="15" t="n"/>
      <c r="D2962" s="15" t="n"/>
      <c r="E2962" s="15">
        <f>D2959*Setup!$B$5</f>
        <v/>
      </c>
      <c r="F2962" s="15">
        <f>D2959-E2959</f>
        <v/>
      </c>
      <c r="G2962" s="15" t="n"/>
      <c r="H2962" s="15" t="n"/>
      <c r="I2962" s="15" t="n"/>
      <c r="J2962" s="15">
        <f>C2959+F2959+G2959-I2959</f>
        <v/>
      </c>
      <c r="K2962" s="15" t="n"/>
      <c r="L2962" s="15">
        <f>K2959*Setup!$B$6</f>
        <v/>
      </c>
      <c r="M2962" s="15">
        <f>J2959-L2959</f>
        <v/>
      </c>
      <c r="N2962" s="21" t="n"/>
    </row>
    <row r="2963">
      <c r="A2963" s="295" t="n"/>
      <c r="B2963" s="14" t="n"/>
      <c r="C2963" s="15" t="n"/>
      <c r="D2963" s="15" t="n"/>
      <c r="E2963" s="15">
        <f>D2960*Setup!$B$5</f>
        <v/>
      </c>
      <c r="F2963" s="15">
        <f>D2960-E2960</f>
        <v/>
      </c>
      <c r="G2963" s="15" t="n"/>
      <c r="H2963" s="15" t="n"/>
      <c r="I2963" s="15" t="n"/>
      <c r="J2963" s="15">
        <f>C2960+F2960+G2960-I2960</f>
        <v/>
      </c>
      <c r="K2963" s="15" t="n"/>
      <c r="L2963" s="15">
        <f>K2960*Setup!$B$6</f>
        <v/>
      </c>
      <c r="M2963" s="15">
        <f>J2960-L2960</f>
        <v/>
      </c>
      <c r="N2963" s="21" t="n"/>
    </row>
    <row r="2964">
      <c r="A2964" s="295" t="n"/>
      <c r="B2964" s="14" t="n"/>
      <c r="C2964" s="15" t="n"/>
      <c r="D2964" s="15" t="n"/>
      <c r="E2964" s="15">
        <f>D2961*Setup!$B$5</f>
        <v/>
      </c>
      <c r="F2964" s="15">
        <f>D2961-E2961</f>
        <v/>
      </c>
      <c r="G2964" s="15" t="n"/>
      <c r="H2964" s="15" t="n"/>
      <c r="I2964" s="15" t="n"/>
      <c r="J2964" s="15">
        <f>C2961+F2961+G2961-I2961</f>
        <v/>
      </c>
      <c r="K2964" s="15" t="n"/>
      <c r="L2964" s="15">
        <f>K2961*Setup!$B$6</f>
        <v/>
      </c>
      <c r="M2964" s="15">
        <f>J2961-L2961</f>
        <v/>
      </c>
      <c r="N2964" s="21" t="n"/>
    </row>
    <row r="2965">
      <c r="A2965" s="295" t="n"/>
      <c r="B2965" s="14" t="n"/>
      <c r="C2965" s="15" t="n"/>
      <c r="D2965" s="15" t="n"/>
      <c r="E2965" s="15">
        <f>D2962*Setup!$B$5</f>
        <v/>
      </c>
      <c r="F2965" s="15">
        <f>D2962-E2962</f>
        <v/>
      </c>
      <c r="G2965" s="15" t="n"/>
      <c r="H2965" s="15" t="n"/>
      <c r="I2965" s="15" t="n"/>
      <c r="J2965" s="15">
        <f>C2962+F2962+G2962-I2962</f>
        <v/>
      </c>
      <c r="K2965" s="15" t="n"/>
      <c r="L2965" s="15">
        <f>K2962*Setup!$B$6</f>
        <v/>
      </c>
      <c r="M2965" s="15">
        <f>J2962-L2962</f>
        <v/>
      </c>
      <c r="N2965" s="21" t="n"/>
    </row>
    <row r="2966">
      <c r="A2966" s="295" t="n"/>
      <c r="B2966" s="14" t="n"/>
      <c r="C2966" s="15" t="n"/>
      <c r="D2966" s="15" t="n"/>
      <c r="E2966" s="15">
        <f>D2963*Setup!$B$5</f>
        <v/>
      </c>
      <c r="F2966" s="15">
        <f>D2963-E2963</f>
        <v/>
      </c>
      <c r="G2966" s="15" t="n"/>
      <c r="H2966" s="15" t="n"/>
      <c r="I2966" s="15" t="n"/>
      <c r="J2966" s="15">
        <f>C2963+F2963+G2963-I2963</f>
        <v/>
      </c>
      <c r="K2966" s="15" t="n"/>
      <c r="L2966" s="15">
        <f>K2963*Setup!$B$6</f>
        <v/>
      </c>
      <c r="M2966" s="15">
        <f>J2963-L2963</f>
        <v/>
      </c>
      <c r="N2966" s="21" t="n"/>
    </row>
    <row r="2967">
      <c r="A2967" s="295" t="n"/>
      <c r="B2967" s="14" t="n"/>
      <c r="C2967" s="15" t="n"/>
      <c r="D2967" s="15" t="n"/>
      <c r="E2967" s="15">
        <f>D2964*Setup!$B$5</f>
        <v/>
      </c>
      <c r="F2967" s="15">
        <f>D2964-E2964</f>
        <v/>
      </c>
      <c r="G2967" s="15" t="n"/>
      <c r="H2967" s="15" t="n"/>
      <c r="I2967" s="15" t="n"/>
      <c r="J2967" s="15">
        <f>C2964+F2964+G2964-I2964</f>
        <v/>
      </c>
      <c r="K2967" s="15" t="n"/>
      <c r="L2967" s="15">
        <f>K2964*Setup!$B$6</f>
        <v/>
      </c>
      <c r="M2967" s="15">
        <f>J2964-L2964</f>
        <v/>
      </c>
      <c r="N2967" s="21" t="n"/>
    </row>
    <row r="2968">
      <c r="A2968" s="295" t="n"/>
      <c r="B2968" s="14" t="n"/>
      <c r="C2968" s="15" t="n"/>
      <c r="D2968" s="15" t="n"/>
      <c r="E2968" s="15">
        <f>D2965*Setup!$B$5</f>
        <v/>
      </c>
      <c r="F2968" s="15">
        <f>D2965-E2965</f>
        <v/>
      </c>
      <c r="G2968" s="15" t="n"/>
      <c r="H2968" s="15" t="n"/>
      <c r="I2968" s="15" t="n"/>
      <c r="J2968" s="15">
        <f>C2965+F2965+G2965-I2965</f>
        <v/>
      </c>
      <c r="K2968" s="15" t="n"/>
      <c r="L2968" s="15">
        <f>K2965*Setup!$B$6</f>
        <v/>
      </c>
      <c r="M2968" s="15">
        <f>J2965-L2965</f>
        <v/>
      </c>
      <c r="N2968" s="21" t="n"/>
    </row>
    <row r="2969">
      <c r="A2969" s="295" t="n"/>
      <c r="B2969" s="14" t="n"/>
      <c r="C2969" s="15" t="n"/>
      <c r="D2969" s="15" t="n"/>
      <c r="E2969" s="15">
        <f>D2966*Setup!$B$5</f>
        <v/>
      </c>
      <c r="F2969" s="15">
        <f>D2966-E2966</f>
        <v/>
      </c>
      <c r="G2969" s="15" t="n"/>
      <c r="H2969" s="15" t="n"/>
      <c r="I2969" s="15" t="n"/>
      <c r="J2969" s="15">
        <f>C2966+F2966+G2966-I2966</f>
        <v/>
      </c>
      <c r="K2969" s="15" t="n"/>
      <c r="L2969" s="15">
        <f>K2966*Setup!$B$6</f>
        <v/>
      </c>
      <c r="M2969" s="15">
        <f>J2966-L2966</f>
        <v/>
      </c>
      <c r="N2969" s="21" t="n"/>
    </row>
    <row r="2970">
      <c r="A2970" s="295" t="n"/>
      <c r="B2970" s="14" t="n"/>
      <c r="C2970" s="15" t="n"/>
      <c r="D2970" s="15" t="n"/>
      <c r="E2970" s="15">
        <f>D2967*Setup!$B$5</f>
        <v/>
      </c>
      <c r="F2970" s="15">
        <f>D2967-E2967</f>
        <v/>
      </c>
      <c r="G2970" s="15" t="n"/>
      <c r="H2970" s="15" t="n"/>
      <c r="I2970" s="15" t="n"/>
      <c r="J2970" s="15">
        <f>C2967+F2967+G2967-I2967</f>
        <v/>
      </c>
      <c r="K2970" s="15" t="n"/>
      <c r="L2970" s="15">
        <f>K2967*Setup!$B$6</f>
        <v/>
      </c>
      <c r="M2970" s="15">
        <f>J2967-L2967</f>
        <v/>
      </c>
      <c r="N2970" s="21" t="n"/>
    </row>
    <row r="2971">
      <c r="A2971" s="295" t="n"/>
      <c r="B2971" s="14" t="n"/>
      <c r="C2971" s="15" t="n"/>
      <c r="D2971" s="15" t="n"/>
      <c r="E2971" s="15">
        <f>D2968*Setup!$B$5</f>
        <v/>
      </c>
      <c r="F2971" s="15">
        <f>D2968-E2968</f>
        <v/>
      </c>
      <c r="G2971" s="15" t="n"/>
      <c r="H2971" s="15" t="n"/>
      <c r="I2971" s="15" t="n"/>
      <c r="J2971" s="15">
        <f>C2968+F2968+G2968-I2968</f>
        <v/>
      </c>
      <c r="K2971" s="15" t="n"/>
      <c r="L2971" s="15">
        <f>K2968*Setup!$B$6</f>
        <v/>
      </c>
      <c r="M2971" s="15">
        <f>J2968-L2968</f>
        <v/>
      </c>
      <c r="N2971" s="21" t="n"/>
    </row>
    <row r="2972">
      <c r="A2972" s="295" t="n"/>
      <c r="B2972" s="14" t="n"/>
      <c r="C2972" s="15" t="n"/>
      <c r="D2972" s="15" t="n"/>
      <c r="E2972" s="15">
        <f>D2969*Setup!$B$5</f>
        <v/>
      </c>
      <c r="F2972" s="15">
        <f>D2969-E2969</f>
        <v/>
      </c>
      <c r="G2972" s="15" t="n"/>
      <c r="H2972" s="15" t="n"/>
      <c r="I2972" s="15" t="n"/>
      <c r="J2972" s="15">
        <f>C2969+F2969+G2969-I2969</f>
        <v/>
      </c>
      <c r="K2972" s="15" t="n"/>
      <c r="L2972" s="15">
        <f>K2969*Setup!$B$6</f>
        <v/>
      </c>
      <c r="M2972" s="15">
        <f>J2969-L2969</f>
        <v/>
      </c>
      <c r="N2972" s="21" t="n"/>
    </row>
    <row r="2973">
      <c r="A2973" s="295" t="n"/>
      <c r="B2973" s="14" t="n"/>
      <c r="C2973" s="15" t="n"/>
      <c r="D2973" s="15" t="n"/>
      <c r="E2973" s="15">
        <f>D2970*Setup!$B$5</f>
        <v/>
      </c>
      <c r="F2973" s="15">
        <f>D2970-E2970</f>
        <v/>
      </c>
      <c r="G2973" s="15" t="n"/>
      <c r="H2973" s="15" t="n"/>
      <c r="I2973" s="15" t="n"/>
      <c r="J2973" s="15">
        <f>C2970+F2970+G2970-I2970</f>
        <v/>
      </c>
      <c r="K2973" s="15" t="n"/>
      <c r="L2973" s="15">
        <f>K2970*Setup!$B$6</f>
        <v/>
      </c>
      <c r="M2973" s="15">
        <f>J2970-L2970</f>
        <v/>
      </c>
      <c r="N2973" s="21" t="n"/>
    </row>
    <row r="2974">
      <c r="A2974" s="295" t="n"/>
      <c r="B2974" s="14" t="n"/>
      <c r="C2974" s="15" t="n"/>
      <c r="D2974" s="15" t="n"/>
      <c r="E2974" s="15">
        <f>D2971*Setup!$B$5</f>
        <v/>
      </c>
      <c r="F2974" s="15">
        <f>D2971-E2971</f>
        <v/>
      </c>
      <c r="G2974" s="15" t="n"/>
      <c r="H2974" s="15" t="n"/>
      <c r="I2974" s="15" t="n"/>
      <c r="J2974" s="15">
        <f>C2971+F2971+G2971-I2971</f>
        <v/>
      </c>
      <c r="K2974" s="15" t="n"/>
      <c r="L2974" s="15">
        <f>K2971*Setup!$B$6</f>
        <v/>
      </c>
      <c r="M2974" s="15">
        <f>J2971-L2971</f>
        <v/>
      </c>
      <c r="N2974" s="21" t="n"/>
    </row>
    <row r="2975">
      <c r="A2975" s="295" t="n"/>
      <c r="B2975" s="14" t="n"/>
      <c r="C2975" s="15" t="n"/>
      <c r="D2975" s="15" t="n"/>
      <c r="E2975" s="15">
        <f>D2972*Setup!$B$5</f>
        <v/>
      </c>
      <c r="F2975" s="15">
        <f>D2972-E2972</f>
        <v/>
      </c>
      <c r="G2975" s="15" t="n"/>
      <c r="H2975" s="15" t="n"/>
      <c r="I2975" s="15" t="n"/>
      <c r="J2975" s="15">
        <f>C2972+F2972+G2972-I2972</f>
        <v/>
      </c>
      <c r="K2975" s="15" t="n"/>
      <c r="L2975" s="15">
        <f>K2972*Setup!$B$6</f>
        <v/>
      </c>
      <c r="M2975" s="15">
        <f>J2972-L2972</f>
        <v/>
      </c>
      <c r="N2975" s="21" t="n"/>
    </row>
    <row r="2976">
      <c r="A2976" s="295" t="n"/>
      <c r="B2976" s="14" t="n"/>
      <c r="C2976" s="15" t="n"/>
      <c r="D2976" s="15" t="n"/>
      <c r="E2976" s="15">
        <f>D2973*Setup!$B$5</f>
        <v/>
      </c>
      <c r="F2976" s="15">
        <f>D2973-E2973</f>
        <v/>
      </c>
      <c r="G2976" s="15" t="n"/>
      <c r="H2976" s="15" t="n"/>
      <c r="I2976" s="15" t="n"/>
      <c r="J2976" s="15">
        <f>C2973+F2973+G2973-I2973</f>
        <v/>
      </c>
      <c r="K2976" s="15" t="n"/>
      <c r="L2976" s="15">
        <f>K2973*Setup!$B$6</f>
        <v/>
      </c>
      <c r="M2976" s="15">
        <f>J2973-L2973</f>
        <v/>
      </c>
      <c r="N2976" s="21" t="n"/>
    </row>
    <row r="2977">
      <c r="A2977" s="295" t="n"/>
      <c r="B2977" s="14" t="n"/>
      <c r="C2977" s="15" t="n"/>
      <c r="D2977" s="15" t="n"/>
      <c r="E2977" s="15">
        <f>D2974*Setup!$B$5</f>
        <v/>
      </c>
      <c r="F2977" s="15">
        <f>D2974-E2974</f>
        <v/>
      </c>
      <c r="G2977" s="15" t="n"/>
      <c r="H2977" s="15" t="n"/>
      <c r="I2977" s="15" t="n"/>
      <c r="J2977" s="15">
        <f>C2974+F2974+G2974-I2974</f>
        <v/>
      </c>
      <c r="K2977" s="15" t="n"/>
      <c r="L2977" s="15">
        <f>K2974*Setup!$B$6</f>
        <v/>
      </c>
      <c r="M2977" s="15">
        <f>J2974-L2974</f>
        <v/>
      </c>
      <c r="N2977" s="21" t="n"/>
    </row>
    <row r="2978">
      <c r="A2978" s="295" t="n"/>
      <c r="B2978" s="14" t="n"/>
      <c r="C2978" s="15" t="n"/>
      <c r="D2978" s="15" t="n"/>
      <c r="E2978" s="15">
        <f>D2975*Setup!$B$5</f>
        <v/>
      </c>
      <c r="F2978" s="15">
        <f>D2975-E2975</f>
        <v/>
      </c>
      <c r="G2978" s="15" t="n"/>
      <c r="H2978" s="15" t="n"/>
      <c r="I2978" s="15" t="n"/>
      <c r="J2978" s="15">
        <f>C2975+F2975+G2975-I2975</f>
        <v/>
      </c>
      <c r="K2978" s="15" t="n"/>
      <c r="L2978" s="15">
        <f>K2975*Setup!$B$6</f>
        <v/>
      </c>
      <c r="M2978" s="15">
        <f>J2975-L2975</f>
        <v/>
      </c>
      <c r="N2978" s="21" t="n"/>
    </row>
    <row r="2979">
      <c r="A2979" s="295" t="n"/>
      <c r="B2979" s="14" t="n"/>
      <c r="C2979" s="15" t="n"/>
      <c r="D2979" s="15" t="n"/>
      <c r="E2979" s="15">
        <f>D2976*Setup!$B$5</f>
        <v/>
      </c>
      <c r="F2979" s="15">
        <f>D2976-E2976</f>
        <v/>
      </c>
      <c r="G2979" s="15" t="n"/>
      <c r="H2979" s="15" t="n"/>
      <c r="I2979" s="15" t="n"/>
      <c r="J2979" s="15">
        <f>C2976+F2976+G2976-I2976</f>
        <v/>
      </c>
      <c r="K2979" s="15" t="n"/>
      <c r="L2979" s="15">
        <f>K2976*Setup!$B$6</f>
        <v/>
      </c>
      <c r="M2979" s="15">
        <f>J2976-L2976</f>
        <v/>
      </c>
      <c r="N2979" s="21" t="n"/>
    </row>
    <row r="2980">
      <c r="A2980" s="295" t="n"/>
      <c r="B2980" s="14" t="n"/>
      <c r="C2980" s="15" t="n"/>
      <c r="D2980" s="15" t="n"/>
      <c r="E2980" s="15">
        <f>D2977*Setup!$B$5</f>
        <v/>
      </c>
      <c r="F2980" s="15">
        <f>D2977-E2977</f>
        <v/>
      </c>
      <c r="G2980" s="15" t="n"/>
      <c r="H2980" s="15" t="n"/>
      <c r="I2980" s="15" t="n"/>
      <c r="J2980" s="15">
        <f>C2977+F2977+G2977-I2977</f>
        <v/>
      </c>
      <c r="K2980" s="15" t="n"/>
      <c r="L2980" s="15">
        <f>K2977*Setup!$B$6</f>
        <v/>
      </c>
      <c r="M2980" s="15">
        <f>J2977-L2977</f>
        <v/>
      </c>
      <c r="N2980" s="21" t="n"/>
    </row>
    <row r="2981">
      <c r="A2981" s="295" t="n"/>
      <c r="B2981" s="14" t="n"/>
      <c r="C2981" s="15" t="n"/>
      <c r="D2981" s="15" t="n"/>
      <c r="E2981" s="15">
        <f>D2978*Setup!$B$5</f>
        <v/>
      </c>
      <c r="F2981" s="15">
        <f>D2978-E2978</f>
        <v/>
      </c>
      <c r="G2981" s="15" t="n"/>
      <c r="H2981" s="15" t="n"/>
      <c r="I2981" s="15" t="n"/>
      <c r="J2981" s="15">
        <f>C2978+F2978+G2978-I2978</f>
        <v/>
      </c>
      <c r="K2981" s="15" t="n"/>
      <c r="L2981" s="15">
        <f>K2978*Setup!$B$6</f>
        <v/>
      </c>
      <c r="M2981" s="15">
        <f>J2978-L2978</f>
        <v/>
      </c>
      <c r="N2981" s="21" t="n"/>
    </row>
    <row r="2982">
      <c r="A2982" s="295" t="n"/>
      <c r="B2982" s="14" t="n"/>
      <c r="C2982" s="15" t="n"/>
      <c r="D2982" s="15" t="n"/>
      <c r="E2982" s="15">
        <f>D2979*Setup!$B$5</f>
        <v/>
      </c>
      <c r="F2982" s="15">
        <f>D2979-E2979</f>
        <v/>
      </c>
      <c r="G2982" s="15" t="n"/>
      <c r="H2982" s="15" t="n"/>
      <c r="I2982" s="15" t="n"/>
      <c r="J2982" s="15">
        <f>C2979+F2979+G2979-I2979</f>
        <v/>
      </c>
      <c r="K2982" s="15" t="n"/>
      <c r="L2982" s="15">
        <f>K2979*Setup!$B$6</f>
        <v/>
      </c>
      <c r="M2982" s="15">
        <f>J2979-L2979</f>
        <v/>
      </c>
      <c r="N2982" s="21" t="n"/>
    </row>
    <row r="2983">
      <c r="A2983" s="295" t="n"/>
      <c r="B2983" s="14" t="n"/>
      <c r="C2983" s="15" t="n"/>
      <c r="D2983" s="15" t="n"/>
      <c r="E2983" s="15">
        <f>D2980*Setup!$B$5</f>
        <v/>
      </c>
      <c r="F2983" s="15">
        <f>D2980-E2980</f>
        <v/>
      </c>
      <c r="G2983" s="15" t="n"/>
      <c r="H2983" s="15" t="n"/>
      <c r="I2983" s="15" t="n"/>
      <c r="J2983" s="15">
        <f>C2980+F2980+G2980-I2980</f>
        <v/>
      </c>
      <c r="K2983" s="15" t="n"/>
      <c r="L2983" s="15">
        <f>K2980*Setup!$B$6</f>
        <v/>
      </c>
      <c r="M2983" s="15">
        <f>J2980-L2980</f>
        <v/>
      </c>
      <c r="N2983" s="21" t="n"/>
    </row>
    <row r="2984">
      <c r="A2984" s="295" t="n"/>
      <c r="B2984" s="14" t="n"/>
      <c r="C2984" s="15" t="n"/>
      <c r="D2984" s="15" t="n"/>
      <c r="E2984" s="15">
        <f>D2981*Setup!$B$5</f>
        <v/>
      </c>
      <c r="F2984" s="15">
        <f>D2981-E2981</f>
        <v/>
      </c>
      <c r="G2984" s="15" t="n"/>
      <c r="H2984" s="15" t="n"/>
      <c r="I2984" s="15" t="n"/>
      <c r="J2984" s="15">
        <f>C2981+F2981+G2981-I2981</f>
        <v/>
      </c>
      <c r="K2984" s="15" t="n"/>
      <c r="L2984" s="15">
        <f>K2981*Setup!$B$6</f>
        <v/>
      </c>
      <c r="M2984" s="15">
        <f>J2981-L2981</f>
        <v/>
      </c>
      <c r="N2984" s="21" t="n"/>
    </row>
    <row r="2985">
      <c r="A2985" s="295" t="n"/>
      <c r="B2985" s="14" t="n"/>
      <c r="C2985" s="15" t="n"/>
      <c r="D2985" s="15" t="n"/>
      <c r="E2985" s="15">
        <f>D2982*Setup!$B$5</f>
        <v/>
      </c>
      <c r="F2985" s="15">
        <f>D2982-E2982</f>
        <v/>
      </c>
      <c r="G2985" s="15" t="n"/>
      <c r="H2985" s="15" t="n"/>
      <c r="I2985" s="15" t="n"/>
      <c r="J2985" s="15">
        <f>C2982+F2982+G2982-I2982</f>
        <v/>
      </c>
      <c r="K2985" s="15" t="n"/>
      <c r="L2985" s="15">
        <f>K2982*Setup!$B$6</f>
        <v/>
      </c>
      <c r="M2985" s="15">
        <f>J2982-L2982</f>
        <v/>
      </c>
      <c r="N2985" s="21" t="n"/>
    </row>
    <row r="2986">
      <c r="A2986" s="295" t="n"/>
      <c r="B2986" s="14" t="n"/>
      <c r="C2986" s="15" t="n"/>
      <c r="D2986" s="15" t="n"/>
      <c r="E2986" s="15">
        <f>D2983*Setup!$B$5</f>
        <v/>
      </c>
      <c r="F2986" s="15">
        <f>D2983-E2983</f>
        <v/>
      </c>
      <c r="G2986" s="15" t="n"/>
      <c r="H2986" s="15" t="n"/>
      <c r="I2986" s="15" t="n"/>
      <c r="J2986" s="15">
        <f>C2983+F2983+G2983-I2983</f>
        <v/>
      </c>
      <c r="K2986" s="15" t="n"/>
      <c r="L2986" s="15">
        <f>K2983*Setup!$B$6</f>
        <v/>
      </c>
      <c r="M2986" s="15">
        <f>J2983-L2983</f>
        <v/>
      </c>
      <c r="N2986" s="21" t="n"/>
    </row>
    <row r="2987">
      <c r="A2987" s="295" t="n"/>
      <c r="B2987" s="14" t="n"/>
      <c r="C2987" s="15" t="n"/>
      <c r="D2987" s="15" t="n"/>
      <c r="E2987" s="15">
        <f>D2984*Setup!$B$5</f>
        <v/>
      </c>
      <c r="F2987" s="15">
        <f>D2984-E2984</f>
        <v/>
      </c>
      <c r="G2987" s="15" t="n"/>
      <c r="H2987" s="15" t="n"/>
      <c r="I2987" s="15" t="n"/>
      <c r="J2987" s="15">
        <f>C2984+F2984+G2984-I2984</f>
        <v/>
      </c>
      <c r="K2987" s="15" t="n"/>
      <c r="L2987" s="15">
        <f>K2984*Setup!$B$6</f>
        <v/>
      </c>
      <c r="M2987" s="15">
        <f>J2984-L2984</f>
        <v/>
      </c>
      <c r="N2987" s="21" t="n"/>
    </row>
    <row r="2988">
      <c r="A2988" s="295" t="n"/>
      <c r="B2988" s="14" t="n"/>
      <c r="C2988" s="15" t="n"/>
      <c r="D2988" s="15" t="n"/>
      <c r="E2988" s="15">
        <f>D2985*Setup!$B$5</f>
        <v/>
      </c>
      <c r="F2988" s="15">
        <f>D2985-E2985</f>
        <v/>
      </c>
      <c r="G2988" s="15" t="n"/>
      <c r="H2988" s="15" t="n"/>
      <c r="I2988" s="15" t="n"/>
      <c r="J2988" s="15">
        <f>C2985+F2985+G2985-I2985</f>
        <v/>
      </c>
      <c r="K2988" s="15" t="n"/>
      <c r="L2988" s="15">
        <f>K2985*Setup!$B$6</f>
        <v/>
      </c>
      <c r="M2988" s="15">
        <f>J2985-L2985</f>
        <v/>
      </c>
      <c r="N2988" s="21" t="n"/>
    </row>
    <row r="2989">
      <c r="A2989" s="295" t="n"/>
      <c r="B2989" s="14" t="n"/>
      <c r="C2989" s="15" t="n"/>
      <c r="D2989" s="15" t="n"/>
      <c r="E2989" s="15">
        <f>D2986*Setup!$B$5</f>
        <v/>
      </c>
      <c r="F2989" s="15">
        <f>D2986-E2986</f>
        <v/>
      </c>
      <c r="G2989" s="15" t="n"/>
      <c r="H2989" s="15" t="n"/>
      <c r="I2989" s="15" t="n"/>
      <c r="J2989" s="15">
        <f>C2986+F2986+G2986-I2986</f>
        <v/>
      </c>
      <c r="K2989" s="15" t="n"/>
      <c r="L2989" s="15">
        <f>K2986*Setup!$B$6</f>
        <v/>
      </c>
      <c r="M2989" s="15">
        <f>J2986-L2986</f>
        <v/>
      </c>
      <c r="N2989" s="21" t="n"/>
    </row>
    <row r="2990">
      <c r="A2990" s="295" t="n"/>
      <c r="B2990" s="14" t="n"/>
      <c r="C2990" s="15" t="n"/>
      <c r="D2990" s="15" t="n"/>
      <c r="E2990" s="15">
        <f>D2987*Setup!$B$5</f>
        <v/>
      </c>
      <c r="F2990" s="15">
        <f>D2987-E2987</f>
        <v/>
      </c>
      <c r="G2990" s="15" t="n"/>
      <c r="H2990" s="15" t="n"/>
      <c r="I2990" s="15" t="n"/>
      <c r="J2990" s="15">
        <f>C2987+F2987+G2987-I2987</f>
        <v/>
      </c>
      <c r="K2990" s="15" t="n"/>
      <c r="L2990" s="15">
        <f>K2987*Setup!$B$6</f>
        <v/>
      </c>
      <c r="M2990" s="15">
        <f>J2987-L2987</f>
        <v/>
      </c>
      <c r="N2990" s="21" t="n"/>
    </row>
    <row r="2991">
      <c r="A2991" s="295" t="n"/>
      <c r="B2991" s="14" t="n"/>
      <c r="C2991" s="15" t="n"/>
      <c r="D2991" s="15" t="n"/>
      <c r="E2991" s="15">
        <f>D2988*Setup!$B$5</f>
        <v/>
      </c>
      <c r="F2991" s="15">
        <f>D2988-E2988</f>
        <v/>
      </c>
      <c r="G2991" s="15" t="n"/>
      <c r="H2991" s="15" t="n"/>
      <c r="I2991" s="15" t="n"/>
      <c r="J2991" s="15">
        <f>C2988+F2988+G2988-I2988</f>
        <v/>
      </c>
      <c r="K2991" s="15" t="n"/>
      <c r="L2991" s="15">
        <f>K2988*Setup!$B$6</f>
        <v/>
      </c>
      <c r="M2991" s="15">
        <f>J2988-L2988</f>
        <v/>
      </c>
      <c r="N2991" s="21" t="n"/>
    </row>
    <row r="2992">
      <c r="A2992" s="295" t="n"/>
      <c r="B2992" s="14" t="n"/>
      <c r="C2992" s="15" t="n"/>
      <c r="D2992" s="15" t="n"/>
      <c r="E2992" s="15">
        <f>D2989*Setup!$B$5</f>
        <v/>
      </c>
      <c r="F2992" s="15">
        <f>D2989-E2989</f>
        <v/>
      </c>
      <c r="G2992" s="15" t="n"/>
      <c r="H2992" s="15" t="n"/>
      <c r="I2992" s="15" t="n"/>
      <c r="J2992" s="15">
        <f>C2989+F2989+G2989-I2989</f>
        <v/>
      </c>
      <c r="K2992" s="15" t="n"/>
      <c r="L2992" s="15">
        <f>K2989*Setup!$B$6</f>
        <v/>
      </c>
      <c r="M2992" s="15">
        <f>J2989-L2989</f>
        <v/>
      </c>
      <c r="N2992" s="21" t="n"/>
    </row>
    <row r="2993">
      <c r="A2993" s="295" t="n"/>
      <c r="B2993" s="14" t="n"/>
      <c r="C2993" s="15" t="n"/>
      <c r="D2993" s="15" t="n"/>
      <c r="E2993" s="15">
        <f>D2990*Setup!$B$5</f>
        <v/>
      </c>
      <c r="F2993" s="15">
        <f>D2990-E2990</f>
        <v/>
      </c>
      <c r="G2993" s="15" t="n"/>
      <c r="H2993" s="15" t="n"/>
      <c r="I2993" s="15" t="n"/>
      <c r="J2993" s="15">
        <f>C2990+F2990+G2990-I2990</f>
        <v/>
      </c>
      <c r="K2993" s="15" t="n"/>
      <c r="L2993" s="15">
        <f>K2990*Setup!$B$6</f>
        <v/>
      </c>
      <c r="M2993" s="15">
        <f>J2990-L2990</f>
        <v/>
      </c>
      <c r="N2993" s="21" t="n"/>
    </row>
    <row r="2994">
      <c r="A2994" s="295" t="n"/>
      <c r="B2994" s="14" t="n"/>
      <c r="C2994" s="15" t="n"/>
      <c r="D2994" s="15" t="n"/>
      <c r="E2994" s="15">
        <f>D2991*Setup!$B$5</f>
        <v/>
      </c>
      <c r="F2994" s="15">
        <f>D2991-E2991</f>
        <v/>
      </c>
      <c r="G2994" s="15" t="n"/>
      <c r="H2994" s="15" t="n"/>
      <c r="I2994" s="15" t="n"/>
      <c r="J2994" s="15">
        <f>C2991+F2991+G2991-I2991</f>
        <v/>
      </c>
      <c r="K2994" s="15" t="n"/>
      <c r="L2994" s="15">
        <f>K2991*Setup!$B$6</f>
        <v/>
      </c>
      <c r="M2994" s="15">
        <f>J2991-L2991</f>
        <v/>
      </c>
      <c r="N2994" s="21" t="n"/>
    </row>
    <row r="2995">
      <c r="A2995" s="295" t="n"/>
      <c r="B2995" s="14" t="n"/>
      <c r="C2995" s="15" t="n"/>
      <c r="D2995" s="15" t="n"/>
      <c r="E2995" s="15">
        <f>D2992*Setup!$B$5</f>
        <v/>
      </c>
      <c r="F2995" s="15">
        <f>D2992-E2992</f>
        <v/>
      </c>
      <c r="G2995" s="15" t="n"/>
      <c r="H2995" s="15" t="n"/>
      <c r="I2995" s="15" t="n"/>
      <c r="J2995" s="15">
        <f>C2992+F2992+G2992-I2992</f>
        <v/>
      </c>
      <c r="K2995" s="15" t="n"/>
      <c r="L2995" s="15">
        <f>K2992*Setup!$B$6</f>
        <v/>
      </c>
      <c r="M2995" s="15">
        <f>J2992-L2992</f>
        <v/>
      </c>
      <c r="N2995" s="21" t="n"/>
    </row>
    <row r="2996">
      <c r="A2996" s="295" t="n"/>
      <c r="B2996" s="14" t="n"/>
      <c r="C2996" s="15" t="n"/>
      <c r="D2996" s="15" t="n"/>
      <c r="E2996" s="15">
        <f>D2993*Setup!$B$5</f>
        <v/>
      </c>
      <c r="F2996" s="15">
        <f>D2993-E2993</f>
        <v/>
      </c>
      <c r="G2996" s="15" t="n"/>
      <c r="H2996" s="15" t="n"/>
      <c r="I2996" s="15" t="n"/>
      <c r="J2996" s="15">
        <f>C2993+F2993+G2993-I2993</f>
        <v/>
      </c>
      <c r="K2996" s="15" t="n"/>
      <c r="L2996" s="15">
        <f>K2993*Setup!$B$6</f>
        <v/>
      </c>
      <c r="M2996" s="15">
        <f>J2993-L2993</f>
        <v/>
      </c>
      <c r="N2996" s="21" t="n"/>
    </row>
    <row r="2997">
      <c r="A2997" s="295" t="n"/>
      <c r="B2997" s="14" t="n"/>
      <c r="C2997" s="15" t="n"/>
      <c r="D2997" s="15" t="n"/>
      <c r="E2997" s="15">
        <f>D2994*Setup!$B$5</f>
        <v/>
      </c>
      <c r="F2997" s="15">
        <f>D2994-E2994</f>
        <v/>
      </c>
      <c r="G2997" s="15" t="n"/>
      <c r="H2997" s="15" t="n"/>
      <c r="I2997" s="15" t="n"/>
      <c r="J2997" s="15">
        <f>C2994+F2994+G2994-I2994</f>
        <v/>
      </c>
      <c r="K2997" s="15" t="n"/>
      <c r="L2997" s="15">
        <f>K2994*Setup!$B$6</f>
        <v/>
      </c>
      <c r="M2997" s="15">
        <f>J2994-L2994</f>
        <v/>
      </c>
      <c r="N2997" s="21" t="n"/>
    </row>
    <row r="2998">
      <c r="A2998" s="295" t="n"/>
      <c r="B2998" s="14" t="n"/>
      <c r="C2998" s="15" t="n"/>
      <c r="D2998" s="15" t="n"/>
      <c r="E2998" s="15">
        <f>D2995*Setup!$B$5</f>
        <v/>
      </c>
      <c r="F2998" s="15">
        <f>D2995-E2995</f>
        <v/>
      </c>
      <c r="G2998" s="15" t="n"/>
      <c r="H2998" s="15" t="n"/>
      <c r="I2998" s="15" t="n"/>
      <c r="J2998" s="15">
        <f>C2995+F2995+G2995-I2995</f>
        <v/>
      </c>
      <c r="K2998" s="15" t="n"/>
      <c r="L2998" s="15">
        <f>K2995*Setup!$B$6</f>
        <v/>
      </c>
      <c r="M2998" s="15">
        <f>J2995-L2995</f>
        <v/>
      </c>
      <c r="N2998" s="21" t="n"/>
    </row>
    <row r="2999">
      <c r="A2999" s="295" t="n"/>
      <c r="B2999" s="14" t="n"/>
      <c r="C2999" s="15" t="n"/>
      <c r="D2999" s="15" t="n"/>
      <c r="E2999" s="15">
        <f>D2996*Setup!$B$5</f>
        <v/>
      </c>
      <c r="F2999" s="15">
        <f>D2996-E2996</f>
        <v/>
      </c>
      <c r="G2999" s="15" t="n"/>
      <c r="H2999" s="15" t="n"/>
      <c r="I2999" s="15" t="n"/>
      <c r="J2999" s="15">
        <f>C2996+F2996+G2996-I2996</f>
        <v/>
      </c>
      <c r="K2999" s="15" t="n"/>
      <c r="L2999" s="15">
        <f>K2996*Setup!$B$6</f>
        <v/>
      </c>
      <c r="M2999" s="15">
        <f>J2996-L2996</f>
        <v/>
      </c>
      <c r="N2999" s="21" t="n"/>
    </row>
    <row r="3000">
      <c r="A3000" s="295" t="n"/>
      <c r="B3000" s="14" t="n"/>
      <c r="C3000" s="15" t="n"/>
      <c r="D3000" s="15" t="n"/>
      <c r="E3000" s="15">
        <f>D2997*Setup!$B$5</f>
        <v/>
      </c>
      <c r="F3000" s="15">
        <f>D2997-E2997</f>
        <v/>
      </c>
      <c r="G3000" s="15" t="n"/>
      <c r="H3000" s="15" t="n"/>
      <c r="I3000" s="15" t="n"/>
      <c r="J3000" s="15">
        <f>C2997+F2997+G2997-I2997</f>
        <v/>
      </c>
      <c r="K3000" s="15" t="n"/>
      <c r="L3000" s="15">
        <f>K2997*Setup!$B$6</f>
        <v/>
      </c>
      <c r="M3000" s="15">
        <f>J2997-L2997</f>
        <v/>
      </c>
      <c r="N3000" s="21" t="n"/>
    </row>
    <row r="3001">
      <c r="A3001" s="295" t="n"/>
      <c r="B3001" s="14" t="n"/>
      <c r="C3001" s="15" t="n"/>
      <c r="D3001" s="15" t="n"/>
      <c r="E3001" s="15">
        <f>D2998*Setup!$B$5</f>
        <v/>
      </c>
      <c r="F3001" s="15">
        <f>D2998-E2998</f>
        <v/>
      </c>
      <c r="G3001" s="15" t="n"/>
      <c r="H3001" s="15" t="n"/>
      <c r="I3001" s="15" t="n"/>
      <c r="J3001" s="15">
        <f>C2998+F2998+G2998-I2998</f>
        <v/>
      </c>
      <c r="K3001" s="15" t="n"/>
      <c r="L3001" s="15">
        <f>K2998*Setup!$B$6</f>
        <v/>
      </c>
      <c r="M3001" s="15">
        <f>J2998-L2998</f>
        <v/>
      </c>
      <c r="N3001" s="21" t="n"/>
    </row>
    <row r="3002">
      <c r="A3002" s="295" t="n"/>
      <c r="B3002" s="14" t="n"/>
      <c r="C3002" s="15" t="n"/>
      <c r="D3002" s="15" t="n"/>
      <c r="E3002" s="15">
        <f>D2999*Setup!$B$5</f>
        <v/>
      </c>
      <c r="F3002" s="15">
        <f>D2999-E2999</f>
        <v/>
      </c>
      <c r="G3002" s="15" t="n"/>
      <c r="H3002" s="15" t="n"/>
      <c r="I3002" s="15" t="n"/>
      <c r="J3002" s="15">
        <f>C2999+F2999+G2999-I2999</f>
        <v/>
      </c>
      <c r="K3002" s="15" t="n"/>
      <c r="L3002" s="15">
        <f>K2999*Setup!$B$6</f>
        <v/>
      </c>
      <c r="M3002" s="15">
        <f>J2999-L2999</f>
        <v/>
      </c>
      <c r="N3002" s="21" t="n"/>
    </row>
    <row r="3003">
      <c r="A3003" s="295" t="n"/>
      <c r="B3003" s="14" t="n"/>
      <c r="C3003" s="15" t="n"/>
      <c r="D3003" s="15" t="n"/>
      <c r="E3003" s="15">
        <f>D3000*Setup!$B$5</f>
        <v/>
      </c>
      <c r="F3003" s="15">
        <f>D3000-E3000</f>
        <v/>
      </c>
      <c r="G3003" s="15" t="n"/>
      <c r="H3003" s="15" t="n"/>
      <c r="I3003" s="15" t="n"/>
      <c r="J3003" s="15">
        <f>C3000+F3000+G3000-I3000</f>
        <v/>
      </c>
      <c r="K3003" s="15" t="n"/>
      <c r="L3003" s="15">
        <f>K3000*Setup!$B$6</f>
        <v/>
      </c>
      <c r="M3003" s="15">
        <f>J3000-L3000</f>
        <v/>
      </c>
      <c r="N3003" s="21" t="n"/>
    </row>
    <row r="3004">
      <c r="A3004" s="295" t="n"/>
      <c r="B3004" s="14" t="n"/>
      <c r="C3004" s="15" t="n"/>
      <c r="D3004" s="15" t="n"/>
      <c r="E3004" s="15">
        <f>D3001*Setup!$B$5</f>
        <v/>
      </c>
      <c r="F3004" s="15">
        <f>D3001-E3001</f>
        <v/>
      </c>
      <c r="G3004" s="15" t="n"/>
      <c r="H3004" s="15" t="n"/>
      <c r="I3004" s="15" t="n"/>
      <c r="J3004" s="15">
        <f>C3001+F3001+G3001-I3001</f>
        <v/>
      </c>
      <c r="K3004" s="15" t="n"/>
      <c r="L3004" s="15">
        <f>K3001*Setup!$B$6</f>
        <v/>
      </c>
      <c r="M3004" s="15">
        <f>J3001-L3001</f>
        <v/>
      </c>
      <c r="N3004" s="21" t="n"/>
    </row>
    <row r="3005">
      <c r="A3005" s="295" t="n"/>
      <c r="B3005" s="14" t="n"/>
      <c r="C3005" s="15" t="n"/>
      <c r="D3005" s="15" t="n"/>
      <c r="E3005" s="15">
        <f>D3002*Setup!$B$5</f>
        <v/>
      </c>
      <c r="F3005" s="15">
        <f>D3002-E3002</f>
        <v/>
      </c>
      <c r="G3005" s="15" t="n"/>
      <c r="H3005" s="15" t="n"/>
      <c r="I3005" s="15" t="n"/>
      <c r="J3005" s="15">
        <f>C3002+F3002+G3002-I3002</f>
        <v/>
      </c>
      <c r="K3005" s="15" t="n"/>
      <c r="L3005" s="15">
        <f>K3002*Setup!$B$6</f>
        <v/>
      </c>
      <c r="M3005" s="15">
        <f>J3002-L3002</f>
        <v/>
      </c>
      <c r="N3005" s="21" t="n"/>
    </row>
    <row r="3006">
      <c r="A3006" s="295" t="n"/>
      <c r="B3006" s="14" t="n"/>
      <c r="C3006" s="15" t="n"/>
      <c r="D3006" s="15" t="n"/>
      <c r="E3006" s="15">
        <f>D3003*Setup!$B$5</f>
        <v/>
      </c>
      <c r="F3006" s="15">
        <f>D3003-E3003</f>
        <v/>
      </c>
      <c r="G3006" s="15" t="n"/>
      <c r="H3006" s="15" t="n"/>
      <c r="I3006" s="15" t="n"/>
      <c r="J3006" s="15">
        <f>C3003+F3003+G3003-I3003</f>
        <v/>
      </c>
      <c r="K3006" s="15" t="n"/>
      <c r="L3006" s="15">
        <f>K3003*Setup!$B$6</f>
        <v/>
      </c>
      <c r="M3006" s="15">
        <f>J3003-L3003</f>
        <v/>
      </c>
      <c r="N3006" s="21" t="n"/>
    </row>
    <row r="3007">
      <c r="A3007" s="295" t="n"/>
      <c r="B3007" s="14" t="n"/>
      <c r="C3007" s="15" t="n"/>
      <c r="D3007" s="15" t="n"/>
      <c r="E3007" s="15">
        <f>D3004*Setup!$B$5</f>
        <v/>
      </c>
      <c r="F3007" s="15">
        <f>D3004-E3004</f>
        <v/>
      </c>
      <c r="G3007" s="15" t="n"/>
      <c r="H3007" s="15" t="n"/>
      <c r="I3007" s="15" t="n"/>
      <c r="J3007" s="15">
        <f>C3004+F3004+G3004-I3004</f>
        <v/>
      </c>
      <c r="K3007" s="15" t="n"/>
      <c r="L3007" s="15">
        <f>K3004*Setup!$B$6</f>
        <v/>
      </c>
      <c r="M3007" s="15">
        <f>J3004-L3004</f>
        <v/>
      </c>
      <c r="N3007" s="21" t="n"/>
    </row>
    <row r="3008">
      <c r="A3008" s="295" t="n"/>
      <c r="B3008" s="14" t="n"/>
      <c r="C3008" s="15" t="n"/>
      <c r="D3008" s="15" t="n"/>
      <c r="E3008" s="15">
        <f>D3005*Setup!$B$5</f>
        <v/>
      </c>
      <c r="F3008" s="15">
        <f>D3005-E3005</f>
        <v/>
      </c>
      <c r="G3008" s="15" t="n"/>
      <c r="H3008" s="15" t="n"/>
      <c r="I3008" s="15" t="n"/>
      <c r="J3008" s="15">
        <f>C3005+F3005+G3005-I3005</f>
        <v/>
      </c>
      <c r="K3008" s="15" t="n"/>
      <c r="L3008" s="15">
        <f>K3005*Setup!$B$6</f>
        <v/>
      </c>
      <c r="M3008" s="15">
        <f>J3005-L3005</f>
        <v/>
      </c>
      <c r="N3008" s="21" t="n"/>
    </row>
    <row r="3009">
      <c r="A3009" s="295" t="n"/>
      <c r="B3009" s="14" t="n"/>
      <c r="C3009" s="15" t="n"/>
      <c r="D3009" s="15" t="n"/>
      <c r="E3009" s="15">
        <f>D3006*Setup!$B$5</f>
        <v/>
      </c>
      <c r="F3009" s="15">
        <f>D3006-E3006</f>
        <v/>
      </c>
      <c r="G3009" s="15" t="n"/>
      <c r="H3009" s="15" t="n"/>
      <c r="I3009" s="15" t="n"/>
      <c r="J3009" s="15">
        <f>C3006+F3006+G3006-I3006</f>
        <v/>
      </c>
      <c r="K3009" s="15" t="n"/>
      <c r="L3009" s="15">
        <f>K3006*Setup!$B$6</f>
        <v/>
      </c>
      <c r="M3009" s="15">
        <f>J3006-L3006</f>
        <v/>
      </c>
      <c r="N3009" s="21" t="n"/>
    </row>
    <row r="3010">
      <c r="A3010" s="295" t="n"/>
      <c r="B3010" s="14" t="n"/>
      <c r="C3010" s="15" t="n"/>
      <c r="D3010" s="15" t="n"/>
      <c r="E3010" s="15">
        <f>D3007*Setup!$B$5</f>
        <v/>
      </c>
      <c r="F3010" s="15">
        <f>D3007-E3007</f>
        <v/>
      </c>
      <c r="G3010" s="15" t="n"/>
      <c r="H3010" s="15" t="n"/>
      <c r="I3010" s="15" t="n"/>
      <c r="J3010" s="15">
        <f>C3007+F3007+G3007-I3007</f>
        <v/>
      </c>
      <c r="K3010" s="15" t="n"/>
      <c r="L3010" s="15">
        <f>K3007*Setup!$B$6</f>
        <v/>
      </c>
      <c r="M3010" s="15">
        <f>J3007-L3007</f>
        <v/>
      </c>
      <c r="N3010" s="21" t="n"/>
    </row>
    <row r="3011">
      <c r="A3011" s="295" t="n"/>
      <c r="B3011" s="14" t="n"/>
      <c r="C3011" s="15" t="n"/>
      <c r="D3011" s="15" t="n"/>
      <c r="E3011" s="15">
        <f>D3008*Setup!$B$5</f>
        <v/>
      </c>
      <c r="F3011" s="15">
        <f>D3008-E3008</f>
        <v/>
      </c>
      <c r="G3011" s="15" t="n"/>
      <c r="H3011" s="15" t="n"/>
      <c r="I3011" s="15" t="n"/>
      <c r="J3011" s="15">
        <f>C3008+F3008+G3008-I3008</f>
        <v/>
      </c>
      <c r="K3011" s="15" t="n"/>
      <c r="L3011" s="15">
        <f>K3008*Setup!$B$6</f>
        <v/>
      </c>
      <c r="M3011" s="15">
        <f>J3008-L3008</f>
        <v/>
      </c>
      <c r="N3011" s="21" t="n"/>
    </row>
    <row r="3012">
      <c r="A3012" s="295" t="n"/>
      <c r="B3012" s="14" t="n"/>
      <c r="C3012" s="15" t="n"/>
      <c r="D3012" s="15" t="n"/>
      <c r="E3012" s="15">
        <f>D3009*Setup!$B$5</f>
        <v/>
      </c>
      <c r="F3012" s="15">
        <f>D3009-E3009</f>
        <v/>
      </c>
      <c r="G3012" s="15" t="n"/>
      <c r="H3012" s="15" t="n"/>
      <c r="I3012" s="15" t="n"/>
      <c r="J3012" s="15">
        <f>C3009+F3009+G3009-I3009</f>
        <v/>
      </c>
      <c r="K3012" s="15" t="n"/>
      <c r="L3012" s="15">
        <f>K3009*Setup!$B$6</f>
        <v/>
      </c>
      <c r="M3012" s="15">
        <f>J3009-L3009</f>
        <v/>
      </c>
      <c r="N3012" s="21" t="n"/>
    </row>
    <row r="3013">
      <c r="A3013" s="295" t="n"/>
      <c r="B3013" s="14" t="n"/>
      <c r="C3013" s="15" t="n"/>
      <c r="D3013" s="15" t="n"/>
      <c r="E3013" s="15">
        <f>D3010*Setup!$B$5</f>
        <v/>
      </c>
      <c r="F3013" s="15">
        <f>D3010-E3010</f>
        <v/>
      </c>
      <c r="G3013" s="15" t="n"/>
      <c r="H3013" s="15" t="n"/>
      <c r="I3013" s="15" t="n"/>
      <c r="J3013" s="15">
        <f>C3010+F3010+G3010-I3010</f>
        <v/>
      </c>
      <c r="K3013" s="15" t="n"/>
      <c r="L3013" s="15">
        <f>K3010*Setup!$B$6</f>
        <v/>
      </c>
      <c r="M3013" s="15">
        <f>J3010-L3010</f>
        <v/>
      </c>
      <c r="N3013" s="21" t="n"/>
    </row>
    <row r="3014">
      <c r="A3014" s="295" t="n"/>
      <c r="B3014" s="14" t="n"/>
      <c r="C3014" s="15" t="n"/>
      <c r="D3014" s="15" t="n"/>
      <c r="E3014" s="15">
        <f>D3011*Setup!$B$5</f>
        <v/>
      </c>
      <c r="F3014" s="15">
        <f>D3011-E3011</f>
        <v/>
      </c>
      <c r="G3014" s="15" t="n"/>
      <c r="H3014" s="15" t="n"/>
      <c r="I3014" s="15" t="n"/>
      <c r="J3014" s="15">
        <f>C3011+F3011+G3011-I3011</f>
        <v/>
      </c>
      <c r="K3014" s="15" t="n"/>
      <c r="L3014" s="15">
        <f>K3011*Setup!$B$6</f>
        <v/>
      </c>
      <c r="M3014" s="15">
        <f>J3011-L3011</f>
        <v/>
      </c>
      <c r="N3014" s="21" t="n"/>
    </row>
    <row r="3015">
      <c r="A3015" s="295" t="n"/>
      <c r="B3015" s="14" t="n"/>
      <c r="C3015" s="15" t="n"/>
      <c r="D3015" s="15" t="n"/>
      <c r="E3015" s="15">
        <f>D3012*Setup!$B$5</f>
        <v/>
      </c>
      <c r="F3015" s="15">
        <f>D3012-E3012</f>
        <v/>
      </c>
      <c r="G3015" s="15" t="n"/>
      <c r="H3015" s="15" t="n"/>
      <c r="I3015" s="15" t="n"/>
      <c r="J3015" s="15">
        <f>C3012+F3012+G3012-I3012</f>
        <v/>
      </c>
      <c r="K3015" s="15" t="n"/>
      <c r="L3015" s="15">
        <f>K3012*Setup!$B$6</f>
        <v/>
      </c>
      <c r="M3015" s="15">
        <f>J3012-L3012</f>
        <v/>
      </c>
      <c r="N3015" s="21" t="n"/>
    </row>
    <row r="3016">
      <c r="A3016" s="295" t="n"/>
      <c r="B3016" s="14" t="n"/>
      <c r="C3016" s="15" t="n"/>
      <c r="D3016" s="15" t="n"/>
      <c r="E3016" s="15">
        <f>D3013*Setup!$B$5</f>
        <v/>
      </c>
      <c r="F3016" s="15">
        <f>D3013-E3013</f>
        <v/>
      </c>
      <c r="G3016" s="15" t="n"/>
      <c r="H3016" s="15" t="n"/>
      <c r="I3016" s="15" t="n"/>
      <c r="J3016" s="15">
        <f>C3013+F3013+G3013-I3013</f>
        <v/>
      </c>
      <c r="K3016" s="15" t="n"/>
      <c r="L3016" s="15">
        <f>K3013*Setup!$B$6</f>
        <v/>
      </c>
      <c r="M3016" s="15">
        <f>J3013-L3013</f>
        <v/>
      </c>
      <c r="N3016" s="21" t="n"/>
    </row>
    <row r="3017">
      <c r="A3017" s="295" t="n"/>
      <c r="B3017" s="14" t="n"/>
      <c r="C3017" s="15" t="n"/>
      <c r="D3017" s="15" t="n"/>
      <c r="E3017" s="15">
        <f>D3014*Setup!$B$5</f>
        <v/>
      </c>
      <c r="F3017" s="15">
        <f>D3014-E3014</f>
        <v/>
      </c>
      <c r="G3017" s="15" t="n"/>
      <c r="H3017" s="15" t="n"/>
      <c r="I3017" s="15" t="n"/>
      <c r="J3017" s="15">
        <f>C3014+F3014+G3014-I3014</f>
        <v/>
      </c>
      <c r="K3017" s="15" t="n"/>
      <c r="L3017" s="15">
        <f>K3014*Setup!$B$6</f>
        <v/>
      </c>
      <c r="M3017" s="15">
        <f>J3014-L3014</f>
        <v/>
      </c>
      <c r="N3017" s="21" t="n"/>
    </row>
    <row r="3018">
      <c r="A3018" s="295" t="n"/>
      <c r="B3018" s="14" t="n"/>
      <c r="C3018" s="15" t="n"/>
      <c r="D3018" s="15" t="n"/>
      <c r="E3018" s="15">
        <f>D3015*Setup!$B$5</f>
        <v/>
      </c>
      <c r="F3018" s="15">
        <f>D3015-E3015</f>
        <v/>
      </c>
      <c r="G3018" s="15" t="n"/>
      <c r="H3018" s="15" t="n"/>
      <c r="I3018" s="15" t="n"/>
      <c r="J3018" s="15">
        <f>C3015+F3015+G3015-I3015</f>
        <v/>
      </c>
      <c r="K3018" s="15" t="n"/>
      <c r="L3018" s="15">
        <f>K3015*Setup!$B$6</f>
        <v/>
      </c>
      <c r="M3018" s="15">
        <f>J3015-L3015</f>
        <v/>
      </c>
      <c r="N3018" s="21" t="n"/>
    </row>
    <row r="3019">
      <c r="A3019" s="295" t="n"/>
      <c r="B3019" s="14" t="n"/>
      <c r="C3019" s="15" t="n"/>
      <c r="D3019" s="15" t="n"/>
      <c r="E3019" s="15">
        <f>D3016*Setup!$B$5</f>
        <v/>
      </c>
      <c r="F3019" s="15">
        <f>D3016-E3016</f>
        <v/>
      </c>
      <c r="G3019" s="15" t="n"/>
      <c r="H3019" s="15" t="n"/>
      <c r="I3019" s="15" t="n"/>
      <c r="J3019" s="15">
        <f>C3016+F3016+G3016-I3016</f>
        <v/>
      </c>
      <c r="K3019" s="15" t="n"/>
      <c r="L3019" s="15">
        <f>K3016*Setup!$B$6</f>
        <v/>
      </c>
      <c r="M3019" s="15">
        <f>J3016-L3016</f>
        <v/>
      </c>
      <c r="N3019" s="21" t="n"/>
    </row>
    <row r="3020">
      <c r="A3020" s="295" t="n"/>
      <c r="B3020" s="14" t="n"/>
      <c r="C3020" s="15" t="n"/>
      <c r="D3020" s="15" t="n"/>
      <c r="E3020" s="15">
        <f>D3017*Setup!$B$5</f>
        <v/>
      </c>
      <c r="F3020" s="15">
        <f>D3017-E3017</f>
        <v/>
      </c>
      <c r="G3020" s="15" t="n"/>
      <c r="H3020" s="15" t="n"/>
      <c r="I3020" s="15" t="n"/>
      <c r="J3020" s="15">
        <f>C3017+F3017+G3017-I3017</f>
        <v/>
      </c>
      <c r="K3020" s="15" t="n"/>
      <c r="L3020" s="15">
        <f>K3017*Setup!$B$6</f>
        <v/>
      </c>
      <c r="M3020" s="15">
        <f>J3017-L3017</f>
        <v/>
      </c>
      <c r="N3020" s="21" t="n"/>
    </row>
    <row r="3021">
      <c r="A3021" s="295" t="n"/>
      <c r="B3021" s="14" t="n"/>
      <c r="C3021" s="15" t="n"/>
      <c r="D3021" s="15" t="n"/>
      <c r="E3021" s="15">
        <f>D3018*Setup!$B$5</f>
        <v/>
      </c>
      <c r="F3021" s="15">
        <f>D3018-E3018</f>
        <v/>
      </c>
      <c r="G3021" s="15" t="n"/>
      <c r="H3021" s="15" t="n"/>
      <c r="I3021" s="15" t="n"/>
      <c r="J3021" s="15">
        <f>C3018+F3018+G3018-I3018</f>
        <v/>
      </c>
      <c r="K3021" s="15" t="n"/>
      <c r="L3021" s="15">
        <f>K3018*Setup!$B$6</f>
        <v/>
      </c>
      <c r="M3021" s="15">
        <f>J3018-L3018</f>
        <v/>
      </c>
      <c r="N3021" s="21" t="n"/>
    </row>
    <row r="3022">
      <c r="A3022" s="295" t="n"/>
      <c r="B3022" s="14" t="n"/>
      <c r="C3022" s="15" t="n"/>
      <c r="D3022" s="15" t="n"/>
      <c r="E3022" s="15">
        <f>D3019*Setup!$B$5</f>
        <v/>
      </c>
      <c r="F3022" s="15">
        <f>D3019-E3019</f>
        <v/>
      </c>
      <c r="G3022" s="15" t="n"/>
      <c r="H3022" s="15" t="n"/>
      <c r="I3022" s="15" t="n"/>
      <c r="J3022" s="15">
        <f>C3019+F3019+G3019-I3019</f>
        <v/>
      </c>
      <c r="K3022" s="15" t="n"/>
      <c r="L3022" s="15">
        <f>K3019*Setup!$B$6</f>
        <v/>
      </c>
      <c r="M3022" s="15">
        <f>J3019-L3019</f>
        <v/>
      </c>
      <c r="N3022" s="21" t="n"/>
    </row>
    <row r="3023">
      <c r="A3023" s="295" t="n"/>
      <c r="B3023" s="14" t="n"/>
      <c r="C3023" s="15" t="n"/>
      <c r="D3023" s="15" t="n"/>
      <c r="E3023" s="15">
        <f>D3020*Setup!$B$5</f>
        <v/>
      </c>
      <c r="F3023" s="15">
        <f>D3020-E3020</f>
        <v/>
      </c>
      <c r="G3023" s="15" t="n"/>
      <c r="H3023" s="15" t="n"/>
      <c r="I3023" s="15" t="n"/>
      <c r="J3023" s="15">
        <f>C3020+F3020+G3020-I3020</f>
        <v/>
      </c>
      <c r="K3023" s="15" t="n"/>
      <c r="L3023" s="15">
        <f>K3020*Setup!$B$6</f>
        <v/>
      </c>
      <c r="M3023" s="15">
        <f>J3020-L3020</f>
        <v/>
      </c>
      <c r="N3023" s="21" t="n"/>
    </row>
    <row r="3024">
      <c r="A3024" s="295" t="n"/>
      <c r="B3024" s="14" t="n"/>
      <c r="C3024" s="15" t="n"/>
      <c r="D3024" s="15" t="n"/>
      <c r="E3024" s="15">
        <f>D3021*Setup!$B$5</f>
        <v/>
      </c>
      <c r="F3024" s="15">
        <f>D3021-E3021</f>
        <v/>
      </c>
      <c r="G3024" s="15" t="n"/>
      <c r="H3024" s="15" t="n"/>
      <c r="I3024" s="15" t="n"/>
      <c r="J3024" s="15">
        <f>C3021+F3021+G3021-I3021</f>
        <v/>
      </c>
      <c r="K3024" s="15" t="n"/>
      <c r="L3024" s="15">
        <f>K3021*Setup!$B$6</f>
        <v/>
      </c>
      <c r="M3024" s="15">
        <f>J3021-L3021</f>
        <v/>
      </c>
      <c r="N3024" s="21" t="n"/>
    </row>
    <row r="3025">
      <c r="A3025" s="295" t="n"/>
      <c r="B3025" s="14" t="n"/>
      <c r="C3025" s="15" t="n"/>
      <c r="D3025" s="15" t="n"/>
      <c r="E3025" s="15">
        <f>D3022*Setup!$B$5</f>
        <v/>
      </c>
      <c r="F3025" s="15">
        <f>D3022-E3022</f>
        <v/>
      </c>
      <c r="G3025" s="15" t="n"/>
      <c r="H3025" s="15" t="n"/>
      <c r="I3025" s="15" t="n"/>
      <c r="J3025" s="15">
        <f>C3022+F3022+G3022-I3022</f>
        <v/>
      </c>
      <c r="K3025" s="15" t="n"/>
      <c r="L3025" s="15">
        <f>K3022*Setup!$B$6</f>
        <v/>
      </c>
      <c r="M3025" s="15">
        <f>J3022-L3022</f>
        <v/>
      </c>
      <c r="N3025" s="21" t="n"/>
    </row>
    <row r="3026">
      <c r="A3026" s="295" t="n"/>
      <c r="B3026" s="14" t="n"/>
      <c r="C3026" s="15" t="n"/>
      <c r="D3026" s="15" t="n"/>
      <c r="E3026" s="15">
        <f>D3023*Setup!$B$5</f>
        <v/>
      </c>
      <c r="F3026" s="15">
        <f>D3023-E3023</f>
        <v/>
      </c>
      <c r="G3026" s="15" t="n"/>
      <c r="H3026" s="15" t="n"/>
      <c r="I3026" s="15" t="n"/>
      <c r="J3026" s="15">
        <f>C3023+F3023+G3023-I3023</f>
        <v/>
      </c>
      <c r="K3026" s="15" t="n"/>
      <c r="L3026" s="15">
        <f>K3023*Setup!$B$6</f>
        <v/>
      </c>
      <c r="M3026" s="15">
        <f>J3023-L3023</f>
        <v/>
      </c>
      <c r="N3026" s="21" t="n"/>
    </row>
    <row r="3027">
      <c r="A3027" s="295" t="n"/>
      <c r="B3027" s="14" t="n"/>
      <c r="C3027" s="15" t="n"/>
      <c r="D3027" s="15" t="n"/>
      <c r="E3027" s="15">
        <f>D3024*Setup!$B$5</f>
        <v/>
      </c>
      <c r="F3027" s="15">
        <f>D3024-E3024</f>
        <v/>
      </c>
      <c r="G3027" s="15" t="n"/>
      <c r="H3027" s="15" t="n"/>
      <c r="I3027" s="15" t="n"/>
      <c r="J3027" s="15">
        <f>C3024+F3024+G3024-I3024</f>
        <v/>
      </c>
      <c r="K3027" s="15" t="n"/>
      <c r="L3027" s="15">
        <f>K3024*Setup!$B$6</f>
        <v/>
      </c>
      <c r="M3027" s="15">
        <f>J3024-L3024</f>
        <v/>
      </c>
      <c r="N3027" s="21" t="n"/>
    </row>
    <row r="3028">
      <c r="A3028" s="295" t="n"/>
      <c r="B3028" s="14" t="n"/>
      <c r="C3028" s="15" t="n"/>
      <c r="D3028" s="15" t="n"/>
      <c r="E3028" s="15">
        <f>D3025*Setup!$B$5</f>
        <v/>
      </c>
      <c r="F3028" s="15">
        <f>D3025-E3025</f>
        <v/>
      </c>
      <c r="G3028" s="15" t="n"/>
      <c r="H3028" s="15" t="n"/>
      <c r="I3028" s="15" t="n"/>
      <c r="J3028" s="15">
        <f>C3025+F3025+G3025-I3025</f>
        <v/>
      </c>
      <c r="K3028" s="15" t="n"/>
      <c r="L3028" s="15">
        <f>K3025*Setup!$B$6</f>
        <v/>
      </c>
      <c r="M3028" s="15">
        <f>J3025-L3025</f>
        <v/>
      </c>
      <c r="N3028" s="21" t="n"/>
    </row>
    <row r="3029">
      <c r="A3029" s="295" t="n"/>
      <c r="B3029" s="14" t="n"/>
      <c r="C3029" s="15" t="n"/>
      <c r="D3029" s="15" t="n"/>
      <c r="E3029" s="15">
        <f>D3026*Setup!$B$5</f>
        <v/>
      </c>
      <c r="F3029" s="15">
        <f>D3026-E3026</f>
        <v/>
      </c>
      <c r="G3029" s="15" t="n"/>
      <c r="H3029" s="15" t="n"/>
      <c r="I3029" s="15" t="n"/>
      <c r="J3029" s="15">
        <f>C3026+F3026+G3026-I3026</f>
        <v/>
      </c>
      <c r="K3029" s="15" t="n"/>
      <c r="L3029" s="15">
        <f>K3026*Setup!$B$6</f>
        <v/>
      </c>
      <c r="M3029" s="15">
        <f>J3026-L3026</f>
        <v/>
      </c>
      <c r="N3029" s="21" t="n"/>
    </row>
    <row r="3030">
      <c r="A3030" s="295" t="n"/>
      <c r="B3030" s="14" t="n"/>
      <c r="C3030" s="15" t="n"/>
      <c r="D3030" s="15" t="n"/>
      <c r="E3030" s="15">
        <f>D3027*Setup!$B$5</f>
        <v/>
      </c>
      <c r="F3030" s="15">
        <f>D3027-E3027</f>
        <v/>
      </c>
      <c r="G3030" s="15" t="n"/>
      <c r="H3030" s="15" t="n"/>
      <c r="I3030" s="15" t="n"/>
      <c r="J3030" s="15">
        <f>C3027+F3027+G3027-I3027</f>
        <v/>
      </c>
      <c r="K3030" s="15" t="n"/>
      <c r="L3030" s="15">
        <f>K3027*Setup!$B$6</f>
        <v/>
      </c>
      <c r="M3030" s="15">
        <f>J3027-L3027</f>
        <v/>
      </c>
      <c r="N3030" s="21" t="n"/>
    </row>
    <row r="3031">
      <c r="A3031" s="295" t="n"/>
      <c r="B3031" s="14" t="n"/>
      <c r="C3031" s="15" t="n"/>
      <c r="D3031" s="15" t="n"/>
      <c r="E3031" s="15">
        <f>D3028*Setup!$B$5</f>
        <v/>
      </c>
      <c r="F3031" s="15">
        <f>D3028-E3028</f>
        <v/>
      </c>
      <c r="G3031" s="15" t="n"/>
      <c r="H3031" s="15" t="n"/>
      <c r="I3031" s="15" t="n"/>
      <c r="J3031" s="15">
        <f>C3028+F3028+G3028-I3028</f>
        <v/>
      </c>
      <c r="K3031" s="15" t="n"/>
      <c r="L3031" s="15">
        <f>K3028*Setup!$B$6</f>
        <v/>
      </c>
      <c r="M3031" s="15">
        <f>J3028-L3028</f>
        <v/>
      </c>
      <c r="N3031" s="21" t="n"/>
    </row>
    <row r="3032">
      <c r="A3032" s="295" t="n"/>
      <c r="B3032" s="14" t="n"/>
      <c r="C3032" s="15" t="n"/>
      <c r="D3032" s="15" t="n"/>
      <c r="E3032" s="15">
        <f>D3029*Setup!$B$5</f>
        <v/>
      </c>
      <c r="F3032" s="15">
        <f>D3029-E3029</f>
        <v/>
      </c>
      <c r="G3032" s="15" t="n"/>
      <c r="H3032" s="15" t="n"/>
      <c r="I3032" s="15" t="n"/>
      <c r="J3032" s="15">
        <f>C3029+F3029+G3029-I3029</f>
        <v/>
      </c>
      <c r="K3032" s="15" t="n"/>
      <c r="L3032" s="15">
        <f>K3029*Setup!$B$6</f>
        <v/>
      </c>
      <c r="M3032" s="15">
        <f>J3029-L3029</f>
        <v/>
      </c>
      <c r="N3032" s="21" t="n"/>
    </row>
    <row r="3033">
      <c r="A3033" s="295" t="n"/>
      <c r="B3033" s="14" t="n"/>
      <c r="C3033" s="15" t="n"/>
      <c r="D3033" s="15" t="n"/>
      <c r="E3033" s="15">
        <f>D3030*Setup!$B$5</f>
        <v/>
      </c>
      <c r="F3033" s="15">
        <f>D3030-E3030</f>
        <v/>
      </c>
      <c r="G3033" s="15" t="n"/>
      <c r="H3033" s="15" t="n"/>
      <c r="I3033" s="15" t="n"/>
      <c r="J3033" s="15">
        <f>C3030+F3030+G3030-I3030</f>
        <v/>
      </c>
      <c r="K3033" s="15" t="n"/>
      <c r="L3033" s="15">
        <f>K3030*Setup!$B$6</f>
        <v/>
      </c>
      <c r="M3033" s="15">
        <f>J3030-L3030</f>
        <v/>
      </c>
      <c r="N3033" s="21" t="n"/>
    </row>
    <row r="3034">
      <c r="A3034" s="295" t="n"/>
      <c r="B3034" s="14" t="n"/>
      <c r="C3034" s="15" t="n"/>
      <c r="D3034" s="15" t="n"/>
      <c r="E3034" s="15">
        <f>D3031*Setup!$B$5</f>
        <v/>
      </c>
      <c r="F3034" s="15">
        <f>D3031-E3031</f>
        <v/>
      </c>
      <c r="G3034" s="15" t="n"/>
      <c r="H3034" s="15" t="n"/>
      <c r="I3034" s="15" t="n"/>
      <c r="J3034" s="15">
        <f>C3031+F3031+G3031-I3031</f>
        <v/>
      </c>
      <c r="K3034" s="15" t="n"/>
      <c r="L3034" s="15">
        <f>K3031*Setup!$B$6</f>
        <v/>
      </c>
      <c r="M3034" s="15">
        <f>J3031-L3031</f>
        <v/>
      </c>
      <c r="N3034" s="21" t="n"/>
    </row>
    <row r="3035">
      <c r="A3035" s="295" t="n"/>
      <c r="B3035" s="14" t="n"/>
      <c r="C3035" s="15" t="n"/>
      <c r="D3035" s="15" t="n"/>
      <c r="E3035" s="15">
        <f>D3032*Setup!$B$5</f>
        <v/>
      </c>
      <c r="F3035" s="15">
        <f>D3032-E3032</f>
        <v/>
      </c>
      <c r="G3035" s="15" t="n"/>
      <c r="H3035" s="15" t="n"/>
      <c r="I3035" s="15" t="n"/>
      <c r="J3035" s="15">
        <f>C3032+F3032+G3032-I3032</f>
        <v/>
      </c>
      <c r="K3035" s="15" t="n"/>
      <c r="L3035" s="15">
        <f>K3032*Setup!$B$6</f>
        <v/>
      </c>
      <c r="M3035" s="15">
        <f>J3032-L3032</f>
        <v/>
      </c>
      <c r="N3035" s="21" t="n"/>
    </row>
    <row r="3036">
      <c r="A3036" s="295" t="n"/>
      <c r="B3036" s="14" t="n"/>
      <c r="C3036" s="15" t="n"/>
      <c r="D3036" s="15" t="n"/>
      <c r="E3036" s="15">
        <f>D3033*Setup!$B$5</f>
        <v/>
      </c>
      <c r="F3036" s="15">
        <f>D3033-E3033</f>
        <v/>
      </c>
      <c r="G3036" s="15" t="n"/>
      <c r="H3036" s="15" t="n"/>
      <c r="I3036" s="15" t="n"/>
      <c r="J3036" s="15">
        <f>C3033+F3033+G3033-I3033</f>
        <v/>
      </c>
      <c r="K3036" s="15" t="n"/>
      <c r="L3036" s="15">
        <f>K3033*Setup!$B$6</f>
        <v/>
      </c>
      <c r="M3036" s="15">
        <f>J3033-L3033</f>
        <v/>
      </c>
      <c r="N3036" s="21" t="n"/>
    </row>
    <row r="3037">
      <c r="A3037" s="295" t="n"/>
      <c r="B3037" s="14" t="n"/>
      <c r="C3037" s="15" t="n"/>
      <c r="D3037" s="15" t="n"/>
      <c r="E3037" s="15">
        <f>D3034*Setup!$B$5</f>
        <v/>
      </c>
      <c r="F3037" s="15">
        <f>D3034-E3034</f>
        <v/>
      </c>
      <c r="G3037" s="15" t="n"/>
      <c r="H3037" s="15" t="n"/>
      <c r="I3037" s="15" t="n"/>
      <c r="J3037" s="15">
        <f>C3034+F3034+G3034-I3034</f>
        <v/>
      </c>
      <c r="K3037" s="15" t="n"/>
      <c r="L3037" s="15">
        <f>K3034*Setup!$B$6</f>
        <v/>
      </c>
      <c r="M3037" s="15">
        <f>J3034-L3034</f>
        <v/>
      </c>
      <c r="N3037" s="21" t="n"/>
    </row>
    <row r="3038">
      <c r="A3038" s="295" t="n"/>
      <c r="B3038" s="14" t="n"/>
      <c r="C3038" s="15" t="n"/>
      <c r="D3038" s="15" t="n"/>
      <c r="E3038" s="15">
        <f>D3035*Setup!$B$5</f>
        <v/>
      </c>
      <c r="F3038" s="15">
        <f>D3035-E3035</f>
        <v/>
      </c>
      <c r="G3038" s="15" t="n"/>
      <c r="H3038" s="15" t="n"/>
      <c r="I3038" s="15" t="n"/>
      <c r="J3038" s="15">
        <f>C3035+F3035+G3035-I3035</f>
        <v/>
      </c>
      <c r="K3038" s="15" t="n"/>
      <c r="L3038" s="15">
        <f>K3035*Setup!$B$6</f>
        <v/>
      </c>
      <c r="M3038" s="15">
        <f>J3035-L3035</f>
        <v/>
      </c>
      <c r="N3038" s="21" t="n"/>
    </row>
    <row r="3039">
      <c r="A3039" s="295" t="n"/>
      <c r="B3039" s="14" t="n"/>
      <c r="C3039" s="15" t="n"/>
      <c r="D3039" s="15" t="n"/>
      <c r="E3039" s="15">
        <f>D3036*Setup!$B$5</f>
        <v/>
      </c>
      <c r="F3039" s="15">
        <f>D3036-E3036</f>
        <v/>
      </c>
      <c r="G3039" s="15" t="n"/>
      <c r="H3039" s="15" t="n"/>
      <c r="I3039" s="15" t="n"/>
      <c r="J3039" s="15">
        <f>C3036+F3036+G3036-I3036</f>
        <v/>
      </c>
      <c r="K3039" s="15" t="n"/>
      <c r="L3039" s="15">
        <f>K3036*Setup!$B$6</f>
        <v/>
      </c>
      <c r="M3039" s="15">
        <f>J3036-L3036</f>
        <v/>
      </c>
      <c r="N3039" s="21" t="n"/>
    </row>
    <row r="3040">
      <c r="A3040" s="295" t="n"/>
      <c r="B3040" s="14" t="n"/>
      <c r="C3040" s="15" t="n"/>
      <c r="D3040" s="15" t="n"/>
      <c r="E3040" s="15">
        <f>D3037*Setup!$B$5</f>
        <v/>
      </c>
      <c r="F3040" s="15">
        <f>D3037-E3037</f>
        <v/>
      </c>
      <c r="G3040" s="15" t="n"/>
      <c r="H3040" s="15" t="n"/>
      <c r="I3040" s="15" t="n"/>
      <c r="J3040" s="15">
        <f>C3037+F3037+G3037-I3037</f>
        <v/>
      </c>
      <c r="K3040" s="15" t="n"/>
      <c r="L3040" s="15">
        <f>K3037*Setup!$B$6</f>
        <v/>
      </c>
      <c r="M3040" s="15">
        <f>J3037-L3037</f>
        <v/>
      </c>
      <c r="N3040" s="21" t="n"/>
    </row>
    <row r="3041">
      <c r="A3041" s="295" t="n"/>
      <c r="B3041" s="14" t="n"/>
      <c r="C3041" s="15" t="n"/>
      <c r="D3041" s="15" t="n"/>
      <c r="E3041" s="15">
        <f>D3038*Setup!$B$5</f>
        <v/>
      </c>
      <c r="F3041" s="15">
        <f>D3038-E3038</f>
        <v/>
      </c>
      <c r="G3041" s="15" t="n"/>
      <c r="H3041" s="15" t="n"/>
      <c r="I3041" s="15" t="n"/>
      <c r="J3041" s="15">
        <f>C3038+F3038+G3038-I3038</f>
        <v/>
      </c>
      <c r="K3041" s="15" t="n"/>
      <c r="L3041" s="15">
        <f>K3038*Setup!$B$6</f>
        <v/>
      </c>
      <c r="M3041" s="15">
        <f>J3038-L3038</f>
        <v/>
      </c>
      <c r="N3041" s="21" t="n"/>
    </row>
    <row r="3042">
      <c r="A3042" s="295" t="n"/>
      <c r="B3042" s="14" t="n"/>
      <c r="C3042" s="15" t="n"/>
      <c r="D3042" s="15" t="n"/>
      <c r="E3042" s="15">
        <f>D3039*Setup!$B$5</f>
        <v/>
      </c>
      <c r="F3042" s="15">
        <f>D3039-E3039</f>
        <v/>
      </c>
      <c r="G3042" s="15" t="n"/>
      <c r="H3042" s="15" t="n"/>
      <c r="I3042" s="15" t="n"/>
      <c r="J3042" s="15">
        <f>C3039+F3039+G3039-I3039</f>
        <v/>
      </c>
      <c r="K3042" s="15" t="n"/>
      <c r="L3042" s="15">
        <f>K3039*Setup!$B$6</f>
        <v/>
      </c>
      <c r="M3042" s="15">
        <f>J3039-L3039</f>
        <v/>
      </c>
      <c r="N3042" s="21" t="n"/>
    </row>
    <row r="3043">
      <c r="A3043" s="295" t="n"/>
      <c r="B3043" s="14" t="n"/>
      <c r="C3043" s="15" t="n"/>
      <c r="D3043" s="15" t="n"/>
      <c r="E3043" s="15">
        <f>D3040*Setup!$B$5</f>
        <v/>
      </c>
      <c r="F3043" s="15">
        <f>D3040-E3040</f>
        <v/>
      </c>
      <c r="G3043" s="15" t="n"/>
      <c r="H3043" s="15" t="n"/>
      <c r="I3043" s="15" t="n"/>
      <c r="J3043" s="15">
        <f>C3040+F3040+G3040-I3040</f>
        <v/>
      </c>
      <c r="K3043" s="15" t="n"/>
      <c r="L3043" s="15">
        <f>K3040*Setup!$B$6</f>
        <v/>
      </c>
      <c r="M3043" s="15">
        <f>J3040-L3040</f>
        <v/>
      </c>
      <c r="N3043" s="21" t="n"/>
    </row>
    <row r="3044">
      <c r="A3044" s="295" t="n"/>
      <c r="B3044" s="14" t="n"/>
      <c r="C3044" s="15" t="n"/>
      <c r="D3044" s="15" t="n"/>
      <c r="E3044" s="15">
        <f>D3041*Setup!$B$5</f>
        <v/>
      </c>
      <c r="F3044" s="15">
        <f>D3041-E3041</f>
        <v/>
      </c>
      <c r="G3044" s="15" t="n"/>
      <c r="H3044" s="15" t="n"/>
      <c r="I3044" s="15" t="n"/>
      <c r="J3044" s="15">
        <f>C3041+F3041+G3041-I3041</f>
        <v/>
      </c>
      <c r="K3044" s="15" t="n"/>
      <c r="L3044" s="15">
        <f>K3041*Setup!$B$6</f>
        <v/>
      </c>
      <c r="M3044" s="15">
        <f>J3041-L3041</f>
        <v/>
      </c>
      <c r="N3044" s="21" t="n"/>
    </row>
    <row r="3045">
      <c r="A3045" s="295" t="n"/>
      <c r="B3045" s="14" t="n"/>
      <c r="C3045" s="15" t="n"/>
      <c r="D3045" s="15" t="n"/>
      <c r="E3045" s="15">
        <f>D3042*Setup!$B$5</f>
        <v/>
      </c>
      <c r="F3045" s="15">
        <f>D3042-E3042</f>
        <v/>
      </c>
      <c r="G3045" s="15" t="n"/>
      <c r="H3045" s="15" t="n"/>
      <c r="I3045" s="15" t="n"/>
      <c r="J3045" s="15">
        <f>C3042+F3042+G3042-I3042</f>
        <v/>
      </c>
      <c r="K3045" s="15" t="n"/>
      <c r="L3045" s="15">
        <f>K3042*Setup!$B$6</f>
        <v/>
      </c>
      <c r="M3045" s="15">
        <f>J3042-L3042</f>
        <v/>
      </c>
      <c r="N3045" s="21" t="n"/>
    </row>
    <row r="3046">
      <c r="A3046" s="295" t="n"/>
      <c r="B3046" s="14" t="n"/>
      <c r="C3046" s="15" t="n"/>
      <c r="D3046" s="15" t="n"/>
      <c r="E3046" s="15">
        <f>D3043*Setup!$B$5</f>
        <v/>
      </c>
      <c r="F3046" s="15">
        <f>D3043-E3043</f>
        <v/>
      </c>
      <c r="G3046" s="15" t="n"/>
      <c r="H3046" s="15" t="n"/>
      <c r="I3046" s="15" t="n"/>
      <c r="J3046" s="15">
        <f>C3043+F3043+G3043-I3043</f>
        <v/>
      </c>
      <c r="K3046" s="15" t="n"/>
      <c r="L3046" s="15">
        <f>K3043*Setup!$B$6</f>
        <v/>
      </c>
      <c r="M3046" s="15">
        <f>J3043-L3043</f>
        <v/>
      </c>
      <c r="N3046" s="21" t="n"/>
    </row>
    <row r="3047">
      <c r="A3047" s="295" t="n"/>
      <c r="B3047" s="14" t="n"/>
      <c r="C3047" s="15" t="n"/>
      <c r="D3047" s="15" t="n"/>
      <c r="E3047" s="15">
        <f>D3044*Setup!$B$5</f>
        <v/>
      </c>
      <c r="F3047" s="15">
        <f>D3044-E3044</f>
        <v/>
      </c>
      <c r="G3047" s="15" t="n"/>
      <c r="H3047" s="15" t="n"/>
      <c r="I3047" s="15" t="n"/>
      <c r="J3047" s="15">
        <f>C3044+F3044+G3044-I3044</f>
        <v/>
      </c>
      <c r="K3047" s="15" t="n"/>
      <c r="L3047" s="15">
        <f>K3044*Setup!$B$6</f>
        <v/>
      </c>
      <c r="M3047" s="15">
        <f>J3044-L3044</f>
        <v/>
      </c>
      <c r="N3047" s="21" t="n"/>
    </row>
    <row r="3048">
      <c r="A3048" s="295" t="n"/>
      <c r="B3048" s="14" t="n"/>
      <c r="C3048" s="15" t="n"/>
      <c r="D3048" s="15" t="n"/>
      <c r="E3048" s="15">
        <f>D3045*Setup!$B$5</f>
        <v/>
      </c>
      <c r="F3048" s="15">
        <f>D3045-E3045</f>
        <v/>
      </c>
      <c r="G3048" s="15" t="n"/>
      <c r="H3048" s="15" t="n"/>
      <c r="I3048" s="15" t="n"/>
      <c r="J3048" s="15">
        <f>C3045+F3045+G3045-I3045</f>
        <v/>
      </c>
      <c r="K3048" s="15" t="n"/>
      <c r="L3048" s="15">
        <f>K3045*Setup!$B$6</f>
        <v/>
      </c>
      <c r="M3048" s="15">
        <f>J3045-L3045</f>
        <v/>
      </c>
      <c r="N3048" s="21" t="n"/>
    </row>
    <row r="3049">
      <c r="A3049" s="295" t="n"/>
      <c r="B3049" s="14" t="n"/>
      <c r="C3049" s="15" t="n"/>
      <c r="D3049" s="15" t="n"/>
      <c r="E3049" s="15">
        <f>D3046*Setup!$B$5</f>
        <v/>
      </c>
      <c r="F3049" s="15">
        <f>D3046-E3046</f>
        <v/>
      </c>
      <c r="G3049" s="15" t="n"/>
      <c r="H3049" s="15" t="n"/>
      <c r="I3049" s="15" t="n"/>
      <c r="J3049" s="15">
        <f>C3046+F3046+G3046-I3046</f>
        <v/>
      </c>
      <c r="K3049" s="15" t="n"/>
      <c r="L3049" s="15">
        <f>K3046*Setup!$B$6</f>
        <v/>
      </c>
      <c r="M3049" s="15">
        <f>J3046-L3046</f>
        <v/>
      </c>
      <c r="N3049" s="21" t="n"/>
    </row>
    <row r="3050">
      <c r="A3050" s="295" t="n"/>
      <c r="B3050" s="14" t="n"/>
      <c r="C3050" s="15" t="n"/>
      <c r="D3050" s="15" t="n"/>
      <c r="E3050" s="15">
        <f>D3047*Setup!$B$5</f>
        <v/>
      </c>
      <c r="F3050" s="15">
        <f>D3047-E3047</f>
        <v/>
      </c>
      <c r="G3050" s="15" t="n"/>
      <c r="H3050" s="15" t="n"/>
      <c r="I3050" s="15" t="n"/>
      <c r="J3050" s="15">
        <f>C3047+F3047+G3047-I3047</f>
        <v/>
      </c>
      <c r="K3050" s="15" t="n"/>
      <c r="L3050" s="15">
        <f>K3047*Setup!$B$6</f>
        <v/>
      </c>
      <c r="M3050" s="15">
        <f>J3047-L3047</f>
        <v/>
      </c>
      <c r="N3050" s="21" t="n"/>
    </row>
    <row r="3051">
      <c r="A3051" s="295" t="n"/>
      <c r="B3051" s="14" t="n"/>
      <c r="C3051" s="15" t="n"/>
      <c r="D3051" s="15" t="n"/>
      <c r="E3051" s="15">
        <f>D3048*Setup!$B$5</f>
        <v/>
      </c>
      <c r="F3051" s="15">
        <f>D3048-E3048</f>
        <v/>
      </c>
      <c r="G3051" s="15" t="n"/>
      <c r="H3051" s="15" t="n"/>
      <c r="I3051" s="15" t="n"/>
      <c r="J3051" s="15">
        <f>C3048+F3048+G3048-I3048</f>
        <v/>
      </c>
      <c r="K3051" s="15" t="n"/>
      <c r="L3051" s="15">
        <f>K3048*Setup!$B$6</f>
        <v/>
      </c>
      <c r="M3051" s="15">
        <f>J3048-L3048</f>
        <v/>
      </c>
      <c r="N3051" s="21" t="n"/>
    </row>
    <row r="3052">
      <c r="A3052" s="295" t="n"/>
      <c r="B3052" s="14" t="n"/>
      <c r="C3052" s="15" t="n"/>
      <c r="D3052" s="15" t="n"/>
      <c r="E3052" s="15">
        <f>D3049*Setup!$B$5</f>
        <v/>
      </c>
      <c r="F3052" s="15">
        <f>D3049-E3049</f>
        <v/>
      </c>
      <c r="G3052" s="15" t="n"/>
      <c r="H3052" s="15" t="n"/>
      <c r="I3052" s="15" t="n"/>
      <c r="J3052" s="15">
        <f>C3049+F3049+G3049-I3049</f>
        <v/>
      </c>
      <c r="K3052" s="15" t="n"/>
      <c r="L3052" s="15">
        <f>K3049*Setup!$B$6</f>
        <v/>
      </c>
      <c r="M3052" s="15">
        <f>J3049-L3049</f>
        <v/>
      </c>
      <c r="N3052" s="21" t="n"/>
    </row>
    <row r="3053">
      <c r="A3053" s="295" t="n"/>
      <c r="B3053" s="14" t="n"/>
      <c r="C3053" s="15" t="n"/>
      <c r="D3053" s="15" t="n"/>
      <c r="E3053" s="15">
        <f>D3050*Setup!$B$5</f>
        <v/>
      </c>
      <c r="F3053" s="15">
        <f>D3050-E3050</f>
        <v/>
      </c>
      <c r="G3053" s="15" t="n"/>
      <c r="H3053" s="15" t="n"/>
      <c r="I3053" s="15" t="n"/>
      <c r="J3053" s="15">
        <f>C3050+F3050+G3050-I3050</f>
        <v/>
      </c>
      <c r="K3053" s="15" t="n"/>
      <c r="L3053" s="15">
        <f>K3050*Setup!$B$6</f>
        <v/>
      </c>
      <c r="M3053" s="15">
        <f>J3050-L3050</f>
        <v/>
      </c>
      <c r="N3053" s="21" t="n"/>
    </row>
    <row r="3054">
      <c r="A3054" s="295" t="n"/>
      <c r="B3054" s="14" t="n"/>
      <c r="C3054" s="15" t="n"/>
      <c r="D3054" s="15" t="n"/>
      <c r="E3054" s="15">
        <f>D3051*Setup!$B$5</f>
        <v/>
      </c>
      <c r="F3054" s="15">
        <f>D3051-E3051</f>
        <v/>
      </c>
      <c r="G3054" s="15" t="n"/>
      <c r="H3054" s="15" t="n"/>
      <c r="I3054" s="15" t="n"/>
      <c r="J3054" s="15">
        <f>C3051+F3051+G3051-I3051</f>
        <v/>
      </c>
      <c r="K3054" s="15" t="n"/>
      <c r="L3054" s="15">
        <f>K3051*Setup!$B$6</f>
        <v/>
      </c>
      <c r="M3054" s="15">
        <f>J3051-L3051</f>
        <v/>
      </c>
      <c r="N3054" s="21" t="n"/>
    </row>
    <row r="3055">
      <c r="A3055" s="295" t="n"/>
      <c r="B3055" s="14" t="n"/>
      <c r="C3055" s="15" t="n"/>
      <c r="D3055" s="15" t="n"/>
      <c r="E3055" s="15">
        <f>D3052*Setup!$B$5</f>
        <v/>
      </c>
      <c r="F3055" s="15">
        <f>D3052-E3052</f>
        <v/>
      </c>
      <c r="G3055" s="15" t="n"/>
      <c r="H3055" s="15" t="n"/>
      <c r="I3055" s="15" t="n"/>
      <c r="J3055" s="15">
        <f>C3052+F3052+G3052-I3052</f>
        <v/>
      </c>
      <c r="K3055" s="15" t="n"/>
      <c r="L3055" s="15">
        <f>K3052*Setup!$B$6</f>
        <v/>
      </c>
      <c r="M3055" s="15">
        <f>J3052-L3052</f>
        <v/>
      </c>
      <c r="N3055" s="21" t="n"/>
    </row>
    <row r="3056">
      <c r="A3056" s="295" t="n"/>
      <c r="B3056" s="14" t="n"/>
      <c r="C3056" s="15" t="n"/>
      <c r="D3056" s="15" t="n"/>
      <c r="E3056" s="15">
        <f>D3053*Setup!$B$5</f>
        <v/>
      </c>
      <c r="F3056" s="15">
        <f>D3053-E3053</f>
        <v/>
      </c>
      <c r="G3056" s="15" t="n"/>
      <c r="H3056" s="15" t="n"/>
      <c r="I3056" s="15" t="n"/>
      <c r="J3056" s="15">
        <f>C3053+F3053+G3053-I3053</f>
        <v/>
      </c>
      <c r="K3056" s="15" t="n"/>
      <c r="L3056" s="15">
        <f>K3053*Setup!$B$6</f>
        <v/>
      </c>
      <c r="M3056" s="15">
        <f>J3053-L3053</f>
        <v/>
      </c>
      <c r="N3056" s="21" t="n"/>
    </row>
    <row r="3057">
      <c r="A3057" s="295" t="n"/>
      <c r="B3057" s="14" t="n"/>
      <c r="C3057" s="15" t="n"/>
      <c r="D3057" s="15" t="n"/>
      <c r="E3057" s="15">
        <f>D3054*Setup!$B$5</f>
        <v/>
      </c>
      <c r="F3057" s="15">
        <f>D3054-E3054</f>
        <v/>
      </c>
      <c r="G3057" s="15" t="n"/>
      <c r="H3057" s="15" t="n"/>
      <c r="I3057" s="15" t="n"/>
      <c r="J3057" s="15">
        <f>C3054+F3054+G3054-I3054</f>
        <v/>
      </c>
      <c r="K3057" s="15" t="n"/>
      <c r="L3057" s="15">
        <f>K3054*Setup!$B$6</f>
        <v/>
      </c>
      <c r="M3057" s="15">
        <f>J3054-L3054</f>
        <v/>
      </c>
      <c r="N3057" s="21" t="n"/>
    </row>
    <row r="3058">
      <c r="A3058" s="295" t="n"/>
      <c r="B3058" s="14" t="n"/>
      <c r="C3058" s="15" t="n"/>
      <c r="D3058" s="15" t="n"/>
      <c r="E3058" s="15">
        <f>D3055*Setup!$B$5</f>
        <v/>
      </c>
      <c r="F3058" s="15">
        <f>D3055-E3055</f>
        <v/>
      </c>
      <c r="G3058" s="15" t="n"/>
      <c r="H3058" s="15" t="n"/>
      <c r="I3058" s="15" t="n"/>
      <c r="J3058" s="15">
        <f>C3055+F3055+G3055-I3055</f>
        <v/>
      </c>
      <c r="K3058" s="15" t="n"/>
      <c r="L3058" s="15">
        <f>K3055*Setup!$B$6</f>
        <v/>
      </c>
      <c r="M3058" s="15">
        <f>J3055-L3055</f>
        <v/>
      </c>
      <c r="N3058" s="21" t="n"/>
    </row>
    <row r="3059">
      <c r="A3059" s="295" t="n"/>
      <c r="B3059" s="14" t="n"/>
      <c r="C3059" s="15" t="n"/>
      <c r="D3059" s="15" t="n"/>
      <c r="E3059" s="15">
        <f>D3056*Setup!$B$5</f>
        <v/>
      </c>
      <c r="F3059" s="15">
        <f>D3056-E3056</f>
        <v/>
      </c>
      <c r="G3059" s="15" t="n"/>
      <c r="H3059" s="15" t="n"/>
      <c r="I3059" s="15" t="n"/>
      <c r="J3059" s="15">
        <f>C3056+F3056+G3056-I3056</f>
        <v/>
      </c>
      <c r="K3059" s="15" t="n"/>
      <c r="L3059" s="15">
        <f>K3056*Setup!$B$6</f>
        <v/>
      </c>
      <c r="M3059" s="15">
        <f>J3056-L3056</f>
        <v/>
      </c>
      <c r="N3059" s="21" t="n"/>
    </row>
    <row r="3060">
      <c r="A3060" s="295" t="n"/>
      <c r="B3060" s="14" t="n"/>
      <c r="C3060" s="15" t="n"/>
      <c r="D3060" s="15" t="n"/>
      <c r="E3060" s="15">
        <f>D3057*Setup!$B$5</f>
        <v/>
      </c>
      <c r="F3060" s="15">
        <f>D3057-E3057</f>
        <v/>
      </c>
      <c r="G3060" s="15" t="n"/>
      <c r="H3060" s="15" t="n"/>
      <c r="I3060" s="15" t="n"/>
      <c r="J3060" s="15">
        <f>C3057+F3057+G3057-I3057</f>
        <v/>
      </c>
      <c r="K3060" s="15" t="n"/>
      <c r="L3060" s="15">
        <f>K3057*Setup!$B$6</f>
        <v/>
      </c>
      <c r="M3060" s="15">
        <f>J3057-L3057</f>
        <v/>
      </c>
      <c r="N3060" s="21" t="n"/>
    </row>
    <row r="3061">
      <c r="A3061" s="295" t="n"/>
      <c r="B3061" s="14" t="n"/>
      <c r="C3061" s="15" t="n"/>
      <c r="D3061" s="15" t="n"/>
      <c r="E3061" s="15">
        <f>D3058*Setup!$B$5</f>
        <v/>
      </c>
      <c r="F3061" s="15">
        <f>D3058-E3058</f>
        <v/>
      </c>
      <c r="G3061" s="15" t="n"/>
      <c r="H3061" s="15" t="n"/>
      <c r="I3061" s="15" t="n"/>
      <c r="J3061" s="15">
        <f>C3058+F3058+G3058-I3058</f>
        <v/>
      </c>
      <c r="K3061" s="15" t="n"/>
      <c r="L3061" s="15">
        <f>K3058*Setup!$B$6</f>
        <v/>
      </c>
      <c r="M3061" s="15">
        <f>J3058-L3058</f>
        <v/>
      </c>
      <c r="N3061" s="21" t="n"/>
    </row>
    <row r="3062">
      <c r="A3062" s="295" t="n"/>
      <c r="B3062" s="14" t="n"/>
      <c r="C3062" s="15" t="n"/>
      <c r="D3062" s="15" t="n"/>
      <c r="E3062" s="15">
        <f>D3059*Setup!$B$5</f>
        <v/>
      </c>
      <c r="F3062" s="15">
        <f>D3059-E3059</f>
        <v/>
      </c>
      <c r="G3062" s="15" t="n"/>
      <c r="H3062" s="15" t="n"/>
      <c r="I3062" s="15" t="n"/>
      <c r="J3062" s="15">
        <f>C3059+F3059+G3059-I3059</f>
        <v/>
      </c>
      <c r="K3062" s="15" t="n"/>
      <c r="L3062" s="15">
        <f>K3059*Setup!$B$6</f>
        <v/>
      </c>
      <c r="M3062" s="15">
        <f>J3059-L3059</f>
        <v/>
      </c>
      <c r="N3062" s="21" t="n"/>
    </row>
    <row r="3063">
      <c r="A3063" s="295" t="n"/>
      <c r="B3063" s="14" t="n"/>
      <c r="C3063" s="15" t="n"/>
      <c r="D3063" s="15" t="n"/>
      <c r="E3063" s="15">
        <f>D3060*Setup!$B$5</f>
        <v/>
      </c>
      <c r="F3063" s="15">
        <f>D3060-E3060</f>
        <v/>
      </c>
      <c r="G3063" s="15" t="n"/>
      <c r="H3063" s="15" t="n"/>
      <c r="I3063" s="15" t="n"/>
      <c r="J3063" s="15">
        <f>C3060+F3060+G3060-I3060</f>
        <v/>
      </c>
      <c r="K3063" s="15" t="n"/>
      <c r="L3063" s="15">
        <f>K3060*Setup!$B$6</f>
        <v/>
      </c>
      <c r="M3063" s="15">
        <f>J3060-L3060</f>
        <v/>
      </c>
      <c r="N3063" s="21" t="n"/>
    </row>
    <row r="3064">
      <c r="A3064" s="295" t="n"/>
      <c r="B3064" s="14" t="n"/>
      <c r="C3064" s="15" t="n"/>
      <c r="D3064" s="15" t="n"/>
      <c r="E3064" s="15">
        <f>D3061*Setup!$B$5</f>
        <v/>
      </c>
      <c r="F3064" s="15">
        <f>D3061-E3061</f>
        <v/>
      </c>
      <c r="G3064" s="15" t="n"/>
      <c r="H3064" s="15" t="n"/>
      <c r="I3064" s="15" t="n"/>
      <c r="J3064" s="15">
        <f>C3061+F3061+G3061-I3061</f>
        <v/>
      </c>
      <c r="K3064" s="15" t="n"/>
      <c r="L3064" s="15">
        <f>K3061*Setup!$B$6</f>
        <v/>
      </c>
      <c r="M3064" s="15">
        <f>J3061-L3061</f>
        <v/>
      </c>
      <c r="N3064" s="21" t="n"/>
    </row>
    <row r="3065">
      <c r="A3065" s="295" t="n"/>
      <c r="B3065" s="14" t="n"/>
      <c r="C3065" s="15" t="n"/>
      <c r="D3065" s="15" t="n"/>
      <c r="E3065" s="15">
        <f>D3062*Setup!$B$5</f>
        <v/>
      </c>
      <c r="F3065" s="15">
        <f>D3062-E3062</f>
        <v/>
      </c>
      <c r="G3065" s="15" t="n"/>
      <c r="H3065" s="15" t="n"/>
      <c r="I3065" s="15" t="n"/>
      <c r="J3065" s="15">
        <f>C3062+F3062+G3062-I3062</f>
        <v/>
      </c>
      <c r="K3065" s="15" t="n"/>
      <c r="L3065" s="15">
        <f>K3062*Setup!$B$6</f>
        <v/>
      </c>
      <c r="M3065" s="15">
        <f>J3062-L3062</f>
        <v/>
      </c>
      <c r="N3065" s="21" t="n"/>
    </row>
    <row r="3066">
      <c r="A3066" s="295" t="n"/>
      <c r="B3066" s="14" t="n"/>
      <c r="C3066" s="15" t="n"/>
      <c r="D3066" s="15" t="n"/>
      <c r="E3066" s="15">
        <f>D3063*Setup!$B$5</f>
        <v/>
      </c>
      <c r="F3066" s="15">
        <f>D3063-E3063</f>
        <v/>
      </c>
      <c r="G3066" s="15" t="n"/>
      <c r="H3066" s="15" t="n"/>
      <c r="I3066" s="15" t="n"/>
      <c r="J3066" s="15">
        <f>C3063+F3063+G3063-I3063</f>
        <v/>
      </c>
      <c r="K3066" s="15" t="n"/>
      <c r="L3066" s="15">
        <f>K3063*Setup!$B$6</f>
        <v/>
      </c>
      <c r="M3066" s="15">
        <f>J3063-L3063</f>
        <v/>
      </c>
      <c r="N3066" s="21" t="n"/>
    </row>
    <row r="3067">
      <c r="A3067" s="295" t="n"/>
      <c r="B3067" s="14" t="n"/>
      <c r="C3067" s="15" t="n"/>
      <c r="D3067" s="15" t="n"/>
      <c r="E3067" s="15">
        <f>D3064*Setup!$B$5</f>
        <v/>
      </c>
      <c r="F3067" s="15">
        <f>D3064-E3064</f>
        <v/>
      </c>
      <c r="G3067" s="15" t="n"/>
      <c r="H3067" s="15" t="n"/>
      <c r="I3067" s="15" t="n"/>
      <c r="J3067" s="15">
        <f>C3064+F3064+G3064-I3064</f>
        <v/>
      </c>
      <c r="K3067" s="15" t="n"/>
      <c r="L3067" s="15">
        <f>K3064*Setup!$B$6</f>
        <v/>
      </c>
      <c r="M3067" s="15">
        <f>J3064-L3064</f>
        <v/>
      </c>
      <c r="N3067" s="21" t="n"/>
    </row>
    <row r="3068">
      <c r="A3068" s="295" t="n"/>
      <c r="B3068" s="14" t="n"/>
      <c r="C3068" s="15" t="n"/>
      <c r="D3068" s="15" t="n"/>
      <c r="E3068" s="15">
        <f>D3065*Setup!$B$5</f>
        <v/>
      </c>
      <c r="F3068" s="15">
        <f>D3065-E3065</f>
        <v/>
      </c>
      <c r="G3068" s="15" t="n"/>
      <c r="H3068" s="15" t="n"/>
      <c r="I3068" s="15" t="n"/>
      <c r="J3068" s="15">
        <f>C3065+F3065+G3065-I3065</f>
        <v/>
      </c>
      <c r="K3068" s="15" t="n"/>
      <c r="L3068" s="15">
        <f>K3065*Setup!$B$6</f>
        <v/>
      </c>
      <c r="M3068" s="15">
        <f>J3065-L3065</f>
        <v/>
      </c>
      <c r="N3068" s="21" t="n"/>
    </row>
    <row r="3069">
      <c r="A3069" s="295" t="n"/>
      <c r="B3069" s="14" t="n"/>
      <c r="C3069" s="15" t="n"/>
      <c r="D3069" s="15" t="n"/>
      <c r="E3069" s="15">
        <f>D3066*Setup!$B$5</f>
        <v/>
      </c>
      <c r="F3069" s="15">
        <f>D3066-E3066</f>
        <v/>
      </c>
      <c r="G3069" s="15" t="n"/>
      <c r="H3069" s="15" t="n"/>
      <c r="I3069" s="15" t="n"/>
      <c r="J3069" s="15">
        <f>C3066+F3066+G3066-I3066</f>
        <v/>
      </c>
      <c r="K3069" s="15" t="n"/>
      <c r="L3069" s="15">
        <f>K3066*Setup!$B$6</f>
        <v/>
      </c>
      <c r="M3069" s="15">
        <f>J3066-L3066</f>
        <v/>
      </c>
      <c r="N3069" s="21" t="n"/>
    </row>
    <row r="3070">
      <c r="A3070" s="295" t="n"/>
      <c r="B3070" s="14" t="n"/>
      <c r="C3070" s="15" t="n"/>
      <c r="D3070" s="15" t="n"/>
      <c r="E3070" s="15">
        <f>D3067*Setup!$B$5</f>
        <v/>
      </c>
      <c r="F3070" s="15">
        <f>D3067-E3067</f>
        <v/>
      </c>
      <c r="G3070" s="15" t="n"/>
      <c r="H3070" s="15" t="n"/>
      <c r="I3070" s="15" t="n"/>
      <c r="J3070" s="15">
        <f>C3067+F3067+G3067-I3067</f>
        <v/>
      </c>
      <c r="K3070" s="15" t="n"/>
      <c r="L3070" s="15">
        <f>K3067*Setup!$B$6</f>
        <v/>
      </c>
      <c r="M3070" s="15">
        <f>J3067-L3067</f>
        <v/>
      </c>
      <c r="N3070" s="21" t="n"/>
    </row>
    <row r="3071">
      <c r="A3071" s="295" t="n"/>
      <c r="B3071" s="14" t="n"/>
      <c r="C3071" s="15" t="n"/>
      <c r="D3071" s="15" t="n"/>
      <c r="E3071" s="15">
        <f>D3068*Setup!$B$5</f>
        <v/>
      </c>
      <c r="F3071" s="15">
        <f>D3068-E3068</f>
        <v/>
      </c>
      <c r="G3071" s="15" t="n"/>
      <c r="H3071" s="15" t="n"/>
      <c r="I3071" s="15" t="n"/>
      <c r="J3071" s="15">
        <f>C3068+F3068+G3068-I3068</f>
        <v/>
      </c>
      <c r="K3071" s="15" t="n"/>
      <c r="L3071" s="15">
        <f>K3068*Setup!$B$6</f>
        <v/>
      </c>
      <c r="M3071" s="15">
        <f>J3068-L3068</f>
        <v/>
      </c>
      <c r="N3071" s="21" t="n"/>
    </row>
    <row r="3072">
      <c r="A3072" s="295" t="n"/>
      <c r="B3072" s="14" t="n"/>
      <c r="C3072" s="15" t="n"/>
      <c r="D3072" s="15" t="n"/>
      <c r="E3072" s="15">
        <f>D3069*Setup!$B$5</f>
        <v/>
      </c>
      <c r="F3072" s="15">
        <f>D3069-E3069</f>
        <v/>
      </c>
      <c r="G3072" s="15" t="n"/>
      <c r="H3072" s="15" t="n"/>
      <c r="I3072" s="15" t="n"/>
      <c r="J3072" s="15">
        <f>C3069+F3069+G3069-I3069</f>
        <v/>
      </c>
      <c r="K3072" s="15" t="n"/>
      <c r="L3072" s="15">
        <f>K3069*Setup!$B$6</f>
        <v/>
      </c>
      <c r="M3072" s="15">
        <f>J3069-L3069</f>
        <v/>
      </c>
      <c r="N3072" s="21" t="n"/>
    </row>
    <row r="3073">
      <c r="A3073" s="295" t="n"/>
      <c r="B3073" s="14" t="n"/>
      <c r="C3073" s="15" t="n"/>
      <c r="D3073" s="15" t="n"/>
      <c r="E3073" s="15">
        <f>D3070*Setup!$B$5</f>
        <v/>
      </c>
      <c r="F3073" s="15">
        <f>D3070-E3070</f>
        <v/>
      </c>
      <c r="G3073" s="15" t="n"/>
      <c r="H3073" s="15" t="n"/>
      <c r="I3073" s="15" t="n"/>
      <c r="J3073" s="15">
        <f>C3070+F3070+G3070-I3070</f>
        <v/>
      </c>
      <c r="K3073" s="15" t="n"/>
      <c r="L3073" s="15">
        <f>K3070*Setup!$B$6</f>
        <v/>
      </c>
      <c r="M3073" s="15">
        <f>J3070-L3070</f>
        <v/>
      </c>
      <c r="N3073" s="21" t="n"/>
    </row>
    <row r="3074">
      <c r="A3074" s="295" t="n"/>
      <c r="B3074" s="14" t="n"/>
      <c r="C3074" s="15" t="n"/>
      <c r="D3074" s="15" t="n"/>
      <c r="E3074" s="15">
        <f>D3071*Setup!$B$5</f>
        <v/>
      </c>
      <c r="F3074" s="15">
        <f>D3071-E3071</f>
        <v/>
      </c>
      <c r="G3074" s="15" t="n"/>
      <c r="H3074" s="15" t="n"/>
      <c r="I3074" s="15" t="n"/>
      <c r="J3074" s="15">
        <f>C3071+F3071+G3071-I3071</f>
        <v/>
      </c>
      <c r="K3074" s="15" t="n"/>
      <c r="L3074" s="15">
        <f>K3071*Setup!$B$6</f>
        <v/>
      </c>
      <c r="M3074" s="15">
        <f>J3071-L3071</f>
        <v/>
      </c>
      <c r="N3074" s="21" t="n"/>
    </row>
    <row r="3075">
      <c r="A3075" s="295" t="n"/>
      <c r="B3075" s="14" t="n"/>
      <c r="C3075" s="15" t="n"/>
      <c r="D3075" s="15" t="n"/>
      <c r="E3075" s="15">
        <f>D3072*Setup!$B$5</f>
        <v/>
      </c>
      <c r="F3075" s="15">
        <f>D3072-E3072</f>
        <v/>
      </c>
      <c r="G3075" s="15" t="n"/>
      <c r="H3075" s="15" t="n"/>
      <c r="I3075" s="15" t="n"/>
      <c r="J3075" s="15">
        <f>C3072+F3072+G3072-I3072</f>
        <v/>
      </c>
      <c r="K3075" s="15" t="n"/>
      <c r="L3075" s="15">
        <f>K3072*Setup!$B$6</f>
        <v/>
      </c>
      <c r="M3075" s="15">
        <f>J3072-L3072</f>
        <v/>
      </c>
      <c r="N3075" s="21" t="n"/>
    </row>
    <row r="3076">
      <c r="A3076" s="295" t="n"/>
      <c r="B3076" s="14" t="n"/>
      <c r="C3076" s="15" t="n"/>
      <c r="D3076" s="15" t="n"/>
      <c r="E3076" s="15">
        <f>D3073*Setup!$B$5</f>
        <v/>
      </c>
      <c r="F3076" s="15">
        <f>D3073-E3073</f>
        <v/>
      </c>
      <c r="G3076" s="15" t="n"/>
      <c r="H3076" s="15" t="n"/>
      <c r="I3076" s="15" t="n"/>
      <c r="J3076" s="15">
        <f>C3073+F3073+G3073-I3073</f>
        <v/>
      </c>
      <c r="K3076" s="15" t="n"/>
      <c r="L3076" s="15">
        <f>K3073*Setup!$B$6</f>
        <v/>
      </c>
      <c r="M3076" s="15">
        <f>J3073-L3073</f>
        <v/>
      </c>
      <c r="N3076" s="21" t="n"/>
    </row>
    <row r="3077">
      <c r="A3077" s="295" t="n"/>
      <c r="B3077" s="14" t="n"/>
      <c r="C3077" s="15" t="n"/>
      <c r="D3077" s="15" t="n"/>
      <c r="E3077" s="15">
        <f>D3074*Setup!$B$5</f>
        <v/>
      </c>
      <c r="F3077" s="15">
        <f>D3074-E3074</f>
        <v/>
      </c>
      <c r="G3077" s="15" t="n"/>
      <c r="H3077" s="15" t="n"/>
      <c r="I3077" s="15" t="n"/>
      <c r="J3077" s="15">
        <f>C3074+F3074+G3074-I3074</f>
        <v/>
      </c>
      <c r="K3077" s="15" t="n"/>
      <c r="L3077" s="15">
        <f>K3074*Setup!$B$6</f>
        <v/>
      </c>
      <c r="M3077" s="15">
        <f>J3074-L3074</f>
        <v/>
      </c>
      <c r="N3077" s="21" t="n"/>
    </row>
    <row r="3078">
      <c r="A3078" s="295" t="n"/>
      <c r="B3078" s="14" t="n"/>
      <c r="C3078" s="15" t="n"/>
      <c r="D3078" s="15" t="n"/>
      <c r="E3078" s="15">
        <f>D3075*Setup!$B$5</f>
        <v/>
      </c>
      <c r="F3078" s="15">
        <f>D3075-E3075</f>
        <v/>
      </c>
      <c r="G3078" s="15" t="n"/>
      <c r="H3078" s="15" t="n"/>
      <c r="I3078" s="15" t="n"/>
      <c r="J3078" s="15">
        <f>C3075+F3075+G3075-I3075</f>
        <v/>
      </c>
      <c r="K3078" s="15" t="n"/>
      <c r="L3078" s="15">
        <f>K3075*Setup!$B$6</f>
        <v/>
      </c>
      <c r="M3078" s="15">
        <f>J3075-L3075</f>
        <v/>
      </c>
      <c r="N3078" s="21" t="n"/>
    </row>
    <row r="3079">
      <c r="A3079" s="295" t="n"/>
      <c r="B3079" s="14" t="n"/>
      <c r="C3079" s="15" t="n"/>
      <c r="D3079" s="15" t="n"/>
      <c r="E3079" s="15">
        <f>D3076*Setup!$B$5</f>
        <v/>
      </c>
      <c r="F3079" s="15">
        <f>D3076-E3076</f>
        <v/>
      </c>
      <c r="G3079" s="15" t="n"/>
      <c r="H3079" s="15" t="n"/>
      <c r="I3079" s="15" t="n"/>
      <c r="J3079" s="15">
        <f>C3076+F3076+G3076-I3076</f>
        <v/>
      </c>
      <c r="K3079" s="15" t="n"/>
      <c r="L3079" s="15">
        <f>K3076*Setup!$B$6</f>
        <v/>
      </c>
      <c r="M3079" s="15">
        <f>J3076-L3076</f>
        <v/>
      </c>
      <c r="N3079" s="21" t="n"/>
    </row>
    <row r="3080">
      <c r="A3080" s="295" t="n"/>
      <c r="B3080" s="14" t="n"/>
      <c r="C3080" s="15" t="n"/>
      <c r="D3080" s="15" t="n"/>
      <c r="E3080" s="15">
        <f>D3077*Setup!$B$5</f>
        <v/>
      </c>
      <c r="F3080" s="15">
        <f>D3077-E3077</f>
        <v/>
      </c>
      <c r="G3080" s="15" t="n"/>
      <c r="H3080" s="15" t="n"/>
      <c r="I3080" s="15" t="n"/>
      <c r="J3080" s="15">
        <f>C3077+F3077+G3077-I3077</f>
        <v/>
      </c>
      <c r="K3080" s="15" t="n"/>
      <c r="L3080" s="15">
        <f>K3077*Setup!$B$6</f>
        <v/>
      </c>
      <c r="M3080" s="15">
        <f>J3077-L3077</f>
        <v/>
      </c>
      <c r="N3080" s="21" t="n"/>
    </row>
    <row r="3081">
      <c r="A3081" s="295" t="n"/>
      <c r="B3081" s="14" t="n"/>
      <c r="C3081" s="15" t="n"/>
      <c r="D3081" s="15" t="n"/>
      <c r="E3081" s="15">
        <f>D3078*Setup!$B$5</f>
        <v/>
      </c>
      <c r="F3081" s="15">
        <f>D3078-E3078</f>
        <v/>
      </c>
      <c r="G3081" s="15" t="n"/>
      <c r="H3081" s="15" t="n"/>
      <c r="I3081" s="15" t="n"/>
      <c r="J3081" s="15">
        <f>C3078+F3078+G3078-I3078</f>
        <v/>
      </c>
      <c r="K3081" s="15" t="n"/>
      <c r="L3081" s="15">
        <f>K3078*Setup!$B$6</f>
        <v/>
      </c>
      <c r="M3081" s="15">
        <f>J3078-L3078</f>
        <v/>
      </c>
      <c r="N3081" s="21" t="n"/>
    </row>
    <row r="3082">
      <c r="A3082" s="295" t="n"/>
      <c r="B3082" s="14" t="n"/>
      <c r="C3082" s="15" t="n"/>
      <c r="D3082" s="15" t="n"/>
      <c r="E3082" s="15">
        <f>D3079*Setup!$B$5</f>
        <v/>
      </c>
      <c r="F3082" s="15">
        <f>D3079-E3079</f>
        <v/>
      </c>
      <c r="G3082" s="15" t="n"/>
      <c r="H3082" s="15" t="n"/>
      <c r="I3082" s="15" t="n"/>
      <c r="J3082" s="15">
        <f>C3079+F3079+G3079-I3079</f>
        <v/>
      </c>
      <c r="K3082" s="15" t="n"/>
      <c r="L3082" s="15">
        <f>K3079*Setup!$B$6</f>
        <v/>
      </c>
      <c r="M3082" s="15">
        <f>J3079-L3079</f>
        <v/>
      </c>
      <c r="N3082" s="21" t="n"/>
    </row>
    <row r="3083">
      <c r="A3083" s="295" t="n"/>
      <c r="B3083" s="14" t="n"/>
      <c r="C3083" s="15" t="n"/>
      <c r="D3083" s="15" t="n"/>
      <c r="E3083" s="15">
        <f>D3080*Setup!$B$5</f>
        <v/>
      </c>
      <c r="F3083" s="15">
        <f>D3080-E3080</f>
        <v/>
      </c>
      <c r="G3083" s="15" t="n"/>
      <c r="H3083" s="15" t="n"/>
      <c r="I3083" s="15" t="n"/>
      <c r="J3083" s="15">
        <f>C3080+F3080+G3080-I3080</f>
        <v/>
      </c>
      <c r="K3083" s="15" t="n"/>
      <c r="L3083" s="15">
        <f>K3080*Setup!$B$6</f>
        <v/>
      </c>
      <c r="M3083" s="15">
        <f>J3080-L3080</f>
        <v/>
      </c>
      <c r="N3083" s="21" t="n"/>
    </row>
    <row r="3084">
      <c r="A3084" s="295" t="n"/>
      <c r="B3084" s="14" t="n"/>
      <c r="C3084" s="15" t="n"/>
      <c r="D3084" s="15" t="n"/>
      <c r="E3084" s="15">
        <f>D3081*Setup!$B$5</f>
        <v/>
      </c>
      <c r="F3084" s="15">
        <f>D3081-E3081</f>
        <v/>
      </c>
      <c r="G3084" s="15" t="n"/>
      <c r="H3084" s="15" t="n"/>
      <c r="I3084" s="15" t="n"/>
      <c r="J3084" s="15">
        <f>C3081+F3081+G3081-I3081</f>
        <v/>
      </c>
      <c r="K3084" s="15" t="n"/>
      <c r="L3084" s="15">
        <f>K3081*Setup!$B$6</f>
        <v/>
      </c>
      <c r="M3084" s="15">
        <f>J3081-L3081</f>
        <v/>
      </c>
      <c r="N3084" s="21" t="n"/>
    </row>
    <row r="3085">
      <c r="A3085" s="295" t="n"/>
      <c r="B3085" s="14" t="n"/>
      <c r="C3085" s="15" t="n"/>
      <c r="D3085" s="15" t="n"/>
      <c r="E3085" s="15">
        <f>D3082*Setup!$B$5</f>
        <v/>
      </c>
      <c r="F3085" s="15">
        <f>D3082-E3082</f>
        <v/>
      </c>
      <c r="G3085" s="15" t="n"/>
      <c r="H3085" s="15" t="n"/>
      <c r="I3085" s="15" t="n"/>
      <c r="J3085" s="15">
        <f>C3082+F3082+G3082-I3082</f>
        <v/>
      </c>
      <c r="K3085" s="15" t="n"/>
      <c r="L3085" s="15">
        <f>K3082*Setup!$B$6</f>
        <v/>
      </c>
      <c r="M3085" s="15">
        <f>J3082-L3082</f>
        <v/>
      </c>
      <c r="N3085" s="21" t="n"/>
    </row>
    <row r="3086">
      <c r="A3086" s="295" t="n"/>
      <c r="B3086" s="14" t="n"/>
      <c r="C3086" s="15" t="n"/>
      <c r="D3086" s="15" t="n"/>
      <c r="E3086" s="15">
        <f>D3083*Setup!$B$5</f>
        <v/>
      </c>
      <c r="F3086" s="15">
        <f>D3083-E3083</f>
        <v/>
      </c>
      <c r="G3086" s="15" t="n"/>
      <c r="H3086" s="15" t="n"/>
      <c r="I3086" s="15" t="n"/>
      <c r="J3086" s="15">
        <f>C3083+F3083+G3083-I3083</f>
        <v/>
      </c>
      <c r="K3086" s="15" t="n"/>
      <c r="L3086" s="15">
        <f>K3083*Setup!$B$6</f>
        <v/>
      </c>
      <c r="M3086" s="15">
        <f>J3083-L3083</f>
        <v/>
      </c>
      <c r="N3086" s="21" t="n"/>
    </row>
    <row r="3087">
      <c r="A3087" s="295" t="n"/>
      <c r="B3087" s="14" t="n"/>
      <c r="C3087" s="15" t="n"/>
      <c r="D3087" s="15" t="n"/>
      <c r="E3087" s="15">
        <f>D3084*Setup!$B$5</f>
        <v/>
      </c>
      <c r="F3087" s="15">
        <f>D3084-E3084</f>
        <v/>
      </c>
      <c r="G3087" s="15" t="n"/>
      <c r="H3087" s="15" t="n"/>
      <c r="I3087" s="15" t="n"/>
      <c r="J3087" s="15">
        <f>C3084+F3084+G3084-I3084</f>
        <v/>
      </c>
      <c r="K3087" s="15" t="n"/>
      <c r="L3087" s="15">
        <f>K3084*Setup!$B$6</f>
        <v/>
      </c>
      <c r="M3087" s="15">
        <f>J3084-L3084</f>
        <v/>
      </c>
      <c r="N3087" s="21" t="n"/>
    </row>
    <row r="3088">
      <c r="A3088" s="295" t="n"/>
      <c r="B3088" s="14" t="n"/>
      <c r="C3088" s="15" t="n"/>
      <c r="D3088" s="15" t="n"/>
      <c r="E3088" s="15">
        <f>D3085*Setup!$B$5</f>
        <v/>
      </c>
      <c r="F3088" s="15">
        <f>D3085-E3085</f>
        <v/>
      </c>
      <c r="G3088" s="15" t="n"/>
      <c r="H3088" s="15" t="n"/>
      <c r="I3088" s="15" t="n"/>
      <c r="J3088" s="15">
        <f>C3085+F3085+G3085-I3085</f>
        <v/>
      </c>
      <c r="K3088" s="15" t="n"/>
      <c r="L3088" s="15">
        <f>K3085*Setup!$B$6</f>
        <v/>
      </c>
      <c r="M3088" s="15">
        <f>J3085-L3085</f>
        <v/>
      </c>
      <c r="N3088" s="21" t="n"/>
    </row>
    <row r="3089">
      <c r="A3089" s="295" t="n"/>
      <c r="B3089" s="14" t="n"/>
      <c r="C3089" s="15" t="n"/>
      <c r="D3089" s="15" t="n"/>
      <c r="E3089" s="15">
        <f>D3086*Setup!$B$5</f>
        <v/>
      </c>
      <c r="F3089" s="15">
        <f>D3086-E3086</f>
        <v/>
      </c>
      <c r="G3089" s="15" t="n"/>
      <c r="H3089" s="15" t="n"/>
      <c r="I3089" s="15" t="n"/>
      <c r="J3089" s="15">
        <f>C3086+F3086+G3086-I3086</f>
        <v/>
      </c>
      <c r="K3089" s="15" t="n"/>
      <c r="L3089" s="15">
        <f>K3086*Setup!$B$6</f>
        <v/>
      </c>
      <c r="M3089" s="15">
        <f>J3086-L3086</f>
        <v/>
      </c>
      <c r="N3089" s="21" t="n"/>
    </row>
    <row r="3090">
      <c r="A3090" s="295" t="n"/>
      <c r="B3090" s="14" t="n"/>
      <c r="C3090" s="15" t="n"/>
      <c r="D3090" s="15" t="n"/>
      <c r="E3090" s="15">
        <f>D3087*Setup!$B$5</f>
        <v/>
      </c>
      <c r="F3090" s="15">
        <f>D3087-E3087</f>
        <v/>
      </c>
      <c r="G3090" s="15" t="n"/>
      <c r="H3090" s="15" t="n"/>
      <c r="I3090" s="15" t="n"/>
      <c r="J3090" s="15">
        <f>C3087+F3087+G3087-I3087</f>
        <v/>
      </c>
      <c r="K3090" s="15" t="n"/>
      <c r="L3090" s="15">
        <f>K3087*Setup!$B$6</f>
        <v/>
      </c>
      <c r="M3090" s="15">
        <f>J3087-L3087</f>
        <v/>
      </c>
      <c r="N3090" s="21" t="n"/>
    </row>
    <row r="3091">
      <c r="A3091" s="295" t="n"/>
      <c r="B3091" s="14" t="n"/>
      <c r="C3091" s="15" t="n"/>
      <c r="D3091" s="15" t="n"/>
      <c r="E3091" s="15">
        <f>D3088*Setup!$B$5</f>
        <v/>
      </c>
      <c r="F3091" s="15">
        <f>D3088-E3088</f>
        <v/>
      </c>
      <c r="G3091" s="15" t="n"/>
      <c r="H3091" s="15" t="n"/>
      <c r="I3091" s="15" t="n"/>
      <c r="J3091" s="15">
        <f>C3088+F3088+G3088-I3088</f>
        <v/>
      </c>
      <c r="K3091" s="15" t="n"/>
      <c r="L3091" s="15">
        <f>K3088*Setup!$B$6</f>
        <v/>
      </c>
      <c r="M3091" s="15">
        <f>J3088-L3088</f>
        <v/>
      </c>
      <c r="N3091" s="21" t="n"/>
    </row>
    <row r="3092">
      <c r="A3092" s="295" t="n"/>
      <c r="B3092" s="14" t="n"/>
      <c r="C3092" s="15" t="n"/>
      <c r="D3092" s="15" t="n"/>
      <c r="E3092" s="15">
        <f>D3089*Setup!$B$5</f>
        <v/>
      </c>
      <c r="F3092" s="15">
        <f>D3089-E3089</f>
        <v/>
      </c>
      <c r="G3092" s="15" t="n"/>
      <c r="H3092" s="15" t="n"/>
      <c r="I3092" s="15" t="n"/>
      <c r="J3092" s="15">
        <f>C3089+F3089+G3089-I3089</f>
        <v/>
      </c>
      <c r="K3092" s="15" t="n"/>
      <c r="L3092" s="15">
        <f>K3089*Setup!$B$6</f>
        <v/>
      </c>
      <c r="M3092" s="15">
        <f>J3089-L3089</f>
        <v/>
      </c>
      <c r="N3092" s="21" t="n"/>
    </row>
    <row r="3093">
      <c r="A3093" s="295" t="n"/>
      <c r="B3093" s="14" t="n"/>
      <c r="C3093" s="15" t="n"/>
      <c r="D3093" s="15" t="n"/>
      <c r="E3093" s="15">
        <f>D3090*Setup!$B$5</f>
        <v/>
      </c>
      <c r="F3093" s="15">
        <f>D3090-E3090</f>
        <v/>
      </c>
      <c r="G3093" s="15" t="n"/>
      <c r="H3093" s="15" t="n"/>
      <c r="I3093" s="15" t="n"/>
      <c r="J3093" s="15">
        <f>C3090+F3090+G3090-I3090</f>
        <v/>
      </c>
      <c r="K3093" s="15" t="n"/>
      <c r="L3093" s="15">
        <f>K3090*Setup!$B$6</f>
        <v/>
      </c>
      <c r="M3093" s="15">
        <f>J3090-L3090</f>
        <v/>
      </c>
      <c r="N3093" s="21" t="n"/>
    </row>
    <row r="3094">
      <c r="A3094" s="295" t="n"/>
      <c r="B3094" s="14" t="n"/>
      <c r="C3094" s="15" t="n"/>
      <c r="D3094" s="15" t="n"/>
      <c r="E3094" s="15">
        <f>D3091*Setup!$B$5</f>
        <v/>
      </c>
      <c r="F3094" s="15">
        <f>D3091-E3091</f>
        <v/>
      </c>
      <c r="G3094" s="15" t="n"/>
      <c r="H3094" s="15" t="n"/>
      <c r="I3094" s="15" t="n"/>
      <c r="J3094" s="15">
        <f>C3091+F3091+G3091-I3091</f>
        <v/>
      </c>
      <c r="K3094" s="15" t="n"/>
      <c r="L3094" s="15">
        <f>K3091*Setup!$B$6</f>
        <v/>
      </c>
      <c r="M3094" s="15">
        <f>J3091-L3091</f>
        <v/>
      </c>
      <c r="N3094" s="21" t="n"/>
    </row>
    <row r="3095">
      <c r="A3095" s="295" t="n"/>
      <c r="B3095" s="14" t="n"/>
      <c r="C3095" s="15" t="n"/>
      <c r="D3095" s="15" t="n"/>
      <c r="E3095" s="15">
        <f>D3092*Setup!$B$5</f>
        <v/>
      </c>
      <c r="F3095" s="15">
        <f>D3092-E3092</f>
        <v/>
      </c>
      <c r="G3095" s="15" t="n"/>
      <c r="H3095" s="15" t="n"/>
      <c r="I3095" s="15" t="n"/>
      <c r="J3095" s="15">
        <f>C3092+F3092+G3092-I3092</f>
        <v/>
      </c>
      <c r="K3095" s="15" t="n"/>
      <c r="L3095" s="15">
        <f>K3092*Setup!$B$6</f>
        <v/>
      </c>
      <c r="M3095" s="15">
        <f>J3092-L3092</f>
        <v/>
      </c>
      <c r="N3095" s="21" t="n"/>
    </row>
    <row r="3096">
      <c r="A3096" s="295" t="n"/>
      <c r="B3096" s="14" t="n"/>
      <c r="C3096" s="15" t="n"/>
      <c r="D3096" s="15" t="n"/>
      <c r="E3096" s="15">
        <f>D3093*Setup!$B$5</f>
        <v/>
      </c>
      <c r="F3096" s="15">
        <f>D3093-E3093</f>
        <v/>
      </c>
      <c r="G3096" s="15" t="n"/>
      <c r="H3096" s="15" t="n"/>
      <c r="I3096" s="15" t="n"/>
      <c r="J3096" s="15">
        <f>C3093+F3093+G3093-I3093</f>
        <v/>
      </c>
      <c r="K3096" s="15" t="n"/>
      <c r="L3096" s="15">
        <f>K3093*Setup!$B$6</f>
        <v/>
      </c>
      <c r="M3096" s="15">
        <f>J3093-L3093</f>
        <v/>
      </c>
      <c r="N3096" s="21" t="n"/>
    </row>
    <row r="3097">
      <c r="A3097" s="295" t="n"/>
      <c r="B3097" s="14" t="n"/>
      <c r="C3097" s="15" t="n"/>
      <c r="D3097" s="15" t="n"/>
      <c r="E3097" s="15">
        <f>D3094*Setup!$B$5</f>
        <v/>
      </c>
      <c r="F3097" s="15">
        <f>D3094-E3094</f>
        <v/>
      </c>
      <c r="G3097" s="15" t="n"/>
      <c r="H3097" s="15" t="n"/>
      <c r="I3097" s="15" t="n"/>
      <c r="J3097" s="15">
        <f>C3094+F3094+G3094-I3094</f>
        <v/>
      </c>
      <c r="K3097" s="15" t="n"/>
      <c r="L3097" s="15">
        <f>K3094*Setup!$B$6</f>
        <v/>
      </c>
      <c r="M3097" s="15">
        <f>J3094-L3094</f>
        <v/>
      </c>
      <c r="N3097" s="21" t="n"/>
    </row>
    <row r="3098">
      <c r="A3098" s="295" t="n"/>
      <c r="B3098" s="14" t="n"/>
      <c r="C3098" s="15" t="n"/>
      <c r="D3098" s="15" t="n"/>
      <c r="E3098" s="15">
        <f>D3095*Setup!$B$5</f>
        <v/>
      </c>
      <c r="F3098" s="15">
        <f>D3095-E3095</f>
        <v/>
      </c>
      <c r="G3098" s="15" t="n"/>
      <c r="H3098" s="15" t="n"/>
      <c r="I3098" s="15" t="n"/>
      <c r="J3098" s="15">
        <f>C3095+F3095+G3095-I3095</f>
        <v/>
      </c>
      <c r="K3098" s="15" t="n"/>
      <c r="L3098" s="15">
        <f>K3095*Setup!$B$6</f>
        <v/>
      </c>
      <c r="M3098" s="15">
        <f>J3095-L3095</f>
        <v/>
      </c>
      <c r="N3098" s="21" t="n"/>
    </row>
    <row r="3099">
      <c r="A3099" s="295" t="n"/>
      <c r="B3099" s="14" t="n"/>
      <c r="C3099" s="15" t="n"/>
      <c r="D3099" s="15" t="n"/>
      <c r="E3099" s="15">
        <f>D3096*Setup!$B$5</f>
        <v/>
      </c>
      <c r="F3099" s="15">
        <f>D3096-E3096</f>
        <v/>
      </c>
      <c r="G3099" s="15" t="n"/>
      <c r="H3099" s="15" t="n"/>
      <c r="I3099" s="15" t="n"/>
      <c r="J3099" s="15">
        <f>C3096+F3096+G3096-I3096</f>
        <v/>
      </c>
      <c r="K3099" s="15" t="n"/>
      <c r="L3099" s="15">
        <f>K3096*Setup!$B$6</f>
        <v/>
      </c>
      <c r="M3099" s="15">
        <f>J3096-L3096</f>
        <v/>
      </c>
      <c r="N3099" s="21" t="n"/>
    </row>
    <row r="3100">
      <c r="A3100" s="295" t="n"/>
      <c r="B3100" s="14" t="n"/>
      <c r="C3100" s="15" t="n"/>
      <c r="D3100" s="15" t="n"/>
      <c r="E3100" s="15">
        <f>D3097*Setup!$B$5</f>
        <v/>
      </c>
      <c r="F3100" s="15">
        <f>D3097-E3097</f>
        <v/>
      </c>
      <c r="G3100" s="15" t="n"/>
      <c r="H3100" s="15" t="n"/>
      <c r="I3100" s="15" t="n"/>
      <c r="J3100" s="15">
        <f>C3097+F3097+G3097-I3097</f>
        <v/>
      </c>
      <c r="K3100" s="15" t="n"/>
      <c r="L3100" s="15">
        <f>K3097*Setup!$B$6</f>
        <v/>
      </c>
      <c r="M3100" s="15">
        <f>J3097-L3097</f>
        <v/>
      </c>
      <c r="N3100" s="21" t="n"/>
    </row>
    <row r="3101">
      <c r="A3101" s="295" t="n"/>
      <c r="B3101" s="14" t="n"/>
      <c r="C3101" s="15" t="n"/>
      <c r="D3101" s="15" t="n"/>
      <c r="E3101" s="15">
        <f>D3098*Setup!$B$5</f>
        <v/>
      </c>
      <c r="F3101" s="15">
        <f>D3098-E3098</f>
        <v/>
      </c>
      <c r="G3101" s="15" t="n"/>
      <c r="H3101" s="15" t="n"/>
      <c r="I3101" s="15" t="n"/>
      <c r="J3101" s="15">
        <f>C3098+F3098+G3098-I3098</f>
        <v/>
      </c>
      <c r="K3101" s="15" t="n"/>
      <c r="L3101" s="15">
        <f>K3098*Setup!$B$6</f>
        <v/>
      </c>
      <c r="M3101" s="15">
        <f>J3098-L3098</f>
        <v/>
      </c>
      <c r="N3101" s="21" t="n"/>
    </row>
    <row r="3102">
      <c r="A3102" s="295" t="n"/>
      <c r="B3102" s="14" t="n"/>
      <c r="C3102" s="15" t="n"/>
      <c r="D3102" s="15" t="n"/>
      <c r="E3102" s="15">
        <f>D3099*Setup!$B$5</f>
        <v/>
      </c>
      <c r="F3102" s="15">
        <f>D3099-E3099</f>
        <v/>
      </c>
      <c r="G3102" s="15" t="n"/>
      <c r="H3102" s="15" t="n"/>
      <c r="I3102" s="15" t="n"/>
      <c r="J3102" s="15">
        <f>C3099+F3099+G3099-I3099</f>
        <v/>
      </c>
      <c r="K3102" s="15" t="n"/>
      <c r="L3102" s="15">
        <f>K3099*Setup!$B$6</f>
        <v/>
      </c>
      <c r="M3102" s="15">
        <f>J3099-L3099</f>
        <v/>
      </c>
      <c r="N3102" s="21" t="n"/>
    </row>
    <row r="3103">
      <c r="A3103" s="295" t="n"/>
      <c r="B3103" s="14" t="n"/>
      <c r="C3103" s="15" t="n"/>
      <c r="D3103" s="15" t="n"/>
      <c r="E3103" s="15">
        <f>D3100*Setup!$B$5</f>
        <v/>
      </c>
      <c r="F3103" s="15">
        <f>D3100-E3100</f>
        <v/>
      </c>
      <c r="G3103" s="15" t="n"/>
      <c r="H3103" s="15" t="n"/>
      <c r="I3103" s="15" t="n"/>
      <c r="J3103" s="15">
        <f>C3100+F3100+G3100-I3100</f>
        <v/>
      </c>
      <c r="K3103" s="15" t="n"/>
      <c r="L3103" s="15">
        <f>K3100*Setup!$B$6</f>
        <v/>
      </c>
      <c r="M3103" s="15">
        <f>J3100-L3100</f>
        <v/>
      </c>
      <c r="N3103" s="21" t="n"/>
    </row>
    <row r="3104">
      <c r="A3104" s="295" t="n"/>
      <c r="B3104" s="14" t="n"/>
      <c r="C3104" s="15" t="n"/>
      <c r="D3104" s="15" t="n"/>
      <c r="E3104" s="15">
        <f>D3101*Setup!$B$5</f>
        <v/>
      </c>
      <c r="F3104" s="15">
        <f>D3101-E3101</f>
        <v/>
      </c>
      <c r="G3104" s="15" t="n"/>
      <c r="H3104" s="15" t="n"/>
      <c r="I3104" s="15" t="n"/>
      <c r="J3104" s="15">
        <f>C3101+F3101+G3101-I3101</f>
        <v/>
      </c>
      <c r="K3104" s="15" t="n"/>
      <c r="L3104" s="15">
        <f>K3101*Setup!$B$6</f>
        <v/>
      </c>
      <c r="M3104" s="15">
        <f>J3101-L3101</f>
        <v/>
      </c>
      <c r="N3104" s="21" t="n"/>
    </row>
    <row r="3105">
      <c r="A3105" s="295" t="n"/>
      <c r="B3105" s="14" t="n"/>
      <c r="C3105" s="15" t="n"/>
      <c r="D3105" s="15" t="n"/>
      <c r="E3105" s="15">
        <f>D3102*Setup!$B$5</f>
        <v/>
      </c>
      <c r="F3105" s="15">
        <f>D3102-E3102</f>
        <v/>
      </c>
      <c r="G3105" s="15" t="n"/>
      <c r="H3105" s="15" t="n"/>
      <c r="I3105" s="15" t="n"/>
      <c r="J3105" s="15">
        <f>C3102+F3102+G3102-I3102</f>
        <v/>
      </c>
      <c r="K3105" s="15" t="n"/>
      <c r="L3105" s="15">
        <f>K3102*Setup!$B$6</f>
        <v/>
      </c>
      <c r="M3105" s="15">
        <f>J3102-L3102</f>
        <v/>
      </c>
      <c r="N3105" s="21" t="n"/>
    </row>
    <row r="3106">
      <c r="A3106" s="295" t="n"/>
      <c r="B3106" s="14" t="n"/>
      <c r="C3106" s="15" t="n"/>
      <c r="D3106" s="15" t="n"/>
      <c r="E3106" s="15">
        <f>D3103*Setup!$B$5</f>
        <v/>
      </c>
      <c r="F3106" s="15">
        <f>D3103-E3103</f>
        <v/>
      </c>
      <c r="G3106" s="15" t="n"/>
      <c r="H3106" s="15" t="n"/>
      <c r="I3106" s="15" t="n"/>
      <c r="J3106" s="15">
        <f>C3103+F3103+G3103-I3103</f>
        <v/>
      </c>
      <c r="K3106" s="15" t="n"/>
      <c r="L3106" s="15">
        <f>K3103*Setup!$B$6</f>
        <v/>
      </c>
      <c r="M3106" s="15">
        <f>J3103-L3103</f>
        <v/>
      </c>
      <c r="N3106" s="21" t="n"/>
    </row>
    <row r="3107">
      <c r="A3107" s="295" t="n"/>
      <c r="B3107" s="14" t="n"/>
      <c r="C3107" s="15" t="n"/>
      <c r="D3107" s="15" t="n"/>
      <c r="E3107" s="15">
        <f>D3104*Setup!$B$5</f>
        <v/>
      </c>
      <c r="F3107" s="15">
        <f>D3104-E3104</f>
        <v/>
      </c>
      <c r="G3107" s="15" t="n"/>
      <c r="H3107" s="15" t="n"/>
      <c r="I3107" s="15" t="n"/>
      <c r="J3107" s="15">
        <f>C3104+F3104+G3104-I3104</f>
        <v/>
      </c>
      <c r="K3107" s="15" t="n"/>
      <c r="L3107" s="15">
        <f>K3104*Setup!$B$6</f>
        <v/>
      </c>
      <c r="M3107" s="15">
        <f>J3104-L3104</f>
        <v/>
      </c>
      <c r="N3107" s="21" t="n"/>
    </row>
    <row r="3108">
      <c r="A3108" s="295" t="n"/>
      <c r="B3108" s="14" t="n"/>
      <c r="C3108" s="15" t="n"/>
      <c r="D3108" s="15" t="n"/>
      <c r="E3108" s="15">
        <f>D3105*Setup!$B$5</f>
        <v/>
      </c>
      <c r="F3108" s="15">
        <f>D3105-E3105</f>
        <v/>
      </c>
      <c r="G3108" s="15" t="n"/>
      <c r="H3108" s="15" t="n"/>
      <c r="I3108" s="15" t="n"/>
      <c r="J3108" s="15">
        <f>C3105+F3105+G3105-I3105</f>
        <v/>
      </c>
      <c r="K3108" s="15" t="n"/>
      <c r="L3108" s="15">
        <f>K3105*Setup!$B$6</f>
        <v/>
      </c>
      <c r="M3108" s="15">
        <f>J3105-L3105</f>
        <v/>
      </c>
      <c r="N3108" s="21" t="n"/>
    </row>
    <row r="3109">
      <c r="A3109" s="295" t="n"/>
      <c r="B3109" s="14" t="n"/>
      <c r="C3109" s="15" t="n"/>
      <c r="D3109" s="15" t="n"/>
      <c r="E3109" s="15">
        <f>D3106*Setup!$B$5</f>
        <v/>
      </c>
      <c r="F3109" s="15">
        <f>D3106-E3106</f>
        <v/>
      </c>
      <c r="G3109" s="15" t="n"/>
      <c r="H3109" s="15" t="n"/>
      <c r="I3109" s="15" t="n"/>
      <c r="J3109" s="15">
        <f>C3106+F3106+G3106-I3106</f>
        <v/>
      </c>
      <c r="K3109" s="15" t="n"/>
      <c r="L3109" s="15">
        <f>K3106*Setup!$B$6</f>
        <v/>
      </c>
      <c r="M3109" s="15">
        <f>J3106-L3106</f>
        <v/>
      </c>
      <c r="N3109" s="21" t="n"/>
    </row>
    <row r="3110">
      <c r="A3110" s="295" t="n"/>
      <c r="B3110" s="14" t="n"/>
      <c r="C3110" s="15" t="n"/>
      <c r="D3110" s="15" t="n"/>
      <c r="E3110" s="15">
        <f>D3107*Setup!$B$5</f>
        <v/>
      </c>
      <c r="F3110" s="15">
        <f>D3107-E3107</f>
        <v/>
      </c>
      <c r="G3110" s="15" t="n"/>
      <c r="H3110" s="15" t="n"/>
      <c r="I3110" s="15" t="n"/>
      <c r="J3110" s="15">
        <f>C3107+F3107+G3107-I3107</f>
        <v/>
      </c>
      <c r="K3110" s="15" t="n"/>
      <c r="L3110" s="15">
        <f>K3107*Setup!$B$6</f>
        <v/>
      </c>
      <c r="M3110" s="15">
        <f>J3107-L3107</f>
        <v/>
      </c>
      <c r="N3110" s="21" t="n"/>
    </row>
    <row r="3111">
      <c r="A3111" s="295" t="n"/>
      <c r="B3111" s="14" t="n"/>
      <c r="C3111" s="15" t="n"/>
      <c r="D3111" s="15" t="n"/>
      <c r="E3111" s="15">
        <f>D3108*Setup!$B$5</f>
        <v/>
      </c>
      <c r="F3111" s="15">
        <f>D3108-E3108</f>
        <v/>
      </c>
      <c r="G3111" s="15" t="n"/>
      <c r="H3111" s="15" t="n"/>
      <c r="I3111" s="15" t="n"/>
      <c r="J3111" s="15">
        <f>C3108+F3108+G3108-I3108</f>
        <v/>
      </c>
      <c r="K3111" s="15" t="n"/>
      <c r="L3111" s="15">
        <f>K3108*Setup!$B$6</f>
        <v/>
      </c>
      <c r="M3111" s="15">
        <f>J3108-L3108</f>
        <v/>
      </c>
      <c r="N3111" s="21" t="n"/>
    </row>
    <row r="3112">
      <c r="A3112" s="295" t="n"/>
      <c r="B3112" s="14" t="n"/>
      <c r="C3112" s="15" t="n"/>
      <c r="D3112" s="15" t="n"/>
      <c r="E3112" s="15">
        <f>D3109*Setup!$B$5</f>
        <v/>
      </c>
      <c r="F3112" s="15">
        <f>D3109-E3109</f>
        <v/>
      </c>
      <c r="G3112" s="15" t="n"/>
      <c r="H3112" s="15" t="n"/>
      <c r="I3112" s="15" t="n"/>
      <c r="J3112" s="15">
        <f>C3109+F3109+G3109-I3109</f>
        <v/>
      </c>
      <c r="K3112" s="15" t="n"/>
      <c r="L3112" s="15">
        <f>K3109*Setup!$B$6</f>
        <v/>
      </c>
      <c r="M3112" s="15">
        <f>J3109-L3109</f>
        <v/>
      </c>
      <c r="N3112" s="21" t="n"/>
    </row>
    <row r="3113">
      <c r="A3113" s="295" t="n"/>
      <c r="B3113" s="14" t="n"/>
      <c r="C3113" s="15" t="n"/>
      <c r="D3113" s="15" t="n"/>
      <c r="E3113" s="15">
        <f>D3110*Setup!$B$5</f>
        <v/>
      </c>
      <c r="F3113" s="15">
        <f>D3110-E3110</f>
        <v/>
      </c>
      <c r="G3113" s="15" t="n"/>
      <c r="H3113" s="15" t="n"/>
      <c r="I3113" s="15" t="n"/>
      <c r="J3113" s="15">
        <f>C3110+F3110+G3110-I3110</f>
        <v/>
      </c>
      <c r="K3113" s="15" t="n"/>
      <c r="L3113" s="15">
        <f>K3110*Setup!$B$6</f>
        <v/>
      </c>
      <c r="M3113" s="15">
        <f>J3110-L3110</f>
        <v/>
      </c>
      <c r="N3113" s="21" t="n"/>
    </row>
    <row r="3114">
      <c r="A3114" s="295" t="n"/>
      <c r="B3114" s="14" t="n"/>
      <c r="C3114" s="15" t="n"/>
      <c r="D3114" s="15" t="n"/>
      <c r="E3114" s="15">
        <f>D3111*Setup!$B$5</f>
        <v/>
      </c>
      <c r="F3114" s="15">
        <f>D3111-E3111</f>
        <v/>
      </c>
      <c r="G3114" s="15" t="n"/>
      <c r="H3114" s="15" t="n"/>
      <c r="I3114" s="15" t="n"/>
      <c r="J3114" s="15">
        <f>C3111+F3111+G3111-I3111</f>
        <v/>
      </c>
      <c r="K3114" s="15" t="n"/>
      <c r="L3114" s="15">
        <f>K3111*Setup!$B$6</f>
        <v/>
      </c>
      <c r="M3114" s="15">
        <f>J3111-L3111</f>
        <v/>
      </c>
      <c r="N3114" s="21" t="n"/>
    </row>
    <row r="3115">
      <c r="A3115" s="295" t="n"/>
      <c r="B3115" s="14" t="n"/>
      <c r="C3115" s="15" t="n"/>
      <c r="D3115" s="15" t="n"/>
      <c r="E3115" s="15">
        <f>D3112*Setup!$B$5</f>
        <v/>
      </c>
      <c r="F3115" s="15">
        <f>D3112-E3112</f>
        <v/>
      </c>
      <c r="G3115" s="15" t="n"/>
      <c r="H3115" s="15" t="n"/>
      <c r="I3115" s="15" t="n"/>
      <c r="J3115" s="15">
        <f>C3112+F3112+G3112-I3112</f>
        <v/>
      </c>
      <c r="K3115" s="15" t="n"/>
      <c r="L3115" s="15">
        <f>K3112*Setup!$B$6</f>
        <v/>
      </c>
      <c r="M3115" s="15">
        <f>J3112-L3112</f>
        <v/>
      </c>
      <c r="N3115" s="21" t="n"/>
    </row>
    <row r="3116">
      <c r="A3116" s="295" t="n"/>
      <c r="B3116" s="14" t="n"/>
      <c r="C3116" s="15" t="n"/>
      <c r="D3116" s="15" t="n"/>
      <c r="E3116" s="15">
        <f>D3113*Setup!$B$5</f>
        <v/>
      </c>
      <c r="F3116" s="15">
        <f>D3113-E3113</f>
        <v/>
      </c>
      <c r="G3116" s="15" t="n"/>
      <c r="H3116" s="15" t="n"/>
      <c r="I3116" s="15" t="n"/>
      <c r="J3116" s="15">
        <f>C3113+F3113+G3113-I3113</f>
        <v/>
      </c>
      <c r="K3116" s="15" t="n"/>
      <c r="L3116" s="15">
        <f>K3113*Setup!$B$6</f>
        <v/>
      </c>
      <c r="M3116" s="15">
        <f>J3113-L3113</f>
        <v/>
      </c>
      <c r="N3116" s="21" t="n"/>
    </row>
    <row r="3117">
      <c r="A3117" s="295" t="n"/>
      <c r="B3117" s="14" t="n"/>
      <c r="C3117" s="15" t="n"/>
      <c r="D3117" s="15" t="n"/>
      <c r="E3117" s="15">
        <f>D3114*Setup!$B$5</f>
        <v/>
      </c>
      <c r="F3117" s="15">
        <f>D3114-E3114</f>
        <v/>
      </c>
      <c r="G3117" s="15" t="n"/>
      <c r="H3117" s="15" t="n"/>
      <c r="I3117" s="15" t="n"/>
      <c r="J3117" s="15">
        <f>C3114+F3114+G3114-I3114</f>
        <v/>
      </c>
      <c r="K3117" s="15" t="n"/>
      <c r="L3117" s="15">
        <f>K3114*Setup!$B$6</f>
        <v/>
      </c>
      <c r="M3117" s="15">
        <f>J3114-L3114</f>
        <v/>
      </c>
      <c r="N3117" s="21" t="n"/>
    </row>
    <row r="3118">
      <c r="A3118" s="295" t="n"/>
      <c r="B3118" s="14" t="n"/>
      <c r="C3118" s="15" t="n"/>
      <c r="D3118" s="15" t="n"/>
      <c r="E3118" s="15">
        <f>D3115*Setup!$B$5</f>
        <v/>
      </c>
      <c r="F3118" s="15">
        <f>D3115-E3115</f>
        <v/>
      </c>
      <c r="G3118" s="15" t="n"/>
      <c r="H3118" s="15" t="n"/>
      <c r="I3118" s="15" t="n"/>
      <c r="J3118" s="15">
        <f>C3115+F3115+G3115-I3115</f>
        <v/>
      </c>
      <c r="K3118" s="15" t="n"/>
      <c r="L3118" s="15">
        <f>K3115*Setup!$B$6</f>
        <v/>
      </c>
      <c r="M3118" s="15">
        <f>J3115-L3115</f>
        <v/>
      </c>
      <c r="N3118" s="21" t="n"/>
    </row>
    <row r="3119">
      <c r="A3119" s="295" t="n"/>
      <c r="B3119" s="14" t="n"/>
      <c r="C3119" s="15" t="n"/>
      <c r="D3119" s="15" t="n"/>
      <c r="E3119" s="15">
        <f>D3116*Setup!$B$5</f>
        <v/>
      </c>
      <c r="F3119" s="15">
        <f>D3116-E3116</f>
        <v/>
      </c>
      <c r="G3119" s="15" t="n"/>
      <c r="H3119" s="15" t="n"/>
      <c r="I3119" s="15" t="n"/>
      <c r="J3119" s="15">
        <f>C3116+F3116+G3116-I3116</f>
        <v/>
      </c>
      <c r="K3119" s="15" t="n"/>
      <c r="L3119" s="15">
        <f>K3116*Setup!$B$6</f>
        <v/>
      </c>
      <c r="M3119" s="15">
        <f>J3116-L3116</f>
        <v/>
      </c>
      <c r="N3119" s="21" t="n"/>
    </row>
    <row r="3120">
      <c r="A3120" s="295" t="n"/>
      <c r="B3120" s="14" t="n"/>
      <c r="C3120" s="15" t="n"/>
      <c r="D3120" s="15" t="n"/>
      <c r="E3120" s="15">
        <f>D3117*Setup!$B$5</f>
        <v/>
      </c>
      <c r="F3120" s="15">
        <f>D3117-E3117</f>
        <v/>
      </c>
      <c r="G3120" s="15" t="n"/>
      <c r="H3120" s="15" t="n"/>
      <c r="I3120" s="15" t="n"/>
      <c r="J3120" s="15">
        <f>C3117+F3117+G3117-I3117</f>
        <v/>
      </c>
      <c r="K3120" s="15" t="n"/>
      <c r="L3120" s="15">
        <f>K3117*Setup!$B$6</f>
        <v/>
      </c>
      <c r="M3120" s="15">
        <f>J3117-L3117</f>
        <v/>
      </c>
      <c r="N3120" s="21" t="n"/>
    </row>
    <row r="3121">
      <c r="A3121" s="295" t="n"/>
      <c r="B3121" s="14" t="n"/>
      <c r="C3121" s="15" t="n"/>
      <c r="D3121" s="15" t="n"/>
      <c r="E3121" s="15">
        <f>D3118*Setup!$B$5</f>
        <v/>
      </c>
      <c r="F3121" s="15">
        <f>D3118-E3118</f>
        <v/>
      </c>
      <c r="G3121" s="15" t="n"/>
      <c r="H3121" s="15" t="n"/>
      <c r="I3121" s="15" t="n"/>
      <c r="J3121" s="15">
        <f>C3118+F3118+G3118-I3118</f>
        <v/>
      </c>
      <c r="K3121" s="15" t="n"/>
      <c r="L3121" s="15">
        <f>K3118*Setup!$B$6</f>
        <v/>
      </c>
      <c r="M3121" s="15">
        <f>J3118-L3118</f>
        <v/>
      </c>
      <c r="N3121" s="21" t="n"/>
    </row>
    <row r="3122">
      <c r="A3122" s="295" t="n"/>
      <c r="B3122" s="14" t="n"/>
      <c r="C3122" s="15" t="n"/>
      <c r="D3122" s="15" t="n"/>
      <c r="E3122" s="15">
        <f>D3119*Setup!$B$5</f>
        <v/>
      </c>
      <c r="F3122" s="15">
        <f>D3119-E3119</f>
        <v/>
      </c>
      <c r="G3122" s="15" t="n"/>
      <c r="H3122" s="15" t="n"/>
      <c r="I3122" s="15" t="n"/>
      <c r="J3122" s="15">
        <f>C3119+F3119+G3119-I3119</f>
        <v/>
      </c>
      <c r="K3122" s="15" t="n"/>
      <c r="L3122" s="15">
        <f>K3119*Setup!$B$6</f>
        <v/>
      </c>
      <c r="M3122" s="15">
        <f>J3119-L3119</f>
        <v/>
      </c>
      <c r="N3122" s="21" t="n"/>
    </row>
    <row r="3123">
      <c r="A3123" s="295" t="n"/>
      <c r="B3123" s="14" t="n"/>
      <c r="C3123" s="15" t="n"/>
      <c r="D3123" s="15" t="n"/>
      <c r="E3123" s="15">
        <f>D3120*Setup!$B$5</f>
        <v/>
      </c>
      <c r="F3123" s="15">
        <f>D3120-E3120</f>
        <v/>
      </c>
      <c r="G3123" s="15" t="n"/>
      <c r="H3123" s="15" t="n"/>
      <c r="I3123" s="15" t="n"/>
      <c r="J3123" s="15">
        <f>C3120+F3120+G3120-I3120</f>
        <v/>
      </c>
      <c r="K3123" s="15" t="n"/>
      <c r="L3123" s="15">
        <f>K3120*Setup!$B$6</f>
        <v/>
      </c>
      <c r="M3123" s="15">
        <f>J3120-L3120</f>
        <v/>
      </c>
      <c r="N3123" s="21" t="n"/>
    </row>
    <row r="3124">
      <c r="A3124" s="295" t="n"/>
      <c r="B3124" s="14" t="n"/>
      <c r="C3124" s="15" t="n"/>
      <c r="D3124" s="15" t="n"/>
      <c r="E3124" s="15">
        <f>D3121*Setup!$B$5</f>
        <v/>
      </c>
      <c r="F3124" s="15">
        <f>D3121-E3121</f>
        <v/>
      </c>
      <c r="G3124" s="15" t="n"/>
      <c r="H3124" s="15" t="n"/>
      <c r="I3124" s="15" t="n"/>
      <c r="J3124" s="15">
        <f>C3121+F3121+G3121-I3121</f>
        <v/>
      </c>
      <c r="K3124" s="15" t="n"/>
      <c r="L3124" s="15">
        <f>K3121*Setup!$B$6</f>
        <v/>
      </c>
      <c r="M3124" s="15">
        <f>J3121-L3121</f>
        <v/>
      </c>
      <c r="N3124" s="21" t="n"/>
    </row>
    <row r="3125">
      <c r="A3125" s="295" t="n"/>
      <c r="B3125" s="14" t="n"/>
      <c r="C3125" s="15" t="n"/>
      <c r="D3125" s="15" t="n"/>
      <c r="E3125" s="15">
        <f>D3122*Setup!$B$5</f>
        <v/>
      </c>
      <c r="F3125" s="15">
        <f>D3122-E3122</f>
        <v/>
      </c>
      <c r="G3125" s="15" t="n"/>
      <c r="H3125" s="15" t="n"/>
      <c r="I3125" s="15" t="n"/>
      <c r="J3125" s="15">
        <f>C3122+F3122+G3122-I3122</f>
        <v/>
      </c>
      <c r="K3125" s="15" t="n"/>
      <c r="L3125" s="15">
        <f>K3122*Setup!$B$6</f>
        <v/>
      </c>
      <c r="M3125" s="15">
        <f>J3122-L3122</f>
        <v/>
      </c>
      <c r="N3125" s="21" t="n"/>
    </row>
    <row r="3126">
      <c r="A3126" s="295" t="n"/>
      <c r="B3126" s="14" t="n"/>
      <c r="C3126" s="15" t="n"/>
      <c r="D3126" s="15" t="n"/>
      <c r="E3126" s="15">
        <f>D3123*Setup!$B$5</f>
        <v/>
      </c>
      <c r="F3126" s="15">
        <f>D3123-E3123</f>
        <v/>
      </c>
      <c r="G3126" s="15" t="n"/>
      <c r="H3126" s="15" t="n"/>
      <c r="I3126" s="15" t="n"/>
      <c r="J3126" s="15">
        <f>C3123+F3123+G3123-I3123</f>
        <v/>
      </c>
      <c r="K3126" s="15" t="n"/>
      <c r="L3126" s="15">
        <f>K3123*Setup!$B$6</f>
        <v/>
      </c>
      <c r="M3126" s="15">
        <f>J3123-L3123</f>
        <v/>
      </c>
      <c r="N3126" s="21" t="n"/>
    </row>
    <row r="3127">
      <c r="A3127" s="295" t="n"/>
      <c r="B3127" s="14" t="n"/>
      <c r="C3127" s="15" t="n"/>
      <c r="D3127" s="15" t="n"/>
      <c r="E3127" s="15">
        <f>D3124*Setup!$B$5</f>
        <v/>
      </c>
      <c r="F3127" s="15">
        <f>D3124-E3124</f>
        <v/>
      </c>
      <c r="G3127" s="15" t="n"/>
      <c r="H3127" s="15" t="n"/>
      <c r="I3127" s="15" t="n"/>
      <c r="J3127" s="15">
        <f>C3124+F3124+G3124-I3124</f>
        <v/>
      </c>
      <c r="K3127" s="15" t="n"/>
      <c r="L3127" s="15">
        <f>K3124*Setup!$B$6</f>
        <v/>
      </c>
      <c r="M3127" s="15">
        <f>J3124-L3124</f>
        <v/>
      </c>
      <c r="N3127" s="21" t="n"/>
    </row>
    <row r="3128">
      <c r="A3128" s="295" t="n"/>
      <c r="B3128" s="14" t="n"/>
      <c r="C3128" s="15" t="n"/>
      <c r="D3128" s="15" t="n"/>
      <c r="E3128" s="15">
        <f>D3125*Setup!$B$5</f>
        <v/>
      </c>
      <c r="F3128" s="15">
        <f>D3125-E3125</f>
        <v/>
      </c>
      <c r="G3128" s="15" t="n"/>
      <c r="H3128" s="15" t="n"/>
      <c r="I3128" s="15" t="n"/>
      <c r="J3128" s="15">
        <f>C3125+F3125+G3125-I3125</f>
        <v/>
      </c>
      <c r="K3128" s="15" t="n"/>
      <c r="L3128" s="15">
        <f>K3125*Setup!$B$6</f>
        <v/>
      </c>
      <c r="M3128" s="15">
        <f>J3125-L3125</f>
        <v/>
      </c>
      <c r="N3128" s="21" t="n"/>
    </row>
    <row r="3129">
      <c r="A3129" s="295" t="n"/>
      <c r="B3129" s="14" t="n"/>
      <c r="C3129" s="15" t="n"/>
      <c r="D3129" s="15" t="n"/>
      <c r="E3129" s="15">
        <f>D3126*Setup!$B$5</f>
        <v/>
      </c>
      <c r="F3129" s="15">
        <f>D3126-E3126</f>
        <v/>
      </c>
      <c r="G3129" s="15" t="n"/>
      <c r="H3129" s="15" t="n"/>
      <c r="I3129" s="15" t="n"/>
      <c r="J3129" s="15">
        <f>C3126+F3126+G3126-I3126</f>
        <v/>
      </c>
      <c r="K3129" s="15" t="n"/>
      <c r="L3129" s="15">
        <f>K3126*Setup!$B$6</f>
        <v/>
      </c>
      <c r="M3129" s="15">
        <f>J3126-L3126</f>
        <v/>
      </c>
      <c r="N3129" s="21" t="n"/>
    </row>
    <row r="3130">
      <c r="A3130" s="295" t="n"/>
      <c r="B3130" s="14" t="n"/>
      <c r="C3130" s="15" t="n"/>
      <c r="D3130" s="15" t="n"/>
      <c r="E3130" s="15">
        <f>D3127*Setup!$B$5</f>
        <v/>
      </c>
      <c r="F3130" s="15">
        <f>D3127-E3127</f>
        <v/>
      </c>
      <c r="G3130" s="15" t="n"/>
      <c r="H3130" s="15" t="n"/>
      <c r="I3130" s="15" t="n"/>
      <c r="J3130" s="15">
        <f>C3127+F3127+G3127-I3127</f>
        <v/>
      </c>
      <c r="K3130" s="15" t="n"/>
      <c r="L3130" s="15">
        <f>K3127*Setup!$B$6</f>
        <v/>
      </c>
      <c r="M3130" s="15">
        <f>J3127-L3127</f>
        <v/>
      </c>
      <c r="N3130" s="21" t="n"/>
    </row>
    <row r="3131">
      <c r="A3131" s="295" t="n"/>
      <c r="B3131" s="14" t="n"/>
      <c r="C3131" s="15" t="n"/>
      <c r="D3131" s="15" t="n"/>
      <c r="E3131" s="15">
        <f>D3128*Setup!$B$5</f>
        <v/>
      </c>
      <c r="F3131" s="15">
        <f>D3128-E3128</f>
        <v/>
      </c>
      <c r="G3131" s="15" t="n"/>
      <c r="H3131" s="15" t="n"/>
      <c r="I3131" s="15" t="n"/>
      <c r="J3131" s="15">
        <f>C3128+F3128+G3128-I3128</f>
        <v/>
      </c>
      <c r="K3131" s="15" t="n"/>
      <c r="L3131" s="15">
        <f>K3128*Setup!$B$6</f>
        <v/>
      </c>
      <c r="M3131" s="15">
        <f>J3128-L3128</f>
        <v/>
      </c>
      <c r="N3131" s="21" t="n"/>
    </row>
    <row r="3132">
      <c r="A3132" s="295" t="n"/>
      <c r="B3132" s="14" t="n"/>
      <c r="C3132" s="15" t="n"/>
      <c r="D3132" s="15" t="n"/>
      <c r="E3132" s="15">
        <f>D3129*Setup!$B$5</f>
        <v/>
      </c>
      <c r="F3132" s="15">
        <f>D3129-E3129</f>
        <v/>
      </c>
      <c r="G3132" s="15" t="n"/>
      <c r="H3132" s="15" t="n"/>
      <c r="I3132" s="15" t="n"/>
      <c r="J3132" s="15">
        <f>C3129+F3129+G3129-I3129</f>
        <v/>
      </c>
      <c r="K3132" s="15" t="n"/>
      <c r="L3132" s="15">
        <f>K3129*Setup!$B$6</f>
        <v/>
      </c>
      <c r="M3132" s="15">
        <f>J3129-L3129</f>
        <v/>
      </c>
      <c r="N3132" s="21" t="n"/>
    </row>
    <row r="3133">
      <c r="A3133" s="295" t="n"/>
      <c r="B3133" s="14" t="n"/>
      <c r="C3133" s="15" t="n"/>
      <c r="D3133" s="15" t="n"/>
      <c r="E3133" s="15">
        <f>D3130*Setup!$B$5</f>
        <v/>
      </c>
      <c r="F3133" s="15">
        <f>D3130-E3130</f>
        <v/>
      </c>
      <c r="G3133" s="15" t="n"/>
      <c r="H3133" s="15" t="n"/>
      <c r="I3133" s="15" t="n"/>
      <c r="J3133" s="15">
        <f>C3130+F3130+G3130-I3130</f>
        <v/>
      </c>
      <c r="K3133" s="15" t="n"/>
      <c r="L3133" s="15">
        <f>K3130*Setup!$B$6</f>
        <v/>
      </c>
      <c r="M3133" s="15">
        <f>J3130-L3130</f>
        <v/>
      </c>
      <c r="N3133" s="21" t="n"/>
    </row>
    <row r="3134">
      <c r="A3134" s="295" t="n"/>
      <c r="B3134" s="14" t="n"/>
      <c r="C3134" s="15" t="n"/>
      <c r="D3134" s="15" t="n"/>
      <c r="E3134" s="15">
        <f>D3131*Setup!$B$5</f>
        <v/>
      </c>
      <c r="F3134" s="15">
        <f>D3131-E3131</f>
        <v/>
      </c>
      <c r="G3134" s="15" t="n"/>
      <c r="H3134" s="15" t="n"/>
      <c r="I3134" s="15" t="n"/>
      <c r="J3134" s="15">
        <f>C3131+F3131+G3131-I3131</f>
        <v/>
      </c>
      <c r="K3134" s="15" t="n"/>
      <c r="L3134" s="15">
        <f>K3131*Setup!$B$6</f>
        <v/>
      </c>
      <c r="M3134" s="15">
        <f>J3131-L3131</f>
        <v/>
      </c>
      <c r="N3134" s="21" t="n"/>
    </row>
    <row r="3135">
      <c r="A3135" s="295" t="n"/>
      <c r="B3135" s="14" t="n"/>
      <c r="C3135" s="15" t="n"/>
      <c r="D3135" s="15" t="n"/>
      <c r="E3135" s="15">
        <f>D3132*Setup!$B$5</f>
        <v/>
      </c>
      <c r="F3135" s="15">
        <f>D3132-E3132</f>
        <v/>
      </c>
      <c r="G3135" s="15" t="n"/>
      <c r="H3135" s="15" t="n"/>
      <c r="I3135" s="15" t="n"/>
      <c r="J3135" s="15">
        <f>C3132+F3132+G3132-I3132</f>
        <v/>
      </c>
      <c r="K3135" s="15" t="n"/>
      <c r="L3135" s="15">
        <f>K3132*Setup!$B$6</f>
        <v/>
      </c>
      <c r="M3135" s="15">
        <f>J3132-L3132</f>
        <v/>
      </c>
      <c r="N3135" s="21" t="n"/>
    </row>
    <row r="3136">
      <c r="A3136" s="295" t="n"/>
      <c r="B3136" s="14" t="n"/>
      <c r="C3136" s="15" t="n"/>
      <c r="D3136" s="15" t="n"/>
      <c r="E3136" s="15">
        <f>D3133*Setup!$B$5</f>
        <v/>
      </c>
      <c r="F3136" s="15">
        <f>D3133-E3133</f>
        <v/>
      </c>
      <c r="G3136" s="15" t="n"/>
      <c r="H3136" s="15" t="n"/>
      <c r="I3136" s="15" t="n"/>
      <c r="J3136" s="15">
        <f>C3133+F3133+G3133-I3133</f>
        <v/>
      </c>
      <c r="K3136" s="15" t="n"/>
      <c r="L3136" s="15">
        <f>K3133*Setup!$B$6</f>
        <v/>
      </c>
      <c r="M3136" s="15">
        <f>J3133-L3133</f>
        <v/>
      </c>
      <c r="N3136" s="21" t="n"/>
    </row>
    <row r="3137">
      <c r="A3137" s="295" t="n"/>
      <c r="B3137" s="14" t="n"/>
      <c r="C3137" s="15" t="n"/>
      <c r="D3137" s="15" t="n"/>
      <c r="E3137" s="15">
        <f>D3134*Setup!$B$5</f>
        <v/>
      </c>
      <c r="F3137" s="15">
        <f>D3134-E3134</f>
        <v/>
      </c>
      <c r="G3137" s="15" t="n"/>
      <c r="H3137" s="15" t="n"/>
      <c r="I3137" s="15" t="n"/>
      <c r="J3137" s="15">
        <f>C3134+F3134+G3134-I3134</f>
        <v/>
      </c>
      <c r="K3137" s="15" t="n"/>
      <c r="L3137" s="15">
        <f>K3134*Setup!$B$6</f>
        <v/>
      </c>
      <c r="M3137" s="15">
        <f>J3134-L3134</f>
        <v/>
      </c>
      <c r="N3137" s="21" t="n"/>
    </row>
    <row r="3138">
      <c r="A3138" s="295" t="n"/>
      <c r="B3138" s="14" t="n"/>
      <c r="C3138" s="15" t="n"/>
      <c r="D3138" s="15" t="n"/>
      <c r="E3138" s="15">
        <f>D3135*Setup!$B$5</f>
        <v/>
      </c>
      <c r="F3138" s="15">
        <f>D3135-E3135</f>
        <v/>
      </c>
      <c r="G3138" s="15" t="n"/>
      <c r="H3138" s="15" t="n"/>
      <c r="I3138" s="15" t="n"/>
      <c r="J3138" s="15">
        <f>C3135+F3135+G3135-I3135</f>
        <v/>
      </c>
      <c r="K3138" s="15" t="n"/>
      <c r="L3138" s="15">
        <f>K3135*Setup!$B$6</f>
        <v/>
      </c>
      <c r="M3138" s="15">
        <f>J3135-L3135</f>
        <v/>
      </c>
      <c r="N3138" s="21" t="n"/>
    </row>
    <row r="3139">
      <c r="A3139" s="295" t="n"/>
      <c r="B3139" s="14" t="n"/>
      <c r="C3139" s="15" t="n"/>
      <c r="D3139" s="15" t="n"/>
      <c r="E3139" s="15">
        <f>D3136*Setup!$B$5</f>
        <v/>
      </c>
      <c r="F3139" s="15">
        <f>D3136-E3136</f>
        <v/>
      </c>
      <c r="G3139" s="15" t="n"/>
      <c r="H3139" s="15" t="n"/>
      <c r="I3139" s="15" t="n"/>
      <c r="J3139" s="15">
        <f>C3136+F3136+G3136-I3136</f>
        <v/>
      </c>
      <c r="K3139" s="15" t="n"/>
      <c r="L3139" s="15">
        <f>K3136*Setup!$B$6</f>
        <v/>
      </c>
      <c r="M3139" s="15">
        <f>J3136-L3136</f>
        <v/>
      </c>
      <c r="N3139" s="21" t="n"/>
    </row>
    <row r="3140">
      <c r="A3140" s="295" t="n"/>
      <c r="B3140" s="14" t="n"/>
      <c r="C3140" s="15" t="n"/>
      <c r="D3140" s="15" t="n"/>
      <c r="E3140" s="15">
        <f>D3137*Setup!$B$5</f>
        <v/>
      </c>
      <c r="F3140" s="15">
        <f>D3137-E3137</f>
        <v/>
      </c>
      <c r="G3140" s="15" t="n"/>
      <c r="H3140" s="15" t="n"/>
      <c r="I3140" s="15" t="n"/>
      <c r="J3140" s="15">
        <f>C3137+F3137+G3137-I3137</f>
        <v/>
      </c>
      <c r="K3140" s="15" t="n"/>
      <c r="L3140" s="15">
        <f>K3137*Setup!$B$6</f>
        <v/>
      </c>
      <c r="M3140" s="15">
        <f>J3137-L3137</f>
        <v/>
      </c>
      <c r="N3140" s="21" t="n"/>
    </row>
    <row r="3141">
      <c r="A3141" s="295" t="n"/>
      <c r="B3141" s="14" t="n"/>
      <c r="C3141" s="15" t="n"/>
      <c r="D3141" s="15" t="n"/>
      <c r="E3141" s="15">
        <f>D3138*Setup!$B$5</f>
        <v/>
      </c>
      <c r="F3141" s="15">
        <f>D3138-E3138</f>
        <v/>
      </c>
      <c r="G3141" s="15" t="n"/>
      <c r="H3141" s="15" t="n"/>
      <c r="I3141" s="15" t="n"/>
      <c r="J3141" s="15">
        <f>C3138+F3138+G3138-I3138</f>
        <v/>
      </c>
      <c r="K3141" s="15" t="n"/>
      <c r="L3141" s="15">
        <f>K3138*Setup!$B$6</f>
        <v/>
      </c>
      <c r="M3141" s="15">
        <f>J3138-L3138</f>
        <v/>
      </c>
      <c r="N3141" s="21" t="n"/>
    </row>
    <row r="3142">
      <c r="A3142" s="295" t="n"/>
      <c r="B3142" s="14" t="n"/>
      <c r="C3142" s="15" t="n"/>
      <c r="D3142" s="15" t="n"/>
      <c r="E3142" s="15">
        <f>D3139*Setup!$B$5</f>
        <v/>
      </c>
      <c r="F3142" s="15">
        <f>D3139-E3139</f>
        <v/>
      </c>
      <c r="G3142" s="15" t="n"/>
      <c r="H3142" s="15" t="n"/>
      <c r="I3142" s="15" t="n"/>
      <c r="J3142" s="15">
        <f>C3139+F3139+G3139-I3139</f>
        <v/>
      </c>
      <c r="K3142" s="15" t="n"/>
      <c r="L3142" s="15">
        <f>K3139*Setup!$B$6</f>
        <v/>
      </c>
      <c r="M3142" s="15">
        <f>J3139-L3139</f>
        <v/>
      </c>
      <c r="N3142" s="21" t="n"/>
    </row>
    <row r="3143">
      <c r="A3143" s="295" t="n"/>
      <c r="B3143" s="14" t="n"/>
      <c r="C3143" s="15" t="n"/>
      <c r="D3143" s="15" t="n"/>
      <c r="E3143" s="15">
        <f>D3140*Setup!$B$5</f>
        <v/>
      </c>
      <c r="F3143" s="15">
        <f>D3140-E3140</f>
        <v/>
      </c>
      <c r="G3143" s="15" t="n"/>
      <c r="H3143" s="15" t="n"/>
      <c r="I3143" s="15" t="n"/>
      <c r="J3143" s="15">
        <f>C3140+F3140+G3140-I3140</f>
        <v/>
      </c>
      <c r="K3143" s="15" t="n"/>
      <c r="L3143" s="15">
        <f>K3140*Setup!$B$6</f>
        <v/>
      </c>
      <c r="M3143" s="15">
        <f>J3140-L3140</f>
        <v/>
      </c>
      <c r="N3143" s="21" t="n"/>
    </row>
    <row r="3144">
      <c r="A3144" s="295" t="n"/>
      <c r="B3144" s="14" t="n"/>
      <c r="C3144" s="15" t="n"/>
      <c r="D3144" s="15" t="n"/>
      <c r="E3144" s="15">
        <f>D3141*Setup!$B$5</f>
        <v/>
      </c>
      <c r="F3144" s="15">
        <f>D3141-E3141</f>
        <v/>
      </c>
      <c r="G3144" s="15" t="n"/>
      <c r="H3144" s="15" t="n"/>
      <c r="I3144" s="15" t="n"/>
      <c r="J3144" s="15">
        <f>C3141+F3141+G3141-I3141</f>
        <v/>
      </c>
      <c r="K3144" s="15" t="n"/>
      <c r="L3144" s="15">
        <f>K3141*Setup!$B$6</f>
        <v/>
      </c>
      <c r="M3144" s="15">
        <f>J3141-L3141</f>
        <v/>
      </c>
      <c r="N3144" s="21" t="n"/>
    </row>
    <row r="3145">
      <c r="A3145" s="295" t="n"/>
      <c r="B3145" s="14" t="n"/>
      <c r="C3145" s="15" t="n"/>
      <c r="D3145" s="15" t="n"/>
      <c r="E3145" s="15">
        <f>D3142*Setup!$B$5</f>
        <v/>
      </c>
      <c r="F3145" s="15">
        <f>D3142-E3142</f>
        <v/>
      </c>
      <c r="G3145" s="15" t="n"/>
      <c r="H3145" s="15" t="n"/>
      <c r="I3145" s="15" t="n"/>
      <c r="J3145" s="15">
        <f>C3142+F3142+G3142-I3142</f>
        <v/>
      </c>
      <c r="K3145" s="15" t="n"/>
      <c r="L3145" s="15">
        <f>K3142*Setup!$B$6</f>
        <v/>
      </c>
      <c r="M3145" s="15">
        <f>J3142-L3142</f>
        <v/>
      </c>
      <c r="N3145" s="21" t="n"/>
    </row>
    <row r="3146">
      <c r="A3146" s="295" t="n"/>
      <c r="B3146" s="14" t="n"/>
      <c r="C3146" s="15" t="n"/>
      <c r="D3146" s="15" t="n"/>
      <c r="E3146" s="15">
        <f>D3143*Setup!$B$5</f>
        <v/>
      </c>
      <c r="F3146" s="15">
        <f>D3143-E3143</f>
        <v/>
      </c>
      <c r="G3146" s="15" t="n"/>
      <c r="H3146" s="15" t="n"/>
      <c r="I3146" s="15" t="n"/>
      <c r="J3146" s="15">
        <f>C3143+F3143+G3143-I3143</f>
        <v/>
      </c>
      <c r="K3146" s="15" t="n"/>
      <c r="L3146" s="15">
        <f>K3143*Setup!$B$6</f>
        <v/>
      </c>
      <c r="M3146" s="15">
        <f>J3143-L3143</f>
        <v/>
      </c>
      <c r="N3146" s="21" t="n"/>
    </row>
    <row r="3147">
      <c r="A3147" s="295" t="n"/>
      <c r="B3147" s="14" t="n"/>
      <c r="C3147" s="15" t="n"/>
      <c r="D3147" s="15" t="n"/>
      <c r="E3147" s="15">
        <f>D3144*Setup!$B$5</f>
        <v/>
      </c>
      <c r="F3147" s="15">
        <f>D3144-E3144</f>
        <v/>
      </c>
      <c r="G3147" s="15" t="n"/>
      <c r="H3147" s="15" t="n"/>
      <c r="I3147" s="15" t="n"/>
      <c r="J3147" s="15">
        <f>C3144+F3144+G3144-I3144</f>
        <v/>
      </c>
      <c r="K3147" s="15" t="n"/>
      <c r="L3147" s="15">
        <f>K3144*Setup!$B$6</f>
        <v/>
      </c>
      <c r="M3147" s="15">
        <f>J3144-L3144</f>
        <v/>
      </c>
      <c r="N3147" s="21" t="n"/>
    </row>
    <row r="3148">
      <c r="A3148" s="295" t="n"/>
      <c r="B3148" s="14" t="n"/>
      <c r="C3148" s="15" t="n"/>
      <c r="D3148" s="15" t="n"/>
      <c r="E3148" s="15">
        <f>D3145*Setup!$B$5</f>
        <v/>
      </c>
      <c r="F3148" s="15">
        <f>D3145-E3145</f>
        <v/>
      </c>
      <c r="G3148" s="15" t="n"/>
      <c r="H3148" s="15" t="n"/>
      <c r="I3148" s="15" t="n"/>
      <c r="J3148" s="15">
        <f>C3145+F3145+G3145-I3145</f>
        <v/>
      </c>
      <c r="K3148" s="15" t="n"/>
      <c r="L3148" s="15">
        <f>K3145*Setup!$B$6</f>
        <v/>
      </c>
      <c r="M3148" s="15">
        <f>J3145-L3145</f>
        <v/>
      </c>
      <c r="N3148" s="21" t="n"/>
    </row>
    <row r="3149">
      <c r="A3149" s="295" t="n"/>
      <c r="B3149" s="14" t="n"/>
      <c r="C3149" s="15" t="n"/>
      <c r="D3149" s="15" t="n"/>
      <c r="E3149" s="15">
        <f>D3146*Setup!$B$5</f>
        <v/>
      </c>
      <c r="F3149" s="15">
        <f>D3146-E3146</f>
        <v/>
      </c>
      <c r="G3149" s="15" t="n"/>
      <c r="H3149" s="15" t="n"/>
      <c r="I3149" s="15" t="n"/>
      <c r="J3149" s="15">
        <f>C3146+F3146+G3146-I3146</f>
        <v/>
      </c>
      <c r="K3149" s="15" t="n"/>
      <c r="L3149" s="15">
        <f>K3146*Setup!$B$6</f>
        <v/>
      </c>
      <c r="M3149" s="15">
        <f>J3146-L3146</f>
        <v/>
      </c>
      <c r="N3149" s="21" t="n"/>
    </row>
    <row r="3150">
      <c r="A3150" s="295" t="n"/>
      <c r="B3150" s="14" t="n"/>
      <c r="C3150" s="15" t="n"/>
      <c r="D3150" s="15" t="n"/>
      <c r="E3150" s="15">
        <f>D3147*Setup!$B$5</f>
        <v/>
      </c>
      <c r="F3150" s="15">
        <f>D3147-E3147</f>
        <v/>
      </c>
      <c r="G3150" s="15" t="n"/>
      <c r="H3150" s="15" t="n"/>
      <c r="I3150" s="15" t="n"/>
      <c r="J3150" s="15">
        <f>C3147+F3147+G3147-I3147</f>
        <v/>
      </c>
      <c r="K3150" s="15" t="n"/>
      <c r="L3150" s="15">
        <f>K3147*Setup!$B$6</f>
        <v/>
      </c>
      <c r="M3150" s="15">
        <f>J3147-L3147</f>
        <v/>
      </c>
      <c r="N3150" s="21" t="n"/>
    </row>
    <row r="3151">
      <c r="A3151" s="295" t="n"/>
      <c r="B3151" s="14" t="n"/>
      <c r="C3151" s="15" t="n"/>
      <c r="D3151" s="15" t="n"/>
      <c r="E3151" s="15">
        <f>D3148*Setup!$B$5</f>
        <v/>
      </c>
      <c r="F3151" s="15">
        <f>D3148-E3148</f>
        <v/>
      </c>
      <c r="G3151" s="15" t="n"/>
      <c r="H3151" s="15" t="n"/>
      <c r="I3151" s="15" t="n"/>
      <c r="J3151" s="15">
        <f>C3148+F3148+G3148-I3148</f>
        <v/>
      </c>
      <c r="K3151" s="15" t="n"/>
      <c r="L3151" s="15">
        <f>K3148*Setup!$B$6</f>
        <v/>
      </c>
      <c r="M3151" s="15">
        <f>J3148-L3148</f>
        <v/>
      </c>
      <c r="N3151" s="21" t="n"/>
    </row>
    <row r="3152">
      <c r="A3152" s="295" t="n"/>
      <c r="B3152" s="14" t="n"/>
      <c r="C3152" s="15" t="n"/>
      <c r="D3152" s="15" t="n"/>
      <c r="E3152" s="15">
        <f>D3149*Setup!$B$5</f>
        <v/>
      </c>
      <c r="F3152" s="15">
        <f>D3149-E3149</f>
        <v/>
      </c>
      <c r="G3152" s="15" t="n"/>
      <c r="H3152" s="15" t="n"/>
      <c r="I3152" s="15" t="n"/>
      <c r="J3152" s="15">
        <f>C3149+F3149+G3149-I3149</f>
        <v/>
      </c>
      <c r="K3152" s="15" t="n"/>
      <c r="L3152" s="15">
        <f>K3149*Setup!$B$6</f>
        <v/>
      </c>
      <c r="M3152" s="15">
        <f>J3149-L3149</f>
        <v/>
      </c>
      <c r="N3152" s="21" t="n"/>
    </row>
    <row r="3153">
      <c r="A3153" s="295" t="n"/>
      <c r="B3153" s="14" t="n"/>
      <c r="C3153" s="15" t="n"/>
      <c r="D3153" s="15" t="n"/>
      <c r="E3153" s="15">
        <f>D3150*Setup!$B$5</f>
        <v/>
      </c>
      <c r="F3153" s="15">
        <f>D3150-E3150</f>
        <v/>
      </c>
      <c r="G3153" s="15" t="n"/>
      <c r="H3153" s="15" t="n"/>
      <c r="I3153" s="15" t="n"/>
      <c r="J3153" s="15">
        <f>C3150+F3150+G3150-I3150</f>
        <v/>
      </c>
      <c r="K3153" s="15" t="n"/>
      <c r="L3153" s="15">
        <f>K3150*Setup!$B$6</f>
        <v/>
      </c>
      <c r="M3153" s="15">
        <f>J3150-L3150</f>
        <v/>
      </c>
      <c r="N3153" s="21" t="n"/>
    </row>
    <row r="3154">
      <c r="A3154" s="295" t="n"/>
      <c r="B3154" s="14" t="n"/>
      <c r="C3154" s="15" t="n"/>
      <c r="D3154" s="15" t="n"/>
      <c r="E3154" s="15">
        <f>D3151*Setup!$B$5</f>
        <v/>
      </c>
      <c r="F3154" s="15">
        <f>D3151-E3151</f>
        <v/>
      </c>
      <c r="G3154" s="15" t="n"/>
      <c r="H3154" s="15" t="n"/>
      <c r="I3154" s="15" t="n"/>
      <c r="J3154" s="15">
        <f>C3151+F3151+G3151-I3151</f>
        <v/>
      </c>
      <c r="K3154" s="15" t="n"/>
      <c r="L3154" s="15">
        <f>K3151*Setup!$B$6</f>
        <v/>
      </c>
      <c r="M3154" s="15">
        <f>J3151-L3151</f>
        <v/>
      </c>
      <c r="N3154" s="21" t="n"/>
    </row>
    <row r="3155">
      <c r="A3155" s="295" t="n"/>
      <c r="B3155" s="14" t="n"/>
      <c r="C3155" s="15" t="n"/>
      <c r="D3155" s="15" t="n"/>
      <c r="E3155" s="15">
        <f>D3152*Setup!$B$5</f>
        <v/>
      </c>
      <c r="F3155" s="15">
        <f>D3152-E3152</f>
        <v/>
      </c>
      <c r="G3155" s="15" t="n"/>
      <c r="H3155" s="15" t="n"/>
      <c r="I3155" s="15" t="n"/>
      <c r="J3155" s="15">
        <f>C3152+F3152+G3152-I3152</f>
        <v/>
      </c>
      <c r="K3155" s="15" t="n"/>
      <c r="L3155" s="15">
        <f>K3152*Setup!$B$6</f>
        <v/>
      </c>
      <c r="M3155" s="15">
        <f>J3152-L3152</f>
        <v/>
      </c>
      <c r="N3155" s="21" t="n"/>
    </row>
    <row r="3156">
      <c r="A3156" s="295" t="n"/>
      <c r="B3156" s="14" t="n"/>
      <c r="C3156" s="15" t="n"/>
      <c r="D3156" s="15" t="n"/>
      <c r="E3156" s="15">
        <f>D3153*Setup!$B$5</f>
        <v/>
      </c>
      <c r="F3156" s="15">
        <f>D3153-E3153</f>
        <v/>
      </c>
      <c r="G3156" s="15" t="n"/>
      <c r="H3156" s="15" t="n"/>
      <c r="I3156" s="15" t="n"/>
      <c r="J3156" s="15">
        <f>C3153+F3153+G3153-I3153</f>
        <v/>
      </c>
      <c r="K3156" s="15" t="n"/>
      <c r="L3156" s="15">
        <f>K3153*Setup!$B$6</f>
        <v/>
      </c>
      <c r="M3156" s="15">
        <f>J3153-L3153</f>
        <v/>
      </c>
      <c r="N3156" s="21" t="n"/>
    </row>
    <row r="3157">
      <c r="A3157" s="295" t="n"/>
      <c r="B3157" s="14" t="n"/>
      <c r="C3157" s="15" t="n"/>
      <c r="D3157" s="15" t="n"/>
      <c r="E3157" s="15">
        <f>D3154*Setup!$B$5</f>
        <v/>
      </c>
      <c r="F3157" s="15">
        <f>D3154-E3154</f>
        <v/>
      </c>
      <c r="G3157" s="15" t="n"/>
      <c r="H3157" s="15" t="n"/>
      <c r="I3157" s="15" t="n"/>
      <c r="J3157" s="15">
        <f>C3154+F3154+G3154-I3154</f>
        <v/>
      </c>
      <c r="K3157" s="15" t="n"/>
      <c r="L3157" s="15">
        <f>K3154*Setup!$B$6</f>
        <v/>
      </c>
      <c r="M3157" s="15">
        <f>J3154-L3154</f>
        <v/>
      </c>
      <c r="N3157" s="21" t="n"/>
    </row>
    <row r="3158">
      <c r="A3158" s="295" t="n"/>
      <c r="B3158" s="14" t="n"/>
      <c r="C3158" s="15" t="n"/>
      <c r="D3158" s="15" t="n"/>
      <c r="E3158" s="15">
        <f>D3155*Setup!$B$5</f>
        <v/>
      </c>
      <c r="F3158" s="15">
        <f>D3155-E3155</f>
        <v/>
      </c>
      <c r="G3158" s="15" t="n"/>
      <c r="H3158" s="15" t="n"/>
      <c r="I3158" s="15" t="n"/>
      <c r="J3158" s="15">
        <f>C3155+F3155+G3155-I3155</f>
        <v/>
      </c>
      <c r="K3158" s="15" t="n"/>
      <c r="L3158" s="15">
        <f>K3155*Setup!$B$6</f>
        <v/>
      </c>
      <c r="M3158" s="15">
        <f>J3155-L3155</f>
        <v/>
      </c>
      <c r="N3158" s="21" t="n"/>
    </row>
    <row r="3159">
      <c r="A3159" s="295" t="n"/>
      <c r="B3159" s="14" t="n"/>
      <c r="C3159" s="15" t="n"/>
      <c r="D3159" s="15" t="n"/>
      <c r="E3159" s="15">
        <f>D3156*Setup!$B$5</f>
        <v/>
      </c>
      <c r="F3159" s="15">
        <f>D3156-E3156</f>
        <v/>
      </c>
      <c r="G3159" s="15" t="n"/>
      <c r="H3159" s="15" t="n"/>
      <c r="I3159" s="15" t="n"/>
      <c r="J3159" s="15">
        <f>C3156+F3156+G3156-I3156</f>
        <v/>
      </c>
      <c r="K3159" s="15" t="n"/>
      <c r="L3159" s="15">
        <f>K3156*Setup!$B$6</f>
        <v/>
      </c>
      <c r="M3159" s="15">
        <f>J3156-L3156</f>
        <v/>
      </c>
      <c r="N3159" s="21" t="n"/>
    </row>
    <row r="3160">
      <c r="A3160" s="295" t="n"/>
      <c r="B3160" s="14" t="n"/>
      <c r="C3160" s="15" t="n"/>
      <c r="D3160" s="15" t="n"/>
      <c r="E3160" s="15">
        <f>D3157*Setup!$B$5</f>
        <v/>
      </c>
      <c r="F3160" s="15">
        <f>D3157-E3157</f>
        <v/>
      </c>
      <c r="G3160" s="15" t="n"/>
      <c r="H3160" s="15" t="n"/>
      <c r="I3160" s="15" t="n"/>
      <c r="J3160" s="15">
        <f>C3157+F3157+G3157-I3157</f>
        <v/>
      </c>
      <c r="K3160" s="15" t="n"/>
      <c r="L3160" s="15">
        <f>K3157*Setup!$B$6</f>
        <v/>
      </c>
      <c r="M3160" s="15">
        <f>J3157-L3157</f>
        <v/>
      </c>
      <c r="N3160" s="21" t="n"/>
    </row>
    <row r="3161">
      <c r="A3161" s="295" t="n"/>
      <c r="B3161" s="14" t="n"/>
      <c r="C3161" s="15" t="n"/>
      <c r="D3161" s="15" t="n"/>
      <c r="E3161" s="15">
        <f>D3158*Setup!$B$5</f>
        <v/>
      </c>
      <c r="F3161" s="15">
        <f>D3158-E3158</f>
        <v/>
      </c>
      <c r="G3161" s="15" t="n"/>
      <c r="H3161" s="15" t="n"/>
      <c r="I3161" s="15" t="n"/>
      <c r="J3161" s="15">
        <f>C3158+F3158+G3158-I3158</f>
        <v/>
      </c>
      <c r="K3161" s="15" t="n"/>
      <c r="L3161" s="15">
        <f>K3158*Setup!$B$6</f>
        <v/>
      </c>
      <c r="M3161" s="15">
        <f>J3158-L3158</f>
        <v/>
      </c>
      <c r="N3161" s="21" t="n"/>
    </row>
    <row r="3162">
      <c r="A3162" s="295" t="n"/>
      <c r="B3162" s="14" t="n"/>
      <c r="C3162" s="15" t="n"/>
      <c r="D3162" s="15" t="n"/>
      <c r="E3162" s="15">
        <f>D3159*Setup!$B$5</f>
        <v/>
      </c>
      <c r="F3162" s="15">
        <f>D3159-E3159</f>
        <v/>
      </c>
      <c r="G3162" s="15" t="n"/>
      <c r="H3162" s="15" t="n"/>
      <c r="I3162" s="15" t="n"/>
      <c r="J3162" s="15">
        <f>C3159+F3159+G3159-I3159</f>
        <v/>
      </c>
      <c r="K3162" s="15" t="n"/>
      <c r="L3162" s="15">
        <f>K3159*Setup!$B$6</f>
        <v/>
      </c>
      <c r="M3162" s="15">
        <f>J3159-L3159</f>
        <v/>
      </c>
      <c r="N3162" s="21" t="n"/>
    </row>
    <row r="3163">
      <c r="A3163" s="295" t="n"/>
      <c r="B3163" s="14" t="n"/>
      <c r="C3163" s="15" t="n"/>
      <c r="D3163" s="15" t="n"/>
      <c r="E3163" s="15">
        <f>D3160*Setup!$B$5</f>
        <v/>
      </c>
      <c r="F3163" s="15">
        <f>D3160-E3160</f>
        <v/>
      </c>
      <c r="G3163" s="15" t="n"/>
      <c r="H3163" s="15" t="n"/>
      <c r="I3163" s="15" t="n"/>
      <c r="J3163" s="15">
        <f>C3160+F3160+G3160-I3160</f>
        <v/>
      </c>
      <c r="K3163" s="15" t="n"/>
      <c r="L3163" s="15">
        <f>K3160*Setup!$B$6</f>
        <v/>
      </c>
      <c r="M3163" s="15">
        <f>J3160-L3160</f>
        <v/>
      </c>
      <c r="N3163" s="21" t="n"/>
    </row>
    <row r="3164">
      <c r="A3164" s="295" t="n"/>
      <c r="B3164" s="14" t="n"/>
      <c r="C3164" s="15" t="n"/>
      <c r="D3164" s="15" t="n"/>
      <c r="E3164" s="15">
        <f>D3161*Setup!$B$5</f>
        <v/>
      </c>
      <c r="F3164" s="15">
        <f>D3161-E3161</f>
        <v/>
      </c>
      <c r="G3164" s="15" t="n"/>
      <c r="H3164" s="15" t="n"/>
      <c r="I3164" s="15" t="n"/>
      <c r="J3164" s="15">
        <f>C3161+F3161+G3161-I3161</f>
        <v/>
      </c>
      <c r="K3164" s="15" t="n"/>
      <c r="L3164" s="15">
        <f>K3161*Setup!$B$6</f>
        <v/>
      </c>
      <c r="M3164" s="15">
        <f>J3161-L3161</f>
        <v/>
      </c>
      <c r="N3164" s="21" t="n"/>
    </row>
    <row r="3165">
      <c r="A3165" s="295" t="n"/>
      <c r="B3165" s="14" t="n"/>
      <c r="C3165" s="15" t="n"/>
      <c r="D3165" s="15" t="n"/>
      <c r="E3165" s="15">
        <f>D3162*Setup!$B$5</f>
        <v/>
      </c>
      <c r="F3165" s="15">
        <f>D3162-E3162</f>
        <v/>
      </c>
      <c r="G3165" s="15" t="n"/>
      <c r="H3165" s="15" t="n"/>
      <c r="I3165" s="15" t="n"/>
      <c r="J3165" s="15">
        <f>C3162+F3162+G3162-I3162</f>
        <v/>
      </c>
      <c r="K3165" s="15" t="n"/>
      <c r="L3165" s="15">
        <f>K3162*Setup!$B$6</f>
        <v/>
      </c>
      <c r="M3165" s="15">
        <f>J3162-L3162</f>
        <v/>
      </c>
      <c r="N3165" s="21" t="n"/>
    </row>
    <row r="3166">
      <c r="A3166" s="295" t="n"/>
      <c r="B3166" s="14" t="n"/>
      <c r="C3166" s="15" t="n"/>
      <c r="D3166" s="15" t="n"/>
      <c r="E3166" s="15">
        <f>D3163*Setup!$B$5</f>
        <v/>
      </c>
      <c r="F3166" s="15">
        <f>D3163-E3163</f>
        <v/>
      </c>
      <c r="G3166" s="15" t="n"/>
      <c r="H3166" s="15" t="n"/>
      <c r="I3166" s="15" t="n"/>
      <c r="J3166" s="15">
        <f>C3163+F3163+G3163-I3163</f>
        <v/>
      </c>
      <c r="K3166" s="15" t="n"/>
      <c r="L3166" s="15">
        <f>K3163*Setup!$B$6</f>
        <v/>
      </c>
      <c r="M3166" s="15">
        <f>J3163-L3163</f>
        <v/>
      </c>
      <c r="N3166" s="21" t="n"/>
    </row>
    <row r="3167">
      <c r="A3167" s="295" t="n"/>
      <c r="B3167" s="14" t="n"/>
      <c r="C3167" s="15" t="n"/>
      <c r="D3167" s="15" t="n"/>
      <c r="E3167" s="15">
        <f>D3164*Setup!$B$5</f>
        <v/>
      </c>
      <c r="F3167" s="15">
        <f>D3164-E3164</f>
        <v/>
      </c>
      <c r="G3167" s="15" t="n"/>
      <c r="H3167" s="15" t="n"/>
      <c r="I3167" s="15" t="n"/>
      <c r="J3167" s="15">
        <f>C3164+F3164+G3164-I3164</f>
        <v/>
      </c>
      <c r="K3167" s="15" t="n"/>
      <c r="L3167" s="15">
        <f>K3164*Setup!$B$6</f>
        <v/>
      </c>
      <c r="M3167" s="15">
        <f>J3164-L3164</f>
        <v/>
      </c>
      <c r="N3167" s="21" t="n"/>
    </row>
    <row r="3168">
      <c r="A3168" s="295" t="n"/>
      <c r="B3168" s="14" t="n"/>
      <c r="C3168" s="15" t="n"/>
      <c r="D3168" s="15" t="n"/>
      <c r="E3168" s="15">
        <f>D3165*Setup!$B$5</f>
        <v/>
      </c>
      <c r="F3168" s="15">
        <f>D3165-E3165</f>
        <v/>
      </c>
      <c r="G3168" s="15" t="n"/>
      <c r="H3168" s="15" t="n"/>
      <c r="I3168" s="15" t="n"/>
      <c r="J3168" s="15">
        <f>C3165+F3165+G3165-I3165</f>
        <v/>
      </c>
      <c r="K3168" s="15" t="n"/>
      <c r="L3168" s="15">
        <f>K3165*Setup!$B$6</f>
        <v/>
      </c>
      <c r="M3168" s="15">
        <f>J3165-L3165</f>
        <v/>
      </c>
      <c r="N3168" s="21" t="n"/>
    </row>
    <row r="3169">
      <c r="A3169" s="295" t="n"/>
      <c r="B3169" s="14" t="n"/>
      <c r="C3169" s="15" t="n"/>
      <c r="D3169" s="15" t="n"/>
      <c r="E3169" s="15">
        <f>D3166*Setup!$B$5</f>
        <v/>
      </c>
      <c r="F3169" s="15">
        <f>D3166-E3166</f>
        <v/>
      </c>
      <c r="G3169" s="15" t="n"/>
      <c r="H3169" s="15" t="n"/>
      <c r="I3169" s="15" t="n"/>
      <c r="J3169" s="15">
        <f>C3166+F3166+G3166-I3166</f>
        <v/>
      </c>
      <c r="K3169" s="15" t="n"/>
      <c r="L3169" s="15">
        <f>K3166*Setup!$B$6</f>
        <v/>
      </c>
      <c r="M3169" s="15">
        <f>J3166-L3166</f>
        <v/>
      </c>
      <c r="N3169" s="21" t="n"/>
    </row>
    <row r="3170">
      <c r="A3170" s="295" t="n"/>
      <c r="B3170" s="14" t="n"/>
      <c r="C3170" s="15" t="n"/>
      <c r="D3170" s="15" t="n"/>
      <c r="E3170" s="15">
        <f>D3167*Setup!$B$5</f>
        <v/>
      </c>
      <c r="F3170" s="15">
        <f>D3167-E3167</f>
        <v/>
      </c>
      <c r="G3170" s="15" t="n"/>
      <c r="H3170" s="15" t="n"/>
      <c r="I3170" s="15" t="n"/>
      <c r="J3170" s="15">
        <f>C3167+F3167+G3167-I3167</f>
        <v/>
      </c>
      <c r="K3170" s="15" t="n"/>
      <c r="L3170" s="15">
        <f>K3167*Setup!$B$6</f>
        <v/>
      </c>
      <c r="M3170" s="15">
        <f>J3167-L3167</f>
        <v/>
      </c>
      <c r="N3170" s="21" t="n"/>
    </row>
    <row r="3171">
      <c r="A3171" s="295" t="n"/>
      <c r="B3171" s="14" t="n"/>
      <c r="C3171" s="15" t="n"/>
      <c r="D3171" s="15" t="n"/>
      <c r="E3171" s="15">
        <f>D3168*Setup!$B$5</f>
        <v/>
      </c>
      <c r="F3171" s="15">
        <f>D3168-E3168</f>
        <v/>
      </c>
      <c r="G3171" s="15" t="n"/>
      <c r="H3171" s="15" t="n"/>
      <c r="I3171" s="15" t="n"/>
      <c r="J3171" s="15">
        <f>C3168+F3168+G3168-I3168</f>
        <v/>
      </c>
      <c r="K3171" s="15" t="n"/>
      <c r="L3171" s="15">
        <f>K3168*Setup!$B$6</f>
        <v/>
      </c>
      <c r="M3171" s="15">
        <f>J3168-L3168</f>
        <v/>
      </c>
      <c r="N3171" s="21" t="n"/>
    </row>
    <row r="3172">
      <c r="A3172" s="295" t="n"/>
      <c r="B3172" s="14" t="n"/>
      <c r="C3172" s="15" t="n"/>
      <c r="D3172" s="15" t="n"/>
      <c r="E3172" s="15">
        <f>D3169*Setup!$B$5</f>
        <v/>
      </c>
      <c r="F3172" s="15">
        <f>D3169-E3169</f>
        <v/>
      </c>
      <c r="G3172" s="15" t="n"/>
      <c r="H3172" s="15" t="n"/>
      <c r="I3172" s="15" t="n"/>
      <c r="J3172" s="15">
        <f>C3169+F3169+G3169-I3169</f>
        <v/>
      </c>
      <c r="K3172" s="15" t="n"/>
      <c r="L3172" s="15">
        <f>K3169*Setup!$B$6</f>
        <v/>
      </c>
      <c r="M3172" s="15">
        <f>J3169-L3169</f>
        <v/>
      </c>
      <c r="N3172" s="21" t="n"/>
    </row>
    <row r="3173">
      <c r="A3173" s="295" t="n"/>
      <c r="B3173" s="14" t="n"/>
      <c r="C3173" s="15" t="n"/>
      <c r="D3173" s="15" t="n"/>
      <c r="E3173" s="15">
        <f>D3170*Setup!$B$5</f>
        <v/>
      </c>
      <c r="F3173" s="15">
        <f>D3170-E3170</f>
        <v/>
      </c>
      <c r="G3173" s="15" t="n"/>
      <c r="H3173" s="15" t="n"/>
      <c r="I3173" s="15" t="n"/>
      <c r="J3173" s="15">
        <f>C3170+F3170+G3170-I3170</f>
        <v/>
      </c>
      <c r="K3173" s="15" t="n"/>
      <c r="L3173" s="15">
        <f>K3170*Setup!$B$6</f>
        <v/>
      </c>
      <c r="M3173" s="15">
        <f>J3170-L3170</f>
        <v/>
      </c>
      <c r="N3173" s="21" t="n"/>
    </row>
    <row r="3174">
      <c r="A3174" s="295" t="n"/>
      <c r="B3174" s="14" t="n"/>
      <c r="C3174" s="15" t="n"/>
      <c r="D3174" s="15" t="n"/>
      <c r="E3174" s="15">
        <f>D3171*Setup!$B$5</f>
        <v/>
      </c>
      <c r="F3174" s="15">
        <f>D3171-E3171</f>
        <v/>
      </c>
      <c r="G3174" s="15" t="n"/>
      <c r="H3174" s="15" t="n"/>
      <c r="I3174" s="15" t="n"/>
      <c r="J3174" s="15">
        <f>C3171+F3171+G3171-I3171</f>
        <v/>
      </c>
      <c r="K3174" s="15" t="n"/>
      <c r="L3174" s="15">
        <f>K3171*Setup!$B$6</f>
        <v/>
      </c>
      <c r="M3174" s="15">
        <f>J3171-L3171</f>
        <v/>
      </c>
      <c r="N3174" s="21" t="n"/>
    </row>
    <row r="3175">
      <c r="A3175" s="295" t="n"/>
      <c r="B3175" s="14" t="n"/>
      <c r="C3175" s="15" t="n"/>
      <c r="D3175" s="15" t="n"/>
      <c r="E3175" s="15">
        <f>D3172*Setup!$B$5</f>
        <v/>
      </c>
      <c r="F3175" s="15">
        <f>D3172-E3172</f>
        <v/>
      </c>
      <c r="G3175" s="15" t="n"/>
      <c r="H3175" s="15" t="n"/>
      <c r="I3175" s="15" t="n"/>
      <c r="J3175" s="15">
        <f>C3172+F3172+G3172-I3172</f>
        <v/>
      </c>
      <c r="K3175" s="15" t="n"/>
      <c r="L3175" s="15">
        <f>K3172*Setup!$B$6</f>
        <v/>
      </c>
      <c r="M3175" s="15">
        <f>J3172-L3172</f>
        <v/>
      </c>
      <c r="N3175" s="21" t="n"/>
    </row>
    <row r="3176">
      <c r="A3176" s="295" t="n"/>
      <c r="B3176" s="14" t="n"/>
      <c r="C3176" s="15" t="n"/>
      <c r="D3176" s="15" t="n"/>
      <c r="E3176" s="15">
        <f>D3173*Setup!$B$5</f>
        <v/>
      </c>
      <c r="F3176" s="15">
        <f>D3173-E3173</f>
        <v/>
      </c>
      <c r="G3176" s="15" t="n"/>
      <c r="H3176" s="15" t="n"/>
      <c r="I3176" s="15" t="n"/>
      <c r="J3176" s="15">
        <f>C3173+F3173+G3173-I3173</f>
        <v/>
      </c>
      <c r="K3176" s="15" t="n"/>
      <c r="L3176" s="15">
        <f>K3173*Setup!$B$6</f>
        <v/>
      </c>
      <c r="M3176" s="15">
        <f>J3173-L3173</f>
        <v/>
      </c>
      <c r="N3176" s="21" t="n"/>
    </row>
    <row r="3177">
      <c r="A3177" s="295" t="n"/>
      <c r="B3177" s="14" t="n"/>
      <c r="C3177" s="15" t="n"/>
      <c r="D3177" s="15" t="n"/>
      <c r="E3177" s="15">
        <f>D3174*Setup!$B$5</f>
        <v/>
      </c>
      <c r="F3177" s="15">
        <f>D3174-E3174</f>
        <v/>
      </c>
      <c r="G3177" s="15" t="n"/>
      <c r="H3177" s="15" t="n"/>
      <c r="I3177" s="15" t="n"/>
      <c r="J3177" s="15">
        <f>C3174+F3174+G3174-I3174</f>
        <v/>
      </c>
      <c r="K3177" s="15" t="n"/>
      <c r="L3177" s="15">
        <f>K3174*Setup!$B$6</f>
        <v/>
      </c>
      <c r="M3177" s="15">
        <f>J3174-L3174</f>
        <v/>
      </c>
      <c r="N3177" s="21" t="n"/>
    </row>
    <row r="3178">
      <c r="A3178" s="295" t="n"/>
      <c r="B3178" s="14" t="n"/>
      <c r="C3178" s="15" t="n"/>
      <c r="D3178" s="15" t="n"/>
      <c r="E3178" s="15">
        <f>D3175*Setup!$B$5</f>
        <v/>
      </c>
      <c r="F3178" s="15">
        <f>D3175-E3175</f>
        <v/>
      </c>
      <c r="G3178" s="15" t="n"/>
      <c r="H3178" s="15" t="n"/>
      <c r="I3178" s="15" t="n"/>
      <c r="J3178" s="15">
        <f>C3175+F3175+G3175-I3175</f>
        <v/>
      </c>
      <c r="K3178" s="15" t="n"/>
      <c r="L3178" s="15">
        <f>K3175*Setup!$B$6</f>
        <v/>
      </c>
      <c r="M3178" s="15">
        <f>J3175-L3175</f>
        <v/>
      </c>
      <c r="N3178" s="21" t="n"/>
    </row>
    <row r="3179">
      <c r="A3179" s="295" t="n"/>
      <c r="B3179" s="14" t="n"/>
      <c r="C3179" s="15" t="n"/>
      <c r="D3179" s="15" t="n"/>
      <c r="E3179" s="15">
        <f>D3176*Setup!$B$5</f>
        <v/>
      </c>
      <c r="F3179" s="15">
        <f>D3176-E3176</f>
        <v/>
      </c>
      <c r="G3179" s="15" t="n"/>
      <c r="H3179" s="15" t="n"/>
      <c r="I3179" s="15" t="n"/>
      <c r="J3179" s="15">
        <f>C3176+F3176+G3176-I3176</f>
        <v/>
      </c>
      <c r="K3179" s="15" t="n"/>
      <c r="L3179" s="15">
        <f>K3176*Setup!$B$6</f>
        <v/>
      </c>
      <c r="M3179" s="15">
        <f>J3176-L3176</f>
        <v/>
      </c>
      <c r="N3179" s="21" t="n"/>
    </row>
    <row r="3180">
      <c r="A3180" s="295" t="n"/>
      <c r="B3180" s="14" t="n"/>
      <c r="C3180" s="15" t="n"/>
      <c r="D3180" s="15" t="n"/>
      <c r="E3180" s="15">
        <f>D3177*Setup!$B$5</f>
        <v/>
      </c>
      <c r="F3180" s="15">
        <f>D3177-E3177</f>
        <v/>
      </c>
      <c r="G3180" s="15" t="n"/>
      <c r="H3180" s="15" t="n"/>
      <c r="I3180" s="15" t="n"/>
      <c r="J3180" s="15">
        <f>C3177+F3177+G3177-I3177</f>
        <v/>
      </c>
      <c r="K3180" s="15" t="n"/>
      <c r="L3180" s="15">
        <f>K3177*Setup!$B$6</f>
        <v/>
      </c>
      <c r="M3180" s="15">
        <f>J3177-L3177</f>
        <v/>
      </c>
      <c r="N3180" s="21" t="n"/>
    </row>
    <row r="3181">
      <c r="A3181" s="295" t="n"/>
      <c r="B3181" s="14" t="n"/>
      <c r="C3181" s="15" t="n"/>
      <c r="D3181" s="15" t="n"/>
      <c r="E3181" s="15">
        <f>D3178*Setup!$B$5</f>
        <v/>
      </c>
      <c r="F3181" s="15">
        <f>D3178-E3178</f>
        <v/>
      </c>
      <c r="G3181" s="15" t="n"/>
      <c r="H3181" s="15" t="n"/>
      <c r="I3181" s="15" t="n"/>
      <c r="J3181" s="15">
        <f>C3178+F3178+G3178-I3178</f>
        <v/>
      </c>
      <c r="K3181" s="15" t="n"/>
      <c r="L3181" s="15">
        <f>K3178*Setup!$B$6</f>
        <v/>
      </c>
      <c r="M3181" s="15">
        <f>J3178-L3178</f>
        <v/>
      </c>
      <c r="N3181" s="21" t="n"/>
    </row>
    <row r="3182">
      <c r="A3182" s="295" t="n"/>
      <c r="B3182" s="14" t="n"/>
      <c r="C3182" s="15" t="n"/>
      <c r="D3182" s="15" t="n"/>
      <c r="E3182" s="15">
        <f>D3179*Setup!$B$5</f>
        <v/>
      </c>
      <c r="F3182" s="15">
        <f>D3179-E3179</f>
        <v/>
      </c>
      <c r="G3182" s="15" t="n"/>
      <c r="H3182" s="15" t="n"/>
      <c r="I3182" s="15" t="n"/>
      <c r="J3182" s="15">
        <f>C3179+F3179+G3179-I3179</f>
        <v/>
      </c>
      <c r="K3182" s="15" t="n"/>
      <c r="L3182" s="15">
        <f>K3179*Setup!$B$6</f>
        <v/>
      </c>
      <c r="M3182" s="15">
        <f>J3179-L3179</f>
        <v/>
      </c>
      <c r="N3182" s="21" t="n"/>
    </row>
    <row r="3183">
      <c r="A3183" s="295" t="n"/>
      <c r="B3183" s="14" t="n"/>
      <c r="C3183" s="15" t="n"/>
      <c r="D3183" s="15" t="n"/>
      <c r="E3183" s="15">
        <f>D3180*Setup!$B$5</f>
        <v/>
      </c>
      <c r="F3183" s="15">
        <f>D3180-E3180</f>
        <v/>
      </c>
      <c r="G3183" s="15" t="n"/>
      <c r="H3183" s="15" t="n"/>
      <c r="I3183" s="15" t="n"/>
      <c r="J3183" s="15">
        <f>C3180+F3180+G3180-I3180</f>
        <v/>
      </c>
      <c r="K3183" s="15" t="n"/>
      <c r="L3183" s="15">
        <f>K3180*Setup!$B$6</f>
        <v/>
      </c>
      <c r="M3183" s="15">
        <f>J3180-L3180</f>
        <v/>
      </c>
      <c r="N3183" s="21" t="n"/>
    </row>
    <row r="3184">
      <c r="A3184" s="295" t="n"/>
      <c r="B3184" s="14" t="n"/>
      <c r="C3184" s="15" t="n"/>
      <c r="D3184" s="15" t="n"/>
      <c r="E3184" s="15">
        <f>D3181*Setup!$B$5</f>
        <v/>
      </c>
      <c r="F3184" s="15">
        <f>D3181-E3181</f>
        <v/>
      </c>
      <c r="G3184" s="15" t="n"/>
      <c r="H3184" s="15" t="n"/>
      <c r="I3184" s="15" t="n"/>
      <c r="J3184" s="15">
        <f>C3181+F3181+G3181-I3181</f>
        <v/>
      </c>
      <c r="K3184" s="15" t="n"/>
      <c r="L3184" s="15">
        <f>K3181*Setup!$B$6</f>
        <v/>
      </c>
      <c r="M3184" s="15">
        <f>J3181-L3181</f>
        <v/>
      </c>
      <c r="N3184" s="21" t="n"/>
    </row>
    <row r="3185">
      <c r="A3185" s="295" t="n"/>
      <c r="B3185" s="14" t="n"/>
      <c r="C3185" s="15" t="n"/>
      <c r="D3185" s="15" t="n"/>
      <c r="E3185" s="15">
        <f>D3182*Setup!$B$5</f>
        <v/>
      </c>
      <c r="F3185" s="15">
        <f>D3182-E3182</f>
        <v/>
      </c>
      <c r="G3185" s="15" t="n"/>
      <c r="H3185" s="15" t="n"/>
      <c r="I3185" s="15" t="n"/>
      <c r="J3185" s="15">
        <f>C3182+F3182+G3182-I3182</f>
        <v/>
      </c>
      <c r="K3185" s="15" t="n"/>
      <c r="L3185" s="15">
        <f>K3182*Setup!$B$6</f>
        <v/>
      </c>
      <c r="M3185" s="15">
        <f>J3182-L3182</f>
        <v/>
      </c>
      <c r="N3185" s="21" t="n"/>
    </row>
    <row r="3186">
      <c r="A3186" s="295" t="n"/>
      <c r="B3186" s="14" t="n"/>
      <c r="C3186" s="15" t="n"/>
      <c r="D3186" s="15" t="n"/>
      <c r="E3186" s="15">
        <f>D3183*Setup!$B$5</f>
        <v/>
      </c>
      <c r="F3186" s="15">
        <f>D3183-E3183</f>
        <v/>
      </c>
      <c r="G3186" s="15" t="n"/>
      <c r="H3186" s="15" t="n"/>
      <c r="I3186" s="15" t="n"/>
      <c r="J3186" s="15">
        <f>C3183+F3183+G3183-I3183</f>
        <v/>
      </c>
      <c r="K3186" s="15" t="n"/>
      <c r="L3186" s="15">
        <f>K3183*Setup!$B$6</f>
        <v/>
      </c>
      <c r="M3186" s="15">
        <f>J3183-L3183</f>
        <v/>
      </c>
      <c r="N3186" s="21" t="n"/>
    </row>
    <row r="3187">
      <c r="A3187" s="295" t="n"/>
      <c r="B3187" s="14" t="n"/>
      <c r="C3187" s="15" t="n"/>
      <c r="D3187" s="15" t="n"/>
      <c r="E3187" s="15">
        <f>D3184*Setup!$B$5</f>
        <v/>
      </c>
      <c r="F3187" s="15">
        <f>D3184-E3184</f>
        <v/>
      </c>
      <c r="G3187" s="15" t="n"/>
      <c r="H3187" s="15" t="n"/>
      <c r="I3187" s="15" t="n"/>
      <c r="J3187" s="15">
        <f>C3184+F3184+G3184-I3184</f>
        <v/>
      </c>
      <c r="K3187" s="15" t="n"/>
      <c r="L3187" s="15">
        <f>K3184*Setup!$B$6</f>
        <v/>
      </c>
      <c r="M3187" s="15">
        <f>J3184-L3184</f>
        <v/>
      </c>
      <c r="N3187" s="21" t="n"/>
    </row>
    <row r="3188">
      <c r="A3188" s="295" t="n"/>
      <c r="B3188" s="14" t="n"/>
      <c r="C3188" s="15" t="n"/>
      <c r="D3188" s="15" t="n"/>
      <c r="E3188" s="15">
        <f>D3185*Setup!$B$5</f>
        <v/>
      </c>
      <c r="F3188" s="15">
        <f>D3185-E3185</f>
        <v/>
      </c>
      <c r="G3188" s="15" t="n"/>
      <c r="H3188" s="15" t="n"/>
      <c r="I3188" s="15" t="n"/>
      <c r="J3188" s="15">
        <f>C3185+F3185+G3185-I3185</f>
        <v/>
      </c>
      <c r="K3188" s="15" t="n"/>
      <c r="L3188" s="15">
        <f>K3185*Setup!$B$6</f>
        <v/>
      </c>
      <c r="M3188" s="15">
        <f>J3185-L3185</f>
        <v/>
      </c>
      <c r="N3188" s="21" t="n"/>
    </row>
    <row r="3189">
      <c r="A3189" s="295" t="n"/>
      <c r="B3189" s="14" t="n"/>
      <c r="C3189" s="15" t="n"/>
      <c r="D3189" s="15" t="n"/>
      <c r="E3189" s="15">
        <f>D3186*Setup!$B$5</f>
        <v/>
      </c>
      <c r="F3189" s="15">
        <f>D3186-E3186</f>
        <v/>
      </c>
      <c r="G3189" s="15" t="n"/>
      <c r="H3189" s="15" t="n"/>
      <c r="I3189" s="15" t="n"/>
      <c r="J3189" s="15">
        <f>C3186+F3186+G3186-I3186</f>
        <v/>
      </c>
      <c r="K3189" s="15" t="n"/>
      <c r="L3189" s="15">
        <f>K3186*Setup!$B$6</f>
        <v/>
      </c>
      <c r="M3189" s="15">
        <f>J3186-L3186</f>
        <v/>
      </c>
      <c r="N3189" s="21" t="n"/>
    </row>
    <row r="3190">
      <c r="A3190" s="295" t="n"/>
      <c r="B3190" s="14" t="n"/>
      <c r="C3190" s="15" t="n"/>
      <c r="D3190" s="15" t="n"/>
      <c r="E3190" s="15">
        <f>D3187*Setup!$B$5</f>
        <v/>
      </c>
      <c r="F3190" s="15">
        <f>D3187-E3187</f>
        <v/>
      </c>
      <c r="G3190" s="15" t="n"/>
      <c r="H3190" s="15" t="n"/>
      <c r="I3190" s="15" t="n"/>
      <c r="J3190" s="15">
        <f>C3187+F3187+G3187-I3187</f>
        <v/>
      </c>
      <c r="K3190" s="15" t="n"/>
      <c r="L3190" s="15">
        <f>K3187*Setup!$B$6</f>
        <v/>
      </c>
      <c r="M3190" s="15">
        <f>J3187-L3187</f>
        <v/>
      </c>
      <c r="N3190" s="21" t="n"/>
    </row>
    <row r="3191">
      <c r="A3191" s="295" t="n"/>
      <c r="B3191" s="14" t="n"/>
      <c r="C3191" s="15" t="n"/>
      <c r="D3191" s="15" t="n"/>
      <c r="E3191" s="15">
        <f>D3188*Setup!$B$5</f>
        <v/>
      </c>
      <c r="F3191" s="15">
        <f>D3188-E3188</f>
        <v/>
      </c>
      <c r="G3191" s="15" t="n"/>
      <c r="H3191" s="15" t="n"/>
      <c r="I3191" s="15" t="n"/>
      <c r="J3191" s="15">
        <f>C3188+F3188+G3188-I3188</f>
        <v/>
      </c>
      <c r="K3191" s="15" t="n"/>
      <c r="L3191" s="15">
        <f>K3188*Setup!$B$6</f>
        <v/>
      </c>
      <c r="M3191" s="15">
        <f>J3188-L3188</f>
        <v/>
      </c>
      <c r="N3191" s="21" t="n"/>
    </row>
    <row r="3192">
      <c r="A3192" s="295" t="n"/>
      <c r="B3192" s="14" t="n"/>
      <c r="C3192" s="15" t="n"/>
      <c r="D3192" s="15" t="n"/>
      <c r="E3192" s="15">
        <f>D3189*Setup!$B$5</f>
        <v/>
      </c>
      <c r="F3192" s="15">
        <f>D3189-E3189</f>
        <v/>
      </c>
      <c r="G3192" s="15" t="n"/>
      <c r="H3192" s="15" t="n"/>
      <c r="I3192" s="15" t="n"/>
      <c r="J3192" s="15">
        <f>C3189+F3189+G3189-I3189</f>
        <v/>
      </c>
      <c r="K3192" s="15" t="n"/>
      <c r="L3192" s="15">
        <f>K3189*Setup!$B$6</f>
        <v/>
      </c>
      <c r="M3192" s="15">
        <f>J3189-L3189</f>
        <v/>
      </c>
      <c r="N3192" s="21" t="n"/>
    </row>
    <row r="3193">
      <c r="A3193" s="295" t="n"/>
      <c r="B3193" s="14" t="n"/>
      <c r="C3193" s="15" t="n"/>
      <c r="D3193" s="15" t="n"/>
      <c r="E3193" s="15">
        <f>D3190*Setup!$B$5</f>
        <v/>
      </c>
      <c r="F3193" s="15">
        <f>D3190-E3190</f>
        <v/>
      </c>
      <c r="G3193" s="15" t="n"/>
      <c r="H3193" s="15" t="n"/>
      <c r="I3193" s="15" t="n"/>
      <c r="J3193" s="15">
        <f>C3190+F3190+G3190-I3190</f>
        <v/>
      </c>
      <c r="K3193" s="15" t="n"/>
      <c r="L3193" s="15">
        <f>K3190*Setup!$B$6</f>
        <v/>
      </c>
      <c r="M3193" s="15">
        <f>J3190-L3190</f>
        <v/>
      </c>
      <c r="N3193" s="21" t="n"/>
    </row>
    <row r="3194">
      <c r="A3194" s="295" t="n"/>
      <c r="B3194" s="14" t="n"/>
      <c r="C3194" s="15" t="n"/>
      <c r="D3194" s="15" t="n"/>
      <c r="E3194" s="15">
        <f>D3191*Setup!$B$5</f>
        <v/>
      </c>
      <c r="F3194" s="15">
        <f>D3191-E3191</f>
        <v/>
      </c>
      <c r="G3194" s="15" t="n"/>
      <c r="H3194" s="15" t="n"/>
      <c r="I3194" s="15" t="n"/>
      <c r="J3194" s="15">
        <f>C3191+F3191+G3191-I3191</f>
        <v/>
      </c>
      <c r="K3194" s="15" t="n"/>
      <c r="L3194" s="15">
        <f>K3191*Setup!$B$6</f>
        <v/>
      </c>
      <c r="M3194" s="15">
        <f>J3191-L3191</f>
        <v/>
      </c>
      <c r="N3194" s="21" t="n"/>
    </row>
    <row r="3195">
      <c r="A3195" s="295" t="n"/>
      <c r="B3195" s="14" t="n"/>
      <c r="C3195" s="15" t="n"/>
      <c r="D3195" s="15" t="n"/>
      <c r="E3195" s="15">
        <f>D3192*Setup!$B$5</f>
        <v/>
      </c>
      <c r="F3195" s="15">
        <f>D3192-E3192</f>
        <v/>
      </c>
      <c r="G3195" s="15" t="n"/>
      <c r="H3195" s="15" t="n"/>
      <c r="I3195" s="15" t="n"/>
      <c r="J3195" s="15">
        <f>C3192+F3192+G3192-I3192</f>
        <v/>
      </c>
      <c r="K3195" s="15" t="n"/>
      <c r="L3195" s="15">
        <f>K3192*Setup!$B$6</f>
        <v/>
      </c>
      <c r="M3195" s="15">
        <f>J3192-L3192</f>
        <v/>
      </c>
      <c r="N3195" s="21" t="n"/>
    </row>
    <row r="3196">
      <c r="A3196" s="295" t="n"/>
      <c r="B3196" s="14" t="n"/>
      <c r="C3196" s="15" t="n"/>
      <c r="D3196" s="15" t="n"/>
      <c r="E3196" s="15">
        <f>D3193*Setup!$B$5</f>
        <v/>
      </c>
      <c r="F3196" s="15">
        <f>D3193-E3193</f>
        <v/>
      </c>
      <c r="G3196" s="15" t="n"/>
      <c r="H3196" s="15" t="n"/>
      <c r="I3196" s="15" t="n"/>
      <c r="J3196" s="15">
        <f>C3193+F3193+G3193-I3193</f>
        <v/>
      </c>
      <c r="K3196" s="15" t="n"/>
      <c r="L3196" s="15">
        <f>K3193*Setup!$B$6</f>
        <v/>
      </c>
      <c r="M3196" s="15">
        <f>J3193-L3193</f>
        <v/>
      </c>
      <c r="N3196" s="21" t="n"/>
    </row>
    <row r="3197">
      <c r="A3197" s="295" t="n"/>
      <c r="B3197" s="14" t="n"/>
      <c r="C3197" s="15" t="n"/>
      <c r="D3197" s="15" t="n"/>
      <c r="E3197" s="15">
        <f>D3194*Setup!$B$5</f>
        <v/>
      </c>
      <c r="F3197" s="15">
        <f>D3194-E3194</f>
        <v/>
      </c>
      <c r="G3197" s="15" t="n"/>
      <c r="H3197" s="15" t="n"/>
      <c r="I3197" s="15" t="n"/>
      <c r="J3197" s="15">
        <f>C3194+F3194+G3194-I3194</f>
        <v/>
      </c>
      <c r="K3197" s="15" t="n"/>
      <c r="L3197" s="15">
        <f>K3194*Setup!$B$6</f>
        <v/>
      </c>
      <c r="M3197" s="15">
        <f>J3194-L3194</f>
        <v/>
      </c>
      <c r="N3197" s="21" t="n"/>
    </row>
    <row r="3198">
      <c r="A3198" s="295" t="n"/>
      <c r="B3198" s="14" t="n"/>
      <c r="C3198" s="15" t="n"/>
      <c r="D3198" s="15" t="n"/>
      <c r="E3198" s="15">
        <f>D3195*Setup!$B$5</f>
        <v/>
      </c>
      <c r="F3198" s="15">
        <f>D3195-E3195</f>
        <v/>
      </c>
      <c r="G3198" s="15" t="n"/>
      <c r="H3198" s="15" t="n"/>
      <c r="I3198" s="15" t="n"/>
      <c r="J3198" s="15">
        <f>C3195+F3195+G3195-I3195</f>
        <v/>
      </c>
      <c r="K3198" s="15" t="n"/>
      <c r="L3198" s="15">
        <f>K3195*Setup!$B$6</f>
        <v/>
      </c>
      <c r="M3198" s="15">
        <f>J3195-L3195</f>
        <v/>
      </c>
      <c r="N3198" s="21" t="n"/>
    </row>
    <row r="3199">
      <c r="A3199" s="295" t="n"/>
      <c r="B3199" s="14" t="n"/>
      <c r="C3199" s="15" t="n"/>
      <c r="D3199" s="15" t="n"/>
      <c r="E3199" s="15">
        <f>D3196*Setup!$B$5</f>
        <v/>
      </c>
      <c r="F3199" s="15">
        <f>D3196-E3196</f>
        <v/>
      </c>
      <c r="G3199" s="15" t="n"/>
      <c r="H3199" s="15" t="n"/>
      <c r="I3199" s="15" t="n"/>
      <c r="J3199" s="15">
        <f>C3196+F3196+G3196-I3196</f>
        <v/>
      </c>
      <c r="K3199" s="15" t="n"/>
      <c r="L3199" s="15">
        <f>K3196*Setup!$B$6</f>
        <v/>
      </c>
      <c r="M3199" s="15">
        <f>J3196-L3196</f>
        <v/>
      </c>
      <c r="N3199" s="21" t="n"/>
    </row>
    <row r="3200">
      <c r="A3200" s="295" t="n"/>
      <c r="B3200" s="14" t="n"/>
      <c r="C3200" s="15" t="n"/>
      <c r="D3200" s="15" t="n"/>
      <c r="E3200" s="15">
        <f>D3197*Setup!$B$5</f>
        <v/>
      </c>
      <c r="F3200" s="15">
        <f>D3197-E3197</f>
        <v/>
      </c>
      <c r="G3200" s="15" t="n"/>
      <c r="H3200" s="15" t="n"/>
      <c r="I3200" s="15" t="n"/>
      <c r="J3200" s="15">
        <f>C3197+F3197+G3197-I3197</f>
        <v/>
      </c>
      <c r="K3200" s="15" t="n"/>
      <c r="L3200" s="15">
        <f>K3197*Setup!$B$6</f>
        <v/>
      </c>
      <c r="M3200" s="15">
        <f>J3197-L3197</f>
        <v/>
      </c>
      <c r="N3200" s="21" t="n"/>
    </row>
    <row r="3201">
      <c r="A3201" s="295" t="n"/>
      <c r="B3201" s="14" t="n"/>
      <c r="C3201" s="15" t="n"/>
      <c r="D3201" s="15" t="n"/>
      <c r="E3201" s="15">
        <f>D3198*Setup!$B$5</f>
        <v/>
      </c>
      <c r="F3201" s="15">
        <f>D3198-E3198</f>
        <v/>
      </c>
      <c r="G3201" s="15" t="n"/>
      <c r="H3201" s="15" t="n"/>
      <c r="I3201" s="15" t="n"/>
      <c r="J3201" s="15">
        <f>C3198+F3198+G3198-I3198</f>
        <v/>
      </c>
      <c r="K3201" s="15" t="n"/>
      <c r="L3201" s="15">
        <f>K3198*Setup!$B$6</f>
        <v/>
      </c>
      <c r="M3201" s="15">
        <f>J3198-L3198</f>
        <v/>
      </c>
      <c r="N3201" s="21" t="n"/>
    </row>
    <row r="3202">
      <c r="A3202" s="295" t="n"/>
      <c r="B3202" s="14" t="n"/>
      <c r="C3202" s="15" t="n"/>
      <c r="D3202" s="15" t="n"/>
      <c r="E3202" s="15">
        <f>D3199*Setup!$B$5</f>
        <v/>
      </c>
      <c r="F3202" s="15">
        <f>D3199-E3199</f>
        <v/>
      </c>
      <c r="G3202" s="15" t="n"/>
      <c r="H3202" s="15" t="n"/>
      <c r="I3202" s="15" t="n"/>
      <c r="J3202" s="15">
        <f>C3199+F3199+G3199-I3199</f>
        <v/>
      </c>
      <c r="K3202" s="15" t="n"/>
      <c r="L3202" s="15">
        <f>K3199*Setup!$B$6</f>
        <v/>
      </c>
      <c r="M3202" s="15">
        <f>J3199-L3199</f>
        <v/>
      </c>
      <c r="N3202" s="21" t="n"/>
    </row>
    <row r="3203">
      <c r="A3203" s="295" t="n"/>
      <c r="B3203" s="14" t="n"/>
      <c r="C3203" s="15" t="n"/>
      <c r="D3203" s="15" t="n"/>
      <c r="E3203" s="15">
        <f>D3200*Setup!$B$5</f>
        <v/>
      </c>
      <c r="F3203" s="15">
        <f>D3200-E3200</f>
        <v/>
      </c>
      <c r="G3203" s="15" t="n"/>
      <c r="H3203" s="15" t="n"/>
      <c r="I3203" s="15" t="n"/>
      <c r="J3203" s="15">
        <f>C3200+F3200+G3200-I3200</f>
        <v/>
      </c>
      <c r="K3203" s="15" t="n"/>
      <c r="L3203" s="15">
        <f>K3200*Setup!$B$6</f>
        <v/>
      </c>
      <c r="M3203" s="15">
        <f>J3200-L3200</f>
        <v/>
      </c>
      <c r="N3203" s="21" t="n"/>
    </row>
    <row r="3204">
      <c r="A3204" s="295" t="n"/>
      <c r="B3204" s="14" t="n"/>
      <c r="C3204" s="15" t="n"/>
      <c r="D3204" s="15" t="n"/>
      <c r="E3204" s="15">
        <f>D3201*Setup!$B$5</f>
        <v/>
      </c>
      <c r="F3204" s="15">
        <f>D3201-E3201</f>
        <v/>
      </c>
      <c r="G3204" s="15" t="n"/>
      <c r="H3204" s="15" t="n"/>
      <c r="I3204" s="15" t="n"/>
      <c r="J3204" s="15">
        <f>C3201+F3201+G3201-I3201</f>
        <v/>
      </c>
      <c r="K3204" s="15" t="n"/>
      <c r="L3204" s="15">
        <f>K3201*Setup!$B$6</f>
        <v/>
      </c>
      <c r="M3204" s="15">
        <f>J3201-L3201</f>
        <v/>
      </c>
      <c r="N3204" s="21" t="n"/>
    </row>
    <row r="3205">
      <c r="A3205" s="295" t="n"/>
      <c r="B3205" s="14" t="n"/>
      <c r="C3205" s="15" t="n"/>
      <c r="D3205" s="15" t="n"/>
      <c r="E3205" s="15">
        <f>D3202*Setup!$B$5</f>
        <v/>
      </c>
      <c r="F3205" s="15">
        <f>D3202-E3202</f>
        <v/>
      </c>
      <c r="G3205" s="15" t="n"/>
      <c r="H3205" s="15" t="n"/>
      <c r="I3205" s="15" t="n"/>
      <c r="J3205" s="15">
        <f>C3202+F3202+G3202-I3202</f>
        <v/>
      </c>
      <c r="K3205" s="15" t="n"/>
      <c r="L3205" s="15">
        <f>K3202*Setup!$B$6</f>
        <v/>
      </c>
      <c r="M3205" s="15">
        <f>J3202-L3202</f>
        <v/>
      </c>
      <c r="N3205" s="21" t="n"/>
    </row>
    <row r="3206">
      <c r="A3206" s="295" t="n"/>
      <c r="B3206" s="14" t="n"/>
      <c r="C3206" s="15" t="n"/>
      <c r="D3206" s="15" t="n"/>
      <c r="E3206" s="15">
        <f>D3203*Setup!$B$5</f>
        <v/>
      </c>
      <c r="F3206" s="15">
        <f>D3203-E3203</f>
        <v/>
      </c>
      <c r="G3206" s="15" t="n"/>
      <c r="H3206" s="15" t="n"/>
      <c r="I3206" s="15" t="n"/>
      <c r="J3206" s="15">
        <f>C3203+F3203+G3203-I3203</f>
        <v/>
      </c>
      <c r="K3206" s="15" t="n"/>
      <c r="L3206" s="15">
        <f>K3203*Setup!$B$6</f>
        <v/>
      </c>
      <c r="M3206" s="15">
        <f>J3203-L3203</f>
        <v/>
      </c>
      <c r="N3206" s="21" t="n"/>
    </row>
    <row r="3207">
      <c r="A3207" s="295" t="n"/>
      <c r="B3207" s="14" t="n"/>
      <c r="C3207" s="15" t="n"/>
      <c r="D3207" s="15" t="n"/>
      <c r="E3207" s="15">
        <f>D3204*Setup!$B$5</f>
        <v/>
      </c>
      <c r="F3207" s="15">
        <f>D3204-E3204</f>
        <v/>
      </c>
      <c r="G3207" s="15" t="n"/>
      <c r="H3207" s="15" t="n"/>
      <c r="I3207" s="15" t="n"/>
      <c r="J3207" s="15">
        <f>C3204+F3204+G3204-I3204</f>
        <v/>
      </c>
      <c r="K3207" s="15" t="n"/>
      <c r="L3207" s="15">
        <f>K3204*Setup!$B$6</f>
        <v/>
      </c>
      <c r="M3207" s="15">
        <f>J3204-L3204</f>
        <v/>
      </c>
      <c r="N3207" s="21" t="n"/>
    </row>
    <row r="3208">
      <c r="A3208" s="295" t="n"/>
      <c r="B3208" s="14" t="n"/>
      <c r="C3208" s="15" t="n"/>
      <c r="D3208" s="15" t="n"/>
      <c r="E3208" s="15">
        <f>D3205*Setup!$B$5</f>
        <v/>
      </c>
      <c r="F3208" s="15">
        <f>D3205-E3205</f>
        <v/>
      </c>
      <c r="G3208" s="15" t="n"/>
      <c r="H3208" s="15" t="n"/>
      <c r="I3208" s="15" t="n"/>
      <c r="J3208" s="15">
        <f>C3205+F3205+G3205-I3205</f>
        <v/>
      </c>
      <c r="K3208" s="15" t="n"/>
      <c r="L3208" s="15">
        <f>K3205*Setup!$B$6</f>
        <v/>
      </c>
      <c r="M3208" s="15">
        <f>J3205-L3205</f>
        <v/>
      </c>
      <c r="N3208" s="21" t="n"/>
    </row>
    <row r="3209">
      <c r="A3209" s="295" t="n"/>
      <c r="B3209" s="14" t="n"/>
      <c r="C3209" s="15" t="n"/>
      <c r="D3209" s="15" t="n"/>
      <c r="E3209" s="15">
        <f>D3206*Setup!$B$5</f>
        <v/>
      </c>
      <c r="F3209" s="15">
        <f>D3206-E3206</f>
        <v/>
      </c>
      <c r="G3209" s="15" t="n"/>
      <c r="H3209" s="15" t="n"/>
      <c r="I3209" s="15" t="n"/>
      <c r="J3209" s="15">
        <f>C3206+F3206+G3206-I3206</f>
        <v/>
      </c>
      <c r="K3209" s="15" t="n"/>
      <c r="L3209" s="15">
        <f>K3206*Setup!$B$6</f>
        <v/>
      </c>
      <c r="M3209" s="15">
        <f>J3206-L3206</f>
        <v/>
      </c>
      <c r="N3209" s="21" t="n"/>
    </row>
    <row r="3210">
      <c r="A3210" s="295" t="n"/>
      <c r="B3210" s="14" t="n"/>
      <c r="C3210" s="15" t="n"/>
      <c r="D3210" s="15" t="n"/>
      <c r="E3210" s="15">
        <f>D3207*Setup!$B$5</f>
        <v/>
      </c>
      <c r="F3210" s="15">
        <f>D3207-E3207</f>
        <v/>
      </c>
      <c r="G3210" s="15" t="n"/>
      <c r="H3210" s="15" t="n"/>
      <c r="I3210" s="15" t="n"/>
      <c r="J3210" s="15">
        <f>C3207+F3207+G3207-I3207</f>
        <v/>
      </c>
      <c r="K3210" s="15" t="n"/>
      <c r="L3210" s="15">
        <f>K3207*Setup!$B$6</f>
        <v/>
      </c>
      <c r="M3210" s="15">
        <f>J3207-L3207</f>
        <v/>
      </c>
      <c r="N3210" s="21" t="n"/>
    </row>
    <row r="3211">
      <c r="A3211" s="295" t="n"/>
      <c r="B3211" s="14" t="n"/>
      <c r="C3211" s="15" t="n"/>
      <c r="D3211" s="15" t="n"/>
      <c r="E3211" s="15">
        <f>D3208*Setup!$B$5</f>
        <v/>
      </c>
      <c r="F3211" s="15">
        <f>D3208-E3208</f>
        <v/>
      </c>
      <c r="G3211" s="15" t="n"/>
      <c r="H3211" s="15" t="n"/>
      <c r="I3211" s="15" t="n"/>
      <c r="J3211" s="15">
        <f>C3208+F3208+G3208-I3208</f>
        <v/>
      </c>
      <c r="K3211" s="15" t="n"/>
      <c r="L3211" s="15">
        <f>K3208*Setup!$B$6</f>
        <v/>
      </c>
      <c r="M3211" s="15">
        <f>J3208-L3208</f>
        <v/>
      </c>
      <c r="N3211" s="21" t="n"/>
    </row>
    <row r="3212">
      <c r="A3212" s="295" t="n"/>
      <c r="B3212" s="14" t="n"/>
      <c r="C3212" s="15" t="n"/>
      <c r="D3212" s="15" t="n"/>
      <c r="E3212" s="15">
        <f>D3209*Setup!$B$5</f>
        <v/>
      </c>
      <c r="F3212" s="15">
        <f>D3209-E3209</f>
        <v/>
      </c>
      <c r="G3212" s="15" t="n"/>
      <c r="H3212" s="15" t="n"/>
      <c r="I3212" s="15" t="n"/>
      <c r="J3212" s="15">
        <f>C3209+F3209+G3209-I3209</f>
        <v/>
      </c>
      <c r="K3212" s="15" t="n"/>
      <c r="L3212" s="15">
        <f>K3209*Setup!$B$6</f>
        <v/>
      </c>
      <c r="M3212" s="15">
        <f>J3209-L3209</f>
        <v/>
      </c>
      <c r="N3212" s="21" t="n"/>
    </row>
    <row r="3213">
      <c r="A3213" s="295" t="n"/>
      <c r="B3213" s="14" t="n"/>
      <c r="C3213" s="15" t="n"/>
      <c r="D3213" s="15" t="n"/>
      <c r="E3213" s="15">
        <f>D3210*Setup!$B$5</f>
        <v/>
      </c>
      <c r="F3213" s="15">
        <f>D3210-E3210</f>
        <v/>
      </c>
      <c r="G3213" s="15" t="n"/>
      <c r="H3213" s="15" t="n"/>
      <c r="I3213" s="15" t="n"/>
      <c r="J3213" s="15">
        <f>C3210+F3210+G3210-I3210</f>
        <v/>
      </c>
      <c r="K3213" s="15" t="n"/>
      <c r="L3213" s="15">
        <f>K3210*Setup!$B$6</f>
        <v/>
      </c>
      <c r="M3213" s="15">
        <f>J3210-L3210</f>
        <v/>
      </c>
      <c r="N3213" s="21" t="n"/>
    </row>
    <row r="3214">
      <c r="A3214" s="295" t="n"/>
      <c r="B3214" s="14" t="n"/>
      <c r="C3214" s="15" t="n"/>
      <c r="D3214" s="15" t="n"/>
      <c r="E3214" s="15">
        <f>D3211*Setup!$B$5</f>
        <v/>
      </c>
      <c r="F3214" s="15">
        <f>D3211-E3211</f>
        <v/>
      </c>
      <c r="G3214" s="15" t="n"/>
      <c r="H3214" s="15" t="n"/>
      <c r="I3214" s="15" t="n"/>
      <c r="J3214" s="15">
        <f>C3211+F3211+G3211-I3211</f>
        <v/>
      </c>
      <c r="K3214" s="15" t="n"/>
      <c r="L3214" s="15">
        <f>K3211*Setup!$B$6</f>
        <v/>
      </c>
      <c r="M3214" s="15">
        <f>J3211-L3211</f>
        <v/>
      </c>
      <c r="N3214" s="21" t="n"/>
    </row>
    <row r="3215">
      <c r="A3215" s="295" t="n"/>
      <c r="B3215" s="14" t="n"/>
      <c r="C3215" s="15" t="n"/>
      <c r="D3215" s="15" t="n"/>
      <c r="E3215" s="15">
        <f>D3212*Setup!$B$5</f>
        <v/>
      </c>
      <c r="F3215" s="15">
        <f>D3212-E3212</f>
        <v/>
      </c>
      <c r="G3215" s="15" t="n"/>
      <c r="H3215" s="15" t="n"/>
      <c r="I3215" s="15" t="n"/>
      <c r="J3215" s="15">
        <f>C3212+F3212+G3212-I3212</f>
        <v/>
      </c>
      <c r="K3215" s="15" t="n"/>
      <c r="L3215" s="15">
        <f>K3212*Setup!$B$6</f>
        <v/>
      </c>
      <c r="M3215" s="15">
        <f>J3212-L3212</f>
        <v/>
      </c>
      <c r="N3215" s="21" t="n"/>
    </row>
    <row r="3216">
      <c r="A3216" s="295" t="n"/>
      <c r="B3216" s="14" t="n"/>
      <c r="C3216" s="15" t="n"/>
      <c r="D3216" s="15" t="n"/>
      <c r="E3216" s="15">
        <f>D3213*Setup!$B$5</f>
        <v/>
      </c>
      <c r="F3216" s="15">
        <f>D3213-E3213</f>
        <v/>
      </c>
      <c r="G3216" s="15" t="n"/>
      <c r="H3216" s="15" t="n"/>
      <c r="I3216" s="15" t="n"/>
      <c r="J3216" s="15">
        <f>C3213+F3213+G3213-I3213</f>
        <v/>
      </c>
      <c r="K3216" s="15" t="n"/>
      <c r="L3216" s="15">
        <f>K3213*Setup!$B$6</f>
        <v/>
      </c>
      <c r="M3216" s="15">
        <f>J3213-L3213</f>
        <v/>
      </c>
      <c r="N3216" s="21" t="n"/>
    </row>
    <row r="3217">
      <c r="A3217" s="295" t="n"/>
      <c r="B3217" s="14" t="n"/>
      <c r="C3217" s="15" t="n"/>
      <c r="D3217" s="15" t="n"/>
      <c r="E3217" s="15">
        <f>D3214*Setup!$B$5</f>
        <v/>
      </c>
      <c r="F3217" s="15">
        <f>D3214-E3214</f>
        <v/>
      </c>
      <c r="G3217" s="15" t="n"/>
      <c r="H3217" s="15" t="n"/>
      <c r="I3217" s="15" t="n"/>
      <c r="J3217" s="15">
        <f>C3214+F3214+G3214-I3214</f>
        <v/>
      </c>
      <c r="K3217" s="15" t="n"/>
      <c r="L3217" s="15">
        <f>K3214*Setup!$B$6</f>
        <v/>
      </c>
      <c r="M3217" s="15">
        <f>J3214-L3214</f>
        <v/>
      </c>
      <c r="N3217" s="21" t="n"/>
    </row>
    <row r="3218">
      <c r="A3218" s="295" t="n"/>
      <c r="B3218" s="14" t="n"/>
      <c r="C3218" s="15" t="n"/>
      <c r="D3218" s="15" t="n"/>
      <c r="E3218" s="15">
        <f>D3215*Setup!$B$5</f>
        <v/>
      </c>
      <c r="F3218" s="15">
        <f>D3215-E3215</f>
        <v/>
      </c>
      <c r="G3218" s="15" t="n"/>
      <c r="H3218" s="15" t="n"/>
      <c r="I3218" s="15" t="n"/>
      <c r="J3218" s="15">
        <f>C3215+F3215+G3215-I3215</f>
        <v/>
      </c>
      <c r="K3218" s="15" t="n"/>
      <c r="L3218" s="15">
        <f>K3215*Setup!$B$6</f>
        <v/>
      </c>
      <c r="M3218" s="15">
        <f>J3215-L3215</f>
        <v/>
      </c>
      <c r="N3218" s="21" t="n"/>
    </row>
    <row r="3219">
      <c r="A3219" s="295" t="n"/>
      <c r="B3219" s="14" t="n"/>
      <c r="C3219" s="15" t="n"/>
      <c r="D3219" s="15" t="n"/>
      <c r="E3219" s="15">
        <f>D3216*Setup!$B$5</f>
        <v/>
      </c>
      <c r="F3219" s="15">
        <f>D3216-E3216</f>
        <v/>
      </c>
      <c r="G3219" s="15" t="n"/>
      <c r="H3219" s="15" t="n"/>
      <c r="I3219" s="15" t="n"/>
      <c r="J3219" s="15">
        <f>C3216+F3216+G3216-I3216</f>
        <v/>
      </c>
      <c r="K3219" s="15" t="n"/>
      <c r="L3219" s="15">
        <f>K3216*Setup!$B$6</f>
        <v/>
      </c>
      <c r="M3219" s="15">
        <f>J3216-L3216</f>
        <v/>
      </c>
      <c r="N3219" s="21" t="n"/>
    </row>
    <row r="3220">
      <c r="A3220" s="295" t="n"/>
      <c r="B3220" s="14" t="n"/>
      <c r="C3220" s="15" t="n"/>
      <c r="D3220" s="15" t="n"/>
      <c r="E3220" s="15">
        <f>D3217*Setup!$B$5</f>
        <v/>
      </c>
      <c r="F3220" s="15">
        <f>D3217-E3217</f>
        <v/>
      </c>
      <c r="G3220" s="15" t="n"/>
      <c r="H3220" s="15" t="n"/>
      <c r="I3220" s="15" t="n"/>
      <c r="J3220" s="15">
        <f>C3217+F3217+G3217-I3217</f>
        <v/>
      </c>
      <c r="K3220" s="15" t="n"/>
      <c r="L3220" s="15">
        <f>K3217*Setup!$B$6</f>
        <v/>
      </c>
      <c r="M3220" s="15">
        <f>J3217-L3217</f>
        <v/>
      </c>
      <c r="N3220" s="21" t="n"/>
    </row>
    <row r="3221">
      <c r="A3221" s="295" t="n"/>
      <c r="B3221" s="14" t="n"/>
      <c r="C3221" s="15" t="n"/>
      <c r="D3221" s="15" t="n"/>
      <c r="E3221" s="15">
        <f>D3218*Setup!$B$5</f>
        <v/>
      </c>
      <c r="F3221" s="15">
        <f>D3218-E3218</f>
        <v/>
      </c>
      <c r="G3221" s="15" t="n"/>
      <c r="H3221" s="15" t="n"/>
      <c r="I3221" s="15" t="n"/>
      <c r="J3221" s="15">
        <f>C3218+F3218+G3218-I3218</f>
        <v/>
      </c>
      <c r="K3221" s="15" t="n"/>
      <c r="L3221" s="15">
        <f>K3218*Setup!$B$6</f>
        <v/>
      </c>
      <c r="M3221" s="15">
        <f>J3218-L3218</f>
        <v/>
      </c>
      <c r="N3221" s="21" t="n"/>
    </row>
    <row r="3222">
      <c r="A3222" s="295" t="n"/>
      <c r="B3222" s="14" t="n"/>
      <c r="C3222" s="15" t="n"/>
      <c r="D3222" s="15" t="n"/>
      <c r="E3222" s="15">
        <f>D3219*Setup!$B$5</f>
        <v/>
      </c>
      <c r="F3222" s="15">
        <f>D3219-E3219</f>
        <v/>
      </c>
      <c r="G3222" s="15" t="n"/>
      <c r="H3222" s="15" t="n"/>
      <c r="I3222" s="15" t="n"/>
      <c r="J3222" s="15">
        <f>C3219+F3219+G3219-I3219</f>
        <v/>
      </c>
      <c r="K3222" s="15" t="n"/>
      <c r="L3222" s="15">
        <f>K3219*Setup!$B$6</f>
        <v/>
      </c>
      <c r="M3222" s="15">
        <f>J3219-L3219</f>
        <v/>
      </c>
      <c r="N3222" s="21" t="n"/>
    </row>
    <row r="3223">
      <c r="A3223" s="295" t="n"/>
      <c r="B3223" s="14" t="n"/>
      <c r="C3223" s="15" t="n"/>
      <c r="D3223" s="15" t="n"/>
      <c r="E3223" s="15">
        <f>D3220*Setup!$B$5</f>
        <v/>
      </c>
      <c r="F3223" s="15">
        <f>D3220-E3220</f>
        <v/>
      </c>
      <c r="G3223" s="15" t="n"/>
      <c r="H3223" s="15" t="n"/>
      <c r="I3223" s="15" t="n"/>
      <c r="J3223" s="15">
        <f>C3220+F3220+G3220-I3220</f>
        <v/>
      </c>
      <c r="K3223" s="15" t="n"/>
      <c r="L3223" s="15">
        <f>K3220*Setup!$B$6</f>
        <v/>
      </c>
      <c r="M3223" s="15">
        <f>J3220-L3220</f>
        <v/>
      </c>
      <c r="N3223" s="21" t="n"/>
    </row>
    <row r="3224">
      <c r="A3224" s="295" t="n"/>
      <c r="B3224" s="14" t="n"/>
      <c r="C3224" s="15" t="n"/>
      <c r="D3224" s="15" t="n"/>
      <c r="E3224" s="15">
        <f>D3221*Setup!$B$5</f>
        <v/>
      </c>
      <c r="F3224" s="15">
        <f>D3221-E3221</f>
        <v/>
      </c>
      <c r="G3224" s="15" t="n"/>
      <c r="H3224" s="15" t="n"/>
      <c r="I3224" s="15" t="n"/>
      <c r="J3224" s="15">
        <f>C3221+F3221+G3221-I3221</f>
        <v/>
      </c>
      <c r="K3224" s="15" t="n"/>
      <c r="L3224" s="15">
        <f>K3221*Setup!$B$6</f>
        <v/>
      </c>
      <c r="M3224" s="15">
        <f>J3221-L3221</f>
        <v/>
      </c>
      <c r="N3224" s="21" t="n"/>
    </row>
    <row r="3225">
      <c r="A3225" s="295" t="n"/>
      <c r="B3225" s="14" t="n"/>
      <c r="C3225" s="15" t="n"/>
      <c r="D3225" s="15" t="n"/>
      <c r="E3225" s="15">
        <f>D3222*Setup!$B$5</f>
        <v/>
      </c>
      <c r="F3225" s="15">
        <f>D3222-E3222</f>
        <v/>
      </c>
      <c r="G3225" s="15" t="n"/>
      <c r="H3225" s="15" t="n"/>
      <c r="I3225" s="15" t="n"/>
      <c r="J3225" s="15">
        <f>C3222+F3222+G3222-I3222</f>
        <v/>
      </c>
      <c r="K3225" s="15" t="n"/>
      <c r="L3225" s="15">
        <f>K3222*Setup!$B$6</f>
        <v/>
      </c>
      <c r="M3225" s="15">
        <f>J3222-L3222</f>
        <v/>
      </c>
      <c r="N3225" s="21" t="n"/>
    </row>
    <row r="3226">
      <c r="A3226" s="295" t="n"/>
      <c r="B3226" s="14" t="n"/>
      <c r="C3226" s="15" t="n"/>
      <c r="D3226" s="15" t="n"/>
      <c r="E3226" s="15">
        <f>D3223*Setup!$B$5</f>
        <v/>
      </c>
      <c r="F3226" s="15">
        <f>D3223-E3223</f>
        <v/>
      </c>
      <c r="G3226" s="15" t="n"/>
      <c r="H3226" s="15" t="n"/>
      <c r="I3226" s="15" t="n"/>
      <c r="J3226" s="15">
        <f>C3223+F3223+G3223-I3223</f>
        <v/>
      </c>
      <c r="K3226" s="15" t="n"/>
      <c r="L3226" s="15">
        <f>K3223*Setup!$B$6</f>
        <v/>
      </c>
      <c r="M3226" s="15">
        <f>J3223-L3223</f>
        <v/>
      </c>
      <c r="N3226" s="21" t="n"/>
    </row>
    <row r="3227">
      <c r="A3227" s="295" t="n"/>
      <c r="B3227" s="14" t="n"/>
      <c r="C3227" s="15" t="n"/>
      <c r="D3227" s="15" t="n"/>
      <c r="E3227" s="15">
        <f>D3224*Setup!$B$5</f>
        <v/>
      </c>
      <c r="F3227" s="15">
        <f>D3224-E3224</f>
        <v/>
      </c>
      <c r="G3227" s="15" t="n"/>
      <c r="H3227" s="15" t="n"/>
      <c r="I3227" s="15" t="n"/>
      <c r="J3227" s="15">
        <f>C3224+F3224+G3224-I3224</f>
        <v/>
      </c>
      <c r="K3227" s="15" t="n"/>
      <c r="L3227" s="15">
        <f>K3224*Setup!$B$6</f>
        <v/>
      </c>
      <c r="M3227" s="15">
        <f>J3224-L3224</f>
        <v/>
      </c>
      <c r="N3227" s="21" t="n"/>
    </row>
    <row r="3228">
      <c r="A3228" s="295" t="n"/>
      <c r="B3228" s="14" t="n"/>
      <c r="C3228" s="15" t="n"/>
      <c r="D3228" s="15" t="n"/>
      <c r="E3228" s="15">
        <f>D3225*Setup!$B$5</f>
        <v/>
      </c>
      <c r="F3228" s="15">
        <f>D3225-E3225</f>
        <v/>
      </c>
      <c r="G3228" s="15" t="n"/>
      <c r="H3228" s="15" t="n"/>
      <c r="I3228" s="15" t="n"/>
      <c r="J3228" s="15">
        <f>C3225+F3225+G3225-I3225</f>
        <v/>
      </c>
      <c r="K3228" s="15" t="n"/>
      <c r="L3228" s="15">
        <f>K3225*Setup!$B$6</f>
        <v/>
      </c>
      <c r="M3228" s="15">
        <f>J3225-L3225</f>
        <v/>
      </c>
      <c r="N3228" s="21" t="n"/>
    </row>
    <row r="3229">
      <c r="A3229" s="295" t="n"/>
      <c r="B3229" s="14" t="n"/>
      <c r="C3229" s="15" t="n"/>
      <c r="D3229" s="15" t="n"/>
      <c r="E3229" s="15">
        <f>D3226*Setup!$B$5</f>
        <v/>
      </c>
      <c r="F3229" s="15">
        <f>D3226-E3226</f>
        <v/>
      </c>
      <c r="G3229" s="15" t="n"/>
      <c r="H3229" s="15" t="n"/>
      <c r="I3229" s="15" t="n"/>
      <c r="J3229" s="15">
        <f>C3226+F3226+G3226-I3226</f>
        <v/>
      </c>
      <c r="K3229" s="15" t="n"/>
      <c r="L3229" s="15">
        <f>K3226*Setup!$B$6</f>
        <v/>
      </c>
      <c r="M3229" s="15">
        <f>J3226-L3226</f>
        <v/>
      </c>
      <c r="N3229" s="21" t="n"/>
    </row>
    <row r="3230">
      <c r="A3230" s="295" t="n"/>
      <c r="B3230" s="14" t="n"/>
      <c r="C3230" s="15" t="n"/>
      <c r="D3230" s="15" t="n"/>
      <c r="E3230" s="15">
        <f>D3227*Setup!$B$5</f>
        <v/>
      </c>
      <c r="F3230" s="15">
        <f>D3227-E3227</f>
        <v/>
      </c>
      <c r="G3230" s="15" t="n"/>
      <c r="H3230" s="15" t="n"/>
      <c r="I3230" s="15" t="n"/>
      <c r="J3230" s="15">
        <f>C3227+F3227+G3227-I3227</f>
        <v/>
      </c>
      <c r="K3230" s="15" t="n"/>
      <c r="L3230" s="15">
        <f>K3227*Setup!$B$6</f>
        <v/>
      </c>
      <c r="M3230" s="15">
        <f>J3227-L3227</f>
        <v/>
      </c>
      <c r="N3230" s="21" t="n"/>
    </row>
    <row r="3231">
      <c r="A3231" s="295" t="n"/>
      <c r="B3231" s="14" t="n"/>
      <c r="C3231" s="15" t="n"/>
      <c r="D3231" s="15" t="n"/>
      <c r="E3231" s="15">
        <f>D3228*Setup!$B$5</f>
        <v/>
      </c>
      <c r="F3231" s="15">
        <f>D3228-E3228</f>
        <v/>
      </c>
      <c r="G3231" s="15" t="n"/>
      <c r="H3231" s="15" t="n"/>
      <c r="I3231" s="15" t="n"/>
      <c r="J3231" s="15">
        <f>C3228+F3228+G3228-I3228</f>
        <v/>
      </c>
      <c r="K3231" s="15" t="n"/>
      <c r="L3231" s="15">
        <f>K3228*Setup!$B$6</f>
        <v/>
      </c>
      <c r="M3231" s="15">
        <f>J3228-L3228</f>
        <v/>
      </c>
      <c r="N3231" s="21" t="n"/>
    </row>
    <row r="3232">
      <c r="A3232" s="295" t="n"/>
      <c r="B3232" s="14" t="n"/>
      <c r="C3232" s="15" t="n"/>
      <c r="D3232" s="15" t="n"/>
      <c r="E3232" s="15">
        <f>D3229*Setup!$B$5</f>
        <v/>
      </c>
      <c r="F3232" s="15">
        <f>D3229-E3229</f>
        <v/>
      </c>
      <c r="G3232" s="15" t="n"/>
      <c r="H3232" s="15" t="n"/>
      <c r="I3232" s="15" t="n"/>
      <c r="J3232" s="15">
        <f>C3229+F3229+G3229-I3229</f>
        <v/>
      </c>
      <c r="K3232" s="15" t="n"/>
      <c r="L3232" s="15">
        <f>K3229*Setup!$B$6</f>
        <v/>
      </c>
      <c r="M3232" s="15">
        <f>J3229-L3229</f>
        <v/>
      </c>
      <c r="N3232" s="21" t="n"/>
    </row>
    <row r="3233">
      <c r="A3233" s="295" t="n"/>
      <c r="B3233" s="14" t="n"/>
      <c r="C3233" s="15" t="n"/>
      <c r="D3233" s="15" t="n"/>
      <c r="E3233" s="15">
        <f>D3230*Setup!$B$5</f>
        <v/>
      </c>
      <c r="F3233" s="15">
        <f>D3230-E3230</f>
        <v/>
      </c>
      <c r="G3233" s="15" t="n"/>
      <c r="H3233" s="15" t="n"/>
      <c r="I3233" s="15" t="n"/>
      <c r="J3233" s="15">
        <f>C3230+F3230+G3230-I3230</f>
        <v/>
      </c>
      <c r="K3233" s="15" t="n"/>
      <c r="L3233" s="15">
        <f>K3230*Setup!$B$6</f>
        <v/>
      </c>
      <c r="M3233" s="15">
        <f>J3230-L3230</f>
        <v/>
      </c>
      <c r="N3233" s="21" t="n"/>
    </row>
    <row r="3234">
      <c r="A3234" s="295" t="n"/>
      <c r="B3234" s="14" t="n"/>
      <c r="C3234" s="15" t="n"/>
      <c r="D3234" s="15" t="n"/>
      <c r="E3234" s="15">
        <f>D3231*Setup!$B$5</f>
        <v/>
      </c>
      <c r="F3234" s="15">
        <f>D3231-E3231</f>
        <v/>
      </c>
      <c r="G3234" s="15" t="n"/>
      <c r="H3234" s="15" t="n"/>
      <c r="I3234" s="15" t="n"/>
      <c r="J3234" s="15">
        <f>C3231+F3231+G3231-I3231</f>
        <v/>
      </c>
      <c r="K3234" s="15" t="n"/>
      <c r="L3234" s="15">
        <f>K3231*Setup!$B$6</f>
        <v/>
      </c>
      <c r="M3234" s="15">
        <f>J3231-L3231</f>
        <v/>
      </c>
      <c r="N3234" s="21" t="n"/>
    </row>
    <row r="3235">
      <c r="A3235" s="295" t="n"/>
      <c r="B3235" s="14" t="n"/>
      <c r="C3235" s="15" t="n"/>
      <c r="D3235" s="15" t="n"/>
      <c r="E3235" s="15">
        <f>D3232*Setup!$B$5</f>
        <v/>
      </c>
      <c r="F3235" s="15">
        <f>D3232-E3232</f>
        <v/>
      </c>
      <c r="G3235" s="15" t="n"/>
      <c r="H3235" s="15" t="n"/>
      <c r="I3235" s="15" t="n"/>
      <c r="J3235" s="15">
        <f>C3232+F3232+G3232-I3232</f>
        <v/>
      </c>
      <c r="K3235" s="15" t="n"/>
      <c r="L3235" s="15">
        <f>K3232*Setup!$B$6</f>
        <v/>
      </c>
      <c r="M3235" s="15">
        <f>J3232-L3232</f>
        <v/>
      </c>
      <c r="N3235" s="21" t="n"/>
    </row>
    <row r="3236">
      <c r="A3236" s="295" t="n"/>
      <c r="B3236" s="14" t="n"/>
      <c r="C3236" s="15" t="n"/>
      <c r="D3236" s="15" t="n"/>
      <c r="E3236" s="15">
        <f>D3233*Setup!$B$5</f>
        <v/>
      </c>
      <c r="F3236" s="15">
        <f>D3233-E3233</f>
        <v/>
      </c>
      <c r="G3236" s="15" t="n"/>
      <c r="H3236" s="15" t="n"/>
      <c r="I3236" s="15" t="n"/>
      <c r="J3236" s="15">
        <f>C3233+F3233+G3233-I3233</f>
        <v/>
      </c>
      <c r="K3236" s="15" t="n"/>
      <c r="L3236" s="15">
        <f>K3233*Setup!$B$6</f>
        <v/>
      </c>
      <c r="M3236" s="15">
        <f>J3233-L3233</f>
        <v/>
      </c>
      <c r="N3236" s="21" t="n"/>
    </row>
    <row r="3237">
      <c r="A3237" s="295" t="n"/>
      <c r="B3237" s="14" t="n"/>
      <c r="C3237" s="15" t="n"/>
      <c r="D3237" s="15" t="n"/>
      <c r="E3237" s="15">
        <f>D3234*Setup!$B$5</f>
        <v/>
      </c>
      <c r="F3237" s="15">
        <f>D3234-E3234</f>
        <v/>
      </c>
      <c r="G3237" s="15" t="n"/>
      <c r="H3237" s="15" t="n"/>
      <c r="I3237" s="15" t="n"/>
      <c r="J3237" s="15">
        <f>C3234+F3234+G3234-I3234</f>
        <v/>
      </c>
      <c r="K3237" s="15" t="n"/>
      <c r="L3237" s="15">
        <f>K3234*Setup!$B$6</f>
        <v/>
      </c>
      <c r="M3237" s="15">
        <f>J3234-L3234</f>
        <v/>
      </c>
      <c r="N3237" s="21" t="n"/>
    </row>
    <row r="3238">
      <c r="A3238" s="295" t="n"/>
      <c r="B3238" s="14" t="n"/>
      <c r="C3238" s="15" t="n"/>
      <c r="D3238" s="15" t="n"/>
      <c r="E3238" s="15">
        <f>D3235*Setup!$B$5</f>
        <v/>
      </c>
      <c r="F3238" s="15">
        <f>D3235-E3235</f>
        <v/>
      </c>
      <c r="G3238" s="15" t="n"/>
      <c r="H3238" s="15" t="n"/>
      <c r="I3238" s="15" t="n"/>
      <c r="J3238" s="15">
        <f>C3235+F3235+G3235-I3235</f>
        <v/>
      </c>
      <c r="K3238" s="15" t="n"/>
      <c r="L3238" s="15">
        <f>K3235*Setup!$B$6</f>
        <v/>
      </c>
      <c r="M3238" s="15">
        <f>J3235-L3235</f>
        <v/>
      </c>
      <c r="N3238" s="21" t="n"/>
    </row>
    <row r="3239">
      <c r="A3239" s="295" t="n"/>
      <c r="B3239" s="14" t="n"/>
      <c r="C3239" s="15" t="n"/>
      <c r="D3239" s="15" t="n"/>
      <c r="E3239" s="15">
        <f>D3236*Setup!$B$5</f>
        <v/>
      </c>
      <c r="F3239" s="15">
        <f>D3236-E3236</f>
        <v/>
      </c>
      <c r="G3239" s="15" t="n"/>
      <c r="H3239" s="15" t="n"/>
      <c r="I3239" s="15" t="n"/>
      <c r="J3239" s="15">
        <f>C3236+F3236+G3236-I3236</f>
        <v/>
      </c>
      <c r="K3239" s="15" t="n"/>
      <c r="L3239" s="15">
        <f>K3236*Setup!$B$6</f>
        <v/>
      </c>
      <c r="M3239" s="15">
        <f>J3236-L3236</f>
        <v/>
      </c>
      <c r="N3239" s="21" t="n"/>
    </row>
    <row r="3240">
      <c r="A3240" s="295" t="n"/>
      <c r="B3240" s="14" t="n"/>
      <c r="C3240" s="15" t="n"/>
      <c r="D3240" s="15" t="n"/>
      <c r="E3240" s="15">
        <f>D3237*Setup!$B$5</f>
        <v/>
      </c>
      <c r="F3240" s="15">
        <f>D3237-E3237</f>
        <v/>
      </c>
      <c r="G3240" s="15" t="n"/>
      <c r="H3240" s="15" t="n"/>
      <c r="I3240" s="15" t="n"/>
      <c r="J3240" s="15">
        <f>C3237+F3237+G3237-I3237</f>
        <v/>
      </c>
      <c r="K3240" s="15" t="n"/>
      <c r="L3240" s="15">
        <f>K3237*Setup!$B$6</f>
        <v/>
      </c>
      <c r="M3240" s="15">
        <f>J3237-L3237</f>
        <v/>
      </c>
      <c r="N3240" s="21" t="n"/>
    </row>
    <row r="3241">
      <c r="A3241" s="295" t="n"/>
      <c r="B3241" s="14" t="n"/>
      <c r="C3241" s="15" t="n"/>
      <c r="D3241" s="15" t="n"/>
      <c r="E3241" s="15">
        <f>D3238*Setup!$B$5</f>
        <v/>
      </c>
      <c r="F3241" s="15">
        <f>D3238-E3238</f>
        <v/>
      </c>
      <c r="G3241" s="15" t="n"/>
      <c r="H3241" s="15" t="n"/>
      <c r="I3241" s="15" t="n"/>
      <c r="J3241" s="15">
        <f>C3238+F3238+G3238-I3238</f>
        <v/>
      </c>
      <c r="K3241" s="15" t="n"/>
      <c r="L3241" s="15">
        <f>K3238*Setup!$B$6</f>
        <v/>
      </c>
      <c r="M3241" s="15">
        <f>J3238-L3238</f>
        <v/>
      </c>
      <c r="N3241" s="21" t="n"/>
    </row>
    <row r="3242">
      <c r="A3242" s="295" t="n"/>
      <c r="B3242" s="14" t="n"/>
      <c r="C3242" s="15" t="n"/>
      <c r="D3242" s="15" t="n"/>
      <c r="E3242" s="15">
        <f>D3239*Setup!$B$5</f>
        <v/>
      </c>
      <c r="F3242" s="15">
        <f>D3239-E3239</f>
        <v/>
      </c>
      <c r="G3242" s="15" t="n"/>
      <c r="H3242" s="15" t="n"/>
      <c r="I3242" s="15" t="n"/>
      <c r="J3242" s="15">
        <f>C3239+F3239+G3239-I3239</f>
        <v/>
      </c>
      <c r="K3242" s="15" t="n"/>
      <c r="L3242" s="15">
        <f>K3239*Setup!$B$6</f>
        <v/>
      </c>
      <c r="M3242" s="15">
        <f>J3239-L3239</f>
        <v/>
      </c>
      <c r="N3242" s="21" t="n"/>
    </row>
    <row r="3243">
      <c r="A3243" s="295" t="n"/>
      <c r="B3243" s="14" t="n"/>
      <c r="C3243" s="15" t="n"/>
      <c r="D3243" s="15" t="n"/>
      <c r="E3243" s="15">
        <f>D3240*Setup!$B$5</f>
        <v/>
      </c>
      <c r="F3243" s="15">
        <f>D3240-E3240</f>
        <v/>
      </c>
      <c r="G3243" s="15" t="n"/>
      <c r="H3243" s="15" t="n"/>
      <c r="I3243" s="15" t="n"/>
      <c r="J3243" s="15">
        <f>C3240+F3240+G3240-I3240</f>
        <v/>
      </c>
      <c r="K3243" s="15" t="n"/>
      <c r="L3243" s="15">
        <f>K3240*Setup!$B$6</f>
        <v/>
      </c>
      <c r="M3243" s="15">
        <f>J3240-L3240</f>
        <v/>
      </c>
      <c r="N3243" s="21" t="n"/>
    </row>
    <row r="3244">
      <c r="A3244" s="295" t="n"/>
      <c r="B3244" s="14" t="n"/>
      <c r="C3244" s="15" t="n"/>
      <c r="D3244" s="15" t="n"/>
      <c r="E3244" s="15">
        <f>D3241*Setup!$B$5</f>
        <v/>
      </c>
      <c r="F3244" s="15">
        <f>D3241-E3241</f>
        <v/>
      </c>
      <c r="G3244" s="15" t="n"/>
      <c r="H3244" s="15" t="n"/>
      <c r="I3244" s="15" t="n"/>
      <c r="J3244" s="15">
        <f>C3241+F3241+G3241-I3241</f>
        <v/>
      </c>
      <c r="K3244" s="15" t="n"/>
      <c r="L3244" s="15">
        <f>K3241*Setup!$B$6</f>
        <v/>
      </c>
      <c r="M3244" s="15">
        <f>J3241-L3241</f>
        <v/>
      </c>
      <c r="N3244" s="21" t="n"/>
    </row>
    <row r="3245">
      <c r="A3245" s="295" t="n"/>
      <c r="B3245" s="14" t="n"/>
      <c r="C3245" s="15" t="n"/>
      <c r="D3245" s="15" t="n"/>
      <c r="E3245" s="15">
        <f>D3242*Setup!$B$5</f>
        <v/>
      </c>
      <c r="F3245" s="15">
        <f>D3242-E3242</f>
        <v/>
      </c>
      <c r="G3245" s="15" t="n"/>
      <c r="H3245" s="15" t="n"/>
      <c r="I3245" s="15" t="n"/>
      <c r="J3245" s="15">
        <f>C3242+F3242+G3242-I3242</f>
        <v/>
      </c>
      <c r="K3245" s="15" t="n"/>
      <c r="L3245" s="15">
        <f>K3242*Setup!$B$6</f>
        <v/>
      </c>
      <c r="M3245" s="15">
        <f>J3242-L3242</f>
        <v/>
      </c>
      <c r="N3245" s="21" t="n"/>
    </row>
    <row r="3246">
      <c r="A3246" s="295" t="n"/>
      <c r="B3246" s="14" t="n"/>
      <c r="C3246" s="15" t="n"/>
      <c r="D3246" s="15" t="n"/>
      <c r="E3246" s="15">
        <f>D3243*Setup!$B$5</f>
        <v/>
      </c>
      <c r="F3246" s="15">
        <f>D3243-E3243</f>
        <v/>
      </c>
      <c r="G3246" s="15" t="n"/>
      <c r="H3246" s="15" t="n"/>
      <c r="I3246" s="15" t="n"/>
      <c r="J3246" s="15">
        <f>C3243+F3243+G3243-I3243</f>
        <v/>
      </c>
      <c r="K3246" s="15" t="n"/>
      <c r="L3246" s="15">
        <f>K3243*Setup!$B$6</f>
        <v/>
      </c>
      <c r="M3246" s="15">
        <f>J3243-L3243</f>
        <v/>
      </c>
      <c r="N3246" s="21" t="n"/>
    </row>
    <row r="3247">
      <c r="A3247" s="295" t="n"/>
      <c r="B3247" s="14" t="n"/>
      <c r="C3247" s="15" t="n"/>
      <c r="D3247" s="15" t="n"/>
      <c r="E3247" s="15">
        <f>D3244*Setup!$B$5</f>
        <v/>
      </c>
      <c r="F3247" s="15">
        <f>D3244-E3244</f>
        <v/>
      </c>
      <c r="G3247" s="15" t="n"/>
      <c r="H3247" s="15" t="n"/>
      <c r="I3247" s="15" t="n"/>
      <c r="J3247" s="15">
        <f>C3244+F3244+G3244-I3244</f>
        <v/>
      </c>
      <c r="K3247" s="15" t="n"/>
      <c r="L3247" s="15">
        <f>K3244*Setup!$B$6</f>
        <v/>
      </c>
      <c r="M3247" s="15">
        <f>J3244-L3244</f>
        <v/>
      </c>
      <c r="N3247" s="21" t="n"/>
    </row>
    <row r="3248">
      <c r="A3248" s="295" t="n"/>
      <c r="B3248" s="14" t="n"/>
      <c r="C3248" s="15" t="n"/>
      <c r="D3248" s="15" t="n"/>
      <c r="E3248" s="15">
        <f>D3245*Setup!$B$5</f>
        <v/>
      </c>
      <c r="F3248" s="15">
        <f>D3245-E3245</f>
        <v/>
      </c>
      <c r="G3248" s="15" t="n"/>
      <c r="H3248" s="15" t="n"/>
      <c r="I3248" s="15" t="n"/>
      <c r="J3248" s="15">
        <f>C3245+F3245+G3245-I3245</f>
        <v/>
      </c>
      <c r="K3248" s="15" t="n"/>
      <c r="L3248" s="15">
        <f>K3245*Setup!$B$6</f>
        <v/>
      </c>
      <c r="M3248" s="15">
        <f>J3245-L3245</f>
        <v/>
      </c>
      <c r="N3248" s="21" t="n"/>
    </row>
    <row r="3249">
      <c r="A3249" s="295" t="n"/>
      <c r="B3249" s="14" t="n"/>
      <c r="C3249" s="15" t="n"/>
      <c r="D3249" s="15" t="n"/>
      <c r="E3249" s="15">
        <f>D3246*Setup!$B$5</f>
        <v/>
      </c>
      <c r="F3249" s="15">
        <f>D3246-E3246</f>
        <v/>
      </c>
      <c r="G3249" s="15" t="n"/>
      <c r="H3249" s="15" t="n"/>
      <c r="I3249" s="15" t="n"/>
      <c r="J3249" s="15">
        <f>C3246+F3246+G3246-I3246</f>
        <v/>
      </c>
      <c r="K3249" s="15" t="n"/>
      <c r="L3249" s="15">
        <f>K3246*Setup!$B$6</f>
        <v/>
      </c>
      <c r="M3249" s="15">
        <f>J3246-L3246</f>
        <v/>
      </c>
      <c r="N3249" s="21" t="n"/>
    </row>
    <row r="3250">
      <c r="A3250" s="295" t="n"/>
      <c r="B3250" s="14" t="n"/>
      <c r="C3250" s="15" t="n"/>
      <c r="D3250" s="15" t="n"/>
      <c r="E3250" s="15">
        <f>D3247*Setup!$B$5</f>
        <v/>
      </c>
      <c r="F3250" s="15">
        <f>D3247-E3247</f>
        <v/>
      </c>
      <c r="G3250" s="15" t="n"/>
      <c r="H3250" s="15" t="n"/>
      <c r="I3250" s="15" t="n"/>
      <c r="J3250" s="15">
        <f>C3247+F3247+G3247-I3247</f>
        <v/>
      </c>
      <c r="K3250" s="15" t="n"/>
      <c r="L3250" s="15">
        <f>K3247*Setup!$B$6</f>
        <v/>
      </c>
      <c r="M3250" s="15">
        <f>J3247-L3247</f>
        <v/>
      </c>
      <c r="N3250" s="21" t="n"/>
    </row>
    <row r="3251">
      <c r="A3251" s="295" t="n"/>
      <c r="B3251" s="14" t="n"/>
      <c r="C3251" s="15" t="n"/>
      <c r="D3251" s="15" t="n"/>
      <c r="E3251" s="15">
        <f>D3248*Setup!$B$5</f>
        <v/>
      </c>
      <c r="F3251" s="15">
        <f>D3248-E3248</f>
        <v/>
      </c>
      <c r="G3251" s="15" t="n"/>
      <c r="H3251" s="15" t="n"/>
      <c r="I3251" s="15" t="n"/>
      <c r="J3251" s="15">
        <f>C3248+F3248+G3248-I3248</f>
        <v/>
      </c>
      <c r="K3251" s="15" t="n"/>
      <c r="L3251" s="15">
        <f>K3248*Setup!$B$6</f>
        <v/>
      </c>
      <c r="M3251" s="15">
        <f>J3248-L3248</f>
        <v/>
      </c>
      <c r="N3251" s="21" t="n"/>
    </row>
    <row r="3252">
      <c r="A3252" s="295" t="n"/>
      <c r="B3252" s="14" t="n"/>
      <c r="C3252" s="15" t="n"/>
      <c r="D3252" s="15" t="n"/>
      <c r="E3252" s="15">
        <f>D3249*Setup!$B$5</f>
        <v/>
      </c>
      <c r="F3252" s="15">
        <f>D3249-E3249</f>
        <v/>
      </c>
      <c r="G3252" s="15" t="n"/>
      <c r="H3252" s="15" t="n"/>
      <c r="I3252" s="15" t="n"/>
      <c r="J3252" s="15">
        <f>C3249+F3249+G3249-I3249</f>
        <v/>
      </c>
      <c r="K3252" s="15" t="n"/>
      <c r="L3252" s="15">
        <f>K3249*Setup!$B$6</f>
        <v/>
      </c>
      <c r="M3252" s="15">
        <f>J3249-L3249</f>
        <v/>
      </c>
      <c r="N3252" s="21" t="n"/>
    </row>
    <row r="3253">
      <c r="A3253" s="295" t="n"/>
      <c r="B3253" s="14" t="n"/>
      <c r="C3253" s="15" t="n"/>
      <c r="D3253" s="15" t="n"/>
      <c r="E3253" s="15">
        <f>D3250*Setup!$B$5</f>
        <v/>
      </c>
      <c r="F3253" s="15">
        <f>D3250-E3250</f>
        <v/>
      </c>
      <c r="G3253" s="15" t="n"/>
      <c r="H3253" s="15" t="n"/>
      <c r="I3253" s="15" t="n"/>
      <c r="J3253" s="15">
        <f>C3250+F3250+G3250-I3250</f>
        <v/>
      </c>
      <c r="K3253" s="15" t="n"/>
      <c r="L3253" s="15">
        <f>K3250*Setup!$B$6</f>
        <v/>
      </c>
      <c r="M3253" s="15">
        <f>J3250-L3250</f>
        <v/>
      </c>
      <c r="N3253" s="21" t="n"/>
    </row>
    <row r="3254">
      <c r="A3254" s="295" t="n"/>
      <c r="B3254" s="14" t="n"/>
      <c r="C3254" s="15" t="n"/>
      <c r="D3254" s="15" t="n"/>
      <c r="E3254" s="15">
        <f>D3251*Setup!$B$5</f>
        <v/>
      </c>
      <c r="F3254" s="15">
        <f>D3251-E3251</f>
        <v/>
      </c>
      <c r="G3254" s="15" t="n"/>
      <c r="H3254" s="15" t="n"/>
      <c r="I3254" s="15" t="n"/>
      <c r="J3254" s="15">
        <f>C3251+F3251+G3251-I3251</f>
        <v/>
      </c>
      <c r="K3254" s="15" t="n"/>
      <c r="L3254" s="15">
        <f>K3251*Setup!$B$6</f>
        <v/>
      </c>
      <c r="M3254" s="15">
        <f>J3251-L3251</f>
        <v/>
      </c>
      <c r="N3254" s="21" t="n"/>
    </row>
    <row r="3255">
      <c r="A3255" s="295" t="n"/>
      <c r="B3255" s="14" t="n"/>
      <c r="C3255" s="15" t="n"/>
      <c r="D3255" s="15" t="n"/>
      <c r="E3255" s="15">
        <f>D3252*Setup!$B$5</f>
        <v/>
      </c>
      <c r="F3255" s="15">
        <f>D3252-E3252</f>
        <v/>
      </c>
      <c r="G3255" s="15" t="n"/>
      <c r="H3255" s="15" t="n"/>
      <c r="I3255" s="15" t="n"/>
      <c r="J3255" s="15">
        <f>C3252+F3252+G3252-I3252</f>
        <v/>
      </c>
      <c r="K3255" s="15" t="n"/>
      <c r="L3255" s="15">
        <f>K3252*Setup!$B$6</f>
        <v/>
      </c>
      <c r="M3255" s="15">
        <f>J3252-L3252</f>
        <v/>
      </c>
      <c r="N3255" s="21" t="n"/>
    </row>
    <row r="3256">
      <c r="A3256" s="295" t="n"/>
      <c r="B3256" s="14" t="n"/>
      <c r="C3256" s="15" t="n"/>
      <c r="D3256" s="15" t="n"/>
      <c r="E3256" s="15">
        <f>D3253*Setup!$B$5</f>
        <v/>
      </c>
      <c r="F3256" s="15">
        <f>D3253-E3253</f>
        <v/>
      </c>
      <c r="G3256" s="15" t="n"/>
      <c r="H3256" s="15" t="n"/>
      <c r="I3256" s="15" t="n"/>
      <c r="J3256" s="15">
        <f>C3253+F3253+G3253-I3253</f>
        <v/>
      </c>
      <c r="K3256" s="15" t="n"/>
      <c r="L3256" s="15">
        <f>K3253*Setup!$B$6</f>
        <v/>
      </c>
      <c r="M3256" s="15">
        <f>J3253-L3253</f>
        <v/>
      </c>
      <c r="N3256" s="21" t="n"/>
    </row>
    <row r="3257">
      <c r="A3257" s="295" t="n"/>
      <c r="B3257" s="14" t="n"/>
      <c r="C3257" s="15" t="n"/>
      <c r="D3257" s="15" t="n"/>
      <c r="E3257" s="15">
        <f>D3254*Setup!$B$5</f>
        <v/>
      </c>
      <c r="F3257" s="15">
        <f>D3254-E3254</f>
        <v/>
      </c>
      <c r="G3257" s="15" t="n"/>
      <c r="H3257" s="15" t="n"/>
      <c r="I3257" s="15" t="n"/>
      <c r="J3257" s="15">
        <f>C3254+F3254+G3254-I3254</f>
        <v/>
      </c>
      <c r="K3257" s="15" t="n"/>
      <c r="L3257" s="15">
        <f>K3254*Setup!$B$6</f>
        <v/>
      </c>
      <c r="M3257" s="15">
        <f>J3254-L3254</f>
        <v/>
      </c>
      <c r="N3257" s="21" t="n"/>
    </row>
    <row r="3258">
      <c r="A3258" s="295" t="n"/>
      <c r="B3258" s="14" t="n"/>
      <c r="C3258" s="15" t="n"/>
      <c r="D3258" s="15" t="n"/>
      <c r="E3258" s="15">
        <f>D3255*Setup!$B$5</f>
        <v/>
      </c>
      <c r="F3258" s="15">
        <f>D3255-E3255</f>
        <v/>
      </c>
      <c r="G3258" s="15" t="n"/>
      <c r="H3258" s="15" t="n"/>
      <c r="I3258" s="15" t="n"/>
      <c r="J3258" s="15">
        <f>C3255+F3255+G3255-I3255</f>
        <v/>
      </c>
      <c r="K3258" s="15" t="n"/>
      <c r="L3258" s="15">
        <f>K3255*Setup!$B$6</f>
        <v/>
      </c>
      <c r="M3258" s="15">
        <f>J3255-L3255</f>
        <v/>
      </c>
      <c r="N3258" s="21" t="n"/>
    </row>
    <row r="3259">
      <c r="A3259" s="295" t="n"/>
      <c r="B3259" s="14" t="n"/>
      <c r="C3259" s="15" t="n"/>
      <c r="D3259" s="15" t="n"/>
      <c r="E3259" s="15">
        <f>D3256*Setup!$B$5</f>
        <v/>
      </c>
      <c r="F3259" s="15">
        <f>D3256-E3256</f>
        <v/>
      </c>
      <c r="G3259" s="15" t="n"/>
      <c r="H3259" s="15" t="n"/>
      <c r="I3259" s="15" t="n"/>
      <c r="J3259" s="15">
        <f>C3256+F3256+G3256-I3256</f>
        <v/>
      </c>
      <c r="K3259" s="15" t="n"/>
      <c r="L3259" s="15">
        <f>K3256*Setup!$B$6</f>
        <v/>
      </c>
      <c r="M3259" s="15">
        <f>J3256-L3256</f>
        <v/>
      </c>
      <c r="N3259" s="21" t="n"/>
    </row>
    <row r="3260">
      <c r="A3260" s="295" t="n"/>
      <c r="B3260" s="14" t="n"/>
      <c r="C3260" s="15" t="n"/>
      <c r="D3260" s="15" t="n"/>
      <c r="E3260" s="15">
        <f>D3257*Setup!$B$5</f>
        <v/>
      </c>
      <c r="F3260" s="15">
        <f>D3257-E3257</f>
        <v/>
      </c>
      <c r="G3260" s="15" t="n"/>
      <c r="H3260" s="15" t="n"/>
      <c r="I3260" s="15" t="n"/>
      <c r="J3260" s="15">
        <f>C3257+F3257+G3257-I3257</f>
        <v/>
      </c>
      <c r="K3260" s="15" t="n"/>
      <c r="L3260" s="15">
        <f>K3257*Setup!$B$6</f>
        <v/>
      </c>
      <c r="M3260" s="15">
        <f>J3257-L3257</f>
        <v/>
      </c>
      <c r="N3260" s="21" t="n"/>
    </row>
    <row r="3261">
      <c r="A3261" s="295" t="n"/>
      <c r="B3261" s="14" t="n"/>
      <c r="C3261" s="15" t="n"/>
      <c r="D3261" s="15" t="n"/>
      <c r="E3261" s="15">
        <f>D3258*Setup!$B$5</f>
        <v/>
      </c>
      <c r="F3261" s="15">
        <f>D3258-E3258</f>
        <v/>
      </c>
      <c r="G3261" s="15" t="n"/>
      <c r="H3261" s="15" t="n"/>
      <c r="I3261" s="15" t="n"/>
      <c r="J3261" s="15">
        <f>C3258+F3258+G3258-I3258</f>
        <v/>
      </c>
      <c r="K3261" s="15" t="n"/>
      <c r="L3261" s="15">
        <f>K3258*Setup!$B$6</f>
        <v/>
      </c>
      <c r="M3261" s="15">
        <f>J3258-L3258</f>
        <v/>
      </c>
      <c r="N3261" s="21" t="n"/>
    </row>
    <row r="3262">
      <c r="A3262" s="295" t="n"/>
      <c r="B3262" s="14" t="n"/>
      <c r="C3262" s="15" t="n"/>
      <c r="D3262" s="15" t="n"/>
      <c r="E3262" s="15">
        <f>D3259*Setup!$B$5</f>
        <v/>
      </c>
      <c r="F3262" s="15">
        <f>D3259-E3259</f>
        <v/>
      </c>
      <c r="G3262" s="15" t="n"/>
      <c r="H3262" s="15" t="n"/>
      <c r="I3262" s="15" t="n"/>
      <c r="J3262" s="15">
        <f>C3259+F3259+G3259-I3259</f>
        <v/>
      </c>
      <c r="K3262" s="15" t="n"/>
      <c r="L3262" s="15">
        <f>K3259*Setup!$B$6</f>
        <v/>
      </c>
      <c r="M3262" s="15">
        <f>J3259-L3259</f>
        <v/>
      </c>
      <c r="N3262" s="21" t="n"/>
    </row>
    <row r="3263">
      <c r="A3263" s="295" t="n"/>
      <c r="B3263" s="14" t="n"/>
      <c r="C3263" s="15" t="n"/>
      <c r="D3263" s="15" t="n"/>
      <c r="E3263" s="15">
        <f>D3260*Setup!$B$5</f>
        <v/>
      </c>
      <c r="F3263" s="15">
        <f>D3260-E3260</f>
        <v/>
      </c>
      <c r="G3263" s="15" t="n"/>
      <c r="H3263" s="15" t="n"/>
      <c r="I3263" s="15" t="n"/>
      <c r="J3263" s="15">
        <f>C3260+F3260+G3260-I3260</f>
        <v/>
      </c>
      <c r="K3263" s="15" t="n"/>
      <c r="L3263" s="15">
        <f>K3260*Setup!$B$6</f>
        <v/>
      </c>
      <c r="M3263" s="15">
        <f>J3260-L3260</f>
        <v/>
      </c>
      <c r="N3263" s="21" t="n"/>
    </row>
    <row r="3264">
      <c r="A3264" s="295" t="n"/>
      <c r="B3264" s="14" t="n"/>
      <c r="C3264" s="15" t="n"/>
      <c r="D3264" s="15" t="n"/>
      <c r="E3264" s="15">
        <f>D3261*Setup!$B$5</f>
        <v/>
      </c>
      <c r="F3264" s="15">
        <f>D3261-E3261</f>
        <v/>
      </c>
      <c r="G3264" s="15" t="n"/>
      <c r="H3264" s="15" t="n"/>
      <c r="I3264" s="15" t="n"/>
      <c r="J3264" s="15">
        <f>C3261+F3261+G3261-I3261</f>
        <v/>
      </c>
      <c r="K3264" s="15" t="n"/>
      <c r="L3264" s="15">
        <f>K3261*Setup!$B$6</f>
        <v/>
      </c>
      <c r="M3264" s="15">
        <f>J3261-L3261</f>
        <v/>
      </c>
      <c r="N3264" s="21" t="n"/>
    </row>
    <row r="3265">
      <c r="A3265" s="295" t="n"/>
      <c r="B3265" s="14" t="n"/>
      <c r="C3265" s="15" t="n"/>
      <c r="D3265" s="15" t="n"/>
      <c r="E3265" s="15">
        <f>D3262*Setup!$B$5</f>
        <v/>
      </c>
      <c r="F3265" s="15">
        <f>D3262-E3262</f>
        <v/>
      </c>
      <c r="G3265" s="15" t="n"/>
      <c r="H3265" s="15" t="n"/>
      <c r="I3265" s="15" t="n"/>
      <c r="J3265" s="15">
        <f>C3262+F3262+G3262-I3262</f>
        <v/>
      </c>
      <c r="K3265" s="15" t="n"/>
      <c r="L3265" s="15">
        <f>K3262*Setup!$B$6</f>
        <v/>
      </c>
      <c r="M3265" s="15">
        <f>J3262-L3262</f>
        <v/>
      </c>
      <c r="N3265" s="21" t="n"/>
    </row>
    <row r="3266">
      <c r="A3266" s="295" t="n"/>
      <c r="B3266" s="14" t="n"/>
      <c r="C3266" s="15" t="n"/>
      <c r="D3266" s="15" t="n"/>
      <c r="E3266" s="15">
        <f>D3263*Setup!$B$5</f>
        <v/>
      </c>
      <c r="F3266" s="15">
        <f>D3263-E3263</f>
        <v/>
      </c>
      <c r="G3266" s="15" t="n"/>
      <c r="H3266" s="15" t="n"/>
      <c r="I3266" s="15" t="n"/>
      <c r="J3266" s="15">
        <f>C3263+F3263+G3263-I3263</f>
        <v/>
      </c>
      <c r="K3266" s="15" t="n"/>
      <c r="L3266" s="15">
        <f>K3263*Setup!$B$6</f>
        <v/>
      </c>
      <c r="M3266" s="15">
        <f>J3263-L3263</f>
        <v/>
      </c>
      <c r="N3266" s="21" t="n"/>
    </row>
    <row r="3267">
      <c r="A3267" s="295" t="n"/>
      <c r="B3267" s="14" t="n"/>
      <c r="C3267" s="15" t="n"/>
      <c r="D3267" s="15" t="n"/>
      <c r="E3267" s="15">
        <f>D3264*Setup!$B$5</f>
        <v/>
      </c>
      <c r="F3267" s="15">
        <f>D3264-E3264</f>
        <v/>
      </c>
      <c r="G3267" s="15" t="n"/>
      <c r="H3267" s="15" t="n"/>
      <c r="I3267" s="15" t="n"/>
      <c r="J3267" s="15">
        <f>C3264+F3264+G3264-I3264</f>
        <v/>
      </c>
      <c r="K3267" s="15" t="n"/>
      <c r="L3267" s="15">
        <f>K3264*Setup!$B$6</f>
        <v/>
      </c>
      <c r="M3267" s="15">
        <f>J3264-L3264</f>
        <v/>
      </c>
      <c r="N3267" s="21" t="n"/>
    </row>
    <row r="3268">
      <c r="A3268" s="295" t="n"/>
      <c r="B3268" s="14" t="n"/>
      <c r="C3268" s="15" t="n"/>
      <c r="D3268" s="15" t="n"/>
      <c r="E3268" s="15">
        <f>D3265*Setup!$B$5</f>
        <v/>
      </c>
      <c r="F3268" s="15">
        <f>D3265-E3265</f>
        <v/>
      </c>
      <c r="G3268" s="15" t="n"/>
      <c r="H3268" s="15" t="n"/>
      <c r="I3268" s="15" t="n"/>
      <c r="J3268" s="15">
        <f>C3265+F3265+G3265-I3265</f>
        <v/>
      </c>
      <c r="K3268" s="15" t="n"/>
      <c r="L3268" s="15">
        <f>K3265*Setup!$B$6</f>
        <v/>
      </c>
      <c r="M3268" s="15">
        <f>J3265-L3265</f>
        <v/>
      </c>
      <c r="N3268" s="21" t="n"/>
    </row>
    <row r="3269">
      <c r="A3269" s="295" t="n"/>
      <c r="B3269" s="14" t="n"/>
      <c r="C3269" s="15" t="n"/>
      <c r="D3269" s="15" t="n"/>
      <c r="E3269" s="15">
        <f>D3266*Setup!$B$5</f>
        <v/>
      </c>
      <c r="F3269" s="15">
        <f>D3266-E3266</f>
        <v/>
      </c>
      <c r="G3269" s="15" t="n"/>
      <c r="H3269" s="15" t="n"/>
      <c r="I3269" s="15" t="n"/>
      <c r="J3269" s="15">
        <f>C3266+F3266+G3266-I3266</f>
        <v/>
      </c>
      <c r="K3269" s="15" t="n"/>
      <c r="L3269" s="15">
        <f>K3266*Setup!$B$6</f>
        <v/>
      </c>
      <c r="M3269" s="15">
        <f>J3266-L3266</f>
        <v/>
      </c>
      <c r="N3269" s="21" t="n"/>
    </row>
    <row r="3270">
      <c r="A3270" s="295" t="n"/>
      <c r="B3270" s="14" t="n"/>
      <c r="C3270" s="15" t="n"/>
      <c r="D3270" s="15" t="n"/>
      <c r="E3270" s="15">
        <f>D3267*Setup!$B$5</f>
        <v/>
      </c>
      <c r="F3270" s="15">
        <f>D3267-E3267</f>
        <v/>
      </c>
      <c r="G3270" s="15" t="n"/>
      <c r="H3270" s="15" t="n"/>
      <c r="I3270" s="15" t="n"/>
      <c r="J3270" s="15">
        <f>C3267+F3267+G3267-I3267</f>
        <v/>
      </c>
      <c r="K3270" s="15" t="n"/>
      <c r="L3270" s="15">
        <f>K3267*Setup!$B$6</f>
        <v/>
      </c>
      <c r="M3270" s="15">
        <f>J3267-L3267</f>
        <v/>
      </c>
      <c r="N3270" s="21" t="n"/>
    </row>
    <row r="3271">
      <c r="A3271" s="295" t="n"/>
      <c r="B3271" s="14" t="n"/>
      <c r="C3271" s="15" t="n"/>
      <c r="D3271" s="15" t="n"/>
      <c r="E3271" s="15">
        <f>D3268*Setup!$B$5</f>
        <v/>
      </c>
      <c r="F3271" s="15">
        <f>D3268-E3268</f>
        <v/>
      </c>
      <c r="G3271" s="15" t="n"/>
      <c r="H3271" s="15" t="n"/>
      <c r="I3271" s="15" t="n"/>
      <c r="J3271" s="15">
        <f>C3268+F3268+G3268-I3268</f>
        <v/>
      </c>
      <c r="K3271" s="15" t="n"/>
      <c r="L3271" s="15">
        <f>K3268*Setup!$B$6</f>
        <v/>
      </c>
      <c r="M3271" s="15">
        <f>J3268-L3268</f>
        <v/>
      </c>
      <c r="N3271" s="21" t="n"/>
    </row>
    <row r="3272">
      <c r="A3272" s="295" t="n"/>
      <c r="B3272" s="14" t="n"/>
      <c r="C3272" s="15" t="n"/>
      <c r="D3272" s="15" t="n"/>
      <c r="E3272" s="15">
        <f>D3269*Setup!$B$5</f>
        <v/>
      </c>
      <c r="F3272" s="15">
        <f>D3269-E3269</f>
        <v/>
      </c>
      <c r="G3272" s="15" t="n"/>
      <c r="H3272" s="15" t="n"/>
      <c r="I3272" s="15" t="n"/>
      <c r="J3272" s="15">
        <f>C3269+F3269+G3269-I3269</f>
        <v/>
      </c>
      <c r="K3272" s="15" t="n"/>
      <c r="L3272" s="15">
        <f>K3269*Setup!$B$6</f>
        <v/>
      </c>
      <c r="M3272" s="15">
        <f>J3269-L3269</f>
        <v/>
      </c>
      <c r="N3272" s="21" t="n"/>
    </row>
    <row r="3273">
      <c r="A3273" s="295" t="n"/>
      <c r="B3273" s="14" t="n"/>
      <c r="C3273" s="15" t="n"/>
      <c r="D3273" s="15" t="n"/>
      <c r="E3273" s="15">
        <f>D3270*Setup!$B$5</f>
        <v/>
      </c>
      <c r="F3273" s="15">
        <f>D3270-E3270</f>
        <v/>
      </c>
      <c r="G3273" s="15" t="n"/>
      <c r="H3273" s="15" t="n"/>
      <c r="I3273" s="15" t="n"/>
      <c r="J3273" s="15">
        <f>C3270+F3270+G3270-I3270</f>
        <v/>
      </c>
      <c r="K3273" s="15" t="n"/>
      <c r="L3273" s="15">
        <f>K3270*Setup!$B$6</f>
        <v/>
      </c>
      <c r="M3273" s="15">
        <f>J3270-L3270</f>
        <v/>
      </c>
      <c r="N3273" s="21" t="n"/>
    </row>
    <row r="3274">
      <c r="A3274" s="295" t="n"/>
      <c r="B3274" s="14" t="n"/>
      <c r="C3274" s="15" t="n"/>
      <c r="D3274" s="15" t="n"/>
      <c r="E3274" s="15">
        <f>D3271*Setup!$B$5</f>
        <v/>
      </c>
      <c r="F3274" s="15">
        <f>D3271-E3271</f>
        <v/>
      </c>
      <c r="G3274" s="15" t="n"/>
      <c r="H3274" s="15" t="n"/>
      <c r="I3274" s="15" t="n"/>
      <c r="J3274" s="15">
        <f>C3271+F3271+G3271-I3271</f>
        <v/>
      </c>
      <c r="K3274" s="15" t="n"/>
      <c r="L3274" s="15">
        <f>K3271*Setup!$B$6</f>
        <v/>
      </c>
      <c r="M3274" s="15">
        <f>J3271-L3271</f>
        <v/>
      </c>
      <c r="N3274" s="21" t="n"/>
    </row>
    <row r="3275">
      <c r="A3275" s="295" t="n"/>
      <c r="B3275" s="14" t="n"/>
      <c r="C3275" s="15" t="n"/>
      <c r="D3275" s="15" t="n"/>
      <c r="E3275" s="15">
        <f>D3272*Setup!$B$5</f>
        <v/>
      </c>
      <c r="F3275" s="15">
        <f>D3272-E3272</f>
        <v/>
      </c>
      <c r="G3275" s="15" t="n"/>
      <c r="H3275" s="15" t="n"/>
      <c r="I3275" s="15" t="n"/>
      <c r="J3275" s="15">
        <f>C3272+F3272+G3272-I3272</f>
        <v/>
      </c>
      <c r="K3275" s="15" t="n"/>
      <c r="L3275" s="15">
        <f>K3272*Setup!$B$6</f>
        <v/>
      </c>
      <c r="M3275" s="15">
        <f>J3272-L3272</f>
        <v/>
      </c>
      <c r="N3275" s="21" t="n"/>
    </row>
    <row r="3276">
      <c r="A3276" s="295" t="n"/>
      <c r="B3276" s="14" t="n"/>
      <c r="C3276" s="15" t="n"/>
      <c r="D3276" s="15" t="n"/>
      <c r="E3276" s="15">
        <f>D3273*Setup!$B$5</f>
        <v/>
      </c>
      <c r="F3276" s="15">
        <f>D3273-E3273</f>
        <v/>
      </c>
      <c r="G3276" s="15" t="n"/>
      <c r="H3276" s="15" t="n"/>
      <c r="I3276" s="15" t="n"/>
      <c r="J3276" s="15">
        <f>C3273+F3273+G3273-I3273</f>
        <v/>
      </c>
      <c r="K3276" s="15" t="n"/>
      <c r="L3276" s="15">
        <f>K3273*Setup!$B$6</f>
        <v/>
      </c>
      <c r="M3276" s="15">
        <f>J3273-L3273</f>
        <v/>
      </c>
      <c r="N3276" s="21" t="n"/>
    </row>
    <row r="3277">
      <c r="A3277" s="295" t="n"/>
      <c r="B3277" s="14" t="n"/>
      <c r="C3277" s="15" t="n"/>
      <c r="D3277" s="15" t="n"/>
      <c r="E3277" s="15">
        <f>D3274*Setup!$B$5</f>
        <v/>
      </c>
      <c r="F3277" s="15">
        <f>D3274-E3274</f>
        <v/>
      </c>
      <c r="G3277" s="15" t="n"/>
      <c r="H3277" s="15" t="n"/>
      <c r="I3277" s="15" t="n"/>
      <c r="J3277" s="15">
        <f>C3274+F3274+G3274-I3274</f>
        <v/>
      </c>
      <c r="K3277" s="15" t="n"/>
      <c r="L3277" s="15">
        <f>K3274*Setup!$B$6</f>
        <v/>
      </c>
      <c r="M3277" s="15">
        <f>J3274-L3274</f>
        <v/>
      </c>
      <c r="N3277" s="21" t="n"/>
    </row>
    <row r="3278">
      <c r="A3278" s="295" t="n"/>
      <c r="B3278" s="14" t="n"/>
      <c r="C3278" s="15" t="n"/>
      <c r="D3278" s="15" t="n"/>
      <c r="E3278" s="15">
        <f>D3275*Setup!$B$5</f>
        <v/>
      </c>
      <c r="F3278" s="15">
        <f>D3275-E3275</f>
        <v/>
      </c>
      <c r="G3278" s="15" t="n"/>
      <c r="H3278" s="15" t="n"/>
      <c r="I3278" s="15" t="n"/>
      <c r="J3278" s="15">
        <f>C3275+F3275+G3275-I3275</f>
        <v/>
      </c>
      <c r="K3278" s="15" t="n"/>
      <c r="L3278" s="15">
        <f>K3275*Setup!$B$6</f>
        <v/>
      </c>
      <c r="M3278" s="15">
        <f>J3275-L3275</f>
        <v/>
      </c>
      <c r="N3278" s="21" t="n"/>
    </row>
    <row r="3279">
      <c r="A3279" s="295" t="n"/>
      <c r="B3279" s="14" t="n"/>
      <c r="C3279" s="15" t="n"/>
      <c r="D3279" s="15" t="n"/>
      <c r="E3279" s="15">
        <f>D3276*Setup!$B$5</f>
        <v/>
      </c>
      <c r="F3279" s="15">
        <f>D3276-E3276</f>
        <v/>
      </c>
      <c r="G3279" s="15" t="n"/>
      <c r="H3279" s="15" t="n"/>
      <c r="I3279" s="15" t="n"/>
      <c r="J3279" s="15">
        <f>C3276+F3276+G3276-I3276</f>
        <v/>
      </c>
      <c r="K3279" s="15" t="n"/>
      <c r="L3279" s="15">
        <f>K3276*Setup!$B$6</f>
        <v/>
      </c>
      <c r="M3279" s="15">
        <f>J3276-L3276</f>
        <v/>
      </c>
      <c r="N3279" s="21" t="n"/>
    </row>
    <row r="3280">
      <c r="A3280" s="295" t="n"/>
      <c r="B3280" s="14" t="n"/>
      <c r="C3280" s="15" t="n"/>
      <c r="D3280" s="15" t="n"/>
      <c r="E3280" s="15">
        <f>D3277*Setup!$B$5</f>
        <v/>
      </c>
      <c r="F3280" s="15">
        <f>D3277-E3277</f>
        <v/>
      </c>
      <c r="G3280" s="15" t="n"/>
      <c r="H3280" s="15" t="n"/>
      <c r="I3280" s="15" t="n"/>
      <c r="J3280" s="15">
        <f>C3277+F3277+G3277-I3277</f>
        <v/>
      </c>
      <c r="K3280" s="15" t="n"/>
      <c r="L3280" s="15">
        <f>K3277*Setup!$B$6</f>
        <v/>
      </c>
      <c r="M3280" s="15">
        <f>J3277-L3277</f>
        <v/>
      </c>
      <c r="N3280" s="21" t="n"/>
    </row>
    <row r="3281">
      <c r="A3281" s="295" t="n"/>
      <c r="B3281" s="14" t="n"/>
      <c r="C3281" s="15" t="n"/>
      <c r="D3281" s="15" t="n"/>
      <c r="E3281" s="15">
        <f>D3278*Setup!$B$5</f>
        <v/>
      </c>
      <c r="F3281" s="15">
        <f>D3278-E3278</f>
        <v/>
      </c>
      <c r="G3281" s="15" t="n"/>
      <c r="H3281" s="15" t="n"/>
      <c r="I3281" s="15" t="n"/>
      <c r="J3281" s="15">
        <f>C3278+F3278+G3278-I3278</f>
        <v/>
      </c>
      <c r="K3281" s="15" t="n"/>
      <c r="L3281" s="15">
        <f>K3278*Setup!$B$6</f>
        <v/>
      </c>
      <c r="M3281" s="15">
        <f>J3278-L3278</f>
        <v/>
      </c>
      <c r="N3281" s="21" t="n"/>
    </row>
    <row r="3282">
      <c r="A3282" s="295" t="n"/>
      <c r="B3282" s="14" t="n"/>
      <c r="C3282" s="15" t="n"/>
      <c r="D3282" s="15" t="n"/>
      <c r="E3282" s="15">
        <f>D3279*Setup!$B$5</f>
        <v/>
      </c>
      <c r="F3282" s="15">
        <f>D3279-E3279</f>
        <v/>
      </c>
      <c r="G3282" s="15" t="n"/>
      <c r="H3282" s="15" t="n"/>
      <c r="I3282" s="15" t="n"/>
      <c r="J3282" s="15">
        <f>C3279+F3279+G3279-I3279</f>
        <v/>
      </c>
      <c r="K3282" s="15" t="n"/>
      <c r="L3282" s="15">
        <f>K3279*Setup!$B$6</f>
        <v/>
      </c>
      <c r="M3282" s="15">
        <f>J3279-L3279</f>
        <v/>
      </c>
      <c r="N3282" s="21" t="n"/>
    </row>
    <row r="3283">
      <c r="A3283" s="295" t="n"/>
      <c r="B3283" s="14" t="n"/>
      <c r="C3283" s="15" t="n"/>
      <c r="D3283" s="15" t="n"/>
      <c r="E3283" s="15">
        <f>D3280*Setup!$B$5</f>
        <v/>
      </c>
      <c r="F3283" s="15">
        <f>D3280-E3280</f>
        <v/>
      </c>
      <c r="G3283" s="15" t="n"/>
      <c r="H3283" s="15" t="n"/>
      <c r="I3283" s="15" t="n"/>
      <c r="J3283" s="15">
        <f>C3280+F3280+G3280-I3280</f>
        <v/>
      </c>
      <c r="K3283" s="15" t="n"/>
      <c r="L3283" s="15">
        <f>K3280*Setup!$B$6</f>
        <v/>
      </c>
      <c r="M3283" s="15">
        <f>J3280-L3280</f>
        <v/>
      </c>
      <c r="N3283" s="21" t="n"/>
    </row>
    <row r="3284">
      <c r="A3284" s="295" t="n"/>
      <c r="B3284" s="14" t="n"/>
      <c r="C3284" s="15" t="n"/>
      <c r="D3284" s="15" t="n"/>
      <c r="E3284" s="15">
        <f>D3281*Setup!$B$5</f>
        <v/>
      </c>
      <c r="F3284" s="15">
        <f>D3281-E3281</f>
        <v/>
      </c>
      <c r="G3284" s="15" t="n"/>
      <c r="H3284" s="15" t="n"/>
      <c r="I3284" s="15" t="n"/>
      <c r="J3284" s="15">
        <f>C3281+F3281+G3281-I3281</f>
        <v/>
      </c>
      <c r="K3284" s="15" t="n"/>
      <c r="L3284" s="15">
        <f>K3281*Setup!$B$6</f>
        <v/>
      </c>
      <c r="M3284" s="15">
        <f>J3281-L3281</f>
        <v/>
      </c>
      <c r="N3284" s="21" t="n"/>
    </row>
    <row r="3285">
      <c r="A3285" s="295" t="n"/>
      <c r="B3285" s="14" t="n"/>
      <c r="C3285" s="15" t="n"/>
      <c r="D3285" s="15" t="n"/>
      <c r="E3285" s="15">
        <f>D3282*Setup!$B$5</f>
        <v/>
      </c>
      <c r="F3285" s="15">
        <f>D3282-E3282</f>
        <v/>
      </c>
      <c r="G3285" s="15" t="n"/>
      <c r="H3285" s="15" t="n"/>
      <c r="I3285" s="15" t="n"/>
      <c r="J3285" s="15">
        <f>C3282+F3282+G3282-I3282</f>
        <v/>
      </c>
      <c r="K3285" s="15" t="n"/>
      <c r="L3285" s="15">
        <f>K3282*Setup!$B$6</f>
        <v/>
      </c>
      <c r="M3285" s="15">
        <f>J3282-L3282</f>
        <v/>
      </c>
      <c r="N3285" s="21" t="n"/>
    </row>
    <row r="3286">
      <c r="A3286" s="295" t="n"/>
      <c r="B3286" s="14" t="n"/>
      <c r="C3286" s="15" t="n"/>
      <c r="D3286" s="15" t="n"/>
      <c r="E3286" s="15">
        <f>D3283*Setup!$B$5</f>
        <v/>
      </c>
      <c r="F3286" s="15">
        <f>D3283-E3283</f>
        <v/>
      </c>
      <c r="G3286" s="15" t="n"/>
      <c r="H3286" s="15" t="n"/>
      <c r="I3286" s="15" t="n"/>
      <c r="J3286" s="15">
        <f>C3283+F3283+G3283-I3283</f>
        <v/>
      </c>
      <c r="K3286" s="15" t="n"/>
      <c r="L3286" s="15">
        <f>K3283*Setup!$B$6</f>
        <v/>
      </c>
      <c r="M3286" s="15">
        <f>J3283-L3283</f>
        <v/>
      </c>
      <c r="N3286" s="21" t="n"/>
    </row>
    <row r="3287">
      <c r="A3287" s="295" t="n"/>
      <c r="B3287" s="14" t="n"/>
      <c r="C3287" s="15" t="n"/>
      <c r="D3287" s="15" t="n"/>
      <c r="E3287" s="15">
        <f>D3284*Setup!$B$5</f>
        <v/>
      </c>
      <c r="F3287" s="15">
        <f>D3284-E3284</f>
        <v/>
      </c>
      <c r="G3287" s="15" t="n"/>
      <c r="H3287" s="15" t="n"/>
      <c r="I3287" s="15" t="n"/>
      <c r="J3287" s="15">
        <f>C3284+F3284+G3284-I3284</f>
        <v/>
      </c>
      <c r="K3287" s="15" t="n"/>
      <c r="L3287" s="15">
        <f>K3284*Setup!$B$6</f>
        <v/>
      </c>
      <c r="M3287" s="15">
        <f>J3284-L3284</f>
        <v/>
      </c>
      <c r="N3287" s="21" t="n"/>
    </row>
    <row r="3288">
      <c r="A3288" s="295" t="n"/>
      <c r="B3288" s="14" t="n"/>
      <c r="C3288" s="15" t="n"/>
      <c r="D3288" s="15" t="n"/>
      <c r="E3288" s="15">
        <f>D3285*Setup!$B$5</f>
        <v/>
      </c>
      <c r="F3288" s="15">
        <f>D3285-E3285</f>
        <v/>
      </c>
      <c r="G3288" s="15" t="n"/>
      <c r="H3288" s="15" t="n"/>
      <c r="I3288" s="15" t="n"/>
      <c r="J3288" s="15">
        <f>C3285+F3285+G3285-I3285</f>
        <v/>
      </c>
      <c r="K3288" s="15" t="n"/>
      <c r="L3288" s="15">
        <f>K3285*Setup!$B$6</f>
        <v/>
      </c>
      <c r="M3288" s="15">
        <f>J3285-L3285</f>
        <v/>
      </c>
      <c r="N3288" s="21" t="n"/>
    </row>
    <row r="3289">
      <c r="A3289" s="295" t="n"/>
      <c r="B3289" s="14" t="n"/>
      <c r="C3289" s="15" t="n"/>
      <c r="D3289" s="15" t="n"/>
      <c r="E3289" s="15">
        <f>D3286*Setup!$B$5</f>
        <v/>
      </c>
      <c r="F3289" s="15">
        <f>D3286-E3286</f>
        <v/>
      </c>
      <c r="G3289" s="15" t="n"/>
      <c r="H3289" s="15" t="n"/>
      <c r="I3289" s="15" t="n"/>
      <c r="J3289" s="15">
        <f>C3286+F3286+G3286-I3286</f>
        <v/>
      </c>
      <c r="K3289" s="15" t="n"/>
      <c r="L3289" s="15">
        <f>K3286*Setup!$B$6</f>
        <v/>
      </c>
      <c r="M3289" s="15">
        <f>J3286-L3286</f>
        <v/>
      </c>
      <c r="N3289" s="21" t="n"/>
    </row>
    <row r="3290">
      <c r="A3290" s="295" t="n"/>
      <c r="B3290" s="14" t="n"/>
      <c r="C3290" s="15" t="n"/>
      <c r="D3290" s="15" t="n"/>
      <c r="E3290" s="15">
        <f>D3287*Setup!$B$5</f>
        <v/>
      </c>
      <c r="F3290" s="15">
        <f>D3287-E3287</f>
        <v/>
      </c>
      <c r="G3290" s="15" t="n"/>
      <c r="H3290" s="15" t="n"/>
      <c r="I3290" s="15" t="n"/>
      <c r="J3290" s="15">
        <f>C3287+F3287+G3287-I3287</f>
        <v/>
      </c>
      <c r="K3290" s="15" t="n"/>
      <c r="L3290" s="15">
        <f>K3287*Setup!$B$6</f>
        <v/>
      </c>
      <c r="M3290" s="15">
        <f>J3287-L3287</f>
        <v/>
      </c>
      <c r="N3290" s="21" t="n"/>
    </row>
    <row r="3291">
      <c r="A3291" s="295" t="n"/>
      <c r="B3291" s="14" t="n"/>
      <c r="C3291" s="15" t="n"/>
      <c r="D3291" s="15" t="n"/>
      <c r="E3291" s="15">
        <f>D3288*Setup!$B$5</f>
        <v/>
      </c>
      <c r="F3291" s="15">
        <f>D3288-E3288</f>
        <v/>
      </c>
      <c r="G3291" s="15" t="n"/>
      <c r="H3291" s="15" t="n"/>
      <c r="I3291" s="15" t="n"/>
      <c r="J3291" s="15">
        <f>C3288+F3288+G3288-I3288</f>
        <v/>
      </c>
      <c r="K3291" s="15" t="n"/>
      <c r="L3291" s="15">
        <f>K3288*Setup!$B$6</f>
        <v/>
      </c>
      <c r="M3291" s="15">
        <f>J3288-L3288</f>
        <v/>
      </c>
      <c r="N3291" s="21" t="n"/>
    </row>
    <row r="3292">
      <c r="A3292" s="295" t="n"/>
      <c r="B3292" s="14" t="n"/>
      <c r="C3292" s="15" t="n"/>
      <c r="D3292" s="15" t="n"/>
      <c r="E3292" s="15">
        <f>D3289*Setup!$B$5</f>
        <v/>
      </c>
      <c r="F3292" s="15">
        <f>D3289-E3289</f>
        <v/>
      </c>
      <c r="G3292" s="15" t="n"/>
      <c r="H3292" s="15" t="n"/>
      <c r="I3292" s="15" t="n"/>
      <c r="J3292" s="15">
        <f>C3289+F3289+G3289-I3289</f>
        <v/>
      </c>
      <c r="K3292" s="15" t="n"/>
      <c r="L3292" s="15">
        <f>K3289*Setup!$B$6</f>
        <v/>
      </c>
      <c r="M3292" s="15">
        <f>J3289-L3289</f>
        <v/>
      </c>
      <c r="N3292" s="21" t="n"/>
    </row>
    <row r="3293">
      <c r="A3293" s="295" t="n"/>
      <c r="B3293" s="14" t="n"/>
      <c r="C3293" s="15" t="n"/>
      <c r="D3293" s="15" t="n"/>
      <c r="E3293" s="15">
        <f>D3290*Setup!$B$5</f>
        <v/>
      </c>
      <c r="F3293" s="15">
        <f>D3290-E3290</f>
        <v/>
      </c>
      <c r="G3293" s="15" t="n"/>
      <c r="H3293" s="15" t="n"/>
      <c r="I3293" s="15" t="n"/>
      <c r="J3293" s="15">
        <f>C3290+F3290+G3290-I3290</f>
        <v/>
      </c>
      <c r="K3293" s="15" t="n"/>
      <c r="L3293" s="15">
        <f>K3290*Setup!$B$6</f>
        <v/>
      </c>
      <c r="M3293" s="15">
        <f>J3290-L3290</f>
        <v/>
      </c>
      <c r="N3293" s="21" t="n"/>
    </row>
    <row r="3294">
      <c r="A3294" s="295" t="n"/>
      <c r="B3294" s="14" t="n"/>
      <c r="C3294" s="15" t="n"/>
      <c r="D3294" s="15" t="n"/>
      <c r="E3294" s="15">
        <f>D3291*Setup!$B$5</f>
        <v/>
      </c>
      <c r="F3294" s="15">
        <f>D3291-E3291</f>
        <v/>
      </c>
      <c r="G3294" s="15" t="n"/>
      <c r="H3294" s="15" t="n"/>
      <c r="I3294" s="15" t="n"/>
      <c r="J3294" s="15">
        <f>C3291+F3291+G3291-I3291</f>
        <v/>
      </c>
      <c r="K3294" s="15" t="n"/>
      <c r="L3294" s="15">
        <f>K3291*Setup!$B$6</f>
        <v/>
      </c>
      <c r="M3294" s="15">
        <f>J3291-L3291</f>
        <v/>
      </c>
      <c r="N3294" s="21" t="n"/>
    </row>
    <row r="3295">
      <c r="A3295" s="295" t="n"/>
      <c r="B3295" s="14" t="n"/>
      <c r="C3295" s="15" t="n"/>
      <c r="D3295" s="15" t="n"/>
      <c r="E3295" s="15">
        <f>D3292*Setup!$B$5</f>
        <v/>
      </c>
      <c r="F3295" s="15">
        <f>D3292-E3292</f>
        <v/>
      </c>
      <c r="G3295" s="15" t="n"/>
      <c r="H3295" s="15" t="n"/>
      <c r="I3295" s="15" t="n"/>
      <c r="J3295" s="15">
        <f>C3292+F3292+G3292-I3292</f>
        <v/>
      </c>
      <c r="K3295" s="15" t="n"/>
      <c r="L3295" s="15">
        <f>K3292*Setup!$B$6</f>
        <v/>
      </c>
      <c r="M3295" s="15">
        <f>J3292-L3292</f>
        <v/>
      </c>
      <c r="N3295" s="21" t="n"/>
    </row>
    <row r="3296">
      <c r="A3296" s="295" t="n"/>
      <c r="B3296" s="14" t="n"/>
      <c r="C3296" s="15" t="n"/>
      <c r="D3296" s="15" t="n"/>
      <c r="E3296" s="15">
        <f>D3293*Setup!$B$5</f>
        <v/>
      </c>
      <c r="F3296" s="15">
        <f>D3293-E3293</f>
        <v/>
      </c>
      <c r="G3296" s="15" t="n"/>
      <c r="H3296" s="15" t="n"/>
      <c r="I3296" s="15" t="n"/>
      <c r="J3296" s="15">
        <f>C3293+F3293+G3293-I3293</f>
        <v/>
      </c>
      <c r="K3296" s="15" t="n"/>
      <c r="L3296" s="15">
        <f>K3293*Setup!$B$6</f>
        <v/>
      </c>
      <c r="M3296" s="15">
        <f>J3293-L3293</f>
        <v/>
      </c>
      <c r="N3296" s="21" t="n"/>
    </row>
    <row r="3297">
      <c r="A3297" s="295" t="n"/>
      <c r="B3297" s="14" t="n"/>
      <c r="C3297" s="15" t="n"/>
      <c r="D3297" s="15" t="n"/>
      <c r="E3297" s="15">
        <f>D3294*Setup!$B$5</f>
        <v/>
      </c>
      <c r="F3297" s="15">
        <f>D3294-E3294</f>
        <v/>
      </c>
      <c r="G3297" s="15" t="n"/>
      <c r="H3297" s="15" t="n"/>
      <c r="I3297" s="15" t="n"/>
      <c r="J3297" s="15">
        <f>C3294+F3294+G3294-I3294</f>
        <v/>
      </c>
      <c r="K3297" s="15" t="n"/>
      <c r="L3297" s="15">
        <f>K3294*Setup!$B$6</f>
        <v/>
      </c>
      <c r="M3297" s="15">
        <f>J3294-L3294</f>
        <v/>
      </c>
      <c r="N3297" s="21" t="n"/>
    </row>
    <row r="3298">
      <c r="A3298" s="295" t="n"/>
      <c r="B3298" s="14" t="n"/>
      <c r="C3298" s="15" t="n"/>
      <c r="D3298" s="15" t="n"/>
      <c r="E3298" s="15">
        <f>D3295*Setup!$B$5</f>
        <v/>
      </c>
      <c r="F3298" s="15">
        <f>D3295-E3295</f>
        <v/>
      </c>
      <c r="G3298" s="15" t="n"/>
      <c r="H3298" s="15" t="n"/>
      <c r="I3298" s="15" t="n"/>
      <c r="J3298" s="15">
        <f>C3295+F3295+G3295-I3295</f>
        <v/>
      </c>
      <c r="K3298" s="15" t="n"/>
      <c r="L3298" s="15">
        <f>K3295*Setup!$B$6</f>
        <v/>
      </c>
      <c r="M3298" s="15">
        <f>J3295-L3295</f>
        <v/>
      </c>
      <c r="N3298" s="21" t="n"/>
    </row>
    <row r="3299">
      <c r="A3299" s="295" t="n"/>
      <c r="B3299" s="14" t="n"/>
      <c r="C3299" s="15" t="n"/>
      <c r="D3299" s="15" t="n"/>
      <c r="E3299" s="15">
        <f>D3296*Setup!$B$5</f>
        <v/>
      </c>
      <c r="F3299" s="15">
        <f>D3296-E3296</f>
        <v/>
      </c>
      <c r="G3299" s="15" t="n"/>
      <c r="H3299" s="15" t="n"/>
      <c r="I3299" s="15" t="n"/>
      <c r="J3299" s="15">
        <f>C3296+F3296+G3296-I3296</f>
        <v/>
      </c>
      <c r="K3299" s="15" t="n"/>
      <c r="L3299" s="15">
        <f>K3296*Setup!$B$6</f>
        <v/>
      </c>
      <c r="M3299" s="15">
        <f>J3296-L3296</f>
        <v/>
      </c>
      <c r="N3299" s="21" t="n"/>
    </row>
    <row r="3300">
      <c r="A3300" s="295" t="n"/>
      <c r="B3300" s="14" t="n"/>
      <c r="C3300" s="15" t="n"/>
      <c r="D3300" s="15" t="n"/>
      <c r="E3300" s="15">
        <f>D3297*Setup!$B$5</f>
        <v/>
      </c>
      <c r="F3300" s="15">
        <f>D3297-E3297</f>
        <v/>
      </c>
      <c r="G3300" s="15" t="n"/>
      <c r="H3300" s="15" t="n"/>
      <c r="I3300" s="15" t="n"/>
      <c r="J3300" s="15">
        <f>C3297+F3297+G3297-I3297</f>
        <v/>
      </c>
      <c r="K3300" s="15" t="n"/>
      <c r="L3300" s="15">
        <f>K3297*Setup!$B$6</f>
        <v/>
      </c>
      <c r="M3300" s="15">
        <f>J3297-L3297</f>
        <v/>
      </c>
      <c r="N3300" s="21" t="n"/>
    </row>
    <row r="3301">
      <c r="A3301" s="295" t="n"/>
      <c r="B3301" s="14" t="n"/>
      <c r="C3301" s="15" t="n"/>
      <c r="D3301" s="15" t="n"/>
      <c r="E3301" s="15">
        <f>D3298*Setup!$B$5</f>
        <v/>
      </c>
      <c r="F3301" s="15">
        <f>D3298-E3298</f>
        <v/>
      </c>
      <c r="G3301" s="15" t="n"/>
      <c r="H3301" s="15" t="n"/>
      <c r="I3301" s="15" t="n"/>
      <c r="J3301" s="15">
        <f>C3298+F3298+G3298-I3298</f>
        <v/>
      </c>
      <c r="K3301" s="15" t="n"/>
      <c r="L3301" s="15">
        <f>K3298*Setup!$B$6</f>
        <v/>
      </c>
      <c r="M3301" s="15">
        <f>J3298-L3298</f>
        <v/>
      </c>
      <c r="N3301" s="21" t="n"/>
    </row>
    <row r="3302">
      <c r="A3302" s="295" t="n"/>
      <c r="B3302" s="14" t="n"/>
      <c r="C3302" s="15" t="n"/>
      <c r="D3302" s="15" t="n"/>
      <c r="E3302" s="15">
        <f>D3299*Setup!$B$5</f>
        <v/>
      </c>
      <c r="F3302" s="15">
        <f>D3299-E3299</f>
        <v/>
      </c>
      <c r="G3302" s="15" t="n"/>
      <c r="H3302" s="15" t="n"/>
      <c r="I3302" s="15" t="n"/>
      <c r="J3302" s="15">
        <f>C3299+F3299+G3299-I3299</f>
        <v/>
      </c>
      <c r="K3302" s="15" t="n"/>
      <c r="L3302" s="15">
        <f>K3299*Setup!$B$6</f>
        <v/>
      </c>
      <c r="M3302" s="15">
        <f>J3299-L3299</f>
        <v/>
      </c>
      <c r="N3302" s="21" t="n"/>
    </row>
    <row r="3303">
      <c r="A3303" s="295" t="n"/>
      <c r="B3303" s="14" t="n"/>
      <c r="C3303" s="15" t="n"/>
      <c r="D3303" s="15" t="n"/>
      <c r="E3303" s="15">
        <f>D3300*Setup!$B$5</f>
        <v/>
      </c>
      <c r="F3303" s="15">
        <f>D3300-E3300</f>
        <v/>
      </c>
      <c r="G3303" s="15" t="n"/>
      <c r="H3303" s="15" t="n"/>
      <c r="I3303" s="15" t="n"/>
      <c r="J3303" s="15">
        <f>C3300+F3300+G3300-I3300</f>
        <v/>
      </c>
      <c r="K3303" s="15" t="n"/>
      <c r="L3303" s="15">
        <f>K3300*Setup!$B$6</f>
        <v/>
      </c>
      <c r="M3303" s="15">
        <f>J3300-L3300</f>
        <v/>
      </c>
      <c r="N3303" s="21" t="n"/>
    </row>
    <row r="3304">
      <c r="A3304" s="295" t="n"/>
      <c r="B3304" s="14" t="n"/>
      <c r="C3304" s="15" t="n"/>
      <c r="D3304" s="15" t="n"/>
      <c r="E3304" s="15">
        <f>D3301*Setup!$B$5</f>
        <v/>
      </c>
      <c r="F3304" s="15">
        <f>D3301-E3301</f>
        <v/>
      </c>
      <c r="G3304" s="15" t="n"/>
      <c r="H3304" s="15" t="n"/>
      <c r="I3304" s="15" t="n"/>
      <c r="J3304" s="15">
        <f>C3301+F3301+G3301-I3301</f>
        <v/>
      </c>
      <c r="K3304" s="15" t="n"/>
      <c r="L3304" s="15">
        <f>K3301*Setup!$B$6</f>
        <v/>
      </c>
      <c r="M3304" s="15">
        <f>J3301-L3301</f>
        <v/>
      </c>
      <c r="N3304" s="21" t="n"/>
    </row>
    <row r="3305">
      <c r="A3305" s="295" t="n"/>
      <c r="B3305" s="14" t="n"/>
      <c r="C3305" s="15" t="n"/>
      <c r="D3305" s="15" t="n"/>
      <c r="E3305" s="15">
        <f>D3302*Setup!$B$5</f>
        <v/>
      </c>
      <c r="F3305" s="15">
        <f>D3302-E3302</f>
        <v/>
      </c>
      <c r="G3305" s="15" t="n"/>
      <c r="H3305" s="15" t="n"/>
      <c r="I3305" s="15" t="n"/>
      <c r="J3305" s="15">
        <f>C3302+F3302+G3302-I3302</f>
        <v/>
      </c>
      <c r="K3305" s="15" t="n"/>
      <c r="L3305" s="15">
        <f>K3302*Setup!$B$6</f>
        <v/>
      </c>
      <c r="M3305" s="15">
        <f>J3302-L3302</f>
        <v/>
      </c>
      <c r="N3305" s="21" t="n"/>
    </row>
    <row r="3306">
      <c r="A3306" s="295" t="n"/>
      <c r="B3306" s="14" t="n"/>
      <c r="C3306" s="15" t="n"/>
      <c r="D3306" s="15" t="n"/>
      <c r="E3306" s="15">
        <f>D3303*Setup!$B$5</f>
        <v/>
      </c>
      <c r="F3306" s="15">
        <f>D3303-E3303</f>
        <v/>
      </c>
      <c r="G3306" s="15" t="n"/>
      <c r="H3306" s="15" t="n"/>
      <c r="I3306" s="15" t="n"/>
      <c r="J3306" s="15">
        <f>C3303+F3303+G3303-I3303</f>
        <v/>
      </c>
      <c r="K3306" s="15" t="n"/>
      <c r="L3306" s="15">
        <f>K3303*Setup!$B$6</f>
        <v/>
      </c>
      <c r="M3306" s="15">
        <f>J3303-L3303</f>
        <v/>
      </c>
      <c r="N3306" s="21" t="n"/>
    </row>
    <row r="3307">
      <c r="A3307" s="295" t="n"/>
      <c r="B3307" s="14" t="n"/>
      <c r="C3307" s="15" t="n"/>
      <c r="D3307" s="15" t="n"/>
      <c r="E3307" s="15">
        <f>D3304*Setup!$B$5</f>
        <v/>
      </c>
      <c r="F3307" s="15">
        <f>D3304-E3304</f>
        <v/>
      </c>
      <c r="G3307" s="15" t="n"/>
      <c r="H3307" s="15" t="n"/>
      <c r="I3307" s="15" t="n"/>
      <c r="J3307" s="15">
        <f>C3304+F3304+G3304-I3304</f>
        <v/>
      </c>
      <c r="K3307" s="15" t="n"/>
      <c r="L3307" s="15">
        <f>K3304*Setup!$B$6</f>
        <v/>
      </c>
      <c r="M3307" s="15">
        <f>J3304-L3304</f>
        <v/>
      </c>
      <c r="N3307" s="21" t="n"/>
    </row>
    <row r="3308">
      <c r="A3308" s="295" t="n"/>
      <c r="B3308" s="14" t="n"/>
      <c r="C3308" s="15" t="n"/>
      <c r="D3308" s="15" t="n"/>
      <c r="E3308" s="15">
        <f>D3305*Setup!$B$5</f>
        <v/>
      </c>
      <c r="F3308" s="15">
        <f>D3305-E3305</f>
        <v/>
      </c>
      <c r="G3308" s="15" t="n"/>
      <c r="H3308" s="15" t="n"/>
      <c r="I3308" s="15" t="n"/>
      <c r="J3308" s="15">
        <f>C3305+F3305+G3305-I3305</f>
        <v/>
      </c>
      <c r="K3308" s="15" t="n"/>
      <c r="L3308" s="15">
        <f>K3305*Setup!$B$6</f>
        <v/>
      </c>
      <c r="M3308" s="15">
        <f>J3305-L3305</f>
        <v/>
      </c>
      <c r="N3308" s="21" t="n"/>
    </row>
    <row r="3309">
      <c r="A3309" s="295" t="n"/>
      <c r="B3309" s="14" t="n"/>
      <c r="C3309" s="15" t="n"/>
      <c r="D3309" s="15" t="n"/>
      <c r="E3309" s="15">
        <f>D3306*Setup!$B$5</f>
        <v/>
      </c>
      <c r="F3309" s="15">
        <f>D3306-E3306</f>
        <v/>
      </c>
      <c r="G3309" s="15" t="n"/>
      <c r="H3309" s="15" t="n"/>
      <c r="I3309" s="15" t="n"/>
      <c r="J3309" s="15">
        <f>C3306+F3306+G3306-I3306</f>
        <v/>
      </c>
      <c r="K3309" s="15" t="n"/>
      <c r="L3309" s="15">
        <f>K3306*Setup!$B$6</f>
        <v/>
      </c>
      <c r="M3309" s="15">
        <f>J3306-L3306</f>
        <v/>
      </c>
      <c r="N3309" s="21" t="n"/>
    </row>
    <row r="3310">
      <c r="A3310" s="295" t="n"/>
      <c r="B3310" s="14" t="n"/>
      <c r="C3310" s="15" t="n"/>
      <c r="D3310" s="15" t="n"/>
      <c r="E3310" s="15">
        <f>D3307*Setup!$B$5</f>
        <v/>
      </c>
      <c r="F3310" s="15">
        <f>D3307-E3307</f>
        <v/>
      </c>
      <c r="G3310" s="15" t="n"/>
      <c r="H3310" s="15" t="n"/>
      <c r="I3310" s="15" t="n"/>
      <c r="J3310" s="15">
        <f>C3307+F3307+G3307-I3307</f>
        <v/>
      </c>
      <c r="K3310" s="15" t="n"/>
      <c r="L3310" s="15">
        <f>K3307*Setup!$B$6</f>
        <v/>
      </c>
      <c r="M3310" s="15">
        <f>J3307-L3307</f>
        <v/>
      </c>
      <c r="N3310" s="21" t="n"/>
    </row>
    <row r="3311">
      <c r="A3311" s="295" t="n"/>
      <c r="B3311" s="14" t="n"/>
      <c r="C3311" s="15" t="n"/>
      <c r="D3311" s="15" t="n"/>
      <c r="E3311" s="15">
        <f>D3308*Setup!$B$5</f>
        <v/>
      </c>
      <c r="F3311" s="15">
        <f>D3308-E3308</f>
        <v/>
      </c>
      <c r="G3311" s="15" t="n"/>
      <c r="H3311" s="15" t="n"/>
      <c r="I3311" s="15" t="n"/>
      <c r="J3311" s="15">
        <f>C3308+F3308+G3308-I3308</f>
        <v/>
      </c>
      <c r="K3311" s="15" t="n"/>
      <c r="L3311" s="15">
        <f>K3308*Setup!$B$6</f>
        <v/>
      </c>
      <c r="M3311" s="15">
        <f>J3308-L3308</f>
        <v/>
      </c>
      <c r="N3311" s="21" t="n"/>
    </row>
    <row r="3312">
      <c r="A3312" s="295" t="n"/>
      <c r="B3312" s="14" t="n"/>
      <c r="C3312" s="15" t="n"/>
      <c r="D3312" s="15" t="n"/>
      <c r="E3312" s="15">
        <f>D3309*Setup!$B$5</f>
        <v/>
      </c>
      <c r="F3312" s="15">
        <f>D3309-E3309</f>
        <v/>
      </c>
      <c r="G3312" s="15" t="n"/>
      <c r="H3312" s="15" t="n"/>
      <c r="I3312" s="15" t="n"/>
      <c r="J3312" s="15">
        <f>C3309+F3309+G3309-I3309</f>
        <v/>
      </c>
      <c r="K3312" s="15" t="n"/>
      <c r="L3312" s="15">
        <f>K3309*Setup!$B$6</f>
        <v/>
      </c>
      <c r="M3312" s="15">
        <f>J3309-L3309</f>
        <v/>
      </c>
      <c r="N3312" s="21" t="n"/>
    </row>
    <row r="3313">
      <c r="A3313" s="295" t="n"/>
      <c r="B3313" s="14" t="n"/>
      <c r="C3313" s="15" t="n"/>
      <c r="D3313" s="15" t="n"/>
      <c r="E3313" s="15">
        <f>D3310*Setup!$B$5</f>
        <v/>
      </c>
      <c r="F3313" s="15">
        <f>D3310-E3310</f>
        <v/>
      </c>
      <c r="G3313" s="15" t="n"/>
      <c r="H3313" s="15" t="n"/>
      <c r="I3313" s="15" t="n"/>
      <c r="J3313" s="15">
        <f>C3310+F3310+G3310-I3310</f>
        <v/>
      </c>
      <c r="K3313" s="15" t="n"/>
      <c r="L3313" s="15">
        <f>K3310*Setup!$B$6</f>
        <v/>
      </c>
      <c r="M3313" s="15">
        <f>J3310-L3310</f>
        <v/>
      </c>
      <c r="N3313" s="21" t="n"/>
    </row>
    <row r="3314">
      <c r="A3314" s="295" t="n"/>
      <c r="B3314" s="14" t="n"/>
      <c r="C3314" s="15" t="n"/>
      <c r="D3314" s="15" t="n"/>
      <c r="E3314" s="15">
        <f>D3311*Setup!$B$5</f>
        <v/>
      </c>
      <c r="F3314" s="15">
        <f>D3311-E3311</f>
        <v/>
      </c>
      <c r="G3314" s="15" t="n"/>
      <c r="H3314" s="15" t="n"/>
      <c r="I3314" s="15" t="n"/>
      <c r="J3314" s="15">
        <f>C3311+F3311+G3311-I3311</f>
        <v/>
      </c>
      <c r="K3314" s="15" t="n"/>
      <c r="L3314" s="15">
        <f>K3311*Setup!$B$6</f>
        <v/>
      </c>
      <c r="M3314" s="15">
        <f>J3311-L3311</f>
        <v/>
      </c>
      <c r="N3314" s="21" t="n"/>
    </row>
    <row r="3315">
      <c r="A3315" s="295" t="n"/>
      <c r="B3315" s="14" t="n"/>
      <c r="C3315" s="15" t="n"/>
      <c r="D3315" s="15" t="n"/>
      <c r="E3315" s="15">
        <f>D3312*Setup!$B$5</f>
        <v/>
      </c>
      <c r="F3315" s="15">
        <f>D3312-E3312</f>
        <v/>
      </c>
      <c r="G3315" s="15" t="n"/>
      <c r="H3315" s="15" t="n"/>
      <c r="I3315" s="15" t="n"/>
      <c r="J3315" s="15">
        <f>C3312+F3312+G3312-I3312</f>
        <v/>
      </c>
      <c r="K3315" s="15" t="n"/>
      <c r="L3315" s="15">
        <f>K3312*Setup!$B$6</f>
        <v/>
      </c>
      <c r="M3315" s="15">
        <f>J3312-L3312</f>
        <v/>
      </c>
      <c r="N3315" s="21" t="n"/>
    </row>
    <row r="3316">
      <c r="A3316" s="295" t="n"/>
      <c r="B3316" s="14" t="n"/>
      <c r="C3316" s="15" t="n"/>
      <c r="D3316" s="15" t="n"/>
      <c r="E3316" s="15">
        <f>D3313*Setup!$B$5</f>
        <v/>
      </c>
      <c r="F3316" s="15">
        <f>D3313-E3313</f>
        <v/>
      </c>
      <c r="G3316" s="15" t="n"/>
      <c r="H3316" s="15" t="n"/>
      <c r="I3316" s="15" t="n"/>
      <c r="J3316" s="15">
        <f>C3313+F3313+G3313-I3313</f>
        <v/>
      </c>
      <c r="K3316" s="15" t="n"/>
      <c r="L3316" s="15">
        <f>K3313*Setup!$B$6</f>
        <v/>
      </c>
      <c r="M3316" s="15">
        <f>J3313-L3313</f>
        <v/>
      </c>
      <c r="N3316" s="21" t="n"/>
    </row>
    <row r="3317">
      <c r="A3317" s="295" t="n"/>
      <c r="B3317" s="14" t="n"/>
      <c r="C3317" s="15" t="n"/>
      <c r="D3317" s="15" t="n"/>
      <c r="E3317" s="15">
        <f>D3314*Setup!$B$5</f>
        <v/>
      </c>
      <c r="F3317" s="15">
        <f>D3314-E3314</f>
        <v/>
      </c>
      <c r="G3317" s="15" t="n"/>
      <c r="H3317" s="15" t="n"/>
      <c r="I3317" s="15" t="n"/>
      <c r="J3317" s="15">
        <f>C3314+F3314+G3314-I3314</f>
        <v/>
      </c>
      <c r="K3317" s="15" t="n"/>
      <c r="L3317" s="15">
        <f>K3314*Setup!$B$6</f>
        <v/>
      </c>
      <c r="M3317" s="15">
        <f>J3314-L3314</f>
        <v/>
      </c>
      <c r="N3317" s="21" t="n"/>
    </row>
    <row r="3318">
      <c r="A3318" s="295" t="n"/>
      <c r="B3318" s="14" t="n"/>
      <c r="C3318" s="15" t="n"/>
      <c r="D3318" s="15" t="n"/>
      <c r="E3318" s="15">
        <f>D3315*Setup!$B$5</f>
        <v/>
      </c>
      <c r="F3318" s="15">
        <f>D3315-E3315</f>
        <v/>
      </c>
      <c r="G3318" s="15" t="n"/>
      <c r="H3318" s="15" t="n"/>
      <c r="I3318" s="15" t="n"/>
      <c r="J3318" s="15">
        <f>C3315+F3315+G3315-I3315</f>
        <v/>
      </c>
      <c r="K3318" s="15" t="n"/>
      <c r="L3318" s="15">
        <f>K3315*Setup!$B$6</f>
        <v/>
      </c>
      <c r="M3318" s="15">
        <f>J3315-L3315</f>
        <v/>
      </c>
      <c r="N3318" s="21" t="n"/>
    </row>
    <row r="3319">
      <c r="A3319" s="295" t="n"/>
      <c r="B3319" s="14" t="n"/>
      <c r="C3319" s="15" t="n"/>
      <c r="D3319" s="15" t="n"/>
      <c r="E3319" s="15">
        <f>D3316*Setup!$B$5</f>
        <v/>
      </c>
      <c r="F3319" s="15">
        <f>D3316-E3316</f>
        <v/>
      </c>
      <c r="G3319" s="15" t="n"/>
      <c r="H3319" s="15" t="n"/>
      <c r="I3319" s="15" t="n"/>
      <c r="J3319" s="15">
        <f>C3316+F3316+G3316-I3316</f>
        <v/>
      </c>
      <c r="K3319" s="15" t="n"/>
      <c r="L3319" s="15">
        <f>K3316*Setup!$B$6</f>
        <v/>
      </c>
      <c r="M3319" s="15">
        <f>J3316-L3316</f>
        <v/>
      </c>
      <c r="N3319" s="21" t="n"/>
    </row>
    <row r="3320">
      <c r="A3320" s="295" t="n"/>
      <c r="B3320" s="14" t="n"/>
      <c r="C3320" s="15" t="n"/>
      <c r="D3320" s="15" t="n"/>
      <c r="E3320" s="15">
        <f>D3317*Setup!$B$5</f>
        <v/>
      </c>
      <c r="F3320" s="15">
        <f>D3317-E3317</f>
        <v/>
      </c>
      <c r="G3320" s="15" t="n"/>
      <c r="H3320" s="15" t="n"/>
      <c r="I3320" s="15" t="n"/>
      <c r="J3320" s="15">
        <f>C3317+F3317+G3317-I3317</f>
        <v/>
      </c>
      <c r="K3320" s="15" t="n"/>
      <c r="L3320" s="15">
        <f>K3317*Setup!$B$6</f>
        <v/>
      </c>
      <c r="M3320" s="15">
        <f>J3317-L3317</f>
        <v/>
      </c>
      <c r="N3320" s="21" t="n"/>
    </row>
    <row r="3321">
      <c r="A3321" s="295" t="n"/>
      <c r="B3321" s="14" t="n"/>
      <c r="C3321" s="15" t="n"/>
      <c r="D3321" s="15" t="n"/>
      <c r="E3321" s="15">
        <f>D3318*Setup!$B$5</f>
        <v/>
      </c>
      <c r="F3321" s="15">
        <f>D3318-E3318</f>
        <v/>
      </c>
      <c r="G3321" s="15" t="n"/>
      <c r="H3321" s="15" t="n"/>
      <c r="I3321" s="15" t="n"/>
      <c r="J3321" s="15">
        <f>C3318+F3318+G3318-I3318</f>
        <v/>
      </c>
      <c r="K3321" s="15" t="n"/>
      <c r="L3321" s="15">
        <f>K3318*Setup!$B$6</f>
        <v/>
      </c>
      <c r="M3321" s="15">
        <f>J3318-L3318</f>
        <v/>
      </c>
      <c r="N3321" s="21" t="n"/>
    </row>
    <row r="3322">
      <c r="A3322" s="295" t="n"/>
      <c r="B3322" s="14" t="n"/>
      <c r="C3322" s="15" t="n"/>
      <c r="D3322" s="15" t="n"/>
      <c r="E3322" s="15">
        <f>D3319*Setup!$B$5</f>
        <v/>
      </c>
      <c r="F3322" s="15">
        <f>D3319-E3319</f>
        <v/>
      </c>
      <c r="G3322" s="15" t="n"/>
      <c r="H3322" s="15" t="n"/>
      <c r="I3322" s="15" t="n"/>
      <c r="J3322" s="15">
        <f>C3319+F3319+G3319-I3319</f>
        <v/>
      </c>
      <c r="K3322" s="15" t="n"/>
      <c r="L3322" s="15">
        <f>K3319*Setup!$B$6</f>
        <v/>
      </c>
      <c r="M3322" s="15">
        <f>J3319-L3319</f>
        <v/>
      </c>
      <c r="N3322" s="21" t="n"/>
    </row>
    <row r="3323">
      <c r="A3323" s="295" t="n"/>
      <c r="B3323" s="14" t="n"/>
      <c r="C3323" s="15" t="n"/>
      <c r="D3323" s="15" t="n"/>
      <c r="E3323" s="15">
        <f>D3320*Setup!$B$5</f>
        <v/>
      </c>
      <c r="F3323" s="15">
        <f>D3320-E3320</f>
        <v/>
      </c>
      <c r="G3323" s="15" t="n"/>
      <c r="H3323" s="15" t="n"/>
      <c r="I3323" s="15" t="n"/>
      <c r="J3323" s="15">
        <f>C3320+F3320+G3320-I3320</f>
        <v/>
      </c>
      <c r="K3323" s="15" t="n"/>
      <c r="L3323" s="15">
        <f>K3320*Setup!$B$6</f>
        <v/>
      </c>
      <c r="M3323" s="15">
        <f>J3320-L3320</f>
        <v/>
      </c>
      <c r="N3323" s="21" t="n"/>
    </row>
    <row r="3324">
      <c r="A3324" s="295" t="n"/>
      <c r="B3324" s="14" t="n"/>
      <c r="C3324" s="15" t="n"/>
      <c r="D3324" s="15" t="n"/>
      <c r="E3324" s="15">
        <f>D3321*Setup!$B$5</f>
        <v/>
      </c>
      <c r="F3324" s="15">
        <f>D3321-E3321</f>
        <v/>
      </c>
      <c r="G3324" s="15" t="n"/>
      <c r="H3324" s="15" t="n"/>
      <c r="I3324" s="15" t="n"/>
      <c r="J3324" s="15">
        <f>C3321+F3321+G3321-I3321</f>
        <v/>
      </c>
      <c r="K3324" s="15" t="n"/>
      <c r="L3324" s="15">
        <f>K3321*Setup!$B$6</f>
        <v/>
      </c>
      <c r="M3324" s="15">
        <f>J3321-L3321</f>
        <v/>
      </c>
      <c r="N3324" s="21" t="n"/>
    </row>
    <row r="3325">
      <c r="A3325" s="295" t="n"/>
      <c r="B3325" s="14" t="n"/>
      <c r="C3325" s="15" t="n"/>
      <c r="D3325" s="15" t="n"/>
      <c r="E3325" s="15">
        <f>D3322*Setup!$B$5</f>
        <v/>
      </c>
      <c r="F3325" s="15">
        <f>D3322-E3322</f>
        <v/>
      </c>
      <c r="G3325" s="15" t="n"/>
      <c r="H3325" s="15" t="n"/>
      <c r="I3325" s="15" t="n"/>
      <c r="J3325" s="15">
        <f>C3322+F3322+G3322-I3322</f>
        <v/>
      </c>
      <c r="K3325" s="15" t="n"/>
      <c r="L3325" s="15">
        <f>K3322*Setup!$B$6</f>
        <v/>
      </c>
      <c r="M3325" s="15">
        <f>J3322-L3322</f>
        <v/>
      </c>
      <c r="N3325" s="21" t="n"/>
    </row>
    <row r="3326">
      <c r="A3326" s="295" t="n"/>
      <c r="B3326" s="14" t="n"/>
      <c r="C3326" s="15" t="n"/>
      <c r="D3326" s="15" t="n"/>
      <c r="E3326" s="15">
        <f>D3323*Setup!$B$5</f>
        <v/>
      </c>
      <c r="F3326" s="15">
        <f>D3323-E3323</f>
        <v/>
      </c>
      <c r="G3326" s="15" t="n"/>
      <c r="H3326" s="15" t="n"/>
      <c r="I3326" s="15" t="n"/>
      <c r="J3326" s="15">
        <f>C3323+F3323+G3323-I3323</f>
        <v/>
      </c>
      <c r="K3326" s="15" t="n"/>
      <c r="L3326" s="15">
        <f>K3323*Setup!$B$6</f>
        <v/>
      </c>
      <c r="M3326" s="15">
        <f>J3323-L3323</f>
        <v/>
      </c>
      <c r="N3326" s="21" t="n"/>
    </row>
    <row r="3327">
      <c r="A3327" s="295" t="n"/>
      <c r="B3327" s="14" t="n"/>
      <c r="C3327" s="15" t="n"/>
      <c r="D3327" s="15" t="n"/>
      <c r="E3327" s="15">
        <f>D3324*Setup!$B$5</f>
        <v/>
      </c>
      <c r="F3327" s="15">
        <f>D3324-E3324</f>
        <v/>
      </c>
      <c r="G3327" s="15" t="n"/>
      <c r="H3327" s="15" t="n"/>
      <c r="I3327" s="15" t="n"/>
      <c r="J3327" s="15">
        <f>C3324+F3324+G3324-I3324</f>
        <v/>
      </c>
      <c r="K3327" s="15" t="n"/>
      <c r="L3327" s="15">
        <f>K3324*Setup!$B$6</f>
        <v/>
      </c>
      <c r="M3327" s="15">
        <f>J3324-L3324</f>
        <v/>
      </c>
      <c r="N3327" s="21" t="n"/>
    </row>
    <row r="3328">
      <c r="A3328" s="295" t="n"/>
      <c r="B3328" s="14" t="n"/>
      <c r="C3328" s="15" t="n"/>
      <c r="D3328" s="15" t="n"/>
      <c r="E3328" s="15">
        <f>D3325*Setup!$B$5</f>
        <v/>
      </c>
      <c r="F3328" s="15">
        <f>D3325-E3325</f>
        <v/>
      </c>
      <c r="G3328" s="15" t="n"/>
      <c r="H3328" s="15" t="n"/>
      <c r="I3328" s="15" t="n"/>
      <c r="J3328" s="15">
        <f>C3325+F3325+G3325-I3325</f>
        <v/>
      </c>
      <c r="K3328" s="15" t="n"/>
      <c r="L3328" s="15">
        <f>K3325*Setup!$B$6</f>
        <v/>
      </c>
      <c r="M3328" s="15">
        <f>J3325-L3325</f>
        <v/>
      </c>
      <c r="N3328" s="21" t="n"/>
    </row>
    <row r="3329">
      <c r="A3329" s="295" t="n"/>
      <c r="B3329" s="14" t="n"/>
      <c r="C3329" s="15" t="n"/>
      <c r="D3329" s="15" t="n"/>
      <c r="E3329" s="15">
        <f>D3326*Setup!$B$5</f>
        <v/>
      </c>
      <c r="F3329" s="15">
        <f>D3326-E3326</f>
        <v/>
      </c>
      <c r="G3329" s="15" t="n"/>
      <c r="H3329" s="15" t="n"/>
      <c r="I3329" s="15" t="n"/>
      <c r="J3329" s="15">
        <f>C3326+F3326+G3326-I3326</f>
        <v/>
      </c>
      <c r="K3329" s="15" t="n"/>
      <c r="L3329" s="15">
        <f>K3326*Setup!$B$6</f>
        <v/>
      </c>
      <c r="M3329" s="15">
        <f>J3326-L3326</f>
        <v/>
      </c>
      <c r="N3329" s="21" t="n"/>
    </row>
    <row r="3330">
      <c r="A3330" s="295" t="n"/>
      <c r="B3330" s="14" t="n"/>
      <c r="C3330" s="15" t="n"/>
      <c r="D3330" s="15" t="n"/>
      <c r="E3330" s="15">
        <f>D3327*Setup!$B$5</f>
        <v/>
      </c>
      <c r="F3330" s="15">
        <f>D3327-E3327</f>
        <v/>
      </c>
      <c r="G3330" s="15" t="n"/>
      <c r="H3330" s="15" t="n"/>
      <c r="I3330" s="15" t="n"/>
      <c r="J3330" s="15">
        <f>C3327+F3327+G3327-I3327</f>
        <v/>
      </c>
      <c r="K3330" s="15" t="n"/>
      <c r="L3330" s="15">
        <f>K3327*Setup!$B$6</f>
        <v/>
      </c>
      <c r="M3330" s="15">
        <f>J3327-L3327</f>
        <v/>
      </c>
      <c r="N3330" s="21" t="n"/>
    </row>
    <row r="3331">
      <c r="A3331" s="295" t="n"/>
      <c r="B3331" s="14" t="n"/>
      <c r="C3331" s="15" t="n"/>
      <c r="D3331" s="15" t="n"/>
      <c r="E3331" s="15">
        <f>D3328*Setup!$B$5</f>
        <v/>
      </c>
      <c r="F3331" s="15">
        <f>D3328-E3328</f>
        <v/>
      </c>
      <c r="G3331" s="15" t="n"/>
      <c r="H3331" s="15" t="n"/>
      <c r="I3331" s="15" t="n"/>
      <c r="J3331" s="15">
        <f>C3328+F3328+G3328-I3328</f>
        <v/>
      </c>
      <c r="K3331" s="15" t="n"/>
      <c r="L3331" s="15">
        <f>K3328*Setup!$B$6</f>
        <v/>
      </c>
      <c r="M3331" s="15">
        <f>J3328-L3328</f>
        <v/>
      </c>
      <c r="N3331" s="21" t="n"/>
    </row>
    <row r="3332">
      <c r="A3332" s="295" t="n"/>
      <c r="B3332" s="14" t="n"/>
      <c r="C3332" s="15" t="n"/>
      <c r="D3332" s="15" t="n"/>
      <c r="E3332" s="15">
        <f>D3329*Setup!$B$5</f>
        <v/>
      </c>
      <c r="F3332" s="15">
        <f>D3329-E3329</f>
        <v/>
      </c>
      <c r="G3332" s="15" t="n"/>
      <c r="H3332" s="15" t="n"/>
      <c r="I3332" s="15" t="n"/>
      <c r="J3332" s="15">
        <f>C3329+F3329+G3329-I3329</f>
        <v/>
      </c>
      <c r="K3332" s="15" t="n"/>
      <c r="L3332" s="15">
        <f>K3329*Setup!$B$6</f>
        <v/>
      </c>
      <c r="M3332" s="15">
        <f>J3329-L3329</f>
        <v/>
      </c>
      <c r="N3332" s="21" t="n"/>
    </row>
    <row r="3333">
      <c r="A3333" s="295" t="n"/>
      <c r="B3333" s="14" t="n"/>
      <c r="C3333" s="15" t="n"/>
      <c r="D3333" s="15" t="n"/>
      <c r="E3333" s="15">
        <f>D3330*Setup!$B$5</f>
        <v/>
      </c>
      <c r="F3333" s="15">
        <f>D3330-E3330</f>
        <v/>
      </c>
      <c r="G3333" s="15" t="n"/>
      <c r="H3333" s="15" t="n"/>
      <c r="I3333" s="15" t="n"/>
      <c r="J3333" s="15">
        <f>C3330+F3330+G3330-I3330</f>
        <v/>
      </c>
      <c r="K3333" s="15" t="n"/>
      <c r="L3333" s="15">
        <f>K3330*Setup!$B$6</f>
        <v/>
      </c>
      <c r="M3333" s="15">
        <f>J3330-L3330</f>
        <v/>
      </c>
      <c r="N3333" s="21" t="n"/>
    </row>
    <row r="3334">
      <c r="A3334" s="295" t="n"/>
      <c r="B3334" s="14" t="n"/>
      <c r="C3334" s="15" t="n"/>
      <c r="D3334" s="15" t="n"/>
      <c r="E3334" s="15">
        <f>D3331*Setup!$B$5</f>
        <v/>
      </c>
      <c r="F3334" s="15">
        <f>D3331-E3331</f>
        <v/>
      </c>
      <c r="G3334" s="15" t="n"/>
      <c r="H3334" s="15" t="n"/>
      <c r="I3334" s="15" t="n"/>
      <c r="J3334" s="15">
        <f>C3331+F3331+G3331-I3331</f>
        <v/>
      </c>
      <c r="K3334" s="15" t="n"/>
      <c r="L3334" s="15">
        <f>K3331*Setup!$B$6</f>
        <v/>
      </c>
      <c r="M3334" s="15">
        <f>J3331-L3331</f>
        <v/>
      </c>
      <c r="N3334" s="21" t="n"/>
    </row>
    <row r="3335">
      <c r="A3335" s="295" t="n"/>
      <c r="B3335" s="14" t="n"/>
      <c r="C3335" s="15" t="n"/>
      <c r="D3335" s="15" t="n"/>
      <c r="E3335" s="15">
        <f>D3332*Setup!$B$5</f>
        <v/>
      </c>
      <c r="F3335" s="15">
        <f>D3332-E3332</f>
        <v/>
      </c>
      <c r="G3335" s="15" t="n"/>
      <c r="H3335" s="15" t="n"/>
      <c r="I3335" s="15" t="n"/>
      <c r="J3335" s="15">
        <f>C3332+F3332+G3332-I3332</f>
        <v/>
      </c>
      <c r="K3335" s="15" t="n"/>
      <c r="L3335" s="15">
        <f>K3332*Setup!$B$6</f>
        <v/>
      </c>
      <c r="M3335" s="15">
        <f>J3332-L3332</f>
        <v/>
      </c>
      <c r="N3335" s="21" t="n"/>
    </row>
    <row r="3336">
      <c r="A3336" s="295" t="n"/>
      <c r="B3336" s="14" t="n"/>
      <c r="C3336" s="15" t="n"/>
      <c r="D3336" s="15" t="n"/>
      <c r="E3336" s="15">
        <f>D3333*Setup!$B$5</f>
        <v/>
      </c>
      <c r="F3336" s="15">
        <f>D3333-E3333</f>
        <v/>
      </c>
      <c r="G3336" s="15" t="n"/>
      <c r="H3336" s="15" t="n"/>
      <c r="I3336" s="15" t="n"/>
      <c r="J3336" s="15">
        <f>C3333+F3333+G3333-I3333</f>
        <v/>
      </c>
      <c r="K3336" s="15" t="n"/>
      <c r="L3336" s="15">
        <f>K3333*Setup!$B$6</f>
        <v/>
      </c>
      <c r="M3336" s="15">
        <f>J3333-L3333</f>
        <v/>
      </c>
      <c r="N3336" s="21" t="n"/>
    </row>
    <row r="3337">
      <c r="A3337" s="295" t="n"/>
      <c r="B3337" s="14" t="n"/>
      <c r="C3337" s="15" t="n"/>
      <c r="D3337" s="15" t="n"/>
      <c r="E3337" s="15">
        <f>D3334*Setup!$B$5</f>
        <v/>
      </c>
      <c r="F3337" s="15">
        <f>D3334-E3334</f>
        <v/>
      </c>
      <c r="G3337" s="15" t="n"/>
      <c r="H3337" s="15" t="n"/>
      <c r="I3337" s="15" t="n"/>
      <c r="J3337" s="15">
        <f>C3334+F3334+G3334-I3334</f>
        <v/>
      </c>
      <c r="K3337" s="15" t="n"/>
      <c r="L3337" s="15">
        <f>K3334*Setup!$B$6</f>
        <v/>
      </c>
      <c r="M3337" s="15">
        <f>J3334-L3334</f>
        <v/>
      </c>
      <c r="N3337" s="21" t="n"/>
    </row>
    <row r="3338">
      <c r="A3338" s="295" t="n"/>
      <c r="B3338" s="14" t="n"/>
      <c r="C3338" s="15" t="n"/>
      <c r="D3338" s="15" t="n"/>
      <c r="E3338" s="15">
        <f>D3335*Setup!$B$5</f>
        <v/>
      </c>
      <c r="F3338" s="15">
        <f>D3335-E3335</f>
        <v/>
      </c>
      <c r="G3338" s="15" t="n"/>
      <c r="H3338" s="15" t="n"/>
      <c r="I3338" s="15" t="n"/>
      <c r="J3338" s="15">
        <f>C3335+F3335+G3335-I3335</f>
        <v/>
      </c>
      <c r="K3338" s="15" t="n"/>
      <c r="L3338" s="15">
        <f>K3335*Setup!$B$6</f>
        <v/>
      </c>
      <c r="M3338" s="15">
        <f>J3335-L3335</f>
        <v/>
      </c>
      <c r="N3338" s="21" t="n"/>
    </row>
    <row r="3339">
      <c r="A3339" s="295" t="n"/>
      <c r="B3339" s="14" t="n"/>
      <c r="C3339" s="15" t="n"/>
      <c r="D3339" s="15" t="n"/>
      <c r="E3339" s="15">
        <f>D3336*Setup!$B$5</f>
        <v/>
      </c>
      <c r="F3339" s="15">
        <f>D3336-E3336</f>
        <v/>
      </c>
      <c r="G3339" s="15" t="n"/>
      <c r="H3339" s="15" t="n"/>
      <c r="I3339" s="15" t="n"/>
      <c r="J3339" s="15">
        <f>C3336+F3336+G3336-I3336</f>
        <v/>
      </c>
      <c r="K3339" s="15" t="n"/>
      <c r="L3339" s="15">
        <f>K3336*Setup!$B$6</f>
        <v/>
      </c>
      <c r="M3339" s="15">
        <f>J3336-L3336</f>
        <v/>
      </c>
      <c r="N3339" s="21" t="n"/>
    </row>
    <row r="3340">
      <c r="A3340" s="295" t="n"/>
      <c r="B3340" s="14" t="n"/>
      <c r="C3340" s="15" t="n"/>
      <c r="D3340" s="15" t="n"/>
      <c r="E3340" s="15">
        <f>D3337*Setup!$B$5</f>
        <v/>
      </c>
      <c r="F3340" s="15">
        <f>D3337-E3337</f>
        <v/>
      </c>
      <c r="G3340" s="15" t="n"/>
      <c r="H3340" s="15" t="n"/>
      <c r="I3340" s="15" t="n"/>
      <c r="J3340" s="15">
        <f>C3337+F3337+G3337-I3337</f>
        <v/>
      </c>
      <c r="K3340" s="15" t="n"/>
      <c r="L3340" s="15">
        <f>K3337*Setup!$B$6</f>
        <v/>
      </c>
      <c r="M3340" s="15">
        <f>J3337-L3337</f>
        <v/>
      </c>
      <c r="N3340" s="21" t="n"/>
    </row>
    <row r="3341">
      <c r="A3341" s="295" t="n"/>
      <c r="B3341" s="14" t="n"/>
      <c r="C3341" s="15" t="n"/>
      <c r="D3341" s="15" t="n"/>
      <c r="E3341" s="15">
        <f>D3338*Setup!$B$5</f>
        <v/>
      </c>
      <c r="F3341" s="15">
        <f>D3338-E3338</f>
        <v/>
      </c>
      <c r="G3341" s="15" t="n"/>
      <c r="H3341" s="15" t="n"/>
      <c r="I3341" s="15" t="n"/>
      <c r="J3341" s="15">
        <f>C3338+F3338+G3338-I3338</f>
        <v/>
      </c>
      <c r="K3341" s="15" t="n"/>
      <c r="L3341" s="15">
        <f>K3338*Setup!$B$6</f>
        <v/>
      </c>
      <c r="M3341" s="15">
        <f>J3338-L3338</f>
        <v/>
      </c>
      <c r="N3341" s="21" t="n"/>
    </row>
    <row r="3342">
      <c r="A3342" s="295" t="n"/>
      <c r="B3342" s="14" t="n"/>
      <c r="C3342" s="15" t="n"/>
      <c r="D3342" s="15" t="n"/>
      <c r="E3342" s="15">
        <f>D3339*Setup!$B$5</f>
        <v/>
      </c>
      <c r="F3342" s="15">
        <f>D3339-E3339</f>
        <v/>
      </c>
      <c r="G3342" s="15" t="n"/>
      <c r="H3342" s="15" t="n"/>
      <c r="I3342" s="15" t="n"/>
      <c r="J3342" s="15">
        <f>C3339+F3339+G3339-I3339</f>
        <v/>
      </c>
      <c r="K3342" s="15" t="n"/>
      <c r="L3342" s="15">
        <f>K3339*Setup!$B$6</f>
        <v/>
      </c>
      <c r="M3342" s="15">
        <f>J3339-L3339</f>
        <v/>
      </c>
      <c r="N3342" s="21" t="n"/>
    </row>
    <row r="3343">
      <c r="A3343" s="295" t="n"/>
      <c r="B3343" s="14" t="n"/>
      <c r="C3343" s="15" t="n"/>
      <c r="D3343" s="15" t="n"/>
      <c r="E3343" s="15">
        <f>D3340*Setup!$B$5</f>
        <v/>
      </c>
      <c r="F3343" s="15">
        <f>D3340-E3340</f>
        <v/>
      </c>
      <c r="G3343" s="15" t="n"/>
      <c r="H3343" s="15" t="n"/>
      <c r="I3343" s="15" t="n"/>
      <c r="J3343" s="15">
        <f>C3340+F3340+G3340-I3340</f>
        <v/>
      </c>
      <c r="K3343" s="15" t="n"/>
      <c r="L3343" s="15">
        <f>K3340*Setup!$B$6</f>
        <v/>
      </c>
      <c r="M3343" s="15">
        <f>J3340-L3340</f>
        <v/>
      </c>
      <c r="N3343" s="21" t="n"/>
    </row>
    <row r="3344">
      <c r="A3344" s="295" t="n"/>
      <c r="B3344" s="14" t="n"/>
      <c r="C3344" s="15" t="n"/>
      <c r="D3344" s="15" t="n"/>
      <c r="E3344" s="15">
        <f>D3341*Setup!$B$5</f>
        <v/>
      </c>
      <c r="F3344" s="15">
        <f>D3341-E3341</f>
        <v/>
      </c>
      <c r="G3344" s="15" t="n"/>
      <c r="H3344" s="15" t="n"/>
      <c r="I3344" s="15" t="n"/>
      <c r="J3344" s="15">
        <f>C3341+F3341+G3341-I3341</f>
        <v/>
      </c>
      <c r="K3344" s="15" t="n"/>
      <c r="L3344" s="15">
        <f>K3341*Setup!$B$6</f>
        <v/>
      </c>
      <c r="M3344" s="15">
        <f>J3341-L3341</f>
        <v/>
      </c>
      <c r="N3344" s="21" t="n"/>
    </row>
    <row r="3345">
      <c r="A3345" s="295" t="n"/>
      <c r="B3345" s="14" t="n"/>
      <c r="C3345" s="15" t="n"/>
      <c r="D3345" s="15" t="n"/>
      <c r="E3345" s="15">
        <f>D3342*Setup!$B$5</f>
        <v/>
      </c>
      <c r="F3345" s="15">
        <f>D3342-E3342</f>
        <v/>
      </c>
      <c r="G3345" s="15" t="n"/>
      <c r="H3345" s="15" t="n"/>
      <c r="I3345" s="15" t="n"/>
      <c r="J3345" s="15">
        <f>C3342+F3342+G3342-I3342</f>
        <v/>
      </c>
      <c r="K3345" s="15" t="n"/>
      <c r="L3345" s="15">
        <f>K3342*Setup!$B$6</f>
        <v/>
      </c>
      <c r="M3345" s="15">
        <f>J3342-L3342</f>
        <v/>
      </c>
      <c r="N3345" s="21" t="n"/>
    </row>
    <row r="3346">
      <c r="A3346" s="295" t="n"/>
      <c r="B3346" s="14" t="n"/>
      <c r="C3346" s="15" t="n"/>
      <c r="D3346" s="15" t="n"/>
      <c r="E3346" s="15">
        <f>D3343*Setup!$B$5</f>
        <v/>
      </c>
      <c r="F3346" s="15">
        <f>D3343-E3343</f>
        <v/>
      </c>
      <c r="G3346" s="15" t="n"/>
      <c r="H3346" s="15" t="n"/>
      <c r="I3346" s="15" t="n"/>
      <c r="J3346" s="15">
        <f>C3343+F3343+G3343-I3343</f>
        <v/>
      </c>
      <c r="K3346" s="15" t="n"/>
      <c r="L3346" s="15">
        <f>K3343*Setup!$B$6</f>
        <v/>
      </c>
      <c r="M3346" s="15">
        <f>J3343-L3343</f>
        <v/>
      </c>
      <c r="N3346" s="21" t="n"/>
    </row>
    <row r="3347">
      <c r="A3347" s="295" t="n"/>
      <c r="B3347" s="14" t="n"/>
      <c r="C3347" s="15" t="n"/>
      <c r="D3347" s="15" t="n"/>
      <c r="E3347" s="15">
        <f>D3344*Setup!$B$5</f>
        <v/>
      </c>
      <c r="F3347" s="15">
        <f>D3344-E3344</f>
        <v/>
      </c>
      <c r="G3347" s="15" t="n"/>
      <c r="H3347" s="15" t="n"/>
      <c r="I3347" s="15" t="n"/>
      <c r="J3347" s="15">
        <f>C3344+F3344+G3344-I3344</f>
        <v/>
      </c>
      <c r="K3347" s="15" t="n"/>
      <c r="L3347" s="15">
        <f>K3344*Setup!$B$6</f>
        <v/>
      </c>
      <c r="M3347" s="15">
        <f>J3344-L3344</f>
        <v/>
      </c>
      <c r="N3347" s="21" t="n"/>
    </row>
    <row r="3348">
      <c r="A3348" s="295" t="n"/>
      <c r="B3348" s="14" t="n"/>
      <c r="C3348" s="15" t="n"/>
      <c r="D3348" s="15" t="n"/>
      <c r="E3348" s="15">
        <f>D3345*Setup!$B$5</f>
        <v/>
      </c>
      <c r="F3348" s="15">
        <f>D3345-E3345</f>
        <v/>
      </c>
      <c r="G3348" s="15" t="n"/>
      <c r="H3348" s="15" t="n"/>
      <c r="I3348" s="15" t="n"/>
      <c r="J3348" s="15">
        <f>C3345+F3345+G3345-I3345</f>
        <v/>
      </c>
      <c r="K3348" s="15" t="n"/>
      <c r="L3348" s="15">
        <f>K3345*Setup!$B$6</f>
        <v/>
      </c>
      <c r="M3348" s="15">
        <f>J3345-L3345</f>
        <v/>
      </c>
      <c r="N3348" s="21" t="n"/>
    </row>
    <row r="3349">
      <c r="A3349" s="295" t="n"/>
      <c r="B3349" s="14" t="n"/>
      <c r="C3349" s="15" t="n"/>
      <c r="D3349" s="15" t="n"/>
      <c r="E3349" s="15">
        <f>D3346*Setup!$B$5</f>
        <v/>
      </c>
      <c r="F3349" s="15">
        <f>D3346-E3346</f>
        <v/>
      </c>
      <c r="G3349" s="15" t="n"/>
      <c r="H3349" s="15" t="n"/>
      <c r="I3349" s="15" t="n"/>
      <c r="J3349" s="15">
        <f>C3346+F3346+G3346-I3346</f>
        <v/>
      </c>
      <c r="K3349" s="15" t="n"/>
      <c r="L3349" s="15">
        <f>K3346*Setup!$B$6</f>
        <v/>
      </c>
      <c r="M3349" s="15">
        <f>J3346-L3346</f>
        <v/>
      </c>
      <c r="N3349" s="21" t="n"/>
    </row>
    <row r="3350">
      <c r="A3350" s="295" t="n"/>
      <c r="B3350" s="14" t="n"/>
      <c r="C3350" s="15" t="n"/>
      <c r="D3350" s="15" t="n"/>
      <c r="E3350" s="15">
        <f>D3347*Setup!$B$5</f>
        <v/>
      </c>
      <c r="F3350" s="15">
        <f>D3347-E3347</f>
        <v/>
      </c>
      <c r="G3350" s="15" t="n"/>
      <c r="H3350" s="15" t="n"/>
      <c r="I3350" s="15" t="n"/>
      <c r="J3350" s="15">
        <f>C3347+F3347+G3347-I3347</f>
        <v/>
      </c>
      <c r="K3350" s="15" t="n"/>
      <c r="L3350" s="15">
        <f>K3347*Setup!$B$6</f>
        <v/>
      </c>
      <c r="M3350" s="15">
        <f>J3347-L3347</f>
        <v/>
      </c>
      <c r="N3350" s="21" t="n"/>
    </row>
    <row r="3351">
      <c r="A3351" s="295" t="n"/>
      <c r="B3351" s="14" t="n"/>
      <c r="C3351" s="15" t="n"/>
      <c r="D3351" s="15" t="n"/>
      <c r="E3351" s="15">
        <f>D3348*Setup!$B$5</f>
        <v/>
      </c>
      <c r="F3351" s="15">
        <f>D3348-E3348</f>
        <v/>
      </c>
      <c r="G3351" s="15" t="n"/>
      <c r="H3351" s="15" t="n"/>
      <c r="I3351" s="15" t="n"/>
      <c r="J3351" s="15">
        <f>C3348+F3348+G3348-I3348</f>
        <v/>
      </c>
      <c r="K3351" s="15" t="n"/>
      <c r="L3351" s="15">
        <f>K3348*Setup!$B$6</f>
        <v/>
      </c>
      <c r="M3351" s="15">
        <f>J3348-L3348</f>
        <v/>
      </c>
      <c r="N3351" s="21" t="n"/>
    </row>
    <row r="3352">
      <c r="A3352" s="295" t="n"/>
      <c r="B3352" s="14" t="n"/>
      <c r="C3352" s="15" t="n"/>
      <c r="D3352" s="15" t="n"/>
      <c r="E3352" s="15">
        <f>D3349*Setup!$B$5</f>
        <v/>
      </c>
      <c r="F3352" s="15">
        <f>D3349-E3349</f>
        <v/>
      </c>
      <c r="G3352" s="15" t="n"/>
      <c r="H3352" s="15" t="n"/>
      <c r="I3352" s="15" t="n"/>
      <c r="J3352" s="15">
        <f>C3349+F3349+G3349-I3349</f>
        <v/>
      </c>
      <c r="K3352" s="15" t="n"/>
      <c r="L3352" s="15">
        <f>K3349*Setup!$B$6</f>
        <v/>
      </c>
      <c r="M3352" s="15">
        <f>J3349-L3349</f>
        <v/>
      </c>
      <c r="N3352" s="21" t="n"/>
    </row>
    <row r="3353">
      <c r="A3353" s="295" t="n"/>
      <c r="B3353" s="14" t="n"/>
      <c r="C3353" s="15" t="n"/>
      <c r="D3353" s="15" t="n"/>
      <c r="E3353" s="15">
        <f>D3350*Setup!$B$5</f>
        <v/>
      </c>
      <c r="F3353" s="15">
        <f>D3350-E3350</f>
        <v/>
      </c>
      <c r="G3353" s="15" t="n"/>
      <c r="H3353" s="15" t="n"/>
      <c r="I3353" s="15" t="n"/>
      <c r="J3353" s="15">
        <f>C3350+F3350+G3350-I3350</f>
        <v/>
      </c>
      <c r="K3353" s="15" t="n"/>
      <c r="L3353" s="15">
        <f>K3350*Setup!$B$6</f>
        <v/>
      </c>
      <c r="M3353" s="15">
        <f>J3350-L3350</f>
        <v/>
      </c>
      <c r="N3353" s="21" t="n"/>
    </row>
    <row r="3354">
      <c r="A3354" s="295" t="n"/>
      <c r="B3354" s="14" t="n"/>
      <c r="C3354" s="15" t="n"/>
      <c r="D3354" s="15" t="n"/>
      <c r="E3354" s="15">
        <f>D3351*Setup!$B$5</f>
        <v/>
      </c>
      <c r="F3354" s="15">
        <f>D3351-E3351</f>
        <v/>
      </c>
      <c r="G3354" s="15" t="n"/>
      <c r="H3354" s="15" t="n"/>
      <c r="I3354" s="15" t="n"/>
      <c r="J3354" s="15">
        <f>C3351+F3351+G3351-I3351</f>
        <v/>
      </c>
      <c r="K3354" s="15" t="n"/>
      <c r="L3354" s="15">
        <f>K3351*Setup!$B$6</f>
        <v/>
      </c>
      <c r="M3354" s="15">
        <f>J3351-L3351</f>
        <v/>
      </c>
      <c r="N3354" s="21" t="n"/>
    </row>
    <row r="3355">
      <c r="A3355" s="295" t="n"/>
      <c r="B3355" s="14" t="n"/>
      <c r="C3355" s="15" t="n"/>
      <c r="D3355" s="15" t="n"/>
      <c r="E3355" s="15">
        <f>D3352*Setup!$B$5</f>
        <v/>
      </c>
      <c r="F3355" s="15">
        <f>D3352-E3352</f>
        <v/>
      </c>
      <c r="G3355" s="15" t="n"/>
      <c r="H3355" s="15" t="n"/>
      <c r="I3355" s="15" t="n"/>
      <c r="J3355" s="15">
        <f>C3352+F3352+G3352-I3352</f>
        <v/>
      </c>
      <c r="K3355" s="15" t="n"/>
      <c r="L3355" s="15">
        <f>K3352*Setup!$B$6</f>
        <v/>
      </c>
      <c r="M3355" s="15">
        <f>J3352-L3352</f>
        <v/>
      </c>
      <c r="N3355" s="21" t="n"/>
    </row>
    <row r="3356">
      <c r="A3356" s="295" t="n"/>
      <c r="B3356" s="14" t="n"/>
      <c r="C3356" s="15" t="n"/>
      <c r="D3356" s="15" t="n"/>
      <c r="E3356" s="15">
        <f>D3353*Setup!$B$5</f>
        <v/>
      </c>
      <c r="F3356" s="15">
        <f>D3353-E3353</f>
        <v/>
      </c>
      <c r="G3356" s="15" t="n"/>
      <c r="H3356" s="15" t="n"/>
      <c r="I3356" s="15" t="n"/>
      <c r="J3356" s="15">
        <f>C3353+F3353+G3353-I3353</f>
        <v/>
      </c>
      <c r="K3356" s="15" t="n"/>
      <c r="L3356" s="15">
        <f>K3353*Setup!$B$6</f>
        <v/>
      </c>
      <c r="M3356" s="15">
        <f>J3353-L3353</f>
        <v/>
      </c>
      <c r="N3356" s="21" t="n"/>
    </row>
    <row r="3357">
      <c r="A3357" s="295" t="n"/>
      <c r="B3357" s="14" t="n"/>
      <c r="C3357" s="15" t="n"/>
      <c r="D3357" s="15" t="n"/>
      <c r="E3357" s="15">
        <f>D3354*Setup!$B$5</f>
        <v/>
      </c>
      <c r="F3357" s="15">
        <f>D3354-E3354</f>
        <v/>
      </c>
      <c r="G3357" s="15" t="n"/>
      <c r="H3357" s="15" t="n"/>
      <c r="I3357" s="15" t="n"/>
      <c r="J3357" s="15">
        <f>C3354+F3354+G3354-I3354</f>
        <v/>
      </c>
      <c r="K3357" s="15" t="n"/>
      <c r="L3357" s="15">
        <f>K3354*Setup!$B$6</f>
        <v/>
      </c>
      <c r="M3357" s="15">
        <f>J3354-L3354</f>
        <v/>
      </c>
      <c r="N3357" s="21" t="n"/>
    </row>
    <row r="3358">
      <c r="A3358" s="295" t="n"/>
      <c r="B3358" s="14" t="n"/>
      <c r="C3358" s="15" t="n"/>
      <c r="D3358" s="15" t="n"/>
      <c r="E3358" s="15">
        <f>D3355*Setup!$B$5</f>
        <v/>
      </c>
      <c r="F3358" s="15">
        <f>D3355-E3355</f>
        <v/>
      </c>
      <c r="G3358" s="15" t="n"/>
      <c r="H3358" s="15" t="n"/>
      <c r="I3358" s="15" t="n"/>
      <c r="J3358" s="15">
        <f>C3355+F3355+G3355-I3355</f>
        <v/>
      </c>
      <c r="K3358" s="15" t="n"/>
      <c r="L3358" s="15">
        <f>K3355*Setup!$B$6</f>
        <v/>
      </c>
      <c r="M3358" s="15">
        <f>J3355-L3355</f>
        <v/>
      </c>
      <c r="N3358" s="21" t="n"/>
    </row>
    <row r="3359">
      <c r="A3359" s="295" t="n"/>
      <c r="B3359" s="14" t="n"/>
      <c r="C3359" s="15" t="n"/>
      <c r="D3359" s="15" t="n"/>
      <c r="E3359" s="15">
        <f>D3356*Setup!$B$5</f>
        <v/>
      </c>
      <c r="F3359" s="15">
        <f>D3356-E3356</f>
        <v/>
      </c>
      <c r="G3359" s="15" t="n"/>
      <c r="H3359" s="15" t="n"/>
      <c r="I3359" s="15" t="n"/>
      <c r="J3359" s="15">
        <f>C3356+F3356+G3356-I3356</f>
        <v/>
      </c>
      <c r="K3359" s="15" t="n"/>
      <c r="L3359" s="15">
        <f>K3356*Setup!$B$6</f>
        <v/>
      </c>
      <c r="M3359" s="15">
        <f>J3356-L3356</f>
        <v/>
      </c>
      <c r="N3359" s="21" t="n"/>
    </row>
    <row r="3360">
      <c r="A3360" s="295" t="n"/>
      <c r="B3360" s="14" t="n"/>
      <c r="C3360" s="15" t="n"/>
      <c r="D3360" s="15" t="n"/>
      <c r="E3360" s="15">
        <f>D3357*Setup!$B$5</f>
        <v/>
      </c>
      <c r="F3360" s="15">
        <f>D3357-E3357</f>
        <v/>
      </c>
      <c r="G3360" s="15" t="n"/>
      <c r="H3360" s="15" t="n"/>
      <c r="I3360" s="15" t="n"/>
      <c r="J3360" s="15">
        <f>C3357+F3357+G3357-I3357</f>
        <v/>
      </c>
      <c r="K3360" s="15" t="n"/>
      <c r="L3360" s="15">
        <f>K3357*Setup!$B$6</f>
        <v/>
      </c>
      <c r="M3360" s="15">
        <f>J3357-L3357</f>
        <v/>
      </c>
      <c r="N3360" s="21" t="n"/>
    </row>
    <row r="3361">
      <c r="A3361" s="295" t="n"/>
      <c r="B3361" s="14" t="n"/>
      <c r="C3361" s="15" t="n"/>
      <c r="D3361" s="15" t="n"/>
      <c r="E3361" s="15">
        <f>D3358*Setup!$B$5</f>
        <v/>
      </c>
      <c r="F3361" s="15">
        <f>D3358-E3358</f>
        <v/>
      </c>
      <c r="G3361" s="15" t="n"/>
      <c r="H3361" s="15" t="n"/>
      <c r="I3361" s="15" t="n"/>
      <c r="J3361" s="15">
        <f>C3358+F3358+G3358-I3358</f>
        <v/>
      </c>
      <c r="K3361" s="15" t="n"/>
      <c r="L3361" s="15">
        <f>K3358*Setup!$B$6</f>
        <v/>
      </c>
      <c r="M3361" s="15">
        <f>J3358-L3358</f>
        <v/>
      </c>
      <c r="N3361" s="21" t="n"/>
    </row>
    <row r="3362">
      <c r="A3362" s="295" t="n"/>
      <c r="B3362" s="14" t="n"/>
      <c r="C3362" s="15" t="n"/>
      <c r="D3362" s="15" t="n"/>
      <c r="E3362" s="15">
        <f>D3359*Setup!$B$5</f>
        <v/>
      </c>
      <c r="F3362" s="15">
        <f>D3359-E3359</f>
        <v/>
      </c>
      <c r="G3362" s="15" t="n"/>
      <c r="H3362" s="15" t="n"/>
      <c r="I3362" s="15" t="n"/>
      <c r="J3362" s="15">
        <f>C3359+F3359+G3359-I3359</f>
        <v/>
      </c>
      <c r="K3362" s="15" t="n"/>
      <c r="L3362" s="15">
        <f>K3359*Setup!$B$6</f>
        <v/>
      </c>
      <c r="M3362" s="15">
        <f>J3359-L3359</f>
        <v/>
      </c>
      <c r="N3362" s="21" t="n"/>
    </row>
    <row r="3363">
      <c r="A3363" s="295" t="n"/>
      <c r="B3363" s="14" t="n"/>
      <c r="C3363" s="15" t="n"/>
      <c r="D3363" s="15" t="n"/>
      <c r="E3363" s="15">
        <f>D3360*Setup!$B$5</f>
        <v/>
      </c>
      <c r="F3363" s="15">
        <f>D3360-E3360</f>
        <v/>
      </c>
      <c r="G3363" s="15" t="n"/>
      <c r="H3363" s="15" t="n"/>
      <c r="I3363" s="15" t="n"/>
      <c r="J3363" s="15">
        <f>C3360+F3360+G3360-I3360</f>
        <v/>
      </c>
      <c r="K3363" s="15" t="n"/>
      <c r="L3363" s="15">
        <f>K3360*Setup!$B$6</f>
        <v/>
      </c>
      <c r="M3363" s="15">
        <f>J3360-L3360</f>
        <v/>
      </c>
      <c r="N3363" s="21" t="n"/>
    </row>
    <row r="3364">
      <c r="A3364" s="295" t="n"/>
      <c r="B3364" s="14" t="n"/>
      <c r="C3364" s="15" t="n"/>
      <c r="D3364" s="15" t="n"/>
      <c r="E3364" s="15">
        <f>D3361*Setup!$B$5</f>
        <v/>
      </c>
      <c r="F3364" s="15">
        <f>D3361-E3361</f>
        <v/>
      </c>
      <c r="G3364" s="15" t="n"/>
      <c r="H3364" s="15" t="n"/>
      <c r="I3364" s="15" t="n"/>
      <c r="J3364" s="15">
        <f>C3361+F3361+G3361-I3361</f>
        <v/>
      </c>
      <c r="K3364" s="15" t="n"/>
      <c r="L3364" s="15">
        <f>K3361*Setup!$B$6</f>
        <v/>
      </c>
      <c r="M3364" s="15">
        <f>J3361-L3361</f>
        <v/>
      </c>
      <c r="N3364" s="21" t="n"/>
    </row>
    <row r="3365">
      <c r="A3365" s="295" t="n"/>
      <c r="B3365" s="14" t="n"/>
      <c r="C3365" s="15" t="n"/>
      <c r="D3365" s="15" t="n"/>
      <c r="E3365" s="15">
        <f>D3362*Setup!$B$5</f>
        <v/>
      </c>
      <c r="F3365" s="15">
        <f>D3362-E3362</f>
        <v/>
      </c>
      <c r="G3365" s="15" t="n"/>
      <c r="H3365" s="15" t="n"/>
      <c r="I3365" s="15" t="n"/>
      <c r="J3365" s="15">
        <f>C3362+F3362+G3362-I3362</f>
        <v/>
      </c>
      <c r="K3365" s="15" t="n"/>
      <c r="L3365" s="15">
        <f>K3362*Setup!$B$6</f>
        <v/>
      </c>
      <c r="M3365" s="15">
        <f>J3362-L3362</f>
        <v/>
      </c>
      <c r="N3365" s="21" t="n"/>
    </row>
    <row r="3366">
      <c r="A3366" s="295" t="n"/>
      <c r="B3366" s="14" t="n"/>
      <c r="C3366" s="15" t="n"/>
      <c r="D3366" s="15" t="n"/>
      <c r="E3366" s="15">
        <f>D3363*Setup!$B$5</f>
        <v/>
      </c>
      <c r="F3366" s="15">
        <f>D3363-E3363</f>
        <v/>
      </c>
      <c r="G3366" s="15" t="n"/>
      <c r="H3366" s="15" t="n"/>
      <c r="I3366" s="15" t="n"/>
      <c r="J3366" s="15">
        <f>C3363+F3363+G3363-I3363</f>
        <v/>
      </c>
      <c r="K3366" s="15" t="n"/>
      <c r="L3366" s="15">
        <f>K3363*Setup!$B$6</f>
        <v/>
      </c>
      <c r="M3366" s="15">
        <f>J3363-L3363</f>
        <v/>
      </c>
      <c r="N3366" s="21" t="n"/>
    </row>
    <row r="3367">
      <c r="A3367" s="295" t="n"/>
      <c r="B3367" s="14" t="n"/>
      <c r="C3367" s="15" t="n"/>
      <c r="D3367" s="15" t="n"/>
      <c r="E3367" s="15">
        <f>D3364*Setup!$B$5</f>
        <v/>
      </c>
      <c r="F3367" s="15">
        <f>D3364-E3364</f>
        <v/>
      </c>
      <c r="G3367" s="15" t="n"/>
      <c r="H3367" s="15" t="n"/>
      <c r="I3367" s="15" t="n"/>
      <c r="J3367" s="15">
        <f>C3364+F3364+G3364-I3364</f>
        <v/>
      </c>
      <c r="K3367" s="15" t="n"/>
      <c r="L3367" s="15">
        <f>K3364*Setup!$B$6</f>
        <v/>
      </c>
      <c r="M3367" s="15">
        <f>J3364-L3364</f>
        <v/>
      </c>
      <c r="N3367" s="21" t="n"/>
    </row>
    <row r="3368">
      <c r="A3368" s="295" t="n"/>
      <c r="B3368" s="14" t="n"/>
      <c r="C3368" s="15" t="n"/>
      <c r="D3368" s="15" t="n"/>
      <c r="E3368" s="15">
        <f>D3365*Setup!$B$5</f>
        <v/>
      </c>
      <c r="F3368" s="15">
        <f>D3365-E3365</f>
        <v/>
      </c>
      <c r="G3368" s="15" t="n"/>
      <c r="H3368" s="15" t="n"/>
      <c r="I3368" s="15" t="n"/>
      <c r="J3368" s="15">
        <f>C3365+F3365+G3365-I3365</f>
        <v/>
      </c>
      <c r="K3368" s="15" t="n"/>
      <c r="L3368" s="15">
        <f>K3365*Setup!$B$6</f>
        <v/>
      </c>
      <c r="M3368" s="15">
        <f>J3365-L3365</f>
        <v/>
      </c>
      <c r="N3368" s="21" t="n"/>
    </row>
    <row r="3369">
      <c r="A3369" s="295" t="n"/>
      <c r="B3369" s="14" t="n"/>
      <c r="C3369" s="15" t="n"/>
      <c r="D3369" s="15" t="n"/>
      <c r="E3369" s="15">
        <f>D3366*Setup!$B$5</f>
        <v/>
      </c>
      <c r="F3369" s="15">
        <f>D3366-E3366</f>
        <v/>
      </c>
      <c r="G3369" s="15" t="n"/>
      <c r="H3369" s="15" t="n"/>
      <c r="I3369" s="15" t="n"/>
      <c r="J3369" s="15">
        <f>C3366+F3366+G3366-I3366</f>
        <v/>
      </c>
      <c r="K3369" s="15" t="n"/>
      <c r="L3369" s="15">
        <f>K3366*Setup!$B$6</f>
        <v/>
      </c>
      <c r="M3369" s="15">
        <f>J3366-L3366</f>
        <v/>
      </c>
      <c r="N3369" s="21" t="n"/>
    </row>
    <row r="3370">
      <c r="A3370" s="295" t="n"/>
      <c r="B3370" s="14" t="n"/>
      <c r="C3370" s="15" t="n"/>
      <c r="D3370" s="15" t="n"/>
      <c r="E3370" s="15">
        <f>D3367*Setup!$B$5</f>
        <v/>
      </c>
      <c r="F3370" s="15">
        <f>D3367-E3367</f>
        <v/>
      </c>
      <c r="G3370" s="15" t="n"/>
      <c r="H3370" s="15" t="n"/>
      <c r="I3370" s="15" t="n"/>
      <c r="J3370" s="15">
        <f>C3367+F3367+G3367-I3367</f>
        <v/>
      </c>
      <c r="K3370" s="15" t="n"/>
      <c r="L3370" s="15">
        <f>K3367*Setup!$B$6</f>
        <v/>
      </c>
      <c r="M3370" s="15">
        <f>J3367-L3367</f>
        <v/>
      </c>
      <c r="N3370" s="21" t="n"/>
    </row>
    <row r="3371">
      <c r="A3371" s="295" t="n"/>
      <c r="B3371" s="14" t="n"/>
      <c r="C3371" s="15" t="n"/>
      <c r="D3371" s="15" t="n"/>
      <c r="E3371" s="15">
        <f>D3368*Setup!$B$5</f>
        <v/>
      </c>
      <c r="F3371" s="15">
        <f>D3368-E3368</f>
        <v/>
      </c>
      <c r="G3371" s="15" t="n"/>
      <c r="H3371" s="15" t="n"/>
      <c r="I3371" s="15" t="n"/>
      <c r="J3371" s="15">
        <f>C3368+F3368+G3368-I3368</f>
        <v/>
      </c>
      <c r="K3371" s="15" t="n"/>
      <c r="L3371" s="15">
        <f>K3368*Setup!$B$6</f>
        <v/>
      </c>
      <c r="M3371" s="15">
        <f>J3368-L3368</f>
        <v/>
      </c>
      <c r="N3371" s="21" t="n"/>
    </row>
    <row r="3372">
      <c r="A3372" s="295" t="n"/>
      <c r="B3372" s="14" t="n"/>
      <c r="C3372" s="15" t="n"/>
      <c r="D3372" s="15" t="n"/>
      <c r="E3372" s="15">
        <f>D3369*Setup!$B$5</f>
        <v/>
      </c>
      <c r="F3372" s="15">
        <f>D3369-E3369</f>
        <v/>
      </c>
      <c r="G3372" s="15" t="n"/>
      <c r="H3372" s="15" t="n"/>
      <c r="I3372" s="15" t="n"/>
      <c r="J3372" s="15">
        <f>C3369+F3369+G3369-I3369</f>
        <v/>
      </c>
      <c r="K3372" s="15" t="n"/>
      <c r="L3372" s="15">
        <f>K3369*Setup!$B$6</f>
        <v/>
      </c>
      <c r="M3372" s="15">
        <f>J3369-L3369</f>
        <v/>
      </c>
      <c r="N3372" s="21" t="n"/>
    </row>
    <row r="3373">
      <c r="A3373" s="295" t="n"/>
      <c r="B3373" s="14" t="n"/>
      <c r="C3373" s="15" t="n"/>
      <c r="D3373" s="15" t="n"/>
      <c r="E3373" s="15">
        <f>D3370*Setup!$B$5</f>
        <v/>
      </c>
      <c r="F3373" s="15">
        <f>D3370-E3370</f>
        <v/>
      </c>
      <c r="G3373" s="15" t="n"/>
      <c r="H3373" s="15" t="n"/>
      <c r="I3373" s="15" t="n"/>
      <c r="J3373" s="15">
        <f>C3370+F3370+G3370-I3370</f>
        <v/>
      </c>
      <c r="K3373" s="15" t="n"/>
      <c r="L3373" s="15">
        <f>K3370*Setup!$B$6</f>
        <v/>
      </c>
      <c r="M3373" s="15">
        <f>J3370-L3370</f>
        <v/>
      </c>
      <c r="N3373" s="21" t="n"/>
    </row>
    <row r="3374">
      <c r="A3374" s="295" t="n"/>
      <c r="B3374" s="14" t="n"/>
      <c r="C3374" s="15" t="n"/>
      <c r="D3374" s="15" t="n"/>
      <c r="E3374" s="15">
        <f>D3371*Setup!$B$5</f>
        <v/>
      </c>
      <c r="F3374" s="15">
        <f>D3371-E3371</f>
        <v/>
      </c>
      <c r="G3374" s="15" t="n"/>
      <c r="H3374" s="15" t="n"/>
      <c r="I3374" s="15" t="n"/>
      <c r="J3374" s="15">
        <f>C3371+F3371+G3371-I3371</f>
        <v/>
      </c>
      <c r="K3374" s="15" t="n"/>
      <c r="L3374" s="15">
        <f>K3371*Setup!$B$6</f>
        <v/>
      </c>
      <c r="M3374" s="15">
        <f>J3371-L3371</f>
        <v/>
      </c>
      <c r="N3374" s="21" t="n"/>
    </row>
    <row r="3375">
      <c r="A3375" s="295" t="n"/>
      <c r="B3375" s="14" t="n"/>
      <c r="C3375" s="15" t="n"/>
      <c r="D3375" s="15" t="n"/>
      <c r="E3375" s="15">
        <f>D3372*Setup!$B$5</f>
        <v/>
      </c>
      <c r="F3375" s="15">
        <f>D3372-E3372</f>
        <v/>
      </c>
      <c r="G3375" s="15" t="n"/>
      <c r="H3375" s="15" t="n"/>
      <c r="I3375" s="15" t="n"/>
      <c r="J3375" s="15">
        <f>C3372+F3372+G3372-I3372</f>
        <v/>
      </c>
      <c r="K3375" s="15" t="n"/>
      <c r="L3375" s="15">
        <f>K3372*Setup!$B$6</f>
        <v/>
      </c>
      <c r="M3375" s="15">
        <f>J3372-L3372</f>
        <v/>
      </c>
      <c r="N3375" s="21" t="n"/>
    </row>
    <row r="3376">
      <c r="A3376" s="295" t="n"/>
      <c r="B3376" s="14" t="n"/>
      <c r="C3376" s="15" t="n"/>
      <c r="D3376" s="15" t="n"/>
      <c r="E3376" s="15">
        <f>D3373*Setup!$B$5</f>
        <v/>
      </c>
      <c r="F3376" s="15">
        <f>D3373-E3373</f>
        <v/>
      </c>
      <c r="G3376" s="15" t="n"/>
      <c r="H3376" s="15" t="n"/>
      <c r="I3376" s="15" t="n"/>
      <c r="J3376" s="15">
        <f>C3373+F3373+G3373-I3373</f>
        <v/>
      </c>
      <c r="K3376" s="15" t="n"/>
      <c r="L3376" s="15">
        <f>K3373*Setup!$B$6</f>
        <v/>
      </c>
      <c r="M3376" s="15">
        <f>J3373-L3373</f>
        <v/>
      </c>
      <c r="N3376" s="21" t="n"/>
    </row>
    <row r="3377">
      <c r="A3377" s="295" t="n"/>
      <c r="B3377" s="14" t="n"/>
      <c r="C3377" s="15" t="n"/>
      <c r="D3377" s="15" t="n"/>
      <c r="E3377" s="15">
        <f>D3374*Setup!$B$5</f>
        <v/>
      </c>
      <c r="F3377" s="15">
        <f>D3374-E3374</f>
        <v/>
      </c>
      <c r="G3377" s="15" t="n"/>
      <c r="H3377" s="15" t="n"/>
      <c r="I3377" s="15" t="n"/>
      <c r="J3377" s="15">
        <f>C3374+F3374+G3374-I3374</f>
        <v/>
      </c>
      <c r="K3377" s="15" t="n"/>
      <c r="L3377" s="15">
        <f>K3374*Setup!$B$6</f>
        <v/>
      </c>
      <c r="M3377" s="15">
        <f>J3374-L3374</f>
        <v/>
      </c>
      <c r="N3377" s="21" t="n"/>
    </row>
    <row r="3378">
      <c r="A3378" s="295" t="n"/>
      <c r="B3378" s="14" t="n"/>
      <c r="C3378" s="15" t="n"/>
      <c r="D3378" s="15" t="n"/>
      <c r="E3378" s="15">
        <f>D3375*Setup!$B$5</f>
        <v/>
      </c>
      <c r="F3378" s="15">
        <f>D3375-E3375</f>
        <v/>
      </c>
      <c r="G3378" s="15" t="n"/>
      <c r="H3378" s="15" t="n"/>
      <c r="I3378" s="15" t="n"/>
      <c r="J3378" s="15">
        <f>C3375+F3375+G3375-I3375</f>
        <v/>
      </c>
      <c r="K3378" s="15" t="n"/>
      <c r="L3378" s="15">
        <f>K3375*Setup!$B$6</f>
        <v/>
      </c>
      <c r="M3378" s="15">
        <f>J3375-L3375</f>
        <v/>
      </c>
      <c r="N3378" s="21" t="n"/>
    </row>
    <row r="3379">
      <c r="A3379" s="295" t="n"/>
      <c r="B3379" s="14" t="n"/>
      <c r="C3379" s="15" t="n"/>
      <c r="D3379" s="15" t="n"/>
      <c r="E3379" s="15">
        <f>D3376*Setup!$B$5</f>
        <v/>
      </c>
      <c r="F3379" s="15">
        <f>D3376-E3376</f>
        <v/>
      </c>
      <c r="G3379" s="15" t="n"/>
      <c r="H3379" s="15" t="n"/>
      <c r="I3379" s="15" t="n"/>
      <c r="J3379" s="15">
        <f>C3376+F3376+G3376-I3376</f>
        <v/>
      </c>
      <c r="K3379" s="15" t="n"/>
      <c r="L3379" s="15">
        <f>K3376*Setup!$B$6</f>
        <v/>
      </c>
      <c r="M3379" s="15">
        <f>J3376-L3376</f>
        <v/>
      </c>
      <c r="N3379" s="21" t="n"/>
    </row>
    <row r="3380">
      <c r="A3380" s="295" t="n"/>
      <c r="B3380" s="14" t="n"/>
      <c r="C3380" s="15" t="n"/>
      <c r="D3380" s="15" t="n"/>
      <c r="E3380" s="15">
        <f>D3377*Setup!$B$5</f>
        <v/>
      </c>
      <c r="F3380" s="15">
        <f>D3377-E3377</f>
        <v/>
      </c>
      <c r="G3380" s="15" t="n"/>
      <c r="H3380" s="15" t="n"/>
      <c r="I3380" s="15" t="n"/>
      <c r="J3380" s="15">
        <f>C3377+F3377+G3377-I3377</f>
        <v/>
      </c>
      <c r="K3380" s="15" t="n"/>
      <c r="L3380" s="15">
        <f>K3377*Setup!$B$6</f>
        <v/>
      </c>
      <c r="M3380" s="15">
        <f>J3377-L3377</f>
        <v/>
      </c>
      <c r="N3380" s="21" t="n"/>
    </row>
    <row r="3381">
      <c r="A3381" s="295" t="n"/>
      <c r="B3381" s="14" t="n"/>
      <c r="C3381" s="15" t="n"/>
      <c r="D3381" s="15" t="n"/>
      <c r="E3381" s="15">
        <f>D3378*Setup!$B$5</f>
        <v/>
      </c>
      <c r="F3381" s="15">
        <f>D3378-E3378</f>
        <v/>
      </c>
      <c r="G3381" s="15" t="n"/>
      <c r="H3381" s="15" t="n"/>
      <c r="I3381" s="15" t="n"/>
      <c r="J3381" s="15">
        <f>C3378+F3378+G3378-I3378</f>
        <v/>
      </c>
      <c r="K3381" s="15" t="n"/>
      <c r="L3381" s="15">
        <f>K3378*Setup!$B$6</f>
        <v/>
      </c>
      <c r="M3381" s="15">
        <f>J3378-L3378</f>
        <v/>
      </c>
      <c r="N3381" s="21" t="n"/>
    </row>
    <row r="3382">
      <c r="A3382" s="295" t="n"/>
      <c r="B3382" s="14" t="n"/>
      <c r="C3382" s="15" t="n"/>
      <c r="D3382" s="15" t="n"/>
      <c r="E3382" s="15">
        <f>D3379*Setup!$B$5</f>
        <v/>
      </c>
      <c r="F3382" s="15">
        <f>D3379-E3379</f>
        <v/>
      </c>
      <c r="G3382" s="15" t="n"/>
      <c r="H3382" s="15" t="n"/>
      <c r="I3382" s="15" t="n"/>
      <c r="J3382" s="15">
        <f>C3379+F3379+G3379-I3379</f>
        <v/>
      </c>
      <c r="K3382" s="15" t="n"/>
      <c r="L3382" s="15">
        <f>K3379*Setup!$B$6</f>
        <v/>
      </c>
      <c r="M3382" s="15">
        <f>J3379-L3379</f>
        <v/>
      </c>
      <c r="N3382" s="21" t="n"/>
    </row>
    <row r="3383">
      <c r="A3383" s="295" t="n"/>
      <c r="B3383" s="14" t="n"/>
      <c r="C3383" s="15" t="n"/>
      <c r="D3383" s="15" t="n"/>
      <c r="E3383" s="15">
        <f>D3380*Setup!$B$5</f>
        <v/>
      </c>
      <c r="F3383" s="15">
        <f>D3380-E3380</f>
        <v/>
      </c>
      <c r="G3383" s="15" t="n"/>
      <c r="H3383" s="15" t="n"/>
      <c r="I3383" s="15" t="n"/>
      <c r="J3383" s="15">
        <f>C3380+F3380+G3380-I3380</f>
        <v/>
      </c>
      <c r="K3383" s="15" t="n"/>
      <c r="L3383" s="15">
        <f>K3380*Setup!$B$6</f>
        <v/>
      </c>
      <c r="M3383" s="15">
        <f>J3380-L3380</f>
        <v/>
      </c>
      <c r="N3383" s="21" t="n"/>
    </row>
    <row r="3384">
      <c r="A3384" s="295" t="n"/>
      <c r="B3384" s="14" t="n"/>
      <c r="C3384" s="15" t="n"/>
      <c r="D3384" s="15" t="n"/>
      <c r="E3384" s="15">
        <f>D3381*Setup!$B$5</f>
        <v/>
      </c>
      <c r="F3384" s="15">
        <f>D3381-E3381</f>
        <v/>
      </c>
      <c r="G3384" s="15" t="n"/>
      <c r="H3384" s="15" t="n"/>
      <c r="I3384" s="15" t="n"/>
      <c r="J3384" s="15">
        <f>C3381+F3381+G3381-I3381</f>
        <v/>
      </c>
      <c r="K3384" s="15" t="n"/>
      <c r="L3384" s="15">
        <f>K3381*Setup!$B$6</f>
        <v/>
      </c>
      <c r="M3384" s="15">
        <f>J3381-L3381</f>
        <v/>
      </c>
      <c r="N3384" s="21" t="n"/>
    </row>
    <row r="3385">
      <c r="A3385" s="295" t="n"/>
      <c r="B3385" s="14" t="n"/>
      <c r="C3385" s="15" t="n"/>
      <c r="D3385" s="15" t="n"/>
      <c r="E3385" s="15">
        <f>D3382*Setup!$B$5</f>
        <v/>
      </c>
      <c r="F3385" s="15">
        <f>D3382-E3382</f>
        <v/>
      </c>
      <c r="G3385" s="15" t="n"/>
      <c r="H3385" s="15" t="n"/>
      <c r="I3385" s="15" t="n"/>
      <c r="J3385" s="15">
        <f>C3382+F3382+G3382-I3382</f>
        <v/>
      </c>
      <c r="K3385" s="15" t="n"/>
      <c r="L3385" s="15">
        <f>K3382*Setup!$B$6</f>
        <v/>
      </c>
      <c r="M3385" s="15">
        <f>J3382-L3382</f>
        <v/>
      </c>
      <c r="N3385" s="21" t="n"/>
    </row>
    <row r="3386">
      <c r="A3386" s="295" t="n"/>
      <c r="B3386" s="14" t="n"/>
      <c r="C3386" s="15" t="n"/>
      <c r="D3386" s="15" t="n"/>
      <c r="E3386" s="15">
        <f>D3383*Setup!$B$5</f>
        <v/>
      </c>
      <c r="F3386" s="15">
        <f>D3383-E3383</f>
        <v/>
      </c>
      <c r="G3386" s="15" t="n"/>
      <c r="H3386" s="15" t="n"/>
      <c r="I3386" s="15" t="n"/>
      <c r="J3386" s="15">
        <f>C3383+F3383+G3383-I3383</f>
        <v/>
      </c>
      <c r="K3386" s="15" t="n"/>
      <c r="L3386" s="15">
        <f>K3383*Setup!$B$6</f>
        <v/>
      </c>
      <c r="M3386" s="15">
        <f>J3383-L3383</f>
        <v/>
      </c>
      <c r="N3386" s="21" t="n"/>
    </row>
    <row r="3387">
      <c r="A3387" s="295" t="n"/>
      <c r="B3387" s="14" t="n"/>
      <c r="C3387" s="15" t="n"/>
      <c r="D3387" s="15" t="n"/>
      <c r="E3387" s="15">
        <f>D3384*Setup!$B$5</f>
        <v/>
      </c>
      <c r="F3387" s="15">
        <f>D3384-E3384</f>
        <v/>
      </c>
      <c r="G3387" s="15" t="n"/>
      <c r="H3387" s="15" t="n"/>
      <c r="I3387" s="15" t="n"/>
      <c r="J3387" s="15">
        <f>C3384+F3384+G3384-I3384</f>
        <v/>
      </c>
      <c r="K3387" s="15" t="n"/>
      <c r="L3387" s="15">
        <f>K3384*Setup!$B$6</f>
        <v/>
      </c>
      <c r="M3387" s="15">
        <f>J3384-L3384</f>
        <v/>
      </c>
      <c r="N3387" s="21" t="n"/>
    </row>
    <row r="3388">
      <c r="A3388" s="295" t="n"/>
      <c r="B3388" s="14" t="n"/>
      <c r="C3388" s="15" t="n"/>
      <c r="D3388" s="15" t="n"/>
      <c r="E3388" s="15">
        <f>D3385*Setup!$B$5</f>
        <v/>
      </c>
      <c r="F3388" s="15">
        <f>D3385-E3385</f>
        <v/>
      </c>
      <c r="G3388" s="15" t="n"/>
      <c r="H3388" s="15" t="n"/>
      <c r="I3388" s="15" t="n"/>
      <c r="J3388" s="15">
        <f>C3385+F3385+G3385-I3385</f>
        <v/>
      </c>
      <c r="K3388" s="15" t="n"/>
      <c r="L3388" s="15">
        <f>K3385*Setup!$B$6</f>
        <v/>
      </c>
      <c r="M3388" s="15">
        <f>J3385-L3385</f>
        <v/>
      </c>
      <c r="N3388" s="21" t="n"/>
    </row>
    <row r="3389">
      <c r="A3389" s="295" t="n"/>
      <c r="B3389" s="14" t="n"/>
      <c r="C3389" s="15" t="n"/>
      <c r="D3389" s="15" t="n"/>
      <c r="E3389" s="15">
        <f>D3386*Setup!$B$5</f>
        <v/>
      </c>
      <c r="F3389" s="15">
        <f>D3386-E3386</f>
        <v/>
      </c>
      <c r="G3389" s="15" t="n"/>
      <c r="H3389" s="15" t="n"/>
      <c r="I3389" s="15" t="n"/>
      <c r="J3389" s="15">
        <f>C3386+F3386+G3386-I3386</f>
        <v/>
      </c>
      <c r="K3389" s="15" t="n"/>
      <c r="L3389" s="15">
        <f>K3386*Setup!$B$6</f>
        <v/>
      </c>
      <c r="M3389" s="15">
        <f>J3386-L3386</f>
        <v/>
      </c>
      <c r="N3389" s="21" t="n"/>
    </row>
    <row r="3390">
      <c r="A3390" s="295" t="n"/>
      <c r="B3390" s="14" t="n"/>
      <c r="C3390" s="15" t="n"/>
      <c r="D3390" s="15" t="n"/>
      <c r="E3390" s="15">
        <f>D3387*Setup!$B$5</f>
        <v/>
      </c>
      <c r="F3390" s="15">
        <f>D3387-E3387</f>
        <v/>
      </c>
      <c r="G3390" s="15" t="n"/>
      <c r="H3390" s="15" t="n"/>
      <c r="I3390" s="15" t="n"/>
      <c r="J3390" s="15">
        <f>C3387+F3387+G3387-I3387</f>
        <v/>
      </c>
      <c r="K3390" s="15" t="n"/>
      <c r="L3390" s="15">
        <f>K3387*Setup!$B$6</f>
        <v/>
      </c>
      <c r="M3390" s="15">
        <f>J3387-L3387</f>
        <v/>
      </c>
      <c r="N3390" s="21" t="n"/>
    </row>
    <row r="3391">
      <c r="A3391" s="295" t="n"/>
      <c r="B3391" s="14" t="n"/>
      <c r="C3391" s="15" t="n"/>
      <c r="D3391" s="15" t="n"/>
      <c r="E3391" s="15">
        <f>D3388*Setup!$B$5</f>
        <v/>
      </c>
      <c r="F3391" s="15">
        <f>D3388-E3388</f>
        <v/>
      </c>
      <c r="G3391" s="15" t="n"/>
      <c r="H3391" s="15" t="n"/>
      <c r="I3391" s="15" t="n"/>
      <c r="J3391" s="15">
        <f>C3388+F3388+G3388-I3388</f>
        <v/>
      </c>
      <c r="K3391" s="15" t="n"/>
      <c r="L3391" s="15">
        <f>K3388*Setup!$B$6</f>
        <v/>
      </c>
      <c r="M3391" s="15">
        <f>J3388-L3388</f>
        <v/>
      </c>
      <c r="N3391" s="21" t="n"/>
    </row>
    <row r="3392">
      <c r="A3392" s="295" t="n"/>
      <c r="B3392" s="14" t="n"/>
      <c r="C3392" s="15" t="n"/>
      <c r="D3392" s="15" t="n"/>
      <c r="E3392" s="15">
        <f>D3389*Setup!$B$5</f>
        <v/>
      </c>
      <c r="F3392" s="15">
        <f>D3389-E3389</f>
        <v/>
      </c>
      <c r="G3392" s="15" t="n"/>
      <c r="H3392" s="15" t="n"/>
      <c r="I3392" s="15" t="n"/>
      <c r="J3392" s="15">
        <f>C3389+F3389+G3389-I3389</f>
        <v/>
      </c>
      <c r="K3392" s="15" t="n"/>
      <c r="L3392" s="15">
        <f>K3389*Setup!$B$6</f>
        <v/>
      </c>
      <c r="M3392" s="15">
        <f>J3389-L3389</f>
        <v/>
      </c>
      <c r="N3392" s="21" t="n"/>
    </row>
    <row r="3393">
      <c r="A3393" s="295" t="n"/>
      <c r="B3393" s="14" t="n"/>
      <c r="C3393" s="15" t="n"/>
      <c r="D3393" s="15" t="n"/>
      <c r="E3393" s="15">
        <f>D3390*Setup!$B$5</f>
        <v/>
      </c>
      <c r="F3393" s="15">
        <f>D3390-E3390</f>
        <v/>
      </c>
      <c r="G3393" s="15" t="n"/>
      <c r="H3393" s="15" t="n"/>
      <c r="I3393" s="15" t="n"/>
      <c r="J3393" s="15">
        <f>C3390+F3390+G3390-I3390</f>
        <v/>
      </c>
      <c r="K3393" s="15" t="n"/>
      <c r="L3393" s="15">
        <f>K3390*Setup!$B$6</f>
        <v/>
      </c>
      <c r="M3393" s="15">
        <f>J3390-L3390</f>
        <v/>
      </c>
      <c r="N3393" s="21" t="n"/>
    </row>
    <row r="3394">
      <c r="A3394" s="295" t="n"/>
      <c r="B3394" s="14" t="n"/>
      <c r="C3394" s="15" t="n"/>
      <c r="D3394" s="15" t="n"/>
      <c r="E3394" s="15">
        <f>D3391*Setup!$B$5</f>
        <v/>
      </c>
      <c r="F3394" s="15">
        <f>D3391-E3391</f>
        <v/>
      </c>
      <c r="G3394" s="15" t="n"/>
      <c r="H3394" s="15" t="n"/>
      <c r="I3394" s="15" t="n"/>
      <c r="J3394" s="15">
        <f>C3391+F3391+G3391-I3391</f>
        <v/>
      </c>
      <c r="K3394" s="15" t="n"/>
      <c r="L3394" s="15">
        <f>K3391*Setup!$B$6</f>
        <v/>
      </c>
      <c r="M3394" s="15">
        <f>J3391-L3391</f>
        <v/>
      </c>
      <c r="N3394" s="21" t="n"/>
    </row>
    <row r="3395">
      <c r="A3395" s="295" t="n"/>
      <c r="B3395" s="14" t="n"/>
      <c r="C3395" s="15" t="n"/>
      <c r="D3395" s="15" t="n"/>
      <c r="E3395" s="15">
        <f>D3392*Setup!$B$5</f>
        <v/>
      </c>
      <c r="F3395" s="15">
        <f>D3392-E3392</f>
        <v/>
      </c>
      <c r="G3395" s="15" t="n"/>
      <c r="H3395" s="15" t="n"/>
      <c r="I3395" s="15" t="n"/>
      <c r="J3395" s="15">
        <f>C3392+F3392+G3392-I3392</f>
        <v/>
      </c>
      <c r="K3395" s="15" t="n"/>
      <c r="L3395" s="15">
        <f>K3392*Setup!$B$6</f>
        <v/>
      </c>
      <c r="M3395" s="15">
        <f>J3392-L3392</f>
        <v/>
      </c>
      <c r="N3395" s="21" t="n"/>
    </row>
    <row r="3396">
      <c r="A3396" s="295" t="n"/>
      <c r="B3396" s="14" t="n"/>
      <c r="C3396" s="15" t="n"/>
      <c r="D3396" s="15" t="n"/>
      <c r="E3396" s="15">
        <f>D3393*Setup!$B$5</f>
        <v/>
      </c>
      <c r="F3396" s="15">
        <f>D3393-E3393</f>
        <v/>
      </c>
      <c r="G3396" s="15" t="n"/>
      <c r="H3396" s="15" t="n"/>
      <c r="I3396" s="15" t="n"/>
      <c r="J3396" s="15">
        <f>C3393+F3393+G3393-I3393</f>
        <v/>
      </c>
      <c r="K3396" s="15" t="n"/>
      <c r="L3396" s="15">
        <f>K3393*Setup!$B$6</f>
        <v/>
      </c>
      <c r="M3396" s="15">
        <f>J3393-L3393</f>
        <v/>
      </c>
      <c r="N3396" s="21" t="n"/>
    </row>
    <row r="3397">
      <c r="A3397" s="295" t="n"/>
      <c r="B3397" s="14" t="n"/>
      <c r="C3397" s="15" t="n"/>
      <c r="D3397" s="15" t="n"/>
      <c r="E3397" s="15">
        <f>D3394*Setup!$B$5</f>
        <v/>
      </c>
      <c r="F3397" s="15">
        <f>D3394-E3394</f>
        <v/>
      </c>
      <c r="G3397" s="15" t="n"/>
      <c r="H3397" s="15" t="n"/>
      <c r="I3397" s="15" t="n"/>
      <c r="J3397" s="15">
        <f>C3394+F3394+G3394-I3394</f>
        <v/>
      </c>
      <c r="K3397" s="15" t="n"/>
      <c r="L3397" s="15">
        <f>K3394*Setup!$B$6</f>
        <v/>
      </c>
      <c r="M3397" s="15">
        <f>J3394-L3394</f>
        <v/>
      </c>
      <c r="N3397" s="21" t="n"/>
    </row>
    <row r="3398">
      <c r="A3398" s="295" t="n"/>
      <c r="B3398" s="14" t="n"/>
      <c r="C3398" s="15" t="n"/>
      <c r="D3398" s="15" t="n"/>
      <c r="E3398" s="15">
        <f>D3395*Setup!$B$5</f>
        <v/>
      </c>
      <c r="F3398" s="15">
        <f>D3395-E3395</f>
        <v/>
      </c>
      <c r="G3398" s="15" t="n"/>
      <c r="H3398" s="15" t="n"/>
      <c r="I3398" s="15" t="n"/>
      <c r="J3398" s="15">
        <f>C3395+F3395+G3395-I3395</f>
        <v/>
      </c>
      <c r="K3398" s="15" t="n"/>
      <c r="L3398" s="15">
        <f>K3395*Setup!$B$6</f>
        <v/>
      </c>
      <c r="M3398" s="15">
        <f>J3395-L3395</f>
        <v/>
      </c>
      <c r="N3398" s="21" t="n"/>
    </row>
    <row r="3399">
      <c r="A3399" s="295" t="n"/>
      <c r="B3399" s="14" t="n"/>
      <c r="C3399" s="15" t="n"/>
      <c r="D3399" s="15" t="n"/>
      <c r="E3399" s="15">
        <f>D3396*Setup!$B$5</f>
        <v/>
      </c>
      <c r="F3399" s="15">
        <f>D3396-E3396</f>
        <v/>
      </c>
      <c r="G3399" s="15" t="n"/>
      <c r="H3399" s="15" t="n"/>
      <c r="I3399" s="15" t="n"/>
      <c r="J3399" s="15">
        <f>C3396+F3396+G3396-I3396</f>
        <v/>
      </c>
      <c r="K3399" s="15" t="n"/>
      <c r="L3399" s="15">
        <f>K3396*Setup!$B$6</f>
        <v/>
      </c>
      <c r="M3399" s="15">
        <f>J3396-L3396</f>
        <v/>
      </c>
      <c r="N3399" s="21" t="n"/>
    </row>
    <row r="3400">
      <c r="A3400" s="295" t="n"/>
      <c r="B3400" s="14" t="n"/>
      <c r="C3400" s="15" t="n"/>
      <c r="D3400" s="15" t="n"/>
      <c r="E3400" s="15">
        <f>D3397*Setup!$B$5</f>
        <v/>
      </c>
      <c r="F3400" s="15">
        <f>D3397-E3397</f>
        <v/>
      </c>
      <c r="G3400" s="15" t="n"/>
      <c r="H3400" s="15" t="n"/>
      <c r="I3400" s="15" t="n"/>
      <c r="J3400" s="15">
        <f>C3397+F3397+G3397-I3397</f>
        <v/>
      </c>
      <c r="K3400" s="15" t="n"/>
      <c r="L3400" s="15">
        <f>K3397*Setup!$B$6</f>
        <v/>
      </c>
      <c r="M3400" s="15">
        <f>J3397-L3397</f>
        <v/>
      </c>
      <c r="N3400" s="21" t="n"/>
    </row>
    <row r="3401">
      <c r="A3401" s="295" t="n"/>
      <c r="B3401" s="14" t="n"/>
      <c r="C3401" s="15" t="n"/>
      <c r="D3401" s="15" t="n"/>
      <c r="E3401" s="15">
        <f>D3398*Setup!$B$5</f>
        <v/>
      </c>
      <c r="F3401" s="15">
        <f>D3398-E3398</f>
        <v/>
      </c>
      <c r="G3401" s="15" t="n"/>
      <c r="H3401" s="15" t="n"/>
      <c r="I3401" s="15" t="n"/>
      <c r="J3401" s="15">
        <f>C3398+F3398+G3398-I3398</f>
        <v/>
      </c>
      <c r="K3401" s="15" t="n"/>
      <c r="L3401" s="15">
        <f>K3398*Setup!$B$6</f>
        <v/>
      </c>
      <c r="M3401" s="15">
        <f>J3398-L3398</f>
        <v/>
      </c>
      <c r="N3401" s="21" t="n"/>
    </row>
    <row r="3402">
      <c r="A3402" s="295" t="n"/>
      <c r="B3402" s="14" t="n"/>
      <c r="C3402" s="15" t="n"/>
      <c r="D3402" s="15" t="n"/>
      <c r="E3402" s="15">
        <f>D3399*Setup!$B$5</f>
        <v/>
      </c>
      <c r="F3402" s="15">
        <f>D3399-E3399</f>
        <v/>
      </c>
      <c r="G3402" s="15" t="n"/>
      <c r="H3402" s="15" t="n"/>
      <c r="I3402" s="15" t="n"/>
      <c r="J3402" s="15">
        <f>C3399+F3399+G3399-I3399</f>
        <v/>
      </c>
      <c r="K3402" s="15" t="n"/>
      <c r="L3402" s="15">
        <f>K3399*Setup!$B$6</f>
        <v/>
      </c>
      <c r="M3402" s="15">
        <f>J3399-L3399</f>
        <v/>
      </c>
      <c r="N3402" s="21" t="n"/>
    </row>
    <row r="3403">
      <c r="A3403" s="295" t="n"/>
      <c r="B3403" s="14" t="n"/>
      <c r="C3403" s="15" t="n"/>
      <c r="D3403" s="15" t="n"/>
      <c r="E3403" s="15">
        <f>D3400*Setup!$B$5</f>
        <v/>
      </c>
      <c r="F3403" s="15">
        <f>D3400-E3400</f>
        <v/>
      </c>
      <c r="G3403" s="15" t="n"/>
      <c r="H3403" s="15" t="n"/>
      <c r="I3403" s="15" t="n"/>
      <c r="J3403" s="15">
        <f>C3400+F3400+G3400-I3400</f>
        <v/>
      </c>
      <c r="K3403" s="15" t="n"/>
      <c r="L3403" s="15">
        <f>K3400*Setup!$B$6</f>
        <v/>
      </c>
      <c r="M3403" s="15">
        <f>J3400-L3400</f>
        <v/>
      </c>
      <c r="N3403" s="21" t="n"/>
    </row>
    <row r="3404">
      <c r="A3404" s="295" t="n"/>
      <c r="B3404" s="14" t="n"/>
      <c r="C3404" s="15" t="n"/>
      <c r="D3404" s="15" t="n"/>
      <c r="E3404" s="15">
        <f>D3401*Setup!$B$5</f>
        <v/>
      </c>
      <c r="F3404" s="15">
        <f>D3401-E3401</f>
        <v/>
      </c>
      <c r="G3404" s="15" t="n"/>
      <c r="H3404" s="15" t="n"/>
      <c r="I3404" s="15" t="n"/>
      <c r="J3404" s="15">
        <f>C3401+F3401+G3401-I3401</f>
        <v/>
      </c>
      <c r="K3404" s="15" t="n"/>
      <c r="L3404" s="15">
        <f>K3401*Setup!$B$6</f>
        <v/>
      </c>
      <c r="M3404" s="15">
        <f>J3401-L3401</f>
        <v/>
      </c>
      <c r="N3404" s="21" t="n"/>
    </row>
    <row r="3405">
      <c r="A3405" s="295" t="n"/>
      <c r="B3405" s="14" t="n"/>
      <c r="C3405" s="15" t="n"/>
      <c r="D3405" s="15" t="n"/>
      <c r="E3405" s="15">
        <f>D3402*Setup!$B$5</f>
        <v/>
      </c>
      <c r="F3405" s="15">
        <f>D3402-E3402</f>
        <v/>
      </c>
      <c r="G3405" s="15" t="n"/>
      <c r="H3405" s="15" t="n"/>
      <c r="I3405" s="15" t="n"/>
      <c r="J3405" s="15">
        <f>C3402+F3402+G3402-I3402</f>
        <v/>
      </c>
      <c r="K3405" s="15" t="n"/>
      <c r="L3405" s="15">
        <f>K3402*Setup!$B$6</f>
        <v/>
      </c>
      <c r="M3405" s="15">
        <f>J3402-L3402</f>
        <v/>
      </c>
      <c r="N3405" s="21" t="n"/>
    </row>
    <row r="3406">
      <c r="A3406" s="295" t="n"/>
      <c r="B3406" s="14" t="n"/>
      <c r="C3406" s="15" t="n"/>
      <c r="D3406" s="15" t="n"/>
      <c r="E3406" s="15">
        <f>D3403*Setup!$B$5</f>
        <v/>
      </c>
      <c r="F3406" s="15">
        <f>D3403-E3403</f>
        <v/>
      </c>
      <c r="G3406" s="15" t="n"/>
      <c r="H3406" s="15" t="n"/>
      <c r="I3406" s="15" t="n"/>
      <c r="J3406" s="15">
        <f>C3403+F3403+G3403-I3403</f>
        <v/>
      </c>
      <c r="K3406" s="15" t="n"/>
      <c r="L3406" s="15">
        <f>K3403*Setup!$B$6</f>
        <v/>
      </c>
      <c r="M3406" s="15">
        <f>J3403-L3403</f>
        <v/>
      </c>
      <c r="N3406" s="21" t="n"/>
    </row>
    <row r="3407">
      <c r="A3407" s="295" t="n"/>
      <c r="B3407" s="14" t="n"/>
      <c r="C3407" s="15" t="n"/>
      <c r="D3407" s="15" t="n"/>
      <c r="E3407" s="15">
        <f>D3404*Setup!$B$5</f>
        <v/>
      </c>
      <c r="F3407" s="15">
        <f>D3404-E3404</f>
        <v/>
      </c>
      <c r="G3407" s="15" t="n"/>
      <c r="H3407" s="15" t="n"/>
      <c r="I3407" s="15" t="n"/>
      <c r="J3407" s="15">
        <f>C3404+F3404+G3404-I3404</f>
        <v/>
      </c>
      <c r="K3407" s="15" t="n"/>
      <c r="L3407" s="15">
        <f>K3404*Setup!$B$6</f>
        <v/>
      </c>
      <c r="M3407" s="15">
        <f>J3404-L3404</f>
        <v/>
      </c>
      <c r="N3407" s="21" t="n"/>
    </row>
    <row r="3408">
      <c r="A3408" s="295" t="n"/>
      <c r="B3408" s="14" t="n"/>
      <c r="C3408" s="15" t="n"/>
      <c r="D3408" s="15" t="n"/>
      <c r="E3408" s="15">
        <f>D3405*Setup!$B$5</f>
        <v/>
      </c>
      <c r="F3408" s="15">
        <f>D3405-E3405</f>
        <v/>
      </c>
      <c r="G3408" s="15" t="n"/>
      <c r="H3408" s="15" t="n"/>
      <c r="I3408" s="15" t="n"/>
      <c r="J3408" s="15">
        <f>C3405+F3405+G3405-I3405</f>
        <v/>
      </c>
      <c r="K3408" s="15" t="n"/>
      <c r="L3408" s="15">
        <f>K3405*Setup!$B$6</f>
        <v/>
      </c>
      <c r="M3408" s="15">
        <f>J3405-L3405</f>
        <v/>
      </c>
      <c r="N3408" s="21" t="n"/>
    </row>
    <row r="3409">
      <c r="A3409" s="295" t="n"/>
      <c r="B3409" s="14" t="n"/>
      <c r="C3409" s="15" t="n"/>
      <c r="D3409" s="15" t="n"/>
      <c r="E3409" s="15">
        <f>D3406*Setup!$B$5</f>
        <v/>
      </c>
      <c r="F3409" s="15">
        <f>D3406-E3406</f>
        <v/>
      </c>
      <c r="G3409" s="15" t="n"/>
      <c r="H3409" s="15" t="n"/>
      <c r="I3409" s="15" t="n"/>
      <c r="J3409" s="15">
        <f>C3406+F3406+G3406-I3406</f>
        <v/>
      </c>
      <c r="K3409" s="15" t="n"/>
      <c r="L3409" s="15">
        <f>K3406*Setup!$B$6</f>
        <v/>
      </c>
      <c r="M3409" s="15">
        <f>J3406-L3406</f>
        <v/>
      </c>
      <c r="N3409" s="21" t="n"/>
    </row>
    <row r="3410">
      <c r="A3410" s="295" t="n"/>
      <c r="B3410" s="14" t="n"/>
      <c r="C3410" s="15" t="n"/>
      <c r="D3410" s="15" t="n"/>
      <c r="E3410" s="15">
        <f>D3407*Setup!$B$5</f>
        <v/>
      </c>
      <c r="F3410" s="15">
        <f>D3407-E3407</f>
        <v/>
      </c>
      <c r="G3410" s="15" t="n"/>
      <c r="H3410" s="15" t="n"/>
      <c r="I3410" s="15" t="n"/>
      <c r="J3410" s="15">
        <f>C3407+F3407+G3407-I3407</f>
        <v/>
      </c>
      <c r="K3410" s="15" t="n"/>
      <c r="L3410" s="15">
        <f>K3407*Setup!$B$6</f>
        <v/>
      </c>
      <c r="M3410" s="15">
        <f>J3407-L3407</f>
        <v/>
      </c>
      <c r="N3410" s="21" t="n"/>
    </row>
    <row r="3411">
      <c r="A3411" s="295" t="n"/>
      <c r="B3411" s="14" t="n"/>
      <c r="C3411" s="15" t="n"/>
      <c r="D3411" s="15" t="n"/>
      <c r="E3411" s="15">
        <f>D3408*Setup!$B$5</f>
        <v/>
      </c>
      <c r="F3411" s="15">
        <f>D3408-E3408</f>
        <v/>
      </c>
      <c r="G3411" s="15" t="n"/>
      <c r="H3411" s="15" t="n"/>
      <c r="I3411" s="15" t="n"/>
      <c r="J3411" s="15">
        <f>C3408+F3408+G3408-I3408</f>
        <v/>
      </c>
      <c r="K3411" s="15" t="n"/>
      <c r="L3411" s="15">
        <f>K3408*Setup!$B$6</f>
        <v/>
      </c>
      <c r="M3411" s="15">
        <f>J3408-L3408</f>
        <v/>
      </c>
      <c r="N3411" s="21" t="n"/>
    </row>
    <row r="3412">
      <c r="A3412" s="295" t="n"/>
      <c r="B3412" s="14" t="n"/>
      <c r="C3412" s="15" t="n"/>
      <c r="D3412" s="15" t="n"/>
      <c r="E3412" s="15">
        <f>D3409*Setup!$B$5</f>
        <v/>
      </c>
      <c r="F3412" s="15">
        <f>D3409-E3409</f>
        <v/>
      </c>
      <c r="G3412" s="15" t="n"/>
      <c r="H3412" s="15" t="n"/>
      <c r="I3412" s="15" t="n"/>
      <c r="J3412" s="15">
        <f>C3409+F3409+G3409-I3409</f>
        <v/>
      </c>
      <c r="K3412" s="15" t="n"/>
      <c r="L3412" s="15">
        <f>K3409*Setup!$B$6</f>
        <v/>
      </c>
      <c r="M3412" s="15">
        <f>J3409-L3409</f>
        <v/>
      </c>
      <c r="N3412" s="21" t="n"/>
    </row>
    <row r="3413">
      <c r="A3413" s="295" t="n"/>
      <c r="B3413" s="14" t="n"/>
      <c r="C3413" s="15" t="n"/>
      <c r="D3413" s="15" t="n"/>
      <c r="E3413" s="15">
        <f>D3410*Setup!$B$5</f>
        <v/>
      </c>
      <c r="F3413" s="15">
        <f>D3410-E3410</f>
        <v/>
      </c>
      <c r="G3413" s="15" t="n"/>
      <c r="H3413" s="15" t="n"/>
      <c r="I3413" s="15" t="n"/>
      <c r="J3413" s="15">
        <f>C3410+F3410+G3410-I3410</f>
        <v/>
      </c>
      <c r="K3413" s="15" t="n"/>
      <c r="L3413" s="15">
        <f>K3410*Setup!$B$6</f>
        <v/>
      </c>
      <c r="M3413" s="15">
        <f>J3410-L3410</f>
        <v/>
      </c>
      <c r="N3413" s="21" t="n"/>
    </row>
    <row r="3414">
      <c r="A3414" s="295" t="n"/>
      <c r="B3414" s="14" t="n"/>
      <c r="C3414" s="15" t="n"/>
      <c r="D3414" s="15" t="n"/>
      <c r="E3414" s="15">
        <f>D3411*Setup!$B$5</f>
        <v/>
      </c>
      <c r="F3414" s="15">
        <f>D3411-E3411</f>
        <v/>
      </c>
      <c r="G3414" s="15" t="n"/>
      <c r="H3414" s="15" t="n"/>
      <c r="I3414" s="15" t="n"/>
      <c r="J3414" s="15">
        <f>C3411+F3411+G3411-I3411</f>
        <v/>
      </c>
      <c r="K3414" s="15" t="n"/>
      <c r="L3414" s="15">
        <f>K3411*Setup!$B$6</f>
        <v/>
      </c>
      <c r="M3414" s="15">
        <f>J3411-L3411</f>
        <v/>
      </c>
      <c r="N3414" s="21" t="n"/>
    </row>
    <row r="3415">
      <c r="A3415" s="295" t="n"/>
      <c r="B3415" s="14" t="n"/>
      <c r="C3415" s="15" t="n"/>
      <c r="D3415" s="15" t="n"/>
      <c r="E3415" s="15">
        <f>D3412*Setup!$B$5</f>
        <v/>
      </c>
      <c r="F3415" s="15">
        <f>D3412-E3412</f>
        <v/>
      </c>
      <c r="G3415" s="15" t="n"/>
      <c r="H3415" s="15" t="n"/>
      <c r="I3415" s="15" t="n"/>
      <c r="J3415" s="15">
        <f>C3412+F3412+G3412-I3412</f>
        <v/>
      </c>
      <c r="K3415" s="15" t="n"/>
      <c r="L3415" s="15">
        <f>K3412*Setup!$B$6</f>
        <v/>
      </c>
      <c r="M3415" s="15">
        <f>J3412-L3412</f>
        <v/>
      </c>
      <c r="N3415" s="21" t="n"/>
    </row>
    <row r="3416">
      <c r="A3416" s="295" t="n"/>
      <c r="B3416" s="14" t="n"/>
      <c r="C3416" s="15" t="n"/>
      <c r="D3416" s="15" t="n"/>
      <c r="E3416" s="15">
        <f>D3413*Setup!$B$5</f>
        <v/>
      </c>
      <c r="F3416" s="15">
        <f>D3413-E3413</f>
        <v/>
      </c>
      <c r="G3416" s="15" t="n"/>
      <c r="H3416" s="15" t="n"/>
      <c r="I3416" s="15" t="n"/>
      <c r="J3416" s="15">
        <f>C3413+F3413+G3413-I3413</f>
        <v/>
      </c>
      <c r="K3416" s="15" t="n"/>
      <c r="L3416" s="15">
        <f>K3413*Setup!$B$6</f>
        <v/>
      </c>
      <c r="M3416" s="15">
        <f>J3413-L3413</f>
        <v/>
      </c>
      <c r="N3416" s="21" t="n"/>
    </row>
    <row r="3417">
      <c r="A3417" s="295" t="n"/>
      <c r="B3417" s="14" t="n"/>
      <c r="C3417" s="15" t="n"/>
      <c r="D3417" s="15" t="n"/>
      <c r="E3417" s="15">
        <f>D3414*Setup!$B$5</f>
        <v/>
      </c>
      <c r="F3417" s="15">
        <f>D3414-E3414</f>
        <v/>
      </c>
      <c r="G3417" s="15" t="n"/>
      <c r="H3417" s="15" t="n"/>
      <c r="I3417" s="15" t="n"/>
      <c r="J3417" s="15">
        <f>C3414+F3414+G3414-I3414</f>
        <v/>
      </c>
      <c r="K3417" s="15" t="n"/>
      <c r="L3417" s="15">
        <f>K3414*Setup!$B$6</f>
        <v/>
      </c>
      <c r="M3417" s="15">
        <f>J3414-L3414</f>
        <v/>
      </c>
      <c r="N3417" s="21" t="n"/>
    </row>
    <row r="3418">
      <c r="A3418" s="295" t="n"/>
      <c r="B3418" s="14" t="n"/>
      <c r="C3418" s="15" t="n"/>
      <c r="D3418" s="15" t="n"/>
      <c r="E3418" s="15">
        <f>D3415*Setup!$B$5</f>
        <v/>
      </c>
      <c r="F3418" s="15">
        <f>D3415-E3415</f>
        <v/>
      </c>
      <c r="G3418" s="15" t="n"/>
      <c r="H3418" s="15" t="n"/>
      <c r="I3418" s="15" t="n"/>
      <c r="J3418" s="15">
        <f>C3415+F3415+G3415-I3415</f>
        <v/>
      </c>
      <c r="K3418" s="15" t="n"/>
      <c r="L3418" s="15">
        <f>K3415*Setup!$B$6</f>
        <v/>
      </c>
      <c r="M3418" s="15">
        <f>J3415-L3415</f>
        <v/>
      </c>
      <c r="N3418" s="21" t="n"/>
    </row>
    <row r="3419">
      <c r="A3419" s="295" t="n"/>
      <c r="B3419" s="14" t="n"/>
      <c r="C3419" s="15" t="n"/>
      <c r="D3419" s="15" t="n"/>
      <c r="E3419" s="15">
        <f>D3416*Setup!$B$5</f>
        <v/>
      </c>
      <c r="F3419" s="15">
        <f>D3416-E3416</f>
        <v/>
      </c>
      <c r="G3419" s="15" t="n"/>
      <c r="H3419" s="15" t="n"/>
      <c r="I3419" s="15" t="n"/>
      <c r="J3419" s="15">
        <f>C3416+F3416+G3416-I3416</f>
        <v/>
      </c>
      <c r="K3419" s="15" t="n"/>
      <c r="L3419" s="15">
        <f>K3416*Setup!$B$6</f>
        <v/>
      </c>
      <c r="M3419" s="15">
        <f>J3416-L3416</f>
        <v/>
      </c>
      <c r="N3419" s="21" t="n"/>
    </row>
    <row r="3420">
      <c r="A3420" s="295" t="n"/>
      <c r="B3420" s="14" t="n"/>
      <c r="C3420" s="15" t="n"/>
      <c r="D3420" s="15" t="n"/>
      <c r="E3420" s="15">
        <f>D3417*Setup!$B$5</f>
        <v/>
      </c>
      <c r="F3420" s="15">
        <f>D3417-E3417</f>
        <v/>
      </c>
      <c r="G3420" s="15" t="n"/>
      <c r="H3420" s="15" t="n"/>
      <c r="I3420" s="15" t="n"/>
      <c r="J3420" s="15">
        <f>C3417+F3417+G3417-I3417</f>
        <v/>
      </c>
      <c r="K3420" s="15" t="n"/>
      <c r="L3420" s="15">
        <f>K3417*Setup!$B$6</f>
        <v/>
      </c>
      <c r="M3420" s="15">
        <f>J3417-L3417</f>
        <v/>
      </c>
      <c r="N3420" s="21" t="n"/>
    </row>
    <row r="3421">
      <c r="A3421" s="295" t="n"/>
      <c r="B3421" s="14" t="n"/>
      <c r="C3421" s="15" t="n"/>
      <c r="D3421" s="15" t="n"/>
      <c r="E3421" s="15">
        <f>D3418*Setup!$B$5</f>
        <v/>
      </c>
      <c r="F3421" s="15">
        <f>D3418-E3418</f>
        <v/>
      </c>
      <c r="G3421" s="15" t="n"/>
      <c r="H3421" s="15" t="n"/>
      <c r="I3421" s="15" t="n"/>
      <c r="J3421" s="15">
        <f>C3418+F3418+G3418-I3418</f>
        <v/>
      </c>
      <c r="K3421" s="15" t="n"/>
      <c r="L3421" s="15">
        <f>K3418*Setup!$B$6</f>
        <v/>
      </c>
      <c r="M3421" s="15">
        <f>J3418-L3418</f>
        <v/>
      </c>
      <c r="N3421" s="21" t="n"/>
    </row>
    <row r="3422">
      <c r="A3422" s="295" t="n"/>
      <c r="B3422" s="14" t="n"/>
      <c r="C3422" s="15" t="n"/>
      <c r="D3422" s="15" t="n"/>
      <c r="E3422" s="15">
        <f>D3419*Setup!$B$5</f>
        <v/>
      </c>
      <c r="F3422" s="15">
        <f>D3419-E3419</f>
        <v/>
      </c>
      <c r="G3422" s="15" t="n"/>
      <c r="H3422" s="15" t="n"/>
      <c r="I3422" s="15" t="n"/>
      <c r="J3422" s="15">
        <f>C3419+F3419+G3419-I3419</f>
        <v/>
      </c>
      <c r="K3422" s="15" t="n"/>
      <c r="L3422" s="15">
        <f>K3419*Setup!$B$6</f>
        <v/>
      </c>
      <c r="M3422" s="15">
        <f>J3419-L3419</f>
        <v/>
      </c>
      <c r="N3422" s="21" t="n"/>
    </row>
    <row r="3423">
      <c r="A3423" s="295" t="n"/>
      <c r="B3423" s="14" t="n"/>
      <c r="C3423" s="15" t="n"/>
      <c r="D3423" s="15" t="n"/>
      <c r="E3423" s="15">
        <f>D3420*Setup!$B$5</f>
        <v/>
      </c>
      <c r="F3423" s="15">
        <f>D3420-E3420</f>
        <v/>
      </c>
      <c r="G3423" s="15" t="n"/>
      <c r="H3423" s="15" t="n"/>
      <c r="I3423" s="15" t="n"/>
      <c r="J3423" s="15">
        <f>C3420+F3420+G3420-I3420</f>
        <v/>
      </c>
      <c r="K3423" s="15" t="n"/>
      <c r="L3423" s="15">
        <f>K3420*Setup!$B$6</f>
        <v/>
      </c>
      <c r="M3423" s="15">
        <f>J3420-L3420</f>
        <v/>
      </c>
      <c r="N3423" s="21" t="n"/>
    </row>
    <row r="3424">
      <c r="A3424" s="295" t="n"/>
      <c r="B3424" s="14" t="n"/>
      <c r="C3424" s="15" t="n"/>
      <c r="D3424" s="15" t="n"/>
      <c r="E3424" s="15">
        <f>D3421*Setup!$B$5</f>
        <v/>
      </c>
      <c r="F3424" s="15">
        <f>D3421-E3421</f>
        <v/>
      </c>
      <c r="G3424" s="15" t="n"/>
      <c r="H3424" s="15" t="n"/>
      <c r="I3424" s="15" t="n"/>
      <c r="J3424" s="15">
        <f>C3421+F3421+G3421-I3421</f>
        <v/>
      </c>
      <c r="K3424" s="15" t="n"/>
      <c r="L3424" s="15">
        <f>K3421*Setup!$B$6</f>
        <v/>
      </c>
      <c r="M3424" s="15">
        <f>J3421-L3421</f>
        <v/>
      </c>
      <c r="N3424" s="21" t="n"/>
    </row>
    <row r="3425">
      <c r="A3425" s="295" t="n"/>
      <c r="B3425" s="14" t="n"/>
      <c r="C3425" s="15" t="n"/>
      <c r="D3425" s="15" t="n"/>
      <c r="E3425" s="15">
        <f>D3422*Setup!$B$5</f>
        <v/>
      </c>
      <c r="F3425" s="15">
        <f>D3422-E3422</f>
        <v/>
      </c>
      <c r="G3425" s="15" t="n"/>
      <c r="H3425" s="15" t="n"/>
      <c r="I3425" s="15" t="n"/>
      <c r="J3425" s="15">
        <f>C3422+F3422+G3422-I3422</f>
        <v/>
      </c>
      <c r="K3425" s="15" t="n"/>
      <c r="L3425" s="15">
        <f>K3422*Setup!$B$6</f>
        <v/>
      </c>
      <c r="M3425" s="15">
        <f>J3422-L3422</f>
        <v/>
      </c>
      <c r="N3425" s="21" t="n"/>
    </row>
    <row r="3426">
      <c r="A3426" s="295" t="n"/>
      <c r="B3426" s="14" t="n"/>
      <c r="C3426" s="15" t="n"/>
      <c r="D3426" s="15" t="n"/>
      <c r="E3426" s="15">
        <f>D3423*Setup!$B$5</f>
        <v/>
      </c>
      <c r="F3426" s="15">
        <f>D3423-E3423</f>
        <v/>
      </c>
      <c r="G3426" s="15" t="n"/>
      <c r="H3426" s="15" t="n"/>
      <c r="I3426" s="15" t="n"/>
      <c r="J3426" s="15">
        <f>C3423+F3423+G3423-I3423</f>
        <v/>
      </c>
      <c r="K3426" s="15" t="n"/>
      <c r="L3426" s="15">
        <f>K3423*Setup!$B$6</f>
        <v/>
      </c>
      <c r="M3426" s="15">
        <f>J3423-L3423</f>
        <v/>
      </c>
      <c r="N3426" s="21" t="n"/>
    </row>
    <row r="3427">
      <c r="A3427" s="295" t="n"/>
      <c r="B3427" s="14" t="n"/>
      <c r="C3427" s="15" t="n"/>
      <c r="D3427" s="15" t="n"/>
      <c r="E3427" s="15">
        <f>D3424*Setup!$B$5</f>
        <v/>
      </c>
      <c r="F3427" s="15">
        <f>D3424-E3424</f>
        <v/>
      </c>
      <c r="G3427" s="15" t="n"/>
      <c r="H3427" s="15" t="n"/>
      <c r="I3427" s="15" t="n"/>
      <c r="J3427" s="15">
        <f>C3424+F3424+G3424-I3424</f>
        <v/>
      </c>
      <c r="K3427" s="15" t="n"/>
      <c r="L3427" s="15">
        <f>K3424*Setup!$B$6</f>
        <v/>
      </c>
      <c r="M3427" s="15">
        <f>J3424-L3424</f>
        <v/>
      </c>
      <c r="N3427" s="21" t="n"/>
    </row>
    <row r="3428">
      <c r="A3428" s="295" t="n"/>
      <c r="B3428" s="14" t="n"/>
      <c r="C3428" s="15" t="n"/>
      <c r="D3428" s="15" t="n"/>
      <c r="E3428" s="15">
        <f>D3425*Setup!$B$5</f>
        <v/>
      </c>
      <c r="F3428" s="15">
        <f>D3425-E3425</f>
        <v/>
      </c>
      <c r="G3428" s="15" t="n"/>
      <c r="H3428" s="15" t="n"/>
      <c r="I3428" s="15" t="n"/>
      <c r="J3428" s="15">
        <f>C3425+F3425+G3425-I3425</f>
        <v/>
      </c>
      <c r="K3428" s="15" t="n"/>
      <c r="L3428" s="15">
        <f>K3425*Setup!$B$6</f>
        <v/>
      </c>
      <c r="M3428" s="15">
        <f>J3425-L3425</f>
        <v/>
      </c>
      <c r="N3428" s="21" t="n"/>
    </row>
    <row r="3429">
      <c r="A3429" s="295" t="n"/>
      <c r="B3429" s="14" t="n"/>
      <c r="C3429" s="15" t="n"/>
      <c r="D3429" s="15" t="n"/>
      <c r="E3429" s="15">
        <f>D3426*Setup!$B$5</f>
        <v/>
      </c>
      <c r="F3429" s="15">
        <f>D3426-E3426</f>
        <v/>
      </c>
      <c r="G3429" s="15" t="n"/>
      <c r="H3429" s="15" t="n"/>
      <c r="I3429" s="15" t="n"/>
      <c r="J3429" s="15">
        <f>C3426+F3426+G3426-I3426</f>
        <v/>
      </c>
      <c r="K3429" s="15" t="n"/>
      <c r="L3429" s="15">
        <f>K3426*Setup!$B$6</f>
        <v/>
      </c>
      <c r="M3429" s="15">
        <f>J3426-L3426</f>
        <v/>
      </c>
      <c r="N3429" s="21" t="n"/>
    </row>
    <row r="3430">
      <c r="A3430" s="295" t="n"/>
      <c r="B3430" s="14" t="n"/>
      <c r="C3430" s="15" t="n"/>
      <c r="D3430" s="15" t="n"/>
      <c r="E3430" s="15">
        <f>D3427*Setup!$B$5</f>
        <v/>
      </c>
      <c r="F3430" s="15">
        <f>D3427-E3427</f>
        <v/>
      </c>
      <c r="G3430" s="15" t="n"/>
      <c r="H3430" s="15" t="n"/>
      <c r="I3430" s="15" t="n"/>
      <c r="J3430" s="15">
        <f>C3427+F3427+G3427-I3427</f>
        <v/>
      </c>
      <c r="K3430" s="15" t="n"/>
      <c r="L3430" s="15">
        <f>K3427*Setup!$B$6</f>
        <v/>
      </c>
      <c r="M3430" s="15">
        <f>J3427-L3427</f>
        <v/>
      </c>
      <c r="N3430" s="21" t="n"/>
    </row>
    <row r="3431">
      <c r="A3431" s="295" t="n"/>
      <c r="B3431" s="14" t="n"/>
      <c r="C3431" s="15" t="n"/>
      <c r="D3431" s="15" t="n"/>
      <c r="E3431" s="15">
        <f>D3428*Setup!$B$5</f>
        <v/>
      </c>
      <c r="F3431" s="15">
        <f>D3428-E3428</f>
        <v/>
      </c>
      <c r="G3431" s="15" t="n"/>
      <c r="H3431" s="15" t="n"/>
      <c r="I3431" s="15" t="n"/>
      <c r="J3431" s="15">
        <f>C3428+F3428+G3428-I3428</f>
        <v/>
      </c>
      <c r="K3431" s="15" t="n"/>
      <c r="L3431" s="15">
        <f>K3428*Setup!$B$6</f>
        <v/>
      </c>
      <c r="M3431" s="15">
        <f>J3428-L3428</f>
        <v/>
      </c>
      <c r="N3431" s="21" t="n"/>
    </row>
    <row r="3432">
      <c r="A3432" s="295" t="n"/>
      <c r="B3432" s="14" t="n"/>
      <c r="C3432" s="15" t="n"/>
      <c r="D3432" s="15" t="n"/>
      <c r="E3432" s="15">
        <f>D3429*Setup!$B$5</f>
        <v/>
      </c>
      <c r="F3432" s="15">
        <f>D3429-E3429</f>
        <v/>
      </c>
      <c r="G3432" s="15" t="n"/>
      <c r="H3432" s="15" t="n"/>
      <c r="I3432" s="15" t="n"/>
      <c r="J3432" s="15">
        <f>C3429+F3429+G3429-I3429</f>
        <v/>
      </c>
      <c r="K3432" s="15" t="n"/>
      <c r="L3432" s="15">
        <f>K3429*Setup!$B$6</f>
        <v/>
      </c>
      <c r="M3432" s="15">
        <f>J3429-L3429</f>
        <v/>
      </c>
      <c r="N3432" s="21" t="n"/>
    </row>
    <row r="3433">
      <c r="A3433" s="295" t="n"/>
      <c r="B3433" s="14" t="n"/>
      <c r="C3433" s="15" t="n"/>
      <c r="D3433" s="15" t="n"/>
      <c r="E3433" s="15">
        <f>D3430*Setup!$B$5</f>
        <v/>
      </c>
      <c r="F3433" s="15">
        <f>D3430-E3430</f>
        <v/>
      </c>
      <c r="G3433" s="15" t="n"/>
      <c r="H3433" s="15" t="n"/>
      <c r="I3433" s="15" t="n"/>
      <c r="J3433" s="15">
        <f>C3430+F3430+G3430-I3430</f>
        <v/>
      </c>
      <c r="K3433" s="15" t="n"/>
      <c r="L3433" s="15">
        <f>K3430*Setup!$B$6</f>
        <v/>
      </c>
      <c r="M3433" s="15">
        <f>J3430-L3430</f>
        <v/>
      </c>
      <c r="N3433" s="21" t="n"/>
    </row>
    <row r="3434">
      <c r="A3434" s="295" t="n"/>
      <c r="B3434" s="14" t="n"/>
      <c r="C3434" s="15" t="n"/>
      <c r="D3434" s="15" t="n"/>
      <c r="E3434" s="15">
        <f>D3431*Setup!$B$5</f>
        <v/>
      </c>
      <c r="F3434" s="15">
        <f>D3431-E3431</f>
        <v/>
      </c>
      <c r="G3434" s="15" t="n"/>
      <c r="H3434" s="15" t="n"/>
      <c r="I3434" s="15" t="n"/>
      <c r="J3434" s="15">
        <f>C3431+F3431+G3431-I3431</f>
        <v/>
      </c>
      <c r="K3434" s="15" t="n"/>
      <c r="L3434" s="15">
        <f>K3431*Setup!$B$6</f>
        <v/>
      </c>
      <c r="M3434" s="15">
        <f>J3431-L3431</f>
        <v/>
      </c>
      <c r="N3434" s="21" t="n"/>
    </row>
    <row r="3435">
      <c r="A3435" s="295" t="n"/>
      <c r="B3435" s="14" t="n"/>
      <c r="C3435" s="15" t="n"/>
      <c r="D3435" s="15" t="n"/>
      <c r="E3435" s="15">
        <f>D3432*Setup!$B$5</f>
        <v/>
      </c>
      <c r="F3435" s="15">
        <f>D3432-E3432</f>
        <v/>
      </c>
      <c r="G3435" s="15" t="n"/>
      <c r="H3435" s="15" t="n"/>
      <c r="I3435" s="15" t="n"/>
      <c r="J3435" s="15">
        <f>C3432+F3432+G3432-I3432</f>
        <v/>
      </c>
      <c r="K3435" s="15" t="n"/>
      <c r="L3435" s="15">
        <f>K3432*Setup!$B$6</f>
        <v/>
      </c>
      <c r="M3435" s="15">
        <f>J3432-L3432</f>
        <v/>
      </c>
      <c r="N3435" s="21" t="n"/>
    </row>
    <row r="3436">
      <c r="A3436" s="295" t="n"/>
      <c r="B3436" s="14" t="n"/>
      <c r="C3436" s="15" t="n"/>
      <c r="D3436" s="15" t="n"/>
      <c r="E3436" s="15">
        <f>D3433*Setup!$B$5</f>
        <v/>
      </c>
      <c r="F3436" s="15">
        <f>D3433-E3433</f>
        <v/>
      </c>
      <c r="G3436" s="15" t="n"/>
      <c r="H3436" s="15" t="n"/>
      <c r="I3436" s="15" t="n"/>
      <c r="J3436" s="15">
        <f>C3433+F3433+G3433-I3433</f>
        <v/>
      </c>
      <c r="K3436" s="15" t="n"/>
      <c r="L3436" s="15">
        <f>K3433*Setup!$B$6</f>
        <v/>
      </c>
      <c r="M3436" s="15">
        <f>J3433-L3433</f>
        <v/>
      </c>
      <c r="N3436" s="21" t="n"/>
    </row>
    <row r="3437">
      <c r="A3437" s="295" t="n"/>
      <c r="B3437" s="14" t="n"/>
      <c r="C3437" s="15" t="n"/>
      <c r="D3437" s="15" t="n"/>
      <c r="E3437" s="15">
        <f>D3434*Setup!$B$5</f>
        <v/>
      </c>
      <c r="F3437" s="15">
        <f>D3434-E3434</f>
        <v/>
      </c>
      <c r="G3437" s="15" t="n"/>
      <c r="H3437" s="15" t="n"/>
      <c r="I3437" s="15" t="n"/>
      <c r="J3437" s="15">
        <f>C3434+F3434+G3434-I3434</f>
        <v/>
      </c>
      <c r="K3437" s="15" t="n"/>
      <c r="L3437" s="15">
        <f>K3434*Setup!$B$6</f>
        <v/>
      </c>
      <c r="M3437" s="15">
        <f>J3434-L3434</f>
        <v/>
      </c>
      <c r="N3437" s="21" t="n"/>
    </row>
    <row r="3438">
      <c r="A3438" s="295" t="n"/>
      <c r="B3438" s="14" t="n"/>
      <c r="C3438" s="15" t="n"/>
      <c r="D3438" s="15" t="n"/>
      <c r="E3438" s="15">
        <f>D3435*Setup!$B$5</f>
        <v/>
      </c>
      <c r="F3438" s="15">
        <f>D3435-E3435</f>
        <v/>
      </c>
      <c r="G3438" s="15" t="n"/>
      <c r="H3438" s="15" t="n"/>
      <c r="I3438" s="15" t="n"/>
      <c r="J3438" s="15">
        <f>C3435+F3435+G3435-I3435</f>
        <v/>
      </c>
      <c r="K3438" s="15" t="n"/>
      <c r="L3438" s="15">
        <f>K3435*Setup!$B$6</f>
        <v/>
      </c>
      <c r="M3438" s="15">
        <f>J3435-L3435</f>
        <v/>
      </c>
      <c r="N3438" s="21" t="n"/>
    </row>
    <row r="3439">
      <c r="A3439" s="295" t="n"/>
      <c r="B3439" s="14" t="n"/>
      <c r="C3439" s="15" t="n"/>
      <c r="D3439" s="15" t="n"/>
      <c r="E3439" s="15">
        <f>D3436*Setup!$B$5</f>
        <v/>
      </c>
      <c r="F3439" s="15">
        <f>D3436-E3436</f>
        <v/>
      </c>
      <c r="G3439" s="15" t="n"/>
      <c r="H3439" s="15" t="n"/>
      <c r="I3439" s="15" t="n"/>
      <c r="J3439" s="15">
        <f>C3436+F3436+G3436-I3436</f>
        <v/>
      </c>
      <c r="K3439" s="15" t="n"/>
      <c r="L3439" s="15">
        <f>K3436*Setup!$B$6</f>
        <v/>
      </c>
      <c r="M3439" s="15">
        <f>J3436-L3436</f>
        <v/>
      </c>
      <c r="N3439" s="21" t="n"/>
    </row>
    <row r="3440">
      <c r="A3440" s="295" t="n"/>
      <c r="B3440" s="14" t="n"/>
      <c r="C3440" s="15" t="n"/>
      <c r="D3440" s="15" t="n"/>
      <c r="E3440" s="15">
        <f>D3437*Setup!$B$5</f>
        <v/>
      </c>
      <c r="F3440" s="15">
        <f>D3437-E3437</f>
        <v/>
      </c>
      <c r="G3440" s="15" t="n"/>
      <c r="H3440" s="15" t="n"/>
      <c r="I3440" s="15" t="n"/>
      <c r="J3440" s="15">
        <f>C3437+F3437+G3437-I3437</f>
        <v/>
      </c>
      <c r="K3440" s="15" t="n"/>
      <c r="L3440" s="15">
        <f>K3437*Setup!$B$6</f>
        <v/>
      </c>
      <c r="M3440" s="15">
        <f>J3437-L3437</f>
        <v/>
      </c>
      <c r="N3440" s="21" t="n"/>
    </row>
    <row r="3441">
      <c r="A3441" s="295" t="n"/>
      <c r="B3441" s="14" t="n"/>
      <c r="C3441" s="15" t="n"/>
      <c r="D3441" s="15" t="n"/>
      <c r="E3441" s="15">
        <f>D3438*Setup!$B$5</f>
        <v/>
      </c>
      <c r="F3441" s="15">
        <f>D3438-E3438</f>
        <v/>
      </c>
      <c r="G3441" s="15" t="n"/>
      <c r="H3441" s="15" t="n"/>
      <c r="I3441" s="15" t="n"/>
      <c r="J3441" s="15">
        <f>C3438+F3438+G3438-I3438</f>
        <v/>
      </c>
      <c r="K3441" s="15" t="n"/>
      <c r="L3441" s="15">
        <f>K3438*Setup!$B$6</f>
        <v/>
      </c>
      <c r="M3441" s="15">
        <f>J3438-L3438</f>
        <v/>
      </c>
      <c r="N3441" s="21" t="n"/>
    </row>
    <row r="3442">
      <c r="A3442" s="295" t="n"/>
      <c r="B3442" s="14" t="n"/>
      <c r="C3442" s="15" t="n"/>
      <c r="D3442" s="15" t="n"/>
      <c r="E3442" s="15">
        <f>D3439*Setup!$B$5</f>
        <v/>
      </c>
      <c r="F3442" s="15">
        <f>D3439-E3439</f>
        <v/>
      </c>
      <c r="G3442" s="15" t="n"/>
      <c r="H3442" s="15" t="n"/>
      <c r="I3442" s="15" t="n"/>
      <c r="J3442" s="15">
        <f>C3439+F3439+G3439-I3439</f>
        <v/>
      </c>
      <c r="K3442" s="15" t="n"/>
      <c r="L3442" s="15">
        <f>K3439*Setup!$B$6</f>
        <v/>
      </c>
      <c r="M3442" s="15">
        <f>J3439-L3439</f>
        <v/>
      </c>
      <c r="N3442" s="21" t="n"/>
    </row>
    <row r="3443">
      <c r="A3443" s="295" t="n"/>
      <c r="B3443" s="14" t="n"/>
      <c r="C3443" s="15" t="n"/>
      <c r="D3443" s="15" t="n"/>
      <c r="E3443" s="15">
        <f>D3440*Setup!$B$5</f>
        <v/>
      </c>
      <c r="F3443" s="15">
        <f>D3440-E3440</f>
        <v/>
      </c>
      <c r="G3443" s="15" t="n"/>
      <c r="H3443" s="15" t="n"/>
      <c r="I3443" s="15" t="n"/>
      <c r="J3443" s="15">
        <f>C3440+F3440+G3440-I3440</f>
        <v/>
      </c>
      <c r="K3443" s="15" t="n"/>
      <c r="L3443" s="15">
        <f>K3440*Setup!$B$6</f>
        <v/>
      </c>
      <c r="M3443" s="15">
        <f>J3440-L3440</f>
        <v/>
      </c>
      <c r="N3443" s="21" t="n"/>
    </row>
    <row r="3444">
      <c r="A3444" s="295" t="n"/>
      <c r="B3444" s="14" t="n"/>
      <c r="C3444" s="15" t="n"/>
      <c r="D3444" s="15" t="n"/>
      <c r="E3444" s="15">
        <f>D3441*Setup!$B$5</f>
        <v/>
      </c>
      <c r="F3444" s="15">
        <f>D3441-E3441</f>
        <v/>
      </c>
      <c r="G3444" s="15" t="n"/>
      <c r="H3444" s="15" t="n"/>
      <c r="I3444" s="15" t="n"/>
      <c r="J3444" s="15">
        <f>C3441+F3441+G3441-I3441</f>
        <v/>
      </c>
      <c r="K3444" s="15" t="n"/>
      <c r="L3444" s="15">
        <f>K3441*Setup!$B$6</f>
        <v/>
      </c>
      <c r="M3444" s="15">
        <f>J3441-L3441</f>
        <v/>
      </c>
      <c r="N3444" s="21" t="n"/>
    </row>
    <row r="3445">
      <c r="A3445" s="295" t="n"/>
      <c r="B3445" s="14" t="n"/>
      <c r="C3445" s="15" t="n"/>
      <c r="D3445" s="15" t="n"/>
      <c r="E3445" s="15">
        <f>D3442*Setup!$B$5</f>
        <v/>
      </c>
      <c r="F3445" s="15">
        <f>D3442-E3442</f>
        <v/>
      </c>
      <c r="G3445" s="15" t="n"/>
      <c r="H3445" s="15" t="n"/>
      <c r="I3445" s="15" t="n"/>
      <c r="J3445" s="15">
        <f>C3442+F3442+G3442-I3442</f>
        <v/>
      </c>
      <c r="K3445" s="15" t="n"/>
      <c r="L3445" s="15">
        <f>K3442*Setup!$B$6</f>
        <v/>
      </c>
      <c r="M3445" s="15">
        <f>J3442-L3442</f>
        <v/>
      </c>
      <c r="N3445" s="21" t="n"/>
    </row>
    <row r="3446">
      <c r="A3446" s="295" t="n"/>
      <c r="B3446" s="14" t="n"/>
      <c r="C3446" s="15" t="n"/>
      <c r="D3446" s="15" t="n"/>
      <c r="E3446" s="15">
        <f>D3443*Setup!$B$5</f>
        <v/>
      </c>
      <c r="F3446" s="15">
        <f>D3443-E3443</f>
        <v/>
      </c>
      <c r="G3446" s="15" t="n"/>
      <c r="H3446" s="15" t="n"/>
      <c r="I3446" s="15" t="n"/>
      <c r="J3446" s="15">
        <f>C3443+F3443+G3443-I3443</f>
        <v/>
      </c>
      <c r="K3446" s="15" t="n"/>
      <c r="L3446" s="15">
        <f>K3443*Setup!$B$6</f>
        <v/>
      </c>
      <c r="M3446" s="15">
        <f>J3443-L3443</f>
        <v/>
      </c>
      <c r="N3446" s="21" t="n"/>
    </row>
    <row r="3447">
      <c r="A3447" s="295" t="n"/>
      <c r="B3447" s="14" t="n"/>
      <c r="C3447" s="15" t="n"/>
      <c r="D3447" s="15" t="n"/>
      <c r="E3447" s="15">
        <f>D3444*Setup!$B$5</f>
        <v/>
      </c>
      <c r="F3447" s="15">
        <f>D3444-E3444</f>
        <v/>
      </c>
      <c r="G3447" s="15" t="n"/>
      <c r="H3447" s="15" t="n"/>
      <c r="I3447" s="15" t="n"/>
      <c r="J3447" s="15">
        <f>C3444+F3444+G3444-I3444</f>
        <v/>
      </c>
      <c r="K3447" s="15" t="n"/>
      <c r="L3447" s="15">
        <f>K3444*Setup!$B$6</f>
        <v/>
      </c>
      <c r="M3447" s="15">
        <f>J3444-L3444</f>
        <v/>
      </c>
      <c r="N3447" s="21" t="n"/>
    </row>
    <row r="3448">
      <c r="A3448" s="295" t="n"/>
      <c r="B3448" s="14" t="n"/>
      <c r="C3448" s="15" t="n"/>
      <c r="D3448" s="15" t="n"/>
      <c r="E3448" s="15">
        <f>D3445*Setup!$B$5</f>
        <v/>
      </c>
      <c r="F3448" s="15">
        <f>D3445-E3445</f>
        <v/>
      </c>
      <c r="G3448" s="15" t="n"/>
      <c r="H3448" s="15" t="n"/>
      <c r="I3448" s="15" t="n"/>
      <c r="J3448" s="15">
        <f>C3445+F3445+G3445-I3445</f>
        <v/>
      </c>
      <c r="K3448" s="15" t="n"/>
      <c r="L3448" s="15">
        <f>K3445*Setup!$B$6</f>
        <v/>
      </c>
      <c r="M3448" s="15">
        <f>J3445-L3445</f>
        <v/>
      </c>
      <c r="N3448" s="21" t="n"/>
    </row>
    <row r="3449">
      <c r="A3449" s="295" t="n"/>
      <c r="B3449" s="14" t="n"/>
      <c r="C3449" s="15" t="n"/>
      <c r="D3449" s="15" t="n"/>
      <c r="E3449" s="15">
        <f>D3446*Setup!$B$5</f>
        <v/>
      </c>
      <c r="F3449" s="15">
        <f>D3446-E3446</f>
        <v/>
      </c>
      <c r="G3449" s="15" t="n"/>
      <c r="H3449" s="15" t="n"/>
      <c r="I3449" s="15" t="n"/>
      <c r="J3449" s="15">
        <f>C3446+F3446+G3446-I3446</f>
        <v/>
      </c>
      <c r="K3449" s="15" t="n"/>
      <c r="L3449" s="15">
        <f>K3446*Setup!$B$6</f>
        <v/>
      </c>
      <c r="M3449" s="15">
        <f>J3446-L3446</f>
        <v/>
      </c>
      <c r="N3449" s="21" t="n"/>
    </row>
    <row r="3450">
      <c r="A3450" s="295" t="n"/>
      <c r="B3450" s="14" t="n"/>
      <c r="C3450" s="15" t="n"/>
      <c r="D3450" s="15" t="n"/>
      <c r="E3450" s="15">
        <f>D3447*Setup!$B$5</f>
        <v/>
      </c>
      <c r="F3450" s="15">
        <f>D3447-E3447</f>
        <v/>
      </c>
      <c r="G3450" s="15" t="n"/>
      <c r="H3450" s="15" t="n"/>
      <c r="I3450" s="15" t="n"/>
      <c r="J3450" s="15">
        <f>C3447+F3447+G3447-I3447</f>
        <v/>
      </c>
      <c r="K3450" s="15" t="n"/>
      <c r="L3450" s="15">
        <f>K3447*Setup!$B$6</f>
        <v/>
      </c>
      <c r="M3450" s="15">
        <f>J3447-L3447</f>
        <v/>
      </c>
      <c r="N3450" s="21" t="n"/>
    </row>
    <row r="3451">
      <c r="A3451" s="295" t="n"/>
      <c r="B3451" s="14" t="n"/>
      <c r="C3451" s="15" t="n"/>
      <c r="D3451" s="15" t="n"/>
      <c r="E3451" s="15">
        <f>D3448*Setup!$B$5</f>
        <v/>
      </c>
      <c r="F3451" s="15">
        <f>D3448-E3448</f>
        <v/>
      </c>
      <c r="G3451" s="15" t="n"/>
      <c r="H3451" s="15" t="n"/>
      <c r="I3451" s="15" t="n"/>
      <c r="J3451" s="15">
        <f>C3448+F3448+G3448-I3448</f>
        <v/>
      </c>
      <c r="K3451" s="15" t="n"/>
      <c r="L3451" s="15">
        <f>K3448*Setup!$B$6</f>
        <v/>
      </c>
      <c r="M3451" s="15">
        <f>J3448-L3448</f>
        <v/>
      </c>
      <c r="N3451" s="21" t="n"/>
    </row>
    <row r="3452">
      <c r="A3452" s="295" t="n"/>
      <c r="B3452" s="14" t="n"/>
      <c r="C3452" s="15" t="n"/>
      <c r="D3452" s="15" t="n"/>
      <c r="E3452" s="15">
        <f>D3449*Setup!$B$5</f>
        <v/>
      </c>
      <c r="F3452" s="15">
        <f>D3449-E3449</f>
        <v/>
      </c>
      <c r="G3452" s="15" t="n"/>
      <c r="H3452" s="15" t="n"/>
      <c r="I3452" s="15" t="n"/>
      <c r="J3452" s="15">
        <f>C3449+F3449+G3449-I3449</f>
        <v/>
      </c>
      <c r="K3452" s="15" t="n"/>
      <c r="L3452" s="15">
        <f>K3449*Setup!$B$6</f>
        <v/>
      </c>
      <c r="M3452" s="15">
        <f>J3449-L3449</f>
        <v/>
      </c>
      <c r="N3452" s="21" t="n"/>
    </row>
    <row r="3453">
      <c r="A3453" s="295" t="n"/>
      <c r="B3453" s="14" t="n"/>
      <c r="C3453" s="15" t="n"/>
      <c r="D3453" s="15" t="n"/>
      <c r="E3453" s="15">
        <f>D3450*Setup!$B$5</f>
        <v/>
      </c>
      <c r="F3453" s="15">
        <f>D3450-E3450</f>
        <v/>
      </c>
      <c r="G3453" s="15" t="n"/>
      <c r="H3453" s="15" t="n"/>
      <c r="I3453" s="15" t="n"/>
      <c r="J3453" s="15">
        <f>C3450+F3450+G3450-I3450</f>
        <v/>
      </c>
      <c r="K3453" s="15" t="n"/>
      <c r="L3453" s="15">
        <f>K3450*Setup!$B$6</f>
        <v/>
      </c>
      <c r="M3453" s="15">
        <f>J3450-L3450</f>
        <v/>
      </c>
      <c r="N3453" s="21" t="n"/>
    </row>
    <row r="3454">
      <c r="A3454" s="295" t="n"/>
      <c r="B3454" s="14" t="n"/>
      <c r="C3454" s="15" t="n"/>
      <c r="D3454" s="15" t="n"/>
      <c r="E3454" s="15">
        <f>D3451*Setup!$B$5</f>
        <v/>
      </c>
      <c r="F3454" s="15">
        <f>D3451-E3451</f>
        <v/>
      </c>
      <c r="G3454" s="15" t="n"/>
      <c r="H3454" s="15" t="n"/>
      <c r="I3454" s="15" t="n"/>
      <c r="J3454" s="15">
        <f>C3451+F3451+G3451-I3451</f>
        <v/>
      </c>
      <c r="K3454" s="15" t="n"/>
      <c r="L3454" s="15">
        <f>K3451*Setup!$B$6</f>
        <v/>
      </c>
      <c r="M3454" s="15">
        <f>J3451-L3451</f>
        <v/>
      </c>
      <c r="N3454" s="21" t="n"/>
    </row>
    <row r="3455">
      <c r="A3455" s="295" t="n"/>
      <c r="B3455" s="14" t="n"/>
      <c r="C3455" s="15" t="n"/>
      <c r="D3455" s="15" t="n"/>
      <c r="E3455" s="15">
        <f>D3452*Setup!$B$5</f>
        <v/>
      </c>
      <c r="F3455" s="15">
        <f>D3452-E3452</f>
        <v/>
      </c>
      <c r="G3455" s="15" t="n"/>
      <c r="H3455" s="15" t="n"/>
      <c r="I3455" s="15" t="n"/>
      <c r="J3455" s="15">
        <f>C3452+F3452+G3452-I3452</f>
        <v/>
      </c>
      <c r="K3455" s="15" t="n"/>
      <c r="L3455" s="15">
        <f>K3452*Setup!$B$6</f>
        <v/>
      </c>
      <c r="M3455" s="15">
        <f>J3452-L3452</f>
        <v/>
      </c>
      <c r="N3455" s="21" t="n"/>
    </row>
    <row r="3456">
      <c r="A3456" s="295" t="n"/>
      <c r="B3456" s="14" t="n"/>
      <c r="C3456" s="15" t="n"/>
      <c r="D3456" s="15" t="n"/>
      <c r="E3456" s="15">
        <f>D3453*Setup!$B$5</f>
        <v/>
      </c>
      <c r="F3456" s="15">
        <f>D3453-E3453</f>
        <v/>
      </c>
      <c r="G3456" s="15" t="n"/>
      <c r="H3456" s="15" t="n"/>
      <c r="I3456" s="15" t="n"/>
      <c r="J3456" s="15">
        <f>C3453+F3453+G3453-I3453</f>
        <v/>
      </c>
      <c r="K3456" s="15" t="n"/>
      <c r="L3456" s="15">
        <f>K3453*Setup!$B$6</f>
        <v/>
      </c>
      <c r="M3456" s="15">
        <f>J3453-L3453</f>
        <v/>
      </c>
      <c r="N3456" s="21" t="n"/>
    </row>
    <row r="3457">
      <c r="A3457" s="295" t="n"/>
      <c r="B3457" s="14" t="n"/>
      <c r="C3457" s="15" t="n"/>
      <c r="D3457" s="15" t="n"/>
      <c r="E3457" s="15">
        <f>D3454*Setup!$B$5</f>
        <v/>
      </c>
      <c r="F3457" s="15">
        <f>D3454-E3454</f>
        <v/>
      </c>
      <c r="G3457" s="15" t="n"/>
      <c r="H3457" s="15" t="n"/>
      <c r="I3457" s="15" t="n"/>
      <c r="J3457" s="15">
        <f>C3454+F3454+G3454-I3454</f>
        <v/>
      </c>
      <c r="K3457" s="15" t="n"/>
      <c r="L3457" s="15">
        <f>K3454*Setup!$B$6</f>
        <v/>
      </c>
      <c r="M3457" s="15">
        <f>J3454-L3454</f>
        <v/>
      </c>
      <c r="N3457" s="21" t="n"/>
    </row>
    <row r="3458">
      <c r="A3458" s="295" t="n"/>
      <c r="B3458" s="14" t="n"/>
      <c r="C3458" s="15" t="n"/>
      <c r="D3458" s="15" t="n"/>
      <c r="E3458" s="15">
        <f>D3455*Setup!$B$5</f>
        <v/>
      </c>
      <c r="F3458" s="15">
        <f>D3455-E3455</f>
        <v/>
      </c>
      <c r="G3458" s="15" t="n"/>
      <c r="H3458" s="15" t="n"/>
      <c r="I3458" s="15" t="n"/>
      <c r="J3458" s="15">
        <f>C3455+F3455+G3455-I3455</f>
        <v/>
      </c>
      <c r="K3458" s="15" t="n"/>
      <c r="L3458" s="15">
        <f>K3455*Setup!$B$6</f>
        <v/>
      </c>
      <c r="M3458" s="15">
        <f>J3455-L3455</f>
        <v/>
      </c>
      <c r="N3458" s="21" t="n"/>
    </row>
    <row r="3459">
      <c r="A3459" s="295" t="n"/>
      <c r="B3459" s="14" t="n"/>
      <c r="C3459" s="15" t="n"/>
      <c r="D3459" s="15" t="n"/>
      <c r="E3459" s="15">
        <f>D3456*Setup!$B$5</f>
        <v/>
      </c>
      <c r="F3459" s="15">
        <f>D3456-E3456</f>
        <v/>
      </c>
      <c r="G3459" s="15" t="n"/>
      <c r="H3459" s="15" t="n"/>
      <c r="I3459" s="15" t="n"/>
      <c r="J3459" s="15">
        <f>C3456+F3456+G3456-I3456</f>
        <v/>
      </c>
      <c r="K3459" s="15" t="n"/>
      <c r="L3459" s="15">
        <f>K3456*Setup!$B$6</f>
        <v/>
      </c>
      <c r="M3459" s="15">
        <f>J3456-L3456</f>
        <v/>
      </c>
      <c r="N3459" s="21" t="n"/>
    </row>
    <row r="3460">
      <c r="A3460" s="295" t="n"/>
      <c r="B3460" s="14" t="n"/>
      <c r="C3460" s="15" t="n"/>
      <c r="D3460" s="15" t="n"/>
      <c r="E3460" s="15">
        <f>D3457*Setup!$B$5</f>
        <v/>
      </c>
      <c r="F3460" s="15">
        <f>D3457-E3457</f>
        <v/>
      </c>
      <c r="G3460" s="15" t="n"/>
      <c r="H3460" s="15" t="n"/>
      <c r="I3460" s="15" t="n"/>
      <c r="J3460" s="15">
        <f>C3457+F3457+G3457-I3457</f>
        <v/>
      </c>
      <c r="K3460" s="15" t="n"/>
      <c r="L3460" s="15">
        <f>K3457*Setup!$B$6</f>
        <v/>
      </c>
      <c r="M3460" s="15">
        <f>J3457-L3457</f>
        <v/>
      </c>
      <c r="N3460" s="21" t="n"/>
    </row>
    <row r="3461">
      <c r="A3461" s="295" t="n"/>
      <c r="B3461" s="14" t="n"/>
      <c r="C3461" s="15" t="n"/>
      <c r="D3461" s="15" t="n"/>
      <c r="E3461" s="15">
        <f>D3458*Setup!$B$5</f>
        <v/>
      </c>
      <c r="F3461" s="15">
        <f>D3458-E3458</f>
        <v/>
      </c>
      <c r="G3461" s="15" t="n"/>
      <c r="H3461" s="15" t="n"/>
      <c r="I3461" s="15" t="n"/>
      <c r="J3461" s="15">
        <f>C3458+F3458+G3458-I3458</f>
        <v/>
      </c>
      <c r="K3461" s="15" t="n"/>
      <c r="L3461" s="15">
        <f>K3458*Setup!$B$6</f>
        <v/>
      </c>
      <c r="M3461" s="15">
        <f>J3458-L3458</f>
        <v/>
      </c>
      <c r="N3461" s="21" t="n"/>
    </row>
    <row r="3462">
      <c r="A3462" s="295" t="n"/>
      <c r="B3462" s="14" t="n"/>
      <c r="C3462" s="15" t="n"/>
      <c r="D3462" s="15" t="n"/>
      <c r="E3462" s="15">
        <f>D3459*Setup!$B$5</f>
        <v/>
      </c>
      <c r="F3462" s="15">
        <f>D3459-E3459</f>
        <v/>
      </c>
      <c r="G3462" s="15" t="n"/>
      <c r="H3462" s="15" t="n"/>
      <c r="I3462" s="15" t="n"/>
      <c r="J3462" s="15">
        <f>C3459+F3459+G3459-I3459</f>
        <v/>
      </c>
      <c r="K3462" s="15" t="n"/>
      <c r="L3462" s="15">
        <f>K3459*Setup!$B$6</f>
        <v/>
      </c>
      <c r="M3462" s="15">
        <f>J3459-L3459</f>
        <v/>
      </c>
      <c r="N3462" s="21" t="n"/>
    </row>
    <row r="3463">
      <c r="A3463" s="295" t="n"/>
      <c r="B3463" s="14" t="n"/>
      <c r="C3463" s="15" t="n"/>
      <c r="D3463" s="15" t="n"/>
      <c r="E3463" s="15">
        <f>D3460*Setup!$B$5</f>
        <v/>
      </c>
      <c r="F3463" s="15">
        <f>D3460-E3460</f>
        <v/>
      </c>
      <c r="G3463" s="15" t="n"/>
      <c r="H3463" s="15" t="n"/>
      <c r="I3463" s="15" t="n"/>
      <c r="J3463" s="15">
        <f>C3460+F3460+G3460-I3460</f>
        <v/>
      </c>
      <c r="K3463" s="15" t="n"/>
      <c r="L3463" s="15">
        <f>K3460*Setup!$B$6</f>
        <v/>
      </c>
      <c r="M3463" s="15">
        <f>J3460-L3460</f>
        <v/>
      </c>
      <c r="N3463" s="21" t="n"/>
    </row>
    <row r="3464">
      <c r="A3464" s="295" t="n"/>
      <c r="B3464" s="14" t="n"/>
      <c r="C3464" s="15" t="n"/>
      <c r="D3464" s="15" t="n"/>
      <c r="E3464" s="15">
        <f>D3461*Setup!$B$5</f>
        <v/>
      </c>
      <c r="F3464" s="15">
        <f>D3461-E3461</f>
        <v/>
      </c>
      <c r="G3464" s="15" t="n"/>
      <c r="H3464" s="15" t="n"/>
      <c r="I3464" s="15" t="n"/>
      <c r="J3464" s="15">
        <f>C3461+F3461+G3461-I3461</f>
        <v/>
      </c>
      <c r="K3464" s="15" t="n"/>
      <c r="L3464" s="15">
        <f>K3461*Setup!$B$6</f>
        <v/>
      </c>
      <c r="M3464" s="15">
        <f>J3461-L3461</f>
        <v/>
      </c>
      <c r="N3464" s="21" t="n"/>
    </row>
    <row r="3465">
      <c r="A3465" s="295" t="n"/>
      <c r="B3465" s="14" t="n"/>
      <c r="C3465" s="15" t="n"/>
      <c r="D3465" s="15" t="n"/>
      <c r="E3465" s="15">
        <f>D3462*Setup!$B$5</f>
        <v/>
      </c>
      <c r="F3465" s="15">
        <f>D3462-E3462</f>
        <v/>
      </c>
      <c r="G3465" s="15" t="n"/>
      <c r="H3465" s="15" t="n"/>
      <c r="I3465" s="15" t="n"/>
      <c r="J3465" s="15">
        <f>C3462+F3462+G3462-I3462</f>
        <v/>
      </c>
      <c r="K3465" s="15" t="n"/>
      <c r="L3465" s="15">
        <f>K3462*Setup!$B$6</f>
        <v/>
      </c>
      <c r="M3465" s="15">
        <f>J3462-L3462</f>
        <v/>
      </c>
      <c r="N3465" s="21" t="n"/>
    </row>
    <row r="3466">
      <c r="A3466" s="295" t="n"/>
      <c r="B3466" s="14" t="n"/>
      <c r="C3466" s="15" t="n"/>
      <c r="D3466" s="15" t="n"/>
      <c r="E3466" s="15">
        <f>D3463*Setup!$B$5</f>
        <v/>
      </c>
      <c r="F3466" s="15">
        <f>D3463-E3463</f>
        <v/>
      </c>
      <c r="G3466" s="15" t="n"/>
      <c r="H3466" s="15" t="n"/>
      <c r="I3466" s="15" t="n"/>
      <c r="J3466" s="15">
        <f>C3463+F3463+G3463-I3463</f>
        <v/>
      </c>
      <c r="K3466" s="15" t="n"/>
      <c r="L3466" s="15">
        <f>K3463*Setup!$B$6</f>
        <v/>
      </c>
      <c r="M3466" s="15">
        <f>J3463-L3463</f>
        <v/>
      </c>
      <c r="N3466" s="21" t="n"/>
    </row>
    <row r="3467">
      <c r="A3467" s="295" t="n"/>
      <c r="B3467" s="14" t="n"/>
      <c r="C3467" s="15" t="n"/>
      <c r="D3467" s="15" t="n"/>
      <c r="E3467" s="15">
        <f>D3464*Setup!$B$5</f>
        <v/>
      </c>
      <c r="F3467" s="15">
        <f>D3464-E3464</f>
        <v/>
      </c>
      <c r="G3467" s="15" t="n"/>
      <c r="H3467" s="15" t="n"/>
      <c r="I3467" s="15" t="n"/>
      <c r="J3467" s="15">
        <f>C3464+F3464+G3464-I3464</f>
        <v/>
      </c>
      <c r="K3467" s="15" t="n"/>
      <c r="L3467" s="15">
        <f>K3464*Setup!$B$6</f>
        <v/>
      </c>
      <c r="M3467" s="15">
        <f>J3464-L3464</f>
        <v/>
      </c>
      <c r="N3467" s="21" t="n"/>
    </row>
    <row r="3468">
      <c r="A3468" s="295" t="n"/>
      <c r="B3468" s="14" t="n"/>
      <c r="C3468" s="15" t="n"/>
      <c r="D3468" s="15" t="n"/>
      <c r="E3468" s="15">
        <f>D3465*Setup!$B$5</f>
        <v/>
      </c>
      <c r="F3468" s="15">
        <f>D3465-E3465</f>
        <v/>
      </c>
      <c r="G3468" s="15" t="n"/>
      <c r="H3468" s="15" t="n"/>
      <c r="I3468" s="15" t="n"/>
      <c r="J3468" s="15">
        <f>C3465+F3465+G3465-I3465</f>
        <v/>
      </c>
      <c r="K3468" s="15" t="n"/>
      <c r="L3468" s="15">
        <f>K3465*Setup!$B$6</f>
        <v/>
      </c>
      <c r="M3468" s="15">
        <f>J3465-L3465</f>
        <v/>
      </c>
      <c r="N3468" s="21" t="n"/>
    </row>
    <row r="3469">
      <c r="A3469" s="295" t="n"/>
      <c r="B3469" s="14" t="n"/>
      <c r="C3469" s="15" t="n"/>
      <c r="D3469" s="15" t="n"/>
      <c r="E3469" s="15">
        <f>D3466*Setup!$B$5</f>
        <v/>
      </c>
      <c r="F3469" s="15">
        <f>D3466-E3466</f>
        <v/>
      </c>
      <c r="G3469" s="15" t="n"/>
      <c r="H3469" s="15" t="n"/>
      <c r="I3469" s="15" t="n"/>
      <c r="J3469" s="15">
        <f>C3466+F3466+G3466-I3466</f>
        <v/>
      </c>
      <c r="K3469" s="15" t="n"/>
      <c r="L3469" s="15">
        <f>K3466*Setup!$B$6</f>
        <v/>
      </c>
      <c r="M3469" s="15">
        <f>J3466-L3466</f>
        <v/>
      </c>
      <c r="N3469" s="21" t="n"/>
    </row>
    <row r="3470">
      <c r="A3470" s="295" t="n"/>
      <c r="B3470" s="14" t="n"/>
      <c r="C3470" s="15" t="n"/>
      <c r="D3470" s="15" t="n"/>
      <c r="E3470" s="15">
        <f>D3467*Setup!$B$5</f>
        <v/>
      </c>
      <c r="F3470" s="15">
        <f>D3467-E3467</f>
        <v/>
      </c>
      <c r="G3470" s="15" t="n"/>
      <c r="H3470" s="15" t="n"/>
      <c r="I3470" s="15" t="n"/>
      <c r="J3470" s="15">
        <f>C3467+F3467+G3467-I3467</f>
        <v/>
      </c>
      <c r="K3470" s="15" t="n"/>
      <c r="L3470" s="15">
        <f>K3467*Setup!$B$6</f>
        <v/>
      </c>
      <c r="M3470" s="15">
        <f>J3467-L3467</f>
        <v/>
      </c>
      <c r="N3470" s="21" t="n"/>
    </row>
    <row r="3471">
      <c r="A3471" s="295" t="n"/>
      <c r="B3471" s="14" t="n"/>
      <c r="C3471" s="15" t="n"/>
      <c r="D3471" s="15" t="n"/>
      <c r="E3471" s="15">
        <f>D3468*Setup!$B$5</f>
        <v/>
      </c>
      <c r="F3471" s="15">
        <f>D3468-E3468</f>
        <v/>
      </c>
      <c r="G3471" s="15" t="n"/>
      <c r="H3471" s="15" t="n"/>
      <c r="I3471" s="15" t="n"/>
      <c r="J3471" s="15">
        <f>C3468+F3468+G3468-I3468</f>
        <v/>
      </c>
      <c r="K3471" s="15" t="n"/>
      <c r="L3471" s="15">
        <f>K3468*Setup!$B$6</f>
        <v/>
      </c>
      <c r="M3471" s="15">
        <f>J3468-L3468</f>
        <v/>
      </c>
      <c r="N3471" s="21" t="n"/>
    </row>
    <row r="3472">
      <c r="A3472" s="295" t="n"/>
      <c r="B3472" s="14" t="n"/>
      <c r="C3472" s="15" t="n"/>
      <c r="D3472" s="15" t="n"/>
      <c r="E3472" s="15">
        <f>D3469*Setup!$B$5</f>
        <v/>
      </c>
      <c r="F3472" s="15">
        <f>D3469-E3469</f>
        <v/>
      </c>
      <c r="G3472" s="15" t="n"/>
      <c r="H3472" s="15" t="n"/>
      <c r="I3472" s="15" t="n"/>
      <c r="J3472" s="15">
        <f>C3469+F3469+G3469-I3469</f>
        <v/>
      </c>
      <c r="K3472" s="15" t="n"/>
      <c r="L3472" s="15">
        <f>K3469*Setup!$B$6</f>
        <v/>
      </c>
      <c r="M3472" s="15">
        <f>J3469-L3469</f>
        <v/>
      </c>
      <c r="N3472" s="21" t="n"/>
    </row>
    <row r="3473">
      <c r="A3473" s="295" t="n"/>
      <c r="B3473" s="14" t="n"/>
      <c r="C3473" s="15" t="n"/>
      <c r="D3473" s="15" t="n"/>
      <c r="E3473" s="15">
        <f>D3470*Setup!$B$5</f>
        <v/>
      </c>
      <c r="F3473" s="15">
        <f>D3470-E3470</f>
        <v/>
      </c>
      <c r="G3473" s="15" t="n"/>
      <c r="H3473" s="15" t="n"/>
      <c r="I3473" s="15" t="n"/>
      <c r="J3473" s="15">
        <f>C3470+F3470+G3470-I3470</f>
        <v/>
      </c>
      <c r="K3473" s="15" t="n"/>
      <c r="L3473" s="15">
        <f>K3470*Setup!$B$6</f>
        <v/>
      </c>
      <c r="M3473" s="15">
        <f>J3470-L3470</f>
        <v/>
      </c>
      <c r="N3473" s="21" t="n"/>
    </row>
    <row r="3474">
      <c r="A3474" s="295" t="n"/>
      <c r="B3474" s="14" t="n"/>
      <c r="C3474" s="15" t="n"/>
      <c r="D3474" s="15" t="n"/>
      <c r="E3474" s="15">
        <f>D3471*Setup!$B$5</f>
        <v/>
      </c>
      <c r="F3474" s="15">
        <f>D3471-E3471</f>
        <v/>
      </c>
      <c r="G3474" s="15" t="n"/>
      <c r="H3474" s="15" t="n"/>
      <c r="I3474" s="15" t="n"/>
      <c r="J3474" s="15">
        <f>C3471+F3471+G3471-I3471</f>
        <v/>
      </c>
      <c r="K3474" s="15" t="n"/>
      <c r="L3474" s="15">
        <f>K3471*Setup!$B$6</f>
        <v/>
      </c>
      <c r="M3474" s="15">
        <f>J3471-L3471</f>
        <v/>
      </c>
      <c r="N3474" s="21" t="n"/>
    </row>
    <row r="3475">
      <c r="A3475" s="295" t="n"/>
      <c r="B3475" s="14" t="n"/>
      <c r="C3475" s="15" t="n"/>
      <c r="D3475" s="15" t="n"/>
      <c r="E3475" s="15">
        <f>D3472*Setup!$B$5</f>
        <v/>
      </c>
      <c r="F3475" s="15">
        <f>D3472-E3472</f>
        <v/>
      </c>
      <c r="G3475" s="15" t="n"/>
      <c r="H3475" s="15" t="n"/>
      <c r="I3475" s="15" t="n"/>
      <c r="J3475" s="15">
        <f>C3472+F3472+G3472-I3472</f>
        <v/>
      </c>
      <c r="K3475" s="15" t="n"/>
      <c r="L3475" s="15">
        <f>K3472*Setup!$B$6</f>
        <v/>
      </c>
      <c r="M3475" s="15">
        <f>J3472-L3472</f>
        <v/>
      </c>
      <c r="N3475" s="21" t="n"/>
    </row>
    <row r="3476">
      <c r="A3476" s="295" t="n"/>
      <c r="B3476" s="14" t="n"/>
      <c r="C3476" s="15" t="n"/>
      <c r="D3476" s="15" t="n"/>
      <c r="E3476" s="15">
        <f>D3473*Setup!$B$5</f>
        <v/>
      </c>
      <c r="F3476" s="15">
        <f>D3473-E3473</f>
        <v/>
      </c>
      <c r="G3476" s="15" t="n"/>
      <c r="H3476" s="15" t="n"/>
      <c r="I3476" s="15" t="n"/>
      <c r="J3476" s="15">
        <f>C3473+F3473+G3473-I3473</f>
        <v/>
      </c>
      <c r="K3476" s="15" t="n"/>
      <c r="L3476" s="15">
        <f>K3473*Setup!$B$6</f>
        <v/>
      </c>
      <c r="M3476" s="15">
        <f>J3473-L3473</f>
        <v/>
      </c>
      <c r="N3476" s="21" t="n"/>
    </row>
    <row r="3477">
      <c r="A3477" s="295" t="n"/>
      <c r="B3477" s="14" t="n"/>
      <c r="C3477" s="15" t="n"/>
      <c r="D3477" s="15" t="n"/>
      <c r="E3477" s="15">
        <f>D3474*Setup!$B$5</f>
        <v/>
      </c>
      <c r="F3477" s="15">
        <f>D3474-E3474</f>
        <v/>
      </c>
      <c r="G3477" s="15" t="n"/>
      <c r="H3477" s="15" t="n"/>
      <c r="I3477" s="15" t="n"/>
      <c r="J3477" s="15">
        <f>C3474+F3474+G3474-I3474</f>
        <v/>
      </c>
      <c r="K3477" s="15" t="n"/>
      <c r="L3477" s="15">
        <f>K3474*Setup!$B$6</f>
        <v/>
      </c>
      <c r="M3477" s="15">
        <f>J3474-L3474</f>
        <v/>
      </c>
      <c r="N3477" s="21" t="n"/>
    </row>
    <row r="3478">
      <c r="A3478" s="295" t="n"/>
      <c r="B3478" s="14" t="n"/>
      <c r="C3478" s="15" t="n"/>
      <c r="D3478" s="15" t="n"/>
      <c r="E3478" s="15">
        <f>D3475*Setup!$B$5</f>
        <v/>
      </c>
      <c r="F3478" s="15">
        <f>D3475-E3475</f>
        <v/>
      </c>
      <c r="G3478" s="15" t="n"/>
      <c r="H3478" s="15" t="n"/>
      <c r="I3478" s="15" t="n"/>
      <c r="J3478" s="15">
        <f>C3475+F3475+G3475-I3475</f>
        <v/>
      </c>
      <c r="K3478" s="15" t="n"/>
      <c r="L3478" s="15">
        <f>K3475*Setup!$B$6</f>
        <v/>
      </c>
      <c r="M3478" s="15">
        <f>J3475-L3475</f>
        <v/>
      </c>
      <c r="N3478" s="21" t="n"/>
    </row>
    <row r="3479">
      <c r="A3479" s="295" t="n"/>
      <c r="B3479" s="14" t="n"/>
      <c r="C3479" s="15" t="n"/>
      <c r="D3479" s="15" t="n"/>
      <c r="E3479" s="15">
        <f>D3476*Setup!$B$5</f>
        <v/>
      </c>
      <c r="F3479" s="15">
        <f>D3476-E3476</f>
        <v/>
      </c>
      <c r="G3479" s="15" t="n"/>
      <c r="H3479" s="15" t="n"/>
      <c r="I3479" s="15" t="n"/>
      <c r="J3479" s="15">
        <f>C3476+F3476+G3476-I3476</f>
        <v/>
      </c>
      <c r="K3479" s="15" t="n"/>
      <c r="L3479" s="15">
        <f>K3476*Setup!$B$6</f>
        <v/>
      </c>
      <c r="M3479" s="15">
        <f>J3476-L3476</f>
        <v/>
      </c>
      <c r="N3479" s="21" t="n"/>
    </row>
    <row r="3480">
      <c r="A3480" s="295" t="n"/>
      <c r="B3480" s="14" t="n"/>
      <c r="C3480" s="15" t="n"/>
      <c r="D3480" s="15" t="n"/>
      <c r="E3480" s="15">
        <f>D3477*Setup!$B$5</f>
        <v/>
      </c>
      <c r="F3480" s="15">
        <f>D3477-E3477</f>
        <v/>
      </c>
      <c r="G3480" s="15" t="n"/>
      <c r="H3480" s="15" t="n"/>
      <c r="I3480" s="15" t="n"/>
      <c r="J3480" s="15">
        <f>C3477+F3477+G3477-I3477</f>
        <v/>
      </c>
      <c r="K3480" s="15" t="n"/>
      <c r="L3480" s="15">
        <f>K3477*Setup!$B$6</f>
        <v/>
      </c>
      <c r="M3480" s="15">
        <f>J3477-L3477</f>
        <v/>
      </c>
      <c r="N3480" s="21" t="n"/>
    </row>
    <row r="3481">
      <c r="A3481" s="295" t="n"/>
      <c r="B3481" s="14" t="n"/>
      <c r="C3481" s="15" t="n"/>
      <c r="D3481" s="15" t="n"/>
      <c r="E3481" s="15">
        <f>D3478*Setup!$B$5</f>
        <v/>
      </c>
      <c r="F3481" s="15">
        <f>D3478-E3478</f>
        <v/>
      </c>
      <c r="G3481" s="15" t="n"/>
      <c r="H3481" s="15" t="n"/>
      <c r="I3481" s="15" t="n"/>
      <c r="J3481" s="15">
        <f>C3478+F3478+G3478-I3478</f>
        <v/>
      </c>
      <c r="K3481" s="15" t="n"/>
      <c r="L3481" s="15">
        <f>K3478*Setup!$B$6</f>
        <v/>
      </c>
      <c r="M3481" s="15">
        <f>J3478-L3478</f>
        <v/>
      </c>
      <c r="N3481" s="21" t="n"/>
    </row>
    <row r="3482">
      <c r="A3482" s="295" t="n"/>
      <c r="B3482" s="14" t="n"/>
      <c r="C3482" s="15" t="n"/>
      <c r="D3482" s="15" t="n"/>
      <c r="E3482" s="15">
        <f>D3479*Setup!$B$5</f>
        <v/>
      </c>
      <c r="F3482" s="15">
        <f>D3479-E3479</f>
        <v/>
      </c>
      <c r="G3482" s="15" t="n"/>
      <c r="H3482" s="15" t="n"/>
      <c r="I3482" s="15" t="n"/>
      <c r="J3482" s="15">
        <f>C3479+F3479+G3479-I3479</f>
        <v/>
      </c>
      <c r="K3482" s="15" t="n"/>
      <c r="L3482" s="15">
        <f>K3479*Setup!$B$6</f>
        <v/>
      </c>
      <c r="M3482" s="15">
        <f>J3479-L3479</f>
        <v/>
      </c>
      <c r="N3482" s="21" t="n"/>
    </row>
    <row r="3483">
      <c r="A3483" s="295" t="n"/>
      <c r="B3483" s="14" t="n"/>
      <c r="C3483" s="15" t="n"/>
      <c r="D3483" s="15" t="n"/>
      <c r="E3483" s="15">
        <f>D3480*Setup!$B$5</f>
        <v/>
      </c>
      <c r="F3483" s="15">
        <f>D3480-E3480</f>
        <v/>
      </c>
      <c r="G3483" s="15" t="n"/>
      <c r="H3483" s="15" t="n"/>
      <c r="I3483" s="15" t="n"/>
      <c r="J3483" s="15">
        <f>C3480+F3480+G3480-I3480</f>
        <v/>
      </c>
      <c r="K3483" s="15" t="n"/>
      <c r="L3483" s="15">
        <f>K3480*Setup!$B$6</f>
        <v/>
      </c>
      <c r="M3483" s="15">
        <f>J3480-L3480</f>
        <v/>
      </c>
      <c r="N3483" s="21" t="n"/>
    </row>
    <row r="3484">
      <c r="A3484" s="295" t="n"/>
      <c r="B3484" s="14" t="n"/>
      <c r="C3484" s="15" t="n"/>
      <c r="D3484" s="15" t="n"/>
      <c r="E3484" s="15">
        <f>D3481*Setup!$B$5</f>
        <v/>
      </c>
      <c r="F3484" s="15">
        <f>D3481-E3481</f>
        <v/>
      </c>
      <c r="G3484" s="15" t="n"/>
      <c r="H3484" s="15" t="n"/>
      <c r="I3484" s="15" t="n"/>
      <c r="J3484" s="15">
        <f>C3481+F3481+G3481-I3481</f>
        <v/>
      </c>
      <c r="K3484" s="15" t="n"/>
      <c r="L3484" s="15">
        <f>K3481*Setup!$B$6</f>
        <v/>
      </c>
      <c r="M3484" s="15">
        <f>J3481-L3481</f>
        <v/>
      </c>
      <c r="N3484" s="21" t="n"/>
    </row>
    <row r="3485">
      <c r="A3485" s="295" t="n"/>
      <c r="B3485" s="14" t="n"/>
      <c r="C3485" s="15" t="n"/>
      <c r="D3485" s="15" t="n"/>
      <c r="E3485" s="15">
        <f>D3482*Setup!$B$5</f>
        <v/>
      </c>
      <c r="F3485" s="15">
        <f>D3482-E3482</f>
        <v/>
      </c>
      <c r="G3485" s="15" t="n"/>
      <c r="H3485" s="15" t="n"/>
      <c r="I3485" s="15" t="n"/>
      <c r="J3485" s="15">
        <f>C3482+F3482+G3482-I3482</f>
        <v/>
      </c>
      <c r="K3485" s="15" t="n"/>
      <c r="L3485" s="15">
        <f>K3482*Setup!$B$6</f>
        <v/>
      </c>
      <c r="M3485" s="15">
        <f>J3482-L3482</f>
        <v/>
      </c>
      <c r="N3485" s="21" t="n"/>
    </row>
    <row r="3486">
      <c r="A3486" s="295" t="n"/>
      <c r="B3486" s="14" t="n"/>
      <c r="C3486" s="15" t="n"/>
      <c r="D3486" s="15" t="n"/>
      <c r="E3486" s="15">
        <f>D3483*Setup!$B$5</f>
        <v/>
      </c>
      <c r="F3486" s="15">
        <f>D3483-E3483</f>
        <v/>
      </c>
      <c r="G3486" s="15" t="n"/>
      <c r="H3486" s="15" t="n"/>
      <c r="I3486" s="15" t="n"/>
      <c r="J3486" s="15">
        <f>C3483+F3483+G3483-I3483</f>
        <v/>
      </c>
      <c r="K3486" s="15" t="n"/>
      <c r="L3486" s="15">
        <f>K3483*Setup!$B$6</f>
        <v/>
      </c>
      <c r="M3486" s="15">
        <f>J3483-L3483</f>
        <v/>
      </c>
      <c r="N3486" s="21" t="n"/>
    </row>
    <row r="3487">
      <c r="A3487" s="295" t="n"/>
      <c r="B3487" s="14" t="n"/>
      <c r="C3487" s="15" t="n"/>
      <c r="D3487" s="15" t="n"/>
      <c r="E3487" s="15">
        <f>D3484*Setup!$B$5</f>
        <v/>
      </c>
      <c r="F3487" s="15">
        <f>D3484-E3484</f>
        <v/>
      </c>
      <c r="G3487" s="15" t="n"/>
      <c r="H3487" s="15" t="n"/>
      <c r="I3487" s="15" t="n"/>
      <c r="J3487" s="15">
        <f>C3484+F3484+G3484-I3484</f>
        <v/>
      </c>
      <c r="K3487" s="15" t="n"/>
      <c r="L3487" s="15">
        <f>K3484*Setup!$B$6</f>
        <v/>
      </c>
      <c r="M3487" s="15">
        <f>J3484-L3484</f>
        <v/>
      </c>
      <c r="N3487" s="21" t="n"/>
    </row>
    <row r="3488">
      <c r="A3488" s="295" t="n"/>
      <c r="B3488" s="14" t="n"/>
      <c r="C3488" s="15" t="n"/>
      <c r="D3488" s="15" t="n"/>
      <c r="E3488" s="15">
        <f>D3485*Setup!$B$5</f>
        <v/>
      </c>
      <c r="F3488" s="15">
        <f>D3485-E3485</f>
        <v/>
      </c>
      <c r="G3488" s="15" t="n"/>
      <c r="H3488" s="15" t="n"/>
      <c r="I3488" s="15" t="n"/>
      <c r="J3488" s="15">
        <f>C3485+F3485+G3485-I3485</f>
        <v/>
      </c>
      <c r="K3488" s="15" t="n"/>
      <c r="L3488" s="15">
        <f>K3485*Setup!$B$6</f>
        <v/>
      </c>
      <c r="M3488" s="15">
        <f>J3485-L3485</f>
        <v/>
      </c>
      <c r="N3488" s="21" t="n"/>
    </row>
    <row r="3489">
      <c r="A3489" s="295" t="n"/>
      <c r="B3489" s="14" t="n"/>
      <c r="C3489" s="15" t="n"/>
      <c r="D3489" s="15" t="n"/>
      <c r="E3489" s="15">
        <f>D3486*Setup!$B$5</f>
        <v/>
      </c>
      <c r="F3489" s="15">
        <f>D3486-E3486</f>
        <v/>
      </c>
      <c r="G3489" s="15" t="n"/>
      <c r="H3489" s="15" t="n"/>
      <c r="I3489" s="15" t="n"/>
      <c r="J3489" s="15">
        <f>C3486+F3486+G3486-I3486</f>
        <v/>
      </c>
      <c r="K3489" s="15" t="n"/>
      <c r="L3489" s="15">
        <f>K3486*Setup!$B$6</f>
        <v/>
      </c>
      <c r="M3489" s="15">
        <f>J3486-L3486</f>
        <v/>
      </c>
      <c r="N3489" s="21" t="n"/>
    </row>
    <row r="3490">
      <c r="A3490" s="295" t="n"/>
      <c r="B3490" s="14" t="n"/>
      <c r="C3490" s="15" t="n"/>
      <c r="D3490" s="15" t="n"/>
      <c r="E3490" s="15">
        <f>D3487*Setup!$B$5</f>
        <v/>
      </c>
      <c r="F3490" s="15">
        <f>D3487-E3487</f>
        <v/>
      </c>
      <c r="G3490" s="15" t="n"/>
      <c r="H3490" s="15" t="n"/>
      <c r="I3490" s="15" t="n"/>
      <c r="J3490" s="15">
        <f>C3487+F3487+G3487-I3487</f>
        <v/>
      </c>
      <c r="K3490" s="15" t="n"/>
      <c r="L3490" s="15">
        <f>K3487*Setup!$B$6</f>
        <v/>
      </c>
      <c r="M3490" s="15">
        <f>J3487-L3487</f>
        <v/>
      </c>
      <c r="N3490" s="21" t="n"/>
    </row>
    <row r="3491">
      <c r="A3491" s="295" t="n"/>
      <c r="B3491" s="14" t="n"/>
      <c r="C3491" s="15" t="n"/>
      <c r="D3491" s="15" t="n"/>
      <c r="E3491" s="15">
        <f>D3488*Setup!$B$5</f>
        <v/>
      </c>
      <c r="F3491" s="15">
        <f>D3488-E3488</f>
        <v/>
      </c>
      <c r="G3491" s="15" t="n"/>
      <c r="H3491" s="15" t="n"/>
      <c r="I3491" s="15" t="n"/>
      <c r="J3491" s="15">
        <f>C3488+F3488+G3488-I3488</f>
        <v/>
      </c>
      <c r="K3491" s="15" t="n"/>
      <c r="L3491" s="15">
        <f>K3488*Setup!$B$6</f>
        <v/>
      </c>
      <c r="M3491" s="15">
        <f>J3488-L3488</f>
        <v/>
      </c>
      <c r="N3491" s="21" t="n"/>
    </row>
    <row r="3492">
      <c r="A3492" s="295" t="n"/>
      <c r="B3492" s="14" t="n"/>
      <c r="C3492" s="15" t="n"/>
      <c r="D3492" s="15" t="n"/>
      <c r="E3492" s="15">
        <f>D3489*Setup!$B$5</f>
        <v/>
      </c>
      <c r="F3492" s="15">
        <f>D3489-E3489</f>
        <v/>
      </c>
      <c r="G3492" s="15" t="n"/>
      <c r="H3492" s="15" t="n"/>
      <c r="I3492" s="15" t="n"/>
      <c r="J3492" s="15">
        <f>C3489+F3489+G3489-I3489</f>
        <v/>
      </c>
      <c r="K3492" s="15" t="n"/>
      <c r="L3492" s="15">
        <f>K3489*Setup!$B$6</f>
        <v/>
      </c>
      <c r="M3492" s="15">
        <f>J3489-L3489</f>
        <v/>
      </c>
      <c r="N3492" s="21" t="n"/>
    </row>
    <row r="3493">
      <c r="A3493" s="295" t="n"/>
      <c r="B3493" s="14" t="n"/>
      <c r="C3493" s="15" t="n"/>
      <c r="D3493" s="15" t="n"/>
      <c r="E3493" s="15">
        <f>D3490*Setup!$B$5</f>
        <v/>
      </c>
      <c r="F3493" s="15">
        <f>D3490-E3490</f>
        <v/>
      </c>
      <c r="G3493" s="15" t="n"/>
      <c r="H3493" s="15" t="n"/>
      <c r="I3493" s="15" t="n"/>
      <c r="J3493" s="15">
        <f>C3490+F3490+G3490-I3490</f>
        <v/>
      </c>
      <c r="K3493" s="15" t="n"/>
      <c r="L3493" s="15">
        <f>K3490*Setup!$B$6</f>
        <v/>
      </c>
      <c r="M3493" s="15">
        <f>J3490-L3490</f>
        <v/>
      </c>
      <c r="N3493" s="21" t="n"/>
    </row>
    <row r="3494">
      <c r="A3494" s="295" t="n"/>
      <c r="B3494" s="14" t="n"/>
      <c r="C3494" s="15" t="n"/>
      <c r="D3494" s="15" t="n"/>
      <c r="E3494" s="15">
        <f>D3491*Setup!$B$5</f>
        <v/>
      </c>
      <c r="F3494" s="15">
        <f>D3491-E3491</f>
        <v/>
      </c>
      <c r="G3494" s="15" t="n"/>
      <c r="H3494" s="15" t="n"/>
      <c r="I3494" s="15" t="n"/>
      <c r="J3494" s="15">
        <f>C3491+F3491+G3491-I3491</f>
        <v/>
      </c>
      <c r="K3494" s="15" t="n"/>
      <c r="L3494" s="15">
        <f>K3491*Setup!$B$6</f>
        <v/>
      </c>
      <c r="M3494" s="15">
        <f>J3491-L3491</f>
        <v/>
      </c>
      <c r="N3494" s="21" t="n"/>
    </row>
    <row r="3495">
      <c r="A3495" s="295" t="n"/>
      <c r="B3495" s="14" t="n"/>
      <c r="C3495" s="15" t="n"/>
      <c r="D3495" s="15" t="n"/>
      <c r="E3495" s="15">
        <f>D3492*Setup!$B$5</f>
        <v/>
      </c>
      <c r="F3495" s="15">
        <f>D3492-E3492</f>
        <v/>
      </c>
      <c r="G3495" s="15" t="n"/>
      <c r="H3495" s="15" t="n"/>
      <c r="I3495" s="15" t="n"/>
      <c r="J3495" s="15">
        <f>C3492+F3492+G3492-I3492</f>
        <v/>
      </c>
      <c r="K3495" s="15" t="n"/>
      <c r="L3495" s="15">
        <f>K3492*Setup!$B$6</f>
        <v/>
      </c>
      <c r="M3495" s="15">
        <f>J3492-L3492</f>
        <v/>
      </c>
      <c r="N3495" s="21" t="n"/>
    </row>
    <row r="3496">
      <c r="A3496" s="295" t="n"/>
      <c r="B3496" s="14" t="n"/>
      <c r="C3496" s="15" t="n"/>
      <c r="D3496" s="15" t="n"/>
      <c r="E3496" s="15">
        <f>D3493*Setup!$B$5</f>
        <v/>
      </c>
      <c r="F3496" s="15">
        <f>D3493-E3493</f>
        <v/>
      </c>
      <c r="G3496" s="15" t="n"/>
      <c r="H3496" s="15" t="n"/>
      <c r="I3496" s="15" t="n"/>
      <c r="J3496" s="15">
        <f>C3493+F3493+G3493-I3493</f>
        <v/>
      </c>
      <c r="K3496" s="15" t="n"/>
      <c r="L3496" s="15">
        <f>K3493*Setup!$B$6</f>
        <v/>
      </c>
      <c r="M3496" s="15">
        <f>J3493-L3493</f>
        <v/>
      </c>
      <c r="N3496" s="21" t="n"/>
    </row>
    <row r="3497">
      <c r="A3497" s="295" t="n"/>
      <c r="B3497" s="14" t="n"/>
      <c r="C3497" s="15" t="n"/>
      <c r="D3497" s="15" t="n"/>
      <c r="E3497" s="15">
        <f>D3494*Setup!$B$5</f>
        <v/>
      </c>
      <c r="F3497" s="15">
        <f>D3494-E3494</f>
        <v/>
      </c>
      <c r="G3497" s="15" t="n"/>
      <c r="H3497" s="15" t="n"/>
      <c r="I3497" s="15" t="n"/>
      <c r="J3497" s="15">
        <f>C3494+F3494+G3494-I3494</f>
        <v/>
      </c>
      <c r="K3497" s="15" t="n"/>
      <c r="L3497" s="15">
        <f>K3494*Setup!$B$6</f>
        <v/>
      </c>
      <c r="M3497" s="15">
        <f>J3494-L3494</f>
        <v/>
      </c>
      <c r="N3497" s="21" t="n"/>
    </row>
    <row r="3498">
      <c r="A3498" s="295" t="n"/>
      <c r="B3498" s="14" t="n"/>
      <c r="C3498" s="15" t="n"/>
      <c r="D3498" s="15" t="n"/>
      <c r="E3498" s="15">
        <f>D3495*Setup!$B$5</f>
        <v/>
      </c>
      <c r="F3498" s="15">
        <f>D3495-E3495</f>
        <v/>
      </c>
      <c r="G3498" s="15" t="n"/>
      <c r="H3498" s="15" t="n"/>
      <c r="I3498" s="15" t="n"/>
      <c r="J3498" s="15">
        <f>C3495+F3495+G3495-I3495</f>
        <v/>
      </c>
      <c r="K3498" s="15" t="n"/>
      <c r="L3498" s="15">
        <f>K3495*Setup!$B$6</f>
        <v/>
      </c>
      <c r="M3498" s="15">
        <f>J3495-L3495</f>
        <v/>
      </c>
      <c r="N3498" s="21" t="n"/>
    </row>
    <row r="3499">
      <c r="A3499" s="295" t="n"/>
      <c r="B3499" s="14" t="n"/>
      <c r="C3499" s="15" t="n"/>
      <c r="D3499" s="15" t="n"/>
      <c r="E3499" s="15">
        <f>D3496*Setup!$B$5</f>
        <v/>
      </c>
      <c r="F3499" s="15">
        <f>D3496-E3496</f>
        <v/>
      </c>
      <c r="G3499" s="15" t="n"/>
      <c r="H3499" s="15" t="n"/>
      <c r="I3499" s="15" t="n"/>
      <c r="J3499" s="15">
        <f>C3496+F3496+G3496-I3496</f>
        <v/>
      </c>
      <c r="K3499" s="15" t="n"/>
      <c r="L3499" s="15">
        <f>K3496*Setup!$B$6</f>
        <v/>
      </c>
      <c r="M3499" s="15">
        <f>J3496-L3496</f>
        <v/>
      </c>
      <c r="N3499" s="21" t="n"/>
    </row>
    <row r="3500">
      <c r="A3500" s="295" t="n"/>
      <c r="B3500" s="14" t="n"/>
      <c r="C3500" s="15" t="n"/>
      <c r="D3500" s="15" t="n"/>
      <c r="E3500" s="15">
        <f>D3497*Setup!$B$5</f>
        <v/>
      </c>
      <c r="F3500" s="15">
        <f>D3497-E3497</f>
        <v/>
      </c>
      <c r="G3500" s="15" t="n"/>
      <c r="H3500" s="15" t="n"/>
      <c r="I3500" s="15" t="n"/>
      <c r="J3500" s="15">
        <f>C3497+F3497+G3497-I3497</f>
        <v/>
      </c>
      <c r="K3500" s="15" t="n"/>
      <c r="L3500" s="15">
        <f>K3497*Setup!$B$6</f>
        <v/>
      </c>
      <c r="M3500" s="15">
        <f>J3497-L3497</f>
        <v/>
      </c>
      <c r="N3500" s="21" t="n"/>
    </row>
    <row r="3501">
      <c r="A3501" s="295" t="n"/>
      <c r="B3501" s="14" t="n"/>
      <c r="C3501" s="15" t="n"/>
      <c r="D3501" s="15" t="n"/>
      <c r="E3501" s="15">
        <f>D3498*Setup!$B$5</f>
        <v/>
      </c>
      <c r="F3501" s="15">
        <f>D3498-E3498</f>
        <v/>
      </c>
      <c r="G3501" s="15" t="n"/>
      <c r="H3501" s="15" t="n"/>
      <c r="I3501" s="15" t="n"/>
      <c r="J3501" s="15">
        <f>C3498+F3498+G3498-I3498</f>
        <v/>
      </c>
      <c r="K3501" s="15" t="n"/>
      <c r="L3501" s="15">
        <f>K3498*Setup!$B$6</f>
        <v/>
      </c>
      <c r="M3501" s="15">
        <f>J3498-L3498</f>
        <v/>
      </c>
      <c r="N3501" s="21" t="n"/>
    </row>
    <row r="3502">
      <c r="A3502" s="295" t="n"/>
      <c r="B3502" s="14" t="n"/>
      <c r="C3502" s="15" t="n"/>
      <c r="D3502" s="15" t="n"/>
      <c r="E3502" s="15">
        <f>D3499*Setup!$B$5</f>
        <v/>
      </c>
      <c r="F3502" s="15">
        <f>D3499-E3499</f>
        <v/>
      </c>
      <c r="G3502" s="15" t="n"/>
      <c r="H3502" s="15" t="n"/>
      <c r="I3502" s="15" t="n"/>
      <c r="J3502" s="15">
        <f>C3499+F3499+G3499-I3499</f>
        <v/>
      </c>
      <c r="K3502" s="15" t="n"/>
      <c r="L3502" s="15">
        <f>K3499*Setup!$B$6</f>
        <v/>
      </c>
      <c r="M3502" s="15">
        <f>J3499-L3499</f>
        <v/>
      </c>
      <c r="N3502" s="21" t="n"/>
    </row>
    <row r="3503">
      <c r="A3503" s="295" t="n"/>
      <c r="B3503" s="14" t="n"/>
      <c r="C3503" s="15" t="n"/>
      <c r="D3503" s="15" t="n"/>
      <c r="E3503" s="15">
        <f>D3500*Setup!$B$5</f>
        <v/>
      </c>
      <c r="F3503" s="15">
        <f>D3500-E3500</f>
        <v/>
      </c>
      <c r="G3503" s="15" t="n"/>
      <c r="H3503" s="15" t="n"/>
      <c r="I3503" s="15" t="n"/>
      <c r="J3503" s="15">
        <f>C3500+F3500+G3500-I3500</f>
        <v/>
      </c>
      <c r="K3503" s="15" t="n"/>
      <c r="L3503" s="15">
        <f>K3500*Setup!$B$6</f>
        <v/>
      </c>
      <c r="M3503" s="15">
        <f>J3500-L3500</f>
        <v/>
      </c>
      <c r="N3503" s="21" t="n"/>
    </row>
    <row r="3504">
      <c r="A3504" s="295" t="n"/>
      <c r="B3504" s="14" t="n"/>
      <c r="C3504" s="15" t="n"/>
      <c r="D3504" s="15" t="n"/>
      <c r="E3504" s="15">
        <f>D3501*Setup!$B$5</f>
        <v/>
      </c>
      <c r="F3504" s="15">
        <f>D3501-E3501</f>
        <v/>
      </c>
      <c r="G3504" s="15" t="n"/>
      <c r="H3504" s="15" t="n"/>
      <c r="I3504" s="15" t="n"/>
      <c r="J3504" s="15">
        <f>C3501+F3501+G3501-I3501</f>
        <v/>
      </c>
      <c r="K3504" s="15" t="n"/>
      <c r="L3504" s="15">
        <f>K3501*Setup!$B$6</f>
        <v/>
      </c>
      <c r="M3504" s="15">
        <f>J3501-L3501</f>
        <v/>
      </c>
      <c r="N3504" s="21" t="n"/>
    </row>
    <row r="3505">
      <c r="A3505" s="295" t="n"/>
      <c r="B3505" s="14" t="n"/>
      <c r="C3505" s="15" t="n"/>
      <c r="D3505" s="15" t="n"/>
      <c r="E3505" s="15">
        <f>D3502*Setup!$B$5</f>
        <v/>
      </c>
      <c r="F3505" s="15">
        <f>D3502-E3502</f>
        <v/>
      </c>
      <c r="G3505" s="15" t="n"/>
      <c r="H3505" s="15" t="n"/>
      <c r="I3505" s="15" t="n"/>
      <c r="J3505" s="15">
        <f>C3502+F3502+G3502-I3502</f>
        <v/>
      </c>
      <c r="K3505" s="15" t="n"/>
      <c r="L3505" s="15">
        <f>K3502*Setup!$B$6</f>
        <v/>
      </c>
      <c r="M3505" s="15">
        <f>J3502-L3502</f>
        <v/>
      </c>
      <c r="N3505" s="21" t="n"/>
    </row>
    <row r="3506">
      <c r="A3506" s="295" t="n"/>
      <c r="B3506" s="14" t="n"/>
      <c r="C3506" s="15" t="n"/>
      <c r="D3506" s="15" t="n"/>
      <c r="E3506" s="15">
        <f>D3503*Setup!$B$5</f>
        <v/>
      </c>
      <c r="F3506" s="15">
        <f>D3503-E3503</f>
        <v/>
      </c>
      <c r="G3506" s="15" t="n"/>
      <c r="H3506" s="15" t="n"/>
      <c r="I3506" s="15" t="n"/>
      <c r="J3506" s="15">
        <f>C3503+F3503+G3503-I3503</f>
        <v/>
      </c>
      <c r="K3506" s="15" t="n"/>
      <c r="L3506" s="15">
        <f>K3503*Setup!$B$6</f>
        <v/>
      </c>
      <c r="M3506" s="15">
        <f>J3503-L3503</f>
        <v/>
      </c>
      <c r="N3506" s="21" t="n"/>
    </row>
    <row r="3507">
      <c r="A3507" s="295" t="n"/>
      <c r="B3507" s="14" t="n"/>
      <c r="C3507" s="15" t="n"/>
      <c r="D3507" s="15" t="n"/>
      <c r="E3507" s="15">
        <f>D3504*Setup!$B$5</f>
        <v/>
      </c>
      <c r="F3507" s="15">
        <f>D3504-E3504</f>
        <v/>
      </c>
      <c r="G3507" s="15" t="n"/>
      <c r="H3507" s="15" t="n"/>
      <c r="I3507" s="15" t="n"/>
      <c r="J3507" s="15">
        <f>C3504+F3504+G3504-I3504</f>
        <v/>
      </c>
      <c r="K3507" s="15" t="n"/>
      <c r="L3507" s="15">
        <f>K3504*Setup!$B$6</f>
        <v/>
      </c>
      <c r="M3507" s="15">
        <f>J3504-L3504</f>
        <v/>
      </c>
      <c r="N3507" s="21" t="n"/>
    </row>
    <row r="3508">
      <c r="A3508" s="295" t="n"/>
      <c r="B3508" s="14" t="n"/>
      <c r="C3508" s="15" t="n"/>
      <c r="D3508" s="15" t="n"/>
      <c r="E3508" s="15">
        <f>D3505*Setup!$B$5</f>
        <v/>
      </c>
      <c r="F3508" s="15">
        <f>D3505-E3505</f>
        <v/>
      </c>
      <c r="G3508" s="15" t="n"/>
      <c r="H3508" s="15" t="n"/>
      <c r="I3508" s="15" t="n"/>
      <c r="J3508" s="15">
        <f>C3505+F3505+G3505-I3505</f>
        <v/>
      </c>
      <c r="K3508" s="15" t="n"/>
      <c r="L3508" s="15">
        <f>K3505*Setup!$B$6</f>
        <v/>
      </c>
      <c r="M3508" s="15">
        <f>J3505-L3505</f>
        <v/>
      </c>
      <c r="N3508" s="21" t="n"/>
    </row>
    <row r="3509">
      <c r="A3509" s="295" t="n"/>
      <c r="B3509" s="14" t="n"/>
      <c r="C3509" s="15" t="n"/>
      <c r="D3509" s="15" t="n"/>
      <c r="E3509" s="15">
        <f>D3506*Setup!$B$5</f>
        <v/>
      </c>
      <c r="F3509" s="15">
        <f>D3506-E3506</f>
        <v/>
      </c>
      <c r="G3509" s="15" t="n"/>
      <c r="H3509" s="15" t="n"/>
      <c r="I3509" s="15" t="n"/>
      <c r="J3509" s="15">
        <f>C3506+F3506+G3506-I3506</f>
        <v/>
      </c>
      <c r="K3509" s="15" t="n"/>
      <c r="L3509" s="15">
        <f>K3506*Setup!$B$6</f>
        <v/>
      </c>
      <c r="M3509" s="15">
        <f>J3506-L3506</f>
        <v/>
      </c>
      <c r="N3509" s="21" t="n"/>
    </row>
    <row r="3510">
      <c r="A3510" s="295" t="n"/>
      <c r="B3510" s="14" t="n"/>
      <c r="C3510" s="15" t="n"/>
      <c r="D3510" s="15" t="n"/>
      <c r="E3510" s="15">
        <f>D3507*Setup!$B$5</f>
        <v/>
      </c>
      <c r="F3510" s="15">
        <f>D3507-E3507</f>
        <v/>
      </c>
      <c r="G3510" s="15" t="n"/>
      <c r="H3510" s="15" t="n"/>
      <c r="I3510" s="15" t="n"/>
      <c r="J3510" s="15">
        <f>C3507+F3507+G3507-I3507</f>
        <v/>
      </c>
      <c r="K3510" s="15" t="n"/>
      <c r="L3510" s="15">
        <f>K3507*Setup!$B$6</f>
        <v/>
      </c>
      <c r="M3510" s="15">
        <f>J3507-L3507</f>
        <v/>
      </c>
      <c r="N3510" s="21" t="n"/>
    </row>
    <row r="3511">
      <c r="A3511" s="295" t="n"/>
      <c r="B3511" s="14" t="n"/>
      <c r="C3511" s="15" t="n"/>
      <c r="D3511" s="15" t="n"/>
      <c r="E3511" s="15">
        <f>D3508*Setup!$B$5</f>
        <v/>
      </c>
      <c r="F3511" s="15">
        <f>D3508-E3508</f>
        <v/>
      </c>
      <c r="G3511" s="15" t="n"/>
      <c r="H3511" s="15" t="n"/>
      <c r="I3511" s="15" t="n"/>
      <c r="J3511" s="15">
        <f>C3508+F3508+G3508-I3508</f>
        <v/>
      </c>
      <c r="K3511" s="15" t="n"/>
      <c r="L3511" s="15">
        <f>K3508*Setup!$B$6</f>
        <v/>
      </c>
      <c r="M3511" s="15">
        <f>J3508-L3508</f>
        <v/>
      </c>
      <c r="N3511" s="21" t="n"/>
    </row>
    <row r="3512">
      <c r="A3512" s="295" t="n"/>
      <c r="B3512" s="14" t="n"/>
      <c r="C3512" s="15" t="n"/>
      <c r="D3512" s="15" t="n"/>
      <c r="E3512" s="15">
        <f>D3509*Setup!$B$5</f>
        <v/>
      </c>
      <c r="F3512" s="15">
        <f>D3509-E3509</f>
        <v/>
      </c>
      <c r="G3512" s="15" t="n"/>
      <c r="H3512" s="15" t="n"/>
      <c r="I3512" s="15" t="n"/>
      <c r="J3512" s="15">
        <f>C3509+F3509+G3509-I3509</f>
        <v/>
      </c>
      <c r="K3512" s="15" t="n"/>
      <c r="L3512" s="15">
        <f>K3509*Setup!$B$6</f>
        <v/>
      </c>
      <c r="M3512" s="15">
        <f>J3509-L3509</f>
        <v/>
      </c>
      <c r="N3512" s="21" t="n"/>
    </row>
    <row r="3513">
      <c r="A3513" s="295" t="n"/>
      <c r="B3513" s="14" t="n"/>
      <c r="C3513" s="15" t="n"/>
      <c r="D3513" s="15" t="n"/>
      <c r="E3513" s="15">
        <f>D3510*Setup!$B$5</f>
        <v/>
      </c>
      <c r="F3513" s="15">
        <f>D3510-E3510</f>
        <v/>
      </c>
      <c r="G3513" s="15" t="n"/>
      <c r="H3513" s="15" t="n"/>
      <c r="I3513" s="15" t="n"/>
      <c r="J3513" s="15">
        <f>C3510+F3510+G3510-I3510</f>
        <v/>
      </c>
      <c r="K3513" s="15" t="n"/>
      <c r="L3513" s="15">
        <f>K3510*Setup!$B$6</f>
        <v/>
      </c>
      <c r="M3513" s="15">
        <f>J3510-L3510</f>
        <v/>
      </c>
      <c r="N3513" s="21" t="n"/>
    </row>
    <row r="3514">
      <c r="A3514" s="295" t="n"/>
      <c r="B3514" s="14" t="n"/>
      <c r="C3514" s="15" t="n"/>
      <c r="D3514" s="15" t="n"/>
      <c r="E3514" s="15">
        <f>D3511*Setup!$B$5</f>
        <v/>
      </c>
      <c r="F3514" s="15">
        <f>D3511-E3511</f>
        <v/>
      </c>
      <c r="G3514" s="15" t="n"/>
      <c r="H3514" s="15" t="n"/>
      <c r="I3514" s="15" t="n"/>
      <c r="J3514" s="15">
        <f>C3511+F3511+G3511-I3511</f>
        <v/>
      </c>
      <c r="K3514" s="15" t="n"/>
      <c r="L3514" s="15">
        <f>K3511*Setup!$B$6</f>
        <v/>
      </c>
      <c r="M3514" s="15">
        <f>J3511-L3511</f>
        <v/>
      </c>
      <c r="N3514" s="21" t="n"/>
    </row>
    <row r="3515">
      <c r="A3515" s="295" t="n"/>
      <c r="B3515" s="14" t="n"/>
      <c r="C3515" s="15" t="n"/>
      <c r="D3515" s="15" t="n"/>
      <c r="E3515" s="15">
        <f>D3512*Setup!$B$5</f>
        <v/>
      </c>
      <c r="F3515" s="15">
        <f>D3512-E3512</f>
        <v/>
      </c>
      <c r="G3515" s="15" t="n"/>
      <c r="H3515" s="15" t="n"/>
      <c r="I3515" s="15" t="n"/>
      <c r="J3515" s="15">
        <f>C3512+F3512+G3512-I3512</f>
        <v/>
      </c>
      <c r="K3515" s="15" t="n"/>
      <c r="L3515" s="15">
        <f>K3512*Setup!$B$6</f>
        <v/>
      </c>
      <c r="M3515" s="15">
        <f>J3512-L3512</f>
        <v/>
      </c>
      <c r="N3515" s="21" t="n"/>
    </row>
    <row r="3516">
      <c r="A3516" s="295" t="n"/>
      <c r="B3516" s="14" t="n"/>
      <c r="C3516" s="15" t="n"/>
      <c r="D3516" s="15" t="n"/>
      <c r="E3516" s="15">
        <f>D3513*Setup!$B$5</f>
        <v/>
      </c>
      <c r="F3516" s="15">
        <f>D3513-E3513</f>
        <v/>
      </c>
      <c r="G3516" s="15" t="n"/>
      <c r="H3516" s="15" t="n"/>
      <c r="I3516" s="15" t="n"/>
      <c r="J3516" s="15">
        <f>C3513+F3513+G3513-I3513</f>
        <v/>
      </c>
      <c r="K3516" s="15" t="n"/>
      <c r="L3516" s="15">
        <f>K3513*Setup!$B$6</f>
        <v/>
      </c>
      <c r="M3516" s="15">
        <f>J3513-L3513</f>
        <v/>
      </c>
      <c r="N3516" s="21" t="n"/>
    </row>
    <row r="3517">
      <c r="A3517" s="295" t="n"/>
      <c r="B3517" s="14" t="n"/>
      <c r="C3517" s="15" t="n"/>
      <c r="D3517" s="15" t="n"/>
      <c r="E3517" s="15">
        <f>D3514*Setup!$B$5</f>
        <v/>
      </c>
      <c r="F3517" s="15">
        <f>D3514-E3514</f>
        <v/>
      </c>
      <c r="G3517" s="15" t="n"/>
      <c r="H3517" s="15" t="n"/>
      <c r="I3517" s="15" t="n"/>
      <c r="J3517" s="15">
        <f>C3514+F3514+G3514-I3514</f>
        <v/>
      </c>
      <c r="K3517" s="15" t="n"/>
      <c r="L3517" s="15">
        <f>K3514*Setup!$B$6</f>
        <v/>
      </c>
      <c r="M3517" s="15">
        <f>J3514-L3514</f>
        <v/>
      </c>
      <c r="N3517" s="21" t="n"/>
    </row>
    <row r="3518">
      <c r="A3518" s="295" t="n"/>
      <c r="B3518" s="14" t="n"/>
      <c r="C3518" s="15" t="n"/>
      <c r="D3518" s="15" t="n"/>
      <c r="E3518" s="15">
        <f>D3515*Setup!$B$5</f>
        <v/>
      </c>
      <c r="F3518" s="15">
        <f>D3515-E3515</f>
        <v/>
      </c>
      <c r="G3518" s="15" t="n"/>
      <c r="H3518" s="15" t="n"/>
      <c r="I3518" s="15" t="n"/>
      <c r="J3518" s="15">
        <f>C3515+F3515+G3515-I3515</f>
        <v/>
      </c>
      <c r="K3518" s="15" t="n"/>
      <c r="L3518" s="15">
        <f>K3515*Setup!$B$6</f>
        <v/>
      </c>
      <c r="M3518" s="15">
        <f>J3515-L3515</f>
        <v/>
      </c>
      <c r="N3518" s="21" t="n"/>
    </row>
    <row r="3519">
      <c r="A3519" s="295" t="n"/>
      <c r="B3519" s="14" t="n"/>
      <c r="C3519" s="15" t="n"/>
      <c r="D3519" s="15" t="n"/>
      <c r="E3519" s="15">
        <f>D3516*Setup!$B$5</f>
        <v/>
      </c>
      <c r="F3519" s="15">
        <f>D3516-E3516</f>
        <v/>
      </c>
      <c r="G3519" s="15" t="n"/>
      <c r="H3519" s="15" t="n"/>
      <c r="I3519" s="15" t="n"/>
      <c r="J3519" s="15">
        <f>C3516+F3516+G3516-I3516</f>
        <v/>
      </c>
      <c r="K3519" s="15" t="n"/>
      <c r="L3519" s="15">
        <f>K3516*Setup!$B$6</f>
        <v/>
      </c>
      <c r="M3519" s="15">
        <f>J3516-L3516</f>
        <v/>
      </c>
      <c r="N3519" s="21" t="n"/>
    </row>
    <row r="3520">
      <c r="A3520" s="295" t="n"/>
      <c r="B3520" s="14" t="n"/>
      <c r="C3520" s="15" t="n"/>
      <c r="D3520" s="15" t="n"/>
      <c r="E3520" s="15">
        <f>D3517*Setup!$B$5</f>
        <v/>
      </c>
      <c r="F3520" s="15">
        <f>D3517-E3517</f>
        <v/>
      </c>
      <c r="G3520" s="15" t="n"/>
      <c r="H3520" s="15" t="n"/>
      <c r="I3520" s="15" t="n"/>
      <c r="J3520" s="15">
        <f>C3517+F3517+G3517-I3517</f>
        <v/>
      </c>
      <c r="K3520" s="15" t="n"/>
      <c r="L3520" s="15">
        <f>K3517*Setup!$B$6</f>
        <v/>
      </c>
      <c r="M3520" s="15">
        <f>J3517-L3517</f>
        <v/>
      </c>
      <c r="N3520" s="21" t="n"/>
    </row>
    <row r="3521">
      <c r="A3521" s="295" t="n"/>
      <c r="B3521" s="14" t="n"/>
      <c r="C3521" s="15" t="n"/>
      <c r="D3521" s="15" t="n"/>
      <c r="E3521" s="15">
        <f>D3518*Setup!$B$5</f>
        <v/>
      </c>
      <c r="F3521" s="15">
        <f>D3518-E3518</f>
        <v/>
      </c>
      <c r="G3521" s="15" t="n"/>
      <c r="H3521" s="15" t="n"/>
      <c r="I3521" s="15" t="n"/>
      <c r="J3521" s="15">
        <f>C3518+F3518+G3518-I3518</f>
        <v/>
      </c>
      <c r="K3521" s="15" t="n"/>
      <c r="L3521" s="15">
        <f>K3518*Setup!$B$6</f>
        <v/>
      </c>
      <c r="M3521" s="15">
        <f>J3518-L3518</f>
        <v/>
      </c>
      <c r="N3521" s="21" t="n"/>
    </row>
    <row r="3522">
      <c r="A3522" s="295" t="n"/>
      <c r="B3522" s="14" t="n"/>
      <c r="C3522" s="15" t="n"/>
      <c r="D3522" s="15" t="n"/>
      <c r="E3522" s="15">
        <f>D3519*Setup!$B$5</f>
        <v/>
      </c>
      <c r="F3522" s="15">
        <f>D3519-E3519</f>
        <v/>
      </c>
      <c r="G3522" s="15" t="n"/>
      <c r="H3522" s="15" t="n"/>
      <c r="I3522" s="15" t="n"/>
      <c r="J3522" s="15">
        <f>C3519+F3519+G3519-I3519</f>
        <v/>
      </c>
      <c r="K3522" s="15" t="n"/>
      <c r="L3522" s="15">
        <f>K3519*Setup!$B$6</f>
        <v/>
      </c>
      <c r="M3522" s="15">
        <f>J3519-L3519</f>
        <v/>
      </c>
      <c r="N3522" s="21" t="n"/>
    </row>
    <row r="3523">
      <c r="A3523" s="295" t="n"/>
      <c r="B3523" s="14" t="n"/>
      <c r="C3523" s="15" t="n"/>
      <c r="D3523" s="15" t="n"/>
      <c r="E3523" s="15">
        <f>D3520*Setup!$B$5</f>
        <v/>
      </c>
      <c r="F3523" s="15">
        <f>D3520-E3520</f>
        <v/>
      </c>
      <c r="G3523" s="15" t="n"/>
      <c r="H3523" s="15" t="n"/>
      <c r="I3523" s="15" t="n"/>
      <c r="J3523" s="15">
        <f>C3520+F3520+G3520-I3520</f>
        <v/>
      </c>
      <c r="K3523" s="15" t="n"/>
      <c r="L3523" s="15">
        <f>K3520*Setup!$B$6</f>
        <v/>
      </c>
      <c r="M3523" s="15">
        <f>J3520-L3520</f>
        <v/>
      </c>
      <c r="N3523" s="21" t="n"/>
    </row>
    <row r="3524">
      <c r="A3524" s="295" t="n"/>
      <c r="B3524" s="14" t="n"/>
      <c r="C3524" s="15" t="n"/>
      <c r="D3524" s="15" t="n"/>
      <c r="E3524" s="15">
        <f>D3521*Setup!$B$5</f>
        <v/>
      </c>
      <c r="F3524" s="15">
        <f>D3521-E3521</f>
        <v/>
      </c>
      <c r="G3524" s="15" t="n"/>
      <c r="H3524" s="15" t="n"/>
      <c r="I3524" s="15" t="n"/>
      <c r="J3524" s="15">
        <f>C3521+F3521+G3521-I3521</f>
        <v/>
      </c>
      <c r="K3524" s="15" t="n"/>
      <c r="L3524" s="15">
        <f>K3521*Setup!$B$6</f>
        <v/>
      </c>
      <c r="M3524" s="15">
        <f>J3521-L3521</f>
        <v/>
      </c>
      <c r="N3524" s="21" t="n"/>
    </row>
    <row r="3525">
      <c r="A3525" s="295" t="n"/>
      <c r="B3525" s="14" t="n"/>
      <c r="C3525" s="15" t="n"/>
      <c r="D3525" s="15" t="n"/>
      <c r="E3525" s="15">
        <f>D3522*Setup!$B$5</f>
        <v/>
      </c>
      <c r="F3525" s="15">
        <f>D3522-E3522</f>
        <v/>
      </c>
      <c r="G3525" s="15" t="n"/>
      <c r="H3525" s="15" t="n"/>
      <c r="I3525" s="15" t="n"/>
      <c r="J3525" s="15">
        <f>C3522+F3522+G3522-I3522</f>
        <v/>
      </c>
      <c r="K3525" s="15" t="n"/>
      <c r="L3525" s="15">
        <f>K3522*Setup!$B$6</f>
        <v/>
      </c>
      <c r="M3525" s="15">
        <f>J3522-L3522</f>
        <v/>
      </c>
      <c r="N3525" s="21" t="n"/>
    </row>
    <row r="3526">
      <c r="A3526" s="295" t="n"/>
      <c r="B3526" s="14" t="n"/>
      <c r="C3526" s="15" t="n"/>
      <c r="D3526" s="15" t="n"/>
      <c r="E3526" s="15">
        <f>D3523*Setup!$B$5</f>
        <v/>
      </c>
      <c r="F3526" s="15">
        <f>D3523-E3523</f>
        <v/>
      </c>
      <c r="G3526" s="15" t="n"/>
      <c r="H3526" s="15" t="n"/>
      <c r="I3526" s="15" t="n"/>
      <c r="J3526" s="15">
        <f>C3523+F3523+G3523-I3523</f>
        <v/>
      </c>
      <c r="K3526" s="15" t="n"/>
      <c r="L3526" s="15">
        <f>K3523*Setup!$B$6</f>
        <v/>
      </c>
      <c r="M3526" s="15">
        <f>J3523-L3523</f>
        <v/>
      </c>
      <c r="N3526" s="21" t="n"/>
    </row>
    <row r="3527">
      <c r="A3527" s="295" t="n"/>
      <c r="B3527" s="14" t="n"/>
      <c r="C3527" s="15" t="n"/>
      <c r="D3527" s="15" t="n"/>
      <c r="E3527" s="15">
        <f>D3524*Setup!$B$5</f>
        <v/>
      </c>
      <c r="F3527" s="15">
        <f>D3524-E3524</f>
        <v/>
      </c>
      <c r="G3527" s="15" t="n"/>
      <c r="H3527" s="15" t="n"/>
      <c r="I3527" s="15" t="n"/>
      <c r="J3527" s="15">
        <f>C3524+F3524+G3524-I3524</f>
        <v/>
      </c>
      <c r="K3527" s="15" t="n"/>
      <c r="L3527" s="15">
        <f>K3524*Setup!$B$6</f>
        <v/>
      </c>
      <c r="M3527" s="15">
        <f>J3524-L3524</f>
        <v/>
      </c>
      <c r="N3527" s="21" t="n"/>
    </row>
    <row r="3528">
      <c r="A3528" s="295" t="n"/>
      <c r="B3528" s="14" t="n"/>
      <c r="C3528" s="15" t="n"/>
      <c r="D3528" s="15" t="n"/>
      <c r="E3528" s="15">
        <f>D3525*Setup!$B$5</f>
        <v/>
      </c>
      <c r="F3528" s="15">
        <f>D3525-E3525</f>
        <v/>
      </c>
      <c r="G3528" s="15" t="n"/>
      <c r="H3528" s="15" t="n"/>
      <c r="I3528" s="15" t="n"/>
      <c r="J3528" s="15">
        <f>C3525+F3525+G3525-I3525</f>
        <v/>
      </c>
      <c r="K3528" s="15" t="n"/>
      <c r="L3528" s="15">
        <f>K3525*Setup!$B$6</f>
        <v/>
      </c>
      <c r="M3528" s="15">
        <f>J3525-L3525</f>
        <v/>
      </c>
      <c r="N3528" s="21" t="n"/>
    </row>
    <row r="3529">
      <c r="A3529" s="295" t="n"/>
      <c r="B3529" s="14" t="n"/>
      <c r="C3529" s="15" t="n"/>
      <c r="D3529" s="15" t="n"/>
      <c r="E3529" s="15">
        <f>D3526*Setup!$B$5</f>
        <v/>
      </c>
      <c r="F3529" s="15">
        <f>D3526-E3526</f>
        <v/>
      </c>
      <c r="G3529" s="15" t="n"/>
      <c r="H3529" s="15" t="n"/>
      <c r="I3529" s="15" t="n"/>
      <c r="J3529" s="15">
        <f>C3526+F3526+G3526-I3526</f>
        <v/>
      </c>
      <c r="K3529" s="15" t="n"/>
      <c r="L3529" s="15">
        <f>K3526*Setup!$B$6</f>
        <v/>
      </c>
      <c r="M3529" s="15">
        <f>J3526-L3526</f>
        <v/>
      </c>
      <c r="N3529" s="21" t="n"/>
    </row>
    <row r="3530">
      <c r="A3530" s="295" t="n"/>
      <c r="B3530" s="14" t="n"/>
      <c r="C3530" s="15" t="n"/>
      <c r="D3530" s="15" t="n"/>
      <c r="E3530" s="15">
        <f>D3527*Setup!$B$5</f>
        <v/>
      </c>
      <c r="F3530" s="15">
        <f>D3527-E3527</f>
        <v/>
      </c>
      <c r="G3530" s="15" t="n"/>
      <c r="H3530" s="15" t="n"/>
      <c r="I3530" s="15" t="n"/>
      <c r="J3530" s="15">
        <f>C3527+F3527+G3527-I3527</f>
        <v/>
      </c>
      <c r="K3530" s="15" t="n"/>
      <c r="L3530" s="15">
        <f>K3527*Setup!$B$6</f>
        <v/>
      </c>
      <c r="M3530" s="15">
        <f>J3527-L3527</f>
        <v/>
      </c>
      <c r="N3530" s="21" t="n"/>
    </row>
    <row r="3531">
      <c r="A3531" s="295" t="n"/>
      <c r="B3531" s="14" t="n"/>
      <c r="C3531" s="15" t="n"/>
      <c r="D3531" s="15" t="n"/>
      <c r="E3531" s="15">
        <f>D3528*Setup!$B$5</f>
        <v/>
      </c>
      <c r="F3531" s="15">
        <f>D3528-E3528</f>
        <v/>
      </c>
      <c r="G3531" s="15" t="n"/>
      <c r="H3531" s="15" t="n"/>
      <c r="I3531" s="15" t="n"/>
      <c r="J3531" s="15">
        <f>C3528+F3528+G3528-I3528</f>
        <v/>
      </c>
      <c r="K3531" s="15" t="n"/>
      <c r="L3531" s="15">
        <f>K3528*Setup!$B$6</f>
        <v/>
      </c>
      <c r="M3531" s="15">
        <f>J3528-L3528</f>
        <v/>
      </c>
      <c r="N3531" s="21" t="n"/>
    </row>
    <row r="3532">
      <c r="A3532" s="295" t="n"/>
      <c r="B3532" s="14" t="n"/>
      <c r="C3532" s="15" t="n"/>
      <c r="D3532" s="15" t="n"/>
      <c r="E3532" s="15">
        <f>D3529*Setup!$B$5</f>
        <v/>
      </c>
      <c r="F3532" s="15">
        <f>D3529-E3529</f>
        <v/>
      </c>
      <c r="G3532" s="15" t="n"/>
      <c r="H3532" s="15" t="n"/>
      <c r="I3532" s="15" t="n"/>
      <c r="J3532" s="15">
        <f>C3529+F3529+G3529-I3529</f>
        <v/>
      </c>
      <c r="K3532" s="15" t="n"/>
      <c r="L3532" s="15">
        <f>K3529*Setup!$B$6</f>
        <v/>
      </c>
      <c r="M3532" s="15">
        <f>J3529-L3529</f>
        <v/>
      </c>
      <c r="N3532" s="21" t="n"/>
    </row>
    <row r="3533">
      <c r="A3533" s="295" t="n"/>
      <c r="B3533" s="14" t="n"/>
      <c r="C3533" s="15" t="n"/>
      <c r="D3533" s="15" t="n"/>
      <c r="E3533" s="15">
        <f>D3530*Setup!$B$5</f>
        <v/>
      </c>
      <c r="F3533" s="15">
        <f>D3530-E3530</f>
        <v/>
      </c>
      <c r="G3533" s="15" t="n"/>
      <c r="H3533" s="15" t="n"/>
      <c r="I3533" s="15" t="n"/>
      <c r="J3533" s="15">
        <f>C3530+F3530+G3530-I3530</f>
        <v/>
      </c>
      <c r="K3533" s="15" t="n"/>
      <c r="L3533" s="15">
        <f>K3530*Setup!$B$6</f>
        <v/>
      </c>
      <c r="M3533" s="15">
        <f>J3530-L3530</f>
        <v/>
      </c>
      <c r="N3533" s="21" t="n"/>
    </row>
    <row r="3534">
      <c r="A3534" s="295" t="n"/>
      <c r="B3534" s="14" t="n"/>
      <c r="C3534" s="15" t="n"/>
      <c r="D3534" s="15" t="n"/>
      <c r="E3534" s="15">
        <f>D3531*Setup!$B$5</f>
        <v/>
      </c>
      <c r="F3534" s="15">
        <f>D3531-E3531</f>
        <v/>
      </c>
      <c r="G3534" s="15" t="n"/>
      <c r="H3534" s="15" t="n"/>
      <c r="I3534" s="15" t="n"/>
      <c r="J3534" s="15">
        <f>C3531+F3531+G3531-I3531</f>
        <v/>
      </c>
      <c r="K3534" s="15" t="n"/>
      <c r="L3534" s="15">
        <f>K3531*Setup!$B$6</f>
        <v/>
      </c>
      <c r="M3534" s="15">
        <f>J3531-L3531</f>
        <v/>
      </c>
      <c r="N3534" s="21" t="n"/>
    </row>
    <row r="3535">
      <c r="A3535" s="295" t="n"/>
      <c r="B3535" s="14" t="n"/>
      <c r="C3535" s="15" t="n"/>
      <c r="D3535" s="15" t="n"/>
      <c r="E3535" s="15">
        <f>D3532*Setup!$B$5</f>
        <v/>
      </c>
      <c r="F3535" s="15">
        <f>D3532-E3532</f>
        <v/>
      </c>
      <c r="G3535" s="15" t="n"/>
      <c r="H3535" s="15" t="n"/>
      <c r="I3535" s="15" t="n"/>
      <c r="J3535" s="15">
        <f>C3532+F3532+G3532-I3532</f>
        <v/>
      </c>
      <c r="K3535" s="15" t="n"/>
      <c r="L3535" s="15">
        <f>K3532*Setup!$B$6</f>
        <v/>
      </c>
      <c r="M3535" s="15">
        <f>J3532-L3532</f>
        <v/>
      </c>
      <c r="N3535" s="21" t="n"/>
    </row>
    <row r="3536">
      <c r="A3536" s="295" t="n"/>
      <c r="B3536" s="14" t="n"/>
      <c r="C3536" s="15" t="n"/>
      <c r="D3536" s="15" t="n"/>
      <c r="E3536" s="15">
        <f>D3533*Setup!$B$5</f>
        <v/>
      </c>
      <c r="F3536" s="15">
        <f>D3533-E3533</f>
        <v/>
      </c>
      <c r="G3536" s="15" t="n"/>
      <c r="H3536" s="15" t="n"/>
      <c r="I3536" s="15" t="n"/>
      <c r="J3536" s="15">
        <f>C3533+F3533+G3533-I3533</f>
        <v/>
      </c>
      <c r="K3536" s="15" t="n"/>
      <c r="L3536" s="15">
        <f>K3533*Setup!$B$6</f>
        <v/>
      </c>
      <c r="M3536" s="15">
        <f>J3533-L3533</f>
        <v/>
      </c>
      <c r="N3536" s="21" t="n"/>
    </row>
    <row r="3537">
      <c r="A3537" s="295" t="n"/>
      <c r="B3537" s="14" t="n"/>
      <c r="C3537" s="15" t="n"/>
      <c r="D3537" s="15" t="n"/>
      <c r="E3537" s="15">
        <f>D3534*Setup!$B$5</f>
        <v/>
      </c>
      <c r="F3537" s="15">
        <f>D3534-E3534</f>
        <v/>
      </c>
      <c r="G3537" s="15" t="n"/>
      <c r="H3537" s="15" t="n"/>
      <c r="I3537" s="15" t="n"/>
      <c r="J3537" s="15">
        <f>C3534+F3534+G3534-I3534</f>
        <v/>
      </c>
      <c r="K3537" s="15" t="n"/>
      <c r="L3537" s="15">
        <f>K3534*Setup!$B$6</f>
        <v/>
      </c>
      <c r="M3537" s="15">
        <f>J3534-L3534</f>
        <v/>
      </c>
      <c r="N3537" s="21" t="n"/>
    </row>
    <row r="3538">
      <c r="A3538" s="295" t="n"/>
      <c r="B3538" s="14" t="n"/>
      <c r="C3538" s="15" t="n"/>
      <c r="D3538" s="15" t="n"/>
      <c r="E3538" s="15">
        <f>D3535*Setup!$B$5</f>
        <v/>
      </c>
      <c r="F3538" s="15">
        <f>D3535-E3535</f>
        <v/>
      </c>
      <c r="G3538" s="15" t="n"/>
      <c r="H3538" s="15" t="n"/>
      <c r="I3538" s="15" t="n"/>
      <c r="J3538" s="15">
        <f>C3535+F3535+G3535-I3535</f>
        <v/>
      </c>
      <c r="K3538" s="15" t="n"/>
      <c r="L3538" s="15">
        <f>K3535*Setup!$B$6</f>
        <v/>
      </c>
      <c r="M3538" s="15">
        <f>J3535-L3535</f>
        <v/>
      </c>
      <c r="N3538" s="21" t="n"/>
    </row>
    <row r="3539">
      <c r="A3539" s="295" t="n"/>
      <c r="B3539" s="14" t="n"/>
      <c r="C3539" s="15" t="n"/>
      <c r="D3539" s="15" t="n"/>
      <c r="E3539" s="15">
        <f>D3536*Setup!$B$5</f>
        <v/>
      </c>
      <c r="F3539" s="15">
        <f>D3536-E3536</f>
        <v/>
      </c>
      <c r="G3539" s="15" t="n"/>
      <c r="H3539" s="15" t="n"/>
      <c r="I3539" s="15" t="n"/>
      <c r="J3539" s="15">
        <f>C3536+F3536+G3536-I3536</f>
        <v/>
      </c>
      <c r="K3539" s="15" t="n"/>
      <c r="L3539" s="15">
        <f>K3536*Setup!$B$6</f>
        <v/>
      </c>
      <c r="M3539" s="15">
        <f>J3536-L3536</f>
        <v/>
      </c>
      <c r="N3539" s="21" t="n"/>
    </row>
    <row r="3540">
      <c r="A3540" s="295" t="n"/>
      <c r="B3540" s="14" t="n"/>
      <c r="C3540" s="15" t="n"/>
      <c r="D3540" s="15" t="n"/>
      <c r="E3540" s="15">
        <f>D3537*Setup!$B$5</f>
        <v/>
      </c>
      <c r="F3540" s="15">
        <f>D3537-E3537</f>
        <v/>
      </c>
      <c r="G3540" s="15" t="n"/>
      <c r="H3540" s="15" t="n"/>
      <c r="I3540" s="15" t="n"/>
      <c r="J3540" s="15">
        <f>C3537+F3537+G3537-I3537</f>
        <v/>
      </c>
      <c r="K3540" s="15" t="n"/>
      <c r="L3540" s="15">
        <f>K3537*Setup!$B$6</f>
        <v/>
      </c>
      <c r="M3540" s="15">
        <f>J3537-L3537</f>
        <v/>
      </c>
      <c r="N3540" s="21" t="n"/>
    </row>
    <row r="3541">
      <c r="A3541" s="295" t="n"/>
      <c r="B3541" s="14" t="n"/>
      <c r="C3541" s="15" t="n"/>
      <c r="D3541" s="15" t="n"/>
      <c r="E3541" s="15">
        <f>D3538*Setup!$B$5</f>
        <v/>
      </c>
      <c r="F3541" s="15">
        <f>D3538-E3538</f>
        <v/>
      </c>
      <c r="G3541" s="15" t="n"/>
      <c r="H3541" s="15" t="n"/>
      <c r="I3541" s="15" t="n"/>
      <c r="J3541" s="15">
        <f>C3538+F3538+G3538-I3538</f>
        <v/>
      </c>
      <c r="K3541" s="15" t="n"/>
      <c r="L3541" s="15">
        <f>K3538*Setup!$B$6</f>
        <v/>
      </c>
      <c r="M3541" s="15">
        <f>J3538-L3538</f>
        <v/>
      </c>
      <c r="N3541" s="21" t="n"/>
    </row>
    <row r="3542">
      <c r="A3542" s="295" t="n"/>
      <c r="B3542" s="14" t="n"/>
      <c r="C3542" s="15" t="n"/>
      <c r="D3542" s="15" t="n"/>
      <c r="E3542" s="15">
        <f>D3539*Setup!$B$5</f>
        <v/>
      </c>
      <c r="F3542" s="15">
        <f>D3539-E3539</f>
        <v/>
      </c>
      <c r="G3542" s="15" t="n"/>
      <c r="H3542" s="15" t="n"/>
      <c r="I3542" s="15" t="n"/>
      <c r="J3542" s="15">
        <f>C3539+F3539+G3539-I3539</f>
        <v/>
      </c>
      <c r="K3542" s="15" t="n"/>
      <c r="L3542" s="15">
        <f>K3539*Setup!$B$6</f>
        <v/>
      </c>
      <c r="M3542" s="15">
        <f>J3539-L3539</f>
        <v/>
      </c>
      <c r="N3542" s="21" t="n"/>
    </row>
    <row r="3543">
      <c r="A3543" s="295" t="n"/>
      <c r="B3543" s="14" t="n"/>
      <c r="C3543" s="15" t="n"/>
      <c r="D3543" s="15" t="n"/>
      <c r="E3543" s="15">
        <f>D3540*Setup!$B$5</f>
        <v/>
      </c>
      <c r="F3543" s="15">
        <f>D3540-E3540</f>
        <v/>
      </c>
      <c r="G3543" s="15" t="n"/>
      <c r="H3543" s="15" t="n"/>
      <c r="I3543" s="15" t="n"/>
      <c r="J3543" s="15">
        <f>C3540+F3540+G3540-I3540</f>
        <v/>
      </c>
      <c r="K3543" s="15" t="n"/>
      <c r="L3543" s="15">
        <f>K3540*Setup!$B$6</f>
        <v/>
      </c>
      <c r="M3543" s="15">
        <f>J3540-L3540</f>
        <v/>
      </c>
      <c r="N3543" s="21" t="n"/>
    </row>
    <row r="3544">
      <c r="A3544" s="295" t="n"/>
      <c r="B3544" s="14" t="n"/>
      <c r="C3544" s="15" t="n"/>
      <c r="D3544" s="15" t="n"/>
      <c r="E3544" s="15">
        <f>D3541*Setup!$B$5</f>
        <v/>
      </c>
      <c r="F3544" s="15">
        <f>D3541-E3541</f>
        <v/>
      </c>
      <c r="G3544" s="15" t="n"/>
      <c r="H3544" s="15" t="n"/>
      <c r="I3544" s="15" t="n"/>
      <c r="J3544" s="15">
        <f>C3541+F3541+G3541-I3541</f>
        <v/>
      </c>
      <c r="K3544" s="15" t="n"/>
      <c r="L3544" s="15">
        <f>K3541*Setup!$B$6</f>
        <v/>
      </c>
      <c r="M3544" s="15">
        <f>J3541-L3541</f>
        <v/>
      </c>
      <c r="N3544" s="21" t="n"/>
    </row>
    <row r="3545">
      <c r="A3545" s="295" t="n"/>
      <c r="B3545" s="14" t="n"/>
      <c r="C3545" s="15" t="n"/>
      <c r="D3545" s="15" t="n"/>
      <c r="E3545" s="15">
        <f>D3542*Setup!$B$5</f>
        <v/>
      </c>
      <c r="F3545" s="15">
        <f>D3542-E3542</f>
        <v/>
      </c>
      <c r="G3545" s="15" t="n"/>
      <c r="H3545" s="15" t="n"/>
      <c r="I3545" s="15" t="n"/>
      <c r="J3545" s="15">
        <f>C3542+F3542+G3542-I3542</f>
        <v/>
      </c>
      <c r="K3545" s="15" t="n"/>
      <c r="L3545" s="15">
        <f>K3542*Setup!$B$6</f>
        <v/>
      </c>
      <c r="M3545" s="15">
        <f>J3542-L3542</f>
        <v/>
      </c>
      <c r="N3545" s="21" t="n"/>
    </row>
    <row r="3546">
      <c r="A3546" s="295" t="n"/>
      <c r="B3546" s="14" t="n"/>
      <c r="C3546" s="15" t="n"/>
      <c r="D3546" s="15" t="n"/>
      <c r="E3546" s="15">
        <f>D3543*Setup!$B$5</f>
        <v/>
      </c>
      <c r="F3546" s="15">
        <f>D3543-E3543</f>
        <v/>
      </c>
      <c r="G3546" s="15" t="n"/>
      <c r="H3546" s="15" t="n"/>
      <c r="I3546" s="15" t="n"/>
      <c r="J3546" s="15">
        <f>C3543+F3543+G3543-I3543</f>
        <v/>
      </c>
      <c r="K3546" s="15" t="n"/>
      <c r="L3546" s="15">
        <f>K3543*Setup!$B$6</f>
        <v/>
      </c>
      <c r="M3546" s="15">
        <f>J3543-L3543</f>
        <v/>
      </c>
      <c r="N3546" s="21" t="n"/>
    </row>
    <row r="3547">
      <c r="A3547" s="295" t="n"/>
      <c r="B3547" s="14" t="n"/>
      <c r="C3547" s="15" t="n"/>
      <c r="D3547" s="15" t="n"/>
      <c r="E3547" s="15">
        <f>D3544*Setup!$B$5</f>
        <v/>
      </c>
      <c r="F3547" s="15">
        <f>D3544-E3544</f>
        <v/>
      </c>
      <c r="G3547" s="15" t="n"/>
      <c r="H3547" s="15" t="n"/>
      <c r="I3547" s="15" t="n"/>
      <c r="J3547" s="15">
        <f>C3544+F3544+G3544-I3544</f>
        <v/>
      </c>
      <c r="K3547" s="15" t="n"/>
      <c r="L3547" s="15">
        <f>K3544*Setup!$B$6</f>
        <v/>
      </c>
      <c r="M3547" s="15">
        <f>J3544-L3544</f>
        <v/>
      </c>
      <c r="N3547" s="21" t="n"/>
    </row>
    <row r="3548">
      <c r="A3548" s="295" t="n"/>
      <c r="B3548" s="14" t="n"/>
      <c r="C3548" s="15" t="n"/>
      <c r="D3548" s="15" t="n"/>
      <c r="E3548" s="15">
        <f>D3545*Setup!$B$5</f>
        <v/>
      </c>
      <c r="F3548" s="15">
        <f>D3545-E3545</f>
        <v/>
      </c>
      <c r="G3548" s="15" t="n"/>
      <c r="H3548" s="15" t="n"/>
      <c r="I3548" s="15" t="n"/>
      <c r="J3548" s="15">
        <f>C3545+F3545+G3545-I3545</f>
        <v/>
      </c>
      <c r="K3548" s="15" t="n"/>
      <c r="L3548" s="15">
        <f>K3545*Setup!$B$6</f>
        <v/>
      </c>
      <c r="M3548" s="15">
        <f>J3545-L3545</f>
        <v/>
      </c>
      <c r="N3548" s="21" t="n"/>
    </row>
    <row r="3549">
      <c r="A3549" s="295" t="n"/>
      <c r="B3549" s="14" t="n"/>
      <c r="C3549" s="15" t="n"/>
      <c r="D3549" s="15" t="n"/>
      <c r="E3549" s="15">
        <f>D3546*Setup!$B$5</f>
        <v/>
      </c>
      <c r="F3549" s="15">
        <f>D3546-E3546</f>
        <v/>
      </c>
      <c r="G3549" s="15" t="n"/>
      <c r="H3549" s="15" t="n"/>
      <c r="I3549" s="15" t="n"/>
      <c r="J3549" s="15">
        <f>C3546+F3546+G3546-I3546</f>
        <v/>
      </c>
      <c r="K3549" s="15" t="n"/>
      <c r="L3549" s="15">
        <f>K3546*Setup!$B$6</f>
        <v/>
      </c>
      <c r="M3549" s="15">
        <f>J3546-L3546</f>
        <v/>
      </c>
      <c r="N3549" s="21" t="n"/>
    </row>
    <row r="3550">
      <c r="A3550" s="295" t="n"/>
      <c r="B3550" s="14" t="n"/>
      <c r="C3550" s="15" t="n"/>
      <c r="D3550" s="15" t="n"/>
      <c r="E3550" s="15">
        <f>D3547*Setup!$B$5</f>
        <v/>
      </c>
      <c r="F3550" s="15">
        <f>D3547-E3547</f>
        <v/>
      </c>
      <c r="G3550" s="15" t="n"/>
      <c r="H3550" s="15" t="n"/>
      <c r="I3550" s="15" t="n"/>
      <c r="J3550" s="15">
        <f>C3547+F3547+G3547-I3547</f>
        <v/>
      </c>
      <c r="K3550" s="15" t="n"/>
      <c r="L3550" s="15">
        <f>K3547*Setup!$B$6</f>
        <v/>
      </c>
      <c r="M3550" s="15">
        <f>J3547-L3547</f>
        <v/>
      </c>
      <c r="N3550" s="21" t="n"/>
    </row>
    <row r="3551">
      <c r="A3551" s="295" t="n"/>
      <c r="B3551" s="14" t="n"/>
      <c r="C3551" s="15" t="n"/>
      <c r="D3551" s="15" t="n"/>
      <c r="E3551" s="15">
        <f>D3548*Setup!$B$5</f>
        <v/>
      </c>
      <c r="F3551" s="15">
        <f>D3548-E3548</f>
        <v/>
      </c>
      <c r="G3551" s="15" t="n"/>
      <c r="H3551" s="15" t="n"/>
      <c r="I3551" s="15" t="n"/>
      <c r="J3551" s="15">
        <f>C3548+F3548+G3548-I3548</f>
        <v/>
      </c>
      <c r="K3551" s="15" t="n"/>
      <c r="L3551" s="15">
        <f>K3548*Setup!$B$6</f>
        <v/>
      </c>
      <c r="M3551" s="15">
        <f>J3548-L3548</f>
        <v/>
      </c>
      <c r="N3551" s="21" t="n"/>
    </row>
    <row r="3552">
      <c r="A3552" s="295" t="n"/>
      <c r="B3552" s="14" t="n"/>
      <c r="C3552" s="15" t="n"/>
      <c r="D3552" s="15" t="n"/>
      <c r="E3552" s="15">
        <f>D3549*Setup!$B$5</f>
        <v/>
      </c>
      <c r="F3552" s="15">
        <f>D3549-E3549</f>
        <v/>
      </c>
      <c r="G3552" s="15" t="n"/>
      <c r="H3552" s="15" t="n"/>
      <c r="I3552" s="15" t="n"/>
      <c r="J3552" s="15">
        <f>C3549+F3549+G3549-I3549</f>
        <v/>
      </c>
      <c r="K3552" s="15" t="n"/>
      <c r="L3552" s="15">
        <f>K3549*Setup!$B$6</f>
        <v/>
      </c>
      <c r="M3552" s="15">
        <f>J3549-L3549</f>
        <v/>
      </c>
      <c r="N3552" s="21" t="n"/>
    </row>
    <row r="3553">
      <c r="A3553" s="295" t="n"/>
      <c r="B3553" s="14" t="n"/>
      <c r="C3553" s="15" t="n"/>
      <c r="D3553" s="15" t="n"/>
      <c r="E3553" s="15">
        <f>D3550*Setup!$B$5</f>
        <v/>
      </c>
      <c r="F3553" s="15">
        <f>D3550-E3550</f>
        <v/>
      </c>
      <c r="G3553" s="15" t="n"/>
      <c r="H3553" s="15" t="n"/>
      <c r="I3553" s="15" t="n"/>
      <c r="J3553" s="15">
        <f>C3550+F3550+G3550-I3550</f>
        <v/>
      </c>
      <c r="K3553" s="15" t="n"/>
      <c r="L3553" s="15">
        <f>K3550*Setup!$B$6</f>
        <v/>
      </c>
      <c r="M3553" s="15">
        <f>J3550-L3550</f>
        <v/>
      </c>
      <c r="N3553" s="21" t="n"/>
    </row>
    <row r="3554">
      <c r="A3554" s="295" t="n"/>
      <c r="B3554" s="14" t="n"/>
      <c r="C3554" s="15" t="n"/>
      <c r="D3554" s="15" t="n"/>
      <c r="E3554" s="15">
        <f>D3551*Setup!$B$5</f>
        <v/>
      </c>
      <c r="F3554" s="15">
        <f>D3551-E3551</f>
        <v/>
      </c>
      <c r="G3554" s="15" t="n"/>
      <c r="H3554" s="15" t="n"/>
      <c r="I3554" s="15" t="n"/>
      <c r="J3554" s="15">
        <f>C3551+F3551+G3551-I3551</f>
        <v/>
      </c>
      <c r="K3554" s="15" t="n"/>
      <c r="L3554" s="15">
        <f>K3551*Setup!$B$6</f>
        <v/>
      </c>
      <c r="M3554" s="15">
        <f>J3551-L3551</f>
        <v/>
      </c>
      <c r="N3554" s="21" t="n"/>
    </row>
    <row r="3555">
      <c r="A3555" s="295" t="n"/>
      <c r="B3555" s="14" t="n"/>
      <c r="C3555" s="15" t="n"/>
      <c r="D3555" s="15" t="n"/>
      <c r="E3555" s="15">
        <f>D3552*Setup!$B$5</f>
        <v/>
      </c>
      <c r="F3555" s="15">
        <f>D3552-E3552</f>
        <v/>
      </c>
      <c r="G3555" s="15" t="n"/>
      <c r="H3555" s="15" t="n"/>
      <c r="I3555" s="15" t="n"/>
      <c r="J3555" s="15">
        <f>C3552+F3552+G3552-I3552</f>
        <v/>
      </c>
      <c r="K3555" s="15" t="n"/>
      <c r="L3555" s="15">
        <f>K3552*Setup!$B$6</f>
        <v/>
      </c>
      <c r="M3555" s="15">
        <f>J3552-L3552</f>
        <v/>
      </c>
      <c r="N3555" s="21" t="n"/>
    </row>
    <row r="3556">
      <c r="A3556" s="295" t="n"/>
      <c r="B3556" s="14" t="n"/>
      <c r="C3556" s="15" t="n"/>
      <c r="D3556" s="15" t="n"/>
      <c r="E3556" s="15">
        <f>D3553*Setup!$B$5</f>
        <v/>
      </c>
      <c r="F3556" s="15">
        <f>D3553-E3553</f>
        <v/>
      </c>
      <c r="G3556" s="15" t="n"/>
      <c r="H3556" s="15" t="n"/>
      <c r="I3556" s="15" t="n"/>
      <c r="J3556" s="15">
        <f>C3553+F3553+G3553-I3553</f>
        <v/>
      </c>
      <c r="K3556" s="15" t="n"/>
      <c r="L3556" s="15">
        <f>K3553*Setup!$B$6</f>
        <v/>
      </c>
      <c r="M3556" s="15">
        <f>J3553-L3553</f>
        <v/>
      </c>
      <c r="N3556" s="21" t="n"/>
    </row>
    <row r="3557">
      <c r="A3557" s="295" t="n"/>
      <c r="B3557" s="14" t="n"/>
      <c r="C3557" s="15" t="n"/>
      <c r="D3557" s="15" t="n"/>
      <c r="E3557" s="15">
        <f>D3554*Setup!$B$5</f>
        <v/>
      </c>
      <c r="F3557" s="15">
        <f>D3554-E3554</f>
        <v/>
      </c>
      <c r="G3557" s="15" t="n"/>
      <c r="H3557" s="15" t="n"/>
      <c r="I3557" s="15" t="n"/>
      <c r="J3557" s="15">
        <f>C3554+F3554+G3554-I3554</f>
        <v/>
      </c>
      <c r="K3557" s="15" t="n"/>
      <c r="L3557" s="15">
        <f>K3554*Setup!$B$6</f>
        <v/>
      </c>
      <c r="M3557" s="15">
        <f>J3554-L3554</f>
        <v/>
      </c>
      <c r="N3557" s="21" t="n"/>
    </row>
    <row r="3558">
      <c r="A3558" s="295" t="n"/>
      <c r="B3558" s="14" t="n"/>
      <c r="C3558" s="15" t="n"/>
      <c r="D3558" s="15" t="n"/>
      <c r="E3558" s="15">
        <f>D3555*Setup!$B$5</f>
        <v/>
      </c>
      <c r="F3558" s="15">
        <f>D3555-E3555</f>
        <v/>
      </c>
      <c r="G3558" s="15" t="n"/>
      <c r="H3558" s="15" t="n"/>
      <c r="I3558" s="15" t="n"/>
      <c r="J3558" s="15">
        <f>C3555+F3555+G3555-I3555</f>
        <v/>
      </c>
      <c r="K3558" s="15" t="n"/>
      <c r="L3558" s="15">
        <f>K3555*Setup!$B$6</f>
        <v/>
      </c>
      <c r="M3558" s="15">
        <f>J3555-L3555</f>
        <v/>
      </c>
      <c r="N3558" s="21" t="n"/>
    </row>
    <row r="3559">
      <c r="A3559" s="295" t="n"/>
      <c r="B3559" s="14" t="n"/>
      <c r="C3559" s="15" t="n"/>
      <c r="D3559" s="15" t="n"/>
      <c r="E3559" s="15">
        <f>D3556*Setup!$B$5</f>
        <v/>
      </c>
      <c r="F3559" s="15">
        <f>D3556-E3556</f>
        <v/>
      </c>
      <c r="G3559" s="15" t="n"/>
      <c r="H3559" s="15" t="n"/>
      <c r="I3559" s="15" t="n"/>
      <c r="J3559" s="15">
        <f>C3556+F3556+G3556-I3556</f>
        <v/>
      </c>
      <c r="K3559" s="15" t="n"/>
      <c r="L3559" s="15">
        <f>K3556*Setup!$B$6</f>
        <v/>
      </c>
      <c r="M3559" s="15">
        <f>J3556-L3556</f>
        <v/>
      </c>
      <c r="N3559" s="21" t="n"/>
    </row>
    <row r="3560">
      <c r="A3560" s="295" t="n"/>
      <c r="B3560" s="14" t="n"/>
      <c r="C3560" s="15" t="n"/>
      <c r="D3560" s="15" t="n"/>
      <c r="E3560" s="15">
        <f>D3557*Setup!$B$5</f>
        <v/>
      </c>
      <c r="F3560" s="15">
        <f>D3557-E3557</f>
        <v/>
      </c>
      <c r="G3560" s="15" t="n"/>
      <c r="H3560" s="15" t="n"/>
      <c r="I3560" s="15" t="n"/>
      <c r="J3560" s="15">
        <f>C3557+F3557+G3557-I3557</f>
        <v/>
      </c>
      <c r="K3560" s="15" t="n"/>
      <c r="L3560" s="15">
        <f>K3557*Setup!$B$6</f>
        <v/>
      </c>
      <c r="M3560" s="15">
        <f>J3557-L3557</f>
        <v/>
      </c>
      <c r="N3560" s="21" t="n"/>
    </row>
    <row r="3561">
      <c r="A3561" s="295" t="n"/>
      <c r="B3561" s="14" t="n"/>
      <c r="C3561" s="15" t="n"/>
      <c r="D3561" s="15" t="n"/>
      <c r="E3561" s="15">
        <f>D3558*Setup!$B$5</f>
        <v/>
      </c>
      <c r="F3561" s="15">
        <f>D3558-E3558</f>
        <v/>
      </c>
      <c r="G3561" s="15" t="n"/>
      <c r="H3561" s="15" t="n"/>
      <c r="I3561" s="15" t="n"/>
      <c r="J3561" s="15">
        <f>C3558+F3558+G3558-I3558</f>
        <v/>
      </c>
      <c r="K3561" s="15" t="n"/>
      <c r="L3561" s="15">
        <f>K3558*Setup!$B$6</f>
        <v/>
      </c>
      <c r="M3561" s="15">
        <f>J3558-L3558</f>
        <v/>
      </c>
      <c r="N3561" s="21" t="n"/>
    </row>
    <row r="3562">
      <c r="A3562" s="295" t="n"/>
      <c r="B3562" s="14" t="n"/>
      <c r="C3562" s="15" t="n"/>
      <c r="D3562" s="15" t="n"/>
      <c r="E3562" s="15">
        <f>D3559*Setup!$B$5</f>
        <v/>
      </c>
      <c r="F3562" s="15">
        <f>D3559-E3559</f>
        <v/>
      </c>
      <c r="G3562" s="15" t="n"/>
      <c r="H3562" s="15" t="n"/>
      <c r="I3562" s="15" t="n"/>
      <c r="J3562" s="15">
        <f>C3559+F3559+G3559-I3559</f>
        <v/>
      </c>
      <c r="K3562" s="15" t="n"/>
      <c r="L3562" s="15">
        <f>K3559*Setup!$B$6</f>
        <v/>
      </c>
      <c r="M3562" s="15">
        <f>J3559-L3559</f>
        <v/>
      </c>
      <c r="N3562" s="21" t="n"/>
    </row>
    <row r="3563">
      <c r="A3563" s="295" t="n"/>
      <c r="B3563" s="14" t="n"/>
      <c r="C3563" s="15" t="n"/>
      <c r="D3563" s="15" t="n"/>
      <c r="E3563" s="15">
        <f>D3560*Setup!$B$5</f>
        <v/>
      </c>
      <c r="F3563" s="15">
        <f>D3560-E3560</f>
        <v/>
      </c>
      <c r="G3563" s="15" t="n"/>
      <c r="H3563" s="15" t="n"/>
      <c r="I3563" s="15" t="n"/>
      <c r="J3563" s="15">
        <f>C3560+F3560+G3560-I3560</f>
        <v/>
      </c>
      <c r="K3563" s="15" t="n"/>
      <c r="L3563" s="15">
        <f>K3560*Setup!$B$6</f>
        <v/>
      </c>
      <c r="M3563" s="15">
        <f>J3560-L3560</f>
        <v/>
      </c>
      <c r="N3563" s="21" t="n"/>
    </row>
    <row r="3564">
      <c r="A3564" s="295" t="n"/>
      <c r="B3564" s="14" t="n"/>
      <c r="C3564" s="15" t="n"/>
      <c r="D3564" s="15" t="n"/>
      <c r="E3564" s="15">
        <f>D3561*Setup!$B$5</f>
        <v/>
      </c>
      <c r="F3564" s="15">
        <f>D3561-E3561</f>
        <v/>
      </c>
      <c r="G3564" s="15" t="n"/>
      <c r="H3564" s="15" t="n"/>
      <c r="I3564" s="15" t="n"/>
      <c r="J3564" s="15">
        <f>C3561+F3561+G3561-I3561</f>
        <v/>
      </c>
      <c r="K3564" s="15" t="n"/>
      <c r="L3564" s="15">
        <f>K3561*Setup!$B$6</f>
        <v/>
      </c>
      <c r="M3564" s="15">
        <f>J3561-L3561</f>
        <v/>
      </c>
      <c r="N3564" s="21" t="n"/>
    </row>
    <row r="3565">
      <c r="A3565" s="295" t="n"/>
      <c r="B3565" s="14" t="n"/>
      <c r="C3565" s="15" t="n"/>
      <c r="D3565" s="15" t="n"/>
      <c r="E3565" s="15">
        <f>D3562*Setup!$B$5</f>
        <v/>
      </c>
      <c r="F3565" s="15">
        <f>D3562-E3562</f>
        <v/>
      </c>
      <c r="G3565" s="15" t="n"/>
      <c r="H3565" s="15" t="n"/>
      <c r="I3565" s="15" t="n"/>
      <c r="J3565" s="15">
        <f>C3562+F3562+G3562-I3562</f>
        <v/>
      </c>
      <c r="K3565" s="15" t="n"/>
      <c r="L3565" s="15">
        <f>K3562*Setup!$B$6</f>
        <v/>
      </c>
      <c r="M3565" s="15">
        <f>J3562-L3562</f>
        <v/>
      </c>
      <c r="N3565" s="21" t="n"/>
    </row>
    <row r="3566">
      <c r="A3566" s="295" t="n"/>
      <c r="B3566" s="14" t="n"/>
      <c r="C3566" s="15" t="n"/>
      <c r="D3566" s="15" t="n"/>
      <c r="E3566" s="15">
        <f>D3563*Setup!$B$5</f>
        <v/>
      </c>
      <c r="F3566" s="15">
        <f>D3563-E3563</f>
        <v/>
      </c>
      <c r="G3566" s="15" t="n"/>
      <c r="H3566" s="15" t="n"/>
      <c r="I3566" s="15" t="n"/>
      <c r="J3566" s="15">
        <f>C3563+F3563+G3563-I3563</f>
        <v/>
      </c>
      <c r="K3566" s="15" t="n"/>
      <c r="L3566" s="15">
        <f>K3563*Setup!$B$6</f>
        <v/>
      </c>
      <c r="M3566" s="15">
        <f>J3563-L3563</f>
        <v/>
      </c>
      <c r="N3566" s="21" t="n"/>
    </row>
    <row r="3567">
      <c r="A3567" s="295" t="n"/>
      <c r="B3567" s="14" t="n"/>
      <c r="C3567" s="15" t="n"/>
      <c r="D3567" s="15" t="n"/>
      <c r="E3567" s="15">
        <f>D3564*Setup!$B$5</f>
        <v/>
      </c>
      <c r="F3567" s="15">
        <f>D3564-E3564</f>
        <v/>
      </c>
      <c r="G3567" s="15" t="n"/>
      <c r="H3567" s="15" t="n"/>
      <c r="I3567" s="15" t="n"/>
      <c r="J3567" s="15">
        <f>C3564+F3564+G3564-I3564</f>
        <v/>
      </c>
      <c r="K3567" s="15" t="n"/>
      <c r="L3567" s="15">
        <f>K3564*Setup!$B$6</f>
        <v/>
      </c>
      <c r="M3567" s="15">
        <f>J3564-L3564</f>
        <v/>
      </c>
      <c r="N3567" s="21" t="n"/>
    </row>
    <row r="3568">
      <c r="A3568" s="295" t="n"/>
      <c r="B3568" s="14" t="n"/>
      <c r="C3568" s="15" t="n"/>
      <c r="D3568" s="15" t="n"/>
      <c r="E3568" s="15">
        <f>D3565*Setup!$B$5</f>
        <v/>
      </c>
      <c r="F3568" s="15">
        <f>D3565-E3565</f>
        <v/>
      </c>
      <c r="G3568" s="15" t="n"/>
      <c r="H3568" s="15" t="n"/>
      <c r="I3568" s="15" t="n"/>
      <c r="J3568" s="15">
        <f>C3565+F3565+G3565-I3565</f>
        <v/>
      </c>
      <c r="K3568" s="15" t="n"/>
      <c r="L3568" s="15">
        <f>K3565*Setup!$B$6</f>
        <v/>
      </c>
      <c r="M3568" s="15">
        <f>J3565-L3565</f>
        <v/>
      </c>
      <c r="N3568" s="21" t="n"/>
    </row>
    <row r="3569">
      <c r="A3569" s="295" t="n"/>
      <c r="B3569" s="14" t="n"/>
      <c r="C3569" s="15" t="n"/>
      <c r="D3569" s="15" t="n"/>
      <c r="E3569" s="15">
        <f>D3566*Setup!$B$5</f>
        <v/>
      </c>
      <c r="F3569" s="15">
        <f>D3566-E3566</f>
        <v/>
      </c>
      <c r="G3569" s="15" t="n"/>
      <c r="H3569" s="15" t="n"/>
      <c r="I3569" s="15" t="n"/>
      <c r="J3569" s="15">
        <f>C3566+F3566+G3566-I3566</f>
        <v/>
      </c>
      <c r="K3569" s="15" t="n"/>
      <c r="L3569" s="15">
        <f>K3566*Setup!$B$6</f>
        <v/>
      </c>
      <c r="M3569" s="15">
        <f>J3566-L3566</f>
        <v/>
      </c>
      <c r="N3569" s="21" t="n"/>
    </row>
    <row r="3570">
      <c r="A3570" s="295" t="n"/>
      <c r="B3570" s="14" t="n"/>
      <c r="C3570" s="15" t="n"/>
      <c r="D3570" s="15" t="n"/>
      <c r="E3570" s="15">
        <f>D3567*Setup!$B$5</f>
        <v/>
      </c>
      <c r="F3570" s="15">
        <f>D3567-E3567</f>
        <v/>
      </c>
      <c r="G3570" s="15" t="n"/>
      <c r="H3570" s="15" t="n"/>
      <c r="I3570" s="15" t="n"/>
      <c r="J3570" s="15">
        <f>C3567+F3567+G3567-I3567</f>
        <v/>
      </c>
      <c r="K3570" s="15" t="n"/>
      <c r="L3570" s="15">
        <f>K3567*Setup!$B$6</f>
        <v/>
      </c>
      <c r="M3570" s="15">
        <f>J3567-L3567</f>
        <v/>
      </c>
      <c r="N3570" s="21" t="n"/>
    </row>
    <row r="3571">
      <c r="A3571" s="295" t="n"/>
      <c r="B3571" s="14" t="n"/>
      <c r="C3571" s="15" t="n"/>
      <c r="D3571" s="15" t="n"/>
      <c r="E3571" s="15">
        <f>D3568*Setup!$B$5</f>
        <v/>
      </c>
      <c r="F3571" s="15">
        <f>D3568-E3568</f>
        <v/>
      </c>
      <c r="G3571" s="15" t="n"/>
      <c r="H3571" s="15" t="n"/>
      <c r="I3571" s="15" t="n"/>
      <c r="J3571" s="15">
        <f>C3568+F3568+G3568-I3568</f>
        <v/>
      </c>
      <c r="K3571" s="15" t="n"/>
      <c r="L3571" s="15">
        <f>K3568*Setup!$B$6</f>
        <v/>
      </c>
      <c r="M3571" s="15">
        <f>J3568-L3568</f>
        <v/>
      </c>
      <c r="N3571" s="21" t="n"/>
    </row>
    <row r="3572">
      <c r="A3572" s="295" t="n"/>
      <c r="B3572" s="14" t="n"/>
      <c r="C3572" s="15" t="n"/>
      <c r="D3572" s="15" t="n"/>
      <c r="E3572" s="15">
        <f>D3569*Setup!$B$5</f>
        <v/>
      </c>
      <c r="F3572" s="15">
        <f>D3569-E3569</f>
        <v/>
      </c>
      <c r="G3572" s="15" t="n"/>
      <c r="H3572" s="15" t="n"/>
      <c r="I3572" s="15" t="n"/>
      <c r="J3572" s="15">
        <f>C3569+F3569+G3569-I3569</f>
        <v/>
      </c>
      <c r="K3572" s="15" t="n"/>
      <c r="L3572" s="15">
        <f>K3569*Setup!$B$6</f>
        <v/>
      </c>
      <c r="M3572" s="15">
        <f>J3569-L3569</f>
        <v/>
      </c>
      <c r="N3572" s="21" t="n"/>
    </row>
    <row r="3573">
      <c r="A3573" s="295" t="n"/>
      <c r="B3573" s="14" t="n"/>
      <c r="C3573" s="15" t="n"/>
      <c r="D3573" s="15" t="n"/>
      <c r="E3573" s="15">
        <f>D3570*Setup!$B$5</f>
        <v/>
      </c>
      <c r="F3573" s="15">
        <f>D3570-E3570</f>
        <v/>
      </c>
      <c r="G3573" s="15" t="n"/>
      <c r="H3573" s="15" t="n"/>
      <c r="I3573" s="15" t="n"/>
      <c r="J3573" s="15">
        <f>C3570+F3570+G3570-I3570</f>
        <v/>
      </c>
      <c r="K3573" s="15" t="n"/>
      <c r="L3573" s="15">
        <f>K3570*Setup!$B$6</f>
        <v/>
      </c>
      <c r="M3573" s="15">
        <f>J3570-L3570</f>
        <v/>
      </c>
      <c r="N3573" s="21" t="n"/>
    </row>
    <row r="3574">
      <c r="A3574" s="295" t="n"/>
      <c r="B3574" s="14" t="n"/>
      <c r="C3574" s="15" t="n"/>
      <c r="D3574" s="15" t="n"/>
      <c r="E3574" s="15">
        <f>D3571*Setup!$B$5</f>
        <v/>
      </c>
      <c r="F3574" s="15">
        <f>D3571-E3571</f>
        <v/>
      </c>
      <c r="G3574" s="15" t="n"/>
      <c r="H3574" s="15" t="n"/>
      <c r="I3574" s="15" t="n"/>
      <c r="J3574" s="15">
        <f>C3571+F3571+G3571-I3571</f>
        <v/>
      </c>
      <c r="K3574" s="15" t="n"/>
      <c r="L3574" s="15">
        <f>K3571*Setup!$B$6</f>
        <v/>
      </c>
      <c r="M3574" s="15">
        <f>J3571-L3571</f>
        <v/>
      </c>
      <c r="N3574" s="21" t="n"/>
    </row>
    <row r="3575">
      <c r="A3575" s="295" t="n"/>
      <c r="B3575" s="14" t="n"/>
      <c r="C3575" s="15" t="n"/>
      <c r="D3575" s="15" t="n"/>
      <c r="E3575" s="15">
        <f>D3572*Setup!$B$5</f>
        <v/>
      </c>
      <c r="F3575" s="15">
        <f>D3572-E3572</f>
        <v/>
      </c>
      <c r="G3575" s="15" t="n"/>
      <c r="H3575" s="15" t="n"/>
      <c r="I3575" s="15" t="n"/>
      <c r="J3575" s="15">
        <f>C3572+F3572+G3572-I3572</f>
        <v/>
      </c>
      <c r="K3575" s="15" t="n"/>
      <c r="L3575" s="15">
        <f>K3572*Setup!$B$6</f>
        <v/>
      </c>
      <c r="M3575" s="15">
        <f>J3572-L3572</f>
        <v/>
      </c>
      <c r="N3575" s="21" t="n"/>
    </row>
    <row r="3576">
      <c r="A3576" s="295" t="n"/>
      <c r="B3576" s="14" t="n"/>
      <c r="C3576" s="15" t="n"/>
      <c r="D3576" s="15" t="n"/>
      <c r="E3576" s="15">
        <f>D3573*Setup!$B$5</f>
        <v/>
      </c>
      <c r="F3576" s="15">
        <f>D3573-E3573</f>
        <v/>
      </c>
      <c r="G3576" s="15" t="n"/>
      <c r="H3576" s="15" t="n"/>
      <c r="I3576" s="15" t="n"/>
      <c r="J3576" s="15">
        <f>C3573+F3573+G3573-I3573</f>
        <v/>
      </c>
      <c r="K3576" s="15" t="n"/>
      <c r="L3576" s="15">
        <f>K3573*Setup!$B$6</f>
        <v/>
      </c>
      <c r="M3576" s="15">
        <f>J3573-L3573</f>
        <v/>
      </c>
      <c r="N3576" s="21" t="n"/>
    </row>
    <row r="3577">
      <c r="A3577" s="295" t="n"/>
      <c r="B3577" s="14" t="n"/>
      <c r="C3577" s="15" t="n"/>
      <c r="D3577" s="15" t="n"/>
      <c r="E3577" s="15">
        <f>D3574*Setup!$B$5</f>
        <v/>
      </c>
      <c r="F3577" s="15">
        <f>D3574-E3574</f>
        <v/>
      </c>
      <c r="G3577" s="15" t="n"/>
      <c r="H3577" s="15" t="n"/>
      <c r="I3577" s="15" t="n"/>
      <c r="J3577" s="15">
        <f>C3574+F3574+G3574-I3574</f>
        <v/>
      </c>
      <c r="K3577" s="15" t="n"/>
      <c r="L3577" s="15">
        <f>K3574*Setup!$B$6</f>
        <v/>
      </c>
      <c r="M3577" s="15">
        <f>J3574-L3574</f>
        <v/>
      </c>
      <c r="N3577" s="21" t="n"/>
    </row>
    <row r="3578">
      <c r="A3578" s="295" t="n"/>
      <c r="B3578" s="14" t="n"/>
      <c r="C3578" s="15" t="n"/>
      <c r="D3578" s="15" t="n"/>
      <c r="E3578" s="15">
        <f>D3575*Setup!$B$5</f>
        <v/>
      </c>
      <c r="F3578" s="15">
        <f>D3575-E3575</f>
        <v/>
      </c>
      <c r="G3578" s="15" t="n"/>
      <c r="H3578" s="15" t="n"/>
      <c r="I3578" s="15" t="n"/>
      <c r="J3578" s="15">
        <f>C3575+F3575+G3575-I3575</f>
        <v/>
      </c>
      <c r="K3578" s="15" t="n"/>
      <c r="L3578" s="15">
        <f>K3575*Setup!$B$6</f>
        <v/>
      </c>
      <c r="M3578" s="15">
        <f>J3575-L3575</f>
        <v/>
      </c>
      <c r="N3578" s="21" t="n"/>
    </row>
    <row r="3579">
      <c r="A3579" s="295" t="n"/>
      <c r="B3579" s="14" t="n"/>
      <c r="C3579" s="15" t="n"/>
      <c r="D3579" s="15" t="n"/>
      <c r="E3579" s="15">
        <f>D3576*Setup!$B$5</f>
        <v/>
      </c>
      <c r="F3579" s="15">
        <f>D3576-E3576</f>
        <v/>
      </c>
      <c r="G3579" s="15" t="n"/>
      <c r="H3579" s="15" t="n"/>
      <c r="I3579" s="15" t="n"/>
      <c r="J3579" s="15">
        <f>C3576+F3576+G3576-I3576</f>
        <v/>
      </c>
      <c r="K3579" s="15" t="n"/>
      <c r="L3579" s="15">
        <f>K3576*Setup!$B$6</f>
        <v/>
      </c>
      <c r="M3579" s="15">
        <f>J3576-L3576</f>
        <v/>
      </c>
      <c r="N3579" s="21" t="n"/>
    </row>
    <row r="3580">
      <c r="A3580" s="295" t="n"/>
      <c r="B3580" s="14" t="n"/>
      <c r="C3580" s="15" t="n"/>
      <c r="D3580" s="15" t="n"/>
      <c r="E3580" s="15">
        <f>D3577*Setup!$B$5</f>
        <v/>
      </c>
      <c r="F3580" s="15">
        <f>D3577-E3577</f>
        <v/>
      </c>
      <c r="G3580" s="15" t="n"/>
      <c r="H3580" s="15" t="n"/>
      <c r="I3580" s="15" t="n"/>
      <c r="J3580" s="15">
        <f>C3577+F3577+G3577-I3577</f>
        <v/>
      </c>
      <c r="K3580" s="15" t="n"/>
      <c r="L3580" s="15">
        <f>K3577*Setup!$B$6</f>
        <v/>
      </c>
      <c r="M3580" s="15">
        <f>J3577-L3577</f>
        <v/>
      </c>
      <c r="N3580" s="21" t="n"/>
    </row>
    <row r="3581">
      <c r="A3581" s="295" t="n"/>
      <c r="B3581" s="14" t="n"/>
      <c r="C3581" s="15" t="n"/>
      <c r="D3581" s="15" t="n"/>
      <c r="E3581" s="15">
        <f>D3578*Setup!$B$5</f>
        <v/>
      </c>
      <c r="F3581" s="15">
        <f>D3578-E3578</f>
        <v/>
      </c>
      <c r="G3581" s="15" t="n"/>
      <c r="H3581" s="15" t="n"/>
      <c r="I3581" s="15" t="n"/>
      <c r="J3581" s="15">
        <f>C3578+F3578+G3578-I3578</f>
        <v/>
      </c>
      <c r="K3581" s="15" t="n"/>
      <c r="L3581" s="15">
        <f>K3578*Setup!$B$6</f>
        <v/>
      </c>
      <c r="M3581" s="15">
        <f>J3578-L3578</f>
        <v/>
      </c>
      <c r="N3581" s="21" t="n"/>
    </row>
    <row r="3582">
      <c r="A3582" s="295" t="n"/>
      <c r="B3582" s="14" t="n"/>
      <c r="C3582" s="15" t="n"/>
      <c r="D3582" s="15" t="n"/>
      <c r="E3582" s="15">
        <f>D3579*Setup!$B$5</f>
        <v/>
      </c>
      <c r="F3582" s="15">
        <f>D3579-E3579</f>
        <v/>
      </c>
      <c r="G3582" s="15" t="n"/>
      <c r="H3582" s="15" t="n"/>
      <c r="I3582" s="15" t="n"/>
      <c r="J3582" s="15">
        <f>C3579+F3579+G3579-I3579</f>
        <v/>
      </c>
      <c r="K3582" s="15" t="n"/>
      <c r="L3582" s="15">
        <f>K3579*Setup!$B$6</f>
        <v/>
      </c>
      <c r="M3582" s="15">
        <f>J3579-L3579</f>
        <v/>
      </c>
      <c r="N3582" s="21" t="n"/>
    </row>
    <row r="3583">
      <c r="A3583" s="295" t="n"/>
      <c r="B3583" s="14" t="n"/>
      <c r="C3583" s="15" t="n"/>
      <c r="D3583" s="15" t="n"/>
      <c r="E3583" s="15">
        <f>D3580*Setup!$B$5</f>
        <v/>
      </c>
      <c r="F3583" s="15">
        <f>D3580-E3580</f>
        <v/>
      </c>
      <c r="G3583" s="15" t="n"/>
      <c r="H3583" s="15" t="n"/>
      <c r="I3583" s="15" t="n"/>
      <c r="J3583" s="15">
        <f>C3580+F3580+G3580-I3580</f>
        <v/>
      </c>
      <c r="K3583" s="15" t="n"/>
      <c r="L3583" s="15">
        <f>K3580*Setup!$B$6</f>
        <v/>
      </c>
      <c r="M3583" s="15">
        <f>J3580-L3580</f>
        <v/>
      </c>
      <c r="N3583" s="21" t="n"/>
    </row>
    <row r="3584">
      <c r="A3584" s="295" t="n"/>
      <c r="B3584" s="14" t="n"/>
      <c r="C3584" s="15" t="n"/>
      <c r="D3584" s="15" t="n"/>
      <c r="E3584" s="15">
        <f>D3581*Setup!$B$5</f>
        <v/>
      </c>
      <c r="F3584" s="15">
        <f>D3581-E3581</f>
        <v/>
      </c>
      <c r="G3584" s="15" t="n"/>
      <c r="H3584" s="15" t="n"/>
      <c r="I3584" s="15" t="n"/>
      <c r="J3584" s="15">
        <f>C3581+F3581+G3581-I3581</f>
        <v/>
      </c>
      <c r="K3584" s="15" t="n"/>
      <c r="L3584" s="15">
        <f>K3581*Setup!$B$6</f>
        <v/>
      </c>
      <c r="M3584" s="15">
        <f>J3581-L3581</f>
        <v/>
      </c>
      <c r="N3584" s="21" t="n"/>
    </row>
    <row r="3585">
      <c r="A3585" s="295" t="n"/>
      <c r="B3585" s="14" t="n"/>
      <c r="C3585" s="15" t="n"/>
      <c r="D3585" s="15" t="n"/>
      <c r="E3585" s="15">
        <f>D3582*Setup!$B$5</f>
        <v/>
      </c>
      <c r="F3585" s="15">
        <f>D3582-E3582</f>
        <v/>
      </c>
      <c r="G3585" s="15" t="n"/>
      <c r="H3585" s="15" t="n"/>
      <c r="I3585" s="15" t="n"/>
      <c r="J3585" s="15">
        <f>C3582+F3582+G3582-I3582</f>
        <v/>
      </c>
      <c r="K3585" s="15" t="n"/>
      <c r="L3585" s="15">
        <f>K3582*Setup!$B$6</f>
        <v/>
      </c>
      <c r="M3585" s="15">
        <f>J3582-L3582</f>
        <v/>
      </c>
      <c r="N3585" s="21" t="n"/>
    </row>
    <row r="3586">
      <c r="A3586" s="295" t="n"/>
      <c r="B3586" s="14" t="n"/>
      <c r="C3586" s="15" t="n"/>
      <c r="D3586" s="15" t="n"/>
      <c r="E3586" s="15">
        <f>D3583*Setup!$B$5</f>
        <v/>
      </c>
      <c r="F3586" s="15">
        <f>D3583-E3583</f>
        <v/>
      </c>
      <c r="G3586" s="15" t="n"/>
      <c r="H3586" s="15" t="n"/>
      <c r="I3586" s="15" t="n"/>
      <c r="J3586" s="15">
        <f>C3583+F3583+G3583-I3583</f>
        <v/>
      </c>
      <c r="K3586" s="15" t="n"/>
      <c r="L3586" s="15">
        <f>K3583*Setup!$B$6</f>
        <v/>
      </c>
      <c r="M3586" s="15">
        <f>J3583-L3583</f>
        <v/>
      </c>
      <c r="N3586" s="21" t="n"/>
    </row>
    <row r="3587">
      <c r="A3587" s="295" t="n"/>
      <c r="B3587" s="14" t="n"/>
      <c r="C3587" s="15" t="n"/>
      <c r="D3587" s="15" t="n"/>
      <c r="E3587" s="15">
        <f>D3584*Setup!$B$5</f>
        <v/>
      </c>
      <c r="F3587" s="15">
        <f>D3584-E3584</f>
        <v/>
      </c>
      <c r="G3587" s="15" t="n"/>
      <c r="H3587" s="15" t="n"/>
      <c r="I3587" s="15" t="n"/>
      <c r="J3587" s="15">
        <f>C3584+F3584+G3584-I3584</f>
        <v/>
      </c>
      <c r="K3587" s="15" t="n"/>
      <c r="L3587" s="15">
        <f>K3584*Setup!$B$6</f>
        <v/>
      </c>
      <c r="M3587" s="15">
        <f>J3584-L3584</f>
        <v/>
      </c>
      <c r="N3587" s="21" t="n"/>
    </row>
    <row r="3588">
      <c r="A3588" s="295" t="n"/>
      <c r="B3588" s="14" t="n"/>
      <c r="C3588" s="15" t="n"/>
      <c r="D3588" s="15" t="n"/>
      <c r="E3588" s="15">
        <f>D3585*Setup!$B$5</f>
        <v/>
      </c>
      <c r="F3588" s="15">
        <f>D3585-E3585</f>
        <v/>
      </c>
      <c r="G3588" s="15" t="n"/>
      <c r="H3588" s="15" t="n"/>
      <c r="I3588" s="15" t="n"/>
      <c r="J3588" s="15">
        <f>C3585+F3585+G3585-I3585</f>
        <v/>
      </c>
      <c r="K3588" s="15" t="n"/>
      <c r="L3588" s="15">
        <f>K3585*Setup!$B$6</f>
        <v/>
      </c>
      <c r="M3588" s="15">
        <f>J3585-L3585</f>
        <v/>
      </c>
      <c r="N3588" s="21" t="n"/>
    </row>
    <row r="3589">
      <c r="A3589" s="295" t="n"/>
      <c r="B3589" s="14" t="n"/>
      <c r="C3589" s="15" t="n"/>
      <c r="D3589" s="15" t="n"/>
      <c r="E3589" s="15">
        <f>D3586*Setup!$B$5</f>
        <v/>
      </c>
      <c r="F3589" s="15">
        <f>D3586-E3586</f>
        <v/>
      </c>
      <c r="G3589" s="15" t="n"/>
      <c r="H3589" s="15" t="n"/>
      <c r="I3589" s="15" t="n"/>
      <c r="J3589" s="15">
        <f>C3586+F3586+G3586-I3586</f>
        <v/>
      </c>
      <c r="K3589" s="15" t="n"/>
      <c r="L3589" s="15">
        <f>K3586*Setup!$B$6</f>
        <v/>
      </c>
      <c r="M3589" s="15">
        <f>J3586-L3586</f>
        <v/>
      </c>
      <c r="N3589" s="21" t="n"/>
    </row>
    <row r="3590">
      <c r="A3590" s="295" t="n"/>
      <c r="B3590" s="14" t="n"/>
      <c r="C3590" s="15" t="n"/>
      <c r="D3590" s="15" t="n"/>
      <c r="E3590" s="15">
        <f>D3587*Setup!$B$5</f>
        <v/>
      </c>
      <c r="F3590" s="15">
        <f>D3587-E3587</f>
        <v/>
      </c>
      <c r="G3590" s="15" t="n"/>
      <c r="H3590" s="15" t="n"/>
      <c r="I3590" s="15" t="n"/>
      <c r="J3590" s="15">
        <f>C3587+F3587+G3587-I3587</f>
        <v/>
      </c>
      <c r="K3590" s="15" t="n"/>
      <c r="L3590" s="15">
        <f>K3587*Setup!$B$6</f>
        <v/>
      </c>
      <c r="M3590" s="15">
        <f>J3587-L3587</f>
        <v/>
      </c>
      <c r="N3590" s="21" t="n"/>
    </row>
    <row r="3591">
      <c r="A3591" s="295" t="n"/>
      <c r="B3591" s="14" t="n"/>
      <c r="C3591" s="15" t="n"/>
      <c r="D3591" s="15" t="n"/>
      <c r="E3591" s="15">
        <f>D3588*Setup!$B$5</f>
        <v/>
      </c>
      <c r="F3591" s="15">
        <f>D3588-E3588</f>
        <v/>
      </c>
      <c r="G3591" s="15" t="n"/>
      <c r="H3591" s="15" t="n"/>
      <c r="I3591" s="15" t="n"/>
      <c r="J3591" s="15">
        <f>C3588+F3588+G3588-I3588</f>
        <v/>
      </c>
      <c r="K3591" s="15" t="n"/>
      <c r="L3591" s="15">
        <f>K3588*Setup!$B$6</f>
        <v/>
      </c>
      <c r="M3591" s="15">
        <f>J3588-L3588</f>
        <v/>
      </c>
      <c r="N3591" s="21" t="n"/>
    </row>
    <row r="3592">
      <c r="A3592" s="295" t="n"/>
      <c r="B3592" s="14" t="n"/>
      <c r="C3592" s="15" t="n"/>
      <c r="D3592" s="15" t="n"/>
      <c r="E3592" s="15">
        <f>D3589*Setup!$B$5</f>
        <v/>
      </c>
      <c r="F3592" s="15">
        <f>D3589-E3589</f>
        <v/>
      </c>
      <c r="G3592" s="15" t="n"/>
      <c r="H3592" s="15" t="n"/>
      <c r="I3592" s="15" t="n"/>
      <c r="J3592" s="15">
        <f>C3589+F3589+G3589-I3589</f>
        <v/>
      </c>
      <c r="K3592" s="15" t="n"/>
      <c r="L3592" s="15">
        <f>K3589*Setup!$B$6</f>
        <v/>
      </c>
      <c r="M3592" s="15">
        <f>J3589-L3589</f>
        <v/>
      </c>
      <c r="N3592" s="21" t="n"/>
    </row>
    <row r="3593">
      <c r="A3593" s="295" t="n"/>
      <c r="B3593" s="14" t="n"/>
      <c r="C3593" s="15" t="n"/>
      <c r="D3593" s="15" t="n"/>
      <c r="E3593" s="15">
        <f>D3590*Setup!$B$5</f>
        <v/>
      </c>
      <c r="F3593" s="15">
        <f>D3590-E3590</f>
        <v/>
      </c>
      <c r="G3593" s="15" t="n"/>
      <c r="H3593" s="15" t="n"/>
      <c r="I3593" s="15" t="n"/>
      <c r="J3593" s="15">
        <f>C3590+F3590+G3590-I3590</f>
        <v/>
      </c>
      <c r="K3593" s="15" t="n"/>
      <c r="L3593" s="15">
        <f>K3590*Setup!$B$6</f>
        <v/>
      </c>
      <c r="M3593" s="15">
        <f>J3590-L3590</f>
        <v/>
      </c>
      <c r="N3593" s="21" t="n"/>
    </row>
    <row r="3594">
      <c r="A3594" s="295" t="n"/>
      <c r="B3594" s="14" t="n"/>
      <c r="C3594" s="15" t="n"/>
      <c r="D3594" s="15" t="n"/>
      <c r="E3594" s="15">
        <f>D3591*Setup!$B$5</f>
        <v/>
      </c>
      <c r="F3594" s="15">
        <f>D3591-E3591</f>
        <v/>
      </c>
      <c r="G3594" s="15" t="n"/>
      <c r="H3594" s="15" t="n"/>
      <c r="I3594" s="15" t="n"/>
      <c r="J3594" s="15">
        <f>C3591+F3591+G3591-I3591</f>
        <v/>
      </c>
      <c r="K3594" s="15" t="n"/>
      <c r="L3594" s="15">
        <f>K3591*Setup!$B$6</f>
        <v/>
      </c>
      <c r="M3594" s="15">
        <f>J3591-L3591</f>
        <v/>
      </c>
      <c r="N3594" s="21" t="n"/>
    </row>
    <row r="3595">
      <c r="A3595" s="295" t="n"/>
      <c r="B3595" s="14" t="n"/>
      <c r="C3595" s="15" t="n"/>
      <c r="D3595" s="15" t="n"/>
      <c r="E3595" s="15">
        <f>D3592*Setup!$B$5</f>
        <v/>
      </c>
      <c r="F3595" s="15">
        <f>D3592-E3592</f>
        <v/>
      </c>
      <c r="G3595" s="15" t="n"/>
      <c r="H3595" s="15" t="n"/>
      <c r="I3595" s="15" t="n"/>
      <c r="J3595" s="15">
        <f>C3592+F3592+G3592-I3592</f>
        <v/>
      </c>
      <c r="K3595" s="15" t="n"/>
      <c r="L3595" s="15">
        <f>K3592*Setup!$B$6</f>
        <v/>
      </c>
      <c r="M3595" s="15">
        <f>J3592-L3592</f>
        <v/>
      </c>
      <c r="N3595" s="21" t="n"/>
    </row>
    <row r="3596">
      <c r="A3596" s="295" t="n"/>
      <c r="B3596" s="14" t="n"/>
      <c r="C3596" s="15" t="n"/>
      <c r="D3596" s="15" t="n"/>
      <c r="E3596" s="15">
        <f>D3593*Setup!$B$5</f>
        <v/>
      </c>
      <c r="F3596" s="15">
        <f>D3593-E3593</f>
        <v/>
      </c>
      <c r="G3596" s="15" t="n"/>
      <c r="H3596" s="15" t="n"/>
      <c r="I3596" s="15" t="n"/>
      <c r="J3596" s="15">
        <f>C3593+F3593+G3593-I3593</f>
        <v/>
      </c>
      <c r="K3596" s="15" t="n"/>
      <c r="L3596" s="15">
        <f>K3593*Setup!$B$6</f>
        <v/>
      </c>
      <c r="M3596" s="15">
        <f>J3593-L3593</f>
        <v/>
      </c>
      <c r="N3596" s="21" t="n"/>
    </row>
    <row r="3597">
      <c r="A3597" s="295" t="n"/>
      <c r="B3597" s="14" t="n"/>
      <c r="C3597" s="15" t="n"/>
      <c r="D3597" s="15" t="n"/>
      <c r="E3597" s="15">
        <f>D3594*Setup!$B$5</f>
        <v/>
      </c>
      <c r="F3597" s="15">
        <f>D3594-E3594</f>
        <v/>
      </c>
      <c r="G3597" s="15" t="n"/>
      <c r="H3597" s="15" t="n"/>
      <c r="I3597" s="15" t="n"/>
      <c r="J3597" s="15">
        <f>C3594+F3594+G3594-I3594</f>
        <v/>
      </c>
      <c r="K3597" s="15" t="n"/>
      <c r="L3597" s="15">
        <f>K3594*Setup!$B$6</f>
        <v/>
      </c>
      <c r="M3597" s="15">
        <f>J3594-L3594</f>
        <v/>
      </c>
      <c r="N3597" s="21" t="n"/>
    </row>
    <row r="3598">
      <c r="A3598" s="295" t="n"/>
      <c r="B3598" s="14" t="n"/>
      <c r="C3598" s="15" t="n"/>
      <c r="D3598" s="15" t="n"/>
      <c r="E3598" s="15">
        <f>D3595*Setup!$B$5</f>
        <v/>
      </c>
      <c r="F3598" s="15">
        <f>D3595-E3595</f>
        <v/>
      </c>
      <c r="G3598" s="15" t="n"/>
      <c r="H3598" s="15" t="n"/>
      <c r="I3598" s="15" t="n"/>
      <c r="J3598" s="15">
        <f>C3595+F3595+G3595-I3595</f>
        <v/>
      </c>
      <c r="K3598" s="15" t="n"/>
      <c r="L3598" s="15">
        <f>K3595*Setup!$B$6</f>
        <v/>
      </c>
      <c r="M3598" s="15">
        <f>J3595-L3595</f>
        <v/>
      </c>
      <c r="N3598" s="21" t="n"/>
    </row>
    <row r="3599">
      <c r="A3599" s="295" t="n"/>
      <c r="B3599" s="14" t="n"/>
      <c r="C3599" s="15" t="n"/>
      <c r="D3599" s="15" t="n"/>
      <c r="E3599" s="15">
        <f>D3596*Setup!$B$5</f>
        <v/>
      </c>
      <c r="F3599" s="15">
        <f>D3596-E3596</f>
        <v/>
      </c>
      <c r="G3599" s="15" t="n"/>
      <c r="H3599" s="15" t="n"/>
      <c r="I3599" s="15" t="n"/>
      <c r="J3599" s="15">
        <f>C3596+F3596+G3596-I3596</f>
        <v/>
      </c>
      <c r="K3599" s="15" t="n"/>
      <c r="L3599" s="15">
        <f>K3596*Setup!$B$6</f>
        <v/>
      </c>
      <c r="M3599" s="15">
        <f>J3596-L3596</f>
        <v/>
      </c>
      <c r="N3599" s="21" t="n"/>
    </row>
    <row r="3600">
      <c r="A3600" s="295" t="n"/>
      <c r="B3600" s="14" t="n"/>
      <c r="C3600" s="15" t="n"/>
      <c r="D3600" s="15" t="n"/>
      <c r="E3600" s="15">
        <f>D3597*Setup!$B$5</f>
        <v/>
      </c>
      <c r="F3600" s="15">
        <f>D3597-E3597</f>
        <v/>
      </c>
      <c r="G3600" s="15" t="n"/>
      <c r="H3600" s="15" t="n"/>
      <c r="I3600" s="15" t="n"/>
      <c r="J3600" s="15">
        <f>C3597+F3597+G3597-I3597</f>
        <v/>
      </c>
      <c r="K3600" s="15" t="n"/>
      <c r="L3600" s="15">
        <f>K3597*Setup!$B$6</f>
        <v/>
      </c>
      <c r="M3600" s="15">
        <f>J3597-L3597</f>
        <v/>
      </c>
      <c r="N3600" s="21" t="n"/>
    </row>
    <row r="3601">
      <c r="A3601" s="295" t="n"/>
      <c r="B3601" s="14" t="n"/>
      <c r="C3601" s="15" t="n"/>
      <c r="D3601" s="15" t="n"/>
      <c r="E3601" s="15">
        <f>D3598*Setup!$B$5</f>
        <v/>
      </c>
      <c r="F3601" s="15">
        <f>D3598-E3598</f>
        <v/>
      </c>
      <c r="G3601" s="15" t="n"/>
      <c r="H3601" s="15" t="n"/>
      <c r="I3601" s="15" t="n"/>
      <c r="J3601" s="15">
        <f>C3598+F3598+G3598-I3598</f>
        <v/>
      </c>
      <c r="K3601" s="15" t="n"/>
      <c r="L3601" s="15">
        <f>K3598*Setup!$B$6</f>
        <v/>
      </c>
      <c r="M3601" s="15">
        <f>J3598-L3598</f>
        <v/>
      </c>
      <c r="N3601" s="21" t="n"/>
    </row>
    <row r="3602">
      <c r="A3602" s="295" t="n"/>
      <c r="B3602" s="14" t="n"/>
      <c r="C3602" s="15" t="n"/>
      <c r="D3602" s="15" t="n"/>
      <c r="E3602" s="15">
        <f>D3599*Setup!$B$5</f>
        <v/>
      </c>
      <c r="F3602" s="15">
        <f>D3599-E3599</f>
        <v/>
      </c>
      <c r="G3602" s="15" t="n"/>
      <c r="H3602" s="15" t="n"/>
      <c r="I3602" s="15" t="n"/>
      <c r="J3602" s="15">
        <f>C3599+F3599+G3599-I3599</f>
        <v/>
      </c>
      <c r="K3602" s="15" t="n"/>
      <c r="L3602" s="15">
        <f>K3599*Setup!$B$6</f>
        <v/>
      </c>
      <c r="M3602" s="15">
        <f>J3599-L3599</f>
        <v/>
      </c>
      <c r="N3602" s="21" t="n"/>
    </row>
    <row r="3603">
      <c r="A3603" s="295" t="n"/>
      <c r="B3603" s="14" t="n"/>
      <c r="C3603" s="15" t="n"/>
      <c r="D3603" s="15" t="n"/>
      <c r="E3603" s="15">
        <f>D3600*Setup!$B$5</f>
        <v/>
      </c>
      <c r="F3603" s="15">
        <f>D3600-E3600</f>
        <v/>
      </c>
      <c r="G3603" s="15" t="n"/>
      <c r="H3603" s="15" t="n"/>
      <c r="I3603" s="15" t="n"/>
      <c r="J3603" s="15">
        <f>C3600+F3600+G3600-I3600</f>
        <v/>
      </c>
      <c r="K3603" s="15" t="n"/>
      <c r="L3603" s="15">
        <f>K3600*Setup!$B$6</f>
        <v/>
      </c>
      <c r="M3603" s="15">
        <f>J3600-L3600</f>
        <v/>
      </c>
      <c r="N3603" s="21" t="n"/>
    </row>
    <row r="3604">
      <c r="A3604" s="295" t="n"/>
      <c r="B3604" s="14" t="n"/>
      <c r="C3604" s="15" t="n"/>
      <c r="D3604" s="15" t="n"/>
      <c r="E3604" s="15">
        <f>D3601*Setup!$B$5</f>
        <v/>
      </c>
      <c r="F3604" s="15">
        <f>D3601-E3601</f>
        <v/>
      </c>
      <c r="G3604" s="15" t="n"/>
      <c r="H3604" s="15" t="n"/>
      <c r="I3604" s="15" t="n"/>
      <c r="J3604" s="15">
        <f>C3601+F3601+G3601-I3601</f>
        <v/>
      </c>
      <c r="K3604" s="15" t="n"/>
      <c r="L3604" s="15">
        <f>K3601*Setup!$B$6</f>
        <v/>
      </c>
      <c r="M3604" s="15">
        <f>J3601-L3601</f>
        <v/>
      </c>
      <c r="N3604" s="21" t="n"/>
    </row>
    <row r="3605">
      <c r="A3605" s="295" t="n"/>
      <c r="B3605" s="14" t="n"/>
      <c r="C3605" s="15" t="n"/>
      <c r="D3605" s="15" t="n"/>
      <c r="E3605" s="15">
        <f>D3602*Setup!$B$5</f>
        <v/>
      </c>
      <c r="F3605" s="15">
        <f>D3602-E3602</f>
        <v/>
      </c>
      <c r="G3605" s="15" t="n"/>
      <c r="H3605" s="15" t="n"/>
      <c r="I3605" s="15" t="n"/>
      <c r="J3605" s="15">
        <f>C3602+F3602+G3602-I3602</f>
        <v/>
      </c>
      <c r="K3605" s="15" t="n"/>
      <c r="L3605" s="15">
        <f>K3602*Setup!$B$6</f>
        <v/>
      </c>
      <c r="M3605" s="15">
        <f>J3602-L3602</f>
        <v/>
      </c>
      <c r="N3605" s="21" t="n"/>
    </row>
    <row r="3606">
      <c r="A3606" s="295" t="n"/>
      <c r="B3606" s="14" t="n"/>
      <c r="C3606" s="15" t="n"/>
      <c r="D3606" s="15" t="n"/>
      <c r="E3606" s="15">
        <f>D3603*Setup!$B$5</f>
        <v/>
      </c>
      <c r="F3606" s="15">
        <f>D3603-E3603</f>
        <v/>
      </c>
      <c r="G3606" s="15" t="n"/>
      <c r="H3606" s="15" t="n"/>
      <c r="I3606" s="15" t="n"/>
      <c r="J3606" s="15">
        <f>C3603+F3603+G3603-I3603</f>
        <v/>
      </c>
      <c r="K3606" s="15" t="n"/>
      <c r="L3606" s="15">
        <f>K3603*Setup!$B$6</f>
        <v/>
      </c>
      <c r="M3606" s="15">
        <f>J3603-L3603</f>
        <v/>
      </c>
      <c r="N3606" s="21" t="n"/>
    </row>
    <row r="3607">
      <c r="A3607" s="295" t="n"/>
      <c r="B3607" s="14" t="n"/>
      <c r="C3607" s="15" t="n"/>
      <c r="D3607" s="15" t="n"/>
      <c r="E3607" s="15">
        <f>D3604*Setup!$B$5</f>
        <v/>
      </c>
      <c r="F3607" s="15">
        <f>D3604-E3604</f>
        <v/>
      </c>
      <c r="G3607" s="15" t="n"/>
      <c r="H3607" s="15" t="n"/>
      <c r="I3607" s="15" t="n"/>
      <c r="J3607" s="15">
        <f>C3604+F3604+G3604-I3604</f>
        <v/>
      </c>
      <c r="K3607" s="15" t="n"/>
      <c r="L3607" s="15">
        <f>K3604*Setup!$B$6</f>
        <v/>
      </c>
      <c r="M3607" s="15">
        <f>J3604-L3604</f>
        <v/>
      </c>
      <c r="N3607" s="21" t="n"/>
    </row>
    <row r="3608">
      <c r="A3608" s="295" t="n"/>
      <c r="B3608" s="14" t="n"/>
      <c r="C3608" s="15" t="n"/>
      <c r="D3608" s="15" t="n"/>
      <c r="E3608" s="15">
        <f>D3605*Setup!$B$5</f>
        <v/>
      </c>
      <c r="F3608" s="15">
        <f>D3605-E3605</f>
        <v/>
      </c>
      <c r="G3608" s="15" t="n"/>
      <c r="H3608" s="15" t="n"/>
      <c r="I3608" s="15" t="n"/>
      <c r="J3608" s="15">
        <f>C3605+F3605+G3605-I3605</f>
        <v/>
      </c>
      <c r="K3608" s="15" t="n"/>
      <c r="L3608" s="15">
        <f>K3605*Setup!$B$6</f>
        <v/>
      </c>
      <c r="M3608" s="15">
        <f>J3605-L3605</f>
        <v/>
      </c>
      <c r="N3608" s="21" t="n"/>
    </row>
    <row r="3609">
      <c r="A3609" s="295" t="n"/>
      <c r="B3609" s="14" t="n"/>
      <c r="C3609" s="15" t="n"/>
      <c r="D3609" s="15" t="n"/>
      <c r="E3609" s="15">
        <f>D3606*Setup!$B$5</f>
        <v/>
      </c>
      <c r="F3609" s="15">
        <f>D3606-E3606</f>
        <v/>
      </c>
      <c r="G3609" s="15" t="n"/>
      <c r="H3609" s="15" t="n"/>
      <c r="I3609" s="15" t="n"/>
      <c r="J3609" s="15">
        <f>C3606+F3606+G3606-I3606</f>
        <v/>
      </c>
      <c r="K3609" s="15" t="n"/>
      <c r="L3609" s="15">
        <f>K3606*Setup!$B$6</f>
        <v/>
      </c>
      <c r="M3609" s="15">
        <f>J3606-L3606</f>
        <v/>
      </c>
      <c r="N3609" s="21" t="n"/>
    </row>
    <row r="3610">
      <c r="A3610" s="295" t="n"/>
      <c r="B3610" s="14" t="n"/>
      <c r="C3610" s="15" t="n"/>
      <c r="D3610" s="15" t="n"/>
      <c r="E3610" s="15">
        <f>D3607*Setup!$B$5</f>
        <v/>
      </c>
      <c r="F3610" s="15">
        <f>D3607-E3607</f>
        <v/>
      </c>
      <c r="G3610" s="15" t="n"/>
      <c r="H3610" s="15" t="n"/>
      <c r="I3610" s="15" t="n"/>
      <c r="J3610" s="15">
        <f>C3607+F3607+G3607-I3607</f>
        <v/>
      </c>
      <c r="K3610" s="15" t="n"/>
      <c r="L3610" s="15">
        <f>K3607*Setup!$B$6</f>
        <v/>
      </c>
      <c r="M3610" s="15">
        <f>J3607-L3607</f>
        <v/>
      </c>
      <c r="N3610" s="21" t="n"/>
    </row>
    <row r="3611">
      <c r="A3611" s="295" t="n"/>
      <c r="B3611" s="14" t="n"/>
      <c r="C3611" s="15" t="n"/>
      <c r="D3611" s="15" t="n"/>
      <c r="E3611" s="15">
        <f>D3608*Setup!$B$5</f>
        <v/>
      </c>
      <c r="F3611" s="15">
        <f>D3608-E3608</f>
        <v/>
      </c>
      <c r="G3611" s="15" t="n"/>
      <c r="H3611" s="15" t="n"/>
      <c r="I3611" s="15" t="n"/>
      <c r="J3611" s="15">
        <f>C3608+F3608+G3608-I3608</f>
        <v/>
      </c>
      <c r="K3611" s="15" t="n"/>
      <c r="L3611" s="15">
        <f>K3608*Setup!$B$6</f>
        <v/>
      </c>
      <c r="M3611" s="15">
        <f>J3608-L3608</f>
        <v/>
      </c>
      <c r="N3611" s="21" t="n"/>
    </row>
    <row r="3612">
      <c r="A3612" s="295" t="n"/>
      <c r="B3612" s="14" t="n"/>
      <c r="C3612" s="15" t="n"/>
      <c r="D3612" s="15" t="n"/>
      <c r="E3612" s="15">
        <f>D3609*Setup!$B$5</f>
        <v/>
      </c>
      <c r="F3612" s="15">
        <f>D3609-E3609</f>
        <v/>
      </c>
      <c r="G3612" s="15" t="n"/>
      <c r="H3612" s="15" t="n"/>
      <c r="I3612" s="15" t="n"/>
      <c r="J3612" s="15">
        <f>C3609+F3609+G3609-I3609</f>
        <v/>
      </c>
      <c r="K3612" s="15" t="n"/>
      <c r="L3612" s="15">
        <f>K3609*Setup!$B$6</f>
        <v/>
      </c>
      <c r="M3612" s="15">
        <f>J3609-L3609</f>
        <v/>
      </c>
      <c r="N3612" s="21" t="n"/>
    </row>
    <row r="3613">
      <c r="A3613" s="295" t="n"/>
      <c r="B3613" s="14" t="n"/>
      <c r="C3613" s="15" t="n"/>
      <c r="D3613" s="15" t="n"/>
      <c r="E3613" s="15">
        <f>D3610*Setup!$B$5</f>
        <v/>
      </c>
      <c r="F3613" s="15">
        <f>D3610-E3610</f>
        <v/>
      </c>
      <c r="G3613" s="15" t="n"/>
      <c r="H3613" s="15" t="n"/>
      <c r="I3613" s="15" t="n"/>
      <c r="J3613" s="15">
        <f>C3610+F3610+G3610-I3610</f>
        <v/>
      </c>
      <c r="K3613" s="15" t="n"/>
      <c r="L3613" s="15">
        <f>K3610*Setup!$B$6</f>
        <v/>
      </c>
      <c r="M3613" s="15">
        <f>J3610-L3610</f>
        <v/>
      </c>
      <c r="N3613" s="21" t="n"/>
    </row>
    <row r="3614">
      <c r="A3614" s="295" t="n"/>
      <c r="B3614" s="14" t="n"/>
      <c r="C3614" s="15" t="n"/>
      <c r="D3614" s="15" t="n"/>
      <c r="E3614" s="15">
        <f>D3611*Setup!$B$5</f>
        <v/>
      </c>
      <c r="F3614" s="15">
        <f>D3611-E3611</f>
        <v/>
      </c>
      <c r="G3614" s="15" t="n"/>
      <c r="H3614" s="15" t="n"/>
      <c r="I3614" s="15" t="n"/>
      <c r="J3614" s="15">
        <f>C3611+F3611+G3611-I3611</f>
        <v/>
      </c>
      <c r="K3614" s="15" t="n"/>
      <c r="L3614" s="15">
        <f>K3611*Setup!$B$6</f>
        <v/>
      </c>
      <c r="M3614" s="15">
        <f>J3611-L3611</f>
        <v/>
      </c>
      <c r="N3614" s="21" t="n"/>
    </row>
    <row r="3615">
      <c r="A3615" s="295" t="n"/>
      <c r="B3615" s="14" t="n"/>
      <c r="C3615" s="15" t="n"/>
      <c r="D3615" s="15" t="n"/>
      <c r="E3615" s="15">
        <f>D3612*Setup!$B$5</f>
        <v/>
      </c>
      <c r="F3615" s="15">
        <f>D3612-E3612</f>
        <v/>
      </c>
      <c r="G3615" s="15" t="n"/>
      <c r="H3615" s="15" t="n"/>
      <c r="I3615" s="15" t="n"/>
      <c r="J3615" s="15">
        <f>C3612+F3612+G3612-I3612</f>
        <v/>
      </c>
      <c r="K3615" s="15" t="n"/>
      <c r="L3615" s="15">
        <f>K3612*Setup!$B$6</f>
        <v/>
      </c>
      <c r="M3615" s="15">
        <f>J3612-L3612</f>
        <v/>
      </c>
      <c r="N3615" s="21" t="n"/>
    </row>
    <row r="3616">
      <c r="A3616" s="295" t="n"/>
      <c r="B3616" s="14" t="n"/>
      <c r="C3616" s="15" t="n"/>
      <c r="D3616" s="15" t="n"/>
      <c r="E3616" s="15">
        <f>D3613*Setup!$B$5</f>
        <v/>
      </c>
      <c r="F3616" s="15">
        <f>D3613-E3613</f>
        <v/>
      </c>
      <c r="G3616" s="15" t="n"/>
      <c r="H3616" s="15" t="n"/>
      <c r="I3616" s="15" t="n"/>
      <c r="J3616" s="15">
        <f>C3613+F3613+G3613-I3613</f>
        <v/>
      </c>
      <c r="K3616" s="15" t="n"/>
      <c r="L3616" s="15">
        <f>K3613*Setup!$B$6</f>
        <v/>
      </c>
      <c r="M3616" s="15">
        <f>J3613-L3613</f>
        <v/>
      </c>
      <c r="N3616" s="21" t="n"/>
    </row>
    <row r="3617">
      <c r="A3617" s="295" t="n"/>
      <c r="B3617" s="14" t="n"/>
      <c r="C3617" s="15" t="n"/>
      <c r="D3617" s="15" t="n"/>
      <c r="E3617" s="15">
        <f>D3614*Setup!$B$5</f>
        <v/>
      </c>
      <c r="F3617" s="15">
        <f>D3614-E3614</f>
        <v/>
      </c>
      <c r="G3617" s="15" t="n"/>
      <c r="H3617" s="15" t="n"/>
      <c r="I3617" s="15" t="n"/>
      <c r="J3617" s="15">
        <f>C3614+F3614+G3614-I3614</f>
        <v/>
      </c>
      <c r="K3617" s="15" t="n"/>
      <c r="L3617" s="15">
        <f>K3614*Setup!$B$6</f>
        <v/>
      </c>
      <c r="M3617" s="15">
        <f>J3614-L3614</f>
        <v/>
      </c>
      <c r="N3617" s="21" t="n"/>
    </row>
    <row r="3618">
      <c r="A3618" s="295" t="n"/>
      <c r="B3618" s="14" t="n"/>
      <c r="C3618" s="15" t="n"/>
      <c r="D3618" s="15" t="n"/>
      <c r="E3618" s="15">
        <f>D3615*Setup!$B$5</f>
        <v/>
      </c>
      <c r="F3618" s="15">
        <f>D3615-E3615</f>
        <v/>
      </c>
      <c r="G3618" s="15" t="n"/>
      <c r="H3618" s="15" t="n"/>
      <c r="I3618" s="15" t="n"/>
      <c r="J3618" s="15">
        <f>C3615+F3615+G3615-I3615</f>
        <v/>
      </c>
      <c r="K3618" s="15" t="n"/>
      <c r="L3618" s="15">
        <f>K3615*Setup!$B$6</f>
        <v/>
      </c>
      <c r="M3618" s="15">
        <f>J3615-L3615</f>
        <v/>
      </c>
      <c r="N3618" s="21" t="n"/>
    </row>
    <row r="3619">
      <c r="A3619" s="295" t="n"/>
      <c r="B3619" s="14" t="n"/>
      <c r="C3619" s="15" t="n"/>
      <c r="D3619" s="15" t="n"/>
      <c r="E3619" s="15">
        <f>D3616*Setup!$B$5</f>
        <v/>
      </c>
      <c r="F3619" s="15">
        <f>D3616-E3616</f>
        <v/>
      </c>
      <c r="G3619" s="15" t="n"/>
      <c r="H3619" s="15" t="n"/>
      <c r="I3619" s="15" t="n"/>
      <c r="J3619" s="15">
        <f>C3616+F3616+G3616-I3616</f>
        <v/>
      </c>
      <c r="K3619" s="15" t="n"/>
      <c r="L3619" s="15">
        <f>K3616*Setup!$B$6</f>
        <v/>
      </c>
      <c r="M3619" s="15">
        <f>J3616-L3616</f>
        <v/>
      </c>
      <c r="N3619" s="21" t="n"/>
    </row>
    <row r="3620">
      <c r="A3620" s="295" t="n"/>
      <c r="B3620" s="14" t="n"/>
      <c r="C3620" s="15" t="n"/>
      <c r="D3620" s="15" t="n"/>
      <c r="E3620" s="15">
        <f>D3617*Setup!$B$5</f>
        <v/>
      </c>
      <c r="F3620" s="15">
        <f>D3617-E3617</f>
        <v/>
      </c>
      <c r="G3620" s="15" t="n"/>
      <c r="H3620" s="15" t="n"/>
      <c r="I3620" s="15" t="n"/>
      <c r="J3620" s="15">
        <f>C3617+F3617+G3617-I3617</f>
        <v/>
      </c>
      <c r="K3620" s="15" t="n"/>
      <c r="L3620" s="15">
        <f>K3617*Setup!$B$6</f>
        <v/>
      </c>
      <c r="M3620" s="15">
        <f>J3617-L3617</f>
        <v/>
      </c>
      <c r="N3620" s="21" t="n"/>
    </row>
    <row r="3621">
      <c r="A3621" s="295" t="n"/>
      <c r="B3621" s="14" t="n"/>
      <c r="C3621" s="15" t="n"/>
      <c r="D3621" s="15" t="n"/>
      <c r="E3621" s="15">
        <f>D3618*Setup!$B$5</f>
        <v/>
      </c>
      <c r="F3621" s="15">
        <f>D3618-E3618</f>
        <v/>
      </c>
      <c r="G3621" s="15" t="n"/>
      <c r="H3621" s="15" t="n"/>
      <c r="I3621" s="15" t="n"/>
      <c r="J3621" s="15">
        <f>C3618+F3618+G3618-I3618</f>
        <v/>
      </c>
      <c r="K3621" s="15" t="n"/>
      <c r="L3621" s="15">
        <f>K3618*Setup!$B$6</f>
        <v/>
      </c>
      <c r="M3621" s="15">
        <f>J3618-L3618</f>
        <v/>
      </c>
      <c r="N3621" s="21" t="n"/>
    </row>
    <row r="3622">
      <c r="A3622" s="295" t="n"/>
      <c r="B3622" s="14" t="n"/>
      <c r="C3622" s="15" t="n"/>
      <c r="D3622" s="15" t="n"/>
      <c r="E3622" s="15">
        <f>D3619*Setup!$B$5</f>
        <v/>
      </c>
      <c r="F3622" s="15">
        <f>D3619-E3619</f>
        <v/>
      </c>
      <c r="G3622" s="15" t="n"/>
      <c r="H3622" s="15" t="n"/>
      <c r="I3622" s="15" t="n"/>
      <c r="J3622" s="15">
        <f>C3619+F3619+G3619-I3619</f>
        <v/>
      </c>
      <c r="K3622" s="15" t="n"/>
      <c r="L3622" s="15">
        <f>K3619*Setup!$B$6</f>
        <v/>
      </c>
      <c r="M3622" s="15">
        <f>J3619-L3619</f>
        <v/>
      </c>
      <c r="N3622" s="21" t="n"/>
    </row>
    <row r="3623">
      <c r="A3623" s="295" t="n"/>
      <c r="B3623" s="14" t="n"/>
      <c r="C3623" s="15" t="n"/>
      <c r="D3623" s="15" t="n"/>
      <c r="E3623" s="15">
        <f>D3620*Setup!$B$5</f>
        <v/>
      </c>
      <c r="F3623" s="15">
        <f>D3620-E3620</f>
        <v/>
      </c>
      <c r="G3623" s="15" t="n"/>
      <c r="H3623" s="15" t="n"/>
      <c r="I3623" s="15" t="n"/>
      <c r="J3623" s="15">
        <f>C3620+F3620+G3620-I3620</f>
        <v/>
      </c>
      <c r="K3623" s="15" t="n"/>
      <c r="L3623" s="15">
        <f>K3620*Setup!$B$6</f>
        <v/>
      </c>
      <c r="M3623" s="15">
        <f>J3620-L3620</f>
        <v/>
      </c>
      <c r="N3623" s="21" t="n"/>
    </row>
    <row r="3624">
      <c r="A3624" s="295" t="n"/>
      <c r="B3624" s="14" t="n"/>
      <c r="C3624" s="15" t="n"/>
      <c r="D3624" s="15" t="n"/>
      <c r="E3624" s="15">
        <f>D3621*Setup!$B$5</f>
        <v/>
      </c>
      <c r="F3624" s="15">
        <f>D3621-E3621</f>
        <v/>
      </c>
      <c r="G3624" s="15" t="n"/>
      <c r="H3624" s="15" t="n"/>
      <c r="I3624" s="15" t="n"/>
      <c r="J3624" s="15">
        <f>C3621+F3621+G3621-I3621</f>
        <v/>
      </c>
      <c r="K3624" s="15" t="n"/>
      <c r="L3624" s="15">
        <f>K3621*Setup!$B$6</f>
        <v/>
      </c>
      <c r="M3624" s="15">
        <f>J3621-L3621</f>
        <v/>
      </c>
      <c r="N3624" s="21" t="n"/>
    </row>
    <row r="3625">
      <c r="A3625" s="295" t="n"/>
      <c r="B3625" s="14" t="n"/>
      <c r="C3625" s="15" t="n"/>
      <c r="D3625" s="15" t="n"/>
      <c r="E3625" s="15">
        <f>D3622*Setup!$B$5</f>
        <v/>
      </c>
      <c r="F3625" s="15">
        <f>D3622-E3622</f>
        <v/>
      </c>
      <c r="G3625" s="15" t="n"/>
      <c r="H3625" s="15" t="n"/>
      <c r="I3625" s="15" t="n"/>
      <c r="J3625" s="15">
        <f>C3622+F3622+G3622-I3622</f>
        <v/>
      </c>
      <c r="K3625" s="15" t="n"/>
      <c r="L3625" s="15">
        <f>K3622*Setup!$B$6</f>
        <v/>
      </c>
      <c r="M3625" s="15">
        <f>J3622-L3622</f>
        <v/>
      </c>
      <c r="N3625" s="21" t="n"/>
    </row>
    <row r="3626">
      <c r="A3626" s="295" t="n"/>
      <c r="B3626" s="14" t="n"/>
      <c r="C3626" s="15" t="n"/>
      <c r="D3626" s="15" t="n"/>
      <c r="E3626" s="15">
        <f>D3623*Setup!$B$5</f>
        <v/>
      </c>
      <c r="F3626" s="15">
        <f>D3623-E3623</f>
        <v/>
      </c>
      <c r="G3626" s="15" t="n"/>
      <c r="H3626" s="15" t="n"/>
      <c r="I3626" s="15" t="n"/>
      <c r="J3626" s="15">
        <f>C3623+F3623+G3623-I3623</f>
        <v/>
      </c>
      <c r="K3626" s="15" t="n"/>
      <c r="L3626" s="15">
        <f>K3623*Setup!$B$6</f>
        <v/>
      </c>
      <c r="M3626" s="15">
        <f>J3623-L3623</f>
        <v/>
      </c>
      <c r="N3626" s="21" t="n"/>
    </row>
    <row r="3627">
      <c r="A3627" s="295" t="n"/>
      <c r="B3627" s="14" t="n"/>
      <c r="C3627" s="15" t="n"/>
      <c r="D3627" s="15" t="n"/>
      <c r="E3627" s="15">
        <f>D3624*Setup!$B$5</f>
        <v/>
      </c>
      <c r="F3627" s="15">
        <f>D3624-E3624</f>
        <v/>
      </c>
      <c r="G3627" s="15" t="n"/>
      <c r="H3627" s="15" t="n"/>
      <c r="I3627" s="15" t="n"/>
      <c r="J3627" s="15">
        <f>C3624+F3624+G3624-I3624</f>
        <v/>
      </c>
      <c r="K3627" s="15" t="n"/>
      <c r="L3627" s="15">
        <f>K3624*Setup!$B$6</f>
        <v/>
      </c>
      <c r="M3627" s="15">
        <f>J3624-L3624</f>
        <v/>
      </c>
      <c r="N3627" s="21" t="n"/>
    </row>
    <row r="3628">
      <c r="A3628" s="295" t="n"/>
      <c r="B3628" s="14" t="n"/>
      <c r="C3628" s="15" t="n"/>
      <c r="D3628" s="15" t="n"/>
      <c r="E3628" s="15">
        <f>D3625*Setup!$B$5</f>
        <v/>
      </c>
      <c r="F3628" s="15">
        <f>D3625-E3625</f>
        <v/>
      </c>
      <c r="G3628" s="15" t="n"/>
      <c r="H3628" s="15" t="n"/>
      <c r="I3628" s="15" t="n"/>
      <c r="J3628" s="15">
        <f>C3625+F3625+G3625-I3625</f>
        <v/>
      </c>
      <c r="K3628" s="15" t="n"/>
      <c r="L3628" s="15">
        <f>K3625*Setup!$B$6</f>
        <v/>
      </c>
      <c r="M3628" s="15">
        <f>J3625-L3625</f>
        <v/>
      </c>
      <c r="N3628" s="21" t="n"/>
    </row>
    <row r="3629">
      <c r="A3629" s="295" t="n"/>
      <c r="B3629" s="14" t="n"/>
      <c r="C3629" s="15" t="n"/>
      <c r="D3629" s="15" t="n"/>
      <c r="E3629" s="15">
        <f>D3626*Setup!$B$5</f>
        <v/>
      </c>
      <c r="F3629" s="15">
        <f>D3626-E3626</f>
        <v/>
      </c>
      <c r="G3629" s="15" t="n"/>
      <c r="H3629" s="15" t="n"/>
      <c r="I3629" s="15" t="n"/>
      <c r="J3629" s="15">
        <f>C3626+F3626+G3626-I3626</f>
        <v/>
      </c>
      <c r="K3629" s="15" t="n"/>
      <c r="L3629" s="15">
        <f>K3626*Setup!$B$6</f>
        <v/>
      </c>
      <c r="M3629" s="15">
        <f>J3626-L3626</f>
        <v/>
      </c>
      <c r="N3629" s="21" t="n"/>
    </row>
    <row r="3630">
      <c r="A3630" s="295" t="n"/>
      <c r="B3630" s="14" t="n"/>
      <c r="C3630" s="15" t="n"/>
      <c r="D3630" s="15" t="n"/>
      <c r="E3630" s="15">
        <f>D3627*Setup!$B$5</f>
        <v/>
      </c>
      <c r="F3630" s="15">
        <f>D3627-E3627</f>
        <v/>
      </c>
      <c r="G3630" s="15" t="n"/>
      <c r="H3630" s="15" t="n"/>
      <c r="I3630" s="15" t="n"/>
      <c r="J3630" s="15">
        <f>C3627+F3627+G3627-I3627</f>
        <v/>
      </c>
      <c r="K3630" s="15" t="n"/>
      <c r="L3630" s="15">
        <f>K3627*Setup!$B$6</f>
        <v/>
      </c>
      <c r="M3630" s="15">
        <f>J3627-L3627</f>
        <v/>
      </c>
      <c r="N3630" s="21" t="n"/>
    </row>
    <row r="3631">
      <c r="A3631" s="295" t="n"/>
      <c r="B3631" s="14" t="n"/>
      <c r="C3631" s="15" t="n"/>
      <c r="D3631" s="15" t="n"/>
      <c r="E3631" s="15">
        <f>D3628*Setup!$B$5</f>
        <v/>
      </c>
      <c r="F3631" s="15">
        <f>D3628-E3628</f>
        <v/>
      </c>
      <c r="G3631" s="15" t="n"/>
      <c r="H3631" s="15" t="n"/>
      <c r="I3631" s="15" t="n"/>
      <c r="J3631" s="15">
        <f>C3628+F3628+G3628-I3628</f>
        <v/>
      </c>
      <c r="K3631" s="15" t="n"/>
      <c r="L3631" s="15">
        <f>K3628*Setup!$B$6</f>
        <v/>
      </c>
      <c r="M3631" s="15">
        <f>J3628-L3628</f>
        <v/>
      </c>
      <c r="N3631" s="21" t="n"/>
    </row>
    <row r="3632">
      <c r="A3632" s="295" t="n"/>
      <c r="B3632" s="14" t="n"/>
      <c r="C3632" s="15" t="n"/>
      <c r="D3632" s="15" t="n"/>
      <c r="E3632" s="15">
        <f>D3629*Setup!$B$5</f>
        <v/>
      </c>
      <c r="F3632" s="15">
        <f>D3629-E3629</f>
        <v/>
      </c>
      <c r="G3632" s="15" t="n"/>
      <c r="H3632" s="15" t="n"/>
      <c r="I3632" s="15" t="n"/>
      <c r="J3632" s="15">
        <f>C3629+F3629+G3629-I3629</f>
        <v/>
      </c>
      <c r="K3632" s="15" t="n"/>
      <c r="L3632" s="15">
        <f>K3629*Setup!$B$6</f>
        <v/>
      </c>
      <c r="M3632" s="15">
        <f>J3629-L3629</f>
        <v/>
      </c>
      <c r="N3632" s="21" t="n"/>
    </row>
    <row r="3633">
      <c r="A3633" s="295" t="n"/>
      <c r="B3633" s="14" t="n"/>
      <c r="C3633" s="15" t="n"/>
      <c r="D3633" s="15" t="n"/>
      <c r="E3633" s="15">
        <f>D3630*Setup!$B$5</f>
        <v/>
      </c>
      <c r="F3633" s="15">
        <f>D3630-E3630</f>
        <v/>
      </c>
      <c r="G3633" s="15" t="n"/>
      <c r="H3633" s="15" t="n"/>
      <c r="I3633" s="15" t="n"/>
      <c r="J3633" s="15">
        <f>C3630+F3630+G3630-I3630</f>
        <v/>
      </c>
      <c r="K3633" s="15" t="n"/>
      <c r="L3633" s="15">
        <f>K3630*Setup!$B$6</f>
        <v/>
      </c>
      <c r="M3633" s="15">
        <f>J3630-L3630</f>
        <v/>
      </c>
      <c r="N3633" s="21" t="n"/>
    </row>
    <row r="3634">
      <c r="A3634" s="295" t="n"/>
      <c r="B3634" s="14" t="n"/>
      <c r="C3634" s="15" t="n"/>
      <c r="D3634" s="15" t="n"/>
      <c r="E3634" s="15">
        <f>D3631*Setup!$B$5</f>
        <v/>
      </c>
      <c r="F3634" s="15">
        <f>D3631-E3631</f>
        <v/>
      </c>
      <c r="G3634" s="15" t="n"/>
      <c r="H3634" s="15" t="n"/>
      <c r="I3634" s="15" t="n"/>
      <c r="J3634" s="15">
        <f>C3631+F3631+G3631-I3631</f>
        <v/>
      </c>
      <c r="K3634" s="15" t="n"/>
      <c r="L3634" s="15">
        <f>K3631*Setup!$B$6</f>
        <v/>
      </c>
      <c r="M3634" s="15">
        <f>J3631-L3631</f>
        <v/>
      </c>
      <c r="N3634" s="21" t="n"/>
    </row>
    <row r="3635">
      <c r="A3635" s="295" t="n"/>
      <c r="B3635" s="14" t="n"/>
      <c r="C3635" s="15" t="n"/>
      <c r="D3635" s="15" t="n"/>
      <c r="E3635" s="15">
        <f>D3632*Setup!$B$5</f>
        <v/>
      </c>
      <c r="F3635" s="15">
        <f>D3632-E3632</f>
        <v/>
      </c>
      <c r="G3635" s="15" t="n"/>
      <c r="H3635" s="15" t="n"/>
      <c r="I3635" s="15" t="n"/>
      <c r="J3635" s="15">
        <f>C3632+F3632+G3632-I3632</f>
        <v/>
      </c>
      <c r="K3635" s="15" t="n"/>
      <c r="L3635" s="15">
        <f>K3632*Setup!$B$6</f>
        <v/>
      </c>
      <c r="M3635" s="15">
        <f>J3632-L3632</f>
        <v/>
      </c>
      <c r="N3635" s="21" t="n"/>
    </row>
    <row r="3636">
      <c r="A3636" s="295" t="n"/>
      <c r="B3636" s="14" t="n"/>
      <c r="C3636" s="15" t="n"/>
      <c r="D3636" s="15" t="n"/>
      <c r="E3636" s="15">
        <f>D3633*Setup!$B$5</f>
        <v/>
      </c>
      <c r="F3636" s="15">
        <f>D3633-E3633</f>
        <v/>
      </c>
      <c r="G3636" s="15" t="n"/>
      <c r="H3636" s="15" t="n"/>
      <c r="I3636" s="15" t="n"/>
      <c r="J3636" s="15">
        <f>C3633+F3633+G3633-I3633</f>
        <v/>
      </c>
      <c r="K3636" s="15" t="n"/>
      <c r="L3636" s="15">
        <f>K3633*Setup!$B$6</f>
        <v/>
      </c>
      <c r="M3636" s="15">
        <f>J3633-L3633</f>
        <v/>
      </c>
      <c r="N3636" s="21" t="n"/>
    </row>
    <row r="3637">
      <c r="A3637" s="295" t="n"/>
      <c r="B3637" s="14" t="n"/>
      <c r="C3637" s="15" t="n"/>
      <c r="D3637" s="15" t="n"/>
      <c r="E3637" s="15">
        <f>D3634*Setup!$B$5</f>
        <v/>
      </c>
      <c r="F3637" s="15">
        <f>D3634-E3634</f>
        <v/>
      </c>
      <c r="G3637" s="15" t="n"/>
      <c r="H3637" s="15" t="n"/>
      <c r="I3637" s="15" t="n"/>
      <c r="J3637" s="15">
        <f>C3634+F3634+G3634-I3634</f>
        <v/>
      </c>
      <c r="K3637" s="15" t="n"/>
      <c r="L3637" s="15">
        <f>K3634*Setup!$B$6</f>
        <v/>
      </c>
      <c r="M3637" s="15">
        <f>J3634-L3634</f>
        <v/>
      </c>
      <c r="N3637" s="21" t="n"/>
    </row>
    <row r="3638">
      <c r="A3638" s="295" t="n"/>
      <c r="B3638" s="14" t="n"/>
      <c r="C3638" s="15" t="n"/>
      <c r="D3638" s="15" t="n"/>
      <c r="E3638" s="15">
        <f>D3635*Setup!$B$5</f>
        <v/>
      </c>
      <c r="F3638" s="15">
        <f>D3635-E3635</f>
        <v/>
      </c>
      <c r="G3638" s="15" t="n"/>
      <c r="H3638" s="15" t="n"/>
      <c r="I3638" s="15" t="n"/>
      <c r="J3638" s="15">
        <f>C3635+F3635+G3635-I3635</f>
        <v/>
      </c>
      <c r="K3638" s="15" t="n"/>
      <c r="L3638" s="15">
        <f>K3635*Setup!$B$6</f>
        <v/>
      </c>
      <c r="M3638" s="15">
        <f>J3635-L3635</f>
        <v/>
      </c>
      <c r="N3638" s="21" t="n"/>
    </row>
    <row r="3639">
      <c r="A3639" s="295" t="n"/>
      <c r="B3639" s="14" t="n"/>
      <c r="C3639" s="15" t="n"/>
      <c r="D3639" s="15" t="n"/>
      <c r="E3639" s="15">
        <f>D3636*Setup!$B$5</f>
        <v/>
      </c>
      <c r="F3639" s="15">
        <f>D3636-E3636</f>
        <v/>
      </c>
      <c r="G3639" s="15" t="n"/>
      <c r="H3639" s="15" t="n"/>
      <c r="I3639" s="15" t="n"/>
      <c r="J3639" s="15">
        <f>C3636+F3636+G3636-I3636</f>
        <v/>
      </c>
      <c r="K3639" s="15" t="n"/>
      <c r="L3639" s="15">
        <f>K3636*Setup!$B$6</f>
        <v/>
      </c>
      <c r="M3639" s="15">
        <f>J3636-L3636</f>
        <v/>
      </c>
      <c r="N3639" s="21" t="n"/>
    </row>
    <row r="3640">
      <c r="A3640" s="295" t="n"/>
      <c r="B3640" s="14" t="n"/>
      <c r="C3640" s="15" t="n"/>
      <c r="D3640" s="15" t="n"/>
      <c r="E3640" s="15">
        <f>D3637*Setup!$B$5</f>
        <v/>
      </c>
      <c r="F3640" s="15">
        <f>D3637-E3637</f>
        <v/>
      </c>
      <c r="G3640" s="15" t="n"/>
      <c r="H3640" s="15" t="n"/>
      <c r="I3640" s="15" t="n"/>
      <c r="J3640" s="15">
        <f>C3637+F3637+G3637-I3637</f>
        <v/>
      </c>
      <c r="K3640" s="15" t="n"/>
      <c r="L3640" s="15">
        <f>K3637*Setup!$B$6</f>
        <v/>
      </c>
      <c r="M3640" s="15">
        <f>J3637-L3637</f>
        <v/>
      </c>
      <c r="N3640" s="21" t="n"/>
    </row>
    <row r="3641">
      <c r="A3641" s="295" t="n"/>
      <c r="B3641" s="14" t="n"/>
      <c r="C3641" s="15" t="n"/>
      <c r="D3641" s="15" t="n"/>
      <c r="E3641" s="15">
        <f>D3638*Setup!$B$5</f>
        <v/>
      </c>
      <c r="F3641" s="15">
        <f>D3638-E3638</f>
        <v/>
      </c>
      <c r="G3641" s="15" t="n"/>
      <c r="H3641" s="15" t="n"/>
      <c r="I3641" s="15" t="n"/>
      <c r="J3641" s="15">
        <f>C3638+F3638+G3638-I3638</f>
        <v/>
      </c>
      <c r="K3641" s="15" t="n"/>
      <c r="L3641" s="15">
        <f>K3638*Setup!$B$6</f>
        <v/>
      </c>
      <c r="M3641" s="15">
        <f>J3638-L3638</f>
        <v/>
      </c>
      <c r="N3641" s="21" t="n"/>
    </row>
    <row r="3642">
      <c r="A3642" s="295" t="n"/>
      <c r="B3642" s="14" t="n"/>
      <c r="C3642" s="15" t="n"/>
      <c r="D3642" s="15" t="n"/>
      <c r="E3642" s="15">
        <f>D3639*Setup!$B$5</f>
        <v/>
      </c>
      <c r="F3642" s="15">
        <f>D3639-E3639</f>
        <v/>
      </c>
      <c r="G3642" s="15" t="n"/>
      <c r="H3642" s="15" t="n"/>
      <c r="I3642" s="15" t="n"/>
      <c r="J3642" s="15">
        <f>C3639+F3639+G3639-I3639</f>
        <v/>
      </c>
      <c r="K3642" s="15" t="n"/>
      <c r="L3642" s="15">
        <f>K3639*Setup!$B$6</f>
        <v/>
      </c>
      <c r="M3642" s="15">
        <f>J3639-L3639</f>
        <v/>
      </c>
      <c r="N3642" s="21" t="n"/>
    </row>
    <row r="3643">
      <c r="A3643" s="295" t="n"/>
      <c r="B3643" s="14" t="n"/>
      <c r="C3643" s="15" t="n"/>
      <c r="D3643" s="15" t="n"/>
      <c r="E3643" s="15">
        <f>D3640*Setup!$B$5</f>
        <v/>
      </c>
      <c r="F3643" s="15">
        <f>D3640-E3640</f>
        <v/>
      </c>
      <c r="G3643" s="15" t="n"/>
      <c r="H3643" s="15" t="n"/>
      <c r="I3643" s="15" t="n"/>
      <c r="J3643" s="15">
        <f>C3640+F3640+G3640-I3640</f>
        <v/>
      </c>
      <c r="K3643" s="15" t="n"/>
      <c r="L3643" s="15">
        <f>K3640*Setup!$B$6</f>
        <v/>
      </c>
      <c r="M3643" s="15">
        <f>J3640-L3640</f>
        <v/>
      </c>
      <c r="N3643" s="21" t="n"/>
    </row>
    <row r="3644">
      <c r="A3644" s="295" t="n"/>
      <c r="B3644" s="14" t="n"/>
      <c r="C3644" s="15" t="n"/>
      <c r="D3644" s="15" t="n"/>
      <c r="E3644" s="15">
        <f>D3641*Setup!$B$5</f>
        <v/>
      </c>
      <c r="F3644" s="15">
        <f>D3641-E3641</f>
        <v/>
      </c>
      <c r="G3644" s="15" t="n"/>
      <c r="H3644" s="15" t="n"/>
      <c r="I3644" s="15" t="n"/>
      <c r="J3644" s="15">
        <f>C3641+F3641+G3641-I3641</f>
        <v/>
      </c>
      <c r="K3644" s="15" t="n"/>
      <c r="L3644" s="15">
        <f>K3641*Setup!$B$6</f>
        <v/>
      </c>
      <c r="M3644" s="15">
        <f>J3641-L3641</f>
        <v/>
      </c>
      <c r="N3644" s="21" t="n"/>
    </row>
    <row r="3645">
      <c r="A3645" s="295" t="n"/>
      <c r="B3645" s="14" t="n"/>
      <c r="C3645" s="15" t="n"/>
      <c r="D3645" s="15" t="n"/>
      <c r="E3645" s="15">
        <f>D3642*Setup!$B$5</f>
        <v/>
      </c>
      <c r="F3645" s="15">
        <f>D3642-E3642</f>
        <v/>
      </c>
      <c r="G3645" s="15" t="n"/>
      <c r="H3645" s="15" t="n"/>
      <c r="I3645" s="15" t="n"/>
      <c r="J3645" s="15">
        <f>C3642+F3642+G3642-I3642</f>
        <v/>
      </c>
      <c r="K3645" s="15" t="n"/>
      <c r="L3645" s="15">
        <f>K3642*Setup!$B$6</f>
        <v/>
      </c>
      <c r="M3645" s="15">
        <f>J3642-L3642</f>
        <v/>
      </c>
      <c r="N3645" s="21" t="n"/>
    </row>
    <row r="3646">
      <c r="A3646" s="295" t="n"/>
      <c r="B3646" s="14" t="n"/>
      <c r="C3646" s="15" t="n"/>
      <c r="D3646" s="15" t="n"/>
      <c r="E3646" s="15">
        <f>D3643*Setup!$B$5</f>
        <v/>
      </c>
      <c r="F3646" s="15">
        <f>D3643-E3643</f>
        <v/>
      </c>
      <c r="G3646" s="15" t="n"/>
      <c r="H3646" s="15" t="n"/>
      <c r="I3646" s="15" t="n"/>
      <c r="J3646" s="15">
        <f>C3643+F3643+G3643-I3643</f>
        <v/>
      </c>
      <c r="K3646" s="15" t="n"/>
      <c r="L3646" s="15">
        <f>K3643*Setup!$B$6</f>
        <v/>
      </c>
      <c r="M3646" s="15">
        <f>J3643-L3643</f>
        <v/>
      </c>
      <c r="N3646" s="21" t="n"/>
    </row>
    <row r="3647">
      <c r="A3647" s="295" t="n"/>
      <c r="B3647" s="14" t="n"/>
      <c r="C3647" s="15" t="n"/>
      <c r="D3647" s="15" t="n"/>
      <c r="E3647" s="15">
        <f>D3644*Setup!$B$5</f>
        <v/>
      </c>
      <c r="F3647" s="15">
        <f>D3644-E3644</f>
        <v/>
      </c>
      <c r="G3647" s="15" t="n"/>
      <c r="H3647" s="15" t="n"/>
      <c r="I3647" s="15" t="n"/>
      <c r="J3647" s="15">
        <f>C3644+F3644+G3644-I3644</f>
        <v/>
      </c>
      <c r="K3647" s="15" t="n"/>
      <c r="L3647" s="15">
        <f>K3644*Setup!$B$6</f>
        <v/>
      </c>
      <c r="M3647" s="15">
        <f>J3644-L3644</f>
        <v/>
      </c>
      <c r="N3647" s="21" t="n"/>
    </row>
    <row r="3648">
      <c r="A3648" s="295" t="n"/>
      <c r="B3648" s="14" t="n"/>
      <c r="C3648" s="15" t="n"/>
      <c r="D3648" s="15" t="n"/>
      <c r="E3648" s="15">
        <f>D3645*Setup!$B$5</f>
        <v/>
      </c>
      <c r="F3648" s="15">
        <f>D3645-E3645</f>
        <v/>
      </c>
      <c r="G3648" s="15" t="n"/>
      <c r="H3648" s="15" t="n"/>
      <c r="I3648" s="15" t="n"/>
      <c r="J3648" s="15">
        <f>C3645+F3645+G3645-I3645</f>
        <v/>
      </c>
      <c r="K3648" s="15" t="n"/>
      <c r="L3648" s="15">
        <f>K3645*Setup!$B$6</f>
        <v/>
      </c>
      <c r="M3648" s="15">
        <f>J3645-L3645</f>
        <v/>
      </c>
      <c r="N3648" s="21" t="n"/>
    </row>
    <row r="3649">
      <c r="A3649" s="295" t="n"/>
      <c r="B3649" s="14" t="n"/>
      <c r="C3649" s="15" t="n"/>
      <c r="D3649" s="15" t="n"/>
      <c r="E3649" s="15">
        <f>D3646*Setup!$B$5</f>
        <v/>
      </c>
      <c r="F3649" s="15">
        <f>D3646-E3646</f>
        <v/>
      </c>
      <c r="G3649" s="15" t="n"/>
      <c r="H3649" s="15" t="n"/>
      <c r="I3649" s="15" t="n"/>
      <c r="J3649" s="15">
        <f>C3646+F3646+G3646-I3646</f>
        <v/>
      </c>
      <c r="K3649" s="15" t="n"/>
      <c r="L3649" s="15">
        <f>K3646*Setup!$B$6</f>
        <v/>
      </c>
      <c r="M3649" s="15">
        <f>J3646-L3646</f>
        <v/>
      </c>
      <c r="N3649" s="21" t="n"/>
    </row>
    <row r="3650">
      <c r="A3650" s="295" t="n"/>
      <c r="B3650" s="14" t="n"/>
      <c r="C3650" s="15" t="n"/>
      <c r="D3650" s="15" t="n"/>
      <c r="E3650" s="15">
        <f>D3647*Setup!$B$5</f>
        <v/>
      </c>
      <c r="F3650" s="15">
        <f>D3647-E3647</f>
        <v/>
      </c>
      <c r="G3650" s="15" t="n"/>
      <c r="H3650" s="15" t="n"/>
      <c r="I3650" s="15" t="n"/>
      <c r="J3650" s="15">
        <f>C3647+F3647+G3647-I3647</f>
        <v/>
      </c>
      <c r="K3650" s="15" t="n"/>
      <c r="L3650" s="15">
        <f>K3647*Setup!$B$6</f>
        <v/>
      </c>
      <c r="M3650" s="15">
        <f>J3647-L3647</f>
        <v/>
      </c>
      <c r="N3650" s="21" t="n"/>
    </row>
    <row r="3651">
      <c r="A3651" s="295" t="n"/>
      <c r="B3651" s="14" t="n"/>
      <c r="C3651" s="15" t="n"/>
      <c r="D3651" s="15" t="n"/>
      <c r="E3651" s="15">
        <f>D3648*Setup!$B$5</f>
        <v/>
      </c>
      <c r="F3651" s="15">
        <f>D3648-E3648</f>
        <v/>
      </c>
      <c r="G3651" s="15" t="n"/>
      <c r="H3651" s="15" t="n"/>
      <c r="I3651" s="15" t="n"/>
      <c r="J3651" s="15">
        <f>C3648+F3648+G3648-I3648</f>
        <v/>
      </c>
      <c r="K3651" s="15" t="n"/>
      <c r="L3651" s="15">
        <f>K3648*Setup!$B$6</f>
        <v/>
      </c>
      <c r="M3651" s="15">
        <f>J3648-L3648</f>
        <v/>
      </c>
      <c r="N3651" s="21" t="n"/>
    </row>
    <row r="3652">
      <c r="A3652" s="295" t="n"/>
      <c r="B3652" s="14" t="n"/>
      <c r="C3652" s="15" t="n"/>
      <c r="D3652" s="15" t="n"/>
      <c r="E3652" s="15">
        <f>D3649*Setup!$B$5</f>
        <v/>
      </c>
      <c r="F3652" s="15">
        <f>D3649-E3649</f>
        <v/>
      </c>
      <c r="G3652" s="15" t="n"/>
      <c r="H3652" s="15" t="n"/>
      <c r="I3652" s="15" t="n"/>
      <c r="J3652" s="15">
        <f>C3649+F3649+G3649-I3649</f>
        <v/>
      </c>
      <c r="K3652" s="15" t="n"/>
      <c r="L3652" s="15">
        <f>K3649*Setup!$B$6</f>
        <v/>
      </c>
      <c r="M3652" s="15">
        <f>J3649-L3649</f>
        <v/>
      </c>
      <c r="N3652" s="21" t="n"/>
    </row>
    <row r="3653">
      <c r="A3653" s="295" t="n"/>
      <c r="B3653" s="14" t="n"/>
      <c r="C3653" s="15" t="n"/>
      <c r="D3653" s="15" t="n"/>
      <c r="E3653" s="15">
        <f>D3650*Setup!$B$5</f>
        <v/>
      </c>
      <c r="F3653" s="15">
        <f>D3650-E3650</f>
        <v/>
      </c>
      <c r="G3653" s="15" t="n"/>
      <c r="H3653" s="15" t="n"/>
      <c r="I3653" s="15" t="n"/>
      <c r="J3653" s="15">
        <f>C3650+F3650+G3650-I3650</f>
        <v/>
      </c>
      <c r="K3653" s="15" t="n"/>
      <c r="L3653" s="15">
        <f>K3650*Setup!$B$6</f>
        <v/>
      </c>
      <c r="M3653" s="15">
        <f>J3650-L3650</f>
        <v/>
      </c>
      <c r="N3653" s="21" t="n"/>
    </row>
    <row r="3654">
      <c r="A3654" s="295" t="n"/>
      <c r="B3654" s="14" t="n"/>
      <c r="C3654" s="15" t="n"/>
      <c r="D3654" s="15" t="n"/>
      <c r="E3654" s="15">
        <f>D3651*Setup!$B$5</f>
        <v/>
      </c>
      <c r="F3654" s="15">
        <f>D3651-E3651</f>
        <v/>
      </c>
      <c r="G3654" s="15" t="n"/>
      <c r="H3654" s="15" t="n"/>
      <c r="I3654" s="15" t="n"/>
      <c r="J3654" s="15">
        <f>C3651+F3651+G3651-I3651</f>
        <v/>
      </c>
      <c r="K3654" s="15" t="n"/>
      <c r="L3654" s="15">
        <f>K3651*Setup!$B$6</f>
        <v/>
      </c>
      <c r="M3654" s="15">
        <f>J3651-L3651</f>
        <v/>
      </c>
      <c r="N3654" s="21" t="n"/>
    </row>
    <row r="3655">
      <c r="A3655" s="295" t="n"/>
      <c r="B3655" s="14" t="n"/>
      <c r="C3655" s="15" t="n"/>
      <c r="D3655" s="15" t="n"/>
      <c r="E3655" s="15">
        <f>D3652*Setup!$B$5</f>
        <v/>
      </c>
      <c r="F3655" s="15">
        <f>D3652-E3652</f>
        <v/>
      </c>
      <c r="G3655" s="15" t="n"/>
      <c r="H3655" s="15" t="n"/>
      <c r="I3655" s="15" t="n"/>
      <c r="J3655" s="15">
        <f>C3652+F3652+G3652-I3652</f>
        <v/>
      </c>
      <c r="K3655" s="15" t="n"/>
      <c r="L3655" s="15">
        <f>K3652*Setup!$B$6</f>
        <v/>
      </c>
      <c r="M3655" s="15">
        <f>J3652-L3652</f>
        <v/>
      </c>
      <c r="N3655" s="21" t="n"/>
    </row>
    <row r="3656">
      <c r="A3656" s="295" t="n"/>
      <c r="B3656" s="14" t="n"/>
      <c r="C3656" s="15" t="n"/>
      <c r="D3656" s="15" t="n"/>
      <c r="E3656" s="15">
        <f>D3653*Setup!$B$5</f>
        <v/>
      </c>
      <c r="F3656" s="15">
        <f>D3653-E3653</f>
        <v/>
      </c>
      <c r="G3656" s="15" t="n"/>
      <c r="H3656" s="15" t="n"/>
      <c r="I3656" s="15" t="n"/>
      <c r="J3656" s="15">
        <f>C3653+F3653+G3653-I3653</f>
        <v/>
      </c>
      <c r="K3656" s="15" t="n"/>
      <c r="L3656" s="15">
        <f>K3653*Setup!$B$6</f>
        <v/>
      </c>
      <c r="M3656" s="15">
        <f>J3653-L3653</f>
        <v/>
      </c>
      <c r="N3656" s="21" t="n"/>
    </row>
    <row r="3657">
      <c r="A3657" s="295" t="n"/>
      <c r="B3657" s="14" t="n"/>
      <c r="C3657" s="15" t="n"/>
      <c r="D3657" s="15" t="n"/>
      <c r="E3657" s="15">
        <f>D3654*Setup!$B$5</f>
        <v/>
      </c>
      <c r="F3657" s="15">
        <f>D3654-E3654</f>
        <v/>
      </c>
      <c r="G3657" s="15" t="n"/>
      <c r="H3657" s="15" t="n"/>
      <c r="I3657" s="15" t="n"/>
      <c r="J3657" s="15">
        <f>C3654+F3654+G3654-I3654</f>
        <v/>
      </c>
      <c r="K3657" s="15" t="n"/>
      <c r="L3657" s="15">
        <f>K3654*Setup!$B$6</f>
        <v/>
      </c>
      <c r="M3657" s="15">
        <f>J3654-L3654</f>
        <v/>
      </c>
      <c r="N3657" s="21" t="n"/>
    </row>
    <row r="3658">
      <c r="A3658" s="295" t="n"/>
      <c r="B3658" s="14" t="n"/>
      <c r="C3658" s="15" t="n"/>
      <c r="D3658" s="15" t="n"/>
      <c r="E3658" s="15">
        <f>D3655*Setup!$B$5</f>
        <v/>
      </c>
      <c r="F3658" s="15">
        <f>D3655-E3655</f>
        <v/>
      </c>
      <c r="G3658" s="15" t="n"/>
      <c r="H3658" s="15" t="n"/>
      <c r="I3658" s="15" t="n"/>
      <c r="J3658" s="15">
        <f>C3655+F3655+G3655-I3655</f>
        <v/>
      </c>
      <c r="K3658" s="15" t="n"/>
      <c r="L3658" s="15">
        <f>K3655*Setup!$B$6</f>
        <v/>
      </c>
      <c r="M3658" s="15">
        <f>J3655-L3655</f>
        <v/>
      </c>
      <c r="N3658" s="21" t="n"/>
    </row>
    <row r="3659">
      <c r="A3659" s="295" t="n"/>
      <c r="B3659" s="14" t="n"/>
      <c r="C3659" s="15" t="n"/>
      <c r="D3659" s="15" t="n"/>
      <c r="E3659" s="15">
        <f>D3656*Setup!$B$5</f>
        <v/>
      </c>
      <c r="F3659" s="15">
        <f>D3656-E3656</f>
        <v/>
      </c>
      <c r="G3659" s="15" t="n"/>
      <c r="H3659" s="15" t="n"/>
      <c r="I3659" s="15" t="n"/>
      <c r="J3659" s="15">
        <f>C3656+F3656+G3656-I3656</f>
        <v/>
      </c>
      <c r="K3659" s="15" t="n"/>
      <c r="L3659" s="15">
        <f>K3656*Setup!$B$6</f>
        <v/>
      </c>
      <c r="M3659" s="15">
        <f>J3656-L3656</f>
        <v/>
      </c>
      <c r="N3659" s="21" t="n"/>
    </row>
    <row r="3660">
      <c r="A3660" s="295" t="n"/>
      <c r="B3660" s="14" t="n"/>
      <c r="C3660" s="15" t="n"/>
      <c r="D3660" s="15" t="n"/>
      <c r="E3660" s="15">
        <f>D3657*Setup!$B$5</f>
        <v/>
      </c>
      <c r="F3660" s="15">
        <f>D3657-E3657</f>
        <v/>
      </c>
      <c r="G3660" s="15" t="n"/>
      <c r="H3660" s="15" t="n"/>
      <c r="I3660" s="15" t="n"/>
      <c r="J3660" s="15">
        <f>C3657+F3657+G3657-I3657</f>
        <v/>
      </c>
      <c r="K3660" s="15" t="n"/>
      <c r="L3660" s="15">
        <f>K3657*Setup!$B$6</f>
        <v/>
      </c>
      <c r="M3660" s="15">
        <f>J3657-L3657</f>
        <v/>
      </c>
      <c r="N3660" s="21" t="n"/>
    </row>
    <row r="3661">
      <c r="A3661" s="295" t="n"/>
      <c r="B3661" s="14" t="n"/>
      <c r="C3661" s="15" t="n"/>
      <c r="D3661" s="15" t="n"/>
      <c r="E3661" s="15">
        <f>D3658*Setup!$B$5</f>
        <v/>
      </c>
      <c r="F3661" s="15">
        <f>D3658-E3658</f>
        <v/>
      </c>
      <c r="G3661" s="15" t="n"/>
      <c r="H3661" s="15" t="n"/>
      <c r="I3661" s="15" t="n"/>
      <c r="J3661" s="15">
        <f>C3658+F3658+G3658-I3658</f>
        <v/>
      </c>
      <c r="K3661" s="15" t="n"/>
      <c r="L3661" s="15">
        <f>K3658*Setup!$B$6</f>
        <v/>
      </c>
      <c r="M3661" s="15">
        <f>J3658-L3658</f>
        <v/>
      </c>
      <c r="N3661" s="21" t="n"/>
    </row>
    <row r="3662">
      <c r="A3662" s="295" t="n"/>
      <c r="B3662" s="14" t="n"/>
      <c r="C3662" s="15" t="n"/>
      <c r="D3662" s="15" t="n"/>
      <c r="E3662" s="15">
        <f>D3659*Setup!$B$5</f>
        <v/>
      </c>
      <c r="F3662" s="15">
        <f>D3659-E3659</f>
        <v/>
      </c>
      <c r="G3662" s="15" t="n"/>
      <c r="H3662" s="15" t="n"/>
      <c r="I3662" s="15" t="n"/>
      <c r="J3662" s="15">
        <f>C3659+F3659+G3659-I3659</f>
        <v/>
      </c>
      <c r="K3662" s="15" t="n"/>
      <c r="L3662" s="15">
        <f>K3659*Setup!$B$6</f>
        <v/>
      </c>
      <c r="M3662" s="15">
        <f>J3659-L3659</f>
        <v/>
      </c>
      <c r="N3662" s="21" t="n"/>
    </row>
    <row r="3663">
      <c r="A3663" s="295" t="n"/>
      <c r="B3663" s="14" t="n"/>
      <c r="C3663" s="15" t="n"/>
      <c r="D3663" s="15" t="n"/>
      <c r="E3663" s="15">
        <f>D3660*Setup!$B$5</f>
        <v/>
      </c>
      <c r="F3663" s="15">
        <f>D3660-E3660</f>
        <v/>
      </c>
      <c r="G3663" s="15" t="n"/>
      <c r="H3663" s="15" t="n"/>
      <c r="I3663" s="15" t="n"/>
      <c r="J3663" s="15">
        <f>C3660+F3660+G3660-I3660</f>
        <v/>
      </c>
      <c r="K3663" s="15" t="n"/>
      <c r="L3663" s="15">
        <f>K3660*Setup!$B$6</f>
        <v/>
      </c>
      <c r="M3663" s="15">
        <f>J3660-L3660</f>
        <v/>
      </c>
      <c r="N3663" s="21" t="n"/>
    </row>
    <row r="3664">
      <c r="A3664" s="295" t="n"/>
      <c r="B3664" s="14" t="n"/>
      <c r="C3664" s="15" t="n"/>
      <c r="D3664" s="15" t="n"/>
      <c r="E3664" s="15">
        <f>D3661*Setup!$B$5</f>
        <v/>
      </c>
      <c r="F3664" s="15">
        <f>D3661-E3661</f>
        <v/>
      </c>
      <c r="G3664" s="15" t="n"/>
      <c r="H3664" s="15" t="n"/>
      <c r="I3664" s="15" t="n"/>
      <c r="J3664" s="15">
        <f>C3661+F3661+G3661-I3661</f>
        <v/>
      </c>
      <c r="K3664" s="15" t="n"/>
      <c r="L3664" s="15">
        <f>K3661*Setup!$B$6</f>
        <v/>
      </c>
      <c r="M3664" s="15">
        <f>J3661-L3661</f>
        <v/>
      </c>
      <c r="N3664" s="21" t="n"/>
    </row>
    <row r="3665">
      <c r="A3665" s="295" t="n"/>
      <c r="B3665" s="14" t="n"/>
      <c r="C3665" s="15" t="n"/>
      <c r="D3665" s="15" t="n"/>
      <c r="E3665" s="15">
        <f>D3662*Setup!$B$5</f>
        <v/>
      </c>
      <c r="F3665" s="15">
        <f>D3662-E3662</f>
        <v/>
      </c>
      <c r="G3665" s="15" t="n"/>
      <c r="H3665" s="15" t="n"/>
      <c r="I3665" s="15" t="n"/>
      <c r="J3665" s="15">
        <f>C3662+F3662+G3662-I3662</f>
        <v/>
      </c>
      <c r="K3665" s="15" t="n"/>
      <c r="L3665" s="15">
        <f>K3662*Setup!$B$6</f>
        <v/>
      </c>
      <c r="M3665" s="15">
        <f>J3662-L3662</f>
        <v/>
      </c>
      <c r="N3665" s="21" t="n"/>
    </row>
    <row r="3666">
      <c r="A3666" s="295" t="n"/>
      <c r="B3666" s="14" t="n"/>
      <c r="C3666" s="15" t="n"/>
      <c r="D3666" s="15" t="n"/>
      <c r="E3666" s="15">
        <f>D3663*Setup!$B$5</f>
        <v/>
      </c>
      <c r="F3666" s="15">
        <f>D3663-E3663</f>
        <v/>
      </c>
      <c r="G3666" s="15" t="n"/>
      <c r="H3666" s="15" t="n"/>
      <c r="I3666" s="15" t="n"/>
      <c r="J3666" s="15">
        <f>C3663+F3663+G3663-I3663</f>
        <v/>
      </c>
      <c r="K3666" s="15" t="n"/>
      <c r="L3666" s="15">
        <f>K3663*Setup!$B$6</f>
        <v/>
      </c>
      <c r="M3666" s="15">
        <f>J3663-L3663</f>
        <v/>
      </c>
      <c r="N3666" s="21" t="n"/>
    </row>
    <row r="3667">
      <c r="A3667" s="295" t="n"/>
      <c r="B3667" s="14" t="n"/>
      <c r="C3667" s="15" t="n"/>
      <c r="D3667" s="15" t="n"/>
      <c r="E3667" s="15">
        <f>D3664*Setup!$B$5</f>
        <v/>
      </c>
      <c r="F3667" s="15">
        <f>D3664-E3664</f>
        <v/>
      </c>
      <c r="G3667" s="15" t="n"/>
      <c r="H3667" s="15" t="n"/>
      <c r="I3667" s="15" t="n"/>
      <c r="J3667" s="15">
        <f>C3664+F3664+G3664-I3664</f>
        <v/>
      </c>
      <c r="K3667" s="15" t="n"/>
      <c r="L3667" s="15">
        <f>K3664*Setup!$B$6</f>
        <v/>
      </c>
      <c r="M3667" s="15">
        <f>J3664-L3664</f>
        <v/>
      </c>
      <c r="N3667" s="21" t="n"/>
    </row>
    <row r="3668">
      <c r="A3668" s="295" t="n"/>
      <c r="B3668" s="14" t="n"/>
      <c r="C3668" s="15" t="n"/>
      <c r="D3668" s="15" t="n"/>
      <c r="E3668" s="15">
        <f>D3665*Setup!$B$5</f>
        <v/>
      </c>
      <c r="F3668" s="15">
        <f>D3665-E3665</f>
        <v/>
      </c>
      <c r="G3668" s="15" t="n"/>
      <c r="H3668" s="15" t="n"/>
      <c r="I3668" s="15" t="n"/>
      <c r="J3668" s="15">
        <f>C3665+F3665+G3665-I3665</f>
        <v/>
      </c>
      <c r="K3668" s="15" t="n"/>
      <c r="L3668" s="15">
        <f>K3665*Setup!$B$6</f>
        <v/>
      </c>
      <c r="M3668" s="15">
        <f>J3665-L3665</f>
        <v/>
      </c>
      <c r="N3668" s="21" t="n"/>
    </row>
    <row r="3669">
      <c r="A3669" s="295" t="n"/>
      <c r="B3669" s="14" t="n"/>
      <c r="C3669" s="15" t="n"/>
      <c r="D3669" s="15" t="n"/>
      <c r="E3669" s="15">
        <f>D3666*Setup!$B$5</f>
        <v/>
      </c>
      <c r="F3669" s="15">
        <f>D3666-E3666</f>
        <v/>
      </c>
      <c r="G3669" s="15" t="n"/>
      <c r="H3669" s="15" t="n"/>
      <c r="I3669" s="15" t="n"/>
      <c r="J3669" s="15">
        <f>C3666+F3666+G3666-I3666</f>
        <v/>
      </c>
      <c r="K3669" s="15" t="n"/>
      <c r="L3669" s="15">
        <f>K3666*Setup!$B$6</f>
        <v/>
      </c>
      <c r="M3669" s="15">
        <f>J3666-L3666</f>
        <v/>
      </c>
      <c r="N3669" s="21" t="n"/>
    </row>
    <row r="3670">
      <c r="A3670" s="295" t="n"/>
      <c r="B3670" s="14" t="n"/>
      <c r="C3670" s="15" t="n"/>
      <c r="D3670" s="15" t="n"/>
      <c r="E3670" s="15">
        <f>D3667*Setup!$B$5</f>
        <v/>
      </c>
      <c r="F3670" s="15">
        <f>D3667-E3667</f>
        <v/>
      </c>
      <c r="G3670" s="15" t="n"/>
      <c r="H3670" s="15" t="n"/>
      <c r="I3670" s="15" t="n"/>
      <c r="J3670" s="15">
        <f>C3667+F3667+G3667-I3667</f>
        <v/>
      </c>
      <c r="K3670" s="15" t="n"/>
      <c r="L3670" s="15">
        <f>K3667*Setup!$B$6</f>
        <v/>
      </c>
      <c r="M3670" s="15">
        <f>J3667-L3667</f>
        <v/>
      </c>
      <c r="N3670" s="21" t="n"/>
    </row>
    <row r="3671">
      <c r="A3671" s="295" t="n"/>
      <c r="B3671" s="14" t="n"/>
      <c r="C3671" s="15" t="n"/>
      <c r="D3671" s="15" t="n"/>
      <c r="E3671" s="15">
        <f>D3668*Setup!$B$5</f>
        <v/>
      </c>
      <c r="F3671" s="15">
        <f>D3668-E3668</f>
        <v/>
      </c>
      <c r="G3671" s="15" t="n"/>
      <c r="H3671" s="15" t="n"/>
      <c r="I3671" s="15" t="n"/>
      <c r="J3671" s="15">
        <f>C3668+F3668+G3668-I3668</f>
        <v/>
      </c>
      <c r="K3671" s="15" t="n"/>
      <c r="L3671" s="15">
        <f>K3668*Setup!$B$6</f>
        <v/>
      </c>
      <c r="M3671" s="15">
        <f>J3668-L3668</f>
        <v/>
      </c>
      <c r="N3671" s="21" t="n"/>
    </row>
    <row r="3672">
      <c r="A3672" s="295" t="n"/>
      <c r="B3672" s="14" t="n"/>
      <c r="C3672" s="15" t="n"/>
      <c r="D3672" s="15" t="n"/>
      <c r="E3672" s="15">
        <f>D3669*Setup!$B$5</f>
        <v/>
      </c>
      <c r="F3672" s="15">
        <f>D3669-E3669</f>
        <v/>
      </c>
      <c r="G3672" s="15" t="n"/>
      <c r="H3672" s="15" t="n"/>
      <c r="I3672" s="15" t="n"/>
      <c r="J3672" s="15">
        <f>C3669+F3669+G3669-I3669</f>
        <v/>
      </c>
      <c r="K3672" s="15" t="n"/>
      <c r="L3672" s="15">
        <f>K3669*Setup!$B$6</f>
        <v/>
      </c>
      <c r="M3672" s="15">
        <f>J3669-L3669</f>
        <v/>
      </c>
      <c r="N3672" s="21" t="n"/>
    </row>
    <row r="3673">
      <c r="A3673" s="295" t="n"/>
      <c r="B3673" s="14" t="n"/>
      <c r="C3673" s="15" t="n"/>
      <c r="D3673" s="15" t="n"/>
      <c r="E3673" s="15">
        <f>D3670*Setup!$B$5</f>
        <v/>
      </c>
      <c r="F3673" s="15">
        <f>D3670-E3670</f>
        <v/>
      </c>
      <c r="G3673" s="15" t="n"/>
      <c r="H3673" s="15" t="n"/>
      <c r="I3673" s="15" t="n"/>
      <c r="J3673" s="15">
        <f>C3670+F3670+G3670-I3670</f>
        <v/>
      </c>
      <c r="K3673" s="15" t="n"/>
      <c r="L3673" s="15">
        <f>K3670*Setup!$B$6</f>
        <v/>
      </c>
      <c r="M3673" s="15">
        <f>J3670-L3670</f>
        <v/>
      </c>
      <c r="N3673" s="21" t="n"/>
    </row>
    <row r="3674">
      <c r="A3674" s="295" t="n"/>
      <c r="B3674" s="14" t="n"/>
      <c r="C3674" s="15" t="n"/>
      <c r="D3674" s="15" t="n"/>
      <c r="E3674" s="15">
        <f>D3671*Setup!$B$5</f>
        <v/>
      </c>
      <c r="F3674" s="15">
        <f>D3671-E3671</f>
        <v/>
      </c>
      <c r="G3674" s="15" t="n"/>
      <c r="H3674" s="15" t="n"/>
      <c r="I3674" s="15" t="n"/>
      <c r="J3674" s="15">
        <f>C3671+F3671+G3671-I3671</f>
        <v/>
      </c>
      <c r="K3674" s="15" t="n"/>
      <c r="L3674" s="15">
        <f>K3671*Setup!$B$6</f>
        <v/>
      </c>
      <c r="M3674" s="15">
        <f>J3671-L3671</f>
        <v/>
      </c>
      <c r="N3674" s="21" t="n"/>
    </row>
    <row r="3675">
      <c r="A3675" s="295" t="n"/>
      <c r="B3675" s="14" t="n"/>
      <c r="C3675" s="15" t="n"/>
      <c r="D3675" s="15" t="n"/>
      <c r="E3675" s="15">
        <f>D3672*Setup!$B$5</f>
        <v/>
      </c>
      <c r="F3675" s="15">
        <f>D3672-E3672</f>
        <v/>
      </c>
      <c r="G3675" s="15" t="n"/>
      <c r="H3675" s="15" t="n"/>
      <c r="I3675" s="15" t="n"/>
      <c r="J3675" s="15">
        <f>C3672+F3672+G3672-I3672</f>
        <v/>
      </c>
      <c r="K3675" s="15" t="n"/>
      <c r="L3675" s="15">
        <f>K3672*Setup!$B$6</f>
        <v/>
      </c>
      <c r="M3675" s="15">
        <f>J3672-L3672</f>
        <v/>
      </c>
      <c r="N3675" s="21" t="n"/>
    </row>
    <row r="3676">
      <c r="A3676" s="295" t="n"/>
      <c r="B3676" s="14" t="n"/>
      <c r="C3676" s="15" t="n"/>
      <c r="D3676" s="15" t="n"/>
      <c r="E3676" s="15">
        <f>D3673*Setup!$B$5</f>
        <v/>
      </c>
      <c r="F3676" s="15">
        <f>D3673-E3673</f>
        <v/>
      </c>
      <c r="G3676" s="15" t="n"/>
      <c r="H3676" s="15" t="n"/>
      <c r="I3676" s="15" t="n"/>
      <c r="J3676" s="15">
        <f>C3673+F3673+G3673-I3673</f>
        <v/>
      </c>
      <c r="K3676" s="15" t="n"/>
      <c r="L3676" s="15">
        <f>K3673*Setup!$B$6</f>
        <v/>
      </c>
      <c r="M3676" s="15">
        <f>J3673-L3673</f>
        <v/>
      </c>
      <c r="N3676" s="21" t="n"/>
    </row>
    <row r="3677">
      <c r="A3677" s="295" t="n"/>
      <c r="B3677" s="14" t="n"/>
      <c r="C3677" s="15" t="n"/>
      <c r="D3677" s="15" t="n"/>
      <c r="E3677" s="15">
        <f>D3674*Setup!$B$5</f>
        <v/>
      </c>
      <c r="F3677" s="15">
        <f>D3674-E3674</f>
        <v/>
      </c>
      <c r="G3677" s="15" t="n"/>
      <c r="H3677" s="15" t="n"/>
      <c r="I3677" s="15" t="n"/>
      <c r="J3677" s="15">
        <f>C3674+F3674+G3674-I3674</f>
        <v/>
      </c>
      <c r="K3677" s="15" t="n"/>
      <c r="L3677" s="15">
        <f>K3674*Setup!$B$6</f>
        <v/>
      </c>
      <c r="M3677" s="15">
        <f>J3674-L3674</f>
        <v/>
      </c>
      <c r="N3677" s="21" t="n"/>
    </row>
    <row r="3678">
      <c r="A3678" s="295" t="n"/>
      <c r="B3678" s="14" t="n"/>
      <c r="C3678" s="15" t="n"/>
      <c r="D3678" s="15" t="n"/>
      <c r="E3678" s="15">
        <f>D3675*Setup!$B$5</f>
        <v/>
      </c>
      <c r="F3678" s="15">
        <f>D3675-E3675</f>
        <v/>
      </c>
      <c r="G3678" s="15" t="n"/>
      <c r="H3678" s="15" t="n"/>
      <c r="I3678" s="15" t="n"/>
      <c r="J3678" s="15">
        <f>C3675+F3675+G3675-I3675</f>
        <v/>
      </c>
      <c r="K3678" s="15" t="n"/>
      <c r="L3678" s="15">
        <f>K3675*Setup!$B$6</f>
        <v/>
      </c>
      <c r="M3678" s="15">
        <f>J3675-L3675</f>
        <v/>
      </c>
      <c r="N3678" s="21" t="n"/>
    </row>
    <row r="3679">
      <c r="A3679" s="295" t="n"/>
      <c r="B3679" s="14" t="n"/>
      <c r="C3679" s="15" t="n"/>
      <c r="D3679" s="15" t="n"/>
      <c r="E3679" s="15">
        <f>D3676*Setup!$B$5</f>
        <v/>
      </c>
      <c r="F3679" s="15">
        <f>D3676-E3676</f>
        <v/>
      </c>
      <c r="G3679" s="15" t="n"/>
      <c r="H3679" s="15" t="n"/>
      <c r="I3679" s="15" t="n"/>
      <c r="J3679" s="15">
        <f>C3676+F3676+G3676-I3676</f>
        <v/>
      </c>
      <c r="K3679" s="15" t="n"/>
      <c r="L3679" s="15">
        <f>K3676*Setup!$B$6</f>
        <v/>
      </c>
      <c r="M3679" s="15">
        <f>J3676-L3676</f>
        <v/>
      </c>
      <c r="N3679" s="21" t="n"/>
    </row>
    <row r="3680">
      <c r="A3680" s="295" t="n"/>
      <c r="B3680" s="14" t="n"/>
      <c r="C3680" s="15" t="n"/>
      <c r="D3680" s="15" t="n"/>
      <c r="E3680" s="15">
        <f>D3677*Setup!$B$5</f>
        <v/>
      </c>
      <c r="F3680" s="15">
        <f>D3677-E3677</f>
        <v/>
      </c>
      <c r="G3680" s="15" t="n"/>
      <c r="H3680" s="15" t="n"/>
      <c r="I3680" s="15" t="n"/>
      <c r="J3680" s="15">
        <f>C3677+F3677+G3677-I3677</f>
        <v/>
      </c>
      <c r="K3680" s="15" t="n"/>
      <c r="L3680" s="15">
        <f>K3677*Setup!$B$6</f>
        <v/>
      </c>
      <c r="M3680" s="15">
        <f>J3677-L3677</f>
        <v/>
      </c>
      <c r="N3680" s="21" t="n"/>
    </row>
    <row r="3681">
      <c r="A3681" s="295" t="n"/>
      <c r="B3681" s="14" t="n"/>
      <c r="C3681" s="15" t="n"/>
      <c r="D3681" s="15" t="n"/>
      <c r="E3681" s="15">
        <f>D3678*Setup!$B$5</f>
        <v/>
      </c>
      <c r="F3681" s="15">
        <f>D3678-E3678</f>
        <v/>
      </c>
      <c r="G3681" s="15" t="n"/>
      <c r="H3681" s="15" t="n"/>
      <c r="I3681" s="15" t="n"/>
      <c r="J3681" s="15">
        <f>C3678+F3678+G3678-I3678</f>
        <v/>
      </c>
      <c r="K3681" s="15" t="n"/>
      <c r="L3681" s="15">
        <f>K3678*Setup!$B$6</f>
        <v/>
      </c>
      <c r="M3681" s="15">
        <f>J3678-L3678</f>
        <v/>
      </c>
      <c r="N3681" s="21" t="n"/>
    </row>
    <row r="3682">
      <c r="A3682" s="295" t="n"/>
      <c r="B3682" s="14" t="n"/>
      <c r="C3682" s="15" t="n"/>
      <c r="D3682" s="15" t="n"/>
      <c r="E3682" s="15">
        <f>D3679*Setup!$B$5</f>
        <v/>
      </c>
      <c r="F3682" s="15">
        <f>D3679-E3679</f>
        <v/>
      </c>
      <c r="G3682" s="15" t="n"/>
      <c r="H3682" s="15" t="n"/>
      <c r="I3682" s="15" t="n"/>
      <c r="J3682" s="15">
        <f>C3679+F3679+G3679-I3679</f>
        <v/>
      </c>
      <c r="K3682" s="15" t="n"/>
      <c r="L3682" s="15">
        <f>K3679*Setup!$B$6</f>
        <v/>
      </c>
      <c r="M3682" s="15">
        <f>J3679-L3679</f>
        <v/>
      </c>
      <c r="N3682" s="21" t="n"/>
    </row>
    <row r="3683">
      <c r="A3683" s="295" t="n"/>
      <c r="B3683" s="14" t="n"/>
      <c r="C3683" s="15" t="n"/>
      <c r="D3683" s="15" t="n"/>
      <c r="E3683" s="15">
        <f>D3680*Setup!$B$5</f>
        <v/>
      </c>
      <c r="F3683" s="15">
        <f>D3680-E3680</f>
        <v/>
      </c>
      <c r="G3683" s="15" t="n"/>
      <c r="H3683" s="15" t="n"/>
      <c r="I3683" s="15" t="n"/>
      <c r="J3683" s="15">
        <f>C3680+F3680+G3680-I3680</f>
        <v/>
      </c>
      <c r="K3683" s="15" t="n"/>
      <c r="L3683" s="15">
        <f>K3680*Setup!$B$6</f>
        <v/>
      </c>
      <c r="M3683" s="15">
        <f>J3680-L3680</f>
        <v/>
      </c>
      <c r="N3683" s="21" t="n"/>
    </row>
    <row r="3684">
      <c r="A3684" s="295" t="n"/>
      <c r="B3684" s="14" t="n"/>
      <c r="C3684" s="15" t="n"/>
      <c r="D3684" s="15" t="n"/>
      <c r="E3684" s="15">
        <f>D3681*Setup!$B$5</f>
        <v/>
      </c>
      <c r="F3684" s="15">
        <f>D3681-E3681</f>
        <v/>
      </c>
      <c r="G3684" s="15" t="n"/>
      <c r="H3684" s="15" t="n"/>
      <c r="I3684" s="15" t="n"/>
      <c r="J3684" s="15">
        <f>C3681+F3681+G3681-I3681</f>
        <v/>
      </c>
      <c r="K3684" s="15" t="n"/>
      <c r="L3684" s="15">
        <f>K3681*Setup!$B$6</f>
        <v/>
      </c>
      <c r="M3684" s="15">
        <f>J3681-L3681</f>
        <v/>
      </c>
      <c r="N3684" s="21" t="n"/>
    </row>
    <row r="3685">
      <c r="A3685" s="295" t="n"/>
      <c r="B3685" s="14" t="n"/>
      <c r="C3685" s="15" t="n"/>
      <c r="D3685" s="15" t="n"/>
      <c r="E3685" s="15">
        <f>D3682*Setup!$B$5</f>
        <v/>
      </c>
      <c r="F3685" s="15">
        <f>D3682-E3682</f>
        <v/>
      </c>
      <c r="G3685" s="15" t="n"/>
      <c r="H3685" s="15" t="n"/>
      <c r="I3685" s="15" t="n"/>
      <c r="J3685" s="15">
        <f>C3682+F3682+G3682-I3682</f>
        <v/>
      </c>
      <c r="K3685" s="15" t="n"/>
      <c r="L3685" s="15">
        <f>K3682*Setup!$B$6</f>
        <v/>
      </c>
      <c r="M3685" s="15">
        <f>J3682-L3682</f>
        <v/>
      </c>
      <c r="N3685" s="21" t="n"/>
    </row>
    <row r="3686">
      <c r="A3686" s="295" t="n"/>
      <c r="B3686" s="14" t="n"/>
      <c r="C3686" s="15" t="n"/>
      <c r="D3686" s="15" t="n"/>
      <c r="E3686" s="15">
        <f>D3683*Setup!$B$5</f>
        <v/>
      </c>
      <c r="F3686" s="15">
        <f>D3683-E3683</f>
        <v/>
      </c>
      <c r="G3686" s="15" t="n"/>
      <c r="H3686" s="15" t="n"/>
      <c r="I3686" s="15" t="n"/>
      <c r="J3686" s="15">
        <f>C3683+F3683+G3683-I3683</f>
        <v/>
      </c>
      <c r="K3686" s="15" t="n"/>
      <c r="L3686" s="15">
        <f>K3683*Setup!$B$6</f>
        <v/>
      </c>
      <c r="M3686" s="15">
        <f>J3683-L3683</f>
        <v/>
      </c>
      <c r="N3686" s="21" t="n"/>
    </row>
    <row r="3687">
      <c r="A3687" s="295" t="n"/>
      <c r="B3687" s="14" t="n"/>
      <c r="C3687" s="15" t="n"/>
      <c r="D3687" s="15" t="n"/>
      <c r="E3687" s="15">
        <f>D3684*Setup!$B$5</f>
        <v/>
      </c>
      <c r="F3687" s="15">
        <f>D3684-E3684</f>
        <v/>
      </c>
      <c r="G3687" s="15" t="n"/>
      <c r="H3687" s="15" t="n"/>
      <c r="I3687" s="15" t="n"/>
      <c r="J3687" s="15">
        <f>C3684+F3684+G3684-I3684</f>
        <v/>
      </c>
      <c r="K3687" s="15" t="n"/>
      <c r="L3687" s="15">
        <f>K3684*Setup!$B$6</f>
        <v/>
      </c>
      <c r="M3687" s="15">
        <f>J3684-L3684</f>
        <v/>
      </c>
      <c r="N3687" s="21" t="n"/>
    </row>
    <row r="3688">
      <c r="A3688" s="295" t="n"/>
      <c r="B3688" s="14" t="n"/>
      <c r="C3688" s="15" t="n"/>
      <c r="D3688" s="15" t="n"/>
      <c r="E3688" s="15">
        <f>D3685*Setup!$B$5</f>
        <v/>
      </c>
      <c r="F3688" s="15">
        <f>D3685-E3685</f>
        <v/>
      </c>
      <c r="G3688" s="15" t="n"/>
      <c r="H3688" s="15" t="n"/>
      <c r="I3688" s="15" t="n"/>
      <c r="J3688" s="15">
        <f>C3685+F3685+G3685-I3685</f>
        <v/>
      </c>
      <c r="K3688" s="15" t="n"/>
      <c r="L3688" s="15">
        <f>K3685*Setup!$B$6</f>
        <v/>
      </c>
      <c r="M3688" s="15">
        <f>J3685-L3685</f>
        <v/>
      </c>
      <c r="N3688" s="21" t="n"/>
    </row>
    <row r="3689">
      <c r="A3689" s="295" t="n"/>
      <c r="B3689" s="14" t="n"/>
      <c r="C3689" s="15" t="n"/>
      <c r="D3689" s="15" t="n"/>
      <c r="E3689" s="15">
        <f>D3686*Setup!$B$5</f>
        <v/>
      </c>
      <c r="F3689" s="15">
        <f>D3686-E3686</f>
        <v/>
      </c>
      <c r="G3689" s="15" t="n"/>
      <c r="H3689" s="15" t="n"/>
      <c r="I3689" s="15" t="n"/>
      <c r="J3689" s="15">
        <f>C3686+F3686+G3686-I3686</f>
        <v/>
      </c>
      <c r="K3689" s="15" t="n"/>
      <c r="L3689" s="15">
        <f>K3686*Setup!$B$6</f>
        <v/>
      </c>
      <c r="M3689" s="15">
        <f>J3686-L3686</f>
        <v/>
      </c>
      <c r="N3689" s="21" t="n"/>
    </row>
    <row r="3690">
      <c r="A3690" s="295" t="n"/>
      <c r="B3690" s="14" t="n"/>
      <c r="C3690" s="15" t="n"/>
      <c r="D3690" s="15" t="n"/>
      <c r="E3690" s="15">
        <f>D3687*Setup!$B$5</f>
        <v/>
      </c>
      <c r="F3690" s="15">
        <f>D3687-E3687</f>
        <v/>
      </c>
      <c r="G3690" s="15" t="n"/>
      <c r="H3690" s="15" t="n"/>
      <c r="I3690" s="15" t="n"/>
      <c r="J3690" s="15">
        <f>C3687+F3687+G3687-I3687</f>
        <v/>
      </c>
      <c r="K3690" s="15" t="n"/>
      <c r="L3690" s="15">
        <f>K3687*Setup!$B$6</f>
        <v/>
      </c>
      <c r="M3690" s="15">
        <f>J3687-L3687</f>
        <v/>
      </c>
      <c r="N3690" s="21" t="n"/>
    </row>
    <row r="3691">
      <c r="A3691" s="295" t="n"/>
      <c r="B3691" s="14" t="n"/>
      <c r="C3691" s="15" t="n"/>
      <c r="D3691" s="15" t="n"/>
      <c r="E3691" s="15">
        <f>D3688*Setup!$B$5</f>
        <v/>
      </c>
      <c r="F3691" s="15">
        <f>D3688-E3688</f>
        <v/>
      </c>
      <c r="G3691" s="15" t="n"/>
      <c r="H3691" s="15" t="n"/>
      <c r="I3691" s="15" t="n"/>
      <c r="J3691" s="15">
        <f>C3688+F3688+G3688-I3688</f>
        <v/>
      </c>
      <c r="K3691" s="15" t="n"/>
      <c r="L3691" s="15">
        <f>K3688*Setup!$B$6</f>
        <v/>
      </c>
      <c r="M3691" s="15">
        <f>J3688-L3688</f>
        <v/>
      </c>
      <c r="N3691" s="21" t="n"/>
    </row>
    <row r="3692">
      <c r="A3692" s="295" t="n"/>
      <c r="B3692" s="14" t="n"/>
      <c r="C3692" s="15" t="n"/>
      <c r="D3692" s="15" t="n"/>
      <c r="E3692" s="15">
        <f>D3689*Setup!$B$5</f>
        <v/>
      </c>
      <c r="F3692" s="15">
        <f>D3689-E3689</f>
        <v/>
      </c>
      <c r="G3692" s="15" t="n"/>
      <c r="H3692" s="15" t="n"/>
      <c r="I3692" s="15" t="n"/>
      <c r="J3692" s="15">
        <f>C3689+F3689+G3689-I3689</f>
        <v/>
      </c>
      <c r="K3692" s="15" t="n"/>
      <c r="L3692" s="15">
        <f>K3689*Setup!$B$6</f>
        <v/>
      </c>
      <c r="M3692" s="15">
        <f>J3689-L3689</f>
        <v/>
      </c>
      <c r="N3692" s="21" t="n"/>
    </row>
    <row r="3693">
      <c r="A3693" s="295" t="n"/>
      <c r="B3693" s="14" t="n"/>
      <c r="C3693" s="15" t="n"/>
      <c r="D3693" s="15" t="n"/>
      <c r="E3693" s="15">
        <f>D3690*Setup!$B$5</f>
        <v/>
      </c>
      <c r="F3693" s="15">
        <f>D3690-E3690</f>
        <v/>
      </c>
      <c r="G3693" s="15" t="n"/>
      <c r="H3693" s="15" t="n"/>
      <c r="I3693" s="15" t="n"/>
      <c r="J3693" s="15">
        <f>C3690+F3690+G3690-I3690</f>
        <v/>
      </c>
      <c r="K3693" s="15" t="n"/>
      <c r="L3693" s="15">
        <f>K3690*Setup!$B$6</f>
        <v/>
      </c>
      <c r="M3693" s="15">
        <f>J3690-L3690</f>
        <v/>
      </c>
      <c r="N3693" s="21" t="n"/>
    </row>
    <row r="3694">
      <c r="A3694" s="295" t="n"/>
      <c r="B3694" s="14" t="n"/>
      <c r="C3694" s="15" t="n"/>
      <c r="D3694" s="15" t="n"/>
      <c r="E3694" s="15">
        <f>D3691*Setup!$B$5</f>
        <v/>
      </c>
      <c r="F3694" s="15">
        <f>D3691-E3691</f>
        <v/>
      </c>
      <c r="G3694" s="15" t="n"/>
      <c r="H3694" s="15" t="n"/>
      <c r="I3694" s="15" t="n"/>
      <c r="J3694" s="15">
        <f>C3691+F3691+G3691-I3691</f>
        <v/>
      </c>
      <c r="K3694" s="15" t="n"/>
      <c r="L3694" s="15">
        <f>K3691*Setup!$B$6</f>
        <v/>
      </c>
      <c r="M3694" s="15">
        <f>J3691-L3691</f>
        <v/>
      </c>
      <c r="N3694" s="21" t="n"/>
    </row>
    <row r="3695">
      <c r="A3695" s="295" t="n"/>
      <c r="B3695" s="14" t="n"/>
      <c r="C3695" s="15" t="n"/>
      <c r="D3695" s="15" t="n"/>
      <c r="E3695" s="15">
        <f>D3692*Setup!$B$5</f>
        <v/>
      </c>
      <c r="F3695" s="15">
        <f>D3692-E3692</f>
        <v/>
      </c>
      <c r="G3695" s="15" t="n"/>
      <c r="H3695" s="15" t="n"/>
      <c r="I3695" s="15" t="n"/>
      <c r="J3695" s="15">
        <f>C3692+F3692+G3692-I3692</f>
        <v/>
      </c>
      <c r="K3695" s="15" t="n"/>
      <c r="L3695" s="15">
        <f>K3692*Setup!$B$6</f>
        <v/>
      </c>
      <c r="M3695" s="15">
        <f>J3692-L3692</f>
        <v/>
      </c>
      <c r="N3695" s="21" t="n"/>
    </row>
    <row r="3696">
      <c r="A3696" s="295" t="n"/>
      <c r="B3696" s="14" t="n"/>
      <c r="C3696" s="15" t="n"/>
      <c r="D3696" s="15" t="n"/>
      <c r="E3696" s="15">
        <f>D3693*Setup!$B$5</f>
        <v/>
      </c>
      <c r="F3696" s="15">
        <f>D3693-E3693</f>
        <v/>
      </c>
      <c r="G3696" s="15" t="n"/>
      <c r="H3696" s="15" t="n"/>
      <c r="I3696" s="15" t="n"/>
      <c r="J3696" s="15">
        <f>C3693+F3693+G3693-I3693</f>
        <v/>
      </c>
      <c r="K3696" s="15" t="n"/>
      <c r="L3696" s="15">
        <f>K3693*Setup!$B$6</f>
        <v/>
      </c>
      <c r="M3696" s="15">
        <f>J3693-L3693</f>
        <v/>
      </c>
      <c r="N3696" s="21" t="n"/>
    </row>
    <row r="3697">
      <c r="A3697" s="295" t="n"/>
      <c r="B3697" s="14" t="n"/>
      <c r="C3697" s="15" t="n"/>
      <c r="D3697" s="15" t="n"/>
      <c r="E3697" s="15">
        <f>D3694*Setup!$B$5</f>
        <v/>
      </c>
      <c r="F3697" s="15">
        <f>D3694-E3694</f>
        <v/>
      </c>
      <c r="G3697" s="15" t="n"/>
      <c r="H3697" s="15" t="n"/>
      <c r="I3697" s="15" t="n"/>
      <c r="J3697" s="15">
        <f>C3694+F3694+G3694-I3694</f>
        <v/>
      </c>
      <c r="K3697" s="15" t="n"/>
      <c r="L3697" s="15">
        <f>K3694*Setup!$B$6</f>
        <v/>
      </c>
      <c r="M3697" s="15">
        <f>J3694-L3694</f>
        <v/>
      </c>
      <c r="N3697" s="21" t="n"/>
    </row>
    <row r="3698">
      <c r="A3698" s="295" t="n"/>
      <c r="B3698" s="14" t="n"/>
      <c r="C3698" s="15" t="n"/>
      <c r="D3698" s="15" t="n"/>
      <c r="E3698" s="15">
        <f>D3695*Setup!$B$5</f>
        <v/>
      </c>
      <c r="F3698" s="15">
        <f>D3695-E3695</f>
        <v/>
      </c>
      <c r="G3698" s="15" t="n"/>
      <c r="H3698" s="15" t="n"/>
      <c r="I3698" s="15" t="n"/>
      <c r="J3698" s="15">
        <f>C3695+F3695+G3695-I3695</f>
        <v/>
      </c>
      <c r="K3698" s="15" t="n"/>
      <c r="L3698" s="15">
        <f>K3695*Setup!$B$6</f>
        <v/>
      </c>
      <c r="M3698" s="15">
        <f>J3695-L3695</f>
        <v/>
      </c>
      <c r="N3698" s="21" t="n"/>
    </row>
    <row r="3699">
      <c r="A3699" s="295" t="n"/>
      <c r="B3699" s="14" t="n"/>
      <c r="C3699" s="15" t="n"/>
      <c r="D3699" s="15" t="n"/>
      <c r="E3699" s="15">
        <f>D3696*Setup!$B$5</f>
        <v/>
      </c>
      <c r="F3699" s="15">
        <f>D3696-E3696</f>
        <v/>
      </c>
      <c r="G3699" s="15" t="n"/>
      <c r="H3699" s="15" t="n"/>
      <c r="I3699" s="15" t="n"/>
      <c r="J3699" s="15">
        <f>C3696+F3696+G3696-I3696</f>
        <v/>
      </c>
      <c r="K3699" s="15" t="n"/>
      <c r="L3699" s="15">
        <f>K3696*Setup!$B$6</f>
        <v/>
      </c>
      <c r="M3699" s="15">
        <f>J3696-L3696</f>
        <v/>
      </c>
      <c r="N3699" s="21" t="n"/>
    </row>
    <row r="3700">
      <c r="A3700" s="295" t="n"/>
      <c r="B3700" s="14" t="n"/>
      <c r="C3700" s="15" t="n"/>
      <c r="D3700" s="15" t="n"/>
      <c r="E3700" s="15">
        <f>D3697*Setup!$B$5</f>
        <v/>
      </c>
      <c r="F3700" s="15">
        <f>D3697-E3697</f>
        <v/>
      </c>
      <c r="G3700" s="15" t="n"/>
      <c r="H3700" s="15" t="n"/>
      <c r="I3700" s="15" t="n"/>
      <c r="J3700" s="15">
        <f>C3697+F3697+G3697-I3697</f>
        <v/>
      </c>
      <c r="K3700" s="15" t="n"/>
      <c r="L3700" s="15">
        <f>K3697*Setup!$B$6</f>
        <v/>
      </c>
      <c r="M3700" s="15">
        <f>J3697-L3697</f>
        <v/>
      </c>
      <c r="N3700" s="21" t="n"/>
    </row>
    <row r="3701">
      <c r="A3701" s="295" t="n"/>
      <c r="B3701" s="14" t="n"/>
      <c r="C3701" s="15" t="n"/>
      <c r="D3701" s="15" t="n"/>
      <c r="E3701" s="15">
        <f>D3698*Setup!$B$5</f>
        <v/>
      </c>
      <c r="F3701" s="15">
        <f>D3698-E3698</f>
        <v/>
      </c>
      <c r="G3701" s="15" t="n"/>
      <c r="H3701" s="15" t="n"/>
      <c r="I3701" s="15" t="n"/>
      <c r="J3701" s="15">
        <f>C3698+F3698+G3698-I3698</f>
        <v/>
      </c>
      <c r="K3701" s="15" t="n"/>
      <c r="L3701" s="15">
        <f>K3698*Setup!$B$6</f>
        <v/>
      </c>
      <c r="M3701" s="15">
        <f>J3698-L3698</f>
        <v/>
      </c>
      <c r="N3701" s="21" t="n"/>
    </row>
    <row r="3702">
      <c r="A3702" s="295" t="n"/>
      <c r="B3702" s="14" t="n"/>
      <c r="C3702" s="15" t="n"/>
      <c r="D3702" s="15" t="n"/>
      <c r="E3702" s="15">
        <f>D3699*Setup!$B$5</f>
        <v/>
      </c>
      <c r="F3702" s="15">
        <f>D3699-E3699</f>
        <v/>
      </c>
      <c r="G3702" s="15" t="n"/>
      <c r="H3702" s="15" t="n"/>
      <c r="I3702" s="15" t="n"/>
      <c r="J3702" s="15">
        <f>C3699+F3699+G3699-I3699</f>
        <v/>
      </c>
      <c r="K3702" s="15" t="n"/>
      <c r="L3702" s="15">
        <f>K3699*Setup!$B$6</f>
        <v/>
      </c>
      <c r="M3702" s="15">
        <f>J3699-L3699</f>
        <v/>
      </c>
      <c r="N3702" s="21" t="n"/>
    </row>
    <row r="3703">
      <c r="A3703" s="295" t="n"/>
      <c r="B3703" s="14" t="n"/>
      <c r="C3703" s="15" t="n"/>
      <c r="D3703" s="15" t="n"/>
      <c r="E3703" s="15">
        <f>D3700*Setup!$B$5</f>
        <v/>
      </c>
      <c r="F3703" s="15">
        <f>D3700-E3700</f>
        <v/>
      </c>
      <c r="G3703" s="15" t="n"/>
      <c r="H3703" s="15" t="n"/>
      <c r="I3703" s="15" t="n"/>
      <c r="J3703" s="15">
        <f>C3700+F3700+G3700-I3700</f>
        <v/>
      </c>
      <c r="K3703" s="15" t="n"/>
      <c r="L3703" s="15">
        <f>K3700*Setup!$B$6</f>
        <v/>
      </c>
      <c r="M3703" s="15">
        <f>J3700-L3700</f>
        <v/>
      </c>
      <c r="N3703" s="21" t="n"/>
    </row>
    <row r="3704">
      <c r="A3704" s="295" t="n"/>
      <c r="B3704" s="14" t="n"/>
      <c r="C3704" s="15" t="n"/>
      <c r="D3704" s="15" t="n"/>
      <c r="E3704" s="15">
        <f>D3701*Setup!$B$5</f>
        <v/>
      </c>
      <c r="F3704" s="15">
        <f>D3701-E3701</f>
        <v/>
      </c>
      <c r="G3704" s="15" t="n"/>
      <c r="H3704" s="15" t="n"/>
      <c r="I3704" s="15" t="n"/>
      <c r="J3704" s="15">
        <f>C3701+F3701+G3701-I3701</f>
        <v/>
      </c>
      <c r="K3704" s="15" t="n"/>
      <c r="L3704" s="15">
        <f>K3701*Setup!$B$6</f>
        <v/>
      </c>
      <c r="M3704" s="15">
        <f>J3701-L3701</f>
        <v/>
      </c>
      <c r="N3704" s="21" t="n"/>
    </row>
    <row r="3705">
      <c r="A3705" s="295" t="n"/>
      <c r="B3705" s="14" t="n"/>
      <c r="C3705" s="15" t="n"/>
      <c r="D3705" s="15" t="n"/>
      <c r="E3705" s="15">
        <f>D3702*Setup!$B$5</f>
        <v/>
      </c>
      <c r="F3705" s="15">
        <f>D3702-E3702</f>
        <v/>
      </c>
      <c r="G3705" s="15" t="n"/>
      <c r="H3705" s="15" t="n"/>
      <c r="I3705" s="15" t="n"/>
      <c r="J3705" s="15">
        <f>C3702+F3702+G3702-I3702</f>
        <v/>
      </c>
      <c r="K3705" s="15" t="n"/>
      <c r="L3705" s="15">
        <f>K3702*Setup!$B$6</f>
        <v/>
      </c>
      <c r="M3705" s="15">
        <f>J3702-L3702</f>
        <v/>
      </c>
      <c r="N3705" s="21" t="n"/>
    </row>
    <row r="3706">
      <c r="A3706" s="295" t="n"/>
      <c r="B3706" s="14" t="n"/>
      <c r="C3706" s="15" t="n"/>
      <c r="D3706" s="15" t="n"/>
      <c r="E3706" s="15">
        <f>D3703*Setup!$B$5</f>
        <v/>
      </c>
      <c r="F3706" s="15">
        <f>D3703-E3703</f>
        <v/>
      </c>
      <c r="G3706" s="15" t="n"/>
      <c r="H3706" s="15" t="n"/>
      <c r="I3706" s="15" t="n"/>
      <c r="J3706" s="15">
        <f>C3703+F3703+G3703-I3703</f>
        <v/>
      </c>
      <c r="K3706" s="15" t="n"/>
      <c r="L3706" s="15">
        <f>K3703*Setup!$B$6</f>
        <v/>
      </c>
      <c r="M3706" s="15">
        <f>J3703-L3703</f>
        <v/>
      </c>
      <c r="N3706" s="21" t="n"/>
    </row>
    <row r="3707">
      <c r="A3707" s="295" t="n"/>
      <c r="B3707" s="14" t="n"/>
      <c r="C3707" s="15" t="n"/>
      <c r="D3707" s="15" t="n"/>
      <c r="E3707" s="15">
        <f>D3704*Setup!$B$5</f>
        <v/>
      </c>
      <c r="F3707" s="15">
        <f>D3704-E3704</f>
        <v/>
      </c>
      <c r="G3707" s="15" t="n"/>
      <c r="H3707" s="15" t="n"/>
      <c r="I3707" s="15" t="n"/>
      <c r="J3707" s="15">
        <f>C3704+F3704+G3704-I3704</f>
        <v/>
      </c>
      <c r="K3707" s="15" t="n"/>
      <c r="L3707" s="15">
        <f>K3704*Setup!$B$6</f>
        <v/>
      </c>
      <c r="M3707" s="15">
        <f>J3704-L3704</f>
        <v/>
      </c>
      <c r="N3707" s="21" t="n"/>
    </row>
    <row r="3708">
      <c r="A3708" s="295" t="n"/>
      <c r="B3708" s="14" t="n"/>
      <c r="C3708" s="15" t="n"/>
      <c r="D3708" s="15" t="n"/>
      <c r="E3708" s="15">
        <f>D3705*Setup!$B$5</f>
        <v/>
      </c>
      <c r="F3708" s="15">
        <f>D3705-E3705</f>
        <v/>
      </c>
      <c r="G3708" s="15" t="n"/>
      <c r="H3708" s="15" t="n"/>
      <c r="I3708" s="15" t="n"/>
      <c r="J3708" s="15">
        <f>C3705+F3705+G3705-I3705</f>
        <v/>
      </c>
      <c r="K3708" s="15" t="n"/>
      <c r="L3708" s="15">
        <f>K3705*Setup!$B$6</f>
        <v/>
      </c>
      <c r="M3708" s="15">
        <f>J3705-L3705</f>
        <v/>
      </c>
      <c r="N3708" s="21" t="n"/>
    </row>
    <row r="3709">
      <c r="A3709" s="295" t="n"/>
      <c r="B3709" s="14" t="n"/>
      <c r="C3709" s="15" t="n"/>
      <c r="D3709" s="15" t="n"/>
      <c r="E3709" s="15">
        <f>D3706*Setup!$B$5</f>
        <v/>
      </c>
      <c r="F3709" s="15">
        <f>D3706-E3706</f>
        <v/>
      </c>
      <c r="G3709" s="15" t="n"/>
      <c r="H3709" s="15" t="n"/>
      <c r="I3709" s="15" t="n"/>
      <c r="J3709" s="15">
        <f>C3706+F3706+G3706-I3706</f>
        <v/>
      </c>
      <c r="K3709" s="15" t="n"/>
      <c r="L3709" s="15">
        <f>K3706*Setup!$B$6</f>
        <v/>
      </c>
      <c r="M3709" s="15">
        <f>J3706-L3706</f>
        <v/>
      </c>
      <c r="N3709" s="21" t="n"/>
    </row>
    <row r="3710">
      <c r="A3710" s="295" t="n"/>
      <c r="B3710" s="14" t="n"/>
      <c r="C3710" s="15" t="n"/>
      <c r="D3710" s="15" t="n"/>
      <c r="E3710" s="15">
        <f>D3707*Setup!$B$5</f>
        <v/>
      </c>
      <c r="F3710" s="15">
        <f>D3707-E3707</f>
        <v/>
      </c>
      <c r="G3710" s="15" t="n"/>
      <c r="H3710" s="15" t="n"/>
      <c r="I3710" s="15" t="n"/>
      <c r="J3710" s="15">
        <f>C3707+F3707+G3707-I3707</f>
        <v/>
      </c>
      <c r="K3710" s="15" t="n"/>
      <c r="L3710" s="15">
        <f>K3707*Setup!$B$6</f>
        <v/>
      </c>
      <c r="M3710" s="15">
        <f>J3707-L3707</f>
        <v/>
      </c>
      <c r="N3710" s="21" t="n"/>
    </row>
    <row r="3711">
      <c r="A3711" s="295" t="n"/>
      <c r="B3711" s="14" t="n"/>
      <c r="C3711" s="15" t="n"/>
      <c r="D3711" s="15" t="n"/>
      <c r="E3711" s="15">
        <f>D3708*Setup!$B$5</f>
        <v/>
      </c>
      <c r="F3711" s="15">
        <f>D3708-E3708</f>
        <v/>
      </c>
      <c r="G3711" s="15" t="n"/>
      <c r="H3711" s="15" t="n"/>
      <c r="I3711" s="15" t="n"/>
      <c r="J3711" s="15">
        <f>C3708+F3708+G3708-I3708</f>
        <v/>
      </c>
      <c r="K3711" s="15" t="n"/>
      <c r="L3711" s="15">
        <f>K3708*Setup!$B$6</f>
        <v/>
      </c>
      <c r="M3711" s="15">
        <f>J3708-L3708</f>
        <v/>
      </c>
      <c r="N3711" s="21" t="n"/>
    </row>
    <row r="3712">
      <c r="A3712" s="295" t="n"/>
      <c r="B3712" s="14" t="n"/>
      <c r="C3712" s="15" t="n"/>
      <c r="D3712" s="15" t="n"/>
      <c r="E3712" s="15">
        <f>D3709*Setup!$B$5</f>
        <v/>
      </c>
      <c r="F3712" s="15">
        <f>D3709-E3709</f>
        <v/>
      </c>
      <c r="G3712" s="15" t="n"/>
      <c r="H3712" s="15" t="n"/>
      <c r="I3712" s="15" t="n"/>
      <c r="J3712" s="15">
        <f>C3709+F3709+G3709-I3709</f>
        <v/>
      </c>
      <c r="K3712" s="15" t="n"/>
      <c r="L3712" s="15">
        <f>K3709*Setup!$B$6</f>
        <v/>
      </c>
      <c r="M3712" s="15">
        <f>J3709-L3709</f>
        <v/>
      </c>
      <c r="N3712" s="21" t="n"/>
    </row>
    <row r="3713">
      <c r="A3713" s="295" t="n"/>
      <c r="B3713" s="14" t="n"/>
      <c r="C3713" s="15" t="n"/>
      <c r="D3713" s="15" t="n"/>
      <c r="E3713" s="15">
        <f>D3710*Setup!$B$5</f>
        <v/>
      </c>
      <c r="F3713" s="15">
        <f>D3710-E3710</f>
        <v/>
      </c>
      <c r="G3713" s="15" t="n"/>
      <c r="H3713" s="15" t="n"/>
      <c r="I3713" s="15" t="n"/>
      <c r="J3713" s="15">
        <f>C3710+F3710+G3710-I3710</f>
        <v/>
      </c>
      <c r="K3713" s="15" t="n"/>
      <c r="L3713" s="15">
        <f>K3710*Setup!$B$6</f>
        <v/>
      </c>
      <c r="M3713" s="15">
        <f>J3710-L3710</f>
        <v/>
      </c>
      <c r="N3713" s="21" t="n"/>
    </row>
    <row r="3714">
      <c r="A3714" s="295" t="n"/>
      <c r="B3714" s="14" t="n"/>
      <c r="C3714" s="15" t="n"/>
      <c r="D3714" s="15" t="n"/>
      <c r="E3714" s="15">
        <f>D3711*Setup!$B$5</f>
        <v/>
      </c>
      <c r="F3714" s="15">
        <f>D3711-E3711</f>
        <v/>
      </c>
      <c r="G3714" s="15" t="n"/>
      <c r="H3714" s="15" t="n"/>
      <c r="I3714" s="15" t="n"/>
      <c r="J3714" s="15">
        <f>C3711+F3711+G3711-I3711</f>
        <v/>
      </c>
      <c r="K3714" s="15" t="n"/>
      <c r="L3714" s="15">
        <f>K3711*Setup!$B$6</f>
        <v/>
      </c>
      <c r="M3714" s="15">
        <f>J3711-L3711</f>
        <v/>
      </c>
      <c r="N3714" s="21" t="n"/>
    </row>
    <row r="3715">
      <c r="A3715" s="295" t="n"/>
      <c r="B3715" s="14" t="n"/>
      <c r="C3715" s="15" t="n"/>
      <c r="D3715" s="15" t="n"/>
      <c r="E3715" s="15">
        <f>D3712*Setup!$B$5</f>
        <v/>
      </c>
      <c r="F3715" s="15">
        <f>D3712-E3712</f>
        <v/>
      </c>
      <c r="G3715" s="15" t="n"/>
      <c r="H3715" s="15" t="n"/>
      <c r="I3715" s="15" t="n"/>
      <c r="J3715" s="15">
        <f>C3712+F3712+G3712-I3712</f>
        <v/>
      </c>
      <c r="K3715" s="15" t="n"/>
      <c r="L3715" s="15">
        <f>K3712*Setup!$B$6</f>
        <v/>
      </c>
      <c r="M3715" s="15">
        <f>J3712-L3712</f>
        <v/>
      </c>
      <c r="N3715" s="21" t="n"/>
    </row>
    <row r="3716">
      <c r="A3716" s="295" t="n"/>
      <c r="B3716" s="14" t="n"/>
      <c r="C3716" s="15" t="n"/>
      <c r="D3716" s="15" t="n"/>
      <c r="E3716" s="15">
        <f>D3713*Setup!$B$5</f>
        <v/>
      </c>
      <c r="F3716" s="15">
        <f>D3713-E3713</f>
        <v/>
      </c>
      <c r="G3716" s="15" t="n"/>
      <c r="H3716" s="15" t="n"/>
      <c r="I3716" s="15" t="n"/>
      <c r="J3716" s="15">
        <f>C3713+F3713+G3713-I3713</f>
        <v/>
      </c>
      <c r="K3716" s="15" t="n"/>
      <c r="L3716" s="15">
        <f>K3713*Setup!$B$6</f>
        <v/>
      </c>
      <c r="M3716" s="15">
        <f>J3713-L3713</f>
        <v/>
      </c>
      <c r="N3716" s="21" t="n"/>
    </row>
    <row r="3717">
      <c r="A3717" s="295" t="n"/>
      <c r="B3717" s="14" t="n"/>
      <c r="C3717" s="15" t="n"/>
      <c r="D3717" s="15" t="n"/>
      <c r="E3717" s="15">
        <f>D3714*Setup!$B$5</f>
        <v/>
      </c>
      <c r="F3717" s="15">
        <f>D3714-E3714</f>
        <v/>
      </c>
      <c r="G3717" s="15" t="n"/>
      <c r="H3717" s="15" t="n"/>
      <c r="I3717" s="15" t="n"/>
      <c r="J3717" s="15">
        <f>C3714+F3714+G3714-I3714</f>
        <v/>
      </c>
      <c r="K3717" s="15" t="n"/>
      <c r="L3717" s="15">
        <f>K3714*Setup!$B$6</f>
        <v/>
      </c>
      <c r="M3717" s="15">
        <f>J3714-L3714</f>
        <v/>
      </c>
      <c r="N3717" s="21" t="n"/>
    </row>
    <row r="3718">
      <c r="A3718" s="295" t="n"/>
      <c r="B3718" s="14" t="n"/>
      <c r="C3718" s="15" t="n"/>
      <c r="D3718" s="15" t="n"/>
      <c r="E3718" s="15">
        <f>D3715*Setup!$B$5</f>
        <v/>
      </c>
      <c r="F3718" s="15">
        <f>D3715-E3715</f>
        <v/>
      </c>
      <c r="G3718" s="15" t="n"/>
      <c r="H3718" s="15" t="n"/>
      <c r="I3718" s="15" t="n"/>
      <c r="J3718" s="15">
        <f>C3715+F3715+G3715-I3715</f>
        <v/>
      </c>
      <c r="K3718" s="15" t="n"/>
      <c r="L3718" s="15">
        <f>K3715*Setup!$B$6</f>
        <v/>
      </c>
      <c r="M3718" s="15">
        <f>J3715-L3715</f>
        <v/>
      </c>
      <c r="N3718" s="21" t="n"/>
    </row>
    <row r="3719">
      <c r="A3719" s="295" t="n"/>
      <c r="B3719" s="14" t="n"/>
      <c r="C3719" s="15" t="n"/>
      <c r="D3719" s="15" t="n"/>
      <c r="E3719" s="15">
        <f>D3716*Setup!$B$5</f>
        <v/>
      </c>
      <c r="F3719" s="15">
        <f>D3716-E3716</f>
        <v/>
      </c>
      <c r="G3719" s="15" t="n"/>
      <c r="H3719" s="15" t="n"/>
      <c r="I3719" s="15" t="n"/>
      <c r="J3719" s="15">
        <f>C3716+F3716+G3716-I3716</f>
        <v/>
      </c>
      <c r="K3719" s="15" t="n"/>
      <c r="L3719" s="15">
        <f>K3716*Setup!$B$6</f>
        <v/>
      </c>
      <c r="M3719" s="15">
        <f>J3716-L3716</f>
        <v/>
      </c>
      <c r="N3719" s="21" t="n"/>
    </row>
    <row r="3720">
      <c r="A3720" s="295" t="n"/>
      <c r="B3720" s="14" t="n"/>
      <c r="C3720" s="15" t="n"/>
      <c r="D3720" s="15" t="n"/>
      <c r="E3720" s="15">
        <f>D3717*Setup!$B$5</f>
        <v/>
      </c>
      <c r="F3720" s="15">
        <f>D3717-E3717</f>
        <v/>
      </c>
      <c r="G3720" s="15" t="n"/>
      <c r="H3720" s="15" t="n"/>
      <c r="I3720" s="15" t="n"/>
      <c r="J3720" s="15">
        <f>C3717+F3717+G3717-I3717</f>
        <v/>
      </c>
      <c r="K3720" s="15" t="n"/>
      <c r="L3720" s="15">
        <f>K3717*Setup!$B$6</f>
        <v/>
      </c>
      <c r="M3720" s="15">
        <f>J3717-L3717</f>
        <v/>
      </c>
      <c r="N3720" s="21" t="n"/>
    </row>
    <row r="3721">
      <c r="A3721" s="295" t="n"/>
      <c r="B3721" s="14" t="n"/>
      <c r="C3721" s="15" t="n"/>
      <c r="D3721" s="15" t="n"/>
      <c r="E3721" s="15">
        <f>D3718*Setup!$B$5</f>
        <v/>
      </c>
      <c r="F3721" s="15">
        <f>D3718-E3718</f>
        <v/>
      </c>
      <c r="G3721" s="15" t="n"/>
      <c r="H3721" s="15" t="n"/>
      <c r="I3721" s="15" t="n"/>
      <c r="J3721" s="15">
        <f>C3718+F3718+G3718-I3718</f>
        <v/>
      </c>
      <c r="K3721" s="15" t="n"/>
      <c r="L3721" s="15">
        <f>K3718*Setup!$B$6</f>
        <v/>
      </c>
      <c r="M3721" s="15">
        <f>J3718-L3718</f>
        <v/>
      </c>
      <c r="N3721" s="21" t="n"/>
    </row>
    <row r="3722">
      <c r="A3722" s="295" t="n"/>
      <c r="B3722" s="14" t="n"/>
      <c r="C3722" s="15" t="n"/>
      <c r="D3722" s="15" t="n"/>
      <c r="E3722" s="15">
        <f>D3719*Setup!$B$5</f>
        <v/>
      </c>
      <c r="F3722" s="15">
        <f>D3719-E3719</f>
        <v/>
      </c>
      <c r="G3722" s="15" t="n"/>
      <c r="H3722" s="15" t="n"/>
      <c r="I3722" s="15" t="n"/>
      <c r="J3722" s="15">
        <f>C3719+F3719+G3719-I3719</f>
        <v/>
      </c>
      <c r="K3722" s="15" t="n"/>
      <c r="L3722" s="15">
        <f>K3719*Setup!$B$6</f>
        <v/>
      </c>
      <c r="M3722" s="15">
        <f>J3719-L3719</f>
        <v/>
      </c>
      <c r="N3722" s="21" t="n"/>
    </row>
    <row r="3723">
      <c r="A3723" s="295" t="n"/>
      <c r="B3723" s="14" t="n"/>
      <c r="C3723" s="15" t="n"/>
      <c r="D3723" s="15" t="n"/>
      <c r="E3723" s="15">
        <f>D3720*Setup!$B$5</f>
        <v/>
      </c>
      <c r="F3723" s="15">
        <f>D3720-E3720</f>
        <v/>
      </c>
      <c r="G3723" s="15" t="n"/>
      <c r="H3723" s="15" t="n"/>
      <c r="I3723" s="15" t="n"/>
      <c r="J3723" s="15">
        <f>C3720+F3720+G3720-I3720</f>
        <v/>
      </c>
      <c r="K3723" s="15" t="n"/>
      <c r="L3723" s="15">
        <f>K3720*Setup!$B$6</f>
        <v/>
      </c>
      <c r="M3723" s="15">
        <f>J3720-L3720</f>
        <v/>
      </c>
      <c r="N3723" s="21" t="n"/>
    </row>
    <row r="3724">
      <c r="A3724" s="295" t="n"/>
      <c r="B3724" s="14" t="n"/>
      <c r="C3724" s="15" t="n"/>
      <c r="D3724" s="15" t="n"/>
      <c r="E3724" s="15">
        <f>D3721*Setup!$B$5</f>
        <v/>
      </c>
      <c r="F3724" s="15">
        <f>D3721-E3721</f>
        <v/>
      </c>
      <c r="G3724" s="15" t="n"/>
      <c r="H3724" s="15" t="n"/>
      <c r="I3724" s="15" t="n"/>
      <c r="J3724" s="15">
        <f>C3721+F3721+G3721-I3721</f>
        <v/>
      </c>
      <c r="K3724" s="15" t="n"/>
      <c r="L3724" s="15">
        <f>K3721*Setup!$B$6</f>
        <v/>
      </c>
      <c r="M3724" s="15">
        <f>J3721-L3721</f>
        <v/>
      </c>
      <c r="N3724" s="21" t="n"/>
    </row>
    <row r="3725">
      <c r="A3725" s="295" t="n"/>
      <c r="B3725" s="14" t="n"/>
      <c r="C3725" s="15" t="n"/>
      <c r="D3725" s="15" t="n"/>
      <c r="E3725" s="15">
        <f>D3722*Setup!$B$5</f>
        <v/>
      </c>
      <c r="F3725" s="15">
        <f>D3722-E3722</f>
        <v/>
      </c>
      <c r="G3725" s="15" t="n"/>
      <c r="H3725" s="15" t="n"/>
      <c r="I3725" s="15" t="n"/>
      <c r="J3725" s="15">
        <f>C3722+F3722+G3722-I3722</f>
        <v/>
      </c>
      <c r="K3725" s="15" t="n"/>
      <c r="L3725" s="15">
        <f>K3722*Setup!$B$6</f>
        <v/>
      </c>
      <c r="M3725" s="15">
        <f>J3722-L3722</f>
        <v/>
      </c>
      <c r="N3725" s="21" t="n"/>
    </row>
    <row r="3726">
      <c r="A3726" s="295" t="n"/>
      <c r="B3726" s="14" t="n"/>
      <c r="C3726" s="15" t="n"/>
      <c r="D3726" s="15" t="n"/>
      <c r="E3726" s="15">
        <f>D3723*Setup!$B$5</f>
        <v/>
      </c>
      <c r="F3726" s="15">
        <f>D3723-E3723</f>
        <v/>
      </c>
      <c r="G3726" s="15" t="n"/>
      <c r="H3726" s="15" t="n"/>
      <c r="I3726" s="15" t="n"/>
      <c r="J3726" s="15">
        <f>C3723+F3723+G3723-I3723</f>
        <v/>
      </c>
      <c r="K3726" s="15" t="n"/>
      <c r="L3726" s="15">
        <f>K3723*Setup!$B$6</f>
        <v/>
      </c>
      <c r="M3726" s="15">
        <f>J3723-L3723</f>
        <v/>
      </c>
      <c r="N3726" s="21" t="n"/>
    </row>
    <row r="3727">
      <c r="A3727" s="295" t="n"/>
      <c r="B3727" s="14" t="n"/>
      <c r="C3727" s="15" t="n"/>
      <c r="D3727" s="15" t="n"/>
      <c r="E3727" s="15">
        <f>D3724*Setup!$B$5</f>
        <v/>
      </c>
      <c r="F3727" s="15">
        <f>D3724-E3724</f>
        <v/>
      </c>
      <c r="G3727" s="15" t="n"/>
      <c r="H3727" s="15" t="n"/>
      <c r="I3727" s="15" t="n"/>
      <c r="J3727" s="15">
        <f>C3724+F3724+G3724-I3724</f>
        <v/>
      </c>
      <c r="K3727" s="15" t="n"/>
      <c r="L3727" s="15">
        <f>K3724*Setup!$B$6</f>
        <v/>
      </c>
      <c r="M3727" s="15">
        <f>J3724-L3724</f>
        <v/>
      </c>
      <c r="N3727" s="21" t="n"/>
    </row>
    <row r="3728">
      <c r="A3728" s="295" t="n"/>
      <c r="B3728" s="14" t="n"/>
      <c r="C3728" s="15" t="n"/>
      <c r="D3728" s="15" t="n"/>
      <c r="E3728" s="15">
        <f>D3725*Setup!$B$5</f>
        <v/>
      </c>
      <c r="F3728" s="15">
        <f>D3725-E3725</f>
        <v/>
      </c>
      <c r="G3728" s="15" t="n"/>
      <c r="H3728" s="15" t="n"/>
      <c r="I3728" s="15" t="n"/>
      <c r="J3728" s="15">
        <f>C3725+F3725+G3725-I3725</f>
        <v/>
      </c>
      <c r="K3728" s="15" t="n"/>
      <c r="L3728" s="15">
        <f>K3725*Setup!$B$6</f>
        <v/>
      </c>
      <c r="M3728" s="15">
        <f>J3725-L3725</f>
        <v/>
      </c>
      <c r="N3728" s="21" t="n"/>
    </row>
    <row r="3729">
      <c r="A3729" s="295" t="n"/>
      <c r="B3729" s="14" t="n"/>
      <c r="C3729" s="15" t="n"/>
      <c r="D3729" s="15" t="n"/>
      <c r="E3729" s="15">
        <f>D3726*Setup!$B$5</f>
        <v/>
      </c>
      <c r="F3729" s="15">
        <f>D3726-E3726</f>
        <v/>
      </c>
      <c r="G3729" s="15" t="n"/>
      <c r="H3729" s="15" t="n"/>
      <c r="I3729" s="15" t="n"/>
      <c r="J3729" s="15">
        <f>C3726+F3726+G3726-I3726</f>
        <v/>
      </c>
      <c r="K3729" s="15" t="n"/>
      <c r="L3729" s="15">
        <f>K3726*Setup!$B$6</f>
        <v/>
      </c>
      <c r="M3729" s="15">
        <f>J3726-L3726</f>
        <v/>
      </c>
      <c r="N3729" s="21" t="n"/>
    </row>
    <row r="3730">
      <c r="A3730" s="295" t="n"/>
      <c r="B3730" s="14" t="n"/>
      <c r="C3730" s="15" t="n"/>
      <c r="D3730" s="15" t="n"/>
      <c r="E3730" s="15">
        <f>D3727*Setup!$B$5</f>
        <v/>
      </c>
      <c r="F3730" s="15">
        <f>D3727-E3727</f>
        <v/>
      </c>
      <c r="G3730" s="15" t="n"/>
      <c r="H3730" s="15" t="n"/>
      <c r="I3730" s="15" t="n"/>
      <c r="J3730" s="15">
        <f>C3727+F3727+G3727-I3727</f>
        <v/>
      </c>
      <c r="K3730" s="15" t="n"/>
      <c r="L3730" s="15">
        <f>K3727*Setup!$B$6</f>
        <v/>
      </c>
      <c r="M3730" s="15">
        <f>J3727-L3727</f>
        <v/>
      </c>
      <c r="N3730" s="21" t="n"/>
    </row>
    <row r="3731">
      <c r="A3731" s="295" t="n"/>
      <c r="B3731" s="14" t="n"/>
      <c r="C3731" s="15" t="n"/>
      <c r="D3731" s="15" t="n"/>
      <c r="E3731" s="15">
        <f>D3728*Setup!$B$5</f>
        <v/>
      </c>
      <c r="F3731" s="15">
        <f>D3728-E3728</f>
        <v/>
      </c>
      <c r="G3731" s="15" t="n"/>
      <c r="H3731" s="15" t="n"/>
      <c r="I3731" s="15" t="n"/>
      <c r="J3731" s="15">
        <f>C3728+F3728+G3728-I3728</f>
        <v/>
      </c>
      <c r="K3731" s="15" t="n"/>
      <c r="L3731" s="15">
        <f>K3728*Setup!$B$6</f>
        <v/>
      </c>
      <c r="M3731" s="15">
        <f>J3728-L3728</f>
        <v/>
      </c>
      <c r="N3731" s="21" t="n"/>
    </row>
    <row r="3732">
      <c r="A3732" s="295" t="n"/>
      <c r="B3732" s="14" t="n"/>
      <c r="C3732" s="15" t="n"/>
      <c r="D3732" s="15" t="n"/>
      <c r="E3732" s="15">
        <f>D3729*Setup!$B$5</f>
        <v/>
      </c>
      <c r="F3732" s="15">
        <f>D3729-E3729</f>
        <v/>
      </c>
      <c r="G3732" s="15" t="n"/>
      <c r="H3732" s="15" t="n"/>
      <c r="I3732" s="15" t="n"/>
      <c r="J3732" s="15">
        <f>C3729+F3729+G3729-I3729</f>
        <v/>
      </c>
      <c r="K3732" s="15" t="n"/>
      <c r="L3732" s="15">
        <f>K3729*Setup!$B$6</f>
        <v/>
      </c>
      <c r="M3732" s="15">
        <f>J3729-L3729</f>
        <v/>
      </c>
      <c r="N3732" s="21" t="n"/>
    </row>
    <row r="3733">
      <c r="A3733" s="295" t="n"/>
      <c r="B3733" s="14" t="n"/>
      <c r="C3733" s="15" t="n"/>
      <c r="D3733" s="15" t="n"/>
      <c r="E3733" s="15">
        <f>D3730*Setup!$B$5</f>
        <v/>
      </c>
      <c r="F3733" s="15">
        <f>D3730-E3730</f>
        <v/>
      </c>
      <c r="G3733" s="15" t="n"/>
      <c r="H3733" s="15" t="n"/>
      <c r="I3733" s="15" t="n"/>
      <c r="J3733" s="15">
        <f>C3730+F3730+G3730-I3730</f>
        <v/>
      </c>
      <c r="K3733" s="15" t="n"/>
      <c r="L3733" s="15">
        <f>K3730*Setup!$B$6</f>
        <v/>
      </c>
      <c r="M3733" s="15">
        <f>J3730-L3730</f>
        <v/>
      </c>
      <c r="N3733" s="21" t="n"/>
    </row>
    <row r="3734">
      <c r="A3734" s="295" t="n"/>
      <c r="B3734" s="14" t="n"/>
      <c r="C3734" s="15" t="n"/>
      <c r="D3734" s="15" t="n"/>
      <c r="E3734" s="15">
        <f>D3731*Setup!$B$5</f>
        <v/>
      </c>
      <c r="F3734" s="15">
        <f>D3731-E3731</f>
        <v/>
      </c>
      <c r="G3734" s="15" t="n"/>
      <c r="H3734" s="15" t="n"/>
      <c r="I3734" s="15" t="n"/>
      <c r="J3734" s="15">
        <f>C3731+F3731+G3731-I3731</f>
        <v/>
      </c>
      <c r="K3734" s="15" t="n"/>
      <c r="L3734" s="15">
        <f>K3731*Setup!$B$6</f>
        <v/>
      </c>
      <c r="M3734" s="15">
        <f>J3731-L3731</f>
        <v/>
      </c>
      <c r="N3734" s="21" t="n"/>
    </row>
    <row r="3735">
      <c r="A3735" s="295" t="n"/>
      <c r="B3735" s="14" t="n"/>
      <c r="C3735" s="15" t="n"/>
      <c r="D3735" s="15" t="n"/>
      <c r="E3735" s="15">
        <f>D3732*Setup!$B$5</f>
        <v/>
      </c>
      <c r="F3735" s="15">
        <f>D3732-E3732</f>
        <v/>
      </c>
      <c r="G3735" s="15" t="n"/>
      <c r="H3735" s="15" t="n"/>
      <c r="I3735" s="15" t="n"/>
      <c r="J3735" s="15">
        <f>C3732+F3732+G3732-I3732</f>
        <v/>
      </c>
      <c r="K3735" s="15" t="n"/>
      <c r="L3735" s="15">
        <f>K3732*Setup!$B$6</f>
        <v/>
      </c>
      <c r="M3735" s="15">
        <f>J3732-L3732</f>
        <v/>
      </c>
      <c r="N3735" s="21" t="n"/>
    </row>
    <row r="3736">
      <c r="A3736" s="295" t="n"/>
      <c r="B3736" s="14" t="n"/>
      <c r="C3736" s="15" t="n"/>
      <c r="D3736" s="15" t="n"/>
      <c r="E3736" s="15">
        <f>D3733*Setup!$B$5</f>
        <v/>
      </c>
      <c r="F3736" s="15">
        <f>D3733-E3733</f>
        <v/>
      </c>
      <c r="G3736" s="15" t="n"/>
      <c r="H3736" s="15" t="n"/>
      <c r="I3736" s="15" t="n"/>
      <c r="J3736" s="15">
        <f>C3733+F3733+G3733-I3733</f>
        <v/>
      </c>
      <c r="K3736" s="15" t="n"/>
      <c r="L3736" s="15">
        <f>K3733*Setup!$B$6</f>
        <v/>
      </c>
      <c r="M3736" s="15">
        <f>J3733-L3733</f>
        <v/>
      </c>
      <c r="N3736" s="21" t="n"/>
    </row>
    <row r="3737">
      <c r="A3737" s="295" t="n"/>
      <c r="B3737" s="14" t="n"/>
      <c r="C3737" s="15" t="n"/>
      <c r="D3737" s="15" t="n"/>
      <c r="E3737" s="15">
        <f>D3734*Setup!$B$5</f>
        <v/>
      </c>
      <c r="F3737" s="15">
        <f>D3734-E3734</f>
        <v/>
      </c>
      <c r="G3737" s="15" t="n"/>
      <c r="H3737" s="15" t="n"/>
      <c r="I3737" s="15" t="n"/>
      <c r="J3737" s="15">
        <f>C3734+F3734+G3734-I3734</f>
        <v/>
      </c>
      <c r="K3737" s="15" t="n"/>
      <c r="L3737" s="15">
        <f>K3734*Setup!$B$6</f>
        <v/>
      </c>
      <c r="M3737" s="15">
        <f>J3734-L3734</f>
        <v/>
      </c>
      <c r="N3737" s="21" t="n"/>
    </row>
    <row r="3738">
      <c r="A3738" s="295" t="n"/>
      <c r="B3738" s="14" t="n"/>
      <c r="C3738" s="15" t="n"/>
      <c r="D3738" s="15" t="n"/>
      <c r="E3738" s="15">
        <f>D3735*Setup!$B$5</f>
        <v/>
      </c>
      <c r="F3738" s="15">
        <f>D3735-E3735</f>
        <v/>
      </c>
      <c r="G3738" s="15" t="n"/>
      <c r="H3738" s="15" t="n"/>
      <c r="I3738" s="15" t="n"/>
      <c r="J3738" s="15">
        <f>C3735+F3735+G3735-I3735</f>
        <v/>
      </c>
      <c r="K3738" s="15" t="n"/>
      <c r="L3738" s="15">
        <f>K3735*Setup!$B$6</f>
        <v/>
      </c>
      <c r="M3738" s="15">
        <f>J3735-L3735</f>
        <v/>
      </c>
      <c r="N3738" s="21" t="n"/>
    </row>
    <row r="3739">
      <c r="A3739" s="295" t="n"/>
      <c r="B3739" s="14" t="n"/>
      <c r="C3739" s="15" t="n"/>
      <c r="D3739" s="15" t="n"/>
      <c r="E3739" s="15">
        <f>D3736*Setup!$B$5</f>
        <v/>
      </c>
      <c r="F3739" s="15">
        <f>D3736-E3736</f>
        <v/>
      </c>
      <c r="G3739" s="15" t="n"/>
      <c r="H3739" s="15" t="n"/>
      <c r="I3739" s="15" t="n"/>
      <c r="J3739" s="15">
        <f>C3736+F3736+G3736-I3736</f>
        <v/>
      </c>
      <c r="K3739" s="15" t="n"/>
      <c r="L3739" s="15">
        <f>K3736*Setup!$B$6</f>
        <v/>
      </c>
      <c r="M3739" s="15">
        <f>J3736-L3736</f>
        <v/>
      </c>
      <c r="N3739" s="21" t="n"/>
    </row>
    <row r="3740">
      <c r="A3740" s="295" t="n"/>
      <c r="B3740" s="14" t="n"/>
      <c r="C3740" s="15" t="n"/>
      <c r="D3740" s="15" t="n"/>
      <c r="E3740" s="15">
        <f>D3737*Setup!$B$5</f>
        <v/>
      </c>
      <c r="F3740" s="15">
        <f>D3737-E3737</f>
        <v/>
      </c>
      <c r="G3740" s="15" t="n"/>
      <c r="H3740" s="15" t="n"/>
      <c r="I3740" s="15" t="n"/>
      <c r="J3740" s="15">
        <f>C3737+F3737+G3737-I3737</f>
        <v/>
      </c>
      <c r="K3740" s="15" t="n"/>
      <c r="L3740" s="15">
        <f>K3737*Setup!$B$6</f>
        <v/>
      </c>
      <c r="M3740" s="15">
        <f>J3737-L3737</f>
        <v/>
      </c>
      <c r="N3740" s="21" t="n"/>
    </row>
    <row r="3741">
      <c r="A3741" s="295" t="n"/>
      <c r="B3741" s="14" t="n"/>
      <c r="C3741" s="15" t="n"/>
      <c r="D3741" s="15" t="n"/>
      <c r="E3741" s="15">
        <f>D3738*Setup!$B$5</f>
        <v/>
      </c>
      <c r="F3741" s="15">
        <f>D3738-E3738</f>
        <v/>
      </c>
      <c r="G3741" s="15" t="n"/>
      <c r="H3741" s="15" t="n"/>
      <c r="I3741" s="15" t="n"/>
      <c r="J3741" s="15">
        <f>C3738+F3738+G3738-I3738</f>
        <v/>
      </c>
      <c r="K3741" s="15" t="n"/>
      <c r="L3741" s="15">
        <f>K3738*Setup!$B$6</f>
        <v/>
      </c>
      <c r="M3741" s="15">
        <f>J3738-L3738</f>
        <v/>
      </c>
      <c r="N3741" s="21" t="n"/>
    </row>
    <row r="3742">
      <c r="A3742" s="295" t="n"/>
      <c r="B3742" s="14" t="n"/>
      <c r="C3742" s="15" t="n"/>
      <c r="D3742" s="15" t="n"/>
      <c r="E3742" s="15">
        <f>D3739*Setup!$B$5</f>
        <v/>
      </c>
      <c r="F3742" s="15">
        <f>D3739-E3739</f>
        <v/>
      </c>
      <c r="G3742" s="15" t="n"/>
      <c r="H3742" s="15" t="n"/>
      <c r="I3742" s="15" t="n"/>
      <c r="J3742" s="15">
        <f>C3739+F3739+G3739-I3739</f>
        <v/>
      </c>
      <c r="K3742" s="15" t="n"/>
      <c r="L3742" s="15">
        <f>K3739*Setup!$B$6</f>
        <v/>
      </c>
      <c r="M3742" s="15">
        <f>J3739-L3739</f>
        <v/>
      </c>
      <c r="N3742" s="21" t="n"/>
    </row>
    <row r="3743">
      <c r="A3743" s="295" t="n"/>
      <c r="B3743" s="14" t="n"/>
      <c r="C3743" s="15" t="n"/>
      <c r="D3743" s="15" t="n"/>
      <c r="E3743" s="15">
        <f>D3740*Setup!$B$5</f>
        <v/>
      </c>
      <c r="F3743" s="15">
        <f>D3740-E3740</f>
        <v/>
      </c>
      <c r="G3743" s="15" t="n"/>
      <c r="H3743" s="15" t="n"/>
      <c r="I3743" s="15" t="n"/>
      <c r="J3743" s="15">
        <f>C3740+F3740+G3740-I3740</f>
        <v/>
      </c>
      <c r="K3743" s="15" t="n"/>
      <c r="L3743" s="15">
        <f>K3740*Setup!$B$6</f>
        <v/>
      </c>
      <c r="M3743" s="15">
        <f>J3740-L3740</f>
        <v/>
      </c>
      <c r="N3743" s="21" t="n"/>
    </row>
    <row r="3744">
      <c r="A3744" s="295" t="n"/>
      <c r="B3744" s="14" t="n"/>
      <c r="C3744" s="15" t="n"/>
      <c r="D3744" s="15" t="n"/>
      <c r="E3744" s="15">
        <f>D3741*Setup!$B$5</f>
        <v/>
      </c>
      <c r="F3744" s="15">
        <f>D3741-E3741</f>
        <v/>
      </c>
      <c r="G3744" s="15" t="n"/>
      <c r="H3744" s="15" t="n"/>
      <c r="I3744" s="15" t="n"/>
      <c r="J3744" s="15">
        <f>C3741+F3741+G3741-I3741</f>
        <v/>
      </c>
      <c r="K3744" s="15" t="n"/>
      <c r="L3744" s="15">
        <f>K3741*Setup!$B$6</f>
        <v/>
      </c>
      <c r="M3744" s="15">
        <f>J3741-L3741</f>
        <v/>
      </c>
      <c r="N3744" s="21" t="n"/>
    </row>
    <row r="3745">
      <c r="A3745" s="295" t="n"/>
      <c r="B3745" s="14" t="n"/>
      <c r="C3745" s="15" t="n"/>
      <c r="D3745" s="15" t="n"/>
      <c r="E3745" s="15">
        <f>D3742*Setup!$B$5</f>
        <v/>
      </c>
      <c r="F3745" s="15">
        <f>D3742-E3742</f>
        <v/>
      </c>
      <c r="G3745" s="15" t="n"/>
      <c r="H3745" s="15" t="n"/>
      <c r="I3745" s="15" t="n"/>
      <c r="J3745" s="15">
        <f>C3742+F3742+G3742-I3742</f>
        <v/>
      </c>
      <c r="K3745" s="15" t="n"/>
      <c r="L3745" s="15">
        <f>K3742*Setup!$B$6</f>
        <v/>
      </c>
      <c r="M3745" s="15">
        <f>J3742-L3742</f>
        <v/>
      </c>
      <c r="N3745" s="21" t="n"/>
    </row>
    <row r="3746">
      <c r="A3746" s="295" t="n"/>
      <c r="B3746" s="14" t="n"/>
      <c r="C3746" s="15" t="n"/>
      <c r="D3746" s="15" t="n"/>
      <c r="E3746" s="15">
        <f>D3743*Setup!$B$5</f>
        <v/>
      </c>
      <c r="F3746" s="15">
        <f>D3743-E3743</f>
        <v/>
      </c>
      <c r="G3746" s="15" t="n"/>
      <c r="H3746" s="15" t="n"/>
      <c r="I3746" s="15" t="n"/>
      <c r="J3746" s="15">
        <f>C3743+F3743+G3743-I3743</f>
        <v/>
      </c>
      <c r="K3746" s="15" t="n"/>
      <c r="L3746" s="15">
        <f>K3743*Setup!$B$6</f>
        <v/>
      </c>
      <c r="M3746" s="15">
        <f>J3743-L3743</f>
        <v/>
      </c>
      <c r="N3746" s="21" t="n"/>
    </row>
    <row r="3747">
      <c r="A3747" s="295" t="n"/>
      <c r="B3747" s="14" t="n"/>
      <c r="C3747" s="15" t="n"/>
      <c r="D3747" s="15" t="n"/>
      <c r="E3747" s="15">
        <f>D3744*Setup!$B$5</f>
        <v/>
      </c>
      <c r="F3747" s="15">
        <f>D3744-E3744</f>
        <v/>
      </c>
      <c r="G3747" s="15" t="n"/>
      <c r="H3747" s="15" t="n"/>
      <c r="I3747" s="15" t="n"/>
      <c r="J3747" s="15">
        <f>C3744+F3744+G3744-I3744</f>
        <v/>
      </c>
      <c r="K3747" s="15" t="n"/>
      <c r="L3747" s="15">
        <f>K3744*Setup!$B$6</f>
        <v/>
      </c>
      <c r="M3747" s="15">
        <f>J3744-L3744</f>
        <v/>
      </c>
      <c r="N3747" s="21" t="n"/>
    </row>
    <row r="3748">
      <c r="A3748" s="295" t="n"/>
      <c r="B3748" s="14" t="n"/>
      <c r="C3748" s="15" t="n"/>
      <c r="D3748" s="15" t="n"/>
      <c r="E3748" s="15">
        <f>D3745*Setup!$B$5</f>
        <v/>
      </c>
      <c r="F3748" s="15">
        <f>D3745-E3745</f>
        <v/>
      </c>
      <c r="G3748" s="15" t="n"/>
      <c r="H3748" s="15" t="n"/>
      <c r="I3748" s="15" t="n"/>
      <c r="J3748" s="15">
        <f>C3745+F3745+G3745-I3745</f>
        <v/>
      </c>
      <c r="K3748" s="15" t="n"/>
      <c r="L3748" s="15">
        <f>K3745*Setup!$B$6</f>
        <v/>
      </c>
      <c r="M3748" s="15">
        <f>J3745-L3745</f>
        <v/>
      </c>
      <c r="N3748" s="21" t="n"/>
    </row>
    <row r="3749">
      <c r="A3749" s="295" t="n"/>
      <c r="B3749" s="14" t="n"/>
      <c r="C3749" s="15" t="n"/>
      <c r="D3749" s="15" t="n"/>
      <c r="E3749" s="15">
        <f>D3746*Setup!$B$5</f>
        <v/>
      </c>
      <c r="F3749" s="15">
        <f>D3746-E3746</f>
        <v/>
      </c>
      <c r="G3749" s="15" t="n"/>
      <c r="H3749" s="15" t="n"/>
      <c r="I3749" s="15" t="n"/>
      <c r="J3749" s="15">
        <f>C3746+F3746+G3746-I3746</f>
        <v/>
      </c>
      <c r="K3749" s="15" t="n"/>
      <c r="L3749" s="15">
        <f>K3746*Setup!$B$6</f>
        <v/>
      </c>
      <c r="M3749" s="15">
        <f>J3746-L3746</f>
        <v/>
      </c>
      <c r="N3749" s="21" t="n"/>
    </row>
    <row r="3750">
      <c r="A3750" s="295" t="n"/>
      <c r="B3750" s="14" t="n"/>
      <c r="C3750" s="15" t="n"/>
      <c r="D3750" s="15" t="n"/>
      <c r="E3750" s="15">
        <f>D3747*Setup!$B$5</f>
        <v/>
      </c>
      <c r="F3750" s="15">
        <f>D3747-E3747</f>
        <v/>
      </c>
      <c r="G3750" s="15" t="n"/>
      <c r="H3750" s="15" t="n"/>
      <c r="I3750" s="15" t="n"/>
      <c r="J3750" s="15">
        <f>C3747+F3747+G3747-I3747</f>
        <v/>
      </c>
      <c r="K3750" s="15" t="n"/>
      <c r="L3750" s="15">
        <f>K3747*Setup!$B$6</f>
        <v/>
      </c>
      <c r="M3750" s="15">
        <f>J3747-L3747</f>
        <v/>
      </c>
      <c r="N3750" s="21" t="n"/>
    </row>
    <row r="3751">
      <c r="A3751" s="295" t="n"/>
      <c r="B3751" s="14" t="n"/>
      <c r="C3751" s="15" t="n"/>
      <c r="D3751" s="15" t="n"/>
      <c r="E3751" s="15">
        <f>D3748*Setup!$B$5</f>
        <v/>
      </c>
      <c r="F3751" s="15">
        <f>D3748-E3748</f>
        <v/>
      </c>
      <c r="G3751" s="15" t="n"/>
      <c r="H3751" s="15" t="n"/>
      <c r="I3751" s="15" t="n"/>
      <c r="J3751" s="15">
        <f>C3748+F3748+G3748-I3748</f>
        <v/>
      </c>
      <c r="K3751" s="15" t="n"/>
      <c r="L3751" s="15">
        <f>K3748*Setup!$B$6</f>
        <v/>
      </c>
      <c r="M3751" s="15">
        <f>J3748-L3748</f>
        <v/>
      </c>
      <c r="N3751" s="21" t="n"/>
    </row>
    <row r="3752">
      <c r="A3752" s="295" t="n"/>
      <c r="B3752" s="14" t="n"/>
      <c r="C3752" s="15" t="n"/>
      <c r="D3752" s="15" t="n"/>
      <c r="E3752" s="15">
        <f>D3749*Setup!$B$5</f>
        <v/>
      </c>
      <c r="F3752" s="15">
        <f>D3749-E3749</f>
        <v/>
      </c>
      <c r="G3752" s="15" t="n"/>
      <c r="H3752" s="15" t="n"/>
      <c r="I3752" s="15" t="n"/>
      <c r="J3752" s="15">
        <f>C3749+F3749+G3749-I3749</f>
        <v/>
      </c>
      <c r="K3752" s="15" t="n"/>
      <c r="L3752" s="15">
        <f>K3749*Setup!$B$6</f>
        <v/>
      </c>
      <c r="M3752" s="15">
        <f>J3749-L3749</f>
        <v/>
      </c>
      <c r="N3752" s="21" t="n"/>
    </row>
    <row r="3753">
      <c r="A3753" s="295" t="n"/>
      <c r="B3753" s="14" t="n"/>
      <c r="C3753" s="15" t="n"/>
      <c r="D3753" s="15" t="n"/>
      <c r="E3753" s="15">
        <f>D3750*Setup!$B$5</f>
        <v/>
      </c>
      <c r="F3753" s="15">
        <f>D3750-E3750</f>
        <v/>
      </c>
      <c r="G3753" s="15" t="n"/>
      <c r="H3753" s="15" t="n"/>
      <c r="I3753" s="15" t="n"/>
      <c r="J3753" s="15">
        <f>C3750+F3750+G3750-I3750</f>
        <v/>
      </c>
      <c r="K3753" s="15" t="n"/>
      <c r="L3753" s="15">
        <f>K3750*Setup!$B$6</f>
        <v/>
      </c>
      <c r="M3753" s="15">
        <f>J3750-L3750</f>
        <v/>
      </c>
      <c r="N3753" s="21" t="n"/>
    </row>
    <row r="3754">
      <c r="A3754" s="295" t="n"/>
      <c r="B3754" s="14" t="n"/>
      <c r="C3754" s="15" t="n"/>
      <c r="D3754" s="15" t="n"/>
      <c r="E3754" s="15">
        <f>D3751*Setup!$B$5</f>
        <v/>
      </c>
      <c r="F3754" s="15">
        <f>D3751-E3751</f>
        <v/>
      </c>
      <c r="G3754" s="15" t="n"/>
      <c r="H3754" s="15" t="n"/>
      <c r="I3754" s="15" t="n"/>
      <c r="J3754" s="15">
        <f>C3751+F3751+G3751-I3751</f>
        <v/>
      </c>
      <c r="K3754" s="15" t="n"/>
      <c r="L3754" s="15">
        <f>K3751*Setup!$B$6</f>
        <v/>
      </c>
      <c r="M3754" s="15">
        <f>J3751-L3751</f>
        <v/>
      </c>
      <c r="N3754" s="21" t="n"/>
    </row>
    <row r="3755">
      <c r="A3755" s="295" t="n"/>
      <c r="B3755" s="14" t="n"/>
      <c r="C3755" s="15" t="n"/>
      <c r="D3755" s="15" t="n"/>
      <c r="E3755" s="15">
        <f>D3752*Setup!$B$5</f>
        <v/>
      </c>
      <c r="F3755" s="15">
        <f>D3752-E3752</f>
        <v/>
      </c>
      <c r="G3755" s="15" t="n"/>
      <c r="H3755" s="15" t="n"/>
      <c r="I3755" s="15" t="n"/>
      <c r="J3755" s="15">
        <f>C3752+F3752+G3752-I3752</f>
        <v/>
      </c>
      <c r="K3755" s="15" t="n"/>
      <c r="L3755" s="15">
        <f>K3752*Setup!$B$6</f>
        <v/>
      </c>
      <c r="M3755" s="15">
        <f>J3752-L3752</f>
        <v/>
      </c>
      <c r="N3755" s="21" t="n"/>
    </row>
    <row r="3756">
      <c r="A3756" s="295" t="n"/>
      <c r="B3756" s="14" t="n"/>
      <c r="C3756" s="15" t="n"/>
      <c r="D3756" s="15" t="n"/>
      <c r="E3756" s="15">
        <f>D3753*Setup!$B$5</f>
        <v/>
      </c>
      <c r="F3756" s="15">
        <f>D3753-E3753</f>
        <v/>
      </c>
      <c r="G3756" s="15" t="n"/>
      <c r="H3756" s="15" t="n"/>
      <c r="I3756" s="15" t="n"/>
      <c r="J3756" s="15">
        <f>C3753+F3753+G3753-I3753</f>
        <v/>
      </c>
      <c r="K3756" s="15" t="n"/>
      <c r="L3756" s="15">
        <f>K3753*Setup!$B$6</f>
        <v/>
      </c>
      <c r="M3756" s="15">
        <f>J3753-L3753</f>
        <v/>
      </c>
      <c r="N3756" s="21" t="n"/>
    </row>
    <row r="3757">
      <c r="A3757" s="295" t="n"/>
      <c r="B3757" s="14" t="n"/>
      <c r="C3757" s="15" t="n"/>
      <c r="D3757" s="15" t="n"/>
      <c r="E3757" s="15">
        <f>D3754*Setup!$B$5</f>
        <v/>
      </c>
      <c r="F3757" s="15">
        <f>D3754-E3754</f>
        <v/>
      </c>
      <c r="G3757" s="15" t="n"/>
      <c r="H3757" s="15" t="n"/>
      <c r="I3757" s="15" t="n"/>
      <c r="J3757" s="15">
        <f>C3754+F3754+G3754-I3754</f>
        <v/>
      </c>
      <c r="K3757" s="15" t="n"/>
      <c r="L3757" s="15">
        <f>K3754*Setup!$B$6</f>
        <v/>
      </c>
      <c r="M3757" s="15">
        <f>J3754-L3754</f>
        <v/>
      </c>
      <c r="N3757" s="21" t="n"/>
    </row>
    <row r="3758">
      <c r="A3758" s="295" t="n"/>
      <c r="B3758" s="14" t="n"/>
      <c r="C3758" s="15" t="n"/>
      <c r="D3758" s="15" t="n"/>
      <c r="E3758" s="15">
        <f>D3755*Setup!$B$5</f>
        <v/>
      </c>
      <c r="F3758" s="15">
        <f>D3755-E3755</f>
        <v/>
      </c>
      <c r="G3758" s="15" t="n"/>
      <c r="H3758" s="15" t="n"/>
      <c r="I3758" s="15" t="n"/>
      <c r="J3758" s="15">
        <f>C3755+F3755+G3755-I3755</f>
        <v/>
      </c>
      <c r="K3758" s="15" t="n"/>
      <c r="L3758" s="15">
        <f>K3755*Setup!$B$6</f>
        <v/>
      </c>
      <c r="M3758" s="15">
        <f>J3755-L3755</f>
        <v/>
      </c>
      <c r="N3758" s="21" t="n"/>
    </row>
    <row r="3759">
      <c r="A3759" s="295" t="n"/>
      <c r="B3759" s="14" t="n"/>
      <c r="C3759" s="15" t="n"/>
      <c r="D3759" s="15" t="n"/>
      <c r="E3759" s="15">
        <f>D3756*Setup!$B$5</f>
        <v/>
      </c>
      <c r="F3759" s="15">
        <f>D3756-E3756</f>
        <v/>
      </c>
      <c r="G3759" s="15" t="n"/>
      <c r="H3759" s="15" t="n"/>
      <c r="I3759" s="15" t="n"/>
      <c r="J3759" s="15">
        <f>C3756+F3756+G3756-I3756</f>
        <v/>
      </c>
      <c r="K3759" s="15" t="n"/>
      <c r="L3759" s="15">
        <f>K3756*Setup!$B$6</f>
        <v/>
      </c>
      <c r="M3759" s="15">
        <f>J3756-L3756</f>
        <v/>
      </c>
      <c r="N3759" s="21" t="n"/>
    </row>
    <row r="3760">
      <c r="A3760" s="295" t="n"/>
      <c r="B3760" s="14" t="n"/>
      <c r="C3760" s="15" t="n"/>
      <c r="D3760" s="15" t="n"/>
      <c r="E3760" s="15">
        <f>D3757*Setup!$B$5</f>
        <v/>
      </c>
      <c r="F3760" s="15">
        <f>D3757-E3757</f>
        <v/>
      </c>
      <c r="G3760" s="15" t="n"/>
      <c r="H3760" s="15" t="n"/>
      <c r="I3760" s="15" t="n"/>
      <c r="J3760" s="15">
        <f>C3757+F3757+G3757-I3757</f>
        <v/>
      </c>
      <c r="K3760" s="15" t="n"/>
      <c r="L3760" s="15">
        <f>K3757*Setup!$B$6</f>
        <v/>
      </c>
      <c r="M3760" s="15">
        <f>J3757-L3757</f>
        <v/>
      </c>
      <c r="N3760" s="21" t="n"/>
    </row>
    <row r="3761">
      <c r="A3761" s="295" t="n"/>
      <c r="B3761" s="14" t="n"/>
      <c r="C3761" s="15" t="n"/>
      <c r="D3761" s="15" t="n"/>
      <c r="E3761" s="15">
        <f>D3758*Setup!$B$5</f>
        <v/>
      </c>
      <c r="F3761" s="15">
        <f>D3758-E3758</f>
        <v/>
      </c>
      <c r="G3761" s="15" t="n"/>
      <c r="H3761" s="15" t="n"/>
      <c r="I3761" s="15" t="n"/>
      <c r="J3761" s="15">
        <f>C3758+F3758+G3758-I3758</f>
        <v/>
      </c>
      <c r="K3761" s="15" t="n"/>
      <c r="L3761" s="15">
        <f>K3758*Setup!$B$6</f>
        <v/>
      </c>
      <c r="M3761" s="15">
        <f>J3758-L3758</f>
        <v/>
      </c>
      <c r="N3761" s="21" t="n"/>
    </row>
    <row r="3762">
      <c r="A3762" s="295" t="n"/>
      <c r="B3762" s="14" t="n"/>
      <c r="C3762" s="15" t="n"/>
      <c r="D3762" s="15" t="n"/>
      <c r="E3762" s="15">
        <f>D3759*Setup!$B$5</f>
        <v/>
      </c>
      <c r="F3762" s="15">
        <f>D3759-E3759</f>
        <v/>
      </c>
      <c r="G3762" s="15" t="n"/>
      <c r="H3762" s="15" t="n"/>
      <c r="I3762" s="15" t="n"/>
      <c r="J3762" s="15">
        <f>C3759+F3759+G3759-I3759</f>
        <v/>
      </c>
      <c r="K3762" s="15" t="n"/>
      <c r="L3762" s="15">
        <f>K3759*Setup!$B$6</f>
        <v/>
      </c>
      <c r="M3762" s="15">
        <f>J3759-L3759</f>
        <v/>
      </c>
      <c r="N3762" s="21" t="n"/>
    </row>
    <row r="3763">
      <c r="A3763" s="295" t="n"/>
      <c r="B3763" s="14" t="n"/>
      <c r="C3763" s="15" t="n"/>
      <c r="D3763" s="15" t="n"/>
      <c r="E3763" s="15">
        <f>D3760*Setup!$B$5</f>
        <v/>
      </c>
      <c r="F3763" s="15">
        <f>D3760-E3760</f>
        <v/>
      </c>
      <c r="G3763" s="15" t="n"/>
      <c r="H3763" s="15" t="n"/>
      <c r="I3763" s="15" t="n"/>
      <c r="J3763" s="15">
        <f>C3760+F3760+G3760-I3760</f>
        <v/>
      </c>
      <c r="K3763" s="15" t="n"/>
      <c r="L3763" s="15">
        <f>K3760*Setup!$B$6</f>
        <v/>
      </c>
      <c r="M3763" s="15">
        <f>J3760-L3760</f>
        <v/>
      </c>
      <c r="N3763" s="21" t="n"/>
    </row>
    <row r="3764">
      <c r="A3764" s="295" t="n"/>
      <c r="B3764" s="14" t="n"/>
      <c r="C3764" s="15" t="n"/>
      <c r="D3764" s="15" t="n"/>
      <c r="E3764" s="15">
        <f>D3761*Setup!$B$5</f>
        <v/>
      </c>
      <c r="F3764" s="15">
        <f>D3761-E3761</f>
        <v/>
      </c>
      <c r="G3764" s="15" t="n"/>
      <c r="H3764" s="15" t="n"/>
      <c r="I3764" s="15" t="n"/>
      <c r="J3764" s="15">
        <f>C3761+F3761+G3761-I3761</f>
        <v/>
      </c>
      <c r="K3764" s="15" t="n"/>
      <c r="L3764" s="15">
        <f>K3761*Setup!$B$6</f>
        <v/>
      </c>
      <c r="M3764" s="15">
        <f>J3761-L3761</f>
        <v/>
      </c>
      <c r="N3764" s="21" t="n"/>
    </row>
    <row r="3765">
      <c r="A3765" s="295" t="n"/>
      <c r="B3765" s="14" t="n"/>
      <c r="C3765" s="15" t="n"/>
      <c r="D3765" s="15" t="n"/>
      <c r="E3765" s="15">
        <f>D3762*Setup!$B$5</f>
        <v/>
      </c>
      <c r="F3765" s="15">
        <f>D3762-E3762</f>
        <v/>
      </c>
      <c r="G3765" s="15" t="n"/>
      <c r="H3765" s="15" t="n"/>
      <c r="I3765" s="15" t="n"/>
      <c r="J3765" s="15">
        <f>C3762+F3762+G3762-I3762</f>
        <v/>
      </c>
      <c r="K3765" s="15" t="n"/>
      <c r="L3765" s="15">
        <f>K3762*Setup!$B$6</f>
        <v/>
      </c>
      <c r="M3765" s="15">
        <f>J3762-L3762</f>
        <v/>
      </c>
      <c r="N3765" s="21" t="n"/>
    </row>
    <row r="3766">
      <c r="A3766" s="295" t="n"/>
      <c r="B3766" s="14" t="n"/>
      <c r="C3766" s="15" t="n"/>
      <c r="D3766" s="15" t="n"/>
      <c r="E3766" s="15">
        <f>D3763*Setup!$B$5</f>
        <v/>
      </c>
      <c r="F3766" s="15">
        <f>D3763-E3763</f>
        <v/>
      </c>
      <c r="G3766" s="15" t="n"/>
      <c r="H3766" s="15" t="n"/>
      <c r="I3766" s="15" t="n"/>
      <c r="J3766" s="15">
        <f>C3763+F3763+G3763-I3763</f>
        <v/>
      </c>
      <c r="K3766" s="15" t="n"/>
      <c r="L3766" s="15">
        <f>K3763*Setup!$B$6</f>
        <v/>
      </c>
      <c r="M3766" s="15">
        <f>J3763-L3763</f>
        <v/>
      </c>
      <c r="N3766" s="21" t="n"/>
    </row>
    <row r="3767">
      <c r="A3767" s="295" t="n"/>
      <c r="B3767" s="14" t="n"/>
      <c r="C3767" s="15" t="n"/>
      <c r="D3767" s="15" t="n"/>
      <c r="E3767" s="15">
        <f>D3764*Setup!$B$5</f>
        <v/>
      </c>
      <c r="F3767" s="15">
        <f>D3764-E3764</f>
        <v/>
      </c>
      <c r="G3767" s="15" t="n"/>
      <c r="H3767" s="15" t="n"/>
      <c r="I3767" s="15" t="n"/>
      <c r="J3767" s="15">
        <f>C3764+F3764+G3764-I3764</f>
        <v/>
      </c>
      <c r="K3767" s="15" t="n"/>
      <c r="L3767" s="15">
        <f>K3764*Setup!$B$6</f>
        <v/>
      </c>
      <c r="M3767" s="15">
        <f>J3764-L3764</f>
        <v/>
      </c>
      <c r="N3767" s="21" t="n"/>
    </row>
    <row r="3768">
      <c r="A3768" s="295" t="n"/>
      <c r="B3768" s="14" t="n"/>
      <c r="C3768" s="15" t="n"/>
      <c r="D3768" s="15" t="n"/>
      <c r="E3768" s="15">
        <f>D3765*Setup!$B$5</f>
        <v/>
      </c>
      <c r="F3768" s="15">
        <f>D3765-E3765</f>
        <v/>
      </c>
      <c r="G3768" s="15" t="n"/>
      <c r="H3768" s="15" t="n"/>
      <c r="I3768" s="15" t="n"/>
      <c r="J3768" s="15">
        <f>C3765+F3765+G3765-I3765</f>
        <v/>
      </c>
      <c r="K3768" s="15" t="n"/>
      <c r="L3768" s="15">
        <f>K3765*Setup!$B$6</f>
        <v/>
      </c>
      <c r="M3768" s="15">
        <f>J3765-L3765</f>
        <v/>
      </c>
      <c r="N3768" s="21" t="n"/>
    </row>
    <row r="3769">
      <c r="A3769" s="295" t="n"/>
      <c r="B3769" s="14" t="n"/>
      <c r="C3769" s="15" t="n"/>
      <c r="D3769" s="15" t="n"/>
      <c r="E3769" s="15">
        <f>D3766*Setup!$B$5</f>
        <v/>
      </c>
      <c r="F3769" s="15">
        <f>D3766-E3766</f>
        <v/>
      </c>
      <c r="G3769" s="15" t="n"/>
      <c r="H3769" s="15" t="n"/>
      <c r="I3769" s="15" t="n"/>
      <c r="J3769" s="15">
        <f>C3766+F3766+G3766-I3766</f>
        <v/>
      </c>
      <c r="K3769" s="15" t="n"/>
      <c r="L3769" s="15">
        <f>K3766*Setup!$B$6</f>
        <v/>
      </c>
      <c r="M3769" s="15">
        <f>J3766-L3766</f>
        <v/>
      </c>
      <c r="N3769" s="21" t="n"/>
    </row>
    <row r="3770">
      <c r="A3770" s="295" t="n"/>
      <c r="B3770" s="14" t="n"/>
      <c r="C3770" s="15" t="n"/>
      <c r="D3770" s="15" t="n"/>
      <c r="E3770" s="15">
        <f>D3767*Setup!$B$5</f>
        <v/>
      </c>
      <c r="F3770" s="15">
        <f>D3767-E3767</f>
        <v/>
      </c>
      <c r="G3770" s="15" t="n"/>
      <c r="H3770" s="15" t="n"/>
      <c r="I3770" s="15" t="n"/>
      <c r="J3770" s="15">
        <f>C3767+F3767+G3767-I3767</f>
        <v/>
      </c>
      <c r="K3770" s="15" t="n"/>
      <c r="L3770" s="15">
        <f>K3767*Setup!$B$6</f>
        <v/>
      </c>
      <c r="M3770" s="15">
        <f>J3767-L3767</f>
        <v/>
      </c>
      <c r="N3770" s="21" t="n"/>
    </row>
    <row r="3771">
      <c r="A3771" s="295" t="n"/>
      <c r="B3771" s="14" t="n"/>
      <c r="C3771" s="15" t="n"/>
      <c r="D3771" s="15" t="n"/>
      <c r="E3771" s="15">
        <f>D3768*Setup!$B$5</f>
        <v/>
      </c>
      <c r="F3771" s="15">
        <f>D3768-E3768</f>
        <v/>
      </c>
      <c r="G3771" s="15" t="n"/>
      <c r="H3771" s="15" t="n"/>
      <c r="I3771" s="15" t="n"/>
      <c r="J3771" s="15">
        <f>C3768+F3768+G3768-I3768</f>
        <v/>
      </c>
      <c r="K3771" s="15" t="n"/>
      <c r="L3771" s="15">
        <f>K3768*Setup!$B$6</f>
        <v/>
      </c>
      <c r="M3771" s="15">
        <f>J3768-L3768</f>
        <v/>
      </c>
      <c r="N3771" s="21" t="n"/>
    </row>
    <row r="3772">
      <c r="A3772" s="295" t="n"/>
      <c r="B3772" s="14" t="n"/>
      <c r="C3772" s="15" t="n"/>
      <c r="D3772" s="15" t="n"/>
      <c r="E3772" s="15">
        <f>D3769*Setup!$B$5</f>
        <v/>
      </c>
      <c r="F3772" s="15">
        <f>D3769-E3769</f>
        <v/>
      </c>
      <c r="G3772" s="15" t="n"/>
      <c r="H3772" s="15" t="n"/>
      <c r="I3772" s="15" t="n"/>
      <c r="J3772" s="15">
        <f>C3769+F3769+G3769-I3769</f>
        <v/>
      </c>
      <c r="K3772" s="15" t="n"/>
      <c r="L3772" s="15">
        <f>K3769*Setup!$B$6</f>
        <v/>
      </c>
      <c r="M3772" s="15">
        <f>J3769-L3769</f>
        <v/>
      </c>
      <c r="N3772" s="21" t="n"/>
    </row>
    <row r="3773">
      <c r="A3773" s="295" t="n"/>
      <c r="B3773" s="14" t="n"/>
      <c r="C3773" s="15" t="n"/>
      <c r="D3773" s="15" t="n"/>
      <c r="E3773" s="15">
        <f>D3770*Setup!$B$5</f>
        <v/>
      </c>
      <c r="F3773" s="15">
        <f>D3770-E3770</f>
        <v/>
      </c>
      <c r="G3773" s="15" t="n"/>
      <c r="H3773" s="15" t="n"/>
      <c r="I3773" s="15" t="n"/>
      <c r="J3773" s="15">
        <f>C3770+F3770+G3770-I3770</f>
        <v/>
      </c>
      <c r="K3773" s="15" t="n"/>
      <c r="L3773" s="15">
        <f>K3770*Setup!$B$6</f>
        <v/>
      </c>
      <c r="M3773" s="15">
        <f>J3770-L3770</f>
        <v/>
      </c>
      <c r="N3773" s="21" t="n"/>
    </row>
    <row r="3774">
      <c r="A3774" s="295" t="n"/>
      <c r="B3774" s="14" t="n"/>
      <c r="C3774" s="15" t="n"/>
      <c r="D3774" s="15" t="n"/>
      <c r="E3774" s="15">
        <f>D3771*Setup!$B$5</f>
        <v/>
      </c>
      <c r="F3774" s="15">
        <f>D3771-E3771</f>
        <v/>
      </c>
      <c r="G3774" s="15" t="n"/>
      <c r="H3774" s="15" t="n"/>
      <c r="I3774" s="15" t="n"/>
      <c r="J3774" s="15">
        <f>C3771+F3771+G3771-I3771</f>
        <v/>
      </c>
      <c r="K3774" s="15" t="n"/>
      <c r="L3774" s="15">
        <f>K3771*Setup!$B$6</f>
        <v/>
      </c>
      <c r="M3774" s="15">
        <f>J3771-L3771</f>
        <v/>
      </c>
      <c r="N3774" s="21" t="n"/>
    </row>
    <row r="3775">
      <c r="A3775" s="295" t="n"/>
      <c r="B3775" s="14" t="n"/>
      <c r="C3775" s="15" t="n"/>
      <c r="D3775" s="15" t="n"/>
      <c r="E3775" s="15">
        <f>D3772*Setup!$B$5</f>
        <v/>
      </c>
      <c r="F3775" s="15">
        <f>D3772-E3772</f>
        <v/>
      </c>
      <c r="G3775" s="15" t="n"/>
      <c r="H3775" s="15" t="n"/>
      <c r="I3775" s="15" t="n"/>
      <c r="J3775" s="15">
        <f>C3772+F3772+G3772-I3772</f>
        <v/>
      </c>
      <c r="K3775" s="15" t="n"/>
      <c r="L3775" s="15">
        <f>K3772*Setup!$B$6</f>
        <v/>
      </c>
      <c r="M3775" s="15">
        <f>J3772-L3772</f>
        <v/>
      </c>
      <c r="N3775" s="21" t="n"/>
    </row>
    <row r="3776">
      <c r="A3776" s="295" t="n"/>
      <c r="B3776" s="14" t="n"/>
      <c r="C3776" s="15" t="n"/>
      <c r="D3776" s="15" t="n"/>
      <c r="E3776" s="15">
        <f>D3773*Setup!$B$5</f>
        <v/>
      </c>
      <c r="F3776" s="15">
        <f>D3773-E3773</f>
        <v/>
      </c>
      <c r="G3776" s="15" t="n"/>
      <c r="H3776" s="15" t="n"/>
      <c r="I3776" s="15" t="n"/>
      <c r="J3776" s="15">
        <f>C3773+F3773+G3773-I3773</f>
        <v/>
      </c>
      <c r="K3776" s="15" t="n"/>
      <c r="L3776" s="15">
        <f>K3773*Setup!$B$6</f>
        <v/>
      </c>
      <c r="M3776" s="15">
        <f>J3773-L3773</f>
        <v/>
      </c>
      <c r="N3776" s="21" t="n"/>
    </row>
    <row r="3777">
      <c r="A3777" s="295" t="n"/>
      <c r="B3777" s="14" t="n"/>
      <c r="C3777" s="15" t="n"/>
      <c r="D3777" s="15" t="n"/>
      <c r="E3777" s="15">
        <f>D3774*Setup!$B$5</f>
        <v/>
      </c>
      <c r="F3777" s="15">
        <f>D3774-E3774</f>
        <v/>
      </c>
      <c r="G3777" s="15" t="n"/>
      <c r="H3777" s="15" t="n"/>
      <c r="I3777" s="15" t="n"/>
      <c r="J3777" s="15">
        <f>C3774+F3774+G3774-I3774</f>
        <v/>
      </c>
      <c r="K3777" s="15" t="n"/>
      <c r="L3777" s="15">
        <f>K3774*Setup!$B$6</f>
        <v/>
      </c>
      <c r="M3777" s="15">
        <f>J3774-L3774</f>
        <v/>
      </c>
      <c r="N3777" s="21" t="n"/>
    </row>
    <row r="3778">
      <c r="A3778" s="295" t="n"/>
      <c r="B3778" s="14" t="n"/>
      <c r="C3778" s="15" t="n"/>
      <c r="D3778" s="15" t="n"/>
      <c r="E3778" s="15">
        <f>D3775*Setup!$B$5</f>
        <v/>
      </c>
      <c r="F3778" s="15">
        <f>D3775-E3775</f>
        <v/>
      </c>
      <c r="G3778" s="15" t="n"/>
      <c r="H3778" s="15" t="n"/>
      <c r="I3778" s="15" t="n"/>
      <c r="J3778" s="15">
        <f>C3775+F3775+G3775-I3775</f>
        <v/>
      </c>
      <c r="K3778" s="15" t="n"/>
      <c r="L3778" s="15">
        <f>K3775*Setup!$B$6</f>
        <v/>
      </c>
      <c r="M3778" s="15">
        <f>J3775-L3775</f>
        <v/>
      </c>
      <c r="N3778" s="21" t="n"/>
    </row>
    <row r="3779">
      <c r="A3779" s="295" t="n"/>
      <c r="B3779" s="14" t="n"/>
      <c r="C3779" s="15" t="n"/>
      <c r="D3779" s="15" t="n"/>
      <c r="E3779" s="15">
        <f>D3776*Setup!$B$5</f>
        <v/>
      </c>
      <c r="F3779" s="15">
        <f>D3776-E3776</f>
        <v/>
      </c>
      <c r="G3779" s="15" t="n"/>
      <c r="H3779" s="15" t="n"/>
      <c r="I3779" s="15" t="n"/>
      <c r="J3779" s="15">
        <f>C3776+F3776+G3776-I3776</f>
        <v/>
      </c>
      <c r="K3779" s="15" t="n"/>
      <c r="L3779" s="15">
        <f>K3776*Setup!$B$6</f>
        <v/>
      </c>
      <c r="M3779" s="15">
        <f>J3776-L3776</f>
        <v/>
      </c>
      <c r="N3779" s="21" t="n"/>
    </row>
    <row r="3780">
      <c r="A3780" s="295" t="n"/>
      <c r="B3780" s="14" t="n"/>
      <c r="C3780" s="15" t="n"/>
      <c r="D3780" s="15" t="n"/>
      <c r="E3780" s="15">
        <f>D3777*Setup!$B$5</f>
        <v/>
      </c>
      <c r="F3780" s="15">
        <f>D3777-E3777</f>
        <v/>
      </c>
      <c r="G3780" s="15" t="n"/>
      <c r="H3780" s="15" t="n"/>
      <c r="I3780" s="15" t="n"/>
      <c r="J3780" s="15">
        <f>C3777+F3777+G3777-I3777</f>
        <v/>
      </c>
      <c r="K3780" s="15" t="n"/>
      <c r="L3780" s="15">
        <f>K3777*Setup!$B$6</f>
        <v/>
      </c>
      <c r="M3780" s="15">
        <f>J3777-L3777</f>
        <v/>
      </c>
      <c r="N3780" s="21" t="n"/>
    </row>
    <row r="3781">
      <c r="A3781" s="295" t="n"/>
      <c r="B3781" s="14" t="n"/>
      <c r="C3781" s="15" t="n"/>
      <c r="D3781" s="15" t="n"/>
      <c r="E3781" s="15">
        <f>D3778*Setup!$B$5</f>
        <v/>
      </c>
      <c r="F3781" s="15">
        <f>D3778-E3778</f>
        <v/>
      </c>
      <c r="G3781" s="15" t="n"/>
      <c r="H3781" s="15" t="n"/>
      <c r="I3781" s="15" t="n"/>
      <c r="J3781" s="15">
        <f>C3778+F3778+G3778-I3778</f>
        <v/>
      </c>
      <c r="K3781" s="15" t="n"/>
      <c r="L3781" s="15">
        <f>K3778*Setup!$B$6</f>
        <v/>
      </c>
      <c r="M3781" s="15">
        <f>J3778-L3778</f>
        <v/>
      </c>
      <c r="N3781" s="21" t="n"/>
    </row>
    <row r="3782">
      <c r="A3782" s="295" t="n"/>
      <c r="B3782" s="14" t="n"/>
      <c r="C3782" s="15" t="n"/>
      <c r="D3782" s="15" t="n"/>
      <c r="E3782" s="15">
        <f>D3779*Setup!$B$5</f>
        <v/>
      </c>
      <c r="F3782" s="15">
        <f>D3779-E3779</f>
        <v/>
      </c>
      <c r="G3782" s="15" t="n"/>
      <c r="H3782" s="15" t="n"/>
      <c r="I3782" s="15" t="n"/>
      <c r="J3782" s="15">
        <f>C3779+F3779+G3779-I3779</f>
        <v/>
      </c>
      <c r="K3782" s="15" t="n"/>
      <c r="L3782" s="15">
        <f>K3779*Setup!$B$6</f>
        <v/>
      </c>
      <c r="M3782" s="15">
        <f>J3779-L3779</f>
        <v/>
      </c>
      <c r="N3782" s="21" t="n"/>
    </row>
    <row r="3783">
      <c r="A3783" s="295" t="n"/>
      <c r="B3783" s="14" t="n"/>
      <c r="C3783" s="15" t="n"/>
      <c r="D3783" s="15" t="n"/>
      <c r="E3783" s="15">
        <f>D3780*Setup!$B$5</f>
        <v/>
      </c>
      <c r="F3783" s="15">
        <f>D3780-E3780</f>
        <v/>
      </c>
      <c r="G3783" s="15" t="n"/>
      <c r="H3783" s="15" t="n"/>
      <c r="I3783" s="15" t="n"/>
      <c r="J3783" s="15">
        <f>C3780+F3780+G3780-I3780</f>
        <v/>
      </c>
      <c r="K3783" s="15" t="n"/>
      <c r="L3783" s="15">
        <f>K3780*Setup!$B$6</f>
        <v/>
      </c>
      <c r="M3783" s="15">
        <f>J3780-L3780</f>
        <v/>
      </c>
      <c r="N3783" s="21" t="n"/>
    </row>
    <row r="3784">
      <c r="A3784" s="295" t="n"/>
      <c r="B3784" s="14" t="n"/>
      <c r="C3784" s="15" t="n"/>
      <c r="D3784" s="15" t="n"/>
      <c r="E3784" s="15">
        <f>D3781*Setup!$B$5</f>
        <v/>
      </c>
      <c r="F3784" s="15">
        <f>D3781-E3781</f>
        <v/>
      </c>
      <c r="G3784" s="15" t="n"/>
      <c r="H3784" s="15" t="n"/>
      <c r="I3784" s="15" t="n"/>
      <c r="J3784" s="15">
        <f>C3781+F3781+G3781-I3781</f>
        <v/>
      </c>
      <c r="K3784" s="15" t="n"/>
      <c r="L3784" s="15">
        <f>K3781*Setup!$B$6</f>
        <v/>
      </c>
      <c r="M3784" s="15">
        <f>J3781-L3781</f>
        <v/>
      </c>
      <c r="N3784" s="21" t="n"/>
    </row>
    <row r="3785">
      <c r="A3785" s="295" t="n"/>
      <c r="B3785" s="14" t="n"/>
      <c r="C3785" s="15" t="n"/>
      <c r="D3785" s="15" t="n"/>
      <c r="E3785" s="15">
        <f>D3782*Setup!$B$5</f>
        <v/>
      </c>
      <c r="F3785" s="15">
        <f>D3782-E3782</f>
        <v/>
      </c>
      <c r="G3785" s="15" t="n"/>
      <c r="H3785" s="15" t="n"/>
      <c r="I3785" s="15" t="n"/>
      <c r="J3785" s="15">
        <f>C3782+F3782+G3782-I3782</f>
        <v/>
      </c>
      <c r="K3785" s="15" t="n"/>
      <c r="L3785" s="15">
        <f>K3782*Setup!$B$6</f>
        <v/>
      </c>
      <c r="M3785" s="15">
        <f>J3782-L3782</f>
        <v/>
      </c>
      <c r="N3785" s="21" t="n"/>
    </row>
    <row r="3786">
      <c r="A3786" s="295" t="n"/>
      <c r="B3786" s="14" t="n"/>
      <c r="C3786" s="15" t="n"/>
      <c r="D3786" s="15" t="n"/>
      <c r="E3786" s="15">
        <f>D3783*Setup!$B$5</f>
        <v/>
      </c>
      <c r="F3786" s="15">
        <f>D3783-E3783</f>
        <v/>
      </c>
      <c r="G3786" s="15" t="n"/>
      <c r="H3786" s="15" t="n"/>
      <c r="I3786" s="15" t="n"/>
      <c r="J3786" s="15">
        <f>C3783+F3783+G3783-I3783</f>
        <v/>
      </c>
      <c r="K3786" s="15" t="n"/>
      <c r="L3786" s="15">
        <f>K3783*Setup!$B$6</f>
        <v/>
      </c>
      <c r="M3786" s="15">
        <f>J3783-L3783</f>
        <v/>
      </c>
      <c r="N3786" s="21" t="n"/>
    </row>
    <row r="3787">
      <c r="A3787" s="295" t="n"/>
      <c r="B3787" s="14" t="n"/>
      <c r="C3787" s="15" t="n"/>
      <c r="D3787" s="15" t="n"/>
      <c r="E3787" s="15">
        <f>D3784*Setup!$B$5</f>
        <v/>
      </c>
      <c r="F3787" s="15">
        <f>D3784-E3784</f>
        <v/>
      </c>
      <c r="G3787" s="15" t="n"/>
      <c r="H3787" s="15" t="n"/>
      <c r="I3787" s="15" t="n"/>
      <c r="J3787" s="15">
        <f>C3784+F3784+G3784-I3784</f>
        <v/>
      </c>
      <c r="K3787" s="15" t="n"/>
      <c r="L3787" s="15">
        <f>K3784*Setup!$B$6</f>
        <v/>
      </c>
      <c r="M3787" s="15">
        <f>J3784-L3784</f>
        <v/>
      </c>
      <c r="N3787" s="21" t="n"/>
    </row>
    <row r="3788">
      <c r="A3788" s="295" t="n"/>
      <c r="B3788" s="14" t="n"/>
      <c r="C3788" s="15" t="n"/>
      <c r="D3788" s="15" t="n"/>
      <c r="E3788" s="15">
        <f>D3785*Setup!$B$5</f>
        <v/>
      </c>
      <c r="F3788" s="15">
        <f>D3785-E3785</f>
        <v/>
      </c>
      <c r="G3788" s="15" t="n"/>
      <c r="H3788" s="15" t="n"/>
      <c r="I3788" s="15" t="n"/>
      <c r="J3788" s="15">
        <f>C3785+F3785+G3785-I3785</f>
        <v/>
      </c>
      <c r="K3788" s="15" t="n"/>
      <c r="L3788" s="15">
        <f>K3785*Setup!$B$6</f>
        <v/>
      </c>
      <c r="M3788" s="15">
        <f>J3785-L3785</f>
        <v/>
      </c>
      <c r="N3788" s="21" t="n"/>
    </row>
    <row r="3789">
      <c r="A3789" s="295" t="n"/>
      <c r="B3789" s="14" t="n"/>
      <c r="C3789" s="15" t="n"/>
      <c r="D3789" s="15" t="n"/>
      <c r="E3789" s="15">
        <f>D3786*Setup!$B$5</f>
        <v/>
      </c>
      <c r="F3789" s="15">
        <f>D3786-E3786</f>
        <v/>
      </c>
      <c r="G3789" s="15" t="n"/>
      <c r="H3789" s="15" t="n"/>
      <c r="I3789" s="15" t="n"/>
      <c r="J3789" s="15">
        <f>C3786+F3786+G3786-I3786</f>
        <v/>
      </c>
      <c r="K3789" s="15" t="n"/>
      <c r="L3789" s="15">
        <f>K3786*Setup!$B$6</f>
        <v/>
      </c>
      <c r="M3789" s="15">
        <f>J3786-L3786</f>
        <v/>
      </c>
      <c r="N3789" s="21" t="n"/>
    </row>
    <row r="3790">
      <c r="A3790" s="295" t="n"/>
      <c r="B3790" s="14" t="n"/>
      <c r="C3790" s="15" t="n"/>
      <c r="D3790" s="15" t="n"/>
      <c r="E3790" s="15">
        <f>D3787*Setup!$B$5</f>
        <v/>
      </c>
      <c r="F3790" s="15">
        <f>D3787-E3787</f>
        <v/>
      </c>
      <c r="G3790" s="15" t="n"/>
      <c r="H3790" s="15" t="n"/>
      <c r="I3790" s="15" t="n"/>
      <c r="J3790" s="15">
        <f>C3787+F3787+G3787-I3787</f>
        <v/>
      </c>
      <c r="K3790" s="15" t="n"/>
      <c r="L3790" s="15">
        <f>K3787*Setup!$B$6</f>
        <v/>
      </c>
      <c r="M3790" s="15">
        <f>J3787-L3787</f>
        <v/>
      </c>
      <c r="N3790" s="21" t="n"/>
    </row>
    <row r="3791">
      <c r="A3791" s="295" t="n"/>
      <c r="B3791" s="14" t="n"/>
      <c r="C3791" s="15" t="n"/>
      <c r="D3791" s="15" t="n"/>
      <c r="E3791" s="15">
        <f>D3788*Setup!$B$5</f>
        <v/>
      </c>
      <c r="F3791" s="15">
        <f>D3788-E3788</f>
        <v/>
      </c>
      <c r="G3791" s="15" t="n"/>
      <c r="H3791" s="15" t="n"/>
      <c r="I3791" s="15" t="n"/>
      <c r="J3791" s="15">
        <f>C3788+F3788+G3788-I3788</f>
        <v/>
      </c>
      <c r="K3791" s="15" t="n"/>
      <c r="L3791" s="15">
        <f>K3788*Setup!$B$6</f>
        <v/>
      </c>
      <c r="M3791" s="15">
        <f>J3788-L3788</f>
        <v/>
      </c>
      <c r="N3791" s="21" t="n"/>
    </row>
    <row r="3792">
      <c r="A3792" s="295" t="n"/>
      <c r="B3792" s="14" t="n"/>
      <c r="C3792" s="15" t="n"/>
      <c r="D3792" s="15" t="n"/>
      <c r="E3792" s="15">
        <f>D3789*Setup!$B$5</f>
        <v/>
      </c>
      <c r="F3792" s="15">
        <f>D3789-E3789</f>
        <v/>
      </c>
      <c r="G3792" s="15" t="n"/>
      <c r="H3792" s="15" t="n"/>
      <c r="I3792" s="15" t="n"/>
      <c r="J3792" s="15">
        <f>C3789+F3789+G3789-I3789</f>
        <v/>
      </c>
      <c r="K3792" s="15" t="n"/>
      <c r="L3792" s="15">
        <f>K3789*Setup!$B$6</f>
        <v/>
      </c>
      <c r="M3792" s="15">
        <f>J3789-L3789</f>
        <v/>
      </c>
      <c r="N3792" s="21" t="n"/>
    </row>
    <row r="3793">
      <c r="A3793" s="295" t="n"/>
      <c r="B3793" s="14" t="n"/>
      <c r="C3793" s="15" t="n"/>
      <c r="D3793" s="15" t="n"/>
      <c r="E3793" s="15">
        <f>D3790*Setup!$B$5</f>
        <v/>
      </c>
      <c r="F3793" s="15">
        <f>D3790-E3790</f>
        <v/>
      </c>
      <c r="G3793" s="15" t="n"/>
      <c r="H3793" s="15" t="n"/>
      <c r="I3793" s="15" t="n"/>
      <c r="J3793" s="15">
        <f>C3790+F3790+G3790-I3790</f>
        <v/>
      </c>
      <c r="K3793" s="15" t="n"/>
      <c r="L3793" s="15">
        <f>K3790*Setup!$B$6</f>
        <v/>
      </c>
      <c r="M3793" s="15">
        <f>J3790-L3790</f>
        <v/>
      </c>
      <c r="N3793" s="21" t="n"/>
    </row>
    <row r="3794">
      <c r="A3794" s="295" t="n"/>
      <c r="B3794" s="14" t="n"/>
      <c r="C3794" s="15" t="n"/>
      <c r="D3794" s="15" t="n"/>
      <c r="E3794" s="15">
        <f>D3791*Setup!$B$5</f>
        <v/>
      </c>
      <c r="F3794" s="15">
        <f>D3791-E3791</f>
        <v/>
      </c>
      <c r="G3794" s="15" t="n"/>
      <c r="H3794" s="15" t="n"/>
      <c r="I3794" s="15" t="n"/>
      <c r="J3794" s="15">
        <f>C3791+F3791+G3791-I3791</f>
        <v/>
      </c>
      <c r="K3794" s="15" t="n"/>
      <c r="L3794" s="15">
        <f>K3791*Setup!$B$6</f>
        <v/>
      </c>
      <c r="M3794" s="15">
        <f>J3791-L3791</f>
        <v/>
      </c>
      <c r="N3794" s="21" t="n"/>
    </row>
    <row r="3795">
      <c r="A3795" s="295" t="n"/>
      <c r="B3795" s="14" t="n"/>
      <c r="C3795" s="15" t="n"/>
      <c r="D3795" s="15" t="n"/>
      <c r="E3795" s="15">
        <f>D3792*Setup!$B$5</f>
        <v/>
      </c>
      <c r="F3795" s="15">
        <f>D3792-E3792</f>
        <v/>
      </c>
      <c r="G3795" s="15" t="n"/>
      <c r="H3795" s="15" t="n"/>
      <c r="I3795" s="15" t="n"/>
      <c r="J3795" s="15">
        <f>C3792+F3792+G3792-I3792</f>
        <v/>
      </c>
      <c r="K3795" s="15" t="n"/>
      <c r="L3795" s="15">
        <f>K3792*Setup!$B$6</f>
        <v/>
      </c>
      <c r="M3795" s="15">
        <f>J3792-L3792</f>
        <v/>
      </c>
      <c r="N3795" s="21" t="n"/>
    </row>
    <row r="3796">
      <c r="A3796" s="295" t="n"/>
      <c r="B3796" s="14" t="n"/>
      <c r="C3796" s="15" t="n"/>
      <c r="D3796" s="15" t="n"/>
      <c r="E3796" s="15">
        <f>D3793*Setup!$B$5</f>
        <v/>
      </c>
      <c r="F3796" s="15">
        <f>D3793-E3793</f>
        <v/>
      </c>
      <c r="G3796" s="15" t="n"/>
      <c r="H3796" s="15" t="n"/>
      <c r="I3796" s="15" t="n"/>
      <c r="J3796" s="15">
        <f>C3793+F3793+G3793-I3793</f>
        <v/>
      </c>
      <c r="K3796" s="15" t="n"/>
      <c r="L3796" s="15">
        <f>K3793*Setup!$B$6</f>
        <v/>
      </c>
      <c r="M3796" s="15">
        <f>J3793-L3793</f>
        <v/>
      </c>
      <c r="N3796" s="21" t="n"/>
    </row>
    <row r="3797">
      <c r="A3797" s="295" t="n"/>
      <c r="B3797" s="14" t="n"/>
      <c r="C3797" s="15" t="n"/>
      <c r="D3797" s="15" t="n"/>
      <c r="E3797" s="15">
        <f>D3794*Setup!$B$5</f>
        <v/>
      </c>
      <c r="F3797" s="15">
        <f>D3794-E3794</f>
        <v/>
      </c>
      <c r="G3797" s="15" t="n"/>
      <c r="H3797" s="15" t="n"/>
      <c r="I3797" s="15" t="n"/>
      <c r="J3797" s="15">
        <f>C3794+F3794+G3794-I3794</f>
        <v/>
      </c>
      <c r="K3797" s="15" t="n"/>
      <c r="L3797" s="15">
        <f>K3794*Setup!$B$6</f>
        <v/>
      </c>
      <c r="M3797" s="15">
        <f>J3794-L3794</f>
        <v/>
      </c>
      <c r="N3797" s="21" t="n"/>
    </row>
    <row r="3798">
      <c r="A3798" s="295" t="n"/>
      <c r="B3798" s="14" t="n"/>
      <c r="C3798" s="15" t="n"/>
      <c r="D3798" s="15" t="n"/>
      <c r="E3798" s="15">
        <f>D3795*Setup!$B$5</f>
        <v/>
      </c>
      <c r="F3798" s="15">
        <f>D3795-E3795</f>
        <v/>
      </c>
      <c r="G3798" s="15" t="n"/>
      <c r="H3798" s="15" t="n"/>
      <c r="I3798" s="15" t="n"/>
      <c r="J3798" s="15">
        <f>C3795+F3795+G3795-I3795</f>
        <v/>
      </c>
      <c r="K3798" s="15" t="n"/>
      <c r="L3798" s="15">
        <f>K3795*Setup!$B$6</f>
        <v/>
      </c>
      <c r="M3798" s="15">
        <f>J3795-L3795</f>
        <v/>
      </c>
      <c r="N3798" s="21" t="n"/>
    </row>
    <row r="3799">
      <c r="A3799" s="295" t="n"/>
      <c r="B3799" s="14" t="n"/>
      <c r="C3799" s="15" t="n"/>
      <c r="D3799" s="15" t="n"/>
      <c r="E3799" s="15">
        <f>D3796*Setup!$B$5</f>
        <v/>
      </c>
      <c r="F3799" s="15">
        <f>D3796-E3796</f>
        <v/>
      </c>
      <c r="G3799" s="15" t="n"/>
      <c r="H3799" s="15" t="n"/>
      <c r="I3799" s="15" t="n"/>
      <c r="J3799" s="15">
        <f>C3796+F3796+G3796-I3796</f>
        <v/>
      </c>
      <c r="K3799" s="15" t="n"/>
      <c r="L3799" s="15">
        <f>K3796*Setup!$B$6</f>
        <v/>
      </c>
      <c r="M3799" s="15">
        <f>J3796-L3796</f>
        <v/>
      </c>
      <c r="N3799" s="21" t="n"/>
    </row>
    <row r="3800">
      <c r="A3800" s="295" t="n"/>
      <c r="B3800" s="14" t="n"/>
      <c r="C3800" s="15" t="n"/>
      <c r="D3800" s="15" t="n"/>
      <c r="E3800" s="15">
        <f>D3797*Setup!$B$5</f>
        <v/>
      </c>
      <c r="F3800" s="15">
        <f>D3797-E3797</f>
        <v/>
      </c>
      <c r="G3800" s="15" t="n"/>
      <c r="H3800" s="15" t="n"/>
      <c r="I3800" s="15" t="n"/>
      <c r="J3800" s="15">
        <f>C3797+F3797+G3797-I3797</f>
        <v/>
      </c>
      <c r="K3800" s="15" t="n"/>
      <c r="L3800" s="15">
        <f>K3797*Setup!$B$6</f>
        <v/>
      </c>
      <c r="M3800" s="15">
        <f>J3797-L3797</f>
        <v/>
      </c>
      <c r="N3800" s="21" t="n"/>
    </row>
    <row r="3801">
      <c r="A3801" s="295" t="n"/>
      <c r="B3801" s="14" t="n"/>
      <c r="C3801" s="15" t="n"/>
      <c r="D3801" s="15" t="n"/>
      <c r="E3801" s="15">
        <f>D3798*Setup!$B$5</f>
        <v/>
      </c>
      <c r="F3801" s="15">
        <f>D3798-E3798</f>
        <v/>
      </c>
      <c r="G3801" s="15" t="n"/>
      <c r="H3801" s="15" t="n"/>
      <c r="I3801" s="15" t="n"/>
      <c r="J3801" s="15">
        <f>C3798+F3798+G3798-I3798</f>
        <v/>
      </c>
      <c r="K3801" s="15" t="n"/>
      <c r="L3801" s="15">
        <f>K3798*Setup!$B$6</f>
        <v/>
      </c>
      <c r="M3801" s="15">
        <f>J3798-L3798</f>
        <v/>
      </c>
      <c r="N3801" s="21" t="n"/>
    </row>
    <row r="3802">
      <c r="A3802" s="295" t="n"/>
      <c r="B3802" s="14" t="n"/>
      <c r="C3802" s="15" t="n"/>
      <c r="D3802" s="15" t="n"/>
      <c r="E3802" s="15">
        <f>D3799*Setup!$B$5</f>
        <v/>
      </c>
      <c r="F3802" s="15">
        <f>D3799-E3799</f>
        <v/>
      </c>
      <c r="G3802" s="15" t="n"/>
      <c r="H3802" s="15" t="n"/>
      <c r="I3802" s="15" t="n"/>
      <c r="J3802" s="15">
        <f>C3799+F3799+G3799-I3799</f>
        <v/>
      </c>
      <c r="K3802" s="15" t="n"/>
      <c r="L3802" s="15">
        <f>K3799*Setup!$B$6</f>
        <v/>
      </c>
      <c r="M3802" s="15">
        <f>J3799-L3799</f>
        <v/>
      </c>
      <c r="N3802" s="21" t="n"/>
    </row>
    <row r="3803">
      <c r="A3803" s="295" t="n"/>
      <c r="B3803" s="14" t="n"/>
      <c r="C3803" s="15" t="n"/>
      <c r="D3803" s="15" t="n"/>
      <c r="E3803" s="15">
        <f>D3800*Setup!$B$5</f>
        <v/>
      </c>
      <c r="F3803" s="15">
        <f>D3800-E3800</f>
        <v/>
      </c>
      <c r="G3803" s="15" t="n"/>
      <c r="H3803" s="15" t="n"/>
      <c r="I3803" s="15" t="n"/>
      <c r="J3803" s="15">
        <f>C3800+F3800+G3800-I3800</f>
        <v/>
      </c>
      <c r="K3803" s="15" t="n"/>
      <c r="L3803" s="15">
        <f>K3800*Setup!$B$6</f>
        <v/>
      </c>
      <c r="M3803" s="15">
        <f>J3800-L3800</f>
        <v/>
      </c>
      <c r="N3803" s="21" t="n"/>
    </row>
    <row r="3804">
      <c r="A3804" s="295" t="n"/>
      <c r="B3804" s="14" t="n"/>
      <c r="C3804" s="15" t="n"/>
      <c r="D3804" s="15" t="n"/>
      <c r="E3804" s="15">
        <f>D3801*Setup!$B$5</f>
        <v/>
      </c>
      <c r="F3804" s="15">
        <f>D3801-E3801</f>
        <v/>
      </c>
      <c r="G3804" s="15" t="n"/>
      <c r="H3804" s="15" t="n"/>
      <c r="I3804" s="15" t="n"/>
      <c r="J3804" s="15">
        <f>C3801+F3801+G3801-I3801</f>
        <v/>
      </c>
      <c r="K3804" s="15" t="n"/>
      <c r="L3804" s="15">
        <f>K3801*Setup!$B$6</f>
        <v/>
      </c>
      <c r="M3804" s="15">
        <f>J3801-L3801</f>
        <v/>
      </c>
      <c r="N3804" s="21" t="n"/>
    </row>
    <row r="3805">
      <c r="A3805" s="295" t="n"/>
      <c r="B3805" s="14" t="n"/>
      <c r="C3805" s="15" t="n"/>
      <c r="D3805" s="15" t="n"/>
      <c r="E3805" s="15">
        <f>D3802*Setup!$B$5</f>
        <v/>
      </c>
      <c r="F3805" s="15">
        <f>D3802-E3802</f>
        <v/>
      </c>
      <c r="G3805" s="15" t="n"/>
      <c r="H3805" s="15" t="n"/>
      <c r="I3805" s="15" t="n"/>
      <c r="J3805" s="15">
        <f>C3802+F3802+G3802-I3802</f>
        <v/>
      </c>
      <c r="K3805" s="15" t="n"/>
      <c r="L3805" s="15">
        <f>K3802*Setup!$B$6</f>
        <v/>
      </c>
      <c r="M3805" s="15">
        <f>J3802-L3802</f>
        <v/>
      </c>
      <c r="N3805" s="21" t="n"/>
    </row>
    <row r="3806">
      <c r="A3806" s="295" t="n"/>
      <c r="B3806" s="14" t="n"/>
      <c r="C3806" s="15" t="n"/>
      <c r="D3806" s="15" t="n"/>
      <c r="E3806" s="15">
        <f>D3803*Setup!$B$5</f>
        <v/>
      </c>
      <c r="F3806" s="15">
        <f>D3803-E3803</f>
        <v/>
      </c>
      <c r="G3806" s="15" t="n"/>
      <c r="H3806" s="15" t="n"/>
      <c r="I3806" s="15" t="n"/>
      <c r="J3806" s="15">
        <f>C3803+F3803+G3803-I3803</f>
        <v/>
      </c>
      <c r="K3806" s="15" t="n"/>
      <c r="L3806" s="15">
        <f>K3803*Setup!$B$6</f>
        <v/>
      </c>
      <c r="M3806" s="15">
        <f>J3803-L3803</f>
        <v/>
      </c>
      <c r="N3806" s="21" t="n"/>
    </row>
    <row r="3807">
      <c r="A3807" s="295" t="n"/>
      <c r="B3807" s="14" t="n"/>
      <c r="C3807" s="15" t="n"/>
      <c r="D3807" s="15" t="n"/>
      <c r="E3807" s="15">
        <f>D3804*Setup!$B$5</f>
        <v/>
      </c>
      <c r="F3807" s="15">
        <f>D3804-E3804</f>
        <v/>
      </c>
      <c r="G3807" s="15" t="n"/>
      <c r="H3807" s="15" t="n"/>
      <c r="I3807" s="15" t="n"/>
      <c r="J3807" s="15">
        <f>C3804+F3804+G3804-I3804</f>
        <v/>
      </c>
      <c r="K3807" s="15" t="n"/>
      <c r="L3807" s="15">
        <f>K3804*Setup!$B$6</f>
        <v/>
      </c>
      <c r="M3807" s="15">
        <f>J3804-L3804</f>
        <v/>
      </c>
      <c r="N3807" s="21" t="n"/>
    </row>
    <row r="3808">
      <c r="A3808" s="295" t="n"/>
      <c r="B3808" s="14" t="n"/>
      <c r="C3808" s="15" t="n"/>
      <c r="D3808" s="15" t="n"/>
      <c r="E3808" s="15">
        <f>D3805*Setup!$B$5</f>
        <v/>
      </c>
      <c r="F3808" s="15">
        <f>D3805-E3805</f>
        <v/>
      </c>
      <c r="G3808" s="15" t="n"/>
      <c r="H3808" s="15" t="n"/>
      <c r="I3808" s="15" t="n"/>
      <c r="J3808" s="15">
        <f>C3805+F3805+G3805-I3805</f>
        <v/>
      </c>
      <c r="K3808" s="15" t="n"/>
      <c r="L3808" s="15">
        <f>K3805*Setup!$B$6</f>
        <v/>
      </c>
      <c r="M3808" s="15">
        <f>J3805-L3805</f>
        <v/>
      </c>
      <c r="N3808" s="21" t="n"/>
    </row>
    <row r="3809">
      <c r="A3809" s="295" t="n"/>
      <c r="B3809" s="14" t="n"/>
      <c r="C3809" s="15" t="n"/>
      <c r="D3809" s="15" t="n"/>
      <c r="E3809" s="15">
        <f>D3806*Setup!$B$5</f>
        <v/>
      </c>
      <c r="F3809" s="15">
        <f>D3806-E3806</f>
        <v/>
      </c>
      <c r="G3809" s="15" t="n"/>
      <c r="H3809" s="15" t="n"/>
      <c r="I3809" s="15" t="n"/>
      <c r="J3809" s="15">
        <f>C3806+F3806+G3806-I3806</f>
        <v/>
      </c>
      <c r="K3809" s="15" t="n"/>
      <c r="L3809" s="15">
        <f>K3806*Setup!$B$6</f>
        <v/>
      </c>
      <c r="M3809" s="15">
        <f>J3806-L3806</f>
        <v/>
      </c>
      <c r="N3809" s="21" t="n"/>
    </row>
    <row r="3810">
      <c r="A3810" s="295" t="n"/>
      <c r="B3810" s="14" t="n"/>
      <c r="C3810" s="15" t="n"/>
      <c r="D3810" s="15" t="n"/>
      <c r="E3810" s="15">
        <f>D3807*Setup!$B$5</f>
        <v/>
      </c>
      <c r="F3810" s="15">
        <f>D3807-E3807</f>
        <v/>
      </c>
      <c r="G3810" s="15" t="n"/>
      <c r="H3810" s="15" t="n"/>
      <c r="I3810" s="15" t="n"/>
      <c r="J3810" s="15">
        <f>C3807+F3807+G3807-I3807</f>
        <v/>
      </c>
      <c r="K3810" s="15" t="n"/>
      <c r="L3810" s="15">
        <f>K3807*Setup!$B$6</f>
        <v/>
      </c>
      <c r="M3810" s="15">
        <f>J3807-L3807</f>
        <v/>
      </c>
      <c r="N3810" s="21" t="n"/>
    </row>
    <row r="3811">
      <c r="A3811" s="295" t="n"/>
      <c r="B3811" s="14" t="n"/>
      <c r="C3811" s="15" t="n"/>
      <c r="D3811" s="15" t="n"/>
      <c r="E3811" s="15">
        <f>D3808*Setup!$B$5</f>
        <v/>
      </c>
      <c r="F3811" s="15">
        <f>D3808-E3808</f>
        <v/>
      </c>
      <c r="G3811" s="15" t="n"/>
      <c r="H3811" s="15" t="n"/>
      <c r="I3811" s="15" t="n"/>
      <c r="J3811" s="15">
        <f>C3808+F3808+G3808-I3808</f>
        <v/>
      </c>
      <c r="K3811" s="15" t="n"/>
      <c r="L3811" s="15">
        <f>K3808*Setup!$B$6</f>
        <v/>
      </c>
      <c r="M3811" s="15">
        <f>J3808-L3808</f>
        <v/>
      </c>
      <c r="N3811" s="21" t="n"/>
    </row>
    <row r="3812">
      <c r="A3812" s="295" t="n"/>
      <c r="B3812" s="14" t="n"/>
      <c r="C3812" s="15" t="n"/>
      <c r="D3812" s="15" t="n"/>
      <c r="E3812" s="15">
        <f>D3809*Setup!$B$5</f>
        <v/>
      </c>
      <c r="F3812" s="15">
        <f>D3809-E3809</f>
        <v/>
      </c>
      <c r="G3812" s="15" t="n"/>
      <c r="H3812" s="15" t="n"/>
      <c r="I3812" s="15" t="n"/>
      <c r="J3812" s="15">
        <f>C3809+F3809+G3809-I3809</f>
        <v/>
      </c>
      <c r="K3812" s="15" t="n"/>
      <c r="L3812" s="15">
        <f>K3809*Setup!$B$6</f>
        <v/>
      </c>
      <c r="M3812" s="15">
        <f>J3809-L3809</f>
        <v/>
      </c>
      <c r="N3812" s="21" t="n"/>
    </row>
    <row r="3813">
      <c r="A3813" s="295" t="n"/>
      <c r="B3813" s="14" t="n"/>
      <c r="C3813" s="15" t="n"/>
      <c r="D3813" s="15" t="n"/>
      <c r="E3813" s="15">
        <f>D3810*Setup!$B$5</f>
        <v/>
      </c>
      <c r="F3813" s="15">
        <f>D3810-E3810</f>
        <v/>
      </c>
      <c r="G3813" s="15" t="n"/>
      <c r="H3813" s="15" t="n"/>
      <c r="I3813" s="15" t="n"/>
      <c r="J3813" s="15">
        <f>C3810+F3810+G3810-I3810</f>
        <v/>
      </c>
      <c r="K3813" s="15" t="n"/>
      <c r="L3813" s="15">
        <f>K3810*Setup!$B$6</f>
        <v/>
      </c>
      <c r="M3813" s="15">
        <f>J3810-L3810</f>
        <v/>
      </c>
      <c r="N3813" s="21" t="n"/>
    </row>
    <row r="3814">
      <c r="A3814" s="295" t="n"/>
      <c r="B3814" s="14" t="n"/>
      <c r="C3814" s="15" t="n"/>
      <c r="D3814" s="15" t="n"/>
      <c r="E3814" s="15">
        <f>D3811*Setup!$B$5</f>
        <v/>
      </c>
      <c r="F3814" s="15">
        <f>D3811-E3811</f>
        <v/>
      </c>
      <c r="G3814" s="15" t="n"/>
      <c r="H3814" s="15" t="n"/>
      <c r="I3814" s="15" t="n"/>
      <c r="J3814" s="15">
        <f>C3811+F3811+G3811-I3811</f>
        <v/>
      </c>
      <c r="K3814" s="15" t="n"/>
      <c r="L3814" s="15">
        <f>K3811*Setup!$B$6</f>
        <v/>
      </c>
      <c r="M3814" s="15">
        <f>J3811-L3811</f>
        <v/>
      </c>
      <c r="N3814" s="21" t="n"/>
    </row>
    <row r="3815">
      <c r="A3815" s="295" t="n"/>
      <c r="B3815" s="14" t="n"/>
      <c r="C3815" s="15" t="n"/>
      <c r="D3815" s="15" t="n"/>
      <c r="E3815" s="15">
        <f>D3812*Setup!$B$5</f>
        <v/>
      </c>
      <c r="F3815" s="15">
        <f>D3812-E3812</f>
        <v/>
      </c>
      <c r="G3815" s="15" t="n"/>
      <c r="H3815" s="15" t="n"/>
      <c r="I3815" s="15" t="n"/>
      <c r="J3815" s="15">
        <f>C3812+F3812+G3812-I3812</f>
        <v/>
      </c>
      <c r="K3815" s="15" t="n"/>
      <c r="L3815" s="15">
        <f>K3812*Setup!$B$6</f>
        <v/>
      </c>
      <c r="M3815" s="15">
        <f>J3812-L3812</f>
        <v/>
      </c>
      <c r="N3815" s="21" t="n"/>
    </row>
    <row r="3816">
      <c r="A3816" s="295" t="n"/>
      <c r="B3816" s="14" t="n"/>
      <c r="C3816" s="15" t="n"/>
      <c r="D3816" s="15" t="n"/>
      <c r="E3816" s="15">
        <f>D3813*Setup!$B$5</f>
        <v/>
      </c>
      <c r="F3816" s="15">
        <f>D3813-E3813</f>
        <v/>
      </c>
      <c r="G3816" s="15" t="n"/>
      <c r="H3816" s="15" t="n"/>
      <c r="I3816" s="15" t="n"/>
      <c r="J3816" s="15">
        <f>C3813+F3813+G3813-I3813</f>
        <v/>
      </c>
      <c r="K3816" s="15" t="n"/>
      <c r="L3816" s="15">
        <f>K3813*Setup!$B$6</f>
        <v/>
      </c>
      <c r="M3816" s="15">
        <f>J3813-L3813</f>
        <v/>
      </c>
      <c r="N3816" s="21" t="n"/>
    </row>
    <row r="3817">
      <c r="A3817" s="295" t="n"/>
      <c r="B3817" s="14" t="n"/>
      <c r="C3817" s="15" t="n"/>
      <c r="D3817" s="15" t="n"/>
      <c r="E3817" s="15">
        <f>D3814*Setup!$B$5</f>
        <v/>
      </c>
      <c r="F3817" s="15">
        <f>D3814-E3814</f>
        <v/>
      </c>
      <c r="G3817" s="15" t="n"/>
      <c r="H3817" s="15" t="n"/>
      <c r="I3817" s="15" t="n"/>
      <c r="J3817" s="15">
        <f>C3814+F3814+G3814-I3814</f>
        <v/>
      </c>
      <c r="K3817" s="15" t="n"/>
      <c r="L3817" s="15">
        <f>K3814*Setup!$B$6</f>
        <v/>
      </c>
      <c r="M3817" s="15">
        <f>J3814-L3814</f>
        <v/>
      </c>
      <c r="N3817" s="21" t="n"/>
    </row>
    <row r="3818">
      <c r="A3818" s="295" t="n"/>
      <c r="B3818" s="14" t="n"/>
      <c r="C3818" s="15" t="n"/>
      <c r="D3818" s="15" t="n"/>
      <c r="E3818" s="15">
        <f>D3815*Setup!$B$5</f>
        <v/>
      </c>
      <c r="F3818" s="15">
        <f>D3815-E3815</f>
        <v/>
      </c>
      <c r="G3818" s="15" t="n"/>
      <c r="H3818" s="15" t="n"/>
      <c r="I3818" s="15" t="n"/>
      <c r="J3818" s="15">
        <f>C3815+F3815+G3815-I3815</f>
        <v/>
      </c>
      <c r="K3818" s="15" t="n"/>
      <c r="L3818" s="15">
        <f>K3815*Setup!$B$6</f>
        <v/>
      </c>
      <c r="M3818" s="15">
        <f>J3815-L3815</f>
        <v/>
      </c>
      <c r="N3818" s="21" t="n"/>
    </row>
    <row r="3819">
      <c r="A3819" s="295" t="n"/>
      <c r="B3819" s="14" t="n"/>
      <c r="C3819" s="15" t="n"/>
      <c r="D3819" s="15" t="n"/>
      <c r="E3819" s="15">
        <f>D3816*Setup!$B$5</f>
        <v/>
      </c>
      <c r="F3819" s="15">
        <f>D3816-E3816</f>
        <v/>
      </c>
      <c r="G3819" s="15" t="n"/>
      <c r="H3819" s="15" t="n"/>
      <c r="I3819" s="15" t="n"/>
      <c r="J3819" s="15">
        <f>C3816+F3816+G3816-I3816</f>
        <v/>
      </c>
      <c r="K3819" s="15" t="n"/>
      <c r="L3819" s="15">
        <f>K3816*Setup!$B$6</f>
        <v/>
      </c>
      <c r="M3819" s="15">
        <f>J3816-L3816</f>
        <v/>
      </c>
      <c r="N3819" s="21" t="n"/>
    </row>
    <row r="3820">
      <c r="A3820" s="295" t="n"/>
      <c r="B3820" s="14" t="n"/>
      <c r="C3820" s="15" t="n"/>
      <c r="D3820" s="15" t="n"/>
      <c r="E3820" s="15">
        <f>D3817*Setup!$B$5</f>
        <v/>
      </c>
      <c r="F3820" s="15">
        <f>D3817-E3817</f>
        <v/>
      </c>
      <c r="G3820" s="15" t="n"/>
      <c r="H3820" s="15" t="n"/>
      <c r="I3820" s="15" t="n"/>
      <c r="J3820" s="15">
        <f>C3817+F3817+G3817-I3817</f>
        <v/>
      </c>
      <c r="K3820" s="15" t="n"/>
      <c r="L3820" s="15">
        <f>K3817*Setup!$B$6</f>
        <v/>
      </c>
      <c r="M3820" s="15">
        <f>J3817-L3817</f>
        <v/>
      </c>
      <c r="N3820" s="21" t="n"/>
    </row>
    <row r="3821">
      <c r="A3821" s="295" t="n"/>
      <c r="B3821" s="14" t="n"/>
      <c r="C3821" s="15" t="n"/>
      <c r="D3821" s="15" t="n"/>
      <c r="E3821" s="15">
        <f>D3818*Setup!$B$5</f>
        <v/>
      </c>
      <c r="F3821" s="15">
        <f>D3818-E3818</f>
        <v/>
      </c>
      <c r="G3821" s="15" t="n"/>
      <c r="H3821" s="15" t="n"/>
      <c r="I3821" s="15" t="n"/>
      <c r="J3821" s="15">
        <f>C3818+F3818+G3818-I3818</f>
        <v/>
      </c>
      <c r="K3821" s="15" t="n"/>
      <c r="L3821" s="15">
        <f>K3818*Setup!$B$6</f>
        <v/>
      </c>
      <c r="M3821" s="15">
        <f>J3818-L3818</f>
        <v/>
      </c>
      <c r="N3821" s="21" t="n"/>
    </row>
    <row r="3822">
      <c r="A3822" s="295" t="n"/>
      <c r="B3822" s="14" t="n"/>
      <c r="C3822" s="15" t="n"/>
      <c r="D3822" s="15" t="n"/>
      <c r="E3822" s="15">
        <f>D3819*Setup!$B$5</f>
        <v/>
      </c>
      <c r="F3822" s="15">
        <f>D3819-E3819</f>
        <v/>
      </c>
      <c r="G3822" s="15" t="n"/>
      <c r="H3822" s="15" t="n"/>
      <c r="I3822" s="15" t="n"/>
      <c r="J3822" s="15">
        <f>C3819+F3819+G3819-I3819</f>
        <v/>
      </c>
      <c r="K3822" s="15" t="n"/>
      <c r="L3822" s="15">
        <f>K3819*Setup!$B$6</f>
        <v/>
      </c>
      <c r="M3822" s="15">
        <f>J3819-L3819</f>
        <v/>
      </c>
      <c r="N3822" s="21" t="n"/>
    </row>
    <row r="3823">
      <c r="A3823" s="295" t="n"/>
      <c r="B3823" s="14" t="n"/>
      <c r="C3823" s="15" t="n"/>
      <c r="D3823" s="15" t="n"/>
      <c r="E3823" s="15">
        <f>D3820*Setup!$B$5</f>
        <v/>
      </c>
      <c r="F3823" s="15">
        <f>D3820-E3820</f>
        <v/>
      </c>
      <c r="G3823" s="15" t="n"/>
      <c r="H3823" s="15" t="n"/>
      <c r="I3823" s="15" t="n"/>
      <c r="J3823" s="15">
        <f>C3820+F3820+G3820-I3820</f>
        <v/>
      </c>
      <c r="K3823" s="15" t="n"/>
      <c r="L3823" s="15">
        <f>K3820*Setup!$B$6</f>
        <v/>
      </c>
      <c r="M3823" s="15">
        <f>J3820-L3820</f>
        <v/>
      </c>
      <c r="N3823" s="21" t="n"/>
    </row>
    <row r="3824">
      <c r="A3824" s="295" t="n"/>
      <c r="B3824" s="14" t="n"/>
      <c r="C3824" s="15" t="n"/>
      <c r="D3824" s="15" t="n"/>
      <c r="E3824" s="15">
        <f>D3821*Setup!$B$5</f>
        <v/>
      </c>
      <c r="F3824" s="15">
        <f>D3821-E3821</f>
        <v/>
      </c>
      <c r="G3824" s="15" t="n"/>
      <c r="H3824" s="15" t="n"/>
      <c r="I3824" s="15" t="n"/>
      <c r="J3824" s="15">
        <f>C3821+F3821+G3821-I3821</f>
        <v/>
      </c>
      <c r="K3824" s="15" t="n"/>
      <c r="L3824" s="15">
        <f>K3821*Setup!$B$6</f>
        <v/>
      </c>
      <c r="M3824" s="15">
        <f>J3821-L3821</f>
        <v/>
      </c>
      <c r="N3824" s="21" t="n"/>
    </row>
    <row r="3825">
      <c r="A3825" s="295" t="n"/>
      <c r="B3825" s="14" t="n"/>
      <c r="C3825" s="15" t="n"/>
      <c r="D3825" s="15" t="n"/>
      <c r="E3825" s="15">
        <f>D3822*Setup!$B$5</f>
        <v/>
      </c>
      <c r="F3825" s="15">
        <f>D3822-E3822</f>
        <v/>
      </c>
      <c r="G3825" s="15" t="n"/>
      <c r="H3825" s="15" t="n"/>
      <c r="I3825" s="15" t="n"/>
      <c r="J3825" s="15">
        <f>C3822+F3822+G3822-I3822</f>
        <v/>
      </c>
      <c r="K3825" s="15" t="n"/>
      <c r="L3825" s="15">
        <f>K3822*Setup!$B$6</f>
        <v/>
      </c>
      <c r="M3825" s="15">
        <f>J3822-L3822</f>
        <v/>
      </c>
      <c r="N3825" s="21" t="n"/>
    </row>
    <row r="3826">
      <c r="A3826" s="295" t="n"/>
      <c r="B3826" s="14" t="n"/>
      <c r="C3826" s="15" t="n"/>
      <c r="D3826" s="15" t="n"/>
      <c r="E3826" s="15">
        <f>D3823*Setup!$B$5</f>
        <v/>
      </c>
      <c r="F3826" s="15">
        <f>D3823-E3823</f>
        <v/>
      </c>
      <c r="G3826" s="15" t="n"/>
      <c r="H3826" s="15" t="n"/>
      <c r="I3826" s="15" t="n"/>
      <c r="J3826" s="15">
        <f>C3823+F3823+G3823-I3823</f>
        <v/>
      </c>
      <c r="K3826" s="15" t="n"/>
      <c r="L3826" s="15">
        <f>K3823*Setup!$B$6</f>
        <v/>
      </c>
      <c r="M3826" s="15">
        <f>J3823-L3823</f>
        <v/>
      </c>
      <c r="N3826" s="21" t="n"/>
    </row>
    <row r="3827">
      <c r="A3827" s="295" t="n"/>
      <c r="B3827" s="14" t="n"/>
      <c r="C3827" s="15" t="n"/>
      <c r="D3827" s="15" t="n"/>
      <c r="E3827" s="15">
        <f>D3824*Setup!$B$5</f>
        <v/>
      </c>
      <c r="F3827" s="15">
        <f>D3824-E3824</f>
        <v/>
      </c>
      <c r="G3827" s="15" t="n"/>
      <c r="H3827" s="15" t="n"/>
      <c r="I3827" s="15" t="n"/>
      <c r="J3827" s="15">
        <f>C3824+F3824+G3824-I3824</f>
        <v/>
      </c>
      <c r="K3827" s="15" t="n"/>
      <c r="L3827" s="15">
        <f>K3824*Setup!$B$6</f>
        <v/>
      </c>
      <c r="M3827" s="15">
        <f>J3824-L3824</f>
        <v/>
      </c>
      <c r="N3827" s="21" t="n"/>
    </row>
    <row r="3828">
      <c r="A3828" s="295" t="n"/>
      <c r="B3828" s="14" t="n"/>
      <c r="C3828" s="15" t="n"/>
      <c r="D3828" s="15" t="n"/>
      <c r="E3828" s="15">
        <f>D3825*Setup!$B$5</f>
        <v/>
      </c>
      <c r="F3828" s="15">
        <f>D3825-E3825</f>
        <v/>
      </c>
      <c r="G3828" s="15" t="n"/>
      <c r="H3828" s="15" t="n"/>
      <c r="I3828" s="15" t="n"/>
      <c r="J3828" s="15">
        <f>C3825+F3825+G3825-I3825</f>
        <v/>
      </c>
      <c r="K3828" s="15" t="n"/>
      <c r="L3828" s="15">
        <f>K3825*Setup!$B$6</f>
        <v/>
      </c>
      <c r="M3828" s="15">
        <f>J3825-L3825</f>
        <v/>
      </c>
      <c r="N3828" s="21" t="n"/>
    </row>
    <row r="3829">
      <c r="A3829" s="295" t="n"/>
      <c r="B3829" s="14" t="n"/>
      <c r="C3829" s="15" t="n"/>
      <c r="D3829" s="15" t="n"/>
      <c r="E3829" s="15">
        <f>D3826*Setup!$B$5</f>
        <v/>
      </c>
      <c r="F3829" s="15">
        <f>D3826-E3826</f>
        <v/>
      </c>
      <c r="G3829" s="15" t="n"/>
      <c r="H3829" s="15" t="n"/>
      <c r="I3829" s="15" t="n"/>
      <c r="J3829" s="15">
        <f>C3826+F3826+G3826-I3826</f>
        <v/>
      </c>
      <c r="K3829" s="15" t="n"/>
      <c r="L3829" s="15">
        <f>K3826*Setup!$B$6</f>
        <v/>
      </c>
      <c r="M3829" s="15">
        <f>J3826-L3826</f>
        <v/>
      </c>
      <c r="N3829" s="21" t="n"/>
    </row>
    <row r="3830">
      <c r="A3830" s="295" t="n"/>
      <c r="B3830" s="14" t="n"/>
      <c r="C3830" s="15" t="n"/>
      <c r="D3830" s="15" t="n"/>
      <c r="E3830" s="15">
        <f>D3827*Setup!$B$5</f>
        <v/>
      </c>
      <c r="F3830" s="15">
        <f>D3827-E3827</f>
        <v/>
      </c>
      <c r="G3830" s="15" t="n"/>
      <c r="H3830" s="15" t="n"/>
      <c r="I3830" s="15" t="n"/>
      <c r="J3830" s="15">
        <f>C3827+F3827+G3827-I3827</f>
        <v/>
      </c>
      <c r="K3830" s="15" t="n"/>
      <c r="L3830" s="15">
        <f>K3827*Setup!$B$6</f>
        <v/>
      </c>
      <c r="M3830" s="15">
        <f>J3827-L3827</f>
        <v/>
      </c>
      <c r="N3830" s="21" t="n"/>
    </row>
    <row r="3831">
      <c r="A3831" s="295" t="n"/>
      <c r="B3831" s="14" t="n"/>
      <c r="C3831" s="15" t="n"/>
      <c r="D3831" s="15" t="n"/>
      <c r="E3831" s="15">
        <f>D3828*Setup!$B$5</f>
        <v/>
      </c>
      <c r="F3831" s="15">
        <f>D3828-E3828</f>
        <v/>
      </c>
      <c r="G3831" s="15" t="n"/>
      <c r="H3831" s="15" t="n"/>
      <c r="I3831" s="15" t="n"/>
      <c r="J3831" s="15">
        <f>C3828+F3828+G3828-I3828</f>
        <v/>
      </c>
      <c r="K3831" s="15" t="n"/>
      <c r="L3831" s="15">
        <f>K3828*Setup!$B$6</f>
        <v/>
      </c>
      <c r="M3831" s="15">
        <f>J3828-L3828</f>
        <v/>
      </c>
      <c r="N3831" s="21" t="n"/>
    </row>
    <row r="3832">
      <c r="A3832" s="295" t="n"/>
      <c r="B3832" s="14" t="n"/>
      <c r="C3832" s="15" t="n"/>
      <c r="D3832" s="15" t="n"/>
      <c r="E3832" s="15">
        <f>D3829*Setup!$B$5</f>
        <v/>
      </c>
      <c r="F3832" s="15">
        <f>D3829-E3829</f>
        <v/>
      </c>
      <c r="G3832" s="15" t="n"/>
      <c r="H3832" s="15" t="n"/>
      <c r="I3832" s="15" t="n"/>
      <c r="J3832" s="15">
        <f>C3829+F3829+G3829-I3829</f>
        <v/>
      </c>
      <c r="K3832" s="15" t="n"/>
      <c r="L3832" s="15">
        <f>K3829*Setup!$B$6</f>
        <v/>
      </c>
      <c r="M3832" s="15">
        <f>J3829-L3829</f>
        <v/>
      </c>
      <c r="N3832" s="21" t="n"/>
    </row>
    <row r="3833">
      <c r="A3833" s="295" t="n"/>
      <c r="B3833" s="14" t="n"/>
      <c r="C3833" s="15" t="n"/>
      <c r="D3833" s="15" t="n"/>
      <c r="E3833" s="15">
        <f>D3830*Setup!$B$5</f>
        <v/>
      </c>
      <c r="F3833" s="15">
        <f>D3830-E3830</f>
        <v/>
      </c>
      <c r="G3833" s="15" t="n"/>
      <c r="H3833" s="15" t="n"/>
      <c r="I3833" s="15" t="n"/>
      <c r="J3833" s="15">
        <f>C3830+F3830+G3830-I3830</f>
        <v/>
      </c>
      <c r="K3833" s="15" t="n"/>
      <c r="L3833" s="15">
        <f>K3830*Setup!$B$6</f>
        <v/>
      </c>
      <c r="M3833" s="15">
        <f>J3830-L3830</f>
        <v/>
      </c>
      <c r="N3833" s="21" t="n"/>
    </row>
    <row r="3834">
      <c r="A3834" s="295" t="n"/>
      <c r="B3834" s="14" t="n"/>
      <c r="C3834" s="15" t="n"/>
      <c r="D3834" s="15" t="n"/>
      <c r="E3834" s="15">
        <f>D3831*Setup!$B$5</f>
        <v/>
      </c>
      <c r="F3834" s="15">
        <f>D3831-E3831</f>
        <v/>
      </c>
      <c r="G3834" s="15" t="n"/>
      <c r="H3834" s="15" t="n"/>
      <c r="I3834" s="15" t="n"/>
      <c r="J3834" s="15">
        <f>C3831+F3831+G3831-I3831</f>
        <v/>
      </c>
      <c r="K3834" s="15" t="n"/>
      <c r="L3834" s="15">
        <f>K3831*Setup!$B$6</f>
        <v/>
      </c>
      <c r="M3834" s="15">
        <f>J3831-L3831</f>
        <v/>
      </c>
      <c r="N3834" s="21" t="n"/>
    </row>
    <row r="3835">
      <c r="A3835" s="295" t="n"/>
      <c r="B3835" s="14" t="n"/>
      <c r="C3835" s="15" t="n"/>
      <c r="D3835" s="15" t="n"/>
      <c r="E3835" s="15">
        <f>D3832*Setup!$B$5</f>
        <v/>
      </c>
      <c r="F3835" s="15">
        <f>D3832-E3832</f>
        <v/>
      </c>
      <c r="G3835" s="15" t="n"/>
      <c r="H3835" s="15" t="n"/>
      <c r="I3835" s="15" t="n"/>
      <c r="J3835" s="15">
        <f>C3832+F3832+G3832-I3832</f>
        <v/>
      </c>
      <c r="K3835" s="15" t="n"/>
      <c r="L3835" s="15">
        <f>K3832*Setup!$B$6</f>
        <v/>
      </c>
      <c r="M3835" s="15">
        <f>J3832-L3832</f>
        <v/>
      </c>
      <c r="N3835" s="21" t="n"/>
    </row>
    <row r="3836">
      <c r="A3836" s="295" t="n"/>
      <c r="B3836" s="14" t="n"/>
      <c r="C3836" s="15" t="n"/>
      <c r="D3836" s="15" t="n"/>
      <c r="E3836" s="15">
        <f>D3833*Setup!$B$5</f>
        <v/>
      </c>
      <c r="F3836" s="15">
        <f>D3833-E3833</f>
        <v/>
      </c>
      <c r="G3836" s="15" t="n"/>
      <c r="H3836" s="15" t="n"/>
      <c r="I3836" s="15" t="n"/>
      <c r="J3836" s="15">
        <f>C3833+F3833+G3833-I3833</f>
        <v/>
      </c>
      <c r="K3836" s="15" t="n"/>
      <c r="L3836" s="15">
        <f>K3833*Setup!$B$6</f>
        <v/>
      </c>
      <c r="M3836" s="15">
        <f>J3833-L3833</f>
        <v/>
      </c>
      <c r="N3836" s="21" t="n"/>
    </row>
    <row r="3837">
      <c r="A3837" s="295" t="n"/>
      <c r="B3837" s="14" t="n"/>
      <c r="C3837" s="15" t="n"/>
      <c r="D3837" s="15" t="n"/>
      <c r="E3837" s="15">
        <f>D3834*Setup!$B$5</f>
        <v/>
      </c>
      <c r="F3837" s="15">
        <f>D3834-E3834</f>
        <v/>
      </c>
      <c r="G3837" s="15" t="n"/>
      <c r="H3837" s="15" t="n"/>
      <c r="I3837" s="15" t="n"/>
      <c r="J3837" s="15">
        <f>C3834+F3834+G3834-I3834</f>
        <v/>
      </c>
      <c r="K3837" s="15" t="n"/>
      <c r="L3837" s="15">
        <f>K3834*Setup!$B$6</f>
        <v/>
      </c>
      <c r="M3837" s="15">
        <f>J3834-L3834</f>
        <v/>
      </c>
      <c r="N3837" s="21" t="n"/>
    </row>
    <row r="3838">
      <c r="A3838" s="295" t="n"/>
      <c r="B3838" s="14" t="n"/>
      <c r="C3838" s="15" t="n"/>
      <c r="D3838" s="15" t="n"/>
      <c r="E3838" s="15">
        <f>D3835*Setup!$B$5</f>
        <v/>
      </c>
      <c r="F3838" s="15">
        <f>D3835-E3835</f>
        <v/>
      </c>
      <c r="G3838" s="15" t="n"/>
      <c r="H3838" s="15" t="n"/>
      <c r="I3838" s="15" t="n"/>
      <c r="J3838" s="15">
        <f>C3835+F3835+G3835-I3835</f>
        <v/>
      </c>
      <c r="K3838" s="15" t="n"/>
      <c r="L3838" s="15">
        <f>K3835*Setup!$B$6</f>
        <v/>
      </c>
      <c r="M3838" s="15">
        <f>J3835-L3835</f>
        <v/>
      </c>
      <c r="N3838" s="21" t="n"/>
    </row>
    <row r="3839">
      <c r="A3839" s="295" t="n"/>
      <c r="B3839" s="14" t="n"/>
      <c r="C3839" s="15" t="n"/>
      <c r="D3839" s="15" t="n"/>
      <c r="E3839" s="15">
        <f>D3836*Setup!$B$5</f>
        <v/>
      </c>
      <c r="F3839" s="15">
        <f>D3836-E3836</f>
        <v/>
      </c>
      <c r="G3839" s="15" t="n"/>
      <c r="H3839" s="15" t="n"/>
      <c r="I3839" s="15" t="n"/>
      <c r="J3839" s="15">
        <f>C3836+F3836+G3836-I3836</f>
        <v/>
      </c>
      <c r="K3839" s="15" t="n"/>
      <c r="L3839" s="15">
        <f>K3836*Setup!$B$6</f>
        <v/>
      </c>
      <c r="M3839" s="15">
        <f>J3836-L3836</f>
        <v/>
      </c>
      <c r="N3839" s="21" t="n"/>
    </row>
    <row r="3840">
      <c r="A3840" s="295" t="n"/>
      <c r="B3840" s="14" t="n"/>
      <c r="C3840" s="15" t="n"/>
      <c r="D3840" s="15" t="n"/>
      <c r="E3840" s="15">
        <f>D3837*Setup!$B$5</f>
        <v/>
      </c>
      <c r="F3840" s="15">
        <f>D3837-E3837</f>
        <v/>
      </c>
      <c r="G3840" s="15" t="n"/>
      <c r="H3840" s="15" t="n"/>
      <c r="I3840" s="15" t="n"/>
      <c r="J3840" s="15">
        <f>C3837+F3837+G3837-I3837</f>
        <v/>
      </c>
      <c r="K3840" s="15" t="n"/>
      <c r="L3840" s="15">
        <f>K3837*Setup!$B$6</f>
        <v/>
      </c>
      <c r="M3840" s="15">
        <f>J3837-L3837</f>
        <v/>
      </c>
      <c r="N3840" s="21" t="n"/>
    </row>
    <row r="3841">
      <c r="A3841" s="295" t="n"/>
      <c r="B3841" s="14" t="n"/>
      <c r="C3841" s="15" t="n"/>
      <c r="D3841" s="15" t="n"/>
      <c r="E3841" s="15">
        <f>D3838*Setup!$B$5</f>
        <v/>
      </c>
      <c r="F3841" s="15">
        <f>D3838-E3838</f>
        <v/>
      </c>
      <c r="G3841" s="15" t="n"/>
      <c r="H3841" s="15" t="n"/>
      <c r="I3841" s="15" t="n"/>
      <c r="J3841" s="15">
        <f>C3838+F3838+G3838-I3838</f>
        <v/>
      </c>
      <c r="K3841" s="15" t="n"/>
      <c r="L3841" s="15">
        <f>K3838*Setup!$B$6</f>
        <v/>
      </c>
      <c r="M3841" s="15">
        <f>J3838-L3838</f>
        <v/>
      </c>
      <c r="N3841" s="21" t="n"/>
    </row>
    <row r="3842">
      <c r="A3842" s="295" t="n"/>
      <c r="B3842" s="14" t="n"/>
      <c r="C3842" s="15" t="n"/>
      <c r="D3842" s="15" t="n"/>
      <c r="E3842" s="15">
        <f>D3839*Setup!$B$5</f>
        <v/>
      </c>
      <c r="F3842" s="15">
        <f>D3839-E3839</f>
        <v/>
      </c>
      <c r="G3842" s="15" t="n"/>
      <c r="H3842" s="15" t="n"/>
      <c r="I3842" s="15" t="n"/>
      <c r="J3842" s="15">
        <f>C3839+F3839+G3839-I3839</f>
        <v/>
      </c>
      <c r="K3842" s="15" t="n"/>
      <c r="L3842" s="15">
        <f>K3839*Setup!$B$6</f>
        <v/>
      </c>
      <c r="M3842" s="15">
        <f>J3839-L3839</f>
        <v/>
      </c>
      <c r="N3842" s="21" t="n"/>
    </row>
    <row r="3843">
      <c r="A3843" s="295" t="n"/>
      <c r="B3843" s="14" t="n"/>
      <c r="C3843" s="15" t="n"/>
      <c r="D3843" s="15" t="n"/>
      <c r="E3843" s="15">
        <f>D3840*Setup!$B$5</f>
        <v/>
      </c>
      <c r="F3843" s="15">
        <f>D3840-E3840</f>
        <v/>
      </c>
      <c r="G3843" s="15" t="n"/>
      <c r="H3843" s="15" t="n"/>
      <c r="I3843" s="15" t="n"/>
      <c r="J3843" s="15">
        <f>C3840+F3840+G3840-I3840</f>
        <v/>
      </c>
      <c r="K3843" s="15" t="n"/>
      <c r="L3843" s="15">
        <f>K3840*Setup!$B$6</f>
        <v/>
      </c>
      <c r="M3843" s="15">
        <f>J3840-L3840</f>
        <v/>
      </c>
      <c r="N3843" s="21" t="n"/>
    </row>
    <row r="3844">
      <c r="A3844" s="295" t="n"/>
      <c r="B3844" s="14" t="n"/>
      <c r="C3844" s="15" t="n"/>
      <c r="D3844" s="15" t="n"/>
      <c r="E3844" s="15">
        <f>D3841*Setup!$B$5</f>
        <v/>
      </c>
      <c r="F3844" s="15">
        <f>D3841-E3841</f>
        <v/>
      </c>
      <c r="G3844" s="15" t="n"/>
      <c r="H3844" s="15" t="n"/>
      <c r="I3844" s="15" t="n"/>
      <c r="J3844" s="15">
        <f>C3841+F3841+G3841-I3841</f>
        <v/>
      </c>
      <c r="K3844" s="15" t="n"/>
      <c r="L3844" s="15">
        <f>K3841*Setup!$B$6</f>
        <v/>
      </c>
      <c r="M3844" s="15">
        <f>J3841-L3841</f>
        <v/>
      </c>
      <c r="N3844" s="21" t="n"/>
    </row>
    <row r="3845">
      <c r="A3845" s="295" t="n"/>
      <c r="B3845" s="14" t="n"/>
      <c r="C3845" s="15" t="n"/>
      <c r="D3845" s="15" t="n"/>
      <c r="E3845" s="15">
        <f>D3842*Setup!$B$5</f>
        <v/>
      </c>
      <c r="F3845" s="15">
        <f>D3842-E3842</f>
        <v/>
      </c>
      <c r="G3845" s="15" t="n"/>
      <c r="H3845" s="15" t="n"/>
      <c r="I3845" s="15" t="n"/>
      <c r="J3845" s="15">
        <f>C3842+F3842+G3842-I3842</f>
        <v/>
      </c>
      <c r="K3845" s="15" t="n"/>
      <c r="L3845" s="15">
        <f>K3842*Setup!$B$6</f>
        <v/>
      </c>
      <c r="M3845" s="15">
        <f>J3842-L3842</f>
        <v/>
      </c>
      <c r="N3845" s="21" t="n"/>
    </row>
    <row r="3846">
      <c r="A3846" s="295" t="n"/>
      <c r="B3846" s="14" t="n"/>
      <c r="C3846" s="15" t="n"/>
      <c r="D3846" s="15" t="n"/>
      <c r="E3846" s="15">
        <f>D3843*Setup!$B$5</f>
        <v/>
      </c>
      <c r="F3846" s="15">
        <f>D3843-E3843</f>
        <v/>
      </c>
      <c r="G3846" s="15" t="n"/>
      <c r="H3846" s="15" t="n"/>
      <c r="I3846" s="15" t="n"/>
      <c r="J3846" s="15">
        <f>C3843+F3843+G3843-I3843</f>
        <v/>
      </c>
      <c r="K3846" s="15" t="n"/>
      <c r="L3846" s="15">
        <f>K3843*Setup!$B$6</f>
        <v/>
      </c>
      <c r="M3846" s="15">
        <f>J3843-L3843</f>
        <v/>
      </c>
      <c r="N3846" s="21" t="n"/>
    </row>
    <row r="3847">
      <c r="A3847" s="295" t="n"/>
      <c r="B3847" s="14" t="n"/>
      <c r="C3847" s="15" t="n"/>
      <c r="D3847" s="15" t="n"/>
      <c r="E3847" s="15">
        <f>D3844*Setup!$B$5</f>
        <v/>
      </c>
      <c r="F3847" s="15">
        <f>D3844-E3844</f>
        <v/>
      </c>
      <c r="G3847" s="15" t="n"/>
      <c r="H3847" s="15" t="n"/>
      <c r="I3847" s="15" t="n"/>
      <c r="J3847" s="15">
        <f>C3844+F3844+G3844-I3844</f>
        <v/>
      </c>
      <c r="K3847" s="15" t="n"/>
      <c r="L3847" s="15">
        <f>K3844*Setup!$B$6</f>
        <v/>
      </c>
      <c r="M3847" s="15">
        <f>J3844-L3844</f>
        <v/>
      </c>
      <c r="N3847" s="21" t="n"/>
    </row>
    <row r="3848">
      <c r="A3848" s="295" t="n"/>
      <c r="B3848" s="14" t="n"/>
      <c r="C3848" s="15" t="n"/>
      <c r="D3848" s="15" t="n"/>
      <c r="E3848" s="15">
        <f>D3845*Setup!$B$5</f>
        <v/>
      </c>
      <c r="F3848" s="15">
        <f>D3845-E3845</f>
        <v/>
      </c>
      <c r="G3848" s="15" t="n"/>
      <c r="H3848" s="15" t="n"/>
      <c r="I3848" s="15" t="n"/>
      <c r="J3848" s="15">
        <f>C3845+F3845+G3845-I3845</f>
        <v/>
      </c>
      <c r="K3848" s="15" t="n"/>
      <c r="L3848" s="15">
        <f>K3845*Setup!$B$6</f>
        <v/>
      </c>
      <c r="M3848" s="15">
        <f>J3845-L3845</f>
        <v/>
      </c>
      <c r="N3848" s="21" t="n"/>
    </row>
    <row r="3849">
      <c r="A3849" s="295" t="n"/>
      <c r="B3849" s="14" t="n"/>
      <c r="C3849" s="15" t="n"/>
      <c r="D3849" s="15" t="n"/>
      <c r="E3849" s="15">
        <f>D3846*Setup!$B$5</f>
        <v/>
      </c>
      <c r="F3849" s="15">
        <f>D3846-E3846</f>
        <v/>
      </c>
      <c r="G3849" s="15" t="n"/>
      <c r="H3849" s="15" t="n"/>
      <c r="I3849" s="15" t="n"/>
      <c r="J3849" s="15">
        <f>C3846+F3846+G3846-I3846</f>
        <v/>
      </c>
      <c r="K3849" s="15" t="n"/>
      <c r="L3849" s="15">
        <f>K3846*Setup!$B$6</f>
        <v/>
      </c>
      <c r="M3849" s="15">
        <f>J3846-L3846</f>
        <v/>
      </c>
      <c r="N3849" s="21" t="n"/>
    </row>
    <row r="3850">
      <c r="A3850" s="295" t="n"/>
      <c r="B3850" s="14" t="n"/>
      <c r="C3850" s="15" t="n"/>
      <c r="D3850" s="15" t="n"/>
      <c r="E3850" s="15">
        <f>D3847*Setup!$B$5</f>
        <v/>
      </c>
      <c r="F3850" s="15">
        <f>D3847-E3847</f>
        <v/>
      </c>
      <c r="G3850" s="15" t="n"/>
      <c r="H3850" s="15" t="n"/>
      <c r="I3850" s="15" t="n"/>
      <c r="J3850" s="15">
        <f>C3847+F3847+G3847-I3847</f>
        <v/>
      </c>
      <c r="K3850" s="15" t="n"/>
      <c r="L3850" s="15">
        <f>K3847*Setup!$B$6</f>
        <v/>
      </c>
      <c r="M3850" s="15">
        <f>J3847-L3847</f>
        <v/>
      </c>
      <c r="N3850" s="21" t="n"/>
    </row>
    <row r="3851">
      <c r="A3851" s="295" t="n"/>
      <c r="B3851" s="14" t="n"/>
      <c r="C3851" s="15" t="n"/>
      <c r="D3851" s="15" t="n"/>
      <c r="E3851" s="15">
        <f>D3848*Setup!$B$5</f>
        <v/>
      </c>
      <c r="F3851" s="15">
        <f>D3848-E3848</f>
        <v/>
      </c>
      <c r="G3851" s="15" t="n"/>
      <c r="H3851" s="15" t="n"/>
      <c r="I3851" s="15" t="n"/>
      <c r="J3851" s="15">
        <f>C3848+F3848+G3848-I3848</f>
        <v/>
      </c>
      <c r="K3851" s="15" t="n"/>
      <c r="L3851" s="15">
        <f>K3848*Setup!$B$6</f>
        <v/>
      </c>
      <c r="M3851" s="15">
        <f>J3848-L3848</f>
        <v/>
      </c>
      <c r="N3851" s="21" t="n"/>
    </row>
    <row r="3852">
      <c r="A3852" s="295" t="n"/>
      <c r="B3852" s="14" t="n"/>
      <c r="C3852" s="15" t="n"/>
      <c r="D3852" s="15" t="n"/>
      <c r="E3852" s="15">
        <f>D3849*Setup!$B$5</f>
        <v/>
      </c>
      <c r="F3852" s="15">
        <f>D3849-E3849</f>
        <v/>
      </c>
      <c r="G3852" s="15" t="n"/>
      <c r="H3852" s="15" t="n"/>
      <c r="I3852" s="15" t="n"/>
      <c r="J3852" s="15">
        <f>C3849+F3849+G3849-I3849</f>
        <v/>
      </c>
      <c r="K3852" s="15" t="n"/>
      <c r="L3852" s="15">
        <f>K3849*Setup!$B$6</f>
        <v/>
      </c>
      <c r="M3852" s="15">
        <f>J3849-L3849</f>
        <v/>
      </c>
      <c r="N3852" s="21" t="n"/>
    </row>
    <row r="3853">
      <c r="A3853" s="295" t="n"/>
      <c r="B3853" s="14" t="n"/>
      <c r="C3853" s="15" t="n"/>
      <c r="D3853" s="15" t="n"/>
      <c r="E3853" s="15">
        <f>D3850*Setup!$B$5</f>
        <v/>
      </c>
      <c r="F3853" s="15">
        <f>D3850-E3850</f>
        <v/>
      </c>
      <c r="G3853" s="15" t="n"/>
      <c r="H3853" s="15" t="n"/>
      <c r="I3853" s="15" t="n"/>
      <c r="J3853" s="15">
        <f>C3850+F3850+G3850-I3850</f>
        <v/>
      </c>
      <c r="K3853" s="15" t="n"/>
      <c r="L3853" s="15">
        <f>K3850*Setup!$B$6</f>
        <v/>
      </c>
      <c r="M3853" s="15">
        <f>J3850-L3850</f>
        <v/>
      </c>
      <c r="N3853" s="21" t="n"/>
    </row>
    <row r="3854">
      <c r="A3854" s="295" t="n"/>
      <c r="B3854" s="14" t="n"/>
      <c r="C3854" s="15" t="n"/>
      <c r="D3854" s="15" t="n"/>
      <c r="E3854" s="15">
        <f>D3851*Setup!$B$5</f>
        <v/>
      </c>
      <c r="F3854" s="15">
        <f>D3851-E3851</f>
        <v/>
      </c>
      <c r="G3854" s="15" t="n"/>
      <c r="H3854" s="15" t="n"/>
      <c r="I3854" s="15" t="n"/>
      <c r="J3854" s="15">
        <f>C3851+F3851+G3851-I3851</f>
        <v/>
      </c>
      <c r="K3854" s="15" t="n"/>
      <c r="L3854" s="15">
        <f>K3851*Setup!$B$6</f>
        <v/>
      </c>
      <c r="M3854" s="15">
        <f>J3851-L3851</f>
        <v/>
      </c>
      <c r="N3854" s="21" t="n"/>
    </row>
    <row r="3855">
      <c r="A3855" s="295" t="n"/>
      <c r="B3855" s="14" t="n"/>
      <c r="C3855" s="15" t="n"/>
      <c r="D3855" s="15" t="n"/>
      <c r="E3855" s="15">
        <f>D3852*Setup!$B$5</f>
        <v/>
      </c>
      <c r="F3855" s="15">
        <f>D3852-E3852</f>
        <v/>
      </c>
      <c r="G3855" s="15" t="n"/>
      <c r="H3855" s="15" t="n"/>
      <c r="I3855" s="15" t="n"/>
      <c r="J3855" s="15">
        <f>C3852+F3852+G3852-I3852</f>
        <v/>
      </c>
      <c r="K3855" s="15" t="n"/>
      <c r="L3855" s="15">
        <f>K3852*Setup!$B$6</f>
        <v/>
      </c>
      <c r="M3855" s="15">
        <f>J3852-L3852</f>
        <v/>
      </c>
      <c r="N3855" s="21" t="n"/>
    </row>
    <row r="3856">
      <c r="A3856" s="295" t="n"/>
      <c r="B3856" s="14" t="n"/>
      <c r="C3856" s="15" t="n"/>
      <c r="D3856" s="15" t="n"/>
      <c r="E3856" s="15">
        <f>D3853*Setup!$B$5</f>
        <v/>
      </c>
      <c r="F3856" s="15">
        <f>D3853-E3853</f>
        <v/>
      </c>
      <c r="G3856" s="15" t="n"/>
      <c r="H3856" s="15" t="n"/>
      <c r="I3856" s="15" t="n"/>
      <c r="J3856" s="15">
        <f>C3853+F3853+G3853-I3853</f>
        <v/>
      </c>
      <c r="K3856" s="15" t="n"/>
      <c r="L3856" s="15">
        <f>K3853*Setup!$B$6</f>
        <v/>
      </c>
      <c r="M3856" s="15">
        <f>J3853-L3853</f>
        <v/>
      </c>
      <c r="N3856" s="21" t="n"/>
    </row>
    <row r="3857">
      <c r="A3857" s="295" t="n"/>
      <c r="B3857" s="14" t="n"/>
      <c r="C3857" s="15" t="n"/>
      <c r="D3857" s="15" t="n"/>
      <c r="E3857" s="15">
        <f>D3854*Setup!$B$5</f>
        <v/>
      </c>
      <c r="F3857" s="15">
        <f>D3854-E3854</f>
        <v/>
      </c>
      <c r="G3857" s="15" t="n"/>
      <c r="H3857" s="15" t="n"/>
      <c r="I3857" s="15" t="n"/>
      <c r="J3857" s="15">
        <f>C3854+F3854+G3854-I3854</f>
        <v/>
      </c>
      <c r="K3857" s="15" t="n"/>
      <c r="L3857" s="15">
        <f>K3854*Setup!$B$6</f>
        <v/>
      </c>
      <c r="M3857" s="15">
        <f>J3854-L3854</f>
        <v/>
      </c>
      <c r="N3857" s="21" t="n"/>
    </row>
    <row r="3858">
      <c r="A3858" s="295" t="n"/>
      <c r="B3858" s="14" t="n"/>
      <c r="C3858" s="15" t="n"/>
      <c r="D3858" s="15" t="n"/>
      <c r="E3858" s="15">
        <f>D3855*Setup!$B$5</f>
        <v/>
      </c>
      <c r="F3858" s="15">
        <f>D3855-E3855</f>
        <v/>
      </c>
      <c r="G3858" s="15" t="n"/>
      <c r="H3858" s="15" t="n"/>
      <c r="I3858" s="15" t="n"/>
      <c r="J3858" s="15">
        <f>C3855+F3855+G3855-I3855</f>
        <v/>
      </c>
      <c r="K3858" s="15" t="n"/>
      <c r="L3858" s="15">
        <f>K3855*Setup!$B$6</f>
        <v/>
      </c>
      <c r="M3858" s="15">
        <f>J3855-L3855</f>
        <v/>
      </c>
      <c r="N3858" s="21" t="n"/>
    </row>
    <row r="3859">
      <c r="A3859" s="295" t="n"/>
      <c r="B3859" s="14" t="n"/>
      <c r="C3859" s="15" t="n"/>
      <c r="D3859" s="15" t="n"/>
      <c r="E3859" s="15">
        <f>D3856*Setup!$B$5</f>
        <v/>
      </c>
      <c r="F3859" s="15">
        <f>D3856-E3856</f>
        <v/>
      </c>
      <c r="G3859" s="15" t="n"/>
      <c r="H3859" s="15" t="n"/>
      <c r="I3859" s="15" t="n"/>
      <c r="J3859" s="15">
        <f>C3856+F3856+G3856-I3856</f>
        <v/>
      </c>
      <c r="K3859" s="15" t="n"/>
      <c r="L3859" s="15">
        <f>K3856*Setup!$B$6</f>
        <v/>
      </c>
      <c r="M3859" s="15">
        <f>J3856-L3856</f>
        <v/>
      </c>
      <c r="N3859" s="21" t="n"/>
    </row>
    <row r="3860">
      <c r="A3860" s="295" t="n"/>
      <c r="B3860" s="14" t="n"/>
      <c r="C3860" s="15" t="n"/>
      <c r="D3860" s="15" t="n"/>
      <c r="E3860" s="15">
        <f>D3857*Setup!$B$5</f>
        <v/>
      </c>
      <c r="F3860" s="15">
        <f>D3857-E3857</f>
        <v/>
      </c>
      <c r="G3860" s="15" t="n"/>
      <c r="H3860" s="15" t="n"/>
      <c r="I3860" s="15" t="n"/>
      <c r="J3860" s="15">
        <f>C3857+F3857+G3857-I3857</f>
        <v/>
      </c>
      <c r="K3860" s="15" t="n"/>
      <c r="L3860" s="15">
        <f>K3857*Setup!$B$6</f>
        <v/>
      </c>
      <c r="M3860" s="15">
        <f>J3857-L3857</f>
        <v/>
      </c>
      <c r="N3860" s="21" t="n"/>
    </row>
    <row r="3861">
      <c r="A3861" s="295" t="n"/>
      <c r="B3861" s="14" t="n"/>
      <c r="C3861" s="15" t="n"/>
      <c r="D3861" s="15" t="n"/>
      <c r="E3861" s="15">
        <f>D3858*Setup!$B$5</f>
        <v/>
      </c>
      <c r="F3861" s="15">
        <f>D3858-E3858</f>
        <v/>
      </c>
      <c r="G3861" s="15" t="n"/>
      <c r="H3861" s="15" t="n"/>
      <c r="I3861" s="15" t="n"/>
      <c r="J3861" s="15">
        <f>C3858+F3858+G3858-I3858</f>
        <v/>
      </c>
      <c r="K3861" s="15" t="n"/>
      <c r="L3861" s="15">
        <f>K3858*Setup!$B$6</f>
        <v/>
      </c>
      <c r="M3861" s="15">
        <f>J3858-L3858</f>
        <v/>
      </c>
      <c r="N3861" s="21" t="n"/>
    </row>
    <row r="3862">
      <c r="A3862" s="295" t="n"/>
      <c r="B3862" s="14" t="n"/>
      <c r="C3862" s="15" t="n"/>
      <c r="D3862" s="15" t="n"/>
      <c r="E3862" s="15">
        <f>D3859*Setup!$B$5</f>
        <v/>
      </c>
      <c r="F3862" s="15">
        <f>D3859-E3859</f>
        <v/>
      </c>
      <c r="G3862" s="15" t="n"/>
      <c r="H3862" s="15" t="n"/>
      <c r="I3862" s="15" t="n"/>
      <c r="J3862" s="15">
        <f>C3859+F3859+G3859-I3859</f>
        <v/>
      </c>
      <c r="K3862" s="15" t="n"/>
      <c r="L3862" s="15">
        <f>K3859*Setup!$B$6</f>
        <v/>
      </c>
      <c r="M3862" s="15">
        <f>J3859-L3859</f>
        <v/>
      </c>
      <c r="N3862" s="21" t="n"/>
    </row>
    <row r="3863">
      <c r="A3863" s="295" t="n"/>
      <c r="B3863" s="14" t="n"/>
      <c r="C3863" s="15" t="n"/>
      <c r="D3863" s="15" t="n"/>
      <c r="E3863" s="15">
        <f>D3860*Setup!$B$5</f>
        <v/>
      </c>
      <c r="F3863" s="15">
        <f>D3860-E3860</f>
        <v/>
      </c>
      <c r="G3863" s="15" t="n"/>
      <c r="H3863" s="15" t="n"/>
      <c r="I3863" s="15" t="n"/>
      <c r="J3863" s="15">
        <f>C3860+F3860+G3860-I3860</f>
        <v/>
      </c>
      <c r="K3863" s="15" t="n"/>
      <c r="L3863" s="15">
        <f>K3860*Setup!$B$6</f>
        <v/>
      </c>
      <c r="M3863" s="15">
        <f>J3860-L3860</f>
        <v/>
      </c>
      <c r="N3863" s="21" t="n"/>
    </row>
    <row r="3864">
      <c r="A3864" s="295" t="n"/>
      <c r="B3864" s="14" t="n"/>
      <c r="C3864" s="15" t="n"/>
      <c r="D3864" s="15" t="n"/>
      <c r="E3864" s="15">
        <f>D3861*Setup!$B$5</f>
        <v/>
      </c>
      <c r="F3864" s="15">
        <f>D3861-E3861</f>
        <v/>
      </c>
      <c r="G3864" s="15" t="n"/>
      <c r="H3864" s="15" t="n"/>
      <c r="I3864" s="15" t="n"/>
      <c r="J3864" s="15">
        <f>C3861+F3861+G3861-I3861</f>
        <v/>
      </c>
      <c r="K3864" s="15" t="n"/>
      <c r="L3864" s="15">
        <f>K3861*Setup!$B$6</f>
        <v/>
      </c>
      <c r="M3864" s="15">
        <f>J3861-L3861</f>
        <v/>
      </c>
      <c r="N3864" s="21" t="n"/>
    </row>
    <row r="3865">
      <c r="A3865" s="295" t="n"/>
      <c r="B3865" s="14" t="n"/>
      <c r="C3865" s="15" t="n"/>
      <c r="D3865" s="15" t="n"/>
      <c r="E3865" s="15">
        <f>D3862*Setup!$B$5</f>
        <v/>
      </c>
      <c r="F3865" s="15">
        <f>D3862-E3862</f>
        <v/>
      </c>
      <c r="G3865" s="15" t="n"/>
      <c r="H3865" s="15" t="n"/>
      <c r="I3865" s="15" t="n"/>
      <c r="J3865" s="15">
        <f>C3862+F3862+G3862-I3862</f>
        <v/>
      </c>
      <c r="K3865" s="15" t="n"/>
      <c r="L3865" s="15">
        <f>K3862*Setup!$B$6</f>
        <v/>
      </c>
      <c r="M3865" s="15">
        <f>J3862-L3862</f>
        <v/>
      </c>
      <c r="N3865" s="21" t="n"/>
    </row>
    <row r="3866">
      <c r="A3866" s="295" t="n"/>
      <c r="B3866" s="14" t="n"/>
      <c r="C3866" s="15" t="n"/>
      <c r="D3866" s="15" t="n"/>
      <c r="E3866" s="15">
        <f>D3863*Setup!$B$5</f>
        <v/>
      </c>
      <c r="F3866" s="15">
        <f>D3863-E3863</f>
        <v/>
      </c>
      <c r="G3866" s="15" t="n"/>
      <c r="H3866" s="15" t="n"/>
      <c r="I3866" s="15" t="n"/>
      <c r="J3866" s="15">
        <f>C3863+F3863+G3863-I3863</f>
        <v/>
      </c>
      <c r="K3866" s="15" t="n"/>
      <c r="L3866" s="15">
        <f>K3863*Setup!$B$6</f>
        <v/>
      </c>
      <c r="M3866" s="15">
        <f>J3863-L3863</f>
        <v/>
      </c>
      <c r="N3866" s="21" t="n"/>
    </row>
    <row r="3867">
      <c r="A3867" s="295" t="n"/>
      <c r="B3867" s="14" t="n"/>
      <c r="C3867" s="15" t="n"/>
      <c r="D3867" s="15" t="n"/>
      <c r="E3867" s="15">
        <f>D3864*Setup!$B$5</f>
        <v/>
      </c>
      <c r="F3867" s="15">
        <f>D3864-E3864</f>
        <v/>
      </c>
      <c r="G3867" s="15" t="n"/>
      <c r="H3867" s="15" t="n"/>
      <c r="I3867" s="15" t="n"/>
      <c r="J3867" s="15">
        <f>C3864+F3864+G3864-I3864</f>
        <v/>
      </c>
      <c r="K3867" s="15" t="n"/>
      <c r="L3867" s="15">
        <f>K3864*Setup!$B$6</f>
        <v/>
      </c>
      <c r="M3867" s="15">
        <f>J3864-L3864</f>
        <v/>
      </c>
      <c r="N3867" s="21" t="n"/>
    </row>
    <row r="3868">
      <c r="A3868" s="295" t="n"/>
      <c r="B3868" s="14" t="n"/>
      <c r="C3868" s="15" t="n"/>
      <c r="D3868" s="15" t="n"/>
      <c r="E3868" s="15">
        <f>D3865*Setup!$B$5</f>
        <v/>
      </c>
      <c r="F3868" s="15">
        <f>D3865-E3865</f>
        <v/>
      </c>
      <c r="G3868" s="15" t="n"/>
      <c r="H3868" s="15" t="n"/>
      <c r="I3868" s="15" t="n"/>
      <c r="J3868" s="15">
        <f>C3865+F3865+G3865-I3865</f>
        <v/>
      </c>
      <c r="K3868" s="15" t="n"/>
      <c r="L3868" s="15">
        <f>K3865*Setup!$B$6</f>
        <v/>
      </c>
      <c r="M3868" s="15">
        <f>J3865-L3865</f>
        <v/>
      </c>
      <c r="N3868" s="21" t="n"/>
    </row>
    <row r="3869">
      <c r="A3869" s="295" t="n"/>
      <c r="B3869" s="14" t="n"/>
      <c r="C3869" s="15" t="n"/>
      <c r="D3869" s="15" t="n"/>
      <c r="E3869" s="15">
        <f>D3866*Setup!$B$5</f>
        <v/>
      </c>
      <c r="F3869" s="15">
        <f>D3866-E3866</f>
        <v/>
      </c>
      <c r="G3869" s="15" t="n"/>
      <c r="H3869" s="15" t="n"/>
      <c r="I3869" s="15" t="n"/>
      <c r="J3869" s="15">
        <f>C3866+F3866+G3866-I3866</f>
        <v/>
      </c>
      <c r="K3869" s="15" t="n"/>
      <c r="L3869" s="15">
        <f>K3866*Setup!$B$6</f>
        <v/>
      </c>
      <c r="M3869" s="15">
        <f>J3866-L3866</f>
        <v/>
      </c>
      <c r="N3869" s="21" t="n"/>
    </row>
    <row r="3870">
      <c r="A3870" s="295" t="n"/>
      <c r="B3870" s="14" t="n"/>
      <c r="C3870" s="15" t="n"/>
      <c r="D3870" s="15" t="n"/>
      <c r="E3870" s="15">
        <f>D3867*Setup!$B$5</f>
        <v/>
      </c>
      <c r="F3870" s="15">
        <f>D3867-E3867</f>
        <v/>
      </c>
      <c r="G3870" s="15" t="n"/>
      <c r="H3870" s="15" t="n"/>
      <c r="I3870" s="15" t="n"/>
      <c r="J3870" s="15">
        <f>C3867+F3867+G3867-I3867</f>
        <v/>
      </c>
      <c r="K3870" s="15" t="n"/>
      <c r="L3870" s="15">
        <f>K3867*Setup!$B$6</f>
        <v/>
      </c>
      <c r="M3870" s="15">
        <f>J3867-L3867</f>
        <v/>
      </c>
      <c r="N3870" s="21" t="n"/>
    </row>
    <row r="3871">
      <c r="A3871" s="295" t="n"/>
      <c r="B3871" s="14" t="n"/>
      <c r="C3871" s="15" t="n"/>
      <c r="D3871" s="15" t="n"/>
      <c r="E3871" s="15">
        <f>D3868*Setup!$B$5</f>
        <v/>
      </c>
      <c r="F3871" s="15">
        <f>D3868-E3868</f>
        <v/>
      </c>
      <c r="G3871" s="15" t="n"/>
      <c r="H3871" s="15" t="n"/>
      <c r="I3871" s="15" t="n"/>
      <c r="J3871" s="15">
        <f>C3868+F3868+G3868-I3868</f>
        <v/>
      </c>
      <c r="K3871" s="15" t="n"/>
      <c r="L3871" s="15">
        <f>K3868*Setup!$B$6</f>
        <v/>
      </c>
      <c r="M3871" s="15">
        <f>J3868-L3868</f>
        <v/>
      </c>
      <c r="N3871" s="21" t="n"/>
    </row>
    <row r="3872">
      <c r="A3872" s="295" t="n"/>
      <c r="B3872" s="14" t="n"/>
      <c r="C3872" s="15" t="n"/>
      <c r="D3872" s="15" t="n"/>
      <c r="E3872" s="15">
        <f>D3869*Setup!$B$5</f>
        <v/>
      </c>
      <c r="F3872" s="15">
        <f>D3869-E3869</f>
        <v/>
      </c>
      <c r="G3872" s="15" t="n"/>
      <c r="H3872" s="15" t="n"/>
      <c r="I3872" s="15" t="n"/>
      <c r="J3872" s="15">
        <f>C3869+F3869+G3869-I3869</f>
        <v/>
      </c>
      <c r="K3872" s="15" t="n"/>
      <c r="L3872" s="15">
        <f>K3869*Setup!$B$6</f>
        <v/>
      </c>
      <c r="M3872" s="15">
        <f>J3869-L3869</f>
        <v/>
      </c>
      <c r="N3872" s="21" t="n"/>
    </row>
    <row r="3873">
      <c r="A3873" s="295" t="n"/>
      <c r="B3873" s="14" t="n"/>
      <c r="C3873" s="15" t="n"/>
      <c r="D3873" s="15" t="n"/>
      <c r="E3873" s="15">
        <f>D3870*Setup!$B$5</f>
        <v/>
      </c>
      <c r="F3873" s="15">
        <f>D3870-E3870</f>
        <v/>
      </c>
      <c r="G3873" s="15" t="n"/>
      <c r="H3873" s="15" t="n"/>
      <c r="I3873" s="15" t="n"/>
      <c r="J3873" s="15">
        <f>C3870+F3870+G3870-I3870</f>
        <v/>
      </c>
      <c r="K3873" s="15" t="n"/>
      <c r="L3873" s="15">
        <f>K3870*Setup!$B$6</f>
        <v/>
      </c>
      <c r="M3873" s="15">
        <f>J3870-L3870</f>
        <v/>
      </c>
      <c r="N3873" s="21" t="n"/>
    </row>
    <row r="3874">
      <c r="A3874" s="295" t="n"/>
      <c r="B3874" s="14" t="n"/>
      <c r="C3874" s="15" t="n"/>
      <c r="D3874" s="15" t="n"/>
      <c r="E3874" s="15">
        <f>D3871*Setup!$B$5</f>
        <v/>
      </c>
      <c r="F3874" s="15">
        <f>D3871-E3871</f>
        <v/>
      </c>
      <c r="G3874" s="15" t="n"/>
      <c r="H3874" s="15" t="n"/>
      <c r="I3874" s="15" t="n"/>
      <c r="J3874" s="15">
        <f>C3871+F3871+G3871-I3871</f>
        <v/>
      </c>
      <c r="K3874" s="15" t="n"/>
      <c r="L3874" s="15">
        <f>K3871*Setup!$B$6</f>
        <v/>
      </c>
      <c r="M3874" s="15">
        <f>J3871-L3871</f>
        <v/>
      </c>
      <c r="N3874" s="21" t="n"/>
    </row>
    <row r="3875">
      <c r="A3875" s="295" t="n"/>
      <c r="B3875" s="14" t="n"/>
      <c r="C3875" s="15" t="n"/>
      <c r="D3875" s="15" t="n"/>
      <c r="E3875" s="15">
        <f>D3872*Setup!$B$5</f>
        <v/>
      </c>
      <c r="F3875" s="15">
        <f>D3872-E3872</f>
        <v/>
      </c>
      <c r="G3875" s="15" t="n"/>
      <c r="H3875" s="15" t="n"/>
      <c r="I3875" s="15" t="n"/>
      <c r="J3875" s="15">
        <f>C3872+F3872+G3872-I3872</f>
        <v/>
      </c>
      <c r="K3875" s="15" t="n"/>
      <c r="L3875" s="15">
        <f>K3872*Setup!$B$6</f>
        <v/>
      </c>
      <c r="M3875" s="15">
        <f>J3872-L3872</f>
        <v/>
      </c>
      <c r="N3875" s="21" t="n"/>
    </row>
    <row r="3876">
      <c r="A3876" s="295" t="n"/>
      <c r="B3876" s="14" t="n"/>
      <c r="C3876" s="15" t="n"/>
      <c r="D3876" s="15" t="n"/>
      <c r="E3876" s="15">
        <f>D3873*Setup!$B$5</f>
        <v/>
      </c>
      <c r="F3876" s="15">
        <f>D3873-E3873</f>
        <v/>
      </c>
      <c r="G3876" s="15" t="n"/>
      <c r="H3876" s="15" t="n"/>
      <c r="I3876" s="15" t="n"/>
      <c r="J3876" s="15">
        <f>C3873+F3873+G3873-I3873</f>
        <v/>
      </c>
      <c r="K3876" s="15" t="n"/>
      <c r="L3876" s="15">
        <f>K3873*Setup!$B$6</f>
        <v/>
      </c>
      <c r="M3876" s="15">
        <f>J3873-L3873</f>
        <v/>
      </c>
      <c r="N3876" s="21" t="n"/>
    </row>
    <row r="3877">
      <c r="A3877" s="295" t="n"/>
      <c r="B3877" s="14" t="n"/>
      <c r="C3877" s="15" t="n"/>
      <c r="D3877" s="15" t="n"/>
      <c r="E3877" s="15">
        <f>D3874*Setup!$B$5</f>
        <v/>
      </c>
      <c r="F3877" s="15">
        <f>D3874-E3874</f>
        <v/>
      </c>
      <c r="G3877" s="15" t="n"/>
      <c r="H3877" s="15" t="n"/>
      <c r="I3877" s="15" t="n"/>
      <c r="J3877" s="15">
        <f>C3874+F3874+G3874-I3874</f>
        <v/>
      </c>
      <c r="K3877" s="15" t="n"/>
      <c r="L3877" s="15">
        <f>K3874*Setup!$B$6</f>
        <v/>
      </c>
      <c r="M3877" s="15">
        <f>J3874-L3874</f>
        <v/>
      </c>
      <c r="N3877" s="21" t="n"/>
    </row>
    <row r="3878">
      <c r="A3878" s="295" t="n"/>
      <c r="B3878" s="14" t="n"/>
      <c r="C3878" s="15" t="n"/>
      <c r="D3878" s="15" t="n"/>
      <c r="E3878" s="15">
        <f>D3875*Setup!$B$5</f>
        <v/>
      </c>
      <c r="F3878" s="15">
        <f>D3875-E3875</f>
        <v/>
      </c>
      <c r="G3878" s="15" t="n"/>
      <c r="H3878" s="15" t="n"/>
      <c r="I3878" s="15" t="n"/>
      <c r="J3878" s="15">
        <f>C3875+F3875+G3875-I3875</f>
        <v/>
      </c>
      <c r="K3878" s="15" t="n"/>
      <c r="L3878" s="15">
        <f>K3875*Setup!$B$6</f>
        <v/>
      </c>
      <c r="M3878" s="15">
        <f>J3875-L3875</f>
        <v/>
      </c>
      <c r="N3878" s="21" t="n"/>
    </row>
    <row r="3879">
      <c r="A3879" s="295" t="n"/>
      <c r="B3879" s="14" t="n"/>
      <c r="C3879" s="15" t="n"/>
      <c r="D3879" s="15" t="n"/>
      <c r="E3879" s="15">
        <f>D3876*Setup!$B$5</f>
        <v/>
      </c>
      <c r="F3879" s="15">
        <f>D3876-E3876</f>
        <v/>
      </c>
      <c r="G3879" s="15" t="n"/>
      <c r="H3879" s="15" t="n"/>
      <c r="I3879" s="15" t="n"/>
      <c r="J3879" s="15">
        <f>C3876+F3876+G3876-I3876</f>
        <v/>
      </c>
      <c r="K3879" s="15" t="n"/>
      <c r="L3879" s="15">
        <f>K3876*Setup!$B$6</f>
        <v/>
      </c>
      <c r="M3879" s="15">
        <f>J3876-L3876</f>
        <v/>
      </c>
      <c r="N3879" s="21" t="n"/>
    </row>
    <row r="3880">
      <c r="A3880" s="295" t="n"/>
      <c r="B3880" s="14" t="n"/>
      <c r="C3880" s="15" t="n"/>
      <c r="D3880" s="15" t="n"/>
      <c r="E3880" s="15">
        <f>D3877*Setup!$B$5</f>
        <v/>
      </c>
      <c r="F3880" s="15">
        <f>D3877-E3877</f>
        <v/>
      </c>
      <c r="G3880" s="15" t="n"/>
      <c r="H3880" s="15" t="n"/>
      <c r="I3880" s="15" t="n"/>
      <c r="J3880" s="15">
        <f>C3877+F3877+G3877-I3877</f>
        <v/>
      </c>
      <c r="K3880" s="15" t="n"/>
      <c r="L3880" s="15">
        <f>K3877*Setup!$B$6</f>
        <v/>
      </c>
      <c r="M3880" s="15">
        <f>J3877-L3877</f>
        <v/>
      </c>
      <c r="N3880" s="21" t="n"/>
    </row>
    <row r="3881">
      <c r="A3881" s="295" t="n"/>
      <c r="B3881" s="14" t="n"/>
      <c r="C3881" s="15" t="n"/>
      <c r="D3881" s="15" t="n"/>
      <c r="E3881" s="15">
        <f>D3878*Setup!$B$5</f>
        <v/>
      </c>
      <c r="F3881" s="15">
        <f>D3878-E3878</f>
        <v/>
      </c>
      <c r="G3881" s="15" t="n"/>
      <c r="H3881" s="15" t="n"/>
      <c r="I3881" s="15" t="n"/>
      <c r="J3881" s="15">
        <f>C3878+F3878+G3878-I3878</f>
        <v/>
      </c>
      <c r="K3881" s="15" t="n"/>
      <c r="L3881" s="15">
        <f>K3878*Setup!$B$6</f>
        <v/>
      </c>
      <c r="M3881" s="15">
        <f>J3878-L3878</f>
        <v/>
      </c>
      <c r="N3881" s="21" t="n"/>
    </row>
    <row r="3882">
      <c r="A3882" s="295" t="n"/>
      <c r="B3882" s="14" t="n"/>
      <c r="C3882" s="15" t="n"/>
      <c r="D3882" s="15" t="n"/>
      <c r="E3882" s="15">
        <f>D3879*Setup!$B$5</f>
        <v/>
      </c>
      <c r="F3882" s="15">
        <f>D3879-E3879</f>
        <v/>
      </c>
      <c r="G3882" s="15" t="n"/>
      <c r="H3882" s="15" t="n"/>
      <c r="I3882" s="15" t="n"/>
      <c r="J3882" s="15">
        <f>C3879+F3879+G3879-I3879</f>
        <v/>
      </c>
      <c r="K3882" s="15" t="n"/>
      <c r="L3882" s="15">
        <f>K3879*Setup!$B$6</f>
        <v/>
      </c>
      <c r="M3882" s="15">
        <f>J3879-L3879</f>
        <v/>
      </c>
      <c r="N3882" s="21" t="n"/>
    </row>
    <row r="3883">
      <c r="A3883" s="295" t="n"/>
      <c r="B3883" s="14" t="n"/>
      <c r="C3883" s="15" t="n"/>
      <c r="D3883" s="15" t="n"/>
      <c r="E3883" s="15">
        <f>D3880*Setup!$B$5</f>
        <v/>
      </c>
      <c r="F3883" s="15">
        <f>D3880-E3880</f>
        <v/>
      </c>
      <c r="G3883" s="15" t="n"/>
      <c r="H3883" s="15" t="n"/>
      <c r="I3883" s="15" t="n"/>
      <c r="J3883" s="15">
        <f>C3880+F3880+G3880-I3880</f>
        <v/>
      </c>
      <c r="K3883" s="15" t="n"/>
      <c r="L3883" s="15">
        <f>K3880*Setup!$B$6</f>
        <v/>
      </c>
      <c r="M3883" s="15">
        <f>J3880-L3880</f>
        <v/>
      </c>
      <c r="N3883" s="21" t="n"/>
    </row>
    <row r="3884">
      <c r="A3884" s="295" t="n"/>
      <c r="B3884" s="14" t="n"/>
      <c r="C3884" s="15" t="n"/>
      <c r="D3884" s="15" t="n"/>
      <c r="E3884" s="15">
        <f>D3881*Setup!$B$5</f>
        <v/>
      </c>
      <c r="F3884" s="15">
        <f>D3881-E3881</f>
        <v/>
      </c>
      <c r="G3884" s="15" t="n"/>
      <c r="H3884" s="15" t="n"/>
      <c r="I3884" s="15" t="n"/>
      <c r="J3884" s="15">
        <f>C3881+F3881+G3881-I3881</f>
        <v/>
      </c>
      <c r="K3884" s="15" t="n"/>
      <c r="L3884" s="15">
        <f>K3881*Setup!$B$6</f>
        <v/>
      </c>
      <c r="M3884" s="15">
        <f>J3881-L3881</f>
        <v/>
      </c>
      <c r="N3884" s="21" t="n"/>
    </row>
    <row r="3885">
      <c r="A3885" s="295" t="n"/>
      <c r="B3885" s="14" t="n"/>
      <c r="C3885" s="15" t="n"/>
      <c r="D3885" s="15" t="n"/>
      <c r="E3885" s="15">
        <f>D3882*Setup!$B$5</f>
        <v/>
      </c>
      <c r="F3885" s="15">
        <f>D3882-E3882</f>
        <v/>
      </c>
      <c r="G3885" s="15" t="n"/>
      <c r="H3885" s="15" t="n"/>
      <c r="I3885" s="15" t="n"/>
      <c r="J3885" s="15">
        <f>C3882+F3882+G3882-I3882</f>
        <v/>
      </c>
      <c r="K3885" s="15" t="n"/>
      <c r="L3885" s="15">
        <f>K3882*Setup!$B$6</f>
        <v/>
      </c>
      <c r="M3885" s="15">
        <f>J3882-L3882</f>
        <v/>
      </c>
      <c r="N3885" s="21" t="n"/>
    </row>
    <row r="3886">
      <c r="A3886" s="295" t="n"/>
      <c r="B3886" s="14" t="n"/>
      <c r="C3886" s="15" t="n"/>
      <c r="D3886" s="15" t="n"/>
      <c r="E3886" s="15">
        <f>D3883*Setup!$B$5</f>
        <v/>
      </c>
      <c r="F3886" s="15">
        <f>D3883-E3883</f>
        <v/>
      </c>
      <c r="G3886" s="15" t="n"/>
      <c r="H3886" s="15" t="n"/>
      <c r="I3886" s="15" t="n"/>
      <c r="J3886" s="15">
        <f>C3883+F3883+G3883-I3883</f>
        <v/>
      </c>
      <c r="K3886" s="15" t="n"/>
      <c r="L3886" s="15">
        <f>K3883*Setup!$B$6</f>
        <v/>
      </c>
      <c r="M3886" s="15">
        <f>J3883-L3883</f>
        <v/>
      </c>
      <c r="N3886" s="21" t="n"/>
    </row>
    <row r="3887">
      <c r="A3887" s="295" t="n"/>
      <c r="B3887" s="14" t="n"/>
      <c r="C3887" s="15" t="n"/>
      <c r="D3887" s="15" t="n"/>
      <c r="E3887" s="15">
        <f>D3884*Setup!$B$5</f>
        <v/>
      </c>
      <c r="F3887" s="15">
        <f>D3884-E3884</f>
        <v/>
      </c>
      <c r="G3887" s="15" t="n"/>
      <c r="H3887" s="15" t="n"/>
      <c r="I3887" s="15" t="n"/>
      <c r="J3887" s="15">
        <f>C3884+F3884+G3884-I3884</f>
        <v/>
      </c>
      <c r="K3887" s="15" t="n"/>
      <c r="L3887" s="15">
        <f>K3884*Setup!$B$6</f>
        <v/>
      </c>
      <c r="M3887" s="15">
        <f>J3884-L3884</f>
        <v/>
      </c>
      <c r="N3887" s="21" t="n"/>
    </row>
    <row r="3888">
      <c r="A3888" s="295" t="n"/>
      <c r="B3888" s="14" t="n"/>
      <c r="C3888" s="15" t="n"/>
      <c r="D3888" s="15" t="n"/>
      <c r="E3888" s="15">
        <f>D3885*Setup!$B$5</f>
        <v/>
      </c>
      <c r="F3888" s="15">
        <f>D3885-E3885</f>
        <v/>
      </c>
      <c r="G3888" s="15" t="n"/>
      <c r="H3888" s="15" t="n"/>
      <c r="I3888" s="15" t="n"/>
      <c r="J3888" s="15">
        <f>C3885+F3885+G3885-I3885</f>
        <v/>
      </c>
      <c r="K3888" s="15" t="n"/>
      <c r="L3888" s="15">
        <f>K3885*Setup!$B$6</f>
        <v/>
      </c>
      <c r="M3888" s="15">
        <f>J3885-L3885</f>
        <v/>
      </c>
      <c r="N3888" s="21" t="n"/>
    </row>
    <row r="3889">
      <c r="A3889" s="295" t="n"/>
      <c r="B3889" s="14" t="n"/>
      <c r="C3889" s="15" t="n"/>
      <c r="D3889" s="15" t="n"/>
      <c r="E3889" s="15">
        <f>D3886*Setup!$B$5</f>
        <v/>
      </c>
      <c r="F3889" s="15">
        <f>D3886-E3886</f>
        <v/>
      </c>
      <c r="G3889" s="15" t="n"/>
      <c r="H3889" s="15" t="n"/>
      <c r="I3889" s="15" t="n"/>
      <c r="J3889" s="15">
        <f>C3886+F3886+G3886-I3886</f>
        <v/>
      </c>
      <c r="K3889" s="15" t="n"/>
      <c r="L3889" s="15">
        <f>K3886*Setup!$B$6</f>
        <v/>
      </c>
      <c r="M3889" s="15">
        <f>J3886-L3886</f>
        <v/>
      </c>
      <c r="N3889" s="21" t="n"/>
    </row>
    <row r="3890">
      <c r="A3890" s="295" t="n"/>
      <c r="B3890" s="14" t="n"/>
      <c r="C3890" s="15" t="n"/>
      <c r="D3890" s="15" t="n"/>
      <c r="E3890" s="15">
        <f>D3887*Setup!$B$5</f>
        <v/>
      </c>
      <c r="F3890" s="15">
        <f>D3887-E3887</f>
        <v/>
      </c>
      <c r="G3890" s="15" t="n"/>
      <c r="H3890" s="15" t="n"/>
      <c r="I3890" s="15" t="n"/>
      <c r="J3890" s="15">
        <f>C3887+F3887+G3887-I3887</f>
        <v/>
      </c>
      <c r="K3890" s="15" t="n"/>
      <c r="L3890" s="15">
        <f>K3887*Setup!$B$6</f>
        <v/>
      </c>
      <c r="M3890" s="15">
        <f>J3887-L3887</f>
        <v/>
      </c>
      <c r="N3890" s="21" t="n"/>
    </row>
    <row r="3891">
      <c r="A3891" s="295" t="n"/>
      <c r="B3891" s="14" t="n"/>
      <c r="C3891" s="15" t="n"/>
      <c r="D3891" s="15" t="n"/>
      <c r="E3891" s="15">
        <f>D3888*Setup!$B$5</f>
        <v/>
      </c>
      <c r="F3891" s="15">
        <f>D3888-E3888</f>
        <v/>
      </c>
      <c r="G3891" s="15" t="n"/>
      <c r="H3891" s="15" t="n"/>
      <c r="I3891" s="15" t="n"/>
      <c r="J3891" s="15">
        <f>C3888+F3888+G3888-I3888</f>
        <v/>
      </c>
      <c r="K3891" s="15" t="n"/>
      <c r="L3891" s="15">
        <f>K3888*Setup!$B$6</f>
        <v/>
      </c>
      <c r="M3891" s="15">
        <f>J3888-L3888</f>
        <v/>
      </c>
      <c r="N3891" s="21" t="n"/>
    </row>
    <row r="3892">
      <c r="A3892" s="295" t="n"/>
      <c r="B3892" s="14" t="n"/>
      <c r="C3892" s="15" t="n"/>
      <c r="D3892" s="15" t="n"/>
      <c r="E3892" s="15">
        <f>D3889*Setup!$B$5</f>
        <v/>
      </c>
      <c r="F3892" s="15">
        <f>D3889-E3889</f>
        <v/>
      </c>
      <c r="G3892" s="15" t="n"/>
      <c r="H3892" s="15" t="n"/>
      <c r="I3892" s="15" t="n"/>
      <c r="J3892" s="15">
        <f>C3889+F3889+G3889-I3889</f>
        <v/>
      </c>
      <c r="K3892" s="15" t="n"/>
      <c r="L3892" s="15">
        <f>K3889*Setup!$B$6</f>
        <v/>
      </c>
      <c r="M3892" s="15">
        <f>J3889-L3889</f>
        <v/>
      </c>
      <c r="N3892" s="21" t="n"/>
    </row>
    <row r="3893">
      <c r="A3893" s="295" t="n"/>
      <c r="B3893" s="14" t="n"/>
      <c r="C3893" s="15" t="n"/>
      <c r="D3893" s="15" t="n"/>
      <c r="E3893" s="15">
        <f>D3890*Setup!$B$5</f>
        <v/>
      </c>
      <c r="F3893" s="15">
        <f>D3890-E3890</f>
        <v/>
      </c>
      <c r="G3893" s="15" t="n"/>
      <c r="H3893" s="15" t="n"/>
      <c r="I3893" s="15" t="n"/>
      <c r="J3893" s="15">
        <f>C3890+F3890+G3890-I3890</f>
        <v/>
      </c>
      <c r="K3893" s="15" t="n"/>
      <c r="L3893" s="15">
        <f>K3890*Setup!$B$6</f>
        <v/>
      </c>
      <c r="M3893" s="15">
        <f>J3890-L3890</f>
        <v/>
      </c>
      <c r="N3893" s="21" t="n"/>
    </row>
    <row r="3894">
      <c r="A3894" s="295" t="n"/>
      <c r="B3894" s="14" t="n"/>
      <c r="C3894" s="15" t="n"/>
      <c r="D3894" s="15" t="n"/>
      <c r="E3894" s="15">
        <f>D3891*Setup!$B$5</f>
        <v/>
      </c>
      <c r="F3894" s="15">
        <f>D3891-E3891</f>
        <v/>
      </c>
      <c r="G3894" s="15" t="n"/>
      <c r="H3894" s="15" t="n"/>
      <c r="I3894" s="15" t="n"/>
      <c r="J3894" s="15">
        <f>C3891+F3891+G3891-I3891</f>
        <v/>
      </c>
      <c r="K3894" s="15" t="n"/>
      <c r="L3894" s="15">
        <f>K3891*Setup!$B$6</f>
        <v/>
      </c>
      <c r="M3894" s="15">
        <f>J3891-L3891</f>
        <v/>
      </c>
      <c r="N3894" s="21" t="n"/>
    </row>
    <row r="3895">
      <c r="A3895" s="295" t="n"/>
      <c r="B3895" s="14" t="n"/>
      <c r="C3895" s="15" t="n"/>
      <c r="D3895" s="15" t="n"/>
      <c r="E3895" s="15">
        <f>D3892*Setup!$B$5</f>
        <v/>
      </c>
      <c r="F3895" s="15">
        <f>D3892-E3892</f>
        <v/>
      </c>
      <c r="G3895" s="15" t="n"/>
      <c r="H3895" s="15" t="n"/>
      <c r="I3895" s="15" t="n"/>
      <c r="J3895" s="15">
        <f>C3892+F3892+G3892-I3892</f>
        <v/>
      </c>
      <c r="K3895" s="15" t="n"/>
      <c r="L3895" s="15">
        <f>K3892*Setup!$B$6</f>
        <v/>
      </c>
      <c r="M3895" s="15">
        <f>J3892-L3892</f>
        <v/>
      </c>
      <c r="N3895" s="21" t="n"/>
    </row>
    <row r="3896">
      <c r="A3896" s="295" t="n"/>
      <c r="B3896" s="14" t="n"/>
      <c r="C3896" s="15" t="n"/>
      <c r="D3896" s="15" t="n"/>
      <c r="E3896" s="15">
        <f>D3893*Setup!$B$5</f>
        <v/>
      </c>
      <c r="F3896" s="15">
        <f>D3893-E3893</f>
        <v/>
      </c>
      <c r="G3896" s="15" t="n"/>
      <c r="H3896" s="15" t="n"/>
      <c r="I3896" s="15" t="n"/>
      <c r="J3896" s="15">
        <f>C3893+F3893+G3893-I3893</f>
        <v/>
      </c>
      <c r="K3896" s="15" t="n"/>
      <c r="L3896" s="15">
        <f>K3893*Setup!$B$6</f>
        <v/>
      </c>
      <c r="M3896" s="15">
        <f>J3893-L3893</f>
        <v/>
      </c>
      <c r="N3896" s="21" t="n"/>
    </row>
    <row r="3897">
      <c r="A3897" s="295" t="n"/>
      <c r="B3897" s="14" t="n"/>
      <c r="C3897" s="15" t="n"/>
      <c r="D3897" s="15" t="n"/>
      <c r="E3897" s="15">
        <f>D3894*Setup!$B$5</f>
        <v/>
      </c>
      <c r="F3897" s="15">
        <f>D3894-E3894</f>
        <v/>
      </c>
      <c r="G3897" s="15" t="n"/>
      <c r="H3897" s="15" t="n"/>
      <c r="I3897" s="15" t="n"/>
      <c r="J3897" s="15">
        <f>C3894+F3894+G3894-I3894</f>
        <v/>
      </c>
      <c r="K3897" s="15" t="n"/>
      <c r="L3897" s="15">
        <f>K3894*Setup!$B$6</f>
        <v/>
      </c>
      <c r="M3897" s="15">
        <f>J3894-L3894</f>
        <v/>
      </c>
      <c r="N3897" s="21" t="n"/>
    </row>
    <row r="3898">
      <c r="A3898" s="295" t="n"/>
      <c r="B3898" s="14" t="n"/>
      <c r="C3898" s="15" t="n"/>
      <c r="D3898" s="15" t="n"/>
      <c r="E3898" s="15">
        <f>D3895*Setup!$B$5</f>
        <v/>
      </c>
      <c r="F3898" s="15">
        <f>D3895-E3895</f>
        <v/>
      </c>
      <c r="G3898" s="15" t="n"/>
      <c r="H3898" s="15" t="n"/>
      <c r="I3898" s="15" t="n"/>
      <c r="J3898" s="15">
        <f>C3895+F3895+G3895-I3895</f>
        <v/>
      </c>
      <c r="K3898" s="15" t="n"/>
      <c r="L3898" s="15">
        <f>K3895*Setup!$B$6</f>
        <v/>
      </c>
      <c r="M3898" s="15">
        <f>J3895-L3895</f>
        <v/>
      </c>
      <c r="N3898" s="21" t="n"/>
    </row>
    <row r="3899">
      <c r="A3899" s="295" t="n"/>
      <c r="B3899" s="14" t="n"/>
      <c r="C3899" s="15" t="n"/>
      <c r="D3899" s="15" t="n"/>
      <c r="E3899" s="15">
        <f>D3896*Setup!$B$5</f>
        <v/>
      </c>
      <c r="F3899" s="15">
        <f>D3896-E3896</f>
        <v/>
      </c>
      <c r="G3899" s="15" t="n"/>
      <c r="H3899" s="15" t="n"/>
      <c r="I3899" s="15" t="n"/>
      <c r="J3899" s="15">
        <f>C3896+F3896+G3896-I3896</f>
        <v/>
      </c>
      <c r="K3899" s="15" t="n"/>
      <c r="L3899" s="15">
        <f>K3896*Setup!$B$6</f>
        <v/>
      </c>
      <c r="M3899" s="15">
        <f>J3896-L3896</f>
        <v/>
      </c>
      <c r="N3899" s="21" t="n"/>
    </row>
    <row r="3900">
      <c r="A3900" s="295" t="n"/>
      <c r="B3900" s="14" t="n"/>
      <c r="C3900" s="15" t="n"/>
      <c r="D3900" s="15" t="n"/>
      <c r="E3900" s="15">
        <f>D3897*Setup!$B$5</f>
        <v/>
      </c>
      <c r="F3900" s="15">
        <f>D3897-E3897</f>
        <v/>
      </c>
      <c r="G3900" s="15" t="n"/>
      <c r="H3900" s="15" t="n"/>
      <c r="I3900" s="15" t="n"/>
      <c r="J3900" s="15">
        <f>C3897+F3897+G3897-I3897</f>
        <v/>
      </c>
      <c r="K3900" s="15" t="n"/>
      <c r="L3900" s="15">
        <f>K3897*Setup!$B$6</f>
        <v/>
      </c>
      <c r="M3900" s="15">
        <f>J3897-L3897</f>
        <v/>
      </c>
      <c r="N3900" s="21" t="n"/>
    </row>
    <row r="3901">
      <c r="A3901" s="295" t="n"/>
      <c r="B3901" s="14" t="n"/>
      <c r="C3901" s="15" t="n"/>
      <c r="D3901" s="15" t="n"/>
      <c r="E3901" s="15">
        <f>D3898*Setup!$B$5</f>
        <v/>
      </c>
      <c r="F3901" s="15">
        <f>D3898-E3898</f>
        <v/>
      </c>
      <c r="G3901" s="15" t="n"/>
      <c r="H3901" s="15" t="n"/>
      <c r="I3901" s="15" t="n"/>
      <c r="J3901" s="15">
        <f>C3898+F3898+G3898-I3898</f>
        <v/>
      </c>
      <c r="K3901" s="15" t="n"/>
      <c r="L3901" s="15">
        <f>K3898*Setup!$B$6</f>
        <v/>
      </c>
      <c r="M3901" s="15">
        <f>J3898-L3898</f>
        <v/>
      </c>
      <c r="N3901" s="21" t="n"/>
    </row>
    <row r="3902">
      <c r="A3902" s="295" t="n"/>
      <c r="B3902" s="14" t="n"/>
      <c r="C3902" s="15" t="n"/>
      <c r="D3902" s="15" t="n"/>
      <c r="E3902" s="15">
        <f>D3899*Setup!$B$5</f>
        <v/>
      </c>
      <c r="F3902" s="15">
        <f>D3899-E3899</f>
        <v/>
      </c>
      <c r="G3902" s="15" t="n"/>
      <c r="H3902" s="15" t="n"/>
      <c r="I3902" s="15" t="n"/>
      <c r="J3902" s="15">
        <f>C3899+F3899+G3899-I3899</f>
        <v/>
      </c>
      <c r="K3902" s="15" t="n"/>
      <c r="L3902" s="15">
        <f>K3899*Setup!$B$6</f>
        <v/>
      </c>
      <c r="M3902" s="15">
        <f>J3899-L3899</f>
        <v/>
      </c>
      <c r="N3902" s="21" t="n"/>
    </row>
    <row r="3903">
      <c r="A3903" s="295" t="n"/>
      <c r="B3903" s="14" t="n"/>
      <c r="C3903" s="15" t="n"/>
      <c r="D3903" s="15" t="n"/>
      <c r="E3903" s="15">
        <f>D3900*Setup!$B$5</f>
        <v/>
      </c>
      <c r="F3903" s="15">
        <f>D3900-E3900</f>
        <v/>
      </c>
      <c r="G3903" s="15" t="n"/>
      <c r="H3903" s="15" t="n"/>
      <c r="I3903" s="15" t="n"/>
      <c r="J3903" s="15">
        <f>C3900+F3900+G3900-I3900</f>
        <v/>
      </c>
      <c r="K3903" s="15" t="n"/>
      <c r="L3903" s="15">
        <f>K3900*Setup!$B$6</f>
        <v/>
      </c>
      <c r="M3903" s="15">
        <f>J3900-L3900</f>
        <v/>
      </c>
      <c r="N3903" s="21" t="n"/>
    </row>
    <row r="3904">
      <c r="A3904" s="295" t="n"/>
      <c r="B3904" s="14" t="n"/>
      <c r="C3904" s="15" t="n"/>
      <c r="D3904" s="15" t="n"/>
      <c r="E3904" s="15">
        <f>D3901*Setup!$B$5</f>
        <v/>
      </c>
      <c r="F3904" s="15">
        <f>D3901-E3901</f>
        <v/>
      </c>
      <c r="G3904" s="15" t="n"/>
      <c r="H3904" s="15" t="n"/>
      <c r="I3904" s="15" t="n"/>
      <c r="J3904" s="15">
        <f>C3901+F3901+G3901-I3901</f>
        <v/>
      </c>
      <c r="K3904" s="15" t="n"/>
      <c r="L3904" s="15">
        <f>K3901*Setup!$B$6</f>
        <v/>
      </c>
      <c r="M3904" s="15">
        <f>J3901-L3901</f>
        <v/>
      </c>
      <c r="N3904" s="21" t="n"/>
    </row>
    <row r="3905">
      <c r="A3905" s="295" t="n"/>
      <c r="B3905" s="14" t="n"/>
      <c r="C3905" s="15" t="n"/>
      <c r="D3905" s="15" t="n"/>
      <c r="E3905" s="15">
        <f>D3902*Setup!$B$5</f>
        <v/>
      </c>
      <c r="F3905" s="15">
        <f>D3902-E3902</f>
        <v/>
      </c>
      <c r="G3905" s="15" t="n"/>
      <c r="H3905" s="15" t="n"/>
      <c r="I3905" s="15" t="n"/>
      <c r="J3905" s="15">
        <f>C3902+F3902+G3902-I3902</f>
        <v/>
      </c>
      <c r="K3905" s="15" t="n"/>
      <c r="L3905" s="15">
        <f>K3902*Setup!$B$6</f>
        <v/>
      </c>
      <c r="M3905" s="15">
        <f>J3902-L3902</f>
        <v/>
      </c>
      <c r="N3905" s="21" t="n"/>
    </row>
    <row r="3906">
      <c r="A3906" s="295" t="n"/>
      <c r="B3906" s="14" t="n"/>
      <c r="C3906" s="15" t="n"/>
      <c r="D3906" s="15" t="n"/>
      <c r="E3906" s="15">
        <f>D3903*Setup!$B$5</f>
        <v/>
      </c>
      <c r="F3906" s="15">
        <f>D3903-E3903</f>
        <v/>
      </c>
      <c r="G3906" s="15" t="n"/>
      <c r="H3906" s="15" t="n"/>
      <c r="I3906" s="15" t="n"/>
      <c r="J3906" s="15">
        <f>C3903+F3903+G3903-I3903</f>
        <v/>
      </c>
      <c r="K3906" s="15" t="n"/>
      <c r="L3906" s="15">
        <f>K3903*Setup!$B$6</f>
        <v/>
      </c>
      <c r="M3906" s="15">
        <f>J3903-L3903</f>
        <v/>
      </c>
      <c r="N3906" s="21" t="n"/>
    </row>
    <row r="3907">
      <c r="A3907" s="295" t="n"/>
      <c r="B3907" s="14" t="n"/>
      <c r="C3907" s="15" t="n"/>
      <c r="D3907" s="15" t="n"/>
      <c r="E3907" s="15">
        <f>D3904*Setup!$B$5</f>
        <v/>
      </c>
      <c r="F3907" s="15">
        <f>D3904-E3904</f>
        <v/>
      </c>
      <c r="G3907" s="15" t="n"/>
      <c r="H3907" s="15" t="n"/>
      <c r="I3907" s="15" t="n"/>
      <c r="J3907" s="15">
        <f>C3904+F3904+G3904-I3904</f>
        <v/>
      </c>
      <c r="K3907" s="15" t="n"/>
      <c r="L3907" s="15">
        <f>K3904*Setup!$B$6</f>
        <v/>
      </c>
      <c r="M3907" s="15">
        <f>J3904-L3904</f>
        <v/>
      </c>
      <c r="N3907" s="21" t="n"/>
    </row>
    <row r="3908">
      <c r="A3908" s="295" t="n"/>
      <c r="B3908" s="14" t="n"/>
      <c r="C3908" s="15" t="n"/>
      <c r="D3908" s="15" t="n"/>
      <c r="E3908" s="15">
        <f>D3905*Setup!$B$5</f>
        <v/>
      </c>
      <c r="F3908" s="15">
        <f>D3905-E3905</f>
        <v/>
      </c>
      <c r="G3908" s="15" t="n"/>
      <c r="H3908" s="15" t="n"/>
      <c r="I3908" s="15" t="n"/>
      <c r="J3908" s="15">
        <f>C3905+F3905+G3905-I3905</f>
        <v/>
      </c>
      <c r="K3908" s="15" t="n"/>
      <c r="L3908" s="15">
        <f>K3905*Setup!$B$6</f>
        <v/>
      </c>
      <c r="M3908" s="15">
        <f>J3905-L3905</f>
        <v/>
      </c>
      <c r="N3908" s="21" t="n"/>
    </row>
    <row r="3909">
      <c r="A3909" s="295" t="n"/>
      <c r="B3909" s="14" t="n"/>
      <c r="C3909" s="15" t="n"/>
      <c r="D3909" s="15" t="n"/>
      <c r="E3909" s="15">
        <f>D3906*Setup!$B$5</f>
        <v/>
      </c>
      <c r="F3909" s="15">
        <f>D3906-E3906</f>
        <v/>
      </c>
      <c r="G3909" s="15" t="n"/>
      <c r="H3909" s="15" t="n"/>
      <c r="I3909" s="15" t="n"/>
      <c r="J3909" s="15">
        <f>C3906+F3906+G3906-I3906</f>
        <v/>
      </c>
      <c r="K3909" s="15" t="n"/>
      <c r="L3909" s="15">
        <f>K3906*Setup!$B$6</f>
        <v/>
      </c>
      <c r="M3909" s="15">
        <f>J3906-L3906</f>
        <v/>
      </c>
      <c r="N3909" s="21" t="n"/>
    </row>
    <row r="3910">
      <c r="A3910" s="295" t="n"/>
      <c r="B3910" s="14" t="n"/>
      <c r="C3910" s="15" t="n"/>
      <c r="D3910" s="15" t="n"/>
      <c r="E3910" s="15">
        <f>D3907*Setup!$B$5</f>
        <v/>
      </c>
      <c r="F3910" s="15">
        <f>D3907-E3907</f>
        <v/>
      </c>
      <c r="G3910" s="15" t="n"/>
      <c r="H3910" s="15" t="n"/>
      <c r="I3910" s="15" t="n"/>
      <c r="J3910" s="15">
        <f>C3907+F3907+G3907-I3907</f>
        <v/>
      </c>
      <c r="K3910" s="15" t="n"/>
      <c r="L3910" s="15">
        <f>K3907*Setup!$B$6</f>
        <v/>
      </c>
      <c r="M3910" s="15">
        <f>J3907-L3907</f>
        <v/>
      </c>
      <c r="N3910" s="21" t="n"/>
    </row>
    <row r="3911">
      <c r="A3911" s="295" t="n"/>
      <c r="B3911" s="14" t="n"/>
      <c r="C3911" s="15" t="n"/>
      <c r="D3911" s="15" t="n"/>
      <c r="E3911" s="15">
        <f>D3908*Setup!$B$5</f>
        <v/>
      </c>
      <c r="F3911" s="15">
        <f>D3908-E3908</f>
        <v/>
      </c>
      <c r="G3911" s="15" t="n"/>
      <c r="H3911" s="15" t="n"/>
      <c r="I3911" s="15" t="n"/>
      <c r="J3911" s="15">
        <f>C3908+F3908+G3908-I3908</f>
        <v/>
      </c>
      <c r="K3911" s="15" t="n"/>
      <c r="L3911" s="15">
        <f>K3908*Setup!$B$6</f>
        <v/>
      </c>
      <c r="M3911" s="15">
        <f>J3908-L3908</f>
        <v/>
      </c>
      <c r="N3911" s="21" t="n"/>
    </row>
    <row r="3912">
      <c r="A3912" s="295" t="n"/>
      <c r="B3912" s="14" t="n"/>
      <c r="C3912" s="15" t="n"/>
      <c r="D3912" s="15" t="n"/>
      <c r="E3912" s="15">
        <f>D3909*Setup!$B$5</f>
        <v/>
      </c>
      <c r="F3912" s="15">
        <f>D3909-E3909</f>
        <v/>
      </c>
      <c r="G3912" s="15" t="n"/>
      <c r="H3912" s="15" t="n"/>
      <c r="I3912" s="15" t="n"/>
      <c r="J3912" s="15">
        <f>C3909+F3909+G3909-I3909</f>
        <v/>
      </c>
      <c r="K3912" s="15" t="n"/>
      <c r="L3912" s="15">
        <f>K3909*Setup!$B$6</f>
        <v/>
      </c>
      <c r="M3912" s="15">
        <f>J3909-L3909</f>
        <v/>
      </c>
      <c r="N3912" s="21" t="n"/>
    </row>
    <row r="3913">
      <c r="A3913" s="295" t="n"/>
      <c r="B3913" s="14" t="n"/>
      <c r="C3913" s="15" t="n"/>
      <c r="D3913" s="15" t="n"/>
      <c r="E3913" s="15">
        <f>D3910*Setup!$B$5</f>
        <v/>
      </c>
      <c r="F3913" s="15">
        <f>D3910-E3910</f>
        <v/>
      </c>
      <c r="G3913" s="15" t="n"/>
      <c r="H3913" s="15" t="n"/>
      <c r="I3913" s="15" t="n"/>
      <c r="J3913" s="15">
        <f>C3910+F3910+G3910-I3910</f>
        <v/>
      </c>
      <c r="K3913" s="15" t="n"/>
      <c r="L3913" s="15">
        <f>K3910*Setup!$B$6</f>
        <v/>
      </c>
      <c r="M3913" s="15">
        <f>J3910-L3910</f>
        <v/>
      </c>
      <c r="N3913" s="21" t="n"/>
    </row>
    <row r="3914">
      <c r="A3914" s="295" t="n"/>
      <c r="B3914" s="14" t="n"/>
      <c r="C3914" s="15" t="n"/>
      <c r="D3914" s="15" t="n"/>
      <c r="E3914" s="15">
        <f>D3911*Setup!$B$5</f>
        <v/>
      </c>
      <c r="F3914" s="15">
        <f>D3911-E3911</f>
        <v/>
      </c>
      <c r="G3914" s="15" t="n"/>
      <c r="H3914" s="15" t="n"/>
      <c r="I3914" s="15" t="n"/>
      <c r="J3914" s="15">
        <f>C3911+F3911+G3911-I3911</f>
        <v/>
      </c>
      <c r="K3914" s="15" t="n"/>
      <c r="L3914" s="15">
        <f>K3911*Setup!$B$6</f>
        <v/>
      </c>
      <c r="M3914" s="15">
        <f>J3911-L3911</f>
        <v/>
      </c>
      <c r="N3914" s="21" t="n"/>
    </row>
    <row r="3915">
      <c r="A3915" s="295" t="n"/>
      <c r="B3915" s="14" t="n"/>
      <c r="C3915" s="15" t="n"/>
      <c r="D3915" s="15" t="n"/>
      <c r="E3915" s="15">
        <f>D3912*Setup!$B$5</f>
        <v/>
      </c>
      <c r="F3915" s="15">
        <f>D3912-E3912</f>
        <v/>
      </c>
      <c r="G3915" s="15" t="n"/>
      <c r="H3915" s="15" t="n"/>
      <c r="I3915" s="15" t="n"/>
      <c r="J3915" s="15">
        <f>C3912+F3912+G3912-I3912</f>
        <v/>
      </c>
      <c r="K3915" s="15" t="n"/>
      <c r="L3915" s="15">
        <f>K3912*Setup!$B$6</f>
        <v/>
      </c>
      <c r="M3915" s="15">
        <f>J3912-L3912</f>
        <v/>
      </c>
      <c r="N3915" s="21" t="n"/>
    </row>
    <row r="3916">
      <c r="A3916" s="295" t="n"/>
      <c r="B3916" s="14" t="n"/>
      <c r="C3916" s="15" t="n"/>
      <c r="D3916" s="15" t="n"/>
      <c r="E3916" s="15">
        <f>D3913*Setup!$B$5</f>
        <v/>
      </c>
      <c r="F3916" s="15">
        <f>D3913-E3913</f>
        <v/>
      </c>
      <c r="G3916" s="15" t="n"/>
      <c r="H3916" s="15" t="n"/>
      <c r="I3916" s="15" t="n"/>
      <c r="J3916" s="15">
        <f>C3913+F3913+G3913-I3913</f>
        <v/>
      </c>
      <c r="K3916" s="15" t="n"/>
      <c r="L3916" s="15">
        <f>K3913*Setup!$B$6</f>
        <v/>
      </c>
      <c r="M3916" s="15">
        <f>J3913-L3913</f>
        <v/>
      </c>
      <c r="N3916" s="21" t="n"/>
    </row>
    <row r="3917">
      <c r="A3917" s="295" t="n"/>
      <c r="B3917" s="14" t="n"/>
      <c r="C3917" s="15" t="n"/>
      <c r="D3917" s="15" t="n"/>
      <c r="E3917" s="15">
        <f>D3914*Setup!$B$5</f>
        <v/>
      </c>
      <c r="F3917" s="15">
        <f>D3914-E3914</f>
        <v/>
      </c>
      <c r="G3917" s="15" t="n"/>
      <c r="H3917" s="15" t="n"/>
      <c r="I3917" s="15" t="n"/>
      <c r="J3917" s="15">
        <f>C3914+F3914+G3914-I3914</f>
        <v/>
      </c>
      <c r="K3917" s="15" t="n"/>
      <c r="L3917" s="15">
        <f>K3914*Setup!$B$6</f>
        <v/>
      </c>
      <c r="M3917" s="15">
        <f>J3914-L3914</f>
        <v/>
      </c>
      <c r="N3917" s="21" t="n"/>
    </row>
    <row r="3918">
      <c r="A3918" s="295" t="n"/>
      <c r="B3918" s="14" t="n"/>
      <c r="C3918" s="15" t="n"/>
      <c r="D3918" s="15" t="n"/>
      <c r="E3918" s="15">
        <f>D3915*Setup!$B$5</f>
        <v/>
      </c>
      <c r="F3918" s="15">
        <f>D3915-E3915</f>
        <v/>
      </c>
      <c r="G3918" s="15" t="n"/>
      <c r="H3918" s="15" t="n"/>
      <c r="I3918" s="15" t="n"/>
      <c r="J3918" s="15">
        <f>C3915+F3915+G3915-I3915</f>
        <v/>
      </c>
      <c r="K3918" s="15" t="n"/>
      <c r="L3918" s="15">
        <f>K3915*Setup!$B$6</f>
        <v/>
      </c>
      <c r="M3918" s="15">
        <f>J3915-L3915</f>
        <v/>
      </c>
      <c r="N3918" s="21" t="n"/>
    </row>
    <row r="3919">
      <c r="A3919" s="295" t="n"/>
      <c r="B3919" s="14" t="n"/>
      <c r="C3919" s="15" t="n"/>
      <c r="D3919" s="15" t="n"/>
      <c r="E3919" s="15">
        <f>D3916*Setup!$B$5</f>
        <v/>
      </c>
      <c r="F3919" s="15">
        <f>D3916-E3916</f>
        <v/>
      </c>
      <c r="G3919" s="15" t="n"/>
      <c r="H3919" s="15" t="n"/>
      <c r="I3919" s="15" t="n"/>
      <c r="J3919" s="15">
        <f>C3916+F3916+G3916-I3916</f>
        <v/>
      </c>
      <c r="K3919" s="15" t="n"/>
      <c r="L3919" s="15">
        <f>K3916*Setup!$B$6</f>
        <v/>
      </c>
      <c r="M3919" s="15">
        <f>J3916-L3916</f>
        <v/>
      </c>
      <c r="N3919" s="21" t="n"/>
    </row>
    <row r="3920">
      <c r="A3920" s="295" t="n"/>
      <c r="B3920" s="14" t="n"/>
      <c r="C3920" s="15" t="n"/>
      <c r="D3920" s="15" t="n"/>
      <c r="E3920" s="15">
        <f>D3917*Setup!$B$5</f>
        <v/>
      </c>
      <c r="F3920" s="15">
        <f>D3917-E3917</f>
        <v/>
      </c>
      <c r="G3920" s="15" t="n"/>
      <c r="H3920" s="15" t="n"/>
      <c r="I3920" s="15" t="n"/>
      <c r="J3920" s="15">
        <f>C3917+F3917+G3917-I3917</f>
        <v/>
      </c>
      <c r="K3920" s="15" t="n"/>
      <c r="L3920" s="15">
        <f>K3917*Setup!$B$6</f>
        <v/>
      </c>
      <c r="M3920" s="15">
        <f>J3917-L3917</f>
        <v/>
      </c>
      <c r="N3920" s="21" t="n"/>
    </row>
    <row r="3921">
      <c r="A3921" s="295" t="n"/>
      <c r="B3921" s="14" t="n"/>
      <c r="C3921" s="15" t="n"/>
      <c r="D3921" s="15" t="n"/>
      <c r="E3921" s="15">
        <f>D3918*Setup!$B$5</f>
        <v/>
      </c>
      <c r="F3921" s="15">
        <f>D3918-E3918</f>
        <v/>
      </c>
      <c r="G3921" s="15" t="n"/>
      <c r="H3921" s="15" t="n"/>
      <c r="I3921" s="15" t="n"/>
      <c r="J3921" s="15">
        <f>C3918+F3918+G3918-I3918</f>
        <v/>
      </c>
      <c r="K3921" s="15" t="n"/>
      <c r="L3921" s="15">
        <f>K3918*Setup!$B$6</f>
        <v/>
      </c>
      <c r="M3921" s="15">
        <f>J3918-L3918</f>
        <v/>
      </c>
      <c r="N3921" s="21" t="n"/>
    </row>
    <row r="3922">
      <c r="A3922" s="295" t="n"/>
      <c r="B3922" s="14" t="n"/>
      <c r="C3922" s="15" t="n"/>
      <c r="D3922" s="15" t="n"/>
      <c r="E3922" s="15">
        <f>D3919*Setup!$B$5</f>
        <v/>
      </c>
      <c r="F3922" s="15">
        <f>D3919-E3919</f>
        <v/>
      </c>
      <c r="G3922" s="15" t="n"/>
      <c r="H3922" s="15" t="n"/>
      <c r="I3922" s="15" t="n"/>
      <c r="J3922" s="15">
        <f>C3919+F3919+G3919-I3919</f>
        <v/>
      </c>
      <c r="K3922" s="15" t="n"/>
      <c r="L3922" s="15">
        <f>K3919*Setup!$B$6</f>
        <v/>
      </c>
      <c r="M3922" s="15">
        <f>J3919-L3919</f>
        <v/>
      </c>
      <c r="N3922" s="21" t="n"/>
    </row>
    <row r="3923">
      <c r="A3923" s="295" t="n"/>
      <c r="B3923" s="14" t="n"/>
      <c r="C3923" s="15" t="n"/>
      <c r="D3923" s="15" t="n"/>
      <c r="E3923" s="15">
        <f>D3920*Setup!$B$5</f>
        <v/>
      </c>
      <c r="F3923" s="15">
        <f>D3920-E3920</f>
        <v/>
      </c>
      <c r="G3923" s="15" t="n"/>
      <c r="H3923" s="15" t="n"/>
      <c r="I3923" s="15" t="n"/>
      <c r="J3923" s="15">
        <f>C3920+F3920+G3920-I3920</f>
        <v/>
      </c>
      <c r="K3923" s="15" t="n"/>
      <c r="L3923" s="15">
        <f>K3920*Setup!$B$6</f>
        <v/>
      </c>
      <c r="M3923" s="15">
        <f>J3920-L3920</f>
        <v/>
      </c>
      <c r="N3923" s="21" t="n"/>
    </row>
    <row r="3924">
      <c r="A3924" s="295" t="n"/>
      <c r="B3924" s="14" t="n"/>
      <c r="C3924" s="15" t="n"/>
      <c r="D3924" s="15" t="n"/>
      <c r="E3924" s="15">
        <f>D3921*Setup!$B$5</f>
        <v/>
      </c>
      <c r="F3924" s="15">
        <f>D3921-E3921</f>
        <v/>
      </c>
      <c r="G3924" s="15" t="n"/>
      <c r="H3924" s="15" t="n"/>
      <c r="I3924" s="15" t="n"/>
      <c r="J3924" s="15">
        <f>C3921+F3921+G3921-I3921</f>
        <v/>
      </c>
      <c r="K3924" s="15" t="n"/>
      <c r="L3924" s="15">
        <f>K3921*Setup!$B$6</f>
        <v/>
      </c>
      <c r="M3924" s="15">
        <f>J3921-L3921</f>
        <v/>
      </c>
      <c r="N3924" s="21" t="n"/>
    </row>
    <row r="3925">
      <c r="A3925" s="295" t="n"/>
      <c r="B3925" s="14" t="n"/>
      <c r="C3925" s="15" t="n"/>
      <c r="D3925" s="15" t="n"/>
      <c r="E3925" s="15">
        <f>D3922*Setup!$B$5</f>
        <v/>
      </c>
      <c r="F3925" s="15">
        <f>D3922-E3922</f>
        <v/>
      </c>
      <c r="G3925" s="15" t="n"/>
      <c r="H3925" s="15" t="n"/>
      <c r="I3925" s="15" t="n"/>
      <c r="J3925" s="15">
        <f>C3922+F3922+G3922-I3922</f>
        <v/>
      </c>
      <c r="K3925" s="15" t="n"/>
      <c r="L3925" s="15">
        <f>K3922*Setup!$B$6</f>
        <v/>
      </c>
      <c r="M3925" s="15">
        <f>J3922-L3922</f>
        <v/>
      </c>
      <c r="N3925" s="21" t="n"/>
    </row>
    <row r="3926">
      <c r="A3926" s="295" t="n"/>
      <c r="B3926" s="14" t="n"/>
      <c r="C3926" s="15" t="n"/>
      <c r="D3926" s="15" t="n"/>
      <c r="E3926" s="15">
        <f>D3923*Setup!$B$5</f>
        <v/>
      </c>
      <c r="F3926" s="15">
        <f>D3923-E3923</f>
        <v/>
      </c>
      <c r="G3926" s="15" t="n"/>
      <c r="H3926" s="15" t="n"/>
      <c r="I3926" s="15" t="n"/>
      <c r="J3926" s="15">
        <f>C3923+F3923+G3923-I3923</f>
        <v/>
      </c>
      <c r="K3926" s="15" t="n"/>
      <c r="L3926" s="15">
        <f>K3923*Setup!$B$6</f>
        <v/>
      </c>
      <c r="M3926" s="15">
        <f>J3923-L3923</f>
        <v/>
      </c>
      <c r="N3926" s="21" t="n"/>
    </row>
    <row r="3927">
      <c r="A3927" s="295" t="n"/>
      <c r="B3927" s="14" t="n"/>
      <c r="C3927" s="15" t="n"/>
      <c r="D3927" s="15" t="n"/>
      <c r="E3927" s="15">
        <f>D3924*Setup!$B$5</f>
        <v/>
      </c>
      <c r="F3927" s="15">
        <f>D3924-E3924</f>
        <v/>
      </c>
      <c r="G3927" s="15" t="n"/>
      <c r="H3927" s="15" t="n"/>
      <c r="I3927" s="15" t="n"/>
      <c r="J3927" s="15">
        <f>C3924+F3924+G3924-I3924</f>
        <v/>
      </c>
      <c r="K3927" s="15" t="n"/>
      <c r="L3927" s="15">
        <f>K3924*Setup!$B$6</f>
        <v/>
      </c>
      <c r="M3927" s="15">
        <f>J3924-L3924</f>
        <v/>
      </c>
      <c r="N3927" s="21" t="n"/>
    </row>
    <row r="3928">
      <c r="A3928" s="295" t="n"/>
      <c r="B3928" s="14" t="n"/>
      <c r="C3928" s="15" t="n"/>
      <c r="D3928" s="15" t="n"/>
      <c r="E3928" s="15">
        <f>D3925*Setup!$B$5</f>
        <v/>
      </c>
      <c r="F3928" s="15">
        <f>D3925-E3925</f>
        <v/>
      </c>
      <c r="G3928" s="15" t="n"/>
      <c r="H3928" s="15" t="n"/>
      <c r="I3928" s="15" t="n"/>
      <c r="J3928" s="15">
        <f>C3925+F3925+G3925-I3925</f>
        <v/>
      </c>
      <c r="K3928" s="15" t="n"/>
      <c r="L3928" s="15">
        <f>K3925*Setup!$B$6</f>
        <v/>
      </c>
      <c r="M3928" s="15">
        <f>J3925-L3925</f>
        <v/>
      </c>
      <c r="N3928" s="21" t="n"/>
    </row>
    <row r="3929">
      <c r="A3929" s="295" t="n"/>
      <c r="B3929" s="14" t="n"/>
      <c r="C3929" s="15" t="n"/>
      <c r="D3929" s="15" t="n"/>
      <c r="E3929" s="15">
        <f>D3926*Setup!$B$5</f>
        <v/>
      </c>
      <c r="F3929" s="15">
        <f>D3926-E3926</f>
        <v/>
      </c>
      <c r="G3929" s="15" t="n"/>
      <c r="H3929" s="15" t="n"/>
      <c r="I3929" s="15" t="n"/>
      <c r="J3929" s="15">
        <f>C3926+F3926+G3926-I3926</f>
        <v/>
      </c>
      <c r="K3929" s="15" t="n"/>
      <c r="L3929" s="15">
        <f>K3926*Setup!$B$6</f>
        <v/>
      </c>
      <c r="M3929" s="15">
        <f>J3926-L3926</f>
        <v/>
      </c>
      <c r="N3929" s="21" t="n"/>
    </row>
    <row r="3930">
      <c r="A3930" s="295" t="n"/>
      <c r="B3930" s="14" t="n"/>
      <c r="C3930" s="15" t="n"/>
      <c r="D3930" s="15" t="n"/>
      <c r="E3930" s="15">
        <f>D3927*Setup!$B$5</f>
        <v/>
      </c>
      <c r="F3930" s="15">
        <f>D3927-E3927</f>
        <v/>
      </c>
      <c r="G3930" s="15" t="n"/>
      <c r="H3930" s="15" t="n"/>
      <c r="I3930" s="15" t="n"/>
      <c r="J3930" s="15">
        <f>C3927+F3927+G3927-I3927</f>
        <v/>
      </c>
      <c r="K3930" s="15" t="n"/>
      <c r="L3930" s="15">
        <f>K3927*Setup!$B$6</f>
        <v/>
      </c>
      <c r="M3930" s="15">
        <f>J3927-L3927</f>
        <v/>
      </c>
      <c r="N3930" s="21" t="n"/>
    </row>
    <row r="3931">
      <c r="A3931" s="295" t="n"/>
      <c r="B3931" s="14" t="n"/>
      <c r="C3931" s="15" t="n"/>
      <c r="D3931" s="15" t="n"/>
      <c r="E3931" s="15">
        <f>D3928*Setup!$B$5</f>
        <v/>
      </c>
      <c r="F3931" s="15">
        <f>D3928-E3928</f>
        <v/>
      </c>
      <c r="G3931" s="15" t="n"/>
      <c r="H3931" s="15" t="n"/>
      <c r="I3931" s="15" t="n"/>
      <c r="J3931" s="15">
        <f>C3928+F3928+G3928-I3928</f>
        <v/>
      </c>
      <c r="K3931" s="15" t="n"/>
      <c r="L3931" s="15">
        <f>K3928*Setup!$B$6</f>
        <v/>
      </c>
      <c r="M3931" s="15">
        <f>J3928-L3928</f>
        <v/>
      </c>
      <c r="N3931" s="21" t="n"/>
    </row>
    <row r="3932">
      <c r="A3932" s="295" t="n"/>
      <c r="B3932" s="14" t="n"/>
      <c r="C3932" s="15" t="n"/>
      <c r="D3932" s="15" t="n"/>
      <c r="E3932" s="15">
        <f>D3929*Setup!$B$5</f>
        <v/>
      </c>
      <c r="F3932" s="15">
        <f>D3929-E3929</f>
        <v/>
      </c>
      <c r="G3932" s="15" t="n"/>
      <c r="H3932" s="15" t="n"/>
      <c r="I3932" s="15" t="n"/>
      <c r="J3932" s="15">
        <f>C3929+F3929+G3929-I3929</f>
        <v/>
      </c>
      <c r="K3932" s="15" t="n"/>
      <c r="L3932" s="15">
        <f>K3929*Setup!$B$6</f>
        <v/>
      </c>
      <c r="M3932" s="15">
        <f>J3929-L3929</f>
        <v/>
      </c>
      <c r="N3932" s="21" t="n"/>
    </row>
    <row r="3933">
      <c r="A3933" s="295" t="n"/>
      <c r="B3933" s="14" t="n"/>
      <c r="C3933" s="15" t="n"/>
      <c r="D3933" s="15" t="n"/>
      <c r="E3933" s="15">
        <f>D3930*Setup!$B$5</f>
        <v/>
      </c>
      <c r="F3933" s="15">
        <f>D3930-E3930</f>
        <v/>
      </c>
      <c r="G3933" s="15" t="n"/>
      <c r="H3933" s="15" t="n"/>
      <c r="I3933" s="15" t="n"/>
      <c r="J3933" s="15">
        <f>C3930+F3930+G3930-I3930</f>
        <v/>
      </c>
      <c r="K3933" s="15" t="n"/>
      <c r="L3933" s="15">
        <f>K3930*Setup!$B$6</f>
        <v/>
      </c>
      <c r="M3933" s="15">
        <f>J3930-L3930</f>
        <v/>
      </c>
      <c r="N3933" s="21" t="n"/>
    </row>
    <row r="3934">
      <c r="A3934" s="295" t="n"/>
      <c r="B3934" s="14" t="n"/>
      <c r="C3934" s="15" t="n"/>
      <c r="D3934" s="15" t="n"/>
      <c r="E3934" s="15">
        <f>D3931*Setup!$B$5</f>
        <v/>
      </c>
      <c r="F3934" s="15">
        <f>D3931-E3931</f>
        <v/>
      </c>
      <c r="G3934" s="15" t="n"/>
      <c r="H3934" s="15" t="n"/>
      <c r="I3934" s="15" t="n"/>
      <c r="J3934" s="15">
        <f>C3931+F3931+G3931-I3931</f>
        <v/>
      </c>
      <c r="K3934" s="15" t="n"/>
      <c r="L3934" s="15">
        <f>K3931*Setup!$B$6</f>
        <v/>
      </c>
      <c r="M3934" s="15">
        <f>J3931-L3931</f>
        <v/>
      </c>
      <c r="N3934" s="21" t="n"/>
    </row>
    <row r="3935">
      <c r="A3935" s="295" t="n"/>
      <c r="B3935" s="14" t="n"/>
      <c r="C3935" s="15" t="n"/>
      <c r="D3935" s="15" t="n"/>
      <c r="E3935" s="15">
        <f>D3932*Setup!$B$5</f>
        <v/>
      </c>
      <c r="F3935" s="15">
        <f>D3932-E3932</f>
        <v/>
      </c>
      <c r="G3935" s="15" t="n"/>
      <c r="H3935" s="15" t="n"/>
      <c r="I3935" s="15" t="n"/>
      <c r="J3935" s="15">
        <f>C3932+F3932+G3932-I3932</f>
        <v/>
      </c>
      <c r="K3935" s="15" t="n"/>
      <c r="L3935" s="15">
        <f>K3932*Setup!$B$6</f>
        <v/>
      </c>
      <c r="M3935" s="15">
        <f>J3932-L3932</f>
        <v/>
      </c>
      <c r="N3935" s="21" t="n"/>
    </row>
    <row r="3936">
      <c r="A3936" s="295" t="n"/>
      <c r="B3936" s="14" t="n"/>
      <c r="C3936" s="15" t="n"/>
      <c r="D3936" s="15" t="n"/>
      <c r="E3936" s="15">
        <f>D3933*Setup!$B$5</f>
        <v/>
      </c>
      <c r="F3936" s="15">
        <f>D3933-E3933</f>
        <v/>
      </c>
      <c r="G3936" s="15" t="n"/>
      <c r="H3936" s="15" t="n"/>
      <c r="I3936" s="15" t="n"/>
      <c r="J3936" s="15">
        <f>C3933+F3933+G3933-I3933</f>
        <v/>
      </c>
      <c r="K3936" s="15" t="n"/>
      <c r="L3936" s="15">
        <f>K3933*Setup!$B$6</f>
        <v/>
      </c>
      <c r="M3936" s="15">
        <f>J3933-L3933</f>
        <v/>
      </c>
      <c r="N3936" s="21" t="n"/>
    </row>
    <row r="3937">
      <c r="A3937" s="295" t="n"/>
      <c r="B3937" s="14" t="n"/>
      <c r="C3937" s="15" t="n"/>
      <c r="D3937" s="15" t="n"/>
      <c r="E3937" s="15">
        <f>D3934*Setup!$B$5</f>
        <v/>
      </c>
      <c r="F3937" s="15">
        <f>D3934-E3934</f>
        <v/>
      </c>
      <c r="G3937" s="15" t="n"/>
      <c r="H3937" s="15" t="n"/>
      <c r="I3937" s="15" t="n"/>
      <c r="J3937" s="15">
        <f>C3934+F3934+G3934-I3934</f>
        <v/>
      </c>
      <c r="K3937" s="15" t="n"/>
      <c r="L3937" s="15">
        <f>K3934*Setup!$B$6</f>
        <v/>
      </c>
      <c r="M3937" s="15">
        <f>J3934-L3934</f>
        <v/>
      </c>
      <c r="N3937" s="21" t="n"/>
    </row>
    <row r="3938">
      <c r="A3938" s="295" t="n"/>
      <c r="B3938" s="14" t="n"/>
      <c r="C3938" s="15" t="n"/>
      <c r="D3938" s="15" t="n"/>
      <c r="E3938" s="15">
        <f>D3935*Setup!$B$5</f>
        <v/>
      </c>
      <c r="F3938" s="15">
        <f>D3935-E3935</f>
        <v/>
      </c>
      <c r="G3938" s="15" t="n"/>
      <c r="H3938" s="15" t="n"/>
      <c r="I3938" s="15" t="n"/>
      <c r="J3938" s="15">
        <f>C3935+F3935+G3935-I3935</f>
        <v/>
      </c>
      <c r="K3938" s="15" t="n"/>
      <c r="L3938" s="15">
        <f>K3935*Setup!$B$6</f>
        <v/>
      </c>
      <c r="M3938" s="15">
        <f>J3935-L3935</f>
        <v/>
      </c>
      <c r="N3938" s="21" t="n"/>
    </row>
    <row r="3939">
      <c r="A3939" s="295" t="n"/>
      <c r="B3939" s="14" t="n"/>
      <c r="C3939" s="15" t="n"/>
      <c r="D3939" s="15" t="n"/>
      <c r="E3939" s="15">
        <f>D3936*Setup!$B$5</f>
        <v/>
      </c>
      <c r="F3939" s="15">
        <f>D3936-E3936</f>
        <v/>
      </c>
      <c r="G3939" s="15" t="n"/>
      <c r="H3939" s="15" t="n"/>
      <c r="I3939" s="15" t="n"/>
      <c r="J3939" s="15">
        <f>C3936+F3936+G3936-I3936</f>
        <v/>
      </c>
      <c r="K3939" s="15" t="n"/>
      <c r="L3939" s="15">
        <f>K3936*Setup!$B$6</f>
        <v/>
      </c>
      <c r="M3939" s="15">
        <f>J3936-L3936</f>
        <v/>
      </c>
      <c r="N3939" s="21" t="n"/>
    </row>
    <row r="3940">
      <c r="A3940" s="295" t="n"/>
      <c r="B3940" s="14" t="n"/>
      <c r="C3940" s="15" t="n"/>
      <c r="D3940" s="15" t="n"/>
      <c r="E3940" s="15">
        <f>D3937*Setup!$B$5</f>
        <v/>
      </c>
      <c r="F3940" s="15">
        <f>D3937-E3937</f>
        <v/>
      </c>
      <c r="G3940" s="15" t="n"/>
      <c r="H3940" s="15" t="n"/>
      <c r="I3940" s="15" t="n"/>
      <c r="J3940" s="15">
        <f>C3937+F3937+G3937-I3937</f>
        <v/>
      </c>
      <c r="K3940" s="15" t="n"/>
      <c r="L3940" s="15">
        <f>K3937*Setup!$B$6</f>
        <v/>
      </c>
      <c r="M3940" s="15">
        <f>J3937-L3937</f>
        <v/>
      </c>
      <c r="N3940" s="21" t="n"/>
    </row>
    <row r="3941">
      <c r="A3941" s="295" t="n"/>
      <c r="B3941" s="14" t="n"/>
      <c r="C3941" s="15" t="n"/>
      <c r="D3941" s="15" t="n"/>
      <c r="E3941" s="15">
        <f>D3938*Setup!$B$5</f>
        <v/>
      </c>
      <c r="F3941" s="15">
        <f>D3938-E3938</f>
        <v/>
      </c>
      <c r="G3941" s="15" t="n"/>
      <c r="H3941" s="15" t="n"/>
      <c r="I3941" s="15" t="n"/>
      <c r="J3941" s="15">
        <f>C3938+F3938+G3938-I3938</f>
        <v/>
      </c>
      <c r="K3941" s="15" t="n"/>
      <c r="L3941" s="15">
        <f>K3938*Setup!$B$6</f>
        <v/>
      </c>
      <c r="M3941" s="15">
        <f>J3938-L3938</f>
        <v/>
      </c>
      <c r="N3941" s="21" t="n"/>
    </row>
    <row r="3942">
      <c r="A3942" s="295" t="n"/>
      <c r="B3942" s="14" t="n"/>
      <c r="C3942" s="15" t="n"/>
      <c r="D3942" s="15" t="n"/>
      <c r="E3942" s="15">
        <f>D3939*Setup!$B$5</f>
        <v/>
      </c>
      <c r="F3942" s="15">
        <f>D3939-E3939</f>
        <v/>
      </c>
      <c r="G3942" s="15" t="n"/>
      <c r="H3942" s="15" t="n"/>
      <c r="I3942" s="15" t="n"/>
      <c r="J3942" s="15">
        <f>C3939+F3939+G3939-I3939</f>
        <v/>
      </c>
      <c r="K3942" s="15" t="n"/>
      <c r="L3942" s="15">
        <f>K3939*Setup!$B$6</f>
        <v/>
      </c>
      <c r="M3942" s="15">
        <f>J3939-L3939</f>
        <v/>
      </c>
      <c r="N3942" s="21" t="n"/>
    </row>
    <row r="3943">
      <c r="A3943" s="295" t="n"/>
      <c r="B3943" s="14" t="n"/>
      <c r="C3943" s="15" t="n"/>
      <c r="D3943" s="15" t="n"/>
      <c r="E3943" s="15">
        <f>D3940*Setup!$B$5</f>
        <v/>
      </c>
      <c r="F3943" s="15">
        <f>D3940-E3940</f>
        <v/>
      </c>
      <c r="G3943" s="15" t="n"/>
      <c r="H3943" s="15" t="n"/>
      <c r="I3943" s="15" t="n"/>
      <c r="J3943" s="15">
        <f>C3940+F3940+G3940-I3940</f>
        <v/>
      </c>
      <c r="K3943" s="15" t="n"/>
      <c r="L3943" s="15">
        <f>K3940*Setup!$B$6</f>
        <v/>
      </c>
      <c r="M3943" s="15">
        <f>J3940-L3940</f>
        <v/>
      </c>
      <c r="N3943" s="21" t="n"/>
    </row>
    <row r="3944">
      <c r="A3944" s="295" t="n"/>
      <c r="B3944" s="14" t="n"/>
      <c r="C3944" s="15" t="n"/>
      <c r="D3944" s="15" t="n"/>
      <c r="E3944" s="15">
        <f>D3941*Setup!$B$5</f>
        <v/>
      </c>
      <c r="F3944" s="15">
        <f>D3941-E3941</f>
        <v/>
      </c>
      <c r="G3944" s="15" t="n"/>
      <c r="H3944" s="15" t="n"/>
      <c r="I3944" s="15" t="n"/>
      <c r="J3944" s="15">
        <f>C3941+F3941+G3941-I3941</f>
        <v/>
      </c>
      <c r="K3944" s="15" t="n"/>
      <c r="L3944" s="15">
        <f>K3941*Setup!$B$6</f>
        <v/>
      </c>
      <c r="M3944" s="15">
        <f>J3941-L3941</f>
        <v/>
      </c>
      <c r="N3944" s="21" t="n"/>
    </row>
    <row r="3945">
      <c r="A3945" s="295" t="n"/>
      <c r="B3945" s="14" t="n"/>
      <c r="C3945" s="15" t="n"/>
      <c r="D3945" s="15" t="n"/>
      <c r="E3945" s="15">
        <f>D3942*Setup!$B$5</f>
        <v/>
      </c>
      <c r="F3945" s="15">
        <f>D3942-E3942</f>
        <v/>
      </c>
      <c r="G3945" s="15" t="n"/>
      <c r="H3945" s="15" t="n"/>
      <c r="I3945" s="15" t="n"/>
      <c r="J3945" s="15">
        <f>C3942+F3942+G3942-I3942</f>
        <v/>
      </c>
      <c r="K3945" s="15" t="n"/>
      <c r="L3945" s="15">
        <f>K3942*Setup!$B$6</f>
        <v/>
      </c>
      <c r="M3945" s="15">
        <f>J3942-L3942</f>
        <v/>
      </c>
      <c r="N3945" s="21" t="n"/>
    </row>
    <row r="3946">
      <c r="A3946" s="295" t="n"/>
      <c r="B3946" s="14" t="n"/>
      <c r="C3946" s="15" t="n"/>
      <c r="D3946" s="15" t="n"/>
      <c r="E3946" s="15">
        <f>D3943*Setup!$B$5</f>
        <v/>
      </c>
      <c r="F3946" s="15">
        <f>D3943-E3943</f>
        <v/>
      </c>
      <c r="G3946" s="15" t="n"/>
      <c r="H3946" s="15" t="n"/>
      <c r="I3946" s="15" t="n"/>
      <c r="J3946" s="15">
        <f>C3943+F3943+G3943-I3943</f>
        <v/>
      </c>
      <c r="K3946" s="15" t="n"/>
      <c r="L3946" s="15">
        <f>K3943*Setup!$B$6</f>
        <v/>
      </c>
      <c r="M3946" s="15">
        <f>J3943-L3943</f>
        <v/>
      </c>
      <c r="N3946" s="21" t="n"/>
    </row>
    <row r="3947">
      <c r="A3947" s="295" t="n"/>
      <c r="B3947" s="14" t="n"/>
      <c r="C3947" s="15" t="n"/>
      <c r="D3947" s="15" t="n"/>
      <c r="E3947" s="15">
        <f>D3944*Setup!$B$5</f>
        <v/>
      </c>
      <c r="F3947" s="15">
        <f>D3944-E3944</f>
        <v/>
      </c>
      <c r="G3947" s="15" t="n"/>
      <c r="H3947" s="15" t="n"/>
      <c r="I3947" s="15" t="n"/>
      <c r="J3947" s="15">
        <f>C3944+F3944+G3944-I3944</f>
        <v/>
      </c>
      <c r="K3947" s="15" t="n"/>
      <c r="L3947" s="15">
        <f>K3944*Setup!$B$6</f>
        <v/>
      </c>
      <c r="M3947" s="15">
        <f>J3944-L3944</f>
        <v/>
      </c>
      <c r="N3947" s="21" t="n"/>
    </row>
    <row r="3948">
      <c r="A3948" s="295" t="n"/>
      <c r="B3948" s="14" t="n"/>
      <c r="C3948" s="15" t="n"/>
      <c r="D3948" s="15" t="n"/>
      <c r="E3948" s="15">
        <f>D3945*Setup!$B$5</f>
        <v/>
      </c>
      <c r="F3948" s="15">
        <f>D3945-E3945</f>
        <v/>
      </c>
      <c r="G3948" s="15" t="n"/>
      <c r="H3948" s="15" t="n"/>
      <c r="I3948" s="15" t="n"/>
      <c r="J3948" s="15">
        <f>C3945+F3945+G3945-I3945</f>
        <v/>
      </c>
      <c r="K3948" s="15" t="n"/>
      <c r="L3948" s="15">
        <f>K3945*Setup!$B$6</f>
        <v/>
      </c>
      <c r="M3948" s="15">
        <f>J3945-L3945</f>
        <v/>
      </c>
      <c r="N3948" s="21" t="n"/>
    </row>
    <row r="3949">
      <c r="A3949" s="295" t="n"/>
      <c r="B3949" s="14" t="n"/>
      <c r="C3949" s="15" t="n"/>
      <c r="D3949" s="15" t="n"/>
      <c r="E3949" s="15">
        <f>D3946*Setup!$B$5</f>
        <v/>
      </c>
      <c r="F3949" s="15">
        <f>D3946-E3946</f>
        <v/>
      </c>
      <c r="G3949" s="15" t="n"/>
      <c r="H3949" s="15" t="n"/>
      <c r="I3949" s="15" t="n"/>
      <c r="J3949" s="15">
        <f>C3946+F3946+G3946-I3946</f>
        <v/>
      </c>
      <c r="K3949" s="15" t="n"/>
      <c r="L3949" s="15">
        <f>K3946*Setup!$B$6</f>
        <v/>
      </c>
      <c r="M3949" s="15">
        <f>J3946-L3946</f>
        <v/>
      </c>
      <c r="N3949" s="21" t="n"/>
    </row>
    <row r="3950">
      <c r="A3950" s="295" t="n"/>
      <c r="B3950" s="14" t="n"/>
      <c r="C3950" s="15" t="n"/>
      <c r="D3950" s="15" t="n"/>
      <c r="E3950" s="15">
        <f>D3947*Setup!$B$5</f>
        <v/>
      </c>
      <c r="F3950" s="15">
        <f>D3947-E3947</f>
        <v/>
      </c>
      <c r="G3950" s="15" t="n"/>
      <c r="H3950" s="15" t="n"/>
      <c r="I3950" s="15" t="n"/>
      <c r="J3950" s="15">
        <f>C3947+F3947+G3947-I3947</f>
        <v/>
      </c>
      <c r="K3950" s="15" t="n"/>
      <c r="L3950" s="15">
        <f>K3947*Setup!$B$6</f>
        <v/>
      </c>
      <c r="M3950" s="15">
        <f>J3947-L3947</f>
        <v/>
      </c>
      <c r="N3950" s="21" t="n"/>
    </row>
    <row r="3951">
      <c r="A3951" s="295" t="n"/>
      <c r="B3951" s="14" t="n"/>
      <c r="C3951" s="15" t="n"/>
      <c r="D3951" s="15" t="n"/>
      <c r="E3951" s="15">
        <f>D3948*Setup!$B$5</f>
        <v/>
      </c>
      <c r="F3951" s="15">
        <f>D3948-E3948</f>
        <v/>
      </c>
      <c r="G3951" s="15" t="n"/>
      <c r="H3951" s="15" t="n"/>
      <c r="I3951" s="15" t="n"/>
      <c r="J3951" s="15">
        <f>C3948+F3948+G3948-I3948</f>
        <v/>
      </c>
      <c r="K3951" s="15" t="n"/>
      <c r="L3951" s="15">
        <f>K3948*Setup!$B$6</f>
        <v/>
      </c>
      <c r="M3951" s="15">
        <f>J3948-L3948</f>
        <v/>
      </c>
      <c r="N3951" s="21" t="n"/>
    </row>
    <row r="3952">
      <c r="A3952" s="295" t="n"/>
      <c r="B3952" s="14" t="n"/>
      <c r="C3952" s="15" t="n"/>
      <c r="D3952" s="15" t="n"/>
      <c r="E3952" s="15">
        <f>D3949*Setup!$B$5</f>
        <v/>
      </c>
      <c r="F3952" s="15">
        <f>D3949-E3949</f>
        <v/>
      </c>
      <c r="G3952" s="15" t="n"/>
      <c r="H3952" s="15" t="n"/>
      <c r="I3952" s="15" t="n"/>
      <c r="J3952" s="15">
        <f>C3949+F3949+G3949-I3949</f>
        <v/>
      </c>
      <c r="K3952" s="15" t="n"/>
      <c r="L3952" s="15">
        <f>K3949*Setup!$B$6</f>
        <v/>
      </c>
      <c r="M3952" s="15">
        <f>J3949-L3949</f>
        <v/>
      </c>
      <c r="N3952" s="21" t="n"/>
    </row>
    <row r="3953">
      <c r="A3953" s="295" t="n"/>
      <c r="B3953" s="14" t="n"/>
      <c r="C3953" s="15" t="n"/>
      <c r="D3953" s="15" t="n"/>
      <c r="E3953" s="15">
        <f>D3950*Setup!$B$5</f>
        <v/>
      </c>
      <c r="F3953" s="15">
        <f>D3950-E3950</f>
        <v/>
      </c>
      <c r="G3953" s="15" t="n"/>
      <c r="H3953" s="15" t="n"/>
      <c r="I3953" s="15" t="n"/>
      <c r="J3953" s="15">
        <f>C3950+F3950+G3950-I3950</f>
        <v/>
      </c>
      <c r="K3953" s="15" t="n"/>
      <c r="L3953" s="15">
        <f>K3950*Setup!$B$6</f>
        <v/>
      </c>
      <c r="M3953" s="15">
        <f>J3950-L3950</f>
        <v/>
      </c>
      <c r="N3953" s="21" t="n"/>
    </row>
    <row r="3954">
      <c r="A3954" s="295" t="n"/>
      <c r="B3954" s="14" t="n"/>
      <c r="C3954" s="15" t="n"/>
      <c r="D3954" s="15" t="n"/>
      <c r="E3954" s="15">
        <f>D3951*Setup!$B$5</f>
        <v/>
      </c>
      <c r="F3954" s="15">
        <f>D3951-E3951</f>
        <v/>
      </c>
      <c r="G3954" s="15" t="n"/>
      <c r="H3954" s="15" t="n"/>
      <c r="I3954" s="15" t="n"/>
      <c r="J3954" s="15">
        <f>C3951+F3951+G3951-I3951</f>
        <v/>
      </c>
      <c r="K3954" s="15" t="n"/>
      <c r="L3954" s="15">
        <f>K3951*Setup!$B$6</f>
        <v/>
      </c>
      <c r="M3954" s="15">
        <f>J3951-L3951</f>
        <v/>
      </c>
      <c r="N3954" s="21" t="n"/>
    </row>
    <row r="3955">
      <c r="A3955" s="295" t="n"/>
      <c r="B3955" s="14" t="n"/>
      <c r="C3955" s="15" t="n"/>
      <c r="D3955" s="15" t="n"/>
      <c r="E3955" s="15">
        <f>D3952*Setup!$B$5</f>
        <v/>
      </c>
      <c r="F3955" s="15">
        <f>D3952-E3952</f>
        <v/>
      </c>
      <c r="G3955" s="15" t="n"/>
      <c r="H3955" s="15" t="n"/>
      <c r="I3955" s="15" t="n"/>
      <c r="J3955" s="15">
        <f>C3952+F3952+G3952-I3952</f>
        <v/>
      </c>
      <c r="K3955" s="15" t="n"/>
      <c r="L3955" s="15">
        <f>K3952*Setup!$B$6</f>
        <v/>
      </c>
      <c r="M3955" s="15">
        <f>J3952-L3952</f>
        <v/>
      </c>
      <c r="N3955" s="21" t="n"/>
    </row>
    <row r="3956">
      <c r="A3956" s="295" t="n"/>
      <c r="B3956" s="14" t="n"/>
      <c r="C3956" s="15" t="n"/>
      <c r="D3956" s="15" t="n"/>
      <c r="E3956" s="15">
        <f>D3953*Setup!$B$5</f>
        <v/>
      </c>
      <c r="F3956" s="15">
        <f>D3953-E3953</f>
        <v/>
      </c>
      <c r="G3956" s="15" t="n"/>
      <c r="H3956" s="15" t="n"/>
      <c r="I3956" s="15" t="n"/>
      <c r="J3956" s="15">
        <f>C3953+F3953+G3953-I3953</f>
        <v/>
      </c>
      <c r="K3956" s="15" t="n"/>
      <c r="L3956" s="15">
        <f>K3953*Setup!$B$6</f>
        <v/>
      </c>
      <c r="M3956" s="15">
        <f>J3953-L3953</f>
        <v/>
      </c>
      <c r="N3956" s="21" t="n"/>
    </row>
    <row r="3957">
      <c r="A3957" s="295" t="n"/>
      <c r="B3957" s="14" t="n"/>
      <c r="C3957" s="15" t="n"/>
      <c r="D3957" s="15" t="n"/>
      <c r="E3957" s="15">
        <f>D3954*Setup!$B$5</f>
        <v/>
      </c>
      <c r="F3957" s="15">
        <f>D3954-E3954</f>
        <v/>
      </c>
      <c r="G3957" s="15" t="n"/>
      <c r="H3957" s="15" t="n"/>
      <c r="I3957" s="15" t="n"/>
      <c r="J3957" s="15">
        <f>C3954+F3954+G3954-I3954</f>
        <v/>
      </c>
      <c r="K3957" s="15" t="n"/>
      <c r="L3957" s="15">
        <f>K3954*Setup!$B$6</f>
        <v/>
      </c>
      <c r="M3957" s="15">
        <f>J3954-L3954</f>
        <v/>
      </c>
      <c r="N3957" s="21" t="n"/>
    </row>
    <row r="3958">
      <c r="A3958" s="295" t="n"/>
      <c r="B3958" s="14" t="n"/>
      <c r="C3958" s="15" t="n"/>
      <c r="D3958" s="15" t="n"/>
      <c r="E3958" s="15">
        <f>D3955*Setup!$B$5</f>
        <v/>
      </c>
      <c r="F3958" s="15">
        <f>D3955-E3955</f>
        <v/>
      </c>
      <c r="G3958" s="15" t="n"/>
      <c r="H3958" s="15" t="n"/>
      <c r="I3958" s="15" t="n"/>
      <c r="J3958" s="15">
        <f>C3955+F3955+G3955-I3955</f>
        <v/>
      </c>
      <c r="K3958" s="15" t="n"/>
      <c r="L3958" s="15">
        <f>K3955*Setup!$B$6</f>
        <v/>
      </c>
      <c r="M3958" s="15">
        <f>J3955-L3955</f>
        <v/>
      </c>
      <c r="N3958" s="21" t="n"/>
    </row>
    <row r="3959">
      <c r="A3959" s="295" t="n"/>
      <c r="B3959" s="14" t="n"/>
      <c r="C3959" s="15" t="n"/>
      <c r="D3959" s="15" t="n"/>
      <c r="E3959" s="15">
        <f>D3956*Setup!$B$5</f>
        <v/>
      </c>
      <c r="F3959" s="15">
        <f>D3956-E3956</f>
        <v/>
      </c>
      <c r="G3959" s="15" t="n"/>
      <c r="H3959" s="15" t="n"/>
      <c r="I3959" s="15" t="n"/>
      <c r="J3959" s="15">
        <f>C3956+F3956+G3956-I3956</f>
        <v/>
      </c>
      <c r="K3959" s="15" t="n"/>
      <c r="L3959" s="15">
        <f>K3956*Setup!$B$6</f>
        <v/>
      </c>
      <c r="M3959" s="15">
        <f>J3956-L3956</f>
        <v/>
      </c>
      <c r="N3959" s="21" t="n"/>
    </row>
    <row r="3960">
      <c r="A3960" s="295" t="n"/>
      <c r="B3960" s="14" t="n"/>
      <c r="C3960" s="15" t="n"/>
      <c r="D3960" s="15" t="n"/>
      <c r="E3960" s="15">
        <f>D3957*Setup!$B$5</f>
        <v/>
      </c>
      <c r="F3960" s="15">
        <f>D3957-E3957</f>
        <v/>
      </c>
      <c r="G3960" s="15" t="n"/>
      <c r="H3960" s="15" t="n"/>
      <c r="I3960" s="15" t="n"/>
      <c r="J3960" s="15">
        <f>C3957+F3957+G3957-I3957</f>
        <v/>
      </c>
      <c r="K3960" s="15" t="n"/>
      <c r="L3960" s="15">
        <f>K3957*Setup!$B$6</f>
        <v/>
      </c>
      <c r="M3960" s="15">
        <f>J3957-L3957</f>
        <v/>
      </c>
      <c r="N3960" s="21" t="n"/>
    </row>
    <row r="3961">
      <c r="A3961" s="295" t="n"/>
      <c r="B3961" s="14" t="n"/>
      <c r="C3961" s="15" t="n"/>
      <c r="D3961" s="15" t="n"/>
      <c r="E3961" s="15">
        <f>D3958*Setup!$B$5</f>
        <v/>
      </c>
      <c r="F3961" s="15">
        <f>D3958-E3958</f>
        <v/>
      </c>
      <c r="G3961" s="15" t="n"/>
      <c r="H3961" s="15" t="n"/>
      <c r="I3961" s="15" t="n"/>
      <c r="J3961" s="15">
        <f>C3958+F3958+G3958-I3958</f>
        <v/>
      </c>
      <c r="K3961" s="15" t="n"/>
      <c r="L3961" s="15">
        <f>K3958*Setup!$B$6</f>
        <v/>
      </c>
      <c r="M3961" s="15">
        <f>J3958-L3958</f>
        <v/>
      </c>
      <c r="N3961" s="21" t="n"/>
    </row>
    <row r="3962">
      <c r="A3962" s="295" t="n"/>
      <c r="B3962" s="14" t="n"/>
      <c r="C3962" s="15" t="n"/>
      <c r="D3962" s="15" t="n"/>
      <c r="E3962" s="15">
        <f>D3959*Setup!$B$5</f>
        <v/>
      </c>
      <c r="F3962" s="15">
        <f>D3959-E3959</f>
        <v/>
      </c>
      <c r="G3962" s="15" t="n"/>
      <c r="H3962" s="15" t="n"/>
      <c r="I3962" s="15" t="n"/>
      <c r="J3962" s="15">
        <f>C3959+F3959+G3959-I3959</f>
        <v/>
      </c>
      <c r="K3962" s="15" t="n"/>
      <c r="L3962" s="15">
        <f>K3959*Setup!$B$6</f>
        <v/>
      </c>
      <c r="M3962" s="15">
        <f>J3959-L3959</f>
        <v/>
      </c>
      <c r="N3962" s="21" t="n"/>
    </row>
    <row r="3963">
      <c r="A3963" s="295" t="n"/>
      <c r="B3963" s="14" t="n"/>
      <c r="C3963" s="15" t="n"/>
      <c r="D3963" s="15" t="n"/>
      <c r="E3963" s="15">
        <f>D3960*Setup!$B$5</f>
        <v/>
      </c>
      <c r="F3963" s="15">
        <f>D3960-E3960</f>
        <v/>
      </c>
      <c r="G3963" s="15" t="n"/>
      <c r="H3963" s="15" t="n"/>
      <c r="I3963" s="15" t="n"/>
      <c r="J3963" s="15">
        <f>C3960+F3960+G3960-I3960</f>
        <v/>
      </c>
      <c r="K3963" s="15" t="n"/>
      <c r="L3963" s="15">
        <f>K3960*Setup!$B$6</f>
        <v/>
      </c>
      <c r="M3963" s="15">
        <f>J3960-L3960</f>
        <v/>
      </c>
      <c r="N3963" s="21" t="n"/>
    </row>
    <row r="3964">
      <c r="A3964" s="295" t="n"/>
      <c r="B3964" s="14" t="n"/>
      <c r="C3964" s="15" t="n"/>
      <c r="D3964" s="15" t="n"/>
      <c r="E3964" s="15">
        <f>D3961*Setup!$B$5</f>
        <v/>
      </c>
      <c r="F3964" s="15">
        <f>D3961-E3961</f>
        <v/>
      </c>
      <c r="G3964" s="15" t="n"/>
      <c r="H3964" s="15" t="n"/>
      <c r="I3964" s="15" t="n"/>
      <c r="J3964" s="15">
        <f>C3961+F3961+G3961-I3961</f>
        <v/>
      </c>
      <c r="K3964" s="15" t="n"/>
      <c r="L3964" s="15">
        <f>K3961*Setup!$B$6</f>
        <v/>
      </c>
      <c r="M3964" s="15">
        <f>J3961-L3961</f>
        <v/>
      </c>
      <c r="N3964" s="21" t="n"/>
    </row>
    <row r="3965">
      <c r="A3965" s="295" t="n"/>
      <c r="B3965" s="14" t="n"/>
      <c r="C3965" s="15" t="n"/>
      <c r="D3965" s="15" t="n"/>
      <c r="E3965" s="15">
        <f>D3962*Setup!$B$5</f>
        <v/>
      </c>
      <c r="F3965" s="15">
        <f>D3962-E3962</f>
        <v/>
      </c>
      <c r="G3965" s="15" t="n"/>
      <c r="H3965" s="15" t="n"/>
      <c r="I3965" s="15" t="n"/>
      <c r="J3965" s="15">
        <f>C3962+F3962+G3962-I3962</f>
        <v/>
      </c>
      <c r="K3965" s="15" t="n"/>
      <c r="L3965" s="15">
        <f>K3962*Setup!$B$6</f>
        <v/>
      </c>
      <c r="M3965" s="15">
        <f>J3962-L3962</f>
        <v/>
      </c>
      <c r="N3965" s="21" t="n"/>
    </row>
    <row r="3966">
      <c r="A3966" s="295" t="n"/>
      <c r="B3966" s="14" t="n"/>
      <c r="C3966" s="15" t="n"/>
      <c r="D3966" s="15" t="n"/>
      <c r="E3966" s="15">
        <f>D3963*Setup!$B$5</f>
        <v/>
      </c>
      <c r="F3966" s="15">
        <f>D3963-E3963</f>
        <v/>
      </c>
      <c r="G3966" s="15" t="n"/>
      <c r="H3966" s="15" t="n"/>
      <c r="I3966" s="15" t="n"/>
      <c r="J3966" s="15">
        <f>C3963+F3963+G3963-I3963</f>
        <v/>
      </c>
      <c r="K3966" s="15" t="n"/>
      <c r="L3966" s="15">
        <f>K3963*Setup!$B$6</f>
        <v/>
      </c>
      <c r="M3966" s="15">
        <f>J3963-L3963</f>
        <v/>
      </c>
      <c r="N3966" s="21" t="n"/>
    </row>
    <row r="3967">
      <c r="A3967" s="295" t="n"/>
      <c r="B3967" s="14" t="n"/>
      <c r="C3967" s="15" t="n"/>
      <c r="D3967" s="15" t="n"/>
      <c r="E3967" s="15">
        <f>D3964*Setup!$B$5</f>
        <v/>
      </c>
      <c r="F3967" s="15">
        <f>D3964-E3964</f>
        <v/>
      </c>
      <c r="G3967" s="15" t="n"/>
      <c r="H3967" s="15" t="n"/>
      <c r="I3967" s="15" t="n"/>
      <c r="J3967" s="15">
        <f>C3964+F3964+G3964-I3964</f>
        <v/>
      </c>
      <c r="K3967" s="15" t="n"/>
      <c r="L3967" s="15">
        <f>K3964*Setup!$B$6</f>
        <v/>
      </c>
      <c r="M3967" s="15">
        <f>J3964-L3964</f>
        <v/>
      </c>
      <c r="N3967" s="21" t="n"/>
    </row>
    <row r="3968">
      <c r="A3968" s="295" t="n"/>
      <c r="B3968" s="14" t="n"/>
      <c r="C3968" s="15" t="n"/>
      <c r="D3968" s="15" t="n"/>
      <c r="E3968" s="15">
        <f>D3965*Setup!$B$5</f>
        <v/>
      </c>
      <c r="F3968" s="15">
        <f>D3965-E3965</f>
        <v/>
      </c>
      <c r="G3968" s="15" t="n"/>
      <c r="H3968" s="15" t="n"/>
      <c r="I3968" s="15" t="n"/>
      <c r="J3968" s="15">
        <f>C3965+F3965+G3965-I3965</f>
        <v/>
      </c>
      <c r="K3968" s="15" t="n"/>
      <c r="L3968" s="15">
        <f>K3965*Setup!$B$6</f>
        <v/>
      </c>
      <c r="M3968" s="15">
        <f>J3965-L3965</f>
        <v/>
      </c>
      <c r="N3968" s="21" t="n"/>
    </row>
    <row r="3969">
      <c r="A3969" s="295" t="n"/>
      <c r="B3969" s="14" t="n"/>
      <c r="C3969" s="15" t="n"/>
      <c r="D3969" s="15" t="n"/>
      <c r="E3969" s="15">
        <f>D3966*Setup!$B$5</f>
        <v/>
      </c>
      <c r="F3969" s="15">
        <f>D3966-E3966</f>
        <v/>
      </c>
      <c r="G3969" s="15" t="n"/>
      <c r="H3969" s="15" t="n"/>
      <c r="I3969" s="15" t="n"/>
      <c r="J3969" s="15">
        <f>C3966+F3966+G3966-I3966</f>
        <v/>
      </c>
      <c r="K3969" s="15" t="n"/>
      <c r="L3969" s="15">
        <f>K3966*Setup!$B$6</f>
        <v/>
      </c>
      <c r="M3969" s="15">
        <f>J3966-L3966</f>
        <v/>
      </c>
      <c r="N3969" s="21" t="n"/>
    </row>
    <row r="3970">
      <c r="A3970" s="295" t="n"/>
      <c r="B3970" s="14" t="n"/>
      <c r="C3970" s="15" t="n"/>
      <c r="D3970" s="15" t="n"/>
      <c r="E3970" s="15">
        <f>D3967*Setup!$B$5</f>
        <v/>
      </c>
      <c r="F3970" s="15">
        <f>D3967-E3967</f>
        <v/>
      </c>
      <c r="G3970" s="15" t="n"/>
      <c r="H3970" s="15" t="n"/>
      <c r="I3970" s="15" t="n"/>
      <c r="J3970" s="15">
        <f>C3967+F3967+G3967-I3967</f>
        <v/>
      </c>
      <c r="K3970" s="15" t="n"/>
      <c r="L3970" s="15">
        <f>K3967*Setup!$B$6</f>
        <v/>
      </c>
      <c r="M3970" s="15">
        <f>J3967-L3967</f>
        <v/>
      </c>
      <c r="N3970" s="21" t="n"/>
    </row>
    <row r="3971">
      <c r="A3971" s="295" t="n"/>
      <c r="B3971" s="14" t="n"/>
      <c r="C3971" s="15" t="n"/>
      <c r="D3971" s="15" t="n"/>
      <c r="E3971" s="15">
        <f>D3968*Setup!$B$5</f>
        <v/>
      </c>
      <c r="F3971" s="15">
        <f>D3968-E3968</f>
        <v/>
      </c>
      <c r="G3971" s="15" t="n"/>
      <c r="H3971" s="15" t="n"/>
      <c r="I3971" s="15" t="n"/>
      <c r="J3971" s="15">
        <f>C3968+F3968+G3968-I3968</f>
        <v/>
      </c>
      <c r="K3971" s="15" t="n"/>
      <c r="L3971" s="15">
        <f>K3968*Setup!$B$6</f>
        <v/>
      </c>
      <c r="M3971" s="15">
        <f>J3968-L3968</f>
        <v/>
      </c>
      <c r="N3971" s="21" t="n"/>
    </row>
    <row r="3972">
      <c r="A3972" s="295" t="n"/>
      <c r="B3972" s="14" t="n"/>
      <c r="C3972" s="15" t="n"/>
      <c r="D3972" s="15" t="n"/>
      <c r="E3972" s="15">
        <f>D3969*Setup!$B$5</f>
        <v/>
      </c>
      <c r="F3972" s="15">
        <f>D3969-E3969</f>
        <v/>
      </c>
      <c r="G3972" s="15" t="n"/>
      <c r="H3972" s="15" t="n"/>
      <c r="I3972" s="15" t="n"/>
      <c r="J3972" s="15">
        <f>C3969+F3969+G3969-I3969</f>
        <v/>
      </c>
      <c r="K3972" s="15" t="n"/>
      <c r="L3972" s="15">
        <f>K3969*Setup!$B$6</f>
        <v/>
      </c>
      <c r="M3972" s="15">
        <f>J3969-L3969</f>
        <v/>
      </c>
      <c r="N3972" s="21" t="n"/>
    </row>
    <row r="3973">
      <c r="A3973" s="295" t="n"/>
      <c r="B3973" s="14" t="n"/>
      <c r="C3973" s="15" t="n"/>
      <c r="D3973" s="15" t="n"/>
      <c r="E3973" s="15">
        <f>D3970*Setup!$B$5</f>
        <v/>
      </c>
      <c r="F3973" s="15">
        <f>D3970-E3970</f>
        <v/>
      </c>
      <c r="G3973" s="15" t="n"/>
      <c r="H3973" s="15" t="n"/>
      <c r="I3973" s="15" t="n"/>
      <c r="J3973" s="15">
        <f>C3970+F3970+G3970-I3970</f>
        <v/>
      </c>
      <c r="K3973" s="15" t="n"/>
      <c r="L3973" s="15">
        <f>K3970*Setup!$B$6</f>
        <v/>
      </c>
      <c r="M3973" s="15">
        <f>J3970-L3970</f>
        <v/>
      </c>
      <c r="N3973" s="21" t="n"/>
    </row>
    <row r="3974">
      <c r="A3974" s="295" t="n"/>
      <c r="B3974" s="14" t="n"/>
      <c r="C3974" s="15" t="n"/>
      <c r="D3974" s="15" t="n"/>
      <c r="E3974" s="15">
        <f>D3971*Setup!$B$5</f>
        <v/>
      </c>
      <c r="F3974" s="15">
        <f>D3971-E3971</f>
        <v/>
      </c>
      <c r="G3974" s="15" t="n"/>
      <c r="H3974" s="15" t="n"/>
      <c r="I3974" s="15" t="n"/>
      <c r="J3974" s="15">
        <f>C3971+F3971+G3971-I3971</f>
        <v/>
      </c>
      <c r="K3974" s="15" t="n"/>
      <c r="L3974" s="15">
        <f>K3971*Setup!$B$6</f>
        <v/>
      </c>
      <c r="M3974" s="15">
        <f>J3971-L3971</f>
        <v/>
      </c>
      <c r="N3974" s="21" t="n"/>
    </row>
    <row r="3975">
      <c r="A3975" s="295" t="n"/>
      <c r="B3975" s="14" t="n"/>
      <c r="C3975" s="15" t="n"/>
      <c r="D3975" s="15" t="n"/>
      <c r="E3975" s="15">
        <f>D3972*Setup!$B$5</f>
        <v/>
      </c>
      <c r="F3975" s="15">
        <f>D3972-E3972</f>
        <v/>
      </c>
      <c r="G3975" s="15" t="n"/>
      <c r="H3975" s="15" t="n"/>
      <c r="I3975" s="15" t="n"/>
      <c r="J3975" s="15">
        <f>C3972+F3972+G3972-I3972</f>
        <v/>
      </c>
      <c r="K3975" s="15" t="n"/>
      <c r="L3975" s="15">
        <f>K3972*Setup!$B$6</f>
        <v/>
      </c>
      <c r="M3975" s="15">
        <f>J3972-L3972</f>
        <v/>
      </c>
      <c r="N3975" s="21" t="n"/>
    </row>
    <row r="3976">
      <c r="A3976" s="295" t="n"/>
      <c r="B3976" s="14" t="n"/>
      <c r="C3976" s="15" t="n"/>
      <c r="D3976" s="15" t="n"/>
      <c r="E3976" s="15">
        <f>D3973*Setup!$B$5</f>
        <v/>
      </c>
      <c r="F3976" s="15">
        <f>D3973-E3973</f>
        <v/>
      </c>
      <c r="G3976" s="15" t="n"/>
      <c r="H3976" s="15" t="n"/>
      <c r="I3976" s="15" t="n"/>
      <c r="J3976" s="15">
        <f>C3973+F3973+G3973-I3973</f>
        <v/>
      </c>
      <c r="K3976" s="15" t="n"/>
      <c r="L3976" s="15">
        <f>K3973*Setup!$B$6</f>
        <v/>
      </c>
      <c r="M3976" s="15">
        <f>J3973-L3973</f>
        <v/>
      </c>
      <c r="N3976" s="21" t="n"/>
    </row>
    <row r="3977">
      <c r="A3977" s="295" t="n"/>
      <c r="B3977" s="14" t="n"/>
      <c r="C3977" s="15" t="n"/>
      <c r="D3977" s="15" t="n"/>
      <c r="E3977" s="15">
        <f>D3974*Setup!$B$5</f>
        <v/>
      </c>
      <c r="F3977" s="15">
        <f>D3974-E3974</f>
        <v/>
      </c>
      <c r="G3977" s="15" t="n"/>
      <c r="H3977" s="15" t="n"/>
      <c r="I3977" s="15" t="n"/>
      <c r="J3977" s="15">
        <f>C3974+F3974+G3974-I3974</f>
        <v/>
      </c>
      <c r="K3977" s="15" t="n"/>
      <c r="L3977" s="15">
        <f>K3974*Setup!$B$6</f>
        <v/>
      </c>
      <c r="M3977" s="15">
        <f>J3974-L3974</f>
        <v/>
      </c>
      <c r="N3977" s="21" t="n"/>
    </row>
    <row r="3978">
      <c r="A3978" s="295" t="n"/>
      <c r="B3978" s="14" t="n"/>
      <c r="C3978" s="15" t="n"/>
      <c r="D3978" s="15" t="n"/>
      <c r="E3978" s="15">
        <f>D3975*Setup!$B$5</f>
        <v/>
      </c>
      <c r="F3978" s="15">
        <f>D3975-E3975</f>
        <v/>
      </c>
      <c r="G3978" s="15" t="n"/>
      <c r="H3978" s="15" t="n"/>
      <c r="I3978" s="15" t="n"/>
      <c r="J3978" s="15">
        <f>C3975+F3975+G3975-I3975</f>
        <v/>
      </c>
      <c r="K3978" s="15" t="n"/>
      <c r="L3978" s="15">
        <f>K3975*Setup!$B$6</f>
        <v/>
      </c>
      <c r="M3978" s="15">
        <f>J3975-L3975</f>
        <v/>
      </c>
      <c r="N3978" s="21" t="n"/>
    </row>
    <row r="3979">
      <c r="A3979" s="295" t="n"/>
      <c r="B3979" s="14" t="n"/>
      <c r="C3979" s="15" t="n"/>
      <c r="D3979" s="15" t="n"/>
      <c r="E3979" s="15">
        <f>D3976*Setup!$B$5</f>
        <v/>
      </c>
      <c r="F3979" s="15">
        <f>D3976-E3976</f>
        <v/>
      </c>
      <c r="G3979" s="15" t="n"/>
      <c r="H3979" s="15" t="n"/>
      <c r="I3979" s="15" t="n"/>
      <c r="J3979" s="15">
        <f>C3976+F3976+G3976-I3976</f>
        <v/>
      </c>
      <c r="K3979" s="15" t="n"/>
      <c r="L3979" s="15">
        <f>K3976*Setup!$B$6</f>
        <v/>
      </c>
      <c r="M3979" s="15">
        <f>J3976-L3976</f>
        <v/>
      </c>
      <c r="N3979" s="21" t="n"/>
    </row>
    <row r="3980">
      <c r="A3980" s="295" t="n"/>
      <c r="B3980" s="14" t="n"/>
      <c r="C3980" s="15" t="n"/>
      <c r="D3980" s="15" t="n"/>
      <c r="E3980" s="15">
        <f>D3977*Setup!$B$5</f>
        <v/>
      </c>
      <c r="F3980" s="15">
        <f>D3977-E3977</f>
        <v/>
      </c>
      <c r="G3980" s="15" t="n"/>
      <c r="H3980" s="15" t="n"/>
      <c r="I3980" s="15" t="n"/>
      <c r="J3980" s="15">
        <f>C3977+F3977+G3977-I3977</f>
        <v/>
      </c>
      <c r="K3980" s="15" t="n"/>
      <c r="L3980" s="15">
        <f>K3977*Setup!$B$6</f>
        <v/>
      </c>
      <c r="M3980" s="15">
        <f>J3977-L3977</f>
        <v/>
      </c>
      <c r="N3980" s="21" t="n"/>
    </row>
    <row r="3981">
      <c r="A3981" s="295" t="n"/>
      <c r="B3981" s="14" t="n"/>
      <c r="C3981" s="15" t="n"/>
      <c r="D3981" s="15" t="n"/>
      <c r="E3981" s="15">
        <f>D3978*Setup!$B$5</f>
        <v/>
      </c>
      <c r="F3981" s="15">
        <f>D3978-E3978</f>
        <v/>
      </c>
      <c r="G3981" s="15" t="n"/>
      <c r="H3981" s="15" t="n"/>
      <c r="I3981" s="15" t="n"/>
      <c r="J3981" s="15">
        <f>C3978+F3978+G3978-I3978</f>
        <v/>
      </c>
      <c r="K3981" s="15" t="n"/>
      <c r="L3981" s="15">
        <f>K3978*Setup!$B$6</f>
        <v/>
      </c>
      <c r="M3981" s="15">
        <f>J3978-L3978</f>
        <v/>
      </c>
      <c r="N3981" s="21" t="n"/>
    </row>
    <row r="3982">
      <c r="A3982" s="295" t="n"/>
      <c r="B3982" s="14" t="n"/>
      <c r="C3982" s="15" t="n"/>
      <c r="D3982" s="15" t="n"/>
      <c r="E3982" s="15">
        <f>D3979*Setup!$B$5</f>
        <v/>
      </c>
      <c r="F3982" s="15">
        <f>D3979-E3979</f>
        <v/>
      </c>
      <c r="G3982" s="15" t="n"/>
      <c r="H3982" s="15" t="n"/>
      <c r="I3982" s="15" t="n"/>
      <c r="J3982" s="15">
        <f>C3979+F3979+G3979-I3979</f>
        <v/>
      </c>
      <c r="K3982" s="15" t="n"/>
      <c r="L3982" s="15">
        <f>K3979*Setup!$B$6</f>
        <v/>
      </c>
      <c r="M3982" s="15">
        <f>J3979-L3979</f>
        <v/>
      </c>
      <c r="N3982" s="21" t="n"/>
    </row>
    <row r="3983">
      <c r="A3983" s="295" t="n"/>
      <c r="B3983" s="14" t="n"/>
      <c r="C3983" s="15" t="n"/>
      <c r="D3983" s="15" t="n"/>
      <c r="E3983" s="15">
        <f>D3980*Setup!$B$5</f>
        <v/>
      </c>
      <c r="F3983" s="15">
        <f>D3980-E3980</f>
        <v/>
      </c>
      <c r="G3983" s="15" t="n"/>
      <c r="H3983" s="15" t="n"/>
      <c r="I3983" s="15" t="n"/>
      <c r="J3983" s="15">
        <f>C3980+F3980+G3980-I3980</f>
        <v/>
      </c>
      <c r="K3983" s="15" t="n"/>
      <c r="L3983" s="15">
        <f>K3980*Setup!$B$6</f>
        <v/>
      </c>
      <c r="M3983" s="15">
        <f>J3980-L3980</f>
        <v/>
      </c>
      <c r="N3983" s="21" t="n"/>
    </row>
    <row r="3984">
      <c r="A3984" s="295" t="n"/>
      <c r="B3984" s="14" t="n"/>
      <c r="C3984" s="15" t="n"/>
      <c r="D3984" s="15" t="n"/>
      <c r="E3984" s="15">
        <f>D3981*Setup!$B$5</f>
        <v/>
      </c>
      <c r="F3984" s="15">
        <f>D3981-E3981</f>
        <v/>
      </c>
      <c r="G3984" s="15" t="n"/>
      <c r="H3984" s="15" t="n"/>
      <c r="I3984" s="15" t="n"/>
      <c r="J3984" s="15">
        <f>C3981+F3981+G3981-I3981</f>
        <v/>
      </c>
      <c r="K3984" s="15" t="n"/>
      <c r="L3984" s="15">
        <f>K3981*Setup!$B$6</f>
        <v/>
      </c>
      <c r="M3984" s="15">
        <f>J3981-L3981</f>
        <v/>
      </c>
      <c r="N3984" s="21" t="n"/>
    </row>
    <row r="3985">
      <c r="A3985" s="295" t="n"/>
      <c r="B3985" s="14" t="n"/>
      <c r="C3985" s="15" t="n"/>
      <c r="D3985" s="15" t="n"/>
      <c r="E3985" s="15">
        <f>D3982*Setup!$B$5</f>
        <v/>
      </c>
      <c r="F3985" s="15">
        <f>D3982-E3982</f>
        <v/>
      </c>
      <c r="G3985" s="15" t="n"/>
      <c r="H3985" s="15" t="n"/>
      <c r="I3985" s="15" t="n"/>
      <c r="J3985" s="15">
        <f>C3982+F3982+G3982-I3982</f>
        <v/>
      </c>
      <c r="K3985" s="15" t="n"/>
      <c r="L3985" s="15">
        <f>K3982*Setup!$B$6</f>
        <v/>
      </c>
      <c r="M3985" s="15">
        <f>J3982-L3982</f>
        <v/>
      </c>
      <c r="N3985" s="21" t="n"/>
    </row>
    <row r="3986">
      <c r="A3986" s="295" t="n"/>
      <c r="B3986" s="14" t="n"/>
      <c r="C3986" s="15" t="n"/>
      <c r="D3986" s="15" t="n"/>
      <c r="E3986" s="15">
        <f>D3983*Setup!$B$5</f>
        <v/>
      </c>
      <c r="F3986" s="15">
        <f>D3983-E3983</f>
        <v/>
      </c>
      <c r="G3986" s="15" t="n"/>
      <c r="H3986" s="15" t="n"/>
      <c r="I3986" s="15" t="n"/>
      <c r="J3986" s="15">
        <f>C3983+F3983+G3983-I3983</f>
        <v/>
      </c>
      <c r="K3986" s="15" t="n"/>
      <c r="L3986" s="15">
        <f>K3983*Setup!$B$6</f>
        <v/>
      </c>
      <c r="M3986" s="15">
        <f>J3983-L3983</f>
        <v/>
      </c>
      <c r="N3986" s="21" t="n"/>
    </row>
    <row r="3987">
      <c r="A3987" s="295" t="n"/>
      <c r="B3987" s="14" t="n"/>
      <c r="C3987" s="15" t="n"/>
      <c r="D3987" s="15" t="n"/>
      <c r="E3987" s="15">
        <f>D3984*Setup!$B$5</f>
        <v/>
      </c>
      <c r="F3987" s="15">
        <f>D3984-E3984</f>
        <v/>
      </c>
      <c r="G3987" s="15" t="n"/>
      <c r="H3987" s="15" t="n"/>
      <c r="I3987" s="15" t="n"/>
      <c r="J3987" s="15">
        <f>C3984+F3984+G3984-I3984</f>
        <v/>
      </c>
      <c r="K3987" s="15" t="n"/>
      <c r="L3987" s="15">
        <f>K3984*Setup!$B$6</f>
        <v/>
      </c>
      <c r="M3987" s="15">
        <f>J3984-L3984</f>
        <v/>
      </c>
      <c r="N3987" s="21" t="n"/>
    </row>
    <row r="3988">
      <c r="A3988" s="295" t="n"/>
      <c r="B3988" s="14" t="n"/>
      <c r="C3988" s="15" t="n"/>
      <c r="D3988" s="15" t="n"/>
      <c r="E3988" s="15">
        <f>D3985*Setup!$B$5</f>
        <v/>
      </c>
      <c r="F3988" s="15">
        <f>D3985-E3985</f>
        <v/>
      </c>
      <c r="G3988" s="15" t="n"/>
      <c r="H3988" s="15" t="n"/>
      <c r="I3988" s="15" t="n"/>
      <c r="J3988" s="15">
        <f>C3985+F3985+G3985-I3985</f>
        <v/>
      </c>
      <c r="K3988" s="15" t="n"/>
      <c r="L3988" s="15">
        <f>K3985*Setup!$B$6</f>
        <v/>
      </c>
      <c r="M3988" s="15">
        <f>J3985-L3985</f>
        <v/>
      </c>
      <c r="N3988" s="21" t="n"/>
    </row>
    <row r="3989">
      <c r="A3989" s="295" t="n"/>
      <c r="B3989" s="14" t="n"/>
      <c r="C3989" s="15" t="n"/>
      <c r="D3989" s="15" t="n"/>
      <c r="E3989" s="15">
        <f>D3986*Setup!$B$5</f>
        <v/>
      </c>
      <c r="F3989" s="15">
        <f>D3986-E3986</f>
        <v/>
      </c>
      <c r="G3989" s="15" t="n"/>
      <c r="H3989" s="15" t="n"/>
      <c r="I3989" s="15" t="n"/>
      <c r="J3989" s="15">
        <f>C3986+F3986+G3986-I3986</f>
        <v/>
      </c>
      <c r="K3989" s="15" t="n"/>
      <c r="L3989" s="15">
        <f>K3986*Setup!$B$6</f>
        <v/>
      </c>
      <c r="M3989" s="15">
        <f>J3986-L3986</f>
        <v/>
      </c>
      <c r="N3989" s="21" t="n"/>
    </row>
    <row r="3990">
      <c r="A3990" s="295" t="n"/>
      <c r="B3990" s="14" t="n"/>
      <c r="C3990" s="15" t="n"/>
      <c r="D3990" s="15" t="n"/>
      <c r="E3990" s="15">
        <f>D3987*Setup!$B$5</f>
        <v/>
      </c>
      <c r="F3990" s="15">
        <f>D3987-E3987</f>
        <v/>
      </c>
      <c r="G3990" s="15" t="n"/>
      <c r="H3990" s="15" t="n"/>
      <c r="I3990" s="15" t="n"/>
      <c r="J3990" s="15">
        <f>C3987+F3987+G3987-I3987</f>
        <v/>
      </c>
      <c r="K3990" s="15" t="n"/>
      <c r="L3990" s="15">
        <f>K3987*Setup!$B$6</f>
        <v/>
      </c>
      <c r="M3990" s="15">
        <f>J3987-L3987</f>
        <v/>
      </c>
      <c r="N3990" s="21" t="n"/>
    </row>
    <row r="3991">
      <c r="A3991" s="295" t="n"/>
      <c r="B3991" s="14" t="n"/>
      <c r="C3991" s="15" t="n"/>
      <c r="D3991" s="15" t="n"/>
      <c r="E3991" s="15">
        <f>D3988*Setup!$B$5</f>
        <v/>
      </c>
      <c r="F3991" s="15">
        <f>D3988-E3988</f>
        <v/>
      </c>
      <c r="G3991" s="15" t="n"/>
      <c r="H3991" s="15" t="n"/>
      <c r="I3991" s="15" t="n"/>
      <c r="J3991" s="15">
        <f>C3988+F3988+G3988-I3988</f>
        <v/>
      </c>
      <c r="K3991" s="15" t="n"/>
      <c r="L3991" s="15">
        <f>K3988*Setup!$B$6</f>
        <v/>
      </c>
      <c r="M3991" s="15">
        <f>J3988-L3988</f>
        <v/>
      </c>
      <c r="N3991" s="21" t="n"/>
    </row>
    <row r="3992">
      <c r="A3992" s="295" t="n"/>
      <c r="B3992" s="14" t="n"/>
      <c r="C3992" s="15" t="n"/>
      <c r="D3992" s="15" t="n"/>
      <c r="E3992" s="15">
        <f>D3989*Setup!$B$5</f>
        <v/>
      </c>
      <c r="F3992" s="15">
        <f>D3989-E3989</f>
        <v/>
      </c>
      <c r="G3992" s="15" t="n"/>
      <c r="H3992" s="15" t="n"/>
      <c r="I3992" s="15" t="n"/>
      <c r="J3992" s="15">
        <f>C3989+F3989+G3989-I3989</f>
        <v/>
      </c>
      <c r="K3992" s="15" t="n"/>
      <c r="L3992" s="15">
        <f>K3989*Setup!$B$6</f>
        <v/>
      </c>
      <c r="M3992" s="15">
        <f>J3989-L3989</f>
        <v/>
      </c>
      <c r="N3992" s="21" t="n"/>
    </row>
    <row r="3993">
      <c r="A3993" s="295" t="n"/>
      <c r="B3993" s="14" t="n"/>
      <c r="C3993" s="15" t="n"/>
      <c r="D3993" s="15" t="n"/>
      <c r="E3993" s="15">
        <f>D3990*Setup!$B$5</f>
        <v/>
      </c>
      <c r="F3993" s="15">
        <f>D3990-E3990</f>
        <v/>
      </c>
      <c r="G3993" s="15" t="n"/>
      <c r="H3993" s="15" t="n"/>
      <c r="I3993" s="15" t="n"/>
      <c r="J3993" s="15">
        <f>C3990+F3990+G3990-I3990</f>
        <v/>
      </c>
      <c r="K3993" s="15" t="n"/>
      <c r="L3993" s="15">
        <f>K3990*Setup!$B$6</f>
        <v/>
      </c>
      <c r="M3993" s="15">
        <f>J3990-L3990</f>
        <v/>
      </c>
      <c r="N3993" s="21" t="n"/>
    </row>
    <row r="3994">
      <c r="A3994" s="295" t="n"/>
      <c r="B3994" s="14" t="n"/>
      <c r="C3994" s="15" t="n"/>
      <c r="D3994" s="15" t="n"/>
      <c r="E3994" s="15">
        <f>D3991*Setup!$B$5</f>
        <v/>
      </c>
      <c r="F3994" s="15">
        <f>D3991-E3991</f>
        <v/>
      </c>
      <c r="G3994" s="15" t="n"/>
      <c r="H3994" s="15" t="n"/>
      <c r="I3994" s="15" t="n"/>
      <c r="J3994" s="15">
        <f>C3991+F3991+G3991-I3991</f>
        <v/>
      </c>
      <c r="K3994" s="15" t="n"/>
      <c r="L3994" s="15">
        <f>K3991*Setup!$B$6</f>
        <v/>
      </c>
      <c r="M3994" s="15">
        <f>J3991-L3991</f>
        <v/>
      </c>
      <c r="N3994" s="21" t="n"/>
    </row>
    <row r="3995">
      <c r="A3995" s="295" t="n"/>
      <c r="B3995" s="14" t="n"/>
      <c r="C3995" s="15" t="n"/>
      <c r="D3995" s="15" t="n"/>
      <c r="E3995" s="15">
        <f>D3992*Setup!$B$5</f>
        <v/>
      </c>
      <c r="F3995" s="15">
        <f>D3992-E3992</f>
        <v/>
      </c>
      <c r="G3995" s="15" t="n"/>
      <c r="H3995" s="15" t="n"/>
      <c r="I3995" s="15" t="n"/>
      <c r="J3995" s="15">
        <f>C3992+F3992+G3992-I3992</f>
        <v/>
      </c>
      <c r="K3995" s="15" t="n"/>
      <c r="L3995" s="15">
        <f>K3992*Setup!$B$6</f>
        <v/>
      </c>
      <c r="M3995" s="15">
        <f>J3992-L3992</f>
        <v/>
      </c>
      <c r="N3995" s="21" t="n"/>
    </row>
    <row r="3996">
      <c r="A3996" s="295" t="n"/>
      <c r="B3996" s="14" t="n"/>
      <c r="C3996" s="15" t="n"/>
      <c r="D3996" s="15" t="n"/>
      <c r="E3996" s="15">
        <f>D3993*Setup!$B$5</f>
        <v/>
      </c>
      <c r="F3996" s="15">
        <f>D3993-E3993</f>
        <v/>
      </c>
      <c r="G3996" s="15" t="n"/>
      <c r="H3996" s="15" t="n"/>
      <c r="I3996" s="15" t="n"/>
      <c r="J3996" s="15">
        <f>C3993+F3993+G3993-I3993</f>
        <v/>
      </c>
      <c r="K3996" s="15" t="n"/>
      <c r="L3996" s="15">
        <f>K3993*Setup!$B$6</f>
        <v/>
      </c>
      <c r="M3996" s="15">
        <f>J3993-L3993</f>
        <v/>
      </c>
      <c r="N3996" s="21" t="n"/>
    </row>
    <row r="3997">
      <c r="A3997" s="295" t="n"/>
      <c r="B3997" s="14" t="n"/>
      <c r="C3997" s="15" t="n"/>
      <c r="D3997" s="15" t="n"/>
      <c r="E3997" s="15">
        <f>D3994*Setup!$B$5</f>
        <v/>
      </c>
      <c r="F3997" s="15">
        <f>D3994-E3994</f>
        <v/>
      </c>
      <c r="G3997" s="15" t="n"/>
      <c r="H3997" s="15" t="n"/>
      <c r="I3997" s="15" t="n"/>
      <c r="J3997" s="15">
        <f>C3994+F3994+G3994-I3994</f>
        <v/>
      </c>
      <c r="K3997" s="15" t="n"/>
      <c r="L3997" s="15">
        <f>K3994*Setup!$B$6</f>
        <v/>
      </c>
      <c r="M3997" s="15">
        <f>J3994-L3994</f>
        <v/>
      </c>
      <c r="N3997" s="21" t="n"/>
    </row>
    <row r="3998">
      <c r="A3998" s="295" t="n"/>
      <c r="B3998" s="14" t="n"/>
      <c r="C3998" s="15" t="n"/>
      <c r="D3998" s="15" t="n"/>
      <c r="E3998" s="15">
        <f>D3995*Setup!$B$5</f>
        <v/>
      </c>
      <c r="F3998" s="15">
        <f>D3995-E3995</f>
        <v/>
      </c>
      <c r="G3998" s="15" t="n"/>
      <c r="H3998" s="15" t="n"/>
      <c r="I3998" s="15" t="n"/>
      <c r="J3998" s="15">
        <f>C3995+F3995+G3995-I3995</f>
        <v/>
      </c>
      <c r="K3998" s="15" t="n"/>
      <c r="L3998" s="15">
        <f>K3995*Setup!$B$6</f>
        <v/>
      </c>
      <c r="M3998" s="15">
        <f>J3995-L3995</f>
        <v/>
      </c>
      <c r="N3998" s="21" t="n"/>
    </row>
    <row r="3999">
      <c r="A3999" s="295" t="n"/>
      <c r="B3999" s="14" t="n"/>
      <c r="C3999" s="15" t="n"/>
      <c r="D3999" s="15" t="n"/>
      <c r="E3999" s="15">
        <f>D3996*Setup!$B$5</f>
        <v/>
      </c>
      <c r="F3999" s="15">
        <f>D3996-E3996</f>
        <v/>
      </c>
      <c r="G3999" s="15" t="n"/>
      <c r="H3999" s="15" t="n"/>
      <c r="I3999" s="15" t="n"/>
      <c r="J3999" s="15">
        <f>C3996+F3996+G3996-I3996</f>
        <v/>
      </c>
      <c r="K3999" s="15" t="n"/>
      <c r="L3999" s="15">
        <f>K3996*Setup!$B$6</f>
        <v/>
      </c>
      <c r="M3999" s="15">
        <f>J3996-L3996</f>
        <v/>
      </c>
      <c r="N3999" s="21" t="n"/>
    </row>
    <row r="4000">
      <c r="A4000" s="295" t="n"/>
      <c r="B4000" s="14" t="n"/>
      <c r="C4000" s="15" t="n"/>
      <c r="D4000" s="15" t="n"/>
      <c r="E4000" s="15">
        <f>D3997*Setup!$B$5</f>
        <v/>
      </c>
      <c r="F4000" s="15">
        <f>D3997-E3997</f>
        <v/>
      </c>
      <c r="G4000" s="15" t="n"/>
      <c r="H4000" s="15" t="n"/>
      <c r="I4000" s="15" t="n"/>
      <c r="J4000" s="15">
        <f>C3997+F3997+G3997-I3997</f>
        <v/>
      </c>
      <c r="K4000" s="15" t="n"/>
      <c r="L4000" s="15">
        <f>K3997*Setup!$B$6</f>
        <v/>
      </c>
      <c r="M4000" s="15">
        <f>J3997-L3997</f>
        <v/>
      </c>
      <c r="N4000" s="21" t="n"/>
    </row>
    <row r="4001">
      <c r="A4001" s="295" t="n"/>
      <c r="B4001" s="14" t="n"/>
      <c r="C4001" s="15" t="n"/>
      <c r="D4001" s="15" t="n"/>
      <c r="E4001" s="15">
        <f>D3998*Setup!$B$5</f>
        <v/>
      </c>
      <c r="F4001" s="15">
        <f>D3998-E3998</f>
        <v/>
      </c>
      <c r="G4001" s="15" t="n"/>
      <c r="H4001" s="15" t="n"/>
      <c r="I4001" s="15" t="n"/>
      <c r="J4001" s="15">
        <f>C3998+F3998+G3998-I3998</f>
        <v/>
      </c>
      <c r="K4001" s="15" t="n"/>
      <c r="L4001" s="15">
        <f>K3998*Setup!$B$6</f>
        <v/>
      </c>
      <c r="M4001" s="15">
        <f>J3998-L3998</f>
        <v/>
      </c>
      <c r="N4001" s="21" t="n"/>
    </row>
    <row r="4002">
      <c r="A4002" s="295" t="n"/>
      <c r="B4002" s="14" t="n"/>
      <c r="C4002" s="15" t="n"/>
      <c r="D4002" s="15" t="n"/>
      <c r="E4002" s="15">
        <f>D3999*Setup!$B$5</f>
        <v/>
      </c>
      <c r="F4002" s="15">
        <f>D3999-E3999</f>
        <v/>
      </c>
      <c r="G4002" s="15" t="n"/>
      <c r="H4002" s="15" t="n"/>
      <c r="I4002" s="15" t="n"/>
      <c r="J4002" s="15">
        <f>C3999+F3999+G3999-I3999</f>
        <v/>
      </c>
      <c r="K4002" s="15" t="n"/>
      <c r="L4002" s="15">
        <f>K3999*Setup!$B$6</f>
        <v/>
      </c>
      <c r="M4002" s="15">
        <f>J3999-L3999</f>
        <v/>
      </c>
      <c r="N4002" s="21" t="n"/>
    </row>
    <row r="4003">
      <c r="A4003" s="295" t="n"/>
      <c r="B4003" s="14" t="n"/>
      <c r="C4003" s="15" t="n"/>
      <c r="D4003" s="15" t="n"/>
      <c r="E4003" s="15">
        <f>D4000*Setup!$B$5</f>
        <v/>
      </c>
      <c r="F4003" s="15">
        <f>D4000-E4000</f>
        <v/>
      </c>
      <c r="G4003" s="15" t="n"/>
      <c r="H4003" s="15" t="n"/>
      <c r="I4003" s="15" t="n"/>
      <c r="J4003" s="15">
        <f>C4000+F4000+G4000-I4000</f>
        <v/>
      </c>
      <c r="K4003" s="15" t="n"/>
      <c r="L4003" s="15">
        <f>K4000*Setup!$B$6</f>
        <v/>
      </c>
      <c r="M4003" s="15">
        <f>J4000-L4000</f>
        <v/>
      </c>
      <c r="N4003" s="21" t="n"/>
    </row>
    <row r="4004">
      <c r="A4004" s="295" t="n"/>
      <c r="B4004" s="14" t="n"/>
      <c r="C4004" s="15" t="n"/>
      <c r="D4004" s="15" t="n"/>
      <c r="E4004" s="15">
        <f>D4001*Setup!$B$5</f>
        <v/>
      </c>
      <c r="F4004" s="15">
        <f>D4001-E4001</f>
        <v/>
      </c>
      <c r="G4004" s="15" t="n"/>
      <c r="H4004" s="15" t="n"/>
      <c r="I4004" s="15" t="n"/>
      <c r="J4004" s="15">
        <f>C4001+F4001+G4001-I4001</f>
        <v/>
      </c>
      <c r="K4004" s="15" t="n"/>
      <c r="L4004" s="15">
        <f>K4001*Setup!$B$6</f>
        <v/>
      </c>
      <c r="M4004" s="15">
        <f>J4001-L4001</f>
        <v/>
      </c>
      <c r="N4004" s="21" t="n"/>
    </row>
    <row r="4005">
      <c r="A4005" s="295" t="n"/>
      <c r="B4005" s="14" t="n"/>
      <c r="C4005" s="15" t="n"/>
      <c r="D4005" s="15" t="n"/>
      <c r="E4005" s="15">
        <f>D4002*Setup!$B$5</f>
        <v/>
      </c>
      <c r="F4005" s="15">
        <f>D4002-E4002</f>
        <v/>
      </c>
      <c r="G4005" s="15" t="n"/>
      <c r="H4005" s="15" t="n"/>
      <c r="I4005" s="15" t="n"/>
      <c r="J4005" s="15">
        <f>C4002+F4002+G4002-I4002</f>
        <v/>
      </c>
      <c r="K4005" s="15" t="n"/>
      <c r="L4005" s="15">
        <f>K4002*Setup!$B$6</f>
        <v/>
      </c>
      <c r="M4005" s="15">
        <f>J4002-L4002</f>
        <v/>
      </c>
      <c r="N4005" s="21" t="n"/>
    </row>
    <row r="4006">
      <c r="A4006" s="295" t="n"/>
      <c r="B4006" s="14" t="n"/>
      <c r="C4006" s="15" t="n"/>
      <c r="D4006" s="15" t="n"/>
      <c r="E4006" s="15">
        <f>D4003*Setup!$B$5</f>
        <v/>
      </c>
      <c r="F4006" s="15">
        <f>D4003-E4003</f>
        <v/>
      </c>
      <c r="G4006" s="15" t="n"/>
      <c r="H4006" s="15" t="n"/>
      <c r="I4006" s="15" t="n"/>
      <c r="J4006" s="15">
        <f>C4003+F4003+G4003-I4003</f>
        <v/>
      </c>
      <c r="K4006" s="15" t="n"/>
      <c r="L4006" s="15">
        <f>K4003*Setup!$B$6</f>
        <v/>
      </c>
      <c r="M4006" s="15">
        <f>J4003-L4003</f>
        <v/>
      </c>
      <c r="N4006" s="21" t="n"/>
    </row>
    <row r="4007">
      <c r="A4007" s="295" t="n"/>
      <c r="B4007" s="14" t="n"/>
      <c r="C4007" s="15" t="n"/>
      <c r="D4007" s="15" t="n"/>
      <c r="E4007" s="15">
        <f>D4004*Setup!$B$5</f>
        <v/>
      </c>
      <c r="F4007" s="15">
        <f>D4004-E4004</f>
        <v/>
      </c>
      <c r="G4007" s="15" t="n"/>
      <c r="H4007" s="15" t="n"/>
      <c r="I4007" s="15" t="n"/>
      <c r="J4007" s="15">
        <f>C4004+F4004+G4004-I4004</f>
        <v/>
      </c>
      <c r="K4007" s="15" t="n"/>
      <c r="L4007" s="15">
        <f>K4004*Setup!$B$6</f>
        <v/>
      </c>
      <c r="M4007" s="15">
        <f>J4004-L4004</f>
        <v/>
      </c>
      <c r="N4007" s="21" t="n"/>
    </row>
    <row r="4008">
      <c r="A4008" s="295" t="n"/>
      <c r="B4008" s="14" t="n"/>
      <c r="C4008" s="15" t="n"/>
      <c r="D4008" s="15" t="n"/>
      <c r="E4008" s="15">
        <f>D4005*Setup!$B$5</f>
        <v/>
      </c>
      <c r="F4008" s="15">
        <f>D4005-E4005</f>
        <v/>
      </c>
      <c r="G4008" s="15" t="n"/>
      <c r="H4008" s="15" t="n"/>
      <c r="I4008" s="15" t="n"/>
      <c r="J4008" s="15">
        <f>C4005+F4005+G4005-I4005</f>
        <v/>
      </c>
      <c r="K4008" s="15" t="n"/>
      <c r="L4008" s="15">
        <f>K4005*Setup!$B$6</f>
        <v/>
      </c>
      <c r="M4008" s="15">
        <f>J4005-L4005</f>
        <v/>
      </c>
      <c r="N4008" s="21" t="n"/>
    </row>
    <row r="4009">
      <c r="A4009" s="295" t="n"/>
      <c r="B4009" s="14" t="n"/>
      <c r="C4009" s="15" t="n"/>
      <c r="D4009" s="15" t="n"/>
      <c r="E4009" s="15">
        <f>D4006*Setup!$B$5</f>
        <v/>
      </c>
      <c r="F4009" s="15">
        <f>D4006-E4006</f>
        <v/>
      </c>
      <c r="G4009" s="15" t="n"/>
      <c r="H4009" s="15" t="n"/>
      <c r="I4009" s="15" t="n"/>
      <c r="J4009" s="15">
        <f>C4006+F4006+G4006-I4006</f>
        <v/>
      </c>
      <c r="K4009" s="15" t="n"/>
      <c r="L4009" s="15">
        <f>K4006*Setup!$B$6</f>
        <v/>
      </c>
      <c r="M4009" s="15">
        <f>J4006-L4006</f>
        <v/>
      </c>
      <c r="N4009" s="21" t="n"/>
    </row>
    <row r="4010">
      <c r="A4010" s="295" t="n"/>
      <c r="B4010" s="14" t="n"/>
      <c r="C4010" s="15" t="n"/>
      <c r="D4010" s="15" t="n"/>
      <c r="E4010" s="15">
        <f>D4007*Setup!$B$5</f>
        <v/>
      </c>
      <c r="F4010" s="15">
        <f>D4007-E4007</f>
        <v/>
      </c>
      <c r="G4010" s="15" t="n"/>
      <c r="H4010" s="15" t="n"/>
      <c r="I4010" s="15" t="n"/>
      <c r="J4010" s="15">
        <f>C4007+F4007+G4007-I4007</f>
        <v/>
      </c>
      <c r="K4010" s="15" t="n"/>
      <c r="L4010" s="15">
        <f>K4007*Setup!$B$6</f>
        <v/>
      </c>
      <c r="M4010" s="15">
        <f>J4007-L4007</f>
        <v/>
      </c>
      <c r="N4010" s="21" t="n"/>
    </row>
    <row r="4011">
      <c r="A4011" s="295" t="n"/>
      <c r="B4011" s="14" t="n"/>
      <c r="C4011" s="15" t="n"/>
      <c r="D4011" s="15" t="n"/>
      <c r="E4011" s="15">
        <f>D4008*Setup!$B$5</f>
        <v/>
      </c>
      <c r="F4011" s="15">
        <f>D4008-E4008</f>
        <v/>
      </c>
      <c r="G4011" s="15" t="n"/>
      <c r="H4011" s="15" t="n"/>
      <c r="I4011" s="15" t="n"/>
      <c r="J4011" s="15">
        <f>C4008+F4008+G4008-I4008</f>
        <v/>
      </c>
      <c r="K4011" s="15" t="n"/>
      <c r="L4011" s="15">
        <f>K4008*Setup!$B$6</f>
        <v/>
      </c>
      <c r="M4011" s="15">
        <f>J4008-L4008</f>
        <v/>
      </c>
      <c r="N4011" s="21" t="n"/>
    </row>
    <row r="4012">
      <c r="A4012" s="295" t="n"/>
      <c r="B4012" s="14" t="n"/>
      <c r="C4012" s="15" t="n"/>
      <c r="D4012" s="15" t="n"/>
      <c r="E4012" s="15">
        <f>D4009*Setup!$B$5</f>
        <v/>
      </c>
      <c r="F4012" s="15">
        <f>D4009-E4009</f>
        <v/>
      </c>
      <c r="G4012" s="15" t="n"/>
      <c r="H4012" s="15" t="n"/>
      <c r="I4012" s="15" t="n"/>
      <c r="J4012" s="15">
        <f>C4009+F4009+G4009-I4009</f>
        <v/>
      </c>
      <c r="K4012" s="15" t="n"/>
      <c r="L4012" s="15">
        <f>K4009*Setup!$B$6</f>
        <v/>
      </c>
      <c r="M4012" s="15">
        <f>J4009-L4009</f>
        <v/>
      </c>
      <c r="N4012" s="21" t="n"/>
    </row>
    <row r="4013">
      <c r="A4013" s="295" t="n"/>
      <c r="B4013" s="14" t="n"/>
      <c r="C4013" s="15" t="n"/>
      <c r="D4013" s="15" t="n"/>
      <c r="E4013" s="15">
        <f>D4010*Setup!$B$5</f>
        <v/>
      </c>
      <c r="F4013" s="15">
        <f>D4010-E4010</f>
        <v/>
      </c>
      <c r="G4013" s="15" t="n"/>
      <c r="H4013" s="15" t="n"/>
      <c r="I4013" s="15" t="n"/>
      <c r="J4013" s="15">
        <f>C4010+F4010+G4010-I4010</f>
        <v/>
      </c>
      <c r="K4013" s="15" t="n"/>
      <c r="L4013" s="15">
        <f>K4010*Setup!$B$6</f>
        <v/>
      </c>
      <c r="M4013" s="15">
        <f>J4010-L4010</f>
        <v/>
      </c>
      <c r="N4013" s="21" t="n"/>
    </row>
    <row r="4014">
      <c r="A4014" s="295" t="n"/>
      <c r="B4014" s="14" t="n"/>
      <c r="C4014" s="15" t="n"/>
      <c r="D4014" s="15" t="n"/>
      <c r="E4014" s="15">
        <f>D4011*Setup!$B$5</f>
        <v/>
      </c>
      <c r="F4014" s="15">
        <f>D4011-E4011</f>
        <v/>
      </c>
      <c r="G4014" s="15" t="n"/>
      <c r="H4014" s="15" t="n"/>
      <c r="I4014" s="15" t="n"/>
      <c r="J4014" s="15">
        <f>C4011+F4011+G4011-I4011</f>
        <v/>
      </c>
      <c r="K4014" s="15" t="n"/>
      <c r="L4014" s="15">
        <f>K4011*Setup!$B$6</f>
        <v/>
      </c>
      <c r="M4014" s="15">
        <f>J4011-L4011</f>
        <v/>
      </c>
      <c r="N4014" s="21" t="n"/>
    </row>
    <row r="4015">
      <c r="A4015" s="295" t="n"/>
      <c r="B4015" s="14" t="n"/>
      <c r="C4015" s="15" t="n"/>
      <c r="D4015" s="15" t="n"/>
      <c r="E4015" s="15">
        <f>D4012*Setup!$B$5</f>
        <v/>
      </c>
      <c r="F4015" s="15">
        <f>D4012-E4012</f>
        <v/>
      </c>
      <c r="G4015" s="15" t="n"/>
      <c r="H4015" s="15" t="n"/>
      <c r="I4015" s="15" t="n"/>
      <c r="J4015" s="15">
        <f>C4012+F4012+G4012-I4012</f>
        <v/>
      </c>
      <c r="K4015" s="15" t="n"/>
      <c r="L4015" s="15">
        <f>K4012*Setup!$B$6</f>
        <v/>
      </c>
      <c r="M4015" s="15">
        <f>J4012-L4012</f>
        <v/>
      </c>
      <c r="N4015" s="21" t="n"/>
    </row>
    <row r="4016">
      <c r="A4016" s="295" t="n"/>
      <c r="B4016" s="14" t="n"/>
      <c r="C4016" s="15" t="n"/>
      <c r="D4016" s="15" t="n"/>
      <c r="E4016" s="15">
        <f>D4013*Setup!$B$5</f>
        <v/>
      </c>
      <c r="F4016" s="15">
        <f>D4013-E4013</f>
        <v/>
      </c>
      <c r="G4016" s="15" t="n"/>
      <c r="H4016" s="15" t="n"/>
      <c r="I4016" s="15" t="n"/>
      <c r="J4016" s="15">
        <f>C4013+F4013+G4013-I4013</f>
        <v/>
      </c>
      <c r="K4016" s="15" t="n"/>
      <c r="L4016" s="15">
        <f>K4013*Setup!$B$6</f>
        <v/>
      </c>
      <c r="M4016" s="15">
        <f>J4013-L4013</f>
        <v/>
      </c>
      <c r="N4016" s="21" t="n"/>
    </row>
    <row r="4017">
      <c r="A4017" s="295" t="n"/>
      <c r="B4017" s="14" t="n"/>
      <c r="C4017" s="15" t="n"/>
      <c r="D4017" s="15" t="n"/>
      <c r="E4017" s="15">
        <f>D4014*Setup!$B$5</f>
        <v/>
      </c>
      <c r="F4017" s="15">
        <f>D4014-E4014</f>
        <v/>
      </c>
      <c r="G4017" s="15" t="n"/>
      <c r="H4017" s="15" t="n"/>
      <c r="I4017" s="15" t="n"/>
      <c r="J4017" s="15">
        <f>C4014+F4014+G4014-I4014</f>
        <v/>
      </c>
      <c r="K4017" s="15" t="n"/>
      <c r="L4017" s="15">
        <f>K4014*Setup!$B$6</f>
        <v/>
      </c>
      <c r="M4017" s="15">
        <f>J4014-L4014</f>
        <v/>
      </c>
      <c r="N4017" s="21" t="n"/>
    </row>
    <row r="4018">
      <c r="A4018" s="295" t="n"/>
      <c r="B4018" s="14" t="n"/>
      <c r="C4018" s="15" t="n"/>
      <c r="D4018" s="15" t="n"/>
      <c r="E4018" s="15">
        <f>D4015*Setup!$B$5</f>
        <v/>
      </c>
      <c r="F4018" s="15">
        <f>D4015-E4015</f>
        <v/>
      </c>
      <c r="G4018" s="15" t="n"/>
      <c r="H4018" s="15" t="n"/>
      <c r="I4018" s="15" t="n"/>
      <c r="J4018" s="15">
        <f>C4015+F4015+G4015-I4015</f>
        <v/>
      </c>
      <c r="K4018" s="15" t="n"/>
      <c r="L4018" s="15">
        <f>K4015*Setup!$B$6</f>
        <v/>
      </c>
      <c r="M4018" s="15">
        <f>J4015-L4015</f>
        <v/>
      </c>
      <c r="N4018" s="21" t="n"/>
    </row>
    <row r="4019">
      <c r="A4019" s="295" t="n"/>
      <c r="B4019" s="14" t="n"/>
      <c r="C4019" s="15" t="n"/>
      <c r="D4019" s="15" t="n"/>
      <c r="E4019" s="15">
        <f>D4016*Setup!$B$5</f>
        <v/>
      </c>
      <c r="F4019" s="15">
        <f>D4016-E4016</f>
        <v/>
      </c>
      <c r="G4019" s="15" t="n"/>
      <c r="H4019" s="15" t="n"/>
      <c r="I4019" s="15" t="n"/>
      <c r="J4019" s="15">
        <f>C4016+F4016+G4016-I4016</f>
        <v/>
      </c>
      <c r="K4019" s="15" t="n"/>
      <c r="L4019" s="15">
        <f>K4016*Setup!$B$6</f>
        <v/>
      </c>
      <c r="M4019" s="15">
        <f>J4016-L4016</f>
        <v/>
      </c>
      <c r="N4019" s="21" t="n"/>
    </row>
    <row r="4020">
      <c r="A4020" s="295" t="n"/>
      <c r="B4020" s="14" t="n"/>
      <c r="C4020" s="15" t="n"/>
      <c r="D4020" s="15" t="n"/>
      <c r="E4020" s="15">
        <f>D4017*Setup!$B$5</f>
        <v/>
      </c>
      <c r="F4020" s="15">
        <f>D4017-E4017</f>
        <v/>
      </c>
      <c r="G4020" s="15" t="n"/>
      <c r="H4020" s="15" t="n"/>
      <c r="I4020" s="15" t="n"/>
      <c r="J4020" s="15">
        <f>C4017+F4017+G4017-I4017</f>
        <v/>
      </c>
      <c r="K4020" s="15" t="n"/>
      <c r="L4020" s="15">
        <f>K4017*Setup!$B$6</f>
        <v/>
      </c>
      <c r="M4020" s="15">
        <f>J4017-L4017</f>
        <v/>
      </c>
      <c r="N4020" s="21" t="n"/>
    </row>
    <row r="4021">
      <c r="A4021" s="295" t="n"/>
      <c r="B4021" s="14" t="n"/>
      <c r="C4021" s="15" t="n"/>
      <c r="D4021" s="15" t="n"/>
      <c r="E4021" s="15">
        <f>D4018*Setup!$B$5</f>
        <v/>
      </c>
      <c r="F4021" s="15">
        <f>D4018-E4018</f>
        <v/>
      </c>
      <c r="G4021" s="15" t="n"/>
      <c r="H4021" s="15" t="n"/>
      <c r="I4021" s="15" t="n"/>
      <c r="J4021" s="15">
        <f>C4018+F4018+G4018-I4018</f>
        <v/>
      </c>
      <c r="K4021" s="15" t="n"/>
      <c r="L4021" s="15">
        <f>K4018*Setup!$B$6</f>
        <v/>
      </c>
      <c r="M4021" s="15">
        <f>J4018-L4018</f>
        <v/>
      </c>
      <c r="N4021" s="21" t="n"/>
    </row>
    <row r="4022">
      <c r="A4022" s="295" t="n"/>
      <c r="B4022" s="14" t="n"/>
      <c r="C4022" s="15" t="n"/>
      <c r="D4022" s="15" t="n"/>
      <c r="E4022" s="15">
        <f>D4019*Setup!$B$5</f>
        <v/>
      </c>
      <c r="F4022" s="15">
        <f>D4019-E4019</f>
        <v/>
      </c>
      <c r="G4022" s="15" t="n"/>
      <c r="H4022" s="15" t="n"/>
      <c r="I4022" s="15" t="n"/>
      <c r="J4022" s="15">
        <f>C4019+F4019+G4019-I4019</f>
        <v/>
      </c>
      <c r="K4022" s="15" t="n"/>
      <c r="L4022" s="15">
        <f>K4019*Setup!$B$6</f>
        <v/>
      </c>
      <c r="M4022" s="15">
        <f>J4019-L4019</f>
        <v/>
      </c>
      <c r="N4022" s="21" t="n"/>
    </row>
    <row r="4023">
      <c r="A4023" s="295" t="n"/>
      <c r="B4023" s="14" t="n"/>
      <c r="C4023" s="15" t="n"/>
      <c r="D4023" s="15" t="n"/>
      <c r="E4023" s="15">
        <f>D4020*Setup!$B$5</f>
        <v/>
      </c>
      <c r="F4023" s="15">
        <f>D4020-E4020</f>
        <v/>
      </c>
      <c r="G4023" s="15" t="n"/>
      <c r="H4023" s="15" t="n"/>
      <c r="I4023" s="15" t="n"/>
      <c r="J4023" s="15">
        <f>C4020+F4020+G4020-I4020</f>
        <v/>
      </c>
      <c r="K4023" s="15" t="n"/>
      <c r="L4023" s="15">
        <f>K4020*Setup!$B$6</f>
        <v/>
      </c>
      <c r="M4023" s="15">
        <f>J4020-L4020</f>
        <v/>
      </c>
      <c r="N4023" s="21" t="n"/>
    </row>
    <row r="4024">
      <c r="A4024" s="295" t="n"/>
      <c r="B4024" s="14" t="n"/>
      <c r="C4024" s="15" t="n"/>
      <c r="D4024" s="15" t="n"/>
      <c r="E4024" s="15">
        <f>D4021*Setup!$B$5</f>
        <v/>
      </c>
      <c r="F4024" s="15">
        <f>D4021-E4021</f>
        <v/>
      </c>
      <c r="G4024" s="15" t="n"/>
      <c r="H4024" s="15" t="n"/>
      <c r="I4024" s="15" t="n"/>
      <c r="J4024" s="15">
        <f>C4021+F4021+G4021-I4021</f>
        <v/>
      </c>
      <c r="K4024" s="15" t="n"/>
      <c r="L4024" s="15">
        <f>K4021*Setup!$B$6</f>
        <v/>
      </c>
      <c r="M4024" s="15">
        <f>J4021-L4021</f>
        <v/>
      </c>
      <c r="N4024" s="21" t="n"/>
    </row>
    <row r="4025">
      <c r="A4025" s="295" t="n"/>
      <c r="B4025" s="14" t="n"/>
      <c r="C4025" s="15" t="n"/>
      <c r="D4025" s="15" t="n"/>
      <c r="E4025" s="15">
        <f>D4022*Setup!$B$5</f>
        <v/>
      </c>
      <c r="F4025" s="15">
        <f>D4022-E4022</f>
        <v/>
      </c>
      <c r="G4025" s="15" t="n"/>
      <c r="H4025" s="15" t="n"/>
      <c r="I4025" s="15" t="n"/>
      <c r="J4025" s="15">
        <f>C4022+F4022+G4022-I4022</f>
        <v/>
      </c>
      <c r="K4025" s="15" t="n"/>
      <c r="L4025" s="15">
        <f>K4022*Setup!$B$6</f>
        <v/>
      </c>
      <c r="M4025" s="15">
        <f>J4022-L4022</f>
        <v/>
      </c>
      <c r="N4025" s="21" t="n"/>
    </row>
    <row r="4026">
      <c r="A4026" s="295" t="n"/>
      <c r="B4026" s="14" t="n"/>
      <c r="C4026" s="15" t="n"/>
      <c r="D4026" s="15" t="n"/>
      <c r="E4026" s="15">
        <f>D4023*Setup!$B$5</f>
        <v/>
      </c>
      <c r="F4026" s="15">
        <f>D4023-E4023</f>
        <v/>
      </c>
      <c r="G4026" s="15" t="n"/>
      <c r="H4026" s="15" t="n"/>
      <c r="I4026" s="15" t="n"/>
      <c r="J4026" s="15">
        <f>C4023+F4023+G4023-I4023</f>
        <v/>
      </c>
      <c r="K4026" s="15" t="n"/>
      <c r="L4026" s="15">
        <f>K4023*Setup!$B$6</f>
        <v/>
      </c>
      <c r="M4026" s="15">
        <f>J4023-L4023</f>
        <v/>
      </c>
      <c r="N4026" s="21" t="n"/>
    </row>
    <row r="4027">
      <c r="A4027" s="295" t="n"/>
      <c r="B4027" s="14" t="n"/>
      <c r="C4027" s="15" t="n"/>
      <c r="D4027" s="15" t="n"/>
      <c r="E4027" s="15">
        <f>D4024*Setup!$B$5</f>
        <v/>
      </c>
      <c r="F4027" s="15">
        <f>D4024-E4024</f>
        <v/>
      </c>
      <c r="G4027" s="15" t="n"/>
      <c r="H4027" s="15" t="n"/>
      <c r="I4027" s="15" t="n"/>
      <c r="J4027" s="15">
        <f>C4024+F4024+G4024-I4024</f>
        <v/>
      </c>
      <c r="K4027" s="15" t="n"/>
      <c r="L4027" s="15">
        <f>K4024*Setup!$B$6</f>
        <v/>
      </c>
      <c r="M4027" s="15">
        <f>J4024-L4024</f>
        <v/>
      </c>
      <c r="N4027" s="21" t="n"/>
    </row>
    <row r="4028">
      <c r="A4028" s="295" t="n"/>
      <c r="B4028" s="14" t="n"/>
      <c r="C4028" s="15" t="n"/>
      <c r="D4028" s="15" t="n"/>
      <c r="E4028" s="15">
        <f>D4025*Setup!$B$5</f>
        <v/>
      </c>
      <c r="F4028" s="15">
        <f>D4025-E4025</f>
        <v/>
      </c>
      <c r="G4028" s="15" t="n"/>
      <c r="H4028" s="15" t="n"/>
      <c r="I4028" s="15" t="n"/>
      <c r="J4028" s="15">
        <f>C4025+F4025+G4025-I4025</f>
        <v/>
      </c>
      <c r="K4028" s="15" t="n"/>
      <c r="L4028" s="15">
        <f>K4025*Setup!$B$6</f>
        <v/>
      </c>
      <c r="M4028" s="15">
        <f>J4025-L4025</f>
        <v/>
      </c>
      <c r="N4028" s="21" t="n"/>
    </row>
    <row r="4029">
      <c r="A4029" s="295" t="n"/>
      <c r="B4029" s="14" t="n"/>
      <c r="C4029" s="15" t="n"/>
      <c r="D4029" s="15" t="n"/>
      <c r="E4029" s="15">
        <f>D4026*Setup!$B$5</f>
        <v/>
      </c>
      <c r="F4029" s="15">
        <f>D4026-E4026</f>
        <v/>
      </c>
      <c r="G4029" s="15" t="n"/>
      <c r="H4029" s="15" t="n"/>
      <c r="I4029" s="15" t="n"/>
      <c r="J4029" s="15">
        <f>C4026+F4026+G4026-I4026</f>
        <v/>
      </c>
      <c r="K4029" s="15" t="n"/>
      <c r="L4029" s="15">
        <f>K4026*Setup!$B$6</f>
        <v/>
      </c>
      <c r="M4029" s="15">
        <f>J4026-L4026</f>
        <v/>
      </c>
      <c r="N4029" s="21" t="n"/>
    </row>
    <row r="4030">
      <c r="A4030" s="295" t="n"/>
      <c r="B4030" s="14" t="n"/>
      <c r="C4030" s="15" t="n"/>
      <c r="D4030" s="15" t="n"/>
      <c r="E4030" s="15">
        <f>D4027*Setup!$B$5</f>
        <v/>
      </c>
      <c r="F4030" s="15">
        <f>D4027-E4027</f>
        <v/>
      </c>
      <c r="G4030" s="15" t="n"/>
      <c r="H4030" s="15" t="n"/>
      <c r="I4030" s="15" t="n"/>
      <c r="J4030" s="15">
        <f>C4027+F4027+G4027-I4027</f>
        <v/>
      </c>
      <c r="K4030" s="15" t="n"/>
      <c r="L4030" s="15">
        <f>K4027*Setup!$B$6</f>
        <v/>
      </c>
      <c r="M4030" s="15">
        <f>J4027-L4027</f>
        <v/>
      </c>
      <c r="N4030" s="21" t="n"/>
    </row>
    <row r="4031">
      <c r="A4031" s="295" t="n"/>
      <c r="B4031" s="14" t="n"/>
      <c r="C4031" s="15" t="n"/>
      <c r="D4031" s="15" t="n"/>
      <c r="E4031" s="15">
        <f>D4028*Setup!$B$5</f>
        <v/>
      </c>
      <c r="F4031" s="15">
        <f>D4028-E4028</f>
        <v/>
      </c>
      <c r="G4031" s="15" t="n"/>
      <c r="H4031" s="15" t="n"/>
      <c r="I4031" s="15" t="n"/>
      <c r="J4031" s="15">
        <f>C4028+F4028+G4028-I4028</f>
        <v/>
      </c>
      <c r="K4031" s="15" t="n"/>
      <c r="L4031" s="15">
        <f>K4028*Setup!$B$6</f>
        <v/>
      </c>
      <c r="M4031" s="15">
        <f>J4028-L4028</f>
        <v/>
      </c>
      <c r="N4031" s="21" t="n"/>
    </row>
    <row r="4032">
      <c r="A4032" s="295" t="n"/>
      <c r="B4032" s="14" t="n"/>
      <c r="C4032" s="15" t="n"/>
      <c r="D4032" s="15" t="n"/>
      <c r="E4032" s="15">
        <f>D4029*Setup!$B$5</f>
        <v/>
      </c>
      <c r="F4032" s="15">
        <f>D4029-E4029</f>
        <v/>
      </c>
      <c r="G4032" s="15" t="n"/>
      <c r="H4032" s="15" t="n"/>
      <c r="I4032" s="15" t="n"/>
      <c r="J4032" s="15">
        <f>C4029+F4029+G4029-I4029</f>
        <v/>
      </c>
      <c r="K4032" s="15" t="n"/>
      <c r="L4032" s="15">
        <f>K4029*Setup!$B$6</f>
        <v/>
      </c>
      <c r="M4032" s="15">
        <f>J4029-L4029</f>
        <v/>
      </c>
      <c r="N4032" s="21" t="n"/>
    </row>
    <row r="4033">
      <c r="A4033" s="295" t="n"/>
      <c r="B4033" s="14" t="n"/>
      <c r="C4033" s="15" t="n"/>
      <c r="D4033" s="15" t="n"/>
      <c r="E4033" s="15">
        <f>D4030*Setup!$B$5</f>
        <v/>
      </c>
      <c r="F4033" s="15">
        <f>D4030-E4030</f>
        <v/>
      </c>
      <c r="G4033" s="15" t="n"/>
      <c r="H4033" s="15" t="n"/>
      <c r="I4033" s="15" t="n"/>
      <c r="J4033" s="15">
        <f>C4030+F4030+G4030-I4030</f>
        <v/>
      </c>
      <c r="K4033" s="15" t="n"/>
      <c r="L4033" s="15">
        <f>K4030*Setup!$B$6</f>
        <v/>
      </c>
      <c r="M4033" s="15">
        <f>J4030-L4030</f>
        <v/>
      </c>
      <c r="N4033" s="21" t="n"/>
    </row>
    <row r="4034">
      <c r="A4034" s="295" t="n"/>
      <c r="B4034" s="14" t="n"/>
      <c r="C4034" s="15" t="n"/>
      <c r="D4034" s="15" t="n"/>
      <c r="E4034" s="15">
        <f>D4031*Setup!$B$5</f>
        <v/>
      </c>
      <c r="F4034" s="15">
        <f>D4031-E4031</f>
        <v/>
      </c>
      <c r="G4034" s="15" t="n"/>
      <c r="H4034" s="15" t="n"/>
      <c r="I4034" s="15" t="n"/>
      <c r="J4034" s="15">
        <f>C4031+F4031+G4031-I4031</f>
        <v/>
      </c>
      <c r="K4034" s="15" t="n"/>
      <c r="L4034" s="15">
        <f>K4031*Setup!$B$6</f>
        <v/>
      </c>
      <c r="M4034" s="15">
        <f>J4031-L4031</f>
        <v/>
      </c>
      <c r="N4034" s="21" t="n"/>
    </row>
    <row r="4035">
      <c r="A4035" s="295" t="n"/>
      <c r="B4035" s="14" t="n"/>
      <c r="C4035" s="15" t="n"/>
      <c r="D4035" s="15" t="n"/>
      <c r="E4035" s="15">
        <f>D4032*Setup!$B$5</f>
        <v/>
      </c>
      <c r="F4035" s="15">
        <f>D4032-E4032</f>
        <v/>
      </c>
      <c r="G4035" s="15" t="n"/>
      <c r="H4035" s="15" t="n"/>
      <c r="I4035" s="15" t="n"/>
      <c r="J4035" s="15">
        <f>C4032+F4032+G4032-I4032</f>
        <v/>
      </c>
      <c r="K4035" s="15" t="n"/>
      <c r="L4035" s="15">
        <f>K4032*Setup!$B$6</f>
        <v/>
      </c>
      <c r="M4035" s="15">
        <f>J4032-L4032</f>
        <v/>
      </c>
      <c r="N4035" s="21" t="n"/>
    </row>
    <row r="4036">
      <c r="A4036" s="295" t="n"/>
      <c r="B4036" s="14" t="n"/>
      <c r="C4036" s="15" t="n"/>
      <c r="D4036" s="15" t="n"/>
      <c r="E4036" s="15">
        <f>D4033*Setup!$B$5</f>
        <v/>
      </c>
      <c r="F4036" s="15">
        <f>D4033-E4033</f>
        <v/>
      </c>
      <c r="G4036" s="15" t="n"/>
      <c r="H4036" s="15" t="n"/>
      <c r="I4036" s="15" t="n"/>
      <c r="J4036" s="15">
        <f>C4033+F4033+G4033-I4033</f>
        <v/>
      </c>
      <c r="K4036" s="15" t="n"/>
      <c r="L4036" s="15">
        <f>K4033*Setup!$B$6</f>
        <v/>
      </c>
      <c r="M4036" s="15">
        <f>J4033-L4033</f>
        <v/>
      </c>
      <c r="N4036" s="21" t="n"/>
    </row>
    <row r="4037">
      <c r="A4037" s="295" t="n"/>
      <c r="B4037" s="14" t="n"/>
      <c r="C4037" s="15" t="n"/>
      <c r="D4037" s="15" t="n"/>
      <c r="E4037" s="15">
        <f>D4034*Setup!$B$5</f>
        <v/>
      </c>
      <c r="F4037" s="15">
        <f>D4034-E4034</f>
        <v/>
      </c>
      <c r="G4037" s="15" t="n"/>
      <c r="H4037" s="15" t="n"/>
      <c r="I4037" s="15" t="n"/>
      <c r="J4037" s="15">
        <f>C4034+F4034+G4034-I4034</f>
        <v/>
      </c>
      <c r="K4037" s="15" t="n"/>
      <c r="L4037" s="15">
        <f>K4034*Setup!$B$6</f>
        <v/>
      </c>
      <c r="M4037" s="15">
        <f>J4034-L4034</f>
        <v/>
      </c>
      <c r="N4037" s="21" t="n"/>
    </row>
    <row r="4038">
      <c r="A4038" s="295" t="n"/>
      <c r="B4038" s="14" t="n"/>
      <c r="C4038" s="15" t="n"/>
      <c r="D4038" s="15" t="n"/>
      <c r="E4038" s="15">
        <f>D4035*Setup!$B$5</f>
        <v/>
      </c>
      <c r="F4038" s="15">
        <f>D4035-E4035</f>
        <v/>
      </c>
      <c r="G4038" s="15" t="n"/>
      <c r="H4038" s="15" t="n"/>
      <c r="I4038" s="15" t="n"/>
      <c r="J4038" s="15">
        <f>C4035+F4035+G4035-I4035</f>
        <v/>
      </c>
      <c r="K4038" s="15" t="n"/>
      <c r="L4038" s="15">
        <f>K4035*Setup!$B$6</f>
        <v/>
      </c>
      <c r="M4038" s="15">
        <f>J4035-L4035</f>
        <v/>
      </c>
      <c r="N4038" s="21" t="n"/>
    </row>
    <row r="4039">
      <c r="A4039" s="295" t="n"/>
      <c r="B4039" s="14" t="n"/>
      <c r="C4039" s="15" t="n"/>
      <c r="D4039" s="15" t="n"/>
      <c r="E4039" s="15">
        <f>D4036*Setup!$B$5</f>
        <v/>
      </c>
      <c r="F4039" s="15">
        <f>D4036-E4036</f>
        <v/>
      </c>
      <c r="G4039" s="15" t="n"/>
      <c r="H4039" s="15" t="n"/>
      <c r="I4039" s="15" t="n"/>
      <c r="J4039" s="15">
        <f>C4036+F4036+G4036-I4036</f>
        <v/>
      </c>
      <c r="K4039" s="15" t="n"/>
      <c r="L4039" s="15">
        <f>K4036*Setup!$B$6</f>
        <v/>
      </c>
      <c r="M4039" s="15">
        <f>J4036-L4036</f>
        <v/>
      </c>
      <c r="N4039" s="21" t="n"/>
    </row>
    <row r="4040">
      <c r="A4040" s="295" t="n"/>
      <c r="B4040" s="14" t="n"/>
      <c r="C4040" s="15" t="n"/>
      <c r="D4040" s="15" t="n"/>
      <c r="E4040" s="15">
        <f>D4037*Setup!$B$5</f>
        <v/>
      </c>
      <c r="F4040" s="15">
        <f>D4037-E4037</f>
        <v/>
      </c>
      <c r="G4040" s="15" t="n"/>
      <c r="H4040" s="15" t="n"/>
      <c r="I4040" s="15" t="n"/>
      <c r="J4040" s="15">
        <f>C4037+F4037+G4037-I4037</f>
        <v/>
      </c>
      <c r="K4040" s="15" t="n"/>
      <c r="L4040" s="15">
        <f>K4037*Setup!$B$6</f>
        <v/>
      </c>
      <c r="M4040" s="15">
        <f>J4037-L4037</f>
        <v/>
      </c>
      <c r="N4040" s="21" t="n"/>
    </row>
    <row r="4041">
      <c r="A4041" s="295" t="n"/>
      <c r="B4041" s="14" t="n"/>
      <c r="C4041" s="15" t="n"/>
      <c r="D4041" s="15" t="n"/>
      <c r="E4041" s="15">
        <f>D4038*Setup!$B$5</f>
        <v/>
      </c>
      <c r="F4041" s="15">
        <f>D4038-E4038</f>
        <v/>
      </c>
      <c r="G4041" s="15" t="n"/>
      <c r="H4041" s="15" t="n"/>
      <c r="I4041" s="15" t="n"/>
      <c r="J4041" s="15">
        <f>C4038+F4038+G4038-I4038</f>
        <v/>
      </c>
      <c r="K4041" s="15" t="n"/>
      <c r="L4041" s="15">
        <f>K4038*Setup!$B$6</f>
        <v/>
      </c>
      <c r="M4041" s="15">
        <f>J4038-L4038</f>
        <v/>
      </c>
      <c r="N4041" s="21" t="n"/>
    </row>
    <row r="4042">
      <c r="A4042" s="295" t="n"/>
      <c r="B4042" s="14" t="n"/>
      <c r="C4042" s="15" t="n"/>
      <c r="D4042" s="15" t="n"/>
      <c r="E4042" s="15">
        <f>D4039*Setup!$B$5</f>
        <v/>
      </c>
      <c r="F4042" s="15">
        <f>D4039-E4039</f>
        <v/>
      </c>
      <c r="G4042" s="15" t="n"/>
      <c r="H4042" s="15" t="n"/>
      <c r="I4042" s="15" t="n"/>
      <c r="J4042" s="15">
        <f>C4039+F4039+G4039-I4039</f>
        <v/>
      </c>
      <c r="K4042" s="15" t="n"/>
      <c r="L4042" s="15">
        <f>K4039*Setup!$B$6</f>
        <v/>
      </c>
      <c r="M4042" s="15">
        <f>J4039-L4039</f>
        <v/>
      </c>
      <c r="N4042" s="21" t="n"/>
    </row>
    <row r="4043">
      <c r="A4043" s="295" t="n"/>
      <c r="B4043" s="14" t="n"/>
      <c r="C4043" s="15" t="n"/>
      <c r="D4043" s="15" t="n"/>
      <c r="E4043" s="15">
        <f>D4040*Setup!$B$5</f>
        <v/>
      </c>
      <c r="F4043" s="15">
        <f>D4040-E4040</f>
        <v/>
      </c>
      <c r="G4043" s="15" t="n"/>
      <c r="H4043" s="15" t="n"/>
      <c r="I4043" s="15" t="n"/>
      <c r="J4043" s="15">
        <f>C4040+F4040+G4040-I4040</f>
        <v/>
      </c>
      <c r="K4043" s="15" t="n"/>
      <c r="L4043" s="15">
        <f>K4040*Setup!$B$6</f>
        <v/>
      </c>
      <c r="M4043" s="15">
        <f>J4040-L4040</f>
        <v/>
      </c>
      <c r="N4043" s="21" t="n"/>
    </row>
    <row r="4044">
      <c r="A4044" s="295" t="n"/>
      <c r="B4044" s="14" t="n"/>
      <c r="C4044" s="15" t="n"/>
      <c r="D4044" s="15" t="n"/>
      <c r="E4044" s="15">
        <f>D4041*Setup!$B$5</f>
        <v/>
      </c>
      <c r="F4044" s="15">
        <f>D4041-E4041</f>
        <v/>
      </c>
      <c r="G4044" s="15" t="n"/>
      <c r="H4044" s="15" t="n"/>
      <c r="I4044" s="15" t="n"/>
      <c r="J4044" s="15">
        <f>C4041+F4041+G4041-I4041</f>
        <v/>
      </c>
      <c r="K4044" s="15" t="n"/>
      <c r="L4044" s="15">
        <f>K4041*Setup!$B$6</f>
        <v/>
      </c>
      <c r="M4044" s="15">
        <f>J4041-L4041</f>
        <v/>
      </c>
      <c r="N4044" s="21" t="n"/>
    </row>
    <row r="4045">
      <c r="A4045" s="295" t="n"/>
      <c r="B4045" s="14" t="n"/>
      <c r="C4045" s="15" t="n"/>
      <c r="D4045" s="15" t="n"/>
      <c r="E4045" s="15">
        <f>D4042*Setup!$B$5</f>
        <v/>
      </c>
      <c r="F4045" s="15">
        <f>D4042-E4042</f>
        <v/>
      </c>
      <c r="G4045" s="15" t="n"/>
      <c r="H4045" s="15" t="n"/>
      <c r="I4045" s="15" t="n"/>
      <c r="J4045" s="15">
        <f>C4042+F4042+G4042-I4042</f>
        <v/>
      </c>
      <c r="K4045" s="15" t="n"/>
      <c r="L4045" s="15">
        <f>K4042*Setup!$B$6</f>
        <v/>
      </c>
      <c r="M4045" s="15">
        <f>J4042-L4042</f>
        <v/>
      </c>
      <c r="N4045" s="21" t="n"/>
    </row>
    <row r="4046">
      <c r="A4046" s="295" t="n"/>
      <c r="B4046" s="14" t="n"/>
      <c r="C4046" s="15" t="n"/>
      <c r="D4046" s="15" t="n"/>
      <c r="E4046" s="15">
        <f>D4043*Setup!$B$5</f>
        <v/>
      </c>
      <c r="F4046" s="15">
        <f>D4043-E4043</f>
        <v/>
      </c>
      <c r="G4046" s="15" t="n"/>
      <c r="H4046" s="15" t="n"/>
      <c r="I4046" s="15" t="n"/>
      <c r="J4046" s="15">
        <f>C4043+F4043+G4043-I4043</f>
        <v/>
      </c>
      <c r="K4046" s="15" t="n"/>
      <c r="L4046" s="15">
        <f>K4043*Setup!$B$6</f>
        <v/>
      </c>
      <c r="M4046" s="15">
        <f>J4043-L4043</f>
        <v/>
      </c>
      <c r="N4046" s="21" t="n"/>
    </row>
    <row r="4047">
      <c r="A4047" s="295" t="n"/>
      <c r="B4047" s="14" t="n"/>
      <c r="C4047" s="15" t="n"/>
      <c r="D4047" s="15" t="n"/>
      <c r="E4047" s="15">
        <f>D4044*Setup!$B$5</f>
        <v/>
      </c>
      <c r="F4047" s="15">
        <f>D4044-E4044</f>
        <v/>
      </c>
      <c r="G4047" s="15" t="n"/>
      <c r="H4047" s="15" t="n"/>
      <c r="I4047" s="15" t="n"/>
      <c r="J4047" s="15">
        <f>C4044+F4044+G4044-I4044</f>
        <v/>
      </c>
      <c r="K4047" s="15" t="n"/>
      <c r="L4047" s="15">
        <f>K4044*Setup!$B$6</f>
        <v/>
      </c>
      <c r="M4047" s="15">
        <f>J4044-L4044</f>
        <v/>
      </c>
      <c r="N4047" s="21" t="n"/>
    </row>
    <row r="4048">
      <c r="A4048" s="295" t="n"/>
      <c r="B4048" s="14" t="n"/>
      <c r="C4048" s="15" t="n"/>
      <c r="D4048" s="15" t="n"/>
      <c r="E4048" s="15">
        <f>D4045*Setup!$B$5</f>
        <v/>
      </c>
      <c r="F4048" s="15">
        <f>D4045-E4045</f>
        <v/>
      </c>
      <c r="G4048" s="15" t="n"/>
      <c r="H4048" s="15" t="n"/>
      <c r="I4048" s="15" t="n"/>
      <c r="J4048" s="15">
        <f>C4045+F4045+G4045-I4045</f>
        <v/>
      </c>
      <c r="K4048" s="15" t="n"/>
      <c r="L4048" s="15">
        <f>K4045*Setup!$B$6</f>
        <v/>
      </c>
      <c r="M4048" s="15">
        <f>J4045-L4045</f>
        <v/>
      </c>
      <c r="N4048" s="21" t="n"/>
    </row>
    <row r="4049">
      <c r="A4049" s="295" t="n"/>
      <c r="B4049" s="14" t="n"/>
      <c r="C4049" s="15" t="n"/>
      <c r="D4049" s="15" t="n"/>
      <c r="E4049" s="15">
        <f>D4046*Setup!$B$5</f>
        <v/>
      </c>
      <c r="F4049" s="15">
        <f>D4046-E4046</f>
        <v/>
      </c>
      <c r="G4049" s="15" t="n"/>
      <c r="H4049" s="15" t="n"/>
      <c r="I4049" s="15" t="n"/>
      <c r="J4049" s="15">
        <f>C4046+F4046+G4046-I4046</f>
        <v/>
      </c>
      <c r="K4049" s="15" t="n"/>
      <c r="L4049" s="15">
        <f>K4046*Setup!$B$6</f>
        <v/>
      </c>
      <c r="M4049" s="15">
        <f>J4046-L4046</f>
        <v/>
      </c>
      <c r="N4049" s="21" t="n"/>
    </row>
    <row r="4050">
      <c r="A4050" s="295" t="n"/>
      <c r="B4050" s="14" t="n"/>
      <c r="C4050" s="15" t="n"/>
      <c r="D4050" s="15" t="n"/>
      <c r="E4050" s="15">
        <f>D4047*Setup!$B$5</f>
        <v/>
      </c>
      <c r="F4050" s="15">
        <f>D4047-E4047</f>
        <v/>
      </c>
      <c r="G4050" s="15" t="n"/>
      <c r="H4050" s="15" t="n"/>
      <c r="I4050" s="15" t="n"/>
      <c r="J4050" s="15">
        <f>C4047+F4047+G4047-I4047</f>
        <v/>
      </c>
      <c r="K4050" s="15" t="n"/>
      <c r="L4050" s="15">
        <f>K4047*Setup!$B$6</f>
        <v/>
      </c>
      <c r="M4050" s="15">
        <f>J4047-L4047</f>
        <v/>
      </c>
      <c r="N4050" s="21" t="n"/>
    </row>
    <row r="4051">
      <c r="A4051" s="295" t="n"/>
      <c r="B4051" s="14" t="n"/>
      <c r="C4051" s="15" t="n"/>
      <c r="D4051" s="15" t="n"/>
      <c r="E4051" s="15">
        <f>D4048*Setup!$B$5</f>
        <v/>
      </c>
      <c r="F4051" s="15">
        <f>D4048-E4048</f>
        <v/>
      </c>
      <c r="G4051" s="15" t="n"/>
      <c r="H4051" s="15" t="n"/>
      <c r="I4051" s="15" t="n"/>
      <c r="J4051" s="15">
        <f>C4048+F4048+G4048-I4048</f>
        <v/>
      </c>
      <c r="K4051" s="15" t="n"/>
      <c r="L4051" s="15">
        <f>K4048*Setup!$B$6</f>
        <v/>
      </c>
      <c r="M4051" s="15">
        <f>J4048-L4048</f>
        <v/>
      </c>
      <c r="N4051" s="21" t="n"/>
    </row>
    <row r="4052">
      <c r="A4052" s="295" t="n"/>
      <c r="B4052" s="14" t="n"/>
      <c r="C4052" s="15" t="n"/>
      <c r="D4052" s="15" t="n"/>
      <c r="E4052" s="15">
        <f>D4049*Setup!$B$5</f>
        <v/>
      </c>
      <c r="F4052" s="15">
        <f>D4049-E4049</f>
        <v/>
      </c>
      <c r="G4052" s="15" t="n"/>
      <c r="H4052" s="15" t="n"/>
      <c r="I4052" s="15" t="n"/>
      <c r="J4052" s="15">
        <f>C4049+F4049+G4049-I4049</f>
        <v/>
      </c>
      <c r="K4052" s="15" t="n"/>
      <c r="L4052" s="15">
        <f>K4049*Setup!$B$6</f>
        <v/>
      </c>
      <c r="M4052" s="15">
        <f>J4049-L4049</f>
        <v/>
      </c>
      <c r="N4052" s="21" t="n"/>
    </row>
    <row r="4053">
      <c r="A4053" s="295" t="n"/>
      <c r="B4053" s="14" t="n"/>
      <c r="C4053" s="15" t="n"/>
      <c r="D4053" s="15" t="n"/>
      <c r="E4053" s="15">
        <f>D4050*Setup!$B$5</f>
        <v/>
      </c>
      <c r="F4053" s="15">
        <f>D4050-E4050</f>
        <v/>
      </c>
      <c r="G4053" s="15" t="n"/>
      <c r="H4053" s="15" t="n"/>
      <c r="I4053" s="15" t="n"/>
      <c r="J4053" s="15">
        <f>C4050+F4050+G4050-I4050</f>
        <v/>
      </c>
      <c r="K4053" s="15" t="n"/>
      <c r="L4053" s="15">
        <f>K4050*Setup!$B$6</f>
        <v/>
      </c>
      <c r="M4053" s="15">
        <f>J4050-L4050</f>
        <v/>
      </c>
      <c r="N4053" s="21" t="n"/>
    </row>
    <row r="4054">
      <c r="A4054" s="295" t="n"/>
      <c r="B4054" s="14" t="n"/>
      <c r="C4054" s="15" t="n"/>
      <c r="D4054" s="15" t="n"/>
      <c r="E4054" s="15">
        <f>D4051*Setup!$B$5</f>
        <v/>
      </c>
      <c r="F4054" s="15">
        <f>D4051-E4051</f>
        <v/>
      </c>
      <c r="G4054" s="15" t="n"/>
      <c r="H4054" s="15" t="n"/>
      <c r="I4054" s="15" t="n"/>
      <c r="J4054" s="15">
        <f>C4051+F4051+G4051-I4051</f>
        <v/>
      </c>
      <c r="K4054" s="15" t="n"/>
      <c r="L4054" s="15">
        <f>K4051*Setup!$B$6</f>
        <v/>
      </c>
      <c r="M4054" s="15">
        <f>J4051-L4051</f>
        <v/>
      </c>
      <c r="N4054" s="21" t="n"/>
    </row>
    <row r="4055">
      <c r="A4055" s="295" t="n"/>
      <c r="B4055" s="14" t="n"/>
      <c r="C4055" s="15" t="n"/>
      <c r="D4055" s="15" t="n"/>
      <c r="E4055" s="15">
        <f>D4052*Setup!$B$5</f>
        <v/>
      </c>
      <c r="F4055" s="15">
        <f>D4052-E4052</f>
        <v/>
      </c>
      <c r="G4055" s="15" t="n"/>
      <c r="H4055" s="15" t="n"/>
      <c r="I4055" s="15" t="n"/>
      <c r="J4055" s="15">
        <f>C4052+F4052+G4052-I4052</f>
        <v/>
      </c>
      <c r="K4055" s="15" t="n"/>
      <c r="L4055" s="15">
        <f>K4052*Setup!$B$6</f>
        <v/>
      </c>
      <c r="M4055" s="15">
        <f>J4052-L4052</f>
        <v/>
      </c>
      <c r="N4055" s="21" t="n"/>
    </row>
    <row r="4056">
      <c r="A4056" s="295" t="n"/>
      <c r="B4056" s="14" t="n"/>
      <c r="C4056" s="15" t="n"/>
      <c r="D4056" s="15" t="n"/>
      <c r="E4056" s="15">
        <f>D4053*Setup!$B$5</f>
        <v/>
      </c>
      <c r="F4056" s="15">
        <f>D4053-E4053</f>
        <v/>
      </c>
      <c r="G4056" s="15" t="n"/>
      <c r="H4056" s="15" t="n"/>
      <c r="I4056" s="15" t="n"/>
      <c r="J4056" s="15">
        <f>C4053+F4053+G4053-I4053</f>
        <v/>
      </c>
      <c r="K4056" s="15" t="n"/>
      <c r="L4056" s="15">
        <f>K4053*Setup!$B$6</f>
        <v/>
      </c>
      <c r="M4056" s="15">
        <f>J4053-L4053</f>
        <v/>
      </c>
      <c r="N4056" s="21" t="n"/>
    </row>
    <row r="4057">
      <c r="A4057" s="295" t="n"/>
      <c r="B4057" s="14" t="n"/>
      <c r="C4057" s="15" t="n"/>
      <c r="D4057" s="15" t="n"/>
      <c r="E4057" s="15">
        <f>D4054*Setup!$B$5</f>
        <v/>
      </c>
      <c r="F4057" s="15">
        <f>D4054-E4054</f>
        <v/>
      </c>
      <c r="G4057" s="15" t="n"/>
      <c r="H4057" s="15" t="n"/>
      <c r="I4057" s="15" t="n"/>
      <c r="J4057" s="15">
        <f>C4054+F4054+G4054-I4054</f>
        <v/>
      </c>
      <c r="K4057" s="15" t="n"/>
      <c r="L4057" s="15">
        <f>K4054*Setup!$B$6</f>
        <v/>
      </c>
      <c r="M4057" s="15">
        <f>J4054-L4054</f>
        <v/>
      </c>
      <c r="N4057" s="21" t="n"/>
    </row>
    <row r="4058">
      <c r="A4058" s="295" t="n"/>
      <c r="B4058" s="14" t="n"/>
      <c r="C4058" s="15" t="n"/>
      <c r="D4058" s="15" t="n"/>
      <c r="E4058" s="15">
        <f>D4055*Setup!$B$5</f>
        <v/>
      </c>
      <c r="F4058" s="15">
        <f>D4055-E4055</f>
        <v/>
      </c>
      <c r="G4058" s="15" t="n"/>
      <c r="H4058" s="15" t="n"/>
      <c r="I4058" s="15" t="n"/>
      <c r="J4058" s="15">
        <f>C4055+F4055+G4055-I4055</f>
        <v/>
      </c>
      <c r="K4058" s="15" t="n"/>
      <c r="L4058" s="15">
        <f>K4055*Setup!$B$6</f>
        <v/>
      </c>
      <c r="M4058" s="15">
        <f>J4055-L4055</f>
        <v/>
      </c>
      <c r="N4058" s="21" t="n"/>
    </row>
    <row r="4059">
      <c r="A4059" s="295" t="n"/>
      <c r="B4059" s="14" t="n"/>
      <c r="C4059" s="15" t="n"/>
      <c r="D4059" s="15" t="n"/>
      <c r="E4059" s="15">
        <f>D4056*Setup!$B$5</f>
        <v/>
      </c>
      <c r="F4059" s="15">
        <f>D4056-E4056</f>
        <v/>
      </c>
      <c r="G4059" s="15" t="n"/>
      <c r="H4059" s="15" t="n"/>
      <c r="I4059" s="15" t="n"/>
      <c r="J4059" s="15">
        <f>C4056+F4056+G4056-I4056</f>
        <v/>
      </c>
      <c r="K4059" s="15" t="n"/>
      <c r="L4059" s="15">
        <f>K4056*Setup!$B$6</f>
        <v/>
      </c>
      <c r="M4059" s="15">
        <f>J4056-L4056</f>
        <v/>
      </c>
      <c r="N4059" s="21" t="n"/>
    </row>
    <row r="4060">
      <c r="A4060" s="295" t="n"/>
      <c r="B4060" s="14" t="n"/>
      <c r="C4060" s="15" t="n"/>
      <c r="D4060" s="15" t="n"/>
      <c r="E4060" s="15">
        <f>D4057*Setup!$B$5</f>
        <v/>
      </c>
      <c r="F4060" s="15">
        <f>D4057-E4057</f>
        <v/>
      </c>
      <c r="G4060" s="15" t="n"/>
      <c r="H4060" s="15" t="n"/>
      <c r="I4060" s="15" t="n"/>
      <c r="J4060" s="15">
        <f>C4057+F4057+G4057-I4057</f>
        <v/>
      </c>
      <c r="K4060" s="15" t="n"/>
      <c r="L4060" s="15">
        <f>K4057*Setup!$B$6</f>
        <v/>
      </c>
      <c r="M4060" s="15">
        <f>J4057-L4057</f>
        <v/>
      </c>
      <c r="N4060" s="21" t="n"/>
    </row>
    <row r="4061">
      <c r="A4061" s="295" t="n"/>
      <c r="B4061" s="14" t="n"/>
      <c r="C4061" s="15" t="n"/>
      <c r="D4061" s="15" t="n"/>
      <c r="E4061" s="15">
        <f>D4058*Setup!$B$5</f>
        <v/>
      </c>
      <c r="F4061" s="15">
        <f>D4058-E4058</f>
        <v/>
      </c>
      <c r="G4061" s="15" t="n"/>
      <c r="H4061" s="15" t="n"/>
      <c r="I4061" s="15" t="n"/>
      <c r="J4061" s="15">
        <f>C4058+F4058+G4058-I4058</f>
        <v/>
      </c>
      <c r="K4061" s="15" t="n"/>
      <c r="L4061" s="15">
        <f>K4058*Setup!$B$6</f>
        <v/>
      </c>
      <c r="M4061" s="15">
        <f>J4058-L4058</f>
        <v/>
      </c>
      <c r="N4061" s="21" t="n"/>
    </row>
    <row r="4062">
      <c r="A4062" s="295" t="n"/>
      <c r="B4062" s="14" t="n"/>
      <c r="C4062" s="15" t="n"/>
      <c r="D4062" s="15" t="n"/>
      <c r="E4062" s="15">
        <f>D4059*Setup!$B$5</f>
        <v/>
      </c>
      <c r="F4062" s="15">
        <f>D4059-E4059</f>
        <v/>
      </c>
      <c r="G4062" s="15" t="n"/>
      <c r="H4062" s="15" t="n"/>
      <c r="I4062" s="15" t="n"/>
      <c r="J4062" s="15">
        <f>C4059+F4059+G4059-I4059</f>
        <v/>
      </c>
      <c r="K4062" s="15" t="n"/>
      <c r="L4062" s="15">
        <f>K4059*Setup!$B$6</f>
        <v/>
      </c>
      <c r="M4062" s="15">
        <f>J4059-L4059</f>
        <v/>
      </c>
      <c r="N4062" s="21" t="n"/>
    </row>
    <row r="4063">
      <c r="A4063" s="295" t="n"/>
      <c r="B4063" s="14" t="n"/>
      <c r="C4063" s="15" t="n"/>
      <c r="D4063" s="15" t="n"/>
      <c r="E4063" s="15">
        <f>D4060*Setup!$B$5</f>
        <v/>
      </c>
      <c r="F4063" s="15">
        <f>D4060-E4060</f>
        <v/>
      </c>
      <c r="G4063" s="15" t="n"/>
      <c r="H4063" s="15" t="n"/>
      <c r="I4063" s="15" t="n"/>
      <c r="J4063" s="15">
        <f>C4060+F4060+G4060-I4060</f>
        <v/>
      </c>
      <c r="K4063" s="15" t="n"/>
      <c r="L4063" s="15">
        <f>K4060*Setup!$B$6</f>
        <v/>
      </c>
      <c r="M4063" s="15">
        <f>J4060-L4060</f>
        <v/>
      </c>
      <c r="N4063" s="21" t="n"/>
    </row>
    <row r="4064">
      <c r="A4064" s="295" t="n"/>
      <c r="B4064" s="14" t="n"/>
      <c r="C4064" s="15" t="n"/>
      <c r="D4064" s="15" t="n"/>
      <c r="E4064" s="15">
        <f>D4061*Setup!$B$5</f>
        <v/>
      </c>
      <c r="F4064" s="15">
        <f>D4061-E4061</f>
        <v/>
      </c>
      <c r="G4064" s="15" t="n"/>
      <c r="H4064" s="15" t="n"/>
      <c r="I4064" s="15" t="n"/>
      <c r="J4064" s="15">
        <f>C4061+F4061+G4061-I4061</f>
        <v/>
      </c>
      <c r="K4064" s="15" t="n"/>
      <c r="L4064" s="15">
        <f>K4061*Setup!$B$6</f>
        <v/>
      </c>
      <c r="M4064" s="15">
        <f>J4061-L4061</f>
        <v/>
      </c>
      <c r="N4064" s="21" t="n"/>
    </row>
    <row r="4065">
      <c r="A4065" s="295" t="n"/>
      <c r="B4065" s="14" t="n"/>
      <c r="C4065" s="15" t="n"/>
      <c r="D4065" s="15" t="n"/>
      <c r="E4065" s="15">
        <f>D4062*Setup!$B$5</f>
        <v/>
      </c>
      <c r="F4065" s="15">
        <f>D4062-E4062</f>
        <v/>
      </c>
      <c r="G4065" s="15" t="n"/>
      <c r="H4065" s="15" t="n"/>
      <c r="I4065" s="15" t="n"/>
      <c r="J4065" s="15">
        <f>C4062+F4062+G4062-I4062</f>
        <v/>
      </c>
      <c r="K4065" s="15" t="n"/>
      <c r="L4065" s="15">
        <f>K4062*Setup!$B$6</f>
        <v/>
      </c>
      <c r="M4065" s="15">
        <f>J4062-L4062</f>
        <v/>
      </c>
      <c r="N4065" s="21" t="n"/>
    </row>
    <row r="4066">
      <c r="A4066" s="295" t="n"/>
      <c r="B4066" s="14" t="n"/>
      <c r="C4066" s="15" t="n"/>
      <c r="D4066" s="15" t="n"/>
      <c r="E4066" s="15">
        <f>D4063*Setup!$B$5</f>
        <v/>
      </c>
      <c r="F4066" s="15">
        <f>D4063-E4063</f>
        <v/>
      </c>
      <c r="G4066" s="15" t="n"/>
      <c r="H4066" s="15" t="n"/>
      <c r="I4066" s="15" t="n"/>
      <c r="J4066" s="15">
        <f>C4063+F4063+G4063-I4063</f>
        <v/>
      </c>
      <c r="K4066" s="15" t="n"/>
      <c r="L4066" s="15">
        <f>K4063*Setup!$B$6</f>
        <v/>
      </c>
      <c r="M4066" s="15">
        <f>J4063-L4063</f>
        <v/>
      </c>
      <c r="N4066" s="21" t="n"/>
    </row>
    <row r="4067">
      <c r="A4067" s="295" t="n"/>
      <c r="B4067" s="14" t="n"/>
      <c r="C4067" s="15" t="n"/>
      <c r="D4067" s="15" t="n"/>
      <c r="E4067" s="15">
        <f>D4064*Setup!$B$5</f>
        <v/>
      </c>
      <c r="F4067" s="15">
        <f>D4064-E4064</f>
        <v/>
      </c>
      <c r="G4067" s="15" t="n"/>
      <c r="H4067" s="15" t="n"/>
      <c r="I4067" s="15" t="n"/>
      <c r="J4067" s="15">
        <f>C4064+F4064+G4064-I4064</f>
        <v/>
      </c>
      <c r="K4067" s="15" t="n"/>
      <c r="L4067" s="15">
        <f>K4064*Setup!$B$6</f>
        <v/>
      </c>
      <c r="M4067" s="15">
        <f>J4064-L4064</f>
        <v/>
      </c>
      <c r="N4067" s="21" t="n"/>
    </row>
    <row r="4068">
      <c r="A4068" s="295" t="n"/>
      <c r="B4068" s="14" t="n"/>
      <c r="C4068" s="15" t="n"/>
      <c r="D4068" s="15" t="n"/>
      <c r="E4068" s="15">
        <f>D4065*Setup!$B$5</f>
        <v/>
      </c>
      <c r="F4068" s="15">
        <f>D4065-E4065</f>
        <v/>
      </c>
      <c r="G4068" s="15" t="n"/>
      <c r="H4068" s="15" t="n"/>
      <c r="I4068" s="15" t="n"/>
      <c r="J4068" s="15">
        <f>C4065+F4065+G4065-I4065</f>
        <v/>
      </c>
      <c r="K4068" s="15" t="n"/>
      <c r="L4068" s="15">
        <f>K4065*Setup!$B$6</f>
        <v/>
      </c>
      <c r="M4068" s="15">
        <f>J4065-L4065</f>
        <v/>
      </c>
      <c r="N4068" s="21" t="n"/>
    </row>
    <row r="4069">
      <c r="A4069" s="295" t="n"/>
      <c r="B4069" s="14" t="n"/>
      <c r="C4069" s="15" t="n"/>
      <c r="D4069" s="15" t="n"/>
      <c r="E4069" s="15">
        <f>D4066*Setup!$B$5</f>
        <v/>
      </c>
      <c r="F4069" s="15">
        <f>D4066-E4066</f>
        <v/>
      </c>
      <c r="G4069" s="15" t="n"/>
      <c r="H4069" s="15" t="n"/>
      <c r="I4069" s="15" t="n"/>
      <c r="J4069" s="15">
        <f>C4066+F4066+G4066-I4066</f>
        <v/>
      </c>
      <c r="K4069" s="15" t="n"/>
      <c r="L4069" s="15">
        <f>K4066*Setup!$B$6</f>
        <v/>
      </c>
      <c r="M4069" s="15">
        <f>J4066-L4066</f>
        <v/>
      </c>
      <c r="N4069" s="21" t="n"/>
    </row>
    <row r="4070">
      <c r="A4070" s="295" t="n"/>
      <c r="B4070" s="14" t="n"/>
      <c r="C4070" s="15" t="n"/>
      <c r="D4070" s="15" t="n"/>
      <c r="E4070" s="15">
        <f>D4067*Setup!$B$5</f>
        <v/>
      </c>
      <c r="F4070" s="15">
        <f>D4067-E4067</f>
        <v/>
      </c>
      <c r="G4070" s="15" t="n"/>
      <c r="H4070" s="15" t="n"/>
      <c r="I4070" s="15" t="n"/>
      <c r="J4070" s="15">
        <f>C4067+F4067+G4067-I4067</f>
        <v/>
      </c>
      <c r="K4070" s="15" t="n"/>
      <c r="L4070" s="15">
        <f>K4067*Setup!$B$6</f>
        <v/>
      </c>
      <c r="M4070" s="15">
        <f>J4067-L4067</f>
        <v/>
      </c>
      <c r="N4070" s="21" t="n"/>
    </row>
    <row r="4071">
      <c r="A4071" s="295" t="n"/>
      <c r="B4071" s="14" t="n"/>
      <c r="C4071" s="15" t="n"/>
      <c r="D4071" s="15" t="n"/>
      <c r="E4071" s="15">
        <f>D4068*Setup!$B$5</f>
        <v/>
      </c>
      <c r="F4071" s="15">
        <f>D4068-E4068</f>
        <v/>
      </c>
      <c r="G4071" s="15" t="n"/>
      <c r="H4071" s="15" t="n"/>
      <c r="I4071" s="15" t="n"/>
      <c r="J4071" s="15">
        <f>C4068+F4068+G4068-I4068</f>
        <v/>
      </c>
      <c r="K4071" s="15" t="n"/>
      <c r="L4071" s="15">
        <f>K4068*Setup!$B$6</f>
        <v/>
      </c>
      <c r="M4071" s="15">
        <f>J4068-L4068</f>
        <v/>
      </c>
      <c r="N4071" s="21" t="n"/>
    </row>
    <row r="4072">
      <c r="A4072" s="295" t="n"/>
      <c r="B4072" s="14" t="n"/>
      <c r="C4072" s="15" t="n"/>
      <c r="D4072" s="15" t="n"/>
      <c r="E4072" s="15">
        <f>D4069*Setup!$B$5</f>
        <v/>
      </c>
      <c r="F4072" s="15">
        <f>D4069-E4069</f>
        <v/>
      </c>
      <c r="G4072" s="15" t="n"/>
      <c r="H4072" s="15" t="n"/>
      <c r="I4072" s="15" t="n"/>
      <c r="J4072" s="15">
        <f>C4069+F4069+G4069-I4069</f>
        <v/>
      </c>
      <c r="K4072" s="15" t="n"/>
      <c r="L4072" s="15">
        <f>K4069*Setup!$B$6</f>
        <v/>
      </c>
      <c r="M4072" s="15">
        <f>J4069-L4069</f>
        <v/>
      </c>
      <c r="N4072" s="21" t="n"/>
    </row>
    <row r="4073">
      <c r="A4073" s="295" t="n"/>
      <c r="B4073" s="14" t="n"/>
      <c r="C4073" s="15" t="n"/>
      <c r="D4073" s="15" t="n"/>
      <c r="E4073" s="15">
        <f>D4070*Setup!$B$5</f>
        <v/>
      </c>
      <c r="F4073" s="15">
        <f>D4070-E4070</f>
        <v/>
      </c>
      <c r="G4073" s="15" t="n"/>
      <c r="H4073" s="15" t="n"/>
      <c r="I4073" s="15" t="n"/>
      <c r="J4073" s="15">
        <f>C4070+F4070+G4070-I4070</f>
        <v/>
      </c>
      <c r="K4073" s="15" t="n"/>
      <c r="L4073" s="15">
        <f>K4070*Setup!$B$6</f>
        <v/>
      </c>
      <c r="M4073" s="15">
        <f>J4070-L4070</f>
        <v/>
      </c>
      <c r="N4073" s="21" t="n"/>
    </row>
    <row r="4074">
      <c r="A4074" s="295" t="n"/>
      <c r="B4074" s="14" t="n"/>
      <c r="C4074" s="15" t="n"/>
      <c r="D4074" s="15" t="n"/>
      <c r="E4074" s="15">
        <f>D4071*Setup!$B$5</f>
        <v/>
      </c>
      <c r="F4074" s="15">
        <f>D4071-E4071</f>
        <v/>
      </c>
      <c r="G4074" s="15" t="n"/>
      <c r="H4074" s="15" t="n"/>
      <c r="I4074" s="15" t="n"/>
      <c r="J4074" s="15">
        <f>C4071+F4071+G4071-I4071</f>
        <v/>
      </c>
      <c r="K4074" s="15" t="n"/>
      <c r="L4074" s="15">
        <f>K4071*Setup!$B$6</f>
        <v/>
      </c>
      <c r="M4074" s="15">
        <f>J4071-L4071</f>
        <v/>
      </c>
      <c r="N4074" s="21" t="n"/>
    </row>
    <row r="4075">
      <c r="A4075" s="295" t="n"/>
      <c r="B4075" s="14" t="n"/>
      <c r="C4075" s="15" t="n"/>
      <c r="D4075" s="15" t="n"/>
      <c r="E4075" s="15">
        <f>D4072*Setup!$B$5</f>
        <v/>
      </c>
      <c r="F4075" s="15">
        <f>D4072-E4072</f>
        <v/>
      </c>
      <c r="G4075" s="15" t="n"/>
      <c r="H4075" s="15" t="n"/>
      <c r="I4075" s="15" t="n"/>
      <c r="J4075" s="15">
        <f>C4072+F4072+G4072-I4072</f>
        <v/>
      </c>
      <c r="K4075" s="15" t="n"/>
      <c r="L4075" s="15">
        <f>K4072*Setup!$B$6</f>
        <v/>
      </c>
      <c r="M4075" s="15">
        <f>J4072-L4072</f>
        <v/>
      </c>
      <c r="N4075" s="21" t="n"/>
    </row>
    <row r="4076">
      <c r="A4076" s="295" t="n"/>
      <c r="B4076" s="14" t="n"/>
      <c r="C4076" s="15" t="n"/>
      <c r="D4076" s="15" t="n"/>
      <c r="E4076" s="15">
        <f>D4073*Setup!$B$5</f>
        <v/>
      </c>
      <c r="F4076" s="15">
        <f>D4073-E4073</f>
        <v/>
      </c>
      <c r="G4076" s="15" t="n"/>
      <c r="H4076" s="15" t="n"/>
      <c r="I4076" s="15" t="n"/>
      <c r="J4076" s="15">
        <f>C4073+F4073+G4073-I4073</f>
        <v/>
      </c>
      <c r="K4076" s="15" t="n"/>
      <c r="L4076" s="15">
        <f>K4073*Setup!$B$6</f>
        <v/>
      </c>
      <c r="M4076" s="15">
        <f>J4073-L4073</f>
        <v/>
      </c>
      <c r="N4076" s="21" t="n"/>
    </row>
    <row r="4077">
      <c r="A4077" s="295" t="n"/>
      <c r="B4077" s="14" t="n"/>
      <c r="C4077" s="15" t="n"/>
      <c r="D4077" s="15" t="n"/>
      <c r="E4077" s="15">
        <f>D4074*Setup!$B$5</f>
        <v/>
      </c>
      <c r="F4077" s="15">
        <f>D4074-E4074</f>
        <v/>
      </c>
      <c r="G4077" s="15" t="n"/>
      <c r="H4077" s="15" t="n"/>
      <c r="I4077" s="15" t="n"/>
      <c r="J4077" s="15">
        <f>C4074+F4074+G4074-I4074</f>
        <v/>
      </c>
      <c r="K4077" s="15" t="n"/>
      <c r="L4077" s="15">
        <f>K4074*Setup!$B$6</f>
        <v/>
      </c>
      <c r="M4077" s="15">
        <f>J4074-L4074</f>
        <v/>
      </c>
      <c r="N4077" s="21" t="n"/>
    </row>
    <row r="4078">
      <c r="A4078" s="295" t="n"/>
      <c r="B4078" s="14" t="n"/>
      <c r="C4078" s="15" t="n"/>
      <c r="D4078" s="15" t="n"/>
      <c r="E4078" s="15">
        <f>D4075*Setup!$B$5</f>
        <v/>
      </c>
      <c r="F4078" s="15">
        <f>D4075-E4075</f>
        <v/>
      </c>
      <c r="G4078" s="15" t="n"/>
      <c r="H4078" s="15" t="n"/>
      <c r="I4078" s="15" t="n"/>
      <c r="J4078" s="15">
        <f>C4075+F4075+G4075-I4075</f>
        <v/>
      </c>
      <c r="K4078" s="15" t="n"/>
      <c r="L4078" s="15">
        <f>K4075*Setup!$B$6</f>
        <v/>
      </c>
      <c r="M4078" s="15">
        <f>J4075-L4075</f>
        <v/>
      </c>
      <c r="N4078" s="21" t="n"/>
    </row>
    <row r="4079">
      <c r="A4079" s="295" t="n"/>
      <c r="B4079" s="14" t="n"/>
      <c r="C4079" s="15" t="n"/>
      <c r="D4079" s="15" t="n"/>
      <c r="E4079" s="15">
        <f>D4076*Setup!$B$5</f>
        <v/>
      </c>
      <c r="F4079" s="15">
        <f>D4076-E4076</f>
        <v/>
      </c>
      <c r="G4079" s="15" t="n"/>
      <c r="H4079" s="15" t="n"/>
      <c r="I4079" s="15" t="n"/>
      <c r="J4079" s="15">
        <f>C4076+F4076+G4076-I4076</f>
        <v/>
      </c>
      <c r="K4079" s="15" t="n"/>
      <c r="L4079" s="15">
        <f>K4076*Setup!$B$6</f>
        <v/>
      </c>
      <c r="M4079" s="15">
        <f>J4076-L4076</f>
        <v/>
      </c>
      <c r="N4079" s="21" t="n"/>
    </row>
    <row r="4080">
      <c r="A4080" s="295" t="n"/>
      <c r="B4080" s="14" t="n"/>
      <c r="C4080" s="15" t="n"/>
      <c r="D4080" s="15" t="n"/>
      <c r="E4080" s="15">
        <f>D4077*Setup!$B$5</f>
        <v/>
      </c>
      <c r="F4080" s="15">
        <f>D4077-E4077</f>
        <v/>
      </c>
      <c r="G4080" s="15" t="n"/>
      <c r="H4080" s="15" t="n"/>
      <c r="I4080" s="15" t="n"/>
      <c r="J4080" s="15">
        <f>C4077+F4077+G4077-I4077</f>
        <v/>
      </c>
      <c r="K4080" s="15" t="n"/>
      <c r="L4080" s="15">
        <f>K4077*Setup!$B$6</f>
        <v/>
      </c>
      <c r="M4080" s="15">
        <f>J4077-L4077</f>
        <v/>
      </c>
      <c r="N4080" s="21" t="n"/>
    </row>
    <row r="4081">
      <c r="A4081" s="295" t="n"/>
      <c r="B4081" s="14" t="n"/>
      <c r="C4081" s="15" t="n"/>
      <c r="D4081" s="15" t="n"/>
      <c r="E4081" s="15">
        <f>D4078*Setup!$B$5</f>
        <v/>
      </c>
      <c r="F4081" s="15">
        <f>D4078-E4078</f>
        <v/>
      </c>
      <c r="G4081" s="15" t="n"/>
      <c r="H4081" s="15" t="n"/>
      <c r="I4081" s="15" t="n"/>
      <c r="J4081" s="15">
        <f>C4078+F4078+G4078-I4078</f>
        <v/>
      </c>
      <c r="K4081" s="15" t="n"/>
      <c r="L4081" s="15">
        <f>K4078*Setup!$B$6</f>
        <v/>
      </c>
      <c r="M4081" s="15">
        <f>J4078-L4078</f>
        <v/>
      </c>
      <c r="N4081" s="21" t="n"/>
    </row>
    <row r="4082">
      <c r="A4082" s="295" t="n"/>
      <c r="B4082" s="14" t="n"/>
      <c r="C4082" s="15" t="n"/>
      <c r="D4082" s="15" t="n"/>
      <c r="E4082" s="15">
        <f>D4079*Setup!$B$5</f>
        <v/>
      </c>
      <c r="F4082" s="15">
        <f>D4079-E4079</f>
        <v/>
      </c>
      <c r="G4082" s="15" t="n"/>
      <c r="H4082" s="15" t="n"/>
      <c r="I4082" s="15" t="n"/>
      <c r="J4082" s="15">
        <f>C4079+F4079+G4079-I4079</f>
        <v/>
      </c>
      <c r="K4082" s="15" t="n"/>
      <c r="L4082" s="15">
        <f>K4079*Setup!$B$6</f>
        <v/>
      </c>
      <c r="M4082" s="15">
        <f>J4079-L4079</f>
        <v/>
      </c>
      <c r="N4082" s="21" t="n"/>
    </row>
    <row r="4083">
      <c r="A4083" s="295" t="n"/>
      <c r="B4083" s="14" t="n"/>
      <c r="C4083" s="15" t="n"/>
      <c r="D4083" s="15" t="n"/>
      <c r="E4083" s="15">
        <f>D4080*Setup!$B$5</f>
        <v/>
      </c>
      <c r="F4083" s="15">
        <f>D4080-E4080</f>
        <v/>
      </c>
      <c r="G4083" s="15" t="n"/>
      <c r="H4083" s="15" t="n"/>
      <c r="I4083" s="15" t="n"/>
      <c r="J4083" s="15">
        <f>C4080+F4080+G4080-I4080</f>
        <v/>
      </c>
      <c r="K4083" s="15" t="n"/>
      <c r="L4083" s="15">
        <f>K4080*Setup!$B$6</f>
        <v/>
      </c>
      <c r="M4083" s="15">
        <f>J4080-L4080</f>
        <v/>
      </c>
      <c r="N4083" s="21" t="n"/>
    </row>
    <row r="4084">
      <c r="A4084" s="295" t="n"/>
      <c r="B4084" s="14" t="n"/>
      <c r="C4084" s="15" t="n"/>
      <c r="D4084" s="15" t="n"/>
      <c r="E4084" s="15">
        <f>D4081*Setup!$B$5</f>
        <v/>
      </c>
      <c r="F4084" s="15">
        <f>D4081-E4081</f>
        <v/>
      </c>
      <c r="G4084" s="15" t="n"/>
      <c r="H4084" s="15" t="n"/>
      <c r="I4084" s="15" t="n"/>
      <c r="J4084" s="15">
        <f>C4081+F4081+G4081-I4081</f>
        <v/>
      </c>
      <c r="K4084" s="15" t="n"/>
      <c r="L4084" s="15">
        <f>K4081*Setup!$B$6</f>
        <v/>
      </c>
      <c r="M4084" s="15">
        <f>J4081-L4081</f>
        <v/>
      </c>
      <c r="N4084" s="21" t="n"/>
    </row>
    <row r="4085">
      <c r="A4085" s="295" t="n"/>
      <c r="B4085" s="14" t="n"/>
      <c r="C4085" s="15" t="n"/>
      <c r="D4085" s="15" t="n"/>
      <c r="E4085" s="15">
        <f>D4082*Setup!$B$5</f>
        <v/>
      </c>
      <c r="F4085" s="15">
        <f>D4082-E4082</f>
        <v/>
      </c>
      <c r="G4085" s="15" t="n"/>
      <c r="H4085" s="15" t="n"/>
      <c r="I4085" s="15" t="n"/>
      <c r="J4085" s="15">
        <f>C4082+F4082+G4082-I4082</f>
        <v/>
      </c>
      <c r="K4085" s="15" t="n"/>
      <c r="L4085" s="15">
        <f>K4082*Setup!$B$6</f>
        <v/>
      </c>
      <c r="M4085" s="15">
        <f>J4082-L4082</f>
        <v/>
      </c>
      <c r="N4085" s="21" t="n"/>
    </row>
    <row r="4086">
      <c r="A4086" s="295" t="n"/>
      <c r="B4086" s="14" t="n"/>
      <c r="C4086" s="15" t="n"/>
      <c r="D4086" s="15" t="n"/>
      <c r="E4086" s="15">
        <f>D4083*Setup!$B$5</f>
        <v/>
      </c>
      <c r="F4086" s="15">
        <f>D4083-E4083</f>
        <v/>
      </c>
      <c r="G4086" s="15" t="n"/>
      <c r="H4086" s="15" t="n"/>
      <c r="I4086" s="15" t="n"/>
      <c r="J4086" s="15">
        <f>C4083+F4083+G4083-I4083</f>
        <v/>
      </c>
      <c r="K4086" s="15" t="n"/>
      <c r="L4086" s="15">
        <f>K4083*Setup!$B$6</f>
        <v/>
      </c>
      <c r="M4086" s="15">
        <f>J4083-L4083</f>
        <v/>
      </c>
      <c r="N4086" s="21" t="n"/>
    </row>
    <row r="4087">
      <c r="A4087" s="295" t="n"/>
      <c r="B4087" s="14" t="n"/>
      <c r="C4087" s="15" t="n"/>
      <c r="D4087" s="15" t="n"/>
      <c r="E4087" s="15">
        <f>D4084*Setup!$B$5</f>
        <v/>
      </c>
      <c r="F4087" s="15">
        <f>D4084-E4084</f>
        <v/>
      </c>
      <c r="G4087" s="15" t="n"/>
      <c r="H4087" s="15" t="n"/>
      <c r="I4087" s="15" t="n"/>
      <c r="J4087" s="15">
        <f>C4084+F4084+G4084-I4084</f>
        <v/>
      </c>
      <c r="K4087" s="15" t="n"/>
      <c r="L4087" s="15">
        <f>K4084*Setup!$B$6</f>
        <v/>
      </c>
      <c r="M4087" s="15">
        <f>J4084-L4084</f>
        <v/>
      </c>
      <c r="N4087" s="21" t="n"/>
    </row>
    <row r="4088">
      <c r="A4088" s="295" t="n"/>
      <c r="B4088" s="14" t="n"/>
      <c r="C4088" s="15" t="n"/>
      <c r="D4088" s="15" t="n"/>
      <c r="E4088" s="15">
        <f>D4085*Setup!$B$5</f>
        <v/>
      </c>
      <c r="F4088" s="15">
        <f>D4085-E4085</f>
        <v/>
      </c>
      <c r="G4088" s="15" t="n"/>
      <c r="H4088" s="15" t="n"/>
      <c r="I4088" s="15" t="n"/>
      <c r="J4088" s="15">
        <f>C4085+F4085+G4085-I4085</f>
        <v/>
      </c>
      <c r="K4088" s="15" t="n"/>
      <c r="L4088" s="15">
        <f>K4085*Setup!$B$6</f>
        <v/>
      </c>
      <c r="M4088" s="15">
        <f>J4085-L4085</f>
        <v/>
      </c>
      <c r="N4088" s="21" t="n"/>
    </row>
    <row r="4089">
      <c r="A4089" s="295" t="n"/>
      <c r="B4089" s="14" t="n"/>
      <c r="C4089" s="15" t="n"/>
      <c r="D4089" s="15" t="n"/>
      <c r="E4089" s="15">
        <f>D4086*Setup!$B$5</f>
        <v/>
      </c>
      <c r="F4089" s="15">
        <f>D4086-E4086</f>
        <v/>
      </c>
      <c r="G4089" s="15" t="n"/>
      <c r="H4089" s="15" t="n"/>
      <c r="I4089" s="15" t="n"/>
      <c r="J4089" s="15">
        <f>C4086+F4086+G4086-I4086</f>
        <v/>
      </c>
      <c r="K4089" s="15" t="n"/>
      <c r="L4089" s="15">
        <f>K4086*Setup!$B$6</f>
        <v/>
      </c>
      <c r="M4089" s="15">
        <f>J4086-L4086</f>
        <v/>
      </c>
      <c r="N4089" s="21" t="n"/>
    </row>
    <row r="4090">
      <c r="A4090" s="295" t="n"/>
      <c r="B4090" s="14" t="n"/>
      <c r="C4090" s="15" t="n"/>
      <c r="D4090" s="15" t="n"/>
      <c r="E4090" s="15">
        <f>D4087*Setup!$B$5</f>
        <v/>
      </c>
      <c r="F4090" s="15">
        <f>D4087-E4087</f>
        <v/>
      </c>
      <c r="G4090" s="15" t="n"/>
      <c r="H4090" s="15" t="n"/>
      <c r="I4090" s="15" t="n"/>
      <c r="J4090" s="15">
        <f>C4087+F4087+G4087-I4087</f>
        <v/>
      </c>
      <c r="K4090" s="15" t="n"/>
      <c r="L4090" s="15">
        <f>K4087*Setup!$B$6</f>
        <v/>
      </c>
      <c r="M4090" s="15">
        <f>J4087-L4087</f>
        <v/>
      </c>
      <c r="N4090" s="21" t="n"/>
    </row>
    <row r="4091">
      <c r="A4091" s="295" t="n"/>
      <c r="B4091" s="14" t="n"/>
      <c r="C4091" s="15" t="n"/>
      <c r="D4091" s="15" t="n"/>
      <c r="E4091" s="15">
        <f>D4088*Setup!$B$5</f>
        <v/>
      </c>
      <c r="F4091" s="15">
        <f>D4088-E4088</f>
        <v/>
      </c>
      <c r="G4091" s="15" t="n"/>
      <c r="H4091" s="15" t="n"/>
      <c r="I4091" s="15" t="n"/>
      <c r="J4091" s="15">
        <f>C4088+F4088+G4088-I4088</f>
        <v/>
      </c>
      <c r="K4091" s="15" t="n"/>
      <c r="L4091" s="15">
        <f>K4088*Setup!$B$6</f>
        <v/>
      </c>
      <c r="M4091" s="15">
        <f>J4088-L4088</f>
        <v/>
      </c>
      <c r="N4091" s="21" t="n"/>
    </row>
    <row r="4092">
      <c r="A4092" s="295" t="n"/>
      <c r="B4092" s="14" t="n"/>
      <c r="C4092" s="15" t="n"/>
      <c r="D4092" s="15" t="n"/>
      <c r="E4092" s="15">
        <f>D4089*Setup!$B$5</f>
        <v/>
      </c>
      <c r="F4092" s="15">
        <f>D4089-E4089</f>
        <v/>
      </c>
      <c r="G4092" s="15" t="n"/>
      <c r="H4092" s="15" t="n"/>
      <c r="I4092" s="15" t="n"/>
      <c r="J4092" s="15">
        <f>C4089+F4089+G4089-I4089</f>
        <v/>
      </c>
      <c r="K4092" s="15" t="n"/>
      <c r="L4092" s="15">
        <f>K4089*Setup!$B$6</f>
        <v/>
      </c>
      <c r="M4092" s="15">
        <f>J4089-L4089</f>
        <v/>
      </c>
      <c r="N4092" s="21" t="n"/>
    </row>
    <row r="4093">
      <c r="A4093" s="295" t="n"/>
      <c r="B4093" s="14" t="n"/>
      <c r="C4093" s="15" t="n"/>
      <c r="D4093" s="15" t="n"/>
      <c r="E4093" s="15">
        <f>D4090*Setup!$B$5</f>
        <v/>
      </c>
      <c r="F4093" s="15">
        <f>D4090-E4090</f>
        <v/>
      </c>
      <c r="G4093" s="15" t="n"/>
      <c r="H4093" s="15" t="n"/>
      <c r="I4093" s="15" t="n"/>
      <c r="J4093" s="15">
        <f>C4090+F4090+G4090-I4090</f>
        <v/>
      </c>
      <c r="K4093" s="15" t="n"/>
      <c r="L4093" s="15">
        <f>K4090*Setup!$B$6</f>
        <v/>
      </c>
      <c r="M4093" s="15">
        <f>J4090-L4090</f>
        <v/>
      </c>
      <c r="N4093" s="21" t="n"/>
    </row>
    <row r="4094">
      <c r="A4094" s="295" t="n"/>
      <c r="B4094" s="14" t="n"/>
      <c r="C4094" s="15" t="n"/>
      <c r="D4094" s="15" t="n"/>
      <c r="E4094" s="15">
        <f>D4091*Setup!$B$5</f>
        <v/>
      </c>
      <c r="F4094" s="15">
        <f>D4091-E4091</f>
        <v/>
      </c>
      <c r="G4094" s="15" t="n"/>
      <c r="H4094" s="15" t="n"/>
      <c r="I4094" s="15" t="n"/>
      <c r="J4094" s="15">
        <f>C4091+F4091+G4091-I4091</f>
        <v/>
      </c>
      <c r="K4094" s="15" t="n"/>
      <c r="L4094" s="15">
        <f>K4091*Setup!$B$6</f>
        <v/>
      </c>
      <c r="M4094" s="15">
        <f>J4091-L4091</f>
        <v/>
      </c>
      <c r="N4094" s="21" t="n"/>
    </row>
    <row r="4095">
      <c r="A4095" s="295" t="n"/>
      <c r="B4095" s="14" t="n"/>
      <c r="C4095" s="15" t="n"/>
      <c r="D4095" s="15" t="n"/>
      <c r="E4095" s="15">
        <f>D4092*Setup!$B$5</f>
        <v/>
      </c>
      <c r="F4095" s="15">
        <f>D4092-E4092</f>
        <v/>
      </c>
      <c r="G4095" s="15" t="n"/>
      <c r="H4095" s="15" t="n"/>
      <c r="I4095" s="15" t="n"/>
      <c r="J4095" s="15">
        <f>C4092+F4092+G4092-I4092</f>
        <v/>
      </c>
      <c r="K4095" s="15" t="n"/>
      <c r="L4095" s="15">
        <f>K4092*Setup!$B$6</f>
        <v/>
      </c>
      <c r="M4095" s="15">
        <f>J4092-L4092</f>
        <v/>
      </c>
      <c r="N4095" s="21" t="n"/>
    </row>
    <row r="4096">
      <c r="A4096" s="295" t="n"/>
      <c r="B4096" s="14" t="n"/>
      <c r="C4096" s="15" t="n"/>
      <c r="D4096" s="15" t="n"/>
      <c r="E4096" s="15">
        <f>D4093*Setup!$B$5</f>
        <v/>
      </c>
      <c r="F4096" s="15">
        <f>D4093-E4093</f>
        <v/>
      </c>
      <c r="G4096" s="15" t="n"/>
      <c r="H4096" s="15" t="n"/>
      <c r="I4096" s="15" t="n"/>
      <c r="J4096" s="15">
        <f>C4093+F4093+G4093-I4093</f>
        <v/>
      </c>
      <c r="K4096" s="15" t="n"/>
      <c r="L4096" s="15">
        <f>K4093*Setup!$B$6</f>
        <v/>
      </c>
      <c r="M4096" s="15">
        <f>J4093-L4093</f>
        <v/>
      </c>
      <c r="N4096" s="21" t="n"/>
    </row>
    <row r="4097">
      <c r="A4097" s="295" t="n"/>
      <c r="B4097" s="14" t="n"/>
      <c r="C4097" s="15" t="n"/>
      <c r="D4097" s="15" t="n"/>
      <c r="E4097" s="15">
        <f>D4094*Setup!$B$5</f>
        <v/>
      </c>
      <c r="F4097" s="15">
        <f>D4094-E4094</f>
        <v/>
      </c>
      <c r="G4097" s="15" t="n"/>
      <c r="H4097" s="15" t="n"/>
      <c r="I4097" s="15" t="n"/>
      <c r="J4097" s="15">
        <f>C4094+F4094+G4094-I4094</f>
        <v/>
      </c>
      <c r="K4097" s="15" t="n"/>
      <c r="L4097" s="15">
        <f>K4094*Setup!$B$6</f>
        <v/>
      </c>
      <c r="M4097" s="15">
        <f>J4094-L4094</f>
        <v/>
      </c>
      <c r="N4097" s="21" t="n"/>
    </row>
    <row r="4098">
      <c r="A4098" s="295" t="n"/>
      <c r="B4098" s="14" t="n"/>
      <c r="C4098" s="15" t="n"/>
      <c r="D4098" s="15" t="n"/>
      <c r="E4098" s="15">
        <f>D4095*Setup!$B$5</f>
        <v/>
      </c>
      <c r="F4098" s="15">
        <f>D4095-E4095</f>
        <v/>
      </c>
      <c r="G4098" s="15" t="n"/>
      <c r="H4098" s="15" t="n"/>
      <c r="I4098" s="15" t="n"/>
      <c r="J4098" s="15">
        <f>C4095+F4095+G4095-I4095</f>
        <v/>
      </c>
      <c r="K4098" s="15" t="n"/>
      <c r="L4098" s="15">
        <f>K4095*Setup!$B$6</f>
        <v/>
      </c>
      <c r="M4098" s="15">
        <f>J4095-L4095</f>
        <v/>
      </c>
      <c r="N4098" s="21" t="n"/>
    </row>
    <row r="4099">
      <c r="A4099" s="295" t="n"/>
      <c r="B4099" s="14" t="n"/>
      <c r="C4099" s="15" t="n"/>
      <c r="D4099" s="15" t="n"/>
      <c r="E4099" s="15">
        <f>D4096*Setup!$B$5</f>
        <v/>
      </c>
      <c r="F4099" s="15">
        <f>D4096-E4096</f>
        <v/>
      </c>
      <c r="G4099" s="15" t="n"/>
      <c r="H4099" s="15" t="n"/>
      <c r="I4099" s="15" t="n"/>
      <c r="J4099" s="15">
        <f>C4096+F4096+G4096-I4096</f>
        <v/>
      </c>
      <c r="K4099" s="15" t="n"/>
      <c r="L4099" s="15">
        <f>K4096*Setup!$B$6</f>
        <v/>
      </c>
      <c r="M4099" s="15">
        <f>J4096-L4096</f>
        <v/>
      </c>
      <c r="N4099" s="21" t="n"/>
    </row>
    <row r="4100">
      <c r="A4100" s="295" t="n"/>
      <c r="B4100" s="14" t="n"/>
      <c r="C4100" s="15" t="n"/>
      <c r="D4100" s="15" t="n"/>
      <c r="E4100" s="15">
        <f>D4097*Setup!$B$5</f>
        <v/>
      </c>
      <c r="F4100" s="15">
        <f>D4097-E4097</f>
        <v/>
      </c>
      <c r="G4100" s="15" t="n"/>
      <c r="H4100" s="15" t="n"/>
      <c r="I4100" s="15" t="n"/>
      <c r="J4100" s="15">
        <f>C4097+F4097+G4097-I4097</f>
        <v/>
      </c>
      <c r="K4100" s="15" t="n"/>
      <c r="L4100" s="15">
        <f>K4097*Setup!$B$6</f>
        <v/>
      </c>
      <c r="M4100" s="15">
        <f>J4097-L4097</f>
        <v/>
      </c>
      <c r="N4100" s="21" t="n"/>
    </row>
    <row r="4101">
      <c r="A4101" s="295" t="n"/>
      <c r="B4101" s="14" t="n"/>
      <c r="C4101" s="15" t="n"/>
      <c r="D4101" s="15" t="n"/>
      <c r="E4101" s="15">
        <f>D4098*Setup!$B$5</f>
        <v/>
      </c>
      <c r="F4101" s="15">
        <f>D4098-E4098</f>
        <v/>
      </c>
      <c r="G4101" s="15" t="n"/>
      <c r="H4101" s="15" t="n"/>
      <c r="I4101" s="15" t="n"/>
      <c r="J4101" s="15">
        <f>C4098+F4098+G4098-I4098</f>
        <v/>
      </c>
      <c r="K4101" s="15" t="n"/>
      <c r="L4101" s="15">
        <f>K4098*Setup!$B$6</f>
        <v/>
      </c>
      <c r="M4101" s="15">
        <f>J4098-L4098</f>
        <v/>
      </c>
      <c r="N4101" s="21" t="n"/>
    </row>
    <row r="4102">
      <c r="A4102" s="295" t="n"/>
      <c r="B4102" s="14" t="n"/>
      <c r="C4102" s="15" t="n"/>
      <c r="D4102" s="15" t="n"/>
      <c r="E4102" s="15">
        <f>D4099*Setup!$B$5</f>
        <v/>
      </c>
      <c r="F4102" s="15">
        <f>D4099-E4099</f>
        <v/>
      </c>
      <c r="G4102" s="15" t="n"/>
      <c r="H4102" s="15" t="n"/>
      <c r="I4102" s="15" t="n"/>
      <c r="J4102" s="15">
        <f>C4099+F4099+G4099-I4099</f>
        <v/>
      </c>
      <c r="K4102" s="15" t="n"/>
      <c r="L4102" s="15">
        <f>K4099*Setup!$B$6</f>
        <v/>
      </c>
      <c r="M4102" s="15">
        <f>J4099-L4099</f>
        <v/>
      </c>
      <c r="N4102" s="21" t="n"/>
    </row>
    <row r="4103">
      <c r="A4103" s="295" t="n"/>
      <c r="B4103" s="14" t="n"/>
      <c r="C4103" s="15" t="n"/>
      <c r="D4103" s="15" t="n"/>
      <c r="E4103" s="15">
        <f>D4100*Setup!$B$5</f>
        <v/>
      </c>
      <c r="F4103" s="15">
        <f>D4100-E4100</f>
        <v/>
      </c>
      <c r="G4103" s="15" t="n"/>
      <c r="H4103" s="15" t="n"/>
      <c r="I4103" s="15" t="n"/>
      <c r="J4103" s="15">
        <f>C4100+F4100+G4100-I4100</f>
        <v/>
      </c>
      <c r="K4103" s="15" t="n"/>
      <c r="L4103" s="15">
        <f>K4100*Setup!$B$6</f>
        <v/>
      </c>
      <c r="M4103" s="15">
        <f>J4100-L4100</f>
        <v/>
      </c>
      <c r="N4103" s="21" t="n"/>
    </row>
    <row r="4104">
      <c r="A4104" s="295" t="n"/>
      <c r="B4104" s="14" t="n"/>
      <c r="C4104" s="15" t="n"/>
      <c r="D4104" s="15" t="n"/>
      <c r="E4104" s="15">
        <f>D4101*Setup!$B$5</f>
        <v/>
      </c>
      <c r="F4104" s="15">
        <f>D4101-E4101</f>
        <v/>
      </c>
      <c r="G4104" s="15" t="n"/>
      <c r="H4104" s="15" t="n"/>
      <c r="I4104" s="15" t="n"/>
      <c r="J4104" s="15">
        <f>C4101+F4101+G4101-I4101</f>
        <v/>
      </c>
      <c r="K4104" s="15" t="n"/>
      <c r="L4104" s="15">
        <f>K4101*Setup!$B$6</f>
        <v/>
      </c>
      <c r="M4104" s="15">
        <f>J4101-L4101</f>
        <v/>
      </c>
      <c r="N4104" s="21" t="n"/>
    </row>
    <row r="4105">
      <c r="A4105" s="295" t="n"/>
      <c r="B4105" s="14" t="n"/>
      <c r="C4105" s="15" t="n"/>
      <c r="D4105" s="15" t="n"/>
      <c r="E4105" s="15">
        <f>D4102*Setup!$B$5</f>
        <v/>
      </c>
      <c r="F4105" s="15">
        <f>D4102-E4102</f>
        <v/>
      </c>
      <c r="G4105" s="15" t="n"/>
      <c r="H4105" s="15" t="n"/>
      <c r="I4105" s="15" t="n"/>
      <c r="J4105" s="15">
        <f>C4102+F4102+G4102-I4102</f>
        <v/>
      </c>
      <c r="K4105" s="15" t="n"/>
      <c r="L4105" s="15">
        <f>K4102*Setup!$B$6</f>
        <v/>
      </c>
      <c r="M4105" s="15">
        <f>J4102-L4102</f>
        <v/>
      </c>
      <c r="N4105" s="21" t="n"/>
    </row>
    <row r="4106">
      <c r="A4106" s="295" t="n"/>
      <c r="B4106" s="14" t="n"/>
      <c r="C4106" s="15" t="n"/>
      <c r="D4106" s="15" t="n"/>
      <c r="E4106" s="15">
        <f>D4103*Setup!$B$5</f>
        <v/>
      </c>
      <c r="F4106" s="15">
        <f>D4103-E4103</f>
        <v/>
      </c>
      <c r="G4106" s="15" t="n"/>
      <c r="H4106" s="15" t="n"/>
      <c r="I4106" s="15" t="n"/>
      <c r="J4106" s="15">
        <f>C4103+F4103+G4103-I4103</f>
        <v/>
      </c>
      <c r="K4106" s="15" t="n"/>
      <c r="L4106" s="15">
        <f>K4103*Setup!$B$6</f>
        <v/>
      </c>
      <c r="M4106" s="15">
        <f>J4103-L4103</f>
        <v/>
      </c>
      <c r="N4106" s="21" t="n"/>
    </row>
    <row r="4107">
      <c r="A4107" s="295" t="n"/>
      <c r="B4107" s="14" t="n"/>
      <c r="C4107" s="15" t="n"/>
      <c r="D4107" s="15" t="n"/>
      <c r="E4107" s="15">
        <f>D4104*Setup!$B$5</f>
        <v/>
      </c>
      <c r="F4107" s="15">
        <f>D4104-E4104</f>
        <v/>
      </c>
      <c r="G4107" s="15" t="n"/>
      <c r="H4107" s="15" t="n"/>
      <c r="I4107" s="15" t="n"/>
      <c r="J4107" s="15">
        <f>C4104+F4104+G4104-I4104</f>
        <v/>
      </c>
      <c r="K4107" s="15" t="n"/>
      <c r="L4107" s="15">
        <f>K4104*Setup!$B$6</f>
        <v/>
      </c>
      <c r="M4107" s="15">
        <f>J4104-L4104</f>
        <v/>
      </c>
      <c r="N4107" s="21" t="n"/>
    </row>
    <row r="4108">
      <c r="A4108" s="295" t="n"/>
      <c r="B4108" s="14" t="n"/>
      <c r="C4108" s="15" t="n"/>
      <c r="D4108" s="15" t="n"/>
      <c r="E4108" s="15">
        <f>D4105*Setup!$B$5</f>
        <v/>
      </c>
      <c r="F4108" s="15">
        <f>D4105-E4105</f>
        <v/>
      </c>
      <c r="G4108" s="15" t="n"/>
      <c r="H4108" s="15" t="n"/>
      <c r="I4108" s="15" t="n"/>
      <c r="J4108" s="15">
        <f>C4105+F4105+G4105-I4105</f>
        <v/>
      </c>
      <c r="K4108" s="15" t="n"/>
      <c r="L4108" s="15">
        <f>K4105*Setup!$B$6</f>
        <v/>
      </c>
      <c r="M4108" s="15">
        <f>J4105-L4105</f>
        <v/>
      </c>
      <c r="N4108" s="21" t="n"/>
    </row>
    <row r="4109">
      <c r="A4109" s="295" t="n"/>
      <c r="B4109" s="14" t="n"/>
      <c r="C4109" s="15" t="n"/>
      <c r="D4109" s="15" t="n"/>
      <c r="E4109" s="15">
        <f>D4106*Setup!$B$5</f>
        <v/>
      </c>
      <c r="F4109" s="15">
        <f>D4106-E4106</f>
        <v/>
      </c>
      <c r="G4109" s="15" t="n"/>
      <c r="H4109" s="15" t="n"/>
      <c r="I4109" s="15" t="n"/>
      <c r="J4109" s="15">
        <f>C4106+F4106+G4106-I4106</f>
        <v/>
      </c>
      <c r="K4109" s="15" t="n"/>
      <c r="L4109" s="15">
        <f>K4106*Setup!$B$6</f>
        <v/>
      </c>
      <c r="M4109" s="15">
        <f>J4106-L4106</f>
        <v/>
      </c>
      <c r="N4109" s="21" t="n"/>
    </row>
    <row r="4110">
      <c r="A4110" s="295" t="n"/>
      <c r="B4110" s="14" t="n"/>
      <c r="C4110" s="15" t="n"/>
      <c r="D4110" s="15" t="n"/>
      <c r="E4110" s="15">
        <f>D4107*Setup!$B$5</f>
        <v/>
      </c>
      <c r="F4110" s="15">
        <f>D4107-E4107</f>
        <v/>
      </c>
      <c r="G4110" s="15" t="n"/>
      <c r="H4110" s="15" t="n"/>
      <c r="I4110" s="15" t="n"/>
      <c r="J4110" s="15">
        <f>C4107+F4107+G4107-I4107</f>
        <v/>
      </c>
      <c r="K4110" s="15" t="n"/>
      <c r="L4110" s="15">
        <f>K4107*Setup!$B$6</f>
        <v/>
      </c>
      <c r="M4110" s="15">
        <f>J4107-L4107</f>
        <v/>
      </c>
      <c r="N4110" s="21" t="n"/>
    </row>
    <row r="4111">
      <c r="A4111" s="295" t="n"/>
      <c r="B4111" s="14" t="n"/>
      <c r="C4111" s="15" t="n"/>
      <c r="D4111" s="15" t="n"/>
      <c r="E4111" s="15">
        <f>D4108*Setup!$B$5</f>
        <v/>
      </c>
      <c r="F4111" s="15">
        <f>D4108-E4108</f>
        <v/>
      </c>
      <c r="G4111" s="15" t="n"/>
      <c r="H4111" s="15" t="n"/>
      <c r="I4111" s="15" t="n"/>
      <c r="J4111" s="15">
        <f>C4108+F4108+G4108-I4108</f>
        <v/>
      </c>
      <c r="K4111" s="15" t="n"/>
      <c r="L4111" s="15">
        <f>K4108*Setup!$B$6</f>
        <v/>
      </c>
      <c r="M4111" s="15">
        <f>J4108-L4108</f>
        <v/>
      </c>
      <c r="N4111" s="21" t="n"/>
    </row>
    <row r="4112">
      <c r="A4112" s="295" t="n"/>
      <c r="B4112" s="14" t="n"/>
      <c r="C4112" s="15" t="n"/>
      <c r="D4112" s="15" t="n"/>
      <c r="E4112" s="15">
        <f>D4109*Setup!$B$5</f>
        <v/>
      </c>
      <c r="F4112" s="15">
        <f>D4109-E4109</f>
        <v/>
      </c>
      <c r="G4112" s="15" t="n"/>
      <c r="H4112" s="15" t="n"/>
      <c r="I4112" s="15" t="n"/>
      <c r="J4112" s="15">
        <f>C4109+F4109+G4109-I4109</f>
        <v/>
      </c>
      <c r="K4112" s="15" t="n"/>
      <c r="L4112" s="15">
        <f>K4109*Setup!$B$6</f>
        <v/>
      </c>
      <c r="M4112" s="15">
        <f>J4109-L4109</f>
        <v/>
      </c>
      <c r="N4112" s="21" t="n"/>
    </row>
    <row r="4113">
      <c r="A4113" s="295" t="n"/>
      <c r="B4113" s="14" t="n"/>
      <c r="C4113" s="15" t="n"/>
      <c r="D4113" s="15" t="n"/>
      <c r="E4113" s="15">
        <f>D4110*Setup!$B$5</f>
        <v/>
      </c>
      <c r="F4113" s="15">
        <f>D4110-E4110</f>
        <v/>
      </c>
      <c r="G4113" s="15" t="n"/>
      <c r="H4113" s="15" t="n"/>
      <c r="I4113" s="15" t="n"/>
      <c r="J4113" s="15">
        <f>C4110+F4110+G4110-I4110</f>
        <v/>
      </c>
      <c r="K4113" s="15" t="n"/>
      <c r="L4113" s="15">
        <f>K4110*Setup!$B$6</f>
        <v/>
      </c>
      <c r="M4113" s="15">
        <f>J4110-L4110</f>
        <v/>
      </c>
      <c r="N4113" s="21" t="n"/>
    </row>
    <row r="4114">
      <c r="A4114" s="295" t="n"/>
      <c r="B4114" s="14" t="n"/>
      <c r="C4114" s="15" t="n"/>
      <c r="D4114" s="15" t="n"/>
      <c r="E4114" s="15">
        <f>D4111*Setup!$B$5</f>
        <v/>
      </c>
      <c r="F4114" s="15">
        <f>D4111-E4111</f>
        <v/>
      </c>
      <c r="G4114" s="15" t="n"/>
      <c r="H4114" s="15" t="n"/>
      <c r="I4114" s="15" t="n"/>
      <c r="J4114" s="15">
        <f>C4111+F4111+G4111-I4111</f>
        <v/>
      </c>
      <c r="K4114" s="15" t="n"/>
      <c r="L4114" s="15">
        <f>K4111*Setup!$B$6</f>
        <v/>
      </c>
      <c r="M4114" s="15">
        <f>J4111-L4111</f>
        <v/>
      </c>
      <c r="N4114" s="21" t="n"/>
    </row>
    <row r="4115">
      <c r="A4115" s="295" t="n"/>
      <c r="B4115" s="14" t="n"/>
      <c r="C4115" s="15" t="n"/>
      <c r="D4115" s="15" t="n"/>
      <c r="E4115" s="15">
        <f>D4112*Setup!$B$5</f>
        <v/>
      </c>
      <c r="F4115" s="15">
        <f>D4112-E4112</f>
        <v/>
      </c>
      <c r="G4115" s="15" t="n"/>
      <c r="H4115" s="15" t="n"/>
      <c r="I4115" s="15" t="n"/>
      <c r="J4115" s="15">
        <f>C4112+F4112+G4112-I4112</f>
        <v/>
      </c>
      <c r="K4115" s="15" t="n"/>
      <c r="L4115" s="15">
        <f>K4112*Setup!$B$6</f>
        <v/>
      </c>
      <c r="M4115" s="15">
        <f>J4112-L4112</f>
        <v/>
      </c>
      <c r="N4115" s="21" t="n"/>
    </row>
    <row r="4116">
      <c r="A4116" s="295" t="n"/>
      <c r="B4116" s="14" t="n"/>
      <c r="C4116" s="15" t="n"/>
      <c r="D4116" s="15" t="n"/>
      <c r="E4116" s="15">
        <f>D4113*Setup!$B$5</f>
        <v/>
      </c>
      <c r="F4116" s="15">
        <f>D4113-E4113</f>
        <v/>
      </c>
      <c r="G4116" s="15" t="n"/>
      <c r="H4116" s="15" t="n"/>
      <c r="I4116" s="15" t="n"/>
      <c r="J4116" s="15">
        <f>C4113+F4113+G4113-I4113</f>
        <v/>
      </c>
      <c r="K4116" s="15" t="n"/>
      <c r="L4116" s="15">
        <f>K4113*Setup!$B$6</f>
        <v/>
      </c>
      <c r="M4116" s="15">
        <f>J4113-L4113</f>
        <v/>
      </c>
      <c r="N4116" s="21" t="n"/>
    </row>
    <row r="4117">
      <c r="A4117" s="295" t="n"/>
      <c r="B4117" s="14" t="n"/>
      <c r="C4117" s="15" t="n"/>
      <c r="D4117" s="15" t="n"/>
      <c r="E4117" s="15">
        <f>D4114*Setup!$B$5</f>
        <v/>
      </c>
      <c r="F4117" s="15">
        <f>D4114-E4114</f>
        <v/>
      </c>
      <c r="G4117" s="15" t="n"/>
      <c r="H4117" s="15" t="n"/>
      <c r="I4117" s="15" t="n"/>
      <c r="J4117" s="15">
        <f>C4114+F4114+G4114-I4114</f>
        <v/>
      </c>
      <c r="K4117" s="15" t="n"/>
      <c r="L4117" s="15">
        <f>K4114*Setup!$B$6</f>
        <v/>
      </c>
      <c r="M4117" s="15">
        <f>J4114-L4114</f>
        <v/>
      </c>
      <c r="N4117" s="21" t="n"/>
    </row>
    <row r="4118">
      <c r="A4118" s="295" t="n"/>
      <c r="B4118" s="14" t="n"/>
      <c r="C4118" s="15" t="n"/>
      <c r="D4118" s="15" t="n"/>
      <c r="E4118" s="15">
        <f>D4115*Setup!$B$5</f>
        <v/>
      </c>
      <c r="F4118" s="15">
        <f>D4115-E4115</f>
        <v/>
      </c>
      <c r="G4118" s="15" t="n"/>
      <c r="H4118" s="15" t="n"/>
      <c r="I4118" s="15" t="n"/>
      <c r="J4118" s="15">
        <f>C4115+F4115+G4115-I4115</f>
        <v/>
      </c>
      <c r="K4118" s="15" t="n"/>
      <c r="L4118" s="15">
        <f>K4115*Setup!$B$6</f>
        <v/>
      </c>
      <c r="M4118" s="15">
        <f>J4115-L4115</f>
        <v/>
      </c>
      <c r="N4118" s="21" t="n"/>
    </row>
    <row r="4119">
      <c r="A4119" s="295" t="n"/>
      <c r="B4119" s="14" t="n"/>
      <c r="C4119" s="15" t="n"/>
      <c r="D4119" s="15" t="n"/>
      <c r="E4119" s="15">
        <f>D4116*Setup!$B$5</f>
        <v/>
      </c>
      <c r="F4119" s="15">
        <f>D4116-E4116</f>
        <v/>
      </c>
      <c r="G4119" s="15" t="n"/>
      <c r="H4119" s="15" t="n"/>
      <c r="I4119" s="15" t="n"/>
      <c r="J4119" s="15">
        <f>C4116+F4116+G4116-I4116</f>
        <v/>
      </c>
      <c r="K4119" s="15" t="n"/>
      <c r="L4119" s="15">
        <f>K4116*Setup!$B$6</f>
        <v/>
      </c>
      <c r="M4119" s="15">
        <f>J4116-L4116</f>
        <v/>
      </c>
      <c r="N4119" s="21" t="n"/>
    </row>
    <row r="4120">
      <c r="A4120" s="295" t="n"/>
      <c r="B4120" s="14" t="n"/>
      <c r="C4120" s="15" t="n"/>
      <c r="D4120" s="15" t="n"/>
      <c r="E4120" s="15">
        <f>D4117*Setup!$B$5</f>
        <v/>
      </c>
      <c r="F4120" s="15">
        <f>D4117-E4117</f>
        <v/>
      </c>
      <c r="G4120" s="15" t="n"/>
      <c r="H4120" s="15" t="n"/>
      <c r="I4120" s="15" t="n"/>
      <c r="J4120" s="15">
        <f>C4117+F4117+G4117-I4117</f>
        <v/>
      </c>
      <c r="K4120" s="15" t="n"/>
      <c r="L4120" s="15">
        <f>K4117*Setup!$B$6</f>
        <v/>
      </c>
      <c r="M4120" s="15">
        <f>J4117-L4117</f>
        <v/>
      </c>
      <c r="N4120" s="21" t="n"/>
    </row>
    <row r="4121">
      <c r="A4121" s="295" t="n"/>
      <c r="B4121" s="14" t="n"/>
      <c r="C4121" s="15" t="n"/>
      <c r="D4121" s="15" t="n"/>
      <c r="E4121" s="15">
        <f>D4118*Setup!$B$5</f>
        <v/>
      </c>
      <c r="F4121" s="15">
        <f>D4118-E4118</f>
        <v/>
      </c>
      <c r="G4121" s="15" t="n"/>
      <c r="H4121" s="15" t="n"/>
      <c r="I4121" s="15" t="n"/>
      <c r="J4121" s="15">
        <f>C4118+F4118+G4118-I4118</f>
        <v/>
      </c>
      <c r="K4121" s="15" t="n"/>
      <c r="L4121" s="15">
        <f>K4118*Setup!$B$6</f>
        <v/>
      </c>
      <c r="M4121" s="15">
        <f>J4118-L4118</f>
        <v/>
      </c>
      <c r="N4121" s="21" t="n"/>
    </row>
    <row r="4122">
      <c r="A4122" s="295" t="n"/>
      <c r="B4122" s="14" t="n"/>
      <c r="C4122" s="15" t="n"/>
      <c r="D4122" s="15" t="n"/>
      <c r="E4122" s="15">
        <f>D4119*Setup!$B$5</f>
        <v/>
      </c>
      <c r="F4122" s="15">
        <f>D4119-E4119</f>
        <v/>
      </c>
      <c r="G4122" s="15" t="n"/>
      <c r="H4122" s="15" t="n"/>
      <c r="I4122" s="15" t="n"/>
      <c r="J4122" s="15">
        <f>C4119+F4119+G4119-I4119</f>
        <v/>
      </c>
      <c r="K4122" s="15" t="n"/>
      <c r="L4122" s="15">
        <f>K4119*Setup!$B$6</f>
        <v/>
      </c>
      <c r="M4122" s="15">
        <f>J4119-L4119</f>
        <v/>
      </c>
      <c r="N4122" s="21" t="n"/>
    </row>
    <row r="4123">
      <c r="A4123" s="295" t="n"/>
      <c r="B4123" s="14" t="n"/>
      <c r="C4123" s="15" t="n"/>
      <c r="D4123" s="15" t="n"/>
      <c r="E4123" s="15">
        <f>D4120*Setup!$B$5</f>
        <v/>
      </c>
      <c r="F4123" s="15">
        <f>D4120-E4120</f>
        <v/>
      </c>
      <c r="G4123" s="15" t="n"/>
      <c r="H4123" s="15" t="n"/>
      <c r="I4123" s="15" t="n"/>
      <c r="J4123" s="15">
        <f>C4120+F4120+G4120-I4120</f>
        <v/>
      </c>
      <c r="K4123" s="15" t="n"/>
      <c r="L4123" s="15">
        <f>K4120*Setup!$B$6</f>
        <v/>
      </c>
      <c r="M4123" s="15">
        <f>J4120-L4120</f>
        <v/>
      </c>
      <c r="N4123" s="21" t="n"/>
    </row>
    <row r="4124">
      <c r="A4124" s="295" t="n"/>
      <c r="B4124" s="14" t="n"/>
      <c r="C4124" s="15" t="n"/>
      <c r="D4124" s="15" t="n"/>
      <c r="E4124" s="15">
        <f>D4121*Setup!$B$5</f>
        <v/>
      </c>
      <c r="F4124" s="15">
        <f>D4121-E4121</f>
        <v/>
      </c>
      <c r="G4124" s="15" t="n"/>
      <c r="H4124" s="15" t="n"/>
      <c r="I4124" s="15" t="n"/>
      <c r="J4124" s="15">
        <f>C4121+F4121+G4121-I4121</f>
        <v/>
      </c>
      <c r="K4124" s="15" t="n"/>
      <c r="L4124" s="15">
        <f>K4121*Setup!$B$6</f>
        <v/>
      </c>
      <c r="M4124" s="15">
        <f>J4121-L4121</f>
        <v/>
      </c>
      <c r="N4124" s="21" t="n"/>
    </row>
    <row r="4125">
      <c r="A4125" s="295" t="n"/>
      <c r="B4125" s="14" t="n"/>
      <c r="C4125" s="15" t="n"/>
      <c r="D4125" s="15" t="n"/>
      <c r="E4125" s="15">
        <f>D4122*Setup!$B$5</f>
        <v/>
      </c>
      <c r="F4125" s="15">
        <f>D4122-E4122</f>
        <v/>
      </c>
      <c r="G4125" s="15" t="n"/>
      <c r="H4125" s="15" t="n"/>
      <c r="I4125" s="15" t="n"/>
      <c r="J4125" s="15">
        <f>C4122+F4122+G4122-I4122</f>
        <v/>
      </c>
      <c r="K4125" s="15" t="n"/>
      <c r="L4125" s="15">
        <f>K4122*Setup!$B$6</f>
        <v/>
      </c>
      <c r="M4125" s="15">
        <f>J4122-L4122</f>
        <v/>
      </c>
      <c r="N4125" s="21" t="n"/>
    </row>
    <row r="4126">
      <c r="A4126" s="295" t="n"/>
      <c r="B4126" s="14" t="n"/>
      <c r="C4126" s="15" t="n"/>
      <c r="D4126" s="15" t="n"/>
      <c r="E4126" s="15">
        <f>D4123*Setup!$B$5</f>
        <v/>
      </c>
      <c r="F4126" s="15">
        <f>D4123-E4123</f>
        <v/>
      </c>
      <c r="G4126" s="15" t="n"/>
      <c r="H4126" s="15" t="n"/>
      <c r="I4126" s="15" t="n"/>
      <c r="J4126" s="15">
        <f>C4123+F4123+G4123-I4123</f>
        <v/>
      </c>
      <c r="K4126" s="15" t="n"/>
      <c r="L4126" s="15">
        <f>K4123*Setup!$B$6</f>
        <v/>
      </c>
      <c r="M4126" s="15">
        <f>J4123-L4123</f>
        <v/>
      </c>
      <c r="N4126" s="21" t="n"/>
    </row>
    <row r="4127">
      <c r="A4127" s="295" t="n"/>
      <c r="B4127" s="14" t="n"/>
      <c r="C4127" s="15" t="n"/>
      <c r="D4127" s="15" t="n"/>
      <c r="E4127" s="15">
        <f>D4124*Setup!$B$5</f>
        <v/>
      </c>
      <c r="F4127" s="15">
        <f>D4124-E4124</f>
        <v/>
      </c>
      <c r="G4127" s="15" t="n"/>
      <c r="H4127" s="15" t="n"/>
      <c r="I4127" s="15" t="n"/>
      <c r="J4127" s="15">
        <f>C4124+F4124+G4124-I4124</f>
        <v/>
      </c>
      <c r="K4127" s="15" t="n"/>
      <c r="L4127" s="15">
        <f>K4124*Setup!$B$6</f>
        <v/>
      </c>
      <c r="M4127" s="15">
        <f>J4124-L4124</f>
        <v/>
      </c>
      <c r="N4127" s="21" t="n"/>
    </row>
    <row r="4128">
      <c r="A4128" s="295" t="n"/>
      <c r="B4128" s="14" t="n"/>
      <c r="C4128" s="15" t="n"/>
      <c r="D4128" s="15" t="n"/>
      <c r="E4128" s="15">
        <f>D4125*Setup!$B$5</f>
        <v/>
      </c>
      <c r="F4128" s="15">
        <f>D4125-E4125</f>
        <v/>
      </c>
      <c r="G4128" s="15" t="n"/>
      <c r="H4128" s="15" t="n"/>
      <c r="I4128" s="15" t="n"/>
      <c r="J4128" s="15">
        <f>C4125+F4125+G4125-I4125</f>
        <v/>
      </c>
      <c r="K4128" s="15" t="n"/>
      <c r="L4128" s="15">
        <f>K4125*Setup!$B$6</f>
        <v/>
      </c>
      <c r="M4128" s="15">
        <f>J4125-L4125</f>
        <v/>
      </c>
      <c r="N4128" s="21" t="n"/>
    </row>
    <row r="4129">
      <c r="A4129" s="295" t="n"/>
      <c r="B4129" s="14" t="n"/>
      <c r="C4129" s="15" t="n"/>
      <c r="D4129" s="15" t="n"/>
      <c r="E4129" s="15">
        <f>D4126*Setup!$B$5</f>
        <v/>
      </c>
      <c r="F4129" s="15">
        <f>D4126-E4126</f>
        <v/>
      </c>
      <c r="G4129" s="15" t="n"/>
      <c r="H4129" s="15" t="n"/>
      <c r="I4129" s="15" t="n"/>
      <c r="J4129" s="15">
        <f>C4126+F4126+G4126-I4126</f>
        <v/>
      </c>
      <c r="K4129" s="15" t="n"/>
      <c r="L4129" s="15">
        <f>K4126*Setup!$B$6</f>
        <v/>
      </c>
      <c r="M4129" s="15">
        <f>J4126-L4126</f>
        <v/>
      </c>
      <c r="N4129" s="21" t="n"/>
    </row>
    <row r="4130">
      <c r="A4130" s="295" t="n"/>
      <c r="B4130" s="14" t="n"/>
      <c r="C4130" s="15" t="n"/>
      <c r="D4130" s="15" t="n"/>
      <c r="E4130" s="15">
        <f>D4127*Setup!$B$5</f>
        <v/>
      </c>
      <c r="F4130" s="15">
        <f>D4127-E4127</f>
        <v/>
      </c>
      <c r="G4130" s="15" t="n"/>
      <c r="H4130" s="15" t="n"/>
      <c r="I4130" s="15" t="n"/>
      <c r="J4130" s="15">
        <f>C4127+F4127+G4127-I4127</f>
        <v/>
      </c>
      <c r="K4130" s="15" t="n"/>
      <c r="L4130" s="15">
        <f>K4127*Setup!$B$6</f>
        <v/>
      </c>
      <c r="M4130" s="15">
        <f>J4127-L4127</f>
        <v/>
      </c>
      <c r="N4130" s="21" t="n"/>
    </row>
    <row r="4131">
      <c r="A4131" s="295" t="n"/>
      <c r="B4131" s="14" t="n"/>
      <c r="C4131" s="15" t="n"/>
      <c r="D4131" s="15" t="n"/>
      <c r="E4131" s="15">
        <f>D4128*Setup!$B$5</f>
        <v/>
      </c>
      <c r="F4131" s="15">
        <f>D4128-E4128</f>
        <v/>
      </c>
      <c r="G4131" s="15" t="n"/>
      <c r="H4131" s="15" t="n"/>
      <c r="I4131" s="15" t="n"/>
      <c r="J4131" s="15">
        <f>C4128+F4128+G4128-I4128</f>
        <v/>
      </c>
      <c r="K4131" s="15" t="n"/>
      <c r="L4131" s="15">
        <f>K4128*Setup!$B$6</f>
        <v/>
      </c>
      <c r="M4131" s="15">
        <f>J4128-L4128</f>
        <v/>
      </c>
      <c r="N4131" s="21" t="n"/>
    </row>
    <row r="4132">
      <c r="A4132" s="295" t="n"/>
      <c r="B4132" s="14" t="n"/>
      <c r="C4132" s="15" t="n"/>
      <c r="D4132" s="15" t="n"/>
      <c r="E4132" s="15">
        <f>D4129*Setup!$B$5</f>
        <v/>
      </c>
      <c r="F4132" s="15">
        <f>D4129-E4129</f>
        <v/>
      </c>
      <c r="G4132" s="15" t="n"/>
      <c r="H4132" s="15" t="n"/>
      <c r="I4132" s="15" t="n"/>
      <c r="J4132" s="15">
        <f>C4129+F4129+G4129-I4129</f>
        <v/>
      </c>
      <c r="K4132" s="15" t="n"/>
      <c r="L4132" s="15">
        <f>K4129*Setup!$B$6</f>
        <v/>
      </c>
      <c r="M4132" s="15">
        <f>J4129-L4129</f>
        <v/>
      </c>
      <c r="N4132" s="21" t="n"/>
    </row>
    <row r="4133">
      <c r="A4133" s="295" t="n"/>
      <c r="B4133" s="14" t="n"/>
      <c r="C4133" s="15" t="n"/>
      <c r="D4133" s="15" t="n"/>
      <c r="E4133" s="15">
        <f>D4130*Setup!$B$5</f>
        <v/>
      </c>
      <c r="F4133" s="15">
        <f>D4130-E4130</f>
        <v/>
      </c>
      <c r="G4133" s="15" t="n"/>
      <c r="H4133" s="15" t="n"/>
      <c r="I4133" s="15" t="n"/>
      <c r="J4133" s="15">
        <f>C4130+F4130+G4130-I4130</f>
        <v/>
      </c>
      <c r="K4133" s="15" t="n"/>
      <c r="L4133" s="15">
        <f>K4130*Setup!$B$6</f>
        <v/>
      </c>
      <c r="M4133" s="15">
        <f>J4130-L4130</f>
        <v/>
      </c>
      <c r="N4133" s="21" t="n"/>
    </row>
    <row r="4134">
      <c r="A4134" s="295" t="n"/>
      <c r="B4134" s="14" t="n"/>
      <c r="C4134" s="15" t="n"/>
      <c r="D4134" s="15" t="n"/>
      <c r="E4134" s="15">
        <f>D4131*Setup!$B$5</f>
        <v/>
      </c>
      <c r="F4134" s="15">
        <f>D4131-E4131</f>
        <v/>
      </c>
      <c r="G4134" s="15" t="n"/>
      <c r="H4134" s="15" t="n"/>
      <c r="I4134" s="15" t="n"/>
      <c r="J4134" s="15">
        <f>C4131+F4131+G4131-I4131</f>
        <v/>
      </c>
      <c r="K4134" s="15" t="n"/>
      <c r="L4134" s="15">
        <f>K4131*Setup!$B$6</f>
        <v/>
      </c>
      <c r="M4134" s="15">
        <f>J4131-L4131</f>
        <v/>
      </c>
      <c r="N4134" s="21" t="n"/>
    </row>
    <row r="4135">
      <c r="A4135" s="295" t="n"/>
      <c r="B4135" s="14" t="n"/>
      <c r="C4135" s="15" t="n"/>
      <c r="D4135" s="15" t="n"/>
      <c r="E4135" s="15">
        <f>D4132*Setup!$B$5</f>
        <v/>
      </c>
      <c r="F4135" s="15">
        <f>D4132-E4132</f>
        <v/>
      </c>
      <c r="G4135" s="15" t="n"/>
      <c r="H4135" s="15" t="n"/>
      <c r="I4135" s="15" t="n"/>
      <c r="J4135" s="15">
        <f>C4132+F4132+G4132-I4132</f>
        <v/>
      </c>
      <c r="K4135" s="15" t="n"/>
      <c r="L4135" s="15">
        <f>K4132*Setup!$B$6</f>
        <v/>
      </c>
      <c r="M4135" s="15">
        <f>J4132-L4132</f>
        <v/>
      </c>
      <c r="N4135" s="21" t="n"/>
    </row>
    <row r="4136">
      <c r="A4136" s="295" t="n"/>
      <c r="B4136" s="14" t="n"/>
      <c r="C4136" s="15" t="n"/>
      <c r="D4136" s="15" t="n"/>
      <c r="E4136" s="15">
        <f>D4133*Setup!$B$5</f>
        <v/>
      </c>
      <c r="F4136" s="15">
        <f>D4133-E4133</f>
        <v/>
      </c>
      <c r="G4136" s="15" t="n"/>
      <c r="H4136" s="15" t="n"/>
      <c r="I4136" s="15" t="n"/>
      <c r="J4136" s="15">
        <f>C4133+F4133+G4133-I4133</f>
        <v/>
      </c>
      <c r="K4136" s="15" t="n"/>
      <c r="L4136" s="15">
        <f>K4133*Setup!$B$6</f>
        <v/>
      </c>
      <c r="M4136" s="15">
        <f>J4133-L4133</f>
        <v/>
      </c>
      <c r="N4136" s="21" t="n"/>
    </row>
    <row r="4137">
      <c r="A4137" s="295" t="n"/>
      <c r="B4137" s="14" t="n"/>
      <c r="C4137" s="15" t="n"/>
      <c r="D4137" s="15" t="n"/>
      <c r="E4137" s="15">
        <f>D4134*Setup!$B$5</f>
        <v/>
      </c>
      <c r="F4137" s="15">
        <f>D4134-E4134</f>
        <v/>
      </c>
      <c r="G4137" s="15" t="n"/>
      <c r="H4137" s="15" t="n"/>
      <c r="I4137" s="15" t="n"/>
      <c r="J4137" s="15">
        <f>C4134+F4134+G4134-I4134</f>
        <v/>
      </c>
      <c r="K4137" s="15" t="n"/>
      <c r="L4137" s="15">
        <f>K4134*Setup!$B$6</f>
        <v/>
      </c>
      <c r="M4137" s="15">
        <f>J4134-L4134</f>
        <v/>
      </c>
      <c r="N4137" s="21" t="n"/>
    </row>
    <row r="4138">
      <c r="A4138" s="295" t="n"/>
      <c r="B4138" s="14" t="n"/>
      <c r="C4138" s="15" t="n"/>
      <c r="D4138" s="15" t="n"/>
      <c r="E4138" s="15">
        <f>D4135*Setup!$B$5</f>
        <v/>
      </c>
      <c r="F4138" s="15">
        <f>D4135-E4135</f>
        <v/>
      </c>
      <c r="G4138" s="15" t="n"/>
      <c r="H4138" s="15" t="n"/>
      <c r="I4138" s="15" t="n"/>
      <c r="J4138" s="15">
        <f>C4135+F4135+G4135-I4135</f>
        <v/>
      </c>
      <c r="K4138" s="15" t="n"/>
      <c r="L4138" s="15">
        <f>K4135*Setup!$B$6</f>
        <v/>
      </c>
      <c r="M4138" s="15">
        <f>J4135-L4135</f>
        <v/>
      </c>
      <c r="N4138" s="21" t="n"/>
    </row>
    <row r="4139">
      <c r="A4139" s="295" t="n"/>
      <c r="B4139" s="14" t="n"/>
      <c r="C4139" s="15" t="n"/>
      <c r="D4139" s="15" t="n"/>
      <c r="E4139" s="15">
        <f>D4136*Setup!$B$5</f>
        <v/>
      </c>
      <c r="F4139" s="15">
        <f>D4136-E4136</f>
        <v/>
      </c>
      <c r="G4139" s="15" t="n"/>
      <c r="H4139" s="15" t="n"/>
      <c r="I4139" s="15" t="n"/>
      <c r="J4139" s="15">
        <f>C4136+F4136+G4136-I4136</f>
        <v/>
      </c>
      <c r="K4139" s="15" t="n"/>
      <c r="L4139" s="15">
        <f>K4136*Setup!$B$6</f>
        <v/>
      </c>
      <c r="M4139" s="15">
        <f>J4136-L4136</f>
        <v/>
      </c>
      <c r="N4139" s="21" t="n"/>
    </row>
    <row r="4140">
      <c r="A4140" s="295" t="n"/>
      <c r="B4140" s="14" t="n"/>
      <c r="C4140" s="15" t="n"/>
      <c r="D4140" s="15" t="n"/>
      <c r="E4140" s="15">
        <f>D4137*Setup!$B$5</f>
        <v/>
      </c>
      <c r="F4140" s="15">
        <f>D4137-E4137</f>
        <v/>
      </c>
      <c r="G4140" s="15" t="n"/>
      <c r="H4140" s="15" t="n"/>
      <c r="I4140" s="15" t="n"/>
      <c r="J4140" s="15">
        <f>C4137+F4137+G4137-I4137</f>
        <v/>
      </c>
      <c r="K4140" s="15" t="n"/>
      <c r="L4140" s="15">
        <f>K4137*Setup!$B$6</f>
        <v/>
      </c>
      <c r="M4140" s="15">
        <f>J4137-L4137</f>
        <v/>
      </c>
      <c r="N4140" s="21" t="n"/>
    </row>
    <row r="4141">
      <c r="A4141" s="295" t="n"/>
      <c r="B4141" s="14" t="n"/>
      <c r="C4141" s="15" t="n"/>
      <c r="D4141" s="15" t="n"/>
      <c r="E4141" s="15">
        <f>D4138*Setup!$B$5</f>
        <v/>
      </c>
      <c r="F4141" s="15">
        <f>D4138-E4138</f>
        <v/>
      </c>
      <c r="G4141" s="15" t="n"/>
      <c r="H4141" s="15" t="n"/>
      <c r="I4141" s="15" t="n"/>
      <c r="J4141" s="15">
        <f>C4138+F4138+G4138-I4138</f>
        <v/>
      </c>
      <c r="K4141" s="15" t="n"/>
      <c r="L4141" s="15">
        <f>K4138*Setup!$B$6</f>
        <v/>
      </c>
      <c r="M4141" s="15">
        <f>J4138-L4138</f>
        <v/>
      </c>
      <c r="N4141" s="21" t="n"/>
    </row>
    <row r="4142">
      <c r="A4142" s="295" t="n"/>
      <c r="B4142" s="14" t="n"/>
      <c r="C4142" s="15" t="n"/>
      <c r="D4142" s="15" t="n"/>
      <c r="E4142" s="15">
        <f>D4139*Setup!$B$5</f>
        <v/>
      </c>
      <c r="F4142" s="15">
        <f>D4139-E4139</f>
        <v/>
      </c>
      <c r="G4142" s="15" t="n"/>
      <c r="H4142" s="15" t="n"/>
      <c r="I4142" s="15" t="n"/>
      <c r="J4142" s="15">
        <f>C4139+F4139+G4139-I4139</f>
        <v/>
      </c>
      <c r="K4142" s="15" t="n"/>
      <c r="L4142" s="15">
        <f>K4139*Setup!$B$6</f>
        <v/>
      </c>
      <c r="M4142" s="15">
        <f>J4139-L4139</f>
        <v/>
      </c>
      <c r="N4142" s="21" t="n"/>
    </row>
    <row r="4143">
      <c r="A4143" s="295" t="n"/>
      <c r="B4143" s="14" t="n"/>
      <c r="C4143" s="15" t="n"/>
      <c r="D4143" s="15" t="n"/>
      <c r="E4143" s="15">
        <f>D4140*Setup!$B$5</f>
        <v/>
      </c>
      <c r="F4143" s="15">
        <f>D4140-E4140</f>
        <v/>
      </c>
      <c r="G4143" s="15" t="n"/>
      <c r="H4143" s="15" t="n"/>
      <c r="I4143" s="15" t="n"/>
      <c r="J4143" s="15">
        <f>C4140+F4140+G4140-I4140</f>
        <v/>
      </c>
      <c r="K4143" s="15" t="n"/>
      <c r="L4143" s="15">
        <f>K4140*Setup!$B$6</f>
        <v/>
      </c>
      <c r="M4143" s="15">
        <f>J4140-L4140</f>
        <v/>
      </c>
      <c r="N4143" s="21" t="n"/>
    </row>
    <row r="4144">
      <c r="A4144" s="295" t="n"/>
      <c r="B4144" s="14" t="n"/>
      <c r="C4144" s="15" t="n"/>
      <c r="D4144" s="15" t="n"/>
      <c r="E4144" s="15">
        <f>D4141*Setup!$B$5</f>
        <v/>
      </c>
      <c r="F4144" s="15">
        <f>D4141-E4141</f>
        <v/>
      </c>
      <c r="G4144" s="15" t="n"/>
      <c r="H4144" s="15" t="n"/>
      <c r="I4144" s="15" t="n"/>
      <c r="J4144" s="15">
        <f>C4141+F4141+G4141-I4141</f>
        <v/>
      </c>
      <c r="K4144" s="15" t="n"/>
      <c r="L4144" s="15">
        <f>K4141*Setup!$B$6</f>
        <v/>
      </c>
      <c r="M4144" s="15">
        <f>J4141-L4141</f>
        <v/>
      </c>
      <c r="N4144" s="21" t="n"/>
    </row>
    <row r="4145">
      <c r="A4145" s="295" t="n"/>
      <c r="B4145" s="14" t="n"/>
      <c r="C4145" s="15" t="n"/>
      <c r="D4145" s="15" t="n"/>
      <c r="E4145" s="15">
        <f>D4142*Setup!$B$5</f>
        <v/>
      </c>
      <c r="F4145" s="15">
        <f>D4142-E4142</f>
        <v/>
      </c>
      <c r="G4145" s="15" t="n"/>
      <c r="H4145" s="15" t="n"/>
      <c r="I4145" s="15" t="n"/>
      <c r="J4145" s="15">
        <f>C4142+F4142+G4142-I4142</f>
        <v/>
      </c>
      <c r="K4145" s="15" t="n"/>
      <c r="L4145" s="15">
        <f>K4142*Setup!$B$6</f>
        <v/>
      </c>
      <c r="M4145" s="15">
        <f>J4142-L4142</f>
        <v/>
      </c>
      <c r="N4145" s="21" t="n"/>
    </row>
    <row r="4146">
      <c r="A4146" s="295" t="n"/>
      <c r="B4146" s="14" t="n"/>
      <c r="C4146" s="15" t="n"/>
      <c r="D4146" s="15" t="n"/>
      <c r="E4146" s="15">
        <f>D4143*Setup!$B$5</f>
        <v/>
      </c>
      <c r="F4146" s="15">
        <f>D4143-E4143</f>
        <v/>
      </c>
      <c r="G4146" s="15" t="n"/>
      <c r="H4146" s="15" t="n"/>
      <c r="I4146" s="15" t="n"/>
      <c r="J4146" s="15">
        <f>C4143+F4143+G4143-I4143</f>
        <v/>
      </c>
      <c r="K4146" s="15" t="n"/>
      <c r="L4146" s="15">
        <f>K4143*Setup!$B$6</f>
        <v/>
      </c>
      <c r="M4146" s="15">
        <f>J4143-L4143</f>
        <v/>
      </c>
      <c r="N4146" s="21" t="n"/>
    </row>
    <row r="4147">
      <c r="A4147" s="295" t="n"/>
      <c r="B4147" s="14" t="n"/>
      <c r="C4147" s="15" t="n"/>
      <c r="D4147" s="15" t="n"/>
      <c r="E4147" s="15">
        <f>D4144*Setup!$B$5</f>
        <v/>
      </c>
      <c r="F4147" s="15">
        <f>D4144-E4144</f>
        <v/>
      </c>
      <c r="G4147" s="15" t="n"/>
      <c r="H4147" s="15" t="n"/>
      <c r="I4147" s="15" t="n"/>
      <c r="J4147" s="15">
        <f>C4144+F4144+G4144-I4144</f>
        <v/>
      </c>
      <c r="K4147" s="15" t="n"/>
      <c r="L4147" s="15">
        <f>K4144*Setup!$B$6</f>
        <v/>
      </c>
      <c r="M4147" s="15">
        <f>J4144-L4144</f>
        <v/>
      </c>
      <c r="N4147" s="21" t="n"/>
    </row>
    <row r="4148">
      <c r="A4148" s="295" t="n"/>
      <c r="B4148" s="14" t="n"/>
      <c r="C4148" s="15" t="n"/>
      <c r="D4148" s="15" t="n"/>
      <c r="E4148" s="15">
        <f>D4145*Setup!$B$5</f>
        <v/>
      </c>
      <c r="F4148" s="15">
        <f>D4145-E4145</f>
        <v/>
      </c>
      <c r="G4148" s="15" t="n"/>
      <c r="H4148" s="15" t="n"/>
      <c r="I4148" s="15" t="n"/>
      <c r="J4148" s="15">
        <f>C4145+F4145+G4145-I4145</f>
        <v/>
      </c>
      <c r="K4148" s="15" t="n"/>
      <c r="L4148" s="15">
        <f>K4145*Setup!$B$6</f>
        <v/>
      </c>
      <c r="M4148" s="15">
        <f>J4145-L4145</f>
        <v/>
      </c>
      <c r="N4148" s="21" t="n"/>
    </row>
    <row r="4149">
      <c r="A4149" s="295" t="n"/>
      <c r="B4149" s="14" t="n"/>
      <c r="C4149" s="15" t="n"/>
      <c r="D4149" s="15" t="n"/>
      <c r="E4149" s="15">
        <f>D4146*Setup!$B$5</f>
        <v/>
      </c>
      <c r="F4149" s="15">
        <f>D4146-E4146</f>
        <v/>
      </c>
      <c r="G4149" s="15" t="n"/>
      <c r="H4149" s="15" t="n"/>
      <c r="I4149" s="15" t="n"/>
      <c r="J4149" s="15">
        <f>C4146+F4146+G4146-I4146</f>
        <v/>
      </c>
      <c r="K4149" s="15" t="n"/>
      <c r="L4149" s="15">
        <f>K4146*Setup!$B$6</f>
        <v/>
      </c>
      <c r="M4149" s="15">
        <f>J4146-L4146</f>
        <v/>
      </c>
      <c r="N4149" s="21" t="n"/>
    </row>
    <row r="4150">
      <c r="A4150" s="295" t="n"/>
      <c r="B4150" s="14" t="n"/>
      <c r="C4150" s="15" t="n"/>
      <c r="D4150" s="15" t="n"/>
      <c r="E4150" s="15">
        <f>D4147*Setup!$B$5</f>
        <v/>
      </c>
      <c r="F4150" s="15">
        <f>D4147-E4147</f>
        <v/>
      </c>
      <c r="G4150" s="15" t="n"/>
      <c r="H4150" s="15" t="n"/>
      <c r="I4150" s="15" t="n"/>
      <c r="J4150" s="15">
        <f>C4147+F4147+G4147-I4147</f>
        <v/>
      </c>
      <c r="K4150" s="15" t="n"/>
      <c r="L4150" s="15">
        <f>K4147*Setup!$B$6</f>
        <v/>
      </c>
      <c r="M4150" s="15">
        <f>J4147-L4147</f>
        <v/>
      </c>
      <c r="N4150" s="21" t="n"/>
    </row>
    <row r="4151">
      <c r="A4151" s="295" t="n"/>
      <c r="B4151" s="14" t="n"/>
      <c r="C4151" s="15" t="n"/>
      <c r="D4151" s="15" t="n"/>
      <c r="E4151" s="15">
        <f>D4148*Setup!$B$5</f>
        <v/>
      </c>
      <c r="F4151" s="15">
        <f>D4148-E4148</f>
        <v/>
      </c>
      <c r="G4151" s="15" t="n"/>
      <c r="H4151" s="15" t="n"/>
      <c r="I4151" s="15" t="n"/>
      <c r="J4151" s="15">
        <f>C4148+F4148+G4148-I4148</f>
        <v/>
      </c>
      <c r="K4151" s="15" t="n"/>
      <c r="L4151" s="15">
        <f>K4148*Setup!$B$6</f>
        <v/>
      </c>
      <c r="M4151" s="15">
        <f>J4148-L4148</f>
        <v/>
      </c>
      <c r="N4151" s="21" t="n"/>
    </row>
    <row r="4152">
      <c r="A4152" s="295" t="n"/>
      <c r="B4152" s="14" t="n"/>
      <c r="C4152" s="15" t="n"/>
      <c r="D4152" s="15" t="n"/>
      <c r="E4152" s="15">
        <f>D4149*Setup!$B$5</f>
        <v/>
      </c>
      <c r="F4152" s="15">
        <f>D4149-E4149</f>
        <v/>
      </c>
      <c r="G4152" s="15" t="n"/>
      <c r="H4152" s="15" t="n"/>
      <c r="I4152" s="15" t="n"/>
      <c r="J4152" s="15">
        <f>C4149+F4149+G4149-I4149</f>
        <v/>
      </c>
      <c r="K4152" s="15" t="n"/>
      <c r="L4152" s="15">
        <f>K4149*Setup!$B$6</f>
        <v/>
      </c>
      <c r="M4152" s="15">
        <f>J4149-L4149</f>
        <v/>
      </c>
      <c r="N4152" s="21" t="n"/>
    </row>
    <row r="4153">
      <c r="A4153" s="295" t="n"/>
      <c r="B4153" s="14" t="n"/>
      <c r="C4153" s="15" t="n"/>
      <c r="D4153" s="15" t="n"/>
      <c r="E4153" s="15">
        <f>D4150*Setup!$B$5</f>
        <v/>
      </c>
      <c r="F4153" s="15">
        <f>D4150-E4150</f>
        <v/>
      </c>
      <c r="G4153" s="15" t="n"/>
      <c r="H4153" s="15" t="n"/>
      <c r="I4153" s="15" t="n"/>
      <c r="J4153" s="15">
        <f>C4150+F4150+G4150-I4150</f>
        <v/>
      </c>
      <c r="K4153" s="15" t="n"/>
      <c r="L4153" s="15">
        <f>K4150*Setup!$B$6</f>
        <v/>
      </c>
      <c r="M4153" s="15">
        <f>J4150-L4150</f>
        <v/>
      </c>
      <c r="N4153" s="21" t="n"/>
    </row>
    <row r="4154">
      <c r="A4154" s="295" t="n"/>
      <c r="B4154" s="14" t="n"/>
      <c r="C4154" s="15" t="n"/>
      <c r="D4154" s="15" t="n"/>
      <c r="E4154" s="15">
        <f>D4151*Setup!$B$5</f>
        <v/>
      </c>
      <c r="F4154" s="15">
        <f>D4151-E4151</f>
        <v/>
      </c>
      <c r="G4154" s="15" t="n"/>
      <c r="H4154" s="15" t="n"/>
      <c r="I4154" s="15" t="n"/>
      <c r="J4154" s="15">
        <f>C4151+F4151+G4151-I4151</f>
        <v/>
      </c>
      <c r="K4154" s="15" t="n"/>
      <c r="L4154" s="15">
        <f>K4151*Setup!$B$6</f>
        <v/>
      </c>
      <c r="M4154" s="15">
        <f>J4151-L4151</f>
        <v/>
      </c>
      <c r="N4154" s="21" t="n"/>
    </row>
    <row r="4155">
      <c r="A4155" s="295" t="n"/>
      <c r="B4155" s="14" t="n"/>
      <c r="C4155" s="15" t="n"/>
      <c r="D4155" s="15" t="n"/>
      <c r="E4155" s="15">
        <f>D4152*Setup!$B$5</f>
        <v/>
      </c>
      <c r="F4155" s="15">
        <f>D4152-E4152</f>
        <v/>
      </c>
      <c r="G4155" s="15" t="n"/>
      <c r="H4155" s="15" t="n"/>
      <c r="I4155" s="15" t="n"/>
      <c r="J4155" s="15">
        <f>C4152+F4152+G4152-I4152</f>
        <v/>
      </c>
      <c r="K4155" s="15" t="n"/>
      <c r="L4155" s="15">
        <f>K4152*Setup!$B$6</f>
        <v/>
      </c>
      <c r="M4155" s="15">
        <f>J4152-L4152</f>
        <v/>
      </c>
      <c r="N4155" s="21" t="n"/>
    </row>
    <row r="4156">
      <c r="A4156" s="295" t="n"/>
      <c r="B4156" s="14" t="n"/>
      <c r="C4156" s="15" t="n"/>
      <c r="D4156" s="15" t="n"/>
      <c r="E4156" s="15">
        <f>D4153*Setup!$B$5</f>
        <v/>
      </c>
      <c r="F4156" s="15">
        <f>D4153-E4153</f>
        <v/>
      </c>
      <c r="G4156" s="15" t="n"/>
      <c r="H4156" s="15" t="n"/>
      <c r="I4156" s="15" t="n"/>
      <c r="J4156" s="15">
        <f>C4153+F4153+G4153-I4153</f>
        <v/>
      </c>
      <c r="K4156" s="15" t="n"/>
      <c r="L4156" s="15">
        <f>K4153*Setup!$B$6</f>
        <v/>
      </c>
      <c r="M4156" s="15">
        <f>J4153-L4153</f>
        <v/>
      </c>
      <c r="N4156" s="21" t="n"/>
    </row>
    <row r="4157">
      <c r="A4157" s="295" t="n"/>
      <c r="B4157" s="14" t="n"/>
      <c r="C4157" s="15" t="n"/>
      <c r="D4157" s="15" t="n"/>
      <c r="E4157" s="15">
        <f>D4154*Setup!$B$5</f>
        <v/>
      </c>
      <c r="F4157" s="15">
        <f>D4154-E4154</f>
        <v/>
      </c>
      <c r="G4157" s="15" t="n"/>
      <c r="H4157" s="15" t="n"/>
      <c r="I4157" s="15" t="n"/>
      <c r="J4157" s="15">
        <f>C4154+F4154+G4154-I4154</f>
        <v/>
      </c>
      <c r="K4157" s="15" t="n"/>
      <c r="L4157" s="15">
        <f>K4154*Setup!$B$6</f>
        <v/>
      </c>
      <c r="M4157" s="15">
        <f>J4154-L4154</f>
        <v/>
      </c>
      <c r="N4157" s="21" t="n"/>
    </row>
    <row r="4158">
      <c r="A4158" s="295" t="n"/>
      <c r="B4158" s="14" t="n"/>
      <c r="C4158" s="15" t="n"/>
      <c r="D4158" s="15" t="n"/>
      <c r="E4158" s="15">
        <f>D4155*Setup!$B$5</f>
        <v/>
      </c>
      <c r="F4158" s="15">
        <f>D4155-E4155</f>
        <v/>
      </c>
      <c r="G4158" s="15" t="n"/>
      <c r="H4158" s="15" t="n"/>
      <c r="I4158" s="15" t="n"/>
      <c r="J4158" s="15">
        <f>C4155+F4155+G4155-I4155</f>
        <v/>
      </c>
      <c r="K4158" s="15" t="n"/>
      <c r="L4158" s="15">
        <f>K4155*Setup!$B$6</f>
        <v/>
      </c>
      <c r="M4158" s="15">
        <f>J4155-L4155</f>
        <v/>
      </c>
      <c r="N4158" s="21" t="n"/>
    </row>
    <row r="4159">
      <c r="A4159" s="295" t="n"/>
      <c r="B4159" s="14" t="n"/>
      <c r="C4159" s="15" t="n"/>
      <c r="D4159" s="15" t="n"/>
      <c r="E4159" s="15">
        <f>D4156*Setup!$B$5</f>
        <v/>
      </c>
      <c r="F4159" s="15">
        <f>D4156-E4156</f>
        <v/>
      </c>
      <c r="G4159" s="15" t="n"/>
      <c r="H4159" s="15" t="n"/>
      <c r="I4159" s="15" t="n"/>
      <c r="J4159" s="15">
        <f>C4156+F4156+G4156-I4156</f>
        <v/>
      </c>
      <c r="K4159" s="15" t="n"/>
      <c r="L4159" s="15">
        <f>K4156*Setup!$B$6</f>
        <v/>
      </c>
      <c r="M4159" s="15">
        <f>J4156-L4156</f>
        <v/>
      </c>
      <c r="N4159" s="21" t="n"/>
    </row>
    <row r="4160">
      <c r="A4160" s="295" t="n"/>
      <c r="B4160" s="14" t="n"/>
      <c r="C4160" s="15" t="n"/>
      <c r="D4160" s="15" t="n"/>
      <c r="E4160" s="15">
        <f>D4157*Setup!$B$5</f>
        <v/>
      </c>
      <c r="F4160" s="15">
        <f>D4157-E4157</f>
        <v/>
      </c>
      <c r="G4160" s="15" t="n"/>
      <c r="H4160" s="15" t="n"/>
      <c r="I4160" s="15" t="n"/>
      <c r="J4160" s="15">
        <f>C4157+F4157+G4157-I4157</f>
        <v/>
      </c>
      <c r="K4160" s="15" t="n"/>
      <c r="L4160" s="15">
        <f>K4157*Setup!$B$6</f>
        <v/>
      </c>
      <c r="M4160" s="15">
        <f>J4157-L4157</f>
        <v/>
      </c>
      <c r="N4160" s="21" t="n"/>
    </row>
    <row r="4161">
      <c r="A4161" s="295" t="n"/>
      <c r="B4161" s="14" t="n"/>
      <c r="C4161" s="15" t="n"/>
      <c r="D4161" s="15" t="n"/>
      <c r="E4161" s="15">
        <f>D4158*Setup!$B$5</f>
        <v/>
      </c>
      <c r="F4161" s="15">
        <f>D4158-E4158</f>
        <v/>
      </c>
      <c r="G4161" s="15" t="n"/>
      <c r="H4161" s="15" t="n"/>
      <c r="I4161" s="15" t="n"/>
      <c r="J4161" s="15">
        <f>C4158+F4158+G4158-I4158</f>
        <v/>
      </c>
      <c r="K4161" s="15" t="n"/>
      <c r="L4161" s="15">
        <f>K4158*Setup!$B$6</f>
        <v/>
      </c>
      <c r="M4161" s="15">
        <f>J4158-L4158</f>
        <v/>
      </c>
      <c r="N4161" s="21" t="n"/>
    </row>
    <row r="4162">
      <c r="A4162" s="295" t="n"/>
      <c r="B4162" s="14" t="n"/>
      <c r="C4162" s="15" t="n"/>
      <c r="D4162" s="15" t="n"/>
      <c r="E4162" s="15">
        <f>D4159*Setup!$B$5</f>
        <v/>
      </c>
      <c r="F4162" s="15">
        <f>D4159-E4159</f>
        <v/>
      </c>
      <c r="G4162" s="15" t="n"/>
      <c r="H4162" s="15" t="n"/>
      <c r="I4162" s="15" t="n"/>
      <c r="J4162" s="15">
        <f>C4159+F4159+G4159-I4159</f>
        <v/>
      </c>
      <c r="K4162" s="15" t="n"/>
      <c r="L4162" s="15">
        <f>K4159*Setup!$B$6</f>
        <v/>
      </c>
      <c r="M4162" s="15">
        <f>J4159-L4159</f>
        <v/>
      </c>
      <c r="N4162" s="21" t="n"/>
    </row>
    <row r="4163">
      <c r="A4163" s="295" t="n"/>
      <c r="B4163" s="14" t="n"/>
      <c r="C4163" s="15" t="n"/>
      <c r="D4163" s="15" t="n"/>
      <c r="E4163" s="15">
        <f>D4160*Setup!$B$5</f>
        <v/>
      </c>
      <c r="F4163" s="15">
        <f>D4160-E4160</f>
        <v/>
      </c>
      <c r="G4163" s="15" t="n"/>
      <c r="H4163" s="15" t="n"/>
      <c r="I4163" s="15" t="n"/>
      <c r="J4163" s="15">
        <f>C4160+F4160+G4160-I4160</f>
        <v/>
      </c>
      <c r="K4163" s="15" t="n"/>
      <c r="L4163" s="15">
        <f>K4160*Setup!$B$6</f>
        <v/>
      </c>
      <c r="M4163" s="15">
        <f>J4160-L4160</f>
        <v/>
      </c>
      <c r="N4163" s="21" t="n"/>
    </row>
    <row r="4164">
      <c r="A4164" s="295" t="n"/>
      <c r="B4164" s="14" t="n"/>
      <c r="C4164" s="15" t="n"/>
      <c r="D4164" s="15" t="n"/>
      <c r="E4164" s="15">
        <f>D4161*Setup!$B$5</f>
        <v/>
      </c>
      <c r="F4164" s="15">
        <f>D4161-E4161</f>
        <v/>
      </c>
      <c r="G4164" s="15" t="n"/>
      <c r="H4164" s="15" t="n"/>
      <c r="I4164" s="15" t="n"/>
      <c r="J4164" s="15">
        <f>C4161+F4161+G4161-I4161</f>
        <v/>
      </c>
      <c r="K4164" s="15" t="n"/>
      <c r="L4164" s="15">
        <f>K4161*Setup!$B$6</f>
        <v/>
      </c>
      <c r="M4164" s="15">
        <f>J4161-L4161</f>
        <v/>
      </c>
      <c r="N4164" s="21" t="n"/>
    </row>
    <row r="4165">
      <c r="A4165" s="295" t="n"/>
      <c r="B4165" s="14" t="n"/>
      <c r="C4165" s="15" t="n"/>
      <c r="D4165" s="15" t="n"/>
      <c r="E4165" s="15">
        <f>D4162*Setup!$B$5</f>
        <v/>
      </c>
      <c r="F4165" s="15">
        <f>D4162-E4162</f>
        <v/>
      </c>
      <c r="G4165" s="15" t="n"/>
      <c r="H4165" s="15" t="n"/>
      <c r="I4165" s="15" t="n"/>
      <c r="J4165" s="15">
        <f>C4162+F4162+G4162-I4162</f>
        <v/>
      </c>
      <c r="K4165" s="15" t="n"/>
      <c r="L4165" s="15">
        <f>K4162*Setup!$B$6</f>
        <v/>
      </c>
      <c r="M4165" s="15">
        <f>J4162-L4162</f>
        <v/>
      </c>
      <c r="N4165" s="21" t="n"/>
    </row>
    <row r="4166">
      <c r="A4166" s="295" t="n"/>
      <c r="B4166" s="14" t="n"/>
      <c r="C4166" s="15" t="n"/>
      <c r="D4166" s="15" t="n"/>
      <c r="E4166" s="15">
        <f>D4163*Setup!$B$5</f>
        <v/>
      </c>
      <c r="F4166" s="15">
        <f>D4163-E4163</f>
        <v/>
      </c>
      <c r="G4166" s="15" t="n"/>
      <c r="H4166" s="15" t="n"/>
      <c r="I4166" s="15" t="n"/>
      <c r="J4166" s="15">
        <f>C4163+F4163+G4163-I4163</f>
        <v/>
      </c>
      <c r="K4166" s="15" t="n"/>
      <c r="L4166" s="15">
        <f>K4163*Setup!$B$6</f>
        <v/>
      </c>
      <c r="M4166" s="15">
        <f>J4163-L4163</f>
        <v/>
      </c>
      <c r="N4166" s="21" t="n"/>
    </row>
    <row r="4167">
      <c r="A4167" s="295" t="n"/>
      <c r="B4167" s="14" t="n"/>
      <c r="C4167" s="15" t="n"/>
      <c r="D4167" s="15" t="n"/>
      <c r="E4167" s="15">
        <f>D4164*Setup!$B$5</f>
        <v/>
      </c>
      <c r="F4167" s="15">
        <f>D4164-E4164</f>
        <v/>
      </c>
      <c r="G4167" s="15" t="n"/>
      <c r="H4167" s="15" t="n"/>
      <c r="I4167" s="15" t="n"/>
      <c r="J4167" s="15">
        <f>C4164+F4164+G4164-I4164</f>
        <v/>
      </c>
      <c r="K4167" s="15" t="n"/>
      <c r="L4167" s="15">
        <f>K4164*Setup!$B$6</f>
        <v/>
      </c>
      <c r="M4167" s="15">
        <f>J4164-L4164</f>
        <v/>
      </c>
      <c r="N4167" s="21" t="n"/>
    </row>
    <row r="4168">
      <c r="A4168" s="295" t="n"/>
      <c r="B4168" s="14" t="n"/>
      <c r="C4168" s="15" t="n"/>
      <c r="D4168" s="15" t="n"/>
      <c r="E4168" s="15">
        <f>D4165*Setup!$B$5</f>
        <v/>
      </c>
      <c r="F4168" s="15">
        <f>D4165-E4165</f>
        <v/>
      </c>
      <c r="G4168" s="15" t="n"/>
      <c r="H4168" s="15" t="n"/>
      <c r="I4168" s="15" t="n"/>
      <c r="J4168" s="15">
        <f>C4165+F4165+G4165-I4165</f>
        <v/>
      </c>
      <c r="K4168" s="15" t="n"/>
      <c r="L4168" s="15">
        <f>K4165*Setup!$B$6</f>
        <v/>
      </c>
      <c r="M4168" s="15">
        <f>J4165-L4165</f>
        <v/>
      </c>
      <c r="N4168" s="21" t="n"/>
    </row>
    <row r="4169">
      <c r="A4169" s="295" t="n"/>
      <c r="B4169" s="14" t="n"/>
      <c r="C4169" s="15" t="n"/>
      <c r="D4169" s="15" t="n"/>
      <c r="E4169" s="15">
        <f>D4166*Setup!$B$5</f>
        <v/>
      </c>
      <c r="F4169" s="15">
        <f>D4166-E4166</f>
        <v/>
      </c>
      <c r="G4169" s="15" t="n"/>
      <c r="H4169" s="15" t="n"/>
      <c r="I4169" s="15" t="n"/>
      <c r="J4169" s="15">
        <f>C4166+F4166+G4166-I4166</f>
        <v/>
      </c>
      <c r="K4169" s="15" t="n"/>
      <c r="L4169" s="15">
        <f>K4166*Setup!$B$6</f>
        <v/>
      </c>
      <c r="M4169" s="15">
        <f>J4166-L4166</f>
        <v/>
      </c>
      <c r="N4169" s="21" t="n"/>
    </row>
    <row r="4170">
      <c r="A4170" s="295" t="n"/>
      <c r="B4170" s="14" t="n"/>
      <c r="C4170" s="15" t="n"/>
      <c r="D4170" s="15" t="n"/>
      <c r="E4170" s="15">
        <f>D4167*Setup!$B$5</f>
        <v/>
      </c>
      <c r="F4170" s="15">
        <f>D4167-E4167</f>
        <v/>
      </c>
      <c r="G4170" s="15" t="n"/>
      <c r="H4170" s="15" t="n"/>
      <c r="I4170" s="15" t="n"/>
      <c r="J4170" s="15">
        <f>C4167+F4167+G4167-I4167</f>
        <v/>
      </c>
      <c r="K4170" s="15" t="n"/>
      <c r="L4170" s="15">
        <f>K4167*Setup!$B$6</f>
        <v/>
      </c>
      <c r="M4170" s="15">
        <f>J4167-L4167</f>
        <v/>
      </c>
      <c r="N4170" s="21" t="n"/>
    </row>
    <row r="4171">
      <c r="A4171" s="295" t="n"/>
      <c r="B4171" s="14" t="n"/>
      <c r="C4171" s="15" t="n"/>
      <c r="D4171" s="15" t="n"/>
      <c r="E4171" s="15">
        <f>D4168*Setup!$B$5</f>
        <v/>
      </c>
      <c r="F4171" s="15">
        <f>D4168-E4168</f>
        <v/>
      </c>
      <c r="G4171" s="15" t="n"/>
      <c r="H4171" s="15" t="n"/>
      <c r="I4171" s="15" t="n"/>
      <c r="J4171" s="15">
        <f>C4168+F4168+G4168-I4168</f>
        <v/>
      </c>
      <c r="K4171" s="15" t="n"/>
      <c r="L4171" s="15">
        <f>K4168*Setup!$B$6</f>
        <v/>
      </c>
      <c r="M4171" s="15">
        <f>J4168-L4168</f>
        <v/>
      </c>
      <c r="N4171" s="21" t="n"/>
    </row>
    <row r="4172">
      <c r="A4172" s="295" t="n"/>
      <c r="B4172" s="14" t="n"/>
      <c r="C4172" s="15" t="n"/>
      <c r="D4172" s="15" t="n"/>
      <c r="E4172" s="15">
        <f>D4169*Setup!$B$5</f>
        <v/>
      </c>
      <c r="F4172" s="15">
        <f>D4169-E4169</f>
        <v/>
      </c>
      <c r="G4172" s="15" t="n"/>
      <c r="H4172" s="15" t="n"/>
      <c r="I4172" s="15" t="n"/>
      <c r="J4172" s="15">
        <f>C4169+F4169+G4169-I4169</f>
        <v/>
      </c>
      <c r="K4172" s="15" t="n"/>
      <c r="L4172" s="15">
        <f>K4169*Setup!$B$6</f>
        <v/>
      </c>
      <c r="M4172" s="15">
        <f>J4169-L4169</f>
        <v/>
      </c>
      <c r="N4172" s="21" t="n"/>
    </row>
    <row r="4173">
      <c r="A4173" s="295" t="n"/>
      <c r="B4173" s="14" t="n"/>
      <c r="C4173" s="15" t="n"/>
      <c r="D4173" s="15" t="n"/>
      <c r="E4173" s="15">
        <f>D4170*Setup!$B$5</f>
        <v/>
      </c>
      <c r="F4173" s="15">
        <f>D4170-E4170</f>
        <v/>
      </c>
      <c r="G4173" s="15" t="n"/>
      <c r="H4173" s="15" t="n"/>
      <c r="I4173" s="15" t="n"/>
      <c r="J4173" s="15">
        <f>C4170+F4170+G4170-I4170</f>
        <v/>
      </c>
      <c r="K4173" s="15" t="n"/>
      <c r="L4173" s="15">
        <f>K4170*Setup!$B$6</f>
        <v/>
      </c>
      <c r="M4173" s="15">
        <f>J4170-L4170</f>
        <v/>
      </c>
      <c r="N4173" s="21" t="n"/>
    </row>
    <row r="4174">
      <c r="A4174" s="295" t="n"/>
      <c r="B4174" s="14" t="n"/>
      <c r="C4174" s="15" t="n"/>
      <c r="D4174" s="15" t="n"/>
      <c r="E4174" s="15">
        <f>D4171*Setup!$B$5</f>
        <v/>
      </c>
      <c r="F4174" s="15">
        <f>D4171-E4171</f>
        <v/>
      </c>
      <c r="G4174" s="15" t="n"/>
      <c r="H4174" s="15" t="n"/>
      <c r="I4174" s="15" t="n"/>
      <c r="J4174" s="15">
        <f>C4171+F4171+G4171-I4171</f>
        <v/>
      </c>
      <c r="K4174" s="15" t="n"/>
      <c r="L4174" s="15">
        <f>K4171*Setup!$B$6</f>
        <v/>
      </c>
      <c r="M4174" s="15">
        <f>J4171-L4171</f>
        <v/>
      </c>
      <c r="N4174" s="21" t="n"/>
    </row>
    <row r="4175">
      <c r="A4175" s="295" t="n"/>
      <c r="B4175" s="14" t="n"/>
      <c r="C4175" s="15" t="n"/>
      <c r="D4175" s="15" t="n"/>
      <c r="E4175" s="15">
        <f>D4172*Setup!$B$5</f>
        <v/>
      </c>
      <c r="F4175" s="15">
        <f>D4172-E4172</f>
        <v/>
      </c>
      <c r="G4175" s="15" t="n"/>
      <c r="H4175" s="15" t="n"/>
      <c r="I4175" s="15" t="n"/>
      <c r="J4175" s="15">
        <f>C4172+F4172+G4172-I4172</f>
        <v/>
      </c>
      <c r="K4175" s="15" t="n"/>
      <c r="L4175" s="15">
        <f>K4172*Setup!$B$6</f>
        <v/>
      </c>
      <c r="M4175" s="15">
        <f>J4172-L4172</f>
        <v/>
      </c>
      <c r="N4175" s="21" t="n"/>
    </row>
    <row r="4176">
      <c r="A4176" s="295" t="n"/>
      <c r="B4176" s="14" t="n"/>
      <c r="C4176" s="15" t="n"/>
      <c r="D4176" s="15" t="n"/>
      <c r="E4176" s="15">
        <f>D4173*Setup!$B$5</f>
        <v/>
      </c>
      <c r="F4176" s="15">
        <f>D4173-E4173</f>
        <v/>
      </c>
      <c r="G4176" s="15" t="n"/>
      <c r="H4176" s="15" t="n"/>
      <c r="I4176" s="15" t="n"/>
      <c r="J4176" s="15">
        <f>C4173+F4173+G4173-I4173</f>
        <v/>
      </c>
      <c r="K4176" s="15" t="n"/>
      <c r="L4176" s="15">
        <f>K4173*Setup!$B$6</f>
        <v/>
      </c>
      <c r="M4176" s="15">
        <f>J4173-L4173</f>
        <v/>
      </c>
      <c r="N4176" s="21" t="n"/>
    </row>
    <row r="4177">
      <c r="A4177" s="295" t="n"/>
      <c r="B4177" s="14" t="n"/>
      <c r="C4177" s="15" t="n"/>
      <c r="D4177" s="15" t="n"/>
      <c r="E4177" s="15">
        <f>D4174*Setup!$B$5</f>
        <v/>
      </c>
      <c r="F4177" s="15">
        <f>D4174-E4174</f>
        <v/>
      </c>
      <c r="G4177" s="15" t="n"/>
      <c r="H4177" s="15" t="n"/>
      <c r="I4177" s="15" t="n"/>
      <c r="J4177" s="15">
        <f>C4174+F4174+G4174-I4174</f>
        <v/>
      </c>
      <c r="K4177" s="15" t="n"/>
      <c r="L4177" s="15">
        <f>K4174*Setup!$B$6</f>
        <v/>
      </c>
      <c r="M4177" s="15">
        <f>J4174-L4174</f>
        <v/>
      </c>
      <c r="N4177" s="21" t="n"/>
    </row>
    <row r="4178">
      <c r="A4178" s="295" t="n"/>
      <c r="B4178" s="14" t="n"/>
      <c r="C4178" s="15" t="n"/>
      <c r="D4178" s="15" t="n"/>
      <c r="E4178" s="15">
        <f>D4175*Setup!$B$5</f>
        <v/>
      </c>
      <c r="F4178" s="15">
        <f>D4175-E4175</f>
        <v/>
      </c>
      <c r="G4178" s="15" t="n"/>
      <c r="H4178" s="15" t="n"/>
      <c r="I4178" s="15" t="n"/>
      <c r="J4178" s="15">
        <f>C4175+F4175+G4175-I4175</f>
        <v/>
      </c>
      <c r="K4178" s="15" t="n"/>
      <c r="L4178" s="15">
        <f>K4175*Setup!$B$6</f>
        <v/>
      </c>
      <c r="M4178" s="15">
        <f>J4175-L4175</f>
        <v/>
      </c>
      <c r="N4178" s="21" t="n"/>
    </row>
    <row r="4179">
      <c r="A4179" s="295" t="n"/>
      <c r="B4179" s="14" t="n"/>
      <c r="C4179" s="15" t="n"/>
      <c r="D4179" s="15" t="n"/>
      <c r="E4179" s="15">
        <f>D4176*Setup!$B$5</f>
        <v/>
      </c>
      <c r="F4179" s="15">
        <f>D4176-E4176</f>
        <v/>
      </c>
      <c r="G4179" s="15" t="n"/>
      <c r="H4179" s="15" t="n"/>
      <c r="I4179" s="15" t="n"/>
      <c r="J4179" s="15">
        <f>C4176+F4176+G4176-I4176</f>
        <v/>
      </c>
      <c r="K4179" s="15" t="n"/>
      <c r="L4179" s="15">
        <f>K4176*Setup!$B$6</f>
        <v/>
      </c>
      <c r="M4179" s="15">
        <f>J4176-L4176</f>
        <v/>
      </c>
      <c r="N4179" s="21" t="n"/>
    </row>
    <row r="4180">
      <c r="A4180" s="295" t="n"/>
      <c r="B4180" s="14" t="n"/>
      <c r="C4180" s="15" t="n"/>
      <c r="D4180" s="15" t="n"/>
      <c r="E4180" s="15">
        <f>D4177*Setup!$B$5</f>
        <v/>
      </c>
      <c r="F4180" s="15">
        <f>D4177-E4177</f>
        <v/>
      </c>
      <c r="G4180" s="15" t="n"/>
      <c r="H4180" s="15" t="n"/>
      <c r="I4180" s="15" t="n"/>
      <c r="J4180" s="15">
        <f>C4177+F4177+G4177-I4177</f>
        <v/>
      </c>
      <c r="K4180" s="15" t="n"/>
      <c r="L4180" s="15">
        <f>K4177*Setup!$B$6</f>
        <v/>
      </c>
      <c r="M4180" s="15">
        <f>J4177-L4177</f>
        <v/>
      </c>
      <c r="N4180" s="21" t="n"/>
    </row>
    <row r="4181">
      <c r="A4181" s="295" t="n"/>
      <c r="B4181" s="14" t="n"/>
      <c r="C4181" s="15" t="n"/>
      <c r="D4181" s="15" t="n"/>
      <c r="E4181" s="15">
        <f>D4178*Setup!$B$5</f>
        <v/>
      </c>
      <c r="F4181" s="15">
        <f>D4178-E4178</f>
        <v/>
      </c>
      <c r="G4181" s="15" t="n"/>
      <c r="H4181" s="15" t="n"/>
      <c r="I4181" s="15" t="n"/>
      <c r="J4181" s="15">
        <f>C4178+F4178+G4178-I4178</f>
        <v/>
      </c>
      <c r="K4181" s="15" t="n"/>
      <c r="L4181" s="15">
        <f>K4178*Setup!$B$6</f>
        <v/>
      </c>
      <c r="M4181" s="15">
        <f>J4178-L4178</f>
        <v/>
      </c>
      <c r="N4181" s="21" t="n"/>
    </row>
    <row r="4182">
      <c r="A4182" s="295" t="n"/>
      <c r="B4182" s="14" t="n"/>
      <c r="C4182" s="15" t="n"/>
      <c r="D4182" s="15" t="n"/>
      <c r="E4182" s="15">
        <f>D4179*Setup!$B$5</f>
        <v/>
      </c>
      <c r="F4182" s="15">
        <f>D4179-E4179</f>
        <v/>
      </c>
      <c r="G4182" s="15" t="n"/>
      <c r="H4182" s="15" t="n"/>
      <c r="I4182" s="15" t="n"/>
      <c r="J4182" s="15">
        <f>C4179+F4179+G4179-I4179</f>
        <v/>
      </c>
      <c r="K4182" s="15" t="n"/>
      <c r="L4182" s="15">
        <f>K4179*Setup!$B$6</f>
        <v/>
      </c>
      <c r="M4182" s="15">
        <f>J4179-L4179</f>
        <v/>
      </c>
      <c r="N4182" s="21" t="n"/>
    </row>
    <row r="4183">
      <c r="A4183" s="295" t="n"/>
      <c r="B4183" s="14" t="n"/>
      <c r="C4183" s="15" t="n"/>
      <c r="D4183" s="15" t="n"/>
      <c r="E4183" s="15">
        <f>D4180*Setup!$B$5</f>
        <v/>
      </c>
      <c r="F4183" s="15">
        <f>D4180-E4180</f>
        <v/>
      </c>
      <c r="G4183" s="15" t="n"/>
      <c r="H4183" s="15" t="n"/>
      <c r="I4183" s="15" t="n"/>
      <c r="J4183" s="15">
        <f>C4180+F4180+G4180-I4180</f>
        <v/>
      </c>
      <c r="K4183" s="15" t="n"/>
      <c r="L4183" s="15">
        <f>K4180*Setup!$B$6</f>
        <v/>
      </c>
      <c r="M4183" s="15">
        <f>J4180-L4180</f>
        <v/>
      </c>
      <c r="N4183" s="21" t="n"/>
    </row>
    <row r="4184">
      <c r="A4184" s="295" t="n"/>
      <c r="B4184" s="14" t="n"/>
      <c r="C4184" s="15" t="n"/>
      <c r="D4184" s="15" t="n"/>
      <c r="E4184" s="15">
        <f>D4181*Setup!$B$5</f>
        <v/>
      </c>
      <c r="F4184" s="15">
        <f>D4181-E4181</f>
        <v/>
      </c>
      <c r="G4184" s="15" t="n"/>
      <c r="H4184" s="15" t="n"/>
      <c r="I4184" s="15" t="n"/>
      <c r="J4184" s="15">
        <f>C4181+F4181+G4181-I4181</f>
        <v/>
      </c>
      <c r="K4184" s="15" t="n"/>
      <c r="L4184" s="15">
        <f>K4181*Setup!$B$6</f>
        <v/>
      </c>
      <c r="M4184" s="15">
        <f>J4181-L4181</f>
        <v/>
      </c>
      <c r="N4184" s="21" t="n"/>
    </row>
    <row r="4185">
      <c r="A4185" s="295" t="n"/>
      <c r="B4185" s="14" t="n"/>
      <c r="C4185" s="15" t="n"/>
      <c r="D4185" s="15" t="n"/>
      <c r="E4185" s="15">
        <f>D4182*Setup!$B$5</f>
        <v/>
      </c>
      <c r="F4185" s="15">
        <f>D4182-E4182</f>
        <v/>
      </c>
      <c r="G4185" s="15" t="n"/>
      <c r="H4185" s="15" t="n"/>
      <c r="I4185" s="15" t="n"/>
      <c r="J4185" s="15">
        <f>C4182+F4182+G4182-I4182</f>
        <v/>
      </c>
      <c r="K4185" s="15" t="n"/>
      <c r="L4185" s="15">
        <f>K4182*Setup!$B$6</f>
        <v/>
      </c>
      <c r="M4185" s="15">
        <f>J4182-L4182</f>
        <v/>
      </c>
      <c r="N4185" s="21" t="n"/>
    </row>
    <row r="4186">
      <c r="A4186" s="295" t="n"/>
      <c r="B4186" s="14" t="n"/>
      <c r="C4186" s="15" t="n"/>
      <c r="D4186" s="15" t="n"/>
      <c r="E4186" s="15">
        <f>D4183*Setup!$B$5</f>
        <v/>
      </c>
      <c r="F4186" s="15">
        <f>D4183-E4183</f>
        <v/>
      </c>
      <c r="G4186" s="15" t="n"/>
      <c r="H4186" s="15" t="n"/>
      <c r="I4186" s="15" t="n"/>
      <c r="J4186" s="15">
        <f>C4183+F4183+G4183-I4183</f>
        <v/>
      </c>
      <c r="K4186" s="15" t="n"/>
      <c r="L4186" s="15">
        <f>K4183*Setup!$B$6</f>
        <v/>
      </c>
      <c r="M4186" s="15">
        <f>J4183-L4183</f>
        <v/>
      </c>
      <c r="N4186" s="21" t="n"/>
    </row>
    <row r="4187">
      <c r="A4187" s="295" t="n"/>
      <c r="B4187" s="14" t="n"/>
      <c r="C4187" s="15" t="n"/>
      <c r="D4187" s="15" t="n"/>
      <c r="E4187" s="15">
        <f>D4184*Setup!$B$5</f>
        <v/>
      </c>
      <c r="F4187" s="15">
        <f>D4184-E4184</f>
        <v/>
      </c>
      <c r="G4187" s="15" t="n"/>
      <c r="H4187" s="15" t="n"/>
      <c r="I4187" s="15" t="n"/>
      <c r="J4187" s="15">
        <f>C4184+F4184+G4184-I4184</f>
        <v/>
      </c>
      <c r="K4187" s="15" t="n"/>
      <c r="L4187" s="15">
        <f>K4184*Setup!$B$6</f>
        <v/>
      </c>
      <c r="M4187" s="15">
        <f>J4184-L4184</f>
        <v/>
      </c>
      <c r="N4187" s="21" t="n"/>
    </row>
    <row r="4188">
      <c r="A4188" s="295" t="n"/>
      <c r="B4188" s="14" t="n"/>
      <c r="C4188" s="15" t="n"/>
      <c r="D4188" s="15" t="n"/>
      <c r="E4188" s="15">
        <f>D4185*Setup!$B$5</f>
        <v/>
      </c>
      <c r="F4188" s="15">
        <f>D4185-E4185</f>
        <v/>
      </c>
      <c r="G4188" s="15" t="n"/>
      <c r="H4188" s="15" t="n"/>
      <c r="I4188" s="15" t="n"/>
      <c r="J4188" s="15">
        <f>C4185+F4185+G4185-I4185</f>
        <v/>
      </c>
      <c r="K4188" s="15" t="n"/>
      <c r="L4188" s="15">
        <f>K4185*Setup!$B$6</f>
        <v/>
      </c>
      <c r="M4188" s="15">
        <f>J4185-L4185</f>
        <v/>
      </c>
      <c r="N4188" s="21" t="n"/>
    </row>
    <row r="4189">
      <c r="A4189" s="295" t="n"/>
      <c r="B4189" s="14" t="n"/>
      <c r="C4189" s="15" t="n"/>
      <c r="D4189" s="15" t="n"/>
      <c r="E4189" s="15">
        <f>D4186*Setup!$B$5</f>
        <v/>
      </c>
      <c r="F4189" s="15">
        <f>D4186-E4186</f>
        <v/>
      </c>
      <c r="G4189" s="15" t="n"/>
      <c r="H4189" s="15" t="n"/>
      <c r="I4189" s="15" t="n"/>
      <c r="J4189" s="15">
        <f>C4186+F4186+G4186-I4186</f>
        <v/>
      </c>
      <c r="K4189" s="15" t="n"/>
      <c r="L4189" s="15">
        <f>K4186*Setup!$B$6</f>
        <v/>
      </c>
      <c r="M4189" s="15">
        <f>J4186-L4186</f>
        <v/>
      </c>
      <c r="N4189" s="21" t="n"/>
    </row>
    <row r="4190">
      <c r="A4190" s="295" t="n"/>
      <c r="B4190" s="14" t="n"/>
      <c r="C4190" s="15" t="n"/>
      <c r="D4190" s="15" t="n"/>
      <c r="E4190" s="15">
        <f>D4187*Setup!$B$5</f>
        <v/>
      </c>
      <c r="F4190" s="15">
        <f>D4187-E4187</f>
        <v/>
      </c>
      <c r="G4190" s="15" t="n"/>
      <c r="H4190" s="15" t="n"/>
      <c r="I4190" s="15" t="n"/>
      <c r="J4190" s="15">
        <f>C4187+F4187+G4187-I4187</f>
        <v/>
      </c>
      <c r="K4190" s="15" t="n"/>
      <c r="L4190" s="15">
        <f>K4187*Setup!$B$6</f>
        <v/>
      </c>
      <c r="M4190" s="15">
        <f>J4187-L4187</f>
        <v/>
      </c>
      <c r="N4190" s="21" t="n"/>
    </row>
    <row r="4191">
      <c r="A4191" s="295" t="n"/>
      <c r="B4191" s="14" t="n"/>
      <c r="C4191" s="15" t="n"/>
      <c r="D4191" s="15" t="n"/>
      <c r="E4191" s="15">
        <f>D4188*Setup!$B$5</f>
        <v/>
      </c>
      <c r="F4191" s="15">
        <f>D4188-E4188</f>
        <v/>
      </c>
      <c r="G4191" s="15" t="n"/>
      <c r="H4191" s="15" t="n"/>
      <c r="I4191" s="15" t="n"/>
      <c r="J4191" s="15">
        <f>C4188+F4188+G4188-I4188</f>
        <v/>
      </c>
      <c r="K4191" s="15" t="n"/>
      <c r="L4191" s="15">
        <f>K4188*Setup!$B$6</f>
        <v/>
      </c>
      <c r="M4191" s="15">
        <f>J4188-L4188</f>
        <v/>
      </c>
      <c r="N4191" s="21" t="n"/>
    </row>
    <row r="4192">
      <c r="A4192" s="295" t="n"/>
      <c r="B4192" s="14" t="n"/>
      <c r="C4192" s="15" t="n"/>
      <c r="D4192" s="15" t="n"/>
      <c r="E4192" s="15">
        <f>D4189*Setup!$B$5</f>
        <v/>
      </c>
      <c r="F4192" s="15">
        <f>D4189-E4189</f>
        <v/>
      </c>
      <c r="G4192" s="15" t="n"/>
      <c r="H4192" s="15" t="n"/>
      <c r="I4192" s="15" t="n"/>
      <c r="J4192" s="15">
        <f>C4189+F4189+G4189-I4189</f>
        <v/>
      </c>
      <c r="K4192" s="15" t="n"/>
      <c r="L4192" s="15">
        <f>K4189*Setup!$B$6</f>
        <v/>
      </c>
      <c r="M4192" s="15">
        <f>J4189-L4189</f>
        <v/>
      </c>
      <c r="N4192" s="21" t="n"/>
    </row>
    <row r="4193">
      <c r="A4193" s="295" t="n"/>
      <c r="B4193" s="14" t="n"/>
      <c r="C4193" s="15" t="n"/>
      <c r="D4193" s="15" t="n"/>
      <c r="E4193" s="15">
        <f>D4190*Setup!$B$5</f>
        <v/>
      </c>
      <c r="F4193" s="15">
        <f>D4190-E4190</f>
        <v/>
      </c>
      <c r="G4193" s="15" t="n"/>
      <c r="H4193" s="15" t="n"/>
      <c r="I4193" s="15" t="n"/>
      <c r="J4193" s="15">
        <f>C4190+F4190+G4190-I4190</f>
        <v/>
      </c>
      <c r="K4193" s="15" t="n"/>
      <c r="L4193" s="15">
        <f>K4190*Setup!$B$6</f>
        <v/>
      </c>
      <c r="M4193" s="15">
        <f>J4190-L4190</f>
        <v/>
      </c>
      <c r="N4193" s="21" t="n"/>
    </row>
    <row r="4194">
      <c r="A4194" s="295" t="n"/>
      <c r="B4194" s="14" t="n"/>
      <c r="C4194" s="15" t="n"/>
      <c r="D4194" s="15" t="n"/>
      <c r="E4194" s="15">
        <f>D4191*Setup!$B$5</f>
        <v/>
      </c>
      <c r="F4194" s="15">
        <f>D4191-E4191</f>
        <v/>
      </c>
      <c r="G4194" s="15" t="n"/>
      <c r="H4194" s="15" t="n"/>
      <c r="I4194" s="15" t="n"/>
      <c r="J4194" s="15">
        <f>C4191+F4191+G4191-I4191</f>
        <v/>
      </c>
      <c r="K4194" s="15" t="n"/>
      <c r="L4194" s="15">
        <f>K4191*Setup!$B$6</f>
        <v/>
      </c>
      <c r="M4194" s="15">
        <f>J4191-L4191</f>
        <v/>
      </c>
      <c r="N4194" s="21" t="n"/>
    </row>
    <row r="4195">
      <c r="A4195" s="295" t="n"/>
      <c r="B4195" s="14" t="n"/>
      <c r="C4195" s="15" t="n"/>
      <c r="D4195" s="15" t="n"/>
      <c r="E4195" s="15">
        <f>D4192*Setup!$B$5</f>
        <v/>
      </c>
      <c r="F4195" s="15">
        <f>D4192-E4192</f>
        <v/>
      </c>
      <c r="G4195" s="15" t="n"/>
      <c r="H4195" s="15" t="n"/>
      <c r="I4195" s="15" t="n"/>
      <c r="J4195" s="15">
        <f>C4192+F4192+G4192-I4192</f>
        <v/>
      </c>
      <c r="K4195" s="15" t="n"/>
      <c r="L4195" s="15">
        <f>K4192*Setup!$B$6</f>
        <v/>
      </c>
      <c r="M4195" s="15">
        <f>J4192-L4192</f>
        <v/>
      </c>
      <c r="N4195" s="21" t="n"/>
    </row>
    <row r="4196">
      <c r="A4196" s="295" t="n"/>
      <c r="B4196" s="14" t="n"/>
      <c r="C4196" s="15" t="n"/>
      <c r="D4196" s="15" t="n"/>
      <c r="E4196" s="15">
        <f>D4193*Setup!$B$5</f>
        <v/>
      </c>
      <c r="F4196" s="15">
        <f>D4193-E4193</f>
        <v/>
      </c>
      <c r="G4196" s="15" t="n"/>
      <c r="H4196" s="15" t="n"/>
      <c r="I4196" s="15" t="n"/>
      <c r="J4196" s="15">
        <f>C4193+F4193+G4193-I4193</f>
        <v/>
      </c>
      <c r="K4196" s="15" t="n"/>
      <c r="L4196" s="15">
        <f>K4193*Setup!$B$6</f>
        <v/>
      </c>
      <c r="M4196" s="15">
        <f>J4193-L4193</f>
        <v/>
      </c>
      <c r="N4196" s="21" t="n"/>
    </row>
    <row r="4197">
      <c r="A4197" s="295" t="n"/>
      <c r="B4197" s="14" t="n"/>
      <c r="C4197" s="15" t="n"/>
      <c r="D4197" s="15" t="n"/>
      <c r="E4197" s="15">
        <f>D4194*Setup!$B$5</f>
        <v/>
      </c>
      <c r="F4197" s="15">
        <f>D4194-E4194</f>
        <v/>
      </c>
      <c r="G4197" s="15" t="n"/>
      <c r="H4197" s="15" t="n"/>
      <c r="I4197" s="15" t="n"/>
      <c r="J4197" s="15">
        <f>C4194+F4194+G4194-I4194</f>
        <v/>
      </c>
      <c r="K4197" s="15" t="n"/>
      <c r="L4197" s="15">
        <f>K4194*Setup!$B$6</f>
        <v/>
      </c>
      <c r="M4197" s="15">
        <f>J4194-L4194</f>
        <v/>
      </c>
      <c r="N4197" s="21" t="n"/>
    </row>
    <row r="4198">
      <c r="A4198" s="295" t="n"/>
      <c r="B4198" s="14" t="n"/>
      <c r="C4198" s="15" t="n"/>
      <c r="D4198" s="15" t="n"/>
      <c r="E4198" s="15">
        <f>D4195*Setup!$B$5</f>
        <v/>
      </c>
      <c r="F4198" s="15">
        <f>D4195-E4195</f>
        <v/>
      </c>
      <c r="G4198" s="15" t="n"/>
      <c r="H4198" s="15" t="n"/>
      <c r="I4198" s="15" t="n"/>
      <c r="J4198" s="15">
        <f>C4195+F4195+G4195-I4195</f>
        <v/>
      </c>
      <c r="K4198" s="15" t="n"/>
      <c r="L4198" s="15">
        <f>K4195*Setup!$B$6</f>
        <v/>
      </c>
      <c r="M4198" s="15">
        <f>J4195-L4195</f>
        <v/>
      </c>
      <c r="N4198" s="21" t="n"/>
    </row>
    <row r="4199">
      <c r="A4199" s="295" t="n"/>
      <c r="B4199" s="14" t="n"/>
      <c r="C4199" s="15" t="n"/>
      <c r="D4199" s="15" t="n"/>
      <c r="E4199" s="15">
        <f>D4196*Setup!$B$5</f>
        <v/>
      </c>
      <c r="F4199" s="15">
        <f>D4196-E4196</f>
        <v/>
      </c>
      <c r="G4199" s="15" t="n"/>
      <c r="H4199" s="15" t="n"/>
      <c r="I4199" s="15" t="n"/>
      <c r="J4199" s="15">
        <f>C4196+F4196+G4196-I4196</f>
        <v/>
      </c>
      <c r="K4199" s="15" t="n"/>
      <c r="L4199" s="15">
        <f>K4196*Setup!$B$6</f>
        <v/>
      </c>
      <c r="M4199" s="15">
        <f>J4196-L4196</f>
        <v/>
      </c>
      <c r="N4199" s="21" t="n"/>
    </row>
    <row r="4200">
      <c r="A4200" s="295" t="n"/>
      <c r="B4200" s="14" t="n"/>
      <c r="C4200" s="15" t="n"/>
      <c r="D4200" s="15" t="n"/>
      <c r="E4200" s="15">
        <f>D4197*Setup!$B$5</f>
        <v/>
      </c>
      <c r="F4200" s="15">
        <f>D4197-E4197</f>
        <v/>
      </c>
      <c r="G4200" s="15" t="n"/>
      <c r="H4200" s="15" t="n"/>
      <c r="I4200" s="15" t="n"/>
      <c r="J4200" s="15">
        <f>C4197+F4197+G4197-I4197</f>
        <v/>
      </c>
      <c r="K4200" s="15" t="n"/>
      <c r="L4200" s="15">
        <f>K4197*Setup!$B$6</f>
        <v/>
      </c>
      <c r="M4200" s="15">
        <f>J4197-L4197</f>
        <v/>
      </c>
      <c r="N4200" s="21" t="n"/>
    </row>
    <row r="4201">
      <c r="A4201" s="295" t="n"/>
      <c r="B4201" s="14" t="n"/>
      <c r="C4201" s="15" t="n"/>
      <c r="D4201" s="15" t="n"/>
      <c r="E4201" s="15">
        <f>D4198*Setup!$B$5</f>
        <v/>
      </c>
      <c r="F4201" s="15">
        <f>D4198-E4198</f>
        <v/>
      </c>
      <c r="G4201" s="15" t="n"/>
      <c r="H4201" s="15" t="n"/>
      <c r="I4201" s="15" t="n"/>
      <c r="J4201" s="15">
        <f>C4198+F4198+G4198-I4198</f>
        <v/>
      </c>
      <c r="K4201" s="15" t="n"/>
      <c r="L4201" s="15">
        <f>K4198*Setup!$B$6</f>
        <v/>
      </c>
      <c r="M4201" s="15">
        <f>J4198-L4198</f>
        <v/>
      </c>
      <c r="N4201" s="21" t="n"/>
    </row>
    <row r="4202">
      <c r="A4202" s="295" t="n"/>
      <c r="B4202" s="14" t="n"/>
      <c r="C4202" s="15" t="n"/>
      <c r="D4202" s="15" t="n"/>
      <c r="E4202" s="15">
        <f>D4199*Setup!$B$5</f>
        <v/>
      </c>
      <c r="F4202" s="15">
        <f>D4199-E4199</f>
        <v/>
      </c>
      <c r="G4202" s="15" t="n"/>
      <c r="H4202" s="15" t="n"/>
      <c r="I4202" s="15" t="n"/>
      <c r="J4202" s="15">
        <f>C4199+F4199+G4199-I4199</f>
        <v/>
      </c>
      <c r="K4202" s="15" t="n"/>
      <c r="L4202" s="15">
        <f>K4199*Setup!$B$6</f>
        <v/>
      </c>
      <c r="M4202" s="15">
        <f>J4199-L4199</f>
        <v/>
      </c>
      <c r="N4202" s="21" t="n"/>
    </row>
    <row r="4203">
      <c r="A4203" s="295" t="n"/>
      <c r="B4203" s="14" t="n"/>
      <c r="C4203" s="15" t="n"/>
      <c r="D4203" s="15" t="n"/>
      <c r="E4203" s="15">
        <f>D4200*Setup!$B$5</f>
        <v/>
      </c>
      <c r="F4203" s="15">
        <f>D4200-E4200</f>
        <v/>
      </c>
      <c r="G4203" s="15" t="n"/>
      <c r="H4203" s="15" t="n"/>
      <c r="I4203" s="15" t="n"/>
      <c r="J4203" s="15">
        <f>C4200+F4200+G4200-I4200</f>
        <v/>
      </c>
      <c r="K4203" s="15" t="n"/>
      <c r="L4203" s="15">
        <f>K4200*Setup!$B$6</f>
        <v/>
      </c>
      <c r="M4203" s="15">
        <f>J4200-L4200</f>
        <v/>
      </c>
      <c r="N4203" s="21" t="n"/>
    </row>
    <row r="4204">
      <c r="A4204" s="295" t="n"/>
      <c r="B4204" s="14" t="n"/>
      <c r="C4204" s="15" t="n"/>
      <c r="D4204" s="15" t="n"/>
      <c r="E4204" s="15">
        <f>D4201*Setup!$B$5</f>
        <v/>
      </c>
      <c r="F4204" s="15">
        <f>D4201-E4201</f>
        <v/>
      </c>
      <c r="G4204" s="15" t="n"/>
      <c r="H4204" s="15" t="n"/>
      <c r="I4204" s="15" t="n"/>
      <c r="J4204" s="15">
        <f>C4201+F4201+G4201-I4201</f>
        <v/>
      </c>
      <c r="K4204" s="15" t="n"/>
      <c r="L4204" s="15">
        <f>K4201*Setup!$B$6</f>
        <v/>
      </c>
      <c r="M4204" s="15">
        <f>J4201-L4201</f>
        <v/>
      </c>
      <c r="N4204" s="21" t="n"/>
    </row>
    <row r="4205">
      <c r="A4205" s="295" t="n"/>
      <c r="B4205" s="14" t="n"/>
      <c r="C4205" s="15" t="n"/>
      <c r="D4205" s="15" t="n"/>
      <c r="E4205" s="15">
        <f>D4202*Setup!$B$5</f>
        <v/>
      </c>
      <c r="F4205" s="15">
        <f>D4202-E4202</f>
        <v/>
      </c>
      <c r="G4205" s="15" t="n"/>
      <c r="H4205" s="15" t="n"/>
      <c r="I4205" s="15" t="n"/>
      <c r="J4205" s="15">
        <f>C4202+F4202+G4202-I4202</f>
        <v/>
      </c>
      <c r="K4205" s="15" t="n"/>
      <c r="L4205" s="15">
        <f>K4202*Setup!$B$6</f>
        <v/>
      </c>
      <c r="M4205" s="15">
        <f>J4202-L4202</f>
        <v/>
      </c>
      <c r="N4205" s="21" t="n"/>
    </row>
    <row r="4206">
      <c r="A4206" s="295" t="n"/>
      <c r="B4206" s="14" t="n"/>
      <c r="C4206" s="15" t="n"/>
      <c r="D4206" s="15" t="n"/>
      <c r="E4206" s="15">
        <f>D4203*Setup!$B$5</f>
        <v/>
      </c>
      <c r="F4206" s="15">
        <f>D4203-E4203</f>
        <v/>
      </c>
      <c r="G4206" s="15" t="n"/>
      <c r="H4206" s="15" t="n"/>
      <c r="I4206" s="15" t="n"/>
      <c r="J4206" s="15">
        <f>C4203+F4203+G4203-I4203</f>
        <v/>
      </c>
      <c r="K4206" s="15" t="n"/>
      <c r="L4206" s="15">
        <f>K4203*Setup!$B$6</f>
        <v/>
      </c>
      <c r="M4206" s="15">
        <f>J4203-L4203</f>
        <v/>
      </c>
      <c r="N4206" s="21" t="n"/>
    </row>
    <row r="4207">
      <c r="A4207" s="295" t="n"/>
      <c r="B4207" s="14" t="n"/>
      <c r="C4207" s="15" t="n"/>
      <c r="D4207" s="15" t="n"/>
      <c r="E4207" s="15">
        <f>D4204*Setup!$B$5</f>
        <v/>
      </c>
      <c r="F4207" s="15">
        <f>D4204-E4204</f>
        <v/>
      </c>
      <c r="G4207" s="15" t="n"/>
      <c r="H4207" s="15" t="n"/>
      <c r="I4207" s="15" t="n"/>
      <c r="J4207" s="15">
        <f>C4204+F4204+G4204-I4204</f>
        <v/>
      </c>
      <c r="K4207" s="15" t="n"/>
      <c r="L4207" s="15">
        <f>K4204*Setup!$B$6</f>
        <v/>
      </c>
      <c r="M4207" s="15">
        <f>J4204-L4204</f>
        <v/>
      </c>
      <c r="N4207" s="21" t="n"/>
    </row>
    <row r="4208">
      <c r="A4208" s="295" t="n"/>
      <c r="B4208" s="14" t="n"/>
      <c r="C4208" s="15" t="n"/>
      <c r="D4208" s="15" t="n"/>
      <c r="E4208" s="15">
        <f>D4205*Setup!$B$5</f>
        <v/>
      </c>
      <c r="F4208" s="15">
        <f>D4205-E4205</f>
        <v/>
      </c>
      <c r="G4208" s="15" t="n"/>
      <c r="H4208" s="15" t="n"/>
      <c r="I4208" s="15" t="n"/>
      <c r="J4208" s="15">
        <f>C4205+F4205+G4205-I4205</f>
        <v/>
      </c>
      <c r="K4208" s="15" t="n"/>
      <c r="L4208" s="15">
        <f>K4205*Setup!$B$6</f>
        <v/>
      </c>
      <c r="M4208" s="15">
        <f>J4205-L4205</f>
        <v/>
      </c>
      <c r="N4208" s="21" t="n"/>
    </row>
    <row r="4209">
      <c r="A4209" s="295" t="n"/>
      <c r="B4209" s="14" t="n"/>
      <c r="C4209" s="15" t="n"/>
      <c r="D4209" s="15" t="n"/>
      <c r="E4209" s="15">
        <f>D4206*Setup!$B$5</f>
        <v/>
      </c>
      <c r="F4209" s="15">
        <f>D4206-E4206</f>
        <v/>
      </c>
      <c r="G4209" s="15" t="n"/>
      <c r="H4209" s="15" t="n"/>
      <c r="I4209" s="15" t="n"/>
      <c r="J4209" s="15">
        <f>C4206+F4206+G4206-I4206</f>
        <v/>
      </c>
      <c r="K4209" s="15" t="n"/>
      <c r="L4209" s="15">
        <f>K4206*Setup!$B$6</f>
        <v/>
      </c>
      <c r="M4209" s="15">
        <f>J4206-L4206</f>
        <v/>
      </c>
      <c r="N4209" s="21" t="n"/>
    </row>
    <row r="4210">
      <c r="A4210" s="295" t="n"/>
      <c r="B4210" s="14" t="n"/>
      <c r="C4210" s="15" t="n"/>
      <c r="D4210" s="15" t="n"/>
      <c r="E4210" s="15">
        <f>D4207*Setup!$B$5</f>
        <v/>
      </c>
      <c r="F4210" s="15">
        <f>D4207-E4207</f>
        <v/>
      </c>
      <c r="G4210" s="15" t="n"/>
      <c r="H4210" s="15" t="n"/>
      <c r="I4210" s="15" t="n"/>
      <c r="J4210" s="15">
        <f>C4207+F4207+G4207-I4207</f>
        <v/>
      </c>
      <c r="K4210" s="15" t="n"/>
      <c r="L4210" s="15">
        <f>K4207*Setup!$B$6</f>
        <v/>
      </c>
      <c r="M4210" s="15">
        <f>J4207-L4207</f>
        <v/>
      </c>
      <c r="N4210" s="21" t="n"/>
    </row>
    <row r="4211">
      <c r="A4211" s="295" t="n"/>
      <c r="B4211" s="14" t="n"/>
      <c r="C4211" s="15" t="n"/>
      <c r="D4211" s="15" t="n"/>
      <c r="E4211" s="15">
        <f>D4208*Setup!$B$5</f>
        <v/>
      </c>
      <c r="F4211" s="15">
        <f>D4208-E4208</f>
        <v/>
      </c>
      <c r="G4211" s="15" t="n"/>
      <c r="H4211" s="15" t="n"/>
      <c r="I4211" s="15" t="n"/>
      <c r="J4211" s="15">
        <f>C4208+F4208+G4208-I4208</f>
        <v/>
      </c>
      <c r="K4211" s="15" t="n"/>
      <c r="L4211" s="15">
        <f>K4208*Setup!$B$6</f>
        <v/>
      </c>
      <c r="M4211" s="15">
        <f>J4208-L4208</f>
        <v/>
      </c>
      <c r="N4211" s="21" t="n"/>
    </row>
    <row r="4212">
      <c r="A4212" s="295" t="n"/>
      <c r="B4212" s="14" t="n"/>
      <c r="C4212" s="15" t="n"/>
      <c r="D4212" s="15" t="n"/>
      <c r="E4212" s="15">
        <f>D4209*Setup!$B$5</f>
        <v/>
      </c>
      <c r="F4212" s="15">
        <f>D4209-E4209</f>
        <v/>
      </c>
      <c r="G4212" s="15" t="n"/>
      <c r="H4212" s="15" t="n"/>
      <c r="I4212" s="15" t="n"/>
      <c r="J4212" s="15">
        <f>C4209+F4209+G4209-I4209</f>
        <v/>
      </c>
      <c r="K4212" s="15" t="n"/>
      <c r="L4212" s="15">
        <f>K4209*Setup!$B$6</f>
        <v/>
      </c>
      <c r="M4212" s="15">
        <f>J4209-L4209</f>
        <v/>
      </c>
      <c r="N4212" s="21" t="n"/>
    </row>
    <row r="4213">
      <c r="A4213" s="295" t="n"/>
      <c r="B4213" s="14" t="n"/>
      <c r="C4213" s="15" t="n"/>
      <c r="D4213" s="15" t="n"/>
      <c r="E4213" s="15">
        <f>D4210*Setup!$B$5</f>
        <v/>
      </c>
      <c r="F4213" s="15">
        <f>D4210-E4210</f>
        <v/>
      </c>
      <c r="G4213" s="15" t="n"/>
      <c r="H4213" s="15" t="n"/>
      <c r="I4213" s="15" t="n"/>
      <c r="J4213" s="15">
        <f>C4210+F4210+G4210-I4210</f>
        <v/>
      </c>
      <c r="K4213" s="15" t="n"/>
      <c r="L4213" s="15">
        <f>K4210*Setup!$B$6</f>
        <v/>
      </c>
      <c r="M4213" s="15">
        <f>J4210-L4210</f>
        <v/>
      </c>
      <c r="N4213" s="21" t="n"/>
    </row>
    <row r="4214">
      <c r="A4214" s="295" t="n"/>
      <c r="B4214" s="14" t="n"/>
      <c r="C4214" s="15" t="n"/>
      <c r="D4214" s="15" t="n"/>
      <c r="E4214" s="15">
        <f>D4211*Setup!$B$5</f>
        <v/>
      </c>
      <c r="F4214" s="15">
        <f>D4211-E4211</f>
        <v/>
      </c>
      <c r="G4214" s="15" t="n"/>
      <c r="H4214" s="15" t="n"/>
      <c r="I4214" s="15" t="n"/>
      <c r="J4214" s="15">
        <f>C4211+F4211+G4211-I4211</f>
        <v/>
      </c>
      <c r="K4214" s="15" t="n"/>
      <c r="L4214" s="15">
        <f>K4211*Setup!$B$6</f>
        <v/>
      </c>
      <c r="M4214" s="15">
        <f>J4211-L4211</f>
        <v/>
      </c>
      <c r="N4214" s="21" t="n"/>
    </row>
    <row r="4215">
      <c r="A4215" s="295" t="n"/>
      <c r="B4215" s="14" t="n"/>
      <c r="C4215" s="15" t="n"/>
      <c r="D4215" s="15" t="n"/>
      <c r="E4215" s="15">
        <f>D4212*Setup!$B$5</f>
        <v/>
      </c>
      <c r="F4215" s="15">
        <f>D4212-E4212</f>
        <v/>
      </c>
      <c r="G4215" s="15" t="n"/>
      <c r="H4215" s="15" t="n"/>
      <c r="I4215" s="15" t="n"/>
      <c r="J4215" s="15">
        <f>C4212+F4212+G4212-I4212</f>
        <v/>
      </c>
      <c r="K4215" s="15" t="n"/>
      <c r="L4215" s="15">
        <f>K4212*Setup!$B$6</f>
        <v/>
      </c>
      <c r="M4215" s="15">
        <f>J4212-L4212</f>
        <v/>
      </c>
      <c r="N4215" s="21" t="n"/>
    </row>
    <row r="4216">
      <c r="A4216" s="295" t="n"/>
      <c r="B4216" s="14" t="n"/>
      <c r="C4216" s="15" t="n"/>
      <c r="D4216" s="15" t="n"/>
      <c r="E4216" s="15">
        <f>D4213*Setup!$B$5</f>
        <v/>
      </c>
      <c r="F4216" s="15">
        <f>D4213-E4213</f>
        <v/>
      </c>
      <c r="G4216" s="15" t="n"/>
      <c r="H4216" s="15" t="n"/>
      <c r="I4216" s="15" t="n"/>
      <c r="J4216" s="15">
        <f>C4213+F4213+G4213-I4213</f>
        <v/>
      </c>
      <c r="K4216" s="15" t="n"/>
      <c r="L4216" s="15">
        <f>K4213*Setup!$B$6</f>
        <v/>
      </c>
      <c r="M4216" s="15">
        <f>J4213-L4213</f>
        <v/>
      </c>
      <c r="N4216" s="21" t="n"/>
    </row>
    <row r="4217">
      <c r="A4217" s="295" t="n"/>
      <c r="B4217" s="14" t="n"/>
      <c r="C4217" s="15" t="n"/>
      <c r="D4217" s="15" t="n"/>
      <c r="E4217" s="15">
        <f>D4214*Setup!$B$5</f>
        <v/>
      </c>
      <c r="F4217" s="15">
        <f>D4214-E4214</f>
        <v/>
      </c>
      <c r="G4217" s="15" t="n"/>
      <c r="H4217" s="15" t="n"/>
      <c r="I4217" s="15" t="n"/>
      <c r="J4217" s="15">
        <f>C4214+F4214+G4214-I4214</f>
        <v/>
      </c>
      <c r="K4217" s="15" t="n"/>
      <c r="L4217" s="15">
        <f>K4214*Setup!$B$6</f>
        <v/>
      </c>
      <c r="M4217" s="15">
        <f>J4214-L4214</f>
        <v/>
      </c>
      <c r="N4217" s="21" t="n"/>
    </row>
    <row r="4218">
      <c r="A4218" s="295" t="n"/>
      <c r="B4218" s="14" t="n"/>
      <c r="C4218" s="15" t="n"/>
      <c r="D4218" s="15" t="n"/>
      <c r="E4218" s="15">
        <f>D4215*Setup!$B$5</f>
        <v/>
      </c>
      <c r="F4218" s="15">
        <f>D4215-E4215</f>
        <v/>
      </c>
      <c r="G4218" s="15" t="n"/>
      <c r="H4218" s="15" t="n"/>
      <c r="I4218" s="15" t="n"/>
      <c r="J4218" s="15">
        <f>C4215+F4215+G4215-I4215</f>
        <v/>
      </c>
      <c r="K4218" s="15" t="n"/>
      <c r="L4218" s="15">
        <f>K4215*Setup!$B$6</f>
        <v/>
      </c>
      <c r="M4218" s="15">
        <f>J4215-L4215</f>
        <v/>
      </c>
      <c r="N4218" s="21" t="n"/>
    </row>
    <row r="4219">
      <c r="A4219" s="295" t="n"/>
      <c r="B4219" s="14" t="n"/>
      <c r="C4219" s="15" t="n"/>
      <c r="D4219" s="15" t="n"/>
      <c r="E4219" s="15">
        <f>D4216*Setup!$B$5</f>
        <v/>
      </c>
      <c r="F4219" s="15">
        <f>D4216-E4216</f>
        <v/>
      </c>
      <c r="G4219" s="15" t="n"/>
      <c r="H4219" s="15" t="n"/>
      <c r="I4219" s="15" t="n"/>
      <c r="J4219" s="15">
        <f>C4216+F4216+G4216-I4216</f>
        <v/>
      </c>
      <c r="K4219" s="15" t="n"/>
      <c r="L4219" s="15">
        <f>K4216*Setup!$B$6</f>
        <v/>
      </c>
      <c r="M4219" s="15">
        <f>J4216-L4216</f>
        <v/>
      </c>
      <c r="N4219" s="21" t="n"/>
    </row>
    <row r="4220">
      <c r="A4220" s="295" t="n"/>
      <c r="B4220" s="14" t="n"/>
      <c r="C4220" s="15" t="n"/>
      <c r="D4220" s="15" t="n"/>
      <c r="E4220" s="15">
        <f>D4217*Setup!$B$5</f>
        <v/>
      </c>
      <c r="F4220" s="15">
        <f>D4217-E4217</f>
        <v/>
      </c>
      <c r="G4220" s="15" t="n"/>
      <c r="H4220" s="15" t="n"/>
      <c r="I4220" s="15" t="n"/>
      <c r="J4220" s="15">
        <f>C4217+F4217+G4217-I4217</f>
        <v/>
      </c>
      <c r="K4220" s="15" t="n"/>
      <c r="L4220" s="15">
        <f>K4217*Setup!$B$6</f>
        <v/>
      </c>
      <c r="M4220" s="15">
        <f>J4217-L4217</f>
        <v/>
      </c>
      <c r="N4220" s="21" t="n"/>
    </row>
    <row r="4221">
      <c r="A4221" s="295" t="n"/>
      <c r="B4221" s="14" t="n"/>
      <c r="C4221" s="15" t="n"/>
      <c r="D4221" s="15" t="n"/>
      <c r="E4221" s="15">
        <f>D4218*Setup!$B$5</f>
        <v/>
      </c>
      <c r="F4221" s="15">
        <f>D4218-E4218</f>
        <v/>
      </c>
      <c r="G4221" s="15" t="n"/>
      <c r="H4221" s="15" t="n"/>
      <c r="I4221" s="15" t="n"/>
      <c r="J4221" s="15">
        <f>C4218+F4218+G4218-I4218</f>
        <v/>
      </c>
      <c r="K4221" s="15" t="n"/>
      <c r="L4221" s="15">
        <f>K4218*Setup!$B$6</f>
        <v/>
      </c>
      <c r="M4221" s="15">
        <f>J4218-L4218</f>
        <v/>
      </c>
      <c r="N4221" s="21" t="n"/>
    </row>
    <row r="4222">
      <c r="A4222" s="295" t="n"/>
      <c r="B4222" s="14" t="n"/>
      <c r="C4222" s="15" t="n"/>
      <c r="D4222" s="15" t="n"/>
      <c r="E4222" s="15">
        <f>D4219*Setup!$B$5</f>
        <v/>
      </c>
      <c r="F4222" s="15">
        <f>D4219-E4219</f>
        <v/>
      </c>
      <c r="G4222" s="15" t="n"/>
      <c r="H4222" s="15" t="n"/>
      <c r="I4222" s="15" t="n"/>
      <c r="J4222" s="15">
        <f>C4219+F4219+G4219-I4219</f>
        <v/>
      </c>
      <c r="K4222" s="15" t="n"/>
      <c r="L4222" s="15">
        <f>K4219*Setup!$B$6</f>
        <v/>
      </c>
      <c r="M4222" s="15">
        <f>J4219-L4219</f>
        <v/>
      </c>
      <c r="N4222" s="21" t="n"/>
    </row>
    <row r="4223">
      <c r="A4223" s="295" t="n"/>
      <c r="B4223" s="14" t="n"/>
      <c r="C4223" s="15" t="n"/>
      <c r="D4223" s="15" t="n"/>
      <c r="E4223" s="15">
        <f>D4220*Setup!$B$5</f>
        <v/>
      </c>
      <c r="F4223" s="15">
        <f>D4220-E4220</f>
        <v/>
      </c>
      <c r="G4223" s="15" t="n"/>
      <c r="H4223" s="15" t="n"/>
      <c r="I4223" s="15" t="n"/>
      <c r="J4223" s="15">
        <f>C4220+F4220+G4220-I4220</f>
        <v/>
      </c>
      <c r="K4223" s="15" t="n"/>
      <c r="L4223" s="15">
        <f>K4220*Setup!$B$6</f>
        <v/>
      </c>
      <c r="M4223" s="15">
        <f>J4220-L4220</f>
        <v/>
      </c>
      <c r="N4223" s="21" t="n"/>
    </row>
    <row r="4224">
      <c r="A4224" s="295" t="n"/>
      <c r="B4224" s="14" t="n"/>
      <c r="C4224" s="15" t="n"/>
      <c r="D4224" s="15" t="n"/>
      <c r="E4224" s="15">
        <f>D4221*Setup!$B$5</f>
        <v/>
      </c>
      <c r="F4224" s="15">
        <f>D4221-E4221</f>
        <v/>
      </c>
      <c r="G4224" s="15" t="n"/>
      <c r="H4224" s="15" t="n"/>
      <c r="I4224" s="15" t="n"/>
      <c r="J4224" s="15">
        <f>C4221+F4221+G4221-I4221</f>
        <v/>
      </c>
      <c r="K4224" s="15" t="n"/>
      <c r="L4224" s="15">
        <f>K4221*Setup!$B$6</f>
        <v/>
      </c>
      <c r="M4224" s="15">
        <f>J4221-L4221</f>
        <v/>
      </c>
      <c r="N4224" s="21" t="n"/>
    </row>
    <row r="4225">
      <c r="A4225" s="295" t="n"/>
      <c r="B4225" s="14" t="n"/>
      <c r="C4225" s="15" t="n"/>
      <c r="D4225" s="15" t="n"/>
      <c r="E4225" s="15">
        <f>D4222*Setup!$B$5</f>
        <v/>
      </c>
      <c r="F4225" s="15">
        <f>D4222-E4222</f>
        <v/>
      </c>
      <c r="G4225" s="15" t="n"/>
      <c r="H4225" s="15" t="n"/>
      <c r="I4225" s="15" t="n"/>
      <c r="J4225" s="15">
        <f>C4222+F4222+G4222-I4222</f>
        <v/>
      </c>
      <c r="K4225" s="15" t="n"/>
      <c r="L4225" s="15">
        <f>K4222*Setup!$B$6</f>
        <v/>
      </c>
      <c r="M4225" s="15">
        <f>J4222-L4222</f>
        <v/>
      </c>
      <c r="N4225" s="21" t="n"/>
    </row>
    <row r="4226">
      <c r="A4226" s="295" t="n"/>
      <c r="B4226" s="14" t="n"/>
      <c r="C4226" s="15" t="n"/>
      <c r="D4226" s="15" t="n"/>
      <c r="E4226" s="15">
        <f>D4223*Setup!$B$5</f>
        <v/>
      </c>
      <c r="F4226" s="15">
        <f>D4223-E4223</f>
        <v/>
      </c>
      <c r="G4226" s="15" t="n"/>
      <c r="H4226" s="15" t="n"/>
      <c r="I4226" s="15" t="n"/>
      <c r="J4226" s="15">
        <f>C4223+F4223+G4223-I4223</f>
        <v/>
      </c>
      <c r="K4226" s="15" t="n"/>
      <c r="L4226" s="15">
        <f>K4223*Setup!$B$6</f>
        <v/>
      </c>
      <c r="M4226" s="15">
        <f>J4223-L4223</f>
        <v/>
      </c>
      <c r="N4226" s="21" t="n"/>
    </row>
    <row r="4227">
      <c r="A4227" s="295" t="n"/>
      <c r="B4227" s="14" t="n"/>
      <c r="C4227" s="15" t="n"/>
      <c r="D4227" s="15" t="n"/>
      <c r="E4227" s="15">
        <f>D4224*Setup!$B$5</f>
        <v/>
      </c>
      <c r="F4227" s="15">
        <f>D4224-E4224</f>
        <v/>
      </c>
      <c r="G4227" s="15" t="n"/>
      <c r="H4227" s="15" t="n"/>
      <c r="I4227" s="15" t="n"/>
      <c r="J4227" s="15">
        <f>C4224+F4224+G4224-I4224</f>
        <v/>
      </c>
      <c r="K4227" s="15" t="n"/>
      <c r="L4227" s="15">
        <f>K4224*Setup!$B$6</f>
        <v/>
      </c>
      <c r="M4227" s="15">
        <f>J4224-L4224</f>
        <v/>
      </c>
      <c r="N4227" s="21" t="n"/>
    </row>
    <row r="4228">
      <c r="A4228" s="295" t="n"/>
      <c r="B4228" s="14" t="n"/>
      <c r="C4228" s="15" t="n"/>
      <c r="D4228" s="15" t="n"/>
      <c r="E4228" s="15">
        <f>D4225*Setup!$B$5</f>
        <v/>
      </c>
      <c r="F4228" s="15">
        <f>D4225-E4225</f>
        <v/>
      </c>
      <c r="G4228" s="15" t="n"/>
      <c r="H4228" s="15" t="n"/>
      <c r="I4228" s="15" t="n"/>
      <c r="J4228" s="15">
        <f>C4225+F4225+G4225-I4225</f>
        <v/>
      </c>
      <c r="K4228" s="15" t="n"/>
      <c r="L4228" s="15">
        <f>K4225*Setup!$B$6</f>
        <v/>
      </c>
      <c r="M4228" s="15">
        <f>J4225-L4225</f>
        <v/>
      </c>
      <c r="N4228" s="21" t="n"/>
    </row>
    <row r="4229">
      <c r="A4229" s="295" t="n"/>
      <c r="B4229" s="14" t="n"/>
      <c r="C4229" s="15" t="n"/>
      <c r="D4229" s="15" t="n"/>
      <c r="E4229" s="15">
        <f>D4226*Setup!$B$5</f>
        <v/>
      </c>
      <c r="F4229" s="15">
        <f>D4226-E4226</f>
        <v/>
      </c>
      <c r="G4229" s="15" t="n"/>
      <c r="H4229" s="15" t="n"/>
      <c r="I4229" s="15" t="n"/>
      <c r="J4229" s="15">
        <f>C4226+F4226+G4226-I4226</f>
        <v/>
      </c>
      <c r="K4229" s="15" t="n"/>
      <c r="L4229" s="15">
        <f>K4226*Setup!$B$6</f>
        <v/>
      </c>
      <c r="M4229" s="15">
        <f>J4226-L4226</f>
        <v/>
      </c>
      <c r="N4229" s="21" t="n"/>
    </row>
    <row r="4230">
      <c r="A4230" s="295" t="n"/>
      <c r="B4230" s="14" t="n"/>
      <c r="C4230" s="15" t="n"/>
      <c r="D4230" s="15" t="n"/>
      <c r="E4230" s="15">
        <f>D4227*Setup!$B$5</f>
        <v/>
      </c>
      <c r="F4230" s="15">
        <f>D4227-E4227</f>
        <v/>
      </c>
      <c r="G4230" s="15" t="n"/>
      <c r="H4230" s="15" t="n"/>
      <c r="I4230" s="15" t="n"/>
      <c r="J4230" s="15">
        <f>C4227+F4227+G4227-I4227</f>
        <v/>
      </c>
      <c r="K4230" s="15" t="n"/>
      <c r="L4230" s="15">
        <f>K4227*Setup!$B$6</f>
        <v/>
      </c>
      <c r="M4230" s="15">
        <f>J4227-L4227</f>
        <v/>
      </c>
      <c r="N4230" s="21" t="n"/>
    </row>
    <row r="4231">
      <c r="A4231" s="295" t="n"/>
      <c r="B4231" s="14" t="n"/>
      <c r="C4231" s="15" t="n"/>
      <c r="D4231" s="15" t="n"/>
      <c r="E4231" s="15">
        <f>D4228*Setup!$B$5</f>
        <v/>
      </c>
      <c r="F4231" s="15">
        <f>D4228-E4228</f>
        <v/>
      </c>
      <c r="G4231" s="15" t="n"/>
      <c r="H4231" s="15" t="n"/>
      <c r="I4231" s="15" t="n"/>
      <c r="J4231" s="15">
        <f>C4228+F4228+G4228-I4228</f>
        <v/>
      </c>
      <c r="K4231" s="15" t="n"/>
      <c r="L4231" s="15">
        <f>K4228*Setup!$B$6</f>
        <v/>
      </c>
      <c r="M4231" s="15">
        <f>J4228-L4228</f>
        <v/>
      </c>
      <c r="N4231" s="21" t="n"/>
    </row>
    <row r="4232">
      <c r="A4232" s="295" t="n"/>
      <c r="B4232" s="14" t="n"/>
      <c r="C4232" s="15" t="n"/>
      <c r="D4232" s="15" t="n"/>
      <c r="E4232" s="15">
        <f>D4229*Setup!$B$5</f>
        <v/>
      </c>
      <c r="F4232" s="15">
        <f>D4229-E4229</f>
        <v/>
      </c>
      <c r="G4232" s="15" t="n"/>
      <c r="H4232" s="15" t="n"/>
      <c r="I4232" s="15" t="n"/>
      <c r="J4232" s="15">
        <f>C4229+F4229+G4229-I4229</f>
        <v/>
      </c>
      <c r="K4232" s="15" t="n"/>
      <c r="L4232" s="15">
        <f>K4229*Setup!$B$6</f>
        <v/>
      </c>
      <c r="M4232" s="15">
        <f>J4229-L4229</f>
        <v/>
      </c>
      <c r="N4232" s="21" t="n"/>
    </row>
    <row r="4233">
      <c r="A4233" s="295" t="n"/>
      <c r="B4233" s="14" t="n"/>
      <c r="C4233" s="15" t="n"/>
      <c r="D4233" s="15" t="n"/>
      <c r="E4233" s="15">
        <f>D4230*Setup!$B$5</f>
        <v/>
      </c>
      <c r="F4233" s="15">
        <f>D4230-E4230</f>
        <v/>
      </c>
      <c r="G4233" s="15" t="n"/>
      <c r="H4233" s="15" t="n"/>
      <c r="I4233" s="15" t="n"/>
      <c r="J4233" s="15">
        <f>C4230+F4230+G4230-I4230</f>
        <v/>
      </c>
      <c r="K4233" s="15" t="n"/>
      <c r="L4233" s="15">
        <f>K4230*Setup!$B$6</f>
        <v/>
      </c>
      <c r="M4233" s="15">
        <f>J4230-L4230</f>
        <v/>
      </c>
      <c r="N4233" s="21" t="n"/>
    </row>
    <row r="4234">
      <c r="A4234" s="295" t="n"/>
      <c r="B4234" s="14" t="n"/>
      <c r="C4234" s="15" t="n"/>
      <c r="D4234" s="15" t="n"/>
      <c r="E4234" s="15">
        <f>D4231*Setup!$B$5</f>
        <v/>
      </c>
      <c r="F4234" s="15">
        <f>D4231-E4231</f>
        <v/>
      </c>
      <c r="G4234" s="15" t="n"/>
      <c r="H4234" s="15" t="n"/>
      <c r="I4234" s="15" t="n"/>
      <c r="J4234" s="15">
        <f>C4231+F4231+G4231-I4231</f>
        <v/>
      </c>
      <c r="K4234" s="15" t="n"/>
      <c r="L4234" s="15">
        <f>K4231*Setup!$B$6</f>
        <v/>
      </c>
      <c r="M4234" s="15">
        <f>J4231-L4231</f>
        <v/>
      </c>
      <c r="N4234" s="21" t="n"/>
    </row>
    <row r="4235">
      <c r="A4235" s="295" t="n"/>
      <c r="B4235" s="14" t="n"/>
      <c r="C4235" s="15" t="n"/>
      <c r="D4235" s="15" t="n"/>
      <c r="E4235" s="15">
        <f>D4232*Setup!$B$5</f>
        <v/>
      </c>
      <c r="F4235" s="15">
        <f>D4232-E4232</f>
        <v/>
      </c>
      <c r="G4235" s="15" t="n"/>
      <c r="H4235" s="15" t="n"/>
      <c r="I4235" s="15" t="n"/>
      <c r="J4235" s="15">
        <f>C4232+F4232+G4232-I4232</f>
        <v/>
      </c>
      <c r="K4235" s="15" t="n"/>
      <c r="L4235" s="15">
        <f>K4232*Setup!$B$6</f>
        <v/>
      </c>
      <c r="M4235" s="15">
        <f>J4232-L4232</f>
        <v/>
      </c>
      <c r="N4235" s="21" t="n"/>
    </row>
    <row r="4236">
      <c r="A4236" s="295" t="n"/>
      <c r="B4236" s="14" t="n"/>
      <c r="C4236" s="15" t="n"/>
      <c r="D4236" s="15" t="n"/>
      <c r="E4236" s="15">
        <f>D4233*Setup!$B$5</f>
        <v/>
      </c>
      <c r="F4236" s="15">
        <f>D4233-E4233</f>
        <v/>
      </c>
      <c r="G4236" s="15" t="n"/>
      <c r="H4236" s="15" t="n"/>
      <c r="I4236" s="15" t="n"/>
      <c r="J4236" s="15">
        <f>C4233+F4233+G4233-I4233</f>
        <v/>
      </c>
      <c r="K4236" s="15" t="n"/>
      <c r="L4236" s="15">
        <f>K4233*Setup!$B$6</f>
        <v/>
      </c>
      <c r="M4236" s="15">
        <f>J4233-L4233</f>
        <v/>
      </c>
      <c r="N4236" s="21" t="n"/>
    </row>
    <row r="4237">
      <c r="A4237" s="295" t="n"/>
      <c r="B4237" s="14" t="n"/>
      <c r="C4237" s="15" t="n"/>
      <c r="D4237" s="15" t="n"/>
      <c r="E4237" s="15">
        <f>D4234*Setup!$B$5</f>
        <v/>
      </c>
      <c r="F4237" s="15">
        <f>D4234-E4234</f>
        <v/>
      </c>
      <c r="G4237" s="15" t="n"/>
      <c r="H4237" s="15" t="n"/>
      <c r="I4237" s="15" t="n"/>
      <c r="J4237" s="15">
        <f>C4234+F4234+G4234-I4234</f>
        <v/>
      </c>
      <c r="K4237" s="15" t="n"/>
      <c r="L4237" s="15">
        <f>K4234*Setup!$B$6</f>
        <v/>
      </c>
      <c r="M4237" s="15">
        <f>J4234-L4234</f>
        <v/>
      </c>
      <c r="N4237" s="21" t="n"/>
    </row>
    <row r="4238">
      <c r="A4238" s="295" t="n"/>
      <c r="B4238" s="14" t="n"/>
      <c r="C4238" s="15" t="n"/>
      <c r="D4238" s="15" t="n"/>
      <c r="E4238" s="15">
        <f>D4235*Setup!$B$5</f>
        <v/>
      </c>
      <c r="F4238" s="15">
        <f>D4235-E4235</f>
        <v/>
      </c>
      <c r="G4238" s="15" t="n"/>
      <c r="H4238" s="15" t="n"/>
      <c r="I4238" s="15" t="n"/>
      <c r="J4238" s="15">
        <f>C4235+F4235+G4235-I4235</f>
        <v/>
      </c>
      <c r="K4238" s="15" t="n"/>
      <c r="L4238" s="15">
        <f>K4235*Setup!$B$6</f>
        <v/>
      </c>
      <c r="M4238" s="15">
        <f>J4235-L4235</f>
        <v/>
      </c>
      <c r="N4238" s="21" t="n"/>
    </row>
    <row r="4239">
      <c r="A4239" s="295" t="n"/>
      <c r="B4239" s="14" t="n"/>
      <c r="C4239" s="15" t="n"/>
      <c r="D4239" s="15" t="n"/>
      <c r="E4239" s="15">
        <f>D4236*Setup!$B$5</f>
        <v/>
      </c>
      <c r="F4239" s="15">
        <f>D4236-E4236</f>
        <v/>
      </c>
      <c r="G4239" s="15" t="n"/>
      <c r="H4239" s="15" t="n"/>
      <c r="I4239" s="15" t="n"/>
      <c r="J4239" s="15">
        <f>C4236+F4236+G4236-I4236</f>
        <v/>
      </c>
      <c r="K4239" s="15" t="n"/>
      <c r="L4239" s="15">
        <f>K4236*Setup!$B$6</f>
        <v/>
      </c>
      <c r="M4239" s="15">
        <f>J4236-L4236</f>
        <v/>
      </c>
      <c r="N4239" s="21" t="n"/>
    </row>
    <row r="4240">
      <c r="A4240" s="295" t="n"/>
      <c r="B4240" s="14" t="n"/>
      <c r="C4240" s="15" t="n"/>
      <c r="D4240" s="15" t="n"/>
      <c r="E4240" s="15">
        <f>D4237*Setup!$B$5</f>
        <v/>
      </c>
      <c r="F4240" s="15">
        <f>D4237-E4237</f>
        <v/>
      </c>
      <c r="G4240" s="15" t="n"/>
      <c r="H4240" s="15" t="n"/>
      <c r="I4240" s="15" t="n"/>
      <c r="J4240" s="15">
        <f>C4237+F4237+G4237-I4237</f>
        <v/>
      </c>
      <c r="K4240" s="15" t="n"/>
      <c r="L4240" s="15">
        <f>K4237*Setup!$B$6</f>
        <v/>
      </c>
      <c r="M4240" s="15">
        <f>J4237-L4237</f>
        <v/>
      </c>
      <c r="N4240" s="21" t="n"/>
    </row>
    <row r="4241">
      <c r="A4241" s="295" t="n"/>
      <c r="B4241" s="14" t="n"/>
      <c r="C4241" s="15" t="n"/>
      <c r="D4241" s="15" t="n"/>
      <c r="E4241" s="15">
        <f>D4238*Setup!$B$5</f>
        <v/>
      </c>
      <c r="F4241" s="15">
        <f>D4238-E4238</f>
        <v/>
      </c>
      <c r="G4241" s="15" t="n"/>
      <c r="H4241" s="15" t="n"/>
      <c r="I4241" s="15" t="n"/>
      <c r="J4241" s="15">
        <f>C4238+F4238+G4238-I4238</f>
        <v/>
      </c>
      <c r="K4241" s="15" t="n"/>
      <c r="L4241" s="15">
        <f>K4238*Setup!$B$6</f>
        <v/>
      </c>
      <c r="M4241" s="15">
        <f>J4238-L4238</f>
        <v/>
      </c>
      <c r="N4241" s="21" t="n"/>
    </row>
    <row r="4242">
      <c r="A4242" s="295" t="n"/>
      <c r="B4242" s="14" t="n"/>
      <c r="C4242" s="15" t="n"/>
      <c r="D4242" s="15" t="n"/>
      <c r="E4242" s="15">
        <f>D4239*Setup!$B$5</f>
        <v/>
      </c>
      <c r="F4242" s="15">
        <f>D4239-E4239</f>
        <v/>
      </c>
      <c r="G4242" s="15" t="n"/>
      <c r="H4242" s="15" t="n"/>
      <c r="I4242" s="15" t="n"/>
      <c r="J4242" s="15">
        <f>C4239+F4239+G4239-I4239</f>
        <v/>
      </c>
      <c r="K4242" s="15" t="n"/>
      <c r="L4242" s="15">
        <f>K4239*Setup!$B$6</f>
        <v/>
      </c>
      <c r="M4242" s="15">
        <f>J4239-L4239</f>
        <v/>
      </c>
      <c r="N4242" s="21" t="n"/>
    </row>
    <row r="4243">
      <c r="A4243" s="295" t="n"/>
      <c r="B4243" s="14" t="n"/>
      <c r="C4243" s="15" t="n"/>
      <c r="D4243" s="15" t="n"/>
      <c r="E4243" s="15">
        <f>D4240*Setup!$B$5</f>
        <v/>
      </c>
      <c r="F4243" s="15">
        <f>D4240-E4240</f>
        <v/>
      </c>
      <c r="G4243" s="15" t="n"/>
      <c r="H4243" s="15" t="n"/>
      <c r="I4243" s="15" t="n"/>
      <c r="J4243" s="15">
        <f>C4240+F4240+G4240-I4240</f>
        <v/>
      </c>
      <c r="K4243" s="15" t="n"/>
      <c r="L4243" s="15">
        <f>K4240*Setup!$B$6</f>
        <v/>
      </c>
      <c r="M4243" s="15">
        <f>J4240-L4240</f>
        <v/>
      </c>
      <c r="N4243" s="21" t="n"/>
    </row>
    <row r="4244">
      <c r="A4244" s="295" t="n"/>
      <c r="B4244" s="14" t="n"/>
      <c r="C4244" s="15" t="n"/>
      <c r="D4244" s="15" t="n"/>
      <c r="E4244" s="15">
        <f>D4241*Setup!$B$5</f>
        <v/>
      </c>
      <c r="F4244" s="15">
        <f>D4241-E4241</f>
        <v/>
      </c>
      <c r="G4244" s="15" t="n"/>
      <c r="H4244" s="15" t="n"/>
      <c r="I4244" s="15" t="n"/>
      <c r="J4244" s="15">
        <f>C4241+F4241+G4241-I4241</f>
        <v/>
      </c>
      <c r="K4244" s="15" t="n"/>
      <c r="L4244" s="15">
        <f>K4241*Setup!$B$6</f>
        <v/>
      </c>
      <c r="M4244" s="15">
        <f>J4241-L4241</f>
        <v/>
      </c>
      <c r="N4244" s="21" t="n"/>
    </row>
    <row r="4245">
      <c r="A4245" s="295" t="n"/>
      <c r="B4245" s="14" t="n"/>
      <c r="C4245" s="15" t="n"/>
      <c r="D4245" s="15" t="n"/>
      <c r="E4245" s="15">
        <f>D4242*Setup!$B$5</f>
        <v/>
      </c>
      <c r="F4245" s="15">
        <f>D4242-E4242</f>
        <v/>
      </c>
      <c r="G4245" s="15" t="n"/>
      <c r="H4245" s="15" t="n"/>
      <c r="I4245" s="15" t="n"/>
      <c r="J4245" s="15">
        <f>C4242+F4242+G4242-I4242</f>
        <v/>
      </c>
      <c r="K4245" s="15" t="n"/>
      <c r="L4245" s="15">
        <f>K4242*Setup!$B$6</f>
        <v/>
      </c>
      <c r="M4245" s="15">
        <f>J4242-L4242</f>
        <v/>
      </c>
      <c r="N4245" s="21" t="n"/>
    </row>
    <row r="4246">
      <c r="A4246" s="295" t="n"/>
      <c r="B4246" s="14" t="n"/>
      <c r="C4246" s="15" t="n"/>
      <c r="D4246" s="15" t="n"/>
      <c r="E4246" s="15">
        <f>D4243*Setup!$B$5</f>
        <v/>
      </c>
      <c r="F4246" s="15">
        <f>D4243-E4243</f>
        <v/>
      </c>
      <c r="G4246" s="15" t="n"/>
      <c r="H4246" s="15" t="n"/>
      <c r="I4246" s="15" t="n"/>
      <c r="J4246" s="15">
        <f>C4243+F4243+G4243-I4243</f>
        <v/>
      </c>
      <c r="K4246" s="15" t="n"/>
      <c r="L4246" s="15">
        <f>K4243*Setup!$B$6</f>
        <v/>
      </c>
      <c r="M4246" s="15">
        <f>J4243-L4243</f>
        <v/>
      </c>
      <c r="N4246" s="21" t="n"/>
    </row>
    <row r="4247">
      <c r="A4247" s="295" t="n"/>
      <c r="B4247" s="14" t="n"/>
      <c r="C4247" s="15" t="n"/>
      <c r="D4247" s="15" t="n"/>
      <c r="E4247" s="15">
        <f>D4244*Setup!$B$5</f>
        <v/>
      </c>
      <c r="F4247" s="15">
        <f>D4244-E4244</f>
        <v/>
      </c>
      <c r="G4247" s="15" t="n"/>
      <c r="H4247" s="15" t="n"/>
      <c r="I4247" s="15" t="n"/>
      <c r="J4247" s="15">
        <f>C4244+F4244+G4244-I4244</f>
        <v/>
      </c>
      <c r="K4247" s="15" t="n"/>
      <c r="L4247" s="15">
        <f>K4244*Setup!$B$6</f>
        <v/>
      </c>
      <c r="M4247" s="15">
        <f>J4244-L4244</f>
        <v/>
      </c>
      <c r="N4247" s="21" t="n"/>
    </row>
    <row r="4248">
      <c r="A4248" s="295" t="n"/>
      <c r="B4248" s="14" t="n"/>
      <c r="C4248" s="15" t="n"/>
      <c r="D4248" s="15" t="n"/>
      <c r="E4248" s="15">
        <f>D4245*Setup!$B$5</f>
        <v/>
      </c>
      <c r="F4248" s="15">
        <f>D4245-E4245</f>
        <v/>
      </c>
      <c r="G4248" s="15" t="n"/>
      <c r="H4248" s="15" t="n"/>
      <c r="I4248" s="15" t="n"/>
      <c r="J4248" s="15">
        <f>C4245+F4245+G4245-I4245</f>
        <v/>
      </c>
      <c r="K4248" s="15" t="n"/>
      <c r="L4248" s="15">
        <f>K4245*Setup!$B$6</f>
        <v/>
      </c>
      <c r="M4248" s="15">
        <f>J4245-L4245</f>
        <v/>
      </c>
      <c r="N4248" s="21" t="n"/>
    </row>
    <row r="4249">
      <c r="A4249" s="295" t="n"/>
      <c r="B4249" s="14" t="n"/>
      <c r="C4249" s="15" t="n"/>
      <c r="D4249" s="15" t="n"/>
      <c r="E4249" s="15">
        <f>D4246*Setup!$B$5</f>
        <v/>
      </c>
      <c r="F4249" s="15">
        <f>D4246-E4246</f>
        <v/>
      </c>
      <c r="G4249" s="15" t="n"/>
      <c r="H4249" s="15" t="n"/>
      <c r="I4249" s="15" t="n"/>
      <c r="J4249" s="15">
        <f>C4246+F4246+G4246-I4246</f>
        <v/>
      </c>
      <c r="K4249" s="15" t="n"/>
      <c r="L4249" s="15">
        <f>K4246*Setup!$B$6</f>
        <v/>
      </c>
      <c r="M4249" s="15">
        <f>J4246-L4246</f>
        <v/>
      </c>
      <c r="N4249" s="21" t="n"/>
    </row>
    <row r="4250">
      <c r="A4250" s="295" t="n"/>
      <c r="B4250" s="14" t="n"/>
      <c r="C4250" s="15" t="n"/>
      <c r="D4250" s="15" t="n"/>
      <c r="E4250" s="15">
        <f>D4247*Setup!$B$5</f>
        <v/>
      </c>
      <c r="F4250" s="15">
        <f>D4247-E4247</f>
        <v/>
      </c>
      <c r="G4250" s="15" t="n"/>
      <c r="H4250" s="15" t="n"/>
      <c r="I4250" s="15" t="n"/>
      <c r="J4250" s="15">
        <f>C4247+F4247+G4247-I4247</f>
        <v/>
      </c>
      <c r="K4250" s="15" t="n"/>
      <c r="L4250" s="15">
        <f>K4247*Setup!$B$6</f>
        <v/>
      </c>
      <c r="M4250" s="15">
        <f>J4247-L4247</f>
        <v/>
      </c>
      <c r="N4250" s="21" t="n"/>
    </row>
    <row r="4251">
      <c r="A4251" s="295" t="n"/>
      <c r="B4251" s="14" t="n"/>
      <c r="C4251" s="15" t="n"/>
      <c r="D4251" s="15" t="n"/>
      <c r="E4251" s="15">
        <f>D4248*Setup!$B$5</f>
        <v/>
      </c>
      <c r="F4251" s="15">
        <f>D4248-E4248</f>
        <v/>
      </c>
      <c r="G4251" s="15" t="n"/>
      <c r="H4251" s="15" t="n"/>
      <c r="I4251" s="15" t="n"/>
      <c r="J4251" s="15">
        <f>C4248+F4248+G4248-I4248</f>
        <v/>
      </c>
      <c r="K4251" s="15" t="n"/>
      <c r="L4251" s="15">
        <f>K4248*Setup!$B$6</f>
        <v/>
      </c>
      <c r="M4251" s="15">
        <f>J4248-L4248</f>
        <v/>
      </c>
      <c r="N4251" s="21" t="n"/>
    </row>
    <row r="4252">
      <c r="A4252" s="295" t="n"/>
      <c r="B4252" s="14" t="n"/>
      <c r="C4252" s="15" t="n"/>
      <c r="D4252" s="15" t="n"/>
      <c r="E4252" s="15">
        <f>D4249*Setup!$B$5</f>
        <v/>
      </c>
      <c r="F4252" s="15">
        <f>D4249-E4249</f>
        <v/>
      </c>
      <c r="G4252" s="15" t="n"/>
      <c r="H4252" s="15" t="n"/>
      <c r="I4252" s="15" t="n"/>
      <c r="J4252" s="15">
        <f>C4249+F4249+G4249-I4249</f>
        <v/>
      </c>
      <c r="K4252" s="15" t="n"/>
      <c r="L4252" s="15">
        <f>K4249*Setup!$B$6</f>
        <v/>
      </c>
      <c r="M4252" s="15">
        <f>J4249-L4249</f>
        <v/>
      </c>
      <c r="N4252" s="21" t="n"/>
    </row>
    <row r="4253">
      <c r="A4253" s="295" t="n"/>
      <c r="B4253" s="14" t="n"/>
      <c r="C4253" s="15" t="n"/>
      <c r="D4253" s="15" t="n"/>
      <c r="E4253" s="15">
        <f>D4250*Setup!$B$5</f>
        <v/>
      </c>
      <c r="F4253" s="15">
        <f>D4250-E4250</f>
        <v/>
      </c>
      <c r="G4253" s="15" t="n"/>
      <c r="H4253" s="15" t="n"/>
      <c r="I4253" s="15" t="n"/>
      <c r="J4253" s="15">
        <f>C4250+F4250+G4250-I4250</f>
        <v/>
      </c>
      <c r="K4253" s="15" t="n"/>
      <c r="L4253" s="15">
        <f>K4250*Setup!$B$6</f>
        <v/>
      </c>
      <c r="M4253" s="15">
        <f>J4250-L4250</f>
        <v/>
      </c>
      <c r="N4253" s="21" t="n"/>
    </row>
    <row r="4254">
      <c r="A4254" s="295" t="n"/>
      <c r="B4254" s="14" t="n"/>
      <c r="C4254" s="15" t="n"/>
      <c r="D4254" s="15" t="n"/>
      <c r="E4254" s="15">
        <f>D4251*Setup!$B$5</f>
        <v/>
      </c>
      <c r="F4254" s="15">
        <f>D4251-E4251</f>
        <v/>
      </c>
      <c r="G4254" s="15" t="n"/>
      <c r="H4254" s="15" t="n"/>
      <c r="I4254" s="15" t="n"/>
      <c r="J4254" s="15">
        <f>C4251+F4251+G4251-I4251</f>
        <v/>
      </c>
      <c r="K4254" s="15" t="n"/>
      <c r="L4254" s="15">
        <f>K4251*Setup!$B$6</f>
        <v/>
      </c>
      <c r="M4254" s="15">
        <f>J4251-L4251</f>
        <v/>
      </c>
      <c r="N4254" s="21" t="n"/>
    </row>
    <row r="4255">
      <c r="A4255" s="295" t="n"/>
      <c r="B4255" s="14" t="n"/>
      <c r="C4255" s="15" t="n"/>
      <c r="D4255" s="15" t="n"/>
      <c r="E4255" s="15">
        <f>D4252*Setup!$B$5</f>
        <v/>
      </c>
      <c r="F4255" s="15">
        <f>D4252-E4252</f>
        <v/>
      </c>
      <c r="G4255" s="15" t="n"/>
      <c r="H4255" s="15" t="n"/>
      <c r="I4255" s="15" t="n"/>
      <c r="J4255" s="15">
        <f>C4252+F4252+G4252-I4252</f>
        <v/>
      </c>
      <c r="K4255" s="15" t="n"/>
      <c r="L4255" s="15">
        <f>K4252*Setup!$B$6</f>
        <v/>
      </c>
      <c r="M4255" s="15">
        <f>J4252-L4252</f>
        <v/>
      </c>
      <c r="N4255" s="21" t="n"/>
    </row>
    <row r="4256">
      <c r="A4256" s="295" t="n"/>
      <c r="B4256" s="14" t="n"/>
      <c r="C4256" s="15" t="n"/>
      <c r="D4256" s="15" t="n"/>
      <c r="E4256" s="15">
        <f>D4253*Setup!$B$5</f>
        <v/>
      </c>
      <c r="F4256" s="15">
        <f>D4253-E4253</f>
        <v/>
      </c>
      <c r="G4256" s="15" t="n"/>
      <c r="H4256" s="15" t="n"/>
      <c r="I4256" s="15" t="n"/>
      <c r="J4256" s="15">
        <f>C4253+F4253+G4253-I4253</f>
        <v/>
      </c>
      <c r="K4256" s="15" t="n"/>
      <c r="L4256" s="15">
        <f>K4253*Setup!$B$6</f>
        <v/>
      </c>
      <c r="M4256" s="15">
        <f>J4253-L4253</f>
        <v/>
      </c>
      <c r="N4256" s="21" t="n"/>
    </row>
    <row r="4257">
      <c r="A4257" s="295" t="n"/>
      <c r="B4257" s="14" t="n"/>
      <c r="C4257" s="15" t="n"/>
      <c r="D4257" s="15" t="n"/>
      <c r="E4257" s="15">
        <f>D4254*Setup!$B$5</f>
        <v/>
      </c>
      <c r="F4257" s="15">
        <f>D4254-E4254</f>
        <v/>
      </c>
      <c r="G4257" s="15" t="n"/>
      <c r="H4257" s="15" t="n"/>
      <c r="I4257" s="15" t="n"/>
      <c r="J4257" s="15">
        <f>C4254+F4254+G4254-I4254</f>
        <v/>
      </c>
      <c r="K4257" s="15" t="n"/>
      <c r="L4257" s="15">
        <f>K4254*Setup!$B$6</f>
        <v/>
      </c>
      <c r="M4257" s="15">
        <f>J4254-L4254</f>
        <v/>
      </c>
      <c r="N4257" s="21" t="n"/>
    </row>
    <row r="4258">
      <c r="A4258" s="295" t="n"/>
      <c r="B4258" s="14" t="n"/>
      <c r="C4258" s="15" t="n"/>
      <c r="D4258" s="15" t="n"/>
      <c r="E4258" s="15">
        <f>D4255*Setup!$B$5</f>
        <v/>
      </c>
      <c r="F4258" s="15">
        <f>D4255-E4255</f>
        <v/>
      </c>
      <c r="G4258" s="15" t="n"/>
      <c r="H4258" s="15" t="n"/>
      <c r="I4258" s="15" t="n"/>
      <c r="J4258" s="15">
        <f>C4255+F4255+G4255-I4255</f>
        <v/>
      </c>
      <c r="K4258" s="15" t="n"/>
      <c r="L4258" s="15">
        <f>K4255*Setup!$B$6</f>
        <v/>
      </c>
      <c r="M4258" s="15">
        <f>J4255-L4255</f>
        <v/>
      </c>
      <c r="N4258" s="21" t="n"/>
    </row>
    <row r="4259">
      <c r="A4259" s="295" t="n"/>
      <c r="B4259" s="14" t="n"/>
      <c r="C4259" s="15" t="n"/>
      <c r="D4259" s="15" t="n"/>
      <c r="E4259" s="15">
        <f>D4256*Setup!$B$5</f>
        <v/>
      </c>
      <c r="F4259" s="15">
        <f>D4256-E4256</f>
        <v/>
      </c>
      <c r="G4259" s="15" t="n"/>
      <c r="H4259" s="15" t="n"/>
      <c r="I4259" s="15" t="n"/>
      <c r="J4259" s="15">
        <f>C4256+F4256+G4256-I4256</f>
        <v/>
      </c>
      <c r="K4259" s="15" t="n"/>
      <c r="L4259" s="15">
        <f>K4256*Setup!$B$6</f>
        <v/>
      </c>
      <c r="M4259" s="15">
        <f>J4256-L4256</f>
        <v/>
      </c>
      <c r="N4259" s="21" t="n"/>
    </row>
    <row r="4260">
      <c r="A4260" s="295" t="n"/>
      <c r="B4260" s="14" t="n"/>
      <c r="C4260" s="15" t="n"/>
      <c r="D4260" s="15" t="n"/>
      <c r="E4260" s="15">
        <f>D4257*Setup!$B$5</f>
        <v/>
      </c>
      <c r="F4260" s="15">
        <f>D4257-E4257</f>
        <v/>
      </c>
      <c r="G4260" s="15" t="n"/>
      <c r="H4260" s="15" t="n"/>
      <c r="I4260" s="15" t="n"/>
      <c r="J4260" s="15">
        <f>C4257+F4257+G4257-I4257</f>
        <v/>
      </c>
      <c r="K4260" s="15" t="n"/>
      <c r="L4260" s="15">
        <f>K4257*Setup!$B$6</f>
        <v/>
      </c>
      <c r="M4260" s="15">
        <f>J4257-L4257</f>
        <v/>
      </c>
      <c r="N4260" s="21" t="n"/>
    </row>
    <row r="4261">
      <c r="A4261" s="295" t="n"/>
      <c r="B4261" s="14" t="n"/>
      <c r="C4261" s="15" t="n"/>
      <c r="D4261" s="15" t="n"/>
      <c r="E4261" s="15">
        <f>D4258*Setup!$B$5</f>
        <v/>
      </c>
      <c r="F4261" s="15">
        <f>D4258-E4258</f>
        <v/>
      </c>
      <c r="G4261" s="15" t="n"/>
      <c r="H4261" s="15" t="n"/>
      <c r="I4261" s="15" t="n"/>
      <c r="J4261" s="15">
        <f>C4258+F4258+G4258-I4258</f>
        <v/>
      </c>
      <c r="K4261" s="15" t="n"/>
      <c r="L4261" s="15">
        <f>K4258*Setup!$B$6</f>
        <v/>
      </c>
      <c r="M4261" s="15">
        <f>J4258-L4258</f>
        <v/>
      </c>
      <c r="N4261" s="21" t="n"/>
    </row>
    <row r="4262">
      <c r="A4262" s="295" t="n"/>
      <c r="B4262" s="14" t="n"/>
      <c r="C4262" s="15" t="n"/>
      <c r="D4262" s="15" t="n"/>
      <c r="E4262" s="15">
        <f>D4259*Setup!$B$5</f>
        <v/>
      </c>
      <c r="F4262" s="15">
        <f>D4259-E4259</f>
        <v/>
      </c>
      <c r="G4262" s="15" t="n"/>
      <c r="H4262" s="15" t="n"/>
      <c r="I4262" s="15" t="n"/>
      <c r="J4262" s="15">
        <f>C4259+F4259+G4259-I4259</f>
        <v/>
      </c>
      <c r="K4262" s="15" t="n"/>
      <c r="L4262" s="15">
        <f>K4259*Setup!$B$6</f>
        <v/>
      </c>
      <c r="M4262" s="15">
        <f>J4259-L4259</f>
        <v/>
      </c>
      <c r="N4262" s="21" t="n"/>
    </row>
    <row r="4263">
      <c r="A4263" s="295" t="n"/>
      <c r="B4263" s="14" t="n"/>
      <c r="C4263" s="15" t="n"/>
      <c r="D4263" s="15" t="n"/>
      <c r="E4263" s="15">
        <f>D4260*Setup!$B$5</f>
        <v/>
      </c>
      <c r="F4263" s="15">
        <f>D4260-E4260</f>
        <v/>
      </c>
      <c r="G4263" s="15" t="n"/>
      <c r="H4263" s="15" t="n"/>
      <c r="I4263" s="15" t="n"/>
      <c r="J4263" s="15">
        <f>C4260+F4260+G4260-I4260</f>
        <v/>
      </c>
      <c r="K4263" s="15" t="n"/>
      <c r="L4263" s="15">
        <f>K4260*Setup!$B$6</f>
        <v/>
      </c>
      <c r="M4263" s="15">
        <f>J4260-L4260</f>
        <v/>
      </c>
      <c r="N4263" s="21" t="n"/>
    </row>
    <row r="4264">
      <c r="A4264" s="295" t="n"/>
      <c r="B4264" s="14" t="n"/>
      <c r="C4264" s="15" t="n"/>
      <c r="D4264" s="15" t="n"/>
      <c r="E4264" s="15">
        <f>D4261*Setup!$B$5</f>
        <v/>
      </c>
      <c r="F4264" s="15">
        <f>D4261-E4261</f>
        <v/>
      </c>
      <c r="G4264" s="15" t="n"/>
      <c r="H4264" s="15" t="n"/>
      <c r="I4264" s="15" t="n"/>
      <c r="J4264" s="15">
        <f>C4261+F4261+G4261-I4261</f>
        <v/>
      </c>
      <c r="K4264" s="15" t="n"/>
      <c r="L4264" s="15">
        <f>K4261*Setup!$B$6</f>
        <v/>
      </c>
      <c r="M4264" s="15">
        <f>J4261-L4261</f>
        <v/>
      </c>
      <c r="N4264" s="21" t="n"/>
    </row>
    <row r="4265">
      <c r="A4265" s="295" t="n"/>
      <c r="B4265" s="14" t="n"/>
      <c r="C4265" s="15" t="n"/>
      <c r="D4265" s="15" t="n"/>
      <c r="E4265" s="15">
        <f>D4262*Setup!$B$5</f>
        <v/>
      </c>
      <c r="F4265" s="15">
        <f>D4262-E4262</f>
        <v/>
      </c>
      <c r="G4265" s="15" t="n"/>
      <c r="H4265" s="15" t="n"/>
      <c r="I4265" s="15" t="n"/>
      <c r="J4265" s="15">
        <f>C4262+F4262+G4262-I4262</f>
        <v/>
      </c>
      <c r="K4265" s="15" t="n"/>
      <c r="L4265" s="15">
        <f>K4262*Setup!$B$6</f>
        <v/>
      </c>
      <c r="M4265" s="15">
        <f>J4262-L4262</f>
        <v/>
      </c>
      <c r="N4265" s="21" t="n"/>
    </row>
    <row r="4266">
      <c r="A4266" s="295" t="n"/>
      <c r="B4266" s="14" t="n"/>
      <c r="C4266" s="15" t="n"/>
      <c r="D4266" s="15" t="n"/>
      <c r="E4266" s="15">
        <f>D4263*Setup!$B$5</f>
        <v/>
      </c>
      <c r="F4266" s="15">
        <f>D4263-E4263</f>
        <v/>
      </c>
      <c r="G4266" s="15" t="n"/>
      <c r="H4266" s="15" t="n"/>
      <c r="I4266" s="15" t="n"/>
      <c r="J4266" s="15">
        <f>C4263+F4263+G4263-I4263</f>
        <v/>
      </c>
      <c r="K4266" s="15" t="n"/>
      <c r="L4266" s="15">
        <f>K4263*Setup!$B$6</f>
        <v/>
      </c>
      <c r="M4266" s="15">
        <f>J4263-L4263</f>
        <v/>
      </c>
      <c r="N4266" s="21" t="n"/>
    </row>
    <row r="4267">
      <c r="A4267" s="295" t="n"/>
      <c r="B4267" s="14" t="n"/>
      <c r="C4267" s="15" t="n"/>
      <c r="D4267" s="15" t="n"/>
      <c r="E4267" s="15">
        <f>D4264*Setup!$B$5</f>
        <v/>
      </c>
      <c r="F4267" s="15">
        <f>D4264-E4264</f>
        <v/>
      </c>
      <c r="G4267" s="15" t="n"/>
      <c r="H4267" s="15" t="n"/>
      <c r="I4267" s="15" t="n"/>
      <c r="J4267" s="15">
        <f>C4264+F4264+G4264-I4264</f>
        <v/>
      </c>
      <c r="K4267" s="15" t="n"/>
      <c r="L4267" s="15">
        <f>K4264*Setup!$B$6</f>
        <v/>
      </c>
      <c r="M4267" s="15">
        <f>J4264-L4264</f>
        <v/>
      </c>
      <c r="N4267" s="21" t="n"/>
    </row>
    <row r="4268">
      <c r="A4268" s="295" t="n"/>
      <c r="B4268" s="14" t="n"/>
      <c r="C4268" s="15" t="n"/>
      <c r="D4268" s="15" t="n"/>
      <c r="E4268" s="15">
        <f>D4265*Setup!$B$5</f>
        <v/>
      </c>
      <c r="F4268" s="15">
        <f>D4265-E4265</f>
        <v/>
      </c>
      <c r="G4268" s="15" t="n"/>
      <c r="H4268" s="15" t="n"/>
      <c r="I4268" s="15" t="n"/>
      <c r="J4268" s="15">
        <f>C4265+F4265+G4265-I4265</f>
        <v/>
      </c>
      <c r="K4268" s="15" t="n"/>
      <c r="L4268" s="15">
        <f>K4265*Setup!$B$6</f>
        <v/>
      </c>
      <c r="M4268" s="15">
        <f>J4265-L4265</f>
        <v/>
      </c>
      <c r="N4268" s="21" t="n"/>
    </row>
    <row r="4269">
      <c r="A4269" s="295" t="n"/>
      <c r="B4269" s="14" t="n"/>
      <c r="C4269" s="15" t="n"/>
      <c r="D4269" s="15" t="n"/>
      <c r="E4269" s="15">
        <f>D4266*Setup!$B$5</f>
        <v/>
      </c>
      <c r="F4269" s="15">
        <f>D4266-E4266</f>
        <v/>
      </c>
      <c r="G4269" s="15" t="n"/>
      <c r="H4269" s="15" t="n"/>
      <c r="I4269" s="15" t="n"/>
      <c r="J4269" s="15">
        <f>C4266+F4266+G4266-I4266</f>
        <v/>
      </c>
      <c r="K4269" s="15" t="n"/>
      <c r="L4269" s="15">
        <f>K4266*Setup!$B$6</f>
        <v/>
      </c>
      <c r="M4269" s="15">
        <f>J4266-L4266</f>
        <v/>
      </c>
      <c r="N4269" s="21" t="n"/>
    </row>
    <row r="4270">
      <c r="A4270" s="295" t="n"/>
      <c r="B4270" s="14" t="n"/>
      <c r="C4270" s="15" t="n"/>
      <c r="D4270" s="15" t="n"/>
      <c r="E4270" s="15">
        <f>D4267*Setup!$B$5</f>
        <v/>
      </c>
      <c r="F4270" s="15">
        <f>D4267-E4267</f>
        <v/>
      </c>
      <c r="G4270" s="15" t="n"/>
      <c r="H4270" s="15" t="n"/>
      <c r="I4270" s="15" t="n"/>
      <c r="J4270" s="15">
        <f>C4267+F4267+G4267-I4267</f>
        <v/>
      </c>
      <c r="K4270" s="15" t="n"/>
      <c r="L4270" s="15">
        <f>K4267*Setup!$B$6</f>
        <v/>
      </c>
      <c r="M4270" s="15">
        <f>J4267-L4267</f>
        <v/>
      </c>
      <c r="N4270" s="21" t="n"/>
    </row>
    <row r="4271">
      <c r="A4271" s="295" t="n"/>
      <c r="B4271" s="14" t="n"/>
      <c r="C4271" s="15" t="n"/>
      <c r="D4271" s="15" t="n"/>
      <c r="E4271" s="15">
        <f>D4268*Setup!$B$5</f>
        <v/>
      </c>
      <c r="F4271" s="15">
        <f>D4268-E4268</f>
        <v/>
      </c>
      <c r="G4271" s="15" t="n"/>
      <c r="H4271" s="15" t="n"/>
      <c r="I4271" s="15" t="n"/>
      <c r="J4271" s="15">
        <f>C4268+F4268+G4268-I4268</f>
        <v/>
      </c>
      <c r="K4271" s="15" t="n"/>
      <c r="L4271" s="15">
        <f>K4268*Setup!$B$6</f>
        <v/>
      </c>
      <c r="M4271" s="15">
        <f>J4268-L4268</f>
        <v/>
      </c>
      <c r="N4271" s="21" t="n"/>
    </row>
    <row r="4272">
      <c r="A4272" s="295" t="n"/>
      <c r="B4272" s="14" t="n"/>
      <c r="C4272" s="15" t="n"/>
      <c r="D4272" s="15" t="n"/>
      <c r="E4272" s="15">
        <f>D4269*Setup!$B$5</f>
        <v/>
      </c>
      <c r="F4272" s="15">
        <f>D4269-E4269</f>
        <v/>
      </c>
      <c r="G4272" s="15" t="n"/>
      <c r="H4272" s="15" t="n"/>
      <c r="I4272" s="15" t="n"/>
      <c r="J4272" s="15">
        <f>C4269+F4269+G4269-I4269</f>
        <v/>
      </c>
      <c r="K4272" s="15" t="n"/>
      <c r="L4272" s="15">
        <f>K4269*Setup!$B$6</f>
        <v/>
      </c>
      <c r="M4272" s="15">
        <f>J4269-L4269</f>
        <v/>
      </c>
      <c r="N4272" s="21" t="n"/>
    </row>
    <row r="4273">
      <c r="A4273" s="295" t="n"/>
      <c r="B4273" s="14" t="n"/>
      <c r="C4273" s="15" t="n"/>
      <c r="D4273" s="15" t="n"/>
      <c r="E4273" s="15">
        <f>D4270*Setup!$B$5</f>
        <v/>
      </c>
      <c r="F4273" s="15">
        <f>D4270-E4270</f>
        <v/>
      </c>
      <c r="G4273" s="15" t="n"/>
      <c r="H4273" s="15" t="n"/>
      <c r="I4273" s="15" t="n"/>
      <c r="J4273" s="15">
        <f>C4270+F4270+G4270-I4270</f>
        <v/>
      </c>
      <c r="K4273" s="15" t="n"/>
      <c r="L4273" s="15">
        <f>K4270*Setup!$B$6</f>
        <v/>
      </c>
      <c r="M4273" s="15">
        <f>J4270-L4270</f>
        <v/>
      </c>
      <c r="N4273" s="21" t="n"/>
    </row>
    <row r="4274">
      <c r="A4274" s="295" t="n"/>
      <c r="B4274" s="14" t="n"/>
      <c r="C4274" s="15" t="n"/>
      <c r="D4274" s="15" t="n"/>
      <c r="E4274" s="15">
        <f>D4271*Setup!$B$5</f>
        <v/>
      </c>
      <c r="F4274" s="15">
        <f>D4271-E4271</f>
        <v/>
      </c>
      <c r="G4274" s="15" t="n"/>
      <c r="H4274" s="15" t="n"/>
      <c r="I4274" s="15" t="n"/>
      <c r="J4274" s="15">
        <f>C4271+F4271+G4271-I4271</f>
        <v/>
      </c>
      <c r="K4274" s="15" t="n"/>
      <c r="L4274" s="15">
        <f>K4271*Setup!$B$6</f>
        <v/>
      </c>
      <c r="M4274" s="15">
        <f>J4271-L4271</f>
        <v/>
      </c>
      <c r="N4274" s="21" t="n"/>
    </row>
    <row r="4275">
      <c r="A4275" s="295" t="n"/>
      <c r="B4275" s="14" t="n"/>
      <c r="C4275" s="15" t="n"/>
      <c r="D4275" s="15" t="n"/>
      <c r="E4275" s="15">
        <f>D4272*Setup!$B$5</f>
        <v/>
      </c>
      <c r="F4275" s="15">
        <f>D4272-E4272</f>
        <v/>
      </c>
      <c r="G4275" s="15" t="n"/>
      <c r="H4275" s="15" t="n"/>
      <c r="I4275" s="15" t="n"/>
      <c r="J4275" s="15">
        <f>C4272+F4272+G4272-I4272</f>
        <v/>
      </c>
      <c r="K4275" s="15" t="n"/>
      <c r="L4275" s="15">
        <f>K4272*Setup!$B$6</f>
        <v/>
      </c>
      <c r="M4275" s="15">
        <f>J4272-L4272</f>
        <v/>
      </c>
      <c r="N4275" s="21" t="n"/>
    </row>
    <row r="4276">
      <c r="A4276" s="295" t="n"/>
      <c r="B4276" s="14" t="n"/>
      <c r="C4276" s="15" t="n"/>
      <c r="D4276" s="15" t="n"/>
      <c r="E4276" s="15">
        <f>D4273*Setup!$B$5</f>
        <v/>
      </c>
      <c r="F4276" s="15">
        <f>D4273-E4273</f>
        <v/>
      </c>
      <c r="G4276" s="15" t="n"/>
      <c r="H4276" s="15" t="n"/>
      <c r="I4276" s="15" t="n"/>
      <c r="J4276" s="15">
        <f>C4273+F4273+G4273-I4273</f>
        <v/>
      </c>
      <c r="K4276" s="15" t="n"/>
      <c r="L4276" s="15">
        <f>K4273*Setup!$B$6</f>
        <v/>
      </c>
      <c r="M4276" s="15">
        <f>J4273-L4273</f>
        <v/>
      </c>
      <c r="N4276" s="21" t="n"/>
    </row>
    <row r="4277">
      <c r="A4277" s="295" t="n"/>
      <c r="B4277" s="14" t="n"/>
      <c r="C4277" s="15" t="n"/>
      <c r="D4277" s="15" t="n"/>
      <c r="E4277" s="15">
        <f>D4274*Setup!$B$5</f>
        <v/>
      </c>
      <c r="F4277" s="15">
        <f>D4274-E4274</f>
        <v/>
      </c>
      <c r="G4277" s="15" t="n"/>
      <c r="H4277" s="15" t="n"/>
      <c r="I4277" s="15" t="n"/>
      <c r="J4277" s="15">
        <f>C4274+F4274+G4274-I4274</f>
        <v/>
      </c>
      <c r="K4277" s="15" t="n"/>
      <c r="L4277" s="15">
        <f>K4274*Setup!$B$6</f>
        <v/>
      </c>
      <c r="M4277" s="15">
        <f>J4274-L4274</f>
        <v/>
      </c>
      <c r="N4277" s="21" t="n"/>
    </row>
    <row r="4278">
      <c r="A4278" s="295" t="n"/>
      <c r="B4278" s="14" t="n"/>
      <c r="C4278" s="15" t="n"/>
      <c r="D4278" s="15" t="n"/>
      <c r="E4278" s="15">
        <f>D4275*Setup!$B$5</f>
        <v/>
      </c>
      <c r="F4278" s="15">
        <f>D4275-E4275</f>
        <v/>
      </c>
      <c r="G4278" s="15" t="n"/>
      <c r="H4278" s="15" t="n"/>
      <c r="I4278" s="15" t="n"/>
      <c r="J4278" s="15">
        <f>C4275+F4275+G4275-I4275</f>
        <v/>
      </c>
      <c r="K4278" s="15" t="n"/>
      <c r="L4278" s="15">
        <f>K4275*Setup!$B$6</f>
        <v/>
      </c>
      <c r="M4278" s="15">
        <f>J4275-L4275</f>
        <v/>
      </c>
      <c r="N4278" s="21" t="n"/>
    </row>
    <row r="4279">
      <c r="A4279" s="295" t="n"/>
      <c r="B4279" s="14" t="n"/>
      <c r="C4279" s="15" t="n"/>
      <c r="D4279" s="15" t="n"/>
      <c r="E4279" s="15">
        <f>D4276*Setup!$B$5</f>
        <v/>
      </c>
      <c r="F4279" s="15">
        <f>D4276-E4276</f>
        <v/>
      </c>
      <c r="G4279" s="15" t="n"/>
      <c r="H4279" s="15" t="n"/>
      <c r="I4279" s="15" t="n"/>
      <c r="J4279" s="15">
        <f>C4276+F4276+G4276-I4276</f>
        <v/>
      </c>
      <c r="K4279" s="15" t="n"/>
      <c r="L4279" s="15">
        <f>K4276*Setup!$B$6</f>
        <v/>
      </c>
      <c r="M4279" s="15">
        <f>J4276-L4276</f>
        <v/>
      </c>
      <c r="N4279" s="21" t="n"/>
    </row>
    <row r="4280">
      <c r="A4280" s="295" t="n"/>
      <c r="B4280" s="14" t="n"/>
      <c r="C4280" s="15" t="n"/>
      <c r="D4280" s="15" t="n"/>
      <c r="E4280" s="15">
        <f>D4277*Setup!$B$5</f>
        <v/>
      </c>
      <c r="F4280" s="15">
        <f>D4277-E4277</f>
        <v/>
      </c>
      <c r="G4280" s="15" t="n"/>
      <c r="H4280" s="15" t="n"/>
      <c r="I4280" s="15" t="n"/>
      <c r="J4280" s="15">
        <f>C4277+F4277+G4277-I4277</f>
        <v/>
      </c>
      <c r="K4280" s="15" t="n"/>
      <c r="L4280" s="15">
        <f>K4277*Setup!$B$6</f>
        <v/>
      </c>
      <c r="M4280" s="15">
        <f>J4277-L4277</f>
        <v/>
      </c>
      <c r="N4280" s="21" t="n"/>
    </row>
    <row r="4281">
      <c r="A4281" s="295" t="n"/>
      <c r="B4281" s="14" t="n"/>
      <c r="C4281" s="15" t="n"/>
      <c r="D4281" s="15" t="n"/>
      <c r="E4281" s="15">
        <f>D4278*Setup!$B$5</f>
        <v/>
      </c>
      <c r="F4281" s="15">
        <f>D4278-E4278</f>
        <v/>
      </c>
      <c r="G4281" s="15" t="n"/>
      <c r="H4281" s="15" t="n"/>
      <c r="I4281" s="15" t="n"/>
      <c r="J4281" s="15">
        <f>C4278+F4278+G4278-I4278</f>
        <v/>
      </c>
      <c r="K4281" s="15" t="n"/>
      <c r="L4281" s="15">
        <f>K4278*Setup!$B$6</f>
        <v/>
      </c>
      <c r="M4281" s="15">
        <f>J4278-L4278</f>
        <v/>
      </c>
      <c r="N4281" s="21" t="n"/>
    </row>
    <row r="4282">
      <c r="A4282" s="295" t="n"/>
      <c r="B4282" s="14" t="n"/>
      <c r="C4282" s="15" t="n"/>
      <c r="D4282" s="15" t="n"/>
      <c r="E4282" s="15">
        <f>D4279*Setup!$B$5</f>
        <v/>
      </c>
      <c r="F4282" s="15">
        <f>D4279-E4279</f>
        <v/>
      </c>
      <c r="G4282" s="15" t="n"/>
      <c r="H4282" s="15" t="n"/>
      <c r="I4282" s="15" t="n"/>
      <c r="J4282" s="15">
        <f>C4279+F4279+G4279-I4279</f>
        <v/>
      </c>
      <c r="K4282" s="15" t="n"/>
      <c r="L4282" s="15">
        <f>K4279*Setup!$B$6</f>
        <v/>
      </c>
      <c r="M4282" s="15">
        <f>J4279-L4279</f>
        <v/>
      </c>
      <c r="N4282" s="21" t="n"/>
    </row>
    <row r="4283">
      <c r="A4283" s="295" t="n"/>
      <c r="B4283" s="14" t="n"/>
      <c r="C4283" s="15" t="n"/>
      <c r="D4283" s="15" t="n"/>
      <c r="E4283" s="15">
        <f>D4280*Setup!$B$5</f>
        <v/>
      </c>
      <c r="F4283" s="15">
        <f>D4280-E4280</f>
        <v/>
      </c>
      <c r="G4283" s="15" t="n"/>
      <c r="H4283" s="15" t="n"/>
      <c r="I4283" s="15" t="n"/>
      <c r="J4283" s="15">
        <f>C4280+F4280+G4280-I4280</f>
        <v/>
      </c>
      <c r="K4283" s="15" t="n"/>
      <c r="L4283" s="15">
        <f>K4280*Setup!$B$6</f>
        <v/>
      </c>
      <c r="M4283" s="15">
        <f>J4280-L4280</f>
        <v/>
      </c>
      <c r="N4283" s="21" t="n"/>
    </row>
    <row r="4284">
      <c r="A4284" s="295" t="n"/>
      <c r="B4284" s="14" t="n"/>
      <c r="C4284" s="15" t="n"/>
      <c r="D4284" s="15" t="n"/>
      <c r="E4284" s="15">
        <f>D4281*Setup!$B$5</f>
        <v/>
      </c>
      <c r="F4284" s="15">
        <f>D4281-E4281</f>
        <v/>
      </c>
      <c r="G4284" s="15" t="n"/>
      <c r="H4284" s="15" t="n"/>
      <c r="I4284" s="15" t="n"/>
      <c r="J4284" s="15">
        <f>C4281+F4281+G4281-I4281</f>
        <v/>
      </c>
      <c r="K4284" s="15" t="n"/>
      <c r="L4284" s="15">
        <f>K4281*Setup!$B$6</f>
        <v/>
      </c>
      <c r="M4284" s="15">
        <f>J4281-L4281</f>
        <v/>
      </c>
      <c r="N4284" s="21" t="n"/>
    </row>
    <row r="4285">
      <c r="A4285" s="295" t="n"/>
      <c r="B4285" s="14" t="n"/>
      <c r="C4285" s="15" t="n"/>
      <c r="D4285" s="15" t="n"/>
      <c r="E4285" s="15">
        <f>D4282*Setup!$B$5</f>
        <v/>
      </c>
      <c r="F4285" s="15">
        <f>D4282-E4282</f>
        <v/>
      </c>
      <c r="G4285" s="15" t="n"/>
      <c r="H4285" s="15" t="n"/>
      <c r="I4285" s="15" t="n"/>
      <c r="J4285" s="15">
        <f>C4282+F4282+G4282-I4282</f>
        <v/>
      </c>
      <c r="K4285" s="15" t="n"/>
      <c r="L4285" s="15">
        <f>K4282*Setup!$B$6</f>
        <v/>
      </c>
      <c r="M4285" s="15">
        <f>J4282-L4282</f>
        <v/>
      </c>
      <c r="N4285" s="21" t="n"/>
    </row>
    <row r="4286">
      <c r="A4286" s="295" t="n"/>
      <c r="B4286" s="14" t="n"/>
      <c r="C4286" s="15" t="n"/>
      <c r="D4286" s="15" t="n"/>
      <c r="E4286" s="15">
        <f>D4283*Setup!$B$5</f>
        <v/>
      </c>
      <c r="F4286" s="15">
        <f>D4283-E4283</f>
        <v/>
      </c>
      <c r="G4286" s="15" t="n"/>
      <c r="H4286" s="15" t="n"/>
      <c r="I4286" s="15" t="n"/>
      <c r="J4286" s="15">
        <f>C4283+F4283+G4283-I4283</f>
        <v/>
      </c>
      <c r="K4286" s="15" t="n"/>
      <c r="L4286" s="15">
        <f>K4283*Setup!$B$6</f>
        <v/>
      </c>
      <c r="M4286" s="15">
        <f>J4283-L4283</f>
        <v/>
      </c>
      <c r="N4286" s="21" t="n"/>
    </row>
    <row r="4287">
      <c r="A4287" s="295" t="n"/>
      <c r="B4287" s="14" t="n"/>
      <c r="C4287" s="15" t="n"/>
      <c r="D4287" s="15" t="n"/>
      <c r="E4287" s="15">
        <f>D4284*Setup!$B$5</f>
        <v/>
      </c>
      <c r="F4287" s="15">
        <f>D4284-E4284</f>
        <v/>
      </c>
      <c r="G4287" s="15" t="n"/>
      <c r="H4287" s="15" t="n"/>
      <c r="I4287" s="15" t="n"/>
      <c r="J4287" s="15">
        <f>C4284+F4284+G4284-I4284</f>
        <v/>
      </c>
      <c r="K4287" s="15" t="n"/>
      <c r="L4287" s="15">
        <f>K4284*Setup!$B$6</f>
        <v/>
      </c>
      <c r="M4287" s="15">
        <f>J4284-L4284</f>
        <v/>
      </c>
      <c r="N4287" s="21" t="n"/>
    </row>
    <row r="4288">
      <c r="A4288" s="295" t="n"/>
      <c r="B4288" s="14" t="n"/>
      <c r="C4288" s="15" t="n"/>
      <c r="D4288" s="15" t="n"/>
      <c r="E4288" s="15">
        <f>D4285*Setup!$B$5</f>
        <v/>
      </c>
      <c r="F4288" s="15">
        <f>D4285-E4285</f>
        <v/>
      </c>
      <c r="G4288" s="15" t="n"/>
      <c r="H4288" s="15" t="n"/>
      <c r="I4288" s="15" t="n"/>
      <c r="J4288" s="15">
        <f>C4285+F4285+G4285-I4285</f>
        <v/>
      </c>
      <c r="K4288" s="15" t="n"/>
      <c r="L4288" s="15">
        <f>K4285*Setup!$B$6</f>
        <v/>
      </c>
      <c r="M4288" s="15">
        <f>J4285-L4285</f>
        <v/>
      </c>
      <c r="N4288" s="21" t="n"/>
    </row>
    <row r="4289">
      <c r="A4289" s="295" t="n"/>
      <c r="B4289" s="14" t="n"/>
      <c r="C4289" s="15" t="n"/>
      <c r="D4289" s="15" t="n"/>
      <c r="E4289" s="15">
        <f>D4286*Setup!$B$5</f>
        <v/>
      </c>
      <c r="F4289" s="15">
        <f>D4286-E4286</f>
        <v/>
      </c>
      <c r="G4289" s="15" t="n"/>
      <c r="H4289" s="15" t="n"/>
      <c r="I4289" s="15" t="n"/>
      <c r="J4289" s="15">
        <f>C4286+F4286+G4286-I4286</f>
        <v/>
      </c>
      <c r="K4289" s="15" t="n"/>
      <c r="L4289" s="15">
        <f>K4286*Setup!$B$6</f>
        <v/>
      </c>
      <c r="M4289" s="15">
        <f>J4286-L4286</f>
        <v/>
      </c>
      <c r="N4289" s="21" t="n"/>
    </row>
    <row r="4290">
      <c r="A4290" s="295" t="n"/>
      <c r="B4290" s="14" t="n"/>
      <c r="C4290" s="15" t="n"/>
      <c r="D4290" s="15" t="n"/>
      <c r="E4290" s="15">
        <f>D4287*Setup!$B$5</f>
        <v/>
      </c>
      <c r="F4290" s="15">
        <f>D4287-E4287</f>
        <v/>
      </c>
      <c r="G4290" s="15" t="n"/>
      <c r="H4290" s="15" t="n"/>
      <c r="I4290" s="15" t="n"/>
      <c r="J4290" s="15">
        <f>C4287+F4287+G4287-I4287</f>
        <v/>
      </c>
      <c r="K4290" s="15" t="n"/>
      <c r="L4290" s="15">
        <f>K4287*Setup!$B$6</f>
        <v/>
      </c>
      <c r="M4290" s="15">
        <f>J4287-L4287</f>
        <v/>
      </c>
      <c r="N4290" s="21" t="n"/>
    </row>
    <row r="4291">
      <c r="A4291" s="295" t="n"/>
      <c r="B4291" s="14" t="n"/>
      <c r="C4291" s="15" t="n"/>
      <c r="D4291" s="15" t="n"/>
      <c r="E4291" s="15">
        <f>D4288*Setup!$B$5</f>
        <v/>
      </c>
      <c r="F4291" s="15">
        <f>D4288-E4288</f>
        <v/>
      </c>
      <c r="G4291" s="15" t="n"/>
      <c r="H4291" s="15" t="n"/>
      <c r="I4291" s="15" t="n"/>
      <c r="J4291" s="15">
        <f>C4288+F4288+G4288-I4288</f>
        <v/>
      </c>
      <c r="K4291" s="15" t="n"/>
      <c r="L4291" s="15">
        <f>K4288*Setup!$B$6</f>
        <v/>
      </c>
      <c r="M4291" s="15">
        <f>J4288-L4288</f>
        <v/>
      </c>
      <c r="N4291" s="21" t="n"/>
    </row>
    <row r="4292">
      <c r="A4292" s="295" t="n"/>
      <c r="B4292" s="14" t="n"/>
      <c r="C4292" s="15" t="n"/>
      <c r="D4292" s="15" t="n"/>
      <c r="E4292" s="15">
        <f>D4289*Setup!$B$5</f>
        <v/>
      </c>
      <c r="F4292" s="15">
        <f>D4289-E4289</f>
        <v/>
      </c>
      <c r="G4292" s="15" t="n"/>
      <c r="H4292" s="15" t="n"/>
      <c r="I4292" s="15" t="n"/>
      <c r="J4292" s="15">
        <f>C4289+F4289+G4289-I4289</f>
        <v/>
      </c>
      <c r="K4292" s="15" t="n"/>
      <c r="L4292" s="15">
        <f>K4289*Setup!$B$6</f>
        <v/>
      </c>
      <c r="M4292" s="15">
        <f>J4289-L4289</f>
        <v/>
      </c>
      <c r="N4292" s="21" t="n"/>
    </row>
    <row r="4293">
      <c r="A4293" s="295" t="n"/>
      <c r="B4293" s="14" t="n"/>
      <c r="C4293" s="15" t="n"/>
      <c r="D4293" s="15" t="n"/>
      <c r="E4293" s="15">
        <f>D4290*Setup!$B$5</f>
        <v/>
      </c>
      <c r="F4293" s="15">
        <f>D4290-E4290</f>
        <v/>
      </c>
      <c r="G4293" s="15" t="n"/>
      <c r="H4293" s="15" t="n"/>
      <c r="I4293" s="15" t="n"/>
      <c r="J4293" s="15">
        <f>C4290+F4290+G4290-I4290</f>
        <v/>
      </c>
      <c r="K4293" s="15" t="n"/>
      <c r="L4293" s="15">
        <f>K4290*Setup!$B$6</f>
        <v/>
      </c>
      <c r="M4293" s="15">
        <f>J4290-L4290</f>
        <v/>
      </c>
      <c r="N4293" s="21" t="n"/>
    </row>
    <row r="4294">
      <c r="A4294" s="295" t="n"/>
      <c r="B4294" s="14" t="n"/>
      <c r="C4294" s="15" t="n"/>
      <c r="D4294" s="15" t="n"/>
      <c r="E4294" s="15">
        <f>D4291*Setup!$B$5</f>
        <v/>
      </c>
      <c r="F4294" s="15">
        <f>D4291-E4291</f>
        <v/>
      </c>
      <c r="G4294" s="15" t="n"/>
      <c r="H4294" s="15" t="n"/>
      <c r="I4294" s="15" t="n"/>
      <c r="J4294" s="15">
        <f>C4291+F4291+G4291-I4291</f>
        <v/>
      </c>
      <c r="K4294" s="15" t="n"/>
      <c r="L4294" s="15">
        <f>K4291*Setup!$B$6</f>
        <v/>
      </c>
      <c r="M4294" s="15">
        <f>J4291-L4291</f>
        <v/>
      </c>
      <c r="N4294" s="21" t="n"/>
    </row>
    <row r="4295">
      <c r="A4295" s="295" t="n"/>
      <c r="B4295" s="14" t="n"/>
      <c r="C4295" s="15" t="n"/>
      <c r="D4295" s="15" t="n"/>
      <c r="E4295" s="15">
        <f>D4292*Setup!$B$5</f>
        <v/>
      </c>
      <c r="F4295" s="15">
        <f>D4292-E4292</f>
        <v/>
      </c>
      <c r="G4295" s="15" t="n"/>
      <c r="H4295" s="15" t="n"/>
      <c r="I4295" s="15" t="n"/>
      <c r="J4295" s="15">
        <f>C4292+F4292+G4292-I4292</f>
        <v/>
      </c>
      <c r="K4295" s="15" t="n"/>
      <c r="L4295" s="15">
        <f>K4292*Setup!$B$6</f>
        <v/>
      </c>
      <c r="M4295" s="15">
        <f>J4292-L4292</f>
        <v/>
      </c>
      <c r="N4295" s="21" t="n"/>
    </row>
    <row r="4296">
      <c r="A4296" s="295" t="n"/>
      <c r="B4296" s="14" t="n"/>
      <c r="C4296" s="15" t="n"/>
      <c r="D4296" s="15" t="n"/>
      <c r="E4296" s="15">
        <f>D4293*Setup!$B$5</f>
        <v/>
      </c>
      <c r="F4296" s="15">
        <f>D4293-E4293</f>
        <v/>
      </c>
      <c r="G4296" s="15" t="n"/>
      <c r="H4296" s="15" t="n"/>
      <c r="I4296" s="15" t="n"/>
      <c r="J4296" s="15">
        <f>C4293+F4293+G4293-I4293</f>
        <v/>
      </c>
      <c r="K4296" s="15" t="n"/>
      <c r="L4296" s="15">
        <f>K4293*Setup!$B$6</f>
        <v/>
      </c>
      <c r="M4296" s="15">
        <f>J4293-L4293</f>
        <v/>
      </c>
      <c r="N4296" s="21" t="n"/>
    </row>
    <row r="4297">
      <c r="A4297" s="295" t="n"/>
      <c r="B4297" s="14" t="n"/>
      <c r="C4297" s="15" t="n"/>
      <c r="D4297" s="15" t="n"/>
      <c r="E4297" s="15">
        <f>D4294*Setup!$B$5</f>
        <v/>
      </c>
      <c r="F4297" s="15">
        <f>D4294-E4294</f>
        <v/>
      </c>
      <c r="G4297" s="15" t="n"/>
      <c r="H4297" s="15" t="n"/>
      <c r="I4297" s="15" t="n"/>
      <c r="J4297" s="15">
        <f>C4294+F4294+G4294-I4294</f>
        <v/>
      </c>
      <c r="K4297" s="15" t="n"/>
      <c r="L4297" s="15">
        <f>K4294*Setup!$B$6</f>
        <v/>
      </c>
      <c r="M4297" s="15">
        <f>J4294-L4294</f>
        <v/>
      </c>
      <c r="N4297" s="21" t="n"/>
    </row>
    <row r="4298">
      <c r="A4298" s="295" t="n"/>
      <c r="B4298" s="14" t="n"/>
      <c r="C4298" s="15" t="n"/>
      <c r="D4298" s="15" t="n"/>
      <c r="E4298" s="15">
        <f>D4295*Setup!$B$5</f>
        <v/>
      </c>
      <c r="F4298" s="15">
        <f>D4295-E4295</f>
        <v/>
      </c>
      <c r="G4298" s="15" t="n"/>
      <c r="H4298" s="15" t="n"/>
      <c r="I4298" s="15" t="n"/>
      <c r="J4298" s="15">
        <f>C4295+F4295+G4295-I4295</f>
        <v/>
      </c>
      <c r="K4298" s="15" t="n"/>
      <c r="L4298" s="15">
        <f>K4295*Setup!$B$6</f>
        <v/>
      </c>
      <c r="M4298" s="15">
        <f>J4295-L4295</f>
        <v/>
      </c>
      <c r="N4298" s="21" t="n"/>
    </row>
    <row r="4299">
      <c r="A4299" s="295" t="n"/>
      <c r="B4299" s="14" t="n"/>
      <c r="C4299" s="15" t="n"/>
      <c r="D4299" s="15" t="n"/>
      <c r="E4299" s="15">
        <f>D4296*Setup!$B$5</f>
        <v/>
      </c>
      <c r="F4299" s="15">
        <f>D4296-E4296</f>
        <v/>
      </c>
      <c r="G4299" s="15" t="n"/>
      <c r="H4299" s="15" t="n"/>
      <c r="I4299" s="15" t="n"/>
      <c r="J4299" s="15">
        <f>C4296+F4296+G4296-I4296</f>
        <v/>
      </c>
      <c r="K4299" s="15" t="n"/>
      <c r="L4299" s="15">
        <f>K4296*Setup!$B$6</f>
        <v/>
      </c>
      <c r="M4299" s="15">
        <f>J4296-L4296</f>
        <v/>
      </c>
      <c r="N4299" s="21" t="n"/>
    </row>
    <row r="4300">
      <c r="A4300" s="295" t="n"/>
      <c r="B4300" s="14" t="n"/>
      <c r="C4300" s="15" t="n"/>
      <c r="D4300" s="15" t="n"/>
      <c r="E4300" s="15">
        <f>D4297*Setup!$B$5</f>
        <v/>
      </c>
      <c r="F4300" s="15">
        <f>D4297-E4297</f>
        <v/>
      </c>
      <c r="G4300" s="15" t="n"/>
      <c r="H4300" s="15" t="n"/>
      <c r="I4300" s="15" t="n"/>
      <c r="J4300" s="15">
        <f>C4297+F4297+G4297-I4297</f>
        <v/>
      </c>
      <c r="K4300" s="15" t="n"/>
      <c r="L4300" s="15">
        <f>K4297*Setup!$B$6</f>
        <v/>
      </c>
      <c r="M4300" s="15">
        <f>J4297-L4297</f>
        <v/>
      </c>
      <c r="N4300" s="21" t="n"/>
    </row>
    <row r="4301">
      <c r="A4301" s="295" t="n"/>
      <c r="B4301" s="14" t="n"/>
      <c r="C4301" s="15" t="n"/>
      <c r="D4301" s="15" t="n"/>
      <c r="E4301" s="15">
        <f>D4298*Setup!$B$5</f>
        <v/>
      </c>
      <c r="F4301" s="15">
        <f>D4298-E4298</f>
        <v/>
      </c>
      <c r="G4301" s="15" t="n"/>
      <c r="H4301" s="15" t="n"/>
      <c r="I4301" s="15" t="n"/>
      <c r="J4301" s="15">
        <f>C4298+F4298+G4298-I4298</f>
        <v/>
      </c>
      <c r="K4301" s="15" t="n"/>
      <c r="L4301" s="15">
        <f>K4298*Setup!$B$6</f>
        <v/>
      </c>
      <c r="M4301" s="15">
        <f>J4298-L4298</f>
        <v/>
      </c>
      <c r="N4301" s="21" t="n"/>
    </row>
    <row r="4302">
      <c r="A4302" s="295" t="n"/>
      <c r="B4302" s="14" t="n"/>
      <c r="C4302" s="15" t="n"/>
      <c r="D4302" s="15" t="n"/>
      <c r="E4302" s="15">
        <f>D4299*Setup!$B$5</f>
        <v/>
      </c>
      <c r="F4302" s="15">
        <f>D4299-E4299</f>
        <v/>
      </c>
      <c r="G4302" s="15" t="n"/>
      <c r="H4302" s="15" t="n"/>
      <c r="I4302" s="15" t="n"/>
      <c r="J4302" s="15">
        <f>C4299+F4299+G4299-I4299</f>
        <v/>
      </c>
      <c r="K4302" s="15" t="n"/>
      <c r="L4302" s="15">
        <f>K4299*Setup!$B$6</f>
        <v/>
      </c>
      <c r="M4302" s="15">
        <f>J4299-L4299</f>
        <v/>
      </c>
      <c r="N4302" s="21" t="n"/>
    </row>
    <row r="4303">
      <c r="A4303" s="295" t="n"/>
      <c r="B4303" s="14" t="n"/>
      <c r="C4303" s="15" t="n"/>
      <c r="D4303" s="15" t="n"/>
      <c r="E4303" s="15">
        <f>D4300*Setup!$B$5</f>
        <v/>
      </c>
      <c r="F4303" s="15">
        <f>D4300-E4300</f>
        <v/>
      </c>
      <c r="G4303" s="15" t="n"/>
      <c r="H4303" s="15" t="n"/>
      <c r="I4303" s="15" t="n"/>
      <c r="J4303" s="15">
        <f>C4300+F4300+G4300-I4300</f>
        <v/>
      </c>
      <c r="K4303" s="15" t="n"/>
      <c r="L4303" s="15">
        <f>K4300*Setup!$B$6</f>
        <v/>
      </c>
      <c r="M4303" s="15">
        <f>J4300-L4300</f>
        <v/>
      </c>
      <c r="N4303" s="21" t="n"/>
    </row>
    <row r="4304">
      <c r="A4304" s="295" t="n"/>
      <c r="B4304" s="14" t="n"/>
      <c r="C4304" s="15" t="n"/>
      <c r="D4304" s="15" t="n"/>
      <c r="E4304" s="15">
        <f>D4301*Setup!$B$5</f>
        <v/>
      </c>
      <c r="F4304" s="15">
        <f>D4301-E4301</f>
        <v/>
      </c>
      <c r="G4304" s="15" t="n"/>
      <c r="H4304" s="15" t="n"/>
      <c r="I4304" s="15" t="n"/>
      <c r="J4304" s="15">
        <f>C4301+F4301+G4301-I4301</f>
        <v/>
      </c>
      <c r="K4304" s="15" t="n"/>
      <c r="L4304" s="15">
        <f>K4301*Setup!$B$6</f>
        <v/>
      </c>
      <c r="M4304" s="15">
        <f>J4301-L4301</f>
        <v/>
      </c>
      <c r="N4304" s="21" t="n"/>
    </row>
    <row r="4305">
      <c r="A4305" s="295" t="n"/>
      <c r="B4305" s="14" t="n"/>
      <c r="C4305" s="15" t="n"/>
      <c r="D4305" s="15" t="n"/>
      <c r="E4305" s="15">
        <f>D4302*Setup!$B$5</f>
        <v/>
      </c>
      <c r="F4305" s="15">
        <f>D4302-E4302</f>
        <v/>
      </c>
      <c r="G4305" s="15" t="n"/>
      <c r="H4305" s="15" t="n"/>
      <c r="I4305" s="15" t="n"/>
      <c r="J4305" s="15">
        <f>C4302+F4302+G4302-I4302</f>
        <v/>
      </c>
      <c r="K4305" s="15" t="n"/>
      <c r="L4305" s="15">
        <f>K4302*Setup!$B$6</f>
        <v/>
      </c>
      <c r="M4305" s="15">
        <f>J4302-L4302</f>
        <v/>
      </c>
      <c r="N4305" s="21" t="n"/>
    </row>
    <row r="4306">
      <c r="A4306" s="295" t="n"/>
      <c r="B4306" s="14" t="n"/>
      <c r="C4306" s="15" t="n"/>
      <c r="D4306" s="15" t="n"/>
      <c r="E4306" s="15">
        <f>D4303*Setup!$B$5</f>
        <v/>
      </c>
      <c r="F4306" s="15">
        <f>D4303-E4303</f>
        <v/>
      </c>
      <c r="G4306" s="15" t="n"/>
      <c r="H4306" s="15" t="n"/>
      <c r="I4306" s="15" t="n"/>
      <c r="J4306" s="15">
        <f>C4303+F4303+G4303-I4303</f>
        <v/>
      </c>
      <c r="K4306" s="15" t="n"/>
      <c r="L4306" s="15">
        <f>K4303*Setup!$B$6</f>
        <v/>
      </c>
      <c r="M4306" s="15">
        <f>J4303-L4303</f>
        <v/>
      </c>
      <c r="N4306" s="21" t="n"/>
    </row>
    <row r="4307">
      <c r="A4307" s="295" t="n"/>
      <c r="B4307" s="14" t="n"/>
      <c r="C4307" s="15" t="n"/>
      <c r="D4307" s="15" t="n"/>
      <c r="E4307" s="15">
        <f>D4304*Setup!$B$5</f>
        <v/>
      </c>
      <c r="F4307" s="15">
        <f>D4304-E4304</f>
        <v/>
      </c>
      <c r="G4307" s="15" t="n"/>
      <c r="H4307" s="15" t="n"/>
      <c r="I4307" s="15" t="n"/>
      <c r="J4307" s="15">
        <f>C4304+F4304+G4304-I4304</f>
        <v/>
      </c>
      <c r="K4307" s="15" t="n"/>
      <c r="L4307" s="15">
        <f>K4304*Setup!$B$6</f>
        <v/>
      </c>
      <c r="M4307" s="15">
        <f>J4304-L4304</f>
        <v/>
      </c>
      <c r="N4307" s="21" t="n"/>
    </row>
    <row r="4308">
      <c r="A4308" s="295" t="n"/>
      <c r="B4308" s="14" t="n"/>
      <c r="C4308" s="15" t="n"/>
      <c r="D4308" s="15" t="n"/>
      <c r="E4308" s="15">
        <f>D4305*Setup!$B$5</f>
        <v/>
      </c>
      <c r="F4308" s="15">
        <f>D4305-E4305</f>
        <v/>
      </c>
      <c r="G4308" s="15" t="n"/>
      <c r="H4308" s="15" t="n"/>
      <c r="I4308" s="15" t="n"/>
      <c r="J4308" s="15">
        <f>C4305+F4305+G4305-I4305</f>
        <v/>
      </c>
      <c r="K4308" s="15" t="n"/>
      <c r="L4308" s="15">
        <f>K4305*Setup!$B$6</f>
        <v/>
      </c>
      <c r="M4308" s="15">
        <f>J4305-L4305</f>
        <v/>
      </c>
      <c r="N4308" s="21" t="n"/>
    </row>
    <row r="4309">
      <c r="A4309" s="295" t="n"/>
      <c r="B4309" s="14" t="n"/>
      <c r="C4309" s="15" t="n"/>
      <c r="D4309" s="15" t="n"/>
      <c r="E4309" s="15">
        <f>D4306*Setup!$B$5</f>
        <v/>
      </c>
      <c r="F4309" s="15">
        <f>D4306-E4306</f>
        <v/>
      </c>
      <c r="G4309" s="15" t="n"/>
      <c r="H4309" s="15" t="n"/>
      <c r="I4309" s="15" t="n"/>
      <c r="J4309" s="15">
        <f>C4306+F4306+G4306-I4306</f>
        <v/>
      </c>
      <c r="K4309" s="15" t="n"/>
      <c r="L4309" s="15">
        <f>K4306*Setup!$B$6</f>
        <v/>
      </c>
      <c r="M4309" s="15">
        <f>J4306-L4306</f>
        <v/>
      </c>
      <c r="N4309" s="21" t="n"/>
    </row>
    <row r="4310">
      <c r="A4310" s="295" t="n"/>
      <c r="B4310" s="14" t="n"/>
      <c r="C4310" s="15" t="n"/>
      <c r="D4310" s="15" t="n"/>
      <c r="E4310" s="15">
        <f>D4307*Setup!$B$5</f>
        <v/>
      </c>
      <c r="F4310" s="15">
        <f>D4307-E4307</f>
        <v/>
      </c>
      <c r="G4310" s="15" t="n"/>
      <c r="H4310" s="15" t="n"/>
      <c r="I4310" s="15" t="n"/>
      <c r="J4310" s="15">
        <f>C4307+F4307+G4307-I4307</f>
        <v/>
      </c>
      <c r="K4310" s="15" t="n"/>
      <c r="L4310" s="15">
        <f>K4307*Setup!$B$6</f>
        <v/>
      </c>
      <c r="M4310" s="15">
        <f>J4307-L4307</f>
        <v/>
      </c>
      <c r="N4310" s="21" t="n"/>
    </row>
    <row r="4311">
      <c r="A4311" s="295" t="n"/>
      <c r="B4311" s="14" t="n"/>
      <c r="C4311" s="15" t="n"/>
      <c r="D4311" s="15" t="n"/>
      <c r="E4311" s="15">
        <f>D4308*Setup!$B$5</f>
        <v/>
      </c>
      <c r="F4311" s="15">
        <f>D4308-E4308</f>
        <v/>
      </c>
      <c r="G4311" s="15" t="n"/>
      <c r="H4311" s="15" t="n"/>
      <c r="I4311" s="15" t="n"/>
      <c r="J4311" s="15">
        <f>C4308+F4308+G4308-I4308</f>
        <v/>
      </c>
      <c r="K4311" s="15" t="n"/>
      <c r="L4311" s="15">
        <f>K4308*Setup!$B$6</f>
        <v/>
      </c>
      <c r="M4311" s="15">
        <f>J4308-L4308</f>
        <v/>
      </c>
      <c r="N4311" s="21" t="n"/>
    </row>
    <row r="4312">
      <c r="A4312" s="295" t="n"/>
      <c r="B4312" s="14" t="n"/>
      <c r="C4312" s="15" t="n"/>
      <c r="D4312" s="15" t="n"/>
      <c r="E4312" s="15">
        <f>D4309*Setup!$B$5</f>
        <v/>
      </c>
      <c r="F4312" s="15">
        <f>D4309-E4309</f>
        <v/>
      </c>
      <c r="G4312" s="15" t="n"/>
      <c r="H4312" s="15" t="n"/>
      <c r="I4312" s="15" t="n"/>
      <c r="J4312" s="15">
        <f>C4309+F4309+G4309-I4309</f>
        <v/>
      </c>
      <c r="K4312" s="15" t="n"/>
      <c r="L4312" s="15">
        <f>K4309*Setup!$B$6</f>
        <v/>
      </c>
      <c r="M4312" s="15">
        <f>J4309-L4309</f>
        <v/>
      </c>
      <c r="N4312" s="21" t="n"/>
    </row>
    <row r="4313">
      <c r="A4313" s="295" t="n"/>
      <c r="B4313" s="14" t="n"/>
      <c r="C4313" s="15" t="n"/>
      <c r="D4313" s="15" t="n"/>
      <c r="E4313" s="15">
        <f>D4310*Setup!$B$5</f>
        <v/>
      </c>
      <c r="F4313" s="15">
        <f>D4310-E4310</f>
        <v/>
      </c>
      <c r="G4313" s="15" t="n"/>
      <c r="H4313" s="15" t="n"/>
      <c r="I4313" s="15" t="n"/>
      <c r="J4313" s="15">
        <f>C4310+F4310+G4310-I4310</f>
        <v/>
      </c>
      <c r="K4313" s="15" t="n"/>
      <c r="L4313" s="15">
        <f>K4310*Setup!$B$6</f>
        <v/>
      </c>
      <c r="M4313" s="15">
        <f>J4310-L4310</f>
        <v/>
      </c>
      <c r="N4313" s="21" t="n"/>
    </row>
    <row r="4314">
      <c r="A4314" s="295" t="n"/>
      <c r="B4314" s="14" t="n"/>
      <c r="C4314" s="15" t="n"/>
      <c r="D4314" s="15" t="n"/>
      <c r="E4314" s="15">
        <f>D4311*Setup!$B$5</f>
        <v/>
      </c>
      <c r="F4314" s="15">
        <f>D4311-E4311</f>
        <v/>
      </c>
      <c r="G4314" s="15" t="n"/>
      <c r="H4314" s="15" t="n"/>
      <c r="I4314" s="15" t="n"/>
      <c r="J4314" s="15">
        <f>C4311+F4311+G4311-I4311</f>
        <v/>
      </c>
      <c r="K4314" s="15" t="n"/>
      <c r="L4314" s="15">
        <f>K4311*Setup!$B$6</f>
        <v/>
      </c>
      <c r="M4314" s="15">
        <f>J4311-L4311</f>
        <v/>
      </c>
      <c r="N4314" s="21" t="n"/>
    </row>
    <row r="4315">
      <c r="A4315" s="295" t="n"/>
      <c r="B4315" s="14" t="n"/>
      <c r="C4315" s="15" t="n"/>
      <c r="D4315" s="15" t="n"/>
      <c r="E4315" s="15">
        <f>D4312*Setup!$B$5</f>
        <v/>
      </c>
      <c r="F4315" s="15">
        <f>D4312-E4312</f>
        <v/>
      </c>
      <c r="G4315" s="15" t="n"/>
      <c r="H4315" s="15" t="n"/>
      <c r="I4315" s="15" t="n"/>
      <c r="J4315" s="15">
        <f>C4312+F4312+G4312-I4312</f>
        <v/>
      </c>
      <c r="K4315" s="15" t="n"/>
      <c r="L4315" s="15">
        <f>K4312*Setup!$B$6</f>
        <v/>
      </c>
      <c r="M4315" s="15">
        <f>J4312-L4312</f>
        <v/>
      </c>
      <c r="N4315" s="21" t="n"/>
    </row>
    <row r="4316">
      <c r="A4316" s="295" t="n"/>
      <c r="B4316" s="14" t="n"/>
      <c r="C4316" s="15" t="n"/>
      <c r="D4316" s="15" t="n"/>
      <c r="E4316" s="15">
        <f>D4313*Setup!$B$5</f>
        <v/>
      </c>
      <c r="F4316" s="15">
        <f>D4313-E4313</f>
        <v/>
      </c>
      <c r="G4316" s="15" t="n"/>
      <c r="H4316" s="15" t="n"/>
      <c r="I4316" s="15" t="n"/>
      <c r="J4316" s="15">
        <f>C4313+F4313+G4313-I4313</f>
        <v/>
      </c>
      <c r="K4316" s="15" t="n"/>
      <c r="L4316" s="15">
        <f>K4313*Setup!$B$6</f>
        <v/>
      </c>
      <c r="M4316" s="15">
        <f>J4313-L4313</f>
        <v/>
      </c>
      <c r="N4316" s="21" t="n"/>
    </row>
    <row r="4317">
      <c r="A4317" s="295" t="n"/>
      <c r="B4317" s="14" t="n"/>
      <c r="C4317" s="15" t="n"/>
      <c r="D4317" s="15" t="n"/>
      <c r="E4317" s="15">
        <f>D4314*Setup!$B$5</f>
        <v/>
      </c>
      <c r="F4317" s="15">
        <f>D4314-E4314</f>
        <v/>
      </c>
      <c r="G4317" s="15" t="n"/>
      <c r="H4317" s="15" t="n"/>
      <c r="I4317" s="15" t="n"/>
      <c r="J4317" s="15">
        <f>C4314+F4314+G4314-I4314</f>
        <v/>
      </c>
      <c r="K4317" s="15" t="n"/>
      <c r="L4317" s="15">
        <f>K4314*Setup!$B$6</f>
        <v/>
      </c>
      <c r="M4317" s="15">
        <f>J4314-L4314</f>
        <v/>
      </c>
      <c r="N4317" s="21" t="n"/>
    </row>
    <row r="4318">
      <c r="A4318" s="295" t="n"/>
      <c r="B4318" s="14" t="n"/>
      <c r="C4318" s="15" t="n"/>
      <c r="D4318" s="15" t="n"/>
      <c r="E4318" s="15">
        <f>D4315*Setup!$B$5</f>
        <v/>
      </c>
      <c r="F4318" s="15">
        <f>D4315-E4315</f>
        <v/>
      </c>
      <c r="G4318" s="15" t="n"/>
      <c r="H4318" s="15" t="n"/>
      <c r="I4318" s="15" t="n"/>
      <c r="J4318" s="15">
        <f>C4315+F4315+G4315-I4315</f>
        <v/>
      </c>
      <c r="K4318" s="15" t="n"/>
      <c r="L4318" s="15">
        <f>K4315*Setup!$B$6</f>
        <v/>
      </c>
      <c r="M4318" s="15">
        <f>J4315-L4315</f>
        <v/>
      </c>
      <c r="N4318" s="21" t="n"/>
    </row>
    <row r="4319">
      <c r="A4319" s="295" t="n"/>
      <c r="B4319" s="14" t="n"/>
      <c r="C4319" s="15" t="n"/>
      <c r="D4319" s="15" t="n"/>
      <c r="E4319" s="15">
        <f>D4316*Setup!$B$5</f>
        <v/>
      </c>
      <c r="F4319" s="15">
        <f>D4316-E4316</f>
        <v/>
      </c>
      <c r="G4319" s="15" t="n"/>
      <c r="H4319" s="15" t="n"/>
      <c r="I4319" s="15" t="n"/>
      <c r="J4319" s="15">
        <f>C4316+F4316+G4316-I4316</f>
        <v/>
      </c>
      <c r="K4319" s="15" t="n"/>
      <c r="L4319" s="15">
        <f>K4316*Setup!$B$6</f>
        <v/>
      </c>
      <c r="M4319" s="15">
        <f>J4316-L4316</f>
        <v/>
      </c>
      <c r="N4319" s="21" t="n"/>
    </row>
    <row r="4320">
      <c r="A4320" s="295" t="n"/>
      <c r="B4320" s="14" t="n"/>
      <c r="C4320" s="15" t="n"/>
      <c r="D4320" s="15" t="n"/>
      <c r="E4320" s="15">
        <f>D4317*Setup!$B$5</f>
        <v/>
      </c>
      <c r="F4320" s="15">
        <f>D4317-E4317</f>
        <v/>
      </c>
      <c r="G4320" s="15" t="n"/>
      <c r="H4320" s="15" t="n"/>
      <c r="I4320" s="15" t="n"/>
      <c r="J4320" s="15">
        <f>C4317+F4317+G4317-I4317</f>
        <v/>
      </c>
      <c r="K4320" s="15" t="n"/>
      <c r="L4320" s="15">
        <f>K4317*Setup!$B$6</f>
        <v/>
      </c>
      <c r="M4320" s="15">
        <f>J4317-L4317</f>
        <v/>
      </c>
      <c r="N4320" s="21" t="n"/>
    </row>
    <row r="4321">
      <c r="A4321" s="295" t="n"/>
      <c r="B4321" s="14" t="n"/>
      <c r="C4321" s="15" t="n"/>
      <c r="D4321" s="15" t="n"/>
      <c r="E4321" s="15">
        <f>D4318*Setup!$B$5</f>
        <v/>
      </c>
      <c r="F4321" s="15">
        <f>D4318-E4318</f>
        <v/>
      </c>
      <c r="G4321" s="15" t="n"/>
      <c r="H4321" s="15" t="n"/>
      <c r="I4321" s="15" t="n"/>
      <c r="J4321" s="15">
        <f>C4318+F4318+G4318-I4318</f>
        <v/>
      </c>
      <c r="K4321" s="15" t="n"/>
      <c r="L4321" s="15">
        <f>K4318*Setup!$B$6</f>
        <v/>
      </c>
      <c r="M4321" s="15">
        <f>J4318-L4318</f>
        <v/>
      </c>
      <c r="N4321" s="21" t="n"/>
    </row>
    <row r="4322">
      <c r="A4322" s="295" t="n"/>
      <c r="B4322" s="14" t="n"/>
      <c r="C4322" s="15" t="n"/>
      <c r="D4322" s="15" t="n"/>
      <c r="E4322" s="15">
        <f>D4319*Setup!$B$5</f>
        <v/>
      </c>
      <c r="F4322" s="15">
        <f>D4319-E4319</f>
        <v/>
      </c>
      <c r="G4322" s="15" t="n"/>
      <c r="H4322" s="15" t="n"/>
      <c r="I4322" s="15" t="n"/>
      <c r="J4322" s="15">
        <f>C4319+F4319+G4319-I4319</f>
        <v/>
      </c>
      <c r="K4322" s="15" t="n"/>
      <c r="L4322" s="15">
        <f>K4319*Setup!$B$6</f>
        <v/>
      </c>
      <c r="M4322" s="15">
        <f>J4319-L4319</f>
        <v/>
      </c>
      <c r="N4322" s="21" t="n"/>
    </row>
    <row r="4323">
      <c r="A4323" s="295" t="n"/>
      <c r="B4323" s="14" t="n"/>
      <c r="C4323" s="15" t="n"/>
      <c r="D4323" s="15" t="n"/>
      <c r="E4323" s="15">
        <f>D4320*Setup!$B$5</f>
        <v/>
      </c>
      <c r="F4323" s="15">
        <f>D4320-E4320</f>
        <v/>
      </c>
      <c r="G4323" s="15" t="n"/>
      <c r="H4323" s="15" t="n"/>
      <c r="I4323" s="15" t="n"/>
      <c r="J4323" s="15">
        <f>C4320+F4320+G4320-I4320</f>
        <v/>
      </c>
      <c r="K4323" s="15" t="n"/>
      <c r="L4323" s="15">
        <f>K4320*Setup!$B$6</f>
        <v/>
      </c>
      <c r="M4323" s="15">
        <f>J4320-L4320</f>
        <v/>
      </c>
      <c r="N4323" s="21" t="n"/>
    </row>
    <row r="4324">
      <c r="A4324" s="295" t="n"/>
      <c r="B4324" s="14" t="n"/>
      <c r="C4324" s="15" t="n"/>
      <c r="D4324" s="15" t="n"/>
      <c r="E4324" s="15">
        <f>D4321*Setup!$B$5</f>
        <v/>
      </c>
      <c r="F4324" s="15">
        <f>D4321-E4321</f>
        <v/>
      </c>
      <c r="G4324" s="15" t="n"/>
      <c r="H4324" s="15" t="n"/>
      <c r="I4324" s="15" t="n"/>
      <c r="J4324" s="15">
        <f>C4321+F4321+G4321-I4321</f>
        <v/>
      </c>
      <c r="K4324" s="15" t="n"/>
      <c r="L4324" s="15">
        <f>K4321*Setup!$B$6</f>
        <v/>
      </c>
      <c r="M4324" s="15">
        <f>J4321-L4321</f>
        <v/>
      </c>
      <c r="N4324" s="21" t="n"/>
    </row>
    <row r="4325">
      <c r="A4325" s="295" t="n"/>
      <c r="B4325" s="14" t="n"/>
      <c r="C4325" s="15" t="n"/>
      <c r="D4325" s="15" t="n"/>
      <c r="E4325" s="15">
        <f>D4322*Setup!$B$5</f>
        <v/>
      </c>
      <c r="F4325" s="15">
        <f>D4322-E4322</f>
        <v/>
      </c>
      <c r="G4325" s="15" t="n"/>
      <c r="H4325" s="15" t="n"/>
      <c r="I4325" s="15" t="n"/>
      <c r="J4325" s="15">
        <f>C4322+F4322+G4322-I4322</f>
        <v/>
      </c>
      <c r="K4325" s="15" t="n"/>
      <c r="L4325" s="15">
        <f>K4322*Setup!$B$6</f>
        <v/>
      </c>
      <c r="M4325" s="15">
        <f>J4322-L4322</f>
        <v/>
      </c>
      <c r="N4325" s="21" t="n"/>
    </row>
    <row r="4326">
      <c r="A4326" s="295" t="n"/>
      <c r="B4326" s="14" t="n"/>
      <c r="C4326" s="15" t="n"/>
      <c r="D4326" s="15" t="n"/>
      <c r="E4326" s="15">
        <f>D4323*Setup!$B$5</f>
        <v/>
      </c>
      <c r="F4326" s="15">
        <f>D4323-E4323</f>
        <v/>
      </c>
      <c r="G4326" s="15" t="n"/>
      <c r="H4326" s="15" t="n"/>
      <c r="I4326" s="15" t="n"/>
      <c r="J4326" s="15">
        <f>C4323+F4323+G4323-I4323</f>
        <v/>
      </c>
      <c r="K4326" s="15" t="n"/>
      <c r="L4326" s="15">
        <f>K4323*Setup!$B$6</f>
        <v/>
      </c>
      <c r="M4326" s="15">
        <f>J4323-L4323</f>
        <v/>
      </c>
      <c r="N4326" s="21" t="n"/>
    </row>
    <row r="4327">
      <c r="A4327" s="295" t="n"/>
      <c r="B4327" s="14" t="n"/>
      <c r="C4327" s="15" t="n"/>
      <c r="D4327" s="15" t="n"/>
      <c r="E4327" s="15">
        <f>D4324*Setup!$B$5</f>
        <v/>
      </c>
      <c r="F4327" s="15">
        <f>D4324-E4324</f>
        <v/>
      </c>
      <c r="G4327" s="15" t="n"/>
      <c r="H4327" s="15" t="n"/>
      <c r="I4327" s="15" t="n"/>
      <c r="J4327" s="15">
        <f>C4324+F4324+G4324-I4324</f>
        <v/>
      </c>
      <c r="K4327" s="15" t="n"/>
      <c r="L4327" s="15">
        <f>K4324*Setup!$B$6</f>
        <v/>
      </c>
      <c r="M4327" s="15">
        <f>J4324-L4324</f>
        <v/>
      </c>
      <c r="N4327" s="21" t="n"/>
    </row>
    <row r="4328">
      <c r="A4328" s="295" t="n"/>
      <c r="B4328" s="14" t="n"/>
      <c r="C4328" s="15" t="n"/>
      <c r="D4328" s="15" t="n"/>
      <c r="E4328" s="15">
        <f>D4325*Setup!$B$5</f>
        <v/>
      </c>
      <c r="F4328" s="15">
        <f>D4325-E4325</f>
        <v/>
      </c>
      <c r="G4328" s="15" t="n"/>
      <c r="H4328" s="15" t="n"/>
      <c r="I4328" s="15" t="n"/>
      <c r="J4328" s="15">
        <f>C4325+F4325+G4325-I4325</f>
        <v/>
      </c>
      <c r="K4328" s="15" t="n"/>
      <c r="L4328" s="15">
        <f>K4325*Setup!$B$6</f>
        <v/>
      </c>
      <c r="M4328" s="15">
        <f>J4325-L4325</f>
        <v/>
      </c>
      <c r="N4328" s="21" t="n"/>
    </row>
    <row r="4329">
      <c r="A4329" s="295" t="n"/>
      <c r="B4329" s="14" t="n"/>
      <c r="C4329" s="15" t="n"/>
      <c r="D4329" s="15" t="n"/>
      <c r="E4329" s="15">
        <f>D4326*Setup!$B$5</f>
        <v/>
      </c>
      <c r="F4329" s="15">
        <f>D4326-E4326</f>
        <v/>
      </c>
      <c r="G4329" s="15" t="n"/>
      <c r="H4329" s="15" t="n"/>
      <c r="I4329" s="15" t="n"/>
      <c r="J4329" s="15">
        <f>C4326+F4326+G4326-I4326</f>
        <v/>
      </c>
      <c r="K4329" s="15" t="n"/>
      <c r="L4329" s="15">
        <f>K4326*Setup!$B$6</f>
        <v/>
      </c>
      <c r="M4329" s="15">
        <f>J4326-L4326</f>
        <v/>
      </c>
      <c r="N4329" s="21" t="n"/>
    </row>
    <row r="4330">
      <c r="A4330" s="295" t="n"/>
      <c r="B4330" s="14" t="n"/>
      <c r="C4330" s="15" t="n"/>
      <c r="D4330" s="15" t="n"/>
      <c r="E4330" s="15">
        <f>D4327*Setup!$B$5</f>
        <v/>
      </c>
      <c r="F4330" s="15">
        <f>D4327-E4327</f>
        <v/>
      </c>
      <c r="G4330" s="15" t="n"/>
      <c r="H4330" s="15" t="n"/>
      <c r="I4330" s="15" t="n"/>
      <c r="J4330" s="15">
        <f>C4327+F4327+G4327-I4327</f>
        <v/>
      </c>
      <c r="K4330" s="15" t="n"/>
      <c r="L4330" s="15">
        <f>K4327*Setup!$B$6</f>
        <v/>
      </c>
      <c r="M4330" s="15">
        <f>J4327-L4327</f>
        <v/>
      </c>
      <c r="N4330" s="21" t="n"/>
    </row>
    <row r="4331">
      <c r="A4331" s="295" t="n"/>
      <c r="B4331" s="14" t="n"/>
      <c r="C4331" s="15" t="n"/>
      <c r="D4331" s="15" t="n"/>
      <c r="E4331" s="15">
        <f>D4328*Setup!$B$5</f>
        <v/>
      </c>
      <c r="F4331" s="15">
        <f>D4328-E4328</f>
        <v/>
      </c>
      <c r="G4331" s="15" t="n"/>
      <c r="H4331" s="15" t="n"/>
      <c r="I4331" s="15" t="n"/>
      <c r="J4331" s="15">
        <f>C4328+F4328+G4328-I4328</f>
        <v/>
      </c>
      <c r="K4331" s="15" t="n"/>
      <c r="L4331" s="15">
        <f>K4328*Setup!$B$6</f>
        <v/>
      </c>
      <c r="M4331" s="15">
        <f>J4328-L4328</f>
        <v/>
      </c>
      <c r="N4331" s="21" t="n"/>
    </row>
    <row r="4332">
      <c r="A4332" s="295" t="n"/>
      <c r="B4332" s="14" t="n"/>
      <c r="C4332" s="15" t="n"/>
      <c r="D4332" s="15" t="n"/>
      <c r="E4332" s="15">
        <f>D4329*Setup!$B$5</f>
        <v/>
      </c>
      <c r="F4332" s="15">
        <f>D4329-E4329</f>
        <v/>
      </c>
      <c r="G4332" s="15" t="n"/>
      <c r="H4332" s="15" t="n"/>
      <c r="I4332" s="15" t="n"/>
      <c r="J4332" s="15">
        <f>C4329+F4329+G4329-I4329</f>
        <v/>
      </c>
      <c r="K4332" s="15" t="n"/>
      <c r="L4332" s="15">
        <f>K4329*Setup!$B$6</f>
        <v/>
      </c>
      <c r="M4332" s="15">
        <f>J4329-L4329</f>
        <v/>
      </c>
      <c r="N4332" s="21" t="n"/>
    </row>
    <row r="4333">
      <c r="A4333" s="295" t="n"/>
      <c r="B4333" s="14" t="n"/>
      <c r="C4333" s="15" t="n"/>
      <c r="D4333" s="15" t="n"/>
      <c r="E4333" s="15">
        <f>D4330*Setup!$B$5</f>
        <v/>
      </c>
      <c r="F4333" s="15">
        <f>D4330-E4330</f>
        <v/>
      </c>
      <c r="G4333" s="15" t="n"/>
      <c r="H4333" s="15" t="n"/>
      <c r="I4333" s="15" t="n"/>
      <c r="J4333" s="15">
        <f>C4330+F4330+G4330-I4330</f>
        <v/>
      </c>
      <c r="K4333" s="15" t="n"/>
      <c r="L4333" s="15">
        <f>K4330*Setup!$B$6</f>
        <v/>
      </c>
      <c r="M4333" s="15">
        <f>J4330-L4330</f>
        <v/>
      </c>
      <c r="N4333" s="21" t="n"/>
    </row>
    <row r="4334">
      <c r="A4334" s="295" t="n"/>
      <c r="B4334" s="14" t="n"/>
      <c r="C4334" s="15" t="n"/>
      <c r="D4334" s="15" t="n"/>
      <c r="E4334" s="15">
        <f>D4331*Setup!$B$5</f>
        <v/>
      </c>
      <c r="F4334" s="15">
        <f>D4331-E4331</f>
        <v/>
      </c>
      <c r="G4334" s="15" t="n"/>
      <c r="H4334" s="15" t="n"/>
      <c r="I4334" s="15" t="n"/>
      <c r="J4334" s="15">
        <f>C4331+F4331+G4331-I4331</f>
        <v/>
      </c>
      <c r="K4334" s="15" t="n"/>
      <c r="L4334" s="15">
        <f>K4331*Setup!$B$6</f>
        <v/>
      </c>
      <c r="M4334" s="15">
        <f>J4331-L4331</f>
        <v/>
      </c>
      <c r="N4334" s="21" t="n"/>
    </row>
    <row r="4335">
      <c r="A4335" s="295" t="n"/>
      <c r="B4335" s="14" t="n"/>
      <c r="C4335" s="15" t="n"/>
      <c r="D4335" s="15" t="n"/>
      <c r="E4335" s="15">
        <f>D4332*Setup!$B$5</f>
        <v/>
      </c>
      <c r="F4335" s="15">
        <f>D4332-E4332</f>
        <v/>
      </c>
      <c r="G4335" s="15" t="n"/>
      <c r="H4335" s="15" t="n"/>
      <c r="I4335" s="15" t="n"/>
      <c r="J4335" s="15">
        <f>C4332+F4332+G4332-I4332</f>
        <v/>
      </c>
      <c r="K4335" s="15" t="n"/>
      <c r="L4335" s="15">
        <f>K4332*Setup!$B$6</f>
        <v/>
      </c>
      <c r="M4335" s="15">
        <f>J4332-L4332</f>
        <v/>
      </c>
      <c r="N4335" s="21" t="n"/>
    </row>
    <row r="4336">
      <c r="A4336" s="295" t="n"/>
      <c r="B4336" s="14" t="n"/>
      <c r="C4336" s="15" t="n"/>
      <c r="D4336" s="15" t="n"/>
      <c r="E4336" s="15">
        <f>D4333*Setup!$B$5</f>
        <v/>
      </c>
      <c r="F4336" s="15">
        <f>D4333-E4333</f>
        <v/>
      </c>
      <c r="G4336" s="15" t="n"/>
      <c r="H4336" s="15" t="n"/>
      <c r="I4336" s="15" t="n"/>
      <c r="J4336" s="15">
        <f>C4333+F4333+G4333-I4333</f>
        <v/>
      </c>
      <c r="K4336" s="15" t="n"/>
      <c r="L4336" s="15">
        <f>K4333*Setup!$B$6</f>
        <v/>
      </c>
      <c r="M4336" s="15">
        <f>J4333-L4333</f>
        <v/>
      </c>
      <c r="N4336" s="21" t="n"/>
    </row>
    <row r="4337">
      <c r="A4337" s="295" t="n"/>
      <c r="B4337" s="14" t="n"/>
      <c r="C4337" s="15" t="n"/>
      <c r="D4337" s="15" t="n"/>
      <c r="E4337" s="15">
        <f>D4334*Setup!$B$5</f>
        <v/>
      </c>
      <c r="F4337" s="15">
        <f>D4334-E4334</f>
        <v/>
      </c>
      <c r="G4337" s="15" t="n"/>
      <c r="H4337" s="15" t="n"/>
      <c r="I4337" s="15" t="n"/>
      <c r="J4337" s="15">
        <f>C4334+F4334+G4334-I4334</f>
        <v/>
      </c>
      <c r="K4337" s="15" t="n"/>
      <c r="L4337" s="15">
        <f>K4334*Setup!$B$6</f>
        <v/>
      </c>
      <c r="M4337" s="15">
        <f>J4334-L4334</f>
        <v/>
      </c>
      <c r="N4337" s="21" t="n"/>
    </row>
    <row r="4338">
      <c r="A4338" s="295" t="n"/>
      <c r="B4338" s="14" t="n"/>
      <c r="C4338" s="15" t="n"/>
      <c r="D4338" s="15" t="n"/>
      <c r="E4338" s="15">
        <f>D4335*Setup!$B$5</f>
        <v/>
      </c>
      <c r="F4338" s="15">
        <f>D4335-E4335</f>
        <v/>
      </c>
      <c r="G4338" s="15" t="n"/>
      <c r="H4338" s="15" t="n"/>
      <c r="I4338" s="15" t="n"/>
      <c r="J4338" s="15">
        <f>C4335+F4335+G4335-I4335</f>
        <v/>
      </c>
      <c r="K4338" s="15" t="n"/>
      <c r="L4338" s="15">
        <f>K4335*Setup!$B$6</f>
        <v/>
      </c>
      <c r="M4338" s="15">
        <f>J4335-L4335</f>
        <v/>
      </c>
      <c r="N4338" s="21" t="n"/>
    </row>
    <row r="4339">
      <c r="A4339" s="295" t="n"/>
      <c r="B4339" s="14" t="n"/>
      <c r="C4339" s="15" t="n"/>
      <c r="D4339" s="15" t="n"/>
      <c r="E4339" s="15">
        <f>D4336*Setup!$B$5</f>
        <v/>
      </c>
      <c r="F4339" s="15">
        <f>D4336-E4336</f>
        <v/>
      </c>
      <c r="G4339" s="15" t="n"/>
      <c r="H4339" s="15" t="n"/>
      <c r="I4339" s="15" t="n"/>
      <c r="J4339" s="15">
        <f>C4336+F4336+G4336-I4336</f>
        <v/>
      </c>
      <c r="K4339" s="15" t="n"/>
      <c r="L4339" s="15">
        <f>K4336*Setup!$B$6</f>
        <v/>
      </c>
      <c r="M4339" s="15">
        <f>J4336-L4336</f>
        <v/>
      </c>
      <c r="N4339" s="21" t="n"/>
    </row>
    <row r="4340">
      <c r="A4340" s="295" t="n"/>
      <c r="B4340" s="14" t="n"/>
      <c r="C4340" s="15" t="n"/>
      <c r="D4340" s="15" t="n"/>
      <c r="E4340" s="15">
        <f>D4337*Setup!$B$5</f>
        <v/>
      </c>
      <c r="F4340" s="15">
        <f>D4337-E4337</f>
        <v/>
      </c>
      <c r="G4340" s="15" t="n"/>
      <c r="H4340" s="15" t="n"/>
      <c r="I4340" s="15" t="n"/>
      <c r="J4340" s="15">
        <f>C4337+F4337+G4337-I4337</f>
        <v/>
      </c>
      <c r="K4340" s="15" t="n"/>
      <c r="L4340" s="15">
        <f>K4337*Setup!$B$6</f>
        <v/>
      </c>
      <c r="M4340" s="15">
        <f>J4337-L4337</f>
        <v/>
      </c>
      <c r="N4340" s="21" t="n"/>
    </row>
    <row r="4341">
      <c r="A4341" s="295" t="n"/>
      <c r="B4341" s="14" t="n"/>
      <c r="C4341" s="15" t="n"/>
      <c r="D4341" s="15" t="n"/>
      <c r="E4341" s="15">
        <f>D4338*Setup!$B$5</f>
        <v/>
      </c>
      <c r="F4341" s="15">
        <f>D4338-E4338</f>
        <v/>
      </c>
      <c r="G4341" s="15" t="n"/>
      <c r="H4341" s="15" t="n"/>
      <c r="I4341" s="15" t="n"/>
      <c r="J4341" s="15">
        <f>C4338+F4338+G4338-I4338</f>
        <v/>
      </c>
      <c r="K4341" s="15" t="n"/>
      <c r="L4341" s="15">
        <f>K4338*Setup!$B$6</f>
        <v/>
      </c>
      <c r="M4341" s="15">
        <f>J4338-L4338</f>
        <v/>
      </c>
      <c r="N4341" s="21" t="n"/>
    </row>
    <row r="4342">
      <c r="A4342" s="295" t="n"/>
      <c r="B4342" s="14" t="n"/>
      <c r="C4342" s="15" t="n"/>
      <c r="D4342" s="15" t="n"/>
      <c r="E4342" s="15">
        <f>D4339*Setup!$B$5</f>
        <v/>
      </c>
      <c r="F4342" s="15">
        <f>D4339-E4339</f>
        <v/>
      </c>
      <c r="G4342" s="15" t="n"/>
      <c r="H4342" s="15" t="n"/>
      <c r="I4342" s="15" t="n"/>
      <c r="J4342" s="15">
        <f>C4339+F4339+G4339-I4339</f>
        <v/>
      </c>
      <c r="K4342" s="15" t="n"/>
      <c r="L4342" s="15">
        <f>K4339*Setup!$B$6</f>
        <v/>
      </c>
      <c r="M4342" s="15">
        <f>J4339-L4339</f>
        <v/>
      </c>
      <c r="N4342" s="21" t="n"/>
    </row>
    <row r="4343">
      <c r="A4343" s="295" t="n"/>
      <c r="B4343" s="14" t="n"/>
      <c r="C4343" s="15" t="n"/>
      <c r="D4343" s="15" t="n"/>
      <c r="E4343" s="15">
        <f>D4340*Setup!$B$5</f>
        <v/>
      </c>
      <c r="F4343" s="15">
        <f>D4340-E4340</f>
        <v/>
      </c>
      <c r="G4343" s="15" t="n"/>
      <c r="H4343" s="15" t="n"/>
      <c r="I4343" s="15" t="n"/>
      <c r="J4343" s="15">
        <f>C4340+F4340+G4340-I4340</f>
        <v/>
      </c>
      <c r="K4343" s="15" t="n"/>
      <c r="L4343" s="15">
        <f>K4340*Setup!$B$6</f>
        <v/>
      </c>
      <c r="M4343" s="15">
        <f>J4340-L4340</f>
        <v/>
      </c>
      <c r="N4343" s="21" t="n"/>
    </row>
    <row r="4344">
      <c r="A4344" s="295" t="n"/>
      <c r="B4344" s="14" t="n"/>
      <c r="C4344" s="15" t="n"/>
      <c r="D4344" s="15" t="n"/>
      <c r="E4344" s="15">
        <f>D4341*Setup!$B$5</f>
        <v/>
      </c>
      <c r="F4344" s="15">
        <f>D4341-E4341</f>
        <v/>
      </c>
      <c r="G4344" s="15" t="n"/>
      <c r="H4344" s="15" t="n"/>
      <c r="I4344" s="15" t="n"/>
      <c r="J4344" s="15">
        <f>C4341+F4341+G4341-I4341</f>
        <v/>
      </c>
      <c r="K4344" s="15" t="n"/>
      <c r="L4344" s="15">
        <f>K4341*Setup!$B$6</f>
        <v/>
      </c>
      <c r="M4344" s="15">
        <f>J4341-L4341</f>
        <v/>
      </c>
      <c r="N4344" s="21" t="n"/>
    </row>
    <row r="4345">
      <c r="A4345" s="295" t="n"/>
      <c r="B4345" s="14" t="n"/>
      <c r="C4345" s="15" t="n"/>
      <c r="D4345" s="15" t="n"/>
      <c r="E4345" s="15">
        <f>D4342*Setup!$B$5</f>
        <v/>
      </c>
      <c r="F4345" s="15">
        <f>D4342-E4342</f>
        <v/>
      </c>
      <c r="G4345" s="15" t="n"/>
      <c r="H4345" s="15" t="n"/>
      <c r="I4345" s="15" t="n"/>
      <c r="J4345" s="15">
        <f>C4342+F4342+G4342-I4342</f>
        <v/>
      </c>
      <c r="K4345" s="15" t="n"/>
      <c r="L4345" s="15">
        <f>K4342*Setup!$B$6</f>
        <v/>
      </c>
      <c r="M4345" s="15">
        <f>J4342-L4342</f>
        <v/>
      </c>
      <c r="N4345" s="21" t="n"/>
    </row>
    <row r="4346">
      <c r="A4346" s="295" t="n"/>
      <c r="B4346" s="14" t="n"/>
      <c r="C4346" s="15" t="n"/>
      <c r="D4346" s="15" t="n"/>
      <c r="E4346" s="15">
        <f>D4343*Setup!$B$5</f>
        <v/>
      </c>
      <c r="F4346" s="15">
        <f>D4343-E4343</f>
        <v/>
      </c>
      <c r="G4346" s="15" t="n"/>
      <c r="H4346" s="15" t="n"/>
      <c r="I4346" s="15" t="n"/>
      <c r="J4346" s="15">
        <f>C4343+F4343+G4343-I4343</f>
        <v/>
      </c>
      <c r="K4346" s="15" t="n"/>
      <c r="L4346" s="15">
        <f>K4343*Setup!$B$6</f>
        <v/>
      </c>
      <c r="M4346" s="15">
        <f>J4343-L4343</f>
        <v/>
      </c>
      <c r="N4346" s="21" t="n"/>
    </row>
    <row r="4347">
      <c r="A4347" s="295" t="n"/>
      <c r="B4347" s="14" t="n"/>
      <c r="C4347" s="15" t="n"/>
      <c r="D4347" s="15" t="n"/>
      <c r="E4347" s="15">
        <f>D4344*Setup!$B$5</f>
        <v/>
      </c>
      <c r="F4347" s="15">
        <f>D4344-E4344</f>
        <v/>
      </c>
      <c r="G4347" s="15" t="n"/>
      <c r="H4347" s="15" t="n"/>
      <c r="I4347" s="15" t="n"/>
      <c r="J4347" s="15">
        <f>C4344+F4344+G4344-I4344</f>
        <v/>
      </c>
      <c r="K4347" s="15" t="n"/>
      <c r="L4347" s="15">
        <f>K4344*Setup!$B$6</f>
        <v/>
      </c>
      <c r="M4347" s="15">
        <f>J4344-L4344</f>
        <v/>
      </c>
      <c r="N4347" s="21" t="n"/>
    </row>
    <row r="4348">
      <c r="A4348" s="295" t="n"/>
      <c r="B4348" s="14" t="n"/>
      <c r="C4348" s="15" t="n"/>
      <c r="D4348" s="15" t="n"/>
      <c r="E4348" s="15">
        <f>D4345*Setup!$B$5</f>
        <v/>
      </c>
      <c r="F4348" s="15">
        <f>D4345-E4345</f>
        <v/>
      </c>
      <c r="G4348" s="15" t="n"/>
      <c r="H4348" s="15" t="n"/>
      <c r="I4348" s="15" t="n"/>
      <c r="J4348" s="15">
        <f>C4345+F4345+G4345-I4345</f>
        <v/>
      </c>
      <c r="K4348" s="15" t="n"/>
      <c r="L4348" s="15">
        <f>K4345*Setup!$B$6</f>
        <v/>
      </c>
      <c r="M4348" s="15">
        <f>J4345-L4345</f>
        <v/>
      </c>
      <c r="N4348" s="21" t="n"/>
    </row>
    <row r="4349">
      <c r="A4349" s="295" t="n"/>
      <c r="B4349" s="14" t="n"/>
      <c r="C4349" s="15" t="n"/>
      <c r="D4349" s="15" t="n"/>
      <c r="E4349" s="15">
        <f>D4346*Setup!$B$5</f>
        <v/>
      </c>
      <c r="F4349" s="15">
        <f>D4346-E4346</f>
        <v/>
      </c>
      <c r="G4349" s="15" t="n"/>
      <c r="H4349" s="15" t="n"/>
      <c r="I4349" s="15" t="n"/>
      <c r="J4349" s="15">
        <f>C4346+F4346+G4346-I4346</f>
        <v/>
      </c>
      <c r="K4349" s="15" t="n"/>
      <c r="L4349" s="15">
        <f>K4346*Setup!$B$6</f>
        <v/>
      </c>
      <c r="M4349" s="15">
        <f>J4346-L4346</f>
        <v/>
      </c>
      <c r="N4349" s="21" t="n"/>
    </row>
    <row r="4350">
      <c r="A4350" s="295" t="n"/>
      <c r="B4350" s="14" t="n"/>
      <c r="C4350" s="15" t="n"/>
      <c r="D4350" s="15" t="n"/>
      <c r="E4350" s="15">
        <f>D4347*Setup!$B$5</f>
        <v/>
      </c>
      <c r="F4350" s="15">
        <f>D4347-E4347</f>
        <v/>
      </c>
      <c r="G4350" s="15" t="n"/>
      <c r="H4350" s="15" t="n"/>
      <c r="I4350" s="15" t="n"/>
      <c r="J4350" s="15">
        <f>C4347+F4347+G4347-I4347</f>
        <v/>
      </c>
      <c r="K4350" s="15" t="n"/>
      <c r="L4350" s="15">
        <f>K4347*Setup!$B$6</f>
        <v/>
      </c>
      <c r="M4350" s="15">
        <f>J4347-L4347</f>
        <v/>
      </c>
      <c r="N4350" s="21" t="n"/>
    </row>
    <row r="4351">
      <c r="A4351" s="295" t="n"/>
      <c r="B4351" s="14" t="n"/>
      <c r="C4351" s="15" t="n"/>
      <c r="D4351" s="15" t="n"/>
      <c r="E4351" s="15">
        <f>D4348*Setup!$B$5</f>
        <v/>
      </c>
      <c r="F4351" s="15">
        <f>D4348-E4348</f>
        <v/>
      </c>
      <c r="G4351" s="15" t="n"/>
      <c r="H4351" s="15" t="n"/>
      <c r="I4351" s="15" t="n"/>
      <c r="J4351" s="15">
        <f>C4348+F4348+G4348-I4348</f>
        <v/>
      </c>
      <c r="K4351" s="15" t="n"/>
      <c r="L4351" s="15">
        <f>K4348*Setup!$B$6</f>
        <v/>
      </c>
      <c r="M4351" s="15">
        <f>J4348-L4348</f>
        <v/>
      </c>
      <c r="N4351" s="21" t="n"/>
    </row>
    <row r="4352">
      <c r="A4352" s="295" t="n"/>
      <c r="B4352" s="14" t="n"/>
      <c r="C4352" s="15" t="n"/>
      <c r="D4352" s="15" t="n"/>
      <c r="E4352" s="15">
        <f>D4349*Setup!$B$5</f>
        <v/>
      </c>
      <c r="F4352" s="15">
        <f>D4349-E4349</f>
        <v/>
      </c>
      <c r="G4352" s="15" t="n"/>
      <c r="H4352" s="15" t="n"/>
      <c r="I4352" s="15" t="n"/>
      <c r="J4352" s="15">
        <f>C4349+F4349+G4349-I4349</f>
        <v/>
      </c>
      <c r="K4352" s="15" t="n"/>
      <c r="L4352" s="15">
        <f>K4349*Setup!$B$6</f>
        <v/>
      </c>
      <c r="M4352" s="15">
        <f>J4349-L4349</f>
        <v/>
      </c>
      <c r="N4352" s="21" t="n"/>
    </row>
    <row r="4353">
      <c r="A4353" s="295" t="n"/>
      <c r="B4353" s="14" t="n"/>
      <c r="C4353" s="15" t="n"/>
      <c r="D4353" s="15" t="n"/>
      <c r="E4353" s="15">
        <f>D4350*Setup!$B$5</f>
        <v/>
      </c>
      <c r="F4353" s="15">
        <f>D4350-E4350</f>
        <v/>
      </c>
      <c r="G4353" s="15" t="n"/>
      <c r="H4353" s="15" t="n"/>
      <c r="I4353" s="15" t="n"/>
      <c r="J4353" s="15">
        <f>C4350+F4350+G4350-I4350</f>
        <v/>
      </c>
      <c r="K4353" s="15" t="n"/>
      <c r="L4353" s="15">
        <f>K4350*Setup!$B$6</f>
        <v/>
      </c>
      <c r="M4353" s="15">
        <f>J4350-L4350</f>
        <v/>
      </c>
      <c r="N4353" s="21" t="n"/>
    </row>
    <row r="4354">
      <c r="A4354" s="295" t="n"/>
      <c r="B4354" s="14" t="n"/>
      <c r="C4354" s="15" t="n"/>
      <c r="D4354" s="15" t="n"/>
      <c r="E4354" s="15">
        <f>D4351*Setup!$B$5</f>
        <v/>
      </c>
      <c r="F4354" s="15">
        <f>D4351-E4351</f>
        <v/>
      </c>
      <c r="G4354" s="15" t="n"/>
      <c r="H4354" s="15" t="n"/>
      <c r="I4354" s="15" t="n"/>
      <c r="J4354" s="15">
        <f>C4351+F4351+G4351-I4351</f>
        <v/>
      </c>
      <c r="K4354" s="15" t="n"/>
      <c r="L4354" s="15">
        <f>K4351*Setup!$B$6</f>
        <v/>
      </c>
      <c r="M4354" s="15">
        <f>J4351-L4351</f>
        <v/>
      </c>
      <c r="N4354" s="21" t="n"/>
    </row>
    <row r="4355">
      <c r="A4355" s="295" t="n"/>
      <c r="B4355" s="14" t="n"/>
      <c r="C4355" s="15" t="n"/>
      <c r="D4355" s="15" t="n"/>
      <c r="E4355" s="15">
        <f>D4352*Setup!$B$5</f>
        <v/>
      </c>
      <c r="F4355" s="15">
        <f>D4352-E4352</f>
        <v/>
      </c>
      <c r="G4355" s="15" t="n"/>
      <c r="H4355" s="15" t="n"/>
      <c r="I4355" s="15" t="n"/>
      <c r="J4355" s="15">
        <f>C4352+F4352+G4352-I4352</f>
        <v/>
      </c>
      <c r="K4355" s="15" t="n"/>
      <c r="L4355" s="15">
        <f>K4352*Setup!$B$6</f>
        <v/>
      </c>
      <c r="M4355" s="15">
        <f>J4352-L4352</f>
        <v/>
      </c>
      <c r="N4355" s="21" t="n"/>
    </row>
    <row r="4356">
      <c r="A4356" s="295" t="n"/>
      <c r="B4356" s="14" t="n"/>
      <c r="C4356" s="15" t="n"/>
      <c r="D4356" s="15" t="n"/>
      <c r="E4356" s="15">
        <f>D4353*Setup!$B$5</f>
        <v/>
      </c>
      <c r="F4356" s="15">
        <f>D4353-E4353</f>
        <v/>
      </c>
      <c r="G4356" s="15" t="n"/>
      <c r="H4356" s="15" t="n"/>
      <c r="I4356" s="15" t="n"/>
      <c r="J4356" s="15">
        <f>C4353+F4353+G4353-I4353</f>
        <v/>
      </c>
      <c r="K4356" s="15" t="n"/>
      <c r="L4356" s="15">
        <f>K4353*Setup!$B$6</f>
        <v/>
      </c>
      <c r="M4356" s="15">
        <f>J4353-L4353</f>
        <v/>
      </c>
      <c r="N4356" s="21" t="n"/>
    </row>
    <row r="4357">
      <c r="A4357" s="295" t="n"/>
      <c r="B4357" s="14" t="n"/>
      <c r="C4357" s="15" t="n"/>
      <c r="D4357" s="15" t="n"/>
      <c r="E4357" s="15">
        <f>D4354*Setup!$B$5</f>
        <v/>
      </c>
      <c r="F4357" s="15">
        <f>D4354-E4354</f>
        <v/>
      </c>
      <c r="G4357" s="15" t="n"/>
      <c r="H4357" s="15" t="n"/>
      <c r="I4357" s="15" t="n"/>
      <c r="J4357" s="15">
        <f>C4354+F4354+G4354-I4354</f>
        <v/>
      </c>
      <c r="K4357" s="15" t="n"/>
      <c r="L4357" s="15">
        <f>K4354*Setup!$B$6</f>
        <v/>
      </c>
      <c r="M4357" s="15">
        <f>J4354-L4354</f>
        <v/>
      </c>
      <c r="N4357" s="21" t="n"/>
    </row>
    <row r="4358">
      <c r="A4358" s="295" t="n"/>
      <c r="B4358" s="14" t="n"/>
      <c r="C4358" s="15" t="n"/>
      <c r="D4358" s="15" t="n"/>
      <c r="E4358" s="15">
        <f>D4355*Setup!$B$5</f>
        <v/>
      </c>
      <c r="F4358" s="15">
        <f>D4355-E4355</f>
        <v/>
      </c>
      <c r="G4358" s="15" t="n"/>
      <c r="H4358" s="15" t="n"/>
      <c r="I4358" s="15" t="n"/>
      <c r="J4358" s="15">
        <f>C4355+F4355+G4355-I4355</f>
        <v/>
      </c>
      <c r="K4358" s="15" t="n"/>
      <c r="L4358" s="15">
        <f>K4355*Setup!$B$6</f>
        <v/>
      </c>
      <c r="M4358" s="15">
        <f>J4355-L4355</f>
        <v/>
      </c>
      <c r="N4358" s="21" t="n"/>
    </row>
    <row r="4359">
      <c r="A4359" s="295" t="n"/>
      <c r="B4359" s="14" t="n"/>
      <c r="C4359" s="15" t="n"/>
      <c r="D4359" s="15" t="n"/>
      <c r="E4359" s="15">
        <f>D4356*Setup!$B$5</f>
        <v/>
      </c>
      <c r="F4359" s="15">
        <f>D4356-E4356</f>
        <v/>
      </c>
      <c r="G4359" s="15" t="n"/>
      <c r="H4359" s="15" t="n"/>
      <c r="I4359" s="15" t="n"/>
      <c r="J4359" s="15">
        <f>C4356+F4356+G4356-I4356</f>
        <v/>
      </c>
      <c r="K4359" s="15" t="n"/>
      <c r="L4359" s="15">
        <f>K4356*Setup!$B$6</f>
        <v/>
      </c>
      <c r="M4359" s="15">
        <f>J4356-L4356</f>
        <v/>
      </c>
      <c r="N4359" s="21" t="n"/>
    </row>
    <row r="4360">
      <c r="A4360" s="295" t="n"/>
      <c r="B4360" s="14" t="n"/>
      <c r="C4360" s="15" t="n"/>
      <c r="D4360" s="15" t="n"/>
      <c r="E4360" s="15">
        <f>D4357*Setup!$B$5</f>
        <v/>
      </c>
      <c r="F4360" s="15">
        <f>D4357-E4357</f>
        <v/>
      </c>
      <c r="G4360" s="15" t="n"/>
      <c r="H4360" s="15" t="n"/>
      <c r="I4360" s="15" t="n"/>
      <c r="J4360" s="15">
        <f>C4357+F4357+G4357-I4357</f>
        <v/>
      </c>
      <c r="K4360" s="15" t="n"/>
      <c r="L4360" s="15">
        <f>K4357*Setup!$B$6</f>
        <v/>
      </c>
      <c r="M4360" s="15">
        <f>J4357-L4357</f>
        <v/>
      </c>
      <c r="N4360" s="21" t="n"/>
    </row>
    <row r="4361">
      <c r="A4361" s="295" t="n"/>
      <c r="B4361" s="14" t="n"/>
      <c r="C4361" s="15" t="n"/>
      <c r="D4361" s="15" t="n"/>
      <c r="E4361" s="15">
        <f>D4358*Setup!$B$5</f>
        <v/>
      </c>
      <c r="F4361" s="15">
        <f>D4358-E4358</f>
        <v/>
      </c>
      <c r="G4361" s="15" t="n"/>
      <c r="H4361" s="15" t="n"/>
      <c r="I4361" s="15" t="n"/>
      <c r="J4361" s="15">
        <f>C4358+F4358+G4358-I4358</f>
        <v/>
      </c>
      <c r="K4361" s="15" t="n"/>
      <c r="L4361" s="15">
        <f>K4358*Setup!$B$6</f>
        <v/>
      </c>
      <c r="M4361" s="15">
        <f>J4358-L4358</f>
        <v/>
      </c>
      <c r="N4361" s="21" t="n"/>
    </row>
    <row r="4362">
      <c r="A4362" s="295" t="n"/>
      <c r="B4362" s="14" t="n"/>
      <c r="C4362" s="15" t="n"/>
      <c r="D4362" s="15" t="n"/>
      <c r="E4362" s="15">
        <f>D4359*Setup!$B$5</f>
        <v/>
      </c>
      <c r="F4362" s="15">
        <f>D4359-E4359</f>
        <v/>
      </c>
      <c r="G4362" s="15" t="n"/>
      <c r="H4362" s="15" t="n"/>
      <c r="I4362" s="15" t="n"/>
      <c r="J4362" s="15">
        <f>C4359+F4359+G4359-I4359</f>
        <v/>
      </c>
      <c r="K4362" s="15" t="n"/>
      <c r="L4362" s="15">
        <f>K4359*Setup!$B$6</f>
        <v/>
      </c>
      <c r="M4362" s="15">
        <f>J4359-L4359</f>
        <v/>
      </c>
      <c r="N4362" s="21" t="n"/>
    </row>
    <row r="4363">
      <c r="A4363" s="295" t="n"/>
      <c r="B4363" s="14" t="n"/>
      <c r="C4363" s="15" t="n"/>
      <c r="D4363" s="15" t="n"/>
      <c r="E4363" s="15">
        <f>D4360*Setup!$B$5</f>
        <v/>
      </c>
      <c r="F4363" s="15">
        <f>D4360-E4360</f>
        <v/>
      </c>
      <c r="G4363" s="15" t="n"/>
      <c r="H4363" s="15" t="n"/>
      <c r="I4363" s="15" t="n"/>
      <c r="J4363" s="15">
        <f>C4360+F4360+G4360-I4360</f>
        <v/>
      </c>
      <c r="K4363" s="15" t="n"/>
      <c r="L4363" s="15">
        <f>K4360*Setup!$B$6</f>
        <v/>
      </c>
      <c r="M4363" s="15">
        <f>J4360-L4360</f>
        <v/>
      </c>
      <c r="N4363" s="21" t="n"/>
    </row>
    <row r="4364">
      <c r="A4364" s="295" t="n"/>
      <c r="B4364" s="14" t="n"/>
      <c r="C4364" s="15" t="n"/>
      <c r="D4364" s="15" t="n"/>
      <c r="E4364" s="15">
        <f>D4361*Setup!$B$5</f>
        <v/>
      </c>
      <c r="F4364" s="15">
        <f>D4361-E4361</f>
        <v/>
      </c>
      <c r="G4364" s="15" t="n"/>
      <c r="H4364" s="15" t="n"/>
      <c r="I4364" s="15" t="n"/>
      <c r="J4364" s="15">
        <f>C4361+F4361+G4361-I4361</f>
        <v/>
      </c>
      <c r="K4364" s="15" t="n"/>
      <c r="L4364" s="15">
        <f>K4361*Setup!$B$6</f>
        <v/>
      </c>
      <c r="M4364" s="15">
        <f>J4361-L4361</f>
        <v/>
      </c>
      <c r="N4364" s="21" t="n"/>
    </row>
    <row r="4365">
      <c r="A4365" s="295" t="n"/>
      <c r="B4365" s="14" t="n"/>
      <c r="C4365" s="15" t="n"/>
      <c r="D4365" s="15" t="n"/>
      <c r="E4365" s="15">
        <f>D4362*Setup!$B$5</f>
        <v/>
      </c>
      <c r="F4365" s="15">
        <f>D4362-E4362</f>
        <v/>
      </c>
      <c r="G4365" s="15" t="n"/>
      <c r="H4365" s="15" t="n"/>
      <c r="I4365" s="15" t="n"/>
      <c r="J4365" s="15">
        <f>C4362+F4362+G4362-I4362</f>
        <v/>
      </c>
      <c r="K4365" s="15" t="n"/>
      <c r="L4365" s="15">
        <f>K4362*Setup!$B$6</f>
        <v/>
      </c>
      <c r="M4365" s="15">
        <f>J4362-L4362</f>
        <v/>
      </c>
      <c r="N4365" s="21" t="n"/>
    </row>
    <row r="4366">
      <c r="A4366" s="295" t="n"/>
      <c r="B4366" s="14" t="n"/>
      <c r="C4366" s="15" t="n"/>
      <c r="D4366" s="15" t="n"/>
      <c r="E4366" s="15">
        <f>D4363*Setup!$B$5</f>
        <v/>
      </c>
      <c r="F4366" s="15">
        <f>D4363-E4363</f>
        <v/>
      </c>
      <c r="G4366" s="15" t="n"/>
      <c r="H4366" s="15" t="n"/>
      <c r="I4366" s="15" t="n"/>
      <c r="J4366" s="15">
        <f>C4363+F4363+G4363-I4363</f>
        <v/>
      </c>
      <c r="K4366" s="15" t="n"/>
      <c r="L4366" s="15">
        <f>K4363*Setup!$B$6</f>
        <v/>
      </c>
      <c r="M4366" s="15">
        <f>J4363-L4363</f>
        <v/>
      </c>
      <c r="N4366" s="21" t="n"/>
    </row>
    <row r="4367">
      <c r="A4367" s="295" t="n"/>
      <c r="B4367" s="14" t="n"/>
      <c r="C4367" s="15" t="n"/>
      <c r="D4367" s="15" t="n"/>
      <c r="E4367" s="15">
        <f>D4364*Setup!$B$5</f>
        <v/>
      </c>
      <c r="F4367" s="15">
        <f>D4364-E4364</f>
        <v/>
      </c>
      <c r="G4367" s="15" t="n"/>
      <c r="H4367" s="15" t="n"/>
      <c r="I4367" s="15" t="n"/>
      <c r="J4367" s="15">
        <f>C4364+F4364+G4364-I4364</f>
        <v/>
      </c>
      <c r="K4367" s="15" t="n"/>
      <c r="L4367" s="15">
        <f>K4364*Setup!$B$6</f>
        <v/>
      </c>
      <c r="M4367" s="15">
        <f>J4364-L4364</f>
        <v/>
      </c>
      <c r="N4367" s="21" t="n"/>
    </row>
    <row r="4368">
      <c r="A4368" s="295" t="n"/>
      <c r="B4368" s="14" t="n"/>
      <c r="C4368" s="15" t="n"/>
      <c r="D4368" s="15" t="n"/>
      <c r="E4368" s="15">
        <f>D4365*Setup!$B$5</f>
        <v/>
      </c>
      <c r="F4368" s="15">
        <f>D4365-E4365</f>
        <v/>
      </c>
      <c r="G4368" s="15" t="n"/>
      <c r="H4368" s="15" t="n"/>
      <c r="I4368" s="15" t="n"/>
      <c r="J4368" s="15">
        <f>C4365+F4365+G4365-I4365</f>
        <v/>
      </c>
      <c r="K4368" s="15" t="n"/>
      <c r="L4368" s="15">
        <f>K4365*Setup!$B$6</f>
        <v/>
      </c>
      <c r="M4368" s="15">
        <f>J4365-L4365</f>
        <v/>
      </c>
      <c r="N4368" s="21" t="n"/>
    </row>
    <row r="4369">
      <c r="A4369" s="295" t="n"/>
      <c r="B4369" s="14" t="n"/>
      <c r="C4369" s="15" t="n"/>
      <c r="D4369" s="15" t="n"/>
      <c r="E4369" s="15">
        <f>D4366*Setup!$B$5</f>
        <v/>
      </c>
      <c r="F4369" s="15">
        <f>D4366-E4366</f>
        <v/>
      </c>
      <c r="G4369" s="15" t="n"/>
      <c r="H4369" s="15" t="n"/>
      <c r="I4369" s="15" t="n"/>
      <c r="J4369" s="15">
        <f>C4366+F4366+G4366-I4366</f>
        <v/>
      </c>
      <c r="K4369" s="15" t="n"/>
      <c r="L4369" s="15">
        <f>K4366*Setup!$B$6</f>
        <v/>
      </c>
      <c r="M4369" s="15">
        <f>J4366-L4366</f>
        <v/>
      </c>
      <c r="N4369" s="21" t="n"/>
    </row>
    <row r="4370">
      <c r="A4370" s="295" t="n"/>
      <c r="B4370" s="14" t="n"/>
      <c r="C4370" s="15" t="n"/>
      <c r="D4370" s="15" t="n"/>
      <c r="E4370" s="15">
        <f>D4367*Setup!$B$5</f>
        <v/>
      </c>
      <c r="F4370" s="15">
        <f>D4367-E4367</f>
        <v/>
      </c>
      <c r="G4370" s="15" t="n"/>
      <c r="H4370" s="15" t="n"/>
      <c r="I4370" s="15" t="n"/>
      <c r="J4370" s="15">
        <f>C4367+F4367+G4367-I4367</f>
        <v/>
      </c>
      <c r="K4370" s="15" t="n"/>
      <c r="L4370" s="15">
        <f>K4367*Setup!$B$6</f>
        <v/>
      </c>
      <c r="M4370" s="15">
        <f>J4367-L4367</f>
        <v/>
      </c>
      <c r="N4370" s="21" t="n"/>
    </row>
    <row r="4371">
      <c r="A4371" s="295" t="n"/>
      <c r="B4371" s="14" t="n"/>
      <c r="C4371" s="15" t="n"/>
      <c r="D4371" s="15" t="n"/>
      <c r="E4371" s="15">
        <f>D4368*Setup!$B$5</f>
        <v/>
      </c>
      <c r="F4371" s="15">
        <f>D4368-E4368</f>
        <v/>
      </c>
      <c r="G4371" s="15" t="n"/>
      <c r="H4371" s="15" t="n"/>
      <c r="I4371" s="15" t="n"/>
      <c r="J4371" s="15">
        <f>C4368+F4368+G4368-I4368</f>
        <v/>
      </c>
      <c r="K4371" s="15" t="n"/>
      <c r="L4371" s="15">
        <f>K4368*Setup!$B$6</f>
        <v/>
      </c>
      <c r="M4371" s="15">
        <f>J4368-L4368</f>
        <v/>
      </c>
      <c r="N4371" s="21" t="n"/>
    </row>
    <row r="4372">
      <c r="A4372" s="295" t="n"/>
      <c r="B4372" s="14" t="n"/>
      <c r="C4372" s="15" t="n"/>
      <c r="D4372" s="15" t="n"/>
      <c r="E4372" s="15">
        <f>D4369*Setup!$B$5</f>
        <v/>
      </c>
      <c r="F4372" s="15">
        <f>D4369-E4369</f>
        <v/>
      </c>
      <c r="G4372" s="15" t="n"/>
      <c r="H4372" s="15" t="n"/>
      <c r="I4372" s="15" t="n"/>
      <c r="J4372" s="15">
        <f>C4369+F4369+G4369-I4369</f>
        <v/>
      </c>
      <c r="K4372" s="15" t="n"/>
      <c r="L4372" s="15">
        <f>K4369*Setup!$B$6</f>
        <v/>
      </c>
      <c r="M4372" s="15">
        <f>J4369-L4369</f>
        <v/>
      </c>
      <c r="N4372" s="21" t="n"/>
    </row>
    <row r="4373">
      <c r="A4373" s="295" t="n"/>
      <c r="B4373" s="14" t="n"/>
      <c r="C4373" s="15" t="n"/>
      <c r="D4373" s="15" t="n"/>
      <c r="E4373" s="15">
        <f>D4370*Setup!$B$5</f>
        <v/>
      </c>
      <c r="F4373" s="15">
        <f>D4370-E4370</f>
        <v/>
      </c>
      <c r="G4373" s="15" t="n"/>
      <c r="H4373" s="15" t="n"/>
      <c r="I4373" s="15" t="n"/>
      <c r="J4373" s="15">
        <f>C4370+F4370+G4370-I4370</f>
        <v/>
      </c>
      <c r="K4373" s="15" t="n"/>
      <c r="L4373" s="15">
        <f>K4370*Setup!$B$6</f>
        <v/>
      </c>
      <c r="M4373" s="15">
        <f>J4370-L4370</f>
        <v/>
      </c>
      <c r="N4373" s="21" t="n"/>
    </row>
    <row r="4374">
      <c r="A4374" s="295" t="n"/>
      <c r="B4374" s="14" t="n"/>
      <c r="C4374" s="15" t="n"/>
      <c r="D4374" s="15" t="n"/>
      <c r="E4374" s="15">
        <f>D4371*Setup!$B$5</f>
        <v/>
      </c>
      <c r="F4374" s="15">
        <f>D4371-E4371</f>
        <v/>
      </c>
      <c r="G4374" s="15" t="n"/>
      <c r="H4374" s="15" t="n"/>
      <c r="I4374" s="15" t="n"/>
      <c r="J4374" s="15">
        <f>C4371+F4371+G4371-I4371</f>
        <v/>
      </c>
      <c r="K4374" s="15" t="n"/>
      <c r="L4374" s="15">
        <f>K4371*Setup!$B$6</f>
        <v/>
      </c>
      <c r="M4374" s="15">
        <f>J4371-L4371</f>
        <v/>
      </c>
      <c r="N4374" s="21" t="n"/>
    </row>
    <row r="4375">
      <c r="A4375" s="295" t="n"/>
      <c r="B4375" s="14" t="n"/>
      <c r="C4375" s="15" t="n"/>
      <c r="D4375" s="15" t="n"/>
      <c r="E4375" s="15">
        <f>D4372*Setup!$B$5</f>
        <v/>
      </c>
      <c r="F4375" s="15">
        <f>D4372-E4372</f>
        <v/>
      </c>
      <c r="G4375" s="15" t="n"/>
      <c r="H4375" s="15" t="n"/>
      <c r="I4375" s="15" t="n"/>
      <c r="J4375" s="15">
        <f>C4372+F4372+G4372-I4372</f>
        <v/>
      </c>
      <c r="K4375" s="15" t="n"/>
      <c r="L4375" s="15">
        <f>K4372*Setup!$B$6</f>
        <v/>
      </c>
      <c r="M4375" s="15">
        <f>J4372-L4372</f>
        <v/>
      </c>
      <c r="N4375" s="21" t="n"/>
    </row>
    <row r="4376">
      <c r="A4376" s="295" t="n"/>
      <c r="B4376" s="14" t="n"/>
      <c r="C4376" s="15" t="n"/>
      <c r="D4376" s="15" t="n"/>
      <c r="E4376" s="15">
        <f>D4373*Setup!$B$5</f>
        <v/>
      </c>
      <c r="F4376" s="15">
        <f>D4373-E4373</f>
        <v/>
      </c>
      <c r="G4376" s="15" t="n"/>
      <c r="H4376" s="15" t="n"/>
      <c r="I4376" s="15" t="n"/>
      <c r="J4376" s="15">
        <f>C4373+F4373+G4373-I4373</f>
        <v/>
      </c>
      <c r="K4376" s="15" t="n"/>
      <c r="L4376" s="15">
        <f>K4373*Setup!$B$6</f>
        <v/>
      </c>
      <c r="M4376" s="15">
        <f>J4373-L4373</f>
        <v/>
      </c>
      <c r="N4376" s="21" t="n"/>
    </row>
    <row r="4377">
      <c r="A4377" s="295" t="n"/>
      <c r="B4377" s="14" t="n"/>
      <c r="C4377" s="15" t="n"/>
      <c r="D4377" s="15" t="n"/>
      <c r="E4377" s="15">
        <f>D4374*Setup!$B$5</f>
        <v/>
      </c>
      <c r="F4377" s="15">
        <f>D4374-E4374</f>
        <v/>
      </c>
      <c r="G4377" s="15" t="n"/>
      <c r="H4377" s="15" t="n"/>
      <c r="I4377" s="15" t="n"/>
      <c r="J4377" s="15">
        <f>C4374+F4374+G4374-I4374</f>
        <v/>
      </c>
      <c r="K4377" s="15" t="n"/>
      <c r="L4377" s="15">
        <f>K4374*Setup!$B$6</f>
        <v/>
      </c>
      <c r="M4377" s="15">
        <f>J4374-L4374</f>
        <v/>
      </c>
      <c r="N4377" s="21" t="n"/>
    </row>
    <row r="4378">
      <c r="A4378" s="295" t="n"/>
      <c r="B4378" s="14" t="n"/>
      <c r="C4378" s="15" t="n"/>
      <c r="D4378" s="15" t="n"/>
      <c r="E4378" s="15">
        <f>D4375*Setup!$B$5</f>
        <v/>
      </c>
      <c r="F4378" s="15">
        <f>D4375-E4375</f>
        <v/>
      </c>
      <c r="G4378" s="15" t="n"/>
      <c r="H4378" s="15" t="n"/>
      <c r="I4378" s="15" t="n"/>
      <c r="J4378" s="15">
        <f>C4375+F4375+G4375-I4375</f>
        <v/>
      </c>
      <c r="K4378" s="15" t="n"/>
      <c r="L4378" s="15">
        <f>K4375*Setup!$B$6</f>
        <v/>
      </c>
      <c r="M4378" s="15">
        <f>J4375-L4375</f>
        <v/>
      </c>
      <c r="N4378" s="21" t="n"/>
    </row>
    <row r="4379">
      <c r="A4379" s="295" t="n"/>
      <c r="B4379" s="14" t="n"/>
      <c r="C4379" s="15" t="n"/>
      <c r="D4379" s="15" t="n"/>
      <c r="E4379" s="15">
        <f>D4376*Setup!$B$5</f>
        <v/>
      </c>
      <c r="F4379" s="15">
        <f>D4376-E4376</f>
        <v/>
      </c>
      <c r="G4379" s="15" t="n"/>
      <c r="H4379" s="15" t="n"/>
      <c r="I4379" s="15" t="n"/>
      <c r="J4379" s="15">
        <f>C4376+F4376+G4376-I4376</f>
        <v/>
      </c>
      <c r="K4379" s="15" t="n"/>
      <c r="L4379" s="15">
        <f>K4376*Setup!$B$6</f>
        <v/>
      </c>
      <c r="M4379" s="15">
        <f>J4376-L4376</f>
        <v/>
      </c>
      <c r="N4379" s="21" t="n"/>
    </row>
    <row r="4380">
      <c r="A4380" s="295" t="n"/>
      <c r="B4380" s="14" t="n"/>
      <c r="C4380" s="15" t="n"/>
      <c r="D4380" s="15" t="n"/>
      <c r="E4380" s="15">
        <f>D4377*Setup!$B$5</f>
        <v/>
      </c>
      <c r="F4380" s="15">
        <f>D4377-E4377</f>
        <v/>
      </c>
      <c r="G4380" s="15" t="n"/>
      <c r="H4380" s="15" t="n"/>
      <c r="I4380" s="15" t="n"/>
      <c r="J4380" s="15">
        <f>C4377+F4377+G4377-I4377</f>
        <v/>
      </c>
      <c r="K4380" s="15" t="n"/>
      <c r="L4380" s="15">
        <f>K4377*Setup!$B$6</f>
        <v/>
      </c>
      <c r="M4380" s="15">
        <f>J4377-L4377</f>
        <v/>
      </c>
      <c r="N4380" s="21" t="n"/>
    </row>
    <row r="4381">
      <c r="A4381" s="295" t="n"/>
      <c r="B4381" s="14" t="n"/>
      <c r="C4381" s="15" t="n"/>
      <c r="D4381" s="15" t="n"/>
      <c r="E4381" s="15">
        <f>D4378*Setup!$B$5</f>
        <v/>
      </c>
      <c r="F4381" s="15">
        <f>D4378-E4378</f>
        <v/>
      </c>
      <c r="G4381" s="15" t="n"/>
      <c r="H4381" s="15" t="n"/>
      <c r="I4381" s="15" t="n"/>
      <c r="J4381" s="15">
        <f>C4378+F4378+G4378-I4378</f>
        <v/>
      </c>
      <c r="K4381" s="15" t="n"/>
      <c r="L4381" s="15">
        <f>K4378*Setup!$B$6</f>
        <v/>
      </c>
      <c r="M4381" s="15">
        <f>J4378-L4378</f>
        <v/>
      </c>
      <c r="N4381" s="21" t="n"/>
    </row>
    <row r="4382">
      <c r="A4382" s="295" t="n"/>
      <c r="B4382" s="14" t="n"/>
      <c r="C4382" s="15" t="n"/>
      <c r="D4382" s="15" t="n"/>
      <c r="E4382" s="15">
        <f>D4379*Setup!$B$5</f>
        <v/>
      </c>
      <c r="F4382" s="15">
        <f>D4379-E4379</f>
        <v/>
      </c>
      <c r="G4382" s="15" t="n"/>
      <c r="H4382" s="15" t="n"/>
      <c r="I4382" s="15" t="n"/>
      <c r="J4382" s="15">
        <f>C4379+F4379+G4379-I4379</f>
        <v/>
      </c>
      <c r="K4382" s="15" t="n"/>
      <c r="L4382" s="15">
        <f>K4379*Setup!$B$6</f>
        <v/>
      </c>
      <c r="M4382" s="15">
        <f>J4379-L4379</f>
        <v/>
      </c>
      <c r="N4382" s="21" t="n"/>
    </row>
    <row r="4383">
      <c r="A4383" s="295" t="n"/>
      <c r="B4383" s="14" t="n"/>
      <c r="C4383" s="15" t="n"/>
      <c r="D4383" s="15" t="n"/>
      <c r="E4383" s="15">
        <f>D4380*Setup!$B$5</f>
        <v/>
      </c>
      <c r="F4383" s="15">
        <f>D4380-E4380</f>
        <v/>
      </c>
      <c r="G4383" s="15" t="n"/>
      <c r="H4383" s="15" t="n"/>
      <c r="I4383" s="15" t="n"/>
      <c r="J4383" s="15">
        <f>C4380+F4380+G4380-I4380</f>
        <v/>
      </c>
      <c r="K4383" s="15" t="n"/>
      <c r="L4383" s="15">
        <f>K4380*Setup!$B$6</f>
        <v/>
      </c>
      <c r="M4383" s="15">
        <f>J4380-L4380</f>
        <v/>
      </c>
      <c r="N4383" s="21" t="n"/>
    </row>
    <row r="4384">
      <c r="A4384" s="295" t="n"/>
      <c r="B4384" s="14" t="n"/>
      <c r="C4384" s="15" t="n"/>
      <c r="D4384" s="15" t="n"/>
      <c r="E4384" s="15">
        <f>D4381*Setup!$B$5</f>
        <v/>
      </c>
      <c r="F4384" s="15">
        <f>D4381-E4381</f>
        <v/>
      </c>
      <c r="G4384" s="15" t="n"/>
      <c r="H4384" s="15" t="n"/>
      <c r="I4384" s="15" t="n"/>
      <c r="J4384" s="15">
        <f>C4381+F4381+G4381-I4381</f>
        <v/>
      </c>
      <c r="K4384" s="15" t="n"/>
      <c r="L4384" s="15">
        <f>K4381*Setup!$B$6</f>
        <v/>
      </c>
      <c r="M4384" s="15">
        <f>J4381-L4381</f>
        <v/>
      </c>
      <c r="N4384" s="21" t="n"/>
    </row>
    <row r="4385">
      <c r="A4385" s="295" t="n"/>
      <c r="B4385" s="14" t="n"/>
      <c r="C4385" s="15" t="n"/>
      <c r="D4385" s="15" t="n"/>
      <c r="E4385" s="15">
        <f>D4382*Setup!$B$5</f>
        <v/>
      </c>
      <c r="F4385" s="15">
        <f>D4382-E4382</f>
        <v/>
      </c>
      <c r="G4385" s="15" t="n"/>
      <c r="H4385" s="15" t="n"/>
      <c r="I4385" s="15" t="n"/>
      <c r="J4385" s="15">
        <f>C4382+F4382+G4382-I4382</f>
        <v/>
      </c>
      <c r="K4385" s="15" t="n"/>
      <c r="L4385" s="15">
        <f>K4382*Setup!$B$6</f>
        <v/>
      </c>
      <c r="M4385" s="15">
        <f>J4382-L4382</f>
        <v/>
      </c>
      <c r="N4385" s="21" t="n"/>
    </row>
    <row r="4386">
      <c r="A4386" s="295" t="n"/>
      <c r="B4386" s="14" t="n"/>
      <c r="C4386" s="15" t="n"/>
      <c r="D4386" s="15" t="n"/>
      <c r="E4386" s="15">
        <f>D4383*Setup!$B$5</f>
        <v/>
      </c>
      <c r="F4386" s="15">
        <f>D4383-E4383</f>
        <v/>
      </c>
      <c r="G4386" s="15" t="n"/>
      <c r="H4386" s="15" t="n"/>
      <c r="I4386" s="15" t="n"/>
      <c r="J4386" s="15">
        <f>C4383+F4383+G4383-I4383</f>
        <v/>
      </c>
      <c r="K4386" s="15" t="n"/>
      <c r="L4386" s="15">
        <f>K4383*Setup!$B$6</f>
        <v/>
      </c>
      <c r="M4386" s="15">
        <f>J4383-L4383</f>
        <v/>
      </c>
      <c r="N4386" s="21" t="n"/>
    </row>
    <row r="4387">
      <c r="A4387" s="295" t="n"/>
      <c r="B4387" s="14" t="n"/>
      <c r="C4387" s="15" t="n"/>
      <c r="D4387" s="15" t="n"/>
      <c r="E4387" s="15">
        <f>D4384*Setup!$B$5</f>
        <v/>
      </c>
      <c r="F4387" s="15">
        <f>D4384-E4384</f>
        <v/>
      </c>
      <c r="G4387" s="15" t="n"/>
      <c r="H4387" s="15" t="n"/>
      <c r="I4387" s="15" t="n"/>
      <c r="J4387" s="15">
        <f>C4384+F4384+G4384-I4384</f>
        <v/>
      </c>
      <c r="K4387" s="15" t="n"/>
      <c r="L4387" s="15">
        <f>K4384*Setup!$B$6</f>
        <v/>
      </c>
      <c r="M4387" s="15">
        <f>J4384-L4384</f>
        <v/>
      </c>
      <c r="N4387" s="21" t="n"/>
    </row>
    <row r="4388">
      <c r="A4388" s="295" t="n"/>
      <c r="B4388" s="14" t="n"/>
      <c r="C4388" s="15" t="n"/>
      <c r="D4388" s="15" t="n"/>
      <c r="E4388" s="15">
        <f>D4385*Setup!$B$5</f>
        <v/>
      </c>
      <c r="F4388" s="15">
        <f>D4385-E4385</f>
        <v/>
      </c>
      <c r="G4388" s="15" t="n"/>
      <c r="H4388" s="15" t="n"/>
      <c r="I4388" s="15" t="n"/>
      <c r="J4388" s="15">
        <f>C4385+F4385+G4385-I4385</f>
        <v/>
      </c>
      <c r="K4388" s="15" t="n"/>
      <c r="L4388" s="15">
        <f>K4385*Setup!$B$6</f>
        <v/>
      </c>
      <c r="M4388" s="15">
        <f>J4385-L4385</f>
        <v/>
      </c>
      <c r="N4388" s="21" t="n"/>
    </row>
    <row r="4389">
      <c r="A4389" s="295" t="n"/>
      <c r="B4389" s="14" t="n"/>
      <c r="C4389" s="15" t="n"/>
      <c r="D4389" s="15" t="n"/>
      <c r="E4389" s="15">
        <f>D4386*Setup!$B$5</f>
        <v/>
      </c>
      <c r="F4389" s="15">
        <f>D4386-E4386</f>
        <v/>
      </c>
      <c r="G4389" s="15" t="n"/>
      <c r="H4389" s="15" t="n"/>
      <c r="I4389" s="15" t="n"/>
      <c r="J4389" s="15">
        <f>C4386+F4386+G4386-I4386</f>
        <v/>
      </c>
      <c r="K4389" s="15" t="n"/>
      <c r="L4389" s="15">
        <f>K4386*Setup!$B$6</f>
        <v/>
      </c>
      <c r="M4389" s="15">
        <f>J4386-L4386</f>
        <v/>
      </c>
      <c r="N4389" s="21" t="n"/>
    </row>
    <row r="4390">
      <c r="A4390" s="295" t="n"/>
      <c r="B4390" s="14" t="n"/>
      <c r="C4390" s="15" t="n"/>
      <c r="D4390" s="15" t="n"/>
      <c r="E4390" s="15">
        <f>D4387*Setup!$B$5</f>
        <v/>
      </c>
      <c r="F4390" s="15">
        <f>D4387-E4387</f>
        <v/>
      </c>
      <c r="G4390" s="15" t="n"/>
      <c r="H4390" s="15" t="n"/>
      <c r="I4390" s="15" t="n"/>
      <c r="J4390" s="15">
        <f>C4387+F4387+G4387-I4387</f>
        <v/>
      </c>
      <c r="K4390" s="15" t="n"/>
      <c r="L4390" s="15">
        <f>K4387*Setup!$B$6</f>
        <v/>
      </c>
      <c r="M4390" s="15">
        <f>J4387-L4387</f>
        <v/>
      </c>
      <c r="N4390" s="21" t="n"/>
    </row>
    <row r="4391">
      <c r="A4391" s="295" t="n"/>
      <c r="B4391" s="14" t="n"/>
      <c r="C4391" s="15" t="n"/>
      <c r="D4391" s="15" t="n"/>
      <c r="E4391" s="15">
        <f>D4388*Setup!$B$5</f>
        <v/>
      </c>
      <c r="F4391" s="15">
        <f>D4388-E4388</f>
        <v/>
      </c>
      <c r="G4391" s="15" t="n"/>
      <c r="H4391" s="15" t="n"/>
      <c r="I4391" s="15" t="n"/>
      <c r="J4391" s="15">
        <f>C4388+F4388+G4388-I4388</f>
        <v/>
      </c>
      <c r="K4391" s="15" t="n"/>
      <c r="L4391" s="15">
        <f>K4388*Setup!$B$6</f>
        <v/>
      </c>
      <c r="M4391" s="15">
        <f>J4388-L4388</f>
        <v/>
      </c>
      <c r="N4391" s="21" t="n"/>
    </row>
    <row r="4392">
      <c r="A4392" s="295" t="n"/>
      <c r="B4392" s="14" t="n"/>
      <c r="C4392" s="15" t="n"/>
      <c r="D4392" s="15" t="n"/>
      <c r="E4392" s="15">
        <f>D4389*Setup!$B$5</f>
        <v/>
      </c>
      <c r="F4392" s="15">
        <f>D4389-E4389</f>
        <v/>
      </c>
      <c r="G4392" s="15" t="n"/>
      <c r="H4392" s="15" t="n"/>
      <c r="I4392" s="15" t="n"/>
      <c r="J4392" s="15">
        <f>C4389+F4389+G4389-I4389</f>
        <v/>
      </c>
      <c r="K4392" s="15" t="n"/>
      <c r="L4392" s="15">
        <f>K4389*Setup!$B$6</f>
        <v/>
      </c>
      <c r="M4392" s="15">
        <f>J4389-L4389</f>
        <v/>
      </c>
      <c r="N4392" s="21" t="n"/>
    </row>
    <row r="4393">
      <c r="A4393" s="295" t="n"/>
      <c r="B4393" s="14" t="n"/>
      <c r="C4393" s="15" t="n"/>
      <c r="D4393" s="15" t="n"/>
      <c r="E4393" s="15">
        <f>D4390*Setup!$B$5</f>
        <v/>
      </c>
      <c r="F4393" s="15">
        <f>D4390-E4390</f>
        <v/>
      </c>
      <c r="G4393" s="15" t="n"/>
      <c r="H4393" s="15" t="n"/>
      <c r="I4393" s="15" t="n"/>
      <c r="J4393" s="15">
        <f>C4390+F4390+G4390-I4390</f>
        <v/>
      </c>
      <c r="K4393" s="15" t="n"/>
      <c r="L4393" s="15">
        <f>K4390*Setup!$B$6</f>
        <v/>
      </c>
      <c r="M4393" s="15">
        <f>J4390-L4390</f>
        <v/>
      </c>
      <c r="N4393" s="21" t="n"/>
    </row>
    <row r="4394">
      <c r="A4394" s="295" t="n"/>
      <c r="B4394" s="14" t="n"/>
      <c r="C4394" s="15" t="n"/>
      <c r="D4394" s="15" t="n"/>
      <c r="E4394" s="15">
        <f>D4391*Setup!$B$5</f>
        <v/>
      </c>
      <c r="F4394" s="15">
        <f>D4391-E4391</f>
        <v/>
      </c>
      <c r="G4394" s="15" t="n"/>
      <c r="H4394" s="15" t="n"/>
      <c r="I4394" s="15" t="n"/>
      <c r="J4394" s="15">
        <f>C4391+F4391+G4391-I4391</f>
        <v/>
      </c>
      <c r="K4394" s="15" t="n"/>
      <c r="L4394" s="15">
        <f>K4391*Setup!$B$6</f>
        <v/>
      </c>
      <c r="M4394" s="15">
        <f>J4391-L4391</f>
        <v/>
      </c>
      <c r="N4394" s="21" t="n"/>
    </row>
    <row r="4395">
      <c r="A4395" s="295" t="n"/>
      <c r="B4395" s="14" t="n"/>
      <c r="C4395" s="15" t="n"/>
      <c r="D4395" s="15" t="n"/>
      <c r="E4395" s="15">
        <f>D4392*Setup!$B$5</f>
        <v/>
      </c>
      <c r="F4395" s="15">
        <f>D4392-E4392</f>
        <v/>
      </c>
      <c r="G4395" s="15" t="n"/>
      <c r="H4395" s="15" t="n"/>
      <c r="I4395" s="15" t="n"/>
      <c r="J4395" s="15">
        <f>C4392+F4392+G4392-I4392</f>
        <v/>
      </c>
      <c r="K4395" s="15" t="n"/>
      <c r="L4395" s="15">
        <f>K4392*Setup!$B$6</f>
        <v/>
      </c>
      <c r="M4395" s="15">
        <f>J4392-L4392</f>
        <v/>
      </c>
      <c r="N4395" s="21" t="n"/>
    </row>
    <row r="4396">
      <c r="A4396" s="295" t="n"/>
      <c r="B4396" s="14" t="n"/>
      <c r="C4396" s="15" t="n"/>
      <c r="D4396" s="15" t="n"/>
      <c r="E4396" s="15">
        <f>D4393*Setup!$B$5</f>
        <v/>
      </c>
      <c r="F4396" s="15">
        <f>D4393-E4393</f>
        <v/>
      </c>
      <c r="G4396" s="15" t="n"/>
      <c r="H4396" s="15" t="n"/>
      <c r="I4396" s="15" t="n"/>
      <c r="J4396" s="15">
        <f>C4393+F4393+G4393-I4393</f>
        <v/>
      </c>
      <c r="K4396" s="15" t="n"/>
      <c r="L4396" s="15">
        <f>K4393*Setup!$B$6</f>
        <v/>
      </c>
      <c r="M4396" s="15">
        <f>J4393-L4393</f>
        <v/>
      </c>
      <c r="N4396" s="21" t="n"/>
    </row>
    <row r="4397">
      <c r="A4397" s="295" t="n"/>
      <c r="B4397" s="14" t="n"/>
      <c r="C4397" s="15" t="n"/>
      <c r="D4397" s="15" t="n"/>
      <c r="E4397" s="15">
        <f>D4394*Setup!$B$5</f>
        <v/>
      </c>
      <c r="F4397" s="15">
        <f>D4394-E4394</f>
        <v/>
      </c>
      <c r="G4397" s="15" t="n"/>
      <c r="H4397" s="15" t="n"/>
      <c r="I4397" s="15" t="n"/>
      <c r="J4397" s="15">
        <f>C4394+F4394+G4394-I4394</f>
        <v/>
      </c>
      <c r="K4397" s="15" t="n"/>
      <c r="L4397" s="15">
        <f>K4394*Setup!$B$6</f>
        <v/>
      </c>
      <c r="M4397" s="15">
        <f>J4394-L4394</f>
        <v/>
      </c>
      <c r="N4397" s="21" t="n"/>
    </row>
    <row r="4398">
      <c r="A4398" s="295" t="n"/>
      <c r="B4398" s="14" t="n"/>
      <c r="C4398" s="15" t="n"/>
      <c r="D4398" s="15" t="n"/>
      <c r="E4398" s="15">
        <f>D4395*Setup!$B$5</f>
        <v/>
      </c>
      <c r="F4398" s="15">
        <f>D4395-E4395</f>
        <v/>
      </c>
      <c r="G4398" s="15" t="n"/>
      <c r="H4398" s="15" t="n"/>
      <c r="I4398" s="15" t="n"/>
      <c r="J4398" s="15">
        <f>C4395+F4395+G4395-I4395</f>
        <v/>
      </c>
      <c r="K4398" s="15" t="n"/>
      <c r="L4398" s="15">
        <f>K4395*Setup!$B$6</f>
        <v/>
      </c>
      <c r="M4398" s="15">
        <f>J4395-L4395</f>
        <v/>
      </c>
      <c r="N4398" s="21" t="n"/>
    </row>
    <row r="4399">
      <c r="A4399" s="295" t="n"/>
      <c r="B4399" s="14" t="n"/>
      <c r="C4399" s="15" t="n"/>
      <c r="D4399" s="15" t="n"/>
      <c r="E4399" s="15">
        <f>D4396*Setup!$B$5</f>
        <v/>
      </c>
      <c r="F4399" s="15">
        <f>D4396-E4396</f>
        <v/>
      </c>
      <c r="G4399" s="15" t="n"/>
      <c r="H4399" s="15" t="n"/>
      <c r="I4399" s="15" t="n"/>
      <c r="J4399" s="15">
        <f>C4396+F4396+G4396-I4396</f>
        <v/>
      </c>
      <c r="K4399" s="15" t="n"/>
      <c r="L4399" s="15">
        <f>K4396*Setup!$B$6</f>
        <v/>
      </c>
      <c r="M4399" s="15">
        <f>J4396-L4396</f>
        <v/>
      </c>
      <c r="N4399" s="21" t="n"/>
    </row>
    <row r="4400">
      <c r="A4400" s="295" t="n"/>
      <c r="B4400" s="14" t="n"/>
      <c r="C4400" s="15" t="n"/>
      <c r="D4400" s="15" t="n"/>
      <c r="E4400" s="15">
        <f>D4397*Setup!$B$5</f>
        <v/>
      </c>
      <c r="F4400" s="15">
        <f>D4397-E4397</f>
        <v/>
      </c>
      <c r="G4400" s="15" t="n"/>
      <c r="H4400" s="15" t="n"/>
      <c r="I4400" s="15" t="n"/>
      <c r="J4400" s="15">
        <f>C4397+F4397+G4397-I4397</f>
        <v/>
      </c>
      <c r="K4400" s="15" t="n"/>
      <c r="L4400" s="15">
        <f>K4397*Setup!$B$6</f>
        <v/>
      </c>
      <c r="M4400" s="15">
        <f>J4397-L4397</f>
        <v/>
      </c>
      <c r="N4400" s="21" t="n"/>
    </row>
    <row r="4401">
      <c r="A4401" s="295" t="n"/>
      <c r="B4401" s="14" t="n"/>
      <c r="C4401" s="15" t="n"/>
      <c r="D4401" s="15" t="n"/>
      <c r="E4401" s="15">
        <f>D4398*Setup!$B$5</f>
        <v/>
      </c>
      <c r="F4401" s="15">
        <f>D4398-E4398</f>
        <v/>
      </c>
      <c r="G4401" s="15" t="n"/>
      <c r="H4401" s="15" t="n"/>
      <c r="I4401" s="15" t="n"/>
      <c r="J4401" s="15">
        <f>C4398+F4398+G4398-I4398</f>
        <v/>
      </c>
      <c r="K4401" s="15" t="n"/>
      <c r="L4401" s="15">
        <f>K4398*Setup!$B$6</f>
        <v/>
      </c>
      <c r="M4401" s="15">
        <f>J4398-L4398</f>
        <v/>
      </c>
      <c r="N4401" s="21" t="n"/>
    </row>
    <row r="4402">
      <c r="A4402" s="295" t="n"/>
      <c r="B4402" s="14" t="n"/>
      <c r="C4402" s="15" t="n"/>
      <c r="D4402" s="15" t="n"/>
      <c r="E4402" s="15">
        <f>D4399*Setup!$B$5</f>
        <v/>
      </c>
      <c r="F4402" s="15">
        <f>D4399-E4399</f>
        <v/>
      </c>
      <c r="G4402" s="15" t="n"/>
      <c r="H4402" s="15" t="n"/>
      <c r="I4402" s="15" t="n"/>
      <c r="J4402" s="15">
        <f>C4399+F4399+G4399-I4399</f>
        <v/>
      </c>
      <c r="K4402" s="15" t="n"/>
      <c r="L4402" s="15">
        <f>K4399*Setup!$B$6</f>
        <v/>
      </c>
      <c r="M4402" s="15">
        <f>J4399-L4399</f>
        <v/>
      </c>
      <c r="N4402" s="21" t="n"/>
    </row>
    <row r="4403">
      <c r="A4403" s="295" t="n"/>
      <c r="B4403" s="14" t="n"/>
      <c r="C4403" s="15" t="n"/>
      <c r="D4403" s="15" t="n"/>
      <c r="E4403" s="15">
        <f>D4400*Setup!$B$5</f>
        <v/>
      </c>
      <c r="F4403" s="15">
        <f>D4400-E4400</f>
        <v/>
      </c>
      <c r="G4403" s="15" t="n"/>
      <c r="H4403" s="15" t="n"/>
      <c r="I4403" s="15" t="n"/>
      <c r="J4403" s="15">
        <f>C4400+F4400+G4400-I4400</f>
        <v/>
      </c>
      <c r="K4403" s="15" t="n"/>
      <c r="L4403" s="15">
        <f>K4400*Setup!$B$6</f>
        <v/>
      </c>
      <c r="M4403" s="15">
        <f>J4400-L4400</f>
        <v/>
      </c>
      <c r="N4403" s="21" t="n"/>
    </row>
    <row r="4404">
      <c r="A4404" s="295" t="n"/>
      <c r="B4404" s="14" t="n"/>
      <c r="C4404" s="15" t="n"/>
      <c r="D4404" s="15" t="n"/>
      <c r="E4404" s="15">
        <f>D4401*Setup!$B$5</f>
        <v/>
      </c>
      <c r="F4404" s="15">
        <f>D4401-E4401</f>
        <v/>
      </c>
      <c r="G4404" s="15" t="n"/>
      <c r="H4404" s="15" t="n"/>
      <c r="I4404" s="15" t="n"/>
      <c r="J4404" s="15">
        <f>C4401+F4401+G4401-I4401</f>
        <v/>
      </c>
      <c r="K4404" s="15" t="n"/>
      <c r="L4404" s="15">
        <f>K4401*Setup!$B$6</f>
        <v/>
      </c>
      <c r="M4404" s="15">
        <f>J4401-L4401</f>
        <v/>
      </c>
      <c r="N4404" s="21" t="n"/>
    </row>
    <row r="4405">
      <c r="A4405" s="295" t="n"/>
      <c r="B4405" s="14" t="n"/>
      <c r="C4405" s="15" t="n"/>
      <c r="D4405" s="15" t="n"/>
      <c r="E4405" s="15">
        <f>D4402*Setup!$B$5</f>
        <v/>
      </c>
      <c r="F4405" s="15">
        <f>D4402-E4402</f>
        <v/>
      </c>
      <c r="G4405" s="15" t="n"/>
      <c r="H4405" s="15" t="n"/>
      <c r="I4405" s="15" t="n"/>
      <c r="J4405" s="15">
        <f>C4402+F4402+G4402-I4402</f>
        <v/>
      </c>
      <c r="K4405" s="15" t="n"/>
      <c r="L4405" s="15">
        <f>K4402*Setup!$B$6</f>
        <v/>
      </c>
      <c r="M4405" s="15">
        <f>J4402-L4402</f>
        <v/>
      </c>
      <c r="N4405" s="21" t="n"/>
    </row>
    <row r="4406">
      <c r="A4406" s="295" t="n"/>
      <c r="B4406" s="14" t="n"/>
      <c r="C4406" s="15" t="n"/>
      <c r="D4406" s="15" t="n"/>
      <c r="E4406" s="15">
        <f>D4403*Setup!$B$5</f>
        <v/>
      </c>
      <c r="F4406" s="15">
        <f>D4403-E4403</f>
        <v/>
      </c>
      <c r="G4406" s="15" t="n"/>
      <c r="H4406" s="15" t="n"/>
      <c r="I4406" s="15" t="n"/>
      <c r="J4406" s="15">
        <f>C4403+F4403+G4403-I4403</f>
        <v/>
      </c>
      <c r="K4406" s="15" t="n"/>
      <c r="L4406" s="15">
        <f>K4403*Setup!$B$6</f>
        <v/>
      </c>
      <c r="M4406" s="15">
        <f>J4403-L4403</f>
        <v/>
      </c>
      <c r="N4406" s="21" t="n"/>
    </row>
    <row r="4407">
      <c r="A4407" s="295" t="n"/>
      <c r="B4407" s="14" t="n"/>
      <c r="C4407" s="15" t="n"/>
      <c r="D4407" s="15" t="n"/>
      <c r="E4407" s="15">
        <f>D4404*Setup!$B$5</f>
        <v/>
      </c>
      <c r="F4407" s="15">
        <f>D4404-E4404</f>
        <v/>
      </c>
      <c r="G4407" s="15" t="n"/>
      <c r="H4407" s="15" t="n"/>
      <c r="I4407" s="15" t="n"/>
      <c r="J4407" s="15">
        <f>C4404+F4404+G4404-I4404</f>
        <v/>
      </c>
      <c r="K4407" s="15" t="n"/>
      <c r="L4407" s="15">
        <f>K4404*Setup!$B$6</f>
        <v/>
      </c>
      <c r="M4407" s="15">
        <f>J4404-L4404</f>
        <v/>
      </c>
      <c r="N4407" s="21" t="n"/>
    </row>
    <row r="4408">
      <c r="A4408" s="295" t="n"/>
      <c r="B4408" s="14" t="n"/>
      <c r="C4408" s="15" t="n"/>
      <c r="D4408" s="15" t="n"/>
      <c r="E4408" s="15">
        <f>D4405*Setup!$B$5</f>
        <v/>
      </c>
      <c r="F4408" s="15">
        <f>D4405-E4405</f>
        <v/>
      </c>
      <c r="G4408" s="15" t="n"/>
      <c r="H4408" s="15" t="n"/>
      <c r="I4408" s="15" t="n"/>
      <c r="J4408" s="15">
        <f>C4405+F4405+G4405-I4405</f>
        <v/>
      </c>
      <c r="K4408" s="15" t="n"/>
      <c r="L4408" s="15">
        <f>K4405*Setup!$B$6</f>
        <v/>
      </c>
      <c r="M4408" s="15">
        <f>J4405-L4405</f>
        <v/>
      </c>
      <c r="N4408" s="21" t="n"/>
    </row>
    <row r="4409">
      <c r="A4409" s="295" t="n"/>
      <c r="B4409" s="14" t="n"/>
      <c r="C4409" s="15" t="n"/>
      <c r="D4409" s="15" t="n"/>
      <c r="E4409" s="15">
        <f>D4406*Setup!$B$5</f>
        <v/>
      </c>
      <c r="F4409" s="15">
        <f>D4406-E4406</f>
        <v/>
      </c>
      <c r="G4409" s="15" t="n"/>
      <c r="H4409" s="15" t="n"/>
      <c r="I4409" s="15" t="n"/>
      <c r="J4409" s="15">
        <f>C4406+F4406+G4406-I4406</f>
        <v/>
      </c>
      <c r="K4409" s="15" t="n"/>
      <c r="L4409" s="15">
        <f>K4406*Setup!$B$6</f>
        <v/>
      </c>
      <c r="M4409" s="15">
        <f>J4406-L4406</f>
        <v/>
      </c>
      <c r="N4409" s="21" t="n"/>
    </row>
    <row r="4410">
      <c r="A4410" s="295" t="n"/>
      <c r="B4410" s="14" t="n"/>
      <c r="C4410" s="15" t="n"/>
      <c r="D4410" s="15" t="n"/>
      <c r="E4410" s="15">
        <f>D4407*Setup!$B$5</f>
        <v/>
      </c>
      <c r="F4410" s="15">
        <f>D4407-E4407</f>
        <v/>
      </c>
      <c r="G4410" s="15" t="n"/>
      <c r="H4410" s="15" t="n"/>
      <c r="I4410" s="15" t="n"/>
      <c r="J4410" s="15">
        <f>C4407+F4407+G4407-I4407</f>
        <v/>
      </c>
      <c r="K4410" s="15" t="n"/>
      <c r="L4410" s="15">
        <f>K4407*Setup!$B$6</f>
        <v/>
      </c>
      <c r="M4410" s="15">
        <f>J4407-L4407</f>
        <v/>
      </c>
      <c r="N4410" s="21" t="n"/>
    </row>
    <row r="4411">
      <c r="A4411" s="295" t="n"/>
      <c r="B4411" s="14" t="n"/>
      <c r="C4411" s="15" t="n"/>
      <c r="D4411" s="15" t="n"/>
      <c r="E4411" s="15">
        <f>D4408*Setup!$B$5</f>
        <v/>
      </c>
      <c r="F4411" s="15">
        <f>D4408-E4408</f>
        <v/>
      </c>
      <c r="G4411" s="15" t="n"/>
      <c r="H4411" s="15" t="n"/>
      <c r="I4411" s="15" t="n"/>
      <c r="J4411" s="15">
        <f>C4408+F4408+G4408-I4408</f>
        <v/>
      </c>
      <c r="K4411" s="15" t="n"/>
      <c r="L4411" s="15">
        <f>K4408*Setup!$B$6</f>
        <v/>
      </c>
      <c r="M4411" s="15">
        <f>J4408-L4408</f>
        <v/>
      </c>
      <c r="N4411" s="21" t="n"/>
    </row>
    <row r="4412">
      <c r="A4412" s="295" t="n"/>
      <c r="B4412" s="14" t="n"/>
      <c r="C4412" s="15" t="n"/>
      <c r="D4412" s="15" t="n"/>
      <c r="E4412" s="15">
        <f>D4409*Setup!$B$5</f>
        <v/>
      </c>
      <c r="F4412" s="15">
        <f>D4409-E4409</f>
        <v/>
      </c>
      <c r="G4412" s="15" t="n"/>
      <c r="H4412" s="15" t="n"/>
      <c r="I4412" s="15" t="n"/>
      <c r="J4412" s="15">
        <f>C4409+F4409+G4409-I4409</f>
        <v/>
      </c>
      <c r="K4412" s="15" t="n"/>
      <c r="L4412" s="15">
        <f>K4409*Setup!$B$6</f>
        <v/>
      </c>
      <c r="M4412" s="15">
        <f>J4409-L4409</f>
        <v/>
      </c>
      <c r="N4412" s="21" t="n"/>
    </row>
    <row r="4413">
      <c r="A4413" s="295" t="n"/>
      <c r="B4413" s="14" t="n"/>
      <c r="C4413" s="15" t="n"/>
      <c r="D4413" s="15" t="n"/>
      <c r="E4413" s="15">
        <f>D4410*Setup!$B$5</f>
        <v/>
      </c>
      <c r="F4413" s="15">
        <f>D4410-E4410</f>
        <v/>
      </c>
      <c r="G4413" s="15" t="n"/>
      <c r="H4413" s="15" t="n"/>
      <c r="I4413" s="15" t="n"/>
      <c r="J4413" s="15">
        <f>C4410+F4410+G4410-I4410</f>
        <v/>
      </c>
      <c r="K4413" s="15" t="n"/>
      <c r="L4413" s="15">
        <f>K4410*Setup!$B$6</f>
        <v/>
      </c>
      <c r="M4413" s="15">
        <f>J4410-L4410</f>
        <v/>
      </c>
      <c r="N4413" s="21" t="n"/>
    </row>
    <row r="4414">
      <c r="A4414" s="295" t="n"/>
      <c r="B4414" s="14" t="n"/>
      <c r="C4414" s="15" t="n"/>
      <c r="D4414" s="15" t="n"/>
      <c r="E4414" s="15">
        <f>D4411*Setup!$B$5</f>
        <v/>
      </c>
      <c r="F4414" s="15">
        <f>D4411-E4411</f>
        <v/>
      </c>
      <c r="G4414" s="15" t="n"/>
      <c r="H4414" s="15" t="n"/>
      <c r="I4414" s="15" t="n"/>
      <c r="J4414" s="15">
        <f>C4411+F4411+G4411-I4411</f>
        <v/>
      </c>
      <c r="K4414" s="15" t="n"/>
      <c r="L4414" s="15">
        <f>K4411*Setup!$B$6</f>
        <v/>
      </c>
      <c r="M4414" s="15">
        <f>J4411-L4411</f>
        <v/>
      </c>
      <c r="N4414" s="21" t="n"/>
    </row>
    <row r="4415">
      <c r="A4415" s="295" t="n"/>
      <c r="B4415" s="14" t="n"/>
      <c r="C4415" s="15" t="n"/>
      <c r="D4415" s="15" t="n"/>
      <c r="E4415" s="15">
        <f>D4412*Setup!$B$5</f>
        <v/>
      </c>
      <c r="F4415" s="15">
        <f>D4412-E4412</f>
        <v/>
      </c>
      <c r="G4415" s="15" t="n"/>
      <c r="H4415" s="15" t="n"/>
      <c r="I4415" s="15" t="n"/>
      <c r="J4415" s="15">
        <f>C4412+F4412+G4412-I4412</f>
        <v/>
      </c>
      <c r="K4415" s="15" t="n"/>
      <c r="L4415" s="15">
        <f>K4412*Setup!$B$6</f>
        <v/>
      </c>
      <c r="M4415" s="15">
        <f>J4412-L4412</f>
        <v/>
      </c>
      <c r="N4415" s="21" t="n"/>
    </row>
    <row r="4416">
      <c r="A4416" s="295" t="n"/>
      <c r="B4416" s="14" t="n"/>
      <c r="C4416" s="15" t="n"/>
      <c r="D4416" s="15" t="n"/>
      <c r="E4416" s="15">
        <f>D4413*Setup!$B$5</f>
        <v/>
      </c>
      <c r="F4416" s="15">
        <f>D4413-E4413</f>
        <v/>
      </c>
      <c r="G4416" s="15" t="n"/>
      <c r="H4416" s="15" t="n"/>
      <c r="I4416" s="15" t="n"/>
      <c r="J4416" s="15">
        <f>C4413+F4413+G4413-I4413</f>
        <v/>
      </c>
      <c r="K4416" s="15" t="n"/>
      <c r="L4416" s="15">
        <f>K4413*Setup!$B$6</f>
        <v/>
      </c>
      <c r="M4416" s="15">
        <f>J4413-L4413</f>
        <v/>
      </c>
      <c r="N4416" s="21" t="n"/>
    </row>
    <row r="4417">
      <c r="A4417" s="295" t="n"/>
      <c r="B4417" s="14" t="n"/>
      <c r="C4417" s="15" t="n"/>
      <c r="D4417" s="15" t="n"/>
      <c r="E4417" s="15">
        <f>D4414*Setup!$B$5</f>
        <v/>
      </c>
      <c r="F4417" s="15">
        <f>D4414-E4414</f>
        <v/>
      </c>
      <c r="G4417" s="15" t="n"/>
      <c r="H4417" s="15" t="n"/>
      <c r="I4417" s="15" t="n"/>
      <c r="J4417" s="15">
        <f>C4414+F4414+G4414-I4414</f>
        <v/>
      </c>
      <c r="K4417" s="15" t="n"/>
      <c r="L4417" s="15">
        <f>K4414*Setup!$B$6</f>
        <v/>
      </c>
      <c r="M4417" s="15">
        <f>J4414-L4414</f>
        <v/>
      </c>
      <c r="N4417" s="21" t="n"/>
    </row>
    <row r="4418">
      <c r="A4418" s="295" t="n"/>
      <c r="B4418" s="14" t="n"/>
      <c r="C4418" s="15" t="n"/>
      <c r="D4418" s="15" t="n"/>
      <c r="E4418" s="15">
        <f>D4415*Setup!$B$5</f>
        <v/>
      </c>
      <c r="F4418" s="15">
        <f>D4415-E4415</f>
        <v/>
      </c>
      <c r="G4418" s="15" t="n"/>
      <c r="H4418" s="15" t="n"/>
      <c r="I4418" s="15" t="n"/>
      <c r="J4418" s="15">
        <f>C4415+F4415+G4415-I4415</f>
        <v/>
      </c>
      <c r="K4418" s="15" t="n"/>
      <c r="L4418" s="15">
        <f>K4415*Setup!$B$6</f>
        <v/>
      </c>
      <c r="M4418" s="15">
        <f>J4415-L4415</f>
        <v/>
      </c>
      <c r="N4418" s="21" t="n"/>
    </row>
    <row r="4419">
      <c r="A4419" s="295" t="n"/>
      <c r="B4419" s="14" t="n"/>
      <c r="C4419" s="15" t="n"/>
      <c r="D4419" s="15" t="n"/>
      <c r="E4419" s="15">
        <f>D4416*Setup!$B$5</f>
        <v/>
      </c>
      <c r="F4419" s="15">
        <f>D4416-E4416</f>
        <v/>
      </c>
      <c r="G4419" s="15" t="n"/>
      <c r="H4419" s="15" t="n"/>
      <c r="I4419" s="15" t="n"/>
      <c r="J4419" s="15">
        <f>C4416+F4416+G4416-I4416</f>
        <v/>
      </c>
      <c r="K4419" s="15" t="n"/>
      <c r="L4419" s="15">
        <f>K4416*Setup!$B$6</f>
        <v/>
      </c>
      <c r="M4419" s="15">
        <f>J4416-L4416</f>
        <v/>
      </c>
      <c r="N4419" s="21" t="n"/>
    </row>
    <row r="4420">
      <c r="A4420" s="295" t="n"/>
      <c r="B4420" s="14" t="n"/>
      <c r="C4420" s="15" t="n"/>
      <c r="D4420" s="15" t="n"/>
      <c r="E4420" s="15">
        <f>D4417*Setup!$B$5</f>
        <v/>
      </c>
      <c r="F4420" s="15">
        <f>D4417-E4417</f>
        <v/>
      </c>
      <c r="G4420" s="15" t="n"/>
      <c r="H4420" s="15" t="n"/>
      <c r="I4420" s="15" t="n"/>
      <c r="J4420" s="15">
        <f>C4417+F4417+G4417-I4417</f>
        <v/>
      </c>
      <c r="K4420" s="15" t="n"/>
      <c r="L4420" s="15">
        <f>K4417*Setup!$B$6</f>
        <v/>
      </c>
      <c r="M4420" s="15">
        <f>J4417-L4417</f>
        <v/>
      </c>
      <c r="N4420" s="21" t="n"/>
    </row>
    <row r="4421">
      <c r="A4421" s="295" t="n"/>
      <c r="B4421" s="14" t="n"/>
      <c r="C4421" s="15" t="n"/>
      <c r="D4421" s="15" t="n"/>
      <c r="E4421" s="15">
        <f>D4418*Setup!$B$5</f>
        <v/>
      </c>
      <c r="F4421" s="15">
        <f>D4418-E4418</f>
        <v/>
      </c>
      <c r="G4421" s="15" t="n"/>
      <c r="H4421" s="15" t="n"/>
      <c r="I4421" s="15" t="n"/>
      <c r="J4421" s="15">
        <f>C4418+F4418+G4418-I4418</f>
        <v/>
      </c>
      <c r="K4421" s="15" t="n"/>
      <c r="L4421" s="15">
        <f>K4418*Setup!$B$6</f>
        <v/>
      </c>
      <c r="M4421" s="15">
        <f>J4418-L4418</f>
        <v/>
      </c>
      <c r="N4421" s="21" t="n"/>
    </row>
    <row r="4422">
      <c r="A4422" s="295" t="n"/>
      <c r="B4422" s="14" t="n"/>
      <c r="C4422" s="15" t="n"/>
      <c r="D4422" s="15" t="n"/>
      <c r="E4422" s="15">
        <f>D4419*Setup!$B$5</f>
        <v/>
      </c>
      <c r="F4422" s="15">
        <f>D4419-E4419</f>
        <v/>
      </c>
      <c r="G4422" s="15" t="n"/>
      <c r="H4422" s="15" t="n"/>
      <c r="I4422" s="15" t="n"/>
      <c r="J4422" s="15">
        <f>C4419+F4419+G4419-I4419</f>
        <v/>
      </c>
      <c r="K4422" s="15" t="n"/>
      <c r="L4422" s="15">
        <f>K4419*Setup!$B$6</f>
        <v/>
      </c>
      <c r="M4422" s="15">
        <f>J4419-L4419</f>
        <v/>
      </c>
      <c r="N4422" s="21" t="n"/>
    </row>
    <row r="4423">
      <c r="A4423" s="295" t="n"/>
      <c r="B4423" s="14" t="n"/>
      <c r="C4423" s="15" t="n"/>
      <c r="D4423" s="15" t="n"/>
      <c r="E4423" s="15">
        <f>D4420*Setup!$B$5</f>
        <v/>
      </c>
      <c r="F4423" s="15">
        <f>D4420-E4420</f>
        <v/>
      </c>
      <c r="G4423" s="15" t="n"/>
      <c r="H4423" s="15" t="n"/>
      <c r="I4423" s="15" t="n"/>
      <c r="J4423" s="15">
        <f>C4420+F4420+G4420-I4420</f>
        <v/>
      </c>
      <c r="K4423" s="15" t="n"/>
      <c r="L4423" s="15">
        <f>K4420*Setup!$B$6</f>
        <v/>
      </c>
      <c r="M4423" s="15">
        <f>J4420-L4420</f>
        <v/>
      </c>
      <c r="N4423" s="21" t="n"/>
    </row>
    <row r="4424">
      <c r="A4424" s="295" t="n"/>
      <c r="B4424" s="14" t="n"/>
      <c r="C4424" s="15" t="n"/>
      <c r="D4424" s="15" t="n"/>
      <c r="E4424" s="15">
        <f>D4421*Setup!$B$5</f>
        <v/>
      </c>
      <c r="F4424" s="15">
        <f>D4421-E4421</f>
        <v/>
      </c>
      <c r="G4424" s="15" t="n"/>
      <c r="H4424" s="15" t="n"/>
      <c r="I4424" s="15" t="n"/>
      <c r="J4424" s="15">
        <f>C4421+F4421+G4421-I4421</f>
        <v/>
      </c>
      <c r="K4424" s="15" t="n"/>
      <c r="L4424" s="15">
        <f>K4421*Setup!$B$6</f>
        <v/>
      </c>
      <c r="M4424" s="15">
        <f>J4421-L4421</f>
        <v/>
      </c>
      <c r="N4424" s="21" t="n"/>
    </row>
    <row r="4425">
      <c r="A4425" s="295" t="n"/>
      <c r="B4425" s="14" t="n"/>
      <c r="C4425" s="15" t="n"/>
      <c r="D4425" s="15" t="n"/>
      <c r="E4425" s="15">
        <f>D4422*Setup!$B$5</f>
        <v/>
      </c>
      <c r="F4425" s="15">
        <f>D4422-E4422</f>
        <v/>
      </c>
      <c r="G4425" s="15" t="n"/>
      <c r="H4425" s="15" t="n"/>
      <c r="I4425" s="15" t="n"/>
      <c r="J4425" s="15">
        <f>C4422+F4422+G4422-I4422</f>
        <v/>
      </c>
      <c r="K4425" s="15" t="n"/>
      <c r="L4425" s="15">
        <f>K4422*Setup!$B$6</f>
        <v/>
      </c>
      <c r="M4425" s="15">
        <f>J4422-L4422</f>
        <v/>
      </c>
      <c r="N4425" s="21" t="n"/>
    </row>
    <row r="4426">
      <c r="A4426" s="295" t="n"/>
      <c r="B4426" s="14" t="n"/>
      <c r="C4426" s="15" t="n"/>
      <c r="D4426" s="15" t="n"/>
      <c r="E4426" s="15">
        <f>D4423*Setup!$B$5</f>
        <v/>
      </c>
      <c r="F4426" s="15">
        <f>D4423-E4423</f>
        <v/>
      </c>
      <c r="G4426" s="15" t="n"/>
      <c r="H4426" s="15" t="n"/>
      <c r="I4426" s="15" t="n"/>
      <c r="J4426" s="15">
        <f>C4423+F4423+G4423-I4423</f>
        <v/>
      </c>
      <c r="K4426" s="15" t="n"/>
      <c r="L4426" s="15">
        <f>K4423*Setup!$B$6</f>
        <v/>
      </c>
      <c r="M4426" s="15">
        <f>J4423-L4423</f>
        <v/>
      </c>
      <c r="N4426" s="21" t="n"/>
    </row>
    <row r="4427">
      <c r="A4427" s="295" t="n"/>
      <c r="B4427" s="14" t="n"/>
      <c r="C4427" s="15" t="n"/>
      <c r="D4427" s="15" t="n"/>
      <c r="E4427" s="15">
        <f>D4424*Setup!$B$5</f>
        <v/>
      </c>
      <c r="F4427" s="15">
        <f>D4424-E4424</f>
        <v/>
      </c>
      <c r="G4427" s="15" t="n"/>
      <c r="H4427" s="15" t="n"/>
      <c r="I4427" s="15" t="n"/>
      <c r="J4427" s="15">
        <f>C4424+F4424+G4424-I4424</f>
        <v/>
      </c>
      <c r="K4427" s="15" t="n"/>
      <c r="L4427" s="15">
        <f>K4424*Setup!$B$6</f>
        <v/>
      </c>
      <c r="M4427" s="15">
        <f>J4424-L4424</f>
        <v/>
      </c>
      <c r="N4427" s="21" t="n"/>
    </row>
    <row r="4428">
      <c r="A4428" s="295" t="n"/>
      <c r="B4428" s="14" t="n"/>
      <c r="C4428" s="15" t="n"/>
      <c r="D4428" s="15" t="n"/>
      <c r="E4428" s="15">
        <f>D4425*Setup!$B$5</f>
        <v/>
      </c>
      <c r="F4428" s="15">
        <f>D4425-E4425</f>
        <v/>
      </c>
      <c r="G4428" s="15" t="n"/>
      <c r="H4428" s="15" t="n"/>
      <c r="I4428" s="15" t="n"/>
      <c r="J4428" s="15">
        <f>C4425+F4425+G4425-I4425</f>
        <v/>
      </c>
      <c r="K4428" s="15" t="n"/>
      <c r="L4428" s="15">
        <f>K4425*Setup!$B$6</f>
        <v/>
      </c>
      <c r="M4428" s="15">
        <f>J4425-L4425</f>
        <v/>
      </c>
      <c r="N4428" s="21" t="n"/>
    </row>
    <row r="4429">
      <c r="A4429" s="295" t="n"/>
      <c r="B4429" s="14" t="n"/>
      <c r="C4429" s="15" t="n"/>
      <c r="D4429" s="15" t="n"/>
      <c r="E4429" s="15">
        <f>D4426*Setup!$B$5</f>
        <v/>
      </c>
      <c r="F4429" s="15">
        <f>D4426-E4426</f>
        <v/>
      </c>
      <c r="G4429" s="15" t="n"/>
      <c r="H4429" s="15" t="n"/>
      <c r="I4429" s="15" t="n"/>
      <c r="J4429" s="15">
        <f>C4426+F4426+G4426-I4426</f>
        <v/>
      </c>
      <c r="K4429" s="15" t="n"/>
      <c r="L4429" s="15">
        <f>K4426*Setup!$B$6</f>
        <v/>
      </c>
      <c r="M4429" s="15">
        <f>J4426-L4426</f>
        <v/>
      </c>
      <c r="N4429" s="21" t="n"/>
    </row>
    <row r="4430">
      <c r="A4430" s="295" t="n"/>
      <c r="B4430" s="14" t="n"/>
      <c r="C4430" s="15" t="n"/>
      <c r="D4430" s="15" t="n"/>
      <c r="E4430" s="15">
        <f>D4427*Setup!$B$5</f>
        <v/>
      </c>
      <c r="F4430" s="15">
        <f>D4427-E4427</f>
        <v/>
      </c>
      <c r="G4430" s="15" t="n"/>
      <c r="H4430" s="15" t="n"/>
      <c r="I4430" s="15" t="n"/>
      <c r="J4430" s="15">
        <f>C4427+F4427+G4427-I4427</f>
        <v/>
      </c>
      <c r="K4430" s="15" t="n"/>
      <c r="L4430" s="15">
        <f>K4427*Setup!$B$6</f>
        <v/>
      </c>
      <c r="M4430" s="15">
        <f>J4427-L4427</f>
        <v/>
      </c>
      <c r="N4430" s="21" t="n"/>
    </row>
    <row r="4431">
      <c r="A4431" s="295" t="n"/>
      <c r="B4431" s="14" t="n"/>
      <c r="C4431" s="15" t="n"/>
      <c r="D4431" s="15" t="n"/>
      <c r="E4431" s="15">
        <f>D4428*Setup!$B$5</f>
        <v/>
      </c>
      <c r="F4431" s="15">
        <f>D4428-E4428</f>
        <v/>
      </c>
      <c r="G4431" s="15" t="n"/>
      <c r="H4431" s="15" t="n"/>
      <c r="I4431" s="15" t="n"/>
      <c r="J4431" s="15">
        <f>C4428+F4428+G4428-I4428</f>
        <v/>
      </c>
      <c r="K4431" s="15" t="n"/>
      <c r="L4431" s="15">
        <f>K4428*Setup!$B$6</f>
        <v/>
      </c>
      <c r="M4431" s="15">
        <f>J4428-L4428</f>
        <v/>
      </c>
      <c r="N4431" s="21" t="n"/>
    </row>
    <row r="4432">
      <c r="A4432" s="295" t="n"/>
      <c r="B4432" s="14" t="n"/>
      <c r="C4432" s="15" t="n"/>
      <c r="D4432" s="15" t="n"/>
      <c r="E4432" s="15">
        <f>D4429*Setup!$B$5</f>
        <v/>
      </c>
      <c r="F4432" s="15">
        <f>D4429-E4429</f>
        <v/>
      </c>
      <c r="G4432" s="15" t="n"/>
      <c r="H4432" s="15" t="n"/>
      <c r="I4432" s="15" t="n"/>
      <c r="J4432" s="15">
        <f>C4429+F4429+G4429-I4429</f>
        <v/>
      </c>
      <c r="K4432" s="15" t="n"/>
      <c r="L4432" s="15">
        <f>K4429*Setup!$B$6</f>
        <v/>
      </c>
      <c r="M4432" s="15">
        <f>J4429-L4429</f>
        <v/>
      </c>
      <c r="N4432" s="21" t="n"/>
    </row>
    <row r="4433">
      <c r="A4433" s="295" t="n"/>
      <c r="B4433" s="14" t="n"/>
      <c r="C4433" s="15" t="n"/>
      <c r="D4433" s="15" t="n"/>
      <c r="E4433" s="15">
        <f>D4430*Setup!$B$5</f>
        <v/>
      </c>
      <c r="F4433" s="15">
        <f>D4430-E4430</f>
        <v/>
      </c>
      <c r="G4433" s="15" t="n"/>
      <c r="H4433" s="15" t="n"/>
      <c r="I4433" s="15" t="n"/>
      <c r="J4433" s="15">
        <f>C4430+F4430+G4430-I4430</f>
        <v/>
      </c>
      <c r="K4433" s="15" t="n"/>
      <c r="L4433" s="15">
        <f>K4430*Setup!$B$6</f>
        <v/>
      </c>
      <c r="M4433" s="15">
        <f>J4430-L4430</f>
        <v/>
      </c>
      <c r="N4433" s="21" t="n"/>
    </row>
    <row r="4434">
      <c r="A4434" s="295" t="n"/>
      <c r="B4434" s="14" t="n"/>
      <c r="C4434" s="15" t="n"/>
      <c r="D4434" s="15" t="n"/>
      <c r="E4434" s="15">
        <f>D4431*Setup!$B$5</f>
        <v/>
      </c>
      <c r="F4434" s="15">
        <f>D4431-E4431</f>
        <v/>
      </c>
      <c r="G4434" s="15" t="n"/>
      <c r="H4434" s="15" t="n"/>
      <c r="I4434" s="15" t="n"/>
      <c r="J4434" s="15">
        <f>C4431+F4431+G4431-I4431</f>
        <v/>
      </c>
      <c r="K4434" s="15" t="n"/>
      <c r="L4434" s="15">
        <f>K4431*Setup!$B$6</f>
        <v/>
      </c>
      <c r="M4434" s="15">
        <f>J4431-L4431</f>
        <v/>
      </c>
      <c r="N4434" s="21" t="n"/>
    </row>
    <row r="4435">
      <c r="A4435" s="295" t="n"/>
      <c r="B4435" s="14" t="n"/>
      <c r="C4435" s="15" t="n"/>
      <c r="D4435" s="15" t="n"/>
      <c r="E4435" s="15">
        <f>D4432*Setup!$B$5</f>
        <v/>
      </c>
      <c r="F4435" s="15">
        <f>D4432-E4432</f>
        <v/>
      </c>
      <c r="G4435" s="15" t="n"/>
      <c r="H4435" s="15" t="n"/>
      <c r="I4435" s="15" t="n"/>
      <c r="J4435" s="15">
        <f>C4432+F4432+G4432-I4432</f>
        <v/>
      </c>
      <c r="K4435" s="15" t="n"/>
      <c r="L4435" s="15">
        <f>K4432*Setup!$B$6</f>
        <v/>
      </c>
      <c r="M4435" s="15">
        <f>J4432-L4432</f>
        <v/>
      </c>
      <c r="N4435" s="21" t="n"/>
    </row>
    <row r="4436">
      <c r="A4436" s="295" t="n"/>
      <c r="B4436" s="14" t="n"/>
      <c r="C4436" s="15" t="n"/>
      <c r="D4436" s="15" t="n"/>
      <c r="E4436" s="15">
        <f>D4433*Setup!$B$5</f>
        <v/>
      </c>
      <c r="F4436" s="15">
        <f>D4433-E4433</f>
        <v/>
      </c>
      <c r="G4436" s="15" t="n"/>
      <c r="H4436" s="15" t="n"/>
      <c r="I4436" s="15" t="n"/>
      <c r="J4436" s="15">
        <f>C4433+F4433+G4433-I4433</f>
        <v/>
      </c>
      <c r="K4436" s="15" t="n"/>
      <c r="L4436" s="15">
        <f>K4433*Setup!$B$6</f>
        <v/>
      </c>
      <c r="M4436" s="15">
        <f>J4433-L4433</f>
        <v/>
      </c>
      <c r="N4436" s="21" t="n"/>
    </row>
    <row r="4437">
      <c r="A4437" s="295" t="n"/>
      <c r="B4437" s="14" t="n"/>
      <c r="C4437" s="15" t="n"/>
      <c r="D4437" s="15" t="n"/>
      <c r="E4437" s="15">
        <f>D4434*Setup!$B$5</f>
        <v/>
      </c>
      <c r="F4437" s="15">
        <f>D4434-E4434</f>
        <v/>
      </c>
      <c r="G4437" s="15" t="n"/>
      <c r="H4437" s="15" t="n"/>
      <c r="I4437" s="15" t="n"/>
      <c r="J4437" s="15">
        <f>C4434+F4434+G4434-I4434</f>
        <v/>
      </c>
      <c r="K4437" s="15" t="n"/>
      <c r="L4437" s="15">
        <f>K4434*Setup!$B$6</f>
        <v/>
      </c>
      <c r="M4437" s="15">
        <f>J4434-L4434</f>
        <v/>
      </c>
      <c r="N4437" s="21" t="n"/>
    </row>
    <row r="4438">
      <c r="A4438" s="295" t="n"/>
      <c r="B4438" s="14" t="n"/>
      <c r="C4438" s="15" t="n"/>
      <c r="D4438" s="15" t="n"/>
      <c r="E4438" s="15">
        <f>D4435*Setup!$B$5</f>
        <v/>
      </c>
      <c r="F4438" s="15">
        <f>D4435-E4435</f>
        <v/>
      </c>
      <c r="G4438" s="15" t="n"/>
      <c r="H4438" s="15" t="n"/>
      <c r="I4438" s="15" t="n"/>
      <c r="J4438" s="15">
        <f>C4435+F4435+G4435-I4435</f>
        <v/>
      </c>
      <c r="K4438" s="15" t="n"/>
      <c r="L4438" s="15">
        <f>K4435*Setup!$B$6</f>
        <v/>
      </c>
      <c r="M4438" s="15">
        <f>J4435-L4435</f>
        <v/>
      </c>
      <c r="N4438" s="21" t="n"/>
    </row>
    <row r="4439">
      <c r="A4439" s="295" t="n"/>
      <c r="B4439" s="14" t="n"/>
      <c r="C4439" s="15" t="n"/>
      <c r="D4439" s="15" t="n"/>
      <c r="E4439" s="15">
        <f>D4436*Setup!$B$5</f>
        <v/>
      </c>
      <c r="F4439" s="15">
        <f>D4436-E4436</f>
        <v/>
      </c>
      <c r="G4439" s="15" t="n"/>
      <c r="H4439" s="15" t="n"/>
      <c r="I4439" s="15" t="n"/>
      <c r="J4439" s="15">
        <f>C4436+F4436+G4436-I4436</f>
        <v/>
      </c>
      <c r="K4439" s="15" t="n"/>
      <c r="L4439" s="15">
        <f>K4436*Setup!$B$6</f>
        <v/>
      </c>
      <c r="M4439" s="15">
        <f>J4436-L4436</f>
        <v/>
      </c>
      <c r="N4439" s="21" t="n"/>
    </row>
    <row r="4440">
      <c r="A4440" s="295" t="n"/>
      <c r="B4440" s="14" t="n"/>
      <c r="C4440" s="15" t="n"/>
      <c r="D4440" s="15" t="n"/>
      <c r="E4440" s="15">
        <f>D4437*Setup!$B$5</f>
        <v/>
      </c>
      <c r="F4440" s="15">
        <f>D4437-E4437</f>
        <v/>
      </c>
      <c r="G4440" s="15" t="n"/>
      <c r="H4440" s="15" t="n"/>
      <c r="I4440" s="15" t="n"/>
      <c r="J4440" s="15">
        <f>C4437+F4437+G4437-I4437</f>
        <v/>
      </c>
      <c r="K4440" s="15" t="n"/>
      <c r="L4440" s="15">
        <f>K4437*Setup!$B$6</f>
        <v/>
      </c>
      <c r="M4440" s="15">
        <f>J4437-L4437</f>
        <v/>
      </c>
      <c r="N4440" s="21" t="n"/>
    </row>
    <row r="4441">
      <c r="A4441" s="295" t="n"/>
      <c r="B4441" s="14" t="n"/>
      <c r="C4441" s="15" t="n"/>
      <c r="D4441" s="15" t="n"/>
      <c r="E4441" s="15">
        <f>D4438*Setup!$B$5</f>
        <v/>
      </c>
      <c r="F4441" s="15">
        <f>D4438-E4438</f>
        <v/>
      </c>
      <c r="G4441" s="15" t="n"/>
      <c r="H4441" s="15" t="n"/>
      <c r="I4441" s="15" t="n"/>
      <c r="J4441" s="15">
        <f>C4438+F4438+G4438-I4438</f>
        <v/>
      </c>
      <c r="K4441" s="15" t="n"/>
      <c r="L4441" s="15">
        <f>K4438*Setup!$B$6</f>
        <v/>
      </c>
      <c r="M4441" s="15">
        <f>J4438-L4438</f>
        <v/>
      </c>
      <c r="N4441" s="21" t="n"/>
    </row>
    <row r="4442">
      <c r="A4442" s="295" t="n"/>
      <c r="B4442" s="14" t="n"/>
      <c r="C4442" s="15" t="n"/>
      <c r="D4442" s="15" t="n"/>
      <c r="E4442" s="15">
        <f>D4439*Setup!$B$5</f>
        <v/>
      </c>
      <c r="F4442" s="15">
        <f>D4439-E4439</f>
        <v/>
      </c>
      <c r="G4442" s="15" t="n"/>
      <c r="H4442" s="15" t="n"/>
      <c r="I4442" s="15" t="n"/>
      <c r="J4442" s="15">
        <f>C4439+F4439+G4439-I4439</f>
        <v/>
      </c>
      <c r="K4442" s="15" t="n"/>
      <c r="L4442" s="15">
        <f>K4439*Setup!$B$6</f>
        <v/>
      </c>
      <c r="M4442" s="15">
        <f>J4439-L4439</f>
        <v/>
      </c>
      <c r="N4442" s="21" t="n"/>
    </row>
    <row r="4443">
      <c r="A4443" s="295" t="n"/>
      <c r="B4443" s="14" t="n"/>
      <c r="C4443" s="15" t="n"/>
      <c r="D4443" s="15" t="n"/>
      <c r="E4443" s="15">
        <f>D4440*Setup!$B$5</f>
        <v/>
      </c>
      <c r="F4443" s="15">
        <f>D4440-E4440</f>
        <v/>
      </c>
      <c r="G4443" s="15" t="n"/>
      <c r="H4443" s="15" t="n"/>
      <c r="I4443" s="15" t="n"/>
      <c r="J4443" s="15">
        <f>C4440+F4440+G4440-I4440</f>
        <v/>
      </c>
      <c r="K4443" s="15" t="n"/>
      <c r="L4443" s="15">
        <f>K4440*Setup!$B$6</f>
        <v/>
      </c>
      <c r="M4443" s="15">
        <f>J4440-L4440</f>
        <v/>
      </c>
      <c r="N4443" s="21" t="n"/>
    </row>
    <row r="4444">
      <c r="A4444" s="295" t="n"/>
      <c r="B4444" s="14" t="n"/>
      <c r="C4444" s="15" t="n"/>
      <c r="D4444" s="15" t="n"/>
      <c r="E4444" s="15">
        <f>D4441*Setup!$B$5</f>
        <v/>
      </c>
      <c r="F4444" s="15">
        <f>D4441-E4441</f>
        <v/>
      </c>
      <c r="G4444" s="15" t="n"/>
      <c r="H4444" s="15" t="n"/>
      <c r="I4444" s="15" t="n"/>
      <c r="J4444" s="15">
        <f>C4441+F4441+G4441-I4441</f>
        <v/>
      </c>
      <c r="K4444" s="15" t="n"/>
      <c r="L4444" s="15">
        <f>K4441*Setup!$B$6</f>
        <v/>
      </c>
      <c r="M4444" s="15">
        <f>J4441-L4441</f>
        <v/>
      </c>
      <c r="N4444" s="21" t="n"/>
    </row>
    <row r="4445">
      <c r="A4445" s="295" t="n"/>
      <c r="B4445" s="14" t="n"/>
      <c r="C4445" s="15" t="n"/>
      <c r="D4445" s="15" t="n"/>
      <c r="E4445" s="15">
        <f>D4442*Setup!$B$5</f>
        <v/>
      </c>
      <c r="F4445" s="15">
        <f>D4442-E4442</f>
        <v/>
      </c>
      <c r="G4445" s="15" t="n"/>
      <c r="H4445" s="15" t="n"/>
      <c r="I4445" s="15" t="n"/>
      <c r="J4445" s="15">
        <f>C4442+F4442+G4442-I4442</f>
        <v/>
      </c>
      <c r="K4445" s="15" t="n"/>
      <c r="L4445" s="15">
        <f>K4442*Setup!$B$6</f>
        <v/>
      </c>
      <c r="M4445" s="15">
        <f>J4442-L4442</f>
        <v/>
      </c>
      <c r="N4445" s="21" t="n"/>
    </row>
    <row r="4446">
      <c r="A4446" s="295" t="n"/>
      <c r="B4446" s="14" t="n"/>
      <c r="C4446" s="15" t="n"/>
      <c r="D4446" s="15" t="n"/>
      <c r="E4446" s="15">
        <f>D4443*Setup!$B$5</f>
        <v/>
      </c>
      <c r="F4446" s="15">
        <f>D4443-E4443</f>
        <v/>
      </c>
      <c r="G4446" s="15" t="n"/>
      <c r="H4446" s="15" t="n"/>
      <c r="I4446" s="15" t="n"/>
      <c r="J4446" s="15">
        <f>C4443+F4443+G4443-I4443</f>
        <v/>
      </c>
      <c r="K4446" s="15" t="n"/>
      <c r="L4446" s="15">
        <f>K4443*Setup!$B$6</f>
        <v/>
      </c>
      <c r="M4446" s="15">
        <f>J4443-L4443</f>
        <v/>
      </c>
      <c r="N4446" s="21" t="n"/>
    </row>
    <row r="4447">
      <c r="A4447" s="295" t="n"/>
      <c r="B4447" s="14" t="n"/>
      <c r="C4447" s="15" t="n"/>
      <c r="D4447" s="15" t="n"/>
      <c r="E4447" s="15">
        <f>D4444*Setup!$B$5</f>
        <v/>
      </c>
      <c r="F4447" s="15">
        <f>D4444-E4444</f>
        <v/>
      </c>
      <c r="G4447" s="15" t="n"/>
      <c r="H4447" s="15" t="n"/>
      <c r="I4447" s="15" t="n"/>
      <c r="J4447" s="15">
        <f>C4444+F4444+G4444-I4444</f>
        <v/>
      </c>
      <c r="K4447" s="15" t="n"/>
      <c r="L4447" s="15">
        <f>K4444*Setup!$B$6</f>
        <v/>
      </c>
      <c r="M4447" s="15">
        <f>J4444-L4444</f>
        <v/>
      </c>
      <c r="N4447" s="21" t="n"/>
    </row>
    <row r="4448">
      <c r="A4448" s="295" t="n"/>
      <c r="B4448" s="14" t="n"/>
      <c r="C4448" s="15" t="n"/>
      <c r="D4448" s="15" t="n"/>
      <c r="E4448" s="15">
        <f>D4445*Setup!$B$5</f>
        <v/>
      </c>
      <c r="F4448" s="15">
        <f>D4445-E4445</f>
        <v/>
      </c>
      <c r="G4448" s="15" t="n"/>
      <c r="H4448" s="15" t="n"/>
      <c r="I4448" s="15" t="n"/>
      <c r="J4448" s="15">
        <f>C4445+F4445+G4445-I4445</f>
        <v/>
      </c>
      <c r="K4448" s="15" t="n"/>
      <c r="L4448" s="15">
        <f>K4445*Setup!$B$6</f>
        <v/>
      </c>
      <c r="M4448" s="15">
        <f>J4445-L4445</f>
        <v/>
      </c>
      <c r="N4448" s="21" t="n"/>
    </row>
    <row r="4449">
      <c r="A4449" s="295" t="n"/>
      <c r="B4449" s="14" t="n"/>
      <c r="C4449" s="15" t="n"/>
      <c r="D4449" s="15" t="n"/>
      <c r="E4449" s="15">
        <f>D4446*Setup!$B$5</f>
        <v/>
      </c>
      <c r="F4449" s="15">
        <f>D4446-E4446</f>
        <v/>
      </c>
      <c r="G4449" s="15" t="n"/>
      <c r="H4449" s="15" t="n"/>
      <c r="I4449" s="15" t="n"/>
      <c r="J4449" s="15">
        <f>C4446+F4446+G4446-I4446</f>
        <v/>
      </c>
      <c r="K4449" s="15" t="n"/>
      <c r="L4449" s="15">
        <f>K4446*Setup!$B$6</f>
        <v/>
      </c>
      <c r="M4449" s="15">
        <f>J4446-L4446</f>
        <v/>
      </c>
      <c r="N4449" s="21" t="n"/>
    </row>
    <row r="4450">
      <c r="A4450" s="295" t="n"/>
      <c r="B4450" s="14" t="n"/>
      <c r="C4450" s="15" t="n"/>
      <c r="D4450" s="15" t="n"/>
      <c r="E4450" s="15">
        <f>D4447*Setup!$B$5</f>
        <v/>
      </c>
      <c r="F4450" s="15">
        <f>D4447-E4447</f>
        <v/>
      </c>
      <c r="G4450" s="15" t="n"/>
      <c r="H4450" s="15" t="n"/>
      <c r="I4450" s="15" t="n"/>
      <c r="J4450" s="15">
        <f>C4447+F4447+G4447-I4447</f>
        <v/>
      </c>
      <c r="K4450" s="15" t="n"/>
      <c r="L4450" s="15">
        <f>K4447*Setup!$B$6</f>
        <v/>
      </c>
      <c r="M4450" s="15">
        <f>J4447-L4447</f>
        <v/>
      </c>
      <c r="N4450" s="21" t="n"/>
    </row>
    <row r="4451">
      <c r="A4451" s="295" t="n"/>
      <c r="B4451" s="14" t="n"/>
      <c r="C4451" s="15" t="n"/>
      <c r="D4451" s="15" t="n"/>
      <c r="E4451" s="15">
        <f>D4448*Setup!$B$5</f>
        <v/>
      </c>
      <c r="F4451" s="15">
        <f>D4448-E4448</f>
        <v/>
      </c>
      <c r="G4451" s="15" t="n"/>
      <c r="H4451" s="15" t="n"/>
      <c r="I4451" s="15" t="n"/>
      <c r="J4451" s="15">
        <f>C4448+F4448+G4448-I4448</f>
        <v/>
      </c>
      <c r="K4451" s="15" t="n"/>
      <c r="L4451" s="15">
        <f>K4448*Setup!$B$6</f>
        <v/>
      </c>
      <c r="M4451" s="15">
        <f>J4448-L4448</f>
        <v/>
      </c>
      <c r="N4451" s="21" t="n"/>
    </row>
    <row r="4452">
      <c r="A4452" s="295" t="n"/>
      <c r="B4452" s="14" t="n"/>
      <c r="C4452" s="15" t="n"/>
      <c r="D4452" s="15" t="n"/>
      <c r="E4452" s="15">
        <f>D4449*Setup!$B$5</f>
        <v/>
      </c>
      <c r="F4452" s="15">
        <f>D4449-E4449</f>
        <v/>
      </c>
      <c r="G4452" s="15" t="n"/>
      <c r="H4452" s="15" t="n"/>
      <c r="I4452" s="15" t="n"/>
      <c r="J4452" s="15">
        <f>C4449+F4449+G4449-I4449</f>
        <v/>
      </c>
      <c r="K4452" s="15" t="n"/>
      <c r="L4452" s="15">
        <f>K4449*Setup!$B$6</f>
        <v/>
      </c>
      <c r="M4452" s="15">
        <f>J4449-L4449</f>
        <v/>
      </c>
      <c r="N4452" s="21" t="n"/>
    </row>
    <row r="4453">
      <c r="A4453" s="295" t="n"/>
      <c r="B4453" s="14" t="n"/>
      <c r="C4453" s="15" t="n"/>
      <c r="D4453" s="15" t="n"/>
      <c r="E4453" s="15">
        <f>D4450*Setup!$B$5</f>
        <v/>
      </c>
      <c r="F4453" s="15">
        <f>D4450-E4450</f>
        <v/>
      </c>
      <c r="G4453" s="15" t="n"/>
      <c r="H4453" s="15" t="n"/>
      <c r="I4453" s="15" t="n"/>
      <c r="J4453" s="15">
        <f>C4450+F4450+G4450-I4450</f>
        <v/>
      </c>
      <c r="K4453" s="15" t="n"/>
      <c r="L4453" s="15">
        <f>K4450*Setup!$B$6</f>
        <v/>
      </c>
      <c r="M4453" s="15">
        <f>J4450-L4450</f>
        <v/>
      </c>
      <c r="N4453" s="21" t="n"/>
    </row>
    <row r="4454">
      <c r="A4454" s="295" t="n"/>
      <c r="B4454" s="14" t="n"/>
      <c r="C4454" s="15" t="n"/>
      <c r="D4454" s="15" t="n"/>
      <c r="E4454" s="15">
        <f>D4451*Setup!$B$5</f>
        <v/>
      </c>
      <c r="F4454" s="15">
        <f>D4451-E4451</f>
        <v/>
      </c>
      <c r="G4454" s="15" t="n"/>
      <c r="H4454" s="15" t="n"/>
      <c r="I4454" s="15" t="n"/>
      <c r="J4454" s="15">
        <f>C4451+F4451+G4451-I4451</f>
        <v/>
      </c>
      <c r="K4454" s="15" t="n"/>
      <c r="L4454" s="15">
        <f>K4451*Setup!$B$6</f>
        <v/>
      </c>
      <c r="M4454" s="15">
        <f>J4451-L4451</f>
        <v/>
      </c>
      <c r="N4454" s="21" t="n"/>
    </row>
    <row r="4455">
      <c r="A4455" s="295" t="n"/>
      <c r="B4455" s="14" t="n"/>
      <c r="C4455" s="15" t="n"/>
      <c r="D4455" s="15" t="n"/>
      <c r="E4455" s="15">
        <f>D4452*Setup!$B$5</f>
        <v/>
      </c>
      <c r="F4455" s="15">
        <f>D4452-E4452</f>
        <v/>
      </c>
      <c r="G4455" s="15" t="n"/>
      <c r="H4455" s="15" t="n"/>
      <c r="I4455" s="15" t="n"/>
      <c r="J4455" s="15">
        <f>C4452+F4452+G4452-I4452</f>
        <v/>
      </c>
      <c r="K4455" s="15" t="n"/>
      <c r="L4455" s="15">
        <f>K4452*Setup!$B$6</f>
        <v/>
      </c>
      <c r="M4455" s="15">
        <f>J4452-L4452</f>
        <v/>
      </c>
      <c r="N4455" s="21" t="n"/>
    </row>
    <row r="4456">
      <c r="A4456" s="295" t="n"/>
      <c r="B4456" s="14" t="n"/>
      <c r="C4456" s="15" t="n"/>
      <c r="D4456" s="15" t="n"/>
      <c r="E4456" s="15">
        <f>D4453*Setup!$B$5</f>
        <v/>
      </c>
      <c r="F4456" s="15">
        <f>D4453-E4453</f>
        <v/>
      </c>
      <c r="G4456" s="15" t="n"/>
      <c r="H4456" s="15" t="n"/>
      <c r="I4456" s="15" t="n"/>
      <c r="J4456" s="15">
        <f>C4453+F4453+G4453-I4453</f>
        <v/>
      </c>
      <c r="K4456" s="15" t="n"/>
      <c r="L4456" s="15">
        <f>K4453*Setup!$B$6</f>
        <v/>
      </c>
      <c r="M4456" s="15">
        <f>J4453-L4453</f>
        <v/>
      </c>
      <c r="N4456" s="21" t="n"/>
    </row>
    <row r="4457">
      <c r="A4457" s="295" t="n"/>
      <c r="B4457" s="14" t="n"/>
      <c r="C4457" s="15" t="n"/>
      <c r="D4457" s="15" t="n"/>
      <c r="E4457" s="15">
        <f>D4454*Setup!$B$5</f>
        <v/>
      </c>
      <c r="F4457" s="15">
        <f>D4454-E4454</f>
        <v/>
      </c>
      <c r="G4457" s="15" t="n"/>
      <c r="H4457" s="15" t="n"/>
      <c r="I4457" s="15" t="n"/>
      <c r="J4457" s="15">
        <f>C4454+F4454+G4454-I4454</f>
        <v/>
      </c>
      <c r="K4457" s="15" t="n"/>
      <c r="L4457" s="15">
        <f>K4454*Setup!$B$6</f>
        <v/>
      </c>
      <c r="M4457" s="15">
        <f>J4454-L4454</f>
        <v/>
      </c>
      <c r="N4457" s="21" t="n"/>
    </row>
    <row r="4458">
      <c r="A4458" s="295" t="n"/>
      <c r="B4458" s="14" t="n"/>
      <c r="C4458" s="15" t="n"/>
      <c r="D4458" s="15" t="n"/>
      <c r="E4458" s="15">
        <f>D4455*Setup!$B$5</f>
        <v/>
      </c>
      <c r="F4458" s="15">
        <f>D4455-E4455</f>
        <v/>
      </c>
      <c r="G4458" s="15" t="n"/>
      <c r="H4458" s="15" t="n"/>
      <c r="I4458" s="15" t="n"/>
      <c r="J4458" s="15">
        <f>C4455+F4455+G4455-I4455</f>
        <v/>
      </c>
      <c r="K4458" s="15" t="n"/>
      <c r="L4458" s="15">
        <f>K4455*Setup!$B$6</f>
        <v/>
      </c>
      <c r="M4458" s="15">
        <f>J4455-L4455</f>
        <v/>
      </c>
      <c r="N4458" s="21" t="n"/>
    </row>
    <row r="4459">
      <c r="A4459" s="295" t="n"/>
      <c r="B4459" s="14" t="n"/>
      <c r="C4459" s="15" t="n"/>
      <c r="D4459" s="15" t="n"/>
      <c r="E4459" s="15">
        <f>D4456*Setup!$B$5</f>
        <v/>
      </c>
      <c r="F4459" s="15">
        <f>D4456-E4456</f>
        <v/>
      </c>
      <c r="G4459" s="15" t="n"/>
      <c r="H4459" s="15" t="n"/>
      <c r="I4459" s="15" t="n"/>
      <c r="J4459" s="15">
        <f>C4456+F4456+G4456-I4456</f>
        <v/>
      </c>
      <c r="K4459" s="15" t="n"/>
      <c r="L4459" s="15">
        <f>K4456*Setup!$B$6</f>
        <v/>
      </c>
      <c r="M4459" s="15">
        <f>J4456-L4456</f>
        <v/>
      </c>
      <c r="N4459" s="21" t="n"/>
    </row>
    <row r="4460">
      <c r="A4460" s="295" t="n"/>
      <c r="B4460" s="14" t="n"/>
      <c r="C4460" s="15" t="n"/>
      <c r="D4460" s="15" t="n"/>
      <c r="E4460" s="15">
        <f>D4457*Setup!$B$5</f>
        <v/>
      </c>
      <c r="F4460" s="15">
        <f>D4457-E4457</f>
        <v/>
      </c>
      <c r="G4460" s="15" t="n"/>
      <c r="H4460" s="15" t="n"/>
      <c r="I4460" s="15" t="n"/>
      <c r="J4460" s="15">
        <f>C4457+F4457+G4457-I4457</f>
        <v/>
      </c>
      <c r="K4460" s="15" t="n"/>
      <c r="L4460" s="15">
        <f>K4457*Setup!$B$6</f>
        <v/>
      </c>
      <c r="M4460" s="15">
        <f>J4457-L4457</f>
        <v/>
      </c>
      <c r="N4460" s="21" t="n"/>
    </row>
    <row r="4461">
      <c r="A4461" s="295" t="n"/>
      <c r="B4461" s="14" t="n"/>
      <c r="C4461" s="15" t="n"/>
      <c r="D4461" s="15" t="n"/>
      <c r="E4461" s="15">
        <f>D4458*Setup!$B$5</f>
        <v/>
      </c>
      <c r="F4461" s="15">
        <f>D4458-E4458</f>
        <v/>
      </c>
      <c r="G4461" s="15" t="n"/>
      <c r="H4461" s="15" t="n"/>
      <c r="I4461" s="15" t="n"/>
      <c r="J4461" s="15">
        <f>C4458+F4458+G4458-I4458</f>
        <v/>
      </c>
      <c r="K4461" s="15" t="n"/>
      <c r="L4461" s="15">
        <f>K4458*Setup!$B$6</f>
        <v/>
      </c>
      <c r="M4461" s="15">
        <f>J4458-L4458</f>
        <v/>
      </c>
      <c r="N4461" s="21" t="n"/>
    </row>
    <row r="4462">
      <c r="A4462" s="295" t="n"/>
      <c r="B4462" s="14" t="n"/>
      <c r="C4462" s="15" t="n"/>
      <c r="D4462" s="15" t="n"/>
      <c r="E4462" s="15">
        <f>D4459*Setup!$B$5</f>
        <v/>
      </c>
      <c r="F4462" s="15">
        <f>D4459-E4459</f>
        <v/>
      </c>
      <c r="G4462" s="15" t="n"/>
      <c r="H4462" s="15" t="n"/>
      <c r="I4462" s="15" t="n"/>
      <c r="J4462" s="15">
        <f>C4459+F4459+G4459-I4459</f>
        <v/>
      </c>
      <c r="K4462" s="15" t="n"/>
      <c r="L4462" s="15">
        <f>K4459*Setup!$B$6</f>
        <v/>
      </c>
      <c r="M4462" s="15">
        <f>J4459-L4459</f>
        <v/>
      </c>
      <c r="N4462" s="21" t="n"/>
    </row>
    <row r="4463">
      <c r="A4463" s="295" t="n"/>
      <c r="B4463" s="14" t="n"/>
      <c r="C4463" s="15" t="n"/>
      <c r="D4463" s="15" t="n"/>
      <c r="E4463" s="15">
        <f>D4460*Setup!$B$5</f>
        <v/>
      </c>
      <c r="F4463" s="15">
        <f>D4460-E4460</f>
        <v/>
      </c>
      <c r="G4463" s="15" t="n"/>
      <c r="H4463" s="15" t="n"/>
      <c r="I4463" s="15" t="n"/>
      <c r="J4463" s="15">
        <f>C4460+F4460+G4460-I4460</f>
        <v/>
      </c>
      <c r="K4463" s="15" t="n"/>
      <c r="L4463" s="15">
        <f>K4460*Setup!$B$6</f>
        <v/>
      </c>
      <c r="M4463" s="15">
        <f>J4460-L4460</f>
        <v/>
      </c>
      <c r="N4463" s="21" t="n"/>
    </row>
    <row r="4464">
      <c r="A4464" s="295" t="n"/>
      <c r="B4464" s="14" t="n"/>
      <c r="C4464" s="15" t="n"/>
      <c r="D4464" s="15" t="n"/>
      <c r="E4464" s="15">
        <f>D4461*Setup!$B$5</f>
        <v/>
      </c>
      <c r="F4464" s="15">
        <f>D4461-E4461</f>
        <v/>
      </c>
      <c r="G4464" s="15" t="n"/>
      <c r="H4464" s="15" t="n"/>
      <c r="I4464" s="15" t="n"/>
      <c r="J4464" s="15">
        <f>C4461+F4461+G4461-I4461</f>
        <v/>
      </c>
      <c r="K4464" s="15" t="n"/>
      <c r="L4464" s="15">
        <f>K4461*Setup!$B$6</f>
        <v/>
      </c>
      <c r="M4464" s="15">
        <f>J4461-L4461</f>
        <v/>
      </c>
      <c r="N4464" s="21" t="n"/>
    </row>
    <row r="4465">
      <c r="A4465" s="295" t="n"/>
      <c r="B4465" s="14" t="n"/>
      <c r="C4465" s="15" t="n"/>
      <c r="D4465" s="15" t="n"/>
      <c r="E4465" s="15">
        <f>D4462*Setup!$B$5</f>
        <v/>
      </c>
      <c r="F4465" s="15">
        <f>D4462-E4462</f>
        <v/>
      </c>
      <c r="G4465" s="15" t="n"/>
      <c r="H4465" s="15" t="n"/>
      <c r="I4465" s="15" t="n"/>
      <c r="J4465" s="15">
        <f>C4462+F4462+G4462-I4462</f>
        <v/>
      </c>
      <c r="K4465" s="15" t="n"/>
      <c r="L4465" s="15">
        <f>K4462*Setup!$B$6</f>
        <v/>
      </c>
      <c r="M4465" s="15">
        <f>J4462-L4462</f>
        <v/>
      </c>
      <c r="N4465" s="21" t="n"/>
    </row>
    <row r="4466">
      <c r="A4466" s="295" t="n"/>
      <c r="B4466" s="14" t="n"/>
      <c r="C4466" s="15" t="n"/>
      <c r="D4466" s="15" t="n"/>
      <c r="E4466" s="15">
        <f>D4463*Setup!$B$5</f>
        <v/>
      </c>
      <c r="F4466" s="15">
        <f>D4463-E4463</f>
        <v/>
      </c>
      <c r="G4466" s="15" t="n"/>
      <c r="H4466" s="15" t="n"/>
      <c r="I4466" s="15" t="n"/>
      <c r="J4466" s="15">
        <f>C4463+F4463+G4463-I4463</f>
        <v/>
      </c>
      <c r="K4466" s="15" t="n"/>
      <c r="L4466" s="15">
        <f>K4463*Setup!$B$6</f>
        <v/>
      </c>
      <c r="M4466" s="15">
        <f>J4463-L4463</f>
        <v/>
      </c>
      <c r="N4466" s="21" t="n"/>
    </row>
    <row r="4467">
      <c r="A4467" s="295" t="n"/>
      <c r="B4467" s="14" t="n"/>
      <c r="C4467" s="15" t="n"/>
      <c r="D4467" s="15" t="n"/>
      <c r="E4467" s="15">
        <f>D4464*Setup!$B$5</f>
        <v/>
      </c>
      <c r="F4467" s="15">
        <f>D4464-E4464</f>
        <v/>
      </c>
      <c r="G4467" s="15" t="n"/>
      <c r="H4467" s="15" t="n"/>
      <c r="I4467" s="15" t="n"/>
      <c r="J4467" s="15">
        <f>C4464+F4464+G4464-I4464</f>
        <v/>
      </c>
      <c r="K4467" s="15" t="n"/>
      <c r="L4467" s="15">
        <f>K4464*Setup!$B$6</f>
        <v/>
      </c>
      <c r="M4467" s="15">
        <f>J4464-L4464</f>
        <v/>
      </c>
      <c r="N4467" s="21" t="n"/>
    </row>
    <row r="4468">
      <c r="A4468" s="295" t="n"/>
      <c r="B4468" s="14" t="n"/>
      <c r="C4468" s="15" t="n"/>
      <c r="D4468" s="15" t="n"/>
      <c r="E4468" s="15">
        <f>D4465*Setup!$B$5</f>
        <v/>
      </c>
      <c r="F4468" s="15">
        <f>D4465-E4465</f>
        <v/>
      </c>
      <c r="G4468" s="15" t="n"/>
      <c r="H4468" s="15" t="n"/>
      <c r="I4468" s="15" t="n"/>
      <c r="J4468" s="15">
        <f>C4465+F4465+G4465-I4465</f>
        <v/>
      </c>
      <c r="K4468" s="15" t="n"/>
      <c r="L4468" s="15">
        <f>K4465*Setup!$B$6</f>
        <v/>
      </c>
      <c r="M4468" s="15">
        <f>J4465-L4465</f>
        <v/>
      </c>
      <c r="N4468" s="21" t="n"/>
    </row>
    <row r="4469">
      <c r="A4469" s="295" t="n"/>
      <c r="B4469" s="14" t="n"/>
      <c r="C4469" s="15" t="n"/>
      <c r="D4469" s="15" t="n"/>
      <c r="E4469" s="15">
        <f>D4466*Setup!$B$5</f>
        <v/>
      </c>
      <c r="F4469" s="15">
        <f>D4466-E4466</f>
        <v/>
      </c>
      <c r="G4469" s="15" t="n"/>
      <c r="H4469" s="15" t="n"/>
      <c r="I4469" s="15" t="n"/>
      <c r="J4469" s="15">
        <f>C4466+F4466+G4466-I4466</f>
        <v/>
      </c>
      <c r="K4469" s="15" t="n"/>
      <c r="L4469" s="15">
        <f>K4466*Setup!$B$6</f>
        <v/>
      </c>
      <c r="M4469" s="15">
        <f>J4466-L4466</f>
        <v/>
      </c>
      <c r="N4469" s="21" t="n"/>
    </row>
    <row r="4470">
      <c r="A4470" s="295" t="n"/>
      <c r="B4470" s="14" t="n"/>
      <c r="C4470" s="15" t="n"/>
      <c r="D4470" s="15" t="n"/>
      <c r="E4470" s="15">
        <f>D4467*Setup!$B$5</f>
        <v/>
      </c>
      <c r="F4470" s="15">
        <f>D4467-E4467</f>
        <v/>
      </c>
      <c r="G4470" s="15" t="n"/>
      <c r="H4470" s="15" t="n"/>
      <c r="I4470" s="15" t="n"/>
      <c r="J4470" s="15">
        <f>C4467+F4467+G4467-I4467</f>
        <v/>
      </c>
      <c r="K4470" s="15" t="n"/>
      <c r="L4470" s="15">
        <f>K4467*Setup!$B$6</f>
        <v/>
      </c>
      <c r="M4470" s="15">
        <f>J4467-L4467</f>
        <v/>
      </c>
      <c r="N4470" s="21" t="n"/>
    </row>
    <row r="4471">
      <c r="A4471" s="295" t="n"/>
      <c r="B4471" s="14" t="n"/>
      <c r="C4471" s="15" t="n"/>
      <c r="D4471" s="15" t="n"/>
      <c r="E4471" s="15">
        <f>D4468*Setup!$B$5</f>
        <v/>
      </c>
      <c r="F4471" s="15">
        <f>D4468-E4468</f>
        <v/>
      </c>
      <c r="G4471" s="15" t="n"/>
      <c r="H4471" s="15" t="n"/>
      <c r="I4471" s="15" t="n"/>
      <c r="J4471" s="15">
        <f>C4468+F4468+G4468-I4468</f>
        <v/>
      </c>
      <c r="K4471" s="15" t="n"/>
      <c r="L4471" s="15">
        <f>K4468*Setup!$B$6</f>
        <v/>
      </c>
      <c r="M4471" s="15">
        <f>J4468-L4468</f>
        <v/>
      </c>
      <c r="N4471" s="21" t="n"/>
    </row>
    <row r="4472">
      <c r="A4472" s="295" t="n"/>
      <c r="B4472" s="14" t="n"/>
      <c r="C4472" s="15" t="n"/>
      <c r="D4472" s="15" t="n"/>
      <c r="E4472" s="15">
        <f>D4469*Setup!$B$5</f>
        <v/>
      </c>
      <c r="F4472" s="15">
        <f>D4469-E4469</f>
        <v/>
      </c>
      <c r="G4472" s="15" t="n"/>
      <c r="H4472" s="15" t="n"/>
      <c r="I4472" s="15" t="n"/>
      <c r="J4472" s="15">
        <f>C4469+F4469+G4469-I4469</f>
        <v/>
      </c>
      <c r="K4472" s="15" t="n"/>
      <c r="L4472" s="15">
        <f>K4469*Setup!$B$6</f>
        <v/>
      </c>
      <c r="M4472" s="15">
        <f>J4469-L4469</f>
        <v/>
      </c>
      <c r="N4472" s="21" t="n"/>
    </row>
    <row r="4473">
      <c r="A4473" s="295" t="n"/>
      <c r="B4473" s="14" t="n"/>
      <c r="C4473" s="15" t="n"/>
      <c r="D4473" s="15" t="n"/>
      <c r="E4473" s="15">
        <f>D4470*Setup!$B$5</f>
        <v/>
      </c>
      <c r="F4473" s="15">
        <f>D4470-E4470</f>
        <v/>
      </c>
      <c r="G4473" s="15" t="n"/>
      <c r="H4473" s="15" t="n"/>
      <c r="I4473" s="15" t="n"/>
      <c r="J4473" s="15">
        <f>C4470+F4470+G4470-I4470</f>
        <v/>
      </c>
      <c r="K4473" s="15" t="n"/>
      <c r="L4473" s="15">
        <f>K4470*Setup!$B$6</f>
        <v/>
      </c>
      <c r="M4473" s="15">
        <f>J4470-L4470</f>
        <v/>
      </c>
      <c r="N4473" s="21" t="n"/>
    </row>
    <row r="4474">
      <c r="A4474" s="295" t="n"/>
      <c r="B4474" s="14" t="n"/>
      <c r="C4474" s="15" t="n"/>
      <c r="D4474" s="15" t="n"/>
      <c r="E4474" s="15">
        <f>D4471*Setup!$B$5</f>
        <v/>
      </c>
      <c r="F4474" s="15">
        <f>D4471-E4471</f>
        <v/>
      </c>
      <c r="G4474" s="15" t="n"/>
      <c r="H4474" s="15" t="n"/>
      <c r="I4474" s="15" t="n"/>
      <c r="J4474" s="15">
        <f>C4471+F4471+G4471-I4471</f>
        <v/>
      </c>
      <c r="K4474" s="15" t="n"/>
      <c r="L4474" s="15">
        <f>K4471*Setup!$B$6</f>
        <v/>
      </c>
      <c r="M4474" s="15">
        <f>J4471-L4471</f>
        <v/>
      </c>
      <c r="N4474" s="21" t="n"/>
    </row>
    <row r="4475">
      <c r="A4475" s="295" t="n"/>
      <c r="B4475" s="14" t="n"/>
      <c r="C4475" s="15" t="n"/>
      <c r="D4475" s="15" t="n"/>
      <c r="E4475" s="15">
        <f>D4472*Setup!$B$5</f>
        <v/>
      </c>
      <c r="F4475" s="15">
        <f>D4472-E4472</f>
        <v/>
      </c>
      <c r="G4475" s="15" t="n"/>
      <c r="H4475" s="15" t="n"/>
      <c r="I4475" s="15" t="n"/>
      <c r="J4475" s="15">
        <f>C4472+F4472+G4472-I4472</f>
        <v/>
      </c>
      <c r="K4475" s="15" t="n"/>
      <c r="L4475" s="15">
        <f>K4472*Setup!$B$6</f>
        <v/>
      </c>
      <c r="M4475" s="15">
        <f>J4472-L4472</f>
        <v/>
      </c>
      <c r="N4475" s="21" t="n"/>
    </row>
    <row r="4476">
      <c r="A4476" s="295" t="n"/>
      <c r="B4476" s="14" t="n"/>
      <c r="C4476" s="15" t="n"/>
      <c r="D4476" s="15" t="n"/>
      <c r="E4476" s="15">
        <f>D4473*Setup!$B$5</f>
        <v/>
      </c>
      <c r="F4476" s="15">
        <f>D4473-E4473</f>
        <v/>
      </c>
      <c r="G4476" s="15" t="n"/>
      <c r="H4476" s="15" t="n"/>
      <c r="I4476" s="15" t="n"/>
      <c r="J4476" s="15">
        <f>C4473+F4473+G4473-I4473</f>
        <v/>
      </c>
      <c r="K4476" s="15" t="n"/>
      <c r="L4476" s="15">
        <f>K4473*Setup!$B$6</f>
        <v/>
      </c>
      <c r="M4476" s="15">
        <f>J4473-L4473</f>
        <v/>
      </c>
      <c r="N4476" s="21" t="n"/>
    </row>
    <row r="4477">
      <c r="A4477" s="295" t="n"/>
      <c r="B4477" s="14" t="n"/>
      <c r="C4477" s="15" t="n"/>
      <c r="D4477" s="15" t="n"/>
      <c r="E4477" s="15">
        <f>D4474*Setup!$B$5</f>
        <v/>
      </c>
      <c r="F4477" s="15">
        <f>D4474-E4474</f>
        <v/>
      </c>
      <c r="G4477" s="15" t="n"/>
      <c r="H4477" s="15" t="n"/>
      <c r="I4477" s="15" t="n"/>
      <c r="J4477" s="15">
        <f>C4474+F4474+G4474-I4474</f>
        <v/>
      </c>
      <c r="K4477" s="15" t="n"/>
      <c r="L4477" s="15">
        <f>K4474*Setup!$B$6</f>
        <v/>
      </c>
      <c r="M4477" s="15">
        <f>J4474-L4474</f>
        <v/>
      </c>
      <c r="N4477" s="21" t="n"/>
    </row>
    <row r="4478">
      <c r="A4478" s="295" t="n"/>
      <c r="B4478" s="14" t="n"/>
      <c r="C4478" s="15" t="n"/>
      <c r="D4478" s="15" t="n"/>
      <c r="E4478" s="15">
        <f>D4475*Setup!$B$5</f>
        <v/>
      </c>
      <c r="F4478" s="15">
        <f>D4475-E4475</f>
        <v/>
      </c>
      <c r="G4478" s="15" t="n"/>
      <c r="H4478" s="15" t="n"/>
      <c r="I4478" s="15" t="n"/>
      <c r="J4478" s="15">
        <f>C4475+F4475+G4475-I4475</f>
        <v/>
      </c>
      <c r="K4478" s="15" t="n"/>
      <c r="L4478" s="15">
        <f>K4475*Setup!$B$6</f>
        <v/>
      </c>
      <c r="M4478" s="15">
        <f>J4475-L4475</f>
        <v/>
      </c>
      <c r="N4478" s="21" t="n"/>
    </row>
    <row r="4479">
      <c r="A4479" s="295" t="n"/>
      <c r="B4479" s="14" t="n"/>
      <c r="C4479" s="15" t="n"/>
      <c r="D4479" s="15" t="n"/>
      <c r="E4479" s="15">
        <f>D4476*Setup!$B$5</f>
        <v/>
      </c>
      <c r="F4479" s="15">
        <f>D4476-E4476</f>
        <v/>
      </c>
      <c r="G4479" s="15" t="n"/>
      <c r="H4479" s="15" t="n"/>
      <c r="I4479" s="15" t="n"/>
      <c r="J4479" s="15">
        <f>C4476+F4476+G4476-I4476</f>
        <v/>
      </c>
      <c r="K4479" s="15" t="n"/>
      <c r="L4479" s="15">
        <f>K4476*Setup!$B$6</f>
        <v/>
      </c>
      <c r="M4479" s="15">
        <f>J4476-L4476</f>
        <v/>
      </c>
      <c r="N4479" s="21" t="n"/>
    </row>
    <row r="4480">
      <c r="A4480" s="295" t="n"/>
      <c r="B4480" s="14" t="n"/>
      <c r="C4480" s="15" t="n"/>
      <c r="D4480" s="15" t="n"/>
      <c r="E4480" s="15">
        <f>D4477*Setup!$B$5</f>
        <v/>
      </c>
      <c r="F4480" s="15">
        <f>D4477-E4477</f>
        <v/>
      </c>
      <c r="G4480" s="15" t="n"/>
      <c r="H4480" s="15" t="n"/>
      <c r="I4480" s="15" t="n"/>
      <c r="J4480" s="15">
        <f>C4477+F4477+G4477-I4477</f>
        <v/>
      </c>
      <c r="K4480" s="15" t="n"/>
      <c r="L4480" s="15">
        <f>K4477*Setup!$B$6</f>
        <v/>
      </c>
      <c r="M4480" s="15">
        <f>J4477-L4477</f>
        <v/>
      </c>
      <c r="N4480" s="21" t="n"/>
    </row>
    <row r="4481">
      <c r="A4481" s="295" t="n"/>
      <c r="B4481" s="14" t="n"/>
      <c r="C4481" s="15" t="n"/>
      <c r="D4481" s="15" t="n"/>
      <c r="E4481" s="15">
        <f>D4478*Setup!$B$5</f>
        <v/>
      </c>
      <c r="F4481" s="15">
        <f>D4478-E4478</f>
        <v/>
      </c>
      <c r="G4481" s="15" t="n"/>
      <c r="H4481" s="15" t="n"/>
      <c r="I4481" s="15" t="n"/>
      <c r="J4481" s="15">
        <f>C4478+F4478+G4478-I4478</f>
        <v/>
      </c>
      <c r="K4481" s="15" t="n"/>
      <c r="L4481" s="15">
        <f>K4478*Setup!$B$6</f>
        <v/>
      </c>
      <c r="M4481" s="15">
        <f>J4478-L4478</f>
        <v/>
      </c>
      <c r="N4481" s="21" t="n"/>
    </row>
    <row r="4482">
      <c r="A4482" s="295" t="n"/>
      <c r="B4482" s="14" t="n"/>
      <c r="C4482" s="15" t="n"/>
      <c r="D4482" s="15" t="n"/>
      <c r="E4482" s="15">
        <f>D4479*Setup!$B$5</f>
        <v/>
      </c>
      <c r="F4482" s="15">
        <f>D4479-E4479</f>
        <v/>
      </c>
      <c r="G4482" s="15" t="n"/>
      <c r="H4482" s="15" t="n"/>
      <c r="I4482" s="15" t="n"/>
      <c r="J4482" s="15">
        <f>C4479+F4479+G4479-I4479</f>
        <v/>
      </c>
      <c r="K4482" s="15" t="n"/>
      <c r="L4482" s="15">
        <f>K4479*Setup!$B$6</f>
        <v/>
      </c>
      <c r="M4482" s="15">
        <f>J4479-L4479</f>
        <v/>
      </c>
      <c r="N4482" s="21" t="n"/>
    </row>
    <row r="4483">
      <c r="A4483" s="295" t="n"/>
      <c r="B4483" s="14" t="n"/>
      <c r="C4483" s="15" t="n"/>
      <c r="D4483" s="15" t="n"/>
      <c r="E4483" s="15">
        <f>D4480*Setup!$B$5</f>
        <v/>
      </c>
      <c r="F4483" s="15">
        <f>D4480-E4480</f>
        <v/>
      </c>
      <c r="G4483" s="15" t="n"/>
      <c r="H4483" s="15" t="n"/>
      <c r="I4483" s="15" t="n"/>
      <c r="J4483" s="15">
        <f>C4480+F4480+G4480-I4480</f>
        <v/>
      </c>
      <c r="K4483" s="15" t="n"/>
      <c r="L4483" s="15">
        <f>K4480*Setup!$B$6</f>
        <v/>
      </c>
      <c r="M4483" s="15">
        <f>J4480-L4480</f>
        <v/>
      </c>
      <c r="N4483" s="21" t="n"/>
    </row>
    <row r="4484">
      <c r="A4484" s="295" t="n"/>
      <c r="B4484" s="14" t="n"/>
      <c r="C4484" s="15" t="n"/>
      <c r="D4484" s="15" t="n"/>
      <c r="E4484" s="15">
        <f>D4481*Setup!$B$5</f>
        <v/>
      </c>
      <c r="F4484" s="15">
        <f>D4481-E4481</f>
        <v/>
      </c>
      <c r="G4484" s="15" t="n"/>
      <c r="H4484" s="15" t="n"/>
      <c r="I4484" s="15" t="n"/>
      <c r="J4484" s="15">
        <f>C4481+F4481+G4481-I4481</f>
        <v/>
      </c>
      <c r="K4484" s="15" t="n"/>
      <c r="L4484" s="15">
        <f>K4481*Setup!$B$6</f>
        <v/>
      </c>
      <c r="M4484" s="15">
        <f>J4481-L4481</f>
        <v/>
      </c>
      <c r="N4484" s="21" t="n"/>
    </row>
    <row r="4485">
      <c r="A4485" s="295" t="n"/>
      <c r="B4485" s="14" t="n"/>
      <c r="C4485" s="15" t="n"/>
      <c r="D4485" s="15" t="n"/>
      <c r="E4485" s="15">
        <f>D4482*Setup!$B$5</f>
        <v/>
      </c>
      <c r="F4485" s="15">
        <f>D4482-E4482</f>
        <v/>
      </c>
      <c r="G4485" s="15" t="n"/>
      <c r="H4485" s="15" t="n"/>
      <c r="I4485" s="15" t="n"/>
      <c r="J4485" s="15">
        <f>C4482+F4482+G4482-I4482</f>
        <v/>
      </c>
      <c r="K4485" s="15" t="n"/>
      <c r="L4485" s="15">
        <f>K4482*Setup!$B$6</f>
        <v/>
      </c>
      <c r="M4485" s="15">
        <f>J4482-L4482</f>
        <v/>
      </c>
      <c r="N4485" s="21" t="n"/>
    </row>
    <row r="4486">
      <c r="A4486" s="295" t="n"/>
      <c r="B4486" s="14" t="n"/>
      <c r="C4486" s="15" t="n"/>
      <c r="D4486" s="15" t="n"/>
      <c r="E4486" s="15">
        <f>D4483*Setup!$B$5</f>
        <v/>
      </c>
      <c r="F4486" s="15">
        <f>D4483-E4483</f>
        <v/>
      </c>
      <c r="G4486" s="15" t="n"/>
      <c r="H4486" s="15" t="n"/>
      <c r="I4486" s="15" t="n"/>
      <c r="J4486" s="15">
        <f>C4483+F4483+G4483-I4483</f>
        <v/>
      </c>
      <c r="K4486" s="15" t="n"/>
      <c r="L4486" s="15">
        <f>K4483*Setup!$B$6</f>
        <v/>
      </c>
      <c r="M4486" s="15">
        <f>J4483-L4483</f>
        <v/>
      </c>
      <c r="N4486" s="21" t="n"/>
    </row>
    <row r="4487">
      <c r="A4487" s="295" t="n"/>
      <c r="B4487" s="14" t="n"/>
      <c r="C4487" s="15" t="n"/>
      <c r="D4487" s="15" t="n"/>
      <c r="E4487" s="15">
        <f>D4484*Setup!$B$5</f>
        <v/>
      </c>
      <c r="F4487" s="15">
        <f>D4484-E4484</f>
        <v/>
      </c>
      <c r="G4487" s="15" t="n"/>
      <c r="H4487" s="15" t="n"/>
      <c r="I4487" s="15" t="n"/>
      <c r="J4487" s="15">
        <f>C4484+F4484+G4484-I4484</f>
        <v/>
      </c>
      <c r="K4487" s="15" t="n"/>
      <c r="L4487" s="15">
        <f>K4484*Setup!$B$6</f>
        <v/>
      </c>
      <c r="M4487" s="15">
        <f>J4484-L4484</f>
        <v/>
      </c>
      <c r="N4487" s="21" t="n"/>
    </row>
    <row r="4488">
      <c r="A4488" s="295" t="n"/>
      <c r="B4488" s="14" t="n"/>
      <c r="C4488" s="15" t="n"/>
      <c r="D4488" s="15" t="n"/>
      <c r="E4488" s="15">
        <f>D4485*Setup!$B$5</f>
        <v/>
      </c>
      <c r="F4488" s="15">
        <f>D4485-E4485</f>
        <v/>
      </c>
      <c r="G4488" s="15" t="n"/>
      <c r="H4488" s="15" t="n"/>
      <c r="I4488" s="15" t="n"/>
      <c r="J4488" s="15">
        <f>C4485+F4485+G4485-I4485</f>
        <v/>
      </c>
      <c r="K4488" s="15" t="n"/>
      <c r="L4488" s="15">
        <f>K4485*Setup!$B$6</f>
        <v/>
      </c>
      <c r="M4488" s="15">
        <f>J4485-L4485</f>
        <v/>
      </c>
      <c r="N4488" s="21" t="n"/>
    </row>
    <row r="4489">
      <c r="A4489" s="295" t="n"/>
      <c r="B4489" s="14" t="n"/>
      <c r="C4489" s="15" t="n"/>
      <c r="D4489" s="15" t="n"/>
      <c r="E4489" s="15">
        <f>D4486*Setup!$B$5</f>
        <v/>
      </c>
      <c r="F4489" s="15">
        <f>D4486-E4486</f>
        <v/>
      </c>
      <c r="G4489" s="15" t="n"/>
      <c r="H4489" s="15" t="n"/>
      <c r="I4489" s="15" t="n"/>
      <c r="J4489" s="15">
        <f>C4486+F4486+G4486-I4486</f>
        <v/>
      </c>
      <c r="K4489" s="15" t="n"/>
      <c r="L4489" s="15">
        <f>K4486*Setup!$B$6</f>
        <v/>
      </c>
      <c r="M4489" s="15">
        <f>J4486-L4486</f>
        <v/>
      </c>
      <c r="N4489" s="21" t="n"/>
    </row>
    <row r="4490">
      <c r="A4490" s="295" t="n"/>
      <c r="B4490" s="14" t="n"/>
      <c r="C4490" s="15" t="n"/>
      <c r="D4490" s="15" t="n"/>
      <c r="E4490" s="15">
        <f>D4487*Setup!$B$5</f>
        <v/>
      </c>
      <c r="F4490" s="15">
        <f>D4487-E4487</f>
        <v/>
      </c>
      <c r="G4490" s="15" t="n"/>
      <c r="H4490" s="15" t="n"/>
      <c r="I4490" s="15" t="n"/>
      <c r="J4490" s="15">
        <f>C4487+F4487+G4487-I4487</f>
        <v/>
      </c>
      <c r="K4490" s="15" t="n"/>
      <c r="L4490" s="15">
        <f>K4487*Setup!$B$6</f>
        <v/>
      </c>
      <c r="M4490" s="15">
        <f>J4487-L4487</f>
        <v/>
      </c>
      <c r="N4490" s="21" t="n"/>
    </row>
    <row r="4491">
      <c r="A4491" s="295" t="n"/>
      <c r="B4491" s="14" t="n"/>
      <c r="C4491" s="15" t="n"/>
      <c r="D4491" s="15" t="n"/>
      <c r="E4491" s="15">
        <f>D4488*Setup!$B$5</f>
        <v/>
      </c>
      <c r="F4491" s="15">
        <f>D4488-E4488</f>
        <v/>
      </c>
      <c r="G4491" s="15" t="n"/>
      <c r="H4491" s="15" t="n"/>
      <c r="I4491" s="15" t="n"/>
      <c r="J4491" s="15">
        <f>C4488+F4488+G4488-I4488</f>
        <v/>
      </c>
      <c r="K4491" s="15" t="n"/>
      <c r="L4491" s="15">
        <f>K4488*Setup!$B$6</f>
        <v/>
      </c>
      <c r="M4491" s="15">
        <f>J4488-L4488</f>
        <v/>
      </c>
      <c r="N4491" s="21" t="n"/>
    </row>
    <row r="4492">
      <c r="A4492" s="295" t="n"/>
      <c r="B4492" s="14" t="n"/>
      <c r="C4492" s="15" t="n"/>
      <c r="D4492" s="15" t="n"/>
      <c r="E4492" s="15">
        <f>D4489*Setup!$B$5</f>
        <v/>
      </c>
      <c r="F4492" s="15">
        <f>D4489-E4489</f>
        <v/>
      </c>
      <c r="G4492" s="15" t="n"/>
      <c r="H4492" s="15" t="n"/>
      <c r="I4492" s="15" t="n"/>
      <c r="J4492" s="15">
        <f>C4489+F4489+G4489-I4489</f>
        <v/>
      </c>
      <c r="K4492" s="15" t="n"/>
      <c r="L4492" s="15">
        <f>K4489*Setup!$B$6</f>
        <v/>
      </c>
      <c r="M4492" s="15">
        <f>J4489-L4489</f>
        <v/>
      </c>
      <c r="N4492" s="21" t="n"/>
    </row>
    <row r="4493">
      <c r="A4493" s="295" t="n"/>
      <c r="B4493" s="14" t="n"/>
      <c r="C4493" s="15" t="n"/>
      <c r="D4493" s="15" t="n"/>
      <c r="E4493" s="15">
        <f>D4490*Setup!$B$5</f>
        <v/>
      </c>
      <c r="F4493" s="15">
        <f>D4490-E4490</f>
        <v/>
      </c>
      <c r="G4493" s="15" t="n"/>
      <c r="H4493" s="15" t="n"/>
      <c r="I4493" s="15" t="n"/>
      <c r="J4493" s="15">
        <f>C4490+F4490+G4490-I4490</f>
        <v/>
      </c>
      <c r="K4493" s="15" t="n"/>
      <c r="L4493" s="15">
        <f>K4490*Setup!$B$6</f>
        <v/>
      </c>
      <c r="M4493" s="15">
        <f>J4490-L4490</f>
        <v/>
      </c>
      <c r="N4493" s="21" t="n"/>
    </row>
    <row r="4494">
      <c r="A4494" s="295" t="n"/>
      <c r="B4494" s="14" t="n"/>
      <c r="C4494" s="15" t="n"/>
      <c r="D4494" s="15" t="n"/>
      <c r="E4494" s="15">
        <f>D4491*Setup!$B$5</f>
        <v/>
      </c>
      <c r="F4494" s="15">
        <f>D4491-E4491</f>
        <v/>
      </c>
      <c r="G4494" s="15" t="n"/>
      <c r="H4494" s="15" t="n"/>
      <c r="I4494" s="15" t="n"/>
      <c r="J4494" s="15">
        <f>C4491+F4491+G4491-I4491</f>
        <v/>
      </c>
      <c r="K4494" s="15" t="n"/>
      <c r="L4494" s="15">
        <f>K4491*Setup!$B$6</f>
        <v/>
      </c>
      <c r="M4494" s="15">
        <f>J4491-L4491</f>
        <v/>
      </c>
      <c r="N4494" s="21" t="n"/>
    </row>
    <row r="4495">
      <c r="A4495" s="295" t="n"/>
      <c r="B4495" s="14" t="n"/>
      <c r="C4495" s="15" t="n"/>
      <c r="D4495" s="15" t="n"/>
      <c r="E4495" s="15">
        <f>D4492*Setup!$B$5</f>
        <v/>
      </c>
      <c r="F4495" s="15">
        <f>D4492-E4492</f>
        <v/>
      </c>
      <c r="G4495" s="15" t="n"/>
      <c r="H4495" s="15" t="n"/>
      <c r="I4495" s="15" t="n"/>
      <c r="J4495" s="15">
        <f>C4492+F4492+G4492-I4492</f>
        <v/>
      </c>
      <c r="K4495" s="15" t="n"/>
      <c r="L4495" s="15">
        <f>K4492*Setup!$B$6</f>
        <v/>
      </c>
      <c r="M4495" s="15">
        <f>J4492-L4492</f>
        <v/>
      </c>
      <c r="N4495" s="21" t="n"/>
    </row>
    <row r="4496">
      <c r="A4496" s="295" t="n"/>
      <c r="B4496" s="14" t="n"/>
      <c r="C4496" s="15" t="n"/>
      <c r="D4496" s="15" t="n"/>
      <c r="E4496" s="15">
        <f>D4493*Setup!$B$5</f>
        <v/>
      </c>
      <c r="F4496" s="15">
        <f>D4493-E4493</f>
        <v/>
      </c>
      <c r="G4496" s="15" t="n"/>
      <c r="H4496" s="15" t="n"/>
      <c r="I4496" s="15" t="n"/>
      <c r="J4496" s="15">
        <f>C4493+F4493+G4493-I4493</f>
        <v/>
      </c>
      <c r="K4496" s="15" t="n"/>
      <c r="L4496" s="15">
        <f>K4493*Setup!$B$6</f>
        <v/>
      </c>
      <c r="M4496" s="15">
        <f>J4493-L4493</f>
        <v/>
      </c>
      <c r="N4496" s="21" t="n"/>
    </row>
    <row r="4497">
      <c r="A4497" s="295" t="n"/>
      <c r="B4497" s="14" t="n"/>
      <c r="C4497" s="15" t="n"/>
      <c r="D4497" s="15" t="n"/>
      <c r="E4497" s="15">
        <f>D4494*Setup!$B$5</f>
        <v/>
      </c>
      <c r="F4497" s="15">
        <f>D4494-E4494</f>
        <v/>
      </c>
      <c r="G4497" s="15" t="n"/>
      <c r="H4497" s="15" t="n"/>
      <c r="I4497" s="15" t="n"/>
      <c r="J4497" s="15">
        <f>C4494+F4494+G4494-I4494</f>
        <v/>
      </c>
      <c r="K4497" s="15" t="n"/>
      <c r="L4497" s="15">
        <f>K4494*Setup!$B$6</f>
        <v/>
      </c>
      <c r="M4497" s="15">
        <f>J4494-L4494</f>
        <v/>
      </c>
      <c r="N4497" s="21" t="n"/>
    </row>
    <row r="4498">
      <c r="A4498" s="295" t="n"/>
      <c r="B4498" s="14" t="n"/>
      <c r="C4498" s="15" t="n"/>
      <c r="D4498" s="15" t="n"/>
      <c r="E4498" s="15">
        <f>D4495*Setup!$B$5</f>
        <v/>
      </c>
      <c r="F4498" s="15">
        <f>D4495-E4495</f>
        <v/>
      </c>
      <c r="G4498" s="15" t="n"/>
      <c r="H4498" s="15" t="n"/>
      <c r="I4498" s="15" t="n"/>
      <c r="J4498" s="15">
        <f>C4495+F4495+G4495-I4495</f>
        <v/>
      </c>
      <c r="K4498" s="15" t="n"/>
      <c r="L4498" s="15">
        <f>K4495*Setup!$B$6</f>
        <v/>
      </c>
      <c r="M4498" s="15">
        <f>J4495-L4495</f>
        <v/>
      </c>
      <c r="N4498" s="21" t="n"/>
    </row>
    <row r="4499">
      <c r="A4499" s="295" t="n"/>
      <c r="B4499" s="14" t="n"/>
      <c r="C4499" s="15" t="n"/>
      <c r="D4499" s="15" t="n"/>
      <c r="E4499" s="15">
        <f>D4496*Setup!$B$5</f>
        <v/>
      </c>
      <c r="F4499" s="15">
        <f>D4496-E4496</f>
        <v/>
      </c>
      <c r="G4499" s="15" t="n"/>
      <c r="H4499" s="15" t="n"/>
      <c r="I4499" s="15" t="n"/>
      <c r="J4499" s="15">
        <f>C4496+F4496+G4496-I4496</f>
        <v/>
      </c>
      <c r="K4499" s="15" t="n"/>
      <c r="L4499" s="15">
        <f>K4496*Setup!$B$6</f>
        <v/>
      </c>
      <c r="M4499" s="15">
        <f>J4496-L4496</f>
        <v/>
      </c>
      <c r="N4499" s="21" t="n"/>
    </row>
    <row r="4500">
      <c r="A4500" s="295" t="n"/>
      <c r="B4500" s="14" t="n"/>
      <c r="C4500" s="15" t="n"/>
      <c r="D4500" s="15" t="n"/>
      <c r="E4500" s="15">
        <f>D4497*Setup!$B$5</f>
        <v/>
      </c>
      <c r="F4500" s="15">
        <f>D4497-E4497</f>
        <v/>
      </c>
      <c r="G4500" s="15" t="n"/>
      <c r="H4500" s="15" t="n"/>
      <c r="I4500" s="15" t="n"/>
      <c r="J4500" s="15">
        <f>C4497+F4497+G4497-I4497</f>
        <v/>
      </c>
      <c r="K4500" s="15" t="n"/>
      <c r="L4500" s="15">
        <f>K4497*Setup!$B$6</f>
        <v/>
      </c>
      <c r="M4500" s="15">
        <f>J4497-L4497</f>
        <v/>
      </c>
      <c r="N4500" s="21" t="n"/>
    </row>
    <row r="4501">
      <c r="A4501" s="295" t="n"/>
      <c r="B4501" s="14" t="n"/>
      <c r="C4501" s="15" t="n"/>
      <c r="D4501" s="15" t="n"/>
      <c r="E4501" s="15">
        <f>D4498*Setup!$B$5</f>
        <v/>
      </c>
      <c r="F4501" s="15">
        <f>D4498-E4498</f>
        <v/>
      </c>
      <c r="G4501" s="15" t="n"/>
      <c r="H4501" s="15" t="n"/>
      <c r="I4501" s="15" t="n"/>
      <c r="J4501" s="15">
        <f>C4498+F4498+G4498-I4498</f>
        <v/>
      </c>
      <c r="K4501" s="15" t="n"/>
      <c r="L4501" s="15">
        <f>K4498*Setup!$B$6</f>
        <v/>
      </c>
      <c r="M4501" s="15">
        <f>J4498-L4498</f>
        <v/>
      </c>
      <c r="N4501" s="21" t="n"/>
    </row>
    <row r="4502">
      <c r="A4502" s="295" t="n"/>
      <c r="B4502" s="14" t="n"/>
      <c r="C4502" s="15" t="n"/>
      <c r="D4502" s="15" t="n"/>
      <c r="E4502" s="15">
        <f>D4499*Setup!$B$5</f>
        <v/>
      </c>
      <c r="F4502" s="15">
        <f>D4499-E4499</f>
        <v/>
      </c>
      <c r="G4502" s="15" t="n"/>
      <c r="H4502" s="15" t="n"/>
      <c r="I4502" s="15" t="n"/>
      <c r="J4502" s="15">
        <f>C4499+F4499+G4499-I4499</f>
        <v/>
      </c>
      <c r="K4502" s="15" t="n"/>
      <c r="L4502" s="15">
        <f>K4499*Setup!$B$6</f>
        <v/>
      </c>
      <c r="M4502" s="15">
        <f>J4499-L4499</f>
        <v/>
      </c>
      <c r="N4502" s="21" t="n"/>
    </row>
    <row r="4503">
      <c r="A4503" s="295" t="n"/>
      <c r="B4503" s="14" t="n"/>
      <c r="C4503" s="15" t="n"/>
      <c r="D4503" s="15" t="n"/>
      <c r="E4503" s="15">
        <f>D4500*Setup!$B$5</f>
        <v/>
      </c>
      <c r="F4503" s="15">
        <f>D4500-E4500</f>
        <v/>
      </c>
      <c r="G4503" s="15" t="n"/>
      <c r="H4503" s="15" t="n"/>
      <c r="I4503" s="15" t="n"/>
      <c r="J4503" s="15">
        <f>C4500+F4500+G4500-I4500</f>
        <v/>
      </c>
      <c r="K4503" s="15" t="n"/>
      <c r="L4503" s="15">
        <f>K4500*Setup!$B$6</f>
        <v/>
      </c>
      <c r="M4503" s="15">
        <f>J4500-L4500</f>
        <v/>
      </c>
      <c r="N4503" s="21" t="n"/>
    </row>
    <row r="4504">
      <c r="A4504" s="295" t="n"/>
      <c r="B4504" s="14" t="n"/>
      <c r="C4504" s="15" t="n"/>
      <c r="D4504" s="15" t="n"/>
      <c r="E4504" s="15">
        <f>D4501*Setup!$B$5</f>
        <v/>
      </c>
      <c r="F4504" s="15">
        <f>D4501-E4501</f>
        <v/>
      </c>
      <c r="G4504" s="15" t="n"/>
      <c r="H4504" s="15" t="n"/>
      <c r="I4504" s="15" t="n"/>
      <c r="J4504" s="15">
        <f>C4501+F4501+G4501-I4501</f>
        <v/>
      </c>
      <c r="K4504" s="15" t="n"/>
      <c r="L4504" s="15">
        <f>K4501*Setup!$B$6</f>
        <v/>
      </c>
      <c r="M4504" s="15">
        <f>J4501-L4501</f>
        <v/>
      </c>
      <c r="N4504" s="21" t="n"/>
    </row>
    <row r="4505">
      <c r="A4505" s="295" t="n"/>
      <c r="B4505" s="14" t="n"/>
      <c r="C4505" s="15" t="n"/>
      <c r="D4505" s="15" t="n"/>
      <c r="E4505" s="15">
        <f>D4502*Setup!$B$5</f>
        <v/>
      </c>
      <c r="F4505" s="15">
        <f>D4502-E4502</f>
        <v/>
      </c>
      <c r="G4505" s="15" t="n"/>
      <c r="H4505" s="15" t="n"/>
      <c r="I4505" s="15" t="n"/>
      <c r="J4505" s="15">
        <f>C4502+F4502+G4502-I4502</f>
        <v/>
      </c>
      <c r="K4505" s="15" t="n"/>
      <c r="L4505" s="15">
        <f>K4502*Setup!$B$6</f>
        <v/>
      </c>
      <c r="M4505" s="15">
        <f>J4502-L4502</f>
        <v/>
      </c>
      <c r="N4505" s="21" t="n"/>
    </row>
    <row r="4506">
      <c r="A4506" s="295" t="n"/>
      <c r="B4506" s="14" t="n"/>
      <c r="C4506" s="15" t="n"/>
      <c r="D4506" s="15" t="n"/>
      <c r="E4506" s="15">
        <f>D4503*Setup!$B$5</f>
        <v/>
      </c>
      <c r="F4506" s="15">
        <f>D4503-E4503</f>
        <v/>
      </c>
      <c r="G4506" s="15" t="n"/>
      <c r="H4506" s="15" t="n"/>
      <c r="I4506" s="15" t="n"/>
      <c r="J4506" s="15">
        <f>C4503+F4503+G4503-I4503</f>
        <v/>
      </c>
      <c r="K4506" s="15" t="n"/>
      <c r="L4506" s="15">
        <f>K4503*Setup!$B$6</f>
        <v/>
      </c>
      <c r="M4506" s="15">
        <f>J4503-L4503</f>
        <v/>
      </c>
      <c r="N4506" s="21" t="n"/>
    </row>
    <row r="4507">
      <c r="A4507" s="295" t="n"/>
      <c r="B4507" s="14" t="n"/>
      <c r="C4507" s="15" t="n"/>
      <c r="D4507" s="15" t="n"/>
      <c r="E4507" s="15">
        <f>D4504*Setup!$B$5</f>
        <v/>
      </c>
      <c r="F4507" s="15">
        <f>D4504-E4504</f>
        <v/>
      </c>
      <c r="G4507" s="15" t="n"/>
      <c r="H4507" s="15" t="n"/>
      <c r="I4507" s="15" t="n"/>
      <c r="J4507" s="15">
        <f>C4504+F4504+G4504-I4504</f>
        <v/>
      </c>
      <c r="K4507" s="15" t="n"/>
      <c r="L4507" s="15">
        <f>K4504*Setup!$B$6</f>
        <v/>
      </c>
      <c r="M4507" s="15">
        <f>J4504-L4504</f>
        <v/>
      </c>
      <c r="N4507" s="21" t="n"/>
    </row>
    <row r="4508">
      <c r="A4508" s="295" t="n"/>
      <c r="B4508" s="14" t="n"/>
      <c r="C4508" s="15" t="n"/>
      <c r="D4508" s="15" t="n"/>
      <c r="E4508" s="15">
        <f>D4505*Setup!$B$5</f>
        <v/>
      </c>
      <c r="F4508" s="15">
        <f>D4505-E4505</f>
        <v/>
      </c>
      <c r="G4508" s="15" t="n"/>
      <c r="H4508" s="15" t="n"/>
      <c r="I4508" s="15" t="n"/>
      <c r="J4508" s="15">
        <f>C4505+F4505+G4505-I4505</f>
        <v/>
      </c>
      <c r="K4508" s="15" t="n"/>
      <c r="L4508" s="15">
        <f>K4505*Setup!$B$6</f>
        <v/>
      </c>
      <c r="M4508" s="15">
        <f>J4505-L4505</f>
        <v/>
      </c>
      <c r="N4508" s="21" t="n"/>
    </row>
    <row r="4509">
      <c r="A4509" s="295" t="n"/>
      <c r="B4509" s="14" t="n"/>
      <c r="C4509" s="15" t="n"/>
      <c r="D4509" s="15" t="n"/>
      <c r="E4509" s="15">
        <f>D4506*Setup!$B$5</f>
        <v/>
      </c>
      <c r="F4509" s="15">
        <f>D4506-E4506</f>
        <v/>
      </c>
      <c r="G4509" s="15" t="n"/>
      <c r="H4509" s="15" t="n"/>
      <c r="I4509" s="15" t="n"/>
      <c r="J4509" s="15">
        <f>C4506+F4506+G4506-I4506</f>
        <v/>
      </c>
      <c r="K4509" s="15" t="n"/>
      <c r="L4509" s="15">
        <f>K4506*Setup!$B$6</f>
        <v/>
      </c>
      <c r="M4509" s="15">
        <f>J4506-L4506</f>
        <v/>
      </c>
      <c r="N4509" s="21" t="n"/>
    </row>
    <row r="4510">
      <c r="A4510" s="295" t="n"/>
      <c r="B4510" s="14" t="n"/>
      <c r="C4510" s="15" t="n"/>
      <c r="D4510" s="15" t="n"/>
      <c r="E4510" s="15">
        <f>D4507*Setup!$B$5</f>
        <v/>
      </c>
      <c r="F4510" s="15">
        <f>D4507-E4507</f>
        <v/>
      </c>
      <c r="G4510" s="15" t="n"/>
      <c r="H4510" s="15" t="n"/>
      <c r="I4510" s="15" t="n"/>
      <c r="J4510" s="15">
        <f>C4507+F4507+G4507-I4507</f>
        <v/>
      </c>
      <c r="K4510" s="15" t="n"/>
      <c r="L4510" s="15">
        <f>K4507*Setup!$B$6</f>
        <v/>
      </c>
      <c r="M4510" s="15">
        <f>J4507-L4507</f>
        <v/>
      </c>
      <c r="N4510" s="21" t="n"/>
    </row>
    <row r="4511">
      <c r="A4511" s="295" t="n"/>
      <c r="B4511" s="14" t="n"/>
      <c r="C4511" s="15" t="n"/>
      <c r="D4511" s="15" t="n"/>
      <c r="E4511" s="15">
        <f>D4508*Setup!$B$5</f>
        <v/>
      </c>
      <c r="F4511" s="15">
        <f>D4508-E4508</f>
        <v/>
      </c>
      <c r="G4511" s="15" t="n"/>
      <c r="H4511" s="15" t="n"/>
      <c r="I4511" s="15" t="n"/>
      <c r="J4511" s="15">
        <f>C4508+F4508+G4508-I4508</f>
        <v/>
      </c>
      <c r="K4511" s="15" t="n"/>
      <c r="L4511" s="15">
        <f>K4508*Setup!$B$6</f>
        <v/>
      </c>
      <c r="M4511" s="15">
        <f>J4508-L4508</f>
        <v/>
      </c>
      <c r="N4511" s="21" t="n"/>
    </row>
    <row r="4512">
      <c r="A4512" s="295" t="n"/>
      <c r="B4512" s="14" t="n"/>
      <c r="C4512" s="15" t="n"/>
      <c r="D4512" s="15" t="n"/>
      <c r="E4512" s="15">
        <f>D4509*Setup!$B$5</f>
        <v/>
      </c>
      <c r="F4512" s="15">
        <f>D4509-E4509</f>
        <v/>
      </c>
      <c r="G4512" s="15" t="n"/>
      <c r="H4512" s="15" t="n"/>
      <c r="I4512" s="15" t="n"/>
      <c r="J4512" s="15">
        <f>C4509+F4509+G4509-I4509</f>
        <v/>
      </c>
      <c r="K4512" s="15" t="n"/>
      <c r="L4512" s="15">
        <f>K4509*Setup!$B$6</f>
        <v/>
      </c>
      <c r="M4512" s="15">
        <f>J4509-L4509</f>
        <v/>
      </c>
      <c r="N4512" s="21" t="n"/>
    </row>
    <row r="4513">
      <c r="A4513" s="295" t="n"/>
      <c r="B4513" s="14" t="n"/>
      <c r="C4513" s="15" t="n"/>
      <c r="D4513" s="15" t="n"/>
      <c r="E4513" s="15">
        <f>D4510*Setup!$B$5</f>
        <v/>
      </c>
      <c r="F4513" s="15">
        <f>D4510-E4510</f>
        <v/>
      </c>
      <c r="G4513" s="15" t="n"/>
      <c r="H4513" s="15" t="n"/>
      <c r="I4513" s="15" t="n"/>
      <c r="J4513" s="15">
        <f>C4510+F4510+G4510-I4510</f>
        <v/>
      </c>
      <c r="K4513" s="15" t="n"/>
      <c r="L4513" s="15">
        <f>K4510*Setup!$B$6</f>
        <v/>
      </c>
      <c r="M4513" s="15">
        <f>J4510-L4510</f>
        <v/>
      </c>
      <c r="N4513" s="21" t="n"/>
    </row>
    <row r="4514">
      <c r="A4514" s="295" t="n"/>
      <c r="B4514" s="14" t="n"/>
      <c r="C4514" s="15" t="n"/>
      <c r="D4514" s="15" t="n"/>
      <c r="E4514" s="15">
        <f>D4511*Setup!$B$5</f>
        <v/>
      </c>
      <c r="F4514" s="15">
        <f>D4511-E4511</f>
        <v/>
      </c>
      <c r="G4514" s="15" t="n"/>
      <c r="H4514" s="15" t="n"/>
      <c r="I4514" s="15" t="n"/>
      <c r="J4514" s="15">
        <f>C4511+F4511+G4511-I4511</f>
        <v/>
      </c>
      <c r="K4514" s="15" t="n"/>
      <c r="L4514" s="15">
        <f>K4511*Setup!$B$6</f>
        <v/>
      </c>
      <c r="M4514" s="15">
        <f>J4511-L4511</f>
        <v/>
      </c>
      <c r="N4514" s="21" t="n"/>
    </row>
    <row r="4515">
      <c r="A4515" s="295" t="n"/>
      <c r="B4515" s="14" t="n"/>
      <c r="C4515" s="15" t="n"/>
      <c r="D4515" s="15" t="n"/>
      <c r="E4515" s="15">
        <f>D4512*Setup!$B$5</f>
        <v/>
      </c>
      <c r="F4515" s="15">
        <f>D4512-E4512</f>
        <v/>
      </c>
      <c r="G4515" s="15" t="n"/>
      <c r="H4515" s="15" t="n"/>
      <c r="I4515" s="15" t="n"/>
      <c r="J4515" s="15">
        <f>C4512+F4512+G4512-I4512</f>
        <v/>
      </c>
      <c r="K4515" s="15" t="n"/>
      <c r="L4515" s="15">
        <f>K4512*Setup!$B$6</f>
        <v/>
      </c>
      <c r="M4515" s="15">
        <f>J4512-L4512</f>
        <v/>
      </c>
      <c r="N4515" s="21" t="n"/>
    </row>
    <row r="4516">
      <c r="A4516" s="295" t="n"/>
      <c r="B4516" s="14" t="n"/>
      <c r="C4516" s="15" t="n"/>
      <c r="D4516" s="15" t="n"/>
      <c r="E4516" s="15">
        <f>D4513*Setup!$B$5</f>
        <v/>
      </c>
      <c r="F4516" s="15">
        <f>D4513-E4513</f>
        <v/>
      </c>
      <c r="G4516" s="15" t="n"/>
      <c r="H4516" s="15" t="n"/>
      <c r="I4516" s="15" t="n"/>
      <c r="J4516" s="15">
        <f>C4513+F4513+G4513-I4513</f>
        <v/>
      </c>
      <c r="K4516" s="15" t="n"/>
      <c r="L4516" s="15">
        <f>K4513*Setup!$B$6</f>
        <v/>
      </c>
      <c r="M4516" s="15">
        <f>J4513-L4513</f>
        <v/>
      </c>
      <c r="N4516" s="21" t="n"/>
    </row>
    <row r="4517">
      <c r="A4517" s="295" t="n"/>
      <c r="B4517" s="14" t="n"/>
      <c r="C4517" s="15" t="n"/>
      <c r="D4517" s="15" t="n"/>
      <c r="E4517" s="15">
        <f>D4514*Setup!$B$5</f>
        <v/>
      </c>
      <c r="F4517" s="15">
        <f>D4514-E4514</f>
        <v/>
      </c>
      <c r="G4517" s="15" t="n"/>
      <c r="H4517" s="15" t="n"/>
      <c r="I4517" s="15" t="n"/>
      <c r="J4517" s="15">
        <f>C4514+F4514+G4514-I4514</f>
        <v/>
      </c>
      <c r="K4517" s="15" t="n"/>
      <c r="L4517" s="15">
        <f>K4514*Setup!$B$6</f>
        <v/>
      </c>
      <c r="M4517" s="15">
        <f>J4514-L4514</f>
        <v/>
      </c>
      <c r="N4517" s="21" t="n"/>
    </row>
    <row r="4518">
      <c r="A4518" s="295" t="n"/>
      <c r="B4518" s="14" t="n"/>
      <c r="C4518" s="15" t="n"/>
      <c r="D4518" s="15" t="n"/>
      <c r="E4518" s="15">
        <f>D4515*Setup!$B$5</f>
        <v/>
      </c>
      <c r="F4518" s="15">
        <f>D4515-E4515</f>
        <v/>
      </c>
      <c r="G4518" s="15" t="n"/>
      <c r="H4518" s="15" t="n"/>
      <c r="I4518" s="15" t="n"/>
      <c r="J4518" s="15">
        <f>C4515+F4515+G4515-I4515</f>
        <v/>
      </c>
      <c r="K4518" s="15" t="n"/>
      <c r="L4518" s="15">
        <f>K4515*Setup!$B$6</f>
        <v/>
      </c>
      <c r="M4518" s="15">
        <f>J4515-L4515</f>
        <v/>
      </c>
      <c r="N4518" s="21" t="n"/>
    </row>
    <row r="4519">
      <c r="A4519" s="295" t="n"/>
      <c r="B4519" s="14" t="n"/>
      <c r="C4519" s="15" t="n"/>
      <c r="D4519" s="15" t="n"/>
      <c r="E4519" s="15">
        <f>D4516*Setup!$B$5</f>
        <v/>
      </c>
      <c r="F4519" s="15">
        <f>D4516-E4516</f>
        <v/>
      </c>
      <c r="G4519" s="15" t="n"/>
      <c r="H4519" s="15" t="n"/>
      <c r="I4519" s="15" t="n"/>
      <c r="J4519" s="15">
        <f>C4516+F4516+G4516-I4516</f>
        <v/>
      </c>
      <c r="K4519" s="15" t="n"/>
      <c r="L4519" s="15">
        <f>K4516*Setup!$B$6</f>
        <v/>
      </c>
      <c r="M4519" s="15">
        <f>J4516-L4516</f>
        <v/>
      </c>
      <c r="N4519" s="21" t="n"/>
    </row>
    <row r="4520">
      <c r="A4520" s="295" t="n"/>
      <c r="B4520" s="14" t="n"/>
      <c r="C4520" s="15" t="n"/>
      <c r="D4520" s="15" t="n"/>
      <c r="E4520" s="15">
        <f>D4517*Setup!$B$5</f>
        <v/>
      </c>
      <c r="F4520" s="15">
        <f>D4517-E4517</f>
        <v/>
      </c>
      <c r="G4520" s="15" t="n"/>
      <c r="H4520" s="15" t="n"/>
      <c r="I4520" s="15" t="n"/>
      <c r="J4520" s="15">
        <f>C4517+F4517+G4517-I4517</f>
        <v/>
      </c>
      <c r="K4520" s="15" t="n"/>
      <c r="L4520" s="15">
        <f>K4517*Setup!$B$6</f>
        <v/>
      </c>
      <c r="M4520" s="15">
        <f>J4517-L4517</f>
        <v/>
      </c>
      <c r="N4520" s="21" t="n"/>
    </row>
    <row r="4521">
      <c r="A4521" s="295" t="n"/>
      <c r="B4521" s="14" t="n"/>
      <c r="C4521" s="15" t="n"/>
      <c r="D4521" s="15" t="n"/>
      <c r="E4521" s="15">
        <f>D4518*Setup!$B$5</f>
        <v/>
      </c>
      <c r="F4521" s="15">
        <f>D4518-E4518</f>
        <v/>
      </c>
      <c r="G4521" s="15" t="n"/>
      <c r="H4521" s="15" t="n"/>
      <c r="I4521" s="15" t="n"/>
      <c r="J4521" s="15">
        <f>C4518+F4518+G4518-I4518</f>
        <v/>
      </c>
      <c r="K4521" s="15" t="n"/>
      <c r="L4521" s="15">
        <f>K4518*Setup!$B$6</f>
        <v/>
      </c>
      <c r="M4521" s="15">
        <f>J4518-L4518</f>
        <v/>
      </c>
      <c r="N4521" s="21" t="n"/>
    </row>
    <row r="4522">
      <c r="A4522" s="295" t="n"/>
      <c r="B4522" s="14" t="n"/>
      <c r="C4522" s="15" t="n"/>
      <c r="D4522" s="15" t="n"/>
      <c r="E4522" s="15">
        <f>D4519*Setup!$B$5</f>
        <v/>
      </c>
      <c r="F4522" s="15">
        <f>D4519-E4519</f>
        <v/>
      </c>
      <c r="G4522" s="15" t="n"/>
      <c r="H4522" s="15" t="n"/>
      <c r="I4522" s="15" t="n"/>
      <c r="J4522" s="15">
        <f>C4519+F4519+G4519-I4519</f>
        <v/>
      </c>
      <c r="K4522" s="15" t="n"/>
      <c r="L4522" s="15">
        <f>K4519*Setup!$B$6</f>
        <v/>
      </c>
      <c r="M4522" s="15">
        <f>J4519-L4519</f>
        <v/>
      </c>
      <c r="N4522" s="21" t="n"/>
    </row>
    <row r="4523">
      <c r="A4523" s="295" t="n"/>
      <c r="B4523" s="14" t="n"/>
      <c r="C4523" s="15" t="n"/>
      <c r="D4523" s="15" t="n"/>
      <c r="E4523" s="15">
        <f>D4520*Setup!$B$5</f>
        <v/>
      </c>
      <c r="F4523" s="15">
        <f>D4520-E4520</f>
        <v/>
      </c>
      <c r="G4523" s="15" t="n"/>
      <c r="H4523" s="15" t="n"/>
      <c r="I4523" s="15" t="n"/>
      <c r="J4523" s="15">
        <f>C4520+F4520+G4520-I4520</f>
        <v/>
      </c>
      <c r="K4523" s="15" t="n"/>
      <c r="L4523" s="15">
        <f>K4520*Setup!$B$6</f>
        <v/>
      </c>
      <c r="M4523" s="15">
        <f>J4520-L4520</f>
        <v/>
      </c>
      <c r="N4523" s="21" t="n"/>
    </row>
    <row r="4524">
      <c r="A4524" s="295" t="n"/>
      <c r="B4524" s="14" t="n"/>
      <c r="C4524" s="15" t="n"/>
      <c r="D4524" s="15" t="n"/>
      <c r="E4524" s="15">
        <f>D4521*Setup!$B$5</f>
        <v/>
      </c>
      <c r="F4524" s="15">
        <f>D4521-E4521</f>
        <v/>
      </c>
      <c r="G4524" s="15" t="n"/>
      <c r="H4524" s="15" t="n"/>
      <c r="I4524" s="15" t="n"/>
      <c r="J4524" s="15">
        <f>C4521+F4521+G4521-I4521</f>
        <v/>
      </c>
      <c r="K4524" s="15" t="n"/>
      <c r="L4524" s="15">
        <f>K4521*Setup!$B$6</f>
        <v/>
      </c>
      <c r="M4524" s="15">
        <f>J4521-L4521</f>
        <v/>
      </c>
      <c r="N4524" s="21" t="n"/>
    </row>
    <row r="4525">
      <c r="A4525" s="295" t="n"/>
      <c r="B4525" s="14" t="n"/>
      <c r="C4525" s="15" t="n"/>
      <c r="D4525" s="15" t="n"/>
      <c r="E4525" s="15">
        <f>D4522*Setup!$B$5</f>
        <v/>
      </c>
      <c r="F4525" s="15">
        <f>D4522-E4522</f>
        <v/>
      </c>
      <c r="G4525" s="15" t="n"/>
      <c r="H4525" s="15" t="n"/>
      <c r="I4525" s="15" t="n"/>
      <c r="J4525" s="15">
        <f>C4522+F4522+G4522-I4522</f>
        <v/>
      </c>
      <c r="K4525" s="15" t="n"/>
      <c r="L4525" s="15">
        <f>K4522*Setup!$B$6</f>
        <v/>
      </c>
      <c r="M4525" s="15">
        <f>J4522-L4522</f>
        <v/>
      </c>
      <c r="N4525" s="21" t="n"/>
    </row>
    <row r="4526">
      <c r="A4526" s="295" t="n"/>
      <c r="B4526" s="14" t="n"/>
      <c r="C4526" s="15" t="n"/>
      <c r="D4526" s="15" t="n"/>
      <c r="E4526" s="15">
        <f>D4523*Setup!$B$5</f>
        <v/>
      </c>
      <c r="F4526" s="15">
        <f>D4523-E4523</f>
        <v/>
      </c>
      <c r="G4526" s="15" t="n"/>
      <c r="H4526" s="15" t="n"/>
      <c r="I4526" s="15" t="n"/>
      <c r="J4526" s="15">
        <f>C4523+F4523+G4523-I4523</f>
        <v/>
      </c>
      <c r="K4526" s="15" t="n"/>
      <c r="L4526" s="15">
        <f>K4523*Setup!$B$6</f>
        <v/>
      </c>
      <c r="M4526" s="15">
        <f>J4523-L4523</f>
        <v/>
      </c>
      <c r="N4526" s="21" t="n"/>
    </row>
    <row r="4527">
      <c r="A4527" s="295" t="n"/>
      <c r="B4527" s="14" t="n"/>
      <c r="C4527" s="15" t="n"/>
      <c r="D4527" s="15" t="n"/>
      <c r="E4527" s="15">
        <f>D4524*Setup!$B$5</f>
        <v/>
      </c>
      <c r="F4527" s="15">
        <f>D4524-E4524</f>
        <v/>
      </c>
      <c r="G4527" s="15" t="n"/>
      <c r="H4527" s="15" t="n"/>
      <c r="I4527" s="15" t="n"/>
      <c r="J4527" s="15">
        <f>C4524+F4524+G4524-I4524</f>
        <v/>
      </c>
      <c r="K4527" s="15" t="n"/>
      <c r="L4527" s="15">
        <f>K4524*Setup!$B$6</f>
        <v/>
      </c>
      <c r="M4527" s="15">
        <f>J4524-L4524</f>
        <v/>
      </c>
      <c r="N4527" s="21" t="n"/>
    </row>
    <row r="4528">
      <c r="A4528" s="295" t="n"/>
      <c r="B4528" s="14" t="n"/>
      <c r="C4528" s="15" t="n"/>
      <c r="D4528" s="15" t="n"/>
      <c r="E4528" s="15">
        <f>D4525*Setup!$B$5</f>
        <v/>
      </c>
      <c r="F4528" s="15">
        <f>D4525-E4525</f>
        <v/>
      </c>
      <c r="G4528" s="15" t="n"/>
      <c r="H4528" s="15" t="n"/>
      <c r="I4528" s="15" t="n"/>
      <c r="J4528" s="15">
        <f>C4525+F4525+G4525-I4525</f>
        <v/>
      </c>
      <c r="K4528" s="15" t="n"/>
      <c r="L4528" s="15">
        <f>K4525*Setup!$B$6</f>
        <v/>
      </c>
      <c r="M4528" s="15">
        <f>J4525-L4525</f>
        <v/>
      </c>
      <c r="N4528" s="21" t="n"/>
    </row>
    <row r="4529">
      <c r="A4529" s="295" t="n"/>
      <c r="B4529" s="14" t="n"/>
      <c r="C4529" s="15" t="n"/>
      <c r="D4529" s="15" t="n"/>
      <c r="E4529" s="15">
        <f>D4526*Setup!$B$5</f>
        <v/>
      </c>
      <c r="F4529" s="15">
        <f>D4526-E4526</f>
        <v/>
      </c>
      <c r="G4529" s="15" t="n"/>
      <c r="H4529" s="15" t="n"/>
      <c r="I4529" s="15" t="n"/>
      <c r="J4529" s="15">
        <f>C4526+F4526+G4526-I4526</f>
        <v/>
      </c>
      <c r="K4529" s="15" t="n"/>
      <c r="L4529" s="15">
        <f>K4526*Setup!$B$6</f>
        <v/>
      </c>
      <c r="M4529" s="15">
        <f>J4526-L4526</f>
        <v/>
      </c>
      <c r="N4529" s="21" t="n"/>
    </row>
    <row r="4530">
      <c r="A4530" s="295" t="n"/>
      <c r="B4530" s="14" t="n"/>
      <c r="C4530" s="15" t="n"/>
      <c r="D4530" s="15" t="n"/>
      <c r="E4530" s="15">
        <f>D4527*Setup!$B$5</f>
        <v/>
      </c>
      <c r="F4530" s="15">
        <f>D4527-E4527</f>
        <v/>
      </c>
      <c r="G4530" s="15" t="n"/>
      <c r="H4530" s="15" t="n"/>
      <c r="I4530" s="15" t="n"/>
      <c r="J4530" s="15">
        <f>C4527+F4527+G4527-I4527</f>
        <v/>
      </c>
      <c r="K4530" s="15" t="n"/>
      <c r="L4530" s="15">
        <f>K4527*Setup!$B$6</f>
        <v/>
      </c>
      <c r="M4530" s="15">
        <f>J4527-L4527</f>
        <v/>
      </c>
      <c r="N4530" s="21" t="n"/>
    </row>
    <row r="4531">
      <c r="A4531" s="295" t="n"/>
      <c r="B4531" s="14" t="n"/>
      <c r="C4531" s="15" t="n"/>
      <c r="D4531" s="15" t="n"/>
      <c r="E4531" s="15">
        <f>D4528*Setup!$B$5</f>
        <v/>
      </c>
      <c r="F4531" s="15">
        <f>D4528-E4528</f>
        <v/>
      </c>
      <c r="G4531" s="15" t="n"/>
      <c r="H4531" s="15" t="n"/>
      <c r="I4531" s="15" t="n"/>
      <c r="J4531" s="15">
        <f>C4528+F4528+G4528-I4528</f>
        <v/>
      </c>
      <c r="K4531" s="15" t="n"/>
      <c r="L4531" s="15">
        <f>K4528*Setup!$B$6</f>
        <v/>
      </c>
      <c r="M4531" s="15">
        <f>J4528-L4528</f>
        <v/>
      </c>
      <c r="N4531" s="21" t="n"/>
    </row>
    <row r="4532">
      <c r="A4532" s="295" t="n"/>
      <c r="B4532" s="14" t="n"/>
      <c r="C4532" s="15" t="n"/>
      <c r="D4532" s="15" t="n"/>
      <c r="E4532" s="15">
        <f>D4529*Setup!$B$5</f>
        <v/>
      </c>
      <c r="F4532" s="15">
        <f>D4529-E4529</f>
        <v/>
      </c>
      <c r="G4532" s="15" t="n"/>
      <c r="H4532" s="15" t="n"/>
      <c r="I4532" s="15" t="n"/>
      <c r="J4532" s="15">
        <f>C4529+F4529+G4529-I4529</f>
        <v/>
      </c>
      <c r="K4532" s="15" t="n"/>
      <c r="L4532" s="15">
        <f>K4529*Setup!$B$6</f>
        <v/>
      </c>
      <c r="M4532" s="15">
        <f>J4529-L4529</f>
        <v/>
      </c>
      <c r="N4532" s="21" t="n"/>
    </row>
    <row r="4533">
      <c r="A4533" s="295" t="n"/>
      <c r="B4533" s="14" t="n"/>
      <c r="C4533" s="15" t="n"/>
      <c r="D4533" s="15" t="n"/>
      <c r="E4533" s="15">
        <f>D4530*Setup!$B$5</f>
        <v/>
      </c>
      <c r="F4533" s="15">
        <f>D4530-E4530</f>
        <v/>
      </c>
      <c r="G4533" s="15" t="n"/>
      <c r="H4533" s="15" t="n"/>
      <c r="I4533" s="15" t="n"/>
      <c r="J4533" s="15">
        <f>C4530+F4530+G4530-I4530</f>
        <v/>
      </c>
      <c r="K4533" s="15" t="n"/>
      <c r="L4533" s="15">
        <f>K4530*Setup!$B$6</f>
        <v/>
      </c>
      <c r="M4533" s="15">
        <f>J4530-L4530</f>
        <v/>
      </c>
      <c r="N4533" s="21" t="n"/>
    </row>
    <row r="4534">
      <c r="A4534" s="295" t="n"/>
      <c r="B4534" s="14" t="n"/>
      <c r="C4534" s="15" t="n"/>
      <c r="D4534" s="15" t="n"/>
      <c r="E4534" s="15">
        <f>D4531*Setup!$B$5</f>
        <v/>
      </c>
      <c r="F4534" s="15">
        <f>D4531-E4531</f>
        <v/>
      </c>
      <c r="G4534" s="15" t="n"/>
      <c r="H4534" s="15" t="n"/>
      <c r="I4534" s="15" t="n"/>
      <c r="J4534" s="15">
        <f>C4531+F4531+G4531-I4531</f>
        <v/>
      </c>
      <c r="K4534" s="15" t="n"/>
      <c r="L4534" s="15">
        <f>K4531*Setup!$B$6</f>
        <v/>
      </c>
      <c r="M4534" s="15">
        <f>J4531-L4531</f>
        <v/>
      </c>
      <c r="N4534" s="21" t="n"/>
    </row>
    <row r="4535">
      <c r="A4535" s="295" t="n"/>
      <c r="B4535" s="14" t="n"/>
      <c r="C4535" s="15" t="n"/>
      <c r="D4535" s="15" t="n"/>
      <c r="E4535" s="15">
        <f>D4532*Setup!$B$5</f>
        <v/>
      </c>
      <c r="F4535" s="15">
        <f>D4532-E4532</f>
        <v/>
      </c>
      <c r="G4535" s="15" t="n"/>
      <c r="H4535" s="15" t="n"/>
      <c r="I4535" s="15" t="n"/>
      <c r="J4535" s="15">
        <f>C4532+F4532+G4532-I4532</f>
        <v/>
      </c>
      <c r="K4535" s="15" t="n"/>
      <c r="L4535" s="15">
        <f>K4532*Setup!$B$6</f>
        <v/>
      </c>
      <c r="M4535" s="15">
        <f>J4532-L4532</f>
        <v/>
      </c>
      <c r="N4535" s="21" t="n"/>
    </row>
    <row r="4536">
      <c r="A4536" s="295" t="n"/>
      <c r="B4536" s="14" t="n"/>
      <c r="C4536" s="15" t="n"/>
      <c r="D4536" s="15" t="n"/>
      <c r="E4536" s="15">
        <f>D4533*Setup!$B$5</f>
        <v/>
      </c>
      <c r="F4536" s="15">
        <f>D4533-E4533</f>
        <v/>
      </c>
      <c r="G4536" s="15" t="n"/>
      <c r="H4536" s="15" t="n"/>
      <c r="I4536" s="15" t="n"/>
      <c r="J4536" s="15">
        <f>C4533+F4533+G4533-I4533</f>
        <v/>
      </c>
      <c r="K4536" s="15" t="n"/>
      <c r="L4536" s="15">
        <f>K4533*Setup!$B$6</f>
        <v/>
      </c>
      <c r="M4536" s="15">
        <f>J4533-L4533</f>
        <v/>
      </c>
      <c r="N4536" s="21" t="n"/>
    </row>
    <row r="4537">
      <c r="A4537" s="295" t="n"/>
      <c r="B4537" s="14" t="n"/>
      <c r="C4537" s="15" t="n"/>
      <c r="D4537" s="15" t="n"/>
      <c r="E4537" s="15">
        <f>D4534*Setup!$B$5</f>
        <v/>
      </c>
      <c r="F4537" s="15">
        <f>D4534-E4534</f>
        <v/>
      </c>
      <c r="G4537" s="15" t="n"/>
      <c r="H4537" s="15" t="n"/>
      <c r="I4537" s="15" t="n"/>
      <c r="J4537" s="15">
        <f>C4534+F4534+G4534-I4534</f>
        <v/>
      </c>
      <c r="K4537" s="15" t="n"/>
      <c r="L4537" s="15">
        <f>K4534*Setup!$B$6</f>
        <v/>
      </c>
      <c r="M4537" s="15">
        <f>J4534-L4534</f>
        <v/>
      </c>
      <c r="N4537" s="21" t="n"/>
    </row>
    <row r="4538">
      <c r="A4538" s="295" t="n"/>
      <c r="B4538" s="14" t="n"/>
      <c r="C4538" s="15" t="n"/>
      <c r="D4538" s="15" t="n"/>
      <c r="E4538" s="15">
        <f>D4535*Setup!$B$5</f>
        <v/>
      </c>
      <c r="F4538" s="15">
        <f>D4535-E4535</f>
        <v/>
      </c>
      <c r="G4538" s="15" t="n"/>
      <c r="H4538" s="15" t="n"/>
      <c r="I4538" s="15" t="n"/>
      <c r="J4538" s="15">
        <f>C4535+F4535+G4535-I4535</f>
        <v/>
      </c>
      <c r="K4538" s="15" t="n"/>
      <c r="L4538" s="15">
        <f>K4535*Setup!$B$6</f>
        <v/>
      </c>
      <c r="M4538" s="15">
        <f>J4535-L4535</f>
        <v/>
      </c>
      <c r="N4538" s="21" t="n"/>
    </row>
    <row r="4539">
      <c r="A4539" s="295" t="n"/>
      <c r="B4539" s="14" t="n"/>
      <c r="C4539" s="15" t="n"/>
      <c r="D4539" s="15" t="n"/>
      <c r="E4539" s="15">
        <f>D4536*Setup!$B$5</f>
        <v/>
      </c>
      <c r="F4539" s="15">
        <f>D4536-E4536</f>
        <v/>
      </c>
      <c r="G4539" s="15" t="n"/>
      <c r="H4539" s="15" t="n"/>
      <c r="I4539" s="15" t="n"/>
      <c r="J4539" s="15">
        <f>C4536+F4536+G4536-I4536</f>
        <v/>
      </c>
      <c r="K4539" s="15" t="n"/>
      <c r="L4539" s="15">
        <f>K4536*Setup!$B$6</f>
        <v/>
      </c>
      <c r="M4539" s="15">
        <f>J4536-L4536</f>
        <v/>
      </c>
      <c r="N4539" s="21" t="n"/>
    </row>
    <row r="4540">
      <c r="A4540" s="295" t="n"/>
      <c r="B4540" s="14" t="n"/>
      <c r="C4540" s="15" t="n"/>
      <c r="D4540" s="15" t="n"/>
      <c r="E4540" s="15">
        <f>D4537*Setup!$B$5</f>
        <v/>
      </c>
      <c r="F4540" s="15">
        <f>D4537-E4537</f>
        <v/>
      </c>
      <c r="G4540" s="15" t="n"/>
      <c r="H4540" s="15" t="n"/>
      <c r="I4540" s="15" t="n"/>
      <c r="J4540" s="15">
        <f>C4537+F4537+G4537-I4537</f>
        <v/>
      </c>
      <c r="K4540" s="15" t="n"/>
      <c r="L4540" s="15">
        <f>K4537*Setup!$B$6</f>
        <v/>
      </c>
      <c r="M4540" s="15">
        <f>J4537-L4537</f>
        <v/>
      </c>
      <c r="N4540" s="21" t="n"/>
    </row>
    <row r="4541">
      <c r="A4541" s="295" t="n"/>
      <c r="B4541" s="14" t="n"/>
      <c r="C4541" s="15" t="n"/>
      <c r="D4541" s="15" t="n"/>
      <c r="E4541" s="15">
        <f>D4538*Setup!$B$5</f>
        <v/>
      </c>
      <c r="F4541" s="15">
        <f>D4538-E4538</f>
        <v/>
      </c>
      <c r="G4541" s="15" t="n"/>
      <c r="H4541" s="15" t="n"/>
      <c r="I4541" s="15" t="n"/>
      <c r="J4541" s="15">
        <f>C4538+F4538+G4538-I4538</f>
        <v/>
      </c>
      <c r="K4541" s="15" t="n"/>
      <c r="L4541" s="15">
        <f>K4538*Setup!$B$6</f>
        <v/>
      </c>
      <c r="M4541" s="15">
        <f>J4538-L4538</f>
        <v/>
      </c>
      <c r="N4541" s="21" t="n"/>
    </row>
    <row r="4542">
      <c r="A4542" s="295" t="n"/>
      <c r="B4542" s="14" t="n"/>
      <c r="C4542" s="15" t="n"/>
      <c r="D4542" s="15" t="n"/>
      <c r="E4542" s="15">
        <f>D4539*Setup!$B$5</f>
        <v/>
      </c>
      <c r="F4542" s="15">
        <f>D4539-E4539</f>
        <v/>
      </c>
      <c r="G4542" s="15" t="n"/>
      <c r="H4542" s="15" t="n"/>
      <c r="I4542" s="15" t="n"/>
      <c r="J4542" s="15">
        <f>C4539+F4539+G4539-I4539</f>
        <v/>
      </c>
      <c r="K4542" s="15" t="n"/>
      <c r="L4542" s="15">
        <f>K4539*Setup!$B$6</f>
        <v/>
      </c>
      <c r="M4542" s="15">
        <f>J4539-L4539</f>
        <v/>
      </c>
      <c r="N4542" s="21" t="n"/>
    </row>
    <row r="4543">
      <c r="A4543" s="295" t="n"/>
      <c r="B4543" s="14" t="n"/>
      <c r="C4543" s="15" t="n"/>
      <c r="D4543" s="15" t="n"/>
      <c r="E4543" s="15">
        <f>D4540*Setup!$B$5</f>
        <v/>
      </c>
      <c r="F4543" s="15">
        <f>D4540-E4540</f>
        <v/>
      </c>
      <c r="G4543" s="15" t="n"/>
      <c r="H4543" s="15" t="n"/>
      <c r="I4543" s="15" t="n"/>
      <c r="J4543" s="15">
        <f>C4540+F4540+G4540-I4540</f>
        <v/>
      </c>
      <c r="K4543" s="15" t="n"/>
      <c r="L4543" s="15">
        <f>K4540*Setup!$B$6</f>
        <v/>
      </c>
      <c r="M4543" s="15">
        <f>J4540-L4540</f>
        <v/>
      </c>
      <c r="N4543" s="21" t="n"/>
    </row>
    <row r="4544">
      <c r="A4544" s="295" t="n"/>
      <c r="B4544" s="14" t="n"/>
      <c r="C4544" s="15" t="n"/>
      <c r="D4544" s="15" t="n"/>
      <c r="E4544" s="15">
        <f>D4541*Setup!$B$5</f>
        <v/>
      </c>
      <c r="F4544" s="15">
        <f>D4541-E4541</f>
        <v/>
      </c>
      <c r="G4544" s="15" t="n"/>
      <c r="H4544" s="15" t="n"/>
      <c r="I4544" s="15" t="n"/>
      <c r="J4544" s="15">
        <f>C4541+F4541+G4541-I4541</f>
        <v/>
      </c>
      <c r="K4544" s="15" t="n"/>
      <c r="L4544" s="15">
        <f>K4541*Setup!$B$6</f>
        <v/>
      </c>
      <c r="M4544" s="15">
        <f>J4541-L4541</f>
        <v/>
      </c>
      <c r="N4544" s="21" t="n"/>
    </row>
    <row r="4545">
      <c r="A4545" s="295" t="n"/>
      <c r="B4545" s="14" t="n"/>
      <c r="C4545" s="15" t="n"/>
      <c r="D4545" s="15" t="n"/>
      <c r="E4545" s="15">
        <f>D4542*Setup!$B$5</f>
        <v/>
      </c>
      <c r="F4545" s="15">
        <f>D4542-E4542</f>
        <v/>
      </c>
      <c r="G4545" s="15" t="n"/>
      <c r="H4545" s="15" t="n"/>
      <c r="I4545" s="15" t="n"/>
      <c r="J4545" s="15">
        <f>C4542+F4542+G4542-I4542</f>
        <v/>
      </c>
      <c r="K4545" s="15" t="n"/>
      <c r="L4545" s="15">
        <f>K4542*Setup!$B$6</f>
        <v/>
      </c>
      <c r="M4545" s="15">
        <f>J4542-L4542</f>
        <v/>
      </c>
      <c r="N4545" s="21" t="n"/>
    </row>
    <row r="4546">
      <c r="A4546" s="295" t="n"/>
      <c r="B4546" s="14" t="n"/>
      <c r="C4546" s="15" t="n"/>
      <c r="D4546" s="15" t="n"/>
      <c r="E4546" s="15">
        <f>D4543*Setup!$B$5</f>
        <v/>
      </c>
      <c r="F4546" s="15">
        <f>D4543-E4543</f>
        <v/>
      </c>
      <c r="G4546" s="15" t="n"/>
      <c r="H4546" s="15" t="n"/>
      <c r="I4546" s="15" t="n"/>
      <c r="J4546" s="15">
        <f>C4543+F4543+G4543-I4543</f>
        <v/>
      </c>
      <c r="K4546" s="15" t="n"/>
      <c r="L4546" s="15">
        <f>K4543*Setup!$B$6</f>
        <v/>
      </c>
      <c r="M4546" s="15">
        <f>J4543-L4543</f>
        <v/>
      </c>
      <c r="N4546" s="21" t="n"/>
    </row>
    <row r="4547">
      <c r="A4547" s="295" t="n"/>
      <c r="B4547" s="14" t="n"/>
      <c r="C4547" s="15" t="n"/>
      <c r="D4547" s="15" t="n"/>
      <c r="E4547" s="15">
        <f>D4544*Setup!$B$5</f>
        <v/>
      </c>
      <c r="F4547" s="15">
        <f>D4544-E4544</f>
        <v/>
      </c>
      <c r="G4547" s="15" t="n"/>
      <c r="H4547" s="15" t="n"/>
      <c r="I4547" s="15" t="n"/>
      <c r="J4547" s="15">
        <f>C4544+F4544+G4544-I4544</f>
        <v/>
      </c>
      <c r="K4547" s="15" t="n"/>
      <c r="L4547" s="15">
        <f>K4544*Setup!$B$6</f>
        <v/>
      </c>
      <c r="M4547" s="15">
        <f>J4544-L4544</f>
        <v/>
      </c>
      <c r="N4547" s="21" t="n"/>
    </row>
    <row r="4548">
      <c r="A4548" s="295" t="n"/>
      <c r="B4548" s="14" t="n"/>
      <c r="C4548" s="15" t="n"/>
      <c r="D4548" s="15" t="n"/>
      <c r="E4548" s="15">
        <f>D4545*Setup!$B$5</f>
        <v/>
      </c>
      <c r="F4548" s="15">
        <f>D4545-E4545</f>
        <v/>
      </c>
      <c r="G4548" s="15" t="n"/>
      <c r="H4548" s="15" t="n"/>
      <c r="I4548" s="15" t="n"/>
      <c r="J4548" s="15">
        <f>C4545+F4545+G4545-I4545</f>
        <v/>
      </c>
      <c r="K4548" s="15" t="n"/>
      <c r="L4548" s="15">
        <f>K4545*Setup!$B$6</f>
        <v/>
      </c>
      <c r="M4548" s="15">
        <f>J4545-L4545</f>
        <v/>
      </c>
      <c r="N4548" s="21" t="n"/>
    </row>
    <row r="4549">
      <c r="A4549" s="295" t="n"/>
      <c r="B4549" s="14" t="n"/>
      <c r="C4549" s="15" t="n"/>
      <c r="D4549" s="15" t="n"/>
      <c r="E4549" s="15">
        <f>D4546*Setup!$B$5</f>
        <v/>
      </c>
      <c r="F4549" s="15">
        <f>D4546-E4546</f>
        <v/>
      </c>
      <c r="G4549" s="15" t="n"/>
      <c r="H4549" s="15" t="n"/>
      <c r="I4549" s="15" t="n"/>
      <c r="J4549" s="15">
        <f>C4546+F4546+G4546-I4546</f>
        <v/>
      </c>
      <c r="K4549" s="15" t="n"/>
      <c r="L4549" s="15">
        <f>K4546*Setup!$B$6</f>
        <v/>
      </c>
      <c r="M4549" s="15">
        <f>J4546-L4546</f>
        <v/>
      </c>
      <c r="N4549" s="21" t="n"/>
    </row>
    <row r="4550">
      <c r="A4550" s="295" t="n"/>
      <c r="B4550" s="14" t="n"/>
      <c r="C4550" s="15" t="n"/>
      <c r="D4550" s="15" t="n"/>
      <c r="E4550" s="15">
        <f>D4547*Setup!$B$5</f>
        <v/>
      </c>
      <c r="F4550" s="15">
        <f>D4547-E4547</f>
        <v/>
      </c>
      <c r="G4550" s="15" t="n"/>
      <c r="H4550" s="15" t="n"/>
      <c r="I4550" s="15" t="n"/>
      <c r="J4550" s="15">
        <f>C4547+F4547+G4547-I4547</f>
        <v/>
      </c>
      <c r="K4550" s="15" t="n"/>
      <c r="L4550" s="15">
        <f>K4547*Setup!$B$6</f>
        <v/>
      </c>
      <c r="M4550" s="15">
        <f>J4547-L4547</f>
        <v/>
      </c>
      <c r="N4550" s="21" t="n"/>
    </row>
    <row r="4551">
      <c r="A4551" s="295" t="n"/>
      <c r="B4551" s="14" t="n"/>
      <c r="C4551" s="15" t="n"/>
      <c r="D4551" s="15" t="n"/>
      <c r="E4551" s="15">
        <f>D4548*Setup!$B$5</f>
        <v/>
      </c>
      <c r="F4551" s="15">
        <f>D4548-E4548</f>
        <v/>
      </c>
      <c r="G4551" s="15" t="n"/>
      <c r="H4551" s="15" t="n"/>
      <c r="I4551" s="15" t="n"/>
      <c r="J4551" s="15">
        <f>C4548+F4548+G4548-I4548</f>
        <v/>
      </c>
      <c r="K4551" s="15" t="n"/>
      <c r="L4551" s="15">
        <f>K4548*Setup!$B$6</f>
        <v/>
      </c>
      <c r="M4551" s="15">
        <f>J4548-L4548</f>
        <v/>
      </c>
      <c r="N4551" s="21" t="n"/>
    </row>
    <row r="4552">
      <c r="A4552" s="295" t="n"/>
      <c r="B4552" s="14" t="n"/>
      <c r="C4552" s="15" t="n"/>
      <c r="D4552" s="15" t="n"/>
      <c r="E4552" s="15">
        <f>D4549*Setup!$B$5</f>
        <v/>
      </c>
      <c r="F4552" s="15">
        <f>D4549-E4549</f>
        <v/>
      </c>
      <c r="G4552" s="15" t="n"/>
      <c r="H4552" s="15" t="n"/>
      <c r="I4552" s="15" t="n"/>
      <c r="J4552" s="15">
        <f>C4549+F4549+G4549-I4549</f>
        <v/>
      </c>
      <c r="K4552" s="15" t="n"/>
      <c r="L4552" s="15">
        <f>K4549*Setup!$B$6</f>
        <v/>
      </c>
      <c r="M4552" s="15">
        <f>J4549-L4549</f>
        <v/>
      </c>
      <c r="N4552" s="21" t="n"/>
    </row>
    <row r="4553">
      <c r="A4553" s="295" t="n"/>
      <c r="B4553" s="14" t="n"/>
      <c r="C4553" s="15" t="n"/>
      <c r="D4553" s="15" t="n"/>
      <c r="E4553" s="15">
        <f>D4550*Setup!$B$5</f>
        <v/>
      </c>
      <c r="F4553" s="15">
        <f>D4550-E4550</f>
        <v/>
      </c>
      <c r="G4553" s="15" t="n"/>
      <c r="H4553" s="15" t="n"/>
      <c r="I4553" s="15" t="n"/>
      <c r="J4553" s="15">
        <f>C4550+F4550+G4550-I4550</f>
        <v/>
      </c>
      <c r="K4553" s="15" t="n"/>
      <c r="L4553" s="15">
        <f>K4550*Setup!$B$6</f>
        <v/>
      </c>
      <c r="M4553" s="15">
        <f>J4550-L4550</f>
        <v/>
      </c>
      <c r="N4553" s="21" t="n"/>
    </row>
    <row r="4554">
      <c r="A4554" s="295" t="n"/>
      <c r="B4554" s="14" t="n"/>
      <c r="C4554" s="15" t="n"/>
      <c r="D4554" s="15" t="n"/>
      <c r="E4554" s="15">
        <f>D4551*Setup!$B$5</f>
        <v/>
      </c>
      <c r="F4554" s="15">
        <f>D4551-E4551</f>
        <v/>
      </c>
      <c r="G4554" s="15" t="n"/>
      <c r="H4554" s="15" t="n"/>
      <c r="I4554" s="15" t="n"/>
      <c r="J4554" s="15">
        <f>C4551+F4551+G4551-I4551</f>
        <v/>
      </c>
      <c r="K4554" s="15" t="n"/>
      <c r="L4554" s="15">
        <f>K4551*Setup!$B$6</f>
        <v/>
      </c>
      <c r="M4554" s="15">
        <f>J4551-L4551</f>
        <v/>
      </c>
      <c r="N4554" s="21" t="n"/>
    </row>
    <row r="4555">
      <c r="A4555" s="295" t="n"/>
      <c r="B4555" s="14" t="n"/>
      <c r="C4555" s="15" t="n"/>
      <c r="D4555" s="15" t="n"/>
      <c r="E4555" s="15">
        <f>D4552*Setup!$B$5</f>
        <v/>
      </c>
      <c r="F4555" s="15">
        <f>D4552-E4552</f>
        <v/>
      </c>
      <c r="G4555" s="15" t="n"/>
      <c r="H4555" s="15" t="n"/>
      <c r="I4555" s="15" t="n"/>
      <c r="J4555" s="15">
        <f>C4552+F4552+G4552-I4552</f>
        <v/>
      </c>
      <c r="K4555" s="15" t="n"/>
      <c r="L4555" s="15">
        <f>K4552*Setup!$B$6</f>
        <v/>
      </c>
      <c r="M4555" s="15">
        <f>J4552-L4552</f>
        <v/>
      </c>
      <c r="N4555" s="21" t="n"/>
    </row>
    <row r="4556">
      <c r="A4556" s="295" t="n"/>
      <c r="B4556" s="14" t="n"/>
      <c r="C4556" s="15" t="n"/>
      <c r="D4556" s="15" t="n"/>
      <c r="E4556" s="15">
        <f>D4553*Setup!$B$5</f>
        <v/>
      </c>
      <c r="F4556" s="15">
        <f>D4553-E4553</f>
        <v/>
      </c>
      <c r="G4556" s="15" t="n"/>
      <c r="H4556" s="15" t="n"/>
      <c r="I4556" s="15" t="n"/>
      <c r="J4556" s="15">
        <f>C4553+F4553+G4553-I4553</f>
        <v/>
      </c>
      <c r="K4556" s="15" t="n"/>
      <c r="L4556" s="15">
        <f>K4553*Setup!$B$6</f>
        <v/>
      </c>
      <c r="M4556" s="15">
        <f>J4553-L4553</f>
        <v/>
      </c>
      <c r="N4556" s="21" t="n"/>
    </row>
    <row r="4557">
      <c r="A4557" s="295" t="n"/>
      <c r="B4557" s="14" t="n"/>
      <c r="C4557" s="15" t="n"/>
      <c r="D4557" s="15" t="n"/>
      <c r="E4557" s="15">
        <f>D4554*Setup!$B$5</f>
        <v/>
      </c>
      <c r="F4557" s="15">
        <f>D4554-E4554</f>
        <v/>
      </c>
      <c r="G4557" s="15" t="n"/>
      <c r="H4557" s="15" t="n"/>
      <c r="I4557" s="15" t="n"/>
      <c r="J4557" s="15">
        <f>C4554+F4554+G4554-I4554</f>
        <v/>
      </c>
      <c r="K4557" s="15" t="n"/>
      <c r="L4557" s="15">
        <f>K4554*Setup!$B$6</f>
        <v/>
      </c>
      <c r="M4557" s="15">
        <f>J4554-L4554</f>
        <v/>
      </c>
      <c r="N4557" s="21" t="n"/>
    </row>
    <row r="4558">
      <c r="A4558" s="295" t="n"/>
      <c r="B4558" s="14" t="n"/>
      <c r="C4558" s="15" t="n"/>
      <c r="D4558" s="15" t="n"/>
      <c r="E4558" s="15">
        <f>D4555*Setup!$B$5</f>
        <v/>
      </c>
      <c r="F4558" s="15">
        <f>D4555-E4555</f>
        <v/>
      </c>
      <c r="G4558" s="15" t="n"/>
      <c r="H4558" s="15" t="n"/>
      <c r="I4558" s="15" t="n"/>
      <c r="J4558" s="15">
        <f>C4555+F4555+G4555-I4555</f>
        <v/>
      </c>
      <c r="K4558" s="15" t="n"/>
      <c r="L4558" s="15">
        <f>K4555*Setup!$B$6</f>
        <v/>
      </c>
      <c r="M4558" s="15">
        <f>J4555-L4555</f>
        <v/>
      </c>
      <c r="N4558" s="21" t="n"/>
    </row>
    <row r="4559">
      <c r="A4559" s="295" t="n"/>
      <c r="B4559" s="14" t="n"/>
      <c r="C4559" s="15" t="n"/>
      <c r="D4559" s="15" t="n"/>
      <c r="E4559" s="15">
        <f>D4556*Setup!$B$5</f>
        <v/>
      </c>
      <c r="F4559" s="15">
        <f>D4556-E4556</f>
        <v/>
      </c>
      <c r="G4559" s="15" t="n"/>
      <c r="H4559" s="15" t="n"/>
      <c r="I4559" s="15" t="n"/>
      <c r="J4559" s="15">
        <f>C4556+F4556+G4556-I4556</f>
        <v/>
      </c>
      <c r="K4559" s="15" t="n"/>
      <c r="L4559" s="15">
        <f>K4556*Setup!$B$6</f>
        <v/>
      </c>
      <c r="M4559" s="15">
        <f>J4556-L4556</f>
        <v/>
      </c>
      <c r="N4559" s="21" t="n"/>
    </row>
    <row r="4560">
      <c r="A4560" s="295" t="n"/>
      <c r="B4560" s="14" t="n"/>
      <c r="C4560" s="15" t="n"/>
      <c r="D4560" s="15" t="n"/>
      <c r="E4560" s="15">
        <f>D4557*Setup!$B$5</f>
        <v/>
      </c>
      <c r="F4560" s="15">
        <f>D4557-E4557</f>
        <v/>
      </c>
      <c r="G4560" s="15" t="n"/>
      <c r="H4560" s="15" t="n"/>
      <c r="I4560" s="15" t="n"/>
      <c r="J4560" s="15">
        <f>C4557+F4557+G4557-I4557</f>
        <v/>
      </c>
      <c r="K4560" s="15" t="n"/>
      <c r="L4560" s="15">
        <f>K4557*Setup!$B$6</f>
        <v/>
      </c>
      <c r="M4560" s="15">
        <f>J4557-L4557</f>
        <v/>
      </c>
      <c r="N4560" s="21" t="n"/>
    </row>
    <row r="4561">
      <c r="A4561" s="295" t="n"/>
      <c r="B4561" s="14" t="n"/>
      <c r="C4561" s="15" t="n"/>
      <c r="D4561" s="15" t="n"/>
      <c r="E4561" s="15">
        <f>D4558*Setup!$B$5</f>
        <v/>
      </c>
      <c r="F4561" s="15">
        <f>D4558-E4558</f>
        <v/>
      </c>
      <c r="G4561" s="15" t="n"/>
      <c r="H4561" s="15" t="n"/>
      <c r="I4561" s="15" t="n"/>
      <c r="J4561" s="15">
        <f>C4558+F4558+G4558-I4558</f>
        <v/>
      </c>
      <c r="K4561" s="15" t="n"/>
      <c r="L4561" s="15">
        <f>K4558*Setup!$B$6</f>
        <v/>
      </c>
      <c r="M4561" s="15">
        <f>J4558-L4558</f>
        <v/>
      </c>
      <c r="N4561" s="21" t="n"/>
    </row>
    <row r="4562">
      <c r="A4562" s="295" t="n"/>
      <c r="B4562" s="14" t="n"/>
      <c r="C4562" s="15" t="n"/>
      <c r="D4562" s="15" t="n"/>
      <c r="E4562" s="15">
        <f>D4559*Setup!$B$5</f>
        <v/>
      </c>
      <c r="F4562" s="15">
        <f>D4559-E4559</f>
        <v/>
      </c>
      <c r="G4562" s="15" t="n"/>
      <c r="H4562" s="15" t="n"/>
      <c r="I4562" s="15" t="n"/>
      <c r="J4562" s="15">
        <f>C4559+F4559+G4559-I4559</f>
        <v/>
      </c>
      <c r="K4562" s="15" t="n"/>
      <c r="L4562" s="15">
        <f>K4559*Setup!$B$6</f>
        <v/>
      </c>
      <c r="M4562" s="15">
        <f>J4559-L4559</f>
        <v/>
      </c>
      <c r="N4562" s="21" t="n"/>
    </row>
    <row r="4563">
      <c r="A4563" s="295" t="n"/>
      <c r="B4563" s="14" t="n"/>
      <c r="C4563" s="15" t="n"/>
      <c r="D4563" s="15" t="n"/>
      <c r="E4563" s="15">
        <f>D4560*Setup!$B$5</f>
        <v/>
      </c>
      <c r="F4563" s="15">
        <f>D4560-E4560</f>
        <v/>
      </c>
      <c r="G4563" s="15" t="n"/>
      <c r="H4563" s="15" t="n"/>
      <c r="I4563" s="15" t="n"/>
      <c r="J4563" s="15">
        <f>C4560+F4560+G4560-I4560</f>
        <v/>
      </c>
      <c r="K4563" s="15" t="n"/>
      <c r="L4563" s="15">
        <f>K4560*Setup!$B$6</f>
        <v/>
      </c>
      <c r="M4563" s="15">
        <f>J4560-L4560</f>
        <v/>
      </c>
      <c r="N4563" s="21" t="n"/>
    </row>
    <row r="4564">
      <c r="A4564" s="295" t="n"/>
      <c r="B4564" s="14" t="n"/>
      <c r="C4564" s="15" t="n"/>
      <c r="D4564" s="15" t="n"/>
      <c r="E4564" s="15">
        <f>D4561*Setup!$B$5</f>
        <v/>
      </c>
      <c r="F4564" s="15">
        <f>D4561-E4561</f>
        <v/>
      </c>
      <c r="G4564" s="15" t="n"/>
      <c r="H4564" s="15" t="n"/>
      <c r="I4564" s="15" t="n"/>
      <c r="J4564" s="15">
        <f>C4561+F4561+G4561-I4561</f>
        <v/>
      </c>
      <c r="K4564" s="15" t="n"/>
      <c r="L4564" s="15">
        <f>K4561*Setup!$B$6</f>
        <v/>
      </c>
      <c r="M4564" s="15">
        <f>J4561-L4561</f>
        <v/>
      </c>
      <c r="N4564" s="21" t="n"/>
    </row>
    <row r="4565">
      <c r="A4565" s="295" t="n"/>
      <c r="B4565" s="14" t="n"/>
      <c r="C4565" s="15" t="n"/>
      <c r="D4565" s="15" t="n"/>
      <c r="E4565" s="15">
        <f>D4562*Setup!$B$5</f>
        <v/>
      </c>
      <c r="F4565" s="15">
        <f>D4562-E4562</f>
        <v/>
      </c>
      <c r="G4565" s="15" t="n"/>
      <c r="H4565" s="15" t="n"/>
      <c r="I4565" s="15" t="n"/>
      <c r="J4565" s="15">
        <f>C4562+F4562+G4562-I4562</f>
        <v/>
      </c>
      <c r="K4565" s="15" t="n"/>
      <c r="L4565" s="15">
        <f>K4562*Setup!$B$6</f>
        <v/>
      </c>
      <c r="M4565" s="15">
        <f>J4562-L4562</f>
        <v/>
      </c>
      <c r="N4565" s="21" t="n"/>
    </row>
    <row r="4566">
      <c r="A4566" s="295" t="n"/>
      <c r="B4566" s="14" t="n"/>
      <c r="C4566" s="15" t="n"/>
      <c r="D4566" s="15" t="n"/>
      <c r="E4566" s="15">
        <f>D4563*Setup!$B$5</f>
        <v/>
      </c>
      <c r="F4566" s="15">
        <f>D4563-E4563</f>
        <v/>
      </c>
      <c r="G4566" s="15" t="n"/>
      <c r="H4566" s="15" t="n"/>
      <c r="I4566" s="15" t="n"/>
      <c r="J4566" s="15">
        <f>C4563+F4563+G4563-I4563</f>
        <v/>
      </c>
      <c r="K4566" s="15" t="n"/>
      <c r="L4566" s="15">
        <f>K4563*Setup!$B$6</f>
        <v/>
      </c>
      <c r="M4566" s="15">
        <f>J4563-L4563</f>
        <v/>
      </c>
      <c r="N4566" s="21" t="n"/>
    </row>
    <row r="4567">
      <c r="A4567" s="295" t="n"/>
      <c r="B4567" s="14" t="n"/>
      <c r="C4567" s="15" t="n"/>
      <c r="D4567" s="15" t="n"/>
      <c r="E4567" s="15">
        <f>D4564*Setup!$B$5</f>
        <v/>
      </c>
      <c r="F4567" s="15">
        <f>D4564-E4564</f>
        <v/>
      </c>
      <c r="G4567" s="15" t="n"/>
      <c r="H4567" s="15" t="n"/>
      <c r="I4567" s="15" t="n"/>
      <c r="J4567" s="15">
        <f>C4564+F4564+G4564-I4564</f>
        <v/>
      </c>
      <c r="K4567" s="15" t="n"/>
      <c r="L4567" s="15">
        <f>K4564*Setup!$B$6</f>
        <v/>
      </c>
      <c r="M4567" s="15">
        <f>J4564-L4564</f>
        <v/>
      </c>
      <c r="N4567" s="21" t="n"/>
    </row>
    <row r="4568">
      <c r="A4568" s="295" t="n"/>
      <c r="B4568" s="14" t="n"/>
      <c r="C4568" s="15" t="n"/>
      <c r="D4568" s="15" t="n"/>
      <c r="E4568" s="15">
        <f>D4565*Setup!$B$5</f>
        <v/>
      </c>
      <c r="F4568" s="15">
        <f>D4565-E4565</f>
        <v/>
      </c>
      <c r="G4568" s="15" t="n"/>
      <c r="H4568" s="15" t="n"/>
      <c r="I4568" s="15" t="n"/>
      <c r="J4568" s="15">
        <f>C4565+F4565+G4565-I4565</f>
        <v/>
      </c>
      <c r="K4568" s="15" t="n"/>
      <c r="L4568" s="15">
        <f>K4565*Setup!$B$6</f>
        <v/>
      </c>
      <c r="M4568" s="15">
        <f>J4565-L4565</f>
        <v/>
      </c>
      <c r="N4568" s="21" t="n"/>
    </row>
    <row r="4569">
      <c r="A4569" s="295" t="n"/>
      <c r="B4569" s="14" t="n"/>
      <c r="C4569" s="15" t="n"/>
      <c r="D4569" s="15" t="n"/>
      <c r="E4569" s="15">
        <f>D4566*Setup!$B$5</f>
        <v/>
      </c>
      <c r="F4569" s="15">
        <f>D4566-E4566</f>
        <v/>
      </c>
      <c r="G4569" s="15" t="n"/>
      <c r="H4569" s="15" t="n"/>
      <c r="I4569" s="15" t="n"/>
      <c r="J4569" s="15">
        <f>C4566+F4566+G4566-I4566</f>
        <v/>
      </c>
      <c r="K4569" s="15" t="n"/>
      <c r="L4569" s="15">
        <f>K4566*Setup!$B$6</f>
        <v/>
      </c>
      <c r="M4569" s="15">
        <f>J4566-L4566</f>
        <v/>
      </c>
      <c r="N4569" s="21" t="n"/>
    </row>
    <row r="4570">
      <c r="A4570" s="295" t="n"/>
      <c r="B4570" s="14" t="n"/>
      <c r="C4570" s="15" t="n"/>
      <c r="D4570" s="15" t="n"/>
      <c r="E4570" s="15">
        <f>D4567*Setup!$B$5</f>
        <v/>
      </c>
      <c r="F4570" s="15">
        <f>D4567-E4567</f>
        <v/>
      </c>
      <c r="G4570" s="15" t="n"/>
      <c r="H4570" s="15" t="n"/>
      <c r="I4570" s="15" t="n"/>
      <c r="J4570" s="15">
        <f>C4567+F4567+G4567-I4567</f>
        <v/>
      </c>
      <c r="K4570" s="15" t="n"/>
      <c r="L4570" s="15">
        <f>K4567*Setup!$B$6</f>
        <v/>
      </c>
      <c r="M4570" s="15">
        <f>J4567-L4567</f>
        <v/>
      </c>
      <c r="N4570" s="21" t="n"/>
    </row>
    <row r="4571">
      <c r="A4571" s="295" t="n"/>
      <c r="B4571" s="14" t="n"/>
      <c r="C4571" s="15" t="n"/>
      <c r="D4571" s="15" t="n"/>
      <c r="E4571" s="15">
        <f>D4568*Setup!$B$5</f>
        <v/>
      </c>
      <c r="F4571" s="15">
        <f>D4568-E4568</f>
        <v/>
      </c>
      <c r="G4571" s="15" t="n"/>
      <c r="H4571" s="15" t="n"/>
      <c r="I4571" s="15" t="n"/>
      <c r="J4571" s="15">
        <f>C4568+F4568+G4568-I4568</f>
        <v/>
      </c>
      <c r="K4571" s="15" t="n"/>
      <c r="L4571" s="15">
        <f>K4568*Setup!$B$6</f>
        <v/>
      </c>
      <c r="M4571" s="15">
        <f>J4568-L4568</f>
        <v/>
      </c>
      <c r="N4571" s="21" t="n"/>
    </row>
    <row r="4572">
      <c r="A4572" s="295" t="n"/>
      <c r="B4572" s="14" t="n"/>
      <c r="C4572" s="15" t="n"/>
      <c r="D4572" s="15" t="n"/>
      <c r="E4572" s="15">
        <f>D4569*Setup!$B$5</f>
        <v/>
      </c>
      <c r="F4572" s="15">
        <f>D4569-E4569</f>
        <v/>
      </c>
      <c r="G4572" s="15" t="n"/>
      <c r="H4572" s="15" t="n"/>
      <c r="I4572" s="15" t="n"/>
      <c r="J4572" s="15">
        <f>C4569+F4569+G4569-I4569</f>
        <v/>
      </c>
      <c r="K4572" s="15" t="n"/>
      <c r="L4572" s="15">
        <f>K4569*Setup!$B$6</f>
        <v/>
      </c>
      <c r="M4572" s="15">
        <f>J4569-L4569</f>
        <v/>
      </c>
      <c r="N4572" s="21" t="n"/>
    </row>
    <row r="4573">
      <c r="A4573" s="295" t="n"/>
      <c r="B4573" s="14" t="n"/>
      <c r="C4573" s="15" t="n"/>
      <c r="D4573" s="15" t="n"/>
      <c r="E4573" s="15">
        <f>D4570*Setup!$B$5</f>
        <v/>
      </c>
      <c r="F4573" s="15">
        <f>D4570-E4570</f>
        <v/>
      </c>
      <c r="G4573" s="15" t="n"/>
      <c r="H4573" s="15" t="n"/>
      <c r="I4573" s="15" t="n"/>
      <c r="J4573" s="15">
        <f>C4570+F4570+G4570-I4570</f>
        <v/>
      </c>
      <c r="K4573" s="15" t="n"/>
      <c r="L4573" s="15">
        <f>K4570*Setup!$B$6</f>
        <v/>
      </c>
      <c r="M4573" s="15">
        <f>J4570-L4570</f>
        <v/>
      </c>
      <c r="N4573" s="21" t="n"/>
    </row>
    <row r="4574">
      <c r="A4574" s="295" t="n"/>
      <c r="B4574" s="14" t="n"/>
      <c r="C4574" s="15" t="n"/>
      <c r="D4574" s="15" t="n"/>
      <c r="E4574" s="15">
        <f>D4571*Setup!$B$5</f>
        <v/>
      </c>
      <c r="F4574" s="15">
        <f>D4571-E4571</f>
        <v/>
      </c>
      <c r="G4574" s="15" t="n"/>
      <c r="H4574" s="15" t="n"/>
      <c r="I4574" s="15" t="n"/>
      <c r="J4574" s="15">
        <f>C4571+F4571+G4571-I4571</f>
        <v/>
      </c>
      <c r="K4574" s="15" t="n"/>
      <c r="L4574" s="15">
        <f>K4571*Setup!$B$6</f>
        <v/>
      </c>
      <c r="M4574" s="15">
        <f>J4571-L4571</f>
        <v/>
      </c>
      <c r="N4574" s="21" t="n"/>
    </row>
    <row r="4575">
      <c r="A4575" s="295" t="n"/>
      <c r="B4575" s="14" t="n"/>
      <c r="C4575" s="15" t="n"/>
      <c r="D4575" s="15" t="n"/>
      <c r="E4575" s="15">
        <f>D4572*Setup!$B$5</f>
        <v/>
      </c>
      <c r="F4575" s="15">
        <f>D4572-E4572</f>
        <v/>
      </c>
      <c r="G4575" s="15" t="n"/>
      <c r="H4575" s="15" t="n"/>
      <c r="I4575" s="15" t="n"/>
      <c r="J4575" s="15">
        <f>C4572+F4572+G4572-I4572</f>
        <v/>
      </c>
      <c r="K4575" s="15" t="n"/>
      <c r="L4575" s="15">
        <f>K4572*Setup!$B$6</f>
        <v/>
      </c>
      <c r="M4575" s="15">
        <f>J4572-L4572</f>
        <v/>
      </c>
      <c r="N4575" s="21" t="n"/>
    </row>
    <row r="4576">
      <c r="A4576" s="295" t="n"/>
      <c r="B4576" s="14" t="n"/>
      <c r="C4576" s="15" t="n"/>
      <c r="D4576" s="15" t="n"/>
      <c r="E4576" s="15">
        <f>D4573*Setup!$B$5</f>
        <v/>
      </c>
      <c r="F4576" s="15">
        <f>D4573-E4573</f>
        <v/>
      </c>
      <c r="G4576" s="15" t="n"/>
      <c r="H4576" s="15" t="n"/>
      <c r="I4576" s="15" t="n"/>
      <c r="J4576" s="15">
        <f>C4573+F4573+G4573-I4573</f>
        <v/>
      </c>
      <c r="K4576" s="15" t="n"/>
      <c r="L4576" s="15">
        <f>K4573*Setup!$B$6</f>
        <v/>
      </c>
      <c r="M4576" s="15">
        <f>J4573-L4573</f>
        <v/>
      </c>
      <c r="N4576" s="21" t="n"/>
    </row>
    <row r="4577">
      <c r="A4577" s="295" t="n"/>
      <c r="B4577" s="14" t="n"/>
      <c r="C4577" s="15" t="n"/>
      <c r="D4577" s="15" t="n"/>
      <c r="E4577" s="15">
        <f>D4574*Setup!$B$5</f>
        <v/>
      </c>
      <c r="F4577" s="15">
        <f>D4574-E4574</f>
        <v/>
      </c>
      <c r="G4577" s="15" t="n"/>
      <c r="H4577" s="15" t="n"/>
      <c r="I4577" s="15" t="n"/>
      <c r="J4577" s="15">
        <f>C4574+F4574+G4574-I4574</f>
        <v/>
      </c>
      <c r="K4577" s="15" t="n"/>
      <c r="L4577" s="15">
        <f>K4574*Setup!$B$6</f>
        <v/>
      </c>
      <c r="M4577" s="15">
        <f>J4574-L4574</f>
        <v/>
      </c>
      <c r="N4577" s="21" t="n"/>
    </row>
    <row r="4578">
      <c r="A4578" s="295" t="n"/>
      <c r="B4578" s="14" t="n"/>
      <c r="C4578" s="15" t="n"/>
      <c r="D4578" s="15" t="n"/>
      <c r="E4578" s="15">
        <f>D4575*Setup!$B$5</f>
        <v/>
      </c>
      <c r="F4578" s="15">
        <f>D4575-E4575</f>
        <v/>
      </c>
      <c r="G4578" s="15" t="n"/>
      <c r="H4578" s="15" t="n"/>
      <c r="I4578" s="15" t="n"/>
      <c r="J4578" s="15">
        <f>C4575+F4575+G4575-I4575</f>
        <v/>
      </c>
      <c r="K4578" s="15" t="n"/>
      <c r="L4578" s="15">
        <f>K4575*Setup!$B$6</f>
        <v/>
      </c>
      <c r="M4578" s="15">
        <f>J4575-L4575</f>
        <v/>
      </c>
      <c r="N4578" s="21" t="n"/>
    </row>
    <row r="4579">
      <c r="A4579" s="295" t="n"/>
      <c r="B4579" s="14" t="n"/>
      <c r="C4579" s="15" t="n"/>
      <c r="D4579" s="15" t="n"/>
      <c r="E4579" s="15">
        <f>D4576*Setup!$B$5</f>
        <v/>
      </c>
      <c r="F4579" s="15">
        <f>D4576-E4576</f>
        <v/>
      </c>
      <c r="G4579" s="15" t="n"/>
      <c r="H4579" s="15" t="n"/>
      <c r="I4579" s="15" t="n"/>
      <c r="J4579" s="15">
        <f>C4576+F4576+G4576-I4576</f>
        <v/>
      </c>
      <c r="K4579" s="15" t="n"/>
      <c r="L4579" s="15">
        <f>K4576*Setup!$B$6</f>
        <v/>
      </c>
      <c r="M4579" s="15">
        <f>J4576-L4576</f>
        <v/>
      </c>
      <c r="N4579" s="21" t="n"/>
    </row>
    <row r="4580">
      <c r="A4580" s="295" t="n"/>
      <c r="B4580" s="14" t="n"/>
      <c r="C4580" s="15" t="n"/>
      <c r="D4580" s="15" t="n"/>
      <c r="E4580" s="15">
        <f>D4577*Setup!$B$5</f>
        <v/>
      </c>
      <c r="F4580" s="15">
        <f>D4577-E4577</f>
        <v/>
      </c>
      <c r="G4580" s="15" t="n"/>
      <c r="H4580" s="15" t="n"/>
      <c r="I4580" s="15" t="n"/>
      <c r="J4580" s="15">
        <f>C4577+F4577+G4577-I4577</f>
        <v/>
      </c>
      <c r="K4580" s="15" t="n"/>
      <c r="L4580" s="15">
        <f>K4577*Setup!$B$6</f>
        <v/>
      </c>
      <c r="M4580" s="15">
        <f>J4577-L4577</f>
        <v/>
      </c>
      <c r="N4580" s="21" t="n"/>
    </row>
    <row r="4581">
      <c r="A4581" s="295" t="n"/>
      <c r="B4581" s="14" t="n"/>
      <c r="C4581" s="15" t="n"/>
      <c r="D4581" s="15" t="n"/>
      <c r="E4581" s="15">
        <f>D4578*Setup!$B$5</f>
        <v/>
      </c>
      <c r="F4581" s="15">
        <f>D4578-E4578</f>
        <v/>
      </c>
      <c r="G4581" s="15" t="n"/>
      <c r="H4581" s="15" t="n"/>
      <c r="I4581" s="15" t="n"/>
      <c r="J4581" s="15">
        <f>C4578+F4578+G4578-I4578</f>
        <v/>
      </c>
      <c r="K4581" s="15" t="n"/>
      <c r="L4581" s="15">
        <f>K4578*Setup!$B$6</f>
        <v/>
      </c>
      <c r="M4581" s="15">
        <f>J4578-L4578</f>
        <v/>
      </c>
      <c r="N4581" s="21" t="n"/>
    </row>
    <row r="4582">
      <c r="A4582" s="295" t="n"/>
      <c r="B4582" s="14" t="n"/>
      <c r="C4582" s="15" t="n"/>
      <c r="D4582" s="15" t="n"/>
      <c r="E4582" s="15">
        <f>D4579*Setup!$B$5</f>
        <v/>
      </c>
      <c r="F4582" s="15">
        <f>D4579-E4579</f>
        <v/>
      </c>
      <c r="G4582" s="15" t="n"/>
      <c r="H4582" s="15" t="n"/>
      <c r="I4582" s="15" t="n"/>
      <c r="J4582" s="15">
        <f>C4579+F4579+G4579-I4579</f>
        <v/>
      </c>
      <c r="K4582" s="15" t="n"/>
      <c r="L4582" s="15">
        <f>K4579*Setup!$B$6</f>
        <v/>
      </c>
      <c r="M4582" s="15">
        <f>J4579-L4579</f>
        <v/>
      </c>
      <c r="N4582" s="21" t="n"/>
    </row>
    <row r="4583">
      <c r="A4583" s="295" t="n"/>
      <c r="B4583" s="14" t="n"/>
      <c r="C4583" s="15" t="n"/>
      <c r="D4583" s="15" t="n"/>
      <c r="E4583" s="15">
        <f>D4580*Setup!$B$5</f>
        <v/>
      </c>
      <c r="F4583" s="15">
        <f>D4580-E4580</f>
        <v/>
      </c>
      <c r="G4583" s="15" t="n"/>
      <c r="H4583" s="15" t="n"/>
      <c r="I4583" s="15" t="n"/>
      <c r="J4583" s="15">
        <f>C4580+F4580+G4580-I4580</f>
        <v/>
      </c>
      <c r="K4583" s="15" t="n"/>
      <c r="L4583" s="15">
        <f>K4580*Setup!$B$6</f>
        <v/>
      </c>
      <c r="M4583" s="15">
        <f>J4580-L4580</f>
        <v/>
      </c>
      <c r="N4583" s="21" t="n"/>
    </row>
    <row r="4584">
      <c r="A4584" s="295" t="n"/>
      <c r="B4584" s="14" t="n"/>
      <c r="C4584" s="15" t="n"/>
      <c r="D4584" s="15" t="n"/>
      <c r="E4584" s="15">
        <f>D4581*Setup!$B$5</f>
        <v/>
      </c>
      <c r="F4584" s="15">
        <f>D4581-E4581</f>
        <v/>
      </c>
      <c r="G4584" s="15" t="n"/>
      <c r="H4584" s="15" t="n"/>
      <c r="I4584" s="15" t="n"/>
      <c r="J4584" s="15">
        <f>C4581+F4581+G4581-I4581</f>
        <v/>
      </c>
      <c r="K4584" s="15" t="n"/>
      <c r="L4584" s="15">
        <f>K4581*Setup!$B$6</f>
        <v/>
      </c>
      <c r="M4584" s="15">
        <f>J4581-L4581</f>
        <v/>
      </c>
      <c r="N4584" s="21" t="n"/>
    </row>
    <row r="4585">
      <c r="A4585" s="295" t="n"/>
      <c r="B4585" s="14" t="n"/>
      <c r="C4585" s="15" t="n"/>
      <c r="D4585" s="15" t="n"/>
      <c r="E4585" s="15">
        <f>D4582*Setup!$B$5</f>
        <v/>
      </c>
      <c r="F4585" s="15">
        <f>D4582-E4582</f>
        <v/>
      </c>
      <c r="G4585" s="15" t="n"/>
      <c r="H4585" s="15" t="n"/>
      <c r="I4585" s="15" t="n"/>
      <c r="J4585" s="15">
        <f>C4582+F4582+G4582-I4582</f>
        <v/>
      </c>
      <c r="K4585" s="15" t="n"/>
      <c r="L4585" s="15">
        <f>K4582*Setup!$B$6</f>
        <v/>
      </c>
      <c r="M4585" s="15">
        <f>J4582-L4582</f>
        <v/>
      </c>
      <c r="N4585" s="21" t="n"/>
    </row>
    <row r="4586">
      <c r="A4586" s="295" t="n"/>
      <c r="B4586" s="14" t="n"/>
      <c r="C4586" s="15" t="n"/>
      <c r="D4586" s="15" t="n"/>
      <c r="E4586" s="15">
        <f>D4583*Setup!$B$5</f>
        <v/>
      </c>
      <c r="F4586" s="15">
        <f>D4583-E4583</f>
        <v/>
      </c>
      <c r="G4586" s="15" t="n"/>
      <c r="H4586" s="15" t="n"/>
      <c r="I4586" s="15" t="n"/>
      <c r="J4586" s="15">
        <f>C4583+F4583+G4583-I4583</f>
        <v/>
      </c>
      <c r="K4586" s="15" t="n"/>
      <c r="L4586" s="15">
        <f>K4583*Setup!$B$6</f>
        <v/>
      </c>
      <c r="M4586" s="15">
        <f>J4583-L4583</f>
        <v/>
      </c>
      <c r="N4586" s="21" t="n"/>
    </row>
    <row r="4587">
      <c r="A4587" s="295" t="n"/>
      <c r="B4587" s="14" t="n"/>
      <c r="C4587" s="15" t="n"/>
      <c r="D4587" s="15" t="n"/>
      <c r="E4587" s="15">
        <f>D4584*Setup!$B$5</f>
        <v/>
      </c>
      <c r="F4587" s="15">
        <f>D4584-E4584</f>
        <v/>
      </c>
      <c r="G4587" s="15" t="n"/>
      <c r="H4587" s="15" t="n"/>
      <c r="I4587" s="15" t="n"/>
      <c r="J4587" s="15">
        <f>C4584+F4584+G4584-I4584</f>
        <v/>
      </c>
      <c r="K4587" s="15" t="n"/>
      <c r="L4587" s="15">
        <f>K4584*Setup!$B$6</f>
        <v/>
      </c>
      <c r="M4587" s="15">
        <f>J4584-L4584</f>
        <v/>
      </c>
      <c r="N4587" s="21" t="n"/>
    </row>
    <row r="4588">
      <c r="A4588" s="295" t="n"/>
      <c r="B4588" s="14" t="n"/>
      <c r="C4588" s="15" t="n"/>
      <c r="D4588" s="15" t="n"/>
      <c r="E4588" s="15">
        <f>D4585*Setup!$B$5</f>
        <v/>
      </c>
      <c r="F4588" s="15">
        <f>D4585-E4585</f>
        <v/>
      </c>
      <c r="G4588" s="15" t="n"/>
      <c r="H4588" s="15" t="n"/>
      <c r="I4588" s="15" t="n"/>
      <c r="J4588" s="15">
        <f>C4585+F4585+G4585-I4585</f>
        <v/>
      </c>
      <c r="K4588" s="15" t="n"/>
      <c r="L4588" s="15">
        <f>K4585*Setup!$B$6</f>
        <v/>
      </c>
      <c r="M4588" s="15">
        <f>J4585-L4585</f>
        <v/>
      </c>
      <c r="N4588" s="21" t="n"/>
    </row>
    <row r="4589">
      <c r="A4589" s="295" t="n"/>
      <c r="B4589" s="14" t="n"/>
      <c r="C4589" s="15" t="n"/>
      <c r="D4589" s="15" t="n"/>
      <c r="E4589" s="15">
        <f>D4586*Setup!$B$5</f>
        <v/>
      </c>
      <c r="F4589" s="15">
        <f>D4586-E4586</f>
        <v/>
      </c>
      <c r="G4589" s="15" t="n"/>
      <c r="H4589" s="15" t="n"/>
      <c r="I4589" s="15" t="n"/>
      <c r="J4589" s="15">
        <f>C4586+F4586+G4586-I4586</f>
        <v/>
      </c>
      <c r="K4589" s="15" t="n"/>
      <c r="L4589" s="15">
        <f>K4586*Setup!$B$6</f>
        <v/>
      </c>
      <c r="M4589" s="15">
        <f>J4586-L4586</f>
        <v/>
      </c>
      <c r="N4589" s="21" t="n"/>
    </row>
    <row r="4590">
      <c r="A4590" s="295" t="n"/>
      <c r="B4590" s="14" t="n"/>
      <c r="C4590" s="15" t="n"/>
      <c r="D4590" s="15" t="n"/>
      <c r="E4590" s="15">
        <f>D4587*Setup!$B$5</f>
        <v/>
      </c>
      <c r="F4590" s="15">
        <f>D4587-E4587</f>
        <v/>
      </c>
      <c r="G4590" s="15" t="n"/>
      <c r="H4590" s="15" t="n"/>
      <c r="I4590" s="15" t="n"/>
      <c r="J4590" s="15">
        <f>C4587+F4587+G4587-I4587</f>
        <v/>
      </c>
      <c r="K4590" s="15" t="n"/>
      <c r="L4590" s="15">
        <f>K4587*Setup!$B$6</f>
        <v/>
      </c>
      <c r="M4590" s="15">
        <f>J4587-L4587</f>
        <v/>
      </c>
      <c r="N4590" s="21" t="n"/>
    </row>
    <row r="4591">
      <c r="A4591" s="295" t="n"/>
      <c r="B4591" s="14" t="n"/>
      <c r="C4591" s="15" t="n"/>
      <c r="D4591" s="15" t="n"/>
      <c r="E4591" s="15">
        <f>D4588*Setup!$B$5</f>
        <v/>
      </c>
      <c r="F4591" s="15">
        <f>D4588-E4588</f>
        <v/>
      </c>
      <c r="G4591" s="15" t="n"/>
      <c r="H4591" s="15" t="n"/>
      <c r="I4591" s="15" t="n"/>
      <c r="J4591" s="15">
        <f>C4588+F4588+G4588-I4588</f>
        <v/>
      </c>
      <c r="K4591" s="15" t="n"/>
      <c r="L4591" s="15">
        <f>K4588*Setup!$B$6</f>
        <v/>
      </c>
      <c r="M4591" s="15">
        <f>J4588-L4588</f>
        <v/>
      </c>
      <c r="N4591" s="21" t="n"/>
    </row>
    <row r="4592">
      <c r="A4592" s="295" t="n"/>
      <c r="B4592" s="14" t="n"/>
      <c r="C4592" s="15" t="n"/>
      <c r="D4592" s="15" t="n"/>
      <c r="E4592" s="15">
        <f>D4589*Setup!$B$5</f>
        <v/>
      </c>
      <c r="F4592" s="15">
        <f>D4589-E4589</f>
        <v/>
      </c>
      <c r="G4592" s="15" t="n"/>
      <c r="H4592" s="15" t="n"/>
      <c r="I4592" s="15" t="n"/>
      <c r="J4592" s="15">
        <f>C4589+F4589+G4589-I4589</f>
        <v/>
      </c>
      <c r="K4592" s="15" t="n"/>
      <c r="L4592" s="15">
        <f>K4589*Setup!$B$6</f>
        <v/>
      </c>
      <c r="M4592" s="15">
        <f>J4589-L4589</f>
        <v/>
      </c>
      <c r="N4592" s="21" t="n"/>
    </row>
    <row r="4593">
      <c r="A4593" s="295" t="n"/>
      <c r="B4593" s="14" t="n"/>
      <c r="C4593" s="15" t="n"/>
      <c r="D4593" s="15" t="n"/>
      <c r="E4593" s="15">
        <f>D4590*Setup!$B$5</f>
        <v/>
      </c>
      <c r="F4593" s="15">
        <f>D4590-E4590</f>
        <v/>
      </c>
      <c r="G4593" s="15" t="n"/>
      <c r="H4593" s="15" t="n"/>
      <c r="I4593" s="15" t="n"/>
      <c r="J4593" s="15">
        <f>C4590+F4590+G4590-I4590</f>
        <v/>
      </c>
      <c r="K4593" s="15" t="n"/>
      <c r="L4593" s="15">
        <f>K4590*Setup!$B$6</f>
        <v/>
      </c>
      <c r="M4593" s="15">
        <f>J4590-L4590</f>
        <v/>
      </c>
      <c r="N4593" s="21" t="n"/>
    </row>
    <row r="4594">
      <c r="A4594" s="295" t="n"/>
      <c r="B4594" s="14" t="n"/>
      <c r="C4594" s="15" t="n"/>
      <c r="D4594" s="15" t="n"/>
      <c r="E4594" s="15">
        <f>D4591*Setup!$B$5</f>
        <v/>
      </c>
      <c r="F4594" s="15">
        <f>D4591-E4591</f>
        <v/>
      </c>
      <c r="G4594" s="15" t="n"/>
      <c r="H4594" s="15" t="n"/>
      <c r="I4594" s="15" t="n"/>
      <c r="J4594" s="15">
        <f>C4591+F4591+G4591-I4591</f>
        <v/>
      </c>
      <c r="K4594" s="15" t="n"/>
      <c r="L4594" s="15">
        <f>K4591*Setup!$B$6</f>
        <v/>
      </c>
      <c r="M4594" s="15">
        <f>J4591-L4591</f>
        <v/>
      </c>
      <c r="N4594" s="21" t="n"/>
    </row>
    <row r="4595">
      <c r="A4595" s="295" t="n"/>
      <c r="B4595" s="14" t="n"/>
      <c r="C4595" s="15" t="n"/>
      <c r="D4595" s="15" t="n"/>
      <c r="E4595" s="15">
        <f>D4592*Setup!$B$5</f>
        <v/>
      </c>
      <c r="F4595" s="15">
        <f>D4592-E4592</f>
        <v/>
      </c>
      <c r="G4595" s="15" t="n"/>
      <c r="H4595" s="15" t="n"/>
      <c r="I4595" s="15" t="n"/>
      <c r="J4595" s="15">
        <f>C4592+F4592+G4592-I4592</f>
        <v/>
      </c>
      <c r="K4595" s="15" t="n"/>
      <c r="L4595" s="15">
        <f>K4592*Setup!$B$6</f>
        <v/>
      </c>
      <c r="M4595" s="15">
        <f>J4592-L4592</f>
        <v/>
      </c>
      <c r="N4595" s="21" t="n"/>
    </row>
    <row r="4596">
      <c r="A4596" s="295" t="n"/>
      <c r="B4596" s="14" t="n"/>
      <c r="C4596" s="15" t="n"/>
      <c r="D4596" s="15" t="n"/>
      <c r="E4596" s="15">
        <f>D4593*Setup!$B$5</f>
        <v/>
      </c>
      <c r="F4596" s="15">
        <f>D4593-E4593</f>
        <v/>
      </c>
      <c r="G4596" s="15" t="n"/>
      <c r="H4596" s="15" t="n"/>
      <c r="I4596" s="15" t="n"/>
      <c r="J4596" s="15">
        <f>C4593+F4593+G4593-I4593</f>
        <v/>
      </c>
      <c r="K4596" s="15" t="n"/>
      <c r="L4596" s="15">
        <f>K4593*Setup!$B$6</f>
        <v/>
      </c>
      <c r="M4596" s="15">
        <f>J4593-L4593</f>
        <v/>
      </c>
      <c r="N4596" s="21" t="n"/>
    </row>
    <row r="4597">
      <c r="A4597" s="295" t="n"/>
      <c r="B4597" s="14" t="n"/>
      <c r="C4597" s="15" t="n"/>
      <c r="D4597" s="15" t="n"/>
      <c r="E4597" s="15">
        <f>D4594*Setup!$B$5</f>
        <v/>
      </c>
      <c r="F4597" s="15">
        <f>D4594-E4594</f>
        <v/>
      </c>
      <c r="G4597" s="15" t="n"/>
      <c r="H4597" s="15" t="n"/>
      <c r="I4597" s="15" t="n"/>
      <c r="J4597" s="15">
        <f>C4594+F4594+G4594-I4594</f>
        <v/>
      </c>
      <c r="K4597" s="15" t="n"/>
      <c r="L4597" s="15">
        <f>K4594*Setup!$B$6</f>
        <v/>
      </c>
      <c r="M4597" s="15">
        <f>J4594-L4594</f>
        <v/>
      </c>
      <c r="N4597" s="21" t="n"/>
    </row>
    <row r="4598">
      <c r="A4598" s="295" t="n"/>
      <c r="B4598" s="14" t="n"/>
      <c r="C4598" s="15" t="n"/>
      <c r="D4598" s="15" t="n"/>
      <c r="E4598" s="15">
        <f>D4595*Setup!$B$5</f>
        <v/>
      </c>
      <c r="F4598" s="15">
        <f>D4595-E4595</f>
        <v/>
      </c>
      <c r="G4598" s="15" t="n"/>
      <c r="H4598" s="15" t="n"/>
      <c r="I4598" s="15" t="n"/>
      <c r="J4598" s="15">
        <f>C4595+F4595+G4595-I4595</f>
        <v/>
      </c>
      <c r="K4598" s="15" t="n"/>
      <c r="L4598" s="15">
        <f>K4595*Setup!$B$6</f>
        <v/>
      </c>
      <c r="M4598" s="15">
        <f>J4595-L4595</f>
        <v/>
      </c>
      <c r="N4598" s="21" t="n"/>
    </row>
    <row r="4599">
      <c r="A4599" s="295" t="n"/>
      <c r="B4599" s="14" t="n"/>
      <c r="C4599" s="15" t="n"/>
      <c r="D4599" s="15" t="n"/>
      <c r="E4599" s="15">
        <f>D4596*Setup!$B$5</f>
        <v/>
      </c>
      <c r="F4599" s="15">
        <f>D4596-E4596</f>
        <v/>
      </c>
      <c r="G4599" s="15" t="n"/>
      <c r="H4599" s="15" t="n"/>
      <c r="I4599" s="15" t="n"/>
      <c r="J4599" s="15">
        <f>C4596+F4596+G4596-I4596</f>
        <v/>
      </c>
      <c r="K4599" s="15" t="n"/>
      <c r="L4599" s="15">
        <f>K4596*Setup!$B$6</f>
        <v/>
      </c>
      <c r="M4599" s="15">
        <f>J4596-L4596</f>
        <v/>
      </c>
      <c r="N4599" s="21" t="n"/>
    </row>
    <row r="4600">
      <c r="A4600" s="295" t="n"/>
      <c r="B4600" s="14" t="n"/>
      <c r="C4600" s="15" t="n"/>
      <c r="D4600" s="15" t="n"/>
      <c r="E4600" s="15">
        <f>D4597*Setup!$B$5</f>
        <v/>
      </c>
      <c r="F4600" s="15">
        <f>D4597-E4597</f>
        <v/>
      </c>
      <c r="G4600" s="15" t="n"/>
      <c r="H4600" s="15" t="n"/>
      <c r="I4600" s="15" t="n"/>
      <c r="J4600" s="15">
        <f>C4597+F4597+G4597-I4597</f>
        <v/>
      </c>
      <c r="K4600" s="15" t="n"/>
      <c r="L4600" s="15">
        <f>K4597*Setup!$B$6</f>
        <v/>
      </c>
      <c r="M4600" s="15">
        <f>J4597-L4597</f>
        <v/>
      </c>
      <c r="N4600" s="21" t="n"/>
    </row>
    <row r="4601">
      <c r="A4601" s="295" t="n"/>
      <c r="B4601" s="14" t="n"/>
      <c r="C4601" s="15" t="n"/>
      <c r="D4601" s="15" t="n"/>
      <c r="E4601" s="15">
        <f>D4598*Setup!$B$5</f>
        <v/>
      </c>
      <c r="F4601" s="15">
        <f>D4598-E4598</f>
        <v/>
      </c>
      <c r="G4601" s="15" t="n"/>
      <c r="H4601" s="15" t="n"/>
      <c r="I4601" s="15" t="n"/>
      <c r="J4601" s="15">
        <f>C4598+F4598+G4598-I4598</f>
        <v/>
      </c>
      <c r="K4601" s="15" t="n"/>
      <c r="L4601" s="15">
        <f>K4598*Setup!$B$6</f>
        <v/>
      </c>
      <c r="M4601" s="15">
        <f>J4598-L4598</f>
        <v/>
      </c>
      <c r="N4601" s="21" t="n"/>
    </row>
    <row r="4602">
      <c r="A4602" s="295" t="n"/>
      <c r="B4602" s="14" t="n"/>
      <c r="C4602" s="15" t="n"/>
      <c r="D4602" s="15" t="n"/>
      <c r="E4602" s="15">
        <f>D4599*Setup!$B$5</f>
        <v/>
      </c>
      <c r="F4602" s="15">
        <f>D4599-E4599</f>
        <v/>
      </c>
      <c r="G4602" s="15" t="n"/>
      <c r="H4602" s="15" t="n"/>
      <c r="I4602" s="15" t="n"/>
      <c r="J4602" s="15">
        <f>C4599+F4599+G4599-I4599</f>
        <v/>
      </c>
      <c r="K4602" s="15" t="n"/>
      <c r="L4602" s="15">
        <f>K4599*Setup!$B$6</f>
        <v/>
      </c>
      <c r="M4602" s="15">
        <f>J4599-L4599</f>
        <v/>
      </c>
      <c r="N4602" s="21" t="n"/>
    </row>
    <row r="4603">
      <c r="A4603" s="295" t="n"/>
      <c r="B4603" s="14" t="n"/>
      <c r="C4603" s="15" t="n"/>
      <c r="D4603" s="15" t="n"/>
      <c r="E4603" s="15">
        <f>D4600*Setup!$B$5</f>
        <v/>
      </c>
      <c r="F4603" s="15">
        <f>D4600-E4600</f>
        <v/>
      </c>
      <c r="G4603" s="15" t="n"/>
      <c r="H4603" s="15" t="n"/>
      <c r="I4603" s="15" t="n"/>
      <c r="J4603" s="15">
        <f>C4600+F4600+G4600-I4600</f>
        <v/>
      </c>
      <c r="K4603" s="15" t="n"/>
      <c r="L4603" s="15">
        <f>K4600*Setup!$B$6</f>
        <v/>
      </c>
      <c r="M4603" s="15">
        <f>J4600-L4600</f>
        <v/>
      </c>
      <c r="N4603" s="21" t="n"/>
    </row>
    <row r="4604">
      <c r="A4604" s="295" t="n"/>
      <c r="B4604" s="14" t="n"/>
      <c r="C4604" s="15" t="n"/>
      <c r="D4604" s="15" t="n"/>
      <c r="E4604" s="15">
        <f>D4601*Setup!$B$5</f>
        <v/>
      </c>
      <c r="F4604" s="15">
        <f>D4601-E4601</f>
        <v/>
      </c>
      <c r="G4604" s="15" t="n"/>
      <c r="H4604" s="15" t="n"/>
      <c r="I4604" s="15" t="n"/>
      <c r="J4604" s="15">
        <f>C4601+F4601+G4601-I4601</f>
        <v/>
      </c>
      <c r="K4604" s="15" t="n"/>
      <c r="L4604" s="15">
        <f>K4601*Setup!$B$6</f>
        <v/>
      </c>
      <c r="M4604" s="15">
        <f>J4601-L4601</f>
        <v/>
      </c>
      <c r="N4604" s="21" t="n"/>
    </row>
    <row r="4605">
      <c r="A4605" s="295" t="n"/>
      <c r="B4605" s="14" t="n"/>
      <c r="C4605" s="15" t="n"/>
      <c r="D4605" s="15" t="n"/>
      <c r="E4605" s="15">
        <f>D4602*Setup!$B$5</f>
        <v/>
      </c>
      <c r="F4605" s="15">
        <f>D4602-E4602</f>
        <v/>
      </c>
      <c r="G4605" s="15" t="n"/>
      <c r="H4605" s="15" t="n"/>
      <c r="I4605" s="15" t="n"/>
      <c r="J4605" s="15">
        <f>C4602+F4602+G4602-I4602</f>
        <v/>
      </c>
      <c r="K4605" s="15" t="n"/>
      <c r="L4605" s="15">
        <f>K4602*Setup!$B$6</f>
        <v/>
      </c>
      <c r="M4605" s="15">
        <f>J4602-L4602</f>
        <v/>
      </c>
      <c r="N4605" s="21" t="n"/>
    </row>
    <row r="4606">
      <c r="A4606" s="295" t="n"/>
      <c r="B4606" s="14" t="n"/>
      <c r="C4606" s="15" t="n"/>
      <c r="D4606" s="15" t="n"/>
      <c r="E4606" s="15">
        <f>D4603*Setup!$B$5</f>
        <v/>
      </c>
      <c r="F4606" s="15">
        <f>D4603-E4603</f>
        <v/>
      </c>
      <c r="G4606" s="15" t="n"/>
      <c r="H4606" s="15" t="n"/>
      <c r="I4606" s="15" t="n"/>
      <c r="J4606" s="15">
        <f>C4603+F4603+G4603-I4603</f>
        <v/>
      </c>
      <c r="K4606" s="15" t="n"/>
      <c r="L4606" s="15">
        <f>K4603*Setup!$B$6</f>
        <v/>
      </c>
      <c r="M4606" s="15">
        <f>J4603-L4603</f>
        <v/>
      </c>
      <c r="N4606" s="21" t="n"/>
    </row>
    <row r="4607">
      <c r="A4607" s="295" t="n"/>
      <c r="B4607" s="14" t="n"/>
      <c r="C4607" s="15" t="n"/>
      <c r="D4607" s="15" t="n"/>
      <c r="E4607" s="15">
        <f>D4604*Setup!$B$5</f>
        <v/>
      </c>
      <c r="F4607" s="15">
        <f>D4604-E4604</f>
        <v/>
      </c>
      <c r="G4607" s="15" t="n"/>
      <c r="H4607" s="15" t="n"/>
      <c r="I4607" s="15" t="n"/>
      <c r="J4607" s="15">
        <f>C4604+F4604+G4604-I4604</f>
        <v/>
      </c>
      <c r="K4607" s="15" t="n"/>
      <c r="L4607" s="15">
        <f>K4604*Setup!$B$6</f>
        <v/>
      </c>
      <c r="M4607" s="15">
        <f>J4604-L4604</f>
        <v/>
      </c>
      <c r="N4607" s="21" t="n"/>
    </row>
    <row r="4608">
      <c r="A4608" s="295" t="n"/>
      <c r="B4608" s="14" t="n"/>
      <c r="C4608" s="15" t="n"/>
      <c r="D4608" s="15" t="n"/>
      <c r="E4608" s="15">
        <f>D4605*Setup!$B$5</f>
        <v/>
      </c>
      <c r="F4608" s="15">
        <f>D4605-E4605</f>
        <v/>
      </c>
      <c r="G4608" s="15" t="n"/>
      <c r="H4608" s="15" t="n"/>
      <c r="I4608" s="15" t="n"/>
      <c r="J4608" s="15">
        <f>C4605+F4605+G4605-I4605</f>
        <v/>
      </c>
      <c r="K4608" s="15" t="n"/>
      <c r="L4608" s="15">
        <f>K4605*Setup!$B$6</f>
        <v/>
      </c>
      <c r="M4608" s="15">
        <f>J4605-L4605</f>
        <v/>
      </c>
      <c r="N4608" s="21" t="n"/>
    </row>
    <row r="4609">
      <c r="A4609" s="295" t="n"/>
      <c r="B4609" s="14" t="n"/>
      <c r="C4609" s="15" t="n"/>
      <c r="D4609" s="15" t="n"/>
      <c r="E4609" s="15">
        <f>D4606*Setup!$B$5</f>
        <v/>
      </c>
      <c r="F4609" s="15">
        <f>D4606-E4606</f>
        <v/>
      </c>
      <c r="G4609" s="15" t="n"/>
      <c r="H4609" s="15" t="n"/>
      <c r="I4609" s="15" t="n"/>
      <c r="J4609" s="15">
        <f>C4606+F4606+G4606-I4606</f>
        <v/>
      </c>
      <c r="K4609" s="15" t="n"/>
      <c r="L4609" s="15">
        <f>K4606*Setup!$B$6</f>
        <v/>
      </c>
      <c r="M4609" s="15">
        <f>J4606-L4606</f>
        <v/>
      </c>
      <c r="N4609" s="21" t="n"/>
    </row>
    <row r="4610">
      <c r="A4610" s="295" t="n"/>
      <c r="B4610" s="14" t="n"/>
      <c r="C4610" s="15" t="n"/>
      <c r="D4610" s="15" t="n"/>
      <c r="E4610" s="15">
        <f>D4607*Setup!$B$5</f>
        <v/>
      </c>
      <c r="F4610" s="15">
        <f>D4607-E4607</f>
        <v/>
      </c>
      <c r="G4610" s="15" t="n"/>
      <c r="H4610" s="15" t="n"/>
      <c r="I4610" s="15" t="n"/>
      <c r="J4610" s="15">
        <f>C4607+F4607+G4607-I4607</f>
        <v/>
      </c>
      <c r="K4610" s="15" t="n"/>
      <c r="L4610" s="15">
        <f>K4607*Setup!$B$6</f>
        <v/>
      </c>
      <c r="M4610" s="15">
        <f>J4607-L4607</f>
        <v/>
      </c>
      <c r="N4610" s="21" t="n"/>
    </row>
    <row r="4611">
      <c r="A4611" s="295" t="n"/>
      <c r="B4611" s="14" t="n"/>
      <c r="C4611" s="15" t="n"/>
      <c r="D4611" s="15" t="n"/>
      <c r="E4611" s="15">
        <f>D4608*Setup!$B$5</f>
        <v/>
      </c>
      <c r="F4611" s="15">
        <f>D4608-E4608</f>
        <v/>
      </c>
      <c r="G4611" s="15" t="n"/>
      <c r="H4611" s="15" t="n"/>
      <c r="I4611" s="15" t="n"/>
      <c r="J4611" s="15">
        <f>C4608+F4608+G4608-I4608</f>
        <v/>
      </c>
      <c r="K4611" s="15" t="n"/>
      <c r="L4611" s="15">
        <f>K4608*Setup!$B$6</f>
        <v/>
      </c>
      <c r="M4611" s="15">
        <f>J4608-L4608</f>
        <v/>
      </c>
      <c r="N4611" s="21" t="n"/>
    </row>
    <row r="4612">
      <c r="A4612" s="295" t="n"/>
      <c r="B4612" s="14" t="n"/>
      <c r="C4612" s="15" t="n"/>
      <c r="D4612" s="15" t="n"/>
      <c r="E4612" s="15">
        <f>D4609*Setup!$B$5</f>
        <v/>
      </c>
      <c r="F4612" s="15">
        <f>D4609-E4609</f>
        <v/>
      </c>
      <c r="G4612" s="15" t="n"/>
      <c r="H4612" s="15" t="n"/>
      <c r="I4612" s="15" t="n"/>
      <c r="J4612" s="15">
        <f>C4609+F4609+G4609-I4609</f>
        <v/>
      </c>
      <c r="K4612" s="15" t="n"/>
      <c r="L4612" s="15">
        <f>K4609*Setup!$B$6</f>
        <v/>
      </c>
      <c r="M4612" s="15">
        <f>J4609-L4609</f>
        <v/>
      </c>
      <c r="N4612" s="21" t="n"/>
    </row>
    <row r="4613">
      <c r="A4613" s="295" t="n"/>
      <c r="B4613" s="14" t="n"/>
      <c r="C4613" s="15" t="n"/>
      <c r="D4613" s="15" t="n"/>
      <c r="E4613" s="15">
        <f>D4610*Setup!$B$5</f>
        <v/>
      </c>
      <c r="F4613" s="15">
        <f>D4610-E4610</f>
        <v/>
      </c>
      <c r="G4613" s="15" t="n"/>
      <c r="H4613" s="15" t="n"/>
      <c r="I4613" s="15" t="n"/>
      <c r="J4613" s="15">
        <f>C4610+F4610+G4610-I4610</f>
        <v/>
      </c>
      <c r="K4613" s="15" t="n"/>
      <c r="L4613" s="15">
        <f>K4610*Setup!$B$6</f>
        <v/>
      </c>
      <c r="M4613" s="15">
        <f>J4610-L4610</f>
        <v/>
      </c>
      <c r="N4613" s="21" t="n"/>
    </row>
    <row r="4614">
      <c r="A4614" s="295" t="n"/>
      <c r="B4614" s="14" t="n"/>
      <c r="C4614" s="15" t="n"/>
      <c r="D4614" s="15" t="n"/>
      <c r="E4614" s="15">
        <f>D4611*Setup!$B$5</f>
        <v/>
      </c>
      <c r="F4614" s="15">
        <f>D4611-E4611</f>
        <v/>
      </c>
      <c r="G4614" s="15" t="n"/>
      <c r="H4614" s="15" t="n"/>
      <c r="I4614" s="15" t="n"/>
      <c r="J4614" s="15">
        <f>C4611+F4611+G4611-I4611</f>
        <v/>
      </c>
      <c r="K4614" s="15" t="n"/>
      <c r="L4614" s="15">
        <f>K4611*Setup!$B$6</f>
        <v/>
      </c>
      <c r="M4614" s="15">
        <f>J4611-L4611</f>
        <v/>
      </c>
      <c r="N4614" s="21" t="n"/>
    </row>
    <row r="4615">
      <c r="A4615" s="295" t="n"/>
      <c r="B4615" s="14" t="n"/>
      <c r="C4615" s="15" t="n"/>
      <c r="D4615" s="15" t="n"/>
      <c r="E4615" s="15">
        <f>D4612*Setup!$B$5</f>
        <v/>
      </c>
      <c r="F4615" s="15">
        <f>D4612-E4612</f>
        <v/>
      </c>
      <c r="G4615" s="15" t="n"/>
      <c r="H4615" s="15" t="n"/>
      <c r="I4615" s="15" t="n"/>
      <c r="J4615" s="15">
        <f>C4612+F4612+G4612-I4612</f>
        <v/>
      </c>
      <c r="K4615" s="15" t="n"/>
      <c r="L4615" s="15">
        <f>K4612*Setup!$B$6</f>
        <v/>
      </c>
      <c r="M4615" s="15">
        <f>J4612-L4612</f>
        <v/>
      </c>
      <c r="N4615" s="21" t="n"/>
    </row>
    <row r="4616">
      <c r="A4616" s="295" t="n"/>
      <c r="B4616" s="14" t="n"/>
      <c r="C4616" s="15" t="n"/>
      <c r="D4616" s="15" t="n"/>
      <c r="E4616" s="15">
        <f>D4613*Setup!$B$5</f>
        <v/>
      </c>
      <c r="F4616" s="15">
        <f>D4613-E4613</f>
        <v/>
      </c>
      <c r="G4616" s="15" t="n"/>
      <c r="H4616" s="15" t="n"/>
      <c r="I4616" s="15" t="n"/>
      <c r="J4616" s="15">
        <f>C4613+F4613+G4613-I4613</f>
        <v/>
      </c>
      <c r="K4616" s="15" t="n"/>
      <c r="L4616" s="15">
        <f>K4613*Setup!$B$6</f>
        <v/>
      </c>
      <c r="M4616" s="15">
        <f>J4613-L4613</f>
        <v/>
      </c>
      <c r="N4616" s="21" t="n"/>
    </row>
    <row r="4617">
      <c r="A4617" s="295" t="n"/>
      <c r="B4617" s="14" t="n"/>
      <c r="C4617" s="15" t="n"/>
      <c r="D4617" s="15" t="n"/>
      <c r="E4617" s="15">
        <f>D4614*Setup!$B$5</f>
        <v/>
      </c>
      <c r="F4617" s="15">
        <f>D4614-E4614</f>
        <v/>
      </c>
      <c r="G4617" s="15" t="n"/>
      <c r="H4617" s="15" t="n"/>
      <c r="I4617" s="15" t="n"/>
      <c r="J4617" s="15">
        <f>C4614+F4614+G4614-I4614</f>
        <v/>
      </c>
      <c r="K4617" s="15" t="n"/>
      <c r="L4617" s="15">
        <f>K4614*Setup!$B$6</f>
        <v/>
      </c>
      <c r="M4617" s="15">
        <f>J4614-L4614</f>
        <v/>
      </c>
      <c r="N4617" s="21" t="n"/>
    </row>
    <row r="4618">
      <c r="A4618" s="295" t="n"/>
      <c r="B4618" s="14" t="n"/>
      <c r="C4618" s="15" t="n"/>
      <c r="D4618" s="15" t="n"/>
      <c r="E4618" s="15">
        <f>D4615*Setup!$B$5</f>
        <v/>
      </c>
      <c r="F4618" s="15">
        <f>D4615-E4615</f>
        <v/>
      </c>
      <c r="G4618" s="15" t="n"/>
      <c r="H4618" s="15" t="n"/>
      <c r="I4618" s="15" t="n"/>
      <c r="J4618" s="15">
        <f>C4615+F4615+G4615-I4615</f>
        <v/>
      </c>
      <c r="K4618" s="15" t="n"/>
      <c r="L4618" s="15">
        <f>K4615*Setup!$B$6</f>
        <v/>
      </c>
      <c r="M4618" s="15">
        <f>J4615-L4615</f>
        <v/>
      </c>
      <c r="N4618" s="21" t="n"/>
    </row>
    <row r="4619">
      <c r="A4619" s="295" t="n"/>
      <c r="B4619" s="14" t="n"/>
      <c r="C4619" s="15" t="n"/>
      <c r="D4619" s="15" t="n"/>
      <c r="E4619" s="15">
        <f>D4616*Setup!$B$5</f>
        <v/>
      </c>
      <c r="F4619" s="15">
        <f>D4616-E4616</f>
        <v/>
      </c>
      <c r="G4619" s="15" t="n"/>
      <c r="H4619" s="15" t="n"/>
      <c r="I4619" s="15" t="n"/>
      <c r="J4619" s="15">
        <f>C4616+F4616+G4616-I4616</f>
        <v/>
      </c>
      <c r="K4619" s="15" t="n"/>
      <c r="L4619" s="15">
        <f>K4616*Setup!$B$6</f>
        <v/>
      </c>
      <c r="M4619" s="15">
        <f>J4616-L4616</f>
        <v/>
      </c>
      <c r="N4619" s="21" t="n"/>
    </row>
    <row r="4620">
      <c r="A4620" s="295" t="n"/>
      <c r="B4620" s="14" t="n"/>
      <c r="C4620" s="15" t="n"/>
      <c r="D4620" s="15" t="n"/>
      <c r="E4620" s="15">
        <f>D4617*Setup!$B$5</f>
        <v/>
      </c>
      <c r="F4620" s="15">
        <f>D4617-E4617</f>
        <v/>
      </c>
      <c r="G4620" s="15" t="n"/>
      <c r="H4620" s="15" t="n"/>
      <c r="I4620" s="15" t="n"/>
      <c r="J4620" s="15">
        <f>C4617+F4617+G4617-I4617</f>
        <v/>
      </c>
      <c r="K4620" s="15" t="n"/>
      <c r="L4620" s="15">
        <f>K4617*Setup!$B$6</f>
        <v/>
      </c>
      <c r="M4620" s="15">
        <f>J4617-L4617</f>
        <v/>
      </c>
      <c r="N4620" s="21" t="n"/>
    </row>
    <row r="4621">
      <c r="A4621" s="295" t="n"/>
      <c r="B4621" s="14" t="n"/>
      <c r="C4621" s="15" t="n"/>
      <c r="D4621" s="15" t="n"/>
      <c r="E4621" s="15">
        <f>D4618*Setup!$B$5</f>
        <v/>
      </c>
      <c r="F4621" s="15">
        <f>D4618-E4618</f>
        <v/>
      </c>
      <c r="G4621" s="15" t="n"/>
      <c r="H4621" s="15" t="n"/>
      <c r="I4621" s="15" t="n"/>
      <c r="J4621" s="15">
        <f>C4618+F4618+G4618-I4618</f>
        <v/>
      </c>
      <c r="K4621" s="15" t="n"/>
      <c r="L4621" s="15">
        <f>K4618*Setup!$B$6</f>
        <v/>
      </c>
      <c r="M4621" s="15">
        <f>J4618-L4618</f>
        <v/>
      </c>
      <c r="N4621" s="21" t="n"/>
    </row>
    <row r="4622">
      <c r="A4622" s="295" t="n"/>
      <c r="B4622" s="14" t="n"/>
      <c r="C4622" s="15" t="n"/>
      <c r="D4622" s="15" t="n"/>
      <c r="E4622" s="15">
        <f>D4619*Setup!$B$5</f>
        <v/>
      </c>
      <c r="F4622" s="15">
        <f>D4619-E4619</f>
        <v/>
      </c>
      <c r="G4622" s="15" t="n"/>
      <c r="H4622" s="15" t="n"/>
      <c r="I4622" s="15" t="n"/>
      <c r="J4622" s="15">
        <f>C4619+F4619+G4619-I4619</f>
        <v/>
      </c>
      <c r="K4622" s="15" t="n"/>
      <c r="L4622" s="15">
        <f>K4619*Setup!$B$6</f>
        <v/>
      </c>
      <c r="M4622" s="15">
        <f>J4619-L4619</f>
        <v/>
      </c>
      <c r="N4622" s="21" t="n"/>
    </row>
    <row r="4623">
      <c r="A4623" s="295" t="n"/>
      <c r="B4623" s="14" t="n"/>
      <c r="C4623" s="15" t="n"/>
      <c r="D4623" s="15" t="n"/>
      <c r="E4623" s="15">
        <f>D4620*Setup!$B$5</f>
        <v/>
      </c>
      <c r="F4623" s="15">
        <f>D4620-E4620</f>
        <v/>
      </c>
      <c r="G4623" s="15" t="n"/>
      <c r="H4623" s="15" t="n"/>
      <c r="I4623" s="15" t="n"/>
      <c r="J4623" s="15">
        <f>C4620+F4620+G4620-I4620</f>
        <v/>
      </c>
      <c r="K4623" s="15" t="n"/>
      <c r="L4623" s="15">
        <f>K4620*Setup!$B$6</f>
        <v/>
      </c>
      <c r="M4623" s="15">
        <f>J4620-L4620</f>
        <v/>
      </c>
      <c r="N4623" s="21" t="n"/>
    </row>
    <row r="4624">
      <c r="A4624" s="295" t="n"/>
      <c r="B4624" s="14" t="n"/>
      <c r="C4624" s="15" t="n"/>
      <c r="D4624" s="15" t="n"/>
      <c r="E4624" s="15">
        <f>D4621*Setup!$B$5</f>
        <v/>
      </c>
      <c r="F4624" s="15">
        <f>D4621-E4621</f>
        <v/>
      </c>
      <c r="G4624" s="15" t="n"/>
      <c r="H4624" s="15" t="n"/>
      <c r="I4624" s="15" t="n"/>
      <c r="J4624" s="15">
        <f>C4621+F4621+G4621-I4621</f>
        <v/>
      </c>
      <c r="K4624" s="15" t="n"/>
      <c r="L4624" s="15">
        <f>K4621*Setup!$B$6</f>
        <v/>
      </c>
      <c r="M4624" s="15">
        <f>J4621-L4621</f>
        <v/>
      </c>
      <c r="N4624" s="21" t="n"/>
    </row>
    <row r="4625">
      <c r="A4625" s="295" t="n"/>
      <c r="B4625" s="14" t="n"/>
      <c r="C4625" s="15" t="n"/>
      <c r="D4625" s="15" t="n"/>
      <c r="E4625" s="15">
        <f>D4622*Setup!$B$5</f>
        <v/>
      </c>
      <c r="F4625" s="15">
        <f>D4622-E4622</f>
        <v/>
      </c>
      <c r="G4625" s="15" t="n"/>
      <c r="H4625" s="15" t="n"/>
      <c r="I4625" s="15" t="n"/>
      <c r="J4625" s="15">
        <f>C4622+F4622+G4622-I4622</f>
        <v/>
      </c>
      <c r="K4625" s="15" t="n"/>
      <c r="L4625" s="15">
        <f>K4622*Setup!$B$6</f>
        <v/>
      </c>
      <c r="M4625" s="15">
        <f>J4622-L4622</f>
        <v/>
      </c>
      <c r="N4625" s="21" t="n"/>
    </row>
    <row r="4626">
      <c r="A4626" s="295" t="n"/>
      <c r="B4626" s="14" t="n"/>
      <c r="C4626" s="15" t="n"/>
      <c r="D4626" s="15" t="n"/>
      <c r="E4626" s="15">
        <f>D4623*Setup!$B$5</f>
        <v/>
      </c>
      <c r="F4626" s="15">
        <f>D4623-E4623</f>
        <v/>
      </c>
      <c r="G4626" s="15" t="n"/>
      <c r="H4626" s="15" t="n"/>
      <c r="I4626" s="15" t="n"/>
      <c r="J4626" s="15">
        <f>C4623+F4623+G4623-I4623</f>
        <v/>
      </c>
      <c r="K4626" s="15" t="n"/>
      <c r="L4626" s="15">
        <f>K4623*Setup!$B$6</f>
        <v/>
      </c>
      <c r="M4626" s="15">
        <f>J4623-L4623</f>
        <v/>
      </c>
      <c r="N4626" s="21" t="n"/>
    </row>
    <row r="4627">
      <c r="A4627" s="295" t="n"/>
      <c r="B4627" s="14" t="n"/>
      <c r="C4627" s="15" t="n"/>
      <c r="D4627" s="15" t="n"/>
      <c r="E4627" s="15">
        <f>D4624*Setup!$B$5</f>
        <v/>
      </c>
      <c r="F4627" s="15">
        <f>D4624-E4624</f>
        <v/>
      </c>
      <c r="G4627" s="15" t="n"/>
      <c r="H4627" s="15" t="n"/>
      <c r="I4627" s="15" t="n"/>
      <c r="J4627" s="15">
        <f>C4624+F4624+G4624-I4624</f>
        <v/>
      </c>
      <c r="K4627" s="15" t="n"/>
      <c r="L4627" s="15">
        <f>K4624*Setup!$B$6</f>
        <v/>
      </c>
      <c r="M4627" s="15">
        <f>J4624-L4624</f>
        <v/>
      </c>
      <c r="N4627" s="21" t="n"/>
    </row>
    <row r="4628">
      <c r="A4628" s="295" t="n"/>
      <c r="B4628" s="14" t="n"/>
      <c r="C4628" s="15" t="n"/>
      <c r="D4628" s="15" t="n"/>
      <c r="E4628" s="15">
        <f>D4625*Setup!$B$5</f>
        <v/>
      </c>
      <c r="F4628" s="15">
        <f>D4625-E4625</f>
        <v/>
      </c>
      <c r="G4628" s="15" t="n"/>
      <c r="H4628" s="15" t="n"/>
      <c r="I4628" s="15" t="n"/>
      <c r="J4628" s="15">
        <f>C4625+F4625+G4625-I4625</f>
        <v/>
      </c>
      <c r="K4628" s="15" t="n"/>
      <c r="L4628" s="15">
        <f>K4625*Setup!$B$6</f>
        <v/>
      </c>
      <c r="M4628" s="15">
        <f>J4625-L4625</f>
        <v/>
      </c>
      <c r="N4628" s="21" t="n"/>
    </row>
    <row r="4629">
      <c r="A4629" s="295" t="n"/>
      <c r="B4629" s="14" t="n"/>
      <c r="C4629" s="15" t="n"/>
      <c r="D4629" s="15" t="n"/>
      <c r="E4629" s="15">
        <f>D4626*Setup!$B$5</f>
        <v/>
      </c>
      <c r="F4629" s="15">
        <f>D4626-E4626</f>
        <v/>
      </c>
      <c r="G4629" s="15" t="n"/>
      <c r="H4629" s="15" t="n"/>
      <c r="I4629" s="15" t="n"/>
      <c r="J4629" s="15">
        <f>C4626+F4626+G4626-I4626</f>
        <v/>
      </c>
      <c r="K4629" s="15" t="n"/>
      <c r="L4629" s="15">
        <f>K4626*Setup!$B$6</f>
        <v/>
      </c>
      <c r="M4629" s="15">
        <f>J4626-L4626</f>
        <v/>
      </c>
      <c r="N4629" s="21" t="n"/>
    </row>
    <row r="4630">
      <c r="A4630" s="295" t="n"/>
      <c r="B4630" s="14" t="n"/>
      <c r="C4630" s="15" t="n"/>
      <c r="D4630" s="15" t="n"/>
      <c r="E4630" s="15">
        <f>D4627*Setup!$B$5</f>
        <v/>
      </c>
      <c r="F4630" s="15">
        <f>D4627-E4627</f>
        <v/>
      </c>
      <c r="G4630" s="15" t="n"/>
      <c r="H4630" s="15" t="n"/>
      <c r="I4630" s="15" t="n"/>
      <c r="J4630" s="15">
        <f>C4627+F4627+G4627-I4627</f>
        <v/>
      </c>
      <c r="K4630" s="15" t="n"/>
      <c r="L4630" s="15">
        <f>K4627*Setup!$B$6</f>
        <v/>
      </c>
      <c r="M4630" s="15">
        <f>J4627-L4627</f>
        <v/>
      </c>
      <c r="N4630" s="21" t="n"/>
    </row>
    <row r="4631">
      <c r="A4631" s="295" t="n"/>
      <c r="B4631" s="14" t="n"/>
      <c r="C4631" s="15" t="n"/>
      <c r="D4631" s="15" t="n"/>
      <c r="E4631" s="15">
        <f>D4628*Setup!$B$5</f>
        <v/>
      </c>
      <c r="F4631" s="15">
        <f>D4628-E4628</f>
        <v/>
      </c>
      <c r="G4631" s="15" t="n"/>
      <c r="H4631" s="15" t="n"/>
      <c r="I4631" s="15" t="n"/>
      <c r="J4631" s="15">
        <f>C4628+F4628+G4628-I4628</f>
        <v/>
      </c>
      <c r="K4631" s="15" t="n"/>
      <c r="L4631" s="15">
        <f>K4628*Setup!$B$6</f>
        <v/>
      </c>
      <c r="M4631" s="15">
        <f>J4628-L4628</f>
        <v/>
      </c>
      <c r="N4631" s="21" t="n"/>
    </row>
    <row r="4632">
      <c r="A4632" s="295" t="n"/>
      <c r="B4632" s="14" t="n"/>
      <c r="C4632" s="15" t="n"/>
      <c r="D4632" s="15" t="n"/>
      <c r="E4632" s="15">
        <f>D4629*Setup!$B$5</f>
        <v/>
      </c>
      <c r="F4632" s="15">
        <f>D4629-E4629</f>
        <v/>
      </c>
      <c r="G4632" s="15" t="n"/>
      <c r="H4632" s="15" t="n"/>
      <c r="I4632" s="15" t="n"/>
      <c r="J4632" s="15">
        <f>C4629+F4629+G4629-I4629</f>
        <v/>
      </c>
      <c r="K4632" s="15" t="n"/>
      <c r="L4632" s="15">
        <f>K4629*Setup!$B$6</f>
        <v/>
      </c>
      <c r="M4632" s="15">
        <f>J4629-L4629</f>
        <v/>
      </c>
      <c r="N4632" s="21" t="n"/>
    </row>
    <row r="4633">
      <c r="A4633" s="295" t="n"/>
      <c r="B4633" s="14" t="n"/>
      <c r="C4633" s="15" t="n"/>
      <c r="D4633" s="15" t="n"/>
      <c r="E4633" s="15">
        <f>D4630*Setup!$B$5</f>
        <v/>
      </c>
      <c r="F4633" s="15">
        <f>D4630-E4630</f>
        <v/>
      </c>
      <c r="G4633" s="15" t="n"/>
      <c r="H4633" s="15" t="n"/>
      <c r="I4633" s="15" t="n"/>
      <c r="J4633" s="15">
        <f>C4630+F4630+G4630-I4630</f>
        <v/>
      </c>
      <c r="K4633" s="15" t="n"/>
      <c r="L4633" s="15">
        <f>K4630*Setup!$B$6</f>
        <v/>
      </c>
      <c r="M4633" s="15">
        <f>J4630-L4630</f>
        <v/>
      </c>
      <c r="N4633" s="21" t="n"/>
    </row>
    <row r="4634">
      <c r="A4634" s="295" t="n"/>
      <c r="B4634" s="14" t="n"/>
      <c r="C4634" s="15" t="n"/>
      <c r="D4634" s="15" t="n"/>
      <c r="E4634" s="15">
        <f>D4631*Setup!$B$5</f>
        <v/>
      </c>
      <c r="F4634" s="15">
        <f>D4631-E4631</f>
        <v/>
      </c>
      <c r="G4634" s="15" t="n"/>
      <c r="H4634" s="15" t="n"/>
      <c r="I4634" s="15" t="n"/>
      <c r="J4634" s="15">
        <f>C4631+F4631+G4631-I4631</f>
        <v/>
      </c>
      <c r="K4634" s="15" t="n"/>
      <c r="L4634" s="15">
        <f>K4631*Setup!$B$6</f>
        <v/>
      </c>
      <c r="M4634" s="15">
        <f>J4631-L4631</f>
        <v/>
      </c>
      <c r="N4634" s="21" t="n"/>
    </row>
    <row r="4635">
      <c r="A4635" s="295" t="n"/>
      <c r="B4635" s="14" t="n"/>
      <c r="C4635" s="15" t="n"/>
      <c r="D4635" s="15" t="n"/>
      <c r="E4635" s="15">
        <f>D4632*Setup!$B$5</f>
        <v/>
      </c>
      <c r="F4635" s="15">
        <f>D4632-E4632</f>
        <v/>
      </c>
      <c r="G4635" s="15" t="n"/>
      <c r="H4635" s="15" t="n"/>
      <c r="I4635" s="15" t="n"/>
      <c r="J4635" s="15">
        <f>C4632+F4632+G4632-I4632</f>
        <v/>
      </c>
      <c r="K4635" s="15" t="n"/>
      <c r="L4635" s="15">
        <f>K4632*Setup!$B$6</f>
        <v/>
      </c>
      <c r="M4635" s="15">
        <f>J4632-L4632</f>
        <v/>
      </c>
      <c r="N4635" s="21" t="n"/>
    </row>
    <row r="4636">
      <c r="A4636" s="295" t="n"/>
      <c r="B4636" s="14" t="n"/>
      <c r="C4636" s="15" t="n"/>
      <c r="D4636" s="15" t="n"/>
      <c r="E4636" s="15">
        <f>D4633*Setup!$B$5</f>
        <v/>
      </c>
      <c r="F4636" s="15">
        <f>D4633-E4633</f>
        <v/>
      </c>
      <c r="G4636" s="15" t="n"/>
      <c r="H4636" s="15" t="n"/>
      <c r="I4636" s="15" t="n"/>
      <c r="J4636" s="15">
        <f>C4633+F4633+G4633-I4633</f>
        <v/>
      </c>
      <c r="K4636" s="15" t="n"/>
      <c r="L4636" s="15">
        <f>K4633*Setup!$B$6</f>
        <v/>
      </c>
      <c r="M4636" s="15">
        <f>J4633-L4633</f>
        <v/>
      </c>
      <c r="N4636" s="21" t="n"/>
    </row>
    <row r="4637">
      <c r="A4637" s="295" t="n"/>
      <c r="B4637" s="14" t="n"/>
      <c r="C4637" s="15" t="n"/>
      <c r="D4637" s="15" t="n"/>
      <c r="E4637" s="15">
        <f>D4634*Setup!$B$5</f>
        <v/>
      </c>
      <c r="F4637" s="15">
        <f>D4634-E4634</f>
        <v/>
      </c>
      <c r="G4637" s="15" t="n"/>
      <c r="H4637" s="15" t="n"/>
      <c r="I4637" s="15" t="n"/>
      <c r="J4637" s="15">
        <f>C4634+F4634+G4634-I4634</f>
        <v/>
      </c>
      <c r="K4637" s="15" t="n"/>
      <c r="L4637" s="15">
        <f>K4634*Setup!$B$6</f>
        <v/>
      </c>
      <c r="M4637" s="15">
        <f>J4634-L4634</f>
        <v/>
      </c>
      <c r="N4637" s="21" t="n"/>
    </row>
    <row r="4638">
      <c r="A4638" s="295" t="n"/>
      <c r="B4638" s="14" t="n"/>
      <c r="C4638" s="15" t="n"/>
      <c r="D4638" s="15" t="n"/>
      <c r="E4638" s="15">
        <f>D4635*Setup!$B$5</f>
        <v/>
      </c>
      <c r="F4638" s="15">
        <f>D4635-E4635</f>
        <v/>
      </c>
      <c r="G4638" s="15" t="n"/>
      <c r="H4638" s="15" t="n"/>
      <c r="I4638" s="15" t="n"/>
      <c r="J4638" s="15">
        <f>C4635+F4635+G4635-I4635</f>
        <v/>
      </c>
      <c r="K4638" s="15" t="n"/>
      <c r="L4638" s="15">
        <f>K4635*Setup!$B$6</f>
        <v/>
      </c>
      <c r="M4638" s="15">
        <f>J4635-L4635</f>
        <v/>
      </c>
      <c r="N4638" s="21" t="n"/>
    </row>
    <row r="4639">
      <c r="A4639" s="295" t="n"/>
      <c r="B4639" s="14" t="n"/>
      <c r="C4639" s="15" t="n"/>
      <c r="D4639" s="15" t="n"/>
      <c r="E4639" s="15">
        <f>D4636*Setup!$B$5</f>
        <v/>
      </c>
      <c r="F4639" s="15">
        <f>D4636-E4636</f>
        <v/>
      </c>
      <c r="G4639" s="15" t="n"/>
      <c r="H4639" s="15" t="n"/>
      <c r="I4639" s="15" t="n"/>
      <c r="J4639" s="15">
        <f>C4636+F4636+G4636-I4636</f>
        <v/>
      </c>
      <c r="K4639" s="15" t="n"/>
      <c r="L4639" s="15">
        <f>K4636*Setup!$B$6</f>
        <v/>
      </c>
      <c r="M4639" s="15">
        <f>J4636-L4636</f>
        <v/>
      </c>
      <c r="N4639" s="21" t="n"/>
    </row>
    <row r="4640">
      <c r="A4640" s="295" t="n"/>
      <c r="B4640" s="14" t="n"/>
      <c r="C4640" s="15" t="n"/>
      <c r="D4640" s="15" t="n"/>
      <c r="E4640" s="15">
        <f>D4637*Setup!$B$5</f>
        <v/>
      </c>
      <c r="F4640" s="15">
        <f>D4637-E4637</f>
        <v/>
      </c>
      <c r="G4640" s="15" t="n"/>
      <c r="H4640" s="15" t="n"/>
      <c r="I4640" s="15" t="n"/>
      <c r="J4640" s="15">
        <f>C4637+F4637+G4637-I4637</f>
        <v/>
      </c>
      <c r="K4640" s="15" t="n"/>
      <c r="L4640" s="15">
        <f>K4637*Setup!$B$6</f>
        <v/>
      </c>
      <c r="M4640" s="15">
        <f>J4637-L4637</f>
        <v/>
      </c>
      <c r="N4640" s="21" t="n"/>
    </row>
    <row r="4641">
      <c r="A4641" s="295" t="n"/>
      <c r="B4641" s="14" t="n"/>
      <c r="C4641" s="15" t="n"/>
      <c r="D4641" s="15" t="n"/>
      <c r="E4641" s="15">
        <f>D4638*Setup!$B$5</f>
        <v/>
      </c>
      <c r="F4641" s="15">
        <f>D4638-E4638</f>
        <v/>
      </c>
      <c r="G4641" s="15" t="n"/>
      <c r="H4641" s="15" t="n"/>
      <c r="I4641" s="15" t="n"/>
      <c r="J4641" s="15">
        <f>C4638+F4638+G4638-I4638</f>
        <v/>
      </c>
      <c r="K4641" s="15" t="n"/>
      <c r="L4641" s="15">
        <f>K4638*Setup!$B$6</f>
        <v/>
      </c>
      <c r="M4641" s="15">
        <f>J4638-L4638</f>
        <v/>
      </c>
      <c r="N4641" s="21" t="n"/>
    </row>
    <row r="4642">
      <c r="A4642" s="295" t="n"/>
      <c r="B4642" s="14" t="n"/>
      <c r="C4642" s="15" t="n"/>
      <c r="D4642" s="15" t="n"/>
      <c r="E4642" s="15">
        <f>D4639*Setup!$B$5</f>
        <v/>
      </c>
      <c r="F4642" s="15">
        <f>D4639-E4639</f>
        <v/>
      </c>
      <c r="G4642" s="15" t="n"/>
      <c r="H4642" s="15" t="n"/>
      <c r="I4642" s="15" t="n"/>
      <c r="J4642" s="15">
        <f>C4639+F4639+G4639-I4639</f>
        <v/>
      </c>
      <c r="K4642" s="15" t="n"/>
      <c r="L4642" s="15">
        <f>K4639*Setup!$B$6</f>
        <v/>
      </c>
      <c r="M4642" s="15">
        <f>J4639-L4639</f>
        <v/>
      </c>
      <c r="N4642" s="21" t="n"/>
    </row>
    <row r="4643">
      <c r="A4643" s="295" t="n"/>
      <c r="B4643" s="14" t="n"/>
      <c r="C4643" s="15" t="n"/>
      <c r="D4643" s="15" t="n"/>
      <c r="E4643" s="15">
        <f>D4640*Setup!$B$5</f>
        <v/>
      </c>
      <c r="F4643" s="15">
        <f>D4640-E4640</f>
        <v/>
      </c>
      <c r="G4643" s="15" t="n"/>
      <c r="H4643" s="15" t="n"/>
      <c r="I4643" s="15" t="n"/>
      <c r="J4643" s="15">
        <f>C4640+F4640+G4640-I4640</f>
        <v/>
      </c>
      <c r="K4643" s="15" t="n"/>
      <c r="L4643" s="15">
        <f>K4640*Setup!$B$6</f>
        <v/>
      </c>
      <c r="M4643" s="15">
        <f>J4640-L4640</f>
        <v/>
      </c>
      <c r="N4643" s="21" t="n"/>
    </row>
    <row r="4644">
      <c r="A4644" s="295" t="n"/>
      <c r="B4644" s="14" t="n"/>
      <c r="C4644" s="15" t="n"/>
      <c r="D4644" s="15" t="n"/>
      <c r="E4644" s="15">
        <f>D4641*Setup!$B$5</f>
        <v/>
      </c>
      <c r="F4644" s="15">
        <f>D4641-E4641</f>
        <v/>
      </c>
      <c r="G4644" s="15" t="n"/>
      <c r="H4644" s="15" t="n"/>
      <c r="I4644" s="15" t="n"/>
      <c r="J4644" s="15">
        <f>C4641+F4641+G4641-I4641</f>
        <v/>
      </c>
      <c r="K4644" s="15" t="n"/>
      <c r="L4644" s="15">
        <f>K4641*Setup!$B$6</f>
        <v/>
      </c>
      <c r="M4644" s="15">
        <f>J4641-L4641</f>
        <v/>
      </c>
      <c r="N4644" s="21" t="n"/>
    </row>
    <row r="4645">
      <c r="A4645" s="295" t="n"/>
      <c r="B4645" s="14" t="n"/>
      <c r="C4645" s="15" t="n"/>
      <c r="D4645" s="15" t="n"/>
      <c r="E4645" s="15">
        <f>D4642*Setup!$B$5</f>
        <v/>
      </c>
      <c r="F4645" s="15">
        <f>D4642-E4642</f>
        <v/>
      </c>
      <c r="G4645" s="15" t="n"/>
      <c r="H4645" s="15" t="n"/>
      <c r="I4645" s="15" t="n"/>
      <c r="J4645" s="15">
        <f>C4642+F4642+G4642-I4642</f>
        <v/>
      </c>
      <c r="K4645" s="15" t="n"/>
      <c r="L4645" s="15">
        <f>K4642*Setup!$B$6</f>
        <v/>
      </c>
      <c r="M4645" s="15">
        <f>J4642-L4642</f>
        <v/>
      </c>
      <c r="N4645" s="21" t="n"/>
    </row>
    <row r="4646">
      <c r="A4646" s="295" t="n"/>
      <c r="B4646" s="14" t="n"/>
      <c r="C4646" s="15" t="n"/>
      <c r="D4646" s="15" t="n"/>
      <c r="E4646" s="15">
        <f>D4643*Setup!$B$5</f>
        <v/>
      </c>
      <c r="F4646" s="15">
        <f>D4643-E4643</f>
        <v/>
      </c>
      <c r="G4646" s="15" t="n"/>
      <c r="H4646" s="15" t="n"/>
      <c r="I4646" s="15" t="n"/>
      <c r="J4646" s="15">
        <f>C4643+F4643+G4643-I4643</f>
        <v/>
      </c>
      <c r="K4646" s="15" t="n"/>
      <c r="L4646" s="15">
        <f>K4643*Setup!$B$6</f>
        <v/>
      </c>
      <c r="M4646" s="15">
        <f>J4643-L4643</f>
        <v/>
      </c>
      <c r="N4646" s="21" t="n"/>
    </row>
    <row r="4647">
      <c r="A4647" s="295" t="n"/>
      <c r="B4647" s="14" t="n"/>
      <c r="C4647" s="15" t="n"/>
      <c r="D4647" s="15" t="n"/>
      <c r="E4647" s="15">
        <f>D4644*Setup!$B$5</f>
        <v/>
      </c>
      <c r="F4647" s="15">
        <f>D4644-E4644</f>
        <v/>
      </c>
      <c r="G4647" s="15" t="n"/>
      <c r="H4647" s="15" t="n"/>
      <c r="I4647" s="15" t="n"/>
      <c r="J4647" s="15">
        <f>C4644+F4644+G4644-I4644</f>
        <v/>
      </c>
      <c r="K4647" s="15" t="n"/>
      <c r="L4647" s="15">
        <f>K4644*Setup!$B$6</f>
        <v/>
      </c>
      <c r="M4647" s="15">
        <f>J4644-L4644</f>
        <v/>
      </c>
      <c r="N4647" s="21" t="n"/>
    </row>
    <row r="4648">
      <c r="A4648" s="295" t="n"/>
      <c r="B4648" s="14" t="n"/>
      <c r="C4648" s="15" t="n"/>
      <c r="D4648" s="15" t="n"/>
      <c r="E4648" s="15">
        <f>D4645*Setup!$B$5</f>
        <v/>
      </c>
      <c r="F4648" s="15">
        <f>D4645-E4645</f>
        <v/>
      </c>
      <c r="G4648" s="15" t="n"/>
      <c r="H4648" s="15" t="n"/>
      <c r="I4648" s="15" t="n"/>
      <c r="J4648" s="15">
        <f>C4645+F4645+G4645-I4645</f>
        <v/>
      </c>
      <c r="K4648" s="15" t="n"/>
      <c r="L4648" s="15">
        <f>K4645*Setup!$B$6</f>
        <v/>
      </c>
      <c r="M4648" s="15">
        <f>J4645-L4645</f>
        <v/>
      </c>
      <c r="N4648" s="21" t="n"/>
    </row>
    <row r="4649">
      <c r="A4649" s="295" t="n"/>
      <c r="B4649" s="14" t="n"/>
      <c r="C4649" s="15" t="n"/>
      <c r="D4649" s="15" t="n"/>
      <c r="E4649" s="15">
        <f>D4646*Setup!$B$5</f>
        <v/>
      </c>
      <c r="F4649" s="15">
        <f>D4646-E4646</f>
        <v/>
      </c>
      <c r="G4649" s="15" t="n"/>
      <c r="H4649" s="15" t="n"/>
      <c r="I4649" s="15" t="n"/>
      <c r="J4649" s="15">
        <f>C4646+F4646+G4646-I4646</f>
        <v/>
      </c>
      <c r="K4649" s="15" t="n"/>
      <c r="L4649" s="15">
        <f>K4646*Setup!$B$6</f>
        <v/>
      </c>
      <c r="M4649" s="15">
        <f>J4646-L4646</f>
        <v/>
      </c>
      <c r="N4649" s="21" t="n"/>
    </row>
    <row r="4650">
      <c r="A4650" s="295" t="n"/>
      <c r="B4650" s="14" t="n"/>
      <c r="C4650" s="15" t="n"/>
      <c r="D4650" s="15" t="n"/>
      <c r="E4650" s="15">
        <f>D4647*Setup!$B$5</f>
        <v/>
      </c>
      <c r="F4650" s="15">
        <f>D4647-E4647</f>
        <v/>
      </c>
      <c r="G4650" s="15" t="n"/>
      <c r="H4650" s="15" t="n"/>
      <c r="I4650" s="15" t="n"/>
      <c r="J4650" s="15">
        <f>C4647+F4647+G4647-I4647</f>
        <v/>
      </c>
      <c r="K4650" s="15" t="n"/>
      <c r="L4650" s="15">
        <f>K4647*Setup!$B$6</f>
        <v/>
      </c>
      <c r="M4650" s="15">
        <f>J4647-L4647</f>
        <v/>
      </c>
      <c r="N4650" s="21" t="n"/>
    </row>
    <row r="4651">
      <c r="A4651" s="295" t="n"/>
      <c r="B4651" s="14" t="n"/>
      <c r="C4651" s="15" t="n"/>
      <c r="D4651" s="15" t="n"/>
      <c r="E4651" s="15">
        <f>D4648*Setup!$B$5</f>
        <v/>
      </c>
      <c r="F4651" s="15">
        <f>D4648-E4648</f>
        <v/>
      </c>
      <c r="G4651" s="15" t="n"/>
      <c r="H4651" s="15" t="n"/>
      <c r="I4651" s="15" t="n"/>
      <c r="J4651" s="15">
        <f>C4648+F4648+G4648-I4648</f>
        <v/>
      </c>
      <c r="K4651" s="15" t="n"/>
      <c r="L4651" s="15">
        <f>K4648*Setup!$B$6</f>
        <v/>
      </c>
      <c r="M4651" s="15">
        <f>J4648-L4648</f>
        <v/>
      </c>
      <c r="N4651" s="21" t="n"/>
    </row>
    <row r="4652">
      <c r="A4652" s="295" t="n"/>
      <c r="B4652" s="14" t="n"/>
      <c r="C4652" s="15" t="n"/>
      <c r="D4652" s="15" t="n"/>
      <c r="E4652" s="15">
        <f>D4649*Setup!$B$5</f>
        <v/>
      </c>
      <c r="F4652" s="15">
        <f>D4649-E4649</f>
        <v/>
      </c>
      <c r="G4652" s="15" t="n"/>
      <c r="H4652" s="15" t="n"/>
      <c r="I4652" s="15" t="n"/>
      <c r="J4652" s="15">
        <f>C4649+F4649+G4649-I4649</f>
        <v/>
      </c>
      <c r="K4652" s="15" t="n"/>
      <c r="L4652" s="15">
        <f>K4649*Setup!$B$6</f>
        <v/>
      </c>
      <c r="M4652" s="15">
        <f>J4649-L4649</f>
        <v/>
      </c>
      <c r="N4652" s="21" t="n"/>
    </row>
    <row r="4653">
      <c r="A4653" s="295" t="n"/>
      <c r="B4653" s="14" t="n"/>
      <c r="C4653" s="15" t="n"/>
      <c r="D4653" s="15" t="n"/>
      <c r="E4653" s="15">
        <f>D4650*Setup!$B$5</f>
        <v/>
      </c>
      <c r="F4653" s="15">
        <f>D4650-E4650</f>
        <v/>
      </c>
      <c r="G4653" s="15" t="n"/>
      <c r="H4653" s="15" t="n"/>
      <c r="I4653" s="15" t="n"/>
      <c r="J4653" s="15">
        <f>C4650+F4650+G4650-I4650</f>
        <v/>
      </c>
      <c r="K4653" s="15" t="n"/>
      <c r="L4653" s="15">
        <f>K4650*Setup!$B$6</f>
        <v/>
      </c>
      <c r="M4653" s="15">
        <f>J4650-L4650</f>
        <v/>
      </c>
      <c r="N4653" s="21" t="n"/>
    </row>
    <row r="4654">
      <c r="A4654" s="295" t="n"/>
      <c r="B4654" s="14" t="n"/>
      <c r="C4654" s="15" t="n"/>
      <c r="D4654" s="15" t="n"/>
      <c r="E4654" s="15">
        <f>D4651*Setup!$B$5</f>
        <v/>
      </c>
      <c r="F4654" s="15">
        <f>D4651-E4651</f>
        <v/>
      </c>
      <c r="G4654" s="15" t="n"/>
      <c r="H4654" s="15" t="n"/>
      <c r="I4654" s="15" t="n"/>
      <c r="J4654" s="15">
        <f>C4651+F4651+G4651-I4651</f>
        <v/>
      </c>
      <c r="K4654" s="15" t="n"/>
      <c r="L4654" s="15">
        <f>K4651*Setup!$B$6</f>
        <v/>
      </c>
      <c r="M4654" s="15">
        <f>J4651-L4651</f>
        <v/>
      </c>
      <c r="N4654" s="21" t="n"/>
    </row>
    <row r="4655">
      <c r="A4655" s="295" t="n"/>
      <c r="B4655" s="14" t="n"/>
      <c r="C4655" s="15" t="n"/>
      <c r="D4655" s="15" t="n"/>
      <c r="E4655" s="15">
        <f>D4652*Setup!$B$5</f>
        <v/>
      </c>
      <c r="F4655" s="15">
        <f>D4652-E4652</f>
        <v/>
      </c>
      <c r="G4655" s="15" t="n"/>
      <c r="H4655" s="15" t="n"/>
      <c r="I4655" s="15" t="n"/>
      <c r="J4655" s="15">
        <f>C4652+F4652+G4652-I4652</f>
        <v/>
      </c>
      <c r="K4655" s="15" t="n"/>
      <c r="L4655" s="15">
        <f>K4652*Setup!$B$6</f>
        <v/>
      </c>
      <c r="M4655" s="15">
        <f>J4652-L4652</f>
        <v/>
      </c>
      <c r="N4655" s="21" t="n"/>
    </row>
    <row r="4656">
      <c r="A4656" s="295" t="n"/>
      <c r="B4656" s="14" t="n"/>
      <c r="C4656" s="15" t="n"/>
      <c r="D4656" s="15" t="n"/>
      <c r="E4656" s="15">
        <f>D4653*Setup!$B$5</f>
        <v/>
      </c>
      <c r="F4656" s="15">
        <f>D4653-E4653</f>
        <v/>
      </c>
      <c r="G4656" s="15" t="n"/>
      <c r="H4656" s="15" t="n"/>
      <c r="I4656" s="15" t="n"/>
      <c r="J4656" s="15">
        <f>C4653+F4653+G4653-I4653</f>
        <v/>
      </c>
      <c r="K4656" s="15" t="n"/>
      <c r="L4656" s="15">
        <f>K4653*Setup!$B$6</f>
        <v/>
      </c>
      <c r="M4656" s="15">
        <f>J4653-L4653</f>
        <v/>
      </c>
      <c r="N4656" s="21" t="n"/>
    </row>
    <row r="4657">
      <c r="A4657" s="295" t="n"/>
      <c r="B4657" s="14" t="n"/>
      <c r="C4657" s="15" t="n"/>
      <c r="D4657" s="15" t="n"/>
      <c r="E4657" s="15">
        <f>D4654*Setup!$B$5</f>
        <v/>
      </c>
      <c r="F4657" s="15">
        <f>D4654-E4654</f>
        <v/>
      </c>
      <c r="G4657" s="15" t="n"/>
      <c r="H4657" s="15" t="n"/>
      <c r="I4657" s="15" t="n"/>
      <c r="J4657" s="15">
        <f>C4654+F4654+G4654-I4654</f>
        <v/>
      </c>
      <c r="K4657" s="15" t="n"/>
      <c r="L4657" s="15">
        <f>K4654*Setup!$B$6</f>
        <v/>
      </c>
      <c r="M4657" s="15">
        <f>J4654-L4654</f>
        <v/>
      </c>
      <c r="N4657" s="21" t="n"/>
    </row>
    <row r="4658">
      <c r="A4658" s="295" t="n"/>
      <c r="B4658" s="14" t="n"/>
      <c r="C4658" s="15" t="n"/>
      <c r="D4658" s="15" t="n"/>
      <c r="E4658" s="15">
        <f>D4655*Setup!$B$5</f>
        <v/>
      </c>
      <c r="F4658" s="15">
        <f>D4655-E4655</f>
        <v/>
      </c>
      <c r="G4658" s="15" t="n"/>
      <c r="H4658" s="15" t="n"/>
      <c r="I4658" s="15" t="n"/>
      <c r="J4658" s="15">
        <f>C4655+F4655+G4655-I4655</f>
        <v/>
      </c>
      <c r="K4658" s="15" t="n"/>
      <c r="L4658" s="15">
        <f>K4655*Setup!$B$6</f>
        <v/>
      </c>
      <c r="M4658" s="15">
        <f>J4655-L4655</f>
        <v/>
      </c>
      <c r="N4658" s="21" t="n"/>
    </row>
    <row r="4659">
      <c r="A4659" s="295" t="n"/>
      <c r="B4659" s="14" t="n"/>
      <c r="C4659" s="15" t="n"/>
      <c r="D4659" s="15" t="n"/>
      <c r="E4659" s="15">
        <f>D4656*Setup!$B$5</f>
        <v/>
      </c>
      <c r="F4659" s="15">
        <f>D4656-E4656</f>
        <v/>
      </c>
      <c r="G4659" s="15" t="n"/>
      <c r="H4659" s="15" t="n"/>
      <c r="I4659" s="15" t="n"/>
      <c r="J4659" s="15">
        <f>C4656+F4656+G4656-I4656</f>
        <v/>
      </c>
      <c r="K4659" s="15" t="n"/>
      <c r="L4659" s="15">
        <f>K4656*Setup!$B$6</f>
        <v/>
      </c>
      <c r="M4659" s="15">
        <f>J4656-L4656</f>
        <v/>
      </c>
      <c r="N4659" s="21" t="n"/>
    </row>
    <row r="4660">
      <c r="A4660" s="295" t="n"/>
      <c r="B4660" s="14" t="n"/>
      <c r="C4660" s="15" t="n"/>
      <c r="D4660" s="15" t="n"/>
      <c r="E4660" s="15">
        <f>D4657*Setup!$B$5</f>
        <v/>
      </c>
      <c r="F4660" s="15">
        <f>D4657-E4657</f>
        <v/>
      </c>
      <c r="G4660" s="15" t="n"/>
      <c r="H4660" s="15" t="n"/>
      <c r="I4660" s="15" t="n"/>
      <c r="J4660" s="15">
        <f>C4657+F4657+G4657-I4657</f>
        <v/>
      </c>
      <c r="K4660" s="15" t="n"/>
      <c r="L4660" s="15">
        <f>K4657*Setup!$B$6</f>
        <v/>
      </c>
      <c r="M4660" s="15">
        <f>J4657-L4657</f>
        <v/>
      </c>
      <c r="N4660" s="21" t="n"/>
    </row>
    <row r="4661">
      <c r="A4661" s="295" t="n"/>
      <c r="B4661" s="14" t="n"/>
      <c r="C4661" s="15" t="n"/>
      <c r="D4661" s="15" t="n"/>
      <c r="E4661" s="15">
        <f>D4658*Setup!$B$5</f>
        <v/>
      </c>
      <c r="F4661" s="15">
        <f>D4658-E4658</f>
        <v/>
      </c>
      <c r="G4661" s="15" t="n"/>
      <c r="H4661" s="15" t="n"/>
      <c r="I4661" s="15" t="n"/>
      <c r="J4661" s="15">
        <f>C4658+F4658+G4658-I4658</f>
        <v/>
      </c>
      <c r="K4661" s="15" t="n"/>
      <c r="L4661" s="15">
        <f>K4658*Setup!$B$6</f>
        <v/>
      </c>
      <c r="M4661" s="15">
        <f>J4658-L4658</f>
        <v/>
      </c>
      <c r="N4661" s="21" t="n"/>
    </row>
    <row r="4662">
      <c r="A4662" s="295" t="n"/>
      <c r="B4662" s="14" t="n"/>
      <c r="C4662" s="15" t="n"/>
      <c r="D4662" s="15" t="n"/>
      <c r="E4662" s="15">
        <f>D4659*Setup!$B$5</f>
        <v/>
      </c>
      <c r="F4662" s="15">
        <f>D4659-E4659</f>
        <v/>
      </c>
      <c r="G4662" s="15" t="n"/>
      <c r="H4662" s="15" t="n"/>
      <c r="I4662" s="15" t="n"/>
      <c r="J4662" s="15">
        <f>C4659+F4659+G4659-I4659</f>
        <v/>
      </c>
      <c r="K4662" s="15" t="n"/>
      <c r="L4662" s="15">
        <f>K4659*Setup!$B$6</f>
        <v/>
      </c>
      <c r="M4662" s="15">
        <f>J4659-L4659</f>
        <v/>
      </c>
      <c r="N4662" s="21" t="n"/>
    </row>
    <row r="4663">
      <c r="A4663" s="295" t="n"/>
      <c r="B4663" s="14" t="n"/>
      <c r="C4663" s="15" t="n"/>
      <c r="D4663" s="15" t="n"/>
      <c r="E4663" s="15">
        <f>D4660*Setup!$B$5</f>
        <v/>
      </c>
      <c r="F4663" s="15">
        <f>D4660-E4660</f>
        <v/>
      </c>
      <c r="G4663" s="15" t="n"/>
      <c r="H4663" s="15" t="n"/>
      <c r="I4663" s="15" t="n"/>
      <c r="J4663" s="15">
        <f>C4660+F4660+G4660-I4660</f>
        <v/>
      </c>
      <c r="K4663" s="15" t="n"/>
      <c r="L4663" s="15">
        <f>K4660*Setup!$B$6</f>
        <v/>
      </c>
      <c r="M4663" s="15">
        <f>J4660-L4660</f>
        <v/>
      </c>
      <c r="N4663" s="21" t="n"/>
    </row>
    <row r="4664">
      <c r="A4664" s="295" t="n"/>
      <c r="B4664" s="14" t="n"/>
      <c r="C4664" s="15" t="n"/>
      <c r="D4664" s="15" t="n"/>
      <c r="E4664" s="15">
        <f>D4661*Setup!$B$5</f>
        <v/>
      </c>
      <c r="F4664" s="15">
        <f>D4661-E4661</f>
        <v/>
      </c>
      <c r="G4664" s="15" t="n"/>
      <c r="H4664" s="15" t="n"/>
      <c r="I4664" s="15" t="n"/>
      <c r="J4664" s="15">
        <f>C4661+F4661+G4661-I4661</f>
        <v/>
      </c>
      <c r="K4664" s="15" t="n"/>
      <c r="L4664" s="15">
        <f>K4661*Setup!$B$6</f>
        <v/>
      </c>
      <c r="M4664" s="15">
        <f>J4661-L4661</f>
        <v/>
      </c>
      <c r="N4664" s="21" t="n"/>
    </row>
    <row r="4665">
      <c r="A4665" s="295" t="n"/>
      <c r="B4665" s="14" t="n"/>
      <c r="C4665" s="15" t="n"/>
      <c r="D4665" s="15" t="n"/>
      <c r="E4665" s="15">
        <f>D4662*Setup!$B$5</f>
        <v/>
      </c>
      <c r="F4665" s="15">
        <f>D4662-E4662</f>
        <v/>
      </c>
      <c r="G4665" s="15" t="n"/>
      <c r="H4665" s="15" t="n"/>
      <c r="I4665" s="15" t="n"/>
      <c r="J4665" s="15">
        <f>C4662+F4662+G4662-I4662</f>
        <v/>
      </c>
      <c r="K4665" s="15" t="n"/>
      <c r="L4665" s="15">
        <f>K4662*Setup!$B$6</f>
        <v/>
      </c>
      <c r="M4665" s="15">
        <f>J4662-L4662</f>
        <v/>
      </c>
      <c r="N4665" s="21" t="n"/>
    </row>
    <row r="4666">
      <c r="A4666" s="295" t="n"/>
      <c r="B4666" s="14" t="n"/>
      <c r="C4666" s="15" t="n"/>
      <c r="D4666" s="15" t="n"/>
      <c r="E4666" s="15">
        <f>D4663*Setup!$B$5</f>
        <v/>
      </c>
      <c r="F4666" s="15">
        <f>D4663-E4663</f>
        <v/>
      </c>
      <c r="G4666" s="15" t="n"/>
      <c r="H4666" s="15" t="n"/>
      <c r="I4666" s="15" t="n"/>
      <c r="J4666" s="15">
        <f>C4663+F4663+G4663-I4663</f>
        <v/>
      </c>
      <c r="K4666" s="15" t="n"/>
      <c r="L4666" s="15">
        <f>K4663*Setup!$B$6</f>
        <v/>
      </c>
      <c r="M4666" s="15">
        <f>J4663-L4663</f>
        <v/>
      </c>
      <c r="N4666" s="21" t="n"/>
    </row>
    <row r="4667">
      <c r="A4667" s="295" t="n"/>
      <c r="B4667" s="14" t="n"/>
      <c r="C4667" s="15" t="n"/>
      <c r="D4667" s="15" t="n"/>
      <c r="E4667" s="15">
        <f>D4664*Setup!$B$5</f>
        <v/>
      </c>
      <c r="F4667" s="15">
        <f>D4664-E4664</f>
        <v/>
      </c>
      <c r="G4667" s="15" t="n"/>
      <c r="H4667" s="15" t="n"/>
      <c r="I4667" s="15" t="n"/>
      <c r="J4667" s="15">
        <f>C4664+F4664+G4664-I4664</f>
        <v/>
      </c>
      <c r="K4667" s="15" t="n"/>
      <c r="L4667" s="15">
        <f>K4664*Setup!$B$6</f>
        <v/>
      </c>
      <c r="M4667" s="15">
        <f>J4664-L4664</f>
        <v/>
      </c>
      <c r="N4667" s="21" t="n"/>
    </row>
    <row r="4668">
      <c r="A4668" s="295" t="n"/>
      <c r="B4668" s="14" t="n"/>
      <c r="C4668" s="15" t="n"/>
      <c r="D4668" s="15" t="n"/>
      <c r="E4668" s="15">
        <f>D4665*Setup!$B$5</f>
        <v/>
      </c>
      <c r="F4668" s="15">
        <f>D4665-E4665</f>
        <v/>
      </c>
      <c r="G4668" s="15" t="n"/>
      <c r="H4668" s="15" t="n"/>
      <c r="I4668" s="15" t="n"/>
      <c r="J4668" s="15">
        <f>C4665+F4665+G4665-I4665</f>
        <v/>
      </c>
      <c r="K4668" s="15" t="n"/>
      <c r="L4668" s="15">
        <f>K4665*Setup!$B$6</f>
        <v/>
      </c>
      <c r="M4668" s="15">
        <f>J4665-L4665</f>
        <v/>
      </c>
      <c r="N4668" s="21" t="n"/>
    </row>
    <row r="4669">
      <c r="A4669" s="295" t="n"/>
      <c r="B4669" s="14" t="n"/>
      <c r="C4669" s="15" t="n"/>
      <c r="D4669" s="15" t="n"/>
      <c r="E4669" s="15">
        <f>D4666*Setup!$B$5</f>
        <v/>
      </c>
      <c r="F4669" s="15">
        <f>D4666-E4666</f>
        <v/>
      </c>
      <c r="G4669" s="15" t="n"/>
      <c r="H4669" s="15" t="n"/>
      <c r="I4669" s="15" t="n"/>
      <c r="J4669" s="15">
        <f>C4666+F4666+G4666-I4666</f>
        <v/>
      </c>
      <c r="K4669" s="15" t="n"/>
      <c r="L4669" s="15">
        <f>K4666*Setup!$B$6</f>
        <v/>
      </c>
      <c r="M4669" s="15">
        <f>J4666-L4666</f>
        <v/>
      </c>
      <c r="N4669" s="21" t="n"/>
    </row>
    <row r="4670">
      <c r="A4670" s="295" t="n"/>
      <c r="B4670" s="14" t="n"/>
      <c r="C4670" s="15" t="n"/>
      <c r="D4670" s="15" t="n"/>
      <c r="E4670" s="15">
        <f>D4667*Setup!$B$5</f>
        <v/>
      </c>
      <c r="F4670" s="15">
        <f>D4667-E4667</f>
        <v/>
      </c>
      <c r="G4670" s="15" t="n"/>
      <c r="H4670" s="15" t="n"/>
      <c r="I4670" s="15" t="n"/>
      <c r="J4670" s="15">
        <f>C4667+F4667+G4667-I4667</f>
        <v/>
      </c>
      <c r="K4670" s="15" t="n"/>
      <c r="L4670" s="15">
        <f>K4667*Setup!$B$6</f>
        <v/>
      </c>
      <c r="M4670" s="15">
        <f>J4667-L4667</f>
        <v/>
      </c>
      <c r="N4670" s="21" t="n"/>
    </row>
    <row r="4671">
      <c r="A4671" s="295" t="n"/>
      <c r="B4671" s="14" t="n"/>
      <c r="C4671" s="15" t="n"/>
      <c r="D4671" s="15" t="n"/>
      <c r="E4671" s="15">
        <f>D4668*Setup!$B$5</f>
        <v/>
      </c>
      <c r="F4671" s="15">
        <f>D4668-E4668</f>
        <v/>
      </c>
      <c r="G4671" s="15" t="n"/>
      <c r="H4671" s="15" t="n"/>
      <c r="I4671" s="15" t="n"/>
      <c r="J4671" s="15">
        <f>C4668+F4668+G4668-I4668</f>
        <v/>
      </c>
      <c r="K4671" s="15" t="n"/>
      <c r="L4671" s="15">
        <f>K4668*Setup!$B$6</f>
        <v/>
      </c>
      <c r="M4671" s="15">
        <f>J4668-L4668</f>
        <v/>
      </c>
      <c r="N4671" s="21" t="n"/>
    </row>
    <row r="4672">
      <c r="A4672" s="295" t="n"/>
      <c r="B4672" s="14" t="n"/>
      <c r="C4672" s="15" t="n"/>
      <c r="D4672" s="15" t="n"/>
      <c r="E4672" s="15">
        <f>D4669*Setup!$B$5</f>
        <v/>
      </c>
      <c r="F4672" s="15">
        <f>D4669-E4669</f>
        <v/>
      </c>
      <c r="G4672" s="15" t="n"/>
      <c r="H4672" s="15" t="n"/>
      <c r="I4672" s="15" t="n"/>
      <c r="J4672" s="15">
        <f>C4669+F4669+G4669-I4669</f>
        <v/>
      </c>
      <c r="K4672" s="15" t="n"/>
      <c r="L4672" s="15">
        <f>K4669*Setup!$B$6</f>
        <v/>
      </c>
      <c r="M4672" s="15">
        <f>J4669-L4669</f>
        <v/>
      </c>
      <c r="N4672" s="21" t="n"/>
    </row>
    <row r="4673">
      <c r="A4673" s="295" t="n"/>
      <c r="B4673" s="14" t="n"/>
      <c r="C4673" s="15" t="n"/>
      <c r="D4673" s="15" t="n"/>
      <c r="E4673" s="15">
        <f>D4670*Setup!$B$5</f>
        <v/>
      </c>
      <c r="F4673" s="15">
        <f>D4670-E4670</f>
        <v/>
      </c>
      <c r="G4673" s="15" t="n"/>
      <c r="H4673" s="15" t="n"/>
      <c r="I4673" s="15" t="n"/>
      <c r="J4673" s="15">
        <f>C4670+F4670+G4670-I4670</f>
        <v/>
      </c>
      <c r="K4673" s="15" t="n"/>
      <c r="L4673" s="15">
        <f>K4670*Setup!$B$6</f>
        <v/>
      </c>
      <c r="M4673" s="15">
        <f>J4670-L4670</f>
        <v/>
      </c>
      <c r="N4673" s="21" t="n"/>
    </row>
    <row r="4674">
      <c r="A4674" s="295" t="n"/>
      <c r="B4674" s="14" t="n"/>
      <c r="C4674" s="15" t="n"/>
      <c r="D4674" s="15" t="n"/>
      <c r="E4674" s="15">
        <f>D4671*Setup!$B$5</f>
        <v/>
      </c>
      <c r="F4674" s="15">
        <f>D4671-E4671</f>
        <v/>
      </c>
      <c r="G4674" s="15" t="n"/>
      <c r="H4674" s="15" t="n"/>
      <c r="I4674" s="15" t="n"/>
      <c r="J4674" s="15">
        <f>C4671+F4671+G4671-I4671</f>
        <v/>
      </c>
      <c r="K4674" s="15" t="n"/>
      <c r="L4674" s="15">
        <f>K4671*Setup!$B$6</f>
        <v/>
      </c>
      <c r="M4674" s="15">
        <f>J4671-L4671</f>
        <v/>
      </c>
      <c r="N4674" s="21" t="n"/>
    </row>
    <row r="4675">
      <c r="A4675" s="295" t="n"/>
      <c r="B4675" s="14" t="n"/>
      <c r="C4675" s="15" t="n"/>
      <c r="D4675" s="15" t="n"/>
      <c r="E4675" s="15">
        <f>D4672*Setup!$B$5</f>
        <v/>
      </c>
      <c r="F4675" s="15">
        <f>D4672-E4672</f>
        <v/>
      </c>
      <c r="G4675" s="15" t="n"/>
      <c r="H4675" s="15" t="n"/>
      <c r="I4675" s="15" t="n"/>
      <c r="J4675" s="15">
        <f>C4672+F4672+G4672-I4672</f>
        <v/>
      </c>
      <c r="K4675" s="15" t="n"/>
      <c r="L4675" s="15">
        <f>K4672*Setup!$B$6</f>
        <v/>
      </c>
      <c r="M4675" s="15">
        <f>J4672-L4672</f>
        <v/>
      </c>
      <c r="N4675" s="21" t="n"/>
    </row>
    <row r="4676">
      <c r="A4676" s="295" t="n"/>
      <c r="B4676" s="14" t="n"/>
      <c r="C4676" s="15" t="n"/>
      <c r="D4676" s="15" t="n"/>
      <c r="E4676" s="15">
        <f>D4673*Setup!$B$5</f>
        <v/>
      </c>
      <c r="F4676" s="15">
        <f>D4673-E4673</f>
        <v/>
      </c>
      <c r="G4676" s="15" t="n"/>
      <c r="H4676" s="15" t="n"/>
      <c r="I4676" s="15" t="n"/>
      <c r="J4676" s="15">
        <f>C4673+F4673+G4673-I4673</f>
        <v/>
      </c>
      <c r="K4676" s="15" t="n"/>
      <c r="L4676" s="15">
        <f>K4673*Setup!$B$6</f>
        <v/>
      </c>
      <c r="M4676" s="15">
        <f>J4673-L4673</f>
        <v/>
      </c>
      <c r="N4676" s="21" t="n"/>
    </row>
    <row r="4677">
      <c r="A4677" s="295" t="n"/>
      <c r="B4677" s="14" t="n"/>
      <c r="C4677" s="15" t="n"/>
      <c r="D4677" s="15" t="n"/>
      <c r="E4677" s="15">
        <f>D4674*Setup!$B$5</f>
        <v/>
      </c>
      <c r="F4677" s="15">
        <f>D4674-E4674</f>
        <v/>
      </c>
      <c r="G4677" s="15" t="n"/>
      <c r="H4677" s="15" t="n"/>
      <c r="I4677" s="15" t="n"/>
      <c r="J4677" s="15">
        <f>C4674+F4674+G4674-I4674</f>
        <v/>
      </c>
      <c r="K4677" s="15" t="n"/>
      <c r="L4677" s="15">
        <f>K4674*Setup!$B$6</f>
        <v/>
      </c>
      <c r="M4677" s="15">
        <f>J4674-L4674</f>
        <v/>
      </c>
      <c r="N4677" s="21" t="n"/>
    </row>
    <row r="4678">
      <c r="A4678" s="295" t="n"/>
      <c r="B4678" s="14" t="n"/>
      <c r="C4678" s="15" t="n"/>
      <c r="D4678" s="15" t="n"/>
      <c r="E4678" s="15">
        <f>D4675*Setup!$B$5</f>
        <v/>
      </c>
      <c r="F4678" s="15">
        <f>D4675-E4675</f>
        <v/>
      </c>
      <c r="G4678" s="15" t="n"/>
      <c r="H4678" s="15" t="n"/>
      <c r="I4678" s="15" t="n"/>
      <c r="J4678" s="15">
        <f>C4675+F4675+G4675-I4675</f>
        <v/>
      </c>
      <c r="K4678" s="15" t="n"/>
      <c r="L4678" s="15">
        <f>K4675*Setup!$B$6</f>
        <v/>
      </c>
      <c r="M4678" s="15">
        <f>J4675-L4675</f>
        <v/>
      </c>
      <c r="N4678" s="21" t="n"/>
    </row>
    <row r="4679">
      <c r="A4679" s="295" t="n"/>
      <c r="B4679" s="14" t="n"/>
      <c r="C4679" s="15" t="n"/>
      <c r="D4679" s="15" t="n"/>
      <c r="E4679" s="15">
        <f>D4676*Setup!$B$5</f>
        <v/>
      </c>
      <c r="F4679" s="15">
        <f>D4676-E4676</f>
        <v/>
      </c>
      <c r="G4679" s="15" t="n"/>
      <c r="H4679" s="15" t="n"/>
      <c r="I4679" s="15" t="n"/>
      <c r="J4679" s="15">
        <f>C4676+F4676+G4676-I4676</f>
        <v/>
      </c>
      <c r="K4679" s="15" t="n"/>
      <c r="L4679" s="15">
        <f>K4676*Setup!$B$6</f>
        <v/>
      </c>
      <c r="M4679" s="15">
        <f>J4676-L4676</f>
        <v/>
      </c>
      <c r="N4679" s="21" t="n"/>
    </row>
    <row r="4680">
      <c r="A4680" s="295" t="n"/>
      <c r="B4680" s="14" t="n"/>
      <c r="C4680" s="15" t="n"/>
      <c r="D4680" s="15" t="n"/>
      <c r="E4680" s="15">
        <f>D4677*Setup!$B$5</f>
        <v/>
      </c>
      <c r="F4680" s="15">
        <f>D4677-E4677</f>
        <v/>
      </c>
      <c r="G4680" s="15" t="n"/>
      <c r="H4680" s="15" t="n"/>
      <c r="I4680" s="15" t="n"/>
      <c r="J4680" s="15">
        <f>C4677+F4677+G4677-I4677</f>
        <v/>
      </c>
      <c r="K4680" s="15" t="n"/>
      <c r="L4680" s="15">
        <f>K4677*Setup!$B$6</f>
        <v/>
      </c>
      <c r="M4680" s="15">
        <f>J4677-L4677</f>
        <v/>
      </c>
      <c r="N4680" s="21" t="n"/>
    </row>
    <row r="4681">
      <c r="A4681" s="295" t="n"/>
      <c r="B4681" s="14" t="n"/>
      <c r="C4681" s="15" t="n"/>
      <c r="D4681" s="15" t="n"/>
      <c r="E4681" s="15">
        <f>D4678*Setup!$B$5</f>
        <v/>
      </c>
      <c r="F4681" s="15">
        <f>D4678-E4678</f>
        <v/>
      </c>
      <c r="G4681" s="15" t="n"/>
      <c r="H4681" s="15" t="n"/>
      <c r="I4681" s="15" t="n"/>
      <c r="J4681" s="15">
        <f>C4678+F4678+G4678-I4678</f>
        <v/>
      </c>
      <c r="K4681" s="15" t="n"/>
      <c r="L4681" s="15">
        <f>K4678*Setup!$B$6</f>
        <v/>
      </c>
      <c r="M4681" s="15">
        <f>J4678-L4678</f>
        <v/>
      </c>
      <c r="N4681" s="21" t="n"/>
    </row>
    <row r="4682">
      <c r="A4682" s="295" t="n"/>
      <c r="B4682" s="14" t="n"/>
      <c r="C4682" s="15" t="n"/>
      <c r="D4682" s="15" t="n"/>
      <c r="E4682" s="15">
        <f>D4679*Setup!$B$5</f>
        <v/>
      </c>
      <c r="F4682" s="15">
        <f>D4679-E4679</f>
        <v/>
      </c>
      <c r="G4682" s="15" t="n"/>
      <c r="H4682" s="15" t="n"/>
      <c r="I4682" s="15" t="n"/>
      <c r="J4682" s="15">
        <f>C4679+F4679+G4679-I4679</f>
        <v/>
      </c>
      <c r="K4682" s="15" t="n"/>
      <c r="L4682" s="15">
        <f>K4679*Setup!$B$6</f>
        <v/>
      </c>
      <c r="M4682" s="15">
        <f>J4679-L4679</f>
        <v/>
      </c>
      <c r="N4682" s="21" t="n"/>
    </row>
    <row r="4683">
      <c r="A4683" s="295" t="n"/>
      <c r="B4683" s="14" t="n"/>
      <c r="C4683" s="15" t="n"/>
      <c r="D4683" s="15" t="n"/>
      <c r="E4683" s="15">
        <f>D4680*Setup!$B$5</f>
        <v/>
      </c>
      <c r="F4683" s="15">
        <f>D4680-E4680</f>
        <v/>
      </c>
      <c r="G4683" s="15" t="n"/>
      <c r="H4683" s="15" t="n"/>
      <c r="I4683" s="15" t="n"/>
      <c r="J4683" s="15">
        <f>C4680+F4680+G4680-I4680</f>
        <v/>
      </c>
      <c r="K4683" s="15" t="n"/>
      <c r="L4683" s="15">
        <f>K4680*Setup!$B$6</f>
        <v/>
      </c>
      <c r="M4683" s="15">
        <f>J4680-L4680</f>
        <v/>
      </c>
      <c r="N4683" s="21" t="n"/>
    </row>
    <row r="4684">
      <c r="A4684" s="295" t="n"/>
      <c r="B4684" s="14" t="n"/>
      <c r="C4684" s="15" t="n"/>
      <c r="D4684" s="15" t="n"/>
      <c r="E4684" s="15">
        <f>D4681*Setup!$B$5</f>
        <v/>
      </c>
      <c r="F4684" s="15">
        <f>D4681-E4681</f>
        <v/>
      </c>
      <c r="G4684" s="15" t="n"/>
      <c r="H4684" s="15" t="n"/>
      <c r="I4684" s="15" t="n"/>
      <c r="J4684" s="15">
        <f>C4681+F4681+G4681-I4681</f>
        <v/>
      </c>
      <c r="K4684" s="15" t="n"/>
      <c r="L4684" s="15">
        <f>K4681*Setup!$B$6</f>
        <v/>
      </c>
      <c r="M4684" s="15">
        <f>J4681-L4681</f>
        <v/>
      </c>
      <c r="N4684" s="21" t="n"/>
    </row>
    <row r="4685">
      <c r="A4685" s="295" t="n"/>
      <c r="B4685" s="14" t="n"/>
      <c r="C4685" s="15" t="n"/>
      <c r="D4685" s="15" t="n"/>
      <c r="E4685" s="15">
        <f>D4682*Setup!$B$5</f>
        <v/>
      </c>
      <c r="F4685" s="15">
        <f>D4682-E4682</f>
        <v/>
      </c>
      <c r="G4685" s="15" t="n"/>
      <c r="H4685" s="15" t="n"/>
      <c r="I4685" s="15" t="n"/>
      <c r="J4685" s="15">
        <f>C4682+F4682+G4682-I4682</f>
        <v/>
      </c>
      <c r="K4685" s="15" t="n"/>
      <c r="L4685" s="15">
        <f>K4682*Setup!$B$6</f>
        <v/>
      </c>
      <c r="M4685" s="15">
        <f>J4682-L4682</f>
        <v/>
      </c>
      <c r="N4685" s="21" t="n"/>
    </row>
    <row r="4686">
      <c r="A4686" s="295" t="n"/>
      <c r="B4686" s="14" t="n"/>
      <c r="C4686" s="15" t="n"/>
      <c r="D4686" s="15" t="n"/>
      <c r="E4686" s="15">
        <f>D4683*Setup!$B$5</f>
        <v/>
      </c>
      <c r="F4686" s="15">
        <f>D4683-E4683</f>
        <v/>
      </c>
      <c r="G4686" s="15" t="n"/>
      <c r="H4686" s="15" t="n"/>
      <c r="I4686" s="15" t="n"/>
      <c r="J4686" s="15">
        <f>C4683+F4683+G4683-I4683</f>
        <v/>
      </c>
      <c r="K4686" s="15" t="n"/>
      <c r="L4686" s="15">
        <f>K4683*Setup!$B$6</f>
        <v/>
      </c>
      <c r="M4686" s="15">
        <f>J4683-L4683</f>
        <v/>
      </c>
      <c r="N4686" s="21" t="n"/>
    </row>
    <row r="4687">
      <c r="A4687" s="295" t="n"/>
      <c r="B4687" s="14" t="n"/>
      <c r="C4687" s="15" t="n"/>
      <c r="D4687" s="15" t="n"/>
      <c r="E4687" s="15">
        <f>D4684*Setup!$B$5</f>
        <v/>
      </c>
      <c r="F4687" s="15">
        <f>D4684-E4684</f>
        <v/>
      </c>
      <c r="G4687" s="15" t="n"/>
      <c r="H4687" s="15" t="n"/>
      <c r="I4687" s="15" t="n"/>
      <c r="J4687" s="15">
        <f>C4684+F4684+G4684-I4684</f>
        <v/>
      </c>
      <c r="K4687" s="15" t="n"/>
      <c r="L4687" s="15">
        <f>K4684*Setup!$B$6</f>
        <v/>
      </c>
      <c r="M4687" s="15">
        <f>J4684-L4684</f>
        <v/>
      </c>
      <c r="N4687" s="21" t="n"/>
    </row>
    <row r="4688">
      <c r="A4688" s="295" t="n"/>
      <c r="B4688" s="14" t="n"/>
      <c r="C4688" s="15" t="n"/>
      <c r="D4688" s="15" t="n"/>
      <c r="E4688" s="15">
        <f>D4685*Setup!$B$5</f>
        <v/>
      </c>
      <c r="F4688" s="15">
        <f>D4685-E4685</f>
        <v/>
      </c>
      <c r="G4688" s="15" t="n"/>
      <c r="H4688" s="15" t="n"/>
      <c r="I4688" s="15" t="n"/>
      <c r="J4688" s="15">
        <f>C4685+F4685+G4685-I4685</f>
        <v/>
      </c>
      <c r="K4688" s="15" t="n"/>
      <c r="L4688" s="15">
        <f>K4685*Setup!$B$6</f>
        <v/>
      </c>
      <c r="M4688" s="15">
        <f>J4685-L4685</f>
        <v/>
      </c>
      <c r="N4688" s="21" t="n"/>
    </row>
    <row r="4689">
      <c r="A4689" s="295" t="n"/>
      <c r="B4689" s="14" t="n"/>
      <c r="C4689" s="15" t="n"/>
      <c r="D4689" s="15" t="n"/>
      <c r="E4689" s="15">
        <f>D4686*Setup!$B$5</f>
        <v/>
      </c>
      <c r="F4689" s="15">
        <f>D4686-E4686</f>
        <v/>
      </c>
      <c r="G4689" s="15" t="n"/>
      <c r="H4689" s="15" t="n"/>
      <c r="I4689" s="15" t="n"/>
      <c r="J4689" s="15">
        <f>C4686+F4686+G4686-I4686</f>
        <v/>
      </c>
      <c r="K4689" s="15" t="n"/>
      <c r="L4689" s="15">
        <f>K4686*Setup!$B$6</f>
        <v/>
      </c>
      <c r="M4689" s="15">
        <f>J4686-L4686</f>
        <v/>
      </c>
      <c r="N4689" s="21" t="n"/>
    </row>
    <row r="4690">
      <c r="A4690" s="295" t="n"/>
      <c r="B4690" s="14" t="n"/>
      <c r="C4690" s="15" t="n"/>
      <c r="D4690" s="15" t="n"/>
      <c r="E4690" s="15">
        <f>D4687*Setup!$B$5</f>
        <v/>
      </c>
      <c r="F4690" s="15">
        <f>D4687-E4687</f>
        <v/>
      </c>
      <c r="G4690" s="15" t="n"/>
      <c r="H4690" s="15" t="n"/>
      <c r="I4690" s="15" t="n"/>
      <c r="J4690" s="15">
        <f>C4687+F4687+G4687-I4687</f>
        <v/>
      </c>
      <c r="K4690" s="15" t="n"/>
      <c r="L4690" s="15">
        <f>K4687*Setup!$B$6</f>
        <v/>
      </c>
      <c r="M4690" s="15">
        <f>J4687-L4687</f>
        <v/>
      </c>
      <c r="N4690" s="21" t="n"/>
    </row>
    <row r="4691">
      <c r="A4691" s="295" t="n"/>
      <c r="B4691" s="14" t="n"/>
      <c r="C4691" s="15" t="n"/>
      <c r="D4691" s="15" t="n"/>
      <c r="E4691" s="15">
        <f>D4688*Setup!$B$5</f>
        <v/>
      </c>
      <c r="F4691" s="15">
        <f>D4688-E4688</f>
        <v/>
      </c>
      <c r="G4691" s="15" t="n"/>
      <c r="H4691" s="15" t="n"/>
      <c r="I4691" s="15" t="n"/>
      <c r="J4691" s="15">
        <f>C4688+F4688+G4688-I4688</f>
        <v/>
      </c>
      <c r="K4691" s="15" t="n"/>
      <c r="L4691" s="15">
        <f>K4688*Setup!$B$6</f>
        <v/>
      </c>
      <c r="M4691" s="15">
        <f>J4688-L4688</f>
        <v/>
      </c>
      <c r="N4691" s="21" t="n"/>
    </row>
    <row r="4692">
      <c r="A4692" s="295" t="n"/>
      <c r="B4692" s="14" t="n"/>
      <c r="C4692" s="15" t="n"/>
      <c r="D4692" s="15" t="n"/>
      <c r="E4692" s="15">
        <f>D4689*Setup!$B$5</f>
        <v/>
      </c>
      <c r="F4692" s="15">
        <f>D4689-E4689</f>
        <v/>
      </c>
      <c r="G4692" s="15" t="n"/>
      <c r="H4692" s="15" t="n"/>
      <c r="I4692" s="15" t="n"/>
      <c r="J4692" s="15">
        <f>C4689+F4689+G4689-I4689</f>
        <v/>
      </c>
      <c r="K4692" s="15" t="n"/>
      <c r="L4692" s="15">
        <f>K4689*Setup!$B$6</f>
        <v/>
      </c>
      <c r="M4692" s="15">
        <f>J4689-L4689</f>
        <v/>
      </c>
      <c r="N4692" s="21" t="n"/>
    </row>
    <row r="4693">
      <c r="A4693" s="295" t="n"/>
      <c r="B4693" s="14" t="n"/>
      <c r="C4693" s="15" t="n"/>
      <c r="D4693" s="15" t="n"/>
      <c r="E4693" s="15">
        <f>D4690*Setup!$B$5</f>
        <v/>
      </c>
      <c r="F4693" s="15">
        <f>D4690-E4690</f>
        <v/>
      </c>
      <c r="G4693" s="15" t="n"/>
      <c r="H4693" s="15" t="n"/>
      <c r="I4693" s="15" t="n"/>
      <c r="J4693" s="15">
        <f>C4690+F4690+G4690-I4690</f>
        <v/>
      </c>
      <c r="K4693" s="15" t="n"/>
      <c r="L4693" s="15">
        <f>K4690*Setup!$B$6</f>
        <v/>
      </c>
      <c r="M4693" s="15">
        <f>J4690-L4690</f>
        <v/>
      </c>
      <c r="N4693" s="21" t="n"/>
    </row>
    <row r="4694">
      <c r="A4694" s="295" t="n"/>
      <c r="B4694" s="14" t="n"/>
      <c r="C4694" s="15" t="n"/>
      <c r="D4694" s="15" t="n"/>
      <c r="E4694" s="15">
        <f>D4691*Setup!$B$5</f>
        <v/>
      </c>
      <c r="F4694" s="15">
        <f>D4691-E4691</f>
        <v/>
      </c>
      <c r="G4694" s="15" t="n"/>
      <c r="H4694" s="15" t="n"/>
      <c r="I4694" s="15" t="n"/>
      <c r="J4694" s="15">
        <f>C4691+F4691+G4691-I4691</f>
        <v/>
      </c>
      <c r="K4694" s="15" t="n"/>
      <c r="L4694" s="15">
        <f>K4691*Setup!$B$6</f>
        <v/>
      </c>
      <c r="M4694" s="15">
        <f>J4691-L4691</f>
        <v/>
      </c>
      <c r="N4694" s="21" t="n"/>
    </row>
    <row r="4695">
      <c r="A4695" s="295" t="n"/>
      <c r="B4695" s="14" t="n"/>
      <c r="C4695" s="15" t="n"/>
      <c r="D4695" s="15" t="n"/>
      <c r="E4695" s="15">
        <f>D4692*Setup!$B$5</f>
        <v/>
      </c>
      <c r="F4695" s="15">
        <f>D4692-E4692</f>
        <v/>
      </c>
      <c r="G4695" s="15" t="n"/>
      <c r="H4695" s="15" t="n"/>
      <c r="I4695" s="15" t="n"/>
      <c r="J4695" s="15">
        <f>C4692+F4692+G4692-I4692</f>
        <v/>
      </c>
      <c r="K4695" s="15" t="n"/>
      <c r="L4695" s="15">
        <f>K4692*Setup!$B$6</f>
        <v/>
      </c>
      <c r="M4695" s="15">
        <f>J4692-L4692</f>
        <v/>
      </c>
      <c r="N4695" s="21" t="n"/>
    </row>
    <row r="4696">
      <c r="A4696" s="295" t="n"/>
      <c r="B4696" s="14" t="n"/>
      <c r="C4696" s="15" t="n"/>
      <c r="D4696" s="15" t="n"/>
      <c r="E4696" s="15">
        <f>D4693*Setup!$B$5</f>
        <v/>
      </c>
      <c r="F4696" s="15">
        <f>D4693-E4693</f>
        <v/>
      </c>
      <c r="G4696" s="15" t="n"/>
      <c r="H4696" s="15" t="n"/>
      <c r="I4696" s="15" t="n"/>
      <c r="J4696" s="15">
        <f>C4693+F4693+G4693-I4693</f>
        <v/>
      </c>
      <c r="K4696" s="15" t="n"/>
      <c r="L4696" s="15">
        <f>K4693*Setup!$B$6</f>
        <v/>
      </c>
      <c r="M4696" s="15">
        <f>J4693-L4693</f>
        <v/>
      </c>
      <c r="N4696" s="21" t="n"/>
    </row>
    <row r="4697">
      <c r="A4697" s="295" t="n"/>
      <c r="B4697" s="14" t="n"/>
      <c r="C4697" s="15" t="n"/>
      <c r="D4697" s="15" t="n"/>
      <c r="E4697" s="15">
        <f>D4694*Setup!$B$5</f>
        <v/>
      </c>
      <c r="F4697" s="15">
        <f>D4694-E4694</f>
        <v/>
      </c>
      <c r="G4697" s="15" t="n"/>
      <c r="H4697" s="15" t="n"/>
      <c r="I4697" s="15" t="n"/>
      <c r="J4697" s="15">
        <f>C4694+F4694+G4694-I4694</f>
        <v/>
      </c>
      <c r="K4697" s="15" t="n"/>
      <c r="L4697" s="15">
        <f>K4694*Setup!$B$6</f>
        <v/>
      </c>
      <c r="M4697" s="15">
        <f>J4694-L4694</f>
        <v/>
      </c>
      <c r="N4697" s="21" t="n"/>
    </row>
    <row r="4698">
      <c r="A4698" s="295" t="n"/>
      <c r="B4698" s="14" t="n"/>
      <c r="C4698" s="15" t="n"/>
      <c r="D4698" s="15" t="n"/>
      <c r="E4698" s="15">
        <f>D4695*Setup!$B$5</f>
        <v/>
      </c>
      <c r="F4698" s="15">
        <f>D4695-E4695</f>
        <v/>
      </c>
      <c r="G4698" s="15" t="n"/>
      <c r="H4698" s="15" t="n"/>
      <c r="I4698" s="15" t="n"/>
      <c r="J4698" s="15">
        <f>C4695+F4695+G4695-I4695</f>
        <v/>
      </c>
      <c r="K4698" s="15" t="n"/>
      <c r="L4698" s="15">
        <f>K4695*Setup!$B$6</f>
        <v/>
      </c>
      <c r="M4698" s="15">
        <f>J4695-L4695</f>
        <v/>
      </c>
      <c r="N4698" s="21" t="n"/>
    </row>
    <row r="4699">
      <c r="A4699" s="295" t="n"/>
      <c r="B4699" s="14" t="n"/>
      <c r="C4699" s="15" t="n"/>
      <c r="D4699" s="15" t="n"/>
      <c r="E4699" s="15">
        <f>D4696*Setup!$B$5</f>
        <v/>
      </c>
      <c r="F4699" s="15">
        <f>D4696-E4696</f>
        <v/>
      </c>
      <c r="G4699" s="15" t="n"/>
      <c r="H4699" s="15" t="n"/>
      <c r="I4699" s="15" t="n"/>
      <c r="J4699" s="15">
        <f>C4696+F4696+G4696-I4696</f>
        <v/>
      </c>
      <c r="K4699" s="15" t="n"/>
      <c r="L4699" s="15">
        <f>K4696*Setup!$B$6</f>
        <v/>
      </c>
      <c r="M4699" s="15">
        <f>J4696-L4696</f>
        <v/>
      </c>
      <c r="N4699" s="21" t="n"/>
    </row>
    <row r="4700">
      <c r="A4700" s="295" t="n"/>
      <c r="B4700" s="14" t="n"/>
      <c r="C4700" s="15" t="n"/>
      <c r="D4700" s="15" t="n"/>
      <c r="E4700" s="15">
        <f>D4697*Setup!$B$5</f>
        <v/>
      </c>
      <c r="F4700" s="15">
        <f>D4697-E4697</f>
        <v/>
      </c>
      <c r="G4700" s="15" t="n"/>
      <c r="H4700" s="15" t="n"/>
      <c r="I4700" s="15" t="n"/>
      <c r="J4700" s="15">
        <f>C4697+F4697+G4697-I4697</f>
        <v/>
      </c>
      <c r="K4700" s="15" t="n"/>
      <c r="L4700" s="15">
        <f>K4697*Setup!$B$6</f>
        <v/>
      </c>
      <c r="M4700" s="15">
        <f>J4697-L4697</f>
        <v/>
      </c>
      <c r="N4700" s="21" t="n"/>
    </row>
    <row r="4701">
      <c r="A4701" s="295" t="n"/>
      <c r="B4701" s="14" t="n"/>
      <c r="C4701" s="15" t="n"/>
      <c r="D4701" s="15" t="n"/>
      <c r="E4701" s="15">
        <f>D4698*Setup!$B$5</f>
        <v/>
      </c>
      <c r="F4701" s="15">
        <f>D4698-E4698</f>
        <v/>
      </c>
      <c r="G4701" s="15" t="n"/>
      <c r="H4701" s="15" t="n"/>
      <c r="I4701" s="15" t="n"/>
      <c r="J4701" s="15">
        <f>C4698+F4698+G4698-I4698</f>
        <v/>
      </c>
      <c r="K4701" s="15" t="n"/>
      <c r="L4701" s="15">
        <f>K4698*Setup!$B$6</f>
        <v/>
      </c>
      <c r="M4701" s="15">
        <f>J4698-L4698</f>
        <v/>
      </c>
      <c r="N4701" s="21" t="n"/>
    </row>
    <row r="4702">
      <c r="A4702" s="295" t="n"/>
      <c r="B4702" s="14" t="n"/>
      <c r="C4702" s="15" t="n"/>
      <c r="D4702" s="15" t="n"/>
      <c r="E4702" s="15">
        <f>D4699*Setup!$B$5</f>
        <v/>
      </c>
      <c r="F4702" s="15">
        <f>D4699-E4699</f>
        <v/>
      </c>
      <c r="G4702" s="15" t="n"/>
      <c r="H4702" s="15" t="n"/>
      <c r="I4702" s="15" t="n"/>
      <c r="J4702" s="15">
        <f>C4699+F4699+G4699-I4699</f>
        <v/>
      </c>
      <c r="K4702" s="15" t="n"/>
      <c r="L4702" s="15">
        <f>K4699*Setup!$B$6</f>
        <v/>
      </c>
      <c r="M4702" s="15">
        <f>J4699-L4699</f>
        <v/>
      </c>
      <c r="N4702" s="21" t="n"/>
    </row>
    <row r="4703">
      <c r="A4703" s="295" t="n"/>
      <c r="B4703" s="14" t="n"/>
      <c r="C4703" s="15" t="n"/>
      <c r="D4703" s="15" t="n"/>
      <c r="E4703" s="15">
        <f>D4700*Setup!$B$5</f>
        <v/>
      </c>
      <c r="F4703" s="15">
        <f>D4700-E4700</f>
        <v/>
      </c>
      <c r="G4703" s="15" t="n"/>
      <c r="H4703" s="15" t="n"/>
      <c r="I4703" s="15" t="n"/>
      <c r="J4703" s="15">
        <f>C4700+F4700+G4700-I4700</f>
        <v/>
      </c>
      <c r="K4703" s="15" t="n"/>
      <c r="L4703" s="15">
        <f>K4700*Setup!$B$6</f>
        <v/>
      </c>
      <c r="M4703" s="15">
        <f>J4700-L4700</f>
        <v/>
      </c>
      <c r="N4703" s="21" t="n"/>
    </row>
    <row r="4704">
      <c r="A4704" s="295" t="n"/>
      <c r="B4704" s="14" t="n"/>
      <c r="C4704" s="15" t="n"/>
      <c r="D4704" s="15" t="n"/>
      <c r="E4704" s="15">
        <f>D4701*Setup!$B$5</f>
        <v/>
      </c>
      <c r="F4704" s="15">
        <f>D4701-E4701</f>
        <v/>
      </c>
      <c r="G4704" s="15" t="n"/>
      <c r="H4704" s="15" t="n"/>
      <c r="I4704" s="15" t="n"/>
      <c r="J4704" s="15">
        <f>C4701+F4701+G4701-I4701</f>
        <v/>
      </c>
      <c r="K4704" s="15" t="n"/>
      <c r="L4704" s="15">
        <f>K4701*Setup!$B$6</f>
        <v/>
      </c>
      <c r="M4704" s="15">
        <f>J4701-L4701</f>
        <v/>
      </c>
      <c r="N4704" s="21" t="n"/>
    </row>
    <row r="4705">
      <c r="A4705" s="295" t="n"/>
      <c r="B4705" s="14" t="n"/>
      <c r="C4705" s="15" t="n"/>
      <c r="D4705" s="15" t="n"/>
      <c r="E4705" s="15">
        <f>D4702*Setup!$B$5</f>
        <v/>
      </c>
      <c r="F4705" s="15">
        <f>D4702-E4702</f>
        <v/>
      </c>
      <c r="G4705" s="15" t="n"/>
      <c r="H4705" s="15" t="n"/>
      <c r="I4705" s="15" t="n"/>
      <c r="J4705" s="15">
        <f>C4702+F4702+G4702-I4702</f>
        <v/>
      </c>
      <c r="K4705" s="15" t="n"/>
      <c r="L4705" s="15">
        <f>K4702*Setup!$B$6</f>
        <v/>
      </c>
      <c r="M4705" s="15">
        <f>J4702-L4702</f>
        <v/>
      </c>
      <c r="N4705" s="21" t="n"/>
    </row>
    <row r="4706">
      <c r="A4706" s="295" t="n"/>
      <c r="B4706" s="14" t="n"/>
      <c r="C4706" s="15" t="n"/>
      <c r="D4706" s="15" t="n"/>
      <c r="E4706" s="15">
        <f>D4703*Setup!$B$5</f>
        <v/>
      </c>
      <c r="F4706" s="15">
        <f>D4703-E4703</f>
        <v/>
      </c>
      <c r="G4706" s="15" t="n"/>
      <c r="H4706" s="15" t="n"/>
      <c r="I4706" s="15" t="n"/>
      <c r="J4706" s="15">
        <f>C4703+F4703+G4703-I4703</f>
        <v/>
      </c>
      <c r="K4706" s="15" t="n"/>
      <c r="L4706" s="15">
        <f>K4703*Setup!$B$6</f>
        <v/>
      </c>
      <c r="M4706" s="15">
        <f>J4703-L4703</f>
        <v/>
      </c>
      <c r="N4706" s="21" t="n"/>
    </row>
    <row r="4707">
      <c r="A4707" s="295" t="n"/>
      <c r="B4707" s="14" t="n"/>
      <c r="C4707" s="15" t="n"/>
      <c r="D4707" s="15" t="n"/>
      <c r="E4707" s="15">
        <f>D4704*Setup!$B$5</f>
        <v/>
      </c>
      <c r="F4707" s="15">
        <f>D4704-E4704</f>
        <v/>
      </c>
      <c r="G4707" s="15" t="n"/>
      <c r="H4707" s="15" t="n"/>
      <c r="I4707" s="15" t="n"/>
      <c r="J4707" s="15">
        <f>C4704+F4704+G4704-I4704</f>
        <v/>
      </c>
      <c r="K4707" s="15" t="n"/>
      <c r="L4707" s="15">
        <f>K4704*Setup!$B$6</f>
        <v/>
      </c>
      <c r="M4707" s="15">
        <f>J4704-L4704</f>
        <v/>
      </c>
      <c r="N4707" s="21" t="n"/>
    </row>
    <row r="4708">
      <c r="A4708" s="295" t="n"/>
      <c r="B4708" s="14" t="n"/>
      <c r="C4708" s="15" t="n"/>
      <c r="D4708" s="15" t="n"/>
      <c r="E4708" s="15">
        <f>D4705*Setup!$B$5</f>
        <v/>
      </c>
      <c r="F4708" s="15">
        <f>D4705-E4705</f>
        <v/>
      </c>
      <c r="G4708" s="15" t="n"/>
      <c r="H4708" s="15" t="n"/>
      <c r="I4708" s="15" t="n"/>
      <c r="J4708" s="15">
        <f>C4705+F4705+G4705-I4705</f>
        <v/>
      </c>
      <c r="K4708" s="15" t="n"/>
      <c r="L4708" s="15">
        <f>K4705*Setup!$B$6</f>
        <v/>
      </c>
      <c r="M4708" s="15">
        <f>J4705-L4705</f>
        <v/>
      </c>
      <c r="N4708" s="21" t="n"/>
    </row>
    <row r="4709">
      <c r="A4709" s="295" t="n"/>
      <c r="B4709" s="14" t="n"/>
      <c r="C4709" s="15" t="n"/>
      <c r="D4709" s="15" t="n"/>
      <c r="E4709" s="15">
        <f>D4706*Setup!$B$5</f>
        <v/>
      </c>
      <c r="F4709" s="15">
        <f>D4706-E4706</f>
        <v/>
      </c>
      <c r="G4709" s="15" t="n"/>
      <c r="H4709" s="15" t="n"/>
      <c r="I4709" s="15" t="n"/>
      <c r="J4709" s="15">
        <f>C4706+F4706+G4706-I4706</f>
        <v/>
      </c>
      <c r="K4709" s="15" t="n"/>
      <c r="L4709" s="15">
        <f>K4706*Setup!$B$6</f>
        <v/>
      </c>
      <c r="M4709" s="15">
        <f>J4706-L4706</f>
        <v/>
      </c>
      <c r="N4709" s="21" t="n"/>
    </row>
    <row r="4710">
      <c r="A4710" s="295" t="n"/>
      <c r="B4710" s="14" t="n"/>
      <c r="C4710" s="15" t="n"/>
      <c r="D4710" s="15" t="n"/>
      <c r="E4710" s="15">
        <f>D4707*Setup!$B$5</f>
        <v/>
      </c>
      <c r="F4710" s="15">
        <f>D4707-E4707</f>
        <v/>
      </c>
      <c r="G4710" s="15" t="n"/>
      <c r="H4710" s="15" t="n"/>
      <c r="I4710" s="15" t="n"/>
      <c r="J4710" s="15">
        <f>C4707+F4707+G4707-I4707</f>
        <v/>
      </c>
      <c r="K4710" s="15" t="n"/>
      <c r="L4710" s="15">
        <f>K4707*Setup!$B$6</f>
        <v/>
      </c>
      <c r="M4710" s="15">
        <f>J4707-L4707</f>
        <v/>
      </c>
      <c r="N4710" s="21" t="n"/>
    </row>
    <row r="4711">
      <c r="A4711" s="295" t="n"/>
      <c r="B4711" s="14" t="n"/>
      <c r="C4711" s="15" t="n"/>
      <c r="D4711" s="15" t="n"/>
      <c r="E4711" s="15">
        <f>D4708*Setup!$B$5</f>
        <v/>
      </c>
      <c r="F4711" s="15">
        <f>D4708-E4708</f>
        <v/>
      </c>
      <c r="G4711" s="15" t="n"/>
      <c r="H4711" s="15" t="n"/>
      <c r="I4711" s="15" t="n"/>
      <c r="J4711" s="15">
        <f>C4708+F4708+G4708-I4708</f>
        <v/>
      </c>
      <c r="K4711" s="15" t="n"/>
      <c r="L4711" s="15">
        <f>K4708*Setup!$B$6</f>
        <v/>
      </c>
      <c r="M4711" s="15">
        <f>J4708-L4708</f>
        <v/>
      </c>
      <c r="N4711" s="21" t="n"/>
    </row>
    <row r="4712">
      <c r="A4712" s="295" t="n"/>
      <c r="B4712" s="14" t="n"/>
      <c r="C4712" s="15" t="n"/>
      <c r="D4712" s="15" t="n"/>
      <c r="E4712" s="15">
        <f>D4709*Setup!$B$5</f>
        <v/>
      </c>
      <c r="F4712" s="15">
        <f>D4709-E4709</f>
        <v/>
      </c>
      <c r="G4712" s="15" t="n"/>
      <c r="H4712" s="15" t="n"/>
      <c r="I4712" s="15" t="n"/>
      <c r="J4712" s="15">
        <f>C4709+F4709+G4709-I4709</f>
        <v/>
      </c>
      <c r="K4712" s="15" t="n"/>
      <c r="L4712" s="15">
        <f>K4709*Setup!$B$6</f>
        <v/>
      </c>
      <c r="M4712" s="15">
        <f>J4709-L4709</f>
        <v/>
      </c>
      <c r="N4712" s="21" t="n"/>
    </row>
    <row r="4713">
      <c r="A4713" s="295" t="n"/>
      <c r="B4713" s="14" t="n"/>
      <c r="C4713" s="15" t="n"/>
      <c r="D4713" s="15" t="n"/>
      <c r="E4713" s="15">
        <f>D4710*Setup!$B$5</f>
        <v/>
      </c>
      <c r="F4713" s="15">
        <f>D4710-E4710</f>
        <v/>
      </c>
      <c r="G4713" s="15" t="n"/>
      <c r="H4713" s="15" t="n"/>
      <c r="I4713" s="15" t="n"/>
      <c r="J4713" s="15">
        <f>C4710+F4710+G4710-I4710</f>
        <v/>
      </c>
      <c r="K4713" s="15" t="n"/>
      <c r="L4713" s="15">
        <f>K4710*Setup!$B$6</f>
        <v/>
      </c>
      <c r="M4713" s="15">
        <f>J4710-L4710</f>
        <v/>
      </c>
      <c r="N4713" s="21" t="n"/>
    </row>
    <row r="4714">
      <c r="A4714" s="295" t="n"/>
      <c r="B4714" s="14" t="n"/>
      <c r="C4714" s="15" t="n"/>
      <c r="D4714" s="15" t="n"/>
      <c r="E4714" s="15">
        <f>D4711*Setup!$B$5</f>
        <v/>
      </c>
      <c r="F4714" s="15">
        <f>D4711-E4711</f>
        <v/>
      </c>
      <c r="G4714" s="15" t="n"/>
      <c r="H4714" s="15" t="n"/>
      <c r="I4714" s="15" t="n"/>
      <c r="J4714" s="15">
        <f>C4711+F4711+G4711-I4711</f>
        <v/>
      </c>
      <c r="K4714" s="15" t="n"/>
      <c r="L4714" s="15">
        <f>K4711*Setup!$B$6</f>
        <v/>
      </c>
      <c r="M4714" s="15">
        <f>J4711-L4711</f>
        <v/>
      </c>
      <c r="N4714" s="21" t="n"/>
    </row>
    <row r="4715">
      <c r="A4715" s="295" t="n"/>
      <c r="B4715" s="14" t="n"/>
      <c r="C4715" s="15" t="n"/>
      <c r="D4715" s="15" t="n"/>
      <c r="E4715" s="15">
        <f>D4712*Setup!$B$5</f>
        <v/>
      </c>
      <c r="F4715" s="15">
        <f>D4712-E4712</f>
        <v/>
      </c>
      <c r="G4715" s="15" t="n"/>
      <c r="H4715" s="15" t="n"/>
      <c r="I4715" s="15" t="n"/>
      <c r="J4715" s="15">
        <f>C4712+F4712+G4712-I4712</f>
        <v/>
      </c>
      <c r="K4715" s="15" t="n"/>
      <c r="L4715" s="15">
        <f>K4712*Setup!$B$6</f>
        <v/>
      </c>
      <c r="M4715" s="15">
        <f>J4712-L4712</f>
        <v/>
      </c>
      <c r="N4715" s="21" t="n"/>
    </row>
    <row r="4716">
      <c r="A4716" s="295" t="n"/>
      <c r="B4716" s="14" t="n"/>
      <c r="C4716" s="15" t="n"/>
      <c r="D4716" s="15" t="n"/>
      <c r="E4716" s="15">
        <f>D4713*Setup!$B$5</f>
        <v/>
      </c>
      <c r="F4716" s="15">
        <f>D4713-E4713</f>
        <v/>
      </c>
      <c r="G4716" s="15" t="n"/>
      <c r="H4716" s="15" t="n"/>
      <c r="I4716" s="15" t="n"/>
      <c r="J4716" s="15">
        <f>C4713+F4713+G4713-I4713</f>
        <v/>
      </c>
      <c r="K4716" s="15" t="n"/>
      <c r="L4716" s="15">
        <f>K4713*Setup!$B$6</f>
        <v/>
      </c>
      <c r="M4716" s="15">
        <f>J4713-L4713</f>
        <v/>
      </c>
      <c r="N4716" s="21" t="n"/>
    </row>
    <row r="4717">
      <c r="A4717" s="295" t="n"/>
      <c r="B4717" s="14" t="n"/>
      <c r="C4717" s="15" t="n"/>
      <c r="D4717" s="15" t="n"/>
      <c r="E4717" s="15">
        <f>D4714*Setup!$B$5</f>
        <v/>
      </c>
      <c r="F4717" s="15">
        <f>D4714-E4714</f>
        <v/>
      </c>
      <c r="G4717" s="15" t="n"/>
      <c r="H4717" s="15" t="n"/>
      <c r="I4717" s="15" t="n"/>
      <c r="J4717" s="15">
        <f>C4714+F4714+G4714-I4714</f>
        <v/>
      </c>
      <c r="K4717" s="15" t="n"/>
      <c r="L4717" s="15">
        <f>K4714*Setup!$B$6</f>
        <v/>
      </c>
      <c r="M4717" s="15">
        <f>J4714-L4714</f>
        <v/>
      </c>
      <c r="N4717" s="21" t="n"/>
    </row>
    <row r="4718">
      <c r="A4718" s="295" t="n"/>
      <c r="B4718" s="14" t="n"/>
      <c r="C4718" s="15" t="n"/>
      <c r="D4718" s="15" t="n"/>
      <c r="E4718" s="15">
        <f>D4715*Setup!$B$5</f>
        <v/>
      </c>
      <c r="F4718" s="15">
        <f>D4715-E4715</f>
        <v/>
      </c>
      <c r="G4718" s="15" t="n"/>
      <c r="H4718" s="15" t="n"/>
      <c r="I4718" s="15" t="n"/>
      <c r="J4718" s="15">
        <f>C4715+F4715+G4715-I4715</f>
        <v/>
      </c>
      <c r="K4718" s="15" t="n"/>
      <c r="L4718" s="15">
        <f>K4715*Setup!$B$6</f>
        <v/>
      </c>
      <c r="M4718" s="15">
        <f>J4715-L4715</f>
        <v/>
      </c>
      <c r="N4718" s="21" t="n"/>
    </row>
    <row r="4719">
      <c r="A4719" s="295" t="n"/>
      <c r="B4719" s="14" t="n"/>
      <c r="C4719" s="15" t="n"/>
      <c r="D4719" s="15" t="n"/>
      <c r="E4719" s="15">
        <f>D4716*Setup!$B$5</f>
        <v/>
      </c>
      <c r="F4719" s="15">
        <f>D4716-E4716</f>
        <v/>
      </c>
      <c r="G4719" s="15" t="n"/>
      <c r="H4719" s="15" t="n"/>
      <c r="I4719" s="15" t="n"/>
      <c r="J4719" s="15">
        <f>C4716+F4716+G4716-I4716</f>
        <v/>
      </c>
      <c r="K4719" s="15" t="n"/>
      <c r="L4719" s="15">
        <f>K4716*Setup!$B$6</f>
        <v/>
      </c>
      <c r="M4719" s="15">
        <f>J4716-L4716</f>
        <v/>
      </c>
      <c r="N4719" s="21" t="n"/>
    </row>
    <row r="4720">
      <c r="A4720" s="295" t="n"/>
      <c r="B4720" s="14" t="n"/>
      <c r="C4720" s="15" t="n"/>
      <c r="D4720" s="15" t="n"/>
      <c r="E4720" s="15">
        <f>D4717*Setup!$B$5</f>
        <v/>
      </c>
      <c r="F4720" s="15">
        <f>D4717-E4717</f>
        <v/>
      </c>
      <c r="G4720" s="15" t="n"/>
      <c r="H4720" s="15" t="n"/>
      <c r="I4720" s="15" t="n"/>
      <c r="J4720" s="15">
        <f>C4717+F4717+G4717-I4717</f>
        <v/>
      </c>
      <c r="K4720" s="15" t="n"/>
      <c r="L4720" s="15">
        <f>K4717*Setup!$B$6</f>
        <v/>
      </c>
      <c r="M4720" s="15">
        <f>J4717-L4717</f>
        <v/>
      </c>
      <c r="N4720" s="21" t="n"/>
    </row>
    <row r="4721">
      <c r="A4721" s="295" t="n"/>
      <c r="B4721" s="14" t="n"/>
      <c r="C4721" s="15" t="n"/>
      <c r="D4721" s="15" t="n"/>
      <c r="E4721" s="15">
        <f>D4718*Setup!$B$5</f>
        <v/>
      </c>
      <c r="F4721" s="15">
        <f>D4718-E4718</f>
        <v/>
      </c>
      <c r="G4721" s="15" t="n"/>
      <c r="H4721" s="15" t="n"/>
      <c r="I4721" s="15" t="n"/>
      <c r="J4721" s="15">
        <f>C4718+F4718+G4718-I4718</f>
        <v/>
      </c>
      <c r="K4721" s="15" t="n"/>
      <c r="L4721" s="15">
        <f>K4718*Setup!$B$6</f>
        <v/>
      </c>
      <c r="M4721" s="15">
        <f>J4718-L4718</f>
        <v/>
      </c>
      <c r="N4721" s="21" t="n"/>
    </row>
    <row r="4722">
      <c r="A4722" s="295" t="n"/>
      <c r="B4722" s="14" t="n"/>
      <c r="C4722" s="15" t="n"/>
      <c r="D4722" s="15" t="n"/>
      <c r="E4722" s="15">
        <f>D4719*Setup!$B$5</f>
        <v/>
      </c>
      <c r="F4722" s="15">
        <f>D4719-E4719</f>
        <v/>
      </c>
      <c r="G4722" s="15" t="n"/>
      <c r="H4722" s="15" t="n"/>
      <c r="I4722" s="15" t="n"/>
      <c r="J4722" s="15">
        <f>C4719+F4719+G4719-I4719</f>
        <v/>
      </c>
      <c r="K4722" s="15" t="n"/>
      <c r="L4722" s="15">
        <f>K4719*Setup!$B$6</f>
        <v/>
      </c>
      <c r="M4722" s="15">
        <f>J4719-L4719</f>
        <v/>
      </c>
      <c r="N4722" s="21" t="n"/>
    </row>
    <row r="4723">
      <c r="A4723" s="295" t="n"/>
      <c r="B4723" s="14" t="n"/>
      <c r="C4723" s="15" t="n"/>
      <c r="D4723" s="15" t="n"/>
      <c r="E4723" s="15">
        <f>D4720*Setup!$B$5</f>
        <v/>
      </c>
      <c r="F4723" s="15">
        <f>D4720-E4720</f>
        <v/>
      </c>
      <c r="G4723" s="15" t="n"/>
      <c r="H4723" s="15" t="n"/>
      <c r="I4723" s="15" t="n"/>
      <c r="J4723" s="15">
        <f>C4720+F4720+G4720-I4720</f>
        <v/>
      </c>
      <c r="K4723" s="15" t="n"/>
      <c r="L4723" s="15">
        <f>K4720*Setup!$B$6</f>
        <v/>
      </c>
      <c r="M4723" s="15">
        <f>J4720-L4720</f>
        <v/>
      </c>
      <c r="N4723" s="21" t="n"/>
    </row>
    <row r="4724">
      <c r="A4724" s="295" t="n"/>
      <c r="B4724" s="14" t="n"/>
      <c r="C4724" s="15" t="n"/>
      <c r="D4724" s="15" t="n"/>
      <c r="E4724" s="15">
        <f>D4721*Setup!$B$5</f>
        <v/>
      </c>
      <c r="F4724" s="15">
        <f>D4721-E4721</f>
        <v/>
      </c>
      <c r="G4724" s="15" t="n"/>
      <c r="H4724" s="15" t="n"/>
      <c r="I4724" s="15" t="n"/>
      <c r="J4724" s="15">
        <f>C4721+F4721+G4721-I4721</f>
        <v/>
      </c>
      <c r="K4724" s="15" t="n"/>
      <c r="L4724" s="15">
        <f>K4721*Setup!$B$6</f>
        <v/>
      </c>
      <c r="M4724" s="15">
        <f>J4721-L4721</f>
        <v/>
      </c>
      <c r="N4724" s="21" t="n"/>
    </row>
    <row r="4725">
      <c r="A4725" s="295" t="n"/>
      <c r="B4725" s="14" t="n"/>
      <c r="C4725" s="15" t="n"/>
      <c r="D4725" s="15" t="n"/>
      <c r="E4725" s="15">
        <f>D4722*Setup!$B$5</f>
        <v/>
      </c>
      <c r="F4725" s="15">
        <f>D4722-E4722</f>
        <v/>
      </c>
      <c r="G4725" s="15" t="n"/>
      <c r="H4725" s="15" t="n"/>
      <c r="I4725" s="15" t="n"/>
      <c r="J4725" s="15">
        <f>C4722+F4722+G4722-I4722</f>
        <v/>
      </c>
      <c r="K4725" s="15" t="n"/>
      <c r="L4725" s="15">
        <f>K4722*Setup!$B$6</f>
        <v/>
      </c>
      <c r="M4725" s="15">
        <f>J4722-L4722</f>
        <v/>
      </c>
      <c r="N4725" s="21" t="n"/>
    </row>
    <row r="4726">
      <c r="A4726" s="295" t="n"/>
      <c r="B4726" s="14" t="n"/>
      <c r="C4726" s="15" t="n"/>
      <c r="D4726" s="15" t="n"/>
      <c r="E4726" s="15">
        <f>D4723*Setup!$B$5</f>
        <v/>
      </c>
      <c r="F4726" s="15">
        <f>D4723-E4723</f>
        <v/>
      </c>
      <c r="G4726" s="15" t="n"/>
      <c r="H4726" s="15" t="n"/>
      <c r="I4726" s="15" t="n"/>
      <c r="J4726" s="15">
        <f>C4723+F4723+G4723-I4723</f>
        <v/>
      </c>
      <c r="K4726" s="15" t="n"/>
      <c r="L4726" s="15">
        <f>K4723*Setup!$B$6</f>
        <v/>
      </c>
      <c r="M4726" s="15">
        <f>J4723-L4723</f>
        <v/>
      </c>
      <c r="N4726" s="21" t="n"/>
    </row>
    <row r="4727">
      <c r="A4727" s="295" t="n"/>
      <c r="B4727" s="14" t="n"/>
      <c r="C4727" s="15" t="n"/>
      <c r="D4727" s="15" t="n"/>
      <c r="E4727" s="15">
        <f>D4724*Setup!$B$5</f>
        <v/>
      </c>
      <c r="F4727" s="15">
        <f>D4724-E4724</f>
        <v/>
      </c>
      <c r="G4727" s="15" t="n"/>
      <c r="H4727" s="15" t="n"/>
      <c r="I4727" s="15" t="n"/>
      <c r="J4727" s="15">
        <f>C4724+F4724+G4724-I4724</f>
        <v/>
      </c>
      <c r="K4727" s="15" t="n"/>
      <c r="L4727" s="15">
        <f>K4724*Setup!$B$6</f>
        <v/>
      </c>
      <c r="M4727" s="15">
        <f>J4724-L4724</f>
        <v/>
      </c>
      <c r="N4727" s="21" t="n"/>
    </row>
    <row r="4728">
      <c r="A4728" s="295" t="n"/>
      <c r="B4728" s="14" t="n"/>
      <c r="C4728" s="15" t="n"/>
      <c r="D4728" s="15" t="n"/>
      <c r="E4728" s="15">
        <f>D4725*Setup!$B$5</f>
        <v/>
      </c>
      <c r="F4728" s="15">
        <f>D4725-E4725</f>
        <v/>
      </c>
      <c r="G4728" s="15" t="n"/>
      <c r="H4728" s="15" t="n"/>
      <c r="I4728" s="15" t="n"/>
      <c r="J4728" s="15">
        <f>C4725+F4725+G4725-I4725</f>
        <v/>
      </c>
      <c r="K4728" s="15" t="n"/>
      <c r="L4728" s="15">
        <f>K4725*Setup!$B$6</f>
        <v/>
      </c>
      <c r="M4728" s="15">
        <f>J4725-L4725</f>
        <v/>
      </c>
      <c r="N4728" s="21" t="n"/>
    </row>
    <row r="4729">
      <c r="A4729" s="295" t="n"/>
      <c r="B4729" s="14" t="n"/>
      <c r="C4729" s="15" t="n"/>
      <c r="D4729" s="15" t="n"/>
      <c r="E4729" s="15">
        <f>D4726*Setup!$B$5</f>
        <v/>
      </c>
      <c r="F4729" s="15">
        <f>D4726-E4726</f>
        <v/>
      </c>
      <c r="G4729" s="15" t="n"/>
      <c r="H4729" s="15" t="n"/>
      <c r="I4729" s="15" t="n"/>
      <c r="J4729" s="15">
        <f>C4726+F4726+G4726-I4726</f>
        <v/>
      </c>
      <c r="K4729" s="15" t="n"/>
      <c r="L4729" s="15">
        <f>K4726*Setup!$B$6</f>
        <v/>
      </c>
      <c r="M4729" s="15">
        <f>J4726-L4726</f>
        <v/>
      </c>
      <c r="N4729" s="21" t="n"/>
    </row>
    <row r="4730">
      <c r="A4730" s="295" t="n"/>
      <c r="B4730" s="14" t="n"/>
      <c r="C4730" s="15" t="n"/>
      <c r="D4730" s="15" t="n"/>
      <c r="E4730" s="15">
        <f>D4727*Setup!$B$5</f>
        <v/>
      </c>
      <c r="F4730" s="15">
        <f>D4727-E4727</f>
        <v/>
      </c>
      <c r="G4730" s="15" t="n"/>
      <c r="H4730" s="15" t="n"/>
      <c r="I4730" s="15" t="n"/>
      <c r="J4730" s="15">
        <f>C4727+F4727+G4727-I4727</f>
        <v/>
      </c>
      <c r="K4730" s="15" t="n"/>
      <c r="L4730" s="15">
        <f>K4727*Setup!$B$6</f>
        <v/>
      </c>
      <c r="M4730" s="15">
        <f>J4727-L4727</f>
        <v/>
      </c>
      <c r="N4730" s="21" t="n"/>
    </row>
    <row r="4731">
      <c r="A4731" s="295" t="n"/>
      <c r="B4731" s="14" t="n"/>
      <c r="C4731" s="15" t="n"/>
      <c r="D4731" s="15" t="n"/>
      <c r="E4731" s="15">
        <f>D4728*Setup!$B$5</f>
        <v/>
      </c>
      <c r="F4731" s="15">
        <f>D4728-E4728</f>
        <v/>
      </c>
      <c r="G4731" s="15" t="n"/>
      <c r="H4731" s="15" t="n"/>
      <c r="I4731" s="15" t="n"/>
      <c r="J4731" s="15">
        <f>C4728+F4728+G4728-I4728</f>
        <v/>
      </c>
      <c r="K4731" s="15" t="n"/>
      <c r="L4731" s="15">
        <f>K4728*Setup!$B$6</f>
        <v/>
      </c>
      <c r="M4731" s="15">
        <f>J4728-L4728</f>
        <v/>
      </c>
      <c r="N4731" s="21" t="n"/>
    </row>
    <row r="4732">
      <c r="A4732" s="295" t="n"/>
      <c r="B4732" s="14" t="n"/>
      <c r="C4732" s="15" t="n"/>
      <c r="D4732" s="15" t="n"/>
      <c r="E4732" s="15">
        <f>D4729*Setup!$B$5</f>
        <v/>
      </c>
      <c r="F4732" s="15">
        <f>D4729-E4729</f>
        <v/>
      </c>
      <c r="G4732" s="15" t="n"/>
      <c r="H4732" s="15" t="n"/>
      <c r="I4732" s="15" t="n"/>
      <c r="J4732" s="15">
        <f>C4729+F4729+G4729-I4729</f>
        <v/>
      </c>
      <c r="K4732" s="15" t="n"/>
      <c r="L4732" s="15">
        <f>K4729*Setup!$B$6</f>
        <v/>
      </c>
      <c r="M4732" s="15">
        <f>J4729-L4729</f>
        <v/>
      </c>
      <c r="N4732" s="21" t="n"/>
    </row>
    <row r="4733">
      <c r="A4733" s="295" t="n"/>
      <c r="B4733" s="14" t="n"/>
      <c r="C4733" s="15" t="n"/>
      <c r="D4733" s="15" t="n"/>
      <c r="E4733" s="15">
        <f>D4730*Setup!$B$5</f>
        <v/>
      </c>
      <c r="F4733" s="15">
        <f>D4730-E4730</f>
        <v/>
      </c>
      <c r="G4733" s="15" t="n"/>
      <c r="H4733" s="15" t="n"/>
      <c r="I4733" s="15" t="n"/>
      <c r="J4733" s="15">
        <f>C4730+F4730+G4730-I4730</f>
        <v/>
      </c>
      <c r="K4733" s="15" t="n"/>
      <c r="L4733" s="15">
        <f>K4730*Setup!$B$6</f>
        <v/>
      </c>
      <c r="M4733" s="15">
        <f>J4730-L4730</f>
        <v/>
      </c>
      <c r="N4733" s="21" t="n"/>
    </row>
    <row r="4734">
      <c r="A4734" s="295" t="n"/>
      <c r="B4734" s="14" t="n"/>
      <c r="C4734" s="15" t="n"/>
      <c r="D4734" s="15" t="n"/>
      <c r="E4734" s="15">
        <f>D4731*Setup!$B$5</f>
        <v/>
      </c>
      <c r="F4734" s="15">
        <f>D4731-E4731</f>
        <v/>
      </c>
      <c r="G4734" s="15" t="n"/>
      <c r="H4734" s="15" t="n"/>
      <c r="I4734" s="15" t="n"/>
      <c r="J4734" s="15">
        <f>C4731+F4731+G4731-I4731</f>
        <v/>
      </c>
      <c r="K4734" s="15" t="n"/>
      <c r="L4734" s="15">
        <f>K4731*Setup!$B$6</f>
        <v/>
      </c>
      <c r="M4734" s="15">
        <f>J4731-L4731</f>
        <v/>
      </c>
      <c r="N4734" s="21" t="n"/>
    </row>
    <row r="4735">
      <c r="A4735" s="295" t="n"/>
      <c r="B4735" s="14" t="n"/>
      <c r="C4735" s="15" t="n"/>
      <c r="D4735" s="15" t="n"/>
      <c r="E4735" s="15">
        <f>D4732*Setup!$B$5</f>
        <v/>
      </c>
      <c r="F4735" s="15">
        <f>D4732-E4732</f>
        <v/>
      </c>
      <c r="G4735" s="15" t="n"/>
      <c r="H4735" s="15" t="n"/>
      <c r="I4735" s="15" t="n"/>
      <c r="J4735" s="15">
        <f>C4732+F4732+G4732-I4732</f>
        <v/>
      </c>
      <c r="K4735" s="15" t="n"/>
      <c r="L4735" s="15">
        <f>K4732*Setup!$B$6</f>
        <v/>
      </c>
      <c r="M4735" s="15">
        <f>J4732-L4732</f>
        <v/>
      </c>
      <c r="N4735" s="21" t="n"/>
    </row>
    <row r="4736">
      <c r="A4736" s="295" t="n"/>
      <c r="B4736" s="14" t="n"/>
      <c r="C4736" s="15" t="n"/>
      <c r="D4736" s="15" t="n"/>
      <c r="E4736" s="15">
        <f>D4733*Setup!$B$5</f>
        <v/>
      </c>
      <c r="F4736" s="15">
        <f>D4733-E4733</f>
        <v/>
      </c>
      <c r="G4736" s="15" t="n"/>
      <c r="H4736" s="15" t="n"/>
      <c r="I4736" s="15" t="n"/>
      <c r="J4736" s="15">
        <f>C4733+F4733+G4733-I4733</f>
        <v/>
      </c>
      <c r="K4736" s="15" t="n"/>
      <c r="L4736" s="15">
        <f>K4733*Setup!$B$6</f>
        <v/>
      </c>
      <c r="M4736" s="15">
        <f>J4733-L4733</f>
        <v/>
      </c>
      <c r="N4736" s="21" t="n"/>
    </row>
    <row r="4737">
      <c r="A4737" s="295" t="n"/>
      <c r="B4737" s="14" t="n"/>
      <c r="C4737" s="15" t="n"/>
      <c r="D4737" s="15" t="n"/>
      <c r="E4737" s="15">
        <f>D4734*Setup!$B$5</f>
        <v/>
      </c>
      <c r="F4737" s="15">
        <f>D4734-E4734</f>
        <v/>
      </c>
      <c r="G4737" s="15" t="n"/>
      <c r="H4737" s="15" t="n"/>
      <c r="I4737" s="15" t="n"/>
      <c r="J4737" s="15">
        <f>C4734+F4734+G4734-I4734</f>
        <v/>
      </c>
      <c r="K4737" s="15" t="n"/>
      <c r="L4737" s="15">
        <f>K4734*Setup!$B$6</f>
        <v/>
      </c>
      <c r="M4737" s="15">
        <f>J4734-L4734</f>
        <v/>
      </c>
      <c r="N4737" s="21" t="n"/>
    </row>
    <row r="4738">
      <c r="A4738" s="295" t="n"/>
      <c r="B4738" s="14" t="n"/>
      <c r="C4738" s="15" t="n"/>
      <c r="D4738" s="15" t="n"/>
      <c r="E4738" s="15">
        <f>D4735*Setup!$B$5</f>
        <v/>
      </c>
      <c r="F4738" s="15">
        <f>D4735-E4735</f>
        <v/>
      </c>
      <c r="G4738" s="15" t="n"/>
      <c r="H4738" s="15" t="n"/>
      <c r="I4738" s="15" t="n"/>
      <c r="J4738" s="15">
        <f>C4735+F4735+G4735-I4735</f>
        <v/>
      </c>
      <c r="K4738" s="15" t="n"/>
      <c r="L4738" s="15">
        <f>K4735*Setup!$B$6</f>
        <v/>
      </c>
      <c r="M4738" s="15">
        <f>J4735-L4735</f>
        <v/>
      </c>
      <c r="N4738" s="21" t="n"/>
    </row>
    <row r="4739">
      <c r="A4739" s="295" t="n"/>
      <c r="B4739" s="14" t="n"/>
      <c r="C4739" s="15" t="n"/>
      <c r="D4739" s="15" t="n"/>
      <c r="E4739" s="15">
        <f>D4736*Setup!$B$5</f>
        <v/>
      </c>
      <c r="F4739" s="15">
        <f>D4736-E4736</f>
        <v/>
      </c>
      <c r="G4739" s="15" t="n"/>
      <c r="H4739" s="15" t="n"/>
      <c r="I4739" s="15" t="n"/>
      <c r="J4739" s="15">
        <f>C4736+F4736+G4736-I4736</f>
        <v/>
      </c>
      <c r="K4739" s="15" t="n"/>
      <c r="L4739" s="15">
        <f>K4736*Setup!$B$6</f>
        <v/>
      </c>
      <c r="M4739" s="15">
        <f>J4736-L4736</f>
        <v/>
      </c>
      <c r="N4739" s="21" t="n"/>
    </row>
    <row r="4740">
      <c r="A4740" s="295" t="n"/>
      <c r="B4740" s="14" t="n"/>
      <c r="C4740" s="15" t="n"/>
      <c r="D4740" s="15" t="n"/>
      <c r="E4740" s="15">
        <f>D4737*Setup!$B$5</f>
        <v/>
      </c>
      <c r="F4740" s="15">
        <f>D4737-E4737</f>
        <v/>
      </c>
      <c r="G4740" s="15" t="n"/>
      <c r="H4740" s="15" t="n"/>
      <c r="I4740" s="15" t="n"/>
      <c r="J4740" s="15">
        <f>C4737+F4737+G4737-I4737</f>
        <v/>
      </c>
      <c r="K4740" s="15" t="n"/>
      <c r="L4740" s="15">
        <f>K4737*Setup!$B$6</f>
        <v/>
      </c>
      <c r="M4740" s="15">
        <f>J4737-L4737</f>
        <v/>
      </c>
      <c r="N4740" s="21" t="n"/>
    </row>
    <row r="4741">
      <c r="A4741" s="295" t="n"/>
      <c r="B4741" s="14" t="n"/>
      <c r="C4741" s="15" t="n"/>
      <c r="D4741" s="15" t="n"/>
      <c r="E4741" s="15">
        <f>D4738*Setup!$B$5</f>
        <v/>
      </c>
      <c r="F4741" s="15">
        <f>D4738-E4738</f>
        <v/>
      </c>
      <c r="G4741" s="15" t="n"/>
      <c r="H4741" s="15" t="n"/>
      <c r="I4741" s="15" t="n"/>
      <c r="J4741" s="15">
        <f>C4738+F4738+G4738-I4738</f>
        <v/>
      </c>
      <c r="K4741" s="15" t="n"/>
      <c r="L4741" s="15">
        <f>K4738*Setup!$B$6</f>
        <v/>
      </c>
      <c r="M4741" s="15">
        <f>J4738-L4738</f>
        <v/>
      </c>
      <c r="N4741" s="21" t="n"/>
    </row>
    <row r="4742">
      <c r="A4742" s="295" t="n"/>
      <c r="B4742" s="14" t="n"/>
      <c r="C4742" s="15" t="n"/>
      <c r="D4742" s="15" t="n"/>
      <c r="E4742" s="15">
        <f>D4739*Setup!$B$5</f>
        <v/>
      </c>
      <c r="F4742" s="15">
        <f>D4739-E4739</f>
        <v/>
      </c>
      <c r="G4742" s="15" t="n"/>
      <c r="H4742" s="15" t="n"/>
      <c r="I4742" s="15" t="n"/>
      <c r="J4742" s="15">
        <f>C4739+F4739+G4739-I4739</f>
        <v/>
      </c>
      <c r="K4742" s="15" t="n"/>
      <c r="L4742" s="15">
        <f>K4739*Setup!$B$6</f>
        <v/>
      </c>
      <c r="M4742" s="15">
        <f>J4739-L4739</f>
        <v/>
      </c>
      <c r="N4742" s="21" t="n"/>
    </row>
    <row r="4743">
      <c r="A4743" s="295" t="n"/>
      <c r="B4743" s="14" t="n"/>
      <c r="C4743" s="15" t="n"/>
      <c r="D4743" s="15" t="n"/>
      <c r="E4743" s="15">
        <f>D4740*Setup!$B$5</f>
        <v/>
      </c>
      <c r="F4743" s="15">
        <f>D4740-E4740</f>
        <v/>
      </c>
      <c r="G4743" s="15" t="n"/>
      <c r="H4743" s="15" t="n"/>
      <c r="I4743" s="15" t="n"/>
      <c r="J4743" s="15">
        <f>C4740+F4740+G4740-I4740</f>
        <v/>
      </c>
      <c r="K4743" s="15" t="n"/>
      <c r="L4743" s="15">
        <f>K4740*Setup!$B$6</f>
        <v/>
      </c>
      <c r="M4743" s="15">
        <f>J4740-L4740</f>
        <v/>
      </c>
      <c r="N4743" s="21" t="n"/>
    </row>
    <row r="4744">
      <c r="A4744" s="295" t="n"/>
      <c r="B4744" s="14" t="n"/>
      <c r="C4744" s="15" t="n"/>
      <c r="D4744" s="15" t="n"/>
      <c r="E4744" s="15">
        <f>D4741*Setup!$B$5</f>
        <v/>
      </c>
      <c r="F4744" s="15">
        <f>D4741-E4741</f>
        <v/>
      </c>
      <c r="G4744" s="15" t="n"/>
      <c r="H4744" s="15" t="n"/>
      <c r="I4744" s="15" t="n"/>
      <c r="J4744" s="15">
        <f>C4741+F4741+G4741-I4741</f>
        <v/>
      </c>
      <c r="K4744" s="15" t="n"/>
      <c r="L4744" s="15">
        <f>K4741*Setup!$B$6</f>
        <v/>
      </c>
      <c r="M4744" s="15">
        <f>J4741-L4741</f>
        <v/>
      </c>
      <c r="N4744" s="21" t="n"/>
    </row>
    <row r="4745">
      <c r="A4745" s="295" t="n"/>
      <c r="B4745" s="14" t="n"/>
      <c r="C4745" s="15" t="n"/>
      <c r="D4745" s="15" t="n"/>
      <c r="E4745" s="15">
        <f>D4742*Setup!$B$5</f>
        <v/>
      </c>
      <c r="F4745" s="15">
        <f>D4742-E4742</f>
        <v/>
      </c>
      <c r="G4745" s="15" t="n"/>
      <c r="H4745" s="15" t="n"/>
      <c r="I4745" s="15" t="n"/>
      <c r="J4745" s="15">
        <f>C4742+F4742+G4742-I4742</f>
        <v/>
      </c>
      <c r="K4745" s="15" t="n"/>
      <c r="L4745" s="15">
        <f>K4742*Setup!$B$6</f>
        <v/>
      </c>
      <c r="M4745" s="15">
        <f>J4742-L4742</f>
        <v/>
      </c>
      <c r="N4745" s="21" t="n"/>
    </row>
    <row r="4746">
      <c r="A4746" s="295" t="n"/>
      <c r="B4746" s="14" t="n"/>
      <c r="C4746" s="15" t="n"/>
      <c r="D4746" s="15" t="n"/>
      <c r="E4746" s="15">
        <f>D4743*Setup!$B$5</f>
        <v/>
      </c>
      <c r="F4746" s="15">
        <f>D4743-E4743</f>
        <v/>
      </c>
      <c r="G4746" s="15" t="n"/>
      <c r="H4746" s="15" t="n"/>
      <c r="I4746" s="15" t="n"/>
      <c r="J4746" s="15">
        <f>C4743+F4743+G4743-I4743</f>
        <v/>
      </c>
      <c r="K4746" s="15" t="n"/>
      <c r="L4746" s="15">
        <f>K4743*Setup!$B$6</f>
        <v/>
      </c>
      <c r="M4746" s="15">
        <f>J4743-L4743</f>
        <v/>
      </c>
      <c r="N4746" s="21" t="n"/>
    </row>
    <row r="4747">
      <c r="A4747" s="295" t="n"/>
      <c r="B4747" s="14" t="n"/>
      <c r="C4747" s="15" t="n"/>
      <c r="D4747" s="15" t="n"/>
      <c r="E4747" s="15">
        <f>D4744*Setup!$B$5</f>
        <v/>
      </c>
      <c r="F4747" s="15">
        <f>D4744-E4744</f>
        <v/>
      </c>
      <c r="G4747" s="15" t="n"/>
      <c r="H4747" s="15" t="n"/>
      <c r="I4747" s="15" t="n"/>
      <c r="J4747" s="15">
        <f>C4744+F4744+G4744-I4744</f>
        <v/>
      </c>
      <c r="K4747" s="15" t="n"/>
      <c r="L4747" s="15">
        <f>K4744*Setup!$B$6</f>
        <v/>
      </c>
      <c r="M4747" s="15">
        <f>J4744-L4744</f>
        <v/>
      </c>
      <c r="N4747" s="21" t="n"/>
    </row>
    <row r="4748">
      <c r="A4748" s="295" t="n"/>
      <c r="B4748" s="14" t="n"/>
      <c r="C4748" s="15" t="n"/>
      <c r="D4748" s="15" t="n"/>
      <c r="E4748" s="15">
        <f>D4745*Setup!$B$5</f>
        <v/>
      </c>
      <c r="F4748" s="15">
        <f>D4745-E4745</f>
        <v/>
      </c>
      <c r="G4748" s="15" t="n"/>
      <c r="H4748" s="15" t="n"/>
      <c r="I4748" s="15" t="n"/>
      <c r="J4748" s="15">
        <f>C4745+F4745+G4745-I4745</f>
        <v/>
      </c>
      <c r="K4748" s="15" t="n"/>
      <c r="L4748" s="15">
        <f>K4745*Setup!$B$6</f>
        <v/>
      </c>
      <c r="M4748" s="15">
        <f>J4745-L4745</f>
        <v/>
      </c>
      <c r="N4748" s="21" t="n"/>
    </row>
    <row r="4749">
      <c r="A4749" s="295" t="n"/>
      <c r="B4749" s="14" t="n"/>
      <c r="C4749" s="15" t="n"/>
      <c r="D4749" s="15" t="n"/>
      <c r="E4749" s="15">
        <f>D4746*Setup!$B$5</f>
        <v/>
      </c>
      <c r="F4749" s="15">
        <f>D4746-E4746</f>
        <v/>
      </c>
      <c r="G4749" s="15" t="n"/>
      <c r="H4749" s="15" t="n"/>
      <c r="I4749" s="15" t="n"/>
      <c r="J4749" s="15">
        <f>C4746+F4746+G4746-I4746</f>
        <v/>
      </c>
      <c r="K4749" s="15" t="n"/>
      <c r="L4749" s="15">
        <f>K4746*Setup!$B$6</f>
        <v/>
      </c>
      <c r="M4749" s="15">
        <f>J4746-L4746</f>
        <v/>
      </c>
      <c r="N4749" s="21" t="n"/>
    </row>
    <row r="4750">
      <c r="A4750" s="295" t="n"/>
      <c r="B4750" s="14" t="n"/>
      <c r="C4750" s="15" t="n"/>
      <c r="D4750" s="15" t="n"/>
      <c r="E4750" s="15">
        <f>D4747*Setup!$B$5</f>
        <v/>
      </c>
      <c r="F4750" s="15">
        <f>D4747-E4747</f>
        <v/>
      </c>
      <c r="G4750" s="15" t="n"/>
      <c r="H4750" s="15" t="n"/>
      <c r="I4750" s="15" t="n"/>
      <c r="J4750" s="15">
        <f>C4747+F4747+G4747-I4747</f>
        <v/>
      </c>
      <c r="K4750" s="15" t="n"/>
      <c r="L4750" s="15">
        <f>K4747*Setup!$B$6</f>
        <v/>
      </c>
      <c r="M4750" s="15">
        <f>J4747-L4747</f>
        <v/>
      </c>
      <c r="N4750" s="21" t="n"/>
    </row>
    <row r="4751">
      <c r="A4751" s="295" t="n"/>
      <c r="B4751" s="14" t="n"/>
      <c r="C4751" s="15" t="n"/>
      <c r="D4751" s="15" t="n"/>
      <c r="E4751" s="15">
        <f>D4748*Setup!$B$5</f>
        <v/>
      </c>
      <c r="F4751" s="15">
        <f>D4748-E4748</f>
        <v/>
      </c>
      <c r="G4751" s="15" t="n"/>
      <c r="H4751" s="15" t="n"/>
      <c r="I4751" s="15" t="n"/>
      <c r="J4751" s="15">
        <f>C4748+F4748+G4748-I4748</f>
        <v/>
      </c>
      <c r="K4751" s="15" t="n"/>
      <c r="L4751" s="15">
        <f>K4748*Setup!$B$6</f>
        <v/>
      </c>
      <c r="M4751" s="15">
        <f>J4748-L4748</f>
        <v/>
      </c>
      <c r="N4751" s="21" t="n"/>
    </row>
    <row r="4752">
      <c r="A4752" s="295" t="n"/>
      <c r="B4752" s="14" t="n"/>
      <c r="C4752" s="15" t="n"/>
      <c r="D4752" s="15" t="n"/>
      <c r="E4752" s="15">
        <f>D4749*Setup!$B$5</f>
        <v/>
      </c>
      <c r="F4752" s="15">
        <f>D4749-E4749</f>
        <v/>
      </c>
      <c r="G4752" s="15" t="n"/>
      <c r="H4752" s="15" t="n"/>
      <c r="I4752" s="15" t="n"/>
      <c r="J4752" s="15">
        <f>C4749+F4749+G4749-I4749</f>
        <v/>
      </c>
      <c r="K4752" s="15" t="n"/>
      <c r="L4752" s="15">
        <f>K4749*Setup!$B$6</f>
        <v/>
      </c>
      <c r="M4752" s="15">
        <f>J4749-L4749</f>
        <v/>
      </c>
      <c r="N4752" s="21" t="n"/>
    </row>
    <row r="4753">
      <c r="A4753" s="295" t="n"/>
      <c r="B4753" s="14" t="n"/>
      <c r="C4753" s="15" t="n"/>
      <c r="D4753" s="15" t="n"/>
      <c r="E4753" s="15">
        <f>D4750*Setup!$B$5</f>
        <v/>
      </c>
      <c r="F4753" s="15">
        <f>D4750-E4750</f>
        <v/>
      </c>
      <c r="G4753" s="15" t="n"/>
      <c r="H4753" s="15" t="n"/>
      <c r="I4753" s="15" t="n"/>
      <c r="J4753" s="15">
        <f>C4750+F4750+G4750-I4750</f>
        <v/>
      </c>
      <c r="K4753" s="15" t="n"/>
      <c r="L4753" s="15">
        <f>K4750*Setup!$B$6</f>
        <v/>
      </c>
      <c r="M4753" s="15">
        <f>J4750-L4750</f>
        <v/>
      </c>
      <c r="N4753" s="21" t="n"/>
    </row>
    <row r="4754">
      <c r="A4754" s="295" t="n"/>
      <c r="B4754" s="14" t="n"/>
      <c r="C4754" s="15" t="n"/>
      <c r="D4754" s="15" t="n"/>
      <c r="E4754" s="15">
        <f>D4751*Setup!$B$5</f>
        <v/>
      </c>
      <c r="F4754" s="15">
        <f>D4751-E4751</f>
        <v/>
      </c>
      <c r="G4754" s="15" t="n"/>
      <c r="H4754" s="15" t="n"/>
      <c r="I4754" s="15" t="n"/>
      <c r="J4754" s="15">
        <f>C4751+F4751+G4751-I4751</f>
        <v/>
      </c>
      <c r="K4754" s="15" t="n"/>
      <c r="L4754" s="15">
        <f>K4751*Setup!$B$6</f>
        <v/>
      </c>
      <c r="M4754" s="15">
        <f>J4751-L4751</f>
        <v/>
      </c>
      <c r="N4754" s="21" t="n"/>
    </row>
    <row r="4755">
      <c r="A4755" s="295" t="n"/>
      <c r="B4755" s="14" t="n"/>
      <c r="C4755" s="15" t="n"/>
      <c r="D4755" s="15" t="n"/>
      <c r="E4755" s="15">
        <f>D4752*Setup!$B$5</f>
        <v/>
      </c>
      <c r="F4755" s="15">
        <f>D4752-E4752</f>
        <v/>
      </c>
      <c r="G4755" s="15" t="n"/>
      <c r="H4755" s="15" t="n"/>
      <c r="I4755" s="15" t="n"/>
      <c r="J4755" s="15">
        <f>C4752+F4752+G4752-I4752</f>
        <v/>
      </c>
      <c r="K4755" s="15" t="n"/>
      <c r="L4755" s="15">
        <f>K4752*Setup!$B$6</f>
        <v/>
      </c>
      <c r="M4755" s="15">
        <f>J4752-L4752</f>
        <v/>
      </c>
      <c r="N4755" s="21" t="n"/>
    </row>
    <row r="4756">
      <c r="A4756" s="295" t="n"/>
      <c r="B4756" s="14" t="n"/>
      <c r="C4756" s="15" t="n"/>
      <c r="D4756" s="15" t="n"/>
      <c r="E4756" s="15">
        <f>D4753*Setup!$B$5</f>
        <v/>
      </c>
      <c r="F4756" s="15">
        <f>D4753-E4753</f>
        <v/>
      </c>
      <c r="G4756" s="15" t="n"/>
      <c r="H4756" s="15" t="n"/>
      <c r="I4756" s="15" t="n"/>
      <c r="J4756" s="15">
        <f>C4753+F4753+G4753-I4753</f>
        <v/>
      </c>
      <c r="K4756" s="15" t="n"/>
      <c r="L4756" s="15">
        <f>K4753*Setup!$B$6</f>
        <v/>
      </c>
      <c r="M4756" s="15">
        <f>J4753-L4753</f>
        <v/>
      </c>
      <c r="N4756" s="21" t="n"/>
    </row>
    <row r="4757">
      <c r="A4757" s="295" t="n"/>
      <c r="B4757" s="14" t="n"/>
      <c r="C4757" s="15" t="n"/>
      <c r="D4757" s="15" t="n"/>
      <c r="E4757" s="15">
        <f>D4754*Setup!$B$5</f>
        <v/>
      </c>
      <c r="F4757" s="15">
        <f>D4754-E4754</f>
        <v/>
      </c>
      <c r="G4757" s="15" t="n"/>
      <c r="H4757" s="15" t="n"/>
      <c r="I4757" s="15" t="n"/>
      <c r="J4757" s="15">
        <f>C4754+F4754+G4754-I4754</f>
        <v/>
      </c>
      <c r="K4757" s="15" t="n"/>
      <c r="L4757" s="15">
        <f>K4754*Setup!$B$6</f>
        <v/>
      </c>
      <c r="M4757" s="15">
        <f>J4754-L4754</f>
        <v/>
      </c>
      <c r="N4757" s="21" t="n"/>
    </row>
    <row r="4758">
      <c r="A4758" s="295" t="n"/>
      <c r="B4758" s="14" t="n"/>
      <c r="C4758" s="15" t="n"/>
      <c r="D4758" s="15" t="n"/>
      <c r="E4758" s="15">
        <f>D4755*Setup!$B$5</f>
        <v/>
      </c>
      <c r="F4758" s="15">
        <f>D4755-E4755</f>
        <v/>
      </c>
      <c r="G4758" s="15" t="n"/>
      <c r="H4758" s="15" t="n"/>
      <c r="I4758" s="15" t="n"/>
      <c r="J4758" s="15">
        <f>C4755+F4755+G4755-I4755</f>
        <v/>
      </c>
      <c r="K4758" s="15" t="n"/>
      <c r="L4758" s="15">
        <f>K4755*Setup!$B$6</f>
        <v/>
      </c>
      <c r="M4758" s="15">
        <f>J4755-L4755</f>
        <v/>
      </c>
      <c r="N4758" s="21" t="n"/>
    </row>
    <row r="4759">
      <c r="A4759" s="295" t="n"/>
      <c r="B4759" s="14" t="n"/>
      <c r="C4759" s="15" t="n"/>
      <c r="D4759" s="15" t="n"/>
      <c r="E4759" s="15">
        <f>D4756*Setup!$B$5</f>
        <v/>
      </c>
      <c r="F4759" s="15">
        <f>D4756-E4756</f>
        <v/>
      </c>
      <c r="G4759" s="15" t="n"/>
      <c r="H4759" s="15" t="n"/>
      <c r="I4759" s="15" t="n"/>
      <c r="J4759" s="15">
        <f>C4756+F4756+G4756-I4756</f>
        <v/>
      </c>
      <c r="K4759" s="15" t="n"/>
      <c r="L4759" s="15">
        <f>K4756*Setup!$B$6</f>
        <v/>
      </c>
      <c r="M4759" s="15">
        <f>J4756-L4756</f>
        <v/>
      </c>
      <c r="N4759" s="21" t="n"/>
    </row>
    <row r="4760">
      <c r="A4760" s="295" t="n"/>
      <c r="B4760" s="14" t="n"/>
      <c r="C4760" s="15" t="n"/>
      <c r="D4760" s="15" t="n"/>
      <c r="E4760" s="15">
        <f>D4757*Setup!$B$5</f>
        <v/>
      </c>
      <c r="F4760" s="15">
        <f>D4757-E4757</f>
        <v/>
      </c>
      <c r="G4760" s="15" t="n"/>
      <c r="H4760" s="15" t="n"/>
      <c r="I4760" s="15" t="n"/>
      <c r="J4760" s="15">
        <f>C4757+F4757+G4757-I4757</f>
        <v/>
      </c>
      <c r="K4760" s="15" t="n"/>
      <c r="L4760" s="15">
        <f>K4757*Setup!$B$6</f>
        <v/>
      </c>
      <c r="M4760" s="15">
        <f>J4757-L4757</f>
        <v/>
      </c>
      <c r="N4760" s="21" t="n"/>
    </row>
    <row r="4761">
      <c r="A4761" s="295" t="n"/>
      <c r="B4761" s="14" t="n"/>
      <c r="C4761" s="15" t="n"/>
      <c r="D4761" s="15" t="n"/>
      <c r="E4761" s="15">
        <f>D4758*Setup!$B$5</f>
        <v/>
      </c>
      <c r="F4761" s="15">
        <f>D4758-E4758</f>
        <v/>
      </c>
      <c r="G4761" s="15" t="n"/>
      <c r="H4761" s="15" t="n"/>
      <c r="I4761" s="15" t="n"/>
      <c r="J4761" s="15">
        <f>C4758+F4758+G4758-I4758</f>
        <v/>
      </c>
      <c r="K4761" s="15" t="n"/>
      <c r="L4761" s="15">
        <f>K4758*Setup!$B$6</f>
        <v/>
      </c>
      <c r="M4761" s="15">
        <f>J4758-L4758</f>
        <v/>
      </c>
      <c r="N4761" s="21" t="n"/>
    </row>
    <row r="4762">
      <c r="A4762" s="295" t="n"/>
      <c r="B4762" s="14" t="n"/>
      <c r="C4762" s="15" t="n"/>
      <c r="D4762" s="15" t="n"/>
      <c r="E4762" s="15">
        <f>D4759*Setup!$B$5</f>
        <v/>
      </c>
      <c r="F4762" s="15">
        <f>D4759-E4759</f>
        <v/>
      </c>
      <c r="G4762" s="15" t="n"/>
      <c r="H4762" s="15" t="n"/>
      <c r="I4762" s="15" t="n"/>
      <c r="J4762" s="15">
        <f>C4759+F4759+G4759-I4759</f>
        <v/>
      </c>
      <c r="K4762" s="15" t="n"/>
      <c r="L4762" s="15">
        <f>K4759*Setup!$B$6</f>
        <v/>
      </c>
      <c r="M4762" s="15">
        <f>J4759-L4759</f>
        <v/>
      </c>
      <c r="N4762" s="21" t="n"/>
    </row>
    <row r="4763">
      <c r="A4763" s="295" t="n"/>
      <c r="B4763" s="14" t="n"/>
      <c r="C4763" s="15" t="n"/>
      <c r="D4763" s="15" t="n"/>
      <c r="E4763" s="15">
        <f>D4760*Setup!$B$5</f>
        <v/>
      </c>
      <c r="F4763" s="15">
        <f>D4760-E4760</f>
        <v/>
      </c>
      <c r="G4763" s="15" t="n"/>
      <c r="H4763" s="15" t="n"/>
      <c r="I4763" s="15" t="n"/>
      <c r="J4763" s="15">
        <f>C4760+F4760+G4760-I4760</f>
        <v/>
      </c>
      <c r="K4763" s="15" t="n"/>
      <c r="L4763" s="15">
        <f>K4760*Setup!$B$6</f>
        <v/>
      </c>
      <c r="M4763" s="15">
        <f>J4760-L4760</f>
        <v/>
      </c>
      <c r="N4763" s="21" t="n"/>
    </row>
    <row r="4764">
      <c r="A4764" s="295" t="n"/>
      <c r="B4764" s="14" t="n"/>
      <c r="C4764" s="15" t="n"/>
      <c r="D4764" s="15" t="n"/>
      <c r="E4764" s="15">
        <f>D4761*Setup!$B$5</f>
        <v/>
      </c>
      <c r="F4764" s="15">
        <f>D4761-E4761</f>
        <v/>
      </c>
      <c r="G4764" s="15" t="n"/>
      <c r="H4764" s="15" t="n"/>
      <c r="I4764" s="15" t="n"/>
      <c r="J4764" s="15">
        <f>C4761+F4761+G4761-I4761</f>
        <v/>
      </c>
      <c r="K4764" s="15" t="n"/>
      <c r="L4764" s="15">
        <f>K4761*Setup!$B$6</f>
        <v/>
      </c>
      <c r="M4764" s="15">
        <f>J4761-L4761</f>
        <v/>
      </c>
      <c r="N4764" s="21" t="n"/>
    </row>
    <row r="4765">
      <c r="A4765" s="295" t="n"/>
      <c r="B4765" s="14" t="n"/>
      <c r="C4765" s="15" t="n"/>
      <c r="D4765" s="15" t="n"/>
      <c r="E4765" s="15">
        <f>D4762*Setup!$B$5</f>
        <v/>
      </c>
      <c r="F4765" s="15">
        <f>D4762-E4762</f>
        <v/>
      </c>
      <c r="G4765" s="15" t="n"/>
      <c r="H4765" s="15" t="n"/>
      <c r="I4765" s="15" t="n"/>
      <c r="J4765" s="15">
        <f>C4762+F4762+G4762-I4762</f>
        <v/>
      </c>
      <c r="K4765" s="15" t="n"/>
      <c r="L4765" s="15">
        <f>K4762*Setup!$B$6</f>
        <v/>
      </c>
      <c r="M4765" s="15">
        <f>J4762-L4762</f>
        <v/>
      </c>
      <c r="N4765" s="21" t="n"/>
    </row>
    <row r="4766">
      <c r="A4766" s="295" t="n"/>
      <c r="B4766" s="14" t="n"/>
      <c r="C4766" s="15" t="n"/>
      <c r="D4766" s="15" t="n"/>
      <c r="E4766" s="15">
        <f>D4763*Setup!$B$5</f>
        <v/>
      </c>
      <c r="F4766" s="15">
        <f>D4763-E4763</f>
        <v/>
      </c>
      <c r="G4766" s="15" t="n"/>
      <c r="H4766" s="15" t="n"/>
      <c r="I4766" s="15" t="n"/>
      <c r="J4766" s="15">
        <f>C4763+F4763+G4763-I4763</f>
        <v/>
      </c>
      <c r="K4766" s="15" t="n"/>
      <c r="L4766" s="15">
        <f>K4763*Setup!$B$6</f>
        <v/>
      </c>
      <c r="M4766" s="15">
        <f>J4763-L4763</f>
        <v/>
      </c>
      <c r="N4766" s="21" t="n"/>
    </row>
    <row r="4767">
      <c r="A4767" s="295" t="n"/>
      <c r="B4767" s="14" t="n"/>
      <c r="C4767" s="15" t="n"/>
      <c r="D4767" s="15" t="n"/>
      <c r="E4767" s="15">
        <f>D4764*Setup!$B$5</f>
        <v/>
      </c>
      <c r="F4767" s="15">
        <f>D4764-E4764</f>
        <v/>
      </c>
      <c r="G4767" s="15" t="n"/>
      <c r="H4767" s="15" t="n"/>
      <c r="I4767" s="15" t="n"/>
      <c r="J4767" s="15">
        <f>C4764+F4764+G4764-I4764</f>
        <v/>
      </c>
      <c r="K4767" s="15" t="n"/>
      <c r="L4767" s="15">
        <f>K4764*Setup!$B$6</f>
        <v/>
      </c>
      <c r="M4767" s="15">
        <f>J4764-L4764</f>
        <v/>
      </c>
      <c r="N4767" s="21" t="n"/>
    </row>
    <row r="4768">
      <c r="A4768" s="295" t="n"/>
      <c r="B4768" s="14" t="n"/>
      <c r="C4768" s="15" t="n"/>
      <c r="D4768" s="15" t="n"/>
      <c r="E4768" s="15">
        <f>D4765*Setup!$B$5</f>
        <v/>
      </c>
      <c r="F4768" s="15">
        <f>D4765-E4765</f>
        <v/>
      </c>
      <c r="G4768" s="15" t="n"/>
      <c r="H4768" s="15" t="n"/>
      <c r="I4768" s="15" t="n"/>
      <c r="J4768" s="15">
        <f>C4765+F4765+G4765-I4765</f>
        <v/>
      </c>
      <c r="K4768" s="15" t="n"/>
      <c r="L4768" s="15">
        <f>K4765*Setup!$B$6</f>
        <v/>
      </c>
      <c r="M4768" s="15">
        <f>J4765-L4765</f>
        <v/>
      </c>
      <c r="N4768" s="21" t="n"/>
    </row>
    <row r="4769">
      <c r="A4769" s="295" t="n"/>
      <c r="B4769" s="14" t="n"/>
      <c r="C4769" s="15" t="n"/>
      <c r="D4769" s="15" t="n"/>
      <c r="E4769" s="15">
        <f>D4766*Setup!$B$5</f>
        <v/>
      </c>
      <c r="F4769" s="15">
        <f>D4766-E4766</f>
        <v/>
      </c>
      <c r="G4769" s="15" t="n"/>
      <c r="H4769" s="15" t="n"/>
      <c r="I4769" s="15" t="n"/>
      <c r="J4769" s="15">
        <f>C4766+F4766+G4766-I4766</f>
        <v/>
      </c>
      <c r="K4769" s="15" t="n"/>
      <c r="L4769" s="15">
        <f>K4766*Setup!$B$6</f>
        <v/>
      </c>
      <c r="M4769" s="15">
        <f>J4766-L4766</f>
        <v/>
      </c>
      <c r="N4769" s="21" t="n"/>
    </row>
    <row r="4770">
      <c r="A4770" s="295" t="n"/>
      <c r="B4770" s="14" t="n"/>
      <c r="C4770" s="15" t="n"/>
      <c r="D4770" s="15" t="n"/>
      <c r="E4770" s="15">
        <f>D4767*Setup!$B$5</f>
        <v/>
      </c>
      <c r="F4770" s="15">
        <f>D4767-E4767</f>
        <v/>
      </c>
      <c r="G4770" s="15" t="n"/>
      <c r="H4770" s="15" t="n"/>
      <c r="I4770" s="15" t="n"/>
      <c r="J4770" s="15">
        <f>C4767+F4767+G4767-I4767</f>
        <v/>
      </c>
      <c r="K4770" s="15" t="n"/>
      <c r="L4770" s="15">
        <f>K4767*Setup!$B$6</f>
        <v/>
      </c>
      <c r="M4770" s="15">
        <f>J4767-L4767</f>
        <v/>
      </c>
      <c r="N4770" s="21" t="n"/>
    </row>
    <row r="4771">
      <c r="A4771" s="295" t="n"/>
      <c r="B4771" s="14" t="n"/>
      <c r="C4771" s="15" t="n"/>
      <c r="D4771" s="15" t="n"/>
      <c r="E4771" s="15">
        <f>D4768*Setup!$B$5</f>
        <v/>
      </c>
      <c r="F4771" s="15">
        <f>D4768-E4768</f>
        <v/>
      </c>
      <c r="G4771" s="15" t="n"/>
      <c r="H4771" s="15" t="n"/>
      <c r="I4771" s="15" t="n"/>
      <c r="J4771" s="15">
        <f>C4768+F4768+G4768-I4768</f>
        <v/>
      </c>
      <c r="K4771" s="15" t="n"/>
      <c r="L4771" s="15">
        <f>K4768*Setup!$B$6</f>
        <v/>
      </c>
      <c r="M4771" s="15">
        <f>J4768-L4768</f>
        <v/>
      </c>
      <c r="N4771" s="21" t="n"/>
    </row>
    <row r="4772">
      <c r="A4772" s="295" t="n"/>
      <c r="B4772" s="14" t="n"/>
      <c r="C4772" s="15" t="n"/>
      <c r="D4772" s="15" t="n"/>
      <c r="E4772" s="15">
        <f>D4769*Setup!$B$5</f>
        <v/>
      </c>
      <c r="F4772" s="15">
        <f>D4769-E4769</f>
        <v/>
      </c>
      <c r="G4772" s="15" t="n"/>
      <c r="H4772" s="15" t="n"/>
      <c r="I4772" s="15" t="n"/>
      <c r="J4772" s="15">
        <f>C4769+F4769+G4769-I4769</f>
        <v/>
      </c>
      <c r="K4772" s="15" t="n"/>
      <c r="L4772" s="15">
        <f>K4769*Setup!$B$6</f>
        <v/>
      </c>
      <c r="M4772" s="15">
        <f>J4769-L4769</f>
        <v/>
      </c>
      <c r="N4772" s="21" t="n"/>
    </row>
    <row r="4773">
      <c r="A4773" s="295" t="n"/>
      <c r="B4773" s="14" t="n"/>
      <c r="C4773" s="15" t="n"/>
      <c r="D4773" s="15" t="n"/>
      <c r="E4773" s="15">
        <f>D4770*Setup!$B$5</f>
        <v/>
      </c>
      <c r="F4773" s="15">
        <f>D4770-E4770</f>
        <v/>
      </c>
      <c r="G4773" s="15" t="n"/>
      <c r="H4773" s="15" t="n"/>
      <c r="I4773" s="15" t="n"/>
      <c r="J4773" s="15">
        <f>C4770+F4770+G4770-I4770</f>
        <v/>
      </c>
      <c r="K4773" s="15" t="n"/>
      <c r="L4773" s="15">
        <f>K4770*Setup!$B$6</f>
        <v/>
      </c>
      <c r="M4773" s="15">
        <f>J4770-L4770</f>
        <v/>
      </c>
      <c r="N4773" s="21" t="n"/>
    </row>
    <row r="4774">
      <c r="A4774" s="295" t="n"/>
      <c r="B4774" s="14" t="n"/>
      <c r="C4774" s="15" t="n"/>
      <c r="D4774" s="15" t="n"/>
      <c r="E4774" s="15">
        <f>D4771*Setup!$B$5</f>
        <v/>
      </c>
      <c r="F4774" s="15">
        <f>D4771-E4771</f>
        <v/>
      </c>
      <c r="G4774" s="15" t="n"/>
      <c r="H4774" s="15" t="n"/>
      <c r="I4774" s="15" t="n"/>
      <c r="J4774" s="15">
        <f>C4771+F4771+G4771-I4771</f>
        <v/>
      </c>
      <c r="K4774" s="15" t="n"/>
      <c r="L4774" s="15">
        <f>K4771*Setup!$B$6</f>
        <v/>
      </c>
      <c r="M4774" s="15">
        <f>J4771-L4771</f>
        <v/>
      </c>
      <c r="N4774" s="21" t="n"/>
    </row>
    <row r="4775">
      <c r="A4775" s="295" t="n"/>
      <c r="B4775" s="14" t="n"/>
      <c r="C4775" s="15" t="n"/>
      <c r="D4775" s="15" t="n"/>
      <c r="E4775" s="15">
        <f>D4772*Setup!$B$5</f>
        <v/>
      </c>
      <c r="F4775" s="15">
        <f>D4772-E4772</f>
        <v/>
      </c>
      <c r="G4775" s="15" t="n"/>
      <c r="H4775" s="15" t="n"/>
      <c r="I4775" s="15" t="n"/>
      <c r="J4775" s="15">
        <f>C4772+F4772+G4772-I4772</f>
        <v/>
      </c>
      <c r="K4775" s="15" t="n"/>
      <c r="L4775" s="15">
        <f>K4772*Setup!$B$6</f>
        <v/>
      </c>
      <c r="M4775" s="15">
        <f>J4772-L4772</f>
        <v/>
      </c>
      <c r="N4775" s="21" t="n"/>
    </row>
    <row r="4776">
      <c r="A4776" s="295" t="n"/>
      <c r="B4776" s="14" t="n"/>
      <c r="C4776" s="15" t="n"/>
      <c r="D4776" s="15" t="n"/>
      <c r="E4776" s="15">
        <f>D4773*Setup!$B$5</f>
        <v/>
      </c>
      <c r="F4776" s="15">
        <f>D4773-E4773</f>
        <v/>
      </c>
      <c r="G4776" s="15" t="n"/>
      <c r="H4776" s="15" t="n"/>
      <c r="I4776" s="15" t="n"/>
      <c r="J4776" s="15">
        <f>C4773+F4773+G4773-I4773</f>
        <v/>
      </c>
      <c r="K4776" s="15" t="n"/>
      <c r="L4776" s="15">
        <f>K4773*Setup!$B$6</f>
        <v/>
      </c>
      <c r="M4776" s="15">
        <f>J4773-L4773</f>
        <v/>
      </c>
      <c r="N4776" s="21" t="n"/>
    </row>
    <row r="4777">
      <c r="A4777" s="295" t="n"/>
      <c r="B4777" s="14" t="n"/>
      <c r="C4777" s="15" t="n"/>
      <c r="D4777" s="15" t="n"/>
      <c r="E4777" s="15">
        <f>D4774*Setup!$B$5</f>
        <v/>
      </c>
      <c r="F4777" s="15">
        <f>D4774-E4774</f>
        <v/>
      </c>
      <c r="G4777" s="15" t="n"/>
      <c r="H4777" s="15" t="n"/>
      <c r="I4777" s="15" t="n"/>
      <c r="J4777" s="15">
        <f>C4774+F4774+G4774-I4774</f>
        <v/>
      </c>
      <c r="K4777" s="15" t="n"/>
      <c r="L4777" s="15">
        <f>K4774*Setup!$B$6</f>
        <v/>
      </c>
      <c r="M4777" s="15">
        <f>J4774-L4774</f>
        <v/>
      </c>
      <c r="N4777" s="21" t="n"/>
    </row>
    <row r="4778">
      <c r="A4778" s="295" t="n"/>
      <c r="B4778" s="14" t="n"/>
      <c r="C4778" s="15" t="n"/>
      <c r="D4778" s="15" t="n"/>
      <c r="E4778" s="15">
        <f>D4775*Setup!$B$5</f>
        <v/>
      </c>
      <c r="F4778" s="15">
        <f>D4775-E4775</f>
        <v/>
      </c>
      <c r="G4778" s="15" t="n"/>
      <c r="H4778" s="15" t="n"/>
      <c r="I4778" s="15" t="n"/>
      <c r="J4778" s="15">
        <f>C4775+F4775+G4775-I4775</f>
        <v/>
      </c>
      <c r="K4778" s="15" t="n"/>
      <c r="L4778" s="15">
        <f>K4775*Setup!$B$6</f>
        <v/>
      </c>
      <c r="M4778" s="15">
        <f>J4775-L4775</f>
        <v/>
      </c>
      <c r="N4778" s="21" t="n"/>
    </row>
    <row r="4779">
      <c r="A4779" s="295" t="n"/>
      <c r="B4779" s="14" t="n"/>
      <c r="C4779" s="15" t="n"/>
      <c r="D4779" s="15" t="n"/>
      <c r="E4779" s="15">
        <f>D4776*Setup!$B$5</f>
        <v/>
      </c>
      <c r="F4779" s="15">
        <f>D4776-E4776</f>
        <v/>
      </c>
      <c r="G4779" s="15" t="n"/>
      <c r="H4779" s="15" t="n"/>
      <c r="I4779" s="15" t="n"/>
      <c r="J4779" s="15">
        <f>C4776+F4776+G4776-I4776</f>
        <v/>
      </c>
      <c r="K4779" s="15" t="n"/>
      <c r="L4779" s="15">
        <f>K4776*Setup!$B$6</f>
        <v/>
      </c>
      <c r="M4779" s="15">
        <f>J4776-L4776</f>
        <v/>
      </c>
      <c r="N4779" s="21" t="n"/>
    </row>
    <row r="4780">
      <c r="A4780" s="295" t="n"/>
      <c r="B4780" s="14" t="n"/>
      <c r="C4780" s="15" t="n"/>
      <c r="D4780" s="15" t="n"/>
      <c r="E4780" s="15">
        <f>D4777*Setup!$B$5</f>
        <v/>
      </c>
      <c r="F4780" s="15">
        <f>D4777-E4777</f>
        <v/>
      </c>
      <c r="G4780" s="15" t="n"/>
      <c r="H4780" s="15" t="n"/>
      <c r="I4780" s="15" t="n"/>
      <c r="J4780" s="15">
        <f>C4777+F4777+G4777-I4777</f>
        <v/>
      </c>
      <c r="K4780" s="15" t="n"/>
      <c r="L4780" s="15">
        <f>K4777*Setup!$B$6</f>
        <v/>
      </c>
      <c r="M4780" s="15">
        <f>J4777-L4777</f>
        <v/>
      </c>
      <c r="N4780" s="21" t="n"/>
    </row>
    <row r="4781">
      <c r="A4781" s="295" t="n"/>
      <c r="B4781" s="14" t="n"/>
      <c r="C4781" s="15" t="n"/>
      <c r="D4781" s="15" t="n"/>
      <c r="E4781" s="15">
        <f>D4778*Setup!$B$5</f>
        <v/>
      </c>
      <c r="F4781" s="15">
        <f>D4778-E4778</f>
        <v/>
      </c>
      <c r="G4781" s="15" t="n"/>
      <c r="H4781" s="15" t="n"/>
      <c r="I4781" s="15" t="n"/>
      <c r="J4781" s="15">
        <f>C4778+F4778+G4778-I4778</f>
        <v/>
      </c>
      <c r="K4781" s="15" t="n"/>
      <c r="L4781" s="15">
        <f>K4778*Setup!$B$6</f>
        <v/>
      </c>
      <c r="M4781" s="15">
        <f>J4778-L4778</f>
        <v/>
      </c>
      <c r="N4781" s="21" t="n"/>
    </row>
    <row r="4782">
      <c r="A4782" s="295" t="n"/>
      <c r="B4782" s="14" t="n"/>
      <c r="C4782" s="15" t="n"/>
      <c r="D4782" s="15" t="n"/>
      <c r="E4782" s="15">
        <f>D4779*Setup!$B$5</f>
        <v/>
      </c>
      <c r="F4782" s="15">
        <f>D4779-E4779</f>
        <v/>
      </c>
      <c r="G4782" s="15" t="n"/>
      <c r="H4782" s="15" t="n"/>
      <c r="I4782" s="15" t="n"/>
      <c r="J4782" s="15">
        <f>C4779+F4779+G4779-I4779</f>
        <v/>
      </c>
      <c r="K4782" s="15" t="n"/>
      <c r="L4782" s="15">
        <f>K4779*Setup!$B$6</f>
        <v/>
      </c>
      <c r="M4782" s="15">
        <f>J4779-L4779</f>
        <v/>
      </c>
      <c r="N4782" s="21" t="n"/>
    </row>
    <row r="4783">
      <c r="A4783" s="295" t="n"/>
      <c r="B4783" s="14" t="n"/>
      <c r="C4783" s="15" t="n"/>
      <c r="D4783" s="15" t="n"/>
      <c r="E4783" s="15">
        <f>D4780*Setup!$B$5</f>
        <v/>
      </c>
      <c r="F4783" s="15">
        <f>D4780-E4780</f>
        <v/>
      </c>
      <c r="G4783" s="15" t="n"/>
      <c r="H4783" s="15" t="n"/>
      <c r="I4783" s="15" t="n"/>
      <c r="J4783" s="15">
        <f>C4780+F4780+G4780-I4780</f>
        <v/>
      </c>
      <c r="K4783" s="15" t="n"/>
      <c r="L4783" s="15">
        <f>K4780*Setup!$B$6</f>
        <v/>
      </c>
      <c r="M4783" s="15">
        <f>J4780-L4780</f>
        <v/>
      </c>
      <c r="N4783" s="21" t="n"/>
    </row>
    <row r="4784">
      <c r="A4784" s="295" t="n"/>
      <c r="B4784" s="14" t="n"/>
      <c r="C4784" s="15" t="n"/>
      <c r="D4784" s="15" t="n"/>
      <c r="E4784" s="15">
        <f>D4781*Setup!$B$5</f>
        <v/>
      </c>
      <c r="F4784" s="15">
        <f>D4781-E4781</f>
        <v/>
      </c>
      <c r="G4784" s="15" t="n"/>
      <c r="H4784" s="15" t="n"/>
      <c r="I4784" s="15" t="n"/>
      <c r="J4784" s="15">
        <f>C4781+F4781+G4781-I4781</f>
        <v/>
      </c>
      <c r="K4784" s="15" t="n"/>
      <c r="L4784" s="15">
        <f>K4781*Setup!$B$6</f>
        <v/>
      </c>
      <c r="M4784" s="15">
        <f>J4781-L4781</f>
        <v/>
      </c>
      <c r="N4784" s="21" t="n"/>
    </row>
    <row r="4785">
      <c r="A4785" s="295" t="n"/>
      <c r="B4785" s="14" t="n"/>
      <c r="C4785" s="15" t="n"/>
      <c r="D4785" s="15" t="n"/>
      <c r="E4785" s="15">
        <f>D4782*Setup!$B$5</f>
        <v/>
      </c>
      <c r="F4785" s="15">
        <f>D4782-E4782</f>
        <v/>
      </c>
      <c r="G4785" s="15" t="n"/>
      <c r="H4785" s="15" t="n"/>
      <c r="I4785" s="15" t="n"/>
      <c r="J4785" s="15">
        <f>C4782+F4782+G4782-I4782</f>
        <v/>
      </c>
      <c r="K4785" s="15" t="n"/>
      <c r="L4785" s="15">
        <f>K4782*Setup!$B$6</f>
        <v/>
      </c>
      <c r="M4785" s="15">
        <f>J4782-L4782</f>
        <v/>
      </c>
      <c r="N4785" s="21" t="n"/>
    </row>
    <row r="4786">
      <c r="A4786" s="295" t="n"/>
      <c r="B4786" s="14" t="n"/>
      <c r="C4786" s="15" t="n"/>
      <c r="D4786" s="15" t="n"/>
      <c r="E4786" s="15">
        <f>D4783*Setup!$B$5</f>
        <v/>
      </c>
      <c r="F4786" s="15">
        <f>D4783-E4783</f>
        <v/>
      </c>
      <c r="G4786" s="15" t="n"/>
      <c r="H4786" s="15" t="n"/>
      <c r="I4786" s="15" t="n"/>
      <c r="J4786" s="15">
        <f>C4783+F4783+G4783-I4783</f>
        <v/>
      </c>
      <c r="K4786" s="15" t="n"/>
      <c r="L4786" s="15">
        <f>K4783*Setup!$B$6</f>
        <v/>
      </c>
      <c r="M4786" s="15">
        <f>J4783-L4783</f>
        <v/>
      </c>
      <c r="N4786" s="21" t="n"/>
    </row>
    <row r="4787">
      <c r="A4787" s="295" t="n"/>
      <c r="B4787" s="14" t="n"/>
      <c r="C4787" s="15" t="n"/>
      <c r="D4787" s="15" t="n"/>
      <c r="E4787" s="15">
        <f>D4784*Setup!$B$5</f>
        <v/>
      </c>
      <c r="F4787" s="15">
        <f>D4784-E4784</f>
        <v/>
      </c>
      <c r="G4787" s="15" t="n"/>
      <c r="H4787" s="15" t="n"/>
      <c r="I4787" s="15" t="n"/>
      <c r="J4787" s="15">
        <f>C4784+F4784+G4784-I4784</f>
        <v/>
      </c>
      <c r="K4787" s="15" t="n"/>
      <c r="L4787" s="15">
        <f>K4784*Setup!$B$6</f>
        <v/>
      </c>
      <c r="M4787" s="15">
        <f>J4784-L4784</f>
        <v/>
      </c>
      <c r="N4787" s="21" t="n"/>
    </row>
    <row r="4788">
      <c r="A4788" s="295" t="n"/>
      <c r="B4788" s="14" t="n"/>
      <c r="C4788" s="15" t="n"/>
      <c r="D4788" s="15" t="n"/>
      <c r="E4788" s="15">
        <f>D4785*Setup!$B$5</f>
        <v/>
      </c>
      <c r="F4788" s="15">
        <f>D4785-E4785</f>
        <v/>
      </c>
      <c r="G4788" s="15" t="n"/>
      <c r="H4788" s="15" t="n"/>
      <c r="I4788" s="15" t="n"/>
      <c r="J4788" s="15">
        <f>C4785+F4785+G4785-I4785</f>
        <v/>
      </c>
      <c r="K4788" s="15" t="n"/>
      <c r="L4788" s="15">
        <f>K4785*Setup!$B$6</f>
        <v/>
      </c>
      <c r="M4788" s="15">
        <f>J4785-L4785</f>
        <v/>
      </c>
      <c r="N4788" s="21" t="n"/>
    </row>
    <row r="4789">
      <c r="A4789" s="295" t="n"/>
      <c r="B4789" s="14" t="n"/>
      <c r="C4789" s="15" t="n"/>
      <c r="D4789" s="15" t="n"/>
      <c r="E4789" s="15">
        <f>D4786*Setup!$B$5</f>
        <v/>
      </c>
      <c r="F4789" s="15">
        <f>D4786-E4786</f>
        <v/>
      </c>
      <c r="G4789" s="15" t="n"/>
      <c r="H4789" s="15" t="n"/>
      <c r="I4789" s="15" t="n"/>
      <c r="J4789" s="15">
        <f>C4786+F4786+G4786-I4786</f>
        <v/>
      </c>
      <c r="K4789" s="15" t="n"/>
      <c r="L4789" s="15">
        <f>K4786*Setup!$B$6</f>
        <v/>
      </c>
      <c r="M4789" s="15">
        <f>J4786-L4786</f>
        <v/>
      </c>
      <c r="N4789" s="21" t="n"/>
    </row>
    <row r="4790">
      <c r="A4790" s="295" t="n"/>
      <c r="B4790" s="14" t="n"/>
      <c r="C4790" s="15" t="n"/>
      <c r="D4790" s="15" t="n"/>
      <c r="E4790" s="15">
        <f>D4787*Setup!$B$5</f>
        <v/>
      </c>
      <c r="F4790" s="15">
        <f>D4787-E4787</f>
        <v/>
      </c>
      <c r="G4790" s="15" t="n"/>
      <c r="H4790" s="15" t="n"/>
      <c r="I4790" s="15" t="n"/>
      <c r="J4790" s="15">
        <f>C4787+F4787+G4787-I4787</f>
        <v/>
      </c>
      <c r="K4790" s="15" t="n"/>
      <c r="L4790" s="15">
        <f>K4787*Setup!$B$6</f>
        <v/>
      </c>
      <c r="M4790" s="15">
        <f>J4787-L4787</f>
        <v/>
      </c>
      <c r="N4790" s="21" t="n"/>
    </row>
    <row r="4791">
      <c r="A4791" s="295" t="n"/>
      <c r="B4791" s="14" t="n"/>
      <c r="C4791" s="15" t="n"/>
      <c r="D4791" s="15" t="n"/>
      <c r="E4791" s="15">
        <f>D4788*Setup!$B$5</f>
        <v/>
      </c>
      <c r="F4791" s="15">
        <f>D4788-E4788</f>
        <v/>
      </c>
      <c r="G4791" s="15" t="n"/>
      <c r="H4791" s="15" t="n"/>
      <c r="I4791" s="15" t="n"/>
      <c r="J4791" s="15">
        <f>C4788+F4788+G4788-I4788</f>
        <v/>
      </c>
      <c r="K4791" s="15" t="n"/>
      <c r="L4791" s="15">
        <f>K4788*Setup!$B$6</f>
        <v/>
      </c>
      <c r="M4791" s="15">
        <f>J4788-L4788</f>
        <v/>
      </c>
      <c r="N4791" s="21" t="n"/>
    </row>
    <row r="4792">
      <c r="A4792" s="295" t="n"/>
      <c r="B4792" s="14" t="n"/>
      <c r="C4792" s="15" t="n"/>
      <c r="D4792" s="15" t="n"/>
      <c r="E4792" s="15">
        <f>D4789*Setup!$B$5</f>
        <v/>
      </c>
      <c r="F4792" s="15">
        <f>D4789-E4789</f>
        <v/>
      </c>
      <c r="G4792" s="15" t="n"/>
      <c r="H4792" s="15" t="n"/>
      <c r="I4792" s="15" t="n"/>
      <c r="J4792" s="15">
        <f>C4789+F4789+G4789-I4789</f>
        <v/>
      </c>
      <c r="K4792" s="15" t="n"/>
      <c r="L4792" s="15">
        <f>K4789*Setup!$B$6</f>
        <v/>
      </c>
      <c r="M4792" s="15">
        <f>J4789-L4789</f>
        <v/>
      </c>
      <c r="N4792" s="21" t="n"/>
    </row>
    <row r="4793">
      <c r="A4793" s="295" t="n"/>
      <c r="B4793" s="14" t="n"/>
      <c r="C4793" s="15" t="n"/>
      <c r="D4793" s="15" t="n"/>
      <c r="E4793" s="15">
        <f>D4790*Setup!$B$5</f>
        <v/>
      </c>
      <c r="F4793" s="15">
        <f>D4790-E4790</f>
        <v/>
      </c>
      <c r="G4793" s="15" t="n"/>
      <c r="H4793" s="15" t="n"/>
      <c r="I4793" s="15" t="n"/>
      <c r="J4793" s="15">
        <f>C4790+F4790+G4790-I4790</f>
        <v/>
      </c>
      <c r="K4793" s="15" t="n"/>
      <c r="L4793" s="15">
        <f>K4790*Setup!$B$6</f>
        <v/>
      </c>
      <c r="M4793" s="15">
        <f>J4790-L4790</f>
        <v/>
      </c>
      <c r="N4793" s="21" t="n"/>
    </row>
    <row r="4794">
      <c r="A4794" s="295" t="n"/>
      <c r="B4794" s="14" t="n"/>
      <c r="C4794" s="15" t="n"/>
      <c r="D4794" s="15" t="n"/>
      <c r="E4794" s="15">
        <f>D4791*Setup!$B$5</f>
        <v/>
      </c>
      <c r="F4794" s="15">
        <f>D4791-E4791</f>
        <v/>
      </c>
      <c r="G4794" s="15" t="n"/>
      <c r="H4794" s="15" t="n"/>
      <c r="I4794" s="15" t="n"/>
      <c r="J4794" s="15">
        <f>C4791+F4791+G4791-I4791</f>
        <v/>
      </c>
      <c r="K4794" s="15" t="n"/>
      <c r="L4794" s="15">
        <f>K4791*Setup!$B$6</f>
        <v/>
      </c>
      <c r="M4794" s="15">
        <f>J4791-L4791</f>
        <v/>
      </c>
      <c r="N4794" s="21" t="n"/>
    </row>
    <row r="4795">
      <c r="A4795" s="295" t="n"/>
      <c r="B4795" s="14" t="n"/>
      <c r="C4795" s="15" t="n"/>
      <c r="D4795" s="15" t="n"/>
      <c r="E4795" s="15">
        <f>D4792*Setup!$B$5</f>
        <v/>
      </c>
      <c r="F4795" s="15">
        <f>D4792-E4792</f>
        <v/>
      </c>
      <c r="G4795" s="15" t="n"/>
      <c r="H4795" s="15" t="n"/>
      <c r="I4795" s="15" t="n"/>
      <c r="J4795" s="15">
        <f>C4792+F4792+G4792-I4792</f>
        <v/>
      </c>
      <c r="K4795" s="15" t="n"/>
      <c r="L4795" s="15">
        <f>K4792*Setup!$B$6</f>
        <v/>
      </c>
      <c r="M4795" s="15">
        <f>J4792-L4792</f>
        <v/>
      </c>
      <c r="N4795" s="21" t="n"/>
    </row>
    <row r="4796">
      <c r="A4796" s="295" t="n"/>
      <c r="B4796" s="14" t="n"/>
      <c r="C4796" s="15" t="n"/>
      <c r="D4796" s="15" t="n"/>
      <c r="E4796" s="15">
        <f>D4793*Setup!$B$5</f>
        <v/>
      </c>
      <c r="F4796" s="15">
        <f>D4793-E4793</f>
        <v/>
      </c>
      <c r="G4796" s="15" t="n"/>
      <c r="H4796" s="15" t="n"/>
      <c r="I4796" s="15" t="n"/>
      <c r="J4796" s="15">
        <f>C4793+F4793+G4793-I4793</f>
        <v/>
      </c>
      <c r="K4796" s="15" t="n"/>
      <c r="L4796" s="15">
        <f>K4793*Setup!$B$6</f>
        <v/>
      </c>
      <c r="M4796" s="15">
        <f>J4793-L4793</f>
        <v/>
      </c>
      <c r="N4796" s="21" t="n"/>
    </row>
    <row r="4797">
      <c r="A4797" s="295" t="n"/>
      <c r="B4797" s="14" t="n"/>
      <c r="C4797" s="15" t="n"/>
      <c r="D4797" s="15" t="n"/>
      <c r="E4797" s="15">
        <f>D4794*Setup!$B$5</f>
        <v/>
      </c>
      <c r="F4797" s="15">
        <f>D4794-E4794</f>
        <v/>
      </c>
      <c r="G4797" s="15" t="n"/>
      <c r="H4797" s="15" t="n"/>
      <c r="I4797" s="15" t="n"/>
      <c r="J4797" s="15">
        <f>C4794+F4794+G4794-I4794</f>
        <v/>
      </c>
      <c r="K4797" s="15" t="n"/>
      <c r="L4797" s="15">
        <f>K4794*Setup!$B$6</f>
        <v/>
      </c>
      <c r="M4797" s="15">
        <f>J4794-L4794</f>
        <v/>
      </c>
      <c r="N4797" s="21" t="n"/>
    </row>
    <row r="4798">
      <c r="A4798" s="295" t="n"/>
      <c r="B4798" s="14" t="n"/>
      <c r="C4798" s="15" t="n"/>
      <c r="D4798" s="15" t="n"/>
      <c r="E4798" s="15">
        <f>D4795*Setup!$B$5</f>
        <v/>
      </c>
      <c r="F4798" s="15">
        <f>D4795-E4795</f>
        <v/>
      </c>
      <c r="G4798" s="15" t="n"/>
      <c r="H4798" s="15" t="n"/>
      <c r="I4798" s="15" t="n"/>
      <c r="J4798" s="15">
        <f>C4795+F4795+G4795-I4795</f>
        <v/>
      </c>
      <c r="K4798" s="15" t="n"/>
      <c r="L4798" s="15">
        <f>K4795*Setup!$B$6</f>
        <v/>
      </c>
      <c r="M4798" s="15">
        <f>J4795-L4795</f>
        <v/>
      </c>
      <c r="N4798" s="21" t="n"/>
    </row>
    <row r="4799">
      <c r="A4799" s="295" t="n"/>
      <c r="B4799" s="14" t="n"/>
      <c r="C4799" s="15" t="n"/>
      <c r="D4799" s="15" t="n"/>
      <c r="E4799" s="15">
        <f>D4796*Setup!$B$5</f>
        <v/>
      </c>
      <c r="F4799" s="15">
        <f>D4796-E4796</f>
        <v/>
      </c>
      <c r="G4799" s="15" t="n"/>
      <c r="H4799" s="15" t="n"/>
      <c r="I4799" s="15" t="n"/>
      <c r="J4799" s="15">
        <f>C4796+F4796+G4796-I4796</f>
        <v/>
      </c>
      <c r="K4799" s="15" t="n"/>
      <c r="L4799" s="15">
        <f>K4796*Setup!$B$6</f>
        <v/>
      </c>
      <c r="M4799" s="15">
        <f>J4796-L4796</f>
        <v/>
      </c>
      <c r="N4799" s="21" t="n"/>
    </row>
    <row r="4800">
      <c r="A4800" s="295" t="n"/>
      <c r="B4800" s="14" t="n"/>
      <c r="C4800" s="15" t="n"/>
      <c r="D4800" s="15" t="n"/>
      <c r="E4800" s="15">
        <f>D4797*Setup!$B$5</f>
        <v/>
      </c>
      <c r="F4800" s="15">
        <f>D4797-E4797</f>
        <v/>
      </c>
      <c r="G4800" s="15" t="n"/>
      <c r="H4800" s="15" t="n"/>
      <c r="I4800" s="15" t="n"/>
      <c r="J4800" s="15">
        <f>C4797+F4797+G4797-I4797</f>
        <v/>
      </c>
      <c r="K4800" s="15" t="n"/>
      <c r="L4800" s="15">
        <f>K4797*Setup!$B$6</f>
        <v/>
      </c>
      <c r="M4800" s="15">
        <f>J4797-L4797</f>
        <v/>
      </c>
      <c r="N4800" s="21" t="n"/>
    </row>
    <row r="4801">
      <c r="A4801" s="295" t="n"/>
      <c r="B4801" s="14" t="n"/>
      <c r="C4801" s="15" t="n"/>
      <c r="D4801" s="15" t="n"/>
      <c r="E4801" s="15">
        <f>D4798*Setup!$B$5</f>
        <v/>
      </c>
      <c r="F4801" s="15">
        <f>D4798-E4798</f>
        <v/>
      </c>
      <c r="G4801" s="15" t="n"/>
      <c r="H4801" s="15" t="n"/>
      <c r="I4801" s="15" t="n"/>
      <c r="J4801" s="15">
        <f>C4798+F4798+G4798-I4798</f>
        <v/>
      </c>
      <c r="K4801" s="15" t="n"/>
      <c r="L4801" s="15">
        <f>K4798*Setup!$B$6</f>
        <v/>
      </c>
      <c r="M4801" s="15">
        <f>J4798-L4798</f>
        <v/>
      </c>
      <c r="N4801" s="21" t="n"/>
    </row>
    <row r="4802">
      <c r="A4802" s="295" t="n"/>
      <c r="B4802" s="14" t="n"/>
      <c r="C4802" s="15" t="n"/>
      <c r="D4802" s="15" t="n"/>
      <c r="E4802" s="15">
        <f>D4799*Setup!$B$5</f>
        <v/>
      </c>
      <c r="F4802" s="15">
        <f>D4799-E4799</f>
        <v/>
      </c>
      <c r="G4802" s="15" t="n"/>
      <c r="H4802" s="15" t="n"/>
      <c r="I4802" s="15" t="n"/>
      <c r="J4802" s="15">
        <f>C4799+F4799+G4799-I4799</f>
        <v/>
      </c>
      <c r="K4802" s="15" t="n"/>
      <c r="L4802" s="15">
        <f>K4799*Setup!$B$6</f>
        <v/>
      </c>
      <c r="M4802" s="15">
        <f>J4799-L4799</f>
        <v/>
      </c>
      <c r="N4802" s="21" t="n"/>
    </row>
    <row r="4803">
      <c r="A4803" s="295" t="n"/>
      <c r="B4803" s="14" t="n"/>
      <c r="C4803" s="15" t="n"/>
      <c r="D4803" s="15" t="n"/>
      <c r="E4803" s="15">
        <f>D4800*Setup!$B$5</f>
        <v/>
      </c>
      <c r="F4803" s="15">
        <f>D4800-E4800</f>
        <v/>
      </c>
      <c r="G4803" s="15" t="n"/>
      <c r="H4803" s="15" t="n"/>
      <c r="I4803" s="15" t="n"/>
      <c r="J4803" s="15">
        <f>C4800+F4800+G4800-I4800</f>
        <v/>
      </c>
      <c r="K4803" s="15" t="n"/>
      <c r="L4803" s="15">
        <f>K4800*Setup!$B$6</f>
        <v/>
      </c>
      <c r="M4803" s="15">
        <f>J4800-L4800</f>
        <v/>
      </c>
      <c r="N4803" s="21" t="n"/>
    </row>
    <row r="4804">
      <c r="A4804" s="295" t="n"/>
      <c r="B4804" s="14" t="n"/>
      <c r="C4804" s="15" t="n"/>
      <c r="D4804" s="15" t="n"/>
      <c r="E4804" s="15">
        <f>D4801*Setup!$B$5</f>
        <v/>
      </c>
      <c r="F4804" s="15">
        <f>D4801-E4801</f>
        <v/>
      </c>
      <c r="G4804" s="15" t="n"/>
      <c r="H4804" s="15" t="n"/>
      <c r="I4804" s="15" t="n"/>
      <c r="J4804" s="15">
        <f>C4801+F4801+G4801-I4801</f>
        <v/>
      </c>
      <c r="K4804" s="15" t="n"/>
      <c r="L4804" s="15">
        <f>K4801*Setup!$B$6</f>
        <v/>
      </c>
      <c r="M4804" s="15">
        <f>J4801-L4801</f>
        <v/>
      </c>
      <c r="N4804" s="21" t="n"/>
    </row>
    <row r="4805">
      <c r="A4805" s="295" t="n"/>
      <c r="B4805" s="14" t="n"/>
      <c r="C4805" s="15" t="n"/>
      <c r="D4805" s="15" t="n"/>
      <c r="E4805" s="15">
        <f>D4802*Setup!$B$5</f>
        <v/>
      </c>
      <c r="F4805" s="15">
        <f>D4802-E4802</f>
        <v/>
      </c>
      <c r="G4805" s="15" t="n"/>
      <c r="H4805" s="15" t="n"/>
      <c r="I4805" s="15" t="n"/>
      <c r="J4805" s="15">
        <f>C4802+F4802+G4802-I4802</f>
        <v/>
      </c>
      <c r="K4805" s="15" t="n"/>
      <c r="L4805" s="15">
        <f>K4802*Setup!$B$6</f>
        <v/>
      </c>
      <c r="M4805" s="15">
        <f>J4802-L4802</f>
        <v/>
      </c>
      <c r="N4805" s="21" t="n"/>
    </row>
    <row r="4806">
      <c r="A4806" s="295" t="n"/>
      <c r="B4806" s="14" t="n"/>
      <c r="C4806" s="15" t="n"/>
      <c r="D4806" s="15" t="n"/>
      <c r="E4806" s="15">
        <f>D4803*Setup!$B$5</f>
        <v/>
      </c>
      <c r="F4806" s="15">
        <f>D4803-E4803</f>
        <v/>
      </c>
      <c r="G4806" s="15" t="n"/>
      <c r="H4806" s="15" t="n"/>
      <c r="I4806" s="15" t="n"/>
      <c r="J4806" s="15">
        <f>C4803+F4803+G4803-I4803</f>
        <v/>
      </c>
      <c r="K4806" s="15" t="n"/>
      <c r="L4806" s="15">
        <f>K4803*Setup!$B$6</f>
        <v/>
      </c>
      <c r="M4806" s="15">
        <f>J4803-L4803</f>
        <v/>
      </c>
      <c r="N4806" s="21" t="n"/>
    </row>
    <row r="4807">
      <c r="A4807" s="295" t="n"/>
      <c r="B4807" s="14" t="n"/>
      <c r="C4807" s="15" t="n"/>
      <c r="D4807" s="15" t="n"/>
      <c r="E4807" s="15">
        <f>D4804*Setup!$B$5</f>
        <v/>
      </c>
      <c r="F4807" s="15">
        <f>D4804-E4804</f>
        <v/>
      </c>
      <c r="G4807" s="15" t="n"/>
      <c r="H4807" s="15" t="n"/>
      <c r="I4807" s="15" t="n"/>
      <c r="J4807" s="15">
        <f>C4804+F4804+G4804-I4804</f>
        <v/>
      </c>
      <c r="K4807" s="15" t="n"/>
      <c r="L4807" s="15">
        <f>K4804*Setup!$B$6</f>
        <v/>
      </c>
      <c r="M4807" s="15">
        <f>J4804-L4804</f>
        <v/>
      </c>
      <c r="N4807" s="21" t="n"/>
    </row>
    <row r="4808">
      <c r="A4808" s="295" t="n"/>
      <c r="B4808" s="14" t="n"/>
      <c r="C4808" s="15" t="n"/>
      <c r="D4808" s="15" t="n"/>
      <c r="E4808" s="15">
        <f>D4805*Setup!$B$5</f>
        <v/>
      </c>
      <c r="F4808" s="15">
        <f>D4805-E4805</f>
        <v/>
      </c>
      <c r="G4808" s="15" t="n"/>
      <c r="H4808" s="15" t="n"/>
      <c r="I4808" s="15" t="n"/>
      <c r="J4808" s="15">
        <f>C4805+F4805+G4805-I4805</f>
        <v/>
      </c>
      <c r="K4808" s="15" t="n"/>
      <c r="L4808" s="15">
        <f>K4805*Setup!$B$6</f>
        <v/>
      </c>
      <c r="M4808" s="15">
        <f>J4805-L4805</f>
        <v/>
      </c>
      <c r="N4808" s="21" t="n"/>
    </row>
    <row r="4809">
      <c r="A4809" s="295" t="n"/>
      <c r="B4809" s="14" t="n"/>
      <c r="C4809" s="15" t="n"/>
      <c r="D4809" s="15" t="n"/>
      <c r="E4809" s="15">
        <f>D4806*Setup!$B$5</f>
        <v/>
      </c>
      <c r="F4809" s="15">
        <f>D4806-E4806</f>
        <v/>
      </c>
      <c r="G4809" s="15" t="n"/>
      <c r="H4809" s="15" t="n"/>
      <c r="I4809" s="15" t="n"/>
      <c r="J4809" s="15">
        <f>C4806+F4806+G4806-I4806</f>
        <v/>
      </c>
      <c r="K4809" s="15" t="n"/>
      <c r="L4809" s="15">
        <f>K4806*Setup!$B$6</f>
        <v/>
      </c>
      <c r="M4809" s="15">
        <f>J4806-L4806</f>
        <v/>
      </c>
      <c r="N4809" s="21" t="n"/>
    </row>
    <row r="4810">
      <c r="A4810" s="295" t="n"/>
      <c r="B4810" s="14" t="n"/>
      <c r="C4810" s="15" t="n"/>
      <c r="D4810" s="15" t="n"/>
      <c r="E4810" s="15">
        <f>D4807*Setup!$B$5</f>
        <v/>
      </c>
      <c r="F4810" s="15">
        <f>D4807-E4807</f>
        <v/>
      </c>
      <c r="G4810" s="15" t="n"/>
      <c r="H4810" s="15" t="n"/>
      <c r="I4810" s="15" t="n"/>
      <c r="J4810" s="15">
        <f>C4807+F4807+G4807-I4807</f>
        <v/>
      </c>
      <c r="K4810" s="15" t="n"/>
      <c r="L4810" s="15">
        <f>K4807*Setup!$B$6</f>
        <v/>
      </c>
      <c r="M4810" s="15">
        <f>J4807-L4807</f>
        <v/>
      </c>
      <c r="N4810" s="21" t="n"/>
    </row>
    <row r="4811">
      <c r="A4811" s="295" t="n"/>
      <c r="B4811" s="14" t="n"/>
      <c r="C4811" s="15" t="n"/>
      <c r="D4811" s="15" t="n"/>
      <c r="E4811" s="15">
        <f>D4808*Setup!$B$5</f>
        <v/>
      </c>
      <c r="F4811" s="15">
        <f>D4808-E4808</f>
        <v/>
      </c>
      <c r="G4811" s="15" t="n"/>
      <c r="H4811" s="15" t="n"/>
      <c r="I4811" s="15" t="n"/>
      <c r="J4811" s="15">
        <f>C4808+F4808+G4808-I4808</f>
        <v/>
      </c>
      <c r="K4811" s="15" t="n"/>
      <c r="L4811" s="15">
        <f>K4808*Setup!$B$6</f>
        <v/>
      </c>
      <c r="M4811" s="15">
        <f>J4808-L4808</f>
        <v/>
      </c>
      <c r="N4811" s="21" t="n"/>
    </row>
    <row r="4812">
      <c r="A4812" s="295" t="n"/>
      <c r="B4812" s="14" t="n"/>
      <c r="C4812" s="15" t="n"/>
      <c r="D4812" s="15" t="n"/>
      <c r="E4812" s="15">
        <f>D4809*Setup!$B$5</f>
        <v/>
      </c>
      <c r="F4812" s="15">
        <f>D4809-E4809</f>
        <v/>
      </c>
      <c r="G4812" s="15" t="n"/>
      <c r="H4812" s="15" t="n"/>
      <c r="I4812" s="15" t="n"/>
      <c r="J4812" s="15">
        <f>C4809+F4809+G4809-I4809</f>
        <v/>
      </c>
      <c r="K4812" s="15" t="n"/>
      <c r="L4812" s="15">
        <f>K4809*Setup!$B$6</f>
        <v/>
      </c>
      <c r="M4812" s="15">
        <f>J4809-L4809</f>
        <v/>
      </c>
      <c r="N4812" s="21" t="n"/>
    </row>
    <row r="4813">
      <c r="A4813" s="295" t="n"/>
      <c r="B4813" s="14" t="n"/>
      <c r="C4813" s="15" t="n"/>
      <c r="D4813" s="15" t="n"/>
      <c r="E4813" s="15">
        <f>D4810*Setup!$B$5</f>
        <v/>
      </c>
      <c r="F4813" s="15">
        <f>D4810-E4810</f>
        <v/>
      </c>
      <c r="G4813" s="15" t="n"/>
      <c r="H4813" s="15" t="n"/>
      <c r="I4813" s="15" t="n"/>
      <c r="J4813" s="15">
        <f>C4810+F4810+G4810-I4810</f>
        <v/>
      </c>
      <c r="K4813" s="15" t="n"/>
      <c r="L4813" s="15">
        <f>K4810*Setup!$B$6</f>
        <v/>
      </c>
      <c r="M4813" s="15">
        <f>J4810-L4810</f>
        <v/>
      </c>
      <c r="N4813" s="21" t="n"/>
    </row>
    <row r="4814">
      <c r="A4814" s="295" t="n"/>
      <c r="B4814" s="14" t="n"/>
      <c r="C4814" s="15" t="n"/>
      <c r="D4814" s="15" t="n"/>
      <c r="E4814" s="15">
        <f>D4811*Setup!$B$5</f>
        <v/>
      </c>
      <c r="F4814" s="15">
        <f>D4811-E4811</f>
        <v/>
      </c>
      <c r="G4814" s="15" t="n"/>
      <c r="H4814" s="15" t="n"/>
      <c r="I4814" s="15" t="n"/>
      <c r="J4814" s="15">
        <f>C4811+F4811+G4811-I4811</f>
        <v/>
      </c>
      <c r="K4814" s="15" t="n"/>
      <c r="L4814" s="15">
        <f>K4811*Setup!$B$6</f>
        <v/>
      </c>
      <c r="M4814" s="15">
        <f>J4811-L4811</f>
        <v/>
      </c>
      <c r="N4814" s="21" t="n"/>
    </row>
    <row r="4815">
      <c r="A4815" s="295" t="n"/>
      <c r="B4815" s="14" t="n"/>
      <c r="C4815" s="15" t="n"/>
      <c r="D4815" s="15" t="n"/>
      <c r="E4815" s="15">
        <f>D4812*Setup!$B$5</f>
        <v/>
      </c>
      <c r="F4815" s="15">
        <f>D4812-E4812</f>
        <v/>
      </c>
      <c r="G4815" s="15" t="n"/>
      <c r="H4815" s="15" t="n"/>
      <c r="I4815" s="15" t="n"/>
      <c r="J4815" s="15">
        <f>C4812+F4812+G4812-I4812</f>
        <v/>
      </c>
      <c r="K4815" s="15" t="n"/>
      <c r="L4815" s="15">
        <f>K4812*Setup!$B$6</f>
        <v/>
      </c>
      <c r="M4815" s="15">
        <f>J4812-L4812</f>
        <v/>
      </c>
      <c r="N4815" s="21" t="n"/>
    </row>
    <row r="4816">
      <c r="A4816" s="295" t="n"/>
      <c r="B4816" s="14" t="n"/>
      <c r="C4816" s="15" t="n"/>
      <c r="D4816" s="15" t="n"/>
      <c r="E4816" s="15">
        <f>D4813*Setup!$B$5</f>
        <v/>
      </c>
      <c r="F4816" s="15">
        <f>D4813-E4813</f>
        <v/>
      </c>
      <c r="G4816" s="15" t="n"/>
      <c r="H4816" s="15" t="n"/>
      <c r="I4816" s="15" t="n"/>
      <c r="J4816" s="15">
        <f>C4813+F4813+G4813-I4813</f>
        <v/>
      </c>
      <c r="K4816" s="15" t="n"/>
      <c r="L4816" s="15">
        <f>K4813*Setup!$B$6</f>
        <v/>
      </c>
      <c r="M4816" s="15">
        <f>J4813-L4813</f>
        <v/>
      </c>
      <c r="N4816" s="21" t="n"/>
    </row>
    <row r="4817">
      <c r="A4817" s="295" t="n"/>
      <c r="B4817" s="14" t="n"/>
      <c r="C4817" s="15" t="n"/>
      <c r="D4817" s="15" t="n"/>
      <c r="E4817" s="15">
        <f>D4814*Setup!$B$5</f>
        <v/>
      </c>
      <c r="F4817" s="15">
        <f>D4814-E4814</f>
        <v/>
      </c>
      <c r="G4817" s="15" t="n"/>
      <c r="H4817" s="15" t="n"/>
      <c r="I4817" s="15" t="n"/>
      <c r="J4817" s="15">
        <f>C4814+F4814+G4814-I4814</f>
        <v/>
      </c>
      <c r="K4817" s="15" t="n"/>
      <c r="L4817" s="15">
        <f>K4814*Setup!$B$6</f>
        <v/>
      </c>
      <c r="M4817" s="15">
        <f>J4814-L4814</f>
        <v/>
      </c>
      <c r="N4817" s="21" t="n"/>
    </row>
    <row r="4818">
      <c r="A4818" s="295" t="n"/>
      <c r="B4818" s="14" t="n"/>
      <c r="C4818" s="15" t="n"/>
      <c r="D4818" s="15" t="n"/>
      <c r="E4818" s="15">
        <f>D4815*Setup!$B$5</f>
        <v/>
      </c>
      <c r="F4818" s="15">
        <f>D4815-E4815</f>
        <v/>
      </c>
      <c r="G4818" s="15" t="n"/>
      <c r="H4818" s="15" t="n"/>
      <c r="I4818" s="15" t="n"/>
      <c r="J4818" s="15">
        <f>C4815+F4815+G4815-I4815</f>
        <v/>
      </c>
      <c r="K4818" s="15" t="n"/>
      <c r="L4818" s="15">
        <f>K4815*Setup!$B$6</f>
        <v/>
      </c>
      <c r="M4818" s="15">
        <f>J4815-L4815</f>
        <v/>
      </c>
      <c r="N4818" s="21" t="n"/>
    </row>
    <row r="4819">
      <c r="A4819" s="295" t="n"/>
      <c r="B4819" s="14" t="n"/>
      <c r="C4819" s="15" t="n"/>
      <c r="D4819" s="15" t="n"/>
      <c r="E4819" s="15">
        <f>D4816*Setup!$B$5</f>
        <v/>
      </c>
      <c r="F4819" s="15">
        <f>D4816-E4816</f>
        <v/>
      </c>
      <c r="G4819" s="15" t="n"/>
      <c r="H4819" s="15" t="n"/>
      <c r="I4819" s="15" t="n"/>
      <c r="J4819" s="15">
        <f>C4816+F4816+G4816-I4816</f>
        <v/>
      </c>
      <c r="K4819" s="15" t="n"/>
      <c r="L4819" s="15">
        <f>K4816*Setup!$B$6</f>
        <v/>
      </c>
      <c r="M4819" s="15">
        <f>J4816-L4816</f>
        <v/>
      </c>
      <c r="N4819" s="21" t="n"/>
    </row>
    <row r="4820">
      <c r="A4820" s="295" t="n"/>
      <c r="B4820" s="14" t="n"/>
      <c r="C4820" s="15" t="n"/>
      <c r="D4820" s="15" t="n"/>
      <c r="E4820" s="15">
        <f>D4817*Setup!$B$5</f>
        <v/>
      </c>
      <c r="F4820" s="15">
        <f>D4817-E4817</f>
        <v/>
      </c>
      <c r="G4820" s="15" t="n"/>
      <c r="H4820" s="15" t="n"/>
      <c r="I4820" s="15" t="n"/>
      <c r="J4820" s="15">
        <f>C4817+F4817+G4817-I4817</f>
        <v/>
      </c>
      <c r="K4820" s="15" t="n"/>
      <c r="L4820" s="15">
        <f>K4817*Setup!$B$6</f>
        <v/>
      </c>
      <c r="M4820" s="15">
        <f>J4817-L4817</f>
        <v/>
      </c>
      <c r="N4820" s="21" t="n"/>
    </row>
    <row r="4821">
      <c r="A4821" s="295" t="n"/>
      <c r="B4821" s="14" t="n"/>
      <c r="C4821" s="15" t="n"/>
      <c r="D4821" s="15" t="n"/>
      <c r="E4821" s="15">
        <f>D4818*Setup!$B$5</f>
        <v/>
      </c>
      <c r="F4821" s="15">
        <f>D4818-E4818</f>
        <v/>
      </c>
      <c r="G4821" s="15" t="n"/>
      <c r="H4821" s="15" t="n"/>
      <c r="I4821" s="15" t="n"/>
      <c r="J4821" s="15">
        <f>C4818+F4818+G4818-I4818</f>
        <v/>
      </c>
      <c r="K4821" s="15" t="n"/>
      <c r="L4821" s="15">
        <f>K4818*Setup!$B$6</f>
        <v/>
      </c>
      <c r="M4821" s="15">
        <f>J4818-L4818</f>
        <v/>
      </c>
      <c r="N4821" s="21" t="n"/>
    </row>
    <row r="4822">
      <c r="A4822" s="295" t="n"/>
      <c r="B4822" s="14" t="n"/>
      <c r="C4822" s="15" t="n"/>
      <c r="D4822" s="15" t="n"/>
      <c r="E4822" s="15">
        <f>D4819*Setup!$B$5</f>
        <v/>
      </c>
      <c r="F4822" s="15">
        <f>D4819-E4819</f>
        <v/>
      </c>
      <c r="G4822" s="15" t="n"/>
      <c r="H4822" s="15" t="n"/>
      <c r="I4822" s="15" t="n"/>
      <c r="J4822" s="15">
        <f>C4819+F4819+G4819-I4819</f>
        <v/>
      </c>
      <c r="K4822" s="15" t="n"/>
      <c r="L4822" s="15">
        <f>K4819*Setup!$B$6</f>
        <v/>
      </c>
      <c r="M4822" s="15">
        <f>J4819-L4819</f>
        <v/>
      </c>
      <c r="N4822" s="21" t="n"/>
    </row>
    <row r="4823">
      <c r="A4823" s="295" t="n"/>
      <c r="B4823" s="14" t="n"/>
      <c r="C4823" s="15" t="n"/>
      <c r="D4823" s="15" t="n"/>
      <c r="E4823" s="15">
        <f>D4820*Setup!$B$5</f>
        <v/>
      </c>
      <c r="F4823" s="15">
        <f>D4820-E4820</f>
        <v/>
      </c>
      <c r="G4823" s="15" t="n"/>
      <c r="H4823" s="15" t="n"/>
      <c r="I4823" s="15" t="n"/>
      <c r="J4823" s="15">
        <f>C4820+F4820+G4820-I4820</f>
        <v/>
      </c>
      <c r="K4823" s="15" t="n"/>
      <c r="L4823" s="15">
        <f>K4820*Setup!$B$6</f>
        <v/>
      </c>
      <c r="M4823" s="15">
        <f>J4820-L4820</f>
        <v/>
      </c>
      <c r="N4823" s="21" t="n"/>
    </row>
    <row r="4824">
      <c r="A4824" s="295" t="n"/>
      <c r="B4824" s="14" t="n"/>
      <c r="C4824" s="15" t="n"/>
      <c r="D4824" s="15" t="n"/>
      <c r="E4824" s="15">
        <f>D4821*Setup!$B$5</f>
        <v/>
      </c>
      <c r="F4824" s="15">
        <f>D4821-E4821</f>
        <v/>
      </c>
      <c r="G4824" s="15" t="n"/>
      <c r="H4824" s="15" t="n"/>
      <c r="I4824" s="15" t="n"/>
      <c r="J4824" s="15">
        <f>C4821+F4821+G4821-I4821</f>
        <v/>
      </c>
      <c r="K4824" s="15" t="n"/>
      <c r="L4824" s="15">
        <f>K4821*Setup!$B$6</f>
        <v/>
      </c>
      <c r="M4824" s="15">
        <f>J4821-L4821</f>
        <v/>
      </c>
      <c r="N4824" s="21" t="n"/>
    </row>
    <row r="4825">
      <c r="A4825" s="295" t="n"/>
      <c r="B4825" s="14" t="n"/>
      <c r="C4825" s="15" t="n"/>
      <c r="D4825" s="15" t="n"/>
      <c r="E4825" s="15">
        <f>D4822*Setup!$B$5</f>
        <v/>
      </c>
      <c r="F4825" s="15">
        <f>D4822-E4822</f>
        <v/>
      </c>
      <c r="G4825" s="15" t="n"/>
      <c r="H4825" s="15" t="n"/>
      <c r="I4825" s="15" t="n"/>
      <c r="J4825" s="15">
        <f>C4822+F4822+G4822-I4822</f>
        <v/>
      </c>
      <c r="K4825" s="15" t="n"/>
      <c r="L4825" s="15">
        <f>K4822*Setup!$B$6</f>
        <v/>
      </c>
      <c r="M4825" s="15">
        <f>J4822-L4822</f>
        <v/>
      </c>
      <c r="N4825" s="21" t="n"/>
    </row>
    <row r="4826">
      <c r="A4826" s="295" t="n"/>
      <c r="B4826" s="14" t="n"/>
      <c r="C4826" s="15" t="n"/>
      <c r="D4826" s="15" t="n"/>
      <c r="E4826" s="15">
        <f>D4823*Setup!$B$5</f>
        <v/>
      </c>
      <c r="F4826" s="15">
        <f>D4823-E4823</f>
        <v/>
      </c>
      <c r="G4826" s="15" t="n"/>
      <c r="H4826" s="15" t="n"/>
      <c r="I4826" s="15" t="n"/>
      <c r="J4826" s="15">
        <f>C4823+F4823+G4823-I4823</f>
        <v/>
      </c>
      <c r="K4826" s="15" t="n"/>
      <c r="L4826" s="15">
        <f>K4823*Setup!$B$6</f>
        <v/>
      </c>
      <c r="M4826" s="15">
        <f>J4823-L4823</f>
        <v/>
      </c>
      <c r="N4826" s="21" t="n"/>
    </row>
    <row r="4827">
      <c r="A4827" s="295" t="n"/>
      <c r="B4827" s="14" t="n"/>
      <c r="C4827" s="15" t="n"/>
      <c r="D4827" s="15" t="n"/>
      <c r="E4827" s="15">
        <f>D4824*Setup!$B$5</f>
        <v/>
      </c>
      <c r="F4827" s="15">
        <f>D4824-E4824</f>
        <v/>
      </c>
      <c r="G4827" s="15" t="n"/>
      <c r="H4827" s="15" t="n"/>
      <c r="I4827" s="15" t="n"/>
      <c r="J4827" s="15">
        <f>C4824+F4824+G4824-I4824</f>
        <v/>
      </c>
      <c r="K4827" s="15" t="n"/>
      <c r="L4827" s="15">
        <f>K4824*Setup!$B$6</f>
        <v/>
      </c>
      <c r="M4827" s="15">
        <f>J4824-L4824</f>
        <v/>
      </c>
      <c r="N4827" s="21" t="n"/>
    </row>
    <row r="4828">
      <c r="A4828" s="295" t="n"/>
      <c r="B4828" s="14" t="n"/>
      <c r="C4828" s="15" t="n"/>
      <c r="D4828" s="15" t="n"/>
      <c r="E4828" s="15">
        <f>D4825*Setup!$B$5</f>
        <v/>
      </c>
      <c r="F4828" s="15">
        <f>D4825-E4825</f>
        <v/>
      </c>
      <c r="G4828" s="15" t="n"/>
      <c r="H4828" s="15" t="n"/>
      <c r="I4828" s="15" t="n"/>
      <c r="J4828" s="15">
        <f>C4825+F4825+G4825-I4825</f>
        <v/>
      </c>
      <c r="K4828" s="15" t="n"/>
      <c r="L4828" s="15">
        <f>K4825*Setup!$B$6</f>
        <v/>
      </c>
      <c r="M4828" s="15">
        <f>J4825-L4825</f>
        <v/>
      </c>
      <c r="N4828" s="21" t="n"/>
    </row>
    <row r="4829">
      <c r="A4829" s="295" t="n"/>
      <c r="B4829" s="14" t="n"/>
      <c r="C4829" s="15" t="n"/>
      <c r="D4829" s="15" t="n"/>
      <c r="E4829" s="15">
        <f>D4826*Setup!$B$5</f>
        <v/>
      </c>
      <c r="F4829" s="15">
        <f>D4826-E4826</f>
        <v/>
      </c>
      <c r="G4829" s="15" t="n"/>
      <c r="H4829" s="15" t="n"/>
      <c r="I4829" s="15" t="n"/>
      <c r="J4829" s="15">
        <f>C4826+F4826+G4826-I4826</f>
        <v/>
      </c>
      <c r="K4829" s="15" t="n"/>
      <c r="L4829" s="15">
        <f>K4826*Setup!$B$6</f>
        <v/>
      </c>
      <c r="M4829" s="15">
        <f>J4826-L4826</f>
        <v/>
      </c>
      <c r="N4829" s="21" t="n"/>
    </row>
    <row r="4830">
      <c r="A4830" s="295" t="n"/>
      <c r="B4830" s="14" t="n"/>
      <c r="C4830" s="15" t="n"/>
      <c r="D4830" s="15" t="n"/>
      <c r="E4830" s="15">
        <f>D4827*Setup!$B$5</f>
        <v/>
      </c>
      <c r="F4830" s="15">
        <f>D4827-E4827</f>
        <v/>
      </c>
      <c r="G4830" s="15" t="n"/>
      <c r="H4830" s="15" t="n"/>
      <c r="I4830" s="15" t="n"/>
      <c r="J4830" s="15">
        <f>C4827+F4827+G4827-I4827</f>
        <v/>
      </c>
      <c r="K4830" s="15" t="n"/>
      <c r="L4830" s="15">
        <f>K4827*Setup!$B$6</f>
        <v/>
      </c>
      <c r="M4830" s="15">
        <f>J4827-L4827</f>
        <v/>
      </c>
      <c r="N4830" s="21" t="n"/>
    </row>
    <row r="4831">
      <c r="A4831" s="295" t="n"/>
      <c r="B4831" s="14" t="n"/>
      <c r="C4831" s="15" t="n"/>
      <c r="D4831" s="15" t="n"/>
      <c r="E4831" s="15">
        <f>D4828*Setup!$B$5</f>
        <v/>
      </c>
      <c r="F4831" s="15">
        <f>D4828-E4828</f>
        <v/>
      </c>
      <c r="G4831" s="15" t="n"/>
      <c r="H4831" s="15" t="n"/>
      <c r="I4831" s="15" t="n"/>
      <c r="J4831" s="15">
        <f>C4828+F4828+G4828-I4828</f>
        <v/>
      </c>
      <c r="K4831" s="15" t="n"/>
      <c r="L4831" s="15">
        <f>K4828*Setup!$B$6</f>
        <v/>
      </c>
      <c r="M4831" s="15">
        <f>J4828-L4828</f>
        <v/>
      </c>
      <c r="N4831" s="21" t="n"/>
    </row>
    <row r="4832">
      <c r="A4832" s="295" t="n"/>
      <c r="B4832" s="14" t="n"/>
      <c r="C4832" s="15" t="n"/>
      <c r="D4832" s="15" t="n"/>
      <c r="E4832" s="15">
        <f>D4829*Setup!$B$5</f>
        <v/>
      </c>
      <c r="F4832" s="15">
        <f>D4829-E4829</f>
        <v/>
      </c>
      <c r="G4832" s="15" t="n"/>
      <c r="H4832" s="15" t="n"/>
      <c r="I4832" s="15" t="n"/>
      <c r="J4832" s="15">
        <f>C4829+F4829+G4829-I4829</f>
        <v/>
      </c>
      <c r="K4832" s="15" t="n"/>
      <c r="L4832" s="15">
        <f>K4829*Setup!$B$6</f>
        <v/>
      </c>
      <c r="M4832" s="15">
        <f>J4829-L4829</f>
        <v/>
      </c>
      <c r="N4832" s="21" t="n"/>
    </row>
    <row r="4833">
      <c r="A4833" s="295" t="n"/>
      <c r="B4833" s="14" t="n"/>
      <c r="C4833" s="15" t="n"/>
      <c r="D4833" s="15" t="n"/>
      <c r="E4833" s="15">
        <f>D4830*Setup!$B$5</f>
        <v/>
      </c>
      <c r="F4833" s="15">
        <f>D4830-E4830</f>
        <v/>
      </c>
      <c r="G4833" s="15" t="n"/>
      <c r="H4833" s="15" t="n"/>
      <c r="I4833" s="15" t="n"/>
      <c r="J4833" s="15">
        <f>C4830+F4830+G4830-I4830</f>
        <v/>
      </c>
      <c r="K4833" s="15" t="n"/>
      <c r="L4833" s="15">
        <f>K4830*Setup!$B$6</f>
        <v/>
      </c>
      <c r="M4833" s="15">
        <f>J4830-L4830</f>
        <v/>
      </c>
      <c r="N4833" s="21" t="n"/>
    </row>
    <row r="4834">
      <c r="A4834" s="295" t="n"/>
      <c r="B4834" s="14" t="n"/>
      <c r="C4834" s="15" t="n"/>
      <c r="D4834" s="15" t="n"/>
      <c r="E4834" s="15">
        <f>D4831*Setup!$B$5</f>
        <v/>
      </c>
      <c r="F4834" s="15">
        <f>D4831-E4831</f>
        <v/>
      </c>
      <c r="G4834" s="15" t="n"/>
      <c r="H4834" s="15" t="n"/>
      <c r="I4834" s="15" t="n"/>
      <c r="J4834" s="15">
        <f>C4831+F4831+G4831-I4831</f>
        <v/>
      </c>
      <c r="K4834" s="15" t="n"/>
      <c r="L4834" s="15">
        <f>K4831*Setup!$B$6</f>
        <v/>
      </c>
      <c r="M4834" s="15">
        <f>J4831-L4831</f>
        <v/>
      </c>
      <c r="N4834" s="21" t="n"/>
    </row>
    <row r="4835">
      <c r="A4835" s="295" t="n"/>
      <c r="B4835" s="14" t="n"/>
      <c r="C4835" s="15" t="n"/>
      <c r="D4835" s="15" t="n"/>
      <c r="E4835" s="15">
        <f>D4832*Setup!$B$5</f>
        <v/>
      </c>
      <c r="F4835" s="15">
        <f>D4832-E4832</f>
        <v/>
      </c>
      <c r="G4835" s="15" t="n"/>
      <c r="H4835" s="15" t="n"/>
      <c r="I4835" s="15" t="n"/>
      <c r="J4835" s="15">
        <f>C4832+F4832+G4832-I4832</f>
        <v/>
      </c>
      <c r="K4835" s="15" t="n"/>
      <c r="L4835" s="15">
        <f>K4832*Setup!$B$6</f>
        <v/>
      </c>
      <c r="M4835" s="15">
        <f>J4832-L4832</f>
        <v/>
      </c>
      <c r="N4835" s="21" t="n"/>
    </row>
    <row r="4836">
      <c r="A4836" s="295" t="n"/>
      <c r="B4836" s="14" t="n"/>
      <c r="C4836" s="15" t="n"/>
      <c r="D4836" s="15" t="n"/>
      <c r="E4836" s="15">
        <f>D4833*Setup!$B$5</f>
        <v/>
      </c>
      <c r="F4836" s="15">
        <f>D4833-E4833</f>
        <v/>
      </c>
      <c r="G4836" s="15" t="n"/>
      <c r="H4836" s="15" t="n"/>
      <c r="I4836" s="15" t="n"/>
      <c r="J4836" s="15">
        <f>C4833+F4833+G4833-I4833</f>
        <v/>
      </c>
      <c r="K4836" s="15" t="n"/>
      <c r="L4836" s="15">
        <f>K4833*Setup!$B$6</f>
        <v/>
      </c>
      <c r="M4836" s="15">
        <f>J4833-L4833</f>
        <v/>
      </c>
      <c r="N4836" s="21" t="n"/>
    </row>
    <row r="4837">
      <c r="A4837" s="295" t="n"/>
      <c r="B4837" s="14" t="n"/>
      <c r="C4837" s="15" t="n"/>
      <c r="D4837" s="15" t="n"/>
      <c r="E4837" s="15">
        <f>D4834*Setup!$B$5</f>
        <v/>
      </c>
      <c r="F4837" s="15">
        <f>D4834-E4834</f>
        <v/>
      </c>
      <c r="G4837" s="15" t="n"/>
      <c r="H4837" s="15" t="n"/>
      <c r="I4837" s="15" t="n"/>
      <c r="J4837" s="15">
        <f>C4834+F4834+G4834-I4834</f>
        <v/>
      </c>
      <c r="K4837" s="15" t="n"/>
      <c r="L4837" s="15">
        <f>K4834*Setup!$B$6</f>
        <v/>
      </c>
      <c r="M4837" s="15">
        <f>J4834-L4834</f>
        <v/>
      </c>
      <c r="N4837" s="21" t="n"/>
    </row>
    <row r="4838">
      <c r="A4838" s="295" t="n"/>
      <c r="B4838" s="14" t="n"/>
      <c r="C4838" s="15" t="n"/>
      <c r="D4838" s="15" t="n"/>
      <c r="E4838" s="15">
        <f>D4835*Setup!$B$5</f>
        <v/>
      </c>
      <c r="F4838" s="15">
        <f>D4835-E4835</f>
        <v/>
      </c>
      <c r="G4838" s="15" t="n"/>
      <c r="H4838" s="15" t="n"/>
      <c r="I4838" s="15" t="n"/>
      <c r="J4838" s="15">
        <f>C4835+F4835+G4835-I4835</f>
        <v/>
      </c>
      <c r="K4838" s="15" t="n"/>
      <c r="L4838" s="15">
        <f>K4835*Setup!$B$6</f>
        <v/>
      </c>
      <c r="M4838" s="15">
        <f>J4835-L4835</f>
        <v/>
      </c>
      <c r="N4838" s="21" t="n"/>
    </row>
    <row r="4839">
      <c r="A4839" s="295" t="n"/>
      <c r="B4839" s="14" t="n"/>
      <c r="C4839" s="15" t="n"/>
      <c r="D4839" s="15" t="n"/>
      <c r="E4839" s="15">
        <f>D4836*Setup!$B$5</f>
        <v/>
      </c>
      <c r="F4839" s="15">
        <f>D4836-E4836</f>
        <v/>
      </c>
      <c r="G4839" s="15" t="n"/>
      <c r="H4839" s="15" t="n"/>
      <c r="I4839" s="15" t="n"/>
      <c r="J4839" s="15">
        <f>C4836+F4836+G4836-I4836</f>
        <v/>
      </c>
      <c r="K4839" s="15" t="n"/>
      <c r="L4839" s="15">
        <f>K4836*Setup!$B$6</f>
        <v/>
      </c>
      <c r="M4839" s="15">
        <f>J4836-L4836</f>
        <v/>
      </c>
      <c r="N4839" s="21" t="n"/>
    </row>
    <row r="4840">
      <c r="A4840" s="295" t="n"/>
      <c r="B4840" s="14" t="n"/>
      <c r="C4840" s="15" t="n"/>
      <c r="D4840" s="15" t="n"/>
      <c r="E4840" s="15">
        <f>D4837*Setup!$B$5</f>
        <v/>
      </c>
      <c r="F4840" s="15">
        <f>D4837-E4837</f>
        <v/>
      </c>
      <c r="G4840" s="15" t="n"/>
      <c r="H4840" s="15" t="n"/>
      <c r="I4840" s="15" t="n"/>
      <c r="J4840" s="15">
        <f>C4837+F4837+G4837-I4837</f>
        <v/>
      </c>
      <c r="K4840" s="15" t="n"/>
      <c r="L4840" s="15">
        <f>K4837*Setup!$B$6</f>
        <v/>
      </c>
      <c r="M4840" s="15">
        <f>J4837-L4837</f>
        <v/>
      </c>
      <c r="N4840" s="21" t="n"/>
    </row>
    <row r="4841">
      <c r="A4841" s="295" t="n"/>
      <c r="B4841" s="14" t="n"/>
      <c r="C4841" s="15" t="n"/>
      <c r="D4841" s="15" t="n"/>
      <c r="E4841" s="15">
        <f>D4838*Setup!$B$5</f>
        <v/>
      </c>
      <c r="F4841" s="15">
        <f>D4838-E4838</f>
        <v/>
      </c>
      <c r="G4841" s="15" t="n"/>
      <c r="H4841" s="15" t="n"/>
      <c r="I4841" s="15" t="n"/>
      <c r="J4841" s="15">
        <f>C4838+F4838+G4838-I4838</f>
        <v/>
      </c>
      <c r="K4841" s="15" t="n"/>
      <c r="L4841" s="15">
        <f>K4838*Setup!$B$6</f>
        <v/>
      </c>
      <c r="M4841" s="15">
        <f>J4838-L4838</f>
        <v/>
      </c>
      <c r="N4841" s="21" t="n"/>
    </row>
    <row r="4842">
      <c r="A4842" s="295" t="n"/>
      <c r="B4842" s="14" t="n"/>
      <c r="C4842" s="15" t="n"/>
      <c r="D4842" s="15" t="n"/>
      <c r="E4842" s="15">
        <f>D4839*Setup!$B$5</f>
        <v/>
      </c>
      <c r="F4842" s="15">
        <f>D4839-E4839</f>
        <v/>
      </c>
      <c r="G4842" s="15" t="n"/>
      <c r="H4842" s="15" t="n"/>
      <c r="I4842" s="15" t="n"/>
      <c r="J4842" s="15">
        <f>C4839+F4839+G4839-I4839</f>
        <v/>
      </c>
      <c r="K4842" s="15" t="n"/>
      <c r="L4842" s="15">
        <f>K4839*Setup!$B$6</f>
        <v/>
      </c>
      <c r="M4842" s="15">
        <f>J4839-L4839</f>
        <v/>
      </c>
      <c r="N4842" s="21" t="n"/>
    </row>
    <row r="4843">
      <c r="A4843" s="295" t="n"/>
      <c r="B4843" s="14" t="n"/>
      <c r="C4843" s="15" t="n"/>
      <c r="D4843" s="15" t="n"/>
      <c r="E4843" s="15">
        <f>D4840*Setup!$B$5</f>
        <v/>
      </c>
      <c r="F4843" s="15">
        <f>D4840-E4840</f>
        <v/>
      </c>
      <c r="G4843" s="15" t="n"/>
      <c r="H4843" s="15" t="n"/>
      <c r="I4843" s="15" t="n"/>
      <c r="J4843" s="15">
        <f>C4840+F4840+G4840-I4840</f>
        <v/>
      </c>
      <c r="K4843" s="15" t="n"/>
      <c r="L4843" s="15">
        <f>K4840*Setup!$B$6</f>
        <v/>
      </c>
      <c r="M4843" s="15">
        <f>J4840-L4840</f>
        <v/>
      </c>
      <c r="N4843" s="21" t="n"/>
    </row>
    <row r="4844">
      <c r="A4844" s="295" t="n"/>
      <c r="B4844" s="14" t="n"/>
      <c r="C4844" s="15" t="n"/>
      <c r="D4844" s="15" t="n"/>
      <c r="E4844" s="15">
        <f>D4841*Setup!$B$5</f>
        <v/>
      </c>
      <c r="F4844" s="15">
        <f>D4841-E4841</f>
        <v/>
      </c>
      <c r="G4844" s="15" t="n"/>
      <c r="H4844" s="15" t="n"/>
      <c r="I4844" s="15" t="n"/>
      <c r="J4844" s="15">
        <f>C4841+F4841+G4841-I4841</f>
        <v/>
      </c>
      <c r="K4844" s="15" t="n"/>
      <c r="L4844" s="15">
        <f>K4841*Setup!$B$6</f>
        <v/>
      </c>
      <c r="M4844" s="15">
        <f>J4841-L4841</f>
        <v/>
      </c>
      <c r="N4844" s="21" t="n"/>
    </row>
    <row r="4845">
      <c r="A4845" s="295" t="n"/>
      <c r="B4845" s="14" t="n"/>
      <c r="C4845" s="15" t="n"/>
      <c r="D4845" s="15" t="n"/>
      <c r="E4845" s="15">
        <f>D4842*Setup!$B$5</f>
        <v/>
      </c>
      <c r="F4845" s="15">
        <f>D4842-E4842</f>
        <v/>
      </c>
      <c r="G4845" s="15" t="n"/>
      <c r="H4845" s="15" t="n"/>
      <c r="I4845" s="15" t="n"/>
      <c r="J4845" s="15">
        <f>C4842+F4842+G4842-I4842</f>
        <v/>
      </c>
      <c r="K4845" s="15" t="n"/>
      <c r="L4845" s="15">
        <f>K4842*Setup!$B$6</f>
        <v/>
      </c>
      <c r="M4845" s="15">
        <f>J4842-L4842</f>
        <v/>
      </c>
      <c r="N4845" s="21" t="n"/>
    </row>
    <row r="4846">
      <c r="A4846" s="295" t="n"/>
      <c r="B4846" s="14" t="n"/>
      <c r="C4846" s="15" t="n"/>
      <c r="D4846" s="15" t="n"/>
      <c r="E4846" s="15">
        <f>D4843*Setup!$B$5</f>
        <v/>
      </c>
      <c r="F4846" s="15">
        <f>D4843-E4843</f>
        <v/>
      </c>
      <c r="G4846" s="15" t="n"/>
      <c r="H4846" s="15" t="n"/>
      <c r="I4846" s="15" t="n"/>
      <c r="J4846" s="15">
        <f>C4843+F4843+G4843-I4843</f>
        <v/>
      </c>
      <c r="K4846" s="15" t="n"/>
      <c r="L4846" s="15">
        <f>K4843*Setup!$B$6</f>
        <v/>
      </c>
      <c r="M4846" s="15">
        <f>J4843-L4843</f>
        <v/>
      </c>
      <c r="N4846" s="21" t="n"/>
    </row>
    <row r="4847">
      <c r="A4847" s="295" t="n"/>
      <c r="B4847" s="14" t="n"/>
      <c r="C4847" s="15" t="n"/>
      <c r="D4847" s="15" t="n"/>
      <c r="E4847" s="15">
        <f>D4844*Setup!$B$5</f>
        <v/>
      </c>
      <c r="F4847" s="15">
        <f>D4844-E4844</f>
        <v/>
      </c>
      <c r="G4847" s="15" t="n"/>
      <c r="H4847" s="15" t="n"/>
      <c r="I4847" s="15" t="n"/>
      <c r="J4847" s="15">
        <f>C4844+F4844+G4844-I4844</f>
        <v/>
      </c>
      <c r="K4847" s="15" t="n"/>
      <c r="L4847" s="15">
        <f>K4844*Setup!$B$6</f>
        <v/>
      </c>
      <c r="M4847" s="15">
        <f>J4844-L4844</f>
        <v/>
      </c>
      <c r="N4847" s="21" t="n"/>
    </row>
    <row r="4848">
      <c r="A4848" s="295" t="n"/>
      <c r="B4848" s="14" t="n"/>
      <c r="C4848" s="15" t="n"/>
      <c r="D4848" s="15" t="n"/>
      <c r="E4848" s="15">
        <f>D4845*Setup!$B$5</f>
        <v/>
      </c>
      <c r="F4848" s="15">
        <f>D4845-E4845</f>
        <v/>
      </c>
      <c r="G4848" s="15" t="n"/>
      <c r="H4848" s="15" t="n"/>
      <c r="I4848" s="15" t="n"/>
      <c r="J4848" s="15">
        <f>C4845+F4845+G4845-I4845</f>
        <v/>
      </c>
      <c r="K4848" s="15" t="n"/>
      <c r="L4848" s="15">
        <f>K4845*Setup!$B$6</f>
        <v/>
      </c>
      <c r="M4848" s="15">
        <f>J4845-L4845</f>
        <v/>
      </c>
      <c r="N4848" s="21" t="n"/>
    </row>
    <row r="4849">
      <c r="A4849" s="295" t="n"/>
      <c r="B4849" s="14" t="n"/>
      <c r="C4849" s="15" t="n"/>
      <c r="D4849" s="15" t="n"/>
      <c r="E4849" s="15">
        <f>D4846*Setup!$B$5</f>
        <v/>
      </c>
      <c r="F4849" s="15">
        <f>D4846-E4846</f>
        <v/>
      </c>
      <c r="G4849" s="15" t="n"/>
      <c r="H4849" s="15" t="n"/>
      <c r="I4849" s="15" t="n"/>
      <c r="J4849" s="15">
        <f>C4846+F4846+G4846-I4846</f>
        <v/>
      </c>
      <c r="K4849" s="15" t="n"/>
      <c r="L4849" s="15">
        <f>K4846*Setup!$B$6</f>
        <v/>
      </c>
      <c r="M4849" s="15">
        <f>J4846-L4846</f>
        <v/>
      </c>
      <c r="N4849" s="21" t="n"/>
    </row>
    <row r="4850">
      <c r="A4850" s="295" t="n"/>
      <c r="B4850" s="14" t="n"/>
      <c r="C4850" s="15" t="n"/>
      <c r="D4850" s="15" t="n"/>
      <c r="E4850" s="15">
        <f>D4847*Setup!$B$5</f>
        <v/>
      </c>
      <c r="F4850" s="15">
        <f>D4847-E4847</f>
        <v/>
      </c>
      <c r="G4850" s="15" t="n"/>
      <c r="H4850" s="15" t="n"/>
      <c r="I4850" s="15" t="n"/>
      <c r="J4850" s="15">
        <f>C4847+F4847+G4847-I4847</f>
        <v/>
      </c>
      <c r="K4850" s="15" t="n"/>
      <c r="L4850" s="15">
        <f>K4847*Setup!$B$6</f>
        <v/>
      </c>
      <c r="M4850" s="15">
        <f>J4847-L4847</f>
        <v/>
      </c>
      <c r="N4850" s="21" t="n"/>
    </row>
    <row r="4851">
      <c r="A4851" s="295" t="n"/>
      <c r="B4851" s="14" t="n"/>
      <c r="C4851" s="15" t="n"/>
      <c r="D4851" s="15" t="n"/>
      <c r="E4851" s="15">
        <f>D4848*Setup!$B$5</f>
        <v/>
      </c>
      <c r="F4851" s="15">
        <f>D4848-E4848</f>
        <v/>
      </c>
      <c r="G4851" s="15" t="n"/>
      <c r="H4851" s="15" t="n"/>
      <c r="I4851" s="15" t="n"/>
      <c r="J4851" s="15">
        <f>C4848+F4848+G4848-I4848</f>
        <v/>
      </c>
      <c r="K4851" s="15" t="n"/>
      <c r="L4851" s="15">
        <f>K4848*Setup!$B$6</f>
        <v/>
      </c>
      <c r="M4851" s="15">
        <f>J4848-L4848</f>
        <v/>
      </c>
      <c r="N4851" s="21" t="n"/>
    </row>
    <row r="4852">
      <c r="A4852" s="295" t="n"/>
      <c r="B4852" s="14" t="n"/>
      <c r="C4852" s="15" t="n"/>
      <c r="D4852" s="15" t="n"/>
      <c r="E4852" s="15">
        <f>D4849*Setup!$B$5</f>
        <v/>
      </c>
      <c r="F4852" s="15">
        <f>D4849-E4849</f>
        <v/>
      </c>
      <c r="G4852" s="15" t="n"/>
      <c r="H4852" s="15" t="n"/>
      <c r="I4852" s="15" t="n"/>
      <c r="J4852" s="15">
        <f>C4849+F4849+G4849-I4849</f>
        <v/>
      </c>
      <c r="K4852" s="15" t="n"/>
      <c r="L4852" s="15">
        <f>K4849*Setup!$B$6</f>
        <v/>
      </c>
      <c r="M4852" s="15">
        <f>J4849-L4849</f>
        <v/>
      </c>
      <c r="N4852" s="21" t="n"/>
    </row>
    <row r="4853">
      <c r="A4853" s="295" t="n"/>
      <c r="B4853" s="14" t="n"/>
      <c r="C4853" s="15" t="n"/>
      <c r="D4853" s="15" t="n"/>
      <c r="E4853" s="15">
        <f>D4850*Setup!$B$5</f>
        <v/>
      </c>
      <c r="F4853" s="15">
        <f>D4850-E4850</f>
        <v/>
      </c>
      <c r="G4853" s="15" t="n"/>
      <c r="H4853" s="15" t="n"/>
      <c r="I4853" s="15" t="n"/>
      <c r="J4853" s="15">
        <f>C4850+F4850+G4850-I4850</f>
        <v/>
      </c>
      <c r="K4853" s="15" t="n"/>
      <c r="L4853" s="15">
        <f>K4850*Setup!$B$6</f>
        <v/>
      </c>
      <c r="M4853" s="15">
        <f>J4850-L4850</f>
        <v/>
      </c>
      <c r="N4853" s="21" t="n"/>
    </row>
    <row r="4854">
      <c r="A4854" s="295" t="n"/>
      <c r="B4854" s="14" t="n"/>
      <c r="C4854" s="15" t="n"/>
      <c r="D4854" s="15" t="n"/>
      <c r="E4854" s="15">
        <f>D4851*Setup!$B$5</f>
        <v/>
      </c>
      <c r="F4854" s="15">
        <f>D4851-E4851</f>
        <v/>
      </c>
      <c r="G4854" s="15" t="n"/>
      <c r="H4854" s="15" t="n"/>
      <c r="I4854" s="15" t="n"/>
      <c r="J4854" s="15">
        <f>C4851+F4851+G4851-I4851</f>
        <v/>
      </c>
      <c r="K4854" s="15" t="n"/>
      <c r="L4854" s="15">
        <f>K4851*Setup!$B$6</f>
        <v/>
      </c>
      <c r="M4854" s="15">
        <f>J4851-L4851</f>
        <v/>
      </c>
      <c r="N4854" s="21" t="n"/>
    </row>
    <row r="4855">
      <c r="A4855" s="295" t="n"/>
      <c r="B4855" s="14" t="n"/>
      <c r="C4855" s="15" t="n"/>
      <c r="D4855" s="15" t="n"/>
      <c r="E4855" s="15">
        <f>D4852*Setup!$B$5</f>
        <v/>
      </c>
      <c r="F4855" s="15">
        <f>D4852-E4852</f>
        <v/>
      </c>
      <c r="G4855" s="15" t="n"/>
      <c r="H4855" s="15" t="n"/>
      <c r="I4855" s="15" t="n"/>
      <c r="J4855" s="15">
        <f>C4852+F4852+G4852-I4852</f>
        <v/>
      </c>
      <c r="K4855" s="15" t="n"/>
      <c r="L4855" s="15">
        <f>K4852*Setup!$B$6</f>
        <v/>
      </c>
      <c r="M4855" s="15">
        <f>J4852-L4852</f>
        <v/>
      </c>
      <c r="N4855" s="21" t="n"/>
    </row>
    <row r="4856">
      <c r="A4856" s="295" t="n"/>
      <c r="B4856" s="14" t="n"/>
      <c r="C4856" s="15" t="n"/>
      <c r="D4856" s="15" t="n"/>
      <c r="E4856" s="15">
        <f>D4853*Setup!$B$5</f>
        <v/>
      </c>
      <c r="F4856" s="15">
        <f>D4853-E4853</f>
        <v/>
      </c>
      <c r="G4856" s="15" t="n"/>
      <c r="H4856" s="15" t="n"/>
      <c r="I4856" s="15" t="n"/>
      <c r="J4856" s="15">
        <f>C4853+F4853+G4853-I4853</f>
        <v/>
      </c>
      <c r="K4856" s="15" t="n"/>
      <c r="L4856" s="15">
        <f>K4853*Setup!$B$6</f>
        <v/>
      </c>
      <c r="M4856" s="15">
        <f>J4853-L4853</f>
        <v/>
      </c>
      <c r="N4856" s="21" t="n"/>
    </row>
    <row r="4857">
      <c r="A4857" s="295" t="n"/>
      <c r="B4857" s="14" t="n"/>
      <c r="C4857" s="15" t="n"/>
      <c r="D4857" s="15" t="n"/>
      <c r="E4857" s="15">
        <f>D4854*Setup!$B$5</f>
        <v/>
      </c>
      <c r="F4857" s="15">
        <f>D4854-E4854</f>
        <v/>
      </c>
      <c r="G4857" s="15" t="n"/>
      <c r="H4857" s="15" t="n"/>
      <c r="I4857" s="15" t="n"/>
      <c r="J4857" s="15">
        <f>C4854+F4854+G4854-I4854</f>
        <v/>
      </c>
      <c r="K4857" s="15" t="n"/>
      <c r="L4857" s="15">
        <f>K4854*Setup!$B$6</f>
        <v/>
      </c>
      <c r="M4857" s="15">
        <f>J4854-L4854</f>
        <v/>
      </c>
      <c r="N4857" s="21" t="n"/>
    </row>
    <row r="4858">
      <c r="A4858" s="295" t="n"/>
      <c r="B4858" s="14" t="n"/>
      <c r="C4858" s="15" t="n"/>
      <c r="D4858" s="15" t="n"/>
      <c r="E4858" s="15">
        <f>D4855*Setup!$B$5</f>
        <v/>
      </c>
      <c r="F4858" s="15">
        <f>D4855-E4855</f>
        <v/>
      </c>
      <c r="G4858" s="15" t="n"/>
      <c r="H4858" s="15" t="n"/>
      <c r="I4858" s="15" t="n"/>
      <c r="J4858" s="15">
        <f>C4855+F4855+G4855-I4855</f>
        <v/>
      </c>
      <c r="K4858" s="15" t="n"/>
      <c r="L4858" s="15">
        <f>K4855*Setup!$B$6</f>
        <v/>
      </c>
      <c r="M4858" s="15">
        <f>J4855-L4855</f>
        <v/>
      </c>
      <c r="N4858" s="21" t="n"/>
    </row>
    <row r="4859">
      <c r="A4859" s="295" t="n"/>
      <c r="B4859" s="14" t="n"/>
      <c r="C4859" s="15" t="n"/>
      <c r="D4859" s="15" t="n"/>
      <c r="E4859" s="15">
        <f>D4856*Setup!$B$5</f>
        <v/>
      </c>
      <c r="F4859" s="15">
        <f>D4856-E4856</f>
        <v/>
      </c>
      <c r="G4859" s="15" t="n"/>
      <c r="H4859" s="15" t="n"/>
      <c r="I4859" s="15" t="n"/>
      <c r="J4859" s="15">
        <f>C4856+F4856+G4856-I4856</f>
        <v/>
      </c>
      <c r="K4859" s="15" t="n"/>
      <c r="L4859" s="15">
        <f>K4856*Setup!$B$6</f>
        <v/>
      </c>
      <c r="M4859" s="15">
        <f>J4856-L4856</f>
        <v/>
      </c>
      <c r="N4859" s="21" t="n"/>
    </row>
    <row r="4860">
      <c r="A4860" s="295" t="n"/>
      <c r="B4860" s="14" t="n"/>
      <c r="C4860" s="15" t="n"/>
      <c r="D4860" s="15" t="n"/>
      <c r="E4860" s="15">
        <f>D4857*Setup!$B$5</f>
        <v/>
      </c>
      <c r="F4860" s="15">
        <f>D4857-E4857</f>
        <v/>
      </c>
      <c r="G4860" s="15" t="n"/>
      <c r="H4860" s="15" t="n"/>
      <c r="I4860" s="15" t="n"/>
      <c r="J4860" s="15">
        <f>C4857+F4857+G4857-I4857</f>
        <v/>
      </c>
      <c r="K4860" s="15" t="n"/>
      <c r="L4860" s="15">
        <f>K4857*Setup!$B$6</f>
        <v/>
      </c>
      <c r="M4860" s="15">
        <f>J4857-L4857</f>
        <v/>
      </c>
      <c r="N4860" s="21" t="n"/>
    </row>
    <row r="4861">
      <c r="A4861" s="295" t="n"/>
      <c r="B4861" s="14" t="n"/>
      <c r="C4861" s="15" t="n"/>
      <c r="D4861" s="15" t="n"/>
      <c r="E4861" s="15">
        <f>D4858*Setup!$B$5</f>
        <v/>
      </c>
      <c r="F4861" s="15">
        <f>D4858-E4858</f>
        <v/>
      </c>
      <c r="G4861" s="15" t="n"/>
      <c r="H4861" s="15" t="n"/>
      <c r="I4861" s="15" t="n"/>
      <c r="J4861" s="15">
        <f>C4858+F4858+G4858-I4858</f>
        <v/>
      </c>
      <c r="K4861" s="15" t="n"/>
      <c r="L4861" s="15">
        <f>K4858*Setup!$B$6</f>
        <v/>
      </c>
      <c r="M4861" s="15">
        <f>J4858-L4858</f>
        <v/>
      </c>
      <c r="N4861" s="21" t="n"/>
    </row>
    <row r="4862">
      <c r="A4862" s="295" t="n"/>
      <c r="B4862" s="14" t="n"/>
      <c r="C4862" s="15" t="n"/>
      <c r="D4862" s="15" t="n"/>
      <c r="E4862" s="15">
        <f>D4859*Setup!$B$5</f>
        <v/>
      </c>
      <c r="F4862" s="15">
        <f>D4859-E4859</f>
        <v/>
      </c>
      <c r="G4862" s="15" t="n"/>
      <c r="H4862" s="15" t="n"/>
      <c r="I4862" s="15" t="n"/>
      <c r="J4862" s="15">
        <f>C4859+F4859+G4859-I4859</f>
        <v/>
      </c>
      <c r="K4862" s="15" t="n"/>
      <c r="L4862" s="15">
        <f>K4859*Setup!$B$6</f>
        <v/>
      </c>
      <c r="M4862" s="15">
        <f>J4859-L4859</f>
        <v/>
      </c>
      <c r="N4862" s="21" t="n"/>
    </row>
    <row r="4863">
      <c r="A4863" s="295" t="n"/>
      <c r="B4863" s="14" t="n"/>
      <c r="C4863" s="15" t="n"/>
      <c r="D4863" s="15" t="n"/>
      <c r="E4863" s="15">
        <f>D4860*Setup!$B$5</f>
        <v/>
      </c>
      <c r="F4863" s="15">
        <f>D4860-E4860</f>
        <v/>
      </c>
      <c r="G4863" s="15" t="n"/>
      <c r="H4863" s="15" t="n"/>
      <c r="I4863" s="15" t="n"/>
      <c r="J4863" s="15">
        <f>C4860+F4860+G4860-I4860</f>
        <v/>
      </c>
      <c r="K4863" s="15" t="n"/>
      <c r="L4863" s="15">
        <f>K4860*Setup!$B$6</f>
        <v/>
      </c>
      <c r="M4863" s="15">
        <f>J4860-L4860</f>
        <v/>
      </c>
      <c r="N4863" s="21" t="n"/>
    </row>
    <row r="4864">
      <c r="A4864" s="295" t="n"/>
      <c r="B4864" s="14" t="n"/>
      <c r="C4864" s="15" t="n"/>
      <c r="D4864" s="15" t="n"/>
      <c r="E4864" s="15">
        <f>D4861*Setup!$B$5</f>
        <v/>
      </c>
      <c r="F4864" s="15">
        <f>D4861-E4861</f>
        <v/>
      </c>
      <c r="G4864" s="15" t="n"/>
      <c r="H4864" s="15" t="n"/>
      <c r="I4864" s="15" t="n"/>
      <c r="J4864" s="15">
        <f>C4861+F4861+G4861-I4861</f>
        <v/>
      </c>
      <c r="K4864" s="15" t="n"/>
      <c r="L4864" s="15">
        <f>K4861*Setup!$B$6</f>
        <v/>
      </c>
      <c r="M4864" s="15">
        <f>J4861-L4861</f>
        <v/>
      </c>
      <c r="N4864" s="21" t="n"/>
    </row>
    <row r="4865">
      <c r="A4865" s="295" t="n"/>
      <c r="B4865" s="14" t="n"/>
      <c r="C4865" s="15" t="n"/>
      <c r="D4865" s="15" t="n"/>
      <c r="E4865" s="15">
        <f>D4862*Setup!$B$5</f>
        <v/>
      </c>
      <c r="F4865" s="15">
        <f>D4862-E4862</f>
        <v/>
      </c>
      <c r="G4865" s="15" t="n"/>
      <c r="H4865" s="15" t="n"/>
      <c r="I4865" s="15" t="n"/>
      <c r="J4865" s="15">
        <f>C4862+F4862+G4862-I4862</f>
        <v/>
      </c>
      <c r="K4865" s="15" t="n"/>
      <c r="L4865" s="15">
        <f>K4862*Setup!$B$6</f>
        <v/>
      </c>
      <c r="M4865" s="15">
        <f>J4862-L4862</f>
        <v/>
      </c>
      <c r="N4865" s="21" t="n"/>
    </row>
    <row r="4866">
      <c r="A4866" s="295" t="n"/>
      <c r="B4866" s="14" t="n"/>
      <c r="C4866" s="15" t="n"/>
      <c r="D4866" s="15" t="n"/>
      <c r="E4866" s="15">
        <f>D4863*Setup!$B$5</f>
        <v/>
      </c>
      <c r="F4866" s="15">
        <f>D4863-E4863</f>
        <v/>
      </c>
      <c r="G4866" s="15" t="n"/>
      <c r="H4866" s="15" t="n"/>
      <c r="I4866" s="15" t="n"/>
      <c r="J4866" s="15">
        <f>C4863+F4863+G4863-I4863</f>
        <v/>
      </c>
      <c r="K4866" s="15" t="n"/>
      <c r="L4866" s="15">
        <f>K4863*Setup!$B$6</f>
        <v/>
      </c>
      <c r="M4866" s="15">
        <f>J4863-L4863</f>
        <v/>
      </c>
      <c r="N4866" s="21" t="n"/>
    </row>
    <row r="4867">
      <c r="A4867" s="295" t="n"/>
      <c r="B4867" s="14" t="n"/>
      <c r="C4867" s="15" t="n"/>
      <c r="D4867" s="15" t="n"/>
      <c r="E4867" s="15">
        <f>D4864*Setup!$B$5</f>
        <v/>
      </c>
      <c r="F4867" s="15">
        <f>D4864-E4864</f>
        <v/>
      </c>
      <c r="G4867" s="15" t="n"/>
      <c r="H4867" s="15" t="n"/>
      <c r="I4867" s="15" t="n"/>
      <c r="J4867" s="15">
        <f>C4864+F4864+G4864-I4864</f>
        <v/>
      </c>
      <c r="K4867" s="15" t="n"/>
      <c r="L4867" s="15">
        <f>K4864*Setup!$B$6</f>
        <v/>
      </c>
      <c r="M4867" s="15">
        <f>J4864-L4864</f>
        <v/>
      </c>
      <c r="N4867" s="21" t="n"/>
    </row>
    <row r="4868">
      <c r="A4868" s="295" t="n"/>
      <c r="B4868" s="14" t="n"/>
      <c r="C4868" s="15" t="n"/>
      <c r="D4868" s="15" t="n"/>
      <c r="E4868" s="15">
        <f>D4865*Setup!$B$5</f>
        <v/>
      </c>
      <c r="F4868" s="15">
        <f>D4865-E4865</f>
        <v/>
      </c>
      <c r="G4868" s="15" t="n"/>
      <c r="H4868" s="15" t="n"/>
      <c r="I4868" s="15" t="n"/>
      <c r="J4868" s="15">
        <f>C4865+F4865+G4865-I4865</f>
        <v/>
      </c>
      <c r="K4868" s="15" t="n"/>
      <c r="L4868" s="15">
        <f>K4865*Setup!$B$6</f>
        <v/>
      </c>
      <c r="M4868" s="15">
        <f>J4865-L4865</f>
        <v/>
      </c>
      <c r="N4868" s="21" t="n"/>
    </row>
    <row r="4869">
      <c r="A4869" s="295" t="n"/>
      <c r="B4869" s="14" t="n"/>
      <c r="C4869" s="15" t="n"/>
      <c r="D4869" s="15" t="n"/>
      <c r="E4869" s="15">
        <f>D4866*Setup!$B$5</f>
        <v/>
      </c>
      <c r="F4869" s="15">
        <f>D4866-E4866</f>
        <v/>
      </c>
      <c r="G4869" s="15" t="n"/>
      <c r="H4869" s="15" t="n"/>
      <c r="I4869" s="15" t="n"/>
      <c r="J4869" s="15">
        <f>C4866+F4866+G4866-I4866</f>
        <v/>
      </c>
      <c r="K4869" s="15" t="n"/>
      <c r="L4869" s="15">
        <f>K4866*Setup!$B$6</f>
        <v/>
      </c>
      <c r="M4869" s="15">
        <f>J4866-L4866</f>
        <v/>
      </c>
      <c r="N4869" s="21" t="n"/>
    </row>
    <row r="4870">
      <c r="A4870" s="295" t="n"/>
      <c r="B4870" s="14" t="n"/>
      <c r="C4870" s="15" t="n"/>
      <c r="D4870" s="15" t="n"/>
      <c r="E4870" s="15">
        <f>D4867*Setup!$B$5</f>
        <v/>
      </c>
      <c r="F4870" s="15">
        <f>D4867-E4867</f>
        <v/>
      </c>
      <c r="G4870" s="15" t="n"/>
      <c r="H4870" s="15" t="n"/>
      <c r="I4870" s="15" t="n"/>
      <c r="J4870" s="15">
        <f>C4867+F4867+G4867-I4867</f>
        <v/>
      </c>
      <c r="K4870" s="15" t="n"/>
      <c r="L4870" s="15">
        <f>K4867*Setup!$B$6</f>
        <v/>
      </c>
      <c r="M4870" s="15">
        <f>J4867-L4867</f>
        <v/>
      </c>
      <c r="N4870" s="21" t="n"/>
    </row>
    <row r="4871">
      <c r="A4871" s="295" t="n"/>
      <c r="B4871" s="14" t="n"/>
      <c r="C4871" s="15" t="n"/>
      <c r="D4871" s="15" t="n"/>
      <c r="E4871" s="15">
        <f>D4868*Setup!$B$5</f>
        <v/>
      </c>
      <c r="F4871" s="15">
        <f>D4868-E4868</f>
        <v/>
      </c>
      <c r="G4871" s="15" t="n"/>
      <c r="H4871" s="15" t="n"/>
      <c r="I4871" s="15" t="n"/>
      <c r="J4871" s="15">
        <f>C4868+F4868+G4868-I4868</f>
        <v/>
      </c>
      <c r="K4871" s="15" t="n"/>
      <c r="L4871" s="15">
        <f>K4868*Setup!$B$6</f>
        <v/>
      </c>
      <c r="M4871" s="15">
        <f>J4868-L4868</f>
        <v/>
      </c>
      <c r="N4871" s="21" t="n"/>
    </row>
    <row r="4872">
      <c r="A4872" s="295" t="n"/>
      <c r="B4872" s="14" t="n"/>
      <c r="C4872" s="15" t="n"/>
      <c r="D4872" s="15" t="n"/>
      <c r="E4872" s="15">
        <f>D4869*Setup!$B$5</f>
        <v/>
      </c>
      <c r="F4872" s="15">
        <f>D4869-E4869</f>
        <v/>
      </c>
      <c r="G4872" s="15" t="n"/>
      <c r="H4872" s="15" t="n"/>
      <c r="I4872" s="15" t="n"/>
      <c r="J4872" s="15">
        <f>C4869+F4869+G4869-I4869</f>
        <v/>
      </c>
      <c r="K4872" s="15" t="n"/>
      <c r="L4872" s="15">
        <f>K4869*Setup!$B$6</f>
        <v/>
      </c>
      <c r="M4872" s="15">
        <f>J4869-L4869</f>
        <v/>
      </c>
      <c r="N4872" s="21" t="n"/>
    </row>
    <row r="4873">
      <c r="A4873" s="295" t="n"/>
      <c r="B4873" s="14" t="n"/>
      <c r="C4873" s="15" t="n"/>
      <c r="D4873" s="15" t="n"/>
      <c r="E4873" s="15">
        <f>D4870*Setup!$B$5</f>
        <v/>
      </c>
      <c r="F4873" s="15">
        <f>D4870-E4870</f>
        <v/>
      </c>
      <c r="G4873" s="15" t="n"/>
      <c r="H4873" s="15" t="n"/>
      <c r="I4873" s="15" t="n"/>
      <c r="J4873" s="15">
        <f>C4870+F4870+G4870-I4870</f>
        <v/>
      </c>
      <c r="K4873" s="15" t="n"/>
      <c r="L4873" s="15">
        <f>K4870*Setup!$B$6</f>
        <v/>
      </c>
      <c r="M4873" s="15">
        <f>J4870-L4870</f>
        <v/>
      </c>
      <c r="N4873" s="21" t="n"/>
    </row>
    <row r="4874">
      <c r="A4874" s="295" t="n"/>
      <c r="B4874" s="14" t="n"/>
      <c r="C4874" s="15" t="n"/>
      <c r="D4874" s="15" t="n"/>
      <c r="E4874" s="15">
        <f>D4871*Setup!$B$5</f>
        <v/>
      </c>
      <c r="F4874" s="15">
        <f>D4871-E4871</f>
        <v/>
      </c>
      <c r="G4874" s="15" t="n"/>
      <c r="H4874" s="15" t="n"/>
      <c r="I4874" s="15" t="n"/>
      <c r="J4874" s="15">
        <f>C4871+F4871+G4871-I4871</f>
        <v/>
      </c>
      <c r="K4874" s="15" t="n"/>
      <c r="L4874" s="15">
        <f>K4871*Setup!$B$6</f>
        <v/>
      </c>
      <c r="M4874" s="15">
        <f>J4871-L4871</f>
        <v/>
      </c>
      <c r="N4874" s="21" t="n"/>
    </row>
    <row r="4875">
      <c r="A4875" s="295" t="n"/>
      <c r="B4875" s="14" t="n"/>
      <c r="C4875" s="15" t="n"/>
      <c r="D4875" s="15" t="n"/>
      <c r="E4875" s="15">
        <f>D4872*Setup!$B$5</f>
        <v/>
      </c>
      <c r="F4875" s="15">
        <f>D4872-E4872</f>
        <v/>
      </c>
      <c r="G4875" s="15" t="n"/>
      <c r="H4875" s="15" t="n"/>
      <c r="I4875" s="15" t="n"/>
      <c r="J4875" s="15">
        <f>C4872+F4872+G4872-I4872</f>
        <v/>
      </c>
      <c r="K4875" s="15" t="n"/>
      <c r="L4875" s="15">
        <f>K4872*Setup!$B$6</f>
        <v/>
      </c>
      <c r="M4875" s="15">
        <f>J4872-L4872</f>
        <v/>
      </c>
      <c r="N4875" s="21" t="n"/>
    </row>
    <row r="4876">
      <c r="A4876" s="295" t="n"/>
      <c r="B4876" s="14" t="n"/>
      <c r="C4876" s="15" t="n"/>
      <c r="D4876" s="15" t="n"/>
      <c r="E4876" s="15">
        <f>D4873*Setup!$B$5</f>
        <v/>
      </c>
      <c r="F4876" s="15">
        <f>D4873-E4873</f>
        <v/>
      </c>
      <c r="G4876" s="15" t="n"/>
      <c r="H4876" s="15" t="n"/>
      <c r="I4876" s="15" t="n"/>
      <c r="J4876" s="15">
        <f>C4873+F4873+G4873-I4873</f>
        <v/>
      </c>
      <c r="K4876" s="15" t="n"/>
      <c r="L4876" s="15">
        <f>K4873*Setup!$B$6</f>
        <v/>
      </c>
      <c r="M4876" s="15">
        <f>J4873-L4873</f>
        <v/>
      </c>
      <c r="N4876" s="21" t="n"/>
    </row>
    <row r="4877">
      <c r="A4877" s="295" t="n"/>
      <c r="B4877" s="14" t="n"/>
      <c r="C4877" s="15" t="n"/>
      <c r="D4877" s="15" t="n"/>
      <c r="E4877" s="15">
        <f>D4874*Setup!$B$5</f>
        <v/>
      </c>
      <c r="F4877" s="15">
        <f>D4874-E4874</f>
        <v/>
      </c>
      <c r="G4877" s="15" t="n"/>
      <c r="H4877" s="15" t="n"/>
      <c r="I4877" s="15" t="n"/>
      <c r="J4877" s="15">
        <f>C4874+F4874+G4874-I4874</f>
        <v/>
      </c>
      <c r="K4877" s="15" t="n"/>
      <c r="L4877" s="15">
        <f>K4874*Setup!$B$6</f>
        <v/>
      </c>
      <c r="M4877" s="15">
        <f>J4874-L4874</f>
        <v/>
      </c>
      <c r="N4877" s="21" t="n"/>
    </row>
    <row r="4878">
      <c r="A4878" s="295" t="n"/>
      <c r="B4878" s="14" t="n"/>
      <c r="C4878" s="15" t="n"/>
      <c r="D4878" s="15" t="n"/>
      <c r="E4878" s="15">
        <f>D4875*Setup!$B$5</f>
        <v/>
      </c>
      <c r="F4878" s="15">
        <f>D4875-E4875</f>
        <v/>
      </c>
      <c r="G4878" s="15" t="n"/>
      <c r="H4878" s="15" t="n"/>
      <c r="I4878" s="15" t="n"/>
      <c r="J4878" s="15">
        <f>C4875+F4875+G4875-I4875</f>
        <v/>
      </c>
      <c r="K4878" s="15" t="n"/>
      <c r="L4878" s="15">
        <f>K4875*Setup!$B$6</f>
        <v/>
      </c>
      <c r="M4878" s="15">
        <f>J4875-L4875</f>
        <v/>
      </c>
      <c r="N4878" s="21" t="n"/>
    </row>
    <row r="4879">
      <c r="A4879" s="295" t="n"/>
      <c r="B4879" s="14" t="n"/>
      <c r="C4879" s="15" t="n"/>
      <c r="D4879" s="15" t="n"/>
      <c r="E4879" s="15">
        <f>D4876*Setup!$B$5</f>
        <v/>
      </c>
      <c r="F4879" s="15">
        <f>D4876-E4876</f>
        <v/>
      </c>
      <c r="G4879" s="15" t="n"/>
      <c r="H4879" s="15" t="n"/>
      <c r="I4879" s="15" t="n"/>
      <c r="J4879" s="15">
        <f>C4876+F4876+G4876-I4876</f>
        <v/>
      </c>
      <c r="K4879" s="15" t="n"/>
      <c r="L4879" s="15">
        <f>K4876*Setup!$B$6</f>
        <v/>
      </c>
      <c r="M4879" s="15">
        <f>J4876-L4876</f>
        <v/>
      </c>
      <c r="N4879" s="21" t="n"/>
    </row>
    <row r="4880">
      <c r="A4880" s="295" t="n"/>
      <c r="B4880" s="14" t="n"/>
      <c r="C4880" s="15" t="n"/>
      <c r="D4880" s="15" t="n"/>
      <c r="E4880" s="15">
        <f>D4877*Setup!$B$5</f>
        <v/>
      </c>
      <c r="F4880" s="15">
        <f>D4877-E4877</f>
        <v/>
      </c>
      <c r="G4880" s="15" t="n"/>
      <c r="H4880" s="15" t="n"/>
      <c r="I4880" s="15" t="n"/>
      <c r="J4880" s="15">
        <f>C4877+F4877+G4877-I4877</f>
        <v/>
      </c>
      <c r="K4880" s="15" t="n"/>
      <c r="L4880" s="15">
        <f>K4877*Setup!$B$6</f>
        <v/>
      </c>
      <c r="M4880" s="15">
        <f>J4877-L4877</f>
        <v/>
      </c>
      <c r="N4880" s="21" t="n"/>
    </row>
    <row r="4881">
      <c r="A4881" s="295" t="n"/>
      <c r="B4881" s="14" t="n"/>
      <c r="C4881" s="15" t="n"/>
      <c r="D4881" s="15" t="n"/>
      <c r="E4881" s="15">
        <f>D4878*Setup!$B$5</f>
        <v/>
      </c>
      <c r="F4881" s="15">
        <f>D4878-E4878</f>
        <v/>
      </c>
      <c r="G4881" s="15" t="n"/>
      <c r="H4881" s="15" t="n"/>
      <c r="I4881" s="15" t="n"/>
      <c r="J4881" s="15">
        <f>C4878+F4878+G4878-I4878</f>
        <v/>
      </c>
      <c r="K4881" s="15" t="n"/>
      <c r="L4881" s="15">
        <f>K4878*Setup!$B$6</f>
        <v/>
      </c>
      <c r="M4881" s="15">
        <f>J4878-L4878</f>
        <v/>
      </c>
      <c r="N4881" s="21" t="n"/>
    </row>
    <row r="4882">
      <c r="A4882" s="295" t="n"/>
      <c r="B4882" s="14" t="n"/>
      <c r="C4882" s="15" t="n"/>
      <c r="D4882" s="15" t="n"/>
      <c r="E4882" s="15">
        <f>D4879*Setup!$B$5</f>
        <v/>
      </c>
      <c r="F4882" s="15">
        <f>D4879-E4879</f>
        <v/>
      </c>
      <c r="G4882" s="15" t="n"/>
      <c r="H4882" s="15" t="n"/>
      <c r="I4882" s="15" t="n"/>
      <c r="J4882" s="15">
        <f>C4879+F4879+G4879-I4879</f>
        <v/>
      </c>
      <c r="K4882" s="15" t="n"/>
      <c r="L4882" s="15">
        <f>K4879*Setup!$B$6</f>
        <v/>
      </c>
      <c r="M4882" s="15">
        <f>J4879-L4879</f>
        <v/>
      </c>
      <c r="N4882" s="21" t="n"/>
    </row>
    <row r="4883">
      <c r="A4883" s="295" t="n"/>
      <c r="B4883" s="14" t="n"/>
      <c r="C4883" s="15" t="n"/>
      <c r="D4883" s="15" t="n"/>
      <c r="E4883" s="15">
        <f>D4880*Setup!$B$5</f>
        <v/>
      </c>
      <c r="F4883" s="15">
        <f>D4880-E4880</f>
        <v/>
      </c>
      <c r="G4883" s="15" t="n"/>
      <c r="H4883" s="15" t="n"/>
      <c r="I4883" s="15" t="n"/>
      <c r="J4883" s="15">
        <f>C4880+F4880+G4880-I4880</f>
        <v/>
      </c>
      <c r="K4883" s="15" t="n"/>
      <c r="L4883" s="15">
        <f>K4880*Setup!$B$6</f>
        <v/>
      </c>
      <c r="M4883" s="15">
        <f>J4880-L4880</f>
        <v/>
      </c>
      <c r="N4883" s="21" t="n"/>
    </row>
    <row r="4884">
      <c r="A4884" s="295" t="n"/>
      <c r="B4884" s="14" t="n"/>
      <c r="C4884" s="15" t="n"/>
      <c r="D4884" s="15" t="n"/>
      <c r="E4884" s="15">
        <f>D4881*Setup!$B$5</f>
        <v/>
      </c>
      <c r="F4884" s="15">
        <f>D4881-E4881</f>
        <v/>
      </c>
      <c r="G4884" s="15" t="n"/>
      <c r="H4884" s="15" t="n"/>
      <c r="I4884" s="15" t="n"/>
      <c r="J4884" s="15">
        <f>C4881+F4881+G4881-I4881</f>
        <v/>
      </c>
      <c r="K4884" s="15" t="n"/>
      <c r="L4884" s="15">
        <f>K4881*Setup!$B$6</f>
        <v/>
      </c>
      <c r="M4884" s="15">
        <f>J4881-L4881</f>
        <v/>
      </c>
      <c r="N4884" s="21" t="n"/>
    </row>
    <row r="4885">
      <c r="A4885" s="295" t="n"/>
      <c r="B4885" s="14" t="n"/>
      <c r="C4885" s="15" t="n"/>
      <c r="D4885" s="15" t="n"/>
      <c r="E4885" s="15">
        <f>D4882*Setup!$B$5</f>
        <v/>
      </c>
      <c r="F4885" s="15">
        <f>D4882-E4882</f>
        <v/>
      </c>
      <c r="G4885" s="15" t="n"/>
      <c r="H4885" s="15" t="n"/>
      <c r="I4885" s="15" t="n"/>
      <c r="J4885" s="15">
        <f>C4882+F4882+G4882-I4882</f>
        <v/>
      </c>
      <c r="K4885" s="15" t="n"/>
      <c r="L4885" s="15">
        <f>K4882*Setup!$B$6</f>
        <v/>
      </c>
      <c r="M4885" s="15">
        <f>J4882-L4882</f>
        <v/>
      </c>
      <c r="N4885" s="21" t="n"/>
    </row>
    <row r="4886">
      <c r="A4886" s="295" t="n"/>
      <c r="B4886" s="14" t="n"/>
      <c r="C4886" s="15" t="n"/>
      <c r="D4886" s="15" t="n"/>
      <c r="E4886" s="15">
        <f>D4883*Setup!$B$5</f>
        <v/>
      </c>
      <c r="F4886" s="15">
        <f>D4883-E4883</f>
        <v/>
      </c>
      <c r="G4886" s="15" t="n"/>
      <c r="H4886" s="15" t="n"/>
      <c r="I4886" s="15" t="n"/>
      <c r="J4886" s="15">
        <f>C4883+F4883+G4883-I4883</f>
        <v/>
      </c>
      <c r="K4886" s="15" t="n"/>
      <c r="L4886" s="15">
        <f>K4883*Setup!$B$6</f>
        <v/>
      </c>
      <c r="M4886" s="15">
        <f>J4883-L4883</f>
        <v/>
      </c>
      <c r="N4886" s="21" t="n"/>
    </row>
    <row r="4887">
      <c r="A4887" s="295" t="n"/>
      <c r="B4887" s="14" t="n"/>
      <c r="C4887" s="15" t="n"/>
      <c r="D4887" s="15" t="n"/>
      <c r="E4887" s="15">
        <f>D4884*Setup!$B$5</f>
        <v/>
      </c>
      <c r="F4887" s="15">
        <f>D4884-E4884</f>
        <v/>
      </c>
      <c r="G4887" s="15" t="n"/>
      <c r="H4887" s="15" t="n"/>
      <c r="I4887" s="15" t="n"/>
      <c r="J4887" s="15">
        <f>C4884+F4884+G4884-I4884</f>
        <v/>
      </c>
      <c r="K4887" s="15" t="n"/>
      <c r="L4887" s="15">
        <f>K4884*Setup!$B$6</f>
        <v/>
      </c>
      <c r="M4887" s="15">
        <f>J4884-L4884</f>
        <v/>
      </c>
      <c r="N4887" s="21" t="n"/>
    </row>
    <row r="4888">
      <c r="A4888" s="295" t="n"/>
      <c r="B4888" s="14" t="n"/>
      <c r="C4888" s="15" t="n"/>
      <c r="D4888" s="15" t="n"/>
      <c r="E4888" s="15">
        <f>D4885*Setup!$B$5</f>
        <v/>
      </c>
      <c r="F4888" s="15">
        <f>D4885-E4885</f>
        <v/>
      </c>
      <c r="G4888" s="15" t="n"/>
      <c r="H4888" s="15" t="n"/>
      <c r="I4888" s="15" t="n"/>
      <c r="J4888" s="15">
        <f>C4885+F4885+G4885-I4885</f>
        <v/>
      </c>
      <c r="K4888" s="15" t="n"/>
      <c r="L4888" s="15">
        <f>K4885*Setup!$B$6</f>
        <v/>
      </c>
      <c r="M4888" s="15">
        <f>J4885-L4885</f>
        <v/>
      </c>
      <c r="N4888" s="21" t="n"/>
    </row>
    <row r="4889">
      <c r="A4889" s="295" t="n"/>
      <c r="B4889" s="14" t="n"/>
      <c r="C4889" s="15" t="n"/>
      <c r="D4889" s="15" t="n"/>
      <c r="E4889" s="15">
        <f>D4886*Setup!$B$5</f>
        <v/>
      </c>
      <c r="F4889" s="15">
        <f>D4886-E4886</f>
        <v/>
      </c>
      <c r="G4889" s="15" t="n"/>
      <c r="H4889" s="15" t="n"/>
      <c r="I4889" s="15" t="n"/>
      <c r="J4889" s="15">
        <f>C4886+F4886+G4886-I4886</f>
        <v/>
      </c>
      <c r="K4889" s="15" t="n"/>
      <c r="L4889" s="15">
        <f>K4886*Setup!$B$6</f>
        <v/>
      </c>
      <c r="M4889" s="15">
        <f>J4886-L4886</f>
        <v/>
      </c>
      <c r="N4889" s="21" t="n"/>
    </row>
    <row r="4890">
      <c r="A4890" s="295" t="n"/>
      <c r="B4890" s="14" t="n"/>
      <c r="C4890" s="15" t="n"/>
      <c r="D4890" s="15" t="n"/>
      <c r="E4890" s="15">
        <f>D4887*Setup!$B$5</f>
        <v/>
      </c>
      <c r="F4890" s="15">
        <f>D4887-E4887</f>
        <v/>
      </c>
      <c r="G4890" s="15" t="n"/>
      <c r="H4890" s="15" t="n"/>
      <c r="I4890" s="15" t="n"/>
      <c r="J4890" s="15">
        <f>C4887+F4887+G4887-I4887</f>
        <v/>
      </c>
      <c r="K4890" s="15" t="n"/>
      <c r="L4890" s="15">
        <f>K4887*Setup!$B$6</f>
        <v/>
      </c>
      <c r="M4890" s="15">
        <f>J4887-L4887</f>
        <v/>
      </c>
      <c r="N4890" s="21" t="n"/>
    </row>
    <row r="4891">
      <c r="A4891" s="295" t="n"/>
      <c r="B4891" s="14" t="n"/>
      <c r="C4891" s="15" t="n"/>
      <c r="D4891" s="15" t="n"/>
      <c r="E4891" s="15">
        <f>D4888*Setup!$B$5</f>
        <v/>
      </c>
      <c r="F4891" s="15">
        <f>D4888-E4888</f>
        <v/>
      </c>
      <c r="G4891" s="15" t="n"/>
      <c r="H4891" s="15" t="n"/>
      <c r="I4891" s="15" t="n"/>
      <c r="J4891" s="15">
        <f>C4888+F4888+G4888-I4888</f>
        <v/>
      </c>
      <c r="K4891" s="15" t="n"/>
      <c r="L4891" s="15">
        <f>K4888*Setup!$B$6</f>
        <v/>
      </c>
      <c r="M4891" s="15">
        <f>J4888-L4888</f>
        <v/>
      </c>
      <c r="N4891" s="21" t="n"/>
    </row>
    <row r="4892">
      <c r="A4892" s="295" t="n"/>
      <c r="B4892" s="14" t="n"/>
      <c r="C4892" s="15" t="n"/>
      <c r="D4892" s="15" t="n"/>
      <c r="E4892" s="15">
        <f>D4889*Setup!$B$5</f>
        <v/>
      </c>
      <c r="F4892" s="15">
        <f>D4889-E4889</f>
        <v/>
      </c>
      <c r="G4892" s="15" t="n"/>
      <c r="H4892" s="15" t="n"/>
      <c r="I4892" s="15" t="n"/>
      <c r="J4892" s="15">
        <f>C4889+F4889+G4889-I4889</f>
        <v/>
      </c>
      <c r="K4892" s="15" t="n"/>
      <c r="L4892" s="15">
        <f>K4889*Setup!$B$6</f>
        <v/>
      </c>
      <c r="M4892" s="15">
        <f>J4889-L4889</f>
        <v/>
      </c>
      <c r="N4892" s="21" t="n"/>
    </row>
    <row r="4893">
      <c r="A4893" s="295" t="n"/>
      <c r="B4893" s="14" t="n"/>
      <c r="C4893" s="15" t="n"/>
      <c r="D4893" s="15" t="n"/>
      <c r="E4893" s="15">
        <f>D4890*Setup!$B$5</f>
        <v/>
      </c>
      <c r="F4893" s="15">
        <f>D4890-E4890</f>
        <v/>
      </c>
      <c r="G4893" s="15" t="n"/>
      <c r="H4893" s="15" t="n"/>
      <c r="I4893" s="15" t="n"/>
      <c r="J4893" s="15">
        <f>C4890+F4890+G4890-I4890</f>
        <v/>
      </c>
      <c r="K4893" s="15" t="n"/>
      <c r="L4893" s="15">
        <f>K4890*Setup!$B$6</f>
        <v/>
      </c>
      <c r="M4893" s="15">
        <f>J4890-L4890</f>
        <v/>
      </c>
      <c r="N4893" s="21" t="n"/>
    </row>
    <row r="4894">
      <c r="A4894" s="295" t="n"/>
      <c r="B4894" s="14" t="n"/>
      <c r="C4894" s="15" t="n"/>
      <c r="D4894" s="15" t="n"/>
      <c r="E4894" s="15">
        <f>D4891*Setup!$B$5</f>
        <v/>
      </c>
      <c r="F4894" s="15">
        <f>D4891-E4891</f>
        <v/>
      </c>
      <c r="G4894" s="15" t="n"/>
      <c r="H4894" s="15" t="n"/>
      <c r="I4894" s="15" t="n"/>
      <c r="J4894" s="15">
        <f>C4891+F4891+G4891-I4891</f>
        <v/>
      </c>
      <c r="K4894" s="15" t="n"/>
      <c r="L4894" s="15">
        <f>K4891*Setup!$B$6</f>
        <v/>
      </c>
      <c r="M4894" s="15">
        <f>J4891-L4891</f>
        <v/>
      </c>
      <c r="N4894" s="21" t="n"/>
    </row>
    <row r="4895">
      <c r="A4895" s="295" t="n"/>
      <c r="B4895" s="14" t="n"/>
      <c r="C4895" s="15" t="n"/>
      <c r="D4895" s="15" t="n"/>
      <c r="E4895" s="15">
        <f>D4892*Setup!$B$5</f>
        <v/>
      </c>
      <c r="F4895" s="15">
        <f>D4892-E4892</f>
        <v/>
      </c>
      <c r="G4895" s="15" t="n"/>
      <c r="H4895" s="15" t="n"/>
      <c r="I4895" s="15" t="n"/>
      <c r="J4895" s="15">
        <f>C4892+F4892+G4892-I4892</f>
        <v/>
      </c>
      <c r="K4895" s="15" t="n"/>
      <c r="L4895" s="15">
        <f>K4892*Setup!$B$6</f>
        <v/>
      </c>
      <c r="M4895" s="15">
        <f>J4892-L4892</f>
        <v/>
      </c>
      <c r="N4895" s="21" t="n"/>
    </row>
    <row r="4896">
      <c r="A4896" s="295" t="n"/>
      <c r="B4896" s="14" t="n"/>
      <c r="C4896" s="15" t="n"/>
      <c r="D4896" s="15" t="n"/>
      <c r="E4896" s="15">
        <f>D4893*Setup!$B$5</f>
        <v/>
      </c>
      <c r="F4896" s="15">
        <f>D4893-E4893</f>
        <v/>
      </c>
      <c r="G4896" s="15" t="n"/>
      <c r="H4896" s="15" t="n"/>
      <c r="I4896" s="15" t="n"/>
      <c r="J4896" s="15">
        <f>C4893+F4893+G4893-I4893</f>
        <v/>
      </c>
      <c r="K4896" s="15" t="n"/>
      <c r="L4896" s="15">
        <f>K4893*Setup!$B$6</f>
        <v/>
      </c>
      <c r="M4896" s="15">
        <f>J4893-L4893</f>
        <v/>
      </c>
      <c r="N4896" s="21" t="n"/>
    </row>
    <row r="4897">
      <c r="A4897" s="295" t="n"/>
      <c r="B4897" s="14" t="n"/>
      <c r="C4897" s="15" t="n"/>
      <c r="D4897" s="15" t="n"/>
      <c r="E4897" s="15">
        <f>D4894*Setup!$B$5</f>
        <v/>
      </c>
      <c r="F4897" s="15">
        <f>D4894-E4894</f>
        <v/>
      </c>
      <c r="G4897" s="15" t="n"/>
      <c r="H4897" s="15" t="n"/>
      <c r="I4897" s="15" t="n"/>
      <c r="J4897" s="15">
        <f>C4894+F4894+G4894-I4894</f>
        <v/>
      </c>
      <c r="K4897" s="15" t="n"/>
      <c r="L4897" s="15">
        <f>K4894*Setup!$B$6</f>
        <v/>
      </c>
      <c r="M4897" s="15">
        <f>J4894-L4894</f>
        <v/>
      </c>
      <c r="N4897" s="21" t="n"/>
    </row>
    <row r="4898">
      <c r="A4898" s="295" t="n"/>
      <c r="B4898" s="14" t="n"/>
      <c r="C4898" s="15" t="n"/>
      <c r="D4898" s="15" t="n"/>
      <c r="E4898" s="15">
        <f>D4895*Setup!$B$5</f>
        <v/>
      </c>
      <c r="F4898" s="15">
        <f>D4895-E4895</f>
        <v/>
      </c>
      <c r="G4898" s="15" t="n"/>
      <c r="H4898" s="15" t="n"/>
      <c r="I4898" s="15" t="n"/>
      <c r="J4898" s="15">
        <f>C4895+F4895+G4895-I4895</f>
        <v/>
      </c>
      <c r="K4898" s="15" t="n"/>
      <c r="L4898" s="15">
        <f>K4895*Setup!$B$6</f>
        <v/>
      </c>
      <c r="M4898" s="15">
        <f>J4895-L4895</f>
        <v/>
      </c>
      <c r="N4898" s="21" t="n"/>
    </row>
    <row r="4899">
      <c r="A4899" s="295" t="n"/>
      <c r="B4899" s="14" t="n"/>
      <c r="C4899" s="15" t="n"/>
      <c r="D4899" s="15" t="n"/>
      <c r="E4899" s="15">
        <f>D4896*Setup!$B$5</f>
        <v/>
      </c>
      <c r="F4899" s="15">
        <f>D4896-E4896</f>
        <v/>
      </c>
      <c r="G4899" s="15" t="n"/>
      <c r="H4899" s="15" t="n"/>
      <c r="I4899" s="15" t="n"/>
      <c r="J4899" s="15">
        <f>C4896+F4896+G4896-I4896</f>
        <v/>
      </c>
      <c r="K4899" s="15" t="n"/>
      <c r="L4899" s="15">
        <f>K4896*Setup!$B$6</f>
        <v/>
      </c>
      <c r="M4899" s="15">
        <f>J4896-L4896</f>
        <v/>
      </c>
      <c r="N4899" s="21" t="n"/>
    </row>
    <row r="4900">
      <c r="A4900" s="295" t="n"/>
      <c r="B4900" s="14" t="n"/>
      <c r="C4900" s="15" t="n"/>
      <c r="D4900" s="15" t="n"/>
      <c r="E4900" s="15">
        <f>D4897*Setup!$B$5</f>
        <v/>
      </c>
      <c r="F4900" s="15">
        <f>D4897-E4897</f>
        <v/>
      </c>
      <c r="G4900" s="15" t="n"/>
      <c r="H4900" s="15" t="n"/>
      <c r="I4900" s="15" t="n"/>
      <c r="J4900" s="15">
        <f>C4897+F4897+G4897-I4897</f>
        <v/>
      </c>
      <c r="K4900" s="15" t="n"/>
      <c r="L4900" s="15">
        <f>K4897*Setup!$B$6</f>
        <v/>
      </c>
      <c r="M4900" s="15">
        <f>J4897-L4897</f>
        <v/>
      </c>
      <c r="N4900" s="21" t="n"/>
    </row>
    <row r="4901">
      <c r="A4901" s="295" t="n"/>
      <c r="B4901" s="14" t="n"/>
      <c r="C4901" s="15" t="n"/>
      <c r="D4901" s="15" t="n"/>
      <c r="E4901" s="15">
        <f>D4898*Setup!$B$5</f>
        <v/>
      </c>
      <c r="F4901" s="15">
        <f>D4898-E4898</f>
        <v/>
      </c>
      <c r="G4901" s="15" t="n"/>
      <c r="H4901" s="15" t="n"/>
      <c r="I4901" s="15" t="n"/>
      <c r="J4901" s="15">
        <f>C4898+F4898+G4898-I4898</f>
        <v/>
      </c>
      <c r="K4901" s="15" t="n"/>
      <c r="L4901" s="15">
        <f>K4898*Setup!$B$6</f>
        <v/>
      </c>
      <c r="M4901" s="15">
        <f>J4898-L4898</f>
        <v/>
      </c>
      <c r="N4901" s="21" t="n"/>
    </row>
    <row r="4902">
      <c r="A4902" s="295" t="n"/>
      <c r="B4902" s="14" t="n"/>
      <c r="C4902" s="15" t="n"/>
      <c r="D4902" s="15" t="n"/>
      <c r="E4902" s="15">
        <f>D4899*Setup!$B$5</f>
        <v/>
      </c>
      <c r="F4902" s="15">
        <f>D4899-E4899</f>
        <v/>
      </c>
      <c r="G4902" s="15" t="n"/>
      <c r="H4902" s="15" t="n"/>
      <c r="I4902" s="15" t="n"/>
      <c r="J4902" s="15">
        <f>C4899+F4899+G4899-I4899</f>
        <v/>
      </c>
      <c r="K4902" s="15" t="n"/>
      <c r="L4902" s="15">
        <f>K4899*Setup!$B$6</f>
        <v/>
      </c>
      <c r="M4902" s="15">
        <f>J4899-L4899</f>
        <v/>
      </c>
      <c r="N4902" s="21" t="n"/>
    </row>
    <row r="4903">
      <c r="A4903" s="295" t="n"/>
      <c r="B4903" s="14" t="n"/>
      <c r="C4903" s="15" t="n"/>
      <c r="D4903" s="15" t="n"/>
      <c r="E4903" s="15">
        <f>D4900*Setup!$B$5</f>
        <v/>
      </c>
      <c r="F4903" s="15">
        <f>D4900-E4900</f>
        <v/>
      </c>
      <c r="G4903" s="15" t="n"/>
      <c r="H4903" s="15" t="n"/>
      <c r="I4903" s="15" t="n"/>
      <c r="J4903" s="15">
        <f>C4900+F4900+G4900-I4900</f>
        <v/>
      </c>
      <c r="K4903" s="15" t="n"/>
      <c r="L4903" s="15">
        <f>K4900*Setup!$B$6</f>
        <v/>
      </c>
      <c r="M4903" s="15">
        <f>J4900-L4900</f>
        <v/>
      </c>
      <c r="N4903" s="21" t="n"/>
    </row>
    <row r="4904">
      <c r="A4904" s="295" t="n"/>
      <c r="B4904" s="14" t="n"/>
      <c r="C4904" s="15" t="n"/>
      <c r="D4904" s="15" t="n"/>
      <c r="E4904" s="15">
        <f>D4901*Setup!$B$5</f>
        <v/>
      </c>
      <c r="F4904" s="15">
        <f>D4901-E4901</f>
        <v/>
      </c>
      <c r="G4904" s="15" t="n"/>
      <c r="H4904" s="15" t="n"/>
      <c r="I4904" s="15" t="n"/>
      <c r="J4904" s="15">
        <f>C4901+F4901+G4901-I4901</f>
        <v/>
      </c>
      <c r="K4904" s="15" t="n"/>
      <c r="L4904" s="15">
        <f>K4901*Setup!$B$6</f>
        <v/>
      </c>
      <c r="M4904" s="15">
        <f>J4901-L4901</f>
        <v/>
      </c>
      <c r="N4904" s="21" t="n"/>
    </row>
    <row r="4905">
      <c r="A4905" s="295" t="n"/>
      <c r="B4905" s="14" t="n"/>
      <c r="C4905" s="15" t="n"/>
      <c r="D4905" s="15" t="n"/>
      <c r="E4905" s="15">
        <f>D4902*Setup!$B$5</f>
        <v/>
      </c>
      <c r="F4905" s="15">
        <f>D4902-E4902</f>
        <v/>
      </c>
      <c r="G4905" s="15" t="n"/>
      <c r="H4905" s="15" t="n"/>
      <c r="I4905" s="15" t="n"/>
      <c r="J4905" s="15">
        <f>C4902+F4902+G4902-I4902</f>
        <v/>
      </c>
      <c r="K4905" s="15" t="n"/>
      <c r="L4905" s="15">
        <f>K4902*Setup!$B$6</f>
        <v/>
      </c>
      <c r="M4905" s="15">
        <f>J4902-L4902</f>
        <v/>
      </c>
      <c r="N4905" s="21" t="n"/>
    </row>
    <row r="4906">
      <c r="A4906" s="295" t="n"/>
      <c r="B4906" s="14" t="n"/>
      <c r="C4906" s="15" t="n"/>
      <c r="D4906" s="15" t="n"/>
      <c r="E4906" s="15">
        <f>D4903*Setup!$B$5</f>
        <v/>
      </c>
      <c r="F4906" s="15">
        <f>D4903-E4903</f>
        <v/>
      </c>
      <c r="G4906" s="15" t="n"/>
      <c r="H4906" s="15" t="n"/>
      <c r="I4906" s="15" t="n"/>
      <c r="J4906" s="15">
        <f>C4903+F4903+G4903-I4903</f>
        <v/>
      </c>
      <c r="K4906" s="15" t="n"/>
      <c r="L4906" s="15">
        <f>K4903*Setup!$B$6</f>
        <v/>
      </c>
      <c r="M4906" s="15">
        <f>J4903-L4903</f>
        <v/>
      </c>
      <c r="N4906" s="21" t="n"/>
    </row>
    <row r="4907">
      <c r="A4907" s="295" t="n"/>
      <c r="B4907" s="14" t="n"/>
      <c r="C4907" s="15" t="n"/>
      <c r="D4907" s="15" t="n"/>
      <c r="E4907" s="15">
        <f>D4904*Setup!$B$5</f>
        <v/>
      </c>
      <c r="F4907" s="15">
        <f>D4904-E4904</f>
        <v/>
      </c>
      <c r="G4907" s="15" t="n"/>
      <c r="H4907" s="15" t="n"/>
      <c r="I4907" s="15" t="n"/>
      <c r="J4907" s="15">
        <f>C4904+F4904+G4904-I4904</f>
        <v/>
      </c>
      <c r="K4907" s="15" t="n"/>
      <c r="L4907" s="15">
        <f>K4904*Setup!$B$6</f>
        <v/>
      </c>
      <c r="M4907" s="15">
        <f>J4904-L4904</f>
        <v/>
      </c>
      <c r="N4907" s="21" t="n"/>
    </row>
    <row r="4908">
      <c r="A4908" s="295" t="n"/>
      <c r="B4908" s="14" t="n"/>
      <c r="C4908" s="15" t="n"/>
      <c r="D4908" s="15" t="n"/>
      <c r="E4908" s="15">
        <f>D4905*Setup!$B$5</f>
        <v/>
      </c>
      <c r="F4908" s="15">
        <f>D4905-E4905</f>
        <v/>
      </c>
      <c r="G4908" s="15" t="n"/>
      <c r="H4908" s="15" t="n"/>
      <c r="I4908" s="15" t="n"/>
      <c r="J4908" s="15">
        <f>C4905+F4905+G4905-I4905</f>
        <v/>
      </c>
      <c r="K4908" s="15" t="n"/>
      <c r="L4908" s="15">
        <f>K4905*Setup!$B$6</f>
        <v/>
      </c>
      <c r="M4908" s="15">
        <f>J4905-L4905</f>
        <v/>
      </c>
      <c r="N4908" s="21" t="n"/>
    </row>
    <row r="4909">
      <c r="A4909" s="295" t="n"/>
      <c r="B4909" s="14" t="n"/>
      <c r="C4909" s="15" t="n"/>
      <c r="D4909" s="15" t="n"/>
      <c r="E4909" s="15">
        <f>D4906*Setup!$B$5</f>
        <v/>
      </c>
      <c r="F4909" s="15">
        <f>D4906-E4906</f>
        <v/>
      </c>
      <c r="G4909" s="15" t="n"/>
      <c r="H4909" s="15" t="n"/>
      <c r="I4909" s="15" t="n"/>
      <c r="J4909" s="15">
        <f>C4906+F4906+G4906-I4906</f>
        <v/>
      </c>
      <c r="K4909" s="15" t="n"/>
      <c r="L4909" s="15">
        <f>K4906*Setup!$B$6</f>
        <v/>
      </c>
      <c r="M4909" s="15">
        <f>J4906-L4906</f>
        <v/>
      </c>
      <c r="N4909" s="21" t="n"/>
    </row>
    <row r="4910">
      <c r="A4910" s="295" t="n"/>
      <c r="B4910" s="14" t="n"/>
      <c r="C4910" s="15" t="n"/>
      <c r="D4910" s="15" t="n"/>
      <c r="E4910" s="15">
        <f>D4907*Setup!$B$5</f>
        <v/>
      </c>
      <c r="F4910" s="15">
        <f>D4907-E4907</f>
        <v/>
      </c>
      <c r="G4910" s="15" t="n"/>
      <c r="H4910" s="15" t="n"/>
      <c r="I4910" s="15" t="n"/>
      <c r="J4910" s="15">
        <f>C4907+F4907+G4907-I4907</f>
        <v/>
      </c>
      <c r="K4910" s="15" t="n"/>
      <c r="L4910" s="15">
        <f>K4907*Setup!$B$6</f>
        <v/>
      </c>
      <c r="M4910" s="15">
        <f>J4907-L4907</f>
        <v/>
      </c>
      <c r="N4910" s="21" t="n"/>
    </row>
    <row r="4911">
      <c r="A4911" s="295" t="n"/>
      <c r="B4911" s="14" t="n"/>
      <c r="C4911" s="15" t="n"/>
      <c r="D4911" s="15" t="n"/>
      <c r="E4911" s="15">
        <f>D4908*Setup!$B$5</f>
        <v/>
      </c>
      <c r="F4911" s="15">
        <f>D4908-E4908</f>
        <v/>
      </c>
      <c r="G4911" s="15" t="n"/>
      <c r="H4911" s="15" t="n"/>
      <c r="I4911" s="15" t="n"/>
      <c r="J4911" s="15">
        <f>C4908+F4908+G4908-I4908</f>
        <v/>
      </c>
      <c r="K4911" s="15" t="n"/>
      <c r="L4911" s="15">
        <f>K4908*Setup!$B$6</f>
        <v/>
      </c>
      <c r="M4911" s="15">
        <f>J4908-L4908</f>
        <v/>
      </c>
      <c r="N4911" s="21" t="n"/>
    </row>
    <row r="4912">
      <c r="A4912" s="295" t="n"/>
      <c r="B4912" s="14" t="n"/>
      <c r="C4912" s="15" t="n"/>
      <c r="D4912" s="15" t="n"/>
      <c r="E4912" s="15">
        <f>D4909*Setup!$B$5</f>
        <v/>
      </c>
      <c r="F4912" s="15">
        <f>D4909-E4909</f>
        <v/>
      </c>
      <c r="G4912" s="15" t="n"/>
      <c r="H4912" s="15" t="n"/>
      <c r="I4912" s="15" t="n"/>
      <c r="J4912" s="15">
        <f>C4909+F4909+G4909-I4909</f>
        <v/>
      </c>
      <c r="K4912" s="15" t="n"/>
      <c r="L4912" s="15">
        <f>K4909*Setup!$B$6</f>
        <v/>
      </c>
      <c r="M4912" s="15">
        <f>J4909-L4909</f>
        <v/>
      </c>
      <c r="N4912" s="21" t="n"/>
    </row>
    <row r="4913">
      <c r="A4913" s="295" t="n"/>
      <c r="B4913" s="14" t="n"/>
      <c r="C4913" s="15" t="n"/>
      <c r="D4913" s="15" t="n"/>
      <c r="E4913" s="15">
        <f>D4910*Setup!$B$5</f>
        <v/>
      </c>
      <c r="F4913" s="15">
        <f>D4910-E4910</f>
        <v/>
      </c>
      <c r="G4913" s="15" t="n"/>
      <c r="H4913" s="15" t="n"/>
      <c r="I4913" s="15" t="n"/>
      <c r="J4913" s="15">
        <f>C4910+F4910+G4910-I4910</f>
        <v/>
      </c>
      <c r="K4913" s="15" t="n"/>
      <c r="L4913" s="15">
        <f>K4910*Setup!$B$6</f>
        <v/>
      </c>
      <c r="M4913" s="15">
        <f>J4910-L4910</f>
        <v/>
      </c>
      <c r="N4913" s="21" t="n"/>
    </row>
    <row r="4914">
      <c r="A4914" s="295" t="n"/>
      <c r="B4914" s="14" t="n"/>
      <c r="C4914" s="15" t="n"/>
      <c r="D4914" s="15" t="n"/>
      <c r="E4914" s="15">
        <f>D4911*Setup!$B$5</f>
        <v/>
      </c>
      <c r="F4914" s="15">
        <f>D4911-E4911</f>
        <v/>
      </c>
      <c r="G4914" s="15" t="n"/>
      <c r="H4914" s="15" t="n"/>
      <c r="I4914" s="15" t="n"/>
      <c r="J4914" s="15">
        <f>C4911+F4911+G4911-I4911</f>
        <v/>
      </c>
      <c r="K4914" s="15" t="n"/>
      <c r="L4914" s="15">
        <f>K4911*Setup!$B$6</f>
        <v/>
      </c>
      <c r="M4914" s="15">
        <f>J4911-L4911</f>
        <v/>
      </c>
      <c r="N4914" s="21" t="n"/>
    </row>
    <row r="4915">
      <c r="A4915" s="295" t="n"/>
      <c r="B4915" s="14" t="n"/>
      <c r="C4915" s="15" t="n"/>
      <c r="D4915" s="15" t="n"/>
      <c r="E4915" s="15">
        <f>D4912*Setup!$B$5</f>
        <v/>
      </c>
      <c r="F4915" s="15">
        <f>D4912-E4912</f>
        <v/>
      </c>
      <c r="G4915" s="15" t="n"/>
      <c r="H4915" s="15" t="n"/>
      <c r="I4915" s="15" t="n"/>
      <c r="J4915" s="15">
        <f>C4912+F4912+G4912-I4912</f>
        <v/>
      </c>
      <c r="K4915" s="15" t="n"/>
      <c r="L4915" s="15">
        <f>K4912*Setup!$B$6</f>
        <v/>
      </c>
      <c r="M4915" s="15">
        <f>J4912-L4912</f>
        <v/>
      </c>
      <c r="N4915" s="21" t="n"/>
    </row>
    <row r="4916">
      <c r="A4916" s="295" t="n"/>
      <c r="B4916" s="14" t="n"/>
      <c r="C4916" s="15" t="n"/>
      <c r="D4916" s="15" t="n"/>
      <c r="E4916" s="15">
        <f>D4913*Setup!$B$5</f>
        <v/>
      </c>
      <c r="F4916" s="15">
        <f>D4913-E4913</f>
        <v/>
      </c>
      <c r="G4916" s="15" t="n"/>
      <c r="H4916" s="15" t="n"/>
      <c r="I4916" s="15" t="n"/>
      <c r="J4916" s="15">
        <f>C4913+F4913+G4913-I4913</f>
        <v/>
      </c>
      <c r="K4916" s="15" t="n"/>
      <c r="L4916" s="15">
        <f>K4913*Setup!$B$6</f>
        <v/>
      </c>
      <c r="M4916" s="15">
        <f>J4913-L4913</f>
        <v/>
      </c>
      <c r="N4916" s="21" t="n"/>
    </row>
    <row r="4917">
      <c r="A4917" s="295" t="n"/>
      <c r="B4917" s="14" t="n"/>
      <c r="C4917" s="15" t="n"/>
      <c r="D4917" s="15" t="n"/>
      <c r="E4917" s="15">
        <f>D4914*Setup!$B$5</f>
        <v/>
      </c>
      <c r="F4917" s="15">
        <f>D4914-E4914</f>
        <v/>
      </c>
      <c r="G4917" s="15" t="n"/>
      <c r="H4917" s="15" t="n"/>
      <c r="I4917" s="15" t="n"/>
      <c r="J4917" s="15">
        <f>C4914+F4914+G4914-I4914</f>
        <v/>
      </c>
      <c r="K4917" s="15" t="n"/>
      <c r="L4917" s="15">
        <f>K4914*Setup!$B$6</f>
        <v/>
      </c>
      <c r="M4917" s="15">
        <f>J4914-L4914</f>
        <v/>
      </c>
      <c r="N4917" s="21" t="n"/>
    </row>
    <row r="4918">
      <c r="A4918" s="295" t="n"/>
      <c r="B4918" s="14" t="n"/>
      <c r="C4918" s="15" t="n"/>
      <c r="D4918" s="15" t="n"/>
      <c r="E4918" s="15">
        <f>D4915*Setup!$B$5</f>
        <v/>
      </c>
      <c r="F4918" s="15">
        <f>D4915-E4915</f>
        <v/>
      </c>
      <c r="G4918" s="15" t="n"/>
      <c r="H4918" s="15" t="n"/>
      <c r="I4918" s="15" t="n"/>
      <c r="J4918" s="15">
        <f>C4915+F4915+G4915-I4915</f>
        <v/>
      </c>
      <c r="K4918" s="15" t="n"/>
      <c r="L4918" s="15">
        <f>K4915*Setup!$B$6</f>
        <v/>
      </c>
      <c r="M4918" s="15">
        <f>J4915-L4915</f>
        <v/>
      </c>
      <c r="N4918" s="21" t="n"/>
    </row>
    <row r="4919">
      <c r="A4919" s="295" t="n"/>
      <c r="B4919" s="14" t="n"/>
      <c r="C4919" s="15" t="n"/>
      <c r="D4919" s="15" t="n"/>
      <c r="E4919" s="15">
        <f>D4916*Setup!$B$5</f>
        <v/>
      </c>
      <c r="F4919" s="15">
        <f>D4916-E4916</f>
        <v/>
      </c>
      <c r="G4919" s="15" t="n"/>
      <c r="H4919" s="15" t="n"/>
      <c r="I4919" s="15" t="n"/>
      <c r="J4919" s="15">
        <f>C4916+F4916+G4916-I4916</f>
        <v/>
      </c>
      <c r="K4919" s="15" t="n"/>
      <c r="L4919" s="15">
        <f>K4916*Setup!$B$6</f>
        <v/>
      </c>
      <c r="M4919" s="15">
        <f>J4916-L4916</f>
        <v/>
      </c>
      <c r="N4919" s="21" t="n"/>
    </row>
    <row r="4920">
      <c r="A4920" s="295" t="n"/>
      <c r="B4920" s="14" t="n"/>
      <c r="C4920" s="15" t="n"/>
      <c r="D4920" s="15" t="n"/>
      <c r="E4920" s="15">
        <f>D4917*Setup!$B$5</f>
        <v/>
      </c>
      <c r="F4920" s="15">
        <f>D4917-E4917</f>
        <v/>
      </c>
      <c r="G4920" s="15" t="n"/>
      <c r="H4920" s="15" t="n"/>
      <c r="I4920" s="15" t="n"/>
      <c r="J4920" s="15">
        <f>C4917+F4917+G4917-I4917</f>
        <v/>
      </c>
      <c r="K4920" s="15" t="n"/>
      <c r="L4920" s="15">
        <f>K4917*Setup!$B$6</f>
        <v/>
      </c>
      <c r="M4920" s="15">
        <f>J4917-L4917</f>
        <v/>
      </c>
      <c r="N4920" s="21" t="n"/>
    </row>
    <row r="4921">
      <c r="A4921" s="295" t="n"/>
      <c r="B4921" s="14" t="n"/>
      <c r="C4921" s="15" t="n"/>
      <c r="D4921" s="15" t="n"/>
      <c r="E4921" s="15">
        <f>D4918*Setup!$B$5</f>
        <v/>
      </c>
      <c r="F4921" s="15">
        <f>D4918-E4918</f>
        <v/>
      </c>
      <c r="G4921" s="15" t="n"/>
      <c r="H4921" s="15" t="n"/>
      <c r="I4921" s="15" t="n"/>
      <c r="J4921" s="15">
        <f>C4918+F4918+G4918-I4918</f>
        <v/>
      </c>
      <c r="K4921" s="15" t="n"/>
      <c r="L4921" s="15">
        <f>K4918*Setup!$B$6</f>
        <v/>
      </c>
      <c r="M4921" s="15">
        <f>J4918-L4918</f>
        <v/>
      </c>
      <c r="N4921" s="21" t="n"/>
    </row>
    <row r="4922">
      <c r="A4922" s="295" t="n"/>
      <c r="B4922" s="14" t="n"/>
      <c r="C4922" s="15" t="n"/>
      <c r="D4922" s="15" t="n"/>
      <c r="E4922" s="15">
        <f>D4919*Setup!$B$5</f>
        <v/>
      </c>
      <c r="F4922" s="15">
        <f>D4919-E4919</f>
        <v/>
      </c>
      <c r="G4922" s="15" t="n"/>
      <c r="H4922" s="15" t="n"/>
      <c r="I4922" s="15" t="n"/>
      <c r="J4922" s="15">
        <f>C4919+F4919+G4919-I4919</f>
        <v/>
      </c>
      <c r="K4922" s="15" t="n"/>
      <c r="L4922" s="15">
        <f>K4919*Setup!$B$6</f>
        <v/>
      </c>
      <c r="M4922" s="15">
        <f>J4919-L4919</f>
        <v/>
      </c>
      <c r="N4922" s="21" t="n"/>
    </row>
    <row r="4923">
      <c r="A4923" s="295" t="n"/>
      <c r="B4923" s="14" t="n"/>
      <c r="C4923" s="15" t="n"/>
      <c r="D4923" s="15" t="n"/>
      <c r="E4923" s="15">
        <f>D4920*Setup!$B$5</f>
        <v/>
      </c>
      <c r="F4923" s="15">
        <f>D4920-E4920</f>
        <v/>
      </c>
      <c r="G4923" s="15" t="n"/>
      <c r="H4923" s="15" t="n"/>
      <c r="I4923" s="15" t="n"/>
      <c r="J4923" s="15">
        <f>C4920+F4920+G4920-I4920</f>
        <v/>
      </c>
      <c r="K4923" s="15" t="n"/>
      <c r="L4923" s="15">
        <f>K4920*Setup!$B$6</f>
        <v/>
      </c>
      <c r="M4923" s="15">
        <f>J4920-L4920</f>
        <v/>
      </c>
      <c r="N4923" s="21" t="n"/>
    </row>
    <row r="4924">
      <c r="A4924" s="295" t="n"/>
      <c r="B4924" s="14" t="n"/>
      <c r="C4924" s="15" t="n"/>
      <c r="D4924" s="15" t="n"/>
      <c r="E4924" s="15">
        <f>D4921*Setup!$B$5</f>
        <v/>
      </c>
      <c r="F4924" s="15">
        <f>D4921-E4921</f>
        <v/>
      </c>
      <c r="G4924" s="15" t="n"/>
      <c r="H4924" s="15" t="n"/>
      <c r="I4924" s="15" t="n"/>
      <c r="J4924" s="15">
        <f>C4921+F4921+G4921-I4921</f>
        <v/>
      </c>
      <c r="K4924" s="15" t="n"/>
      <c r="L4924" s="15">
        <f>K4921*Setup!$B$6</f>
        <v/>
      </c>
      <c r="M4924" s="15">
        <f>J4921-L4921</f>
        <v/>
      </c>
      <c r="N4924" s="21" t="n"/>
    </row>
    <row r="4925">
      <c r="A4925" s="295" t="n"/>
      <c r="B4925" s="14" t="n"/>
      <c r="C4925" s="15" t="n"/>
      <c r="D4925" s="15" t="n"/>
      <c r="E4925" s="15">
        <f>D4922*Setup!$B$5</f>
        <v/>
      </c>
      <c r="F4925" s="15">
        <f>D4922-E4922</f>
        <v/>
      </c>
      <c r="G4925" s="15" t="n"/>
      <c r="H4925" s="15" t="n"/>
      <c r="I4925" s="15" t="n"/>
      <c r="J4925" s="15">
        <f>C4922+F4922+G4922-I4922</f>
        <v/>
      </c>
      <c r="K4925" s="15" t="n"/>
      <c r="L4925" s="15">
        <f>K4922*Setup!$B$6</f>
        <v/>
      </c>
      <c r="M4925" s="15">
        <f>J4922-L4922</f>
        <v/>
      </c>
      <c r="N4925" s="21" t="n"/>
    </row>
    <row r="4926">
      <c r="A4926" s="295" t="n"/>
      <c r="B4926" s="14" t="n"/>
      <c r="C4926" s="15" t="n"/>
      <c r="D4926" s="15" t="n"/>
      <c r="E4926" s="15">
        <f>D4923*Setup!$B$5</f>
        <v/>
      </c>
      <c r="F4926" s="15">
        <f>D4923-E4923</f>
        <v/>
      </c>
      <c r="G4926" s="15" t="n"/>
      <c r="H4926" s="15" t="n"/>
      <c r="I4926" s="15" t="n"/>
      <c r="J4926" s="15">
        <f>C4923+F4923+G4923-I4923</f>
        <v/>
      </c>
      <c r="K4926" s="15" t="n"/>
      <c r="L4926" s="15">
        <f>K4923*Setup!$B$6</f>
        <v/>
      </c>
      <c r="M4926" s="15">
        <f>J4923-L4923</f>
        <v/>
      </c>
      <c r="N4926" s="21" t="n"/>
    </row>
    <row r="4927">
      <c r="A4927" s="295" t="n"/>
      <c r="B4927" s="14" t="n"/>
      <c r="C4927" s="15" t="n"/>
      <c r="D4927" s="15" t="n"/>
      <c r="E4927" s="15">
        <f>D4924*Setup!$B$5</f>
        <v/>
      </c>
      <c r="F4927" s="15">
        <f>D4924-E4924</f>
        <v/>
      </c>
      <c r="G4927" s="15" t="n"/>
      <c r="H4927" s="15" t="n"/>
      <c r="I4927" s="15" t="n"/>
      <c r="J4927" s="15">
        <f>C4924+F4924+G4924-I4924</f>
        <v/>
      </c>
      <c r="K4927" s="15" t="n"/>
      <c r="L4927" s="15">
        <f>K4924*Setup!$B$6</f>
        <v/>
      </c>
      <c r="M4927" s="15">
        <f>J4924-L4924</f>
        <v/>
      </c>
      <c r="N4927" s="21" t="n"/>
    </row>
    <row r="4928">
      <c r="A4928" s="295" t="n"/>
      <c r="B4928" s="14" t="n"/>
      <c r="C4928" s="15" t="n"/>
      <c r="D4928" s="15" t="n"/>
      <c r="E4928" s="15">
        <f>D4925*Setup!$B$5</f>
        <v/>
      </c>
      <c r="F4928" s="15">
        <f>D4925-E4925</f>
        <v/>
      </c>
      <c r="G4928" s="15" t="n"/>
      <c r="H4928" s="15" t="n"/>
      <c r="I4928" s="15" t="n"/>
      <c r="J4928" s="15">
        <f>C4925+F4925+G4925-I4925</f>
        <v/>
      </c>
      <c r="K4928" s="15" t="n"/>
      <c r="L4928" s="15">
        <f>K4925*Setup!$B$6</f>
        <v/>
      </c>
      <c r="M4928" s="15">
        <f>J4925-L4925</f>
        <v/>
      </c>
      <c r="N4928" s="21" t="n"/>
    </row>
    <row r="4929">
      <c r="A4929" s="295" t="n"/>
      <c r="B4929" s="14" t="n"/>
      <c r="C4929" s="15" t="n"/>
      <c r="D4929" s="15" t="n"/>
      <c r="E4929" s="15">
        <f>D4926*Setup!$B$5</f>
        <v/>
      </c>
      <c r="F4929" s="15">
        <f>D4926-E4926</f>
        <v/>
      </c>
      <c r="G4929" s="15" t="n"/>
      <c r="H4929" s="15" t="n"/>
      <c r="I4929" s="15" t="n"/>
      <c r="J4929" s="15">
        <f>C4926+F4926+G4926-I4926</f>
        <v/>
      </c>
      <c r="K4929" s="15" t="n"/>
      <c r="L4929" s="15">
        <f>K4926*Setup!$B$6</f>
        <v/>
      </c>
      <c r="M4929" s="15">
        <f>J4926-L4926</f>
        <v/>
      </c>
      <c r="N4929" s="21" t="n"/>
    </row>
    <row r="4930">
      <c r="A4930" s="295" t="n"/>
      <c r="B4930" s="14" t="n"/>
      <c r="C4930" s="15" t="n"/>
      <c r="D4930" s="15" t="n"/>
      <c r="E4930" s="15">
        <f>D4927*Setup!$B$5</f>
        <v/>
      </c>
      <c r="F4930" s="15">
        <f>D4927-E4927</f>
        <v/>
      </c>
      <c r="G4930" s="15" t="n"/>
      <c r="H4930" s="15" t="n"/>
      <c r="I4930" s="15" t="n"/>
      <c r="J4930" s="15">
        <f>C4927+F4927+G4927-I4927</f>
        <v/>
      </c>
      <c r="K4930" s="15" t="n"/>
      <c r="L4930" s="15">
        <f>K4927*Setup!$B$6</f>
        <v/>
      </c>
      <c r="M4930" s="15">
        <f>J4927-L4927</f>
        <v/>
      </c>
      <c r="N4930" s="21" t="n"/>
    </row>
    <row r="4931">
      <c r="A4931" s="295" t="n"/>
      <c r="B4931" s="14" t="n"/>
      <c r="C4931" s="15" t="n"/>
      <c r="D4931" s="15" t="n"/>
      <c r="E4931" s="15">
        <f>D4928*Setup!$B$5</f>
        <v/>
      </c>
      <c r="F4931" s="15">
        <f>D4928-E4928</f>
        <v/>
      </c>
      <c r="G4931" s="15" t="n"/>
      <c r="H4931" s="15" t="n"/>
      <c r="I4931" s="15" t="n"/>
      <c r="J4931" s="15">
        <f>C4928+F4928+G4928-I4928</f>
        <v/>
      </c>
      <c r="K4931" s="15" t="n"/>
      <c r="L4931" s="15">
        <f>K4928*Setup!$B$6</f>
        <v/>
      </c>
      <c r="M4931" s="15">
        <f>J4928-L4928</f>
        <v/>
      </c>
      <c r="N4931" s="21" t="n"/>
    </row>
    <row r="4932">
      <c r="A4932" s="295" t="n"/>
      <c r="B4932" s="14" t="n"/>
      <c r="C4932" s="15" t="n"/>
      <c r="D4932" s="15" t="n"/>
      <c r="E4932" s="15">
        <f>D4929*Setup!$B$5</f>
        <v/>
      </c>
      <c r="F4932" s="15">
        <f>D4929-E4929</f>
        <v/>
      </c>
      <c r="G4932" s="15" t="n"/>
      <c r="H4932" s="15" t="n"/>
      <c r="I4932" s="15" t="n"/>
      <c r="J4932" s="15">
        <f>C4929+F4929+G4929-I4929</f>
        <v/>
      </c>
      <c r="K4932" s="15" t="n"/>
      <c r="L4932" s="15">
        <f>K4929*Setup!$B$6</f>
        <v/>
      </c>
      <c r="M4932" s="15">
        <f>J4929-L4929</f>
        <v/>
      </c>
      <c r="N4932" s="21" t="n"/>
    </row>
    <row r="4933">
      <c r="A4933" s="295" t="n"/>
      <c r="B4933" s="14" t="n"/>
      <c r="C4933" s="15" t="n"/>
      <c r="D4933" s="15" t="n"/>
      <c r="E4933" s="15">
        <f>D4930*Setup!$B$5</f>
        <v/>
      </c>
      <c r="F4933" s="15">
        <f>D4930-E4930</f>
        <v/>
      </c>
      <c r="G4933" s="15" t="n"/>
      <c r="H4933" s="15" t="n"/>
      <c r="I4933" s="15" t="n"/>
      <c r="J4933" s="15">
        <f>C4930+F4930+G4930-I4930</f>
        <v/>
      </c>
      <c r="K4933" s="15" t="n"/>
      <c r="L4933" s="15">
        <f>K4930*Setup!$B$6</f>
        <v/>
      </c>
      <c r="M4933" s="15">
        <f>J4930-L4930</f>
        <v/>
      </c>
      <c r="N4933" s="21" t="n"/>
    </row>
    <row r="4934">
      <c r="A4934" s="295" t="n"/>
      <c r="B4934" s="14" t="n"/>
      <c r="C4934" s="15" t="n"/>
      <c r="D4934" s="15" t="n"/>
      <c r="E4934" s="15">
        <f>D4931*Setup!$B$5</f>
        <v/>
      </c>
      <c r="F4934" s="15">
        <f>D4931-E4931</f>
        <v/>
      </c>
      <c r="G4934" s="15" t="n"/>
      <c r="H4934" s="15" t="n"/>
      <c r="I4934" s="15" t="n"/>
      <c r="J4934" s="15">
        <f>C4931+F4931+G4931-I4931</f>
        <v/>
      </c>
      <c r="K4934" s="15" t="n"/>
      <c r="L4934" s="15">
        <f>K4931*Setup!$B$6</f>
        <v/>
      </c>
      <c r="M4934" s="15">
        <f>J4931-L4931</f>
        <v/>
      </c>
      <c r="N4934" s="21" t="n"/>
    </row>
    <row r="4935">
      <c r="A4935" s="295" t="n"/>
      <c r="B4935" s="14" t="n"/>
      <c r="C4935" s="15" t="n"/>
      <c r="D4935" s="15" t="n"/>
      <c r="E4935" s="15">
        <f>D4932*Setup!$B$5</f>
        <v/>
      </c>
      <c r="F4935" s="15">
        <f>D4932-E4932</f>
        <v/>
      </c>
      <c r="G4935" s="15" t="n"/>
      <c r="H4935" s="15" t="n"/>
      <c r="I4935" s="15" t="n"/>
      <c r="J4935" s="15">
        <f>C4932+F4932+G4932-I4932</f>
        <v/>
      </c>
      <c r="K4935" s="15" t="n"/>
      <c r="L4935" s="15">
        <f>K4932*Setup!$B$6</f>
        <v/>
      </c>
      <c r="M4935" s="15">
        <f>J4932-L4932</f>
        <v/>
      </c>
      <c r="N4935" s="21" t="n"/>
    </row>
    <row r="4936">
      <c r="A4936" s="295" t="n"/>
      <c r="B4936" s="14" t="n"/>
      <c r="C4936" s="15" t="n"/>
      <c r="D4936" s="15" t="n"/>
      <c r="E4936" s="15">
        <f>D4933*Setup!$B$5</f>
        <v/>
      </c>
      <c r="F4936" s="15">
        <f>D4933-E4933</f>
        <v/>
      </c>
      <c r="G4936" s="15" t="n"/>
      <c r="H4936" s="15" t="n"/>
      <c r="I4936" s="15" t="n"/>
      <c r="J4936" s="15">
        <f>C4933+F4933+G4933-I4933</f>
        <v/>
      </c>
      <c r="K4936" s="15" t="n"/>
      <c r="L4936" s="15">
        <f>K4933*Setup!$B$6</f>
        <v/>
      </c>
      <c r="M4936" s="15">
        <f>J4933-L4933</f>
        <v/>
      </c>
      <c r="N4936" s="21" t="n"/>
    </row>
    <row r="4937">
      <c r="A4937" s="295" t="n"/>
      <c r="B4937" s="14" t="n"/>
      <c r="C4937" s="15" t="n"/>
      <c r="D4937" s="15" t="n"/>
      <c r="E4937" s="15">
        <f>D4934*Setup!$B$5</f>
        <v/>
      </c>
      <c r="F4937" s="15">
        <f>D4934-E4934</f>
        <v/>
      </c>
      <c r="G4937" s="15" t="n"/>
      <c r="H4937" s="15" t="n"/>
      <c r="I4937" s="15" t="n"/>
      <c r="J4937" s="15">
        <f>C4934+F4934+G4934-I4934</f>
        <v/>
      </c>
      <c r="K4937" s="15" t="n"/>
      <c r="L4937" s="15">
        <f>K4934*Setup!$B$6</f>
        <v/>
      </c>
      <c r="M4937" s="15">
        <f>J4934-L4934</f>
        <v/>
      </c>
      <c r="N4937" s="21" t="n"/>
    </row>
    <row r="4938">
      <c r="A4938" s="295" t="n"/>
      <c r="B4938" s="14" t="n"/>
      <c r="C4938" s="15" t="n"/>
      <c r="D4938" s="15" t="n"/>
      <c r="E4938" s="15">
        <f>D4935*Setup!$B$5</f>
        <v/>
      </c>
      <c r="F4938" s="15">
        <f>D4935-E4935</f>
        <v/>
      </c>
      <c r="G4938" s="15" t="n"/>
      <c r="H4938" s="15" t="n"/>
      <c r="I4938" s="15" t="n"/>
      <c r="J4938" s="15">
        <f>C4935+F4935+G4935-I4935</f>
        <v/>
      </c>
      <c r="K4938" s="15" t="n"/>
      <c r="L4938" s="15">
        <f>K4935*Setup!$B$6</f>
        <v/>
      </c>
      <c r="M4938" s="15">
        <f>J4935-L4935</f>
        <v/>
      </c>
      <c r="N4938" s="21" t="n"/>
    </row>
    <row r="4939">
      <c r="A4939" s="295" t="n"/>
      <c r="B4939" s="14" t="n"/>
      <c r="C4939" s="15" t="n"/>
      <c r="D4939" s="15" t="n"/>
      <c r="E4939" s="15">
        <f>D4936*Setup!$B$5</f>
        <v/>
      </c>
      <c r="F4939" s="15">
        <f>D4936-E4936</f>
        <v/>
      </c>
      <c r="G4939" s="15" t="n"/>
      <c r="H4939" s="15" t="n"/>
      <c r="I4939" s="15" t="n"/>
      <c r="J4939" s="15">
        <f>C4936+F4936+G4936-I4936</f>
        <v/>
      </c>
      <c r="K4939" s="15" t="n"/>
      <c r="L4939" s="15">
        <f>K4936*Setup!$B$6</f>
        <v/>
      </c>
      <c r="M4939" s="15">
        <f>J4936-L4936</f>
        <v/>
      </c>
      <c r="N4939" s="21" t="n"/>
    </row>
    <row r="4940">
      <c r="A4940" s="295" t="n"/>
      <c r="B4940" s="14" t="n"/>
      <c r="C4940" s="15" t="n"/>
      <c r="D4940" s="15" t="n"/>
      <c r="E4940" s="15">
        <f>D4937*Setup!$B$5</f>
        <v/>
      </c>
      <c r="F4940" s="15">
        <f>D4937-E4937</f>
        <v/>
      </c>
      <c r="G4940" s="15" t="n"/>
      <c r="H4940" s="15" t="n"/>
      <c r="I4940" s="15" t="n"/>
      <c r="J4940" s="15">
        <f>C4937+F4937+G4937-I4937</f>
        <v/>
      </c>
      <c r="K4940" s="15" t="n"/>
      <c r="L4940" s="15">
        <f>K4937*Setup!$B$6</f>
        <v/>
      </c>
      <c r="M4940" s="15">
        <f>J4937-L4937</f>
        <v/>
      </c>
      <c r="N4940" s="21" t="n"/>
    </row>
    <row r="4941">
      <c r="A4941" s="295" t="n"/>
      <c r="B4941" s="14" t="n"/>
      <c r="C4941" s="15" t="n"/>
      <c r="D4941" s="15" t="n"/>
      <c r="E4941" s="15">
        <f>D4938*Setup!$B$5</f>
        <v/>
      </c>
      <c r="F4941" s="15">
        <f>D4938-E4938</f>
        <v/>
      </c>
      <c r="G4941" s="15" t="n"/>
      <c r="H4941" s="15" t="n"/>
      <c r="I4941" s="15" t="n"/>
      <c r="J4941" s="15">
        <f>C4938+F4938+G4938-I4938</f>
        <v/>
      </c>
      <c r="K4941" s="15" t="n"/>
      <c r="L4941" s="15">
        <f>K4938*Setup!$B$6</f>
        <v/>
      </c>
      <c r="M4941" s="15">
        <f>J4938-L4938</f>
        <v/>
      </c>
      <c r="N4941" s="21" t="n"/>
    </row>
    <row r="4942">
      <c r="A4942" s="295" t="n"/>
      <c r="B4942" s="14" t="n"/>
      <c r="C4942" s="15" t="n"/>
      <c r="D4942" s="15" t="n"/>
      <c r="E4942" s="15">
        <f>D4939*Setup!$B$5</f>
        <v/>
      </c>
      <c r="F4942" s="15">
        <f>D4939-E4939</f>
        <v/>
      </c>
      <c r="G4942" s="15" t="n"/>
      <c r="H4942" s="15" t="n"/>
      <c r="I4942" s="15" t="n"/>
      <c r="J4942" s="15">
        <f>C4939+F4939+G4939-I4939</f>
        <v/>
      </c>
      <c r="K4942" s="15" t="n"/>
      <c r="L4942" s="15">
        <f>K4939*Setup!$B$6</f>
        <v/>
      </c>
      <c r="M4942" s="15">
        <f>J4939-L4939</f>
        <v/>
      </c>
      <c r="N4942" s="21" t="n"/>
    </row>
    <row r="4943">
      <c r="A4943" s="295" t="n"/>
      <c r="B4943" s="14" t="n"/>
      <c r="C4943" s="15" t="n"/>
      <c r="D4943" s="15" t="n"/>
      <c r="E4943" s="15">
        <f>D4940*Setup!$B$5</f>
        <v/>
      </c>
      <c r="F4943" s="15">
        <f>D4940-E4940</f>
        <v/>
      </c>
      <c r="G4943" s="15" t="n"/>
      <c r="H4943" s="15" t="n"/>
      <c r="I4943" s="15" t="n"/>
      <c r="J4943" s="15">
        <f>C4940+F4940+G4940-I4940</f>
        <v/>
      </c>
      <c r="K4943" s="15" t="n"/>
      <c r="L4943" s="15">
        <f>K4940*Setup!$B$6</f>
        <v/>
      </c>
      <c r="M4943" s="15">
        <f>J4940-L4940</f>
        <v/>
      </c>
      <c r="N4943" s="21" t="n"/>
    </row>
    <row r="4944">
      <c r="A4944" s="295" t="n"/>
      <c r="B4944" s="14" t="n"/>
      <c r="C4944" s="15" t="n"/>
      <c r="D4944" s="15" t="n"/>
      <c r="E4944" s="15">
        <f>D4941*Setup!$B$5</f>
        <v/>
      </c>
      <c r="F4944" s="15">
        <f>D4941-E4941</f>
        <v/>
      </c>
      <c r="G4944" s="15" t="n"/>
      <c r="H4944" s="15" t="n"/>
      <c r="I4944" s="15" t="n"/>
      <c r="J4944" s="15">
        <f>C4941+F4941+G4941-I4941</f>
        <v/>
      </c>
      <c r="K4944" s="15" t="n"/>
      <c r="L4944" s="15">
        <f>K4941*Setup!$B$6</f>
        <v/>
      </c>
      <c r="M4944" s="15">
        <f>J4941-L4941</f>
        <v/>
      </c>
      <c r="N4944" s="21" t="n"/>
    </row>
    <row r="4945">
      <c r="A4945" s="295" t="n"/>
      <c r="B4945" s="14" t="n"/>
      <c r="C4945" s="15" t="n"/>
      <c r="D4945" s="15" t="n"/>
      <c r="E4945" s="15">
        <f>D4942*Setup!$B$5</f>
        <v/>
      </c>
      <c r="F4945" s="15">
        <f>D4942-E4942</f>
        <v/>
      </c>
      <c r="G4945" s="15" t="n"/>
      <c r="H4945" s="15" t="n"/>
      <c r="I4945" s="15" t="n"/>
      <c r="J4945" s="15">
        <f>C4942+F4942+G4942-I4942</f>
        <v/>
      </c>
      <c r="K4945" s="15" t="n"/>
      <c r="L4945" s="15">
        <f>K4942*Setup!$B$6</f>
        <v/>
      </c>
      <c r="M4945" s="15">
        <f>J4942-L4942</f>
        <v/>
      </c>
      <c r="N4945" s="21" t="n"/>
    </row>
    <row r="4946">
      <c r="A4946" s="295" t="n"/>
      <c r="B4946" s="14" t="n"/>
      <c r="C4946" s="15" t="n"/>
      <c r="D4946" s="15" t="n"/>
      <c r="E4946" s="15">
        <f>D4943*Setup!$B$5</f>
        <v/>
      </c>
      <c r="F4946" s="15">
        <f>D4943-E4943</f>
        <v/>
      </c>
      <c r="G4946" s="15" t="n"/>
      <c r="H4946" s="15" t="n"/>
      <c r="I4946" s="15" t="n"/>
      <c r="J4946" s="15">
        <f>C4943+F4943+G4943-I4943</f>
        <v/>
      </c>
      <c r="K4946" s="15" t="n"/>
      <c r="L4946" s="15">
        <f>K4943*Setup!$B$6</f>
        <v/>
      </c>
      <c r="M4946" s="15">
        <f>J4943-L4943</f>
        <v/>
      </c>
      <c r="N4946" s="21" t="n"/>
    </row>
    <row r="4947">
      <c r="A4947" s="295" t="n"/>
      <c r="B4947" s="14" t="n"/>
      <c r="C4947" s="15" t="n"/>
      <c r="D4947" s="15" t="n"/>
      <c r="E4947" s="15">
        <f>D4944*Setup!$B$5</f>
        <v/>
      </c>
      <c r="F4947" s="15">
        <f>D4944-E4944</f>
        <v/>
      </c>
      <c r="G4947" s="15" t="n"/>
      <c r="H4947" s="15" t="n"/>
      <c r="I4947" s="15" t="n"/>
      <c r="J4947" s="15">
        <f>C4944+F4944+G4944-I4944</f>
        <v/>
      </c>
      <c r="K4947" s="15" t="n"/>
      <c r="L4947" s="15">
        <f>K4944*Setup!$B$6</f>
        <v/>
      </c>
      <c r="M4947" s="15">
        <f>J4944-L4944</f>
        <v/>
      </c>
      <c r="N4947" s="21" t="n"/>
    </row>
    <row r="4948">
      <c r="A4948" s="295" t="n"/>
      <c r="B4948" s="14" t="n"/>
      <c r="C4948" s="15" t="n"/>
      <c r="D4948" s="15" t="n"/>
      <c r="E4948" s="15">
        <f>D4945*Setup!$B$5</f>
        <v/>
      </c>
      <c r="F4948" s="15">
        <f>D4945-E4945</f>
        <v/>
      </c>
      <c r="G4948" s="15" t="n"/>
      <c r="H4948" s="15" t="n"/>
      <c r="I4948" s="15" t="n"/>
      <c r="J4948" s="15">
        <f>C4945+F4945+G4945-I4945</f>
        <v/>
      </c>
      <c r="K4948" s="15" t="n"/>
      <c r="L4948" s="15">
        <f>K4945*Setup!$B$6</f>
        <v/>
      </c>
      <c r="M4948" s="15">
        <f>J4945-L4945</f>
        <v/>
      </c>
      <c r="N4948" s="21" t="n"/>
    </row>
    <row r="4949">
      <c r="A4949" s="295" t="n"/>
      <c r="B4949" s="14" t="n"/>
      <c r="C4949" s="15" t="n"/>
      <c r="D4949" s="15" t="n"/>
      <c r="E4949" s="15">
        <f>D4946*Setup!$B$5</f>
        <v/>
      </c>
      <c r="F4949" s="15">
        <f>D4946-E4946</f>
        <v/>
      </c>
      <c r="G4949" s="15" t="n"/>
      <c r="H4949" s="15" t="n"/>
      <c r="I4949" s="15" t="n"/>
      <c r="J4949" s="15">
        <f>C4946+F4946+G4946-I4946</f>
        <v/>
      </c>
      <c r="K4949" s="15" t="n"/>
      <c r="L4949" s="15">
        <f>K4946*Setup!$B$6</f>
        <v/>
      </c>
      <c r="M4949" s="15">
        <f>J4946-L4946</f>
        <v/>
      </c>
      <c r="N4949" s="21" t="n"/>
    </row>
    <row r="4950">
      <c r="A4950" s="295" t="n"/>
      <c r="B4950" s="14" t="n"/>
      <c r="C4950" s="15" t="n"/>
      <c r="D4950" s="15" t="n"/>
      <c r="E4950" s="15">
        <f>D4947*Setup!$B$5</f>
        <v/>
      </c>
      <c r="F4950" s="15">
        <f>D4947-E4947</f>
        <v/>
      </c>
      <c r="G4950" s="15" t="n"/>
      <c r="H4950" s="15" t="n"/>
      <c r="I4950" s="15" t="n"/>
      <c r="J4950" s="15">
        <f>C4947+F4947+G4947-I4947</f>
        <v/>
      </c>
      <c r="K4950" s="15" t="n"/>
      <c r="L4950" s="15">
        <f>K4947*Setup!$B$6</f>
        <v/>
      </c>
      <c r="M4950" s="15">
        <f>J4947-L4947</f>
        <v/>
      </c>
      <c r="N4950" s="21" t="n"/>
    </row>
    <row r="4951">
      <c r="A4951" s="295" t="n"/>
      <c r="B4951" s="14" t="n"/>
      <c r="C4951" s="15" t="n"/>
      <c r="D4951" s="15" t="n"/>
      <c r="E4951" s="15">
        <f>D4948*Setup!$B$5</f>
        <v/>
      </c>
      <c r="F4951" s="15">
        <f>D4948-E4948</f>
        <v/>
      </c>
      <c r="G4951" s="15" t="n"/>
      <c r="H4951" s="15" t="n"/>
      <c r="I4951" s="15" t="n"/>
      <c r="J4951" s="15">
        <f>C4948+F4948+G4948-I4948</f>
        <v/>
      </c>
      <c r="K4951" s="15" t="n"/>
      <c r="L4951" s="15">
        <f>K4948*Setup!$B$6</f>
        <v/>
      </c>
      <c r="M4951" s="15">
        <f>J4948-L4948</f>
        <v/>
      </c>
      <c r="N4951" s="21" t="n"/>
    </row>
    <row r="4952">
      <c r="A4952" s="295" t="n"/>
      <c r="B4952" s="14" t="n"/>
      <c r="C4952" s="15" t="n"/>
      <c r="D4952" s="15" t="n"/>
      <c r="E4952" s="15">
        <f>D4949*Setup!$B$5</f>
        <v/>
      </c>
      <c r="F4952" s="15">
        <f>D4949-E4949</f>
        <v/>
      </c>
      <c r="G4952" s="15" t="n"/>
      <c r="H4952" s="15" t="n"/>
      <c r="I4952" s="15" t="n"/>
      <c r="J4952" s="15">
        <f>C4949+F4949+G4949-I4949</f>
        <v/>
      </c>
      <c r="K4952" s="15" t="n"/>
      <c r="L4952" s="15">
        <f>K4949*Setup!$B$6</f>
        <v/>
      </c>
      <c r="M4952" s="15">
        <f>J4949-L4949</f>
        <v/>
      </c>
      <c r="N4952" s="21" t="n"/>
    </row>
    <row r="4953">
      <c r="A4953" s="295" t="n"/>
      <c r="B4953" s="14" t="n"/>
      <c r="C4953" s="15" t="n"/>
      <c r="D4953" s="15" t="n"/>
      <c r="E4953" s="15">
        <f>D4950*Setup!$B$5</f>
        <v/>
      </c>
      <c r="F4953" s="15">
        <f>D4950-E4950</f>
        <v/>
      </c>
      <c r="G4953" s="15" t="n"/>
      <c r="H4953" s="15" t="n"/>
      <c r="I4953" s="15" t="n"/>
      <c r="J4953" s="15">
        <f>C4950+F4950+G4950-I4950</f>
        <v/>
      </c>
      <c r="K4953" s="15" t="n"/>
      <c r="L4953" s="15">
        <f>K4950*Setup!$B$6</f>
        <v/>
      </c>
      <c r="M4953" s="15">
        <f>J4950-L4950</f>
        <v/>
      </c>
      <c r="N4953" s="21" t="n"/>
    </row>
    <row r="4954">
      <c r="A4954" s="295" t="n"/>
      <c r="B4954" s="14" t="n"/>
      <c r="C4954" s="15" t="n"/>
      <c r="D4954" s="15" t="n"/>
      <c r="E4954" s="15">
        <f>D4951*Setup!$B$5</f>
        <v/>
      </c>
      <c r="F4954" s="15">
        <f>D4951-E4951</f>
        <v/>
      </c>
      <c r="G4954" s="15" t="n"/>
      <c r="H4954" s="15" t="n"/>
      <c r="I4954" s="15" t="n"/>
      <c r="J4954" s="15">
        <f>C4951+F4951+G4951-I4951</f>
        <v/>
      </c>
      <c r="K4954" s="15" t="n"/>
      <c r="L4954" s="15">
        <f>K4951*Setup!$B$6</f>
        <v/>
      </c>
      <c r="M4954" s="15">
        <f>J4951-L4951</f>
        <v/>
      </c>
      <c r="N4954" s="21" t="n"/>
    </row>
    <row r="4955">
      <c r="A4955" s="295" t="n"/>
      <c r="B4955" s="14" t="n"/>
      <c r="C4955" s="15" t="n"/>
      <c r="D4955" s="15" t="n"/>
      <c r="E4955" s="15">
        <f>D4952*Setup!$B$5</f>
        <v/>
      </c>
      <c r="F4955" s="15">
        <f>D4952-E4952</f>
        <v/>
      </c>
      <c r="G4955" s="15" t="n"/>
      <c r="H4955" s="15" t="n"/>
      <c r="I4955" s="15" t="n"/>
      <c r="J4955" s="15">
        <f>C4952+F4952+G4952-I4952</f>
        <v/>
      </c>
      <c r="K4955" s="15" t="n"/>
      <c r="L4955" s="15">
        <f>K4952*Setup!$B$6</f>
        <v/>
      </c>
      <c r="M4955" s="15">
        <f>J4952-L4952</f>
        <v/>
      </c>
      <c r="N4955" s="21" t="n"/>
    </row>
    <row r="4956">
      <c r="A4956" s="295" t="n"/>
      <c r="B4956" s="14" t="n"/>
      <c r="C4956" s="15" t="n"/>
      <c r="D4956" s="15" t="n"/>
      <c r="E4956" s="15">
        <f>D4953*Setup!$B$5</f>
        <v/>
      </c>
      <c r="F4956" s="15">
        <f>D4953-E4953</f>
        <v/>
      </c>
      <c r="G4956" s="15" t="n"/>
      <c r="H4956" s="15" t="n"/>
      <c r="I4956" s="15" t="n"/>
      <c r="J4956" s="15">
        <f>C4953+F4953+G4953-I4953</f>
        <v/>
      </c>
      <c r="K4956" s="15" t="n"/>
      <c r="L4956" s="15">
        <f>K4953*Setup!$B$6</f>
        <v/>
      </c>
      <c r="M4956" s="15">
        <f>J4953-L4953</f>
        <v/>
      </c>
      <c r="N4956" s="21" t="n"/>
    </row>
    <row r="4957">
      <c r="A4957" s="295" t="n"/>
      <c r="B4957" s="14" t="n"/>
      <c r="C4957" s="15" t="n"/>
      <c r="D4957" s="15" t="n"/>
      <c r="E4957" s="15">
        <f>D4954*Setup!$B$5</f>
        <v/>
      </c>
      <c r="F4957" s="15">
        <f>D4954-E4954</f>
        <v/>
      </c>
      <c r="G4957" s="15" t="n"/>
      <c r="H4957" s="15" t="n"/>
      <c r="I4957" s="15" t="n"/>
      <c r="J4957" s="15">
        <f>C4954+F4954+G4954-I4954</f>
        <v/>
      </c>
      <c r="K4957" s="15" t="n"/>
      <c r="L4957" s="15">
        <f>K4954*Setup!$B$6</f>
        <v/>
      </c>
      <c r="M4957" s="15">
        <f>J4954-L4954</f>
        <v/>
      </c>
      <c r="N4957" s="21" t="n"/>
    </row>
    <row r="4958">
      <c r="A4958" s="295" t="n"/>
      <c r="B4958" s="14" t="n"/>
      <c r="C4958" s="15" t="n"/>
      <c r="D4958" s="15" t="n"/>
      <c r="E4958" s="15">
        <f>D4955*Setup!$B$5</f>
        <v/>
      </c>
      <c r="F4958" s="15">
        <f>D4955-E4955</f>
        <v/>
      </c>
      <c r="G4958" s="15" t="n"/>
      <c r="H4958" s="15" t="n"/>
      <c r="I4958" s="15" t="n"/>
      <c r="J4958" s="15">
        <f>C4955+F4955+G4955-I4955</f>
        <v/>
      </c>
      <c r="K4958" s="15" t="n"/>
      <c r="L4958" s="15">
        <f>K4955*Setup!$B$6</f>
        <v/>
      </c>
      <c r="M4958" s="15">
        <f>J4955-L4955</f>
        <v/>
      </c>
      <c r="N4958" s="21" t="n"/>
    </row>
    <row r="4959">
      <c r="A4959" s="295" t="n"/>
      <c r="B4959" s="14" t="n"/>
      <c r="C4959" s="15" t="n"/>
      <c r="D4959" s="15" t="n"/>
      <c r="E4959" s="15">
        <f>D4956*Setup!$B$5</f>
        <v/>
      </c>
      <c r="F4959" s="15">
        <f>D4956-E4956</f>
        <v/>
      </c>
      <c r="G4959" s="15" t="n"/>
      <c r="H4959" s="15" t="n"/>
      <c r="I4959" s="15" t="n"/>
      <c r="J4959" s="15">
        <f>C4956+F4956+G4956-I4956</f>
        <v/>
      </c>
      <c r="K4959" s="15" t="n"/>
      <c r="L4959" s="15">
        <f>K4956*Setup!$B$6</f>
        <v/>
      </c>
      <c r="M4959" s="15">
        <f>J4956-L4956</f>
        <v/>
      </c>
      <c r="N4959" s="21" t="n"/>
    </row>
    <row r="4960">
      <c r="A4960" s="295" t="n"/>
      <c r="B4960" s="14" t="n"/>
      <c r="C4960" s="15" t="n"/>
      <c r="D4960" s="15" t="n"/>
      <c r="E4960" s="15">
        <f>D4957*Setup!$B$5</f>
        <v/>
      </c>
      <c r="F4960" s="15">
        <f>D4957-E4957</f>
        <v/>
      </c>
      <c r="G4960" s="15" t="n"/>
      <c r="H4960" s="15" t="n"/>
      <c r="I4960" s="15" t="n"/>
      <c r="J4960" s="15">
        <f>C4957+F4957+G4957-I4957</f>
        <v/>
      </c>
      <c r="K4960" s="15" t="n"/>
      <c r="L4960" s="15">
        <f>K4957*Setup!$B$6</f>
        <v/>
      </c>
      <c r="M4960" s="15">
        <f>J4957-L4957</f>
        <v/>
      </c>
      <c r="N4960" s="21" t="n"/>
    </row>
    <row r="4961">
      <c r="A4961" s="295" t="n"/>
      <c r="B4961" s="14" t="n"/>
      <c r="C4961" s="15" t="n"/>
      <c r="D4961" s="15" t="n"/>
      <c r="E4961" s="15">
        <f>D4958*Setup!$B$5</f>
        <v/>
      </c>
      <c r="F4961" s="15">
        <f>D4958-E4958</f>
        <v/>
      </c>
      <c r="G4961" s="15" t="n"/>
      <c r="H4961" s="15" t="n"/>
      <c r="I4961" s="15" t="n"/>
      <c r="J4961" s="15">
        <f>C4958+F4958+G4958-I4958</f>
        <v/>
      </c>
      <c r="K4961" s="15" t="n"/>
      <c r="L4961" s="15">
        <f>K4958*Setup!$B$6</f>
        <v/>
      </c>
      <c r="M4961" s="15">
        <f>J4958-L4958</f>
        <v/>
      </c>
      <c r="N4961" s="21" t="n"/>
    </row>
    <row r="4962">
      <c r="A4962" s="295" t="n"/>
      <c r="B4962" s="14" t="n"/>
      <c r="C4962" s="15" t="n"/>
      <c r="D4962" s="15" t="n"/>
      <c r="E4962" s="15">
        <f>D4959*Setup!$B$5</f>
        <v/>
      </c>
      <c r="F4962" s="15">
        <f>D4959-E4959</f>
        <v/>
      </c>
      <c r="G4962" s="15" t="n"/>
      <c r="H4962" s="15" t="n"/>
      <c r="I4962" s="15" t="n"/>
      <c r="J4962" s="15">
        <f>C4959+F4959+G4959-I4959</f>
        <v/>
      </c>
      <c r="K4962" s="15" t="n"/>
      <c r="L4962" s="15">
        <f>K4959*Setup!$B$6</f>
        <v/>
      </c>
      <c r="M4962" s="15">
        <f>J4959-L4959</f>
        <v/>
      </c>
      <c r="N4962" s="21" t="n"/>
    </row>
    <row r="4963">
      <c r="A4963" s="295" t="n"/>
      <c r="B4963" s="14" t="n"/>
      <c r="C4963" s="15" t="n"/>
      <c r="D4963" s="15" t="n"/>
      <c r="E4963" s="15">
        <f>D4960*Setup!$B$5</f>
        <v/>
      </c>
      <c r="F4963" s="15">
        <f>D4960-E4960</f>
        <v/>
      </c>
      <c r="G4963" s="15" t="n"/>
      <c r="H4963" s="15" t="n"/>
      <c r="I4963" s="15" t="n"/>
      <c r="J4963" s="15">
        <f>C4960+F4960+G4960-I4960</f>
        <v/>
      </c>
      <c r="K4963" s="15" t="n"/>
      <c r="L4963" s="15">
        <f>K4960*Setup!$B$6</f>
        <v/>
      </c>
      <c r="M4963" s="15">
        <f>J4960-L4960</f>
        <v/>
      </c>
      <c r="N4963" s="21" t="n"/>
    </row>
    <row r="4964">
      <c r="A4964" s="295" t="n"/>
      <c r="B4964" s="14" t="n"/>
      <c r="C4964" s="15" t="n"/>
      <c r="D4964" s="15" t="n"/>
      <c r="E4964" s="15">
        <f>D4961*Setup!$B$5</f>
        <v/>
      </c>
      <c r="F4964" s="15">
        <f>D4961-E4961</f>
        <v/>
      </c>
      <c r="G4964" s="15" t="n"/>
      <c r="H4964" s="15" t="n"/>
      <c r="I4964" s="15" t="n"/>
      <c r="J4964" s="15">
        <f>C4961+F4961+G4961-I4961</f>
        <v/>
      </c>
      <c r="K4964" s="15" t="n"/>
      <c r="L4964" s="15">
        <f>K4961*Setup!$B$6</f>
        <v/>
      </c>
      <c r="M4964" s="15">
        <f>J4961-L4961</f>
        <v/>
      </c>
      <c r="N4964" s="21" t="n"/>
    </row>
    <row r="4965">
      <c r="A4965" s="295" t="n"/>
      <c r="B4965" s="14" t="n"/>
      <c r="C4965" s="15" t="n"/>
      <c r="D4965" s="15" t="n"/>
      <c r="E4965" s="15">
        <f>D4962*Setup!$B$5</f>
        <v/>
      </c>
      <c r="F4965" s="15">
        <f>D4962-E4962</f>
        <v/>
      </c>
      <c r="G4965" s="15" t="n"/>
      <c r="H4965" s="15" t="n"/>
      <c r="I4965" s="15" t="n"/>
      <c r="J4965" s="15">
        <f>C4962+F4962+G4962-I4962</f>
        <v/>
      </c>
      <c r="K4965" s="15" t="n"/>
      <c r="L4965" s="15">
        <f>K4962*Setup!$B$6</f>
        <v/>
      </c>
      <c r="M4965" s="15">
        <f>J4962-L4962</f>
        <v/>
      </c>
      <c r="N4965" s="21" t="n"/>
    </row>
    <row r="4966">
      <c r="A4966" s="295" t="n"/>
      <c r="B4966" s="14" t="n"/>
      <c r="C4966" s="15" t="n"/>
      <c r="D4966" s="15" t="n"/>
      <c r="E4966" s="15">
        <f>D4963*Setup!$B$5</f>
        <v/>
      </c>
      <c r="F4966" s="15">
        <f>D4963-E4963</f>
        <v/>
      </c>
      <c r="G4966" s="15" t="n"/>
      <c r="H4966" s="15" t="n"/>
      <c r="I4966" s="15" t="n"/>
      <c r="J4966" s="15">
        <f>C4963+F4963+G4963-I4963</f>
        <v/>
      </c>
      <c r="K4966" s="15" t="n"/>
      <c r="L4966" s="15">
        <f>K4963*Setup!$B$6</f>
        <v/>
      </c>
      <c r="M4966" s="15">
        <f>J4963-L4963</f>
        <v/>
      </c>
      <c r="N4966" s="21" t="n"/>
    </row>
    <row r="4967">
      <c r="A4967" s="295" t="n"/>
      <c r="B4967" s="14" t="n"/>
      <c r="C4967" s="15" t="n"/>
      <c r="D4967" s="15" t="n"/>
      <c r="E4967" s="15">
        <f>D4964*Setup!$B$5</f>
        <v/>
      </c>
      <c r="F4967" s="15">
        <f>D4964-E4964</f>
        <v/>
      </c>
      <c r="G4967" s="15" t="n"/>
      <c r="H4967" s="15" t="n"/>
      <c r="I4967" s="15" t="n"/>
      <c r="J4967" s="15">
        <f>C4964+F4964+G4964-I4964</f>
        <v/>
      </c>
      <c r="K4967" s="15" t="n"/>
      <c r="L4967" s="15">
        <f>K4964*Setup!$B$6</f>
        <v/>
      </c>
      <c r="M4967" s="15">
        <f>J4964-L4964</f>
        <v/>
      </c>
      <c r="N4967" s="21" t="n"/>
    </row>
    <row r="4968">
      <c r="A4968" s="295" t="n"/>
      <c r="B4968" s="14" t="n"/>
      <c r="C4968" s="15" t="n"/>
      <c r="D4968" s="15" t="n"/>
      <c r="E4968" s="15">
        <f>D4965*Setup!$B$5</f>
        <v/>
      </c>
      <c r="F4968" s="15">
        <f>D4965-E4965</f>
        <v/>
      </c>
      <c r="G4968" s="15" t="n"/>
      <c r="H4968" s="15" t="n"/>
      <c r="I4968" s="15" t="n"/>
      <c r="J4968" s="15">
        <f>C4965+F4965+G4965-I4965</f>
        <v/>
      </c>
      <c r="K4968" s="15" t="n"/>
      <c r="L4968" s="15">
        <f>K4965*Setup!$B$6</f>
        <v/>
      </c>
      <c r="M4968" s="15">
        <f>J4965-L4965</f>
        <v/>
      </c>
      <c r="N4968" s="21" t="n"/>
    </row>
    <row r="4969">
      <c r="A4969" s="295" t="n"/>
      <c r="B4969" s="14" t="n"/>
      <c r="C4969" s="15" t="n"/>
      <c r="D4969" s="15" t="n"/>
      <c r="E4969" s="15">
        <f>D4966*Setup!$B$5</f>
        <v/>
      </c>
      <c r="F4969" s="15">
        <f>D4966-E4966</f>
        <v/>
      </c>
      <c r="G4969" s="15" t="n"/>
      <c r="H4969" s="15" t="n"/>
      <c r="I4969" s="15" t="n"/>
      <c r="J4969" s="15">
        <f>C4966+F4966+G4966-I4966</f>
        <v/>
      </c>
      <c r="K4969" s="15" t="n"/>
      <c r="L4969" s="15">
        <f>K4966*Setup!$B$6</f>
        <v/>
      </c>
      <c r="M4969" s="15">
        <f>J4966-L4966</f>
        <v/>
      </c>
      <c r="N4969" s="21" t="n"/>
    </row>
    <row r="4970">
      <c r="A4970" s="295" t="n"/>
      <c r="B4970" s="14" t="n"/>
      <c r="C4970" s="15" t="n"/>
      <c r="D4970" s="15" t="n"/>
      <c r="E4970" s="15">
        <f>D4967*Setup!$B$5</f>
        <v/>
      </c>
      <c r="F4970" s="15">
        <f>D4967-E4967</f>
        <v/>
      </c>
      <c r="G4970" s="15" t="n"/>
      <c r="H4970" s="15" t="n"/>
      <c r="I4970" s="15" t="n"/>
      <c r="J4970" s="15">
        <f>C4967+F4967+G4967-I4967</f>
        <v/>
      </c>
      <c r="K4970" s="15" t="n"/>
      <c r="L4970" s="15">
        <f>K4967*Setup!$B$6</f>
        <v/>
      </c>
      <c r="M4970" s="15">
        <f>J4967-L4967</f>
        <v/>
      </c>
      <c r="N4970" s="21" t="n"/>
    </row>
    <row r="4971">
      <c r="A4971" s="295" t="n"/>
      <c r="B4971" s="14" t="n"/>
      <c r="C4971" s="15" t="n"/>
      <c r="D4971" s="15" t="n"/>
      <c r="E4971" s="15">
        <f>D4968*Setup!$B$5</f>
        <v/>
      </c>
      <c r="F4971" s="15">
        <f>D4968-E4968</f>
        <v/>
      </c>
      <c r="G4971" s="15" t="n"/>
      <c r="H4971" s="15" t="n"/>
      <c r="I4971" s="15" t="n"/>
      <c r="J4971" s="15">
        <f>C4968+F4968+G4968-I4968</f>
        <v/>
      </c>
      <c r="K4971" s="15" t="n"/>
      <c r="L4971" s="15">
        <f>K4968*Setup!$B$6</f>
        <v/>
      </c>
      <c r="M4971" s="15">
        <f>J4968-L4968</f>
        <v/>
      </c>
      <c r="N4971" s="21" t="n"/>
    </row>
    <row r="4972">
      <c r="A4972" s="295" t="n"/>
      <c r="B4972" s="14" t="n"/>
      <c r="C4972" s="15" t="n"/>
      <c r="D4972" s="15" t="n"/>
      <c r="E4972" s="15">
        <f>D4969*Setup!$B$5</f>
        <v/>
      </c>
      <c r="F4972" s="15">
        <f>D4969-E4969</f>
        <v/>
      </c>
      <c r="G4972" s="15" t="n"/>
      <c r="H4972" s="15" t="n"/>
      <c r="I4972" s="15" t="n"/>
      <c r="J4972" s="15">
        <f>C4969+F4969+G4969-I4969</f>
        <v/>
      </c>
      <c r="K4972" s="15" t="n"/>
      <c r="L4972" s="15">
        <f>K4969*Setup!$B$6</f>
        <v/>
      </c>
      <c r="M4972" s="15">
        <f>J4969-L4969</f>
        <v/>
      </c>
      <c r="N4972" s="21" t="n"/>
    </row>
    <row r="4973">
      <c r="A4973" s="295" t="n"/>
      <c r="B4973" s="14" t="n"/>
      <c r="C4973" s="15" t="n"/>
      <c r="D4973" s="15" t="n"/>
      <c r="E4973" s="15">
        <f>D4970*Setup!$B$5</f>
        <v/>
      </c>
      <c r="F4973" s="15">
        <f>D4970-E4970</f>
        <v/>
      </c>
      <c r="G4973" s="15" t="n"/>
      <c r="H4973" s="15" t="n"/>
      <c r="I4973" s="15" t="n"/>
      <c r="J4973" s="15">
        <f>C4970+F4970+G4970-I4970</f>
        <v/>
      </c>
      <c r="K4973" s="15" t="n"/>
      <c r="L4973" s="15">
        <f>K4970*Setup!$B$6</f>
        <v/>
      </c>
      <c r="M4973" s="15">
        <f>J4970-L4970</f>
        <v/>
      </c>
      <c r="N4973" s="21" t="n"/>
    </row>
    <row r="4974">
      <c r="A4974" s="295" t="n"/>
      <c r="B4974" s="14" t="n"/>
      <c r="C4974" s="15" t="n"/>
      <c r="D4974" s="15" t="n"/>
      <c r="E4974" s="15">
        <f>D4971*Setup!$B$5</f>
        <v/>
      </c>
      <c r="F4974" s="15">
        <f>D4971-E4971</f>
        <v/>
      </c>
      <c r="G4974" s="15" t="n"/>
      <c r="H4974" s="15" t="n"/>
      <c r="I4974" s="15" t="n"/>
      <c r="J4974" s="15">
        <f>C4971+F4971+G4971-I4971</f>
        <v/>
      </c>
      <c r="K4974" s="15" t="n"/>
      <c r="L4974" s="15">
        <f>K4971*Setup!$B$6</f>
        <v/>
      </c>
      <c r="M4974" s="15">
        <f>J4971-L4971</f>
        <v/>
      </c>
      <c r="N4974" s="21" t="n"/>
    </row>
    <row r="4975">
      <c r="A4975" s="295" t="n"/>
      <c r="B4975" s="14" t="n"/>
      <c r="C4975" s="15" t="n"/>
      <c r="D4975" s="15" t="n"/>
      <c r="E4975" s="15">
        <f>D4972*Setup!$B$5</f>
        <v/>
      </c>
      <c r="F4975" s="15">
        <f>D4972-E4972</f>
        <v/>
      </c>
      <c r="G4975" s="15" t="n"/>
      <c r="H4975" s="15" t="n"/>
      <c r="I4975" s="15" t="n"/>
      <c r="J4975" s="15">
        <f>C4972+F4972+G4972-I4972</f>
        <v/>
      </c>
      <c r="K4975" s="15" t="n"/>
      <c r="L4975" s="15">
        <f>K4972*Setup!$B$6</f>
        <v/>
      </c>
      <c r="M4975" s="15">
        <f>J4972-L4972</f>
        <v/>
      </c>
      <c r="N4975" s="21" t="n"/>
    </row>
    <row r="4976">
      <c r="A4976" s="295" t="n"/>
      <c r="B4976" s="14" t="n"/>
      <c r="C4976" s="15" t="n"/>
      <c r="D4976" s="15" t="n"/>
      <c r="E4976" s="15">
        <f>D4973*Setup!$B$5</f>
        <v/>
      </c>
      <c r="F4976" s="15">
        <f>D4973-E4973</f>
        <v/>
      </c>
      <c r="G4976" s="15" t="n"/>
      <c r="H4976" s="15" t="n"/>
      <c r="I4976" s="15" t="n"/>
      <c r="J4976" s="15">
        <f>C4973+F4973+G4973-I4973</f>
        <v/>
      </c>
      <c r="K4976" s="15" t="n"/>
      <c r="L4976" s="15">
        <f>K4973*Setup!$B$6</f>
        <v/>
      </c>
      <c r="M4976" s="15">
        <f>J4973-L4973</f>
        <v/>
      </c>
      <c r="N4976" s="21" t="n"/>
    </row>
    <row r="4977">
      <c r="A4977" s="295" t="n"/>
      <c r="B4977" s="14" t="n"/>
      <c r="C4977" s="15" t="n"/>
      <c r="D4977" s="15" t="n"/>
      <c r="E4977" s="15">
        <f>D4974*Setup!$B$5</f>
        <v/>
      </c>
      <c r="F4977" s="15">
        <f>D4974-E4974</f>
        <v/>
      </c>
      <c r="G4977" s="15" t="n"/>
      <c r="H4977" s="15" t="n"/>
      <c r="I4977" s="15" t="n"/>
      <c r="J4977" s="15">
        <f>C4974+F4974+G4974-I4974</f>
        <v/>
      </c>
      <c r="K4977" s="15" t="n"/>
      <c r="L4977" s="15">
        <f>K4974*Setup!$B$6</f>
        <v/>
      </c>
      <c r="M4977" s="15">
        <f>J4974-L4974</f>
        <v/>
      </c>
      <c r="N4977" s="21" t="n"/>
    </row>
    <row r="4978">
      <c r="A4978" s="295" t="n"/>
      <c r="B4978" s="14" t="n"/>
      <c r="C4978" s="15" t="n"/>
      <c r="D4978" s="15" t="n"/>
      <c r="E4978" s="15">
        <f>D4975*Setup!$B$5</f>
        <v/>
      </c>
      <c r="F4978" s="15">
        <f>D4975-E4975</f>
        <v/>
      </c>
      <c r="G4978" s="15" t="n"/>
      <c r="H4978" s="15" t="n"/>
      <c r="I4978" s="15" t="n"/>
      <c r="J4978" s="15">
        <f>C4975+F4975+G4975-I4975</f>
        <v/>
      </c>
      <c r="K4978" s="15" t="n"/>
      <c r="L4978" s="15">
        <f>K4975*Setup!$B$6</f>
        <v/>
      </c>
      <c r="M4978" s="15">
        <f>J4975-L4975</f>
        <v/>
      </c>
      <c r="N4978" s="21" t="n"/>
    </row>
    <row r="4979">
      <c r="A4979" s="295" t="n"/>
      <c r="B4979" s="14" t="n"/>
      <c r="C4979" s="15" t="n"/>
      <c r="D4979" s="15" t="n"/>
      <c r="E4979" s="15">
        <f>D4976*Setup!$B$5</f>
        <v/>
      </c>
      <c r="F4979" s="15">
        <f>D4976-E4976</f>
        <v/>
      </c>
      <c r="G4979" s="15" t="n"/>
      <c r="H4979" s="15" t="n"/>
      <c r="I4979" s="15" t="n"/>
      <c r="J4979" s="15">
        <f>C4976+F4976+G4976-I4976</f>
        <v/>
      </c>
      <c r="K4979" s="15" t="n"/>
      <c r="L4979" s="15">
        <f>K4976*Setup!$B$6</f>
        <v/>
      </c>
      <c r="M4979" s="15">
        <f>J4976-L4976</f>
        <v/>
      </c>
      <c r="N4979" s="21" t="n"/>
    </row>
    <row r="4980">
      <c r="A4980" s="295" t="n"/>
      <c r="B4980" s="14" t="n"/>
      <c r="C4980" s="15" t="n"/>
      <c r="D4980" s="15" t="n"/>
      <c r="E4980" s="15">
        <f>D4977*Setup!$B$5</f>
        <v/>
      </c>
      <c r="F4980" s="15">
        <f>D4977-E4977</f>
        <v/>
      </c>
      <c r="G4980" s="15" t="n"/>
      <c r="H4980" s="15" t="n"/>
      <c r="I4980" s="15" t="n"/>
      <c r="J4980" s="15">
        <f>C4977+F4977+G4977-I4977</f>
        <v/>
      </c>
      <c r="K4980" s="15" t="n"/>
      <c r="L4980" s="15">
        <f>K4977*Setup!$B$6</f>
        <v/>
      </c>
      <c r="M4980" s="15">
        <f>J4977-L4977</f>
        <v/>
      </c>
      <c r="N4980" s="21" t="n"/>
    </row>
    <row r="4981">
      <c r="A4981" s="295" t="n"/>
      <c r="B4981" s="14" t="n"/>
      <c r="C4981" s="15" t="n"/>
      <c r="D4981" s="15" t="n"/>
      <c r="E4981" s="15">
        <f>D4978*Setup!$B$5</f>
        <v/>
      </c>
      <c r="F4981" s="15">
        <f>D4978-E4978</f>
        <v/>
      </c>
      <c r="G4981" s="15" t="n"/>
      <c r="H4981" s="15" t="n"/>
      <c r="I4981" s="15" t="n"/>
      <c r="J4981" s="15">
        <f>C4978+F4978+G4978-I4978</f>
        <v/>
      </c>
      <c r="K4981" s="15" t="n"/>
      <c r="L4981" s="15">
        <f>K4978*Setup!$B$6</f>
        <v/>
      </c>
      <c r="M4981" s="15">
        <f>J4978-L4978</f>
        <v/>
      </c>
      <c r="N4981" s="21" t="n"/>
    </row>
    <row r="4982">
      <c r="A4982" s="295" t="n"/>
      <c r="B4982" s="14" t="n"/>
      <c r="C4982" s="15" t="n"/>
      <c r="D4982" s="15" t="n"/>
      <c r="E4982" s="15">
        <f>D4979*Setup!$B$5</f>
        <v/>
      </c>
      <c r="F4982" s="15">
        <f>D4979-E4979</f>
        <v/>
      </c>
      <c r="G4982" s="15" t="n"/>
      <c r="H4982" s="15" t="n"/>
      <c r="I4982" s="15" t="n"/>
      <c r="J4982" s="15">
        <f>C4979+F4979+G4979-I4979</f>
        <v/>
      </c>
      <c r="K4982" s="15" t="n"/>
      <c r="L4982" s="15">
        <f>K4979*Setup!$B$6</f>
        <v/>
      </c>
      <c r="M4982" s="15">
        <f>J4979-L4979</f>
        <v/>
      </c>
      <c r="N4982" s="21" t="n"/>
    </row>
    <row r="4983">
      <c r="A4983" s="295" t="n"/>
      <c r="B4983" s="14" t="n"/>
      <c r="C4983" s="15" t="n"/>
      <c r="D4983" s="15" t="n"/>
      <c r="E4983" s="15">
        <f>D4980*Setup!$B$5</f>
        <v/>
      </c>
      <c r="F4983" s="15">
        <f>D4980-E4980</f>
        <v/>
      </c>
      <c r="G4983" s="15" t="n"/>
      <c r="H4983" s="15" t="n"/>
      <c r="I4983" s="15" t="n"/>
      <c r="J4983" s="15">
        <f>C4980+F4980+G4980-I4980</f>
        <v/>
      </c>
      <c r="K4983" s="15" t="n"/>
      <c r="L4983" s="15">
        <f>K4980*Setup!$B$6</f>
        <v/>
      </c>
      <c r="M4983" s="15">
        <f>J4980-L4980</f>
        <v/>
      </c>
      <c r="N4983" s="21" t="n"/>
    </row>
    <row r="4984">
      <c r="A4984" s="295" t="n"/>
      <c r="B4984" s="14" t="n"/>
      <c r="C4984" s="15" t="n"/>
      <c r="D4984" s="15" t="n"/>
      <c r="E4984" s="15">
        <f>D4981*Setup!$B$5</f>
        <v/>
      </c>
      <c r="F4984" s="15">
        <f>D4981-E4981</f>
        <v/>
      </c>
      <c r="G4984" s="15" t="n"/>
      <c r="H4984" s="15" t="n"/>
      <c r="I4984" s="15" t="n"/>
      <c r="J4984" s="15">
        <f>C4981+F4981+G4981-I4981</f>
        <v/>
      </c>
      <c r="K4984" s="15" t="n"/>
      <c r="L4984" s="15">
        <f>K4981*Setup!$B$6</f>
        <v/>
      </c>
      <c r="M4984" s="15">
        <f>J4981-L4981</f>
        <v/>
      </c>
      <c r="N4984" s="21" t="n"/>
    </row>
    <row r="4985">
      <c r="A4985" s="295" t="n"/>
      <c r="B4985" s="14" t="n"/>
      <c r="C4985" s="15" t="n"/>
      <c r="D4985" s="15" t="n"/>
      <c r="E4985" s="15">
        <f>D4982*Setup!$B$5</f>
        <v/>
      </c>
      <c r="F4985" s="15">
        <f>D4982-E4982</f>
        <v/>
      </c>
      <c r="G4985" s="15" t="n"/>
      <c r="H4985" s="15" t="n"/>
      <c r="I4985" s="15" t="n"/>
      <c r="J4985" s="15">
        <f>C4982+F4982+G4982-I4982</f>
        <v/>
      </c>
      <c r="K4985" s="15" t="n"/>
      <c r="L4985" s="15">
        <f>K4982*Setup!$B$6</f>
        <v/>
      </c>
      <c r="M4985" s="15">
        <f>J4982-L4982</f>
        <v/>
      </c>
      <c r="N4985" s="21" t="n"/>
    </row>
    <row r="4986">
      <c r="A4986" s="295" t="n"/>
      <c r="B4986" s="14" t="n"/>
      <c r="C4986" s="15" t="n"/>
      <c r="D4986" s="15" t="n"/>
      <c r="E4986" s="15">
        <f>D4983*Setup!$B$5</f>
        <v/>
      </c>
      <c r="F4986" s="15">
        <f>D4983-E4983</f>
        <v/>
      </c>
      <c r="G4986" s="15" t="n"/>
      <c r="H4986" s="15" t="n"/>
      <c r="I4986" s="15" t="n"/>
      <c r="J4986" s="15">
        <f>C4983+F4983+G4983-I4983</f>
        <v/>
      </c>
      <c r="K4986" s="15" t="n"/>
      <c r="L4986" s="15">
        <f>K4983*Setup!$B$6</f>
        <v/>
      </c>
      <c r="M4986" s="15">
        <f>J4983-L4983</f>
        <v/>
      </c>
      <c r="N4986" s="21" t="n"/>
    </row>
    <row r="4987">
      <c r="A4987" s="295" t="n"/>
      <c r="B4987" s="14" t="n"/>
      <c r="C4987" s="15" t="n"/>
      <c r="D4987" s="15" t="n"/>
      <c r="E4987" s="15">
        <f>D4984*Setup!$B$5</f>
        <v/>
      </c>
      <c r="F4987" s="15">
        <f>D4984-E4984</f>
        <v/>
      </c>
      <c r="G4987" s="15" t="n"/>
      <c r="H4987" s="15" t="n"/>
      <c r="I4987" s="15" t="n"/>
      <c r="J4987" s="15">
        <f>C4984+F4984+G4984-I4984</f>
        <v/>
      </c>
      <c r="K4987" s="15" t="n"/>
      <c r="L4987" s="15">
        <f>K4984*Setup!$B$6</f>
        <v/>
      </c>
      <c r="M4987" s="15">
        <f>J4984-L4984</f>
        <v/>
      </c>
      <c r="N4987" s="21" t="n"/>
    </row>
    <row r="4988">
      <c r="A4988" s="295" t="n"/>
      <c r="B4988" s="14" t="n"/>
      <c r="C4988" s="15" t="n"/>
      <c r="D4988" s="15" t="n"/>
      <c r="E4988" s="15">
        <f>D4985*Setup!$B$5</f>
        <v/>
      </c>
      <c r="F4988" s="15">
        <f>D4985-E4985</f>
        <v/>
      </c>
      <c r="G4988" s="15" t="n"/>
      <c r="H4988" s="15" t="n"/>
      <c r="I4988" s="15" t="n"/>
      <c r="J4988" s="15">
        <f>C4985+F4985+G4985-I4985</f>
        <v/>
      </c>
      <c r="K4988" s="15" t="n"/>
      <c r="L4988" s="15">
        <f>K4985*Setup!$B$6</f>
        <v/>
      </c>
      <c r="M4988" s="15">
        <f>J4985-L4985</f>
        <v/>
      </c>
      <c r="N4988" s="21" t="n"/>
    </row>
    <row r="4989">
      <c r="A4989" s="295" t="n"/>
      <c r="B4989" s="14" t="n"/>
      <c r="C4989" s="15" t="n"/>
      <c r="D4989" s="15" t="n"/>
      <c r="E4989" s="15">
        <f>D4986*Setup!$B$5</f>
        <v/>
      </c>
      <c r="F4989" s="15">
        <f>D4986-E4986</f>
        <v/>
      </c>
      <c r="G4989" s="15" t="n"/>
      <c r="H4989" s="15" t="n"/>
      <c r="I4989" s="15" t="n"/>
      <c r="J4989" s="15">
        <f>C4986+F4986+G4986-I4986</f>
        <v/>
      </c>
      <c r="K4989" s="15" t="n"/>
      <c r="L4989" s="15">
        <f>K4986*Setup!$B$6</f>
        <v/>
      </c>
      <c r="M4989" s="15">
        <f>J4986-L4986</f>
        <v/>
      </c>
      <c r="N4989" s="21" t="n"/>
    </row>
    <row r="4990">
      <c r="A4990" s="295" t="n"/>
      <c r="B4990" s="14" t="n"/>
      <c r="C4990" s="15" t="n"/>
      <c r="D4990" s="15" t="n"/>
      <c r="E4990" s="15">
        <f>D4987*Setup!$B$5</f>
        <v/>
      </c>
      <c r="F4990" s="15">
        <f>D4987-E4987</f>
        <v/>
      </c>
      <c r="G4990" s="15" t="n"/>
      <c r="H4990" s="15" t="n"/>
      <c r="I4990" s="15" t="n"/>
      <c r="J4990" s="15">
        <f>C4987+F4987+G4987-I4987</f>
        <v/>
      </c>
      <c r="K4990" s="15" t="n"/>
      <c r="L4990" s="15">
        <f>K4987*Setup!$B$6</f>
        <v/>
      </c>
      <c r="M4990" s="15">
        <f>J4987-L4987</f>
        <v/>
      </c>
      <c r="N4990" s="21" t="n"/>
    </row>
    <row r="4991">
      <c r="A4991" s="295" t="n"/>
      <c r="B4991" s="14" t="n"/>
      <c r="C4991" s="15" t="n"/>
      <c r="D4991" s="15" t="n"/>
      <c r="E4991" s="15">
        <f>D4988*Setup!$B$5</f>
        <v/>
      </c>
      <c r="F4991" s="15">
        <f>D4988-E4988</f>
        <v/>
      </c>
      <c r="G4991" s="15" t="n"/>
      <c r="H4991" s="15" t="n"/>
      <c r="I4991" s="15" t="n"/>
      <c r="J4991" s="15">
        <f>C4988+F4988+G4988-I4988</f>
        <v/>
      </c>
      <c r="K4991" s="15" t="n"/>
      <c r="L4991" s="15">
        <f>K4988*Setup!$B$6</f>
        <v/>
      </c>
      <c r="M4991" s="15">
        <f>J4988-L4988</f>
        <v/>
      </c>
      <c r="N4991" s="21" t="n"/>
    </row>
    <row r="4992">
      <c r="A4992" s="295" t="n"/>
      <c r="B4992" s="14" t="n"/>
      <c r="C4992" s="15" t="n"/>
      <c r="D4992" s="15" t="n"/>
      <c r="E4992" s="15">
        <f>D4989*Setup!$B$5</f>
        <v/>
      </c>
      <c r="F4992" s="15">
        <f>D4989-E4989</f>
        <v/>
      </c>
      <c r="G4992" s="15" t="n"/>
      <c r="H4992" s="15" t="n"/>
      <c r="I4992" s="15" t="n"/>
      <c r="J4992" s="15">
        <f>C4989+F4989+G4989-I4989</f>
        <v/>
      </c>
      <c r="K4992" s="15" t="n"/>
      <c r="L4992" s="15">
        <f>K4989*Setup!$B$6</f>
        <v/>
      </c>
      <c r="M4992" s="15">
        <f>J4989-L4989</f>
        <v/>
      </c>
      <c r="N4992" s="21" t="n"/>
    </row>
    <row r="4993">
      <c r="A4993" s="295" t="n"/>
      <c r="B4993" s="14" t="n"/>
      <c r="C4993" s="15" t="n"/>
      <c r="D4993" s="15" t="n"/>
      <c r="E4993" s="15">
        <f>D4990*Setup!$B$5</f>
        <v/>
      </c>
      <c r="F4993" s="15">
        <f>D4990-E4990</f>
        <v/>
      </c>
      <c r="G4993" s="15" t="n"/>
      <c r="H4993" s="15" t="n"/>
      <c r="I4993" s="15" t="n"/>
      <c r="J4993" s="15">
        <f>C4990+F4990+G4990-I4990</f>
        <v/>
      </c>
      <c r="K4993" s="15" t="n"/>
      <c r="L4993" s="15">
        <f>K4990*Setup!$B$6</f>
        <v/>
      </c>
      <c r="M4993" s="15">
        <f>J4990-L4990</f>
        <v/>
      </c>
      <c r="N4993" s="21" t="n"/>
    </row>
    <row r="4994">
      <c r="A4994" s="295" t="n"/>
      <c r="B4994" s="14" t="n"/>
      <c r="C4994" s="15" t="n"/>
      <c r="D4994" s="15" t="n"/>
      <c r="E4994" s="15">
        <f>D4991*Setup!$B$5</f>
        <v/>
      </c>
      <c r="F4994" s="15">
        <f>D4991-E4991</f>
        <v/>
      </c>
      <c r="G4994" s="15" t="n"/>
      <c r="H4994" s="15" t="n"/>
      <c r="I4994" s="15" t="n"/>
      <c r="J4994" s="15">
        <f>C4991+F4991+G4991-I4991</f>
        <v/>
      </c>
      <c r="K4994" s="15" t="n"/>
      <c r="L4994" s="15">
        <f>K4991*Setup!$B$6</f>
        <v/>
      </c>
      <c r="M4994" s="15">
        <f>J4991-L4991</f>
        <v/>
      </c>
      <c r="N4994" s="21" t="n"/>
    </row>
    <row r="4995">
      <c r="A4995" s="295" t="n"/>
      <c r="B4995" s="14" t="n"/>
      <c r="C4995" s="15" t="n"/>
      <c r="D4995" s="15" t="n"/>
      <c r="E4995" s="15">
        <f>D4992*Setup!$B$5</f>
        <v/>
      </c>
      <c r="F4995" s="15">
        <f>D4992-E4992</f>
        <v/>
      </c>
      <c r="G4995" s="15" t="n"/>
      <c r="H4995" s="15" t="n"/>
      <c r="I4995" s="15" t="n"/>
      <c r="J4995" s="15">
        <f>C4992+F4992+G4992-I4992</f>
        <v/>
      </c>
      <c r="K4995" s="15" t="n"/>
      <c r="L4995" s="15">
        <f>K4992*Setup!$B$6</f>
        <v/>
      </c>
      <c r="M4995" s="15">
        <f>J4992-L4992</f>
        <v/>
      </c>
      <c r="N4995" s="21" t="n"/>
    </row>
    <row r="4996">
      <c r="A4996" s="295" t="n"/>
      <c r="B4996" s="14" t="n"/>
      <c r="C4996" s="15" t="n"/>
      <c r="D4996" s="15" t="n"/>
      <c r="E4996" s="15">
        <f>D4993*Setup!$B$5</f>
        <v/>
      </c>
      <c r="F4996" s="15">
        <f>D4993-E4993</f>
        <v/>
      </c>
      <c r="G4996" s="15" t="n"/>
      <c r="H4996" s="15" t="n"/>
      <c r="I4996" s="15" t="n"/>
      <c r="J4996" s="15">
        <f>C4993+F4993+G4993-I4993</f>
        <v/>
      </c>
      <c r="K4996" s="15" t="n"/>
      <c r="L4996" s="15">
        <f>K4993*Setup!$B$6</f>
        <v/>
      </c>
      <c r="M4996" s="15">
        <f>J4993-L4993</f>
        <v/>
      </c>
      <c r="N4996" s="21" t="n"/>
    </row>
    <row r="4997">
      <c r="A4997" s="295" t="n"/>
      <c r="B4997" s="14" t="n"/>
      <c r="C4997" s="15" t="n"/>
      <c r="D4997" s="15" t="n"/>
      <c r="E4997" s="15">
        <f>D4994*Setup!$B$5</f>
        <v/>
      </c>
      <c r="F4997" s="15">
        <f>D4994-E4994</f>
        <v/>
      </c>
      <c r="G4997" s="15" t="n"/>
      <c r="H4997" s="15" t="n"/>
      <c r="I4997" s="15" t="n"/>
      <c r="J4997" s="15">
        <f>C4994+F4994+G4994-I4994</f>
        <v/>
      </c>
      <c r="K4997" s="15" t="n"/>
      <c r="L4997" s="15">
        <f>K4994*Setup!$B$6</f>
        <v/>
      </c>
      <c r="M4997" s="15">
        <f>J4994-L4994</f>
        <v/>
      </c>
      <c r="N4997" s="21" t="n"/>
    </row>
    <row r="4998">
      <c r="A4998" s="295" t="n"/>
      <c r="B4998" s="14" t="n"/>
      <c r="C4998" s="15" t="n"/>
      <c r="D4998" s="15" t="n"/>
      <c r="E4998" s="15">
        <f>D4995*Setup!$B$5</f>
        <v/>
      </c>
      <c r="F4998" s="15">
        <f>D4995-E4995</f>
        <v/>
      </c>
      <c r="G4998" s="15" t="n"/>
      <c r="H4998" s="15" t="n"/>
      <c r="I4998" s="15" t="n"/>
      <c r="J4998" s="15">
        <f>C4995+F4995+G4995-I4995</f>
        <v/>
      </c>
      <c r="K4998" s="15" t="n"/>
      <c r="L4998" s="15">
        <f>K4995*Setup!$B$6</f>
        <v/>
      </c>
      <c r="M4998" s="15">
        <f>J4995-L4995</f>
        <v/>
      </c>
      <c r="N4998" s="21" t="n"/>
    </row>
    <row r="4999">
      <c r="A4999" s="295" t="n"/>
      <c r="B4999" s="14" t="n"/>
      <c r="C4999" s="15" t="n"/>
      <c r="D4999" s="15" t="n"/>
      <c r="E4999" s="15">
        <f>D4996*Setup!$B$5</f>
        <v/>
      </c>
      <c r="F4999" s="15">
        <f>D4996-E4996</f>
        <v/>
      </c>
      <c r="G4999" s="15" t="n"/>
      <c r="H4999" s="15" t="n"/>
      <c r="I4999" s="15" t="n"/>
      <c r="J4999" s="15">
        <f>C4996+F4996+G4996-I4996</f>
        <v/>
      </c>
      <c r="K4999" s="15" t="n"/>
      <c r="L4999" s="15">
        <f>K4996*Setup!$B$6</f>
        <v/>
      </c>
      <c r="M4999" s="15">
        <f>J4996-L4996</f>
        <v/>
      </c>
      <c r="N4999" s="21" t="n"/>
    </row>
    <row r="5000">
      <c r="A5000" s="295" t="n"/>
      <c r="B5000" s="14" t="n"/>
      <c r="C5000" s="15" t="n"/>
      <c r="D5000" s="15" t="n"/>
      <c r="E5000" s="15">
        <f>D4997*Setup!$B$5</f>
        <v/>
      </c>
      <c r="F5000" s="15">
        <f>D4997-E4997</f>
        <v/>
      </c>
      <c r="G5000" s="15" t="n"/>
      <c r="H5000" s="15" t="n"/>
      <c r="I5000" s="15" t="n"/>
      <c r="J5000" s="15">
        <f>C4997+F4997+G4997-I4997</f>
        <v/>
      </c>
      <c r="K5000" s="15" t="n"/>
      <c r="L5000" s="15">
        <f>K4997*Setup!$B$6</f>
        <v/>
      </c>
      <c r="M5000" s="15">
        <f>J4997-L4997</f>
        <v/>
      </c>
      <c r="N5000" s="21" t="n"/>
    </row>
    <row r="5001">
      <c r="A5001" s="295" t="n"/>
      <c r="B5001" s="14" t="n"/>
      <c r="C5001" s="15" t="n"/>
      <c r="D5001" s="15" t="n"/>
      <c r="E5001" s="15">
        <f>D4998*Setup!$B$5</f>
        <v/>
      </c>
      <c r="F5001" s="15">
        <f>D4998-E4998</f>
        <v/>
      </c>
      <c r="G5001" s="15" t="n"/>
      <c r="H5001" s="15" t="n"/>
      <c r="I5001" s="15" t="n"/>
      <c r="J5001" s="15">
        <f>C4998+F4998+G4998-I4998</f>
        <v/>
      </c>
      <c r="K5001" s="15" t="n"/>
      <c r="L5001" s="15">
        <f>K4998*Setup!$B$6</f>
        <v/>
      </c>
      <c r="M5001" s="15">
        <f>J4998-L4998</f>
        <v/>
      </c>
      <c r="N5001" s="21" t="n"/>
    </row>
    <row r="5002">
      <c r="A5002" s="295" t="n"/>
      <c r="B5002" s="14" t="n"/>
      <c r="C5002" s="15" t="n"/>
      <c r="D5002" s="15" t="n"/>
      <c r="E5002" s="15">
        <f>D4999*Setup!$B$5</f>
        <v/>
      </c>
      <c r="F5002" s="15">
        <f>D4999-E4999</f>
        <v/>
      </c>
      <c r="G5002" s="15" t="n"/>
      <c r="H5002" s="15" t="n"/>
      <c r="I5002" s="15" t="n"/>
      <c r="J5002" s="15">
        <f>C4999+F4999+G4999-I4999</f>
        <v/>
      </c>
      <c r="K5002" s="15" t="n"/>
      <c r="L5002" s="15">
        <f>K4999*Setup!$B$6</f>
        <v/>
      </c>
      <c r="M5002" s="15">
        <f>J4999-L4999</f>
        <v/>
      </c>
      <c r="N5002" s="21" t="n"/>
    </row>
    <row r="5003">
      <c r="A5003" s="295" t="n"/>
      <c r="B5003" s="14" t="n"/>
      <c r="C5003" s="15" t="n"/>
      <c r="D5003" s="15" t="n"/>
      <c r="E5003" s="15">
        <f>D5000*Setup!$B$5</f>
        <v/>
      </c>
      <c r="F5003" s="15">
        <f>D5000-E5000</f>
        <v/>
      </c>
      <c r="G5003" s="15" t="n"/>
      <c r="H5003" s="15" t="n"/>
      <c r="I5003" s="15" t="n"/>
      <c r="J5003" s="15">
        <f>C5000+F5000+G5000-I5000</f>
        <v/>
      </c>
      <c r="K5003" s="15" t="n"/>
      <c r="L5003" s="15">
        <f>K5000*Setup!$B$6</f>
        <v/>
      </c>
      <c r="M5003" s="15">
        <f>J5000-L5000</f>
        <v/>
      </c>
      <c r="N5003" s="21" t="n"/>
    </row>
    <row r="5004">
      <c r="A5004" s="295" t="n"/>
      <c r="B5004" s="14" t="n"/>
      <c r="C5004" s="15" t="n"/>
      <c r="D5004" s="15" t="n"/>
      <c r="E5004" s="15">
        <f>D5001*Setup!$B$5</f>
        <v/>
      </c>
      <c r="F5004" s="15">
        <f>D5001-E5001</f>
        <v/>
      </c>
      <c r="G5004" s="15" t="n"/>
      <c r="H5004" s="15" t="n"/>
      <c r="I5004" s="15" t="n"/>
      <c r="J5004" s="15">
        <f>C5001+F5001+G5001-I5001</f>
        <v/>
      </c>
      <c r="K5004" s="15" t="n"/>
      <c r="L5004" s="15">
        <f>K5001*Setup!$B$6</f>
        <v/>
      </c>
      <c r="M5004" s="15">
        <f>J5001-L5001</f>
        <v/>
      </c>
      <c r="N5004" s="21" t="n"/>
    </row>
    <row r="5005">
      <c r="A5005" s="295" t="n"/>
      <c r="B5005" s="14" t="n"/>
      <c r="C5005" s="15" t="n"/>
      <c r="D5005" s="15" t="n"/>
      <c r="E5005" s="15">
        <f>D5002*Setup!$B$5</f>
        <v/>
      </c>
      <c r="F5005" s="15">
        <f>D5002-E5002</f>
        <v/>
      </c>
      <c r="G5005" s="15" t="n"/>
      <c r="H5005" s="15" t="n"/>
      <c r="I5005" s="15" t="n"/>
      <c r="J5005" s="15">
        <f>C5002+F5002+G5002-I5002</f>
        <v/>
      </c>
      <c r="K5005" s="15" t="n"/>
      <c r="L5005" s="15">
        <f>K5002*Setup!$B$6</f>
        <v/>
      </c>
      <c r="M5005" s="15">
        <f>J5002-L5002</f>
        <v/>
      </c>
      <c r="N5005" s="21" t="n"/>
    </row>
    <row r="5006">
      <c r="A5006" s="295" t="n"/>
      <c r="B5006" s="14" t="n"/>
      <c r="C5006" s="15" t="n"/>
      <c r="D5006" s="15" t="n"/>
      <c r="E5006" s="15">
        <f>D5003*Setup!$B$5</f>
        <v/>
      </c>
      <c r="F5006" s="15">
        <f>D5003-E5003</f>
        <v/>
      </c>
      <c r="G5006" s="15" t="n"/>
      <c r="H5006" s="15" t="n"/>
      <c r="I5006" s="15" t="n"/>
      <c r="J5006" s="15">
        <f>C5003+F5003+G5003-I5003</f>
        <v/>
      </c>
      <c r="K5006" s="15" t="n"/>
      <c r="L5006" s="15">
        <f>K5003*Setup!$B$6</f>
        <v/>
      </c>
      <c r="M5006" s="15">
        <f>J5003-L5003</f>
        <v/>
      </c>
      <c r="N5006" s="21" t="n"/>
    </row>
    <row r="5007">
      <c r="A5007" s="295" t="n"/>
      <c r="B5007" s="14" t="n"/>
      <c r="C5007" s="15" t="n"/>
      <c r="D5007" s="15" t="n"/>
      <c r="E5007" s="15">
        <f>D5004*Setup!$B$5</f>
        <v/>
      </c>
      <c r="F5007" s="15">
        <f>D5004-E5004</f>
        <v/>
      </c>
      <c r="G5007" s="15" t="n"/>
      <c r="H5007" s="15" t="n"/>
      <c r="I5007" s="15" t="n"/>
      <c r="J5007" s="15">
        <f>C5004+F5004+G5004-I5004</f>
        <v/>
      </c>
      <c r="K5007" s="15" t="n"/>
      <c r="L5007" s="15">
        <f>K5004*Setup!$B$6</f>
        <v/>
      </c>
      <c r="M5007" s="15">
        <f>J5004-L5004</f>
        <v/>
      </c>
      <c r="N5007" s="21" t="n"/>
    </row>
    <row r="5008">
      <c r="A5008" s="295" t="n"/>
      <c r="B5008" s="14" t="n"/>
      <c r="C5008" s="15" t="n"/>
      <c r="D5008" s="15" t="n"/>
      <c r="E5008" s="15">
        <f>D5005*Setup!$B$5</f>
        <v/>
      </c>
      <c r="F5008" s="15">
        <f>D5005-E5005</f>
        <v/>
      </c>
      <c r="G5008" s="15" t="n"/>
      <c r="H5008" s="15" t="n"/>
      <c r="I5008" s="15" t="n"/>
      <c r="J5008" s="15">
        <f>C5005+F5005+G5005-I5005</f>
        <v/>
      </c>
      <c r="K5008" s="15" t="n"/>
      <c r="L5008" s="15">
        <f>K5005*Setup!$B$6</f>
        <v/>
      </c>
      <c r="M5008" s="15">
        <f>J5005-L5005</f>
        <v/>
      </c>
      <c r="N5008" s="21" t="n"/>
    </row>
    <row r="5009">
      <c r="A5009" s="295" t="n"/>
      <c r="B5009" s="14" t="n"/>
      <c r="C5009" s="15" t="n"/>
      <c r="D5009" s="15" t="n"/>
      <c r="E5009" s="15">
        <f>D5006*Setup!$B$5</f>
        <v/>
      </c>
      <c r="F5009" s="15">
        <f>D5006-E5006</f>
        <v/>
      </c>
      <c r="G5009" s="15" t="n"/>
      <c r="H5009" s="15" t="n"/>
      <c r="I5009" s="15" t="n"/>
      <c r="J5009" s="15">
        <f>C5006+F5006+G5006-I5006</f>
        <v/>
      </c>
      <c r="K5009" s="15" t="n"/>
      <c r="L5009" s="15">
        <f>K5006*Setup!$B$6</f>
        <v/>
      </c>
      <c r="M5009" s="15">
        <f>J5006-L5006</f>
        <v/>
      </c>
      <c r="N5009" s="21" t="n"/>
    </row>
    <row r="5010">
      <c r="A5010" s="295" t="n"/>
      <c r="B5010" s="14" t="n"/>
      <c r="C5010" s="15" t="n"/>
      <c r="D5010" s="15" t="n"/>
      <c r="E5010" s="15">
        <f>D5007*Setup!$B$5</f>
        <v/>
      </c>
      <c r="F5010" s="15">
        <f>D5007-E5007</f>
        <v/>
      </c>
      <c r="G5010" s="15" t="n"/>
      <c r="H5010" s="15" t="n"/>
      <c r="I5010" s="15" t="n"/>
      <c r="J5010" s="15">
        <f>C5007+F5007+G5007-I5007</f>
        <v/>
      </c>
      <c r="K5010" s="15" t="n"/>
      <c r="L5010" s="15">
        <f>K5007*Setup!$B$6</f>
        <v/>
      </c>
      <c r="M5010" s="15">
        <f>J5007-L5007</f>
        <v/>
      </c>
      <c r="N5010" s="21" t="n"/>
    </row>
    <row r="5011">
      <c r="A5011" s="295" t="n"/>
      <c r="B5011" s="14" t="n"/>
      <c r="C5011" s="15" t="n"/>
      <c r="D5011" s="15" t="n"/>
      <c r="E5011" s="15">
        <f>D5008*Setup!$B$5</f>
        <v/>
      </c>
      <c r="F5011" s="15">
        <f>D5008-E5008</f>
        <v/>
      </c>
      <c r="G5011" s="15" t="n"/>
      <c r="H5011" s="15" t="n"/>
      <c r="I5011" s="15" t="n"/>
      <c r="J5011" s="15">
        <f>C5008+F5008+G5008-I5008</f>
        <v/>
      </c>
      <c r="K5011" s="15" t="n"/>
      <c r="L5011" s="15">
        <f>K5008*Setup!$B$6</f>
        <v/>
      </c>
      <c r="M5011" s="15">
        <f>J5008-L5008</f>
        <v/>
      </c>
      <c r="N5011" s="21" t="n"/>
    </row>
    <row r="5012">
      <c r="A5012" s="295" t="n"/>
      <c r="B5012" s="14" t="n"/>
      <c r="C5012" s="15" t="n"/>
      <c r="D5012" s="15" t="n"/>
      <c r="E5012" s="15">
        <f>D5009*Setup!$B$5</f>
        <v/>
      </c>
      <c r="F5012" s="15">
        <f>D5009-E5009</f>
        <v/>
      </c>
      <c r="G5012" s="15" t="n"/>
      <c r="H5012" s="15" t="n"/>
      <c r="I5012" s="15" t="n"/>
      <c r="J5012" s="15">
        <f>C5009+F5009+G5009-I5009</f>
        <v/>
      </c>
      <c r="K5012" s="15" t="n"/>
      <c r="L5012" s="15">
        <f>K5009*Setup!$B$6</f>
        <v/>
      </c>
      <c r="M5012" s="15">
        <f>J5009-L5009</f>
        <v/>
      </c>
      <c r="N5012" s="21" t="n"/>
    </row>
    <row r="5013">
      <c r="A5013" s="295" t="n"/>
      <c r="B5013" s="14" t="n"/>
      <c r="C5013" s="15" t="n"/>
      <c r="D5013" s="15" t="n"/>
      <c r="E5013" s="15">
        <f>D5010*Setup!$B$5</f>
        <v/>
      </c>
      <c r="F5013" s="15">
        <f>D5010-E5010</f>
        <v/>
      </c>
      <c r="G5013" s="15" t="n"/>
      <c r="H5013" s="15" t="n"/>
      <c r="I5013" s="15" t="n"/>
      <c r="J5013" s="15">
        <f>C5010+F5010+G5010-I5010</f>
        <v/>
      </c>
      <c r="K5013" s="15" t="n"/>
      <c r="L5013" s="15">
        <f>K5010*Setup!$B$6</f>
        <v/>
      </c>
      <c r="M5013" s="15">
        <f>J5010-L5010</f>
        <v/>
      </c>
      <c r="N5013" s="21" t="n"/>
    </row>
    <row r="5014">
      <c r="A5014" s="295" t="n"/>
      <c r="B5014" s="14" t="n"/>
      <c r="C5014" s="15" t="n"/>
      <c r="D5014" s="15" t="n"/>
      <c r="E5014" s="15">
        <f>D5011*Setup!$B$5</f>
        <v/>
      </c>
      <c r="F5014" s="15">
        <f>D5011-E5011</f>
        <v/>
      </c>
      <c r="G5014" s="15" t="n"/>
      <c r="H5014" s="15" t="n"/>
      <c r="I5014" s="15" t="n"/>
      <c r="J5014" s="15">
        <f>C5011+F5011+G5011-I5011</f>
        <v/>
      </c>
      <c r="K5014" s="15" t="n"/>
      <c r="L5014" s="15">
        <f>K5011*Setup!$B$6</f>
        <v/>
      </c>
      <c r="M5014" s="15">
        <f>J5011-L5011</f>
        <v/>
      </c>
      <c r="N5014" s="21" t="n"/>
    </row>
    <row r="5015">
      <c r="A5015" s="295" t="n"/>
      <c r="B5015" s="14" t="n"/>
      <c r="C5015" s="15" t="n"/>
      <c r="D5015" s="15" t="n"/>
      <c r="E5015" s="15">
        <f>D5012*Setup!$B$5</f>
        <v/>
      </c>
      <c r="F5015" s="15">
        <f>D5012-E5012</f>
        <v/>
      </c>
      <c r="G5015" s="15" t="n"/>
      <c r="H5015" s="15" t="n"/>
      <c r="I5015" s="15" t="n"/>
      <c r="J5015" s="15">
        <f>C5012+F5012+G5012-I5012</f>
        <v/>
      </c>
      <c r="K5015" s="15" t="n"/>
      <c r="L5015" s="15">
        <f>K5012*Setup!$B$6</f>
        <v/>
      </c>
      <c r="M5015" s="15">
        <f>J5012-L5012</f>
        <v/>
      </c>
      <c r="N5015" s="21" t="n"/>
    </row>
    <row r="5016">
      <c r="A5016" s="295" t="n"/>
      <c r="B5016" s="14" t="n"/>
      <c r="C5016" s="15" t="n"/>
      <c r="D5016" s="15" t="n"/>
      <c r="E5016" s="15">
        <f>D5013*Setup!$B$5</f>
        <v/>
      </c>
      <c r="F5016" s="15">
        <f>D5013-E5013</f>
        <v/>
      </c>
      <c r="G5016" s="15" t="n"/>
      <c r="H5016" s="15" t="n"/>
      <c r="I5016" s="15" t="n"/>
      <c r="J5016" s="15">
        <f>C5013+F5013+G5013-I5013</f>
        <v/>
      </c>
      <c r="K5016" s="15" t="n"/>
      <c r="L5016" s="15">
        <f>K5013*Setup!$B$6</f>
        <v/>
      </c>
      <c r="M5016" s="15">
        <f>J5013-L5013</f>
        <v/>
      </c>
      <c r="N5016" s="21" t="n"/>
    </row>
    <row r="5017">
      <c r="A5017" s="295" t="n"/>
      <c r="B5017" s="14" t="n"/>
      <c r="C5017" s="15" t="n"/>
      <c r="D5017" s="15" t="n"/>
      <c r="E5017" s="15">
        <f>D5014*Setup!$B$5</f>
        <v/>
      </c>
      <c r="F5017" s="15">
        <f>D5014-E5014</f>
        <v/>
      </c>
      <c r="G5017" s="15" t="n"/>
      <c r="H5017" s="15" t="n"/>
      <c r="I5017" s="15" t="n"/>
      <c r="J5017" s="15">
        <f>C5014+F5014+G5014-I5014</f>
        <v/>
      </c>
      <c r="K5017" s="15" t="n"/>
      <c r="L5017" s="15">
        <f>K5014*Setup!$B$6</f>
        <v/>
      </c>
      <c r="M5017" s="15">
        <f>J5014-L5014</f>
        <v/>
      </c>
      <c r="N5017" s="21" t="n"/>
    </row>
    <row r="5018">
      <c r="A5018" s="295" t="n"/>
      <c r="B5018" s="14" t="n"/>
      <c r="C5018" s="15" t="n"/>
      <c r="D5018" s="15" t="n"/>
      <c r="E5018" s="15">
        <f>D5015*Setup!$B$5</f>
        <v/>
      </c>
      <c r="F5018" s="15">
        <f>D5015-E5015</f>
        <v/>
      </c>
      <c r="G5018" s="15" t="n"/>
      <c r="H5018" s="15" t="n"/>
      <c r="I5018" s="15" t="n"/>
      <c r="J5018" s="15">
        <f>C5015+F5015+G5015-I5015</f>
        <v/>
      </c>
      <c r="K5018" s="15" t="n"/>
      <c r="L5018" s="15">
        <f>K5015*Setup!$B$6</f>
        <v/>
      </c>
      <c r="M5018" s="15">
        <f>J5015-L5015</f>
        <v/>
      </c>
      <c r="N5018" s="21" t="n"/>
    </row>
    <row r="5019">
      <c r="A5019" s="295" t="n"/>
      <c r="B5019" s="14" t="n"/>
      <c r="C5019" s="15" t="n"/>
      <c r="D5019" s="15" t="n"/>
      <c r="E5019" s="15">
        <f>D5016*Setup!$B$5</f>
        <v/>
      </c>
      <c r="F5019" s="15">
        <f>D5016-E5016</f>
        <v/>
      </c>
      <c r="G5019" s="15" t="n"/>
      <c r="H5019" s="15" t="n"/>
      <c r="I5019" s="15" t="n"/>
      <c r="J5019" s="15">
        <f>C5016+F5016+G5016-I5016</f>
        <v/>
      </c>
      <c r="K5019" s="15" t="n"/>
      <c r="L5019" s="15">
        <f>K5016*Setup!$B$6</f>
        <v/>
      </c>
      <c r="M5019" s="15">
        <f>J5016-L5016</f>
        <v/>
      </c>
      <c r="N5019" s="21" t="n"/>
    </row>
    <row r="5020">
      <c r="A5020" s="295" t="n"/>
      <c r="B5020" s="14" t="n"/>
      <c r="C5020" s="15" t="n"/>
      <c r="D5020" s="15" t="n"/>
      <c r="E5020" s="15">
        <f>D5017*Setup!$B$5</f>
        <v/>
      </c>
      <c r="F5020" s="15">
        <f>D5017-E5017</f>
        <v/>
      </c>
      <c r="G5020" s="15" t="n"/>
      <c r="H5020" s="15" t="n"/>
      <c r="I5020" s="15" t="n"/>
      <c r="J5020" s="15">
        <f>C5017+F5017+G5017-I5017</f>
        <v/>
      </c>
      <c r="K5020" s="15" t="n"/>
      <c r="L5020" s="15">
        <f>K5017*Setup!$B$6</f>
        <v/>
      </c>
      <c r="M5020" s="15">
        <f>J5017-L5017</f>
        <v/>
      </c>
      <c r="N5020" s="21" t="n"/>
    </row>
    <row r="5021">
      <c r="A5021" s="295" t="n"/>
      <c r="B5021" s="14" t="n"/>
      <c r="C5021" s="15" t="n"/>
      <c r="D5021" s="15" t="n"/>
      <c r="E5021" s="15">
        <f>D5018*Setup!$B$5</f>
        <v/>
      </c>
      <c r="F5021" s="15">
        <f>D5018-E5018</f>
        <v/>
      </c>
      <c r="G5021" s="15" t="n"/>
      <c r="H5021" s="15" t="n"/>
      <c r="I5021" s="15" t="n"/>
      <c r="J5021" s="15">
        <f>C5018+F5018+G5018-I5018</f>
        <v/>
      </c>
      <c r="K5021" s="15" t="n"/>
      <c r="L5021" s="15">
        <f>K5018*Setup!$B$6</f>
        <v/>
      </c>
      <c r="M5021" s="15">
        <f>J5018-L5018</f>
        <v/>
      </c>
      <c r="N5021" s="21" t="n"/>
    </row>
    <row r="5022">
      <c r="A5022" s="295" t="n"/>
      <c r="B5022" s="14" t="n"/>
      <c r="C5022" s="15" t="n"/>
      <c r="D5022" s="15" t="n"/>
      <c r="E5022" s="15">
        <f>D5019*Setup!$B$5</f>
        <v/>
      </c>
      <c r="F5022" s="15">
        <f>D5019-E5019</f>
        <v/>
      </c>
      <c r="G5022" s="15" t="n"/>
      <c r="H5022" s="15" t="n"/>
      <c r="I5022" s="15" t="n"/>
      <c r="J5022" s="15">
        <f>C5019+F5019+G5019-I5019</f>
        <v/>
      </c>
      <c r="K5022" s="15" t="n"/>
      <c r="L5022" s="15">
        <f>K5019*Setup!$B$6</f>
        <v/>
      </c>
      <c r="M5022" s="15">
        <f>J5019-L5019</f>
        <v/>
      </c>
      <c r="N5022" s="21" t="n"/>
    </row>
    <row r="5023">
      <c r="A5023" s="295" t="n"/>
      <c r="B5023" s="14" t="n"/>
      <c r="C5023" s="15" t="n"/>
      <c r="D5023" s="15" t="n"/>
      <c r="E5023" s="15">
        <f>D5020*Setup!$B$5</f>
        <v/>
      </c>
      <c r="F5023" s="15">
        <f>D5020-E5020</f>
        <v/>
      </c>
      <c r="G5023" s="15" t="n"/>
      <c r="H5023" s="15" t="n"/>
      <c r="I5023" s="15" t="n"/>
      <c r="J5023" s="15">
        <f>C5020+F5020+G5020-I5020</f>
        <v/>
      </c>
      <c r="K5023" s="15" t="n"/>
      <c r="L5023" s="15">
        <f>K5020*Setup!$B$6</f>
        <v/>
      </c>
      <c r="M5023" s="15">
        <f>J5020-L5020</f>
        <v/>
      </c>
      <c r="N5023" s="21" t="n"/>
    </row>
    <row r="5024">
      <c r="A5024" s="295" t="n"/>
      <c r="B5024" s="14" t="n"/>
      <c r="C5024" s="15" t="n"/>
      <c r="D5024" s="15" t="n"/>
      <c r="E5024" s="15">
        <f>D5021*Setup!$B$5</f>
        <v/>
      </c>
      <c r="F5024" s="15">
        <f>D5021-E5021</f>
        <v/>
      </c>
      <c r="G5024" s="15" t="n"/>
      <c r="H5024" s="15" t="n"/>
      <c r="I5024" s="15" t="n"/>
      <c r="J5024" s="15">
        <f>C5021+F5021+G5021-I5021</f>
        <v/>
      </c>
      <c r="K5024" s="15" t="n"/>
      <c r="L5024" s="15">
        <f>K5021*Setup!$B$6</f>
        <v/>
      </c>
      <c r="M5024" s="15">
        <f>J5021-L5021</f>
        <v/>
      </c>
      <c r="N5024" s="21" t="n"/>
    </row>
    <row r="5025">
      <c r="A5025" s="295" t="n"/>
      <c r="B5025" s="14" t="n"/>
      <c r="C5025" s="15" t="n"/>
      <c r="D5025" s="15" t="n"/>
      <c r="E5025" s="15">
        <f>D5022*Setup!$B$5</f>
        <v/>
      </c>
      <c r="F5025" s="15">
        <f>D5022-E5022</f>
        <v/>
      </c>
      <c r="G5025" s="15" t="n"/>
      <c r="H5025" s="15" t="n"/>
      <c r="I5025" s="15" t="n"/>
      <c r="J5025" s="15">
        <f>C5022+F5022+G5022-I5022</f>
        <v/>
      </c>
      <c r="K5025" s="15" t="n"/>
      <c r="L5025" s="15">
        <f>K5022*Setup!$B$6</f>
        <v/>
      </c>
      <c r="M5025" s="15">
        <f>J5022-L5022</f>
        <v/>
      </c>
      <c r="N5025" s="21" t="n"/>
    </row>
    <row r="5026">
      <c r="A5026" s="295" t="n"/>
      <c r="B5026" s="14" t="n"/>
      <c r="C5026" s="15" t="n"/>
      <c r="D5026" s="15" t="n"/>
      <c r="E5026" s="15">
        <f>D5023*Setup!$B$5</f>
        <v/>
      </c>
      <c r="F5026" s="15">
        <f>D5023-E5023</f>
        <v/>
      </c>
      <c r="G5026" s="15" t="n"/>
      <c r="H5026" s="15" t="n"/>
      <c r="I5026" s="15" t="n"/>
      <c r="J5026" s="15">
        <f>C5023+F5023+G5023-I5023</f>
        <v/>
      </c>
      <c r="K5026" s="15" t="n"/>
      <c r="L5026" s="15">
        <f>K5023*Setup!$B$6</f>
        <v/>
      </c>
      <c r="M5026" s="15">
        <f>J5023-L5023</f>
        <v/>
      </c>
      <c r="N5026" s="21" t="n"/>
    </row>
    <row r="5027">
      <c r="A5027" s="295" t="n"/>
      <c r="B5027" s="14" t="n"/>
      <c r="C5027" s="15" t="n"/>
      <c r="D5027" s="15" t="n"/>
      <c r="E5027" s="15">
        <f>D5024*Setup!$B$5</f>
        <v/>
      </c>
      <c r="F5027" s="15">
        <f>D5024-E5024</f>
        <v/>
      </c>
      <c r="G5027" s="15" t="n"/>
      <c r="H5027" s="15" t="n"/>
      <c r="I5027" s="15" t="n"/>
      <c r="J5027" s="15">
        <f>C5024+F5024+G5024-I5024</f>
        <v/>
      </c>
      <c r="K5027" s="15" t="n"/>
      <c r="L5027" s="15">
        <f>K5024*Setup!$B$6</f>
        <v/>
      </c>
      <c r="M5027" s="15">
        <f>J5024-L5024</f>
        <v/>
      </c>
      <c r="N5027" s="21" t="n"/>
    </row>
    <row r="5028">
      <c r="A5028" s="295" t="n"/>
      <c r="B5028" s="14" t="n"/>
      <c r="C5028" s="15" t="n"/>
      <c r="D5028" s="15" t="n"/>
      <c r="E5028" s="15">
        <f>D5025*Setup!$B$5</f>
        <v/>
      </c>
      <c r="F5028" s="15">
        <f>D5025-E5025</f>
        <v/>
      </c>
      <c r="G5028" s="15" t="n"/>
      <c r="H5028" s="15" t="n"/>
      <c r="I5028" s="15" t="n"/>
      <c r="J5028" s="15">
        <f>C5025+F5025+G5025-I5025</f>
        <v/>
      </c>
      <c r="K5028" s="15" t="n"/>
      <c r="L5028" s="15">
        <f>K5025*Setup!$B$6</f>
        <v/>
      </c>
      <c r="M5028" s="15">
        <f>J5025-L5025</f>
        <v/>
      </c>
      <c r="N5028" s="21" t="n"/>
    </row>
    <row r="5029">
      <c r="A5029" s="295" t="n"/>
      <c r="B5029" s="14" t="n"/>
      <c r="C5029" s="15" t="n"/>
      <c r="D5029" s="15" t="n"/>
      <c r="E5029" s="15">
        <f>D5026*Setup!$B$5</f>
        <v/>
      </c>
      <c r="F5029" s="15">
        <f>D5026-E5026</f>
        <v/>
      </c>
      <c r="G5029" s="15" t="n"/>
      <c r="H5029" s="15" t="n"/>
      <c r="I5029" s="15" t="n"/>
      <c r="J5029" s="15">
        <f>C5026+F5026+G5026-I5026</f>
        <v/>
      </c>
      <c r="K5029" s="15" t="n"/>
      <c r="L5029" s="15">
        <f>K5026*Setup!$B$6</f>
        <v/>
      </c>
      <c r="M5029" s="15">
        <f>J5026-L5026</f>
        <v/>
      </c>
      <c r="N5029" s="21" t="n"/>
    </row>
    <row r="5030">
      <c r="A5030" s="295" t="n"/>
      <c r="B5030" s="14" t="n"/>
      <c r="C5030" s="15" t="n"/>
      <c r="D5030" s="15" t="n"/>
      <c r="E5030" s="15">
        <f>D5027*Setup!$B$5</f>
        <v/>
      </c>
      <c r="F5030" s="15">
        <f>D5027-E5027</f>
        <v/>
      </c>
      <c r="G5030" s="15" t="n"/>
      <c r="H5030" s="15" t="n"/>
      <c r="I5030" s="15" t="n"/>
      <c r="J5030" s="15">
        <f>C5027+F5027+G5027-I5027</f>
        <v/>
      </c>
      <c r="K5030" s="15" t="n"/>
      <c r="L5030" s="15">
        <f>K5027*Setup!$B$6</f>
        <v/>
      </c>
      <c r="M5030" s="15">
        <f>J5027-L5027</f>
        <v/>
      </c>
      <c r="N5030" s="21" t="n"/>
    </row>
    <row r="5031">
      <c r="A5031" s="295" t="n"/>
      <c r="B5031" s="14" t="n"/>
      <c r="C5031" s="15" t="n"/>
      <c r="D5031" s="15" t="n"/>
      <c r="E5031" s="15">
        <f>D5028*Setup!$B$5</f>
        <v/>
      </c>
      <c r="F5031" s="15">
        <f>D5028-E5028</f>
        <v/>
      </c>
      <c r="G5031" s="15" t="n"/>
      <c r="H5031" s="15" t="n"/>
      <c r="I5031" s="15" t="n"/>
      <c r="J5031" s="15">
        <f>C5028+F5028+G5028-I5028</f>
        <v/>
      </c>
      <c r="K5031" s="15" t="n"/>
      <c r="L5031" s="15">
        <f>K5028*Setup!$B$6</f>
        <v/>
      </c>
      <c r="M5031" s="15">
        <f>J5028-L5028</f>
        <v/>
      </c>
      <c r="N5031" s="21" t="n"/>
    </row>
    <row r="5032">
      <c r="A5032" s="295" t="n"/>
      <c r="B5032" s="14" t="n"/>
      <c r="C5032" s="15" t="n"/>
      <c r="D5032" s="15" t="n"/>
      <c r="E5032" s="15">
        <f>D5029*Setup!$B$5</f>
        <v/>
      </c>
      <c r="F5032" s="15">
        <f>D5029-E5029</f>
        <v/>
      </c>
      <c r="G5032" s="15" t="n"/>
      <c r="H5032" s="15" t="n"/>
      <c r="I5032" s="15" t="n"/>
      <c r="J5032" s="15">
        <f>C5029+F5029+G5029-I5029</f>
        <v/>
      </c>
      <c r="K5032" s="15" t="n"/>
      <c r="L5032" s="15">
        <f>K5029*Setup!$B$6</f>
        <v/>
      </c>
      <c r="M5032" s="15">
        <f>J5029-L5029</f>
        <v/>
      </c>
      <c r="N5032" s="21" t="n"/>
    </row>
    <row r="5033">
      <c r="A5033" s="295" t="n"/>
      <c r="B5033" s="14" t="n"/>
      <c r="C5033" s="15" t="n"/>
      <c r="D5033" s="15" t="n"/>
      <c r="E5033" s="15">
        <f>D5030*Setup!$B$5</f>
        <v/>
      </c>
      <c r="F5033" s="15">
        <f>D5030-E5030</f>
        <v/>
      </c>
      <c r="G5033" s="15" t="n"/>
      <c r="H5033" s="15" t="n"/>
      <c r="I5033" s="15" t="n"/>
      <c r="J5033" s="15">
        <f>C5030+F5030+G5030-I5030</f>
        <v/>
      </c>
      <c r="K5033" s="15" t="n"/>
      <c r="L5033" s="15">
        <f>K5030*Setup!$B$6</f>
        <v/>
      </c>
      <c r="M5033" s="15">
        <f>J5030-L5030</f>
        <v/>
      </c>
      <c r="N5033" s="21" t="n"/>
    </row>
    <row r="5034">
      <c r="A5034" s="295" t="n"/>
      <c r="B5034" s="14" t="n"/>
      <c r="C5034" s="15" t="n"/>
      <c r="D5034" s="15" t="n"/>
      <c r="E5034" s="15">
        <f>D5031*Setup!$B$5</f>
        <v/>
      </c>
      <c r="F5034" s="15">
        <f>D5031-E5031</f>
        <v/>
      </c>
      <c r="G5034" s="15" t="n"/>
      <c r="H5034" s="15" t="n"/>
      <c r="I5034" s="15" t="n"/>
      <c r="J5034" s="15">
        <f>C5031+F5031+G5031-I5031</f>
        <v/>
      </c>
      <c r="K5034" s="15" t="n"/>
      <c r="L5034" s="15">
        <f>K5031*Setup!$B$6</f>
        <v/>
      </c>
      <c r="M5034" s="15">
        <f>J5031-L5031</f>
        <v/>
      </c>
      <c r="N5034" s="21" t="n"/>
    </row>
    <row r="5035">
      <c r="A5035" s="295" t="n"/>
      <c r="B5035" s="14" t="n"/>
      <c r="C5035" s="15" t="n"/>
      <c r="D5035" s="15" t="n"/>
      <c r="E5035" s="15">
        <f>D5032*Setup!$B$5</f>
        <v/>
      </c>
      <c r="F5035" s="15">
        <f>D5032-E5032</f>
        <v/>
      </c>
      <c r="G5035" s="15" t="n"/>
      <c r="H5035" s="15" t="n"/>
      <c r="I5035" s="15" t="n"/>
      <c r="J5035" s="15">
        <f>C5032+F5032+G5032-I5032</f>
        <v/>
      </c>
      <c r="K5035" s="15" t="n"/>
      <c r="L5035" s="15">
        <f>K5032*Setup!$B$6</f>
        <v/>
      </c>
      <c r="M5035" s="15">
        <f>J5032-L5032</f>
        <v/>
      </c>
      <c r="N5035" s="21" t="n"/>
    </row>
    <row r="5036">
      <c r="A5036" s="295" t="n"/>
      <c r="B5036" s="14" t="n"/>
      <c r="C5036" s="15" t="n"/>
      <c r="D5036" s="15" t="n"/>
      <c r="E5036" s="15">
        <f>D5033*Setup!$B$5</f>
        <v/>
      </c>
      <c r="F5036" s="15">
        <f>D5033-E5033</f>
        <v/>
      </c>
      <c r="G5036" s="15" t="n"/>
      <c r="H5036" s="15" t="n"/>
      <c r="I5036" s="15" t="n"/>
      <c r="J5036" s="15">
        <f>C5033+F5033+G5033-I5033</f>
        <v/>
      </c>
      <c r="K5036" s="15" t="n"/>
      <c r="L5036" s="15">
        <f>K5033*Setup!$B$6</f>
        <v/>
      </c>
      <c r="M5036" s="15">
        <f>J5033-L5033</f>
        <v/>
      </c>
      <c r="N5036" s="21" t="n"/>
    </row>
    <row r="5037">
      <c r="A5037" s="295" t="n"/>
      <c r="B5037" s="14" t="n"/>
      <c r="C5037" s="15" t="n"/>
      <c r="D5037" s="15" t="n"/>
      <c r="E5037" s="15">
        <f>D5034*Setup!$B$5</f>
        <v/>
      </c>
      <c r="F5037" s="15">
        <f>D5034-E5034</f>
        <v/>
      </c>
      <c r="G5037" s="15" t="n"/>
      <c r="H5037" s="15" t="n"/>
      <c r="I5037" s="15" t="n"/>
      <c r="J5037" s="15">
        <f>C5034+F5034+G5034-I5034</f>
        <v/>
      </c>
      <c r="K5037" s="15" t="n"/>
      <c r="L5037" s="15">
        <f>K5034*Setup!$B$6</f>
        <v/>
      </c>
      <c r="M5037" s="15">
        <f>J5034-L5034</f>
        <v/>
      </c>
      <c r="N5037" s="21" t="n"/>
    </row>
    <row r="5038">
      <c r="A5038" s="295" t="n"/>
      <c r="B5038" s="14" t="n"/>
      <c r="C5038" s="15" t="n"/>
      <c r="D5038" s="15" t="n"/>
      <c r="E5038" s="15">
        <f>D5035*Setup!$B$5</f>
        <v/>
      </c>
      <c r="F5038" s="15">
        <f>D5035-E5035</f>
        <v/>
      </c>
      <c r="G5038" s="15" t="n"/>
      <c r="H5038" s="15" t="n"/>
      <c r="I5038" s="15" t="n"/>
      <c r="J5038" s="15">
        <f>C5035+F5035+G5035-I5035</f>
        <v/>
      </c>
      <c r="K5038" s="15" t="n"/>
      <c r="L5038" s="15">
        <f>K5035*Setup!$B$6</f>
        <v/>
      </c>
      <c r="M5038" s="15">
        <f>J5035-L5035</f>
        <v/>
      </c>
      <c r="N5038" s="21" t="n"/>
    </row>
    <row r="5039">
      <c r="A5039" s="295" t="n"/>
      <c r="B5039" s="14" t="n"/>
      <c r="C5039" s="15" t="n"/>
      <c r="D5039" s="15" t="n"/>
      <c r="E5039" s="15">
        <f>D5036*Setup!$B$5</f>
        <v/>
      </c>
      <c r="F5039" s="15">
        <f>D5036-E5036</f>
        <v/>
      </c>
      <c r="G5039" s="15" t="n"/>
      <c r="H5039" s="15" t="n"/>
      <c r="I5039" s="15" t="n"/>
      <c r="J5039" s="15">
        <f>C5036+F5036+G5036-I5036</f>
        <v/>
      </c>
      <c r="K5039" s="15" t="n"/>
      <c r="L5039" s="15">
        <f>K5036*Setup!$B$6</f>
        <v/>
      </c>
      <c r="M5039" s="15">
        <f>J5036-L5036</f>
        <v/>
      </c>
      <c r="N5039" s="21" t="n"/>
    </row>
    <row r="5040">
      <c r="A5040" s="295" t="n"/>
      <c r="B5040" s="14" t="n"/>
      <c r="C5040" s="15" t="n"/>
      <c r="D5040" s="15" t="n"/>
      <c r="E5040" s="15">
        <f>D5037*Setup!$B$5</f>
        <v/>
      </c>
      <c r="F5040" s="15">
        <f>D5037-E5037</f>
        <v/>
      </c>
      <c r="G5040" s="15" t="n"/>
      <c r="H5040" s="15" t="n"/>
      <c r="I5040" s="15" t="n"/>
      <c r="J5040" s="15">
        <f>C5037+F5037+G5037-I5037</f>
        <v/>
      </c>
      <c r="K5040" s="15" t="n"/>
      <c r="L5040" s="15">
        <f>K5037*Setup!$B$6</f>
        <v/>
      </c>
      <c r="M5040" s="15">
        <f>J5037-L5037</f>
        <v/>
      </c>
      <c r="N5040" s="21" t="n"/>
    </row>
    <row r="5041">
      <c r="A5041" s="295" t="n"/>
      <c r="B5041" s="14" t="n"/>
      <c r="C5041" s="15" t="n"/>
      <c r="D5041" s="15" t="n"/>
      <c r="E5041" s="15">
        <f>D5038*Setup!$B$5</f>
        <v/>
      </c>
      <c r="F5041" s="15">
        <f>D5038-E5038</f>
        <v/>
      </c>
      <c r="G5041" s="15" t="n"/>
      <c r="H5041" s="15" t="n"/>
      <c r="I5041" s="15" t="n"/>
      <c r="J5041" s="15">
        <f>C5038+F5038+G5038-I5038</f>
        <v/>
      </c>
      <c r="K5041" s="15" t="n"/>
      <c r="L5041" s="15">
        <f>K5038*Setup!$B$6</f>
        <v/>
      </c>
      <c r="M5041" s="15">
        <f>J5038-L5038</f>
        <v/>
      </c>
      <c r="N5041" s="21" t="n"/>
    </row>
    <row r="5042">
      <c r="A5042" s="295" t="n"/>
      <c r="B5042" s="14" t="n"/>
      <c r="C5042" s="15" t="n"/>
      <c r="D5042" s="15" t="n"/>
      <c r="E5042" s="15">
        <f>D5039*Setup!$B$5</f>
        <v/>
      </c>
      <c r="F5042" s="15">
        <f>D5039-E5039</f>
        <v/>
      </c>
      <c r="G5042" s="15" t="n"/>
      <c r="H5042" s="15" t="n"/>
      <c r="I5042" s="15" t="n"/>
      <c r="J5042" s="15">
        <f>C5039+F5039+G5039-I5039</f>
        <v/>
      </c>
      <c r="K5042" s="15" t="n"/>
      <c r="L5042" s="15">
        <f>K5039*Setup!$B$6</f>
        <v/>
      </c>
      <c r="M5042" s="15">
        <f>J5039-L5039</f>
        <v/>
      </c>
      <c r="N5042" s="21" t="n"/>
    </row>
    <row r="5043">
      <c r="A5043" s="295" t="n"/>
      <c r="B5043" s="14" t="n"/>
      <c r="C5043" s="15" t="n"/>
      <c r="D5043" s="15" t="n"/>
      <c r="E5043" s="15">
        <f>D5040*Setup!$B$5</f>
        <v/>
      </c>
      <c r="F5043" s="15">
        <f>D5040-E5040</f>
        <v/>
      </c>
      <c r="G5043" s="15" t="n"/>
      <c r="H5043" s="15" t="n"/>
      <c r="I5043" s="15" t="n"/>
      <c r="J5043" s="15">
        <f>C5040+F5040+G5040-I5040</f>
        <v/>
      </c>
      <c r="K5043" s="15" t="n"/>
      <c r="L5043" s="15">
        <f>K5040*Setup!$B$6</f>
        <v/>
      </c>
      <c r="M5043" s="15">
        <f>J5040-L5040</f>
        <v/>
      </c>
      <c r="N5043" s="21" t="n"/>
    </row>
    <row r="5044">
      <c r="A5044" s="295" t="n"/>
      <c r="B5044" s="14" t="n"/>
      <c r="C5044" s="15" t="n"/>
      <c r="D5044" s="15" t="n"/>
      <c r="E5044" s="15">
        <f>D5041*Setup!$B$5</f>
        <v/>
      </c>
      <c r="F5044" s="15">
        <f>D5041-E5041</f>
        <v/>
      </c>
      <c r="G5044" s="15" t="n"/>
      <c r="H5044" s="15" t="n"/>
      <c r="I5044" s="15" t="n"/>
      <c r="J5044" s="15">
        <f>C5041+F5041+G5041-I5041</f>
        <v/>
      </c>
      <c r="K5044" s="15" t="n"/>
      <c r="L5044" s="15">
        <f>K5041*Setup!$B$6</f>
        <v/>
      </c>
      <c r="M5044" s="15">
        <f>J5041-L5041</f>
        <v/>
      </c>
      <c r="N5044" s="21" t="n"/>
    </row>
    <row r="5045">
      <c r="A5045" s="295" t="n"/>
      <c r="B5045" s="14" t="n"/>
      <c r="C5045" s="15" t="n"/>
      <c r="D5045" s="15" t="n"/>
      <c r="E5045" s="15">
        <f>D5042*Setup!$B$5</f>
        <v/>
      </c>
      <c r="F5045" s="15">
        <f>D5042-E5042</f>
        <v/>
      </c>
      <c r="G5045" s="15" t="n"/>
      <c r="H5045" s="15" t="n"/>
      <c r="I5045" s="15" t="n"/>
      <c r="J5045" s="15">
        <f>C5042+F5042+G5042-I5042</f>
        <v/>
      </c>
      <c r="K5045" s="15" t="n"/>
      <c r="L5045" s="15">
        <f>K5042*Setup!$B$6</f>
        <v/>
      </c>
      <c r="M5045" s="15">
        <f>J5042-L5042</f>
        <v/>
      </c>
      <c r="N5045" s="21" t="n"/>
    </row>
    <row r="5046">
      <c r="A5046" s="295" t="n"/>
      <c r="B5046" s="14" t="n"/>
      <c r="C5046" s="15" t="n"/>
      <c r="D5046" s="15" t="n"/>
      <c r="E5046" s="15">
        <f>D5043*Setup!$B$5</f>
        <v/>
      </c>
      <c r="F5046" s="15">
        <f>D5043-E5043</f>
        <v/>
      </c>
      <c r="G5046" s="15" t="n"/>
      <c r="H5046" s="15" t="n"/>
      <c r="I5046" s="15" t="n"/>
      <c r="J5046" s="15">
        <f>C5043+F5043+G5043-I5043</f>
        <v/>
      </c>
      <c r="K5046" s="15" t="n"/>
      <c r="L5046" s="15">
        <f>K5043*Setup!$B$6</f>
        <v/>
      </c>
      <c r="M5046" s="15">
        <f>J5043-L5043</f>
        <v/>
      </c>
      <c r="N5046" s="21" t="n"/>
    </row>
    <row r="5047">
      <c r="A5047" s="295" t="n"/>
      <c r="B5047" s="14" t="n"/>
      <c r="C5047" s="15" t="n"/>
      <c r="D5047" s="15" t="n"/>
      <c r="E5047" s="15">
        <f>D5044*Setup!$B$5</f>
        <v/>
      </c>
      <c r="F5047" s="15">
        <f>D5044-E5044</f>
        <v/>
      </c>
      <c r="G5047" s="15" t="n"/>
      <c r="H5047" s="15" t="n"/>
      <c r="I5047" s="15" t="n"/>
      <c r="J5047" s="15">
        <f>C5044+F5044+G5044-I5044</f>
        <v/>
      </c>
      <c r="K5047" s="15" t="n"/>
      <c r="L5047" s="15">
        <f>K5044*Setup!$B$6</f>
        <v/>
      </c>
      <c r="M5047" s="15">
        <f>J5044-L5044</f>
        <v/>
      </c>
      <c r="N5047" s="21" t="n"/>
    </row>
    <row r="5048">
      <c r="A5048" s="295" t="n"/>
      <c r="B5048" s="14" t="n"/>
      <c r="C5048" s="15" t="n"/>
      <c r="D5048" s="15" t="n"/>
      <c r="E5048" s="15">
        <f>D5045*Setup!$B$5</f>
        <v/>
      </c>
      <c r="F5048" s="15">
        <f>D5045-E5045</f>
        <v/>
      </c>
      <c r="G5048" s="15" t="n"/>
      <c r="H5048" s="15" t="n"/>
      <c r="I5048" s="15" t="n"/>
      <c r="J5048" s="15">
        <f>C5045+F5045+G5045-I5045</f>
        <v/>
      </c>
      <c r="K5048" s="15" t="n"/>
      <c r="L5048" s="15">
        <f>K5045*Setup!$B$6</f>
        <v/>
      </c>
      <c r="M5048" s="15">
        <f>J5045-L5045</f>
        <v/>
      </c>
      <c r="N5048" s="21" t="n"/>
    </row>
    <row r="5049">
      <c r="A5049" s="295" t="n"/>
      <c r="B5049" s="14" t="n"/>
      <c r="C5049" s="15" t="n"/>
      <c r="D5049" s="15" t="n"/>
      <c r="E5049" s="15">
        <f>D5046*Setup!$B$5</f>
        <v/>
      </c>
      <c r="F5049" s="15">
        <f>D5046-E5046</f>
        <v/>
      </c>
      <c r="G5049" s="15" t="n"/>
      <c r="H5049" s="15" t="n"/>
      <c r="I5049" s="15" t="n"/>
      <c r="J5049" s="15">
        <f>C5046+F5046+G5046-I5046</f>
        <v/>
      </c>
      <c r="K5049" s="15" t="n"/>
      <c r="L5049" s="15">
        <f>K5046*Setup!$B$6</f>
        <v/>
      </c>
      <c r="M5049" s="15">
        <f>J5046-L5046</f>
        <v/>
      </c>
      <c r="N5049" s="21" t="n"/>
    </row>
    <row r="5050">
      <c r="A5050" s="295" t="n"/>
      <c r="B5050" s="14" t="n"/>
      <c r="C5050" s="15" t="n"/>
      <c r="D5050" s="15" t="n"/>
      <c r="E5050" s="15">
        <f>D5047*Setup!$B$5</f>
        <v/>
      </c>
      <c r="F5050" s="15">
        <f>D5047-E5047</f>
        <v/>
      </c>
      <c r="G5050" s="15" t="n"/>
      <c r="H5050" s="15" t="n"/>
      <c r="I5050" s="15" t="n"/>
      <c r="J5050" s="15">
        <f>C5047+F5047+G5047-I5047</f>
        <v/>
      </c>
      <c r="K5050" s="15" t="n"/>
      <c r="L5050" s="15">
        <f>K5047*Setup!$B$6</f>
        <v/>
      </c>
      <c r="M5050" s="15">
        <f>J5047-L5047</f>
        <v/>
      </c>
      <c r="N5050" s="21" t="n"/>
    </row>
    <row r="5051">
      <c r="A5051" s="295" t="n"/>
      <c r="B5051" s="14" t="n"/>
      <c r="C5051" s="15" t="n"/>
      <c r="D5051" s="15" t="n"/>
      <c r="E5051" s="15">
        <f>D5048*Setup!$B$5</f>
        <v/>
      </c>
      <c r="F5051" s="15">
        <f>D5048-E5048</f>
        <v/>
      </c>
      <c r="G5051" s="15" t="n"/>
      <c r="H5051" s="15" t="n"/>
      <c r="I5051" s="15" t="n"/>
      <c r="J5051" s="15">
        <f>C5048+F5048+G5048-I5048</f>
        <v/>
      </c>
      <c r="K5051" s="15" t="n"/>
      <c r="L5051" s="15">
        <f>K5048*Setup!$B$6</f>
        <v/>
      </c>
      <c r="M5051" s="15">
        <f>J5048-L5048</f>
        <v/>
      </c>
      <c r="N5051" s="21" t="n"/>
    </row>
    <row r="5052">
      <c r="A5052" s="295" t="n"/>
      <c r="B5052" s="14" t="n"/>
      <c r="C5052" s="15" t="n"/>
      <c r="D5052" s="15" t="n"/>
      <c r="E5052" s="15">
        <f>D5049*Setup!$B$5</f>
        <v/>
      </c>
      <c r="F5052" s="15">
        <f>D5049-E5049</f>
        <v/>
      </c>
      <c r="G5052" s="15" t="n"/>
      <c r="H5052" s="15" t="n"/>
      <c r="I5052" s="15" t="n"/>
      <c r="J5052" s="15">
        <f>C5049+F5049+G5049-I5049</f>
        <v/>
      </c>
      <c r="K5052" s="15" t="n"/>
      <c r="L5052" s="15">
        <f>K5049*Setup!$B$6</f>
        <v/>
      </c>
      <c r="M5052" s="15">
        <f>J5049-L5049</f>
        <v/>
      </c>
      <c r="N5052" s="21" t="n"/>
    </row>
    <row r="5053">
      <c r="A5053" s="295" t="n"/>
      <c r="B5053" s="14" t="n"/>
      <c r="C5053" s="15" t="n"/>
      <c r="D5053" s="15" t="n"/>
      <c r="E5053" s="15">
        <f>D5050*Setup!$B$5</f>
        <v/>
      </c>
      <c r="F5053" s="15">
        <f>D5050-E5050</f>
        <v/>
      </c>
      <c r="G5053" s="15" t="n"/>
      <c r="H5053" s="15" t="n"/>
      <c r="I5053" s="15" t="n"/>
      <c r="J5053" s="15">
        <f>C5050+F5050+G5050-I5050</f>
        <v/>
      </c>
      <c r="K5053" s="15" t="n"/>
      <c r="L5053" s="15">
        <f>K5050*Setup!$B$6</f>
        <v/>
      </c>
      <c r="M5053" s="15">
        <f>J5050-L5050</f>
        <v/>
      </c>
      <c r="N5053" s="21" t="n"/>
    </row>
    <row r="5054">
      <c r="A5054" s="295" t="n"/>
      <c r="B5054" s="14" t="n"/>
      <c r="C5054" s="15" t="n"/>
      <c r="D5054" s="15" t="n"/>
      <c r="E5054" s="15">
        <f>D5051*Setup!$B$5</f>
        <v/>
      </c>
      <c r="F5054" s="15">
        <f>D5051-E5051</f>
        <v/>
      </c>
      <c r="G5054" s="15" t="n"/>
      <c r="H5054" s="15" t="n"/>
      <c r="I5054" s="15" t="n"/>
      <c r="J5054" s="15">
        <f>C5051+F5051+G5051-I5051</f>
        <v/>
      </c>
      <c r="K5054" s="15" t="n"/>
      <c r="L5054" s="15">
        <f>K5051*Setup!$B$6</f>
        <v/>
      </c>
      <c r="M5054" s="15">
        <f>J5051-L5051</f>
        <v/>
      </c>
      <c r="N5054" s="21" t="n"/>
    </row>
    <row r="5055">
      <c r="A5055" s="295" t="n"/>
      <c r="B5055" s="14" t="n"/>
      <c r="C5055" s="15" t="n"/>
      <c r="D5055" s="15" t="n"/>
      <c r="E5055" s="15">
        <f>D5052*Setup!$B$5</f>
        <v/>
      </c>
      <c r="F5055" s="15">
        <f>D5052-E5052</f>
        <v/>
      </c>
      <c r="G5055" s="15" t="n"/>
      <c r="H5055" s="15" t="n"/>
      <c r="I5055" s="15" t="n"/>
      <c r="J5055" s="15">
        <f>C5052+F5052+G5052-I5052</f>
        <v/>
      </c>
      <c r="K5055" s="15" t="n"/>
      <c r="L5055" s="15">
        <f>K5052*Setup!$B$6</f>
        <v/>
      </c>
      <c r="M5055" s="15">
        <f>J5052-L5052</f>
        <v/>
      </c>
      <c r="N5055" s="21" t="n"/>
    </row>
    <row r="5056">
      <c r="A5056" s="295" t="n"/>
      <c r="B5056" s="14" t="n"/>
      <c r="C5056" s="15" t="n"/>
      <c r="D5056" s="15" t="n"/>
      <c r="E5056" s="15">
        <f>D5053*Setup!$B$5</f>
        <v/>
      </c>
      <c r="F5056" s="15">
        <f>D5053-E5053</f>
        <v/>
      </c>
      <c r="G5056" s="15" t="n"/>
      <c r="H5056" s="15" t="n"/>
      <c r="I5056" s="15" t="n"/>
      <c r="J5056" s="15">
        <f>C5053+F5053+G5053-I5053</f>
        <v/>
      </c>
      <c r="K5056" s="15" t="n"/>
      <c r="L5056" s="15">
        <f>K5053*Setup!$B$6</f>
        <v/>
      </c>
      <c r="M5056" s="15">
        <f>J5053-L5053</f>
        <v/>
      </c>
      <c r="N5056" s="21" t="n"/>
    </row>
    <row r="5057">
      <c r="A5057" s="295" t="n"/>
      <c r="B5057" s="14" t="n"/>
      <c r="C5057" s="15" t="n"/>
      <c r="D5057" s="15" t="n"/>
      <c r="E5057" s="15">
        <f>D5054*Setup!$B$5</f>
        <v/>
      </c>
      <c r="F5057" s="15">
        <f>D5054-E5054</f>
        <v/>
      </c>
      <c r="G5057" s="15" t="n"/>
      <c r="H5057" s="15" t="n"/>
      <c r="I5057" s="15" t="n"/>
      <c r="J5057" s="15">
        <f>C5054+F5054+G5054-I5054</f>
        <v/>
      </c>
      <c r="K5057" s="15" t="n"/>
      <c r="L5057" s="15">
        <f>K5054*Setup!$B$6</f>
        <v/>
      </c>
      <c r="M5057" s="15">
        <f>J5054-L5054</f>
        <v/>
      </c>
      <c r="N5057" s="21" t="n"/>
    </row>
    <row r="5058">
      <c r="A5058" s="295" t="n"/>
      <c r="B5058" s="14" t="n"/>
      <c r="C5058" s="15" t="n"/>
      <c r="D5058" s="15" t="n"/>
      <c r="E5058" s="15">
        <f>D5055*Setup!$B$5</f>
        <v/>
      </c>
      <c r="F5058" s="15">
        <f>D5055-E5055</f>
        <v/>
      </c>
      <c r="G5058" s="15" t="n"/>
      <c r="H5058" s="15" t="n"/>
      <c r="I5058" s="15" t="n"/>
      <c r="J5058" s="15">
        <f>C5055+F5055+G5055-I5055</f>
        <v/>
      </c>
      <c r="K5058" s="15" t="n"/>
      <c r="L5058" s="15">
        <f>K5055*Setup!$B$6</f>
        <v/>
      </c>
      <c r="M5058" s="15">
        <f>J5055-L5055</f>
        <v/>
      </c>
      <c r="N5058" s="21" t="n"/>
    </row>
    <row r="5059">
      <c r="A5059" s="295" t="n"/>
      <c r="B5059" s="14" t="n"/>
      <c r="C5059" s="15" t="n"/>
      <c r="D5059" s="15" t="n"/>
      <c r="E5059" s="15">
        <f>D5056*Setup!$B$5</f>
        <v/>
      </c>
      <c r="F5059" s="15">
        <f>D5056-E5056</f>
        <v/>
      </c>
      <c r="G5059" s="15" t="n"/>
      <c r="H5059" s="15" t="n"/>
      <c r="I5059" s="15" t="n"/>
      <c r="J5059" s="15">
        <f>C5056+F5056+G5056-I5056</f>
        <v/>
      </c>
      <c r="K5059" s="15" t="n"/>
      <c r="L5059" s="15">
        <f>K5056*Setup!$B$6</f>
        <v/>
      </c>
      <c r="M5059" s="15">
        <f>J5056-L5056</f>
        <v/>
      </c>
      <c r="N5059" s="21" t="n"/>
    </row>
    <row r="5060">
      <c r="A5060" s="295" t="n"/>
      <c r="B5060" s="14" t="n"/>
      <c r="C5060" s="15" t="n"/>
      <c r="D5060" s="15" t="n"/>
      <c r="E5060" s="15">
        <f>D5057*Setup!$B$5</f>
        <v/>
      </c>
      <c r="F5060" s="15">
        <f>D5057-E5057</f>
        <v/>
      </c>
      <c r="G5060" s="15" t="n"/>
      <c r="H5060" s="15" t="n"/>
      <c r="I5060" s="15" t="n"/>
      <c r="J5060" s="15">
        <f>C5057+F5057+G5057-I5057</f>
        <v/>
      </c>
      <c r="K5060" s="15" t="n"/>
      <c r="L5060" s="15">
        <f>K5057*Setup!$B$6</f>
        <v/>
      </c>
      <c r="M5060" s="15">
        <f>J5057-L5057</f>
        <v/>
      </c>
      <c r="N5060" s="21" t="n"/>
    </row>
    <row r="5061">
      <c r="A5061" s="295" t="n"/>
      <c r="B5061" s="14" t="n"/>
      <c r="C5061" s="15" t="n"/>
      <c r="D5061" s="15" t="n"/>
      <c r="E5061" s="15">
        <f>D5058*Setup!$B$5</f>
        <v/>
      </c>
      <c r="F5061" s="15">
        <f>D5058-E5058</f>
        <v/>
      </c>
      <c r="G5061" s="15" t="n"/>
      <c r="H5061" s="15" t="n"/>
      <c r="I5061" s="15" t="n"/>
      <c r="J5061" s="15">
        <f>C5058+F5058+G5058-I5058</f>
        <v/>
      </c>
      <c r="K5061" s="15" t="n"/>
      <c r="L5061" s="15">
        <f>K5058*Setup!$B$6</f>
        <v/>
      </c>
      <c r="M5061" s="15">
        <f>J5058-L5058</f>
        <v/>
      </c>
      <c r="N5061" s="21" t="n"/>
    </row>
    <row r="5062">
      <c r="A5062" s="295" t="n"/>
      <c r="B5062" s="14" t="n"/>
      <c r="C5062" s="15" t="n"/>
      <c r="D5062" s="15" t="n"/>
      <c r="E5062" s="15">
        <f>D5059*Setup!$B$5</f>
        <v/>
      </c>
      <c r="F5062" s="15">
        <f>D5059-E5059</f>
        <v/>
      </c>
      <c r="G5062" s="15" t="n"/>
      <c r="H5062" s="15" t="n"/>
      <c r="I5062" s="15" t="n"/>
      <c r="J5062" s="15">
        <f>C5059+F5059+G5059-I5059</f>
        <v/>
      </c>
      <c r="K5062" s="15" t="n"/>
      <c r="L5062" s="15">
        <f>K5059*Setup!$B$6</f>
        <v/>
      </c>
      <c r="M5062" s="15">
        <f>J5059-L5059</f>
        <v/>
      </c>
      <c r="N5062" s="21" t="n"/>
    </row>
    <row r="5063">
      <c r="A5063" s="295" t="n"/>
      <c r="B5063" s="14" t="n"/>
      <c r="C5063" s="15" t="n"/>
      <c r="D5063" s="15" t="n"/>
      <c r="E5063" s="15">
        <f>D5060*Setup!$B$5</f>
        <v/>
      </c>
      <c r="F5063" s="15">
        <f>D5060-E5060</f>
        <v/>
      </c>
      <c r="G5063" s="15" t="n"/>
      <c r="H5063" s="15" t="n"/>
      <c r="I5063" s="15" t="n"/>
      <c r="J5063" s="15">
        <f>C5060+F5060+G5060-I5060</f>
        <v/>
      </c>
      <c r="K5063" s="15" t="n"/>
      <c r="L5063" s="15">
        <f>K5060*Setup!$B$6</f>
        <v/>
      </c>
      <c r="M5063" s="15">
        <f>J5060-L5060</f>
        <v/>
      </c>
      <c r="N5063" s="21" t="n"/>
    </row>
    <row r="5064">
      <c r="A5064" s="295" t="n"/>
      <c r="B5064" s="14" t="n"/>
      <c r="C5064" s="15" t="n"/>
      <c r="D5064" s="15" t="n"/>
      <c r="E5064" s="15">
        <f>D5061*Setup!$B$5</f>
        <v/>
      </c>
      <c r="F5064" s="15">
        <f>D5061-E5061</f>
        <v/>
      </c>
      <c r="G5064" s="15" t="n"/>
      <c r="H5064" s="15" t="n"/>
      <c r="I5064" s="15" t="n"/>
      <c r="J5064" s="15">
        <f>C5061+F5061+G5061-I5061</f>
        <v/>
      </c>
      <c r="K5064" s="15" t="n"/>
      <c r="L5064" s="15">
        <f>K5061*Setup!$B$6</f>
        <v/>
      </c>
      <c r="M5064" s="15">
        <f>J5061-L5061</f>
        <v/>
      </c>
      <c r="N5064" s="21" t="n"/>
    </row>
    <row r="5065">
      <c r="A5065" s="295" t="n"/>
      <c r="B5065" s="14" t="n"/>
      <c r="C5065" s="15" t="n"/>
      <c r="D5065" s="15" t="n"/>
      <c r="E5065" s="15">
        <f>D5062*Setup!$B$5</f>
        <v/>
      </c>
      <c r="F5065" s="15">
        <f>D5062-E5062</f>
        <v/>
      </c>
      <c r="G5065" s="15" t="n"/>
      <c r="H5065" s="15" t="n"/>
      <c r="I5065" s="15" t="n"/>
      <c r="J5065" s="15">
        <f>C5062+F5062+G5062-I5062</f>
        <v/>
      </c>
      <c r="K5065" s="15" t="n"/>
      <c r="L5065" s="15">
        <f>K5062*Setup!$B$6</f>
        <v/>
      </c>
      <c r="M5065" s="15">
        <f>J5062-L5062</f>
        <v/>
      </c>
      <c r="N5065" s="21" t="n"/>
    </row>
    <row r="5066">
      <c r="A5066" s="295" t="n"/>
      <c r="B5066" s="14" t="n"/>
      <c r="C5066" s="15" t="n"/>
      <c r="D5066" s="15" t="n"/>
      <c r="E5066" s="15">
        <f>D5063*Setup!$B$5</f>
        <v/>
      </c>
      <c r="F5066" s="15">
        <f>D5063-E5063</f>
        <v/>
      </c>
      <c r="G5066" s="15" t="n"/>
      <c r="H5066" s="15" t="n"/>
      <c r="I5066" s="15" t="n"/>
      <c r="J5066" s="15">
        <f>C5063+F5063+G5063-I5063</f>
        <v/>
      </c>
      <c r="K5066" s="15" t="n"/>
      <c r="L5066" s="15">
        <f>K5063*Setup!$B$6</f>
        <v/>
      </c>
      <c r="M5066" s="15">
        <f>J5063-L5063</f>
        <v/>
      </c>
      <c r="N5066" s="21" t="n"/>
    </row>
    <row r="5067">
      <c r="A5067" s="295" t="n"/>
      <c r="B5067" s="14" t="n"/>
      <c r="C5067" s="15" t="n"/>
      <c r="D5067" s="15" t="n"/>
      <c r="E5067" s="15">
        <f>D5064*Setup!$B$5</f>
        <v/>
      </c>
      <c r="F5067" s="15">
        <f>D5064-E5064</f>
        <v/>
      </c>
      <c r="G5067" s="15" t="n"/>
      <c r="H5067" s="15" t="n"/>
      <c r="I5067" s="15" t="n"/>
      <c r="J5067" s="15">
        <f>C5064+F5064+G5064-I5064</f>
        <v/>
      </c>
      <c r="K5067" s="15" t="n"/>
      <c r="L5067" s="15">
        <f>K5064*Setup!$B$6</f>
        <v/>
      </c>
      <c r="M5067" s="15">
        <f>J5064-L5064</f>
        <v/>
      </c>
      <c r="N5067" s="21" t="n"/>
    </row>
    <row r="5068">
      <c r="A5068" s="295" t="n"/>
      <c r="B5068" s="14" t="n"/>
      <c r="C5068" s="15" t="n"/>
      <c r="D5068" s="15" t="n"/>
      <c r="E5068" s="15">
        <f>D5065*Setup!$B$5</f>
        <v/>
      </c>
      <c r="F5068" s="15">
        <f>D5065-E5065</f>
        <v/>
      </c>
      <c r="G5068" s="15" t="n"/>
      <c r="H5068" s="15" t="n"/>
      <c r="I5068" s="15" t="n"/>
      <c r="J5068" s="15">
        <f>C5065+F5065+G5065-I5065</f>
        <v/>
      </c>
      <c r="K5068" s="15" t="n"/>
      <c r="L5068" s="15">
        <f>K5065*Setup!$B$6</f>
        <v/>
      </c>
      <c r="M5068" s="15">
        <f>J5065-L5065</f>
        <v/>
      </c>
      <c r="N5068" s="21" t="n"/>
    </row>
    <row r="5069">
      <c r="A5069" s="295" t="n"/>
      <c r="B5069" s="14" t="n"/>
      <c r="C5069" s="15" t="n"/>
      <c r="D5069" s="15" t="n"/>
      <c r="E5069" s="15">
        <f>D5066*Setup!$B$5</f>
        <v/>
      </c>
      <c r="F5069" s="15">
        <f>D5066-E5066</f>
        <v/>
      </c>
      <c r="G5069" s="15" t="n"/>
      <c r="H5069" s="15" t="n"/>
      <c r="I5069" s="15" t="n"/>
      <c r="J5069" s="15">
        <f>C5066+F5066+G5066-I5066</f>
        <v/>
      </c>
      <c r="K5069" s="15" t="n"/>
      <c r="L5069" s="15">
        <f>K5066*Setup!$B$6</f>
        <v/>
      </c>
      <c r="M5069" s="15">
        <f>J5066-L5066</f>
        <v/>
      </c>
      <c r="N5069" s="21" t="n"/>
    </row>
    <row r="5070">
      <c r="A5070" s="295" t="n"/>
      <c r="B5070" s="14" t="n"/>
      <c r="C5070" s="15" t="n"/>
      <c r="D5070" s="15" t="n"/>
      <c r="E5070" s="15">
        <f>D5067*Setup!$B$5</f>
        <v/>
      </c>
      <c r="F5070" s="15">
        <f>D5067-E5067</f>
        <v/>
      </c>
      <c r="G5070" s="15" t="n"/>
      <c r="H5070" s="15" t="n"/>
      <c r="I5070" s="15" t="n"/>
      <c r="J5070" s="15">
        <f>C5067+F5067+G5067-I5067</f>
        <v/>
      </c>
      <c r="K5070" s="15" t="n"/>
      <c r="L5070" s="15">
        <f>K5067*Setup!$B$6</f>
        <v/>
      </c>
      <c r="M5070" s="15">
        <f>J5067-L5067</f>
        <v/>
      </c>
      <c r="N5070" s="21" t="n"/>
    </row>
    <row r="5071">
      <c r="A5071" s="295" t="n"/>
      <c r="B5071" s="14" t="n"/>
      <c r="C5071" s="15" t="n"/>
      <c r="D5071" s="15" t="n"/>
      <c r="E5071" s="15">
        <f>D5068*Setup!$B$5</f>
        <v/>
      </c>
      <c r="F5071" s="15">
        <f>D5068-E5068</f>
        <v/>
      </c>
      <c r="G5071" s="15" t="n"/>
      <c r="H5071" s="15" t="n"/>
      <c r="I5071" s="15" t="n"/>
      <c r="J5071" s="15">
        <f>C5068+F5068+G5068-I5068</f>
        <v/>
      </c>
      <c r="K5071" s="15" t="n"/>
      <c r="L5071" s="15">
        <f>K5068*Setup!$B$6</f>
        <v/>
      </c>
      <c r="M5071" s="15">
        <f>J5068-L5068</f>
        <v/>
      </c>
      <c r="N5071" s="21" t="n"/>
    </row>
    <row r="5072">
      <c r="A5072" s="295" t="n"/>
      <c r="B5072" s="14" t="n"/>
      <c r="C5072" s="15" t="n"/>
      <c r="D5072" s="15" t="n"/>
      <c r="E5072" s="15">
        <f>D5069*Setup!$B$5</f>
        <v/>
      </c>
      <c r="F5072" s="15">
        <f>D5069-E5069</f>
        <v/>
      </c>
      <c r="G5072" s="15" t="n"/>
      <c r="H5072" s="15" t="n"/>
      <c r="I5072" s="15" t="n"/>
      <c r="J5072" s="15">
        <f>C5069+F5069+G5069-I5069</f>
        <v/>
      </c>
      <c r="K5072" s="15" t="n"/>
      <c r="L5072" s="15">
        <f>K5069*Setup!$B$6</f>
        <v/>
      </c>
      <c r="M5072" s="15">
        <f>J5069-L5069</f>
        <v/>
      </c>
      <c r="N5072" s="21" t="n"/>
    </row>
    <row r="5073">
      <c r="A5073" s="295" t="n"/>
      <c r="B5073" s="14" t="n"/>
      <c r="C5073" s="15" t="n"/>
      <c r="D5073" s="15" t="n"/>
      <c r="E5073" s="15">
        <f>D5070*Setup!$B$5</f>
        <v/>
      </c>
      <c r="F5073" s="15">
        <f>D5070-E5070</f>
        <v/>
      </c>
      <c r="G5073" s="15" t="n"/>
      <c r="H5073" s="15" t="n"/>
      <c r="I5073" s="15" t="n"/>
      <c r="J5073" s="15">
        <f>C5070+F5070+G5070-I5070</f>
        <v/>
      </c>
      <c r="K5073" s="15" t="n"/>
      <c r="L5073" s="15">
        <f>K5070*Setup!$B$6</f>
        <v/>
      </c>
      <c r="M5073" s="15">
        <f>J5070-L5070</f>
        <v/>
      </c>
      <c r="N5073" s="21" t="n"/>
    </row>
    <row r="5074">
      <c r="A5074" s="295" t="n"/>
      <c r="B5074" s="14" t="n"/>
      <c r="C5074" s="15" t="n"/>
      <c r="D5074" s="15" t="n"/>
      <c r="E5074" s="15">
        <f>D5071*Setup!$B$5</f>
        <v/>
      </c>
      <c r="F5074" s="15">
        <f>D5071-E5071</f>
        <v/>
      </c>
      <c r="G5074" s="15" t="n"/>
      <c r="H5074" s="15" t="n"/>
      <c r="I5074" s="15" t="n"/>
      <c r="J5074" s="15">
        <f>C5071+F5071+G5071-I5071</f>
        <v/>
      </c>
      <c r="K5074" s="15" t="n"/>
      <c r="L5074" s="15">
        <f>K5071*Setup!$B$6</f>
        <v/>
      </c>
      <c r="M5074" s="15">
        <f>J5071-L5071</f>
        <v/>
      </c>
      <c r="N5074" s="21" t="n"/>
    </row>
    <row r="5075">
      <c r="A5075" s="295" t="n"/>
      <c r="B5075" s="14" t="n"/>
      <c r="C5075" s="15" t="n"/>
      <c r="D5075" s="15" t="n"/>
      <c r="E5075" s="15">
        <f>D5072*Setup!$B$5</f>
        <v/>
      </c>
      <c r="F5075" s="15">
        <f>D5072-E5072</f>
        <v/>
      </c>
      <c r="G5075" s="15" t="n"/>
      <c r="H5075" s="15" t="n"/>
      <c r="I5075" s="15" t="n"/>
      <c r="J5075" s="15">
        <f>C5072+F5072+G5072-I5072</f>
        <v/>
      </c>
      <c r="K5075" s="15" t="n"/>
      <c r="L5075" s="15">
        <f>K5072*Setup!$B$6</f>
        <v/>
      </c>
      <c r="M5075" s="15">
        <f>J5072-L5072</f>
        <v/>
      </c>
      <c r="N5075" s="21" t="n"/>
    </row>
    <row r="5076">
      <c r="A5076" s="295" t="n"/>
      <c r="B5076" s="14" t="n"/>
      <c r="C5076" s="15" t="n"/>
      <c r="D5076" s="15" t="n"/>
      <c r="E5076" s="15">
        <f>D5073*Setup!$B$5</f>
        <v/>
      </c>
      <c r="F5076" s="15">
        <f>D5073-E5073</f>
        <v/>
      </c>
      <c r="G5076" s="15" t="n"/>
      <c r="H5076" s="15" t="n"/>
      <c r="I5076" s="15" t="n"/>
      <c r="J5076" s="15">
        <f>C5073+F5073+G5073-I5073</f>
        <v/>
      </c>
      <c r="K5076" s="15" t="n"/>
      <c r="L5076" s="15">
        <f>K5073*Setup!$B$6</f>
        <v/>
      </c>
      <c r="M5076" s="15">
        <f>J5073-L5073</f>
        <v/>
      </c>
      <c r="N5076" s="21" t="n"/>
    </row>
    <row r="5077">
      <c r="A5077" s="295" t="n"/>
      <c r="B5077" s="14" t="n"/>
      <c r="C5077" s="15" t="n"/>
      <c r="D5077" s="15" t="n"/>
      <c r="E5077" s="15">
        <f>D5074*Setup!$B$5</f>
        <v/>
      </c>
      <c r="F5077" s="15">
        <f>D5074-E5074</f>
        <v/>
      </c>
      <c r="G5077" s="15" t="n"/>
      <c r="H5077" s="15" t="n"/>
      <c r="I5077" s="15" t="n"/>
      <c r="J5077" s="15">
        <f>C5074+F5074+G5074-I5074</f>
        <v/>
      </c>
      <c r="K5077" s="15" t="n"/>
      <c r="L5077" s="15">
        <f>K5074*Setup!$B$6</f>
        <v/>
      </c>
      <c r="M5077" s="15">
        <f>J5074-L5074</f>
        <v/>
      </c>
      <c r="N5077" s="21" t="n"/>
    </row>
    <row r="5078">
      <c r="A5078" s="295" t="n"/>
      <c r="B5078" s="14" t="n"/>
      <c r="C5078" s="15" t="n"/>
      <c r="D5078" s="15" t="n"/>
      <c r="E5078" s="15">
        <f>D5075*Setup!$B$5</f>
        <v/>
      </c>
      <c r="F5078" s="15">
        <f>D5075-E5075</f>
        <v/>
      </c>
      <c r="G5078" s="15" t="n"/>
      <c r="H5078" s="15" t="n"/>
      <c r="I5078" s="15" t="n"/>
      <c r="J5078" s="15">
        <f>C5075+F5075+G5075-I5075</f>
        <v/>
      </c>
      <c r="K5078" s="15" t="n"/>
      <c r="L5078" s="15">
        <f>K5075*Setup!$B$6</f>
        <v/>
      </c>
      <c r="M5078" s="15">
        <f>J5075-L5075</f>
        <v/>
      </c>
      <c r="N5078" s="21" t="n"/>
    </row>
    <row r="5079">
      <c r="A5079" s="295" t="n"/>
      <c r="B5079" s="14" t="n"/>
      <c r="C5079" s="15" t="n"/>
      <c r="D5079" s="15" t="n"/>
      <c r="E5079" s="15">
        <f>D5076*Setup!$B$5</f>
        <v/>
      </c>
      <c r="F5079" s="15">
        <f>D5076-E5076</f>
        <v/>
      </c>
      <c r="G5079" s="15" t="n"/>
      <c r="H5079" s="15" t="n"/>
      <c r="I5079" s="15" t="n"/>
      <c r="J5079" s="15">
        <f>C5076+F5076+G5076-I5076</f>
        <v/>
      </c>
      <c r="K5079" s="15" t="n"/>
      <c r="L5079" s="15">
        <f>K5076*Setup!$B$6</f>
        <v/>
      </c>
      <c r="M5079" s="15">
        <f>J5076-L5076</f>
        <v/>
      </c>
      <c r="N5079" s="21" t="n"/>
    </row>
    <row r="5080">
      <c r="A5080" s="295" t="n"/>
      <c r="B5080" s="14" t="n"/>
      <c r="C5080" s="15" t="n"/>
      <c r="D5080" s="15" t="n"/>
      <c r="E5080" s="15">
        <f>D5077*Setup!$B$5</f>
        <v/>
      </c>
      <c r="F5080" s="15">
        <f>D5077-E5077</f>
        <v/>
      </c>
      <c r="G5080" s="15" t="n"/>
      <c r="H5080" s="15" t="n"/>
      <c r="I5080" s="15" t="n"/>
      <c r="J5080" s="15">
        <f>C5077+F5077+G5077-I5077</f>
        <v/>
      </c>
      <c r="K5080" s="15" t="n"/>
      <c r="L5080" s="15">
        <f>K5077*Setup!$B$6</f>
        <v/>
      </c>
      <c r="M5080" s="15">
        <f>J5077-L5077</f>
        <v/>
      </c>
      <c r="N5080" s="21" t="n"/>
    </row>
    <row r="5081">
      <c r="A5081" s="295" t="n"/>
      <c r="B5081" s="14" t="n"/>
      <c r="C5081" s="15" t="n"/>
      <c r="D5081" s="15" t="n"/>
      <c r="E5081" s="15">
        <f>D5078*Setup!$B$5</f>
        <v/>
      </c>
      <c r="F5081" s="15">
        <f>D5078-E5078</f>
        <v/>
      </c>
      <c r="G5081" s="15" t="n"/>
      <c r="H5081" s="15" t="n"/>
      <c r="I5081" s="15" t="n"/>
      <c r="J5081" s="15">
        <f>C5078+F5078+G5078-I5078</f>
        <v/>
      </c>
      <c r="K5081" s="15" t="n"/>
      <c r="L5081" s="15">
        <f>K5078*Setup!$B$6</f>
        <v/>
      </c>
      <c r="M5081" s="15">
        <f>J5078-L5078</f>
        <v/>
      </c>
      <c r="N5081" s="21" t="n"/>
    </row>
    <row r="5082">
      <c r="A5082" s="295" t="n"/>
      <c r="B5082" s="14" t="n"/>
      <c r="C5082" s="15" t="n"/>
      <c r="D5082" s="15" t="n"/>
      <c r="E5082" s="15">
        <f>D5079*Setup!$B$5</f>
        <v/>
      </c>
      <c r="F5082" s="15">
        <f>D5079-E5079</f>
        <v/>
      </c>
      <c r="G5082" s="15" t="n"/>
      <c r="H5082" s="15" t="n"/>
      <c r="I5082" s="15" t="n"/>
      <c r="J5082" s="15">
        <f>C5079+F5079+G5079-I5079</f>
        <v/>
      </c>
      <c r="K5082" s="15" t="n"/>
      <c r="L5082" s="15">
        <f>K5079*Setup!$B$6</f>
        <v/>
      </c>
      <c r="M5082" s="15">
        <f>J5079-L5079</f>
        <v/>
      </c>
      <c r="N5082" s="21" t="n"/>
    </row>
    <row r="5083">
      <c r="A5083" s="295" t="n"/>
      <c r="B5083" s="14" t="n"/>
      <c r="C5083" s="15" t="n"/>
      <c r="D5083" s="15" t="n"/>
      <c r="E5083" s="15">
        <f>D5080*Setup!$B$5</f>
        <v/>
      </c>
      <c r="F5083" s="15">
        <f>D5080-E5080</f>
        <v/>
      </c>
      <c r="G5083" s="15" t="n"/>
      <c r="H5083" s="15" t="n"/>
      <c r="I5083" s="15" t="n"/>
      <c r="J5083" s="15">
        <f>C5080+F5080+G5080-I5080</f>
        <v/>
      </c>
      <c r="K5083" s="15" t="n"/>
      <c r="L5083" s="15">
        <f>K5080*Setup!$B$6</f>
        <v/>
      </c>
      <c r="M5083" s="15">
        <f>J5080-L5080</f>
        <v/>
      </c>
      <c r="N5083" s="21" t="n"/>
    </row>
    <row r="5084">
      <c r="A5084" s="295" t="n"/>
      <c r="B5084" s="14" t="n"/>
      <c r="C5084" s="15" t="n"/>
      <c r="D5084" s="15" t="n"/>
      <c r="E5084" s="15">
        <f>D5081*Setup!$B$5</f>
        <v/>
      </c>
      <c r="F5084" s="15">
        <f>D5081-E5081</f>
        <v/>
      </c>
      <c r="G5084" s="15" t="n"/>
      <c r="H5084" s="15" t="n"/>
      <c r="I5084" s="15" t="n"/>
      <c r="J5084" s="15">
        <f>C5081+F5081+G5081-I5081</f>
        <v/>
      </c>
      <c r="K5084" s="15" t="n"/>
      <c r="L5084" s="15">
        <f>K5081*Setup!$B$6</f>
        <v/>
      </c>
      <c r="M5084" s="15">
        <f>J5081-L5081</f>
        <v/>
      </c>
      <c r="N5084" s="21" t="n"/>
    </row>
    <row r="5085">
      <c r="A5085" s="295" t="n"/>
      <c r="B5085" s="14" t="n"/>
      <c r="C5085" s="15" t="n"/>
      <c r="D5085" s="15" t="n"/>
      <c r="E5085" s="15">
        <f>D5082*Setup!$B$5</f>
        <v/>
      </c>
      <c r="F5085" s="15">
        <f>D5082-E5082</f>
        <v/>
      </c>
      <c r="G5085" s="15" t="n"/>
      <c r="H5085" s="15" t="n"/>
      <c r="I5085" s="15" t="n"/>
      <c r="J5085" s="15">
        <f>C5082+F5082+G5082-I5082</f>
        <v/>
      </c>
      <c r="K5085" s="15" t="n"/>
      <c r="L5085" s="15">
        <f>K5082*Setup!$B$6</f>
        <v/>
      </c>
      <c r="M5085" s="15">
        <f>J5082-L5082</f>
        <v/>
      </c>
      <c r="N5085" s="21" t="n"/>
    </row>
    <row r="5086">
      <c r="A5086" s="295" t="n"/>
      <c r="B5086" s="14" t="n"/>
      <c r="C5086" s="15" t="n"/>
      <c r="D5086" s="15" t="n"/>
      <c r="E5086" s="15">
        <f>D5083*Setup!$B$5</f>
        <v/>
      </c>
      <c r="F5086" s="15">
        <f>D5083-E5083</f>
        <v/>
      </c>
      <c r="G5086" s="15" t="n"/>
      <c r="H5086" s="15" t="n"/>
      <c r="I5086" s="15" t="n"/>
      <c r="J5086" s="15">
        <f>C5083+F5083+G5083-I5083</f>
        <v/>
      </c>
      <c r="K5086" s="15" t="n"/>
      <c r="L5086" s="15">
        <f>K5083*Setup!$B$6</f>
        <v/>
      </c>
      <c r="M5086" s="15">
        <f>J5083-L5083</f>
        <v/>
      </c>
      <c r="N5086" s="21" t="n"/>
    </row>
    <row r="5087">
      <c r="A5087" s="295" t="n"/>
      <c r="B5087" s="14" t="n"/>
      <c r="C5087" s="15" t="n"/>
      <c r="D5087" s="15" t="n"/>
      <c r="E5087" s="15">
        <f>D5084*Setup!$B$5</f>
        <v/>
      </c>
      <c r="F5087" s="15">
        <f>D5084-E5084</f>
        <v/>
      </c>
      <c r="G5087" s="15" t="n"/>
      <c r="H5087" s="15" t="n"/>
      <c r="I5087" s="15" t="n"/>
      <c r="J5087" s="15">
        <f>C5084+F5084+G5084-I5084</f>
        <v/>
      </c>
      <c r="K5087" s="15" t="n"/>
      <c r="L5087" s="15">
        <f>K5084*Setup!$B$6</f>
        <v/>
      </c>
      <c r="M5087" s="15">
        <f>J5084-L5084</f>
        <v/>
      </c>
      <c r="N5087" s="21" t="n"/>
    </row>
    <row r="5088">
      <c r="A5088" s="295" t="n"/>
      <c r="B5088" s="14" t="n"/>
      <c r="C5088" s="15" t="n"/>
      <c r="D5088" s="15" t="n"/>
      <c r="E5088" s="15">
        <f>D5085*Setup!$B$5</f>
        <v/>
      </c>
      <c r="F5088" s="15">
        <f>D5085-E5085</f>
        <v/>
      </c>
      <c r="G5088" s="15" t="n"/>
      <c r="H5088" s="15" t="n"/>
      <c r="I5088" s="15" t="n"/>
      <c r="J5088" s="15">
        <f>C5085+F5085+G5085-I5085</f>
        <v/>
      </c>
      <c r="K5088" s="15" t="n"/>
      <c r="L5088" s="15">
        <f>K5085*Setup!$B$6</f>
        <v/>
      </c>
      <c r="M5088" s="15">
        <f>J5085-L5085</f>
        <v/>
      </c>
      <c r="N5088" s="21" t="n"/>
    </row>
    <row r="5089">
      <c r="A5089" s="295" t="n"/>
      <c r="B5089" s="14" t="n"/>
      <c r="C5089" s="15" t="n"/>
      <c r="D5089" s="15" t="n"/>
      <c r="E5089" s="15">
        <f>D5086*Setup!$B$5</f>
        <v/>
      </c>
      <c r="F5089" s="15">
        <f>D5086-E5086</f>
        <v/>
      </c>
      <c r="G5089" s="15" t="n"/>
      <c r="H5089" s="15" t="n"/>
      <c r="I5089" s="15" t="n"/>
      <c r="J5089" s="15">
        <f>C5086+F5086+G5086-I5086</f>
        <v/>
      </c>
      <c r="K5089" s="15" t="n"/>
      <c r="L5089" s="15">
        <f>K5086*Setup!$B$6</f>
        <v/>
      </c>
      <c r="M5089" s="15">
        <f>J5086-L5086</f>
        <v/>
      </c>
      <c r="N5089" s="21" t="n"/>
    </row>
    <row r="5090">
      <c r="A5090" s="295" t="n"/>
      <c r="B5090" s="14" t="n"/>
      <c r="C5090" s="15" t="n"/>
      <c r="D5090" s="15" t="n"/>
      <c r="E5090" s="15">
        <f>D5087*Setup!$B$5</f>
        <v/>
      </c>
      <c r="F5090" s="15">
        <f>D5087-E5087</f>
        <v/>
      </c>
      <c r="G5090" s="15" t="n"/>
      <c r="H5090" s="15" t="n"/>
      <c r="I5090" s="15" t="n"/>
      <c r="J5090" s="15">
        <f>C5087+F5087+G5087-I5087</f>
        <v/>
      </c>
      <c r="K5090" s="15" t="n"/>
      <c r="L5090" s="15">
        <f>K5087*Setup!$B$6</f>
        <v/>
      </c>
      <c r="M5090" s="15">
        <f>J5087-L5087</f>
        <v/>
      </c>
      <c r="N5090" s="21" t="n"/>
    </row>
    <row r="5091">
      <c r="A5091" s="295" t="n"/>
      <c r="B5091" s="14" t="n"/>
      <c r="C5091" s="15" t="n"/>
      <c r="D5091" s="15" t="n"/>
      <c r="E5091" s="15">
        <f>D5088*Setup!$B$5</f>
        <v/>
      </c>
      <c r="F5091" s="15">
        <f>D5088-E5088</f>
        <v/>
      </c>
      <c r="G5091" s="15" t="n"/>
      <c r="H5091" s="15" t="n"/>
      <c r="I5091" s="15" t="n"/>
      <c r="J5091" s="15">
        <f>C5088+F5088+G5088-I5088</f>
        <v/>
      </c>
      <c r="K5091" s="15" t="n"/>
      <c r="L5091" s="15">
        <f>K5088*Setup!$B$6</f>
        <v/>
      </c>
      <c r="M5091" s="15">
        <f>J5088-L5088</f>
        <v/>
      </c>
      <c r="N5091" s="21" t="n"/>
    </row>
    <row r="5092">
      <c r="A5092" s="295" t="n"/>
      <c r="B5092" s="14" t="n"/>
      <c r="C5092" s="15" t="n"/>
      <c r="D5092" s="15" t="n"/>
      <c r="E5092" s="15">
        <f>D5089*Setup!$B$5</f>
        <v/>
      </c>
      <c r="F5092" s="15">
        <f>D5089-E5089</f>
        <v/>
      </c>
      <c r="G5092" s="15" t="n"/>
      <c r="H5092" s="15" t="n"/>
      <c r="I5092" s="15" t="n"/>
      <c r="J5092" s="15">
        <f>C5089+F5089+G5089-I5089</f>
        <v/>
      </c>
      <c r="K5092" s="15" t="n"/>
      <c r="L5092" s="15">
        <f>K5089*Setup!$B$6</f>
        <v/>
      </c>
      <c r="M5092" s="15">
        <f>J5089-L5089</f>
        <v/>
      </c>
      <c r="N5092" s="21" t="n"/>
    </row>
    <row r="5093">
      <c r="A5093" s="295" t="n"/>
      <c r="B5093" s="14" t="n"/>
      <c r="C5093" s="15" t="n"/>
      <c r="D5093" s="15" t="n"/>
      <c r="E5093" s="15">
        <f>D5090*Setup!$B$5</f>
        <v/>
      </c>
      <c r="F5093" s="15">
        <f>D5090-E5090</f>
        <v/>
      </c>
      <c r="G5093" s="15" t="n"/>
      <c r="H5093" s="15" t="n"/>
      <c r="I5093" s="15" t="n"/>
      <c r="J5093" s="15">
        <f>C5090+F5090+G5090-I5090</f>
        <v/>
      </c>
      <c r="K5093" s="15" t="n"/>
      <c r="L5093" s="15">
        <f>K5090*Setup!$B$6</f>
        <v/>
      </c>
      <c r="M5093" s="15">
        <f>J5090-L5090</f>
        <v/>
      </c>
      <c r="N5093" s="21" t="n"/>
    </row>
    <row r="5094">
      <c r="A5094" s="295" t="n"/>
      <c r="B5094" s="14" t="n"/>
      <c r="C5094" s="15" t="n"/>
      <c r="D5094" s="15" t="n"/>
      <c r="E5094" s="15">
        <f>D5091*Setup!$B$5</f>
        <v/>
      </c>
      <c r="F5094" s="15">
        <f>D5091-E5091</f>
        <v/>
      </c>
      <c r="G5094" s="15" t="n"/>
      <c r="H5094" s="15" t="n"/>
      <c r="I5094" s="15" t="n"/>
      <c r="J5094" s="15">
        <f>C5091+F5091+G5091-I5091</f>
        <v/>
      </c>
      <c r="K5094" s="15" t="n"/>
      <c r="L5094" s="15">
        <f>K5091*Setup!$B$6</f>
        <v/>
      </c>
      <c r="M5094" s="15">
        <f>J5091-L5091</f>
        <v/>
      </c>
      <c r="N5094" s="21" t="n"/>
    </row>
    <row r="5095">
      <c r="A5095" s="295" t="n"/>
      <c r="B5095" s="14" t="n"/>
      <c r="C5095" s="15" t="n"/>
      <c r="D5095" s="15" t="n"/>
      <c r="E5095" s="15">
        <f>D5092*Setup!$B$5</f>
        <v/>
      </c>
      <c r="F5095" s="15">
        <f>D5092-E5092</f>
        <v/>
      </c>
      <c r="G5095" s="15" t="n"/>
      <c r="H5095" s="15" t="n"/>
      <c r="I5095" s="15" t="n"/>
      <c r="J5095" s="15">
        <f>C5092+F5092+G5092-I5092</f>
        <v/>
      </c>
      <c r="K5095" s="15" t="n"/>
      <c r="L5095" s="15">
        <f>K5092*Setup!$B$6</f>
        <v/>
      </c>
      <c r="M5095" s="15">
        <f>J5092-L5092</f>
        <v/>
      </c>
      <c r="N5095" s="21" t="n"/>
    </row>
    <row r="5096">
      <c r="A5096" s="295" t="n"/>
      <c r="B5096" s="14" t="n"/>
      <c r="C5096" s="15" t="n"/>
      <c r="D5096" s="15" t="n"/>
      <c r="E5096" s="15">
        <f>D5093*Setup!$B$5</f>
        <v/>
      </c>
      <c r="F5096" s="15">
        <f>D5093-E5093</f>
        <v/>
      </c>
      <c r="G5096" s="15" t="n"/>
      <c r="H5096" s="15" t="n"/>
      <c r="I5096" s="15" t="n"/>
      <c r="J5096" s="15">
        <f>C5093+F5093+G5093-I5093</f>
        <v/>
      </c>
      <c r="K5096" s="15" t="n"/>
      <c r="L5096" s="15">
        <f>K5093*Setup!$B$6</f>
        <v/>
      </c>
      <c r="M5096" s="15">
        <f>J5093-L5093</f>
        <v/>
      </c>
      <c r="N5096" s="21" t="n"/>
    </row>
    <row r="5097">
      <c r="A5097" s="295" t="n"/>
      <c r="B5097" s="14" t="n"/>
      <c r="C5097" s="15" t="n"/>
      <c r="D5097" s="15" t="n"/>
      <c r="E5097" s="15">
        <f>D5094*Setup!$B$5</f>
        <v/>
      </c>
      <c r="F5097" s="15">
        <f>D5094-E5094</f>
        <v/>
      </c>
      <c r="G5097" s="15" t="n"/>
      <c r="H5097" s="15" t="n"/>
      <c r="I5097" s="15" t="n"/>
      <c r="J5097" s="15">
        <f>C5094+F5094+G5094-I5094</f>
        <v/>
      </c>
      <c r="K5097" s="15" t="n"/>
      <c r="L5097" s="15">
        <f>K5094*Setup!$B$6</f>
        <v/>
      </c>
      <c r="M5097" s="15">
        <f>J5094-L5094</f>
        <v/>
      </c>
      <c r="N5097" s="21" t="n"/>
    </row>
    <row r="5098">
      <c r="A5098" s="295" t="n"/>
      <c r="B5098" s="14" t="n"/>
      <c r="C5098" s="15" t="n"/>
      <c r="D5098" s="15" t="n"/>
      <c r="E5098" s="15">
        <f>D5095*Setup!$B$5</f>
        <v/>
      </c>
      <c r="F5098" s="15">
        <f>D5095-E5095</f>
        <v/>
      </c>
      <c r="G5098" s="15" t="n"/>
      <c r="H5098" s="15" t="n"/>
      <c r="I5098" s="15" t="n"/>
      <c r="J5098" s="15">
        <f>C5095+F5095+G5095-I5095</f>
        <v/>
      </c>
      <c r="K5098" s="15" t="n"/>
      <c r="L5098" s="15">
        <f>K5095*Setup!$B$6</f>
        <v/>
      </c>
      <c r="M5098" s="15">
        <f>J5095-L5095</f>
        <v/>
      </c>
      <c r="N5098" s="21" t="n"/>
    </row>
    <row r="5099">
      <c r="A5099" s="295" t="n"/>
      <c r="B5099" s="14" t="n"/>
      <c r="C5099" s="15" t="n"/>
      <c r="D5099" s="15" t="n"/>
      <c r="E5099" s="15">
        <f>D5096*Setup!$B$5</f>
        <v/>
      </c>
      <c r="F5099" s="15">
        <f>D5096-E5096</f>
        <v/>
      </c>
      <c r="G5099" s="15" t="n"/>
      <c r="H5099" s="15" t="n"/>
      <c r="I5099" s="15" t="n"/>
      <c r="J5099" s="15">
        <f>C5096+F5096+G5096-I5096</f>
        <v/>
      </c>
      <c r="K5099" s="15" t="n"/>
      <c r="L5099" s="15">
        <f>K5096*Setup!$B$6</f>
        <v/>
      </c>
      <c r="M5099" s="15">
        <f>J5096-L5096</f>
        <v/>
      </c>
      <c r="N5099" s="21" t="n"/>
    </row>
    <row r="5100">
      <c r="A5100" s="295" t="n"/>
      <c r="B5100" s="14" t="n"/>
      <c r="C5100" s="15" t="n"/>
      <c r="D5100" s="15" t="n"/>
      <c r="E5100" s="15">
        <f>D5097*Setup!$B$5</f>
        <v/>
      </c>
      <c r="F5100" s="15">
        <f>D5097-E5097</f>
        <v/>
      </c>
      <c r="G5100" s="15" t="n"/>
      <c r="H5100" s="15" t="n"/>
      <c r="I5100" s="15" t="n"/>
      <c r="J5100" s="15">
        <f>C5097+F5097+G5097-I5097</f>
        <v/>
      </c>
      <c r="K5100" s="15" t="n"/>
      <c r="L5100" s="15">
        <f>K5097*Setup!$B$6</f>
        <v/>
      </c>
      <c r="M5100" s="15">
        <f>J5097-L5097</f>
        <v/>
      </c>
      <c r="N5100" s="21" t="n"/>
    </row>
    <row r="5101">
      <c r="A5101" s="295" t="n"/>
      <c r="B5101" s="14" t="n"/>
      <c r="C5101" s="15" t="n"/>
      <c r="D5101" s="15" t="n"/>
      <c r="E5101" s="15">
        <f>D5098*Setup!$B$5</f>
        <v/>
      </c>
      <c r="F5101" s="15">
        <f>D5098-E5098</f>
        <v/>
      </c>
      <c r="G5101" s="15" t="n"/>
      <c r="H5101" s="15" t="n"/>
      <c r="I5101" s="15" t="n"/>
      <c r="J5101" s="15">
        <f>C5098+F5098+G5098-I5098</f>
        <v/>
      </c>
      <c r="K5101" s="15" t="n"/>
      <c r="L5101" s="15">
        <f>K5098*Setup!$B$6</f>
        <v/>
      </c>
      <c r="M5101" s="15">
        <f>J5098-L5098</f>
        <v/>
      </c>
      <c r="N5101" s="21" t="n"/>
    </row>
    <row r="5102">
      <c r="A5102" s="295" t="n"/>
      <c r="B5102" s="14" t="n"/>
      <c r="C5102" s="15" t="n"/>
      <c r="D5102" s="15" t="n"/>
      <c r="E5102" s="15">
        <f>D5099*Setup!$B$5</f>
        <v/>
      </c>
      <c r="F5102" s="15">
        <f>D5099-E5099</f>
        <v/>
      </c>
      <c r="G5102" s="15" t="n"/>
      <c r="H5102" s="15" t="n"/>
      <c r="I5102" s="15" t="n"/>
      <c r="J5102" s="15">
        <f>C5099+F5099+G5099-I5099</f>
        <v/>
      </c>
      <c r="K5102" s="15" t="n"/>
      <c r="L5102" s="15">
        <f>K5099*Setup!$B$6</f>
        <v/>
      </c>
      <c r="M5102" s="15">
        <f>J5099-L5099</f>
        <v/>
      </c>
      <c r="N5102" s="21" t="n"/>
    </row>
    <row r="5103">
      <c r="A5103" s="295" t="n"/>
      <c r="B5103" s="14" t="n"/>
      <c r="C5103" s="15" t="n"/>
      <c r="D5103" s="15" t="n"/>
      <c r="E5103" s="15">
        <f>D5100*Setup!$B$5</f>
        <v/>
      </c>
      <c r="F5103" s="15">
        <f>D5100-E5100</f>
        <v/>
      </c>
      <c r="G5103" s="15" t="n"/>
      <c r="H5103" s="15" t="n"/>
      <c r="I5103" s="15" t="n"/>
      <c r="J5103" s="15">
        <f>C5100+F5100+G5100-I5100</f>
        <v/>
      </c>
      <c r="K5103" s="15" t="n"/>
      <c r="L5103" s="15">
        <f>K5100*Setup!$B$6</f>
        <v/>
      </c>
      <c r="M5103" s="15">
        <f>J5100-L5100</f>
        <v/>
      </c>
      <c r="N5103" s="21" t="n"/>
    </row>
    <row r="5104">
      <c r="A5104" s="295" t="n"/>
      <c r="B5104" s="14" t="n"/>
      <c r="C5104" s="15" t="n"/>
      <c r="D5104" s="15" t="n"/>
      <c r="E5104" s="15">
        <f>D5101*Setup!$B$5</f>
        <v/>
      </c>
      <c r="F5104" s="15">
        <f>D5101-E5101</f>
        <v/>
      </c>
      <c r="G5104" s="15" t="n"/>
      <c r="H5104" s="15" t="n"/>
      <c r="I5104" s="15" t="n"/>
      <c r="J5104" s="15">
        <f>C5101+F5101+G5101-I5101</f>
        <v/>
      </c>
      <c r="K5104" s="15" t="n"/>
      <c r="L5104" s="15">
        <f>K5101*Setup!$B$6</f>
        <v/>
      </c>
      <c r="M5104" s="15">
        <f>J5101-L5101</f>
        <v/>
      </c>
      <c r="N5104" s="21" t="n"/>
    </row>
    <row r="5105">
      <c r="A5105" s="295" t="n"/>
      <c r="B5105" s="14" t="n"/>
      <c r="C5105" s="15" t="n"/>
      <c r="D5105" s="15" t="n"/>
      <c r="E5105" s="15">
        <f>D5102*Setup!$B$5</f>
        <v/>
      </c>
      <c r="F5105" s="15">
        <f>D5102-E5102</f>
        <v/>
      </c>
      <c r="G5105" s="15" t="n"/>
      <c r="H5105" s="15" t="n"/>
      <c r="I5105" s="15" t="n"/>
      <c r="J5105" s="15">
        <f>C5102+F5102+G5102-I5102</f>
        <v/>
      </c>
      <c r="K5105" s="15" t="n"/>
      <c r="L5105" s="15">
        <f>K5102*Setup!$B$6</f>
        <v/>
      </c>
      <c r="M5105" s="15">
        <f>J5102-L5102</f>
        <v/>
      </c>
      <c r="N5105" s="21" t="n"/>
    </row>
    <row r="5106">
      <c r="A5106" s="295" t="n"/>
      <c r="B5106" s="14" t="n"/>
      <c r="C5106" s="15" t="n"/>
      <c r="D5106" s="15" t="n"/>
      <c r="E5106" s="15">
        <f>D5103*Setup!$B$5</f>
        <v/>
      </c>
      <c r="F5106" s="15">
        <f>D5103-E5103</f>
        <v/>
      </c>
      <c r="G5106" s="15" t="n"/>
      <c r="H5106" s="15" t="n"/>
      <c r="I5106" s="15" t="n"/>
      <c r="J5106" s="15">
        <f>C5103+F5103+G5103-I5103</f>
        <v/>
      </c>
      <c r="K5106" s="15" t="n"/>
      <c r="L5106" s="15">
        <f>K5103*Setup!$B$6</f>
        <v/>
      </c>
      <c r="M5106" s="15">
        <f>J5103-L5103</f>
        <v/>
      </c>
      <c r="N5106" s="21" t="n"/>
    </row>
    <row r="5107">
      <c r="A5107" s="295" t="n"/>
      <c r="B5107" s="14" t="n"/>
      <c r="C5107" s="15" t="n"/>
      <c r="D5107" s="15" t="n"/>
      <c r="E5107" s="15">
        <f>D5104*Setup!$B$5</f>
        <v/>
      </c>
      <c r="F5107" s="15">
        <f>D5104-E5104</f>
        <v/>
      </c>
      <c r="G5107" s="15" t="n"/>
      <c r="H5107" s="15" t="n"/>
      <c r="I5107" s="15" t="n"/>
      <c r="J5107" s="15">
        <f>C5104+F5104+G5104-I5104</f>
        <v/>
      </c>
      <c r="K5107" s="15" t="n"/>
      <c r="L5107" s="15">
        <f>K5104*Setup!$B$6</f>
        <v/>
      </c>
      <c r="M5107" s="15">
        <f>J5104-L5104</f>
        <v/>
      </c>
      <c r="N5107" s="21" t="n"/>
    </row>
    <row r="5108">
      <c r="A5108" s="295" t="n"/>
      <c r="B5108" s="14" t="n"/>
      <c r="C5108" s="15" t="n"/>
      <c r="D5108" s="15" t="n"/>
      <c r="E5108" s="15">
        <f>D5105*Setup!$B$5</f>
        <v/>
      </c>
      <c r="F5108" s="15">
        <f>D5105-E5105</f>
        <v/>
      </c>
      <c r="G5108" s="15" t="n"/>
      <c r="H5108" s="15" t="n"/>
      <c r="I5108" s="15" t="n"/>
      <c r="J5108" s="15">
        <f>C5105+F5105+G5105-I5105</f>
        <v/>
      </c>
      <c r="K5108" s="15" t="n"/>
      <c r="L5108" s="15">
        <f>K5105*Setup!$B$6</f>
        <v/>
      </c>
      <c r="M5108" s="15">
        <f>J5105-L5105</f>
        <v/>
      </c>
      <c r="N5108" s="21" t="n"/>
    </row>
    <row r="5109">
      <c r="A5109" s="295" t="n"/>
      <c r="B5109" s="14" t="n"/>
      <c r="C5109" s="15" t="n"/>
      <c r="D5109" s="15" t="n"/>
      <c r="E5109" s="15">
        <f>D5106*Setup!$B$5</f>
        <v/>
      </c>
      <c r="F5109" s="15">
        <f>D5106-E5106</f>
        <v/>
      </c>
      <c r="G5109" s="15" t="n"/>
      <c r="H5109" s="15" t="n"/>
      <c r="I5109" s="15" t="n"/>
      <c r="J5109" s="15">
        <f>C5106+F5106+G5106-I5106</f>
        <v/>
      </c>
      <c r="K5109" s="15" t="n"/>
      <c r="L5109" s="15">
        <f>K5106*Setup!$B$6</f>
        <v/>
      </c>
      <c r="M5109" s="15">
        <f>J5106-L5106</f>
        <v/>
      </c>
      <c r="N5109" s="21" t="n"/>
    </row>
    <row r="5110">
      <c r="A5110" s="295" t="n"/>
      <c r="B5110" s="14" t="n"/>
      <c r="C5110" s="15" t="n"/>
      <c r="D5110" s="15" t="n"/>
      <c r="E5110" s="15">
        <f>D5107*Setup!$B$5</f>
        <v/>
      </c>
      <c r="F5110" s="15">
        <f>D5107-E5107</f>
        <v/>
      </c>
      <c r="G5110" s="15" t="n"/>
      <c r="H5110" s="15" t="n"/>
      <c r="I5110" s="15" t="n"/>
      <c r="J5110" s="15">
        <f>C5107+F5107+G5107-I5107</f>
        <v/>
      </c>
      <c r="K5110" s="15" t="n"/>
      <c r="L5110" s="15">
        <f>K5107*Setup!$B$6</f>
        <v/>
      </c>
      <c r="M5110" s="15">
        <f>J5107-L5107</f>
        <v/>
      </c>
      <c r="N5110" s="21" t="n"/>
    </row>
    <row r="5111">
      <c r="A5111" s="295" t="n"/>
      <c r="B5111" s="14" t="n"/>
      <c r="C5111" s="15" t="n"/>
      <c r="D5111" s="15" t="n"/>
      <c r="E5111" s="15">
        <f>D5108*Setup!$B$5</f>
        <v/>
      </c>
      <c r="F5111" s="15">
        <f>D5108-E5108</f>
        <v/>
      </c>
      <c r="G5111" s="15" t="n"/>
      <c r="H5111" s="15" t="n"/>
      <c r="I5111" s="15" t="n"/>
      <c r="J5111" s="15">
        <f>C5108+F5108+G5108-I5108</f>
        <v/>
      </c>
      <c r="K5111" s="15" t="n"/>
      <c r="L5111" s="15">
        <f>K5108*Setup!$B$6</f>
        <v/>
      </c>
      <c r="M5111" s="15">
        <f>J5108-L5108</f>
        <v/>
      </c>
      <c r="N5111" s="21" t="n"/>
    </row>
    <row r="5112">
      <c r="A5112" s="295" t="n"/>
      <c r="B5112" s="14" t="n"/>
      <c r="C5112" s="15" t="n"/>
      <c r="D5112" s="15" t="n"/>
      <c r="E5112" s="15">
        <f>D5109*Setup!$B$5</f>
        <v/>
      </c>
      <c r="F5112" s="15">
        <f>D5109-E5109</f>
        <v/>
      </c>
      <c r="G5112" s="15" t="n"/>
      <c r="H5112" s="15" t="n"/>
      <c r="I5112" s="15" t="n"/>
      <c r="J5112" s="15">
        <f>C5109+F5109+G5109-I5109</f>
        <v/>
      </c>
      <c r="K5112" s="15" t="n"/>
      <c r="L5112" s="15">
        <f>K5109*Setup!$B$6</f>
        <v/>
      </c>
      <c r="M5112" s="15">
        <f>J5109-L5109</f>
        <v/>
      </c>
      <c r="N5112" s="21" t="n"/>
    </row>
    <row r="5113">
      <c r="A5113" s="295" t="n"/>
      <c r="B5113" s="14" t="n"/>
      <c r="C5113" s="15" t="n"/>
      <c r="D5113" s="15" t="n"/>
      <c r="E5113" s="15">
        <f>D5110*Setup!$B$5</f>
        <v/>
      </c>
      <c r="F5113" s="15">
        <f>D5110-E5110</f>
        <v/>
      </c>
      <c r="G5113" s="15" t="n"/>
      <c r="H5113" s="15" t="n"/>
      <c r="I5113" s="15" t="n"/>
      <c r="J5113" s="15">
        <f>C5110+F5110+G5110-I5110</f>
        <v/>
      </c>
      <c r="K5113" s="15" t="n"/>
      <c r="L5113" s="15">
        <f>K5110*Setup!$B$6</f>
        <v/>
      </c>
      <c r="M5113" s="15">
        <f>J5110-L5110</f>
        <v/>
      </c>
      <c r="N5113" s="21" t="n"/>
    </row>
    <row r="5114">
      <c r="A5114" s="295" t="n"/>
      <c r="B5114" s="14" t="n"/>
      <c r="C5114" s="15" t="n"/>
      <c r="D5114" s="15" t="n"/>
      <c r="E5114" s="15">
        <f>D5111*Setup!$B$5</f>
        <v/>
      </c>
      <c r="F5114" s="15">
        <f>D5111-E5111</f>
        <v/>
      </c>
      <c r="G5114" s="15" t="n"/>
      <c r="H5114" s="15" t="n"/>
      <c r="I5114" s="15" t="n"/>
      <c r="J5114" s="15">
        <f>C5111+F5111+G5111-I5111</f>
        <v/>
      </c>
      <c r="K5114" s="15" t="n"/>
      <c r="L5114" s="15">
        <f>K5111*Setup!$B$6</f>
        <v/>
      </c>
      <c r="M5114" s="15">
        <f>J5111-L5111</f>
        <v/>
      </c>
      <c r="N5114" s="21" t="n"/>
    </row>
    <row r="5115">
      <c r="A5115" s="295" t="n"/>
      <c r="B5115" s="14" t="n"/>
      <c r="C5115" s="15" t="n"/>
      <c r="D5115" s="15" t="n"/>
      <c r="E5115" s="15">
        <f>D5112*Setup!$B$5</f>
        <v/>
      </c>
      <c r="F5115" s="15">
        <f>D5112-E5112</f>
        <v/>
      </c>
      <c r="G5115" s="15" t="n"/>
      <c r="H5115" s="15" t="n"/>
      <c r="I5115" s="15" t="n"/>
      <c r="J5115" s="15">
        <f>C5112+F5112+G5112-I5112</f>
        <v/>
      </c>
      <c r="K5115" s="15" t="n"/>
      <c r="L5115" s="15">
        <f>K5112*Setup!$B$6</f>
        <v/>
      </c>
      <c r="M5115" s="15">
        <f>J5112-L5112</f>
        <v/>
      </c>
      <c r="N5115" s="21" t="n"/>
    </row>
    <row r="5116">
      <c r="A5116" s="295" t="n"/>
      <c r="B5116" s="14" t="n"/>
      <c r="C5116" s="15" t="n"/>
      <c r="D5116" s="15" t="n"/>
      <c r="E5116" s="15">
        <f>D5113*Setup!$B$5</f>
        <v/>
      </c>
      <c r="F5116" s="15">
        <f>D5113-E5113</f>
        <v/>
      </c>
      <c r="G5116" s="15" t="n"/>
      <c r="H5116" s="15" t="n"/>
      <c r="I5116" s="15" t="n"/>
      <c r="J5116" s="15">
        <f>C5113+F5113+G5113-I5113</f>
        <v/>
      </c>
      <c r="K5116" s="15" t="n"/>
      <c r="L5116" s="15">
        <f>K5113*Setup!$B$6</f>
        <v/>
      </c>
      <c r="M5116" s="15">
        <f>J5113-L5113</f>
        <v/>
      </c>
      <c r="N5116" s="21" t="n"/>
    </row>
    <row r="5117">
      <c r="A5117" s="295" t="n"/>
      <c r="B5117" s="14" t="n"/>
      <c r="C5117" s="15" t="n"/>
      <c r="D5117" s="15" t="n"/>
      <c r="E5117" s="15">
        <f>D5114*Setup!$B$5</f>
        <v/>
      </c>
      <c r="F5117" s="15">
        <f>D5114-E5114</f>
        <v/>
      </c>
      <c r="G5117" s="15" t="n"/>
      <c r="H5117" s="15" t="n"/>
      <c r="I5117" s="15" t="n"/>
      <c r="J5117" s="15">
        <f>C5114+F5114+G5114-I5114</f>
        <v/>
      </c>
      <c r="K5117" s="15" t="n"/>
      <c r="L5117" s="15">
        <f>K5114*Setup!$B$6</f>
        <v/>
      </c>
      <c r="M5117" s="15">
        <f>J5114-L5114</f>
        <v/>
      </c>
      <c r="N5117" s="21" t="n"/>
    </row>
    <row r="5118">
      <c r="A5118" s="295" t="n"/>
      <c r="B5118" s="14" t="n"/>
      <c r="C5118" s="15" t="n"/>
      <c r="D5118" s="15" t="n"/>
      <c r="E5118" s="15">
        <f>D5115*Setup!$B$5</f>
        <v/>
      </c>
      <c r="F5118" s="15">
        <f>D5115-E5115</f>
        <v/>
      </c>
      <c r="G5118" s="15" t="n"/>
      <c r="H5118" s="15" t="n"/>
      <c r="I5118" s="15" t="n"/>
      <c r="J5118" s="15">
        <f>C5115+F5115+G5115-I5115</f>
        <v/>
      </c>
      <c r="K5118" s="15" t="n"/>
      <c r="L5118" s="15">
        <f>K5115*Setup!$B$6</f>
        <v/>
      </c>
      <c r="M5118" s="15">
        <f>J5115-L5115</f>
        <v/>
      </c>
      <c r="N5118" s="21" t="n"/>
    </row>
    <row r="5119">
      <c r="A5119" s="295" t="n"/>
      <c r="B5119" s="14" t="n"/>
      <c r="C5119" s="15" t="n"/>
      <c r="D5119" s="15" t="n"/>
      <c r="E5119" s="15">
        <f>D5116*Setup!$B$5</f>
        <v/>
      </c>
      <c r="F5119" s="15">
        <f>D5116-E5116</f>
        <v/>
      </c>
      <c r="G5119" s="15" t="n"/>
      <c r="H5119" s="15" t="n"/>
      <c r="I5119" s="15" t="n"/>
      <c r="J5119" s="15">
        <f>C5116+F5116+G5116-I5116</f>
        <v/>
      </c>
      <c r="K5119" s="15" t="n"/>
      <c r="L5119" s="15">
        <f>K5116*Setup!$B$6</f>
        <v/>
      </c>
      <c r="M5119" s="15">
        <f>J5116-L5116</f>
        <v/>
      </c>
      <c r="N5119" s="21" t="n"/>
    </row>
    <row r="5120">
      <c r="A5120" s="295" t="n"/>
      <c r="B5120" s="14" t="n"/>
      <c r="C5120" s="15" t="n"/>
      <c r="D5120" s="15" t="n"/>
      <c r="E5120" s="15">
        <f>D5117*Setup!$B$5</f>
        <v/>
      </c>
      <c r="F5120" s="15">
        <f>D5117-E5117</f>
        <v/>
      </c>
      <c r="G5120" s="15" t="n"/>
      <c r="H5120" s="15" t="n"/>
      <c r="I5120" s="15" t="n"/>
      <c r="J5120" s="15">
        <f>C5117+F5117+G5117-I5117</f>
        <v/>
      </c>
      <c r="K5120" s="15" t="n"/>
      <c r="L5120" s="15">
        <f>K5117*Setup!$B$6</f>
        <v/>
      </c>
      <c r="M5120" s="15">
        <f>J5117-L5117</f>
        <v/>
      </c>
      <c r="N5120" s="21" t="n"/>
    </row>
    <row r="5121">
      <c r="A5121" s="295" t="n"/>
      <c r="B5121" s="14" t="n"/>
      <c r="C5121" s="15" t="n"/>
      <c r="D5121" s="15" t="n"/>
      <c r="E5121" s="15">
        <f>D5118*Setup!$B$5</f>
        <v/>
      </c>
      <c r="F5121" s="15">
        <f>D5118-E5118</f>
        <v/>
      </c>
      <c r="G5121" s="15" t="n"/>
      <c r="H5121" s="15" t="n"/>
      <c r="I5121" s="15" t="n"/>
      <c r="J5121" s="15">
        <f>C5118+F5118+G5118-I5118</f>
        <v/>
      </c>
      <c r="K5121" s="15" t="n"/>
      <c r="L5121" s="15">
        <f>K5118*Setup!$B$6</f>
        <v/>
      </c>
      <c r="M5121" s="15">
        <f>J5118-L5118</f>
        <v/>
      </c>
      <c r="N5121" s="21" t="n"/>
    </row>
    <row r="5122">
      <c r="A5122" s="295" t="n"/>
      <c r="B5122" s="14" t="n"/>
      <c r="C5122" s="15" t="n"/>
      <c r="D5122" s="15" t="n"/>
      <c r="E5122" s="15">
        <f>D5119*Setup!$B$5</f>
        <v/>
      </c>
      <c r="F5122" s="15">
        <f>D5119-E5119</f>
        <v/>
      </c>
      <c r="G5122" s="15" t="n"/>
      <c r="H5122" s="15" t="n"/>
      <c r="I5122" s="15" t="n"/>
      <c r="J5122" s="15">
        <f>C5119+F5119+G5119-I5119</f>
        <v/>
      </c>
      <c r="K5122" s="15" t="n"/>
      <c r="L5122" s="15">
        <f>K5119*Setup!$B$6</f>
        <v/>
      </c>
      <c r="M5122" s="15">
        <f>J5119-L5119</f>
        <v/>
      </c>
      <c r="N5122" s="21" t="n"/>
    </row>
    <row r="5123">
      <c r="A5123" s="295" t="n"/>
      <c r="B5123" s="14" t="n"/>
      <c r="C5123" s="15" t="n"/>
      <c r="D5123" s="15" t="n"/>
      <c r="E5123" s="15">
        <f>D5120*Setup!$B$5</f>
        <v/>
      </c>
      <c r="F5123" s="15">
        <f>D5120-E5120</f>
        <v/>
      </c>
      <c r="G5123" s="15" t="n"/>
      <c r="H5123" s="15" t="n"/>
      <c r="I5123" s="15" t="n"/>
      <c r="J5123" s="15">
        <f>C5120+F5120+G5120-I5120</f>
        <v/>
      </c>
      <c r="K5123" s="15" t="n"/>
      <c r="L5123" s="15">
        <f>K5120*Setup!$B$6</f>
        <v/>
      </c>
      <c r="M5123" s="15">
        <f>J5120-L5120</f>
        <v/>
      </c>
      <c r="N5123" s="21" t="n"/>
    </row>
    <row r="5124">
      <c r="A5124" s="295" t="n"/>
      <c r="B5124" s="14" t="n"/>
      <c r="C5124" s="15" t="n"/>
      <c r="D5124" s="15" t="n"/>
      <c r="E5124" s="15">
        <f>D5121*Setup!$B$5</f>
        <v/>
      </c>
      <c r="F5124" s="15">
        <f>D5121-E5121</f>
        <v/>
      </c>
      <c r="G5124" s="15" t="n"/>
      <c r="H5124" s="15" t="n"/>
      <c r="I5124" s="15" t="n"/>
      <c r="J5124" s="15">
        <f>C5121+F5121+G5121-I5121</f>
        <v/>
      </c>
      <c r="K5124" s="15" t="n"/>
      <c r="L5124" s="15">
        <f>K5121*Setup!$B$6</f>
        <v/>
      </c>
      <c r="M5124" s="15">
        <f>J5121-L5121</f>
        <v/>
      </c>
      <c r="N5124" s="21" t="n"/>
    </row>
    <row r="5125">
      <c r="A5125" s="295" t="n"/>
      <c r="B5125" s="14" t="n"/>
      <c r="C5125" s="15" t="n"/>
      <c r="D5125" s="15" t="n"/>
      <c r="E5125" s="15">
        <f>D5122*Setup!$B$5</f>
        <v/>
      </c>
      <c r="F5125" s="15">
        <f>D5122-E5122</f>
        <v/>
      </c>
      <c r="G5125" s="15" t="n"/>
      <c r="H5125" s="15" t="n"/>
      <c r="I5125" s="15" t="n"/>
      <c r="J5125" s="15">
        <f>C5122+F5122+G5122-I5122</f>
        <v/>
      </c>
      <c r="K5125" s="15" t="n"/>
      <c r="L5125" s="15">
        <f>K5122*Setup!$B$6</f>
        <v/>
      </c>
      <c r="M5125" s="15">
        <f>J5122-L5122</f>
        <v/>
      </c>
      <c r="N5125" s="21" t="n"/>
    </row>
    <row r="5126">
      <c r="A5126" s="295" t="n"/>
      <c r="B5126" s="14" t="n"/>
      <c r="C5126" s="15" t="n"/>
      <c r="D5126" s="15" t="n"/>
      <c r="E5126" s="15">
        <f>D5123*Setup!$B$5</f>
        <v/>
      </c>
      <c r="F5126" s="15">
        <f>D5123-E5123</f>
        <v/>
      </c>
      <c r="G5126" s="15" t="n"/>
      <c r="H5126" s="15" t="n"/>
      <c r="I5126" s="15" t="n"/>
      <c r="J5126" s="15">
        <f>C5123+F5123+G5123-I5123</f>
        <v/>
      </c>
      <c r="K5126" s="15" t="n"/>
      <c r="L5126" s="15">
        <f>K5123*Setup!$B$6</f>
        <v/>
      </c>
      <c r="M5126" s="15">
        <f>J5123-L5123</f>
        <v/>
      </c>
      <c r="N5126" s="21" t="n"/>
    </row>
    <row r="5127">
      <c r="A5127" s="295" t="n"/>
      <c r="B5127" s="14" t="n"/>
      <c r="C5127" s="15" t="n"/>
      <c r="D5127" s="15" t="n"/>
      <c r="E5127" s="15">
        <f>D5124*Setup!$B$5</f>
        <v/>
      </c>
      <c r="F5127" s="15">
        <f>D5124-E5124</f>
        <v/>
      </c>
      <c r="G5127" s="15" t="n"/>
      <c r="H5127" s="15" t="n"/>
      <c r="I5127" s="15" t="n"/>
      <c r="J5127" s="15">
        <f>C5124+F5124+G5124-I5124</f>
        <v/>
      </c>
      <c r="K5127" s="15" t="n"/>
      <c r="L5127" s="15">
        <f>K5124*Setup!$B$6</f>
        <v/>
      </c>
      <c r="M5127" s="15">
        <f>J5124-L5124</f>
        <v/>
      </c>
      <c r="N5127" s="21" t="n"/>
    </row>
    <row r="5128">
      <c r="A5128" s="295" t="n"/>
      <c r="B5128" s="14" t="n"/>
      <c r="C5128" s="15" t="n"/>
      <c r="D5128" s="15" t="n"/>
      <c r="E5128" s="15">
        <f>D5125*Setup!$B$5</f>
        <v/>
      </c>
      <c r="F5128" s="15">
        <f>D5125-E5125</f>
        <v/>
      </c>
      <c r="G5128" s="15" t="n"/>
      <c r="H5128" s="15" t="n"/>
      <c r="I5128" s="15" t="n"/>
      <c r="J5128" s="15">
        <f>C5125+F5125+G5125-I5125</f>
        <v/>
      </c>
      <c r="K5128" s="15" t="n"/>
      <c r="L5128" s="15">
        <f>K5125*Setup!$B$6</f>
        <v/>
      </c>
      <c r="M5128" s="15">
        <f>J5125-L5125</f>
        <v/>
      </c>
      <c r="N5128" s="21" t="n"/>
    </row>
    <row r="5129">
      <c r="A5129" s="295" t="n"/>
      <c r="B5129" s="14" t="n"/>
      <c r="C5129" s="15" t="n"/>
      <c r="D5129" s="15" t="n"/>
      <c r="E5129" s="15">
        <f>D5126*Setup!$B$5</f>
        <v/>
      </c>
      <c r="F5129" s="15">
        <f>D5126-E5126</f>
        <v/>
      </c>
      <c r="G5129" s="15" t="n"/>
      <c r="H5129" s="15" t="n"/>
      <c r="I5129" s="15" t="n"/>
      <c r="J5129" s="15">
        <f>C5126+F5126+G5126-I5126</f>
        <v/>
      </c>
      <c r="K5129" s="15" t="n"/>
      <c r="L5129" s="15">
        <f>K5126*Setup!$B$6</f>
        <v/>
      </c>
      <c r="M5129" s="15">
        <f>J5126-L5126</f>
        <v/>
      </c>
      <c r="N5129" s="21" t="n"/>
    </row>
    <row r="5130">
      <c r="A5130" s="295" t="n"/>
      <c r="B5130" s="14" t="n"/>
      <c r="C5130" s="15" t="n"/>
      <c r="D5130" s="15" t="n"/>
      <c r="E5130" s="15">
        <f>D5127*Setup!$B$5</f>
        <v/>
      </c>
      <c r="F5130" s="15">
        <f>D5127-E5127</f>
        <v/>
      </c>
      <c r="G5130" s="15" t="n"/>
      <c r="H5130" s="15" t="n"/>
      <c r="I5130" s="15" t="n"/>
      <c r="J5130" s="15">
        <f>C5127+F5127+G5127-I5127</f>
        <v/>
      </c>
      <c r="K5130" s="15" t="n"/>
      <c r="L5130" s="15">
        <f>K5127*Setup!$B$6</f>
        <v/>
      </c>
      <c r="M5130" s="15">
        <f>J5127-L5127</f>
        <v/>
      </c>
      <c r="N5130" s="21" t="n"/>
    </row>
    <row r="5131">
      <c r="A5131" s="295" t="n"/>
      <c r="B5131" s="14" t="n"/>
      <c r="C5131" s="15" t="n"/>
      <c r="D5131" s="15" t="n"/>
      <c r="E5131" s="15">
        <f>D5128*Setup!$B$5</f>
        <v/>
      </c>
      <c r="F5131" s="15">
        <f>D5128-E5128</f>
        <v/>
      </c>
      <c r="G5131" s="15" t="n"/>
      <c r="H5131" s="15" t="n"/>
      <c r="I5131" s="15" t="n"/>
      <c r="J5131" s="15">
        <f>C5128+F5128+G5128-I5128</f>
        <v/>
      </c>
      <c r="K5131" s="15" t="n"/>
      <c r="L5131" s="15">
        <f>K5128*Setup!$B$6</f>
        <v/>
      </c>
      <c r="M5131" s="15">
        <f>J5128-L5128</f>
        <v/>
      </c>
      <c r="N5131" s="21" t="n"/>
    </row>
    <row r="5132">
      <c r="A5132" s="295" t="n"/>
      <c r="B5132" s="14" t="n"/>
      <c r="C5132" s="15" t="n"/>
      <c r="D5132" s="15" t="n"/>
      <c r="E5132" s="15">
        <f>D5129*Setup!$B$5</f>
        <v/>
      </c>
      <c r="F5132" s="15">
        <f>D5129-E5129</f>
        <v/>
      </c>
      <c r="G5132" s="15" t="n"/>
      <c r="H5132" s="15" t="n"/>
      <c r="I5132" s="15" t="n"/>
      <c r="J5132" s="15">
        <f>C5129+F5129+G5129-I5129</f>
        <v/>
      </c>
      <c r="K5132" s="15" t="n"/>
      <c r="L5132" s="15">
        <f>K5129*Setup!$B$6</f>
        <v/>
      </c>
      <c r="M5132" s="15">
        <f>J5129-L5129</f>
        <v/>
      </c>
      <c r="N5132" s="21" t="n"/>
    </row>
    <row r="5133">
      <c r="A5133" s="295" t="n"/>
      <c r="B5133" s="14" t="n"/>
      <c r="C5133" s="15" t="n"/>
      <c r="D5133" s="15" t="n"/>
      <c r="E5133" s="15">
        <f>D5130*Setup!$B$5</f>
        <v/>
      </c>
      <c r="F5133" s="15">
        <f>D5130-E5130</f>
        <v/>
      </c>
      <c r="G5133" s="15" t="n"/>
      <c r="H5133" s="15" t="n"/>
      <c r="I5133" s="15" t="n"/>
      <c r="J5133" s="15">
        <f>C5130+F5130+G5130-I5130</f>
        <v/>
      </c>
      <c r="K5133" s="15" t="n"/>
      <c r="L5133" s="15">
        <f>K5130*Setup!$B$6</f>
        <v/>
      </c>
      <c r="M5133" s="15">
        <f>J5130-L5130</f>
        <v/>
      </c>
      <c r="N5133" s="21" t="n"/>
    </row>
    <row r="5134">
      <c r="A5134" s="295" t="n"/>
      <c r="B5134" s="14" t="n"/>
      <c r="C5134" s="15" t="n"/>
      <c r="D5134" s="15" t="n"/>
      <c r="E5134" s="15">
        <f>D5131*Setup!$B$5</f>
        <v/>
      </c>
      <c r="F5134" s="15">
        <f>D5131-E5131</f>
        <v/>
      </c>
      <c r="G5134" s="15" t="n"/>
      <c r="H5134" s="15" t="n"/>
      <c r="I5134" s="15" t="n"/>
      <c r="J5134" s="15">
        <f>C5131+F5131+G5131-I5131</f>
        <v/>
      </c>
      <c r="K5134" s="15" t="n"/>
      <c r="L5134" s="15">
        <f>K5131*Setup!$B$6</f>
        <v/>
      </c>
      <c r="M5134" s="15">
        <f>J5131-L5131</f>
        <v/>
      </c>
      <c r="N5134" s="21" t="n"/>
    </row>
    <row r="5135">
      <c r="A5135" s="295" t="n"/>
      <c r="B5135" s="14" t="n"/>
      <c r="C5135" s="15" t="n"/>
      <c r="D5135" s="15" t="n"/>
      <c r="E5135" s="15">
        <f>D5132*Setup!$B$5</f>
        <v/>
      </c>
      <c r="F5135" s="15">
        <f>D5132-E5132</f>
        <v/>
      </c>
      <c r="G5135" s="15" t="n"/>
      <c r="H5135" s="15" t="n"/>
      <c r="I5135" s="15" t="n"/>
      <c r="J5135" s="15">
        <f>C5132+F5132+G5132-I5132</f>
        <v/>
      </c>
      <c r="K5135" s="15" t="n"/>
      <c r="L5135" s="15">
        <f>K5132*Setup!$B$6</f>
        <v/>
      </c>
      <c r="M5135" s="15">
        <f>J5132-L5132</f>
        <v/>
      </c>
      <c r="N5135" s="21" t="n"/>
    </row>
    <row r="5136">
      <c r="A5136" s="295" t="n"/>
      <c r="B5136" s="14" t="n"/>
      <c r="C5136" s="15" t="n"/>
      <c r="D5136" s="15" t="n"/>
      <c r="E5136" s="15">
        <f>D5133*Setup!$B$5</f>
        <v/>
      </c>
      <c r="F5136" s="15">
        <f>D5133-E5133</f>
        <v/>
      </c>
      <c r="G5136" s="15" t="n"/>
      <c r="H5136" s="15" t="n"/>
      <c r="I5136" s="15" t="n"/>
      <c r="J5136" s="15">
        <f>C5133+F5133+G5133-I5133</f>
        <v/>
      </c>
      <c r="K5136" s="15" t="n"/>
      <c r="L5136" s="15">
        <f>K5133*Setup!$B$6</f>
        <v/>
      </c>
      <c r="M5136" s="15">
        <f>J5133-L5133</f>
        <v/>
      </c>
      <c r="N5136" s="21" t="n"/>
    </row>
    <row r="5137">
      <c r="A5137" s="295" t="n"/>
      <c r="B5137" s="14" t="n"/>
      <c r="C5137" s="15" t="n"/>
      <c r="D5137" s="15" t="n"/>
      <c r="E5137" s="15">
        <f>D5134*Setup!$B$5</f>
        <v/>
      </c>
      <c r="F5137" s="15">
        <f>D5134-E5134</f>
        <v/>
      </c>
      <c r="G5137" s="15" t="n"/>
      <c r="H5137" s="15" t="n"/>
      <c r="I5137" s="15" t="n"/>
      <c r="J5137" s="15">
        <f>C5134+F5134+G5134-I5134</f>
        <v/>
      </c>
      <c r="K5137" s="15" t="n"/>
      <c r="L5137" s="15">
        <f>K5134*Setup!$B$6</f>
        <v/>
      </c>
      <c r="M5137" s="15">
        <f>J5134-L5134</f>
        <v/>
      </c>
      <c r="N5137" s="21" t="n"/>
    </row>
    <row r="5138">
      <c r="A5138" s="295" t="n"/>
      <c r="B5138" s="14" t="n"/>
      <c r="C5138" s="15" t="n"/>
      <c r="D5138" s="15" t="n"/>
      <c r="E5138" s="15">
        <f>D5135*Setup!$B$5</f>
        <v/>
      </c>
      <c r="F5138" s="15">
        <f>D5135-E5135</f>
        <v/>
      </c>
      <c r="G5138" s="15" t="n"/>
      <c r="H5138" s="15" t="n"/>
      <c r="I5138" s="15" t="n"/>
      <c r="J5138" s="15">
        <f>C5135+F5135+G5135-I5135</f>
        <v/>
      </c>
      <c r="K5138" s="15" t="n"/>
      <c r="L5138" s="15">
        <f>K5135*Setup!$B$6</f>
        <v/>
      </c>
      <c r="M5138" s="15">
        <f>J5135-L5135</f>
        <v/>
      </c>
      <c r="N5138" s="21" t="n"/>
    </row>
    <row r="5139">
      <c r="A5139" s="295" t="n"/>
      <c r="B5139" s="14" t="n"/>
      <c r="C5139" s="15" t="n"/>
      <c r="D5139" s="15" t="n"/>
      <c r="E5139" s="15">
        <f>D5136*Setup!$B$5</f>
        <v/>
      </c>
      <c r="F5139" s="15">
        <f>D5136-E5136</f>
        <v/>
      </c>
      <c r="G5139" s="15" t="n"/>
      <c r="H5139" s="15" t="n"/>
      <c r="I5139" s="15" t="n"/>
      <c r="J5139" s="15">
        <f>C5136+F5136+G5136-I5136</f>
        <v/>
      </c>
      <c r="K5139" s="15" t="n"/>
      <c r="L5139" s="15">
        <f>K5136*Setup!$B$6</f>
        <v/>
      </c>
      <c r="M5139" s="15">
        <f>J5136-L5136</f>
        <v/>
      </c>
      <c r="N5139" s="21" t="n"/>
    </row>
    <row r="5140">
      <c r="A5140" s="295" t="n"/>
      <c r="B5140" s="14" t="n"/>
      <c r="C5140" s="15" t="n"/>
      <c r="D5140" s="15" t="n"/>
      <c r="E5140" s="15">
        <f>D5137*Setup!$B$5</f>
        <v/>
      </c>
      <c r="F5140" s="15">
        <f>D5137-E5137</f>
        <v/>
      </c>
      <c r="G5140" s="15" t="n"/>
      <c r="H5140" s="15" t="n"/>
      <c r="I5140" s="15" t="n"/>
      <c r="J5140" s="15">
        <f>C5137+F5137+G5137-I5137</f>
        <v/>
      </c>
      <c r="K5140" s="15" t="n"/>
      <c r="L5140" s="15">
        <f>K5137*Setup!$B$6</f>
        <v/>
      </c>
      <c r="M5140" s="15">
        <f>J5137-L5137</f>
        <v/>
      </c>
      <c r="N5140" s="21" t="n"/>
    </row>
    <row r="5141">
      <c r="A5141" s="295" t="n"/>
      <c r="B5141" s="14" t="n"/>
      <c r="C5141" s="15" t="n"/>
      <c r="D5141" s="15" t="n"/>
      <c r="E5141" s="15">
        <f>D5138*Setup!$B$5</f>
        <v/>
      </c>
      <c r="F5141" s="15">
        <f>D5138-E5138</f>
        <v/>
      </c>
      <c r="G5141" s="15" t="n"/>
      <c r="H5141" s="15" t="n"/>
      <c r="I5141" s="15" t="n"/>
      <c r="J5141" s="15">
        <f>C5138+F5138+G5138-I5138</f>
        <v/>
      </c>
      <c r="K5141" s="15" t="n"/>
      <c r="L5141" s="15">
        <f>K5138*Setup!$B$6</f>
        <v/>
      </c>
      <c r="M5141" s="15">
        <f>J5138-L5138</f>
        <v/>
      </c>
      <c r="N5141" s="21" t="n"/>
    </row>
    <row r="5142">
      <c r="A5142" s="295" t="n"/>
      <c r="B5142" s="14" t="n"/>
      <c r="C5142" s="15" t="n"/>
      <c r="D5142" s="15" t="n"/>
      <c r="E5142" s="15">
        <f>D5139*Setup!$B$5</f>
        <v/>
      </c>
      <c r="F5142" s="15">
        <f>D5139-E5139</f>
        <v/>
      </c>
      <c r="G5142" s="15" t="n"/>
      <c r="H5142" s="15" t="n"/>
      <c r="I5142" s="15" t="n"/>
      <c r="J5142" s="15">
        <f>C5139+F5139+G5139-I5139</f>
        <v/>
      </c>
      <c r="K5142" s="15" t="n"/>
      <c r="L5142" s="15">
        <f>K5139*Setup!$B$6</f>
        <v/>
      </c>
      <c r="M5142" s="15">
        <f>J5139-L5139</f>
        <v/>
      </c>
      <c r="N5142" s="21" t="n"/>
    </row>
    <row r="5143">
      <c r="A5143" s="295" t="n"/>
      <c r="B5143" s="14" t="n"/>
      <c r="C5143" s="15" t="n"/>
      <c r="D5143" s="15" t="n"/>
      <c r="E5143" s="15">
        <f>D5140*Setup!$B$5</f>
        <v/>
      </c>
      <c r="F5143" s="15">
        <f>D5140-E5140</f>
        <v/>
      </c>
      <c r="G5143" s="15" t="n"/>
      <c r="H5143" s="15" t="n"/>
      <c r="I5143" s="15" t="n"/>
      <c r="J5143" s="15">
        <f>C5140+F5140+G5140-I5140</f>
        <v/>
      </c>
      <c r="K5143" s="15" t="n"/>
      <c r="L5143" s="15">
        <f>K5140*Setup!$B$6</f>
        <v/>
      </c>
      <c r="M5143" s="15">
        <f>J5140-L5140</f>
        <v/>
      </c>
      <c r="N5143" s="21" t="n"/>
    </row>
    <row r="5144">
      <c r="A5144" s="295" t="n"/>
      <c r="B5144" s="14" t="n"/>
      <c r="C5144" s="15" t="n"/>
      <c r="D5144" s="15" t="n"/>
      <c r="E5144" s="15">
        <f>D5141*Setup!$B$5</f>
        <v/>
      </c>
      <c r="F5144" s="15">
        <f>D5141-E5141</f>
        <v/>
      </c>
      <c r="G5144" s="15" t="n"/>
      <c r="H5144" s="15" t="n"/>
      <c r="I5144" s="15" t="n"/>
      <c r="J5144" s="15">
        <f>C5141+F5141+G5141-I5141</f>
        <v/>
      </c>
      <c r="K5144" s="15" t="n"/>
      <c r="L5144" s="15">
        <f>K5141*Setup!$B$6</f>
        <v/>
      </c>
      <c r="M5144" s="15">
        <f>J5141-L5141</f>
        <v/>
      </c>
      <c r="N5144" s="21" t="n"/>
    </row>
    <row r="5145">
      <c r="A5145" s="295" t="n"/>
      <c r="B5145" s="14" t="n"/>
      <c r="C5145" s="15" t="n"/>
      <c r="D5145" s="15" t="n"/>
      <c r="E5145" s="15">
        <f>D5142*Setup!$B$5</f>
        <v/>
      </c>
      <c r="F5145" s="15">
        <f>D5142-E5142</f>
        <v/>
      </c>
      <c r="G5145" s="15" t="n"/>
      <c r="H5145" s="15" t="n"/>
      <c r="I5145" s="15" t="n"/>
      <c r="J5145" s="15">
        <f>C5142+F5142+G5142-I5142</f>
        <v/>
      </c>
      <c r="K5145" s="15" t="n"/>
      <c r="L5145" s="15">
        <f>K5142*Setup!$B$6</f>
        <v/>
      </c>
      <c r="M5145" s="15">
        <f>J5142-L5142</f>
        <v/>
      </c>
      <c r="N5145" s="21" t="n"/>
    </row>
    <row r="5146">
      <c r="A5146" s="295" t="n"/>
      <c r="B5146" s="14" t="n"/>
      <c r="C5146" s="15" t="n"/>
      <c r="D5146" s="15" t="n"/>
      <c r="E5146" s="15">
        <f>D5143*Setup!$B$5</f>
        <v/>
      </c>
      <c r="F5146" s="15">
        <f>D5143-E5143</f>
        <v/>
      </c>
      <c r="G5146" s="15" t="n"/>
      <c r="H5146" s="15" t="n"/>
      <c r="I5146" s="15" t="n"/>
      <c r="J5146" s="15">
        <f>C5143+F5143+G5143-I5143</f>
        <v/>
      </c>
      <c r="K5146" s="15" t="n"/>
      <c r="L5146" s="15">
        <f>K5143*Setup!$B$6</f>
        <v/>
      </c>
      <c r="M5146" s="15">
        <f>J5143-L5143</f>
        <v/>
      </c>
      <c r="N5146" s="21" t="n"/>
    </row>
    <row r="5147">
      <c r="A5147" s="295" t="n"/>
      <c r="B5147" s="14" t="n"/>
      <c r="C5147" s="15" t="n"/>
      <c r="D5147" s="15" t="n"/>
      <c r="E5147" s="15">
        <f>D5144*Setup!$B$5</f>
        <v/>
      </c>
      <c r="F5147" s="15">
        <f>D5144-E5144</f>
        <v/>
      </c>
      <c r="G5147" s="15" t="n"/>
      <c r="H5147" s="15" t="n"/>
      <c r="I5147" s="15" t="n"/>
      <c r="J5147" s="15">
        <f>C5144+F5144+G5144-I5144</f>
        <v/>
      </c>
      <c r="K5147" s="15" t="n"/>
      <c r="L5147" s="15">
        <f>K5144*Setup!$B$6</f>
        <v/>
      </c>
      <c r="M5147" s="15">
        <f>J5144-L5144</f>
        <v/>
      </c>
      <c r="N5147" s="21" t="n"/>
    </row>
    <row r="5148">
      <c r="A5148" s="295" t="n"/>
      <c r="B5148" s="14" t="n"/>
      <c r="C5148" s="15" t="n"/>
      <c r="D5148" s="15" t="n"/>
      <c r="E5148" s="15">
        <f>D5145*Setup!$B$5</f>
        <v/>
      </c>
      <c r="F5148" s="15">
        <f>D5145-E5145</f>
        <v/>
      </c>
      <c r="G5148" s="15" t="n"/>
      <c r="H5148" s="15" t="n"/>
      <c r="I5148" s="15" t="n"/>
      <c r="J5148" s="15">
        <f>C5145+F5145+G5145-I5145</f>
        <v/>
      </c>
      <c r="K5148" s="15" t="n"/>
      <c r="L5148" s="15">
        <f>K5145*Setup!$B$6</f>
        <v/>
      </c>
      <c r="M5148" s="15">
        <f>J5145-L5145</f>
        <v/>
      </c>
      <c r="N5148" s="21" t="n"/>
    </row>
    <row r="5149">
      <c r="A5149" s="295" t="n"/>
      <c r="B5149" s="14" t="n"/>
      <c r="C5149" s="15" t="n"/>
      <c r="D5149" s="15" t="n"/>
      <c r="E5149" s="15">
        <f>D5146*Setup!$B$5</f>
        <v/>
      </c>
      <c r="F5149" s="15">
        <f>D5146-E5146</f>
        <v/>
      </c>
      <c r="G5149" s="15" t="n"/>
      <c r="H5149" s="15" t="n"/>
      <c r="I5149" s="15" t="n"/>
      <c r="J5149" s="15">
        <f>C5146+F5146+G5146-I5146</f>
        <v/>
      </c>
      <c r="K5149" s="15" t="n"/>
      <c r="L5149" s="15">
        <f>K5146*Setup!$B$6</f>
        <v/>
      </c>
      <c r="M5149" s="15">
        <f>J5146-L5146</f>
        <v/>
      </c>
      <c r="N5149" s="21" t="n"/>
    </row>
    <row r="5150">
      <c r="A5150" s="295" t="n"/>
      <c r="B5150" s="14" t="n"/>
      <c r="C5150" s="15" t="n"/>
      <c r="D5150" s="15" t="n"/>
      <c r="E5150" s="15">
        <f>D5147*Setup!$B$5</f>
        <v/>
      </c>
      <c r="F5150" s="15">
        <f>D5147-E5147</f>
        <v/>
      </c>
      <c r="G5150" s="15" t="n"/>
      <c r="H5150" s="15" t="n"/>
      <c r="I5150" s="15" t="n"/>
      <c r="J5150" s="15">
        <f>C5147+F5147+G5147-I5147</f>
        <v/>
      </c>
      <c r="K5150" s="15" t="n"/>
      <c r="L5150" s="15">
        <f>K5147*Setup!$B$6</f>
        <v/>
      </c>
      <c r="M5150" s="15">
        <f>J5147-L5147</f>
        <v/>
      </c>
      <c r="N5150" s="21" t="n"/>
    </row>
    <row r="5151">
      <c r="A5151" s="295" t="n"/>
      <c r="B5151" s="14" t="n"/>
      <c r="C5151" s="15" t="n"/>
      <c r="D5151" s="15" t="n"/>
      <c r="E5151" s="15">
        <f>D5148*Setup!$B$5</f>
        <v/>
      </c>
      <c r="F5151" s="15">
        <f>D5148-E5148</f>
        <v/>
      </c>
      <c r="G5151" s="15" t="n"/>
      <c r="H5151" s="15" t="n"/>
      <c r="I5151" s="15" t="n"/>
      <c r="J5151" s="15">
        <f>C5148+F5148+G5148-I5148</f>
        <v/>
      </c>
      <c r="K5151" s="15" t="n"/>
      <c r="L5151" s="15">
        <f>K5148*Setup!$B$6</f>
        <v/>
      </c>
      <c r="M5151" s="15">
        <f>J5148-L5148</f>
        <v/>
      </c>
      <c r="N5151" s="21" t="n"/>
    </row>
    <row r="5152">
      <c r="A5152" s="295" t="n"/>
      <c r="B5152" s="14" t="n"/>
      <c r="C5152" s="15" t="n"/>
      <c r="D5152" s="15" t="n"/>
      <c r="E5152" s="15">
        <f>D5149*Setup!$B$5</f>
        <v/>
      </c>
      <c r="F5152" s="15">
        <f>D5149-E5149</f>
        <v/>
      </c>
      <c r="G5152" s="15" t="n"/>
      <c r="H5152" s="15" t="n"/>
      <c r="I5152" s="15" t="n"/>
      <c r="J5152" s="15">
        <f>C5149+F5149+G5149-I5149</f>
        <v/>
      </c>
      <c r="K5152" s="15" t="n"/>
      <c r="L5152" s="15">
        <f>K5149*Setup!$B$6</f>
        <v/>
      </c>
      <c r="M5152" s="15">
        <f>J5149-L5149</f>
        <v/>
      </c>
      <c r="N5152" s="21" t="n"/>
    </row>
    <row r="5153">
      <c r="A5153" s="295" t="n"/>
      <c r="B5153" s="14" t="n"/>
      <c r="C5153" s="15" t="n"/>
      <c r="D5153" s="15" t="n"/>
      <c r="E5153" s="15">
        <f>D5150*Setup!$B$5</f>
        <v/>
      </c>
      <c r="F5153" s="15">
        <f>D5150-E5150</f>
        <v/>
      </c>
      <c r="G5153" s="15" t="n"/>
      <c r="H5153" s="15" t="n"/>
      <c r="I5153" s="15" t="n"/>
      <c r="J5153" s="15">
        <f>C5150+F5150+G5150-I5150</f>
        <v/>
      </c>
      <c r="K5153" s="15" t="n"/>
      <c r="L5153" s="15">
        <f>K5150*Setup!$B$6</f>
        <v/>
      </c>
      <c r="M5153" s="15">
        <f>J5150-L5150</f>
        <v/>
      </c>
      <c r="N5153" s="21" t="n"/>
    </row>
    <row r="5154">
      <c r="A5154" s="295" t="n"/>
      <c r="B5154" s="14" t="n"/>
      <c r="C5154" s="15" t="n"/>
      <c r="D5154" s="15" t="n"/>
      <c r="E5154" s="15">
        <f>D5151*Setup!$B$5</f>
        <v/>
      </c>
      <c r="F5154" s="15">
        <f>D5151-E5151</f>
        <v/>
      </c>
      <c r="G5154" s="15" t="n"/>
      <c r="H5154" s="15" t="n"/>
      <c r="I5154" s="15" t="n"/>
      <c r="J5154" s="15">
        <f>C5151+F5151+G5151-I5151</f>
        <v/>
      </c>
      <c r="K5154" s="15" t="n"/>
      <c r="L5154" s="15">
        <f>K5151*Setup!$B$6</f>
        <v/>
      </c>
      <c r="M5154" s="15">
        <f>J5151-L5151</f>
        <v/>
      </c>
      <c r="N5154" s="21" t="n"/>
    </row>
    <row r="5155">
      <c r="A5155" s="295" t="n"/>
      <c r="B5155" s="14" t="n"/>
      <c r="C5155" s="15" t="n"/>
      <c r="D5155" s="15" t="n"/>
      <c r="E5155" s="15">
        <f>D5152*Setup!$B$5</f>
        <v/>
      </c>
      <c r="F5155" s="15">
        <f>D5152-E5152</f>
        <v/>
      </c>
      <c r="G5155" s="15" t="n"/>
      <c r="H5155" s="15" t="n"/>
      <c r="I5155" s="15" t="n"/>
      <c r="J5155" s="15">
        <f>C5152+F5152+G5152-I5152</f>
        <v/>
      </c>
      <c r="K5155" s="15" t="n"/>
      <c r="L5155" s="15">
        <f>K5152*Setup!$B$6</f>
        <v/>
      </c>
      <c r="M5155" s="15">
        <f>J5152-L5152</f>
        <v/>
      </c>
      <c r="N5155" s="21" t="n"/>
    </row>
    <row r="5156">
      <c r="A5156" s="295" t="n"/>
      <c r="B5156" s="14" t="n"/>
      <c r="C5156" s="15" t="n"/>
      <c r="D5156" s="15" t="n"/>
      <c r="E5156" s="15">
        <f>D5153*Setup!$B$5</f>
        <v/>
      </c>
      <c r="F5156" s="15">
        <f>D5153-E5153</f>
        <v/>
      </c>
      <c r="G5156" s="15" t="n"/>
      <c r="H5156" s="15" t="n"/>
      <c r="I5156" s="15" t="n"/>
      <c r="J5156" s="15">
        <f>C5153+F5153+G5153-I5153</f>
        <v/>
      </c>
      <c r="K5156" s="15" t="n"/>
      <c r="L5156" s="15">
        <f>K5153*Setup!$B$6</f>
        <v/>
      </c>
      <c r="M5156" s="15">
        <f>J5153-L5153</f>
        <v/>
      </c>
      <c r="N5156" s="21" t="n"/>
    </row>
    <row r="5157">
      <c r="A5157" s="295" t="n"/>
      <c r="B5157" s="14" t="n"/>
      <c r="C5157" s="15" t="n"/>
      <c r="D5157" s="15" t="n"/>
      <c r="E5157" s="15">
        <f>D5154*Setup!$B$5</f>
        <v/>
      </c>
      <c r="F5157" s="15">
        <f>D5154-E5154</f>
        <v/>
      </c>
      <c r="G5157" s="15" t="n"/>
      <c r="H5157" s="15" t="n"/>
      <c r="I5157" s="15" t="n"/>
      <c r="J5157" s="15">
        <f>C5154+F5154+G5154-I5154</f>
        <v/>
      </c>
      <c r="K5157" s="15" t="n"/>
      <c r="L5157" s="15">
        <f>K5154*Setup!$B$6</f>
        <v/>
      </c>
      <c r="M5157" s="15">
        <f>J5154-L5154</f>
        <v/>
      </c>
      <c r="N5157" s="21" t="n"/>
    </row>
    <row r="5158">
      <c r="A5158" s="295" t="n"/>
      <c r="B5158" s="14" t="n"/>
      <c r="C5158" s="15" t="n"/>
      <c r="D5158" s="15" t="n"/>
      <c r="E5158" s="15">
        <f>D5155*Setup!$B$5</f>
        <v/>
      </c>
      <c r="F5158" s="15">
        <f>D5155-E5155</f>
        <v/>
      </c>
      <c r="G5158" s="15" t="n"/>
      <c r="H5158" s="15" t="n"/>
      <c r="I5158" s="15" t="n"/>
      <c r="J5158" s="15">
        <f>C5155+F5155+G5155-I5155</f>
        <v/>
      </c>
      <c r="K5158" s="15" t="n"/>
      <c r="L5158" s="15">
        <f>K5155*Setup!$B$6</f>
        <v/>
      </c>
      <c r="M5158" s="15">
        <f>J5155-L5155</f>
        <v/>
      </c>
      <c r="N5158" s="21" t="n"/>
    </row>
    <row r="5159">
      <c r="A5159" s="295" t="n"/>
      <c r="B5159" s="14" t="n"/>
      <c r="C5159" s="15" t="n"/>
      <c r="D5159" s="15" t="n"/>
      <c r="E5159" s="15">
        <f>D5156*Setup!$B$5</f>
        <v/>
      </c>
      <c r="F5159" s="15">
        <f>D5156-E5156</f>
        <v/>
      </c>
      <c r="G5159" s="15" t="n"/>
      <c r="H5159" s="15" t="n"/>
      <c r="I5159" s="15" t="n"/>
      <c r="J5159" s="15">
        <f>C5156+F5156+G5156-I5156</f>
        <v/>
      </c>
      <c r="K5159" s="15" t="n"/>
      <c r="L5159" s="15">
        <f>K5156*Setup!$B$6</f>
        <v/>
      </c>
      <c r="M5159" s="15">
        <f>J5156-L5156</f>
        <v/>
      </c>
      <c r="N5159" s="21" t="n"/>
    </row>
    <row r="5160">
      <c r="A5160" s="295" t="n"/>
      <c r="B5160" s="14" t="n"/>
      <c r="C5160" s="15" t="n"/>
      <c r="D5160" s="15" t="n"/>
      <c r="E5160" s="15">
        <f>D5157*Setup!$B$5</f>
        <v/>
      </c>
      <c r="F5160" s="15">
        <f>D5157-E5157</f>
        <v/>
      </c>
      <c r="G5160" s="15" t="n"/>
      <c r="H5160" s="15" t="n"/>
      <c r="I5160" s="15" t="n"/>
      <c r="J5160" s="15">
        <f>C5157+F5157+G5157-I5157</f>
        <v/>
      </c>
      <c r="K5160" s="15" t="n"/>
      <c r="L5160" s="15">
        <f>K5157*Setup!$B$6</f>
        <v/>
      </c>
      <c r="M5160" s="15">
        <f>J5157-L5157</f>
        <v/>
      </c>
      <c r="N5160" s="21" t="n"/>
    </row>
    <row r="5161">
      <c r="A5161" s="295" t="n"/>
      <c r="B5161" s="14" t="n"/>
      <c r="C5161" s="15" t="n"/>
      <c r="D5161" s="15" t="n"/>
      <c r="E5161" s="15">
        <f>D5158*Setup!$B$5</f>
        <v/>
      </c>
      <c r="F5161" s="15">
        <f>D5158-E5158</f>
        <v/>
      </c>
      <c r="G5161" s="15" t="n"/>
      <c r="H5161" s="15" t="n"/>
      <c r="I5161" s="15" t="n"/>
      <c r="J5161" s="15">
        <f>C5158+F5158+G5158-I5158</f>
        <v/>
      </c>
      <c r="K5161" s="15" t="n"/>
      <c r="L5161" s="15">
        <f>K5158*Setup!$B$6</f>
        <v/>
      </c>
      <c r="M5161" s="15">
        <f>J5158-L5158</f>
        <v/>
      </c>
      <c r="N5161" s="21" t="n"/>
    </row>
    <row r="5162">
      <c r="A5162" s="295" t="n"/>
      <c r="B5162" s="14" t="n"/>
      <c r="C5162" s="15" t="n"/>
      <c r="D5162" s="15" t="n"/>
      <c r="E5162" s="15">
        <f>D5159*Setup!$B$5</f>
        <v/>
      </c>
      <c r="F5162" s="15">
        <f>D5159-E5159</f>
        <v/>
      </c>
      <c r="G5162" s="15" t="n"/>
      <c r="H5162" s="15" t="n"/>
      <c r="I5162" s="15" t="n"/>
      <c r="J5162" s="15">
        <f>C5159+F5159+G5159-I5159</f>
        <v/>
      </c>
      <c r="K5162" s="15" t="n"/>
      <c r="L5162" s="15">
        <f>K5159*Setup!$B$6</f>
        <v/>
      </c>
      <c r="M5162" s="15">
        <f>J5159-L5159</f>
        <v/>
      </c>
      <c r="N5162" s="21" t="n"/>
    </row>
    <row r="5163">
      <c r="A5163" s="295" t="n"/>
      <c r="B5163" s="14" t="n"/>
      <c r="C5163" s="15" t="n"/>
      <c r="D5163" s="15" t="n"/>
      <c r="E5163" s="15">
        <f>D5160*Setup!$B$5</f>
        <v/>
      </c>
      <c r="F5163" s="15">
        <f>D5160-E5160</f>
        <v/>
      </c>
      <c r="G5163" s="15" t="n"/>
      <c r="H5163" s="15" t="n"/>
      <c r="I5163" s="15" t="n"/>
      <c r="J5163" s="15">
        <f>C5160+F5160+G5160-I5160</f>
        <v/>
      </c>
      <c r="K5163" s="15" t="n"/>
      <c r="L5163" s="15">
        <f>K5160*Setup!$B$6</f>
        <v/>
      </c>
      <c r="M5163" s="15">
        <f>J5160-L5160</f>
        <v/>
      </c>
      <c r="N5163" s="21" t="n"/>
    </row>
    <row r="5164">
      <c r="A5164" s="295" t="n"/>
      <c r="B5164" s="14" t="n"/>
      <c r="C5164" s="15" t="n"/>
      <c r="D5164" s="15" t="n"/>
      <c r="E5164" s="15">
        <f>D5161*Setup!$B$5</f>
        <v/>
      </c>
      <c r="F5164" s="15">
        <f>D5161-E5161</f>
        <v/>
      </c>
      <c r="G5164" s="15" t="n"/>
      <c r="H5164" s="15" t="n"/>
      <c r="I5164" s="15" t="n"/>
      <c r="J5164" s="15">
        <f>C5161+F5161+G5161-I5161</f>
        <v/>
      </c>
      <c r="K5164" s="15" t="n"/>
      <c r="L5164" s="15">
        <f>K5161*Setup!$B$6</f>
        <v/>
      </c>
      <c r="M5164" s="15">
        <f>J5161-L5161</f>
        <v/>
      </c>
      <c r="N5164" s="21" t="n"/>
    </row>
    <row r="5165">
      <c r="A5165" s="295" t="n"/>
      <c r="B5165" s="14" t="n"/>
      <c r="C5165" s="15" t="n"/>
      <c r="D5165" s="15" t="n"/>
      <c r="E5165" s="15">
        <f>D5162*Setup!$B$5</f>
        <v/>
      </c>
      <c r="F5165" s="15">
        <f>D5162-E5162</f>
        <v/>
      </c>
      <c r="G5165" s="15" t="n"/>
      <c r="H5165" s="15" t="n"/>
      <c r="I5165" s="15" t="n"/>
      <c r="J5165" s="15">
        <f>C5162+F5162+G5162-I5162</f>
        <v/>
      </c>
      <c r="K5165" s="15" t="n"/>
      <c r="L5165" s="15">
        <f>K5162*Setup!$B$6</f>
        <v/>
      </c>
      <c r="M5165" s="15">
        <f>J5162-L5162</f>
        <v/>
      </c>
      <c r="N5165" s="21" t="n"/>
    </row>
    <row r="5166">
      <c r="A5166" s="295" t="n"/>
      <c r="B5166" s="14" t="n"/>
      <c r="C5166" s="15" t="n"/>
      <c r="D5166" s="15" t="n"/>
      <c r="E5166" s="15">
        <f>D5163*Setup!$B$5</f>
        <v/>
      </c>
      <c r="F5166" s="15">
        <f>D5163-E5163</f>
        <v/>
      </c>
      <c r="G5166" s="15" t="n"/>
      <c r="H5166" s="15" t="n"/>
      <c r="I5166" s="15" t="n"/>
      <c r="J5166" s="15">
        <f>C5163+F5163+G5163-I5163</f>
        <v/>
      </c>
      <c r="K5166" s="15" t="n"/>
      <c r="L5166" s="15">
        <f>K5163*Setup!$B$6</f>
        <v/>
      </c>
      <c r="M5166" s="15">
        <f>J5163-L5163</f>
        <v/>
      </c>
      <c r="N5166" s="21" t="n"/>
    </row>
    <row r="5167">
      <c r="A5167" s="295" t="n"/>
      <c r="B5167" s="14" t="n"/>
      <c r="C5167" s="15" t="n"/>
      <c r="D5167" s="15" t="n"/>
      <c r="E5167" s="15">
        <f>D5164*Setup!$B$5</f>
        <v/>
      </c>
      <c r="F5167" s="15">
        <f>D5164-E5164</f>
        <v/>
      </c>
      <c r="G5167" s="15" t="n"/>
      <c r="H5167" s="15" t="n"/>
      <c r="I5167" s="15" t="n"/>
      <c r="J5167" s="15">
        <f>C5164+F5164+G5164-I5164</f>
        <v/>
      </c>
      <c r="K5167" s="15" t="n"/>
      <c r="L5167" s="15">
        <f>K5164*Setup!$B$6</f>
        <v/>
      </c>
      <c r="M5167" s="15">
        <f>J5164-L5164</f>
        <v/>
      </c>
      <c r="N5167" s="21" t="n"/>
    </row>
    <row r="5168">
      <c r="A5168" s="295" t="n"/>
      <c r="B5168" s="14" t="n"/>
      <c r="C5168" s="15" t="n"/>
      <c r="D5168" s="15" t="n"/>
      <c r="E5168" s="15">
        <f>D5165*Setup!$B$5</f>
        <v/>
      </c>
      <c r="F5168" s="15">
        <f>D5165-E5165</f>
        <v/>
      </c>
      <c r="G5168" s="15" t="n"/>
      <c r="H5168" s="15" t="n"/>
      <c r="I5168" s="15" t="n"/>
      <c r="J5168" s="15">
        <f>C5165+F5165+G5165-I5165</f>
        <v/>
      </c>
      <c r="K5168" s="15" t="n"/>
      <c r="L5168" s="15">
        <f>K5165*Setup!$B$6</f>
        <v/>
      </c>
      <c r="M5168" s="15">
        <f>J5165-L5165</f>
        <v/>
      </c>
      <c r="N5168" s="21" t="n"/>
    </row>
    <row r="5169">
      <c r="A5169" s="295" t="n"/>
      <c r="B5169" s="14" t="n"/>
      <c r="C5169" s="15" t="n"/>
      <c r="D5169" s="15" t="n"/>
      <c r="E5169" s="15">
        <f>D5166*Setup!$B$5</f>
        <v/>
      </c>
      <c r="F5169" s="15">
        <f>D5166-E5166</f>
        <v/>
      </c>
      <c r="G5169" s="15" t="n"/>
      <c r="H5169" s="15" t="n"/>
      <c r="I5169" s="15" t="n"/>
      <c r="J5169" s="15">
        <f>C5166+F5166+G5166-I5166</f>
        <v/>
      </c>
      <c r="K5169" s="15" t="n"/>
      <c r="L5169" s="15">
        <f>K5166*Setup!$B$6</f>
        <v/>
      </c>
      <c r="M5169" s="15">
        <f>J5166-L5166</f>
        <v/>
      </c>
      <c r="N5169" s="21" t="n"/>
    </row>
    <row r="5170">
      <c r="A5170" s="295" t="n"/>
      <c r="B5170" s="14" t="n"/>
      <c r="C5170" s="15" t="n"/>
      <c r="D5170" s="15" t="n"/>
      <c r="E5170" s="15">
        <f>D5167*Setup!$B$5</f>
        <v/>
      </c>
      <c r="F5170" s="15">
        <f>D5167-E5167</f>
        <v/>
      </c>
      <c r="G5170" s="15" t="n"/>
      <c r="H5170" s="15" t="n"/>
      <c r="I5170" s="15" t="n"/>
      <c r="J5170" s="15">
        <f>C5167+F5167+G5167-I5167</f>
        <v/>
      </c>
      <c r="K5170" s="15" t="n"/>
      <c r="L5170" s="15">
        <f>K5167*Setup!$B$6</f>
        <v/>
      </c>
      <c r="M5170" s="15">
        <f>J5167-L5167</f>
        <v/>
      </c>
      <c r="N5170" s="21" t="n"/>
    </row>
    <row r="5171">
      <c r="A5171" s="295" t="n"/>
      <c r="B5171" s="14" t="n"/>
      <c r="C5171" s="15" t="n"/>
      <c r="D5171" s="15" t="n"/>
      <c r="E5171" s="15">
        <f>D5168*Setup!$B$5</f>
        <v/>
      </c>
      <c r="F5171" s="15">
        <f>D5168-E5168</f>
        <v/>
      </c>
      <c r="G5171" s="15" t="n"/>
      <c r="H5171" s="15" t="n"/>
      <c r="I5171" s="15" t="n"/>
      <c r="J5171" s="15">
        <f>C5168+F5168+G5168-I5168</f>
        <v/>
      </c>
      <c r="K5171" s="15" t="n"/>
      <c r="L5171" s="15">
        <f>K5168*Setup!$B$6</f>
        <v/>
      </c>
      <c r="M5171" s="15">
        <f>J5168-L5168</f>
        <v/>
      </c>
      <c r="N5171" s="21" t="n"/>
    </row>
    <row r="5172">
      <c r="A5172" s="295" t="n"/>
      <c r="B5172" s="14" t="n"/>
      <c r="C5172" s="15" t="n"/>
      <c r="D5172" s="15" t="n"/>
      <c r="E5172" s="15">
        <f>D5169*Setup!$B$5</f>
        <v/>
      </c>
      <c r="F5172" s="15">
        <f>D5169-E5169</f>
        <v/>
      </c>
      <c r="G5172" s="15" t="n"/>
      <c r="H5172" s="15" t="n"/>
      <c r="I5172" s="15" t="n"/>
      <c r="J5172" s="15">
        <f>C5169+F5169+G5169-I5169</f>
        <v/>
      </c>
      <c r="K5172" s="15" t="n"/>
      <c r="L5172" s="15">
        <f>K5169*Setup!$B$6</f>
        <v/>
      </c>
      <c r="M5172" s="15">
        <f>J5169-L5169</f>
        <v/>
      </c>
      <c r="N5172" s="21" t="n"/>
    </row>
    <row r="5173">
      <c r="A5173" s="295" t="n"/>
      <c r="B5173" s="14" t="n"/>
      <c r="C5173" s="15" t="n"/>
      <c r="D5173" s="15" t="n"/>
      <c r="E5173" s="15">
        <f>D5170*Setup!$B$5</f>
        <v/>
      </c>
      <c r="F5173" s="15">
        <f>D5170-E5170</f>
        <v/>
      </c>
      <c r="G5173" s="15" t="n"/>
      <c r="H5173" s="15" t="n"/>
      <c r="I5173" s="15" t="n"/>
      <c r="J5173" s="15">
        <f>C5170+F5170+G5170-I5170</f>
        <v/>
      </c>
      <c r="K5173" s="15" t="n"/>
      <c r="L5173" s="15">
        <f>K5170*Setup!$B$6</f>
        <v/>
      </c>
      <c r="M5173" s="15">
        <f>J5170-L5170</f>
        <v/>
      </c>
      <c r="N5173" s="21" t="n"/>
    </row>
    <row r="5174">
      <c r="A5174" s="295" t="n"/>
      <c r="B5174" s="14" t="n"/>
      <c r="C5174" s="15" t="n"/>
      <c r="D5174" s="15" t="n"/>
      <c r="E5174" s="15">
        <f>D5171*Setup!$B$5</f>
        <v/>
      </c>
      <c r="F5174" s="15">
        <f>D5171-E5171</f>
        <v/>
      </c>
      <c r="G5174" s="15" t="n"/>
      <c r="H5174" s="15" t="n"/>
      <c r="I5174" s="15" t="n"/>
      <c r="J5174" s="15">
        <f>C5171+F5171+G5171-I5171</f>
        <v/>
      </c>
      <c r="K5174" s="15" t="n"/>
      <c r="L5174" s="15">
        <f>K5171*Setup!$B$6</f>
        <v/>
      </c>
      <c r="M5174" s="15">
        <f>J5171-L5171</f>
        <v/>
      </c>
      <c r="N5174" s="21" t="n"/>
    </row>
    <row r="5175">
      <c r="A5175" s="295" t="n"/>
      <c r="B5175" s="14" t="n"/>
      <c r="C5175" s="15" t="n"/>
      <c r="D5175" s="15" t="n"/>
      <c r="E5175" s="15">
        <f>D5172*Setup!$B$5</f>
        <v/>
      </c>
      <c r="F5175" s="15">
        <f>D5172-E5172</f>
        <v/>
      </c>
      <c r="G5175" s="15" t="n"/>
      <c r="H5175" s="15" t="n"/>
      <c r="I5175" s="15" t="n"/>
      <c r="J5175" s="15">
        <f>C5172+F5172+G5172-I5172</f>
        <v/>
      </c>
      <c r="K5175" s="15" t="n"/>
      <c r="L5175" s="15">
        <f>K5172*Setup!$B$6</f>
        <v/>
      </c>
      <c r="M5175" s="15">
        <f>J5172-L5172</f>
        <v/>
      </c>
      <c r="N5175" s="21" t="n"/>
    </row>
    <row r="5176">
      <c r="A5176" s="295" t="n"/>
      <c r="B5176" s="14" t="n"/>
      <c r="C5176" s="15" t="n"/>
      <c r="D5176" s="15" t="n"/>
      <c r="E5176" s="15">
        <f>D5173*Setup!$B$5</f>
        <v/>
      </c>
      <c r="F5176" s="15">
        <f>D5173-E5173</f>
        <v/>
      </c>
      <c r="G5176" s="15" t="n"/>
      <c r="H5176" s="15" t="n"/>
      <c r="I5176" s="15" t="n"/>
      <c r="J5176" s="15">
        <f>C5173+F5173+G5173-I5173</f>
        <v/>
      </c>
      <c r="K5176" s="15" t="n"/>
      <c r="L5176" s="15">
        <f>K5173*Setup!$B$6</f>
        <v/>
      </c>
      <c r="M5176" s="15">
        <f>J5173-L5173</f>
        <v/>
      </c>
      <c r="N5176" s="21" t="n"/>
    </row>
    <row r="5177">
      <c r="A5177" s="295" t="n"/>
      <c r="B5177" s="14" t="n"/>
      <c r="C5177" s="15" t="n"/>
      <c r="D5177" s="15" t="n"/>
      <c r="E5177" s="15">
        <f>D5174*Setup!$B$5</f>
        <v/>
      </c>
      <c r="F5177" s="15">
        <f>D5174-E5174</f>
        <v/>
      </c>
      <c r="G5177" s="15" t="n"/>
      <c r="H5177" s="15" t="n"/>
      <c r="I5177" s="15" t="n"/>
      <c r="J5177" s="15">
        <f>C5174+F5174+G5174-I5174</f>
        <v/>
      </c>
      <c r="K5177" s="15" t="n"/>
      <c r="L5177" s="15">
        <f>K5174*Setup!$B$6</f>
        <v/>
      </c>
      <c r="M5177" s="15">
        <f>J5174-L5174</f>
        <v/>
      </c>
      <c r="N5177" s="21" t="n"/>
    </row>
    <row r="5178">
      <c r="A5178" s="295" t="n"/>
      <c r="B5178" s="14" t="n"/>
      <c r="C5178" s="15" t="n"/>
      <c r="D5178" s="15" t="n"/>
      <c r="E5178" s="15">
        <f>D5175*Setup!$B$5</f>
        <v/>
      </c>
      <c r="F5178" s="15">
        <f>D5175-E5175</f>
        <v/>
      </c>
      <c r="G5178" s="15" t="n"/>
      <c r="H5178" s="15" t="n"/>
      <c r="I5178" s="15" t="n"/>
      <c r="J5178" s="15">
        <f>C5175+F5175+G5175-I5175</f>
        <v/>
      </c>
      <c r="K5178" s="15" t="n"/>
      <c r="L5178" s="15">
        <f>K5175*Setup!$B$6</f>
        <v/>
      </c>
      <c r="M5178" s="15">
        <f>J5175-L5175</f>
        <v/>
      </c>
      <c r="N5178" s="21" t="n"/>
    </row>
    <row r="5179">
      <c r="A5179" s="295" t="n"/>
      <c r="B5179" s="14" t="n"/>
      <c r="C5179" s="15" t="n"/>
      <c r="D5179" s="15" t="n"/>
      <c r="E5179" s="15">
        <f>D5176*Setup!$B$5</f>
        <v/>
      </c>
      <c r="F5179" s="15">
        <f>D5176-E5176</f>
        <v/>
      </c>
      <c r="G5179" s="15" t="n"/>
      <c r="H5179" s="15" t="n"/>
      <c r="I5179" s="15" t="n"/>
      <c r="J5179" s="15">
        <f>C5176+F5176+G5176-I5176</f>
        <v/>
      </c>
      <c r="K5179" s="15" t="n"/>
      <c r="L5179" s="15">
        <f>K5176*Setup!$B$6</f>
        <v/>
      </c>
      <c r="M5179" s="15">
        <f>J5176-L5176</f>
        <v/>
      </c>
      <c r="N5179" s="21" t="n"/>
    </row>
    <row r="5180">
      <c r="A5180" s="295" t="n"/>
      <c r="B5180" s="14" t="n"/>
      <c r="C5180" s="15" t="n"/>
      <c r="D5180" s="15" t="n"/>
      <c r="E5180" s="15">
        <f>D5177*Setup!$B$5</f>
        <v/>
      </c>
      <c r="F5180" s="15">
        <f>D5177-E5177</f>
        <v/>
      </c>
      <c r="G5180" s="15" t="n"/>
      <c r="H5180" s="15" t="n"/>
      <c r="I5180" s="15" t="n"/>
      <c r="J5180" s="15">
        <f>C5177+F5177+G5177-I5177</f>
        <v/>
      </c>
      <c r="K5180" s="15" t="n"/>
      <c r="L5180" s="15">
        <f>K5177*Setup!$B$6</f>
        <v/>
      </c>
      <c r="M5180" s="15">
        <f>J5177-L5177</f>
        <v/>
      </c>
      <c r="N5180" s="21" t="n"/>
    </row>
    <row r="5181">
      <c r="A5181" s="295" t="n"/>
      <c r="B5181" s="14" t="n"/>
      <c r="C5181" s="15" t="n"/>
      <c r="D5181" s="15" t="n"/>
      <c r="E5181" s="15">
        <f>D5178*Setup!$B$5</f>
        <v/>
      </c>
      <c r="F5181" s="15">
        <f>D5178-E5178</f>
        <v/>
      </c>
      <c r="G5181" s="15" t="n"/>
      <c r="H5181" s="15" t="n"/>
      <c r="I5181" s="15" t="n"/>
      <c r="J5181" s="15">
        <f>C5178+F5178+G5178-I5178</f>
        <v/>
      </c>
      <c r="K5181" s="15" t="n"/>
      <c r="L5181" s="15">
        <f>K5178*Setup!$B$6</f>
        <v/>
      </c>
      <c r="M5181" s="15">
        <f>J5178-L5178</f>
        <v/>
      </c>
      <c r="N5181" s="21" t="n"/>
    </row>
    <row r="5182">
      <c r="A5182" s="295" t="n"/>
      <c r="B5182" s="14" t="n"/>
      <c r="C5182" s="15" t="n"/>
      <c r="D5182" s="15" t="n"/>
      <c r="E5182" s="15">
        <f>D5179*Setup!$B$5</f>
        <v/>
      </c>
      <c r="F5182" s="15">
        <f>D5179-E5179</f>
        <v/>
      </c>
      <c r="G5182" s="15" t="n"/>
      <c r="H5182" s="15" t="n"/>
      <c r="I5182" s="15" t="n"/>
      <c r="J5182" s="15">
        <f>C5179+F5179+G5179-I5179</f>
        <v/>
      </c>
      <c r="K5182" s="15" t="n"/>
      <c r="L5182" s="15">
        <f>K5179*Setup!$B$6</f>
        <v/>
      </c>
      <c r="M5182" s="15">
        <f>J5179-L5179</f>
        <v/>
      </c>
      <c r="N5182" s="21" t="n"/>
    </row>
    <row r="5183">
      <c r="A5183" s="295" t="n"/>
      <c r="B5183" s="14" t="n"/>
      <c r="C5183" s="15" t="n"/>
      <c r="D5183" s="15" t="n"/>
      <c r="E5183" s="15">
        <f>D5180*Setup!$B$5</f>
        <v/>
      </c>
      <c r="F5183" s="15">
        <f>D5180-E5180</f>
        <v/>
      </c>
      <c r="G5183" s="15" t="n"/>
      <c r="H5183" s="15" t="n"/>
      <c r="I5183" s="15" t="n"/>
      <c r="J5183" s="15">
        <f>C5180+F5180+G5180-I5180</f>
        <v/>
      </c>
      <c r="K5183" s="15" t="n"/>
      <c r="L5183" s="15">
        <f>K5180*Setup!$B$6</f>
        <v/>
      </c>
      <c r="M5183" s="15">
        <f>J5180-L5180</f>
        <v/>
      </c>
      <c r="N5183" s="21" t="n"/>
    </row>
    <row r="5184">
      <c r="A5184" s="295" t="n"/>
      <c r="B5184" s="14" t="n"/>
      <c r="C5184" s="15" t="n"/>
      <c r="D5184" s="15" t="n"/>
      <c r="E5184" s="15">
        <f>D5181*Setup!$B$5</f>
        <v/>
      </c>
      <c r="F5184" s="15">
        <f>D5181-E5181</f>
        <v/>
      </c>
      <c r="G5184" s="15" t="n"/>
      <c r="H5184" s="15" t="n"/>
      <c r="I5184" s="15" t="n"/>
      <c r="J5184" s="15">
        <f>C5181+F5181+G5181-I5181</f>
        <v/>
      </c>
      <c r="K5184" s="15" t="n"/>
      <c r="L5184" s="15">
        <f>K5181*Setup!$B$6</f>
        <v/>
      </c>
      <c r="M5184" s="15">
        <f>J5181-L5181</f>
        <v/>
      </c>
      <c r="N5184" s="21" t="n"/>
    </row>
    <row r="5185">
      <c r="A5185" s="295" t="n"/>
      <c r="B5185" s="14" t="n"/>
      <c r="C5185" s="15" t="n"/>
      <c r="D5185" s="15" t="n"/>
      <c r="E5185" s="15">
        <f>D5182*Setup!$B$5</f>
        <v/>
      </c>
      <c r="F5185" s="15">
        <f>D5182-E5182</f>
        <v/>
      </c>
      <c r="G5185" s="15" t="n"/>
      <c r="H5185" s="15" t="n"/>
      <c r="I5185" s="15" t="n"/>
      <c r="J5185" s="15">
        <f>C5182+F5182+G5182-I5182</f>
        <v/>
      </c>
      <c r="K5185" s="15" t="n"/>
      <c r="L5185" s="15">
        <f>K5182*Setup!$B$6</f>
        <v/>
      </c>
      <c r="M5185" s="15">
        <f>J5182-L5182</f>
        <v/>
      </c>
      <c r="N5185" s="21" t="n"/>
    </row>
    <row r="5186">
      <c r="A5186" s="295" t="n"/>
      <c r="B5186" s="14" t="n"/>
      <c r="C5186" s="15" t="n"/>
      <c r="D5186" s="15" t="n"/>
      <c r="E5186" s="15">
        <f>D5183*Setup!$B$5</f>
        <v/>
      </c>
      <c r="F5186" s="15">
        <f>D5183-E5183</f>
        <v/>
      </c>
      <c r="G5186" s="15" t="n"/>
      <c r="H5186" s="15" t="n"/>
      <c r="I5186" s="15" t="n"/>
      <c r="J5186" s="15">
        <f>C5183+F5183+G5183-I5183</f>
        <v/>
      </c>
      <c r="K5186" s="15" t="n"/>
      <c r="L5186" s="15">
        <f>K5183*Setup!$B$6</f>
        <v/>
      </c>
      <c r="M5186" s="15">
        <f>J5183-L5183</f>
        <v/>
      </c>
      <c r="N5186" s="21" t="n"/>
    </row>
    <row r="5187">
      <c r="A5187" s="295" t="n"/>
      <c r="B5187" s="14" t="n"/>
      <c r="C5187" s="15" t="n"/>
      <c r="D5187" s="15" t="n"/>
      <c r="E5187" s="15">
        <f>D5184*Setup!$B$5</f>
        <v/>
      </c>
      <c r="F5187" s="15">
        <f>D5184-E5184</f>
        <v/>
      </c>
      <c r="G5187" s="15" t="n"/>
      <c r="H5187" s="15" t="n"/>
      <c r="I5187" s="15" t="n"/>
      <c r="J5187" s="15">
        <f>C5184+F5184+G5184-I5184</f>
        <v/>
      </c>
      <c r="K5187" s="15" t="n"/>
      <c r="L5187" s="15">
        <f>K5184*Setup!$B$6</f>
        <v/>
      </c>
      <c r="M5187" s="15">
        <f>J5184-L5184</f>
        <v/>
      </c>
      <c r="N5187" s="21" t="n"/>
    </row>
    <row r="5188">
      <c r="A5188" s="295" t="n"/>
      <c r="B5188" s="14" t="n"/>
      <c r="C5188" s="15" t="n"/>
      <c r="D5188" s="15" t="n"/>
      <c r="E5188" s="15">
        <f>D5185*Setup!$B$5</f>
        <v/>
      </c>
      <c r="F5188" s="15">
        <f>D5185-E5185</f>
        <v/>
      </c>
      <c r="G5188" s="15" t="n"/>
      <c r="H5188" s="15" t="n"/>
      <c r="I5188" s="15" t="n"/>
      <c r="J5188" s="15">
        <f>C5185+F5185+G5185-I5185</f>
        <v/>
      </c>
      <c r="K5188" s="15" t="n"/>
      <c r="L5188" s="15">
        <f>K5185*Setup!$B$6</f>
        <v/>
      </c>
      <c r="M5188" s="15">
        <f>J5185-L5185</f>
        <v/>
      </c>
      <c r="N5188" s="21" t="n"/>
    </row>
    <row r="5189">
      <c r="A5189" s="295" t="n"/>
      <c r="B5189" s="14" t="n"/>
      <c r="C5189" s="15" t="n"/>
      <c r="D5189" s="15" t="n"/>
      <c r="E5189" s="15">
        <f>D5186*Setup!$B$5</f>
        <v/>
      </c>
      <c r="F5189" s="15">
        <f>D5186-E5186</f>
        <v/>
      </c>
      <c r="G5189" s="15" t="n"/>
      <c r="H5189" s="15" t="n"/>
      <c r="I5189" s="15" t="n"/>
      <c r="J5189" s="15">
        <f>C5186+F5186+G5186-I5186</f>
        <v/>
      </c>
      <c r="K5189" s="15" t="n"/>
      <c r="L5189" s="15">
        <f>K5186*Setup!$B$6</f>
        <v/>
      </c>
      <c r="M5189" s="15">
        <f>J5186-L5186</f>
        <v/>
      </c>
      <c r="N5189" s="21" t="n"/>
    </row>
    <row r="5190">
      <c r="A5190" s="295" t="n"/>
      <c r="B5190" s="14" t="n"/>
      <c r="C5190" s="15" t="n"/>
      <c r="D5190" s="15" t="n"/>
      <c r="E5190" s="15">
        <f>D5187*Setup!$B$5</f>
        <v/>
      </c>
      <c r="F5190" s="15">
        <f>D5187-E5187</f>
        <v/>
      </c>
      <c r="G5190" s="15" t="n"/>
      <c r="H5190" s="15" t="n"/>
      <c r="I5190" s="15" t="n"/>
      <c r="J5190" s="15">
        <f>C5187+F5187+G5187-I5187</f>
        <v/>
      </c>
      <c r="K5190" s="15" t="n"/>
      <c r="L5190" s="15">
        <f>K5187*Setup!$B$6</f>
        <v/>
      </c>
      <c r="M5190" s="15">
        <f>J5187-L5187</f>
        <v/>
      </c>
      <c r="N5190" s="21" t="n"/>
    </row>
    <row r="5191">
      <c r="A5191" s="295" t="n"/>
      <c r="B5191" s="14" t="n"/>
      <c r="C5191" s="15" t="n"/>
      <c r="D5191" s="15" t="n"/>
      <c r="E5191" s="15">
        <f>D5188*Setup!$B$5</f>
        <v/>
      </c>
      <c r="F5191" s="15">
        <f>D5188-E5188</f>
        <v/>
      </c>
      <c r="G5191" s="15" t="n"/>
      <c r="H5191" s="15" t="n"/>
      <c r="I5191" s="15" t="n"/>
      <c r="J5191" s="15">
        <f>C5188+F5188+G5188-I5188</f>
        <v/>
      </c>
      <c r="K5191" s="15" t="n"/>
      <c r="L5191" s="15">
        <f>K5188*Setup!$B$6</f>
        <v/>
      </c>
      <c r="M5191" s="15">
        <f>J5188-L5188</f>
        <v/>
      </c>
      <c r="N5191" s="21" t="n"/>
    </row>
    <row r="5192">
      <c r="A5192" s="295" t="n"/>
      <c r="B5192" s="14" t="n"/>
      <c r="C5192" s="15" t="n"/>
      <c r="D5192" s="15" t="n"/>
      <c r="E5192" s="15">
        <f>D5189*Setup!$B$5</f>
        <v/>
      </c>
      <c r="F5192" s="15">
        <f>D5189-E5189</f>
        <v/>
      </c>
      <c r="G5192" s="15" t="n"/>
      <c r="H5192" s="15" t="n"/>
      <c r="I5192" s="15" t="n"/>
      <c r="J5192" s="15">
        <f>C5189+F5189+G5189-I5189</f>
        <v/>
      </c>
      <c r="K5192" s="15" t="n"/>
      <c r="L5192" s="15">
        <f>K5189*Setup!$B$6</f>
        <v/>
      </c>
      <c r="M5192" s="15">
        <f>J5189-L5189</f>
        <v/>
      </c>
      <c r="N5192" s="21" t="n"/>
    </row>
    <row r="5193">
      <c r="A5193" s="295" t="n"/>
      <c r="B5193" s="14" t="n"/>
      <c r="C5193" s="15" t="n"/>
      <c r="D5193" s="15" t="n"/>
      <c r="E5193" s="15">
        <f>D5190*Setup!$B$5</f>
        <v/>
      </c>
      <c r="F5193" s="15">
        <f>D5190-E5190</f>
        <v/>
      </c>
      <c r="G5193" s="15" t="n"/>
      <c r="H5193" s="15" t="n"/>
      <c r="I5193" s="15" t="n"/>
      <c r="J5193" s="15">
        <f>C5190+F5190+G5190-I5190</f>
        <v/>
      </c>
      <c r="K5193" s="15" t="n"/>
      <c r="L5193" s="15">
        <f>K5190*Setup!$B$6</f>
        <v/>
      </c>
      <c r="M5193" s="15">
        <f>J5190-L5190</f>
        <v/>
      </c>
      <c r="N5193" s="21" t="n"/>
    </row>
    <row r="5194">
      <c r="A5194" s="295" t="n"/>
      <c r="B5194" s="14" t="n"/>
      <c r="C5194" s="15" t="n"/>
      <c r="D5194" s="15" t="n"/>
      <c r="E5194" s="15">
        <f>D5191*Setup!$B$5</f>
        <v/>
      </c>
      <c r="F5194" s="15">
        <f>D5191-E5191</f>
        <v/>
      </c>
      <c r="G5194" s="15" t="n"/>
      <c r="H5194" s="15" t="n"/>
      <c r="I5194" s="15" t="n"/>
      <c r="J5194" s="15">
        <f>C5191+F5191+G5191-I5191</f>
        <v/>
      </c>
      <c r="K5194" s="15" t="n"/>
      <c r="L5194" s="15">
        <f>K5191*Setup!$B$6</f>
        <v/>
      </c>
      <c r="M5194" s="15">
        <f>J5191-L5191</f>
        <v/>
      </c>
      <c r="N5194" s="21" t="n"/>
    </row>
    <row r="5195">
      <c r="A5195" s="295" t="n"/>
      <c r="B5195" s="14" t="n"/>
      <c r="C5195" s="15" t="n"/>
      <c r="D5195" s="15" t="n"/>
      <c r="E5195" s="15">
        <f>D5192*Setup!$B$5</f>
        <v/>
      </c>
      <c r="F5195" s="15">
        <f>D5192-E5192</f>
        <v/>
      </c>
      <c r="G5195" s="15" t="n"/>
      <c r="H5195" s="15" t="n"/>
      <c r="I5195" s="15" t="n"/>
      <c r="J5195" s="15">
        <f>C5192+F5192+G5192-I5192</f>
        <v/>
      </c>
      <c r="K5195" s="15" t="n"/>
      <c r="L5195" s="15">
        <f>K5192*Setup!$B$6</f>
        <v/>
      </c>
      <c r="M5195" s="15">
        <f>J5192-L5192</f>
        <v/>
      </c>
      <c r="N5195" s="21" t="n"/>
    </row>
    <row r="5196">
      <c r="A5196" s="295" t="n"/>
      <c r="B5196" s="14" t="n"/>
      <c r="C5196" s="15" t="n"/>
      <c r="D5196" s="15" t="n"/>
      <c r="E5196" s="15">
        <f>D5193*Setup!$B$5</f>
        <v/>
      </c>
      <c r="F5196" s="15">
        <f>D5193-E5193</f>
        <v/>
      </c>
      <c r="G5196" s="15" t="n"/>
      <c r="H5196" s="15" t="n"/>
      <c r="I5196" s="15" t="n"/>
      <c r="J5196" s="15">
        <f>C5193+F5193+G5193-I5193</f>
        <v/>
      </c>
      <c r="K5196" s="15" t="n"/>
      <c r="L5196" s="15">
        <f>K5193*Setup!$B$6</f>
        <v/>
      </c>
      <c r="M5196" s="15">
        <f>J5193-L5193</f>
        <v/>
      </c>
      <c r="N5196" s="21" t="n"/>
    </row>
    <row r="5197">
      <c r="A5197" s="295" t="n"/>
      <c r="B5197" s="14" t="n"/>
      <c r="C5197" s="15" t="n"/>
      <c r="D5197" s="15" t="n"/>
      <c r="E5197" s="15">
        <f>D5194*Setup!$B$5</f>
        <v/>
      </c>
      <c r="F5197" s="15">
        <f>D5194-E5194</f>
        <v/>
      </c>
      <c r="G5197" s="15" t="n"/>
      <c r="H5197" s="15" t="n"/>
      <c r="I5197" s="15" t="n"/>
      <c r="J5197" s="15">
        <f>C5194+F5194+G5194-I5194</f>
        <v/>
      </c>
      <c r="K5197" s="15" t="n"/>
      <c r="L5197" s="15">
        <f>K5194*Setup!$B$6</f>
        <v/>
      </c>
      <c r="M5197" s="15">
        <f>J5194-L5194</f>
        <v/>
      </c>
      <c r="N5197" s="21" t="n"/>
    </row>
    <row r="5198">
      <c r="A5198" s="295" t="n"/>
      <c r="B5198" s="14" t="n"/>
      <c r="C5198" s="15" t="n"/>
      <c r="D5198" s="15" t="n"/>
      <c r="E5198" s="15">
        <f>D5195*Setup!$B$5</f>
        <v/>
      </c>
      <c r="F5198" s="15">
        <f>D5195-E5195</f>
        <v/>
      </c>
      <c r="G5198" s="15" t="n"/>
      <c r="H5198" s="15" t="n"/>
      <c r="I5198" s="15" t="n"/>
      <c r="J5198" s="15">
        <f>C5195+F5195+G5195-I5195</f>
        <v/>
      </c>
      <c r="K5198" s="15" t="n"/>
      <c r="L5198" s="15">
        <f>K5195*Setup!$B$6</f>
        <v/>
      </c>
      <c r="M5198" s="15">
        <f>J5195-L5195</f>
        <v/>
      </c>
      <c r="N5198" s="21" t="n"/>
    </row>
    <row r="5199">
      <c r="A5199" s="295" t="n"/>
      <c r="B5199" s="14" t="n"/>
      <c r="C5199" s="15" t="n"/>
      <c r="D5199" s="15" t="n"/>
      <c r="E5199" s="15">
        <f>D5196*Setup!$B$5</f>
        <v/>
      </c>
      <c r="F5199" s="15">
        <f>D5196-E5196</f>
        <v/>
      </c>
      <c r="G5199" s="15" t="n"/>
      <c r="H5199" s="15" t="n"/>
      <c r="I5199" s="15" t="n"/>
      <c r="J5199" s="15">
        <f>C5196+F5196+G5196-I5196</f>
        <v/>
      </c>
      <c r="K5199" s="15" t="n"/>
      <c r="L5199" s="15">
        <f>K5196*Setup!$B$6</f>
        <v/>
      </c>
      <c r="M5199" s="15">
        <f>J5196-L5196</f>
        <v/>
      </c>
      <c r="N5199" s="21" t="n"/>
    </row>
    <row r="5200">
      <c r="A5200" s="295" t="n"/>
      <c r="B5200" s="14" t="n"/>
      <c r="C5200" s="15" t="n"/>
      <c r="D5200" s="15" t="n"/>
      <c r="E5200" s="15">
        <f>D5197*Setup!$B$5</f>
        <v/>
      </c>
      <c r="F5200" s="15">
        <f>D5197-E5197</f>
        <v/>
      </c>
      <c r="G5200" s="15" t="n"/>
      <c r="H5200" s="15" t="n"/>
      <c r="I5200" s="15" t="n"/>
      <c r="J5200" s="15">
        <f>C5197+F5197+G5197-I5197</f>
        <v/>
      </c>
      <c r="K5200" s="15" t="n"/>
      <c r="L5200" s="15">
        <f>K5197*Setup!$B$6</f>
        <v/>
      </c>
      <c r="M5200" s="15">
        <f>J5197-L5197</f>
        <v/>
      </c>
      <c r="N5200" s="21" t="n"/>
    </row>
    <row r="5201">
      <c r="A5201" s="295" t="n"/>
      <c r="B5201" s="14" t="n"/>
      <c r="C5201" s="15" t="n"/>
      <c r="D5201" s="15" t="n"/>
      <c r="E5201" s="15">
        <f>D5198*Setup!$B$5</f>
        <v/>
      </c>
      <c r="F5201" s="15">
        <f>D5198-E5198</f>
        <v/>
      </c>
      <c r="G5201" s="15" t="n"/>
      <c r="H5201" s="15" t="n"/>
      <c r="I5201" s="15" t="n"/>
      <c r="J5201" s="15">
        <f>C5198+F5198+G5198-I5198</f>
        <v/>
      </c>
      <c r="K5201" s="15" t="n"/>
      <c r="L5201" s="15">
        <f>K5198*Setup!$B$6</f>
        <v/>
      </c>
      <c r="M5201" s="15">
        <f>J5198-L5198</f>
        <v/>
      </c>
      <c r="N5201" s="21" t="n"/>
    </row>
    <row r="5202">
      <c r="A5202" s="295" t="n"/>
      <c r="B5202" s="14" t="n"/>
      <c r="C5202" s="15" t="n"/>
      <c r="D5202" s="15" t="n"/>
      <c r="E5202" s="15">
        <f>D5199*Setup!$B$5</f>
        <v/>
      </c>
      <c r="F5202" s="15">
        <f>D5199-E5199</f>
        <v/>
      </c>
      <c r="G5202" s="15" t="n"/>
      <c r="H5202" s="15" t="n"/>
      <c r="I5202" s="15" t="n"/>
      <c r="J5202" s="15">
        <f>C5199+F5199+G5199-I5199</f>
        <v/>
      </c>
      <c r="K5202" s="15" t="n"/>
      <c r="L5202" s="15">
        <f>K5199*Setup!$B$6</f>
        <v/>
      </c>
      <c r="M5202" s="15">
        <f>J5199-L5199</f>
        <v/>
      </c>
      <c r="N5202" s="21" t="n"/>
    </row>
    <row r="5203">
      <c r="A5203" s="295" t="n"/>
      <c r="B5203" s="14" t="n"/>
      <c r="C5203" s="15" t="n"/>
      <c r="D5203" s="15" t="n"/>
      <c r="E5203" s="15">
        <f>D5200*Setup!$B$5</f>
        <v/>
      </c>
      <c r="F5203" s="15">
        <f>D5200-E5200</f>
        <v/>
      </c>
      <c r="G5203" s="15" t="n"/>
      <c r="H5203" s="15" t="n"/>
      <c r="I5203" s="15" t="n"/>
      <c r="J5203" s="15">
        <f>C5200+F5200+G5200-I5200</f>
        <v/>
      </c>
      <c r="K5203" s="15" t="n"/>
      <c r="L5203" s="15">
        <f>K5200*Setup!$B$6</f>
        <v/>
      </c>
      <c r="M5203" s="15">
        <f>J5200-L5200</f>
        <v/>
      </c>
      <c r="N5203" s="21" t="n"/>
    </row>
    <row r="5204">
      <c r="A5204" s="295" t="n"/>
      <c r="B5204" s="14" t="n"/>
      <c r="C5204" s="15" t="n"/>
      <c r="D5204" s="15" t="n"/>
      <c r="E5204" s="15">
        <f>D5201*Setup!$B$5</f>
        <v/>
      </c>
      <c r="F5204" s="15">
        <f>D5201-E5201</f>
        <v/>
      </c>
      <c r="G5204" s="15" t="n"/>
      <c r="H5204" s="15" t="n"/>
      <c r="I5204" s="15" t="n"/>
      <c r="J5204" s="15">
        <f>C5201+F5201+G5201-I5201</f>
        <v/>
      </c>
      <c r="K5204" s="15" t="n"/>
      <c r="L5204" s="15">
        <f>K5201*Setup!$B$6</f>
        <v/>
      </c>
      <c r="M5204" s="15">
        <f>J5201-L5201</f>
        <v/>
      </c>
      <c r="N5204" s="21" t="n"/>
    </row>
    <row r="5205">
      <c r="A5205" s="295" t="n"/>
      <c r="B5205" s="14" t="n"/>
      <c r="C5205" s="15" t="n"/>
      <c r="D5205" s="15" t="n"/>
      <c r="E5205" s="15">
        <f>D5202*Setup!$B$5</f>
        <v/>
      </c>
      <c r="F5205" s="15">
        <f>D5202-E5202</f>
        <v/>
      </c>
      <c r="G5205" s="15" t="n"/>
      <c r="H5205" s="15" t="n"/>
      <c r="I5205" s="15" t="n"/>
      <c r="J5205" s="15">
        <f>C5202+F5202+G5202-I5202</f>
        <v/>
      </c>
      <c r="K5205" s="15" t="n"/>
      <c r="L5205" s="15">
        <f>K5202*Setup!$B$6</f>
        <v/>
      </c>
      <c r="M5205" s="15">
        <f>J5202-L5202</f>
        <v/>
      </c>
      <c r="N5205" s="21" t="n"/>
    </row>
    <row r="5206">
      <c r="A5206" s="295" t="n"/>
      <c r="B5206" s="14" t="n"/>
      <c r="C5206" s="15" t="n"/>
      <c r="D5206" s="15" t="n"/>
      <c r="E5206" s="15">
        <f>D5203*Setup!$B$5</f>
        <v/>
      </c>
      <c r="F5206" s="15">
        <f>D5203-E5203</f>
        <v/>
      </c>
      <c r="G5206" s="15" t="n"/>
      <c r="H5206" s="15" t="n"/>
      <c r="I5206" s="15" t="n"/>
      <c r="J5206" s="15">
        <f>C5203+F5203+G5203-I5203</f>
        <v/>
      </c>
      <c r="K5206" s="15" t="n"/>
      <c r="L5206" s="15">
        <f>K5203*Setup!$B$6</f>
        <v/>
      </c>
      <c r="M5206" s="15">
        <f>J5203-L5203</f>
        <v/>
      </c>
      <c r="N5206" s="21" t="n"/>
    </row>
    <row r="5207">
      <c r="A5207" s="295" t="n"/>
      <c r="B5207" s="14" t="n"/>
      <c r="C5207" s="15" t="n"/>
      <c r="D5207" s="15" t="n"/>
      <c r="E5207" s="15">
        <f>D5204*Setup!$B$5</f>
        <v/>
      </c>
      <c r="F5207" s="15">
        <f>D5204-E5204</f>
        <v/>
      </c>
      <c r="G5207" s="15" t="n"/>
      <c r="H5207" s="15" t="n"/>
      <c r="I5207" s="15" t="n"/>
      <c r="J5207" s="15">
        <f>C5204+F5204+G5204-I5204</f>
        <v/>
      </c>
      <c r="K5207" s="15" t="n"/>
      <c r="L5207" s="15">
        <f>K5204*Setup!$B$6</f>
        <v/>
      </c>
      <c r="M5207" s="15">
        <f>J5204-L5204</f>
        <v/>
      </c>
      <c r="N5207" s="21" t="n"/>
    </row>
    <row r="5208">
      <c r="A5208" s="295" t="n"/>
      <c r="B5208" s="14" t="n"/>
      <c r="C5208" s="15" t="n"/>
      <c r="D5208" s="15" t="n"/>
      <c r="E5208" s="15">
        <f>D5205*Setup!$B$5</f>
        <v/>
      </c>
      <c r="F5208" s="15">
        <f>D5205-E5205</f>
        <v/>
      </c>
      <c r="G5208" s="15" t="n"/>
      <c r="H5208" s="15" t="n"/>
      <c r="I5208" s="15" t="n"/>
      <c r="J5208" s="15">
        <f>C5205+F5205+G5205-I5205</f>
        <v/>
      </c>
      <c r="K5208" s="15" t="n"/>
      <c r="L5208" s="15">
        <f>K5205*Setup!$B$6</f>
        <v/>
      </c>
      <c r="M5208" s="15">
        <f>J5205-L5205</f>
        <v/>
      </c>
      <c r="N5208" s="21" t="n"/>
    </row>
    <row r="5209">
      <c r="A5209" s="295" t="n"/>
      <c r="B5209" s="14" t="n"/>
      <c r="C5209" s="15" t="n"/>
      <c r="D5209" s="15" t="n"/>
      <c r="E5209" s="15">
        <f>D5206*Setup!$B$5</f>
        <v/>
      </c>
      <c r="F5209" s="15">
        <f>D5206-E5206</f>
        <v/>
      </c>
      <c r="G5209" s="15" t="n"/>
      <c r="H5209" s="15" t="n"/>
      <c r="I5209" s="15" t="n"/>
      <c r="J5209" s="15">
        <f>C5206+F5206+G5206-I5206</f>
        <v/>
      </c>
      <c r="K5209" s="15" t="n"/>
      <c r="L5209" s="15">
        <f>K5206*Setup!$B$6</f>
        <v/>
      </c>
      <c r="M5209" s="15">
        <f>J5206-L5206</f>
        <v/>
      </c>
      <c r="N5209" s="21" t="n"/>
    </row>
    <row r="5210">
      <c r="A5210" s="295" t="n"/>
      <c r="B5210" s="14" t="n"/>
      <c r="C5210" s="15" t="n"/>
      <c r="D5210" s="15" t="n"/>
      <c r="E5210" s="15">
        <f>D5207*Setup!$B$5</f>
        <v/>
      </c>
      <c r="F5210" s="15">
        <f>D5207-E5207</f>
        <v/>
      </c>
      <c r="G5210" s="15" t="n"/>
      <c r="H5210" s="15" t="n"/>
      <c r="I5210" s="15" t="n"/>
      <c r="J5210" s="15">
        <f>C5207+F5207+G5207-I5207</f>
        <v/>
      </c>
      <c r="K5210" s="15" t="n"/>
      <c r="L5210" s="15">
        <f>K5207*Setup!$B$6</f>
        <v/>
      </c>
      <c r="M5210" s="15">
        <f>J5207-L5207</f>
        <v/>
      </c>
      <c r="N5210" s="21" t="n"/>
    </row>
    <row r="5211">
      <c r="A5211" s="295" t="n"/>
      <c r="B5211" s="14" t="n"/>
      <c r="C5211" s="15" t="n"/>
      <c r="D5211" s="15" t="n"/>
      <c r="E5211" s="15">
        <f>D5208*Setup!$B$5</f>
        <v/>
      </c>
      <c r="F5211" s="15">
        <f>D5208-E5208</f>
        <v/>
      </c>
      <c r="G5211" s="15" t="n"/>
      <c r="H5211" s="15" t="n"/>
      <c r="I5211" s="15" t="n"/>
      <c r="J5211" s="15">
        <f>C5208+F5208+G5208-I5208</f>
        <v/>
      </c>
      <c r="K5211" s="15" t="n"/>
      <c r="L5211" s="15">
        <f>K5208*Setup!$B$6</f>
        <v/>
      </c>
      <c r="M5211" s="15">
        <f>J5208-L5208</f>
        <v/>
      </c>
      <c r="N5211" s="21" t="n"/>
    </row>
    <row r="5212">
      <c r="A5212" s="295" t="n"/>
      <c r="B5212" s="14" t="n"/>
      <c r="C5212" s="15" t="n"/>
      <c r="D5212" s="15" t="n"/>
      <c r="E5212" s="15">
        <f>D5209*Setup!$B$5</f>
        <v/>
      </c>
      <c r="F5212" s="15">
        <f>D5209-E5209</f>
        <v/>
      </c>
      <c r="G5212" s="15" t="n"/>
      <c r="H5212" s="15" t="n"/>
      <c r="I5212" s="15" t="n"/>
      <c r="J5212" s="15">
        <f>C5209+F5209+G5209-I5209</f>
        <v/>
      </c>
      <c r="K5212" s="15" t="n"/>
      <c r="L5212" s="15">
        <f>K5209*Setup!$B$6</f>
        <v/>
      </c>
      <c r="M5212" s="15">
        <f>J5209-L5209</f>
        <v/>
      </c>
      <c r="N5212" s="21" t="n"/>
    </row>
    <row r="5213">
      <c r="A5213" s="295" t="n"/>
      <c r="B5213" s="14" t="n"/>
      <c r="C5213" s="15" t="n"/>
      <c r="D5213" s="15" t="n"/>
      <c r="E5213" s="15">
        <f>D5210*Setup!$B$5</f>
        <v/>
      </c>
      <c r="F5213" s="15">
        <f>D5210-E5210</f>
        <v/>
      </c>
      <c r="G5213" s="15" t="n"/>
      <c r="H5213" s="15" t="n"/>
      <c r="I5213" s="15" t="n"/>
      <c r="J5213" s="15">
        <f>C5210+F5210+G5210-I5210</f>
        <v/>
      </c>
      <c r="K5213" s="15" t="n"/>
      <c r="L5213" s="15">
        <f>K5210*Setup!$B$6</f>
        <v/>
      </c>
      <c r="M5213" s="15">
        <f>J5210-L5210</f>
        <v/>
      </c>
      <c r="N5213" s="21" t="n"/>
    </row>
    <row r="5214">
      <c r="A5214" s="295" t="n"/>
      <c r="B5214" s="14" t="n"/>
      <c r="C5214" s="15" t="n"/>
      <c r="D5214" s="15" t="n"/>
      <c r="E5214" s="15">
        <f>D5211*Setup!$B$5</f>
        <v/>
      </c>
      <c r="F5214" s="15">
        <f>D5211-E5211</f>
        <v/>
      </c>
      <c r="G5214" s="15" t="n"/>
      <c r="H5214" s="15" t="n"/>
      <c r="I5214" s="15" t="n"/>
      <c r="J5214" s="15">
        <f>C5211+F5211+G5211-I5211</f>
        <v/>
      </c>
      <c r="K5214" s="15" t="n"/>
      <c r="L5214" s="15">
        <f>K5211*Setup!$B$6</f>
        <v/>
      </c>
      <c r="M5214" s="15">
        <f>J5211-L5211</f>
        <v/>
      </c>
      <c r="N5214" s="21" t="n"/>
    </row>
    <row r="5215">
      <c r="A5215" s="295" t="n"/>
      <c r="B5215" s="14" t="n"/>
      <c r="C5215" s="15" t="n"/>
      <c r="D5215" s="15" t="n"/>
      <c r="E5215" s="15">
        <f>D5212*Setup!$B$5</f>
        <v/>
      </c>
      <c r="F5215" s="15">
        <f>D5212-E5212</f>
        <v/>
      </c>
      <c r="G5215" s="15" t="n"/>
      <c r="H5215" s="15" t="n"/>
      <c r="I5215" s="15" t="n"/>
      <c r="J5215" s="15">
        <f>C5212+F5212+G5212-I5212</f>
        <v/>
      </c>
      <c r="K5215" s="15" t="n"/>
      <c r="L5215" s="15">
        <f>K5212*Setup!$B$6</f>
        <v/>
      </c>
      <c r="M5215" s="15">
        <f>J5212-L5212</f>
        <v/>
      </c>
      <c r="N5215" s="21" t="n"/>
    </row>
    <row r="5216">
      <c r="A5216" s="295" t="n"/>
      <c r="B5216" s="14" t="n"/>
      <c r="C5216" s="15" t="n"/>
      <c r="D5216" s="15" t="n"/>
      <c r="E5216" s="15">
        <f>D5213*Setup!$B$5</f>
        <v/>
      </c>
      <c r="F5216" s="15">
        <f>D5213-E5213</f>
        <v/>
      </c>
      <c r="G5216" s="15" t="n"/>
      <c r="H5216" s="15" t="n"/>
      <c r="I5216" s="15" t="n"/>
      <c r="J5216" s="15">
        <f>C5213+F5213+G5213-I5213</f>
        <v/>
      </c>
      <c r="K5216" s="15" t="n"/>
      <c r="L5216" s="15">
        <f>K5213*Setup!$B$6</f>
        <v/>
      </c>
      <c r="M5216" s="15">
        <f>J5213-L5213</f>
        <v/>
      </c>
      <c r="N5216" s="21" t="n"/>
    </row>
    <row r="5217">
      <c r="A5217" s="295" t="n"/>
      <c r="B5217" s="14" t="n"/>
      <c r="C5217" s="15" t="n"/>
      <c r="D5217" s="15" t="n"/>
      <c r="E5217" s="15">
        <f>D5214*Setup!$B$5</f>
        <v/>
      </c>
      <c r="F5217" s="15">
        <f>D5214-E5214</f>
        <v/>
      </c>
      <c r="G5217" s="15" t="n"/>
      <c r="H5217" s="15" t="n"/>
      <c r="I5217" s="15" t="n"/>
      <c r="J5217" s="15">
        <f>C5214+F5214+G5214-I5214</f>
        <v/>
      </c>
      <c r="K5217" s="15" t="n"/>
      <c r="L5217" s="15">
        <f>K5214*Setup!$B$6</f>
        <v/>
      </c>
      <c r="M5217" s="15">
        <f>J5214-L5214</f>
        <v/>
      </c>
      <c r="N5217" s="21" t="n"/>
    </row>
    <row r="5218">
      <c r="A5218" s="295" t="n"/>
      <c r="B5218" s="14" t="n"/>
      <c r="C5218" s="15" t="n"/>
      <c r="D5218" s="15" t="n"/>
      <c r="E5218" s="15">
        <f>D5215*Setup!$B$5</f>
        <v/>
      </c>
      <c r="F5218" s="15">
        <f>D5215-E5215</f>
        <v/>
      </c>
      <c r="G5218" s="15" t="n"/>
      <c r="H5218" s="15" t="n"/>
      <c r="I5218" s="15" t="n"/>
      <c r="J5218" s="15">
        <f>C5215+F5215+G5215-I5215</f>
        <v/>
      </c>
      <c r="K5218" s="15" t="n"/>
      <c r="L5218" s="15">
        <f>K5215*Setup!$B$6</f>
        <v/>
      </c>
      <c r="M5218" s="15">
        <f>J5215-L5215</f>
        <v/>
      </c>
      <c r="N5218" s="21" t="n"/>
    </row>
    <row r="5219">
      <c r="A5219" s="295" t="n"/>
      <c r="B5219" s="14" t="n"/>
      <c r="C5219" s="15" t="n"/>
      <c r="D5219" s="15" t="n"/>
      <c r="E5219" s="15">
        <f>D5216*Setup!$B$5</f>
        <v/>
      </c>
      <c r="F5219" s="15">
        <f>D5216-E5216</f>
        <v/>
      </c>
      <c r="G5219" s="15" t="n"/>
      <c r="H5219" s="15" t="n"/>
      <c r="I5219" s="15" t="n"/>
      <c r="J5219" s="15">
        <f>C5216+F5216+G5216-I5216</f>
        <v/>
      </c>
      <c r="K5219" s="15" t="n"/>
      <c r="L5219" s="15">
        <f>K5216*Setup!$B$6</f>
        <v/>
      </c>
      <c r="M5219" s="15">
        <f>J5216-L5216</f>
        <v/>
      </c>
      <c r="N5219" s="21" t="n"/>
    </row>
    <row r="5220">
      <c r="A5220" s="295" t="n"/>
      <c r="B5220" s="14" t="n"/>
      <c r="C5220" s="15" t="n"/>
      <c r="D5220" s="15" t="n"/>
      <c r="E5220" s="15">
        <f>D5217*Setup!$B$5</f>
        <v/>
      </c>
      <c r="F5220" s="15">
        <f>D5217-E5217</f>
        <v/>
      </c>
      <c r="G5220" s="15" t="n"/>
      <c r="H5220" s="15" t="n"/>
      <c r="I5220" s="15" t="n"/>
      <c r="J5220" s="15">
        <f>C5217+F5217+G5217-I5217</f>
        <v/>
      </c>
      <c r="K5220" s="15" t="n"/>
      <c r="L5220" s="15">
        <f>K5217*Setup!$B$6</f>
        <v/>
      </c>
      <c r="M5220" s="15">
        <f>J5217-L5217</f>
        <v/>
      </c>
      <c r="N5220" s="21" t="n"/>
    </row>
    <row r="5221">
      <c r="A5221" s="295" t="n"/>
      <c r="B5221" s="14" t="n"/>
      <c r="C5221" s="15" t="n"/>
      <c r="D5221" s="15" t="n"/>
      <c r="E5221" s="15">
        <f>D5218*Setup!$B$5</f>
        <v/>
      </c>
      <c r="F5221" s="15">
        <f>D5218-E5218</f>
        <v/>
      </c>
      <c r="G5221" s="15" t="n"/>
      <c r="H5221" s="15" t="n"/>
      <c r="I5221" s="15" t="n"/>
      <c r="J5221" s="15">
        <f>C5218+F5218+G5218-I5218</f>
        <v/>
      </c>
      <c r="K5221" s="15" t="n"/>
      <c r="L5221" s="15">
        <f>K5218*Setup!$B$6</f>
        <v/>
      </c>
      <c r="M5221" s="15">
        <f>J5218-L5218</f>
        <v/>
      </c>
      <c r="N5221" s="21" t="n"/>
    </row>
    <row r="5222">
      <c r="A5222" s="295" t="n"/>
      <c r="B5222" s="14" t="n"/>
      <c r="C5222" s="15" t="n"/>
      <c r="D5222" s="15" t="n"/>
      <c r="E5222" s="15">
        <f>D5219*Setup!$B$5</f>
        <v/>
      </c>
      <c r="F5222" s="15">
        <f>D5219-E5219</f>
        <v/>
      </c>
      <c r="G5222" s="15" t="n"/>
      <c r="H5222" s="15" t="n"/>
      <c r="I5222" s="15" t="n"/>
      <c r="J5222" s="15">
        <f>C5219+F5219+G5219-I5219</f>
        <v/>
      </c>
      <c r="K5222" s="15" t="n"/>
      <c r="L5222" s="15">
        <f>K5219*Setup!$B$6</f>
        <v/>
      </c>
      <c r="M5222" s="15">
        <f>J5219-L5219</f>
        <v/>
      </c>
      <c r="N5222" s="21" t="n"/>
    </row>
    <row r="5223">
      <c r="A5223" s="295" t="n"/>
      <c r="B5223" s="14" t="n"/>
      <c r="C5223" s="15" t="n"/>
      <c r="D5223" s="15" t="n"/>
      <c r="E5223" s="15">
        <f>D5220*Setup!$B$5</f>
        <v/>
      </c>
      <c r="F5223" s="15">
        <f>D5220-E5220</f>
        <v/>
      </c>
      <c r="G5223" s="15" t="n"/>
      <c r="H5223" s="15" t="n"/>
      <c r="I5223" s="15" t="n"/>
      <c r="J5223" s="15">
        <f>C5220+F5220+G5220-I5220</f>
        <v/>
      </c>
      <c r="K5223" s="15" t="n"/>
      <c r="L5223" s="15">
        <f>K5220*Setup!$B$6</f>
        <v/>
      </c>
      <c r="M5223" s="15">
        <f>J5220-L5220</f>
        <v/>
      </c>
      <c r="N5223" s="21" t="n"/>
    </row>
    <row r="5224">
      <c r="A5224" s="295" t="n"/>
      <c r="B5224" s="14" t="n"/>
      <c r="C5224" s="15" t="n"/>
      <c r="D5224" s="15" t="n"/>
      <c r="E5224" s="15">
        <f>D5221*Setup!$B$5</f>
        <v/>
      </c>
      <c r="F5224" s="15">
        <f>D5221-E5221</f>
        <v/>
      </c>
      <c r="G5224" s="15" t="n"/>
      <c r="H5224" s="15" t="n"/>
      <c r="I5224" s="15" t="n"/>
      <c r="J5224" s="15">
        <f>C5221+F5221+G5221-I5221</f>
        <v/>
      </c>
      <c r="K5224" s="15" t="n"/>
      <c r="L5224" s="15">
        <f>K5221*Setup!$B$6</f>
        <v/>
      </c>
      <c r="M5224" s="15">
        <f>J5221-L5221</f>
        <v/>
      </c>
      <c r="N5224" s="21" t="n"/>
    </row>
    <row r="5225">
      <c r="A5225" s="295" t="n"/>
      <c r="B5225" s="14" t="n"/>
      <c r="C5225" s="15" t="n"/>
      <c r="D5225" s="15" t="n"/>
      <c r="E5225" s="15">
        <f>D5222*Setup!$B$5</f>
        <v/>
      </c>
      <c r="F5225" s="15">
        <f>D5222-E5222</f>
        <v/>
      </c>
      <c r="G5225" s="15" t="n"/>
      <c r="H5225" s="15" t="n"/>
      <c r="I5225" s="15" t="n"/>
      <c r="J5225" s="15">
        <f>C5222+F5222+G5222-I5222</f>
        <v/>
      </c>
      <c r="K5225" s="15" t="n"/>
      <c r="L5225" s="15">
        <f>K5222*Setup!$B$6</f>
        <v/>
      </c>
      <c r="M5225" s="15">
        <f>J5222-L5222</f>
        <v/>
      </c>
      <c r="N5225" s="21" t="n"/>
    </row>
    <row r="5226">
      <c r="A5226" s="295" t="n"/>
      <c r="B5226" s="14" t="n"/>
      <c r="C5226" s="15" t="n"/>
      <c r="D5226" s="15" t="n"/>
      <c r="E5226" s="15">
        <f>D5223*Setup!$B$5</f>
        <v/>
      </c>
      <c r="F5226" s="15">
        <f>D5223-E5223</f>
        <v/>
      </c>
      <c r="G5226" s="15" t="n"/>
      <c r="H5226" s="15" t="n"/>
      <c r="I5226" s="15" t="n"/>
      <c r="J5226" s="15">
        <f>C5223+F5223+G5223-I5223</f>
        <v/>
      </c>
      <c r="K5226" s="15" t="n"/>
      <c r="L5226" s="15">
        <f>K5223*Setup!$B$6</f>
        <v/>
      </c>
      <c r="M5226" s="15">
        <f>J5223-L5223</f>
        <v/>
      </c>
      <c r="N5226" s="21" t="n"/>
    </row>
    <row r="5227">
      <c r="A5227" s="295" t="n"/>
      <c r="B5227" s="14" t="n"/>
      <c r="C5227" s="15" t="n"/>
      <c r="D5227" s="15" t="n"/>
      <c r="E5227" s="15">
        <f>D5224*Setup!$B$5</f>
        <v/>
      </c>
      <c r="F5227" s="15">
        <f>D5224-E5224</f>
        <v/>
      </c>
      <c r="G5227" s="15" t="n"/>
      <c r="H5227" s="15" t="n"/>
      <c r="I5227" s="15" t="n"/>
      <c r="J5227" s="15">
        <f>C5224+F5224+G5224-I5224</f>
        <v/>
      </c>
      <c r="K5227" s="15" t="n"/>
      <c r="L5227" s="15">
        <f>K5224*Setup!$B$6</f>
        <v/>
      </c>
      <c r="M5227" s="15">
        <f>J5224-L5224</f>
        <v/>
      </c>
      <c r="N5227" s="21" t="n"/>
    </row>
    <row r="5228">
      <c r="A5228" s="295" t="n"/>
      <c r="B5228" s="14" t="n"/>
      <c r="C5228" s="15" t="n"/>
      <c r="D5228" s="15" t="n"/>
      <c r="E5228" s="15">
        <f>D5225*Setup!$B$5</f>
        <v/>
      </c>
      <c r="F5228" s="15">
        <f>D5225-E5225</f>
        <v/>
      </c>
      <c r="G5228" s="15" t="n"/>
      <c r="H5228" s="15" t="n"/>
      <c r="I5228" s="15" t="n"/>
      <c r="J5228" s="15">
        <f>C5225+F5225+G5225-I5225</f>
        <v/>
      </c>
      <c r="K5228" s="15" t="n"/>
      <c r="L5228" s="15">
        <f>K5225*Setup!$B$6</f>
        <v/>
      </c>
      <c r="M5228" s="15">
        <f>J5225-L5225</f>
        <v/>
      </c>
      <c r="N5228" s="21" t="n"/>
    </row>
    <row r="5229">
      <c r="A5229" s="295" t="n"/>
      <c r="B5229" s="14" t="n"/>
      <c r="C5229" s="15" t="n"/>
      <c r="D5229" s="15" t="n"/>
      <c r="E5229" s="15">
        <f>D5226*Setup!$B$5</f>
        <v/>
      </c>
      <c r="F5229" s="15">
        <f>D5226-E5226</f>
        <v/>
      </c>
      <c r="G5229" s="15" t="n"/>
      <c r="H5229" s="15" t="n"/>
      <c r="I5229" s="15" t="n"/>
      <c r="J5229" s="15">
        <f>C5226+F5226+G5226-I5226</f>
        <v/>
      </c>
      <c r="K5229" s="15" t="n"/>
      <c r="L5229" s="15">
        <f>K5226*Setup!$B$6</f>
        <v/>
      </c>
      <c r="M5229" s="15">
        <f>J5226-L5226</f>
        <v/>
      </c>
      <c r="N5229" s="21" t="n"/>
    </row>
    <row r="5230">
      <c r="A5230" s="295" t="n"/>
      <c r="B5230" s="14" t="n"/>
      <c r="C5230" s="15" t="n"/>
      <c r="D5230" s="15" t="n"/>
      <c r="E5230" s="15">
        <f>D5227*Setup!$B$5</f>
        <v/>
      </c>
      <c r="F5230" s="15">
        <f>D5227-E5227</f>
        <v/>
      </c>
      <c r="G5230" s="15" t="n"/>
      <c r="H5230" s="15" t="n"/>
      <c r="I5230" s="15" t="n"/>
      <c r="J5230" s="15">
        <f>C5227+F5227+G5227-I5227</f>
        <v/>
      </c>
      <c r="K5230" s="15" t="n"/>
      <c r="L5230" s="15">
        <f>K5227*Setup!$B$6</f>
        <v/>
      </c>
      <c r="M5230" s="15">
        <f>J5227-L5227</f>
        <v/>
      </c>
      <c r="N5230" s="21" t="n"/>
    </row>
    <row r="5231">
      <c r="A5231" s="295" t="n"/>
      <c r="B5231" s="14" t="n"/>
      <c r="C5231" s="15" t="n"/>
      <c r="D5231" s="15" t="n"/>
      <c r="E5231" s="15">
        <f>D5228*Setup!$B$5</f>
        <v/>
      </c>
      <c r="F5231" s="15">
        <f>D5228-E5228</f>
        <v/>
      </c>
      <c r="G5231" s="15" t="n"/>
      <c r="H5231" s="15" t="n"/>
      <c r="I5231" s="15" t="n"/>
      <c r="J5231" s="15">
        <f>C5228+F5228+G5228-I5228</f>
        <v/>
      </c>
      <c r="K5231" s="15" t="n"/>
      <c r="L5231" s="15">
        <f>K5228*Setup!$B$6</f>
        <v/>
      </c>
      <c r="M5231" s="15">
        <f>J5228-L5228</f>
        <v/>
      </c>
      <c r="N5231" s="21" t="n"/>
    </row>
    <row r="5232">
      <c r="A5232" s="295" t="n"/>
      <c r="B5232" s="14" t="n"/>
      <c r="C5232" s="15" t="n"/>
      <c r="D5232" s="15" t="n"/>
      <c r="E5232" s="15">
        <f>D5229*Setup!$B$5</f>
        <v/>
      </c>
      <c r="F5232" s="15">
        <f>D5229-E5229</f>
        <v/>
      </c>
      <c r="G5232" s="15" t="n"/>
      <c r="H5232" s="15" t="n"/>
      <c r="I5232" s="15" t="n"/>
      <c r="J5232" s="15">
        <f>C5229+F5229+G5229-I5229</f>
        <v/>
      </c>
      <c r="K5232" s="15" t="n"/>
      <c r="L5232" s="15">
        <f>K5229*Setup!$B$6</f>
        <v/>
      </c>
      <c r="M5232" s="15">
        <f>J5229-L5229</f>
        <v/>
      </c>
      <c r="N5232" s="21" t="n"/>
    </row>
    <row r="5233">
      <c r="A5233" s="295" t="n"/>
      <c r="B5233" s="14" t="n"/>
      <c r="C5233" s="15" t="n"/>
      <c r="D5233" s="15" t="n"/>
      <c r="E5233" s="15">
        <f>D5230*Setup!$B$5</f>
        <v/>
      </c>
      <c r="F5233" s="15">
        <f>D5230-E5230</f>
        <v/>
      </c>
      <c r="G5233" s="15" t="n"/>
      <c r="H5233" s="15" t="n"/>
      <c r="I5233" s="15" t="n"/>
      <c r="J5233" s="15">
        <f>C5230+F5230+G5230-I5230</f>
        <v/>
      </c>
      <c r="K5233" s="15" t="n"/>
      <c r="L5233" s="15">
        <f>K5230*Setup!$B$6</f>
        <v/>
      </c>
      <c r="M5233" s="15">
        <f>J5230-L5230</f>
        <v/>
      </c>
      <c r="N5233" s="21" t="n"/>
    </row>
    <row r="5234">
      <c r="A5234" s="295" t="n"/>
      <c r="B5234" s="14" t="n"/>
      <c r="C5234" s="15" t="n"/>
      <c r="D5234" s="15" t="n"/>
      <c r="E5234" s="15">
        <f>D5231*Setup!$B$5</f>
        <v/>
      </c>
      <c r="F5234" s="15">
        <f>D5231-E5231</f>
        <v/>
      </c>
      <c r="G5234" s="15" t="n"/>
      <c r="H5234" s="15" t="n"/>
      <c r="I5234" s="15" t="n"/>
      <c r="J5234" s="15">
        <f>C5231+F5231+G5231-I5231</f>
        <v/>
      </c>
      <c r="K5234" s="15" t="n"/>
      <c r="L5234" s="15">
        <f>K5231*Setup!$B$6</f>
        <v/>
      </c>
      <c r="M5234" s="15">
        <f>J5231-L5231</f>
        <v/>
      </c>
      <c r="N5234" s="21" t="n"/>
    </row>
    <row r="5235">
      <c r="A5235" s="295" t="n"/>
      <c r="B5235" s="14" t="n"/>
      <c r="C5235" s="15" t="n"/>
      <c r="D5235" s="15" t="n"/>
      <c r="E5235" s="15">
        <f>D5232*Setup!$B$5</f>
        <v/>
      </c>
      <c r="F5235" s="15">
        <f>D5232-E5232</f>
        <v/>
      </c>
      <c r="G5235" s="15" t="n"/>
      <c r="H5235" s="15" t="n"/>
      <c r="I5235" s="15" t="n"/>
      <c r="J5235" s="15">
        <f>C5232+F5232+G5232-I5232</f>
        <v/>
      </c>
      <c r="K5235" s="15" t="n"/>
      <c r="L5235" s="15">
        <f>K5232*Setup!$B$6</f>
        <v/>
      </c>
      <c r="M5235" s="15">
        <f>J5232-L5232</f>
        <v/>
      </c>
      <c r="N5235" s="21" t="n"/>
    </row>
    <row r="5236">
      <c r="A5236" s="295" t="n"/>
      <c r="B5236" s="14" t="n"/>
      <c r="C5236" s="15" t="n"/>
      <c r="D5236" s="15" t="n"/>
      <c r="E5236" s="15">
        <f>D5233*Setup!$B$5</f>
        <v/>
      </c>
      <c r="F5236" s="15">
        <f>D5233-E5233</f>
        <v/>
      </c>
      <c r="G5236" s="15" t="n"/>
      <c r="H5236" s="15" t="n"/>
      <c r="I5236" s="15" t="n"/>
      <c r="J5236" s="15">
        <f>C5233+F5233+G5233-I5233</f>
        <v/>
      </c>
      <c r="K5236" s="15" t="n"/>
      <c r="L5236" s="15">
        <f>K5233*Setup!$B$6</f>
        <v/>
      </c>
      <c r="M5236" s="15">
        <f>J5233-L5233</f>
        <v/>
      </c>
      <c r="N5236" s="21" t="n"/>
    </row>
    <row r="5237">
      <c r="A5237" s="295" t="n"/>
      <c r="B5237" s="14" t="n"/>
      <c r="C5237" s="15" t="n"/>
      <c r="D5237" s="15" t="n"/>
      <c r="E5237" s="15">
        <f>D5234*Setup!$B$5</f>
        <v/>
      </c>
      <c r="F5237" s="15">
        <f>D5234-E5234</f>
        <v/>
      </c>
      <c r="G5237" s="15" t="n"/>
      <c r="H5237" s="15" t="n"/>
      <c r="I5237" s="15" t="n"/>
      <c r="J5237" s="15">
        <f>C5234+F5234+G5234-I5234</f>
        <v/>
      </c>
      <c r="K5237" s="15" t="n"/>
      <c r="L5237" s="15">
        <f>K5234*Setup!$B$6</f>
        <v/>
      </c>
      <c r="M5237" s="15">
        <f>J5234-L5234</f>
        <v/>
      </c>
      <c r="N5237" s="21" t="n"/>
    </row>
    <row r="5238">
      <c r="A5238" s="295" t="n"/>
      <c r="B5238" s="14" t="n"/>
      <c r="C5238" s="15" t="n"/>
      <c r="D5238" s="15" t="n"/>
      <c r="E5238" s="15">
        <f>D5235*Setup!$B$5</f>
        <v/>
      </c>
      <c r="F5238" s="15">
        <f>D5235-E5235</f>
        <v/>
      </c>
      <c r="G5238" s="15" t="n"/>
      <c r="H5238" s="15" t="n"/>
      <c r="I5238" s="15" t="n"/>
      <c r="J5238" s="15">
        <f>C5235+F5235+G5235-I5235</f>
        <v/>
      </c>
      <c r="K5238" s="15" t="n"/>
      <c r="L5238" s="15">
        <f>K5235*Setup!$B$6</f>
        <v/>
      </c>
      <c r="M5238" s="15">
        <f>J5235-L5235</f>
        <v/>
      </c>
      <c r="N5238" s="21" t="n"/>
    </row>
    <row r="5239">
      <c r="A5239" s="295" t="n"/>
      <c r="B5239" s="14" t="n"/>
      <c r="C5239" s="15" t="n"/>
      <c r="D5239" s="15" t="n"/>
      <c r="E5239" s="15">
        <f>D5236*Setup!$B$5</f>
        <v/>
      </c>
      <c r="F5239" s="15">
        <f>D5236-E5236</f>
        <v/>
      </c>
      <c r="G5239" s="15" t="n"/>
      <c r="H5239" s="15" t="n"/>
      <c r="I5239" s="15" t="n"/>
      <c r="J5239" s="15">
        <f>C5236+F5236+G5236-I5236</f>
        <v/>
      </c>
      <c r="K5239" s="15" t="n"/>
      <c r="L5239" s="15">
        <f>K5236*Setup!$B$6</f>
        <v/>
      </c>
      <c r="M5239" s="15">
        <f>J5236-L5236</f>
        <v/>
      </c>
      <c r="N5239" s="21" t="n"/>
    </row>
    <row r="5240">
      <c r="A5240" s="295" t="n"/>
      <c r="B5240" s="14" t="n"/>
      <c r="C5240" s="15" t="n"/>
      <c r="D5240" s="15" t="n"/>
      <c r="E5240" s="15">
        <f>D5237*Setup!$B$5</f>
        <v/>
      </c>
      <c r="F5240" s="15">
        <f>D5237-E5237</f>
        <v/>
      </c>
      <c r="G5240" s="15" t="n"/>
      <c r="H5240" s="15" t="n"/>
      <c r="I5240" s="15" t="n"/>
      <c r="J5240" s="15">
        <f>C5237+F5237+G5237-I5237</f>
        <v/>
      </c>
      <c r="K5240" s="15" t="n"/>
      <c r="L5240" s="15">
        <f>K5237*Setup!$B$6</f>
        <v/>
      </c>
      <c r="M5240" s="15">
        <f>J5237-L5237</f>
        <v/>
      </c>
      <c r="N5240" s="21" t="n"/>
    </row>
    <row r="5241">
      <c r="A5241" s="295" t="n"/>
      <c r="B5241" s="14" t="n"/>
      <c r="C5241" s="15" t="n"/>
      <c r="D5241" s="15" t="n"/>
      <c r="E5241" s="15">
        <f>D5238*Setup!$B$5</f>
        <v/>
      </c>
      <c r="F5241" s="15">
        <f>D5238-E5238</f>
        <v/>
      </c>
      <c r="G5241" s="15" t="n"/>
      <c r="H5241" s="15" t="n"/>
      <c r="I5241" s="15" t="n"/>
      <c r="J5241" s="15">
        <f>C5238+F5238+G5238-I5238</f>
        <v/>
      </c>
      <c r="K5241" s="15" t="n"/>
      <c r="L5241" s="15">
        <f>K5238*Setup!$B$6</f>
        <v/>
      </c>
      <c r="M5241" s="15">
        <f>J5238-L5238</f>
        <v/>
      </c>
      <c r="N5241" s="21" t="n"/>
    </row>
    <row r="5242">
      <c r="A5242" s="295" t="n"/>
      <c r="B5242" s="14" t="n"/>
      <c r="C5242" s="15" t="n"/>
      <c r="D5242" s="15" t="n"/>
      <c r="E5242" s="15">
        <f>D5239*Setup!$B$5</f>
        <v/>
      </c>
      <c r="F5242" s="15">
        <f>D5239-E5239</f>
        <v/>
      </c>
      <c r="G5242" s="15" t="n"/>
      <c r="H5242" s="15" t="n"/>
      <c r="I5242" s="15" t="n"/>
      <c r="J5242" s="15">
        <f>C5239+F5239+G5239-I5239</f>
        <v/>
      </c>
      <c r="K5242" s="15" t="n"/>
      <c r="L5242" s="15">
        <f>K5239*Setup!$B$6</f>
        <v/>
      </c>
      <c r="M5242" s="15">
        <f>J5239-L5239</f>
        <v/>
      </c>
      <c r="N5242" s="21" t="n"/>
    </row>
    <row r="5243">
      <c r="A5243" s="295" t="n"/>
      <c r="B5243" s="14" t="n"/>
      <c r="C5243" s="15" t="n"/>
      <c r="D5243" s="15" t="n"/>
      <c r="E5243" s="15">
        <f>D5240*Setup!$B$5</f>
        <v/>
      </c>
      <c r="F5243" s="15">
        <f>D5240-E5240</f>
        <v/>
      </c>
      <c r="G5243" s="15" t="n"/>
      <c r="H5243" s="15" t="n"/>
      <c r="I5243" s="15" t="n"/>
      <c r="J5243" s="15">
        <f>C5240+F5240+G5240-I5240</f>
        <v/>
      </c>
      <c r="K5243" s="15" t="n"/>
      <c r="L5243" s="15">
        <f>K5240*Setup!$B$6</f>
        <v/>
      </c>
      <c r="M5243" s="15">
        <f>J5240-L5240</f>
        <v/>
      </c>
      <c r="N5243" s="21" t="n"/>
    </row>
    <row r="5244">
      <c r="A5244" s="295" t="n"/>
      <c r="B5244" s="14" t="n"/>
      <c r="C5244" s="15" t="n"/>
      <c r="D5244" s="15" t="n"/>
      <c r="E5244" s="15">
        <f>D5241*Setup!$B$5</f>
        <v/>
      </c>
      <c r="F5244" s="15">
        <f>D5241-E5241</f>
        <v/>
      </c>
      <c r="G5244" s="15" t="n"/>
      <c r="H5244" s="15" t="n"/>
      <c r="I5244" s="15" t="n"/>
      <c r="J5244" s="15">
        <f>C5241+F5241+G5241-I5241</f>
        <v/>
      </c>
      <c r="K5244" s="15" t="n"/>
      <c r="L5244" s="15">
        <f>K5241*Setup!$B$6</f>
        <v/>
      </c>
      <c r="M5244" s="15">
        <f>J5241-L5241</f>
        <v/>
      </c>
      <c r="N5244" s="21" t="n"/>
    </row>
    <row r="5245">
      <c r="A5245" s="295" t="n"/>
      <c r="B5245" s="14" t="n"/>
      <c r="C5245" s="15" t="n"/>
      <c r="D5245" s="15" t="n"/>
      <c r="E5245" s="15">
        <f>D5242*Setup!$B$5</f>
        <v/>
      </c>
      <c r="F5245" s="15">
        <f>D5242-E5242</f>
        <v/>
      </c>
      <c r="G5245" s="15" t="n"/>
      <c r="H5245" s="15" t="n"/>
      <c r="I5245" s="15" t="n"/>
      <c r="J5245" s="15">
        <f>C5242+F5242+G5242-I5242</f>
        <v/>
      </c>
      <c r="K5245" s="15" t="n"/>
      <c r="L5245" s="15">
        <f>K5242*Setup!$B$6</f>
        <v/>
      </c>
      <c r="M5245" s="15">
        <f>J5242-L5242</f>
        <v/>
      </c>
      <c r="N5245" s="21" t="n"/>
    </row>
    <row r="5246">
      <c r="A5246" s="295" t="n"/>
      <c r="B5246" s="14" t="n"/>
      <c r="C5246" s="15" t="n"/>
      <c r="D5246" s="15" t="n"/>
      <c r="E5246" s="15">
        <f>D5243*Setup!$B$5</f>
        <v/>
      </c>
      <c r="F5246" s="15">
        <f>D5243-E5243</f>
        <v/>
      </c>
      <c r="G5246" s="15" t="n"/>
      <c r="H5246" s="15" t="n"/>
      <c r="I5246" s="15" t="n"/>
      <c r="J5246" s="15">
        <f>C5243+F5243+G5243-I5243</f>
        <v/>
      </c>
      <c r="K5246" s="15" t="n"/>
      <c r="L5246" s="15">
        <f>K5243*Setup!$B$6</f>
        <v/>
      </c>
      <c r="M5246" s="15">
        <f>J5243-L5243</f>
        <v/>
      </c>
      <c r="N5246" s="21" t="n"/>
    </row>
    <row r="5247">
      <c r="A5247" s="295" t="n"/>
      <c r="B5247" s="14" t="n"/>
      <c r="C5247" s="15" t="n"/>
      <c r="D5247" s="15" t="n"/>
      <c r="E5247" s="15">
        <f>D5244*Setup!$B$5</f>
        <v/>
      </c>
      <c r="F5247" s="15">
        <f>D5244-E5244</f>
        <v/>
      </c>
      <c r="G5247" s="15" t="n"/>
      <c r="H5247" s="15" t="n"/>
      <c r="I5247" s="15" t="n"/>
      <c r="J5247" s="15">
        <f>C5244+F5244+G5244-I5244</f>
        <v/>
      </c>
      <c r="K5247" s="15" t="n"/>
      <c r="L5247" s="15">
        <f>K5244*Setup!$B$6</f>
        <v/>
      </c>
      <c r="M5247" s="15">
        <f>J5244-L5244</f>
        <v/>
      </c>
      <c r="N5247" s="21" t="n"/>
    </row>
    <row r="5248">
      <c r="A5248" s="295" t="n"/>
      <c r="B5248" s="14" t="n"/>
      <c r="C5248" s="15" t="n"/>
      <c r="D5248" s="15" t="n"/>
      <c r="E5248" s="15">
        <f>D5245*Setup!$B$5</f>
        <v/>
      </c>
      <c r="F5248" s="15">
        <f>D5245-E5245</f>
        <v/>
      </c>
      <c r="G5248" s="15" t="n"/>
      <c r="H5248" s="15" t="n"/>
      <c r="I5248" s="15" t="n"/>
      <c r="J5248" s="15">
        <f>C5245+F5245+G5245-I5245</f>
        <v/>
      </c>
      <c r="K5248" s="15" t="n"/>
      <c r="L5248" s="15">
        <f>K5245*Setup!$B$6</f>
        <v/>
      </c>
      <c r="M5248" s="15">
        <f>J5245-L5245</f>
        <v/>
      </c>
      <c r="N5248" s="21" t="n"/>
    </row>
    <row r="5249">
      <c r="A5249" s="295" t="n"/>
      <c r="B5249" s="14" t="n"/>
      <c r="C5249" s="15" t="n"/>
      <c r="D5249" s="15" t="n"/>
      <c r="E5249" s="15">
        <f>D5246*Setup!$B$5</f>
        <v/>
      </c>
      <c r="F5249" s="15">
        <f>D5246-E5246</f>
        <v/>
      </c>
      <c r="G5249" s="15" t="n"/>
      <c r="H5249" s="15" t="n"/>
      <c r="I5249" s="15" t="n"/>
      <c r="J5249" s="15">
        <f>C5246+F5246+G5246-I5246</f>
        <v/>
      </c>
      <c r="K5249" s="15" t="n"/>
      <c r="L5249" s="15">
        <f>K5246*Setup!$B$6</f>
        <v/>
      </c>
      <c r="M5249" s="15">
        <f>J5246-L5246</f>
        <v/>
      </c>
      <c r="N5249" s="21" t="n"/>
    </row>
    <row r="5250">
      <c r="A5250" s="295" t="n"/>
      <c r="B5250" s="14" t="n"/>
      <c r="C5250" s="15" t="n"/>
      <c r="D5250" s="15" t="n"/>
      <c r="E5250" s="15">
        <f>D5247*Setup!$B$5</f>
        <v/>
      </c>
      <c r="F5250" s="15">
        <f>D5247-E5247</f>
        <v/>
      </c>
      <c r="G5250" s="15" t="n"/>
      <c r="H5250" s="15" t="n"/>
      <c r="I5250" s="15" t="n"/>
      <c r="J5250" s="15">
        <f>C5247+F5247+G5247-I5247</f>
        <v/>
      </c>
      <c r="K5250" s="15" t="n"/>
      <c r="L5250" s="15">
        <f>K5247*Setup!$B$6</f>
        <v/>
      </c>
      <c r="M5250" s="15">
        <f>J5247-L5247</f>
        <v/>
      </c>
      <c r="N5250" s="21" t="n"/>
    </row>
    <row r="5251">
      <c r="A5251" s="295" t="n"/>
      <c r="B5251" s="14" t="n"/>
      <c r="C5251" s="15" t="n"/>
      <c r="D5251" s="15" t="n"/>
      <c r="E5251" s="15">
        <f>D5248*Setup!$B$5</f>
        <v/>
      </c>
      <c r="F5251" s="15">
        <f>D5248-E5248</f>
        <v/>
      </c>
      <c r="G5251" s="15" t="n"/>
      <c r="H5251" s="15" t="n"/>
      <c r="I5251" s="15" t="n"/>
      <c r="J5251" s="15">
        <f>C5248+F5248+G5248-I5248</f>
        <v/>
      </c>
      <c r="K5251" s="15" t="n"/>
      <c r="L5251" s="15">
        <f>K5248*Setup!$B$6</f>
        <v/>
      </c>
      <c r="M5251" s="15">
        <f>J5248-L5248</f>
        <v/>
      </c>
      <c r="N5251" s="21" t="n"/>
    </row>
    <row r="5252">
      <c r="A5252" s="295" t="n"/>
      <c r="B5252" s="14" t="n"/>
      <c r="C5252" s="15" t="n"/>
      <c r="D5252" s="15" t="n"/>
      <c r="E5252" s="15">
        <f>D5249*Setup!$B$5</f>
        <v/>
      </c>
      <c r="F5252" s="15">
        <f>D5249-E5249</f>
        <v/>
      </c>
      <c r="G5252" s="15" t="n"/>
      <c r="H5252" s="15" t="n"/>
      <c r="I5252" s="15" t="n"/>
      <c r="J5252" s="15">
        <f>C5249+F5249+G5249-I5249</f>
        <v/>
      </c>
      <c r="K5252" s="15" t="n"/>
      <c r="L5252" s="15">
        <f>K5249*Setup!$B$6</f>
        <v/>
      </c>
      <c r="M5252" s="15">
        <f>J5249-L5249</f>
        <v/>
      </c>
      <c r="N5252" s="21" t="n"/>
    </row>
    <row r="5253">
      <c r="A5253" s="295" t="n"/>
      <c r="B5253" s="14" t="n"/>
      <c r="C5253" s="15" t="n"/>
      <c r="D5253" s="15" t="n"/>
      <c r="E5253" s="15">
        <f>D5250*Setup!$B$5</f>
        <v/>
      </c>
      <c r="F5253" s="15">
        <f>D5250-E5250</f>
        <v/>
      </c>
      <c r="G5253" s="15" t="n"/>
      <c r="H5253" s="15" t="n"/>
      <c r="I5253" s="15" t="n"/>
      <c r="J5253" s="15">
        <f>C5250+F5250+G5250-I5250</f>
        <v/>
      </c>
      <c r="K5253" s="15" t="n"/>
      <c r="L5253" s="15">
        <f>K5250*Setup!$B$6</f>
        <v/>
      </c>
      <c r="M5253" s="15">
        <f>J5250-L5250</f>
        <v/>
      </c>
      <c r="N5253" s="21" t="n"/>
    </row>
    <row r="5254">
      <c r="A5254" s="295" t="n"/>
      <c r="B5254" s="14" t="n"/>
      <c r="C5254" s="15" t="n"/>
      <c r="D5254" s="15" t="n"/>
      <c r="E5254" s="15">
        <f>D5251*Setup!$B$5</f>
        <v/>
      </c>
      <c r="F5254" s="15">
        <f>D5251-E5251</f>
        <v/>
      </c>
      <c r="G5254" s="15" t="n"/>
      <c r="H5254" s="15" t="n"/>
      <c r="I5254" s="15" t="n"/>
      <c r="J5254" s="15">
        <f>C5251+F5251+G5251-I5251</f>
        <v/>
      </c>
      <c r="K5254" s="15" t="n"/>
      <c r="L5254" s="15">
        <f>K5251*Setup!$B$6</f>
        <v/>
      </c>
      <c r="M5254" s="15">
        <f>J5251-L5251</f>
        <v/>
      </c>
      <c r="N5254" s="21" t="n"/>
    </row>
    <row r="5255">
      <c r="A5255" s="295" t="n"/>
      <c r="B5255" s="14" t="n"/>
      <c r="C5255" s="15" t="n"/>
      <c r="D5255" s="15" t="n"/>
      <c r="E5255" s="15">
        <f>D5252*Setup!$B$5</f>
        <v/>
      </c>
      <c r="F5255" s="15">
        <f>D5252-E5252</f>
        <v/>
      </c>
      <c r="G5255" s="15" t="n"/>
      <c r="H5255" s="15" t="n"/>
      <c r="I5255" s="15" t="n"/>
      <c r="J5255" s="15">
        <f>C5252+F5252+G5252-I5252</f>
        <v/>
      </c>
      <c r="K5255" s="15" t="n"/>
      <c r="L5255" s="15">
        <f>K5252*Setup!$B$6</f>
        <v/>
      </c>
      <c r="M5255" s="15">
        <f>J5252-L5252</f>
        <v/>
      </c>
      <c r="N5255" s="21" t="n"/>
    </row>
    <row r="5256">
      <c r="A5256" s="295" t="n"/>
      <c r="B5256" s="14" t="n"/>
      <c r="C5256" s="15" t="n"/>
      <c r="D5256" s="15" t="n"/>
      <c r="E5256" s="15">
        <f>D5253*Setup!$B$5</f>
        <v/>
      </c>
      <c r="F5256" s="15">
        <f>D5253-E5253</f>
        <v/>
      </c>
      <c r="G5256" s="15" t="n"/>
      <c r="H5256" s="15" t="n"/>
      <c r="I5256" s="15" t="n"/>
      <c r="J5256" s="15">
        <f>C5253+F5253+G5253-I5253</f>
        <v/>
      </c>
      <c r="K5256" s="15" t="n"/>
      <c r="L5256" s="15">
        <f>K5253*Setup!$B$6</f>
        <v/>
      </c>
      <c r="M5256" s="15">
        <f>J5253-L5253</f>
        <v/>
      </c>
      <c r="N5256" s="21" t="n"/>
    </row>
    <row r="5257">
      <c r="A5257" s="295" t="n"/>
      <c r="B5257" s="14" t="n"/>
      <c r="C5257" s="15" t="n"/>
      <c r="D5257" s="15" t="n"/>
      <c r="E5257" s="15">
        <f>D5254*Setup!$B$5</f>
        <v/>
      </c>
      <c r="F5257" s="15">
        <f>D5254-E5254</f>
        <v/>
      </c>
      <c r="G5257" s="15" t="n"/>
      <c r="H5257" s="15" t="n"/>
      <c r="I5257" s="15" t="n"/>
      <c r="J5257" s="15">
        <f>C5254+F5254+G5254-I5254</f>
        <v/>
      </c>
      <c r="K5257" s="15" t="n"/>
      <c r="L5257" s="15">
        <f>K5254*Setup!$B$6</f>
        <v/>
      </c>
      <c r="M5257" s="15">
        <f>J5254-L5254</f>
        <v/>
      </c>
      <c r="N5257" s="21" t="n"/>
    </row>
    <row r="5258">
      <c r="A5258" s="295" t="n"/>
      <c r="B5258" s="14" t="n"/>
      <c r="C5258" s="15" t="n"/>
      <c r="D5258" s="15" t="n"/>
      <c r="E5258" s="15">
        <f>D5255*Setup!$B$5</f>
        <v/>
      </c>
      <c r="F5258" s="15">
        <f>D5255-E5255</f>
        <v/>
      </c>
      <c r="G5258" s="15" t="n"/>
      <c r="H5258" s="15" t="n"/>
      <c r="I5258" s="15" t="n"/>
      <c r="J5258" s="15">
        <f>C5255+F5255+G5255-I5255</f>
        <v/>
      </c>
      <c r="K5258" s="15" t="n"/>
      <c r="L5258" s="15">
        <f>K5255*Setup!$B$6</f>
        <v/>
      </c>
      <c r="M5258" s="15">
        <f>J5255-L5255</f>
        <v/>
      </c>
      <c r="N5258" s="21" t="n"/>
    </row>
    <row r="5259">
      <c r="A5259" s="295" t="n"/>
      <c r="B5259" s="14" t="n"/>
      <c r="C5259" s="15" t="n"/>
      <c r="D5259" s="15" t="n"/>
      <c r="E5259" s="15">
        <f>D5256*Setup!$B$5</f>
        <v/>
      </c>
      <c r="F5259" s="15">
        <f>D5256-E5256</f>
        <v/>
      </c>
      <c r="G5259" s="15" t="n"/>
      <c r="H5259" s="15" t="n"/>
      <c r="I5259" s="15" t="n"/>
      <c r="J5259" s="15">
        <f>C5256+F5256+G5256-I5256</f>
        <v/>
      </c>
      <c r="K5259" s="15" t="n"/>
      <c r="L5259" s="15">
        <f>K5256*Setup!$B$6</f>
        <v/>
      </c>
      <c r="M5259" s="15">
        <f>J5256-L5256</f>
        <v/>
      </c>
      <c r="N5259" s="21" t="n"/>
    </row>
    <row r="5260">
      <c r="A5260" s="295" t="n"/>
      <c r="B5260" s="14" t="n"/>
      <c r="C5260" s="15" t="n"/>
      <c r="D5260" s="15" t="n"/>
      <c r="E5260" s="15">
        <f>D5257*Setup!$B$5</f>
        <v/>
      </c>
      <c r="F5260" s="15">
        <f>D5257-E5257</f>
        <v/>
      </c>
      <c r="G5260" s="15" t="n"/>
      <c r="H5260" s="15" t="n"/>
      <c r="I5260" s="15" t="n"/>
      <c r="J5260" s="15">
        <f>C5257+F5257+G5257-I5257</f>
        <v/>
      </c>
      <c r="K5260" s="15" t="n"/>
      <c r="L5260" s="15">
        <f>K5257*Setup!$B$6</f>
        <v/>
      </c>
      <c r="M5260" s="15">
        <f>J5257-L5257</f>
        <v/>
      </c>
      <c r="N5260" s="21" t="n"/>
    </row>
    <row r="5261">
      <c r="A5261" s="295" t="n"/>
      <c r="B5261" s="14" t="n"/>
      <c r="C5261" s="15" t="n"/>
      <c r="D5261" s="15" t="n"/>
      <c r="E5261" s="15">
        <f>D5258*Setup!$B$5</f>
        <v/>
      </c>
      <c r="F5261" s="15">
        <f>D5258-E5258</f>
        <v/>
      </c>
      <c r="G5261" s="15" t="n"/>
      <c r="H5261" s="15" t="n"/>
      <c r="I5261" s="15" t="n"/>
      <c r="J5261" s="15">
        <f>C5258+F5258+G5258-I5258</f>
        <v/>
      </c>
      <c r="K5261" s="15" t="n"/>
      <c r="L5261" s="15">
        <f>K5258*Setup!$B$6</f>
        <v/>
      </c>
      <c r="M5261" s="15">
        <f>J5258-L5258</f>
        <v/>
      </c>
      <c r="N5261" s="21" t="n"/>
    </row>
    <row r="5262">
      <c r="A5262" s="295" t="n"/>
      <c r="B5262" s="14" t="n"/>
      <c r="C5262" s="15" t="n"/>
      <c r="D5262" s="15" t="n"/>
      <c r="E5262" s="15">
        <f>D5259*Setup!$B$5</f>
        <v/>
      </c>
      <c r="F5262" s="15">
        <f>D5259-E5259</f>
        <v/>
      </c>
      <c r="G5262" s="15" t="n"/>
      <c r="H5262" s="15" t="n"/>
      <c r="I5262" s="15" t="n"/>
      <c r="J5262" s="15">
        <f>C5259+F5259+G5259-I5259</f>
        <v/>
      </c>
      <c r="K5262" s="15" t="n"/>
      <c r="L5262" s="15">
        <f>K5259*Setup!$B$6</f>
        <v/>
      </c>
      <c r="M5262" s="15">
        <f>J5259-L5259</f>
        <v/>
      </c>
      <c r="N5262" s="21" t="n"/>
    </row>
    <row r="5263">
      <c r="A5263" s="295" t="n"/>
      <c r="B5263" s="14" t="n"/>
      <c r="C5263" s="15" t="n"/>
      <c r="D5263" s="15" t="n"/>
      <c r="E5263" s="15">
        <f>D5260*Setup!$B$5</f>
        <v/>
      </c>
      <c r="F5263" s="15">
        <f>D5260-E5260</f>
        <v/>
      </c>
      <c r="G5263" s="15" t="n"/>
      <c r="H5263" s="15" t="n"/>
      <c r="I5263" s="15" t="n"/>
      <c r="J5263" s="15">
        <f>C5260+F5260+G5260-I5260</f>
        <v/>
      </c>
      <c r="K5263" s="15" t="n"/>
      <c r="L5263" s="15">
        <f>K5260*Setup!$B$6</f>
        <v/>
      </c>
      <c r="M5263" s="15">
        <f>J5260-L5260</f>
        <v/>
      </c>
      <c r="N5263" s="21" t="n"/>
    </row>
    <row r="5264">
      <c r="A5264" s="295" t="n"/>
      <c r="B5264" s="14" t="n"/>
      <c r="C5264" s="15" t="n"/>
      <c r="D5264" s="15" t="n"/>
      <c r="E5264" s="15">
        <f>D5261*Setup!$B$5</f>
        <v/>
      </c>
      <c r="F5264" s="15">
        <f>D5261-E5261</f>
        <v/>
      </c>
      <c r="G5264" s="15" t="n"/>
      <c r="H5264" s="15" t="n"/>
      <c r="I5264" s="15" t="n"/>
      <c r="J5264" s="15">
        <f>C5261+F5261+G5261-I5261</f>
        <v/>
      </c>
      <c r="K5264" s="15" t="n"/>
      <c r="L5264" s="15">
        <f>K5261*Setup!$B$6</f>
        <v/>
      </c>
      <c r="M5264" s="15">
        <f>J5261-L5261</f>
        <v/>
      </c>
      <c r="N5264" s="21" t="n"/>
    </row>
    <row r="5265">
      <c r="A5265" s="295" t="n"/>
      <c r="B5265" s="14" t="n"/>
      <c r="C5265" s="15" t="n"/>
      <c r="D5265" s="15" t="n"/>
      <c r="E5265" s="15">
        <f>D5262*Setup!$B$5</f>
        <v/>
      </c>
      <c r="F5265" s="15">
        <f>D5262-E5262</f>
        <v/>
      </c>
      <c r="G5265" s="15" t="n"/>
      <c r="H5265" s="15" t="n"/>
      <c r="I5265" s="15" t="n"/>
      <c r="J5265" s="15">
        <f>C5262+F5262+G5262-I5262</f>
        <v/>
      </c>
      <c r="K5265" s="15" t="n"/>
      <c r="L5265" s="15">
        <f>K5262*Setup!$B$6</f>
        <v/>
      </c>
      <c r="M5265" s="15">
        <f>J5262-L5262</f>
        <v/>
      </c>
      <c r="N5265" s="21" t="n"/>
    </row>
    <row r="5266">
      <c r="A5266" s="295" t="n"/>
      <c r="B5266" s="14" t="n"/>
      <c r="C5266" s="15" t="n"/>
      <c r="D5266" s="15" t="n"/>
      <c r="E5266" s="15">
        <f>D5263*Setup!$B$5</f>
        <v/>
      </c>
      <c r="F5266" s="15">
        <f>D5263-E5263</f>
        <v/>
      </c>
      <c r="G5266" s="15" t="n"/>
      <c r="H5266" s="15" t="n"/>
      <c r="I5266" s="15" t="n"/>
      <c r="J5266" s="15">
        <f>C5263+F5263+G5263-I5263</f>
        <v/>
      </c>
      <c r="K5266" s="15" t="n"/>
      <c r="L5266" s="15">
        <f>K5263*Setup!$B$6</f>
        <v/>
      </c>
      <c r="M5266" s="15">
        <f>J5263-L5263</f>
        <v/>
      </c>
      <c r="N5266" s="21" t="n"/>
    </row>
    <row r="5267">
      <c r="A5267" s="295" t="n"/>
      <c r="B5267" s="14" t="n"/>
      <c r="C5267" s="15" t="n"/>
      <c r="D5267" s="15" t="n"/>
      <c r="E5267" s="15">
        <f>D5264*Setup!$B$5</f>
        <v/>
      </c>
      <c r="F5267" s="15">
        <f>D5264-E5264</f>
        <v/>
      </c>
      <c r="G5267" s="15" t="n"/>
      <c r="H5267" s="15" t="n"/>
      <c r="I5267" s="15" t="n"/>
      <c r="J5267" s="15">
        <f>C5264+F5264+G5264-I5264</f>
        <v/>
      </c>
      <c r="K5267" s="15" t="n"/>
      <c r="L5267" s="15">
        <f>K5264*Setup!$B$6</f>
        <v/>
      </c>
      <c r="M5267" s="15">
        <f>J5264-L5264</f>
        <v/>
      </c>
      <c r="N5267" s="21" t="n"/>
    </row>
    <row r="5268">
      <c r="A5268" s="295" t="n"/>
      <c r="B5268" s="14" t="n"/>
      <c r="C5268" s="15" t="n"/>
      <c r="D5268" s="15" t="n"/>
      <c r="E5268" s="15">
        <f>D5265*Setup!$B$5</f>
        <v/>
      </c>
      <c r="F5268" s="15">
        <f>D5265-E5265</f>
        <v/>
      </c>
      <c r="G5268" s="15" t="n"/>
      <c r="H5268" s="15" t="n"/>
      <c r="I5268" s="15" t="n"/>
      <c r="J5268" s="15">
        <f>C5265+F5265+G5265-I5265</f>
        <v/>
      </c>
      <c r="K5268" s="15" t="n"/>
      <c r="L5268" s="15">
        <f>K5265*Setup!$B$6</f>
        <v/>
      </c>
      <c r="M5268" s="15">
        <f>J5265-L5265</f>
        <v/>
      </c>
      <c r="N5268" s="21" t="n"/>
    </row>
    <row r="5269">
      <c r="A5269" s="295" t="n"/>
      <c r="B5269" s="14" t="n"/>
      <c r="C5269" s="15" t="n"/>
      <c r="D5269" s="15" t="n"/>
      <c r="E5269" s="15">
        <f>D5266*Setup!$B$5</f>
        <v/>
      </c>
      <c r="F5269" s="15">
        <f>D5266-E5266</f>
        <v/>
      </c>
      <c r="G5269" s="15" t="n"/>
      <c r="H5269" s="15" t="n"/>
      <c r="I5269" s="15" t="n"/>
      <c r="J5269" s="15">
        <f>C5266+F5266+G5266-I5266</f>
        <v/>
      </c>
      <c r="K5269" s="15" t="n"/>
      <c r="L5269" s="15">
        <f>K5266*Setup!$B$6</f>
        <v/>
      </c>
      <c r="M5269" s="15">
        <f>J5266-L5266</f>
        <v/>
      </c>
      <c r="N5269" s="21" t="n"/>
    </row>
    <row r="5270">
      <c r="A5270" s="295" t="n"/>
      <c r="B5270" s="14" t="n"/>
      <c r="C5270" s="15" t="n"/>
      <c r="D5270" s="15" t="n"/>
      <c r="E5270" s="15">
        <f>D5267*Setup!$B$5</f>
        <v/>
      </c>
      <c r="F5270" s="15">
        <f>D5267-E5267</f>
        <v/>
      </c>
      <c r="G5270" s="15" t="n"/>
      <c r="H5270" s="15" t="n"/>
      <c r="I5270" s="15" t="n"/>
      <c r="J5270" s="15">
        <f>C5267+F5267+G5267-I5267</f>
        <v/>
      </c>
      <c r="K5270" s="15" t="n"/>
      <c r="L5270" s="15">
        <f>K5267*Setup!$B$6</f>
        <v/>
      </c>
      <c r="M5270" s="15">
        <f>J5267-L5267</f>
        <v/>
      </c>
      <c r="N5270" s="21" t="n"/>
    </row>
    <row r="5271">
      <c r="A5271" s="295" t="n"/>
      <c r="B5271" s="14" t="n"/>
      <c r="C5271" s="15" t="n"/>
      <c r="D5271" s="15" t="n"/>
      <c r="E5271" s="15">
        <f>D5268*Setup!$B$5</f>
        <v/>
      </c>
      <c r="F5271" s="15">
        <f>D5268-E5268</f>
        <v/>
      </c>
      <c r="G5271" s="15" t="n"/>
      <c r="H5271" s="15" t="n"/>
      <c r="I5271" s="15" t="n"/>
      <c r="J5271" s="15">
        <f>C5268+F5268+G5268-I5268</f>
        <v/>
      </c>
      <c r="K5271" s="15" t="n"/>
      <c r="L5271" s="15">
        <f>K5268*Setup!$B$6</f>
        <v/>
      </c>
      <c r="M5271" s="15">
        <f>J5268-L5268</f>
        <v/>
      </c>
      <c r="N5271" s="21" t="n"/>
    </row>
    <row r="5272">
      <c r="A5272" s="295" t="n"/>
      <c r="B5272" s="14" t="n"/>
      <c r="C5272" s="15" t="n"/>
      <c r="D5272" s="15" t="n"/>
      <c r="E5272" s="15">
        <f>D5269*Setup!$B$5</f>
        <v/>
      </c>
      <c r="F5272" s="15">
        <f>D5269-E5269</f>
        <v/>
      </c>
      <c r="G5272" s="15" t="n"/>
      <c r="H5272" s="15" t="n"/>
      <c r="I5272" s="15" t="n"/>
      <c r="J5272" s="15">
        <f>C5269+F5269+G5269-I5269</f>
        <v/>
      </c>
      <c r="K5272" s="15" t="n"/>
      <c r="L5272" s="15">
        <f>K5269*Setup!$B$6</f>
        <v/>
      </c>
      <c r="M5272" s="15">
        <f>J5269-L5269</f>
        <v/>
      </c>
      <c r="N5272" s="21" t="n"/>
    </row>
    <row r="5273">
      <c r="A5273" s="295" t="n"/>
      <c r="B5273" s="14" t="n"/>
      <c r="C5273" s="15" t="n"/>
      <c r="D5273" s="15" t="n"/>
      <c r="E5273" s="15">
        <f>D5270*Setup!$B$5</f>
        <v/>
      </c>
      <c r="F5273" s="15">
        <f>D5270-E5270</f>
        <v/>
      </c>
      <c r="G5273" s="15" t="n"/>
      <c r="H5273" s="15" t="n"/>
      <c r="I5273" s="15" t="n"/>
      <c r="J5273" s="15">
        <f>C5270+F5270+G5270-I5270</f>
        <v/>
      </c>
      <c r="K5273" s="15" t="n"/>
      <c r="L5273" s="15">
        <f>K5270*Setup!$B$6</f>
        <v/>
      </c>
      <c r="M5273" s="15">
        <f>J5270-L5270</f>
        <v/>
      </c>
      <c r="N5273" s="21" t="n"/>
    </row>
    <row r="5274">
      <c r="A5274" s="295" t="n"/>
      <c r="B5274" s="14" t="n"/>
      <c r="C5274" s="15" t="n"/>
      <c r="D5274" s="15" t="n"/>
      <c r="E5274" s="15">
        <f>D5271*Setup!$B$5</f>
        <v/>
      </c>
      <c r="F5274" s="15">
        <f>D5271-E5271</f>
        <v/>
      </c>
      <c r="G5274" s="15" t="n"/>
      <c r="H5274" s="15" t="n"/>
      <c r="I5274" s="15" t="n"/>
      <c r="J5274" s="15">
        <f>C5271+F5271+G5271-I5271</f>
        <v/>
      </c>
      <c r="K5274" s="15" t="n"/>
      <c r="L5274" s="15">
        <f>K5271*Setup!$B$6</f>
        <v/>
      </c>
      <c r="M5274" s="15">
        <f>J5271-L5271</f>
        <v/>
      </c>
      <c r="N5274" s="21" t="n"/>
    </row>
    <row r="5275">
      <c r="A5275" s="295" t="n"/>
      <c r="B5275" s="14" t="n"/>
      <c r="C5275" s="15" t="n"/>
      <c r="D5275" s="15" t="n"/>
      <c r="E5275" s="15">
        <f>D5272*Setup!$B$5</f>
        <v/>
      </c>
      <c r="F5275" s="15">
        <f>D5272-E5272</f>
        <v/>
      </c>
      <c r="G5275" s="15" t="n"/>
      <c r="H5275" s="15" t="n"/>
      <c r="I5275" s="15" t="n"/>
      <c r="J5275" s="15">
        <f>C5272+F5272+G5272-I5272</f>
        <v/>
      </c>
      <c r="K5275" s="15" t="n"/>
      <c r="L5275" s="15">
        <f>K5272*Setup!$B$6</f>
        <v/>
      </c>
      <c r="M5275" s="15">
        <f>J5272-L5272</f>
        <v/>
      </c>
      <c r="N5275" s="21" t="n"/>
    </row>
    <row r="5276">
      <c r="A5276" s="295" t="n"/>
      <c r="B5276" s="14" t="n"/>
      <c r="C5276" s="15" t="n"/>
      <c r="D5276" s="15" t="n"/>
      <c r="E5276" s="15">
        <f>D5273*Setup!$B$5</f>
        <v/>
      </c>
      <c r="F5276" s="15">
        <f>D5273-E5273</f>
        <v/>
      </c>
      <c r="G5276" s="15" t="n"/>
      <c r="H5276" s="15" t="n"/>
      <c r="I5276" s="15" t="n"/>
      <c r="J5276" s="15">
        <f>C5273+F5273+G5273-I5273</f>
        <v/>
      </c>
      <c r="K5276" s="15" t="n"/>
      <c r="L5276" s="15">
        <f>K5273*Setup!$B$6</f>
        <v/>
      </c>
      <c r="M5276" s="15">
        <f>J5273-L5273</f>
        <v/>
      </c>
      <c r="N5276" s="21" t="n"/>
    </row>
    <row r="5277">
      <c r="A5277" s="295" t="n"/>
      <c r="B5277" s="14" t="n"/>
      <c r="C5277" s="15" t="n"/>
      <c r="D5277" s="15" t="n"/>
      <c r="E5277" s="15">
        <f>D5274*Setup!$B$5</f>
        <v/>
      </c>
      <c r="F5277" s="15">
        <f>D5274-E5274</f>
        <v/>
      </c>
      <c r="G5277" s="15" t="n"/>
      <c r="H5277" s="15" t="n"/>
      <c r="I5277" s="15" t="n"/>
      <c r="J5277" s="15">
        <f>C5274+F5274+G5274-I5274</f>
        <v/>
      </c>
      <c r="K5277" s="15" t="n"/>
      <c r="L5277" s="15">
        <f>K5274*Setup!$B$6</f>
        <v/>
      </c>
      <c r="M5277" s="15">
        <f>J5274-L5274</f>
        <v/>
      </c>
      <c r="N5277" s="21" t="n"/>
    </row>
    <row r="5278">
      <c r="A5278" s="295" t="n"/>
      <c r="B5278" s="14" t="n"/>
      <c r="C5278" s="15" t="n"/>
      <c r="D5278" s="15" t="n"/>
      <c r="E5278" s="15">
        <f>D5275*Setup!$B$5</f>
        <v/>
      </c>
      <c r="F5278" s="15">
        <f>D5275-E5275</f>
        <v/>
      </c>
      <c r="G5278" s="15" t="n"/>
      <c r="H5278" s="15" t="n"/>
      <c r="I5278" s="15" t="n"/>
      <c r="J5278" s="15">
        <f>C5275+F5275+G5275-I5275</f>
        <v/>
      </c>
      <c r="K5278" s="15" t="n"/>
      <c r="L5278" s="15">
        <f>K5275*Setup!$B$6</f>
        <v/>
      </c>
      <c r="M5278" s="15">
        <f>J5275-L5275</f>
        <v/>
      </c>
      <c r="N5278" s="21" t="n"/>
    </row>
    <row r="5279">
      <c r="A5279" s="295" t="n"/>
      <c r="B5279" s="14" t="n"/>
      <c r="C5279" s="15" t="n"/>
      <c r="D5279" s="15" t="n"/>
      <c r="E5279" s="15">
        <f>D5276*Setup!$B$5</f>
        <v/>
      </c>
      <c r="F5279" s="15">
        <f>D5276-E5276</f>
        <v/>
      </c>
      <c r="G5279" s="15" t="n"/>
      <c r="H5279" s="15" t="n"/>
      <c r="I5279" s="15" t="n"/>
      <c r="J5279" s="15">
        <f>C5276+F5276+G5276-I5276</f>
        <v/>
      </c>
      <c r="K5279" s="15" t="n"/>
      <c r="L5279" s="15">
        <f>K5276*Setup!$B$6</f>
        <v/>
      </c>
      <c r="M5279" s="15">
        <f>J5276-L5276</f>
        <v/>
      </c>
      <c r="N5279" s="21" t="n"/>
    </row>
    <row r="5280">
      <c r="A5280" s="295" t="n"/>
      <c r="B5280" s="14" t="n"/>
      <c r="C5280" s="15" t="n"/>
      <c r="D5280" s="15" t="n"/>
      <c r="E5280" s="15">
        <f>D5277*Setup!$B$5</f>
        <v/>
      </c>
      <c r="F5280" s="15">
        <f>D5277-E5277</f>
        <v/>
      </c>
      <c r="G5280" s="15" t="n"/>
      <c r="H5280" s="15" t="n"/>
      <c r="I5280" s="15" t="n"/>
      <c r="J5280" s="15">
        <f>C5277+F5277+G5277-I5277</f>
        <v/>
      </c>
      <c r="K5280" s="15" t="n"/>
      <c r="L5280" s="15">
        <f>K5277*Setup!$B$6</f>
        <v/>
      </c>
      <c r="M5280" s="15">
        <f>J5277-L5277</f>
        <v/>
      </c>
      <c r="N5280" s="21" t="n"/>
    </row>
    <row r="5281">
      <c r="A5281" s="295" t="n"/>
      <c r="B5281" s="14" t="n"/>
      <c r="C5281" s="15" t="n"/>
      <c r="D5281" s="15" t="n"/>
      <c r="E5281" s="15">
        <f>D5278*Setup!$B$5</f>
        <v/>
      </c>
      <c r="F5281" s="15">
        <f>D5278-E5278</f>
        <v/>
      </c>
      <c r="G5281" s="15" t="n"/>
      <c r="H5281" s="15" t="n"/>
      <c r="I5281" s="15" t="n"/>
      <c r="J5281" s="15">
        <f>C5278+F5278+G5278-I5278</f>
        <v/>
      </c>
      <c r="K5281" s="15" t="n"/>
      <c r="L5281" s="15">
        <f>K5278*Setup!$B$6</f>
        <v/>
      </c>
      <c r="M5281" s="15">
        <f>J5278-L5278</f>
        <v/>
      </c>
      <c r="N5281" s="21" t="n"/>
    </row>
    <row r="5282">
      <c r="A5282" s="295" t="n"/>
      <c r="B5282" s="14" t="n"/>
      <c r="C5282" s="15" t="n"/>
      <c r="D5282" s="15" t="n"/>
      <c r="E5282" s="15">
        <f>D5279*Setup!$B$5</f>
        <v/>
      </c>
      <c r="F5282" s="15">
        <f>D5279-E5279</f>
        <v/>
      </c>
      <c r="G5282" s="15" t="n"/>
      <c r="H5282" s="15" t="n"/>
      <c r="I5282" s="15" t="n"/>
      <c r="J5282" s="15">
        <f>C5279+F5279+G5279-I5279</f>
        <v/>
      </c>
      <c r="K5282" s="15" t="n"/>
      <c r="L5282" s="15">
        <f>K5279*Setup!$B$6</f>
        <v/>
      </c>
      <c r="M5282" s="15">
        <f>J5279-L5279</f>
        <v/>
      </c>
      <c r="N5282" s="21" t="n"/>
    </row>
    <row r="5283">
      <c r="A5283" s="295" t="n"/>
      <c r="B5283" s="14" t="n"/>
      <c r="C5283" s="15" t="n"/>
      <c r="D5283" s="15" t="n"/>
      <c r="E5283" s="15">
        <f>D5280*Setup!$B$5</f>
        <v/>
      </c>
      <c r="F5283" s="15">
        <f>D5280-E5280</f>
        <v/>
      </c>
      <c r="G5283" s="15" t="n"/>
      <c r="H5283" s="15" t="n"/>
      <c r="I5283" s="15" t="n"/>
      <c r="J5283" s="15">
        <f>C5280+F5280+G5280-I5280</f>
        <v/>
      </c>
      <c r="K5283" s="15" t="n"/>
      <c r="L5283" s="15">
        <f>K5280*Setup!$B$6</f>
        <v/>
      </c>
      <c r="M5283" s="15">
        <f>J5280-L5280</f>
        <v/>
      </c>
      <c r="N5283" s="21" t="n"/>
    </row>
    <row r="5284">
      <c r="A5284" s="295" t="n"/>
      <c r="B5284" s="14" t="n"/>
      <c r="C5284" s="15" t="n"/>
      <c r="D5284" s="15" t="n"/>
      <c r="E5284" s="15">
        <f>D5281*Setup!$B$5</f>
        <v/>
      </c>
      <c r="F5284" s="15">
        <f>D5281-E5281</f>
        <v/>
      </c>
      <c r="G5284" s="15" t="n"/>
      <c r="H5284" s="15" t="n"/>
      <c r="I5284" s="15" t="n"/>
      <c r="J5284" s="15">
        <f>C5281+F5281+G5281-I5281</f>
        <v/>
      </c>
      <c r="K5284" s="15" t="n"/>
      <c r="L5284" s="15">
        <f>K5281*Setup!$B$6</f>
        <v/>
      </c>
      <c r="M5284" s="15">
        <f>J5281-L5281</f>
        <v/>
      </c>
      <c r="N5284" s="21" t="n"/>
    </row>
  </sheetData>
  <conditionalFormatting sqref="A2:O393">
    <cfRule type="expression" priority="1" dxfId="20">
      <formula>$B2="La Cata LMF"</formula>
    </cfRule>
    <cfRule type="expression" priority="2" dxfId="19">
      <formula>$B2="La Cata DF"</formula>
    </cfRule>
    <cfRule type="expression" priority="3" dxfId="18">
      <formula>$B2="La Cata SJM"</formula>
    </cfRule>
  </conditionalFormatting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281"/>
  <sheetViews>
    <sheetView showGridLines="0" zoomScale="120" zoomScaleNormal="120" workbookViewId="0">
      <pane ySplit="1" topLeftCell="A2" activePane="bottomLeft" state="frozen"/>
      <selection pane="bottomLeft" activeCell="A1" sqref="A1:XFD1048576"/>
    </sheetView>
  </sheetViews>
  <sheetFormatPr baseColWidth="10" defaultColWidth="8.83203125" defaultRowHeight="15"/>
  <cols>
    <col width="25.6640625" bestFit="1" customWidth="1" style="293" min="1" max="1"/>
    <col width="10" bestFit="1" customWidth="1" style="18" min="2" max="2"/>
    <col width="13.6640625" bestFit="1" customWidth="1" style="18" min="3" max="3"/>
    <col width="14.1640625" bestFit="1" customWidth="1" style="18" min="4" max="4"/>
    <col width="11.6640625" bestFit="1" customWidth="1" style="18" min="5" max="5"/>
    <col width="13.6640625" bestFit="1" customWidth="1" style="18" min="6" max="6"/>
    <col width="14.33203125" bestFit="1" customWidth="1" style="18" min="7" max="7"/>
    <col width="12.6640625" bestFit="1" customWidth="1" style="18" min="8" max="8"/>
    <col width="17.5" bestFit="1" customWidth="1" style="18" min="9" max="9"/>
    <col width="21.5" bestFit="1" customWidth="1" style="18" min="10" max="10"/>
    <col hidden="1" width="12.33203125" customWidth="1" style="18" min="11" max="12"/>
    <col width="18.33203125" bestFit="1" customWidth="1" style="18" min="13" max="13"/>
    <col width="16.33203125" bestFit="1" customWidth="1" style="18" min="14" max="14"/>
    <col width="63.1640625" bestFit="1" customWidth="1" style="22" min="15" max="15"/>
    <col width="8.83203125" customWidth="1" style="18" min="16" max="17"/>
    <col width="8.83203125" customWidth="1" style="18" min="18" max="16384"/>
  </cols>
  <sheetData>
    <row r="1" ht="48" customFormat="1" customHeight="1" s="106">
      <c r="A1" s="294" t="inlineStr">
        <is>
          <t>FECHA</t>
        </is>
      </c>
      <c r="B1" s="11" t="inlineStr">
        <is>
          <t>UBICACION</t>
        </is>
      </c>
      <c r="C1" s="11" t="inlineStr">
        <is>
          <t>EFECTIVO</t>
        </is>
      </c>
      <c r="D1" s="11" t="inlineStr">
        <is>
          <t>TARJETA (BRUTA)</t>
        </is>
      </c>
      <c r="E1" s="11" t="inlineStr">
        <is>
          <t>FEE TARJETA (3.45%)</t>
        </is>
      </c>
      <c r="F1" s="11" t="inlineStr">
        <is>
          <t>TARJETA NETA</t>
        </is>
      </c>
      <c r="G1" s="11" t="inlineStr">
        <is>
          <t>TRANSFERENCIAS</t>
        </is>
      </c>
      <c r="H1" s="11" t="inlineStr">
        <is>
          <t>PEDIDOS YA</t>
        </is>
      </c>
      <c r="I1" s="11" t="inlineStr">
        <is>
          <t>NOTAS DE CREDITO (-)</t>
        </is>
      </c>
      <c r="J1" s="11" t="inlineStr">
        <is>
          <t>TOTAL COBRADO CON ITBS</t>
        </is>
      </c>
      <c r="K1" s="11" t="inlineStr">
        <is>
          <t>VENTAS GRABADAS (BASE SIN ITBS)</t>
        </is>
      </c>
      <c r="L1" s="11" t="inlineStr">
        <is>
          <t>ITBS COBRADO</t>
        </is>
      </c>
      <c r="M1" s="11" t="inlineStr">
        <is>
          <t>VENTAS SIN ITBIS (para utilidad)</t>
        </is>
      </c>
      <c r="N1" s="31" t="inlineStr">
        <is>
          <t>DEPOSITO EFECTIVO (SEMANAL)</t>
        </is>
      </c>
      <c r="O1" s="105" t="inlineStr">
        <is>
          <t>NOTAS</t>
        </is>
      </c>
    </row>
    <row r="2">
      <c r="A2" s="295" t="n">
        <v>46174</v>
      </c>
      <c r="B2" s="14" t="inlineStr">
        <is>
          <t>La Cata LMF</t>
        </is>
      </c>
      <c r="C2" s="15" t="n">
        <v>20725</v>
      </c>
      <c r="D2" s="15" t="n">
        <v>5905</v>
      </c>
      <c r="E2" s="15">
        <f>D2*Setup!$B$5</f>
        <v/>
      </c>
      <c r="F2" s="15">
        <f>D2-E2</f>
        <v/>
      </c>
      <c r="G2" s="15" t="n">
        <v>2365</v>
      </c>
      <c r="H2" s="15" t="n"/>
      <c r="I2" s="15" t="n">
        <v>0</v>
      </c>
      <c r="J2" s="15">
        <f>C2+F2+G2-I2</f>
        <v/>
      </c>
      <c r="K2" s="15" t="n"/>
      <c r="L2" s="15">
        <f>K2*Setup!$B$6</f>
        <v/>
      </c>
      <c r="M2" s="15">
        <f>J2-L2</f>
        <v/>
      </c>
      <c r="N2" s="21" t="n"/>
    </row>
    <row r="3">
      <c r="A3" s="295" t="n">
        <v>46175</v>
      </c>
      <c r="B3" s="14" t="inlineStr">
        <is>
          <t>La Cata LMF</t>
        </is>
      </c>
      <c r="C3" s="15" t="n">
        <v>39077</v>
      </c>
      <c r="D3" s="15" t="n">
        <v>12420</v>
      </c>
      <c r="E3" s="15">
        <f>D3*Setup!$B$5</f>
        <v/>
      </c>
      <c r="F3" s="15">
        <f>D3-E3</f>
        <v/>
      </c>
      <c r="G3" s="15" t="n">
        <v>0</v>
      </c>
      <c r="H3" s="15" t="n"/>
      <c r="I3" s="15" t="n">
        <v>0</v>
      </c>
      <c r="J3" s="15">
        <f>C3+F3+G3-I3</f>
        <v/>
      </c>
      <c r="K3" s="15" t="n"/>
      <c r="L3" s="15">
        <f>K3*Setup!$B$6</f>
        <v/>
      </c>
      <c r="M3" s="15">
        <f>J3-L3</f>
        <v/>
      </c>
      <c r="N3" s="21" t="n"/>
    </row>
    <row r="4">
      <c r="A4" s="295" t="n">
        <v>46176</v>
      </c>
      <c r="B4" s="14" t="inlineStr">
        <is>
          <t>La Cata LMF</t>
        </is>
      </c>
      <c r="C4" s="15" t="n">
        <v>54488</v>
      </c>
      <c r="D4" s="15" t="n">
        <v>13620</v>
      </c>
      <c r="E4" s="15">
        <f>D4*Setup!$B$5</f>
        <v/>
      </c>
      <c r="F4" s="15">
        <f>D4-E4</f>
        <v/>
      </c>
      <c r="G4" s="15" t="n">
        <v>1866</v>
      </c>
      <c r="H4" s="15" t="n"/>
      <c r="I4" s="15" t="n">
        <v>0</v>
      </c>
      <c r="J4" s="15">
        <f>C4+F4+G4-I4</f>
        <v/>
      </c>
      <c r="K4" s="15" t="n"/>
      <c r="L4" s="15">
        <f>K4*Setup!$B$6</f>
        <v/>
      </c>
      <c r="M4" s="15">
        <f>J4-L4</f>
        <v/>
      </c>
      <c r="N4" s="21" t="n"/>
    </row>
    <row r="5">
      <c r="A5" s="295" t="n">
        <v>46177</v>
      </c>
      <c r="B5" s="14" t="inlineStr">
        <is>
          <t>La Cata LMF</t>
        </is>
      </c>
      <c r="C5" s="15" t="n">
        <v>104926</v>
      </c>
      <c r="D5" s="15" t="n">
        <v>46270</v>
      </c>
      <c r="E5" s="15">
        <f>D5*Setup!$B$5</f>
        <v/>
      </c>
      <c r="F5" s="15">
        <f>D5-E5</f>
        <v/>
      </c>
      <c r="G5" s="15" t="n">
        <v>3255</v>
      </c>
      <c r="H5" s="15" t="n"/>
      <c r="I5" s="15" t="n">
        <v>0</v>
      </c>
      <c r="J5" s="15">
        <f>C5+F5+G5-I5</f>
        <v/>
      </c>
      <c r="K5" s="15" t="n"/>
      <c r="L5" s="15">
        <f>K5*Setup!$B$6</f>
        <v/>
      </c>
      <c r="M5" s="15">
        <f>J5-L5</f>
        <v/>
      </c>
      <c r="N5" s="21" t="n"/>
    </row>
    <row r="6">
      <c r="A6" s="295" t="n">
        <v>46178</v>
      </c>
      <c r="B6" s="14" t="inlineStr">
        <is>
          <t>La Cata LMF</t>
        </is>
      </c>
      <c r="C6" s="15" t="n">
        <v>0</v>
      </c>
      <c r="D6" s="15" t="n">
        <v>0</v>
      </c>
      <c r="E6" s="15">
        <f>D6*Setup!$B$5</f>
        <v/>
      </c>
      <c r="F6" s="15">
        <f>D6-E6</f>
        <v/>
      </c>
      <c r="G6" s="15" t="n">
        <v>0</v>
      </c>
      <c r="H6" s="15" t="n"/>
      <c r="I6" s="15" t="n">
        <v>0</v>
      </c>
      <c r="J6" s="15">
        <f>C6+F6+G6-I6</f>
        <v/>
      </c>
      <c r="K6" s="15" t="n"/>
      <c r="L6" s="15">
        <f>K6*Setup!$B$6</f>
        <v/>
      </c>
      <c r="M6" s="15">
        <f>J6-L6</f>
        <v/>
      </c>
      <c r="N6" s="21" t="n"/>
    </row>
    <row r="7">
      <c r="A7" s="295" t="n">
        <v>46179</v>
      </c>
      <c r="B7" s="14" t="inlineStr">
        <is>
          <t>La Cata LMF</t>
        </is>
      </c>
      <c r="C7" s="15" t="n">
        <v>135910</v>
      </c>
      <c r="D7" s="15" t="n">
        <v>38305</v>
      </c>
      <c r="E7" s="15">
        <f>D7*Setup!$B$5</f>
        <v/>
      </c>
      <c r="F7" s="15">
        <f>D7-E7</f>
        <v/>
      </c>
      <c r="G7" s="15" t="n">
        <v>6875</v>
      </c>
      <c r="H7" s="15" t="n"/>
      <c r="I7" s="15" t="n">
        <v>0</v>
      </c>
      <c r="J7" s="15">
        <f>C7+F7+G7-I7</f>
        <v/>
      </c>
      <c r="K7" s="15" t="n"/>
      <c r="L7" s="15">
        <f>K7*Setup!$B$6</f>
        <v/>
      </c>
      <c r="M7" s="15">
        <f>J7-L7</f>
        <v/>
      </c>
      <c r="N7" s="21" t="n"/>
    </row>
    <row r="8">
      <c r="A8" s="295" t="n">
        <v>46180</v>
      </c>
      <c r="B8" s="14" t="inlineStr">
        <is>
          <t>La Cata LMF</t>
        </is>
      </c>
      <c r="C8" s="15" t="n">
        <v>168335</v>
      </c>
      <c r="D8" s="15" t="n">
        <v>53835</v>
      </c>
      <c r="E8" s="15">
        <f>D8*Setup!$B$5</f>
        <v/>
      </c>
      <c r="F8" s="15">
        <f>D8-E8</f>
        <v/>
      </c>
      <c r="G8" s="15" t="n">
        <v>0</v>
      </c>
      <c r="H8" s="15" t="n"/>
      <c r="I8" s="15" t="n">
        <v>0</v>
      </c>
      <c r="J8" s="15">
        <f>C8+F8+G8-I8</f>
        <v/>
      </c>
      <c r="K8" s="15" t="n"/>
      <c r="L8" s="15">
        <f>K8*Setup!$B$6</f>
        <v/>
      </c>
      <c r="M8" s="15">
        <f>J8-L8</f>
        <v/>
      </c>
      <c r="N8" s="21" t="n"/>
    </row>
    <row r="9">
      <c r="A9" s="295" t="n">
        <v>46181</v>
      </c>
      <c r="B9" s="14" t="inlineStr">
        <is>
          <t>La Cata LMF</t>
        </is>
      </c>
      <c r="C9" s="15" t="n">
        <v>20725</v>
      </c>
      <c r="D9" s="15" t="n">
        <v>5905</v>
      </c>
      <c r="E9" s="15">
        <f>D9*Setup!$B$5</f>
        <v/>
      </c>
      <c r="F9" s="15">
        <f>D9-E9</f>
        <v/>
      </c>
      <c r="G9" s="15" t="n">
        <v>2365</v>
      </c>
      <c r="H9" s="15" t="n"/>
      <c r="I9" s="15" t="n">
        <v>0</v>
      </c>
      <c r="J9" s="15">
        <f>C9+F9+G9-I9</f>
        <v/>
      </c>
      <c r="K9" s="15" t="n"/>
      <c r="L9" s="15">
        <f>K9*Setup!$B$6</f>
        <v/>
      </c>
      <c r="M9" s="15">
        <f>J9-L9</f>
        <v/>
      </c>
      <c r="N9" s="21" t="n">
        <v>623815</v>
      </c>
    </row>
    <row r="10">
      <c r="A10" s="295" t="n">
        <v>46182</v>
      </c>
      <c r="B10" s="14" t="inlineStr">
        <is>
          <t>La Cata LMF</t>
        </is>
      </c>
      <c r="C10" s="15" t="n">
        <v>33510</v>
      </c>
      <c r="D10" s="15" t="n">
        <v>11355</v>
      </c>
      <c r="E10" s="15">
        <f>D10*Setup!$B$5</f>
        <v/>
      </c>
      <c r="F10" s="15">
        <f>D10-E10</f>
        <v/>
      </c>
      <c r="G10" s="15" t="n">
        <v>0</v>
      </c>
      <c r="H10" s="15" t="n"/>
      <c r="I10" s="15" t="n">
        <v>0</v>
      </c>
      <c r="J10" s="15">
        <f>C10+F10+G10-I10</f>
        <v/>
      </c>
      <c r="K10" s="15" t="n"/>
      <c r="L10" s="15">
        <f>K10*Setup!$B$6</f>
        <v/>
      </c>
      <c r="M10" s="15">
        <f>J10-L10</f>
        <v/>
      </c>
      <c r="N10" s="21" t="n"/>
    </row>
    <row r="11">
      <c r="A11" s="295" t="n">
        <v>46183</v>
      </c>
      <c r="B11" s="14" t="inlineStr">
        <is>
          <t>La Cata LMF</t>
        </is>
      </c>
      <c r="C11" s="15" t="n">
        <v>19035</v>
      </c>
      <c r="D11" s="15" t="n">
        <v>4460</v>
      </c>
      <c r="E11" s="15">
        <f>D11*Setup!$B$5</f>
        <v/>
      </c>
      <c r="F11" s="15">
        <f>D11-E11</f>
        <v/>
      </c>
      <c r="G11" s="15" t="n">
        <v>0</v>
      </c>
      <c r="H11" s="15" t="n"/>
      <c r="I11" s="15" t="n">
        <v>0</v>
      </c>
      <c r="J11" s="15">
        <f>C11+F11+G11-I11</f>
        <v/>
      </c>
      <c r="K11" s="15" t="n"/>
      <c r="L11" s="15">
        <f>K11*Setup!$B$6</f>
        <v/>
      </c>
      <c r="M11" s="15">
        <f>J11-L11</f>
        <v/>
      </c>
      <c r="N11" s="21" t="n"/>
    </row>
    <row r="12">
      <c r="A12" s="295" t="n">
        <v>46184</v>
      </c>
      <c r="B12" s="14" t="inlineStr">
        <is>
          <t>La Cata LMF</t>
        </is>
      </c>
      <c r="C12" s="15" t="n">
        <v>14400</v>
      </c>
      <c r="D12" s="15" t="n">
        <v>9505</v>
      </c>
      <c r="E12" s="15">
        <f>D12*Setup!$B$5</f>
        <v/>
      </c>
      <c r="F12" s="15">
        <f>D12-E12</f>
        <v/>
      </c>
      <c r="G12" s="15" t="n">
        <v>0</v>
      </c>
      <c r="H12" s="15" t="n"/>
      <c r="I12" s="15" t="n">
        <v>0</v>
      </c>
      <c r="J12" s="15">
        <f>C12+F12+G12-I12</f>
        <v/>
      </c>
      <c r="K12" s="15" t="n"/>
      <c r="L12" s="15">
        <f>K12*Setup!$B$6</f>
        <v/>
      </c>
      <c r="M12" s="15">
        <f>J12-L12</f>
        <v/>
      </c>
      <c r="N12" s="21" t="n"/>
    </row>
    <row r="13">
      <c r="A13" s="295" t="n">
        <v>46185</v>
      </c>
      <c r="B13" s="14" t="inlineStr">
        <is>
          <t>La Cata LMF</t>
        </is>
      </c>
      <c r="C13" s="15" t="n">
        <v>47335</v>
      </c>
      <c r="D13" s="15" t="n">
        <v>14035</v>
      </c>
      <c r="E13" s="15">
        <f>D13*Setup!$B$5</f>
        <v/>
      </c>
      <c r="F13" s="15">
        <f>D13-E13</f>
        <v/>
      </c>
      <c r="G13" s="15" t="n">
        <v>1290</v>
      </c>
      <c r="H13" s="15" t="n"/>
      <c r="I13" s="15" t="n">
        <v>160</v>
      </c>
      <c r="J13" s="15">
        <f>C13+F13+G13-I13</f>
        <v/>
      </c>
      <c r="K13" s="15" t="n"/>
      <c r="L13" s="15">
        <f>K13*Setup!$B$6</f>
        <v/>
      </c>
      <c r="M13" s="15">
        <f>J13-L13</f>
        <v/>
      </c>
      <c r="N13" s="21" t="n"/>
    </row>
    <row r="14">
      <c r="A14" s="295" t="n">
        <v>46186</v>
      </c>
      <c r="B14" s="14" t="inlineStr">
        <is>
          <t>La Cata LMF</t>
        </is>
      </c>
      <c r="C14" s="15" t="n">
        <v>114934</v>
      </c>
      <c r="D14" s="15" t="n">
        <v>40440</v>
      </c>
      <c r="E14" s="15">
        <f>D14*Setup!$B$5</f>
        <v/>
      </c>
      <c r="F14" s="15">
        <f>D14-E14</f>
        <v/>
      </c>
      <c r="G14" s="15" t="n">
        <v>16775</v>
      </c>
      <c r="H14" s="15" t="n"/>
      <c r="I14" s="15" t="n">
        <v>0</v>
      </c>
      <c r="J14" s="15">
        <f>C14+F14+G14-I14</f>
        <v/>
      </c>
      <c r="K14" s="15" t="n"/>
      <c r="L14" s="15">
        <f>K14*Setup!$B$6</f>
        <v/>
      </c>
      <c r="M14" s="15">
        <f>J14-L14</f>
        <v/>
      </c>
      <c r="N14" s="21" t="n"/>
    </row>
    <row r="15">
      <c r="A15" s="295" t="n">
        <v>46187</v>
      </c>
      <c r="B15" s="14" t="inlineStr">
        <is>
          <t>La Cata LMF</t>
        </is>
      </c>
      <c r="C15" s="15" t="n">
        <v>183535</v>
      </c>
      <c r="D15" s="15" t="n">
        <v>53845</v>
      </c>
      <c r="E15" s="15">
        <f>D15*Setup!$B$5</f>
        <v/>
      </c>
      <c r="F15" s="15">
        <f>D15-E15</f>
        <v/>
      </c>
      <c r="G15" s="15" t="n">
        <v>1740</v>
      </c>
      <c r="H15" s="15" t="n"/>
      <c r="I15" s="15" t="n">
        <v>0</v>
      </c>
      <c r="J15" s="15">
        <f>C15+F15+G15-I15</f>
        <v/>
      </c>
      <c r="K15" s="15" t="n"/>
      <c r="L15" s="15">
        <f>K15*Setup!$B$6</f>
        <v/>
      </c>
      <c r="M15" s="15">
        <f>J15-L15</f>
        <v/>
      </c>
      <c r="N15" s="21" t="n"/>
    </row>
    <row r="16">
      <c r="A16" s="295" t="n">
        <v>46188</v>
      </c>
      <c r="B16" s="14" t="inlineStr">
        <is>
          <t>La Cata LMF</t>
        </is>
      </c>
      <c r="C16" s="15" t="n">
        <v>29567</v>
      </c>
      <c r="D16" s="15" t="n">
        <v>9435</v>
      </c>
      <c r="E16" s="15">
        <f>D16*Setup!$B$5</f>
        <v/>
      </c>
      <c r="F16" s="15">
        <f>D16-E16</f>
        <v/>
      </c>
      <c r="G16" s="15" t="n">
        <v>2765</v>
      </c>
      <c r="H16" s="15" t="n"/>
      <c r="I16" s="15" t="n">
        <v>0</v>
      </c>
      <c r="J16" s="15">
        <f>C16+F16+G16-I16</f>
        <v/>
      </c>
      <c r="K16" s="15" t="n"/>
      <c r="L16" s="15">
        <f>K16*Setup!$B$6</f>
        <v/>
      </c>
      <c r="M16" s="15">
        <f>J16-L16</f>
        <v/>
      </c>
      <c r="N16" s="21" t="n">
        <v>434840</v>
      </c>
    </row>
    <row r="17">
      <c r="A17" s="295" t="n">
        <v>46189</v>
      </c>
      <c r="B17" s="14" t="inlineStr">
        <is>
          <t>La Cata LMF</t>
        </is>
      </c>
      <c r="C17" s="15" t="n">
        <v>30559</v>
      </c>
      <c r="D17" s="15" t="n">
        <v>10346</v>
      </c>
      <c r="E17" s="15">
        <f>D17*Setup!$B$5</f>
        <v/>
      </c>
      <c r="F17" s="15">
        <f>D17-E17</f>
        <v/>
      </c>
      <c r="G17" s="15" t="n">
        <v>0</v>
      </c>
      <c r="H17" s="15" t="n"/>
      <c r="I17" s="15" t="n">
        <v>0</v>
      </c>
      <c r="J17" s="15">
        <f>C17+F17+G17-I17</f>
        <v/>
      </c>
      <c r="K17" s="15" t="n"/>
      <c r="L17" s="15">
        <f>K17*Setup!$B$6</f>
        <v/>
      </c>
      <c r="M17" s="15">
        <f>J17-L17</f>
        <v/>
      </c>
      <c r="N17" s="21" t="n"/>
    </row>
    <row r="18">
      <c r="A18" s="295" t="n">
        <v>46190</v>
      </c>
      <c r="B18" s="14" t="inlineStr">
        <is>
          <t>La Cata LMF</t>
        </is>
      </c>
      <c r="C18" s="15" t="n">
        <v>37857</v>
      </c>
      <c r="D18" s="15" t="n">
        <v>27615</v>
      </c>
      <c r="E18" s="15">
        <f>D18*Setup!$B$5</f>
        <v/>
      </c>
      <c r="F18" s="15">
        <f>D18-E18</f>
        <v/>
      </c>
      <c r="G18" s="15" t="n">
        <v>0</v>
      </c>
      <c r="H18" s="15" t="n"/>
      <c r="I18" s="15" t="n">
        <v>0</v>
      </c>
      <c r="J18" s="15">
        <f>C18+F18+G18-I18</f>
        <v/>
      </c>
      <c r="K18" s="15" t="n"/>
      <c r="L18" s="15">
        <f>K18*Setup!$B$6</f>
        <v/>
      </c>
      <c r="M18" s="15">
        <f>J18-L18</f>
        <v/>
      </c>
      <c r="N18" s="21" t="n"/>
    </row>
    <row r="19">
      <c r="A19" s="295" t="n">
        <v>46191</v>
      </c>
      <c r="B19" s="14" t="inlineStr">
        <is>
          <t>La Cata LMF</t>
        </is>
      </c>
      <c r="C19" s="15" t="n">
        <v>29700</v>
      </c>
      <c r="D19" s="15" t="n">
        <v>24095</v>
      </c>
      <c r="E19" s="15">
        <f>D19*Setup!$B$5</f>
        <v/>
      </c>
      <c r="F19" s="15">
        <f>D19-E19</f>
        <v/>
      </c>
      <c r="G19" s="15" t="n">
        <v>0</v>
      </c>
      <c r="H19" s="15" t="n"/>
      <c r="I19" s="15" t="n">
        <v>0</v>
      </c>
      <c r="J19" s="15">
        <f>C19+F19+G19-I19</f>
        <v/>
      </c>
      <c r="K19" s="15" t="n"/>
      <c r="L19" s="15">
        <f>K19*Setup!$B$6</f>
        <v/>
      </c>
      <c r="M19" s="15">
        <f>J19-L19</f>
        <v/>
      </c>
      <c r="N19" s="21" t="n"/>
    </row>
    <row r="20">
      <c r="A20" s="295" t="n">
        <v>46192</v>
      </c>
      <c r="B20" s="14" t="inlineStr">
        <is>
          <t>La Cata LMF</t>
        </is>
      </c>
      <c r="C20" s="15" t="n">
        <v>65320</v>
      </c>
      <c r="D20" s="15" t="n">
        <v>37590</v>
      </c>
      <c r="E20" s="15">
        <f>D20*Setup!$B$5</f>
        <v/>
      </c>
      <c r="F20" s="15">
        <f>D20-E20</f>
        <v/>
      </c>
      <c r="G20" s="15" t="n">
        <v>420</v>
      </c>
      <c r="H20" s="15" t="n"/>
      <c r="I20" s="15" t="n">
        <v>0</v>
      </c>
      <c r="J20" s="15">
        <f>C20+F20+G20-I20</f>
        <v/>
      </c>
      <c r="K20" s="15" t="n"/>
      <c r="L20" s="15">
        <f>K20*Setup!$B$6</f>
        <v/>
      </c>
      <c r="M20" s="15">
        <f>J20-L20</f>
        <v/>
      </c>
      <c r="N20" s="21" t="n"/>
    </row>
    <row r="21">
      <c r="A21" s="295" t="n">
        <v>46193</v>
      </c>
      <c r="B21" s="14" t="inlineStr">
        <is>
          <t>La Cata LMF</t>
        </is>
      </c>
      <c r="C21" s="15" t="n">
        <v>137440</v>
      </c>
      <c r="D21" s="15" t="n">
        <v>80635</v>
      </c>
      <c r="E21" s="15">
        <f>D21*Setup!$B$5</f>
        <v/>
      </c>
      <c r="F21" s="15">
        <f>D21-E21</f>
        <v/>
      </c>
      <c r="G21" s="15" t="n">
        <v>760</v>
      </c>
      <c r="H21" s="15" t="n"/>
      <c r="I21" s="15" t="n">
        <v>0</v>
      </c>
      <c r="J21" s="15">
        <f>C21+F21+G21-I21</f>
        <v/>
      </c>
      <c r="K21" s="15" t="n"/>
      <c r="L21" s="15">
        <f>K21*Setup!$B$6</f>
        <v/>
      </c>
      <c r="M21" s="15">
        <f>J21-L21</f>
        <v/>
      </c>
      <c r="N21" s="21" t="n"/>
    </row>
    <row r="22">
      <c r="A22" s="295" t="n">
        <v>46194</v>
      </c>
      <c r="B22" s="14" t="inlineStr">
        <is>
          <t>La Cata LMF</t>
        </is>
      </c>
      <c r="C22" s="15" t="n">
        <v>151265</v>
      </c>
      <c r="D22" s="15" t="n">
        <v>65345</v>
      </c>
      <c r="E22" s="15">
        <f>D22*Setup!$B$5</f>
        <v/>
      </c>
      <c r="F22" s="15">
        <f>D22-E22</f>
        <v/>
      </c>
      <c r="G22" s="15" t="n">
        <v>3155</v>
      </c>
      <c r="H22" s="15" t="n"/>
      <c r="I22" s="15" t="n">
        <v>0</v>
      </c>
      <c r="J22" s="15">
        <f>C22+F22+G22-I22</f>
        <v/>
      </c>
      <c r="K22" s="15" t="n"/>
      <c r="L22" s="15">
        <f>K22*Setup!$B$6</f>
        <v/>
      </c>
      <c r="M22" s="15">
        <f>J22-L22</f>
        <v/>
      </c>
      <c r="N22" s="21" t="n"/>
    </row>
    <row r="23">
      <c r="A23" s="295" t="n">
        <v>46195</v>
      </c>
      <c r="B23" s="14" t="inlineStr">
        <is>
          <t>La Cata LMF</t>
        </is>
      </c>
      <c r="C23" s="15" t="n">
        <v>24815</v>
      </c>
      <c r="D23" s="15" t="n">
        <v>16840</v>
      </c>
      <c r="E23" s="15">
        <f>D23*Setup!$B$5</f>
        <v/>
      </c>
      <c r="F23" s="15">
        <f>D23-E23</f>
        <v/>
      </c>
      <c r="G23" s="15" t="n">
        <v>600</v>
      </c>
      <c r="H23" s="15" t="n"/>
      <c r="I23" s="15" t="n">
        <v>0</v>
      </c>
      <c r="J23" s="15">
        <f>C23+F23+G23-I23</f>
        <v/>
      </c>
      <c r="K23" s="15" t="n"/>
      <c r="L23" s="15">
        <f>K23*Setup!$B$6</f>
        <v/>
      </c>
      <c r="M23" s="15">
        <f>J23-L23</f>
        <v/>
      </c>
      <c r="N23" s="21" t="n"/>
    </row>
    <row r="24">
      <c r="A24" s="295" t="n">
        <v>46196</v>
      </c>
      <c r="B24" s="14" t="inlineStr">
        <is>
          <t>La Cata LMF</t>
        </is>
      </c>
      <c r="C24" s="15" t="n">
        <v>55010</v>
      </c>
      <c r="D24" s="15" t="n">
        <v>15505</v>
      </c>
      <c r="E24" s="15">
        <f>D24*Setup!$B$5</f>
        <v/>
      </c>
      <c r="F24" s="15">
        <f>D24-E24</f>
        <v/>
      </c>
      <c r="G24" s="15" t="n">
        <v>2660</v>
      </c>
      <c r="H24" s="15" t="n"/>
      <c r="I24" s="15" t="n">
        <v>0</v>
      </c>
      <c r="J24" s="15">
        <f>C24+F24+G24-I24</f>
        <v/>
      </c>
      <c r="K24" s="15" t="n"/>
      <c r="L24" s="15">
        <f>K24*Setup!$B$6</f>
        <v/>
      </c>
      <c r="M24" s="15">
        <f>J24-L24</f>
        <v/>
      </c>
      <c r="N24" s="21" t="n"/>
    </row>
    <row r="25">
      <c r="A25" s="295" t="n">
        <v>46197</v>
      </c>
      <c r="B25" s="14" t="inlineStr">
        <is>
          <t>La Cata LMF</t>
        </is>
      </c>
      <c r="C25" s="15" t="n">
        <v>59190</v>
      </c>
      <c r="D25" s="15" t="n">
        <v>25428</v>
      </c>
      <c r="E25" s="15">
        <f>D25*Setup!$B$5</f>
        <v/>
      </c>
      <c r="F25" s="15">
        <f>D25-E25</f>
        <v/>
      </c>
      <c r="G25" s="15" t="n">
        <v>80</v>
      </c>
      <c r="H25" s="15" t="n"/>
      <c r="I25" s="15" t="n">
        <v>0</v>
      </c>
      <c r="J25" s="15">
        <f>C25+F25+G25-I25</f>
        <v/>
      </c>
      <c r="K25" s="15" t="n"/>
      <c r="L25" s="15">
        <f>K25*Setup!$B$6</f>
        <v/>
      </c>
      <c r="M25" s="15">
        <f>J25-L25</f>
        <v/>
      </c>
      <c r="N25" s="21" t="n"/>
    </row>
    <row r="26">
      <c r="A26" s="295" t="n">
        <v>46198</v>
      </c>
      <c r="B26" s="14" t="inlineStr">
        <is>
          <t>La Cata LMF</t>
        </is>
      </c>
      <c r="C26" s="15" t="n">
        <v>54185</v>
      </c>
      <c r="D26" s="15" t="n">
        <v>25635</v>
      </c>
      <c r="E26" s="15">
        <f>D26*Setup!$B$5</f>
        <v/>
      </c>
      <c r="F26" s="15">
        <f>D26-E26</f>
        <v/>
      </c>
      <c r="G26" s="15" t="n">
        <v>1925</v>
      </c>
      <c r="H26" s="15" t="n"/>
      <c r="I26" s="15" t="n">
        <v>0</v>
      </c>
      <c r="J26" s="15">
        <f>C26+F26+G26-I26</f>
        <v/>
      </c>
      <c r="K26" s="15" t="n"/>
      <c r="L26" s="15">
        <f>K26*Setup!$B$6</f>
        <v/>
      </c>
      <c r="M26" s="15">
        <f>J26-L26</f>
        <v/>
      </c>
      <c r="N26" s="21" t="n"/>
    </row>
    <row r="27">
      <c r="A27" s="295" t="n">
        <v>46199</v>
      </c>
      <c r="B27" s="14" t="inlineStr">
        <is>
          <t>La Cata LMF</t>
        </is>
      </c>
      <c r="C27" s="15" t="n">
        <v>46815</v>
      </c>
      <c r="D27" s="15" t="n">
        <v>32320</v>
      </c>
      <c r="E27" s="15">
        <f>D27*Setup!$B$5</f>
        <v/>
      </c>
      <c r="F27" s="15">
        <f>D27-E27</f>
        <v/>
      </c>
      <c r="G27" s="15" t="n">
        <v>375</v>
      </c>
      <c r="H27" s="15" t="n"/>
      <c r="I27" s="15" t="n">
        <v>0</v>
      </c>
      <c r="J27" s="15">
        <f>C27+F27+G27-I27</f>
        <v/>
      </c>
      <c r="K27" s="15" t="n"/>
      <c r="L27" s="15">
        <f>K27*Setup!$B$6</f>
        <v/>
      </c>
      <c r="M27" s="15">
        <f>J27-L27</f>
        <v/>
      </c>
      <c r="N27" s="21" t="n"/>
    </row>
    <row r="28">
      <c r="A28" s="295" t="n">
        <v>46200</v>
      </c>
      <c r="B28" s="14" t="inlineStr">
        <is>
          <t>La Cata LMF</t>
        </is>
      </c>
      <c r="C28" s="15" t="n">
        <v>160930</v>
      </c>
      <c r="D28" s="15" t="n">
        <v>69930</v>
      </c>
      <c r="E28" s="15">
        <f>D28*Setup!$B$5</f>
        <v/>
      </c>
      <c r="F28" s="15">
        <f>D28-E28</f>
        <v/>
      </c>
      <c r="G28" s="15" t="n">
        <v>3160</v>
      </c>
      <c r="H28" s="15" t="n"/>
      <c r="I28" s="15" t="n">
        <v>4585</v>
      </c>
      <c r="J28" s="15">
        <f>C28+F28+G28-I28</f>
        <v/>
      </c>
      <c r="K28" s="15" t="n"/>
      <c r="L28" s="15">
        <f>K28*Setup!$B$6</f>
        <v/>
      </c>
      <c r="M28" s="15">
        <f>J28-L28</f>
        <v/>
      </c>
      <c r="N28" s="21" t="n"/>
    </row>
    <row r="29">
      <c r="A29" s="295" t="n">
        <v>46201</v>
      </c>
      <c r="B29" s="14" t="inlineStr">
        <is>
          <t>La Cata LMF</t>
        </is>
      </c>
      <c r="C29" s="15" t="n">
        <v>208325</v>
      </c>
      <c r="D29" s="15" t="n">
        <v>60115</v>
      </c>
      <c r="E29" s="15">
        <f>D29*Setup!$B$5</f>
        <v/>
      </c>
      <c r="F29" s="15">
        <f>D29-E29</f>
        <v/>
      </c>
      <c r="G29" s="15" t="n">
        <v>5155</v>
      </c>
      <c r="H29" s="15" t="n"/>
      <c r="I29" s="15" t="n">
        <v>2930</v>
      </c>
      <c r="J29" s="15">
        <f>C29+F29+G29-I29</f>
        <v/>
      </c>
      <c r="K29" s="15" t="n"/>
      <c r="L29" s="15">
        <f>K29*Setup!$B$6</f>
        <v/>
      </c>
      <c r="M29" s="15">
        <f>J29-L29</f>
        <v/>
      </c>
      <c r="N29" s="21" t="n"/>
    </row>
    <row r="30">
      <c r="A30" s="295" t="n">
        <v>46202</v>
      </c>
      <c r="B30" s="14" t="inlineStr">
        <is>
          <t>La Cata LMF</t>
        </is>
      </c>
      <c r="C30" s="15" t="n">
        <v>41605</v>
      </c>
      <c r="D30" s="15" t="n">
        <v>17395</v>
      </c>
      <c r="E30" s="15">
        <f>D30*Setup!$B$5</f>
        <v/>
      </c>
      <c r="F30" s="15">
        <f>D30-E30</f>
        <v/>
      </c>
      <c r="G30" s="15" t="n">
        <v>580</v>
      </c>
      <c r="H30" s="15" t="n"/>
      <c r="I30" s="15" t="n">
        <v>0</v>
      </c>
      <c r="J30" s="15">
        <f>C30+F30+G30-I30</f>
        <v/>
      </c>
      <c r="K30" s="15" t="n"/>
      <c r="L30" s="15">
        <f>K30*Setup!$B$6</f>
        <v/>
      </c>
      <c r="M30" s="15">
        <f>J30-L30</f>
        <v/>
      </c>
      <c r="N30" s="21" t="n"/>
    </row>
    <row r="31">
      <c r="A31" s="295" t="n">
        <v>46203</v>
      </c>
      <c r="B31" s="14" t="inlineStr">
        <is>
          <t>La Cata LMF</t>
        </is>
      </c>
      <c r="C31" s="15" t="n">
        <v>38400</v>
      </c>
      <c r="D31" s="15" t="n">
        <v>12390</v>
      </c>
      <c r="E31" s="15">
        <f>D31*Setup!$B$5</f>
        <v/>
      </c>
      <c r="F31" s="15">
        <f>D31-E31</f>
        <v/>
      </c>
      <c r="G31" s="15" t="n">
        <v>1600</v>
      </c>
      <c r="H31" s="15" t="n"/>
      <c r="I31" s="15" t="n">
        <v>0</v>
      </c>
      <c r="J31" s="15">
        <f>C31+F31+G31-I31</f>
        <v/>
      </c>
      <c r="K31" s="15" t="n"/>
      <c r="L31" s="15">
        <f>K31*Setup!$B$6</f>
        <v/>
      </c>
      <c r="M31" s="15">
        <f>J31-L31</f>
        <v/>
      </c>
      <c r="N31" s="21" t="n"/>
    </row>
    <row r="32">
      <c r="A32" s="296" t="n">
        <v>46174</v>
      </c>
      <c r="B32" s="76" t="inlineStr">
        <is>
          <t>La Cata DF</t>
        </is>
      </c>
      <c r="C32" s="15" t="n">
        <v>4460</v>
      </c>
      <c r="D32" s="15" t="n">
        <v>3305</v>
      </c>
      <c r="E32" s="15">
        <f>D32*Setup!$B$5</f>
        <v/>
      </c>
      <c r="F32" s="15">
        <f>D32-E32</f>
        <v/>
      </c>
      <c r="G32" s="15" t="n">
        <v>0</v>
      </c>
      <c r="H32" s="15" t="n"/>
      <c r="I32" s="15" t="n">
        <v>0</v>
      </c>
      <c r="J32" s="15">
        <f>C32+F32+G32-I32</f>
        <v/>
      </c>
      <c r="K32" s="15" t="n"/>
      <c r="L32" s="15">
        <f>K32*Setup!$B$6</f>
        <v/>
      </c>
      <c r="M32" s="15">
        <f>J32-L32</f>
        <v/>
      </c>
      <c r="N32" s="21" t="n"/>
    </row>
    <row r="33">
      <c r="A33" s="296" t="n">
        <v>46175</v>
      </c>
      <c r="B33" s="76" t="inlineStr">
        <is>
          <t>La Cata DF</t>
        </is>
      </c>
      <c r="C33" s="15" t="n"/>
      <c r="D33" s="15" t="n"/>
      <c r="E33" s="15">
        <f>D33*Setup!$B$5</f>
        <v/>
      </c>
      <c r="F33" s="15">
        <f>D33-E33</f>
        <v/>
      </c>
      <c r="G33" s="15" t="n">
        <v>0</v>
      </c>
      <c r="H33" s="15" t="n"/>
      <c r="I33" s="15" t="n">
        <v>0</v>
      </c>
      <c r="J33" s="15">
        <f>C33+F33+G33-I33</f>
        <v/>
      </c>
      <c r="K33" s="15" t="n"/>
      <c r="L33" s="15">
        <f>K33*Setup!$B$6</f>
        <v/>
      </c>
      <c r="M33" s="15">
        <f>J33-L33</f>
        <v/>
      </c>
      <c r="N33" s="21" t="n"/>
    </row>
    <row r="34">
      <c r="A34" s="296" t="n">
        <v>46176</v>
      </c>
      <c r="B34" s="76" t="inlineStr">
        <is>
          <t>La Cata DF</t>
        </is>
      </c>
      <c r="C34" s="15" t="n"/>
      <c r="D34" s="15" t="n"/>
      <c r="E34" s="15">
        <f>D34*Setup!$B$5</f>
        <v/>
      </c>
      <c r="F34" s="15">
        <f>D34-E34</f>
        <v/>
      </c>
      <c r="G34" s="15" t="n">
        <v>0</v>
      </c>
      <c r="H34" s="15" t="n"/>
      <c r="I34" s="15" t="n">
        <v>0</v>
      </c>
      <c r="J34" s="15">
        <f>C34+F34+G34-I34</f>
        <v/>
      </c>
      <c r="K34" s="15" t="n"/>
      <c r="L34" s="15">
        <f>K34*Setup!$B$6</f>
        <v/>
      </c>
      <c r="M34" s="15">
        <f>J34-L34</f>
        <v/>
      </c>
      <c r="N34" s="21" t="n"/>
    </row>
    <row r="35">
      <c r="A35" s="296" t="n">
        <v>46177</v>
      </c>
      <c r="B35" s="76" t="inlineStr">
        <is>
          <t>La Cata DF</t>
        </is>
      </c>
      <c r="C35" s="15" t="n"/>
      <c r="D35" s="15" t="n"/>
      <c r="E35" s="15">
        <f>D35*Setup!$B$5</f>
        <v/>
      </c>
      <c r="F35" s="15">
        <f>D35-E35</f>
        <v/>
      </c>
      <c r="G35" s="15" t="n">
        <v>0</v>
      </c>
      <c r="H35" s="15" t="n"/>
      <c r="I35" s="15" t="n">
        <v>0</v>
      </c>
      <c r="J35" s="15">
        <f>C35+F35+G35-I35</f>
        <v/>
      </c>
      <c r="K35" s="15" t="n"/>
      <c r="L35" s="15">
        <f>K35*Setup!$B$6</f>
        <v/>
      </c>
      <c r="M35" s="15">
        <f>J35-L35</f>
        <v/>
      </c>
      <c r="N35" s="21" t="n"/>
    </row>
    <row r="36">
      <c r="A36" s="296" t="n">
        <v>46178</v>
      </c>
      <c r="B36" s="76" t="inlineStr">
        <is>
          <t>La Cata DF</t>
        </is>
      </c>
      <c r="C36" s="15" t="n"/>
      <c r="D36" s="15" t="n"/>
      <c r="E36" s="15">
        <f>D36*Setup!$B$5</f>
        <v/>
      </c>
      <c r="F36" s="15">
        <f>D36-E36</f>
        <v/>
      </c>
      <c r="G36" s="15" t="n">
        <v>0</v>
      </c>
      <c r="H36" s="15" t="n"/>
      <c r="I36" s="15" t="n">
        <v>0</v>
      </c>
      <c r="J36" s="15">
        <f>C36+F36+G36-I36</f>
        <v/>
      </c>
      <c r="K36" s="15" t="n"/>
      <c r="L36" s="15">
        <f>K36*Setup!$B$6</f>
        <v/>
      </c>
      <c r="M36" s="15">
        <f>J36-L36</f>
        <v/>
      </c>
      <c r="N36" s="21" t="n"/>
    </row>
    <row r="37">
      <c r="A37" s="296" t="n">
        <v>46179</v>
      </c>
      <c r="B37" s="76" t="inlineStr">
        <is>
          <t>La Cata DF</t>
        </is>
      </c>
      <c r="C37" s="15" t="n"/>
      <c r="D37" s="15" t="n"/>
      <c r="E37" s="15">
        <f>D37*Setup!$B$5</f>
        <v/>
      </c>
      <c r="F37" s="15">
        <f>D37-E37</f>
        <v/>
      </c>
      <c r="G37" s="15" t="n">
        <v>0</v>
      </c>
      <c r="H37" s="15" t="n"/>
      <c r="I37" s="15" t="n">
        <v>0</v>
      </c>
      <c r="J37" s="15">
        <f>C37+F37+G37-I37</f>
        <v/>
      </c>
      <c r="K37" s="15" t="n"/>
      <c r="L37" s="15">
        <f>K37*Setup!$B$6</f>
        <v/>
      </c>
      <c r="M37" s="15">
        <f>J37-L37</f>
        <v/>
      </c>
      <c r="N37" s="21" t="n"/>
    </row>
    <row r="38">
      <c r="A38" s="296" t="n">
        <v>46180</v>
      </c>
      <c r="B38" s="76" t="inlineStr">
        <is>
          <t>La Cata DF</t>
        </is>
      </c>
      <c r="C38" s="15" t="n"/>
      <c r="D38" s="15" t="n"/>
      <c r="E38" s="15">
        <f>D38*Setup!$B$5</f>
        <v/>
      </c>
      <c r="F38" s="15">
        <f>D38-E38</f>
        <v/>
      </c>
      <c r="G38" s="15" t="n">
        <v>0</v>
      </c>
      <c r="H38" s="15" t="n"/>
      <c r="I38" s="15" t="n">
        <v>0</v>
      </c>
      <c r="J38" s="15">
        <f>C38+F38+G38-I38</f>
        <v/>
      </c>
      <c r="K38" s="15" t="n"/>
      <c r="L38" s="15">
        <f>K38*Setup!$B$6</f>
        <v/>
      </c>
      <c r="M38" s="15">
        <f>J38-L38</f>
        <v/>
      </c>
      <c r="N38" s="21" t="n"/>
    </row>
    <row r="39">
      <c r="A39" s="296" t="n">
        <v>46181</v>
      </c>
      <c r="B39" s="76" t="inlineStr">
        <is>
          <t>La Cata DF</t>
        </is>
      </c>
      <c r="C39" s="15" t="n"/>
      <c r="D39" s="15" t="n"/>
      <c r="E39" s="15">
        <f>D39*Setup!$B$5</f>
        <v/>
      </c>
      <c r="F39" s="15">
        <f>D39-E39</f>
        <v/>
      </c>
      <c r="G39" s="15" t="n">
        <v>0</v>
      </c>
      <c r="H39" s="15" t="n"/>
      <c r="I39" s="15" t="n">
        <v>0</v>
      </c>
      <c r="J39" s="15">
        <f>C39+F39+G39-I39</f>
        <v/>
      </c>
      <c r="K39" s="15" t="n"/>
      <c r="L39" s="15">
        <f>K39*Setup!$B$6</f>
        <v/>
      </c>
      <c r="M39" s="15">
        <f>J39-L39</f>
        <v/>
      </c>
      <c r="N39" s="21" t="n"/>
    </row>
    <row r="40">
      <c r="A40" s="296" t="n">
        <v>46182</v>
      </c>
      <c r="B40" s="76" t="inlineStr">
        <is>
          <t>La Cata DF</t>
        </is>
      </c>
      <c r="C40" s="15" t="n"/>
      <c r="D40" s="15" t="n"/>
      <c r="E40" s="15">
        <f>D40*Setup!$B$5</f>
        <v/>
      </c>
      <c r="F40" s="15">
        <f>D40-E40</f>
        <v/>
      </c>
      <c r="G40" s="15" t="n">
        <v>0</v>
      </c>
      <c r="H40" s="15" t="n"/>
      <c r="I40" s="15" t="n">
        <v>0</v>
      </c>
      <c r="J40" s="15">
        <f>C40+F40+G40-I40</f>
        <v/>
      </c>
      <c r="K40" s="15" t="n"/>
      <c r="L40" s="15">
        <f>K40*Setup!$B$6</f>
        <v/>
      </c>
      <c r="M40" s="15">
        <f>J40-L40</f>
        <v/>
      </c>
      <c r="N40" s="21" t="n">
        <v>181328</v>
      </c>
    </row>
    <row r="41">
      <c r="A41" s="296" t="n">
        <v>46183</v>
      </c>
      <c r="B41" s="76" t="inlineStr">
        <is>
          <t>La Cata DF</t>
        </is>
      </c>
      <c r="C41" s="15" t="n"/>
      <c r="D41" s="15" t="n"/>
      <c r="E41" s="15">
        <f>D41*Setup!$B$5</f>
        <v/>
      </c>
      <c r="F41" s="15">
        <f>D41-E41</f>
        <v/>
      </c>
      <c r="G41" s="15" t="n">
        <v>0</v>
      </c>
      <c r="H41" s="15" t="n"/>
      <c r="I41" s="15" t="n">
        <v>0</v>
      </c>
      <c r="J41" s="15">
        <f>C41+F41+G41-I41</f>
        <v/>
      </c>
      <c r="K41" s="15" t="n"/>
      <c r="L41" s="15">
        <f>K41*Setup!$B$6</f>
        <v/>
      </c>
      <c r="M41" s="15">
        <f>J41-L41</f>
        <v/>
      </c>
      <c r="N41" s="21" t="n"/>
    </row>
    <row r="42">
      <c r="A42" s="296" t="n">
        <v>46184</v>
      </c>
      <c r="B42" s="76" t="inlineStr">
        <is>
          <t>La Cata DF</t>
        </is>
      </c>
      <c r="C42" s="15" t="n"/>
      <c r="D42" s="15" t="n"/>
      <c r="E42" s="15">
        <f>D42*Setup!$B$5</f>
        <v/>
      </c>
      <c r="F42" s="15">
        <f>D42-E42</f>
        <v/>
      </c>
      <c r="G42" s="15" t="n">
        <v>0</v>
      </c>
      <c r="H42" s="15" t="n"/>
      <c r="I42" s="15" t="n">
        <v>0</v>
      </c>
      <c r="J42" s="15">
        <f>C42+F42+G42-I42</f>
        <v/>
      </c>
      <c r="K42" s="15" t="n"/>
      <c r="L42" s="15">
        <f>K42*Setup!$B$6</f>
        <v/>
      </c>
      <c r="M42" s="15">
        <f>J42-L42</f>
        <v/>
      </c>
      <c r="N42" s="21" t="n"/>
    </row>
    <row r="43">
      <c r="A43" s="296" t="n">
        <v>46185</v>
      </c>
      <c r="B43" s="76" t="inlineStr">
        <is>
          <t>La Cata DF</t>
        </is>
      </c>
      <c r="C43" s="15" t="n"/>
      <c r="D43" s="15" t="n"/>
      <c r="E43" s="15">
        <f>D43*Setup!$B$5</f>
        <v/>
      </c>
      <c r="F43" s="15">
        <f>D43-E43</f>
        <v/>
      </c>
      <c r="G43" s="15" t="n">
        <v>0</v>
      </c>
      <c r="H43" s="15" t="n"/>
      <c r="I43" s="15" t="n">
        <v>0</v>
      </c>
      <c r="J43" s="15">
        <f>C43+F43+G43-I43</f>
        <v/>
      </c>
      <c r="K43" s="15" t="n"/>
      <c r="L43" s="15">
        <f>K43*Setup!$B$6</f>
        <v/>
      </c>
      <c r="M43" s="15">
        <f>J43-L43</f>
        <v/>
      </c>
      <c r="N43" s="21" t="n"/>
    </row>
    <row r="44">
      <c r="A44" s="296" t="n">
        <v>46186</v>
      </c>
      <c r="B44" s="76" t="inlineStr">
        <is>
          <t>La Cata DF</t>
        </is>
      </c>
      <c r="C44" s="15" t="n"/>
      <c r="D44" s="15" t="n"/>
      <c r="E44" s="15">
        <f>D44*Setup!$B$5</f>
        <v/>
      </c>
      <c r="F44" s="15">
        <f>D44-E44</f>
        <v/>
      </c>
      <c r="G44" s="15" t="n">
        <v>0</v>
      </c>
      <c r="H44" s="15" t="n"/>
      <c r="I44" s="15" t="n">
        <v>0</v>
      </c>
      <c r="J44" s="15">
        <f>C44+F44+G44-I44</f>
        <v/>
      </c>
      <c r="K44" s="15" t="n"/>
      <c r="L44" s="15">
        <f>K44*Setup!$B$6</f>
        <v/>
      </c>
      <c r="M44" s="15">
        <f>J44-L44</f>
        <v/>
      </c>
      <c r="N44" s="21" t="n"/>
    </row>
    <row r="45">
      <c r="A45" s="296" t="n">
        <v>46187</v>
      </c>
      <c r="B45" s="76" t="inlineStr">
        <is>
          <t>La Cata DF</t>
        </is>
      </c>
      <c r="C45" s="15" t="n"/>
      <c r="D45" s="15" t="n"/>
      <c r="E45" s="15">
        <f>D45*Setup!$B$5</f>
        <v/>
      </c>
      <c r="F45" s="15">
        <f>D45-E45</f>
        <v/>
      </c>
      <c r="G45" s="15" t="n">
        <v>0</v>
      </c>
      <c r="H45" s="15" t="n"/>
      <c r="I45" s="15" t="n">
        <v>0</v>
      </c>
      <c r="J45" s="15">
        <f>C45+F45+G45-I45</f>
        <v/>
      </c>
      <c r="K45" s="15" t="n"/>
      <c r="L45" s="15">
        <f>K45*Setup!$B$6</f>
        <v/>
      </c>
      <c r="M45" s="15">
        <f>J45-L45</f>
        <v/>
      </c>
      <c r="N45" s="21" t="n"/>
    </row>
    <row r="46">
      <c r="A46" s="296" t="n">
        <v>46188</v>
      </c>
      <c r="B46" s="76" t="inlineStr">
        <is>
          <t>La Cata DF</t>
        </is>
      </c>
      <c r="C46" s="15" t="n"/>
      <c r="D46" s="15" t="n"/>
      <c r="E46" s="15">
        <f>D46*Setup!$B$5</f>
        <v/>
      </c>
      <c r="F46" s="15">
        <f>D46-E46</f>
        <v/>
      </c>
      <c r="G46" s="15" t="n">
        <v>0</v>
      </c>
      <c r="H46" s="15" t="n"/>
      <c r="I46" s="15" t="n">
        <v>0</v>
      </c>
      <c r="J46" s="15">
        <f>C46+F46+G46-I46</f>
        <v/>
      </c>
      <c r="K46" s="15" t="n"/>
      <c r="L46" s="15">
        <f>K46*Setup!$B$6</f>
        <v/>
      </c>
      <c r="M46" s="15">
        <f>J46-L46</f>
        <v/>
      </c>
      <c r="N46" s="21" t="n"/>
    </row>
    <row r="47">
      <c r="A47" s="296" t="n">
        <v>46189</v>
      </c>
      <c r="B47" s="76" t="inlineStr">
        <is>
          <t>La Cata DF</t>
        </is>
      </c>
      <c r="C47" s="15" t="n"/>
      <c r="D47" s="15" t="n"/>
      <c r="E47" s="15">
        <f>D47*Setup!$B$5</f>
        <v/>
      </c>
      <c r="F47" s="15">
        <f>D47-E47</f>
        <v/>
      </c>
      <c r="G47" s="15" t="n">
        <v>0</v>
      </c>
      <c r="H47" s="15" t="n"/>
      <c r="I47" s="15" t="n">
        <v>0</v>
      </c>
      <c r="J47" s="15">
        <f>C47+F47+G47-I47</f>
        <v/>
      </c>
      <c r="K47" s="15" t="n"/>
      <c r="L47" s="15">
        <f>K47*Setup!$B$6</f>
        <v/>
      </c>
      <c r="M47" s="15">
        <f>J47-L47</f>
        <v/>
      </c>
      <c r="N47" s="21" t="n"/>
    </row>
    <row r="48">
      <c r="A48" s="296" t="n">
        <v>46190</v>
      </c>
      <c r="B48" s="76" t="inlineStr">
        <is>
          <t>La Cata DF</t>
        </is>
      </c>
      <c r="C48" s="15" t="n"/>
      <c r="D48" s="15" t="n"/>
      <c r="E48" s="15">
        <f>D48*Setup!$B$5</f>
        <v/>
      </c>
      <c r="F48" s="15">
        <f>D48-E48</f>
        <v/>
      </c>
      <c r="G48" s="15" t="n">
        <v>0</v>
      </c>
      <c r="H48" s="15" t="n"/>
      <c r="I48" s="15" t="n">
        <v>0</v>
      </c>
      <c r="J48" s="15">
        <f>C48+F48+G48-I48</f>
        <v/>
      </c>
      <c r="K48" s="15" t="n"/>
      <c r="L48" s="15">
        <f>K48*Setup!$B$6</f>
        <v/>
      </c>
      <c r="M48" s="15">
        <f>J48-L48</f>
        <v/>
      </c>
      <c r="N48" s="21" t="n"/>
    </row>
    <row r="49">
      <c r="A49" s="296" t="n">
        <v>46191</v>
      </c>
      <c r="B49" s="76" t="inlineStr">
        <is>
          <t>La Cata DF</t>
        </is>
      </c>
      <c r="C49" s="15" t="n"/>
      <c r="D49" s="15" t="n"/>
      <c r="E49" s="15">
        <f>D49*Setup!$B$5</f>
        <v/>
      </c>
      <c r="F49" s="15">
        <f>D49-E49</f>
        <v/>
      </c>
      <c r="G49" s="15" t="n">
        <v>0</v>
      </c>
      <c r="H49" s="15" t="n"/>
      <c r="I49" s="15" t="n">
        <v>0</v>
      </c>
      <c r="J49" s="15">
        <f>C49+F49+G49-I49</f>
        <v/>
      </c>
      <c r="K49" s="15" t="n"/>
      <c r="L49" s="15">
        <f>K49*Setup!$B$6</f>
        <v/>
      </c>
      <c r="M49" s="15">
        <f>J49-L49</f>
        <v/>
      </c>
      <c r="N49" s="21" t="n"/>
    </row>
    <row r="50">
      <c r="A50" s="296" t="n">
        <v>46192</v>
      </c>
      <c r="B50" s="76" t="inlineStr">
        <is>
          <t>La Cata DF</t>
        </is>
      </c>
      <c r="C50" s="15" t="n"/>
      <c r="D50" s="15" t="n"/>
      <c r="E50" s="15">
        <f>D50*Setup!$B$5</f>
        <v/>
      </c>
      <c r="F50" s="15">
        <f>D50-E50</f>
        <v/>
      </c>
      <c r="G50" s="15" t="n">
        <v>0</v>
      </c>
      <c r="H50" s="15" t="n"/>
      <c r="I50" s="15" t="n">
        <v>0</v>
      </c>
      <c r="J50" s="15">
        <f>C50+F50+G50-I50</f>
        <v/>
      </c>
      <c r="K50" s="15" t="n"/>
      <c r="L50" s="15">
        <f>K50*Setup!$B$6</f>
        <v/>
      </c>
      <c r="M50" s="15">
        <f>J50-L50</f>
        <v/>
      </c>
      <c r="N50" s="21" t="n"/>
    </row>
    <row r="51">
      <c r="A51" s="296" t="n">
        <v>46193</v>
      </c>
      <c r="B51" s="76" t="inlineStr">
        <is>
          <t>La Cata DF</t>
        </is>
      </c>
      <c r="C51" s="15" t="n"/>
      <c r="D51" s="15" t="n"/>
      <c r="E51" s="15">
        <f>D51*Setup!$B$5</f>
        <v/>
      </c>
      <c r="F51" s="15">
        <f>D51-E51</f>
        <v/>
      </c>
      <c r="G51" s="15" t="n">
        <v>0</v>
      </c>
      <c r="H51" s="15" t="n"/>
      <c r="I51" s="15" t="n">
        <v>0</v>
      </c>
      <c r="J51" s="15">
        <f>C51+F51+G51-I51</f>
        <v/>
      </c>
      <c r="K51" s="15" t="n"/>
      <c r="L51" s="15">
        <f>K51*Setup!$B$6</f>
        <v/>
      </c>
      <c r="M51" s="15">
        <f>J51-L51</f>
        <v/>
      </c>
      <c r="N51" s="21" t="n"/>
    </row>
    <row r="52">
      <c r="A52" s="296" t="n">
        <v>46194</v>
      </c>
      <c r="B52" s="76" t="inlineStr">
        <is>
          <t>La Cata DF</t>
        </is>
      </c>
      <c r="C52" s="15" t="n"/>
      <c r="D52" s="15" t="n"/>
      <c r="E52" s="15">
        <f>D52*Setup!$B$5</f>
        <v/>
      </c>
      <c r="F52" s="15">
        <f>D52-E52</f>
        <v/>
      </c>
      <c r="G52" s="15" t="n">
        <v>0</v>
      </c>
      <c r="H52" s="15" t="n"/>
      <c r="I52" s="15" t="n">
        <v>0</v>
      </c>
      <c r="J52" s="15">
        <f>C52+F52+G52-I52</f>
        <v/>
      </c>
      <c r="K52" s="15" t="n"/>
      <c r="L52" s="15">
        <f>K52*Setup!$B$6</f>
        <v/>
      </c>
      <c r="M52" s="15">
        <f>J52-L52</f>
        <v/>
      </c>
      <c r="N52" s="21" t="n"/>
    </row>
    <row r="53">
      <c r="A53" s="296" t="n">
        <v>46195</v>
      </c>
      <c r="B53" s="76" t="inlineStr">
        <is>
          <t>La Cata DF</t>
        </is>
      </c>
      <c r="C53" s="15" t="n"/>
      <c r="D53" s="15" t="n"/>
      <c r="E53" s="15">
        <f>D53*Setup!$B$5</f>
        <v/>
      </c>
      <c r="F53" s="15">
        <f>D53-E53</f>
        <v/>
      </c>
      <c r="G53" s="15" t="n">
        <v>0</v>
      </c>
      <c r="H53" s="15" t="n"/>
      <c r="I53" s="15" t="n">
        <v>0</v>
      </c>
      <c r="J53" s="15">
        <f>C53+F53+G53-I53</f>
        <v/>
      </c>
      <c r="K53" s="15" t="n"/>
      <c r="L53" s="15">
        <f>K53*Setup!$B$6</f>
        <v/>
      </c>
      <c r="M53" s="15">
        <f>J53-L53</f>
        <v/>
      </c>
      <c r="N53" s="21" t="n"/>
    </row>
    <row r="54">
      <c r="A54" s="296" t="n">
        <v>46196</v>
      </c>
      <c r="B54" s="76" t="inlineStr">
        <is>
          <t>La Cata DF</t>
        </is>
      </c>
      <c r="C54" s="15" t="n"/>
      <c r="D54" s="15" t="n"/>
      <c r="E54" s="15">
        <f>D54*Setup!$B$5</f>
        <v/>
      </c>
      <c r="F54" s="15">
        <f>D54-E54</f>
        <v/>
      </c>
      <c r="G54" s="15" t="n">
        <v>0</v>
      </c>
      <c r="H54" s="15" t="n"/>
      <c r="I54" s="15" t="n">
        <v>0</v>
      </c>
      <c r="J54" s="15">
        <f>C54+F54+G54-I54</f>
        <v/>
      </c>
      <c r="K54" s="15" t="n"/>
      <c r="L54" s="15">
        <f>K54*Setup!$B$6</f>
        <v/>
      </c>
      <c r="M54" s="15">
        <f>J54-L54</f>
        <v/>
      </c>
      <c r="N54" s="21" t="n"/>
    </row>
    <row r="55">
      <c r="A55" s="296" t="n">
        <v>46197</v>
      </c>
      <c r="B55" s="76" t="inlineStr">
        <is>
          <t>La Cata DF</t>
        </is>
      </c>
      <c r="C55" s="15" t="n"/>
      <c r="D55" s="15" t="n"/>
      <c r="E55" s="15">
        <f>D55*Setup!$B$5</f>
        <v/>
      </c>
      <c r="F55" s="15">
        <f>D55-E55</f>
        <v/>
      </c>
      <c r="G55" s="15" t="n">
        <v>0</v>
      </c>
      <c r="H55" s="15" t="n"/>
      <c r="I55" s="15" t="n">
        <v>0</v>
      </c>
      <c r="J55" s="15">
        <f>C55+F55+G55-I55</f>
        <v/>
      </c>
      <c r="K55" s="15" t="n"/>
      <c r="L55" s="15">
        <f>K55*Setup!$B$6</f>
        <v/>
      </c>
      <c r="M55" s="15">
        <f>J55-L55</f>
        <v/>
      </c>
      <c r="N55" s="21" t="n"/>
    </row>
    <row r="56">
      <c r="A56" s="296" t="n">
        <v>46198</v>
      </c>
      <c r="B56" s="76" t="inlineStr">
        <is>
          <t>La Cata DF</t>
        </is>
      </c>
      <c r="C56" s="15" t="n"/>
      <c r="D56" s="15" t="n"/>
      <c r="E56" s="15">
        <f>D56*Setup!$B$5</f>
        <v/>
      </c>
      <c r="F56" s="15">
        <f>D56-E56</f>
        <v/>
      </c>
      <c r="G56" s="15" t="n">
        <v>0</v>
      </c>
      <c r="H56" s="15" t="n"/>
      <c r="I56" s="15" t="n">
        <v>0</v>
      </c>
      <c r="J56" s="15">
        <f>C56+F56+G56-I56</f>
        <v/>
      </c>
      <c r="K56" s="15" t="n"/>
      <c r="L56" s="15">
        <f>K56*Setup!$B$6</f>
        <v/>
      </c>
      <c r="M56" s="15">
        <f>J56-L56</f>
        <v/>
      </c>
      <c r="N56" s="21" t="n"/>
    </row>
    <row r="57">
      <c r="A57" s="296" t="n">
        <v>46199</v>
      </c>
      <c r="B57" s="76" t="inlineStr">
        <is>
          <t>La Cata DF</t>
        </is>
      </c>
      <c r="C57" s="15" t="n"/>
      <c r="D57" s="15" t="n"/>
      <c r="E57" s="15">
        <f>D57*Setup!$B$5</f>
        <v/>
      </c>
      <c r="F57" s="15">
        <f>D57-E57</f>
        <v/>
      </c>
      <c r="G57" s="15" t="n">
        <v>0</v>
      </c>
      <c r="H57" s="15" t="n"/>
      <c r="I57" s="15" t="n">
        <v>0</v>
      </c>
      <c r="J57" s="15">
        <f>C57+F57+G57-I57</f>
        <v/>
      </c>
      <c r="K57" s="15" t="n"/>
      <c r="L57" s="15">
        <f>K57*Setup!$B$6</f>
        <v/>
      </c>
      <c r="M57" s="15">
        <f>J57-L57</f>
        <v/>
      </c>
      <c r="N57" s="21" t="n"/>
    </row>
    <row r="58">
      <c r="A58" s="296" t="n">
        <v>46200</v>
      </c>
      <c r="B58" s="76" t="inlineStr">
        <is>
          <t>La Cata DF</t>
        </is>
      </c>
      <c r="C58" s="15" t="n"/>
      <c r="D58" s="15" t="n"/>
      <c r="E58" s="15">
        <f>D58*Setup!$B$5</f>
        <v/>
      </c>
      <c r="F58" s="15">
        <f>D58-E58</f>
        <v/>
      </c>
      <c r="G58" s="15" t="n">
        <v>0</v>
      </c>
      <c r="H58" s="15" t="n"/>
      <c r="I58" s="15" t="n">
        <v>0</v>
      </c>
      <c r="J58" s="15">
        <f>C58+F58+G58-I58</f>
        <v/>
      </c>
      <c r="K58" s="15" t="n"/>
      <c r="L58" s="15">
        <f>K58*Setup!$B$6</f>
        <v/>
      </c>
      <c r="M58" s="15">
        <f>J58-L58</f>
        <v/>
      </c>
      <c r="N58" s="21" t="n"/>
    </row>
    <row r="59">
      <c r="A59" s="296" t="n">
        <v>46201</v>
      </c>
      <c r="B59" s="76" t="inlineStr">
        <is>
          <t>La Cata DF</t>
        </is>
      </c>
      <c r="C59" s="15" t="n"/>
      <c r="D59" s="15" t="n"/>
      <c r="E59" s="15">
        <f>D59*Setup!$B$5</f>
        <v/>
      </c>
      <c r="F59" s="15">
        <f>D59-E59</f>
        <v/>
      </c>
      <c r="G59" s="15" t="n">
        <v>0</v>
      </c>
      <c r="H59" s="15" t="n"/>
      <c r="I59" s="15" t="n">
        <v>0</v>
      </c>
      <c r="J59" s="15">
        <f>C59+F59+G59-I59</f>
        <v/>
      </c>
      <c r="K59" s="15" t="n"/>
      <c r="L59" s="15">
        <f>K59*Setup!$B$6</f>
        <v/>
      </c>
      <c r="M59" s="15">
        <f>J59-L59</f>
        <v/>
      </c>
      <c r="N59" s="21" t="n"/>
    </row>
    <row r="60">
      <c r="A60" s="296" t="n">
        <v>46202</v>
      </c>
      <c r="B60" s="76" t="inlineStr">
        <is>
          <t>La Cata DF</t>
        </is>
      </c>
      <c r="C60" s="15" t="n"/>
      <c r="D60" s="15" t="n"/>
      <c r="E60" s="15">
        <f>D60*Setup!$B$5</f>
        <v/>
      </c>
      <c r="F60" s="15">
        <f>D60-E60</f>
        <v/>
      </c>
      <c r="G60" s="15" t="n">
        <v>0</v>
      </c>
      <c r="H60" s="15" t="n"/>
      <c r="I60" s="15" t="n">
        <v>0</v>
      </c>
      <c r="J60" s="15">
        <f>C60+F60+G60-I60</f>
        <v/>
      </c>
      <c r="K60" s="15" t="n"/>
      <c r="L60" s="15">
        <f>K60*Setup!$B$6</f>
        <v/>
      </c>
      <c r="M60" s="15">
        <f>J60-L60</f>
        <v/>
      </c>
      <c r="N60" s="21" t="n"/>
    </row>
    <row r="61">
      <c r="A61" s="296" t="n">
        <v>46203</v>
      </c>
      <c r="B61" s="76" t="inlineStr">
        <is>
          <t>La Cata DF</t>
        </is>
      </c>
      <c r="C61" s="15" t="n"/>
      <c r="D61" s="15" t="n"/>
      <c r="E61" s="15">
        <f>D61*Setup!$B$5</f>
        <v/>
      </c>
      <c r="F61" s="15">
        <f>D61-E61</f>
        <v/>
      </c>
      <c r="G61" s="15" t="n">
        <v>0</v>
      </c>
      <c r="H61" s="15" t="n"/>
      <c r="I61" s="15" t="n">
        <v>0</v>
      </c>
      <c r="J61" s="15">
        <f>C61+F61+G61-I61</f>
        <v/>
      </c>
      <c r="K61" s="15" t="n"/>
      <c r="L61" s="15">
        <f>K61*Setup!$B$6</f>
        <v/>
      </c>
      <c r="M61" s="15">
        <f>J61-L61</f>
        <v/>
      </c>
      <c r="N61" s="21" t="n"/>
    </row>
    <row r="62" customFormat="1" s="112">
      <c r="A62" s="297" t="n"/>
      <c r="B62" s="108" t="n"/>
      <c r="C62" s="109" t="n"/>
      <c r="D62" s="109" t="n"/>
      <c r="E62" s="109" t="n"/>
      <c r="F62" s="109" t="n"/>
      <c r="G62" s="109" t="n"/>
      <c r="H62" s="109" t="n"/>
      <c r="I62" s="109" t="n"/>
      <c r="J62" s="109" t="n"/>
      <c r="K62" s="109" t="n"/>
      <c r="L62" s="109" t="n"/>
      <c r="M62" s="109" t="n"/>
      <c r="N62" s="110" t="n"/>
      <c r="O62" s="111" t="n"/>
    </row>
    <row r="63">
      <c r="A63" s="295" t="n">
        <v>46143</v>
      </c>
      <c r="B63" s="14" t="inlineStr">
        <is>
          <t>La Cata LMF</t>
        </is>
      </c>
      <c r="C63" s="15" t="n">
        <v>78835</v>
      </c>
      <c r="D63" s="15" t="n">
        <v>13840</v>
      </c>
      <c r="E63" s="15">
        <f>D63*Setup!$B$5</f>
        <v/>
      </c>
      <c r="F63" s="15">
        <f>D63-E63</f>
        <v/>
      </c>
      <c r="G63" s="15" t="n">
        <v>320</v>
      </c>
      <c r="H63" s="15" t="n"/>
      <c r="I63" s="15" t="n">
        <v>0</v>
      </c>
      <c r="J63" s="15">
        <f>C63+F63+G63-I63</f>
        <v/>
      </c>
      <c r="K63" s="15" t="n"/>
      <c r="L63" s="15">
        <f>K63*Setup!$B$6</f>
        <v/>
      </c>
      <c r="M63" s="15">
        <f>J63-L63</f>
        <v/>
      </c>
      <c r="N63" s="21" t="n"/>
    </row>
    <row r="64">
      <c r="A64" s="295" t="n">
        <v>46144</v>
      </c>
      <c r="B64" s="14" t="inlineStr">
        <is>
          <t>La Cata LMF</t>
        </is>
      </c>
      <c r="C64" s="15" t="n">
        <v>169855</v>
      </c>
      <c r="D64" s="15" t="n">
        <v>73995</v>
      </c>
      <c r="E64" s="15">
        <f>D64*Setup!$B$5</f>
        <v/>
      </c>
      <c r="F64" s="15">
        <f>D64-E64</f>
        <v/>
      </c>
      <c r="G64" s="15" t="n">
        <v>4420</v>
      </c>
      <c r="H64" s="15" t="n"/>
      <c r="I64" s="15" t="n">
        <v>0</v>
      </c>
      <c r="J64" s="15">
        <f>C64+F64+G64-I64</f>
        <v/>
      </c>
      <c r="K64" s="15" t="n"/>
      <c r="L64" s="15">
        <f>K64*Setup!$B$6</f>
        <v/>
      </c>
      <c r="M64" s="15">
        <f>J64-L64</f>
        <v/>
      </c>
      <c r="N64" s="21" t="n"/>
    </row>
    <row r="65">
      <c r="A65" s="295" t="n">
        <v>46145</v>
      </c>
      <c r="B65" s="14" t="inlineStr">
        <is>
          <t>La Cata LMF</t>
        </is>
      </c>
      <c r="C65" s="15" t="n">
        <v>214184</v>
      </c>
      <c r="D65" s="15" t="n">
        <v>103654</v>
      </c>
      <c r="E65" s="15">
        <f>D65*Setup!$B$5</f>
        <v/>
      </c>
      <c r="F65" s="15">
        <f>D65-E65</f>
        <v/>
      </c>
      <c r="G65" s="15" t="n">
        <v>10870</v>
      </c>
      <c r="H65" s="15" t="n"/>
      <c r="I65" s="15" t="n">
        <v>0</v>
      </c>
      <c r="J65" s="15">
        <f>C65+F65+G65-I65</f>
        <v/>
      </c>
      <c r="K65" s="15" t="n"/>
      <c r="L65" s="15">
        <f>K65*Setup!$B$6</f>
        <v/>
      </c>
      <c r="M65" s="15">
        <f>J65-L65</f>
        <v/>
      </c>
      <c r="N65" s="21" t="n"/>
    </row>
    <row r="66">
      <c r="A66" s="295" t="n">
        <v>46146</v>
      </c>
      <c r="B66" s="14" t="inlineStr">
        <is>
          <t>La Cata LMF</t>
        </is>
      </c>
      <c r="C66" s="15" t="n">
        <v>87074</v>
      </c>
      <c r="D66" s="15" t="n">
        <v>43820</v>
      </c>
      <c r="E66" s="15">
        <f>D66*Setup!$B$5</f>
        <v/>
      </c>
      <c r="F66" s="15">
        <f>D66-E66</f>
        <v/>
      </c>
      <c r="G66" s="15" t="n">
        <v>0</v>
      </c>
      <c r="H66" s="15" t="n"/>
      <c r="I66" s="15" t="n">
        <v>0</v>
      </c>
      <c r="J66" s="15">
        <f>C66+F66+G66-I66</f>
        <v/>
      </c>
      <c r="K66" s="15" t="n"/>
      <c r="L66" s="15">
        <f>K66*Setup!$B$6</f>
        <v/>
      </c>
      <c r="M66" s="15">
        <f>J66-L66</f>
        <v/>
      </c>
      <c r="N66" s="21" t="n">
        <v>511600</v>
      </c>
    </row>
    <row r="67">
      <c r="A67" s="295" t="n">
        <v>46147</v>
      </c>
      <c r="B67" s="14" t="inlineStr">
        <is>
          <t>La Cata LMF</t>
        </is>
      </c>
      <c r="C67" s="15" t="n">
        <v>28710</v>
      </c>
      <c r="D67" s="15" t="n">
        <v>5825</v>
      </c>
      <c r="E67" s="15">
        <f>D67*Setup!$B$5</f>
        <v/>
      </c>
      <c r="F67" s="15">
        <f>D67-E67</f>
        <v/>
      </c>
      <c r="G67" s="15" t="n">
        <v>705</v>
      </c>
      <c r="H67" s="15" t="n"/>
      <c r="I67" s="15" t="n">
        <v>0</v>
      </c>
      <c r="J67" s="15">
        <f>C67+F67+G67-I67</f>
        <v/>
      </c>
      <c r="K67" s="15" t="n"/>
      <c r="L67" s="15">
        <f>K67*Setup!$B$6</f>
        <v/>
      </c>
      <c r="M67" s="15">
        <f>J67-L67</f>
        <v/>
      </c>
      <c r="N67" s="21" t="n"/>
    </row>
    <row r="68">
      <c r="A68" s="295" t="n">
        <v>46148</v>
      </c>
      <c r="B68" s="14" t="inlineStr">
        <is>
          <t>La Cata LMF</t>
        </is>
      </c>
      <c r="C68" s="15" t="n">
        <v>30240</v>
      </c>
      <c r="D68" s="15" t="n">
        <v>13490</v>
      </c>
      <c r="E68" s="15">
        <f>D68*Setup!$B$5</f>
        <v/>
      </c>
      <c r="F68" s="15">
        <f>D68-E68</f>
        <v/>
      </c>
      <c r="G68" s="15" t="n">
        <v>0</v>
      </c>
      <c r="H68" s="15" t="n"/>
      <c r="I68" s="15" t="n">
        <v>0</v>
      </c>
      <c r="J68" s="15">
        <f>C68+F68+G68-I68</f>
        <v/>
      </c>
      <c r="K68" s="15" t="n"/>
      <c r="L68" s="15">
        <f>K68*Setup!$B$6</f>
        <v/>
      </c>
      <c r="M68" s="15">
        <f>J68-L68</f>
        <v/>
      </c>
      <c r="N68" s="21" t="n"/>
    </row>
    <row r="69">
      <c r="A69" s="295" t="n">
        <v>46149</v>
      </c>
      <c r="B69" s="14" t="inlineStr">
        <is>
          <t>La Cata LMF</t>
        </is>
      </c>
      <c r="C69" s="15" t="n">
        <v>31975</v>
      </c>
      <c r="D69" s="15" t="n">
        <v>15745</v>
      </c>
      <c r="E69" s="15">
        <f>D69*Setup!$B$5</f>
        <v/>
      </c>
      <c r="F69" s="15">
        <f>D69-E69</f>
        <v/>
      </c>
      <c r="G69" s="15" t="n">
        <v>0</v>
      </c>
      <c r="H69" s="15" t="n"/>
      <c r="I69" s="15" t="n">
        <v>0</v>
      </c>
      <c r="J69" s="15">
        <f>C69+F69+G69-I69</f>
        <v/>
      </c>
      <c r="K69" s="15" t="n"/>
      <c r="L69" s="15">
        <f>K69*Setup!$B$6</f>
        <v/>
      </c>
      <c r="M69" s="15">
        <f>J69-L69</f>
        <v/>
      </c>
      <c r="N69" s="21" t="n"/>
    </row>
    <row r="70">
      <c r="A70" s="295" t="n">
        <v>46150</v>
      </c>
      <c r="B70" s="14" t="inlineStr">
        <is>
          <t>La Cata LMF</t>
        </is>
      </c>
      <c r="C70" s="15" t="n">
        <v>70085</v>
      </c>
      <c r="D70" s="15" t="n">
        <v>19935</v>
      </c>
      <c r="E70" s="15">
        <f>D70*Setup!$B$5</f>
        <v/>
      </c>
      <c r="F70" s="15">
        <f>D70-E70</f>
        <v/>
      </c>
      <c r="G70" s="15" t="n">
        <v>4050</v>
      </c>
      <c r="H70" s="15" t="n"/>
      <c r="I70" s="15" t="n">
        <v>0</v>
      </c>
      <c r="J70" s="15">
        <f>C70+F70+G70-I70</f>
        <v/>
      </c>
      <c r="K70" s="15" t="n"/>
      <c r="L70" s="15">
        <f>K70*Setup!$B$6</f>
        <v/>
      </c>
      <c r="M70" s="15">
        <f>J70-L70</f>
        <v/>
      </c>
      <c r="N70" s="21" t="n"/>
    </row>
    <row r="71">
      <c r="A71" s="295" t="n">
        <v>46151</v>
      </c>
      <c r="B71" s="14" t="inlineStr">
        <is>
          <t>La Cata LMF</t>
        </is>
      </c>
      <c r="C71" s="15" t="n">
        <v>89085</v>
      </c>
      <c r="D71" s="15" t="n">
        <v>63415</v>
      </c>
      <c r="E71" s="15">
        <f>D71*Setup!$B$5</f>
        <v/>
      </c>
      <c r="F71" s="15">
        <f>D71-E71</f>
        <v/>
      </c>
      <c r="G71" s="15" t="n">
        <v>100</v>
      </c>
      <c r="H71" s="15" t="n"/>
      <c r="I71" s="15" t="n">
        <v>0</v>
      </c>
      <c r="J71" s="15">
        <f>C71+F71+G71-I71</f>
        <v/>
      </c>
      <c r="K71" s="15" t="n"/>
      <c r="L71" s="15">
        <f>K71*Setup!$B$6</f>
        <v/>
      </c>
      <c r="M71" s="15">
        <f>J71-L71</f>
        <v/>
      </c>
      <c r="N71" s="21" t="n"/>
    </row>
    <row r="72">
      <c r="A72" s="295" t="n">
        <v>46152</v>
      </c>
      <c r="B72" s="14" t="inlineStr">
        <is>
          <t>La Cata LMF</t>
        </is>
      </c>
      <c r="C72" s="15" t="n">
        <v>148285</v>
      </c>
      <c r="D72" s="15" t="n">
        <v>54435</v>
      </c>
      <c r="E72" s="15">
        <f>D72*Setup!$B$5</f>
        <v/>
      </c>
      <c r="F72" s="15">
        <f>D72-E72</f>
        <v/>
      </c>
      <c r="G72" s="15" t="n">
        <v>5490</v>
      </c>
      <c r="H72" s="15" t="n"/>
      <c r="I72" s="15" t="n">
        <v>0</v>
      </c>
      <c r="J72" s="15">
        <f>C72+F72+G72-I72</f>
        <v/>
      </c>
      <c r="K72" s="15" t="n"/>
      <c r="L72" s="15">
        <f>K72*Setup!$B$6</f>
        <v/>
      </c>
      <c r="M72" s="15">
        <f>J72-L72</f>
        <v/>
      </c>
      <c r="N72" s="21" t="n"/>
    </row>
    <row r="73">
      <c r="A73" s="295" t="n">
        <v>46153</v>
      </c>
      <c r="B73" s="14" t="inlineStr">
        <is>
          <t>La Cata LMF</t>
        </is>
      </c>
      <c r="C73" s="15" t="n">
        <v>25440</v>
      </c>
      <c r="D73" s="15" t="n">
        <v>2290</v>
      </c>
      <c r="E73" s="15">
        <f>D73*Setup!$B$5</f>
        <v/>
      </c>
      <c r="F73" s="15">
        <f>D73-E73</f>
        <v/>
      </c>
      <c r="G73" s="15" t="n">
        <v>0</v>
      </c>
      <c r="H73" s="15" t="n"/>
      <c r="I73" s="15" t="n">
        <v>0</v>
      </c>
      <c r="J73" s="15">
        <f>C73+F73+G73-I73</f>
        <v/>
      </c>
      <c r="K73" s="15" t="n"/>
      <c r="L73" s="15">
        <f>K73*Setup!$B$6</f>
        <v/>
      </c>
      <c r="M73" s="15">
        <f>J73-L73</f>
        <v/>
      </c>
      <c r="N73" s="21" t="n">
        <v>563100</v>
      </c>
    </row>
    <row r="74">
      <c r="A74" s="295" t="n">
        <v>46154</v>
      </c>
      <c r="B74" s="14" t="inlineStr">
        <is>
          <t>La Cata LMF</t>
        </is>
      </c>
      <c r="C74" s="15" t="n">
        <v>21960</v>
      </c>
      <c r="D74" s="15" t="n">
        <v>16180</v>
      </c>
      <c r="E74" s="15">
        <f>D74*Setup!$B$5</f>
        <v/>
      </c>
      <c r="F74" s="15">
        <f>D74-E74</f>
        <v/>
      </c>
      <c r="G74" s="15" t="n">
        <v>0</v>
      </c>
      <c r="H74" s="15" t="n"/>
      <c r="I74" s="15" t="n">
        <v>0</v>
      </c>
      <c r="J74" s="15">
        <f>C74+F74+G74-I74</f>
        <v/>
      </c>
      <c r="K74" s="15" t="n"/>
      <c r="L74" s="15">
        <f>K74*Setup!$B$6</f>
        <v/>
      </c>
      <c r="M74" s="15">
        <f>J74-L74</f>
        <v/>
      </c>
      <c r="N74" s="21" t="n"/>
    </row>
    <row r="75">
      <c r="A75" s="295" t="n">
        <v>46155</v>
      </c>
      <c r="B75" s="14" t="inlineStr">
        <is>
          <t>La Cata LMF</t>
        </is>
      </c>
      <c r="C75" s="15" t="n">
        <v>36225</v>
      </c>
      <c r="D75" s="15" t="n">
        <v>7880</v>
      </c>
      <c r="E75" s="15">
        <f>D75*Setup!$B$5</f>
        <v/>
      </c>
      <c r="F75" s="15">
        <f>D75-E75</f>
        <v/>
      </c>
      <c r="G75" s="15" t="n">
        <v>3095</v>
      </c>
      <c r="H75" s="15" t="n"/>
      <c r="I75" s="15" t="n">
        <v>0</v>
      </c>
      <c r="J75" s="15">
        <f>C75+F75+G75-I75</f>
        <v/>
      </c>
      <c r="K75" s="15" t="n"/>
      <c r="L75" s="15">
        <f>K75*Setup!$B$6</f>
        <v/>
      </c>
      <c r="M75" s="15">
        <f>J75-L75</f>
        <v/>
      </c>
      <c r="N75" s="21" t="n"/>
    </row>
    <row r="76">
      <c r="A76" s="295" t="n">
        <v>46156</v>
      </c>
      <c r="B76" s="14" t="inlineStr">
        <is>
          <t>La Cata LMF</t>
        </is>
      </c>
      <c r="C76" s="15" t="n">
        <v>23200</v>
      </c>
      <c r="D76" s="15" t="n">
        <v>6950</v>
      </c>
      <c r="E76" s="15">
        <f>D76*Setup!$B$5</f>
        <v/>
      </c>
      <c r="F76" s="15">
        <f>D76-E76</f>
        <v/>
      </c>
      <c r="G76" s="15" t="n">
        <v>0</v>
      </c>
      <c r="H76" s="15" t="n"/>
      <c r="I76" s="15" t="n">
        <v>0</v>
      </c>
      <c r="J76" s="15">
        <f>C76+F76+G76-I76</f>
        <v/>
      </c>
      <c r="K76" s="15" t="n"/>
      <c r="L76" s="15">
        <f>K76*Setup!$B$6</f>
        <v/>
      </c>
      <c r="M76" s="15">
        <f>J76-L76</f>
        <v/>
      </c>
      <c r="N76" s="21" t="n"/>
    </row>
    <row r="77">
      <c r="A77" s="295" t="n">
        <v>46157</v>
      </c>
      <c r="B77" s="14" t="inlineStr">
        <is>
          <t>La Cata LMF</t>
        </is>
      </c>
      <c r="C77" s="15" t="n">
        <v>47765</v>
      </c>
      <c r="D77" s="15" t="n">
        <v>7255</v>
      </c>
      <c r="E77" s="15">
        <f>D77*Setup!$B$5</f>
        <v/>
      </c>
      <c r="F77" s="15">
        <f>D77-E77</f>
        <v/>
      </c>
      <c r="G77" s="15" t="n">
        <v>12820</v>
      </c>
      <c r="H77" s="15" t="n"/>
      <c r="I77" s="15" t="n">
        <v>0</v>
      </c>
      <c r="J77" s="15">
        <f>C77+F77+G77-I77</f>
        <v/>
      </c>
      <c r="K77" s="15" t="n"/>
      <c r="L77" s="15">
        <f>K77*Setup!$B$6</f>
        <v/>
      </c>
      <c r="M77" s="15">
        <f>J77-L77</f>
        <v/>
      </c>
      <c r="N77" s="21" t="n"/>
    </row>
    <row r="78">
      <c r="A78" s="295" t="n">
        <v>46158</v>
      </c>
      <c r="B78" s="14" t="inlineStr">
        <is>
          <t>La Cata LMF</t>
        </is>
      </c>
      <c r="C78" s="15" t="n">
        <v>144732</v>
      </c>
      <c r="D78" s="15" t="n">
        <v>80333</v>
      </c>
      <c r="E78" s="15">
        <f>D78*Setup!$B$5</f>
        <v/>
      </c>
      <c r="F78" s="15">
        <f>D78-E78</f>
        <v/>
      </c>
      <c r="G78" s="15" t="n">
        <v>5885</v>
      </c>
      <c r="H78" s="15" t="n"/>
      <c r="I78" s="15" t="n">
        <v>330</v>
      </c>
      <c r="J78" s="15">
        <f>C78+F78+G78-I78</f>
        <v/>
      </c>
      <c r="K78" s="15" t="n"/>
      <c r="L78" s="15">
        <f>K78*Setup!$B$6</f>
        <v/>
      </c>
      <c r="M78" s="15">
        <f>J78-L78</f>
        <v/>
      </c>
      <c r="N78" s="21" t="n"/>
    </row>
    <row r="79">
      <c r="A79" s="295" t="n">
        <v>46159</v>
      </c>
      <c r="B79" s="14" t="inlineStr">
        <is>
          <t>La Cata LMF</t>
        </is>
      </c>
      <c r="C79" s="15" t="n">
        <v>176873</v>
      </c>
      <c r="D79" s="15" t="n">
        <v>59965</v>
      </c>
      <c r="E79" s="15">
        <f>D79*Setup!$B$5</f>
        <v/>
      </c>
      <c r="F79" s="15">
        <f>D79-E79</f>
        <v/>
      </c>
      <c r="G79" s="15" t="n">
        <v>2980</v>
      </c>
      <c r="H79" s="15" t="n"/>
      <c r="I79" s="15" t="n">
        <v>435</v>
      </c>
      <c r="J79" s="15">
        <f>C79+F79+G79-I79</f>
        <v/>
      </c>
      <c r="K79" s="15" t="n"/>
      <c r="L79" s="15">
        <f>K79*Setup!$B$6</f>
        <v/>
      </c>
      <c r="M79" s="15">
        <f>J79-L79</f>
        <v/>
      </c>
      <c r="N79" s="21" t="n"/>
    </row>
    <row r="80">
      <c r="A80" s="295" t="n">
        <v>46160</v>
      </c>
      <c r="B80" s="14" t="inlineStr">
        <is>
          <t>La Cata LMF</t>
        </is>
      </c>
      <c r="C80" s="15" t="n">
        <v>26545</v>
      </c>
      <c r="D80" s="15" t="n">
        <v>12780</v>
      </c>
      <c r="E80" s="15">
        <f>D80*Setup!$B$5</f>
        <v/>
      </c>
      <c r="F80" s="15">
        <f>D80-E80</f>
        <v/>
      </c>
      <c r="G80" s="15" t="n">
        <v>0</v>
      </c>
      <c r="H80" s="15" t="n"/>
      <c r="I80" s="15" t="n">
        <v>0</v>
      </c>
      <c r="J80" s="15">
        <f>C80+F80+G80-I80</f>
        <v/>
      </c>
      <c r="K80" s="15" t="n"/>
      <c r="L80" s="15">
        <f>K80*Setup!$B$6</f>
        <v/>
      </c>
      <c r="M80" s="15">
        <f>J80-L80</f>
        <v/>
      </c>
      <c r="N80" s="21" t="n">
        <v>478610</v>
      </c>
    </row>
    <row r="81">
      <c r="A81" s="295" t="n">
        <v>46161</v>
      </c>
      <c r="B81" s="14" t="inlineStr">
        <is>
          <t>La Cata LMF</t>
        </is>
      </c>
      <c r="C81" s="15" t="n">
        <v>27905</v>
      </c>
      <c r="D81" s="15" t="n">
        <v>6260</v>
      </c>
      <c r="E81" s="15">
        <f>D81*Setup!$B$5</f>
        <v/>
      </c>
      <c r="F81" s="15">
        <f>D81-E81</f>
        <v/>
      </c>
      <c r="G81" s="15" t="n">
        <v>600</v>
      </c>
      <c r="H81" s="15" t="n"/>
      <c r="I81" s="15" t="n">
        <v>0</v>
      </c>
      <c r="J81" s="15">
        <f>C81+F81+G81-I81</f>
        <v/>
      </c>
      <c r="K81" s="15" t="n"/>
      <c r="L81" s="15">
        <f>K81*Setup!$B$6</f>
        <v/>
      </c>
      <c r="M81" s="15">
        <f>J81-L81</f>
        <v/>
      </c>
      <c r="N81" s="21" t="n"/>
    </row>
    <row r="82">
      <c r="A82" s="295" t="n">
        <v>46162</v>
      </c>
      <c r="B82" s="14" t="inlineStr">
        <is>
          <t>La Cata LMF</t>
        </is>
      </c>
      <c r="C82" s="15" t="n">
        <v>38255</v>
      </c>
      <c r="D82" s="15" t="n">
        <v>36870</v>
      </c>
      <c r="E82" s="15">
        <f>D82*Setup!$B$5</f>
        <v/>
      </c>
      <c r="F82" s="15">
        <f>D82-E82</f>
        <v/>
      </c>
      <c r="G82" s="15" t="n">
        <v>0</v>
      </c>
      <c r="H82" s="15" t="n"/>
      <c r="I82" s="15" t="n">
        <v>0</v>
      </c>
      <c r="J82" s="15">
        <f>C82+F82+G82-I82</f>
        <v/>
      </c>
      <c r="K82" s="15" t="n"/>
      <c r="L82" s="15">
        <f>K82*Setup!$B$6</f>
        <v/>
      </c>
      <c r="M82" s="15">
        <f>J82-L82</f>
        <v/>
      </c>
      <c r="N82" s="21" t="n"/>
    </row>
    <row r="83">
      <c r="A83" s="295" t="n">
        <v>46163</v>
      </c>
      <c r="B83" s="14" t="inlineStr">
        <is>
          <t>La Cata LMF</t>
        </is>
      </c>
      <c r="C83" s="15" t="n">
        <v>34940</v>
      </c>
      <c r="D83" s="15" t="n">
        <v>15880</v>
      </c>
      <c r="E83" s="15">
        <f>D83*Setup!$B$5</f>
        <v/>
      </c>
      <c r="F83" s="15">
        <f>D83-E83</f>
        <v/>
      </c>
      <c r="G83" s="15" t="n">
        <v>2820</v>
      </c>
      <c r="H83" s="15" t="n"/>
      <c r="I83" s="15" t="n">
        <v>0</v>
      </c>
      <c r="J83" s="15">
        <f>C83+F83+G83-I83</f>
        <v/>
      </c>
      <c r="K83" s="15" t="n"/>
      <c r="L83" s="15">
        <f>K83*Setup!$B$6</f>
        <v/>
      </c>
      <c r="M83" s="15">
        <f>J83-L83</f>
        <v/>
      </c>
      <c r="N83" s="21" t="n"/>
    </row>
    <row r="84">
      <c r="A84" s="295" t="n">
        <v>46164</v>
      </c>
      <c r="B84" s="14" t="inlineStr">
        <is>
          <t>La Cata LMF</t>
        </is>
      </c>
      <c r="C84" s="15" t="n">
        <v>70590</v>
      </c>
      <c r="D84" s="15" t="n">
        <v>37595</v>
      </c>
      <c r="E84" s="15">
        <f>D84*Setup!$B$5</f>
        <v/>
      </c>
      <c r="F84" s="15">
        <f>D84-E84</f>
        <v/>
      </c>
      <c r="G84" s="15" t="n">
        <v>1390</v>
      </c>
      <c r="H84" s="15" t="n"/>
      <c r="I84" s="15" t="n">
        <v>0</v>
      </c>
      <c r="J84" s="15">
        <f>C84+F84+G84-I84</f>
        <v/>
      </c>
      <c r="K84" s="15" t="n"/>
      <c r="L84" s="15">
        <f>K84*Setup!$B$6</f>
        <v/>
      </c>
      <c r="M84" s="15">
        <f>J84-L84</f>
        <v/>
      </c>
      <c r="N84" s="21" t="n"/>
    </row>
    <row r="85">
      <c r="A85" s="295" t="n">
        <v>46165</v>
      </c>
      <c r="B85" s="14" t="inlineStr">
        <is>
          <t>La Cata LMF</t>
        </is>
      </c>
      <c r="C85" s="15" t="n">
        <v>112970</v>
      </c>
      <c r="D85" s="15" t="n">
        <v>53170</v>
      </c>
      <c r="E85" s="15">
        <f>D85*Setup!$B$5</f>
        <v/>
      </c>
      <c r="F85" s="15">
        <f>D85-E85</f>
        <v/>
      </c>
      <c r="G85" s="15" t="n">
        <v>0</v>
      </c>
      <c r="H85" s="15" t="n"/>
      <c r="I85" s="15" t="n">
        <v>0</v>
      </c>
      <c r="J85" s="15">
        <f>C85+F85+G85-I85</f>
        <v/>
      </c>
      <c r="K85" s="15" t="n"/>
      <c r="L85" s="15">
        <f>K85*Setup!$B$6</f>
        <v/>
      </c>
      <c r="M85" s="15">
        <f>J85-L85</f>
        <v/>
      </c>
      <c r="N85" s="21" t="n"/>
    </row>
    <row r="86">
      <c r="A86" s="295" t="n">
        <v>46166</v>
      </c>
      <c r="B86" s="14" t="inlineStr">
        <is>
          <t>La Cata LMF</t>
        </is>
      </c>
      <c r="C86" s="15" t="n">
        <v>146790</v>
      </c>
      <c r="D86" s="15" t="n">
        <v>37750</v>
      </c>
      <c r="E86" s="15">
        <f>D86*Setup!$B$5</f>
        <v/>
      </c>
      <c r="F86" s="15">
        <f>D86-E86</f>
        <v/>
      </c>
      <c r="G86" s="15" t="n">
        <v>3810</v>
      </c>
      <c r="H86" s="15" t="n"/>
      <c r="I86" s="15" t="n">
        <v>0</v>
      </c>
      <c r="J86" s="15">
        <f>C86+F86+G86-I86</f>
        <v/>
      </c>
      <c r="K86" s="15" t="n"/>
      <c r="L86" s="15">
        <f>K86*Setup!$B$6</f>
        <v/>
      </c>
      <c r="M86" s="15">
        <f>J86-L86</f>
        <v/>
      </c>
      <c r="N86" s="21" t="n"/>
    </row>
    <row r="87">
      <c r="A87" s="295" t="n">
        <v>46167</v>
      </c>
      <c r="B87" s="14" t="inlineStr">
        <is>
          <t>La Cata LMF</t>
        </is>
      </c>
      <c r="C87" s="15" t="n">
        <v>31965</v>
      </c>
      <c r="D87" s="15" t="n">
        <v>15365</v>
      </c>
      <c r="E87" s="15">
        <f>D87*Setup!$B$5</f>
        <v/>
      </c>
      <c r="F87" s="15">
        <f>D87-E87</f>
        <v/>
      </c>
      <c r="G87" s="15" t="n">
        <v>0</v>
      </c>
      <c r="H87" s="15" t="n"/>
      <c r="I87" s="15" t="n">
        <v>0</v>
      </c>
      <c r="J87" s="15">
        <f>C87+F87+G87-I87</f>
        <v/>
      </c>
      <c r="K87" s="15" t="n"/>
      <c r="L87" s="15">
        <f>K87*Setup!$B$6</f>
        <v/>
      </c>
      <c r="M87" s="15">
        <f>J87-L87</f>
        <v/>
      </c>
      <c r="N87" s="21" t="n">
        <v>461001</v>
      </c>
    </row>
    <row r="88">
      <c r="A88" s="295" t="n">
        <v>46168</v>
      </c>
      <c r="B88" s="14" t="inlineStr">
        <is>
          <t>La Cata LMF</t>
        </is>
      </c>
      <c r="C88" s="15" t="n">
        <v>30080</v>
      </c>
      <c r="D88" s="15" t="n">
        <v>16760</v>
      </c>
      <c r="E88" s="15">
        <f>D88*Setup!$B$5</f>
        <v/>
      </c>
      <c r="F88" s="15">
        <f>D88-E88</f>
        <v/>
      </c>
      <c r="G88" s="15" t="n">
        <v>0</v>
      </c>
      <c r="H88" s="15" t="n"/>
      <c r="I88" s="15" t="n">
        <v>0</v>
      </c>
      <c r="J88" s="15">
        <f>C88+F88+G88-I88</f>
        <v/>
      </c>
      <c r="K88" s="15" t="n"/>
      <c r="L88" s="15">
        <f>K88*Setup!$B$6</f>
        <v/>
      </c>
      <c r="M88" s="15">
        <f>J88-L88</f>
        <v/>
      </c>
      <c r="N88" s="21" t="n"/>
    </row>
    <row r="89">
      <c r="A89" s="295" t="n">
        <v>46169</v>
      </c>
      <c r="B89" s="14" t="inlineStr">
        <is>
          <t>La Cata LMF</t>
        </is>
      </c>
      <c r="C89" s="15" t="n">
        <v>45115</v>
      </c>
      <c r="D89" s="15" t="n">
        <v>3325</v>
      </c>
      <c r="E89" s="15">
        <f>D89*Setup!$B$5</f>
        <v/>
      </c>
      <c r="F89" s="15">
        <f>D89-E89</f>
        <v/>
      </c>
      <c r="G89" s="15" t="n">
        <v>9840</v>
      </c>
      <c r="H89" s="15" t="n"/>
      <c r="I89" s="15" t="n">
        <v>0</v>
      </c>
      <c r="J89" s="15">
        <f>C89+F89+G89-I89</f>
        <v/>
      </c>
      <c r="K89" s="15" t="n"/>
      <c r="L89" s="15">
        <f>K89*Setup!$B$6</f>
        <v/>
      </c>
      <c r="M89" s="15">
        <f>J89-L89</f>
        <v/>
      </c>
      <c r="N89" s="21" t="n"/>
    </row>
    <row r="90">
      <c r="A90" s="295" t="n">
        <v>46170</v>
      </c>
      <c r="B90" s="14" t="inlineStr">
        <is>
          <t>La Cata LMF</t>
        </is>
      </c>
      <c r="C90" s="15" t="n">
        <v>38977</v>
      </c>
      <c r="D90" s="15" t="n">
        <v>21462</v>
      </c>
      <c r="E90" s="15">
        <f>D90*Setup!$B$5</f>
        <v/>
      </c>
      <c r="F90" s="15">
        <f>D90-E90</f>
        <v/>
      </c>
      <c r="G90" s="15" t="n">
        <v>3155</v>
      </c>
      <c r="H90" s="15" t="n"/>
      <c r="I90" s="15" t="n">
        <v>0</v>
      </c>
      <c r="J90" s="15">
        <f>C90+F90+G90-I90</f>
        <v/>
      </c>
      <c r="K90" s="15" t="n"/>
      <c r="L90" s="15">
        <f>K90*Setup!$B$6</f>
        <v/>
      </c>
      <c r="M90" s="15">
        <f>J90-L90</f>
        <v/>
      </c>
      <c r="N90" s="21" t="n"/>
    </row>
    <row r="91">
      <c r="A91" s="295" t="n">
        <v>46171</v>
      </c>
      <c r="B91" s="14" t="inlineStr">
        <is>
          <t>La Cata LMF</t>
        </is>
      </c>
      <c r="C91" s="15" t="n">
        <v>78460</v>
      </c>
      <c r="D91" s="15" t="n">
        <v>35475</v>
      </c>
      <c r="E91" s="15">
        <f>D91*Setup!$B$5</f>
        <v/>
      </c>
      <c r="F91" s="15">
        <f>D91-E91</f>
        <v/>
      </c>
      <c r="G91" s="15" t="n">
        <v>4750</v>
      </c>
      <c r="H91" s="15" t="n"/>
      <c r="I91" s="15" t="n">
        <v>0</v>
      </c>
      <c r="J91" s="15">
        <f>C91+F91+G91-I91</f>
        <v/>
      </c>
      <c r="K91" s="15" t="n"/>
      <c r="L91" s="15">
        <f>K91*Setup!$B$6</f>
        <v/>
      </c>
      <c r="M91" s="15">
        <f>J91-L91</f>
        <v/>
      </c>
      <c r="N91" s="21" t="n"/>
    </row>
    <row r="92">
      <c r="A92" s="295" t="n">
        <v>46172</v>
      </c>
      <c r="B92" s="14" t="inlineStr">
        <is>
          <t>La Cata LMF</t>
        </is>
      </c>
      <c r="C92" s="15" t="n">
        <v>168585</v>
      </c>
      <c r="D92" s="15" t="n">
        <v>107360</v>
      </c>
      <c r="E92" s="15">
        <f>D92*Setup!$B$5</f>
        <v/>
      </c>
      <c r="F92" s="15">
        <f>D92-E92</f>
        <v/>
      </c>
      <c r="G92" s="15" t="n">
        <v>3010</v>
      </c>
      <c r="H92" s="15" t="n"/>
      <c r="I92" s="15" t="n">
        <v>0</v>
      </c>
      <c r="J92" s="15">
        <f>C92+F92+G92-I92</f>
        <v/>
      </c>
      <c r="K92" s="15" t="n"/>
      <c r="L92" s="15">
        <f>K92*Setup!$B$6</f>
        <v/>
      </c>
      <c r="M92" s="15">
        <f>J92-L92</f>
        <v/>
      </c>
      <c r="N92" s="21" t="n"/>
    </row>
    <row r="93">
      <c r="A93" s="295" t="n">
        <v>46173</v>
      </c>
      <c r="B93" s="14" t="inlineStr">
        <is>
          <t>La Cata LMF</t>
        </is>
      </c>
      <c r="C93" s="15" t="n">
        <v>345921</v>
      </c>
      <c r="D93" s="15" t="n">
        <v>100290</v>
      </c>
      <c r="E93" s="15">
        <f>D93*Setup!$B$5</f>
        <v/>
      </c>
      <c r="F93" s="15">
        <f>D93-E93</f>
        <v/>
      </c>
      <c r="G93" s="15" t="n">
        <v>8335</v>
      </c>
      <c r="H93" s="15" t="n"/>
      <c r="I93" s="15" t="n">
        <v>0</v>
      </c>
      <c r="J93" s="15">
        <f>C93+F93+G93-I93</f>
        <v/>
      </c>
      <c r="K93" s="15" t="n"/>
      <c r="L93" s="15">
        <f>K93*Setup!$B$6</f>
        <v/>
      </c>
      <c r="M93" s="15">
        <f>J93-L93</f>
        <v/>
      </c>
      <c r="N93" s="21" t="n"/>
    </row>
    <row r="94" customFormat="1" s="101">
      <c r="A94" s="298" t="n"/>
      <c r="B94" s="103" t="n"/>
      <c r="C94" s="98" t="n"/>
      <c r="D94" s="98" t="n"/>
      <c r="E94" s="98" t="n"/>
      <c r="F94" s="98" t="n"/>
      <c r="G94" s="98" t="n"/>
      <c r="H94" s="98" t="n"/>
      <c r="I94" s="98" t="n"/>
      <c r="J94" s="98" t="n"/>
      <c r="K94" s="98" t="n"/>
      <c r="L94" s="98" t="n"/>
      <c r="M94" s="98" t="n"/>
      <c r="N94" s="99" t="n"/>
      <c r="O94" s="100" t="n"/>
    </row>
    <row r="95">
      <c r="A95" s="296" t="n">
        <v>46143</v>
      </c>
      <c r="B95" s="76" t="inlineStr">
        <is>
          <t>La Cata DF</t>
        </is>
      </c>
      <c r="C95" s="15" t="n">
        <v>19450</v>
      </c>
      <c r="D95" s="15" t="n">
        <v>4475</v>
      </c>
      <c r="E95" s="15">
        <f>D95*Setup!$B$5</f>
        <v/>
      </c>
      <c r="F95" s="15">
        <f>D95-E95</f>
        <v/>
      </c>
      <c r="G95" s="15" t="n">
        <v>0</v>
      </c>
      <c r="H95" s="15" t="n">
        <v>8145</v>
      </c>
      <c r="I95" s="15" t="n">
        <v>0</v>
      </c>
      <c r="J95" s="15">
        <f>C95+F95+G95-I95</f>
        <v/>
      </c>
      <c r="K95" s="15" t="n"/>
      <c r="L95" s="15">
        <f>K95*Setup!$B$6</f>
        <v/>
      </c>
      <c r="M95" s="15">
        <f>J95-L95</f>
        <v/>
      </c>
      <c r="N95" s="21" t="n"/>
    </row>
    <row r="96">
      <c r="A96" s="296" t="n">
        <v>46144</v>
      </c>
      <c r="B96" s="76" t="inlineStr">
        <is>
          <t>La Cata DF</t>
        </is>
      </c>
      <c r="C96" s="15" t="n">
        <v>20050</v>
      </c>
      <c r="D96" s="15" t="n">
        <v>14660</v>
      </c>
      <c r="E96" s="15">
        <f>D96*Setup!$B$5</f>
        <v/>
      </c>
      <c r="F96" s="15">
        <f>D96-E96</f>
        <v/>
      </c>
      <c r="G96" s="15" t="n">
        <v>0</v>
      </c>
      <c r="H96" s="15" t="n">
        <v>5033.75</v>
      </c>
      <c r="I96" s="15" t="n">
        <v>0</v>
      </c>
      <c r="J96" s="15">
        <f>C96+F96+G96-I96</f>
        <v/>
      </c>
      <c r="K96" s="15" t="n"/>
      <c r="L96" s="15">
        <f>K96*Setup!$B$6</f>
        <v/>
      </c>
      <c r="M96" s="15">
        <f>J96-L96</f>
        <v/>
      </c>
      <c r="N96" s="21" t="n"/>
    </row>
    <row r="97">
      <c r="A97" s="296" t="n">
        <v>46145</v>
      </c>
      <c r="B97" s="76" t="inlineStr">
        <is>
          <t>La Cata DF</t>
        </is>
      </c>
      <c r="C97" s="15" t="n">
        <v>14465</v>
      </c>
      <c r="D97" s="15" t="n">
        <v>4265</v>
      </c>
      <c r="E97" s="15">
        <f>D97*Setup!$B$5</f>
        <v/>
      </c>
      <c r="F97" s="15">
        <f>D97-E97</f>
        <v/>
      </c>
      <c r="G97" s="15" t="n">
        <v>0</v>
      </c>
      <c r="H97" s="15" t="n">
        <v>6060</v>
      </c>
      <c r="I97" s="15" t="n">
        <v>0</v>
      </c>
      <c r="J97" s="15">
        <f>C97+F97+G97-I97</f>
        <v/>
      </c>
      <c r="K97" s="15" t="n"/>
      <c r="L97" s="15">
        <f>K97*Setup!$B$6</f>
        <v/>
      </c>
      <c r="M97" s="15">
        <f>J97-L97</f>
        <v/>
      </c>
      <c r="N97" s="21" t="n">
        <v>75670</v>
      </c>
    </row>
    <row r="98">
      <c r="A98" s="296" t="n">
        <v>46146</v>
      </c>
      <c r="B98" s="76" t="inlineStr">
        <is>
          <t>La Cata DF</t>
        </is>
      </c>
      <c r="C98" s="15" t="n">
        <v>11835</v>
      </c>
      <c r="D98" s="15" t="n">
        <v>11880</v>
      </c>
      <c r="E98" s="15">
        <f>D98*Setup!$B$5</f>
        <v/>
      </c>
      <c r="F98" s="15">
        <f>D98-E98</f>
        <v/>
      </c>
      <c r="G98" s="15" t="n">
        <v>0</v>
      </c>
      <c r="H98" s="15" t="n">
        <v>5185</v>
      </c>
      <c r="I98" s="15" t="n">
        <v>0</v>
      </c>
      <c r="J98" s="15">
        <f>C98+F98+G98-I98</f>
        <v/>
      </c>
      <c r="K98" s="15" t="n"/>
      <c r="L98" s="15">
        <f>K98*Setup!$B$6</f>
        <v/>
      </c>
      <c r="M98" s="15">
        <f>J98-L98</f>
        <v/>
      </c>
      <c r="N98" s="21" t="n"/>
    </row>
    <row r="99">
      <c r="A99" s="296" t="n">
        <v>46147</v>
      </c>
      <c r="B99" s="76" t="inlineStr">
        <is>
          <t>La Cata DF</t>
        </is>
      </c>
      <c r="C99" s="15" t="n">
        <v>3290</v>
      </c>
      <c r="D99" s="15" t="n">
        <v>2195</v>
      </c>
      <c r="E99" s="15">
        <f>D99*Setup!$B$5</f>
        <v/>
      </c>
      <c r="F99" s="15">
        <f>D99-E99</f>
        <v/>
      </c>
      <c r="G99" s="15" t="n">
        <v>0</v>
      </c>
      <c r="H99" s="15" t="n">
        <v>2795</v>
      </c>
      <c r="I99" s="15" t="n">
        <v>0</v>
      </c>
      <c r="J99" s="15">
        <f>C99+F99+G99-I99</f>
        <v/>
      </c>
      <c r="K99" s="15" t="n"/>
      <c r="L99" s="15">
        <f>K99*Setup!$B$6</f>
        <v/>
      </c>
      <c r="M99" s="15">
        <f>J99-L99</f>
        <v/>
      </c>
      <c r="N99" s="21" t="n"/>
    </row>
    <row r="100">
      <c r="A100" s="296" t="n">
        <v>46148</v>
      </c>
      <c r="B100" s="76" t="inlineStr">
        <is>
          <t>La Cata DF</t>
        </is>
      </c>
      <c r="C100" s="15" t="n">
        <v>3820</v>
      </c>
      <c r="D100" s="15" t="n">
        <v>3385</v>
      </c>
      <c r="E100" s="15">
        <f>D100*Setup!$B$5</f>
        <v/>
      </c>
      <c r="F100" s="15">
        <f>D100-E100</f>
        <v/>
      </c>
      <c r="G100" s="15" t="n">
        <v>1015</v>
      </c>
      <c r="H100" s="15" t="n">
        <v>590</v>
      </c>
      <c r="I100" s="15" t="n">
        <v>0</v>
      </c>
      <c r="J100" s="15">
        <f>C100+F100+G100-I100</f>
        <v/>
      </c>
      <c r="K100" s="15" t="n"/>
      <c r="L100" s="15">
        <f>K100*Setup!$B$6</f>
        <v/>
      </c>
      <c r="M100" s="15">
        <f>J100-L100</f>
        <v/>
      </c>
      <c r="N100" s="21" t="n"/>
    </row>
    <row r="101">
      <c r="A101" s="296" t="n">
        <v>46149</v>
      </c>
      <c r="B101" s="76" t="inlineStr">
        <is>
          <t>La Cata DF</t>
        </is>
      </c>
      <c r="C101" s="15" t="n">
        <v>8785</v>
      </c>
      <c r="D101" s="15" t="n">
        <v>1895</v>
      </c>
      <c r="E101" s="15">
        <f>D101*Setup!$B$5</f>
        <v/>
      </c>
      <c r="F101" s="15" t="n">
        <v>825</v>
      </c>
      <c r="G101" s="15" t="n">
        <v>0</v>
      </c>
      <c r="H101" s="15" t="n"/>
      <c r="I101" s="15" t="n">
        <v>0</v>
      </c>
      <c r="J101" s="15">
        <f>C101+F101+G101-I101</f>
        <v/>
      </c>
      <c r="K101" s="15" t="n"/>
      <c r="L101" s="15">
        <f>K101*Setup!$B$6</f>
        <v/>
      </c>
      <c r="M101" s="15">
        <f>J101-L101</f>
        <v/>
      </c>
      <c r="N101" s="21" t="n"/>
    </row>
    <row r="102">
      <c r="A102" s="296" t="n">
        <v>46150</v>
      </c>
      <c r="B102" s="76" t="inlineStr">
        <is>
          <t>La Cata DF</t>
        </is>
      </c>
      <c r="C102" s="15" t="n">
        <v>21495</v>
      </c>
      <c r="D102" s="15" t="n">
        <v>5090</v>
      </c>
      <c r="E102" s="15">
        <f>D102*Setup!$B$5</f>
        <v/>
      </c>
      <c r="F102" s="15">
        <f>D102-E102</f>
        <v/>
      </c>
      <c r="G102" s="15" t="n">
        <v>2465</v>
      </c>
      <c r="H102" s="15" t="n"/>
      <c r="I102" s="15" t="n">
        <v>0</v>
      </c>
      <c r="J102" s="15">
        <f>C102+F102+G102-I102</f>
        <v/>
      </c>
      <c r="K102" s="15" t="n"/>
      <c r="L102" s="15">
        <f>K102*Setup!$B$6</f>
        <v/>
      </c>
      <c r="M102" s="15">
        <f>J102-L102</f>
        <v/>
      </c>
      <c r="N102" s="21" t="n"/>
    </row>
    <row r="103">
      <c r="A103" s="296" t="n">
        <v>46151</v>
      </c>
      <c r="B103" s="76" t="inlineStr">
        <is>
          <t>La Cata DF</t>
        </is>
      </c>
      <c r="C103" s="15" t="n">
        <v>25390</v>
      </c>
      <c r="D103" s="15" t="n">
        <v>21460</v>
      </c>
      <c r="E103" s="15">
        <f>D103*Setup!$B$5</f>
        <v/>
      </c>
      <c r="F103" s="15">
        <f>D103-E103</f>
        <v/>
      </c>
      <c r="G103" s="15" t="n">
        <v>0</v>
      </c>
      <c r="H103" s="15" t="n">
        <v>7780</v>
      </c>
      <c r="I103" s="15" t="n">
        <v>0</v>
      </c>
      <c r="J103" s="15">
        <f>C103+F103+G103-I103</f>
        <v/>
      </c>
      <c r="K103" s="15" t="n"/>
      <c r="L103" s="15">
        <f>K103*Setup!$B$6</f>
        <v/>
      </c>
      <c r="M103" s="15">
        <f>J103-L103</f>
        <v/>
      </c>
      <c r="N103" s="21" t="n"/>
    </row>
    <row r="104">
      <c r="A104" s="296" t="n">
        <v>46152</v>
      </c>
      <c r="B104" s="76" t="inlineStr">
        <is>
          <t>La Cata DF</t>
        </is>
      </c>
      <c r="C104" s="15" t="n">
        <v>23405</v>
      </c>
      <c r="D104" s="15" t="n">
        <v>6490</v>
      </c>
      <c r="E104" s="15">
        <f>D104*Setup!$B$5</f>
        <v/>
      </c>
      <c r="F104" s="15">
        <f>D104-E104</f>
        <v/>
      </c>
      <c r="G104" s="15" t="n">
        <v>0</v>
      </c>
      <c r="H104" s="15" t="n">
        <v>5532.75</v>
      </c>
      <c r="I104" s="15" t="n">
        <v>0</v>
      </c>
      <c r="J104" s="15">
        <f>C104+F104+G104-I104</f>
        <v/>
      </c>
      <c r="K104" s="15" t="n"/>
      <c r="L104" s="15">
        <f>K104*Setup!$B$6</f>
        <v/>
      </c>
      <c r="M104" s="15">
        <f>J104-L104</f>
        <v/>
      </c>
      <c r="N104" s="21" t="n"/>
    </row>
    <row r="105">
      <c r="A105" s="296" t="n">
        <v>46153</v>
      </c>
      <c r="B105" s="76" t="inlineStr">
        <is>
          <t>La Cata DF</t>
        </is>
      </c>
      <c r="C105" s="15" t="n">
        <v>2045</v>
      </c>
      <c r="D105" s="15" t="n">
        <v>1515</v>
      </c>
      <c r="E105" s="15">
        <f>D105*Setup!$B$5</f>
        <v/>
      </c>
      <c r="F105" s="15">
        <f>D105-E105</f>
        <v/>
      </c>
      <c r="G105" s="15" t="n">
        <v>0</v>
      </c>
      <c r="H105" s="15" t="n">
        <v>1475</v>
      </c>
      <c r="I105" s="15" t="n">
        <v>0</v>
      </c>
      <c r="J105" s="15">
        <f>C105+F105+G105-I105</f>
        <v/>
      </c>
      <c r="K105" s="15" t="n"/>
      <c r="L105" s="15">
        <f>K105*Setup!$B$6</f>
        <v/>
      </c>
      <c r="M105" s="15">
        <f>J105-L105</f>
        <v/>
      </c>
      <c r="N105" s="21" t="n"/>
    </row>
    <row r="106">
      <c r="A106" s="296" t="n">
        <v>46154</v>
      </c>
      <c r="B106" s="76" t="inlineStr">
        <is>
          <t>La Cata DF</t>
        </is>
      </c>
      <c r="C106" s="15" t="n">
        <v>2885</v>
      </c>
      <c r="D106" s="15" t="n">
        <v>0</v>
      </c>
      <c r="E106" s="15">
        <f>D106*Setup!$B$5</f>
        <v/>
      </c>
      <c r="F106" s="15" t="n">
        <v>645</v>
      </c>
      <c r="G106" s="15" t="n">
        <v>0</v>
      </c>
      <c r="H106" s="15" t="n">
        <v>785</v>
      </c>
      <c r="I106" s="15" t="n">
        <v>0</v>
      </c>
      <c r="J106" s="15">
        <f>C106+F106+G106-I106</f>
        <v/>
      </c>
      <c r="K106" s="15" t="n"/>
      <c r="L106" s="15">
        <f>K106*Setup!$B$6</f>
        <v/>
      </c>
      <c r="M106" s="15">
        <f>J106-L106</f>
        <v/>
      </c>
      <c r="N106" s="21" t="n">
        <v>97380</v>
      </c>
    </row>
    <row r="107">
      <c r="A107" s="296" t="n">
        <v>46155</v>
      </c>
      <c r="B107" s="76" t="inlineStr">
        <is>
          <t>La Cata DF</t>
        </is>
      </c>
      <c r="C107" s="15" t="n">
        <v>4225</v>
      </c>
      <c r="D107" s="15" t="n">
        <v>2065</v>
      </c>
      <c r="E107" s="15">
        <f>D107*Setup!$B$5</f>
        <v/>
      </c>
      <c r="F107" s="15">
        <f>D107-E107</f>
        <v/>
      </c>
      <c r="G107" s="15" t="n">
        <v>0</v>
      </c>
      <c r="H107" s="15" t="n">
        <v>6535</v>
      </c>
      <c r="I107" s="15" t="n">
        <v>0</v>
      </c>
      <c r="J107" s="15">
        <f>C107+F107+G107-I107</f>
        <v/>
      </c>
      <c r="K107" s="15" t="n"/>
      <c r="L107" s="15">
        <f>K107*Setup!$B$6</f>
        <v/>
      </c>
      <c r="M107" s="15">
        <f>J107-L107</f>
        <v/>
      </c>
      <c r="N107" s="21" t="n"/>
    </row>
    <row r="108">
      <c r="A108" s="296" t="n">
        <v>46156</v>
      </c>
      <c r="B108" s="76" t="inlineStr">
        <is>
          <t>La Cata DF</t>
        </is>
      </c>
      <c r="C108" s="15" t="n">
        <v>6545</v>
      </c>
      <c r="D108" s="15" t="n">
        <v>4915</v>
      </c>
      <c r="E108" s="15">
        <f>D108*Setup!$B$5</f>
        <v/>
      </c>
      <c r="F108" s="15">
        <f>D108-E108</f>
        <v/>
      </c>
      <c r="G108" s="15" t="n">
        <v>0</v>
      </c>
      <c r="H108" s="15" t="n">
        <v>4910</v>
      </c>
      <c r="I108" s="15" t="n">
        <v>0</v>
      </c>
      <c r="J108" s="15">
        <f>C108+F108+G108-I108</f>
        <v/>
      </c>
      <c r="K108" s="15" t="n"/>
      <c r="L108" s="15">
        <f>K108*Setup!$B$6</f>
        <v/>
      </c>
      <c r="M108" s="15">
        <f>J108-L108</f>
        <v/>
      </c>
      <c r="N108" s="21" t="n"/>
    </row>
    <row r="109">
      <c r="A109" s="296" t="n">
        <v>46157</v>
      </c>
      <c r="B109" s="76" t="inlineStr">
        <is>
          <t>La Cata DF</t>
        </is>
      </c>
      <c r="C109" s="15" t="n">
        <v>25150</v>
      </c>
      <c r="D109" s="15" t="n">
        <v>13270</v>
      </c>
      <c r="E109" s="15">
        <f>D109*Setup!$B$5</f>
        <v/>
      </c>
      <c r="F109" s="15">
        <f>D109-E109</f>
        <v/>
      </c>
      <c r="G109" s="15" t="n">
        <v>570</v>
      </c>
      <c r="H109" s="15" t="n">
        <v>7891</v>
      </c>
      <c r="I109" s="15" t="n">
        <v>0</v>
      </c>
      <c r="J109" s="15">
        <f>C109+F109+G109-I109</f>
        <v/>
      </c>
      <c r="K109" s="15" t="n"/>
      <c r="L109" s="15">
        <f>K109*Setup!$B$6</f>
        <v/>
      </c>
      <c r="M109" s="15">
        <f>J109-L109</f>
        <v/>
      </c>
      <c r="N109" s="21" t="n"/>
    </row>
    <row r="110">
      <c r="A110" s="296" t="n">
        <v>46158</v>
      </c>
      <c r="B110" s="76" t="inlineStr">
        <is>
          <t>La Cata DF</t>
        </is>
      </c>
      <c r="C110" s="15" t="n">
        <v>23455</v>
      </c>
      <c r="D110" s="15" t="n">
        <v>6725</v>
      </c>
      <c r="E110" s="15">
        <f>D110*Setup!$B$5</f>
        <v/>
      </c>
      <c r="F110" s="15">
        <f>D110-E110</f>
        <v/>
      </c>
      <c r="G110" s="15" t="n">
        <v>0</v>
      </c>
      <c r="H110" s="15" t="n">
        <v>2850.5</v>
      </c>
      <c r="I110" s="15" t="n">
        <v>0</v>
      </c>
      <c r="J110" s="15">
        <f>C110+F110+G110-I110</f>
        <v/>
      </c>
      <c r="K110" s="15" t="n"/>
      <c r="L110" s="15">
        <f>K110*Setup!$B$6</f>
        <v/>
      </c>
      <c r="M110" s="15">
        <f>J110-L110</f>
        <v/>
      </c>
      <c r="N110" s="21" t="n"/>
    </row>
    <row r="111">
      <c r="A111" s="296" t="n">
        <v>46159</v>
      </c>
      <c r="B111" s="76" t="inlineStr">
        <is>
          <t>La Cata DF</t>
        </is>
      </c>
      <c r="C111" s="15" t="n">
        <v>22195</v>
      </c>
      <c r="D111" s="15" t="n">
        <v>11150</v>
      </c>
      <c r="E111" s="15">
        <f>D111*Setup!$B$5</f>
        <v/>
      </c>
      <c r="F111" s="15">
        <f>D111-E111</f>
        <v/>
      </c>
      <c r="G111" s="15" t="n">
        <v>3350</v>
      </c>
      <c r="H111" s="15" t="n">
        <v>2560</v>
      </c>
      <c r="I111" s="15" t="n">
        <v>0</v>
      </c>
      <c r="J111" s="15">
        <f>C111+F111+G111-I111</f>
        <v/>
      </c>
      <c r="K111" s="15" t="n"/>
      <c r="L111" s="15">
        <f>K111*Setup!$B$6</f>
        <v/>
      </c>
      <c r="M111" s="15">
        <f>J111-L111</f>
        <v/>
      </c>
      <c r="N111" s="21" t="n"/>
    </row>
    <row r="112">
      <c r="A112" s="296" t="n">
        <v>46160</v>
      </c>
      <c r="B112" s="76" t="inlineStr">
        <is>
          <t>La Cata DF</t>
        </is>
      </c>
      <c r="C112" s="15" t="n">
        <v>9105</v>
      </c>
      <c r="D112" s="15" t="n">
        <v>600</v>
      </c>
      <c r="E112" s="15">
        <f>D112*Setup!$B$5</f>
        <v/>
      </c>
      <c r="F112" s="15">
        <f>D112-E112</f>
        <v/>
      </c>
      <c r="G112" s="15" t="n">
        <v>0</v>
      </c>
      <c r="H112" s="15" t="n">
        <v>155</v>
      </c>
      <c r="I112" s="15" t="n">
        <v>0</v>
      </c>
      <c r="J112" s="15">
        <f>C112+F112+G112-I112</f>
        <v/>
      </c>
      <c r="K112" s="15" t="n"/>
      <c r="L112" s="15">
        <f>K112*Setup!$B$6</f>
        <v/>
      </c>
      <c r="M112" s="15">
        <f>J112-L112</f>
        <v/>
      </c>
      <c r="N112" s="21" t="n"/>
    </row>
    <row r="113">
      <c r="A113" s="296" t="n">
        <v>46161</v>
      </c>
      <c r="B113" s="76" t="inlineStr">
        <is>
          <t>La Cata DF</t>
        </is>
      </c>
      <c r="C113" s="15" t="n">
        <v>1040</v>
      </c>
      <c r="D113" s="15" t="n">
        <v>0</v>
      </c>
      <c r="E113" s="15">
        <f>D113*Setup!$B$5</f>
        <v/>
      </c>
      <c r="F113" s="15">
        <f>D113-E113</f>
        <v/>
      </c>
      <c r="G113" s="15" t="n">
        <v>0</v>
      </c>
      <c r="H113" s="15" t="n">
        <v>310</v>
      </c>
      <c r="I113" s="15" t="n">
        <v>0</v>
      </c>
      <c r="J113" s="15">
        <f>C113+F113+G113-I113</f>
        <v/>
      </c>
      <c r="K113" s="15" t="n"/>
      <c r="L113" s="15">
        <f>K113*Setup!$B$6</f>
        <v/>
      </c>
      <c r="M113" s="15">
        <f>J113-L113</f>
        <v/>
      </c>
      <c r="N113" s="21" t="n"/>
    </row>
    <row r="114">
      <c r="A114" s="296" t="n">
        <v>46162</v>
      </c>
      <c r="B114" s="76" t="inlineStr">
        <is>
          <t>La Cata DF</t>
        </is>
      </c>
      <c r="C114" s="15" t="n">
        <v>8980</v>
      </c>
      <c r="D114" s="15" t="n">
        <v>6895</v>
      </c>
      <c r="E114" s="15">
        <f>D114*Setup!$B$5</f>
        <v/>
      </c>
      <c r="F114" s="15">
        <f>D114-E114</f>
        <v/>
      </c>
      <c r="G114" s="15" t="n">
        <v>0</v>
      </c>
      <c r="H114" s="15" t="n"/>
      <c r="I114" s="15" t="n">
        <v>0</v>
      </c>
      <c r="J114" s="15">
        <f>C114+F114+G114-I114</f>
        <v/>
      </c>
      <c r="K114" s="15" t="n"/>
      <c r="L114" s="15">
        <f>K114*Setup!$B$6</f>
        <v/>
      </c>
      <c r="M114" s="15">
        <f>J114-L114</f>
        <v/>
      </c>
      <c r="N114" s="21" t="n"/>
    </row>
    <row r="115">
      <c r="A115" s="296" t="n">
        <v>46163</v>
      </c>
      <c r="B115" s="76" t="inlineStr">
        <is>
          <t>La Cata DF</t>
        </is>
      </c>
      <c r="C115" s="15" t="n">
        <v>9480</v>
      </c>
      <c r="D115" s="15" t="n">
        <v>0</v>
      </c>
      <c r="E115" s="15">
        <f>D115*Setup!$B$5</f>
        <v/>
      </c>
      <c r="F115" s="15">
        <f>D115-E115</f>
        <v/>
      </c>
      <c r="G115" s="15" t="n">
        <v>0</v>
      </c>
      <c r="H115" s="15" t="n">
        <v>2215</v>
      </c>
      <c r="I115" s="15" t="n">
        <v>0</v>
      </c>
      <c r="J115" s="15">
        <f>C115+F115+G115-I115</f>
        <v/>
      </c>
      <c r="K115" s="15" t="n"/>
      <c r="L115" s="15">
        <f>K115*Setup!$B$6</f>
        <v/>
      </c>
      <c r="M115" s="15">
        <f>J115-L115</f>
        <v/>
      </c>
      <c r="N115" s="21" t="n">
        <v>85930</v>
      </c>
    </row>
    <row r="116">
      <c r="A116" s="296" t="n">
        <v>46164</v>
      </c>
      <c r="B116" s="76" t="inlineStr">
        <is>
          <t>La Cata DF</t>
        </is>
      </c>
      <c r="C116" s="15" t="n">
        <v>29500</v>
      </c>
      <c r="D116" s="15" t="n">
        <v>13140</v>
      </c>
      <c r="E116" s="15">
        <f>D116*Setup!$B$5</f>
        <v/>
      </c>
      <c r="F116" s="15">
        <f>D116-E116</f>
        <v/>
      </c>
      <c r="G116" s="15" t="n">
        <v>0</v>
      </c>
      <c r="H116" s="15" t="n">
        <v>8475</v>
      </c>
      <c r="I116" s="15" t="n">
        <v>0</v>
      </c>
      <c r="J116" s="15">
        <f>C116+F116+G116-I116</f>
        <v/>
      </c>
      <c r="K116" s="15" t="n"/>
      <c r="L116" s="15">
        <f>K116*Setup!$B$6</f>
        <v/>
      </c>
      <c r="M116" s="15">
        <f>J116-L116</f>
        <v/>
      </c>
      <c r="N116" s="21" t="n"/>
    </row>
    <row r="117">
      <c r="A117" s="296" t="n">
        <v>46165</v>
      </c>
      <c r="B117" s="76" t="inlineStr">
        <is>
          <t>La Cata DF</t>
        </is>
      </c>
      <c r="C117" s="15" t="n">
        <v>29490</v>
      </c>
      <c r="D117" s="15" t="n">
        <v>12260</v>
      </c>
      <c r="E117" s="15">
        <f>D117*Setup!$B$5</f>
        <v/>
      </c>
      <c r="F117" s="15">
        <f>D117-E117</f>
        <v/>
      </c>
      <c r="G117" s="15" t="n">
        <v>0</v>
      </c>
      <c r="H117" s="15" t="n">
        <v>6033.75</v>
      </c>
      <c r="I117" s="15" t="n">
        <v>0</v>
      </c>
      <c r="J117" s="15">
        <f>C117+F117+G117-I117</f>
        <v/>
      </c>
      <c r="K117" s="15" t="n"/>
      <c r="L117" s="15">
        <f>K117*Setup!$B$6</f>
        <v/>
      </c>
      <c r="M117" s="15">
        <f>J117-L117</f>
        <v/>
      </c>
      <c r="N117" s="21" t="n"/>
    </row>
    <row r="118">
      <c r="A118" s="296" t="n">
        <v>46166</v>
      </c>
      <c r="B118" s="76" t="inlineStr">
        <is>
          <t>La Cata DF</t>
        </is>
      </c>
      <c r="C118" s="15" t="n">
        <v>14980</v>
      </c>
      <c r="D118" s="15" t="n">
        <v>8895</v>
      </c>
      <c r="E118" s="15">
        <f>D118*Setup!$B$5</f>
        <v/>
      </c>
      <c r="F118" s="15">
        <f>D118-E118</f>
        <v/>
      </c>
      <c r="G118" s="15" t="n">
        <v>930</v>
      </c>
      <c r="H118" s="15" t="n">
        <v>4333.25</v>
      </c>
      <c r="I118" s="15" t="n">
        <v>0</v>
      </c>
      <c r="J118" s="15">
        <f>C118+F118+G118-I118</f>
        <v/>
      </c>
      <c r="K118" s="15" t="n"/>
      <c r="L118" s="15">
        <f>K118*Setup!$B$6</f>
        <v/>
      </c>
      <c r="M118" s="15">
        <f>J118-L118</f>
        <v/>
      </c>
      <c r="N118" s="21" t="n"/>
    </row>
    <row r="119">
      <c r="A119" s="296" t="n">
        <v>46167</v>
      </c>
      <c r="B119" s="76" t="inlineStr">
        <is>
          <t>La Cata DF</t>
        </is>
      </c>
      <c r="C119" s="15" t="n">
        <v>15925</v>
      </c>
      <c r="D119" s="15" t="n">
        <v>5260</v>
      </c>
      <c r="E119" s="15">
        <f>D119*Setup!$B$5</f>
        <v/>
      </c>
      <c r="F119" s="15">
        <f>D119-E119</f>
        <v/>
      </c>
      <c r="G119" s="15" t="n">
        <v>1910</v>
      </c>
      <c r="H119" s="15" t="n">
        <v>1152.75</v>
      </c>
      <c r="I119" s="15" t="n">
        <v>0</v>
      </c>
      <c r="J119" s="15">
        <f>C119+F119+G119-I119</f>
        <v/>
      </c>
      <c r="K119" s="15" t="n"/>
      <c r="L119" s="15">
        <f>K119*Setup!$B$6</f>
        <v/>
      </c>
      <c r="M119" s="15">
        <f>J119-L119</f>
        <v/>
      </c>
      <c r="N119" s="21" t="n"/>
    </row>
    <row r="120">
      <c r="A120" s="296" t="n">
        <v>46168</v>
      </c>
      <c r="B120" s="76" t="inlineStr">
        <is>
          <t>La Cata DF</t>
        </is>
      </c>
      <c r="C120" s="15" t="n">
        <v>2715</v>
      </c>
      <c r="D120" s="15" t="n">
        <v>405</v>
      </c>
      <c r="E120" s="15">
        <f>D120*Setup!$B$5</f>
        <v/>
      </c>
      <c r="F120" s="15">
        <f>D120-E120</f>
        <v/>
      </c>
      <c r="G120" s="15" t="n">
        <v>0</v>
      </c>
      <c r="H120" s="15" t="n">
        <v>2865</v>
      </c>
      <c r="I120" s="15" t="n">
        <v>0</v>
      </c>
      <c r="J120" s="15">
        <f>C120+F120+G120-I120</f>
        <v/>
      </c>
      <c r="K120" s="15" t="n"/>
      <c r="L120" s="15">
        <f>K120*Setup!$B$6</f>
        <v/>
      </c>
      <c r="M120" s="15">
        <f>J120-L120</f>
        <v/>
      </c>
      <c r="N120" s="21" t="n"/>
    </row>
    <row r="121">
      <c r="A121" s="296" t="n">
        <v>46169</v>
      </c>
      <c r="B121" s="76" t="inlineStr">
        <is>
          <t>La Cata DF</t>
        </is>
      </c>
      <c r="C121" s="15" t="n">
        <v>4815</v>
      </c>
      <c r="D121" s="15" t="n">
        <v>1520</v>
      </c>
      <c r="E121" s="15">
        <f>D121*Setup!$B$5</f>
        <v/>
      </c>
      <c r="F121" s="15">
        <f>D121-E121</f>
        <v/>
      </c>
      <c r="G121" s="15" t="n">
        <v>0</v>
      </c>
      <c r="H121" s="15" t="n">
        <v>5915</v>
      </c>
      <c r="I121" s="15" t="n">
        <v>0</v>
      </c>
      <c r="J121" s="15">
        <f>C121+F121+G121-I121</f>
        <v/>
      </c>
      <c r="K121" s="15" t="n"/>
      <c r="L121" s="15">
        <f>K121*Setup!$B$6</f>
        <v/>
      </c>
      <c r="M121" s="15">
        <f>J121-L121</f>
        <v/>
      </c>
      <c r="N121" s="21" t="n"/>
    </row>
    <row r="122">
      <c r="A122" s="296" t="n">
        <v>46170</v>
      </c>
      <c r="B122" s="76" t="inlineStr">
        <is>
          <t>La Cata DF</t>
        </is>
      </c>
      <c r="C122" s="15" t="n">
        <v>0</v>
      </c>
      <c r="D122" s="15" t="n">
        <v>0</v>
      </c>
      <c r="E122" s="15">
        <f>D122*Setup!$B$5</f>
        <v/>
      </c>
      <c r="F122" s="15">
        <f>D122-E122</f>
        <v/>
      </c>
      <c r="G122" s="15" t="n">
        <v>0</v>
      </c>
      <c r="H122" s="15" t="n"/>
      <c r="I122" s="15" t="n">
        <v>0</v>
      </c>
      <c r="J122" s="15">
        <f>C122+F122+G122-I122</f>
        <v/>
      </c>
      <c r="K122" s="15" t="n"/>
      <c r="L122" s="15">
        <f>K122*Setup!$B$6</f>
        <v/>
      </c>
      <c r="M122" s="15">
        <f>J122-L122</f>
        <v/>
      </c>
      <c r="N122" s="21" t="n"/>
    </row>
    <row r="123">
      <c r="A123" s="296" t="n">
        <v>46171</v>
      </c>
      <c r="B123" s="76" t="inlineStr">
        <is>
          <t>La Cata DF</t>
        </is>
      </c>
      <c r="C123" s="15" t="n">
        <v>0</v>
      </c>
      <c r="D123" s="15" t="n">
        <v>0</v>
      </c>
      <c r="E123" s="15">
        <f>D123*Setup!$B$5</f>
        <v/>
      </c>
      <c r="F123" s="15">
        <f>D123-E123</f>
        <v/>
      </c>
      <c r="G123" s="15" t="n">
        <v>0</v>
      </c>
      <c r="H123" s="15" t="n"/>
      <c r="I123" s="15" t="n">
        <v>0</v>
      </c>
      <c r="J123" s="15">
        <f>C123+F123+G123-I123</f>
        <v/>
      </c>
      <c r="K123" s="15" t="n"/>
      <c r="L123" s="15">
        <f>K123*Setup!$B$6</f>
        <v/>
      </c>
      <c r="M123" s="15">
        <f>J123-L123</f>
        <v/>
      </c>
      <c r="N123" s="21" t="n"/>
    </row>
    <row r="124">
      <c r="A124" s="296" t="n">
        <v>46172</v>
      </c>
      <c r="B124" s="76" t="inlineStr">
        <is>
          <t>La Cata DF</t>
        </is>
      </c>
      <c r="C124" s="15" t="n">
        <v>0</v>
      </c>
      <c r="D124" s="15" t="n">
        <v>0</v>
      </c>
      <c r="E124" s="15">
        <f>D124*Setup!$B$5</f>
        <v/>
      </c>
      <c r="F124" s="15">
        <f>D124-E124</f>
        <v/>
      </c>
      <c r="G124" s="15" t="n">
        <v>0</v>
      </c>
      <c r="H124" s="15" t="n"/>
      <c r="I124" s="15" t="n">
        <v>0</v>
      </c>
      <c r="J124" s="15">
        <f>C124+F124+G124-I124</f>
        <v/>
      </c>
      <c r="K124" s="15" t="n"/>
      <c r="L124" s="15">
        <f>K124*Setup!$B$6</f>
        <v/>
      </c>
      <c r="M124" s="15">
        <f>J124-L124</f>
        <v/>
      </c>
      <c r="N124" s="21" t="n"/>
    </row>
    <row r="125">
      <c r="A125" s="296" t="n">
        <v>46173</v>
      </c>
      <c r="B125" s="76" t="inlineStr">
        <is>
          <t>La Cata DF</t>
        </is>
      </c>
      <c r="C125" s="15" t="n">
        <v>0</v>
      </c>
      <c r="D125" s="15" t="n">
        <v>0</v>
      </c>
      <c r="E125" s="15">
        <f>D125*Setup!$B$5</f>
        <v/>
      </c>
      <c r="F125" s="15">
        <f>D125-E125</f>
        <v/>
      </c>
      <c r="G125" s="15" t="n">
        <v>0</v>
      </c>
      <c r="H125" s="15" t="n"/>
      <c r="I125" s="15" t="n">
        <v>0</v>
      </c>
      <c r="J125" s="15">
        <f>C125+F125+G125-I125</f>
        <v/>
      </c>
      <c r="K125" s="15" t="n"/>
      <c r="L125" s="15">
        <f>K125*Setup!$B$6</f>
        <v/>
      </c>
      <c r="M125" s="15">
        <f>J125-L125</f>
        <v/>
      </c>
      <c r="N125" s="21" t="n"/>
    </row>
    <row r="126">
      <c r="A126" s="299" t="n"/>
      <c r="B126" s="45" t="n"/>
      <c r="C126" s="46" t="n"/>
      <c r="D126" s="46" t="n"/>
      <c r="E126" s="46" t="n"/>
      <c r="F126" s="46" t="n"/>
      <c r="G126" s="46" t="n"/>
      <c r="H126" s="46" t="n"/>
      <c r="I126" s="46" t="n"/>
      <c r="J126" s="46" t="n"/>
      <c r="K126" s="46" t="n"/>
      <c r="L126" s="46" t="n"/>
      <c r="M126" s="46" t="n"/>
      <c r="N126" s="47" t="n"/>
      <c r="O126" s="48" t="n"/>
    </row>
    <row r="127">
      <c r="A127" s="295" t="n">
        <v>46113</v>
      </c>
      <c r="B127" s="14" t="inlineStr">
        <is>
          <t>La Cata LMF</t>
        </is>
      </c>
      <c r="C127" s="15" t="n">
        <v>70545</v>
      </c>
      <c r="D127" s="15" t="n">
        <v>33265</v>
      </c>
      <c r="E127" s="15">
        <f>D127*Setup!$B$5</f>
        <v/>
      </c>
      <c r="F127" s="15">
        <f>D127-E127</f>
        <v/>
      </c>
      <c r="G127" s="15" t="n">
        <v>0</v>
      </c>
      <c r="H127" s="15" t="n"/>
      <c r="I127" s="15" t="n">
        <v>0</v>
      </c>
      <c r="J127" s="15">
        <f>C127+F127+G127-I127</f>
        <v/>
      </c>
      <c r="K127" s="15" t="n"/>
      <c r="L127" s="15">
        <f>K127*Setup!$B$6</f>
        <v/>
      </c>
      <c r="M127" s="15">
        <f>J127-L127</f>
        <v/>
      </c>
      <c r="N127" s="21" t="n"/>
    </row>
    <row r="128">
      <c r="A128" s="295" t="n">
        <v>46114</v>
      </c>
      <c r="B128" s="14" t="inlineStr">
        <is>
          <t>La Cata LMF</t>
        </is>
      </c>
      <c r="C128" s="15" t="n">
        <v>234477</v>
      </c>
      <c r="D128" s="15" t="n">
        <v>151708</v>
      </c>
      <c r="E128" s="15">
        <f>D128*Setup!$B$5</f>
        <v/>
      </c>
      <c r="F128" s="15">
        <f>D128-E128</f>
        <v/>
      </c>
      <c r="G128" s="15" t="n">
        <v>30735</v>
      </c>
      <c r="H128" s="15" t="n"/>
      <c r="I128" s="15" t="n">
        <v>5220</v>
      </c>
      <c r="J128" s="15">
        <f>C128+F128+G128-I128</f>
        <v/>
      </c>
      <c r="K128" s="15" t="n"/>
      <c r="L128" s="15">
        <f>K128*Setup!$B$6</f>
        <v/>
      </c>
      <c r="M128" s="15">
        <f>J128-L128</f>
        <v/>
      </c>
      <c r="N128" s="21" t="n"/>
    </row>
    <row r="129">
      <c r="A129" s="295" t="n">
        <v>46115</v>
      </c>
      <c r="B129" s="14" t="inlineStr">
        <is>
          <t>La Cata LMF</t>
        </is>
      </c>
      <c r="C129" s="15" t="n">
        <v>20100</v>
      </c>
      <c r="D129" s="15" t="n">
        <v>3110</v>
      </c>
      <c r="E129" s="15">
        <f>D129*Setup!$B$5</f>
        <v/>
      </c>
      <c r="F129" s="15">
        <f>D129-E129</f>
        <v/>
      </c>
      <c r="G129" s="15" t="n">
        <v>800</v>
      </c>
      <c r="H129" s="15" t="n"/>
      <c r="I129" s="15" t="n">
        <v>0</v>
      </c>
      <c r="J129" s="15">
        <f>C129+F129+G129-I129</f>
        <v/>
      </c>
      <c r="K129" s="15" t="n"/>
      <c r="L129" s="15">
        <f>K129*Setup!$B$6</f>
        <v/>
      </c>
      <c r="M129" s="15">
        <f>J129-L129</f>
        <v/>
      </c>
      <c r="N129" s="21" t="n"/>
    </row>
    <row r="130">
      <c r="A130" s="295" t="n">
        <v>46116</v>
      </c>
      <c r="B130" s="14" t="inlineStr">
        <is>
          <t>La Cata LMF</t>
        </is>
      </c>
      <c r="C130" s="15" t="n">
        <v>400332</v>
      </c>
      <c r="D130" s="15" t="n">
        <v>148543</v>
      </c>
      <c r="E130" s="15">
        <f>D130*Setup!$B$5</f>
        <v/>
      </c>
      <c r="F130" s="15">
        <f>D130-E130</f>
        <v/>
      </c>
      <c r="G130" s="15" t="n">
        <v>6995</v>
      </c>
      <c r="H130" s="15" t="n"/>
      <c r="I130" s="15" t="n">
        <v>1835</v>
      </c>
      <c r="J130" s="15">
        <f>C130+F130+G130-I130</f>
        <v/>
      </c>
      <c r="K130" s="15" t="n"/>
      <c r="L130" s="15">
        <f>K130*Setup!$B$6</f>
        <v/>
      </c>
      <c r="M130" s="15">
        <f>J130-L130</f>
        <v/>
      </c>
      <c r="N130" s="21" t="n"/>
    </row>
    <row r="131">
      <c r="A131" s="295" t="n">
        <v>46117</v>
      </c>
      <c r="B131" s="14" t="inlineStr">
        <is>
          <t>La Cata LMF</t>
        </is>
      </c>
      <c r="C131" s="15" t="n">
        <v>149660</v>
      </c>
      <c r="D131" s="15" t="n">
        <v>96680</v>
      </c>
      <c r="E131" s="15">
        <f>D131*Setup!$B$5</f>
        <v/>
      </c>
      <c r="F131" s="15">
        <f>D131-E131</f>
        <v/>
      </c>
      <c r="G131" s="15" t="n">
        <v>2525</v>
      </c>
      <c r="H131" s="15" t="n"/>
      <c r="I131" s="15" t="n">
        <v>0</v>
      </c>
      <c r="J131" s="15">
        <f>C131+F131+G131-I131</f>
        <v/>
      </c>
      <c r="K131" s="15" t="n"/>
      <c r="L131" s="15">
        <f>K131*Setup!$B$6</f>
        <v/>
      </c>
      <c r="M131" s="15">
        <f>J131-L131</f>
        <v/>
      </c>
      <c r="N131" s="21" t="n"/>
    </row>
    <row r="132">
      <c r="A132" s="295" t="n">
        <v>46118</v>
      </c>
      <c r="B132" s="14" t="inlineStr">
        <is>
          <t>La Cata LMF</t>
        </is>
      </c>
      <c r="C132" s="15" t="n">
        <v>37385</v>
      </c>
      <c r="D132" s="15" t="n">
        <v>19405</v>
      </c>
      <c r="E132" s="15">
        <f>D132*Setup!$B$5</f>
        <v/>
      </c>
      <c r="F132" s="15">
        <f>D132-E132</f>
        <v/>
      </c>
      <c r="G132" s="15" t="n">
        <v>2355</v>
      </c>
      <c r="H132" s="15" t="n"/>
      <c r="I132" s="15" t="n">
        <v>0</v>
      </c>
      <c r="J132" s="15">
        <f>C132+F132+G132-I132</f>
        <v/>
      </c>
      <c r="K132" s="15" t="n"/>
      <c r="L132" s="15">
        <f>K132*Setup!$B$6</f>
        <v/>
      </c>
      <c r="M132" s="15">
        <f>J132-L132</f>
        <v/>
      </c>
      <c r="N132" s="21" t="n"/>
    </row>
    <row r="133">
      <c r="A133" s="295" t="n">
        <v>46119</v>
      </c>
      <c r="B133" s="14" t="inlineStr">
        <is>
          <t>La Cata LMF</t>
        </is>
      </c>
      <c r="C133" s="15" t="n">
        <v>31680</v>
      </c>
      <c r="D133" s="15" t="n">
        <v>9975</v>
      </c>
      <c r="E133" s="15">
        <f>D133*Setup!$B$5</f>
        <v/>
      </c>
      <c r="F133" s="15">
        <f>D133-E133</f>
        <v/>
      </c>
      <c r="G133" s="15" t="n">
        <v>0</v>
      </c>
      <c r="H133" s="15" t="n"/>
      <c r="I133" s="15" t="n">
        <v>0</v>
      </c>
      <c r="J133" s="15">
        <f>C133+F133+G133-I133</f>
        <v/>
      </c>
      <c r="K133" s="15" t="n"/>
      <c r="L133" s="15">
        <f>K133*Setup!$B$6</f>
        <v/>
      </c>
      <c r="M133" s="15">
        <f>J133-L133</f>
        <v/>
      </c>
      <c r="N133" s="21" t="n"/>
    </row>
    <row r="134">
      <c r="A134" s="295" t="n">
        <v>46120</v>
      </c>
      <c r="B134" s="14" t="inlineStr">
        <is>
          <t>La Cata LMF</t>
        </is>
      </c>
      <c r="C134" s="15" t="n">
        <v>29115</v>
      </c>
      <c r="D134" s="15" t="n">
        <v>3705</v>
      </c>
      <c r="E134" s="15">
        <f>D134*Setup!$B$5</f>
        <v/>
      </c>
      <c r="F134" s="15">
        <f>D134-E134</f>
        <v/>
      </c>
      <c r="G134" s="15" t="n">
        <v>0</v>
      </c>
      <c r="H134" s="15" t="n"/>
      <c r="I134" s="15" t="n">
        <v>0</v>
      </c>
      <c r="J134" s="15">
        <f>C134+F134+G134-I134</f>
        <v/>
      </c>
      <c r="K134" s="15" t="n"/>
      <c r="L134" s="15">
        <f>K134*Setup!$B$6</f>
        <v/>
      </c>
      <c r="M134" s="15">
        <f>J134-L134</f>
        <v/>
      </c>
      <c r="N134" s="21" t="n"/>
    </row>
    <row r="135">
      <c r="A135" s="295" t="n">
        <v>46121</v>
      </c>
      <c r="B135" s="14" t="inlineStr">
        <is>
          <t>La Cata LMF</t>
        </is>
      </c>
      <c r="C135" s="15" t="n">
        <v>24700</v>
      </c>
      <c r="D135" s="15" t="n">
        <v>7285</v>
      </c>
      <c r="E135" s="15">
        <f>D135*Setup!$B$5</f>
        <v/>
      </c>
      <c r="F135" s="15">
        <f>D135-E135</f>
        <v/>
      </c>
      <c r="G135" s="15" t="n">
        <v>0</v>
      </c>
      <c r="H135" s="15" t="n"/>
      <c r="I135" s="15" t="n">
        <v>0</v>
      </c>
      <c r="J135" s="15">
        <f>C135+F135+G135-I135</f>
        <v/>
      </c>
      <c r="K135" s="15" t="n"/>
      <c r="L135" s="15">
        <f>K135*Setup!$B$6</f>
        <v/>
      </c>
      <c r="M135" s="15">
        <f>J135-L135</f>
        <v/>
      </c>
      <c r="N135" s="21" t="n"/>
    </row>
    <row r="136">
      <c r="A136" s="295" t="n">
        <v>46122</v>
      </c>
      <c r="B136" s="14" t="inlineStr">
        <is>
          <t>La Cata LMF</t>
        </is>
      </c>
      <c r="C136" s="15" t="n">
        <v>45753</v>
      </c>
      <c r="D136" s="15" t="n">
        <v>17975</v>
      </c>
      <c r="E136" s="15">
        <f>D136*Setup!$B$5</f>
        <v/>
      </c>
      <c r="F136" s="15">
        <f>D136-E136</f>
        <v/>
      </c>
      <c r="G136" s="15" t="n">
        <v>0</v>
      </c>
      <c r="H136" s="15" t="n"/>
      <c r="I136" s="15" t="n">
        <v>0</v>
      </c>
      <c r="J136" s="15">
        <f>C136+F136+G136-I136</f>
        <v/>
      </c>
      <c r="K136" s="15" t="n"/>
      <c r="L136" s="15">
        <f>K136*Setup!$B$6</f>
        <v/>
      </c>
      <c r="M136" s="15">
        <f>J136-L136</f>
        <v/>
      </c>
      <c r="N136" s="21" t="n"/>
    </row>
    <row r="137">
      <c r="A137" s="295" t="n">
        <v>46123</v>
      </c>
      <c r="B137" s="14" t="inlineStr">
        <is>
          <t>La Cata LMF</t>
        </is>
      </c>
      <c r="C137" s="15" t="n">
        <v>99484</v>
      </c>
      <c r="D137" s="15" t="n">
        <v>59210</v>
      </c>
      <c r="E137" s="15">
        <f>D137*Setup!$B$5</f>
        <v/>
      </c>
      <c r="F137" s="15">
        <f>D137-E137</f>
        <v/>
      </c>
      <c r="G137" s="15" t="n">
        <v>19210</v>
      </c>
      <c r="H137" s="15" t="n"/>
      <c r="I137" s="15" t="n">
        <v>0</v>
      </c>
      <c r="J137" s="15">
        <f>C137+F137+G137-I137</f>
        <v/>
      </c>
      <c r="K137" s="15" t="n"/>
      <c r="L137" s="15">
        <f>K137*Setup!$B$6</f>
        <v/>
      </c>
      <c r="M137" s="15">
        <f>J137-L137</f>
        <v/>
      </c>
      <c r="N137" s="21" t="n"/>
    </row>
    <row r="138">
      <c r="A138" s="295" t="n">
        <v>46124</v>
      </c>
      <c r="B138" s="14" t="inlineStr">
        <is>
          <t>La Cata LMF</t>
        </is>
      </c>
      <c r="C138" s="15" t="n">
        <v>109245</v>
      </c>
      <c r="D138" s="15" t="n">
        <v>47326</v>
      </c>
      <c r="E138" s="15">
        <f>D138*Setup!$B$5</f>
        <v/>
      </c>
      <c r="F138" s="15">
        <f>D138-E138</f>
        <v/>
      </c>
      <c r="G138" s="15" t="n">
        <v>3130</v>
      </c>
      <c r="H138" s="15" t="n"/>
      <c r="I138" s="15" t="n">
        <v>1680</v>
      </c>
      <c r="J138" s="15">
        <f>C138+F138+G138-I138</f>
        <v/>
      </c>
      <c r="K138" s="15" t="n"/>
      <c r="L138" s="15">
        <f>K138*Setup!$B$6</f>
        <v/>
      </c>
      <c r="M138" s="15">
        <f>J138-L138</f>
        <v/>
      </c>
      <c r="N138" s="21" t="n"/>
    </row>
    <row r="139">
      <c r="A139" s="295" t="n">
        <v>46125</v>
      </c>
      <c r="B139" s="14" t="inlineStr">
        <is>
          <t>La Cata LMF</t>
        </is>
      </c>
      <c r="C139" s="15" t="n">
        <v>29590</v>
      </c>
      <c r="D139" s="15" t="n">
        <v>4920</v>
      </c>
      <c r="E139" s="15">
        <f>D139*Setup!$B$5</f>
        <v/>
      </c>
      <c r="F139" s="15">
        <f>D139-E139</f>
        <v/>
      </c>
      <c r="G139" s="15" t="n">
        <v>8965</v>
      </c>
      <c r="H139" s="15" t="n"/>
      <c r="I139" s="15" t="n">
        <v>0</v>
      </c>
      <c r="J139" s="15">
        <f>C139+F139+G139-I139</f>
        <v/>
      </c>
      <c r="K139" s="15" t="n"/>
      <c r="L139" s="15">
        <f>K139*Setup!$B$6</f>
        <v/>
      </c>
      <c r="M139" s="15">
        <f>J139-L139</f>
        <v/>
      </c>
      <c r="N139" s="21" t="n">
        <v>377450</v>
      </c>
    </row>
    <row r="140">
      <c r="A140" s="295" t="n">
        <v>46126</v>
      </c>
      <c r="B140" s="14" t="inlineStr">
        <is>
          <t>La Cata LMF</t>
        </is>
      </c>
      <c r="C140" s="15" t="n">
        <v>18240</v>
      </c>
      <c r="D140" s="15" t="n">
        <v>10260</v>
      </c>
      <c r="E140" s="15">
        <f>D140*Setup!$B$5</f>
        <v/>
      </c>
      <c r="F140" s="15">
        <f>D140-E140</f>
        <v/>
      </c>
      <c r="G140" s="15" t="n">
        <v>0</v>
      </c>
      <c r="H140" s="15" t="n"/>
      <c r="I140" s="15" t="n">
        <v>0</v>
      </c>
      <c r="J140" s="15">
        <f>C140+F140+G140-I140</f>
        <v/>
      </c>
      <c r="K140" s="15" t="n"/>
      <c r="L140" s="15">
        <f>K140*Setup!$B$6</f>
        <v/>
      </c>
      <c r="M140" s="15">
        <f>J140-L140</f>
        <v/>
      </c>
      <c r="N140" s="21" t="n"/>
    </row>
    <row r="141">
      <c r="A141" s="295" t="n">
        <v>46127</v>
      </c>
      <c r="B141" s="14" t="inlineStr">
        <is>
          <t>La Cata LMF</t>
        </is>
      </c>
      <c r="C141" s="15" t="n">
        <v>23270</v>
      </c>
      <c r="D141" s="15" t="n">
        <v>11765</v>
      </c>
      <c r="E141" s="15">
        <f>D141*Setup!$B$5</f>
        <v/>
      </c>
      <c r="F141" s="15">
        <f>D141-E141</f>
        <v/>
      </c>
      <c r="G141" s="15" t="n">
        <v>0</v>
      </c>
      <c r="H141" s="15" t="n"/>
      <c r="I141" s="15" t="n">
        <v>0</v>
      </c>
      <c r="J141" s="15">
        <f>C141+F141+G141-I141</f>
        <v/>
      </c>
      <c r="K141" s="15" t="n"/>
      <c r="L141" s="15">
        <f>K141*Setup!$B$6</f>
        <v/>
      </c>
      <c r="M141" s="15">
        <f>J141-L141</f>
        <v/>
      </c>
      <c r="N141" s="21" t="n"/>
    </row>
    <row r="142">
      <c r="A142" s="295" t="n">
        <v>46128</v>
      </c>
      <c r="B142" s="14" t="inlineStr">
        <is>
          <t>La Cata LMF</t>
        </is>
      </c>
      <c r="C142" s="15" t="n">
        <v>24505</v>
      </c>
      <c r="D142" s="15" t="n">
        <v>4635</v>
      </c>
      <c r="E142" s="15">
        <f>D142*Setup!$B$5</f>
        <v/>
      </c>
      <c r="F142" s="15">
        <f>D142-E142</f>
        <v/>
      </c>
      <c r="G142" s="15" t="n">
        <v>0</v>
      </c>
      <c r="H142" s="15" t="n"/>
      <c r="I142" s="15" t="n">
        <v>0</v>
      </c>
      <c r="J142" s="15">
        <f>C142+F142+G142-I142</f>
        <v/>
      </c>
      <c r="K142" s="15" t="n"/>
      <c r="L142" s="15">
        <f>K142*Setup!$B$6</f>
        <v/>
      </c>
      <c r="M142" s="15">
        <f>J142-L142</f>
        <v/>
      </c>
      <c r="N142" s="21" t="n"/>
    </row>
    <row r="143">
      <c r="A143" s="295" t="n">
        <v>46129</v>
      </c>
      <c r="B143" s="14" t="inlineStr">
        <is>
          <t>La Cata LMF</t>
        </is>
      </c>
      <c r="C143" s="15" t="n">
        <v>57000</v>
      </c>
      <c r="D143" s="15" t="n">
        <v>8280</v>
      </c>
      <c r="E143" s="15">
        <f>D143*Setup!$B$5</f>
        <v/>
      </c>
      <c r="F143" s="15">
        <f>D143-E143</f>
        <v/>
      </c>
      <c r="G143" s="15" t="n">
        <v>300</v>
      </c>
      <c r="H143" s="15" t="n"/>
      <c r="I143" s="15" t="n">
        <v>0</v>
      </c>
      <c r="J143" s="15">
        <f>C143+F143+G143-I143</f>
        <v/>
      </c>
      <c r="K143" s="15" t="n"/>
      <c r="L143" s="15">
        <f>K143*Setup!$B$6</f>
        <v/>
      </c>
      <c r="M143" s="15">
        <f>J143-L143</f>
        <v/>
      </c>
      <c r="N143" s="21" t="n"/>
    </row>
    <row r="144">
      <c r="A144" s="295" t="n">
        <v>46130</v>
      </c>
      <c r="B144" s="14" t="inlineStr">
        <is>
          <t>La Cata LMF</t>
        </is>
      </c>
      <c r="C144" s="15" t="n">
        <v>104550</v>
      </c>
      <c r="D144" s="15" t="n">
        <v>48615</v>
      </c>
      <c r="E144" s="15">
        <f>D144*Setup!$B$5</f>
        <v/>
      </c>
      <c r="F144" s="15">
        <f>D144-E144</f>
        <v/>
      </c>
      <c r="G144" s="15" t="n">
        <v>3530</v>
      </c>
      <c r="H144" s="15" t="n"/>
      <c r="I144" s="15" t="n">
        <v>0</v>
      </c>
      <c r="J144" s="15">
        <f>C144+F144+G144-I144</f>
        <v/>
      </c>
      <c r="K144" s="15" t="n"/>
      <c r="L144" s="15">
        <f>K144*Setup!$B$6</f>
        <v/>
      </c>
      <c r="M144" s="15">
        <f>J144-L144</f>
        <v/>
      </c>
      <c r="N144" s="21" t="n"/>
    </row>
    <row r="145">
      <c r="A145" s="295" t="n">
        <v>46131</v>
      </c>
      <c r="B145" s="14" t="inlineStr">
        <is>
          <t>La Cata LMF</t>
        </is>
      </c>
      <c r="C145" s="15" t="n">
        <v>127115</v>
      </c>
      <c r="D145" s="15" t="n">
        <v>57145</v>
      </c>
      <c r="E145" s="15">
        <f>D145*Setup!$B$5</f>
        <v/>
      </c>
      <c r="F145" s="15">
        <f>D145-E145</f>
        <v/>
      </c>
      <c r="G145" s="15" t="n">
        <v>1545</v>
      </c>
      <c r="H145" s="15" t="n"/>
      <c r="I145" s="15" t="n">
        <v>0</v>
      </c>
      <c r="J145" s="15">
        <f>C145+F145+G145-I145</f>
        <v/>
      </c>
      <c r="K145" s="15" t="n"/>
      <c r="L145" s="15">
        <f>K145*Setup!$B$6</f>
        <v/>
      </c>
      <c r="M145" s="15">
        <f>J145-L145</f>
        <v/>
      </c>
      <c r="N145" s="21" t="n"/>
    </row>
    <row r="146">
      <c r="A146" s="295" t="n">
        <v>46132</v>
      </c>
      <c r="B146" s="14" t="inlineStr">
        <is>
          <t>La Cata LMF</t>
        </is>
      </c>
      <c r="C146" s="15" t="n">
        <v>22115</v>
      </c>
      <c r="D146" s="15" t="n">
        <v>7550</v>
      </c>
      <c r="E146" s="15">
        <f>D146*Setup!$B$5</f>
        <v/>
      </c>
      <c r="F146" s="15">
        <f>D146-E146</f>
        <v/>
      </c>
      <c r="G146" s="15" t="n">
        <v>3916</v>
      </c>
      <c r="H146" s="15" t="n"/>
      <c r="I146" s="15" t="n">
        <v>0</v>
      </c>
      <c r="J146" s="15">
        <f>C146+F146+G146-I146</f>
        <v/>
      </c>
      <c r="K146" s="15" t="n"/>
      <c r="L146" s="15">
        <f>K146*Setup!$B$6</f>
        <v/>
      </c>
      <c r="M146" s="15">
        <f>J146-L146</f>
        <v/>
      </c>
      <c r="N146" s="21" t="n">
        <v>384935</v>
      </c>
    </row>
    <row r="147">
      <c r="A147" s="295" t="n">
        <v>46133</v>
      </c>
      <c r="B147" s="14" t="inlineStr">
        <is>
          <t>La Cata LMF</t>
        </is>
      </c>
      <c r="C147" s="15" t="n">
        <v>21555</v>
      </c>
      <c r="D147" s="15" t="n">
        <v>7245</v>
      </c>
      <c r="E147" s="15">
        <f>D147*Setup!$B$5</f>
        <v/>
      </c>
      <c r="F147" s="15">
        <f>D147-E147</f>
        <v/>
      </c>
      <c r="G147" s="15" t="n">
        <v>1500</v>
      </c>
      <c r="H147" s="15" t="n"/>
      <c r="I147" s="15" t="n">
        <v>1630</v>
      </c>
      <c r="J147" s="15">
        <f>C147+F147+G147-I147</f>
        <v/>
      </c>
      <c r="K147" s="15" t="n"/>
      <c r="L147" s="15">
        <f>K147*Setup!$B$6</f>
        <v/>
      </c>
      <c r="M147" s="15">
        <f>J147-L147</f>
        <v/>
      </c>
      <c r="N147" s="21" t="n"/>
    </row>
    <row r="148">
      <c r="A148" s="295" t="n">
        <v>46134</v>
      </c>
      <c r="B148" s="14" t="inlineStr">
        <is>
          <t>La Cata LMF</t>
        </is>
      </c>
      <c r="C148" s="15" t="n">
        <v>28075</v>
      </c>
      <c r="D148" s="15" t="n">
        <v>6625</v>
      </c>
      <c r="E148" s="15">
        <f>D148*Setup!$B$5</f>
        <v/>
      </c>
      <c r="F148" s="15">
        <f>D148-E148</f>
        <v/>
      </c>
      <c r="G148" s="15" t="n">
        <v>8750</v>
      </c>
      <c r="H148" s="15" t="n"/>
      <c r="I148" s="15" t="n">
        <v>0</v>
      </c>
      <c r="J148" s="15">
        <f>C148+F148+G148-I148</f>
        <v/>
      </c>
      <c r="K148" s="15" t="n"/>
      <c r="L148" s="15">
        <f>K148*Setup!$B$6</f>
        <v/>
      </c>
      <c r="M148" s="15">
        <f>J148-L148</f>
        <v/>
      </c>
      <c r="N148" s="21" t="n"/>
    </row>
    <row r="149">
      <c r="A149" s="295" t="n">
        <v>46135</v>
      </c>
      <c r="B149" s="14" t="inlineStr">
        <is>
          <t>La Cata LMF</t>
        </is>
      </c>
      <c r="C149" s="15" t="n">
        <v>32430</v>
      </c>
      <c r="D149" s="15" t="n">
        <v>13110</v>
      </c>
      <c r="E149" s="15">
        <f>D149*Setup!$B$5</f>
        <v/>
      </c>
      <c r="F149" s="15">
        <f>D149-E149</f>
        <v/>
      </c>
      <c r="G149" s="15" t="n">
        <v>695</v>
      </c>
      <c r="H149" s="15" t="n"/>
      <c r="I149" s="15" t="n">
        <v>0</v>
      </c>
      <c r="J149" s="15">
        <f>C149+F149+G149-I149</f>
        <v/>
      </c>
      <c r="K149" s="15" t="n"/>
      <c r="L149" s="15">
        <f>K149*Setup!$B$6</f>
        <v/>
      </c>
      <c r="M149" s="15">
        <f>J149-L149</f>
        <v/>
      </c>
      <c r="N149" s="21" t="n"/>
    </row>
    <row r="150">
      <c r="A150" s="295" t="n">
        <v>46136</v>
      </c>
      <c r="B150" s="14" t="inlineStr">
        <is>
          <t>La Cata LMF</t>
        </is>
      </c>
      <c r="C150" s="15" t="n">
        <v>37530</v>
      </c>
      <c r="D150" s="15" t="n">
        <v>16295</v>
      </c>
      <c r="E150" s="15">
        <f>D150*Setup!$B$5</f>
        <v/>
      </c>
      <c r="F150" s="15">
        <f>D150-E150</f>
        <v/>
      </c>
      <c r="G150" s="78" t="n">
        <v>130802.23</v>
      </c>
      <c r="H150" s="15" t="n"/>
      <c r="I150" s="15" t="n">
        <v>0</v>
      </c>
      <c r="J150" s="15">
        <f>C150+F150+G150-I150</f>
        <v/>
      </c>
      <c r="K150" s="15" t="n"/>
      <c r="L150" s="15">
        <f>K150*Setup!$B$6</f>
        <v/>
      </c>
      <c r="M150" s="15">
        <f>J150-L150</f>
        <v/>
      </c>
      <c r="N150" s="21" t="n"/>
      <c r="O150" s="22" t="inlineStr">
        <is>
          <t>Este monto facturado por transferencia es el pago por visibilidad de UB</t>
        </is>
      </c>
    </row>
    <row r="151">
      <c r="A151" s="295" t="n">
        <v>46137</v>
      </c>
      <c r="B151" s="14" t="inlineStr">
        <is>
          <t>La Cata LMF</t>
        </is>
      </c>
      <c r="C151" s="15" t="n">
        <v>99755</v>
      </c>
      <c r="D151" s="15" t="n">
        <v>43440</v>
      </c>
      <c r="E151" s="15">
        <f>D151*Setup!$B$5</f>
        <v/>
      </c>
      <c r="F151" s="15">
        <f>D151-E151</f>
        <v/>
      </c>
      <c r="G151" s="15" t="n">
        <v>0</v>
      </c>
      <c r="H151" s="15" t="n"/>
      <c r="I151" s="15" t="n">
        <v>0</v>
      </c>
      <c r="J151" s="15">
        <f>C151+F151+G151-I151</f>
        <v/>
      </c>
      <c r="K151" s="15" t="n"/>
      <c r="L151" s="15">
        <f>K151*Setup!$B$6</f>
        <v/>
      </c>
      <c r="M151" s="15">
        <f>J151-L151</f>
        <v/>
      </c>
      <c r="N151" s="21" t="n"/>
    </row>
    <row r="152">
      <c r="A152" s="295" t="n">
        <v>46138</v>
      </c>
      <c r="B152" s="14" t="inlineStr">
        <is>
          <t>La Cata LMF</t>
        </is>
      </c>
      <c r="C152" s="15" t="n">
        <v>102385</v>
      </c>
      <c r="D152" s="15" t="n">
        <v>41325</v>
      </c>
      <c r="E152" s="15">
        <f>D152*Setup!$B$5</f>
        <v/>
      </c>
      <c r="F152" s="15">
        <f>D152-E152</f>
        <v/>
      </c>
      <c r="G152" s="15" t="n">
        <v>2335</v>
      </c>
      <c r="H152" s="15" t="n"/>
      <c r="I152" s="15" t="n">
        <v>3940</v>
      </c>
      <c r="J152" s="15">
        <f>C152+F152+G152-I152</f>
        <v/>
      </c>
      <c r="K152" s="15" t="n"/>
      <c r="L152" s="15">
        <f>K152*Setup!$B$6</f>
        <v/>
      </c>
      <c r="M152" s="15">
        <f>J152-L152</f>
        <v/>
      </c>
      <c r="N152" s="21" t="n"/>
    </row>
    <row r="153">
      <c r="A153" s="295" t="n">
        <v>46139</v>
      </c>
      <c r="B153" s="14" t="inlineStr">
        <is>
          <t>La Cata LMF</t>
        </is>
      </c>
      <c r="C153" s="15" t="n">
        <v>34565</v>
      </c>
      <c r="D153" s="15" t="n">
        <v>12385</v>
      </c>
      <c r="E153" s="15">
        <f>D153*Setup!$B$5</f>
        <v/>
      </c>
      <c r="F153" s="15">
        <f>D153-E153</f>
        <v/>
      </c>
      <c r="G153" s="15" t="n">
        <v>1330</v>
      </c>
      <c r="H153" s="15" t="n"/>
      <c r="I153" s="15" t="n">
        <v>0</v>
      </c>
      <c r="J153" s="15">
        <f>C153+F153+G153-I153</f>
        <v/>
      </c>
      <c r="K153" s="15" t="n"/>
      <c r="L153" s="15">
        <f>K153*Setup!$B$6</f>
        <v/>
      </c>
      <c r="M153" s="15">
        <f>J153-L153</f>
        <v/>
      </c>
      <c r="N153" s="21" t="n">
        <v>346010</v>
      </c>
    </row>
    <row r="154">
      <c r="A154" s="295" t="n">
        <v>46140</v>
      </c>
      <c r="B154" s="14" t="inlineStr">
        <is>
          <t>La Cata LMF</t>
        </is>
      </c>
      <c r="C154" s="15" t="n">
        <v>20095</v>
      </c>
      <c r="D154" s="15" t="n">
        <v>7460</v>
      </c>
      <c r="E154" s="15">
        <f>D154*Setup!$B$5</f>
        <v/>
      </c>
      <c r="F154" s="15">
        <f>D154-E154</f>
        <v/>
      </c>
      <c r="G154" s="15" t="n">
        <v>155</v>
      </c>
      <c r="H154" s="15" t="n"/>
      <c r="I154" s="15" t="n">
        <v>0</v>
      </c>
      <c r="J154" s="15">
        <f>C154+F154+G154-I154</f>
        <v/>
      </c>
      <c r="K154" s="15" t="n"/>
      <c r="L154" s="15">
        <f>K154*Setup!$B$6</f>
        <v/>
      </c>
      <c r="M154" s="15">
        <f>J154-L154</f>
        <v/>
      </c>
      <c r="N154" s="21" t="n"/>
    </row>
    <row r="155">
      <c r="A155" s="295" t="n">
        <v>46141</v>
      </c>
      <c r="B155" s="14" t="inlineStr">
        <is>
          <t>La Cata LMF</t>
        </is>
      </c>
      <c r="C155" s="15" t="n">
        <v>22020</v>
      </c>
      <c r="D155" s="15" t="n">
        <v>2975</v>
      </c>
      <c r="E155" s="15">
        <f>D155*Setup!$B$5</f>
        <v/>
      </c>
      <c r="F155" s="15">
        <f>D155-E155</f>
        <v/>
      </c>
      <c r="G155" s="15" t="n">
        <v>2790</v>
      </c>
      <c r="H155" s="15" t="n"/>
      <c r="I155" s="15" t="n">
        <v>0</v>
      </c>
      <c r="J155" s="15">
        <f>C155+F155+G155-I155</f>
        <v/>
      </c>
      <c r="K155" s="15" t="n"/>
      <c r="L155" s="15">
        <f>K155*Setup!$B$6</f>
        <v/>
      </c>
      <c r="M155" s="15">
        <f>J155-L155</f>
        <v/>
      </c>
      <c r="N155" s="21" t="n"/>
    </row>
    <row r="156">
      <c r="A156" s="295" t="n">
        <v>46142</v>
      </c>
      <c r="B156" s="14" t="inlineStr">
        <is>
          <t>La Cata LMF</t>
        </is>
      </c>
      <c r="C156" s="15" t="n">
        <v>40300</v>
      </c>
      <c r="D156" s="15" t="n">
        <v>15560</v>
      </c>
      <c r="E156" s="15">
        <f>D156*Setup!$B$5</f>
        <v/>
      </c>
      <c r="F156" s="15">
        <f>D156-E156</f>
        <v/>
      </c>
      <c r="G156" s="15" t="n">
        <v>0</v>
      </c>
      <c r="H156" s="15" t="n"/>
      <c r="I156" s="15" t="n">
        <v>0</v>
      </c>
      <c r="J156" s="15">
        <f>C156+F156+G156-I156</f>
        <v/>
      </c>
      <c r="K156" s="15" t="n"/>
      <c r="L156" s="15">
        <f>K156*Setup!$B$6</f>
        <v/>
      </c>
      <c r="M156" s="15">
        <f>J156-L156</f>
        <v/>
      </c>
      <c r="N156" s="21" t="n"/>
    </row>
    <row r="157">
      <c r="A157" s="295" t="n">
        <v>46113</v>
      </c>
      <c r="B157" s="76" t="inlineStr">
        <is>
          <t>La Cata DF</t>
        </is>
      </c>
      <c r="C157" s="15" t="n">
        <v>20940</v>
      </c>
      <c r="D157" s="15" t="n">
        <v>3225</v>
      </c>
      <c r="E157" s="15">
        <f>D157*Setup!$B$5</f>
        <v/>
      </c>
      <c r="F157" s="15">
        <f>D157-E157</f>
        <v/>
      </c>
      <c r="G157" s="15" t="n">
        <v>0</v>
      </c>
      <c r="H157" s="15" t="n">
        <v>1665.5</v>
      </c>
      <c r="I157" s="15" t="n">
        <v>0</v>
      </c>
      <c r="J157" s="15">
        <f>C157+F157+G157-I157</f>
        <v/>
      </c>
      <c r="K157" s="15" t="n"/>
      <c r="L157" s="15">
        <f>K157*Setup!$B$6</f>
        <v/>
      </c>
      <c r="M157" s="15">
        <f>J157-L157</f>
        <v/>
      </c>
      <c r="N157" s="21" t="n"/>
    </row>
    <row r="158">
      <c r="A158" s="295" t="n">
        <v>46114</v>
      </c>
      <c r="B158" s="76" t="inlineStr">
        <is>
          <t>La Cata DF</t>
        </is>
      </c>
      <c r="C158" s="15" t="n">
        <v>20175</v>
      </c>
      <c r="D158" s="15" t="n">
        <v>12545</v>
      </c>
      <c r="E158" s="15">
        <f>D158*Setup!$B$5</f>
        <v/>
      </c>
      <c r="F158" s="15">
        <f>D158-E158</f>
        <v/>
      </c>
      <c r="G158" s="15" t="n">
        <v>525</v>
      </c>
      <c r="H158" s="15" t="n">
        <v>19946</v>
      </c>
      <c r="I158" s="15" t="n">
        <v>0</v>
      </c>
      <c r="J158" s="15">
        <f>C158+F158+G158-I158</f>
        <v/>
      </c>
      <c r="K158" s="15" t="n"/>
      <c r="L158" s="15">
        <f>K158*Setup!$B$6</f>
        <v/>
      </c>
      <c r="M158" s="15">
        <f>J158-L158</f>
        <v/>
      </c>
      <c r="N158" s="21" t="n"/>
    </row>
    <row r="159">
      <c r="A159" s="295" t="n">
        <v>46115</v>
      </c>
      <c r="B159" s="76" t="inlineStr">
        <is>
          <t>La Cata DF</t>
        </is>
      </c>
      <c r="C159" s="15" t="n">
        <v>0</v>
      </c>
      <c r="D159" s="15" t="n">
        <v>0</v>
      </c>
      <c r="E159" s="15">
        <f>D159*Setup!$B$5</f>
        <v/>
      </c>
      <c r="F159" s="15">
        <f>D159-E159</f>
        <v/>
      </c>
      <c r="G159" s="15" t="n">
        <v>0</v>
      </c>
      <c r="H159" s="15" t="n"/>
      <c r="I159" s="15" t="n">
        <v>0</v>
      </c>
      <c r="J159" s="15">
        <f>C159+F159+G159-I159</f>
        <v/>
      </c>
      <c r="K159" s="15" t="n"/>
      <c r="L159" s="15">
        <f>K159*Setup!$B$6</f>
        <v/>
      </c>
      <c r="M159" s="15">
        <f>J159-L159</f>
        <v/>
      </c>
      <c r="N159" s="21" t="n"/>
    </row>
    <row r="160">
      <c r="A160" s="295" t="n">
        <v>46116</v>
      </c>
      <c r="B160" s="76" t="inlineStr">
        <is>
          <t>La Cata DF</t>
        </is>
      </c>
      <c r="C160" s="15" t="n">
        <v>19835</v>
      </c>
      <c r="D160" s="15" t="n">
        <v>7360</v>
      </c>
      <c r="E160" s="15">
        <f>D160*Setup!$B$5</f>
        <v/>
      </c>
      <c r="F160" s="15">
        <f>D160-E160</f>
        <v/>
      </c>
      <c r="G160" s="15" t="n">
        <v>1290</v>
      </c>
      <c r="H160" s="15" t="n">
        <v>11385</v>
      </c>
      <c r="I160" s="15" t="n">
        <v>0</v>
      </c>
      <c r="J160" s="15">
        <f>C160+F160+G160-I160</f>
        <v/>
      </c>
      <c r="K160" s="15" t="n"/>
      <c r="L160" s="15">
        <f>K160*Setup!$B$6</f>
        <v/>
      </c>
      <c r="M160" s="15">
        <f>J160-L160</f>
        <v/>
      </c>
      <c r="N160" s="21" t="n"/>
    </row>
    <row r="161">
      <c r="A161" s="295" t="n">
        <v>46117</v>
      </c>
      <c r="B161" s="76" t="inlineStr">
        <is>
          <t>La Cata DF</t>
        </is>
      </c>
      <c r="C161" s="15" t="n">
        <v>11170</v>
      </c>
      <c r="D161" s="15" t="n">
        <v>9250</v>
      </c>
      <c r="E161" s="15">
        <f>D161*Setup!$B$5</f>
        <v/>
      </c>
      <c r="F161" s="15">
        <f>D161-E161</f>
        <v/>
      </c>
      <c r="G161" s="15" t="n">
        <v>0</v>
      </c>
      <c r="H161" s="15" t="n">
        <v>4263</v>
      </c>
      <c r="I161" s="15" t="n">
        <v>0</v>
      </c>
      <c r="J161" s="15">
        <f>C161+F161+G161-I161</f>
        <v/>
      </c>
      <c r="K161" s="15" t="n"/>
      <c r="L161" s="15">
        <f>K161*Setup!$B$6</f>
        <v/>
      </c>
      <c r="M161" s="15">
        <f>J161-L161</f>
        <v/>
      </c>
      <c r="N161" s="21" t="n"/>
    </row>
    <row r="162">
      <c r="A162" s="295" t="n">
        <v>46118</v>
      </c>
      <c r="B162" s="76" t="inlineStr">
        <is>
          <t>La Cata DF</t>
        </is>
      </c>
      <c r="C162" s="15" t="n">
        <v>2580</v>
      </c>
      <c r="D162" s="15" t="n">
        <v>2770</v>
      </c>
      <c r="E162" s="15">
        <f>D162*Setup!$B$5</f>
        <v/>
      </c>
      <c r="F162" s="15">
        <f>D162-E162</f>
        <v/>
      </c>
      <c r="G162" s="15" t="n">
        <v>0</v>
      </c>
      <c r="H162" s="15" t="n">
        <v>4620</v>
      </c>
      <c r="I162" s="15" t="n">
        <v>0</v>
      </c>
      <c r="J162" s="15">
        <f>C162+F162+G162-I162</f>
        <v/>
      </c>
      <c r="K162" s="15" t="n"/>
      <c r="L162" s="15">
        <f>K162*Setup!$B$6</f>
        <v/>
      </c>
      <c r="M162" s="15">
        <f>J162-L162</f>
        <v/>
      </c>
      <c r="N162" s="21" t="n"/>
    </row>
    <row r="163">
      <c r="A163" s="295" t="n">
        <v>46119</v>
      </c>
      <c r="B163" s="76" t="inlineStr">
        <is>
          <t>La Cata DF</t>
        </is>
      </c>
      <c r="C163" s="15" t="n">
        <v>0</v>
      </c>
      <c r="D163" s="15" t="n">
        <v>0</v>
      </c>
      <c r="E163" s="15" t="n">
        <v>0</v>
      </c>
      <c r="F163" s="15">
        <f>D163-E163</f>
        <v/>
      </c>
      <c r="G163" s="15" t="n">
        <v>0</v>
      </c>
      <c r="H163" s="15" t="n">
        <v>0</v>
      </c>
      <c r="I163" s="15" t="n">
        <v>0</v>
      </c>
      <c r="J163" s="15">
        <f>C163+F163+G163-I163</f>
        <v/>
      </c>
      <c r="K163" s="15" t="n"/>
      <c r="L163" s="15">
        <f>K163*Setup!$B$6</f>
        <v/>
      </c>
      <c r="M163" s="15">
        <f>J163-L163</f>
        <v/>
      </c>
      <c r="N163" s="21" t="n"/>
    </row>
    <row r="164">
      <c r="A164" s="295" t="n">
        <v>46120</v>
      </c>
      <c r="B164" s="76" t="inlineStr">
        <is>
          <t>La Cata DF</t>
        </is>
      </c>
      <c r="C164" s="15" t="n">
        <v>2870</v>
      </c>
      <c r="D164" s="15" t="n">
        <v>2180</v>
      </c>
      <c r="E164" s="15">
        <f>D164*Setup!$B$5</f>
        <v/>
      </c>
      <c r="F164" s="15">
        <f>D164-E164</f>
        <v/>
      </c>
      <c r="G164" s="15" t="n">
        <v>0</v>
      </c>
      <c r="H164" s="15" t="n">
        <v>1000</v>
      </c>
      <c r="I164" s="15" t="n">
        <v>0</v>
      </c>
      <c r="J164" s="15">
        <f>C164+F164+G164-I164</f>
        <v/>
      </c>
      <c r="K164" s="15" t="n"/>
      <c r="L164" s="15">
        <f>K164*Setup!$B$6</f>
        <v/>
      </c>
      <c r="M164" s="15">
        <f>J164-L164</f>
        <v/>
      </c>
      <c r="N164" s="21" t="n"/>
    </row>
    <row r="165">
      <c r="A165" s="295" t="n">
        <v>46121</v>
      </c>
      <c r="B165" s="76" t="inlineStr">
        <is>
          <t>La Cata DF</t>
        </is>
      </c>
      <c r="C165" s="15" t="n">
        <v>3005</v>
      </c>
      <c r="D165" s="15" t="n">
        <v>1925</v>
      </c>
      <c r="E165" s="15">
        <f>D165*Setup!$B$5</f>
        <v/>
      </c>
      <c r="F165" s="15">
        <f>D165-E165</f>
        <v/>
      </c>
      <c r="G165" s="15" t="n">
        <v>0</v>
      </c>
      <c r="H165" s="15" t="n">
        <v>6535</v>
      </c>
      <c r="I165" s="15" t="n">
        <v>0</v>
      </c>
      <c r="J165" s="15">
        <f>C165+F165+G165-I165</f>
        <v/>
      </c>
      <c r="K165" s="15" t="n"/>
      <c r="L165" s="15">
        <f>K165*Setup!$B$6</f>
        <v/>
      </c>
      <c r="M165" s="15">
        <f>J165-L165</f>
        <v/>
      </c>
      <c r="N165" s="21" t="n"/>
    </row>
    <row r="166">
      <c r="A166" s="295" t="n">
        <v>46122</v>
      </c>
      <c r="B166" s="76" t="inlineStr">
        <is>
          <t>La Cata DF</t>
        </is>
      </c>
      <c r="C166" s="15" t="n">
        <v>7005</v>
      </c>
      <c r="D166" s="15" t="n">
        <v>5605</v>
      </c>
      <c r="E166" s="15">
        <f>D166*Setup!$B$5</f>
        <v/>
      </c>
      <c r="F166" s="15">
        <f>D166-E166</f>
        <v/>
      </c>
      <c r="G166" s="15" t="n">
        <v>0</v>
      </c>
      <c r="H166" s="15" t="n">
        <v>6885.25</v>
      </c>
      <c r="I166" s="15" t="n">
        <v>0</v>
      </c>
      <c r="J166" s="15">
        <f>C166+F166+G166-I166</f>
        <v/>
      </c>
      <c r="K166" s="15" t="n"/>
      <c r="L166" s="15">
        <f>K166*Setup!$B$6</f>
        <v/>
      </c>
      <c r="M166" s="15">
        <f>J166-L166</f>
        <v/>
      </c>
      <c r="N166" s="21" t="n"/>
    </row>
    <row r="167">
      <c r="A167" s="295" t="n">
        <v>46123</v>
      </c>
      <c r="B167" s="76" t="inlineStr">
        <is>
          <t>La Cata DF</t>
        </is>
      </c>
      <c r="C167" s="15" t="n">
        <v>12505</v>
      </c>
      <c r="D167" s="15" t="n">
        <v>8230</v>
      </c>
      <c r="E167" s="15">
        <f>D167*Setup!$B$5</f>
        <v/>
      </c>
      <c r="F167" s="15">
        <f>D167-E167</f>
        <v/>
      </c>
      <c r="G167" s="15" t="n">
        <v>0</v>
      </c>
      <c r="H167" s="15" t="n">
        <v>6340</v>
      </c>
      <c r="I167" s="15" t="n">
        <v>0</v>
      </c>
      <c r="J167" s="15">
        <f>C167+F167+G167-I167</f>
        <v/>
      </c>
      <c r="K167" s="15" t="n"/>
      <c r="L167" s="15">
        <f>K167*Setup!$B$6</f>
        <v/>
      </c>
      <c r="M167" s="15">
        <f>J167-L167</f>
        <v/>
      </c>
      <c r="N167" s="21" t="n"/>
    </row>
    <row r="168">
      <c r="A168" s="295" t="n">
        <v>46124</v>
      </c>
      <c r="B168" s="76" t="inlineStr">
        <is>
          <t>La Cata DF</t>
        </is>
      </c>
      <c r="C168" s="15" t="n">
        <v>16720</v>
      </c>
      <c r="D168" s="15" t="n">
        <v>10155</v>
      </c>
      <c r="E168" s="15">
        <f>D168*Setup!$B$5</f>
        <v/>
      </c>
      <c r="F168" s="15">
        <f>D168-E168</f>
        <v/>
      </c>
      <c r="G168" s="15" t="n">
        <v>0</v>
      </c>
      <c r="H168" s="15" t="n">
        <v>6033.3</v>
      </c>
      <c r="I168" s="15" t="n">
        <v>0</v>
      </c>
      <c r="J168" s="15">
        <f>C168+F168+G168-I168</f>
        <v/>
      </c>
      <c r="K168" s="15" t="n"/>
      <c r="L168" s="15">
        <f>K168*Setup!$B$6</f>
        <v/>
      </c>
      <c r="M168" s="15">
        <f>J168-L168</f>
        <v/>
      </c>
      <c r="N168" s="21" t="n"/>
    </row>
    <row r="169">
      <c r="A169" s="295" t="n">
        <v>46125</v>
      </c>
      <c r="B169" s="76" t="inlineStr">
        <is>
          <t>La Cata DF</t>
        </is>
      </c>
      <c r="C169" s="15" t="n">
        <v>2595</v>
      </c>
      <c r="D169" s="15" t="n">
        <v>1785</v>
      </c>
      <c r="E169" s="15">
        <f>D169*Setup!$B$5</f>
        <v/>
      </c>
      <c r="F169" s="15">
        <f>D169-E169</f>
        <v/>
      </c>
      <c r="G169" s="15" t="n">
        <v>0</v>
      </c>
      <c r="H169" s="15" t="n">
        <v>3752.5</v>
      </c>
      <c r="I169" s="15" t="n">
        <v>0</v>
      </c>
      <c r="J169" s="15">
        <f>C169+F169+G169-I169</f>
        <v/>
      </c>
      <c r="K169" s="15" t="n"/>
      <c r="L169" s="15">
        <f>K169*Setup!$B$6</f>
        <v/>
      </c>
      <c r="M169" s="15">
        <f>J169-L169</f>
        <v/>
      </c>
      <c r="N169" s="21" t="n"/>
    </row>
    <row r="170">
      <c r="A170" s="295" t="n">
        <v>46126</v>
      </c>
      <c r="B170" s="76" t="inlineStr">
        <is>
          <t>La Cata DF</t>
        </is>
      </c>
      <c r="C170" s="15" t="n">
        <v>1445</v>
      </c>
      <c r="D170" s="15" t="n">
        <v>615</v>
      </c>
      <c r="E170" s="15">
        <f>D170*Setup!$B$5</f>
        <v/>
      </c>
      <c r="F170" s="15">
        <f>D170-E170</f>
        <v/>
      </c>
      <c r="G170" s="15" t="n">
        <v>0</v>
      </c>
      <c r="H170" s="15" t="n">
        <v>1330</v>
      </c>
      <c r="I170" s="15" t="n">
        <v>0</v>
      </c>
      <c r="J170" s="15">
        <f>C170+F170+G170-I170</f>
        <v/>
      </c>
      <c r="K170" s="15" t="n"/>
      <c r="L170" s="15">
        <f>K170*Setup!$B$6</f>
        <v/>
      </c>
      <c r="M170" s="15">
        <f>J170-L170</f>
        <v/>
      </c>
      <c r="N170" s="21" t="n"/>
    </row>
    <row r="171">
      <c r="A171" s="295" t="n">
        <v>46127</v>
      </c>
      <c r="B171" s="76" t="inlineStr">
        <is>
          <t>La Cata DF</t>
        </is>
      </c>
      <c r="C171" s="15" t="n">
        <v>3795</v>
      </c>
      <c r="D171" s="15" t="n">
        <v>2660</v>
      </c>
      <c r="E171" s="15">
        <f>D171*Setup!$B$5</f>
        <v/>
      </c>
      <c r="F171" s="15">
        <f>D171-E171</f>
        <v/>
      </c>
      <c r="G171" s="15" t="n">
        <v>0</v>
      </c>
      <c r="H171" s="15" t="n">
        <v>3825</v>
      </c>
      <c r="I171" s="15" t="n">
        <v>0</v>
      </c>
      <c r="J171" s="15">
        <f>C171+F171+G171-I171</f>
        <v/>
      </c>
      <c r="K171" s="15" t="n"/>
      <c r="L171" s="15">
        <f>K171*Setup!$B$6</f>
        <v/>
      </c>
      <c r="M171" s="15">
        <f>J171-L171</f>
        <v/>
      </c>
      <c r="N171" s="21" t="n"/>
    </row>
    <row r="172">
      <c r="A172" s="295" t="n">
        <v>46128</v>
      </c>
      <c r="B172" s="76" t="inlineStr">
        <is>
          <t>La Cata DF</t>
        </is>
      </c>
      <c r="C172" s="15" t="n">
        <v>7865</v>
      </c>
      <c r="D172" s="15" t="n">
        <v>4385</v>
      </c>
      <c r="E172" s="15">
        <f>D172*Setup!$B$5</f>
        <v/>
      </c>
      <c r="F172" s="15">
        <f>D172-E172</f>
        <v/>
      </c>
      <c r="G172" s="15" t="n">
        <v>0</v>
      </c>
      <c r="H172" s="15" t="n">
        <v>935</v>
      </c>
      <c r="I172" s="15" t="n">
        <v>0</v>
      </c>
      <c r="J172" s="15">
        <f>C172+F172+G172-I172</f>
        <v/>
      </c>
      <c r="K172" s="15" t="n"/>
      <c r="L172" s="15">
        <f>K172*Setup!$B$6</f>
        <v/>
      </c>
      <c r="M172" s="15">
        <f>J172-L172</f>
        <v/>
      </c>
      <c r="N172" s="21" t="n"/>
    </row>
    <row r="173">
      <c r="A173" s="295" t="n">
        <v>46129</v>
      </c>
      <c r="B173" s="76" t="inlineStr">
        <is>
          <t>La Cata DF</t>
        </is>
      </c>
      <c r="C173" s="15" t="n">
        <v>7665</v>
      </c>
      <c r="D173" s="15" t="n">
        <v>10290</v>
      </c>
      <c r="E173" s="15">
        <f>D173*Setup!$B$5</f>
        <v/>
      </c>
      <c r="F173" s="15">
        <f>D173-E173</f>
        <v/>
      </c>
      <c r="G173" s="15" t="n">
        <v>0</v>
      </c>
      <c r="H173" s="15" t="n">
        <v>2094</v>
      </c>
      <c r="I173" s="15" t="n">
        <v>0</v>
      </c>
      <c r="J173" s="15">
        <f>C173+F173+G173-I173</f>
        <v/>
      </c>
      <c r="K173" s="15" t="n"/>
      <c r="L173" s="15">
        <f>K173*Setup!$B$6</f>
        <v/>
      </c>
      <c r="M173" s="15">
        <f>J173-L173</f>
        <v/>
      </c>
      <c r="N173" s="21" t="n"/>
    </row>
    <row r="174">
      <c r="A174" s="295" t="n">
        <v>46130</v>
      </c>
      <c r="B174" s="76" t="inlineStr">
        <is>
          <t>La Cata DF</t>
        </is>
      </c>
      <c r="C174" s="15" t="n">
        <v>12255</v>
      </c>
      <c r="D174" s="15" t="n">
        <v>8450</v>
      </c>
      <c r="E174" s="15">
        <f>D174*Setup!$B$5</f>
        <v/>
      </c>
      <c r="F174" s="15">
        <f>D174-E174</f>
        <v/>
      </c>
      <c r="G174" s="15" t="n">
        <v>0</v>
      </c>
      <c r="H174" s="15" t="n">
        <v>13855</v>
      </c>
      <c r="I174" s="15" t="n">
        <v>0</v>
      </c>
      <c r="J174" s="15">
        <f>C174+F174+G174-I174</f>
        <v/>
      </c>
      <c r="K174" s="15" t="n"/>
      <c r="L174" s="15">
        <f>K174*Setup!$B$6</f>
        <v/>
      </c>
      <c r="M174" s="15">
        <f>J174-L174</f>
        <v/>
      </c>
      <c r="N174" s="21" t="n"/>
    </row>
    <row r="175">
      <c r="A175" s="295" t="n">
        <v>46131</v>
      </c>
      <c r="B175" s="76" t="inlineStr">
        <is>
          <t>La Cata DF</t>
        </is>
      </c>
      <c r="C175" s="15" t="n">
        <v>14975</v>
      </c>
      <c r="D175" s="15" t="n">
        <v>8920</v>
      </c>
      <c r="E175" s="15">
        <f>D175*Setup!$B$5</f>
        <v/>
      </c>
      <c r="F175" s="15">
        <f>D175-E175</f>
        <v/>
      </c>
      <c r="G175" s="15" t="n">
        <v>0</v>
      </c>
      <c r="H175" s="15" t="n">
        <v>11655</v>
      </c>
      <c r="I175" s="15" t="n">
        <v>0</v>
      </c>
      <c r="J175" s="15">
        <f>C175+F175+G175-I175</f>
        <v/>
      </c>
      <c r="K175" s="15" t="n"/>
      <c r="L175" s="15">
        <f>K175*Setup!$B$6</f>
        <v/>
      </c>
      <c r="M175" s="15">
        <f>J175-L175</f>
        <v/>
      </c>
      <c r="N175" s="21" t="n"/>
    </row>
    <row r="176">
      <c r="A176" s="295" t="n">
        <v>46132</v>
      </c>
      <c r="B176" s="76" t="inlineStr">
        <is>
          <t>La Cata DF</t>
        </is>
      </c>
      <c r="C176" s="15" t="n">
        <v>5160</v>
      </c>
      <c r="D176" s="15" t="n">
        <v>3540</v>
      </c>
      <c r="E176" s="15">
        <f>D176*Setup!$B$5</f>
        <v/>
      </c>
      <c r="F176" s="15">
        <f>D176-E176</f>
        <v/>
      </c>
      <c r="G176" s="15" t="n">
        <v>0</v>
      </c>
      <c r="H176" s="15" t="n">
        <v>1835</v>
      </c>
      <c r="I176" s="15" t="n">
        <v>0</v>
      </c>
      <c r="J176" s="15">
        <f>C176+F176+G176-I176</f>
        <v/>
      </c>
      <c r="K176" s="15" t="n"/>
      <c r="L176" s="15">
        <f>K176*Setup!$B$6</f>
        <v/>
      </c>
      <c r="M176" s="15">
        <f>J176-L176</f>
        <v/>
      </c>
      <c r="N176" s="21" t="n"/>
    </row>
    <row r="177">
      <c r="A177" s="295" t="n">
        <v>46133</v>
      </c>
      <c r="B177" s="76" t="inlineStr">
        <is>
          <t>La Cata DF</t>
        </is>
      </c>
      <c r="C177" s="15" t="n">
        <v>1650</v>
      </c>
      <c r="D177" s="15" t="n">
        <v>600</v>
      </c>
      <c r="E177" s="15">
        <f>D177*Setup!$B$5</f>
        <v/>
      </c>
      <c r="F177" s="15">
        <f>D177-E177</f>
        <v/>
      </c>
      <c r="G177" s="15" t="n">
        <v>0</v>
      </c>
      <c r="H177" s="15" t="n">
        <v>540</v>
      </c>
      <c r="I177" s="15" t="n">
        <v>0</v>
      </c>
      <c r="J177" s="15">
        <f>C177+F177+G177-I177</f>
        <v/>
      </c>
      <c r="K177" s="15" t="n"/>
      <c r="L177" s="15">
        <f>K177*Setup!$B$6</f>
        <v/>
      </c>
      <c r="M177" s="15">
        <f>J177-L177</f>
        <v/>
      </c>
      <c r="N177" s="21" t="n"/>
    </row>
    <row r="178">
      <c r="A178" s="295" t="n">
        <v>46134</v>
      </c>
      <c r="B178" s="76" t="inlineStr">
        <is>
          <t>La Cata DF</t>
        </is>
      </c>
      <c r="C178" s="15" t="n">
        <v>3715</v>
      </c>
      <c r="D178" s="15" t="n">
        <v>1345</v>
      </c>
      <c r="E178" s="15">
        <f>D178*Setup!$B$5</f>
        <v/>
      </c>
      <c r="F178" s="15">
        <f>D178-E178</f>
        <v/>
      </c>
      <c r="G178" s="15" t="n">
        <v>0</v>
      </c>
      <c r="H178" s="15" t="n">
        <v>2970</v>
      </c>
      <c r="I178" s="15" t="n">
        <v>0</v>
      </c>
      <c r="J178" s="15">
        <f>C178+F178+G178-I178</f>
        <v/>
      </c>
      <c r="K178" s="15" t="n"/>
      <c r="L178" s="15">
        <f>K178*Setup!$B$6</f>
        <v/>
      </c>
      <c r="M178" s="15">
        <f>J178-L178</f>
        <v/>
      </c>
      <c r="N178" s="21" t="n"/>
    </row>
    <row r="179">
      <c r="A179" s="295" t="n">
        <v>46135</v>
      </c>
      <c r="B179" s="76" t="inlineStr">
        <is>
          <t>La Cata DF</t>
        </is>
      </c>
      <c r="C179" s="15" t="n">
        <v>2115</v>
      </c>
      <c r="D179" s="15" t="n">
        <v>1345</v>
      </c>
      <c r="E179" s="15">
        <f>D179*Setup!$B$5</f>
        <v/>
      </c>
      <c r="F179" s="15">
        <f>D179-E179</f>
        <v/>
      </c>
      <c r="G179" s="15" t="n">
        <v>0</v>
      </c>
      <c r="H179" s="15" t="n">
        <v>0</v>
      </c>
      <c r="I179" s="15" t="n">
        <v>0</v>
      </c>
      <c r="J179" s="15">
        <f>C179+F179+G179-I179</f>
        <v/>
      </c>
      <c r="K179" s="15" t="n"/>
      <c r="L179" s="15">
        <f>K179*Setup!$B$6</f>
        <v/>
      </c>
      <c r="M179" s="15">
        <f>J179-L179</f>
        <v/>
      </c>
      <c r="N179" s="21" t="n"/>
    </row>
    <row r="180">
      <c r="A180" s="295" t="n">
        <v>46136</v>
      </c>
      <c r="B180" s="76" t="inlineStr">
        <is>
          <t>La Cata DF</t>
        </is>
      </c>
      <c r="C180" s="15" t="n">
        <v>6160</v>
      </c>
      <c r="D180" s="15" t="n">
        <v>7445</v>
      </c>
      <c r="E180" s="15">
        <f>D180*Setup!$B$5</f>
        <v/>
      </c>
      <c r="F180" s="15">
        <f>D180-E180</f>
        <v/>
      </c>
      <c r="G180" s="15" t="n">
        <v>270</v>
      </c>
      <c r="H180" s="15" t="n">
        <v>7467.5</v>
      </c>
      <c r="I180" s="15" t="n">
        <v>0</v>
      </c>
      <c r="J180" s="15">
        <f>C180+F180+G180-I180</f>
        <v/>
      </c>
      <c r="K180" s="15" t="n"/>
      <c r="L180" s="15">
        <f>K180*Setup!$B$6</f>
        <v/>
      </c>
      <c r="M180" s="15">
        <f>J180-L180</f>
        <v/>
      </c>
      <c r="N180" s="21" t="n"/>
    </row>
    <row r="181">
      <c r="A181" s="295" t="n">
        <v>46137</v>
      </c>
      <c r="B181" s="76" t="inlineStr">
        <is>
          <t>La Cata DF</t>
        </is>
      </c>
      <c r="C181" s="15" t="n">
        <v>27090</v>
      </c>
      <c r="D181" s="15" t="n">
        <v>20360</v>
      </c>
      <c r="E181" s="15">
        <f>D181*Setup!$B$5</f>
        <v/>
      </c>
      <c r="F181" s="15">
        <f>D181-E181</f>
        <v/>
      </c>
      <c r="G181" s="15" t="n">
        <v>725</v>
      </c>
      <c r="H181" s="15" t="n">
        <v>11525</v>
      </c>
      <c r="I181" s="15" t="n">
        <v>0</v>
      </c>
      <c r="J181" s="15">
        <f>C181+F181+G181-I181</f>
        <v/>
      </c>
      <c r="K181" s="15" t="n"/>
      <c r="L181" s="15">
        <f>K181*Setup!$B$6</f>
        <v/>
      </c>
      <c r="M181" s="15">
        <f>J181-L181</f>
        <v/>
      </c>
      <c r="N181" s="21" t="n"/>
    </row>
    <row r="182">
      <c r="A182" s="295" t="n">
        <v>46138</v>
      </c>
      <c r="B182" s="76" t="inlineStr">
        <is>
          <t>La Cata DF</t>
        </is>
      </c>
      <c r="C182" s="15" t="n">
        <v>21165</v>
      </c>
      <c r="D182" s="15" t="n">
        <v>10860</v>
      </c>
      <c r="E182" s="15">
        <f>D182*Setup!$B$5</f>
        <v/>
      </c>
      <c r="F182" s="15">
        <f>D182-E182</f>
        <v/>
      </c>
      <c r="G182" s="15" t="n">
        <v>0</v>
      </c>
      <c r="H182" s="15" t="n">
        <v>4700</v>
      </c>
      <c r="I182" s="15" t="n">
        <v>0</v>
      </c>
      <c r="J182" s="15">
        <f>C182+F182+G182-I182</f>
        <v/>
      </c>
      <c r="K182" s="15" t="n"/>
      <c r="L182" s="15">
        <f>K182*Setup!$B$6</f>
        <v/>
      </c>
      <c r="M182" s="15">
        <f>J182-L182</f>
        <v/>
      </c>
      <c r="N182" s="21" t="n"/>
    </row>
    <row r="183">
      <c r="A183" s="295" t="n">
        <v>46139</v>
      </c>
      <c r="B183" s="76" t="inlineStr">
        <is>
          <t>La Cata DF</t>
        </is>
      </c>
      <c r="C183" s="15" t="n">
        <v>2485</v>
      </c>
      <c r="D183" s="15" t="n">
        <v>850</v>
      </c>
      <c r="E183" s="15">
        <f>D183*Setup!$B$5</f>
        <v/>
      </c>
      <c r="F183" s="15">
        <f>D183-E183</f>
        <v/>
      </c>
      <c r="G183" s="15" t="n">
        <v>0</v>
      </c>
      <c r="H183" s="15" t="n">
        <v>840</v>
      </c>
      <c r="I183" s="15" t="n">
        <v>0</v>
      </c>
      <c r="J183" s="15">
        <f>C183+F183+G183-I183</f>
        <v/>
      </c>
      <c r="K183" s="15" t="n"/>
      <c r="L183" s="15">
        <f>K183*Setup!$B$6</f>
        <v/>
      </c>
      <c r="M183" s="15">
        <f>J183-L183</f>
        <v/>
      </c>
      <c r="N183" s="21" t="n"/>
    </row>
    <row r="184">
      <c r="A184" s="295" t="n">
        <v>46140</v>
      </c>
      <c r="B184" s="76" t="inlineStr">
        <is>
          <t>La Cata DF</t>
        </is>
      </c>
      <c r="C184" s="15" t="n">
        <v>1730</v>
      </c>
      <c r="D184" s="15" t="n">
        <v>1510</v>
      </c>
      <c r="E184" s="15">
        <f>D184*Setup!$B$5</f>
        <v/>
      </c>
      <c r="F184" s="15">
        <f>D184-E184</f>
        <v/>
      </c>
      <c r="G184" s="15" t="n">
        <v>0</v>
      </c>
      <c r="H184" s="15" t="n">
        <v>960</v>
      </c>
      <c r="I184" s="15" t="n">
        <v>0</v>
      </c>
      <c r="J184" s="15">
        <f>C184+F184+G184-I184</f>
        <v/>
      </c>
      <c r="K184" s="15" t="n"/>
      <c r="L184" s="15">
        <f>K184*Setup!$B$6</f>
        <v/>
      </c>
      <c r="M184" s="15">
        <f>J184-L184</f>
        <v/>
      </c>
      <c r="N184" s="21" t="n"/>
    </row>
    <row r="185">
      <c r="A185" s="295" t="n">
        <v>46141</v>
      </c>
      <c r="B185" s="76" t="inlineStr">
        <is>
          <t>La Cata DF</t>
        </is>
      </c>
      <c r="C185" s="15" t="n">
        <v>6460</v>
      </c>
      <c r="D185" s="15" t="n">
        <v>940</v>
      </c>
      <c r="E185" s="15">
        <f>D185*Setup!$B$5</f>
        <v/>
      </c>
      <c r="F185" s="15">
        <f>D185-E185</f>
        <v/>
      </c>
      <c r="G185" s="15" t="n">
        <v>0</v>
      </c>
      <c r="H185" s="15" t="n">
        <v>655</v>
      </c>
      <c r="I185" s="15" t="n">
        <v>0</v>
      </c>
      <c r="J185" s="15">
        <f>C185+F185+G185-I185</f>
        <v/>
      </c>
      <c r="K185" s="15" t="n"/>
      <c r="L185" s="15">
        <f>K185*Setup!$B$6</f>
        <v/>
      </c>
      <c r="M185" s="15">
        <f>J185-L185</f>
        <v/>
      </c>
      <c r="N185" s="21" t="n"/>
    </row>
    <row r="186">
      <c r="A186" s="295" t="n">
        <v>46142</v>
      </c>
      <c r="B186" s="76" t="inlineStr">
        <is>
          <t>La Cata DF</t>
        </is>
      </c>
      <c r="C186" s="15" t="n">
        <v>14072.75</v>
      </c>
      <c r="D186" s="15" t="n">
        <v>4265</v>
      </c>
      <c r="E186" s="15">
        <f>D186*Setup!$B$5</f>
        <v/>
      </c>
      <c r="F186" s="15">
        <f>D186-E186</f>
        <v/>
      </c>
      <c r="G186" s="15" t="n">
        <v>0</v>
      </c>
      <c r="H186" s="15" t="n"/>
      <c r="I186" s="15" t="n">
        <v>0</v>
      </c>
      <c r="J186" s="15">
        <f>C186+F186+G186-I186</f>
        <v/>
      </c>
      <c r="K186" s="15" t="n"/>
      <c r="L186" s="15">
        <f>K186*Setup!$B$6</f>
        <v/>
      </c>
      <c r="M186" s="15">
        <f>J186-L186</f>
        <v/>
      </c>
      <c r="N186" s="21" t="n"/>
    </row>
    <row r="187" customFormat="1" s="75">
      <c r="A187" s="300" t="n"/>
      <c r="B187" s="71" t="n"/>
      <c r="C187" s="72" t="n"/>
      <c r="D187" s="72" t="n"/>
      <c r="E187" s="72" t="n"/>
      <c r="F187" s="72" t="n"/>
      <c r="G187" s="72" t="n"/>
      <c r="H187" s="72" t="n"/>
      <c r="I187" s="72" t="n"/>
      <c r="J187" s="72" t="n"/>
      <c r="K187" s="72" t="n"/>
      <c r="L187" s="72" t="n"/>
      <c r="M187" s="72" t="n"/>
      <c r="N187" s="73" t="n"/>
      <c r="O187" s="74" t="n"/>
    </row>
    <row r="188">
      <c r="A188" s="295" t="n">
        <v>46082</v>
      </c>
      <c r="B188" s="14" t="inlineStr">
        <is>
          <t>La Cata LMF</t>
        </is>
      </c>
      <c r="C188" s="15" t="n">
        <v>131186</v>
      </c>
      <c r="D188" s="15" t="n">
        <v>45670</v>
      </c>
      <c r="E188" s="15">
        <f>D188*Setup!$B$5</f>
        <v/>
      </c>
      <c r="F188" s="15">
        <f>D188-E188</f>
        <v/>
      </c>
      <c r="G188" s="15" t="n">
        <v>4090</v>
      </c>
      <c r="H188" s="15" t="n"/>
      <c r="I188" s="15" t="n">
        <v>0</v>
      </c>
      <c r="J188" s="15">
        <f>C188+F188+G188-I188</f>
        <v/>
      </c>
      <c r="K188" s="15" t="n"/>
      <c r="L188" s="15">
        <f>K188*Setup!$B$6</f>
        <v/>
      </c>
      <c r="M188" s="15">
        <f>J188-L188</f>
        <v/>
      </c>
      <c r="N188" s="21" t="n"/>
    </row>
    <row r="189">
      <c r="A189" s="295" t="n">
        <v>46083</v>
      </c>
      <c r="B189" s="14" t="inlineStr">
        <is>
          <t>La Cata LMF</t>
        </is>
      </c>
      <c r="C189" s="15" t="n">
        <v>27465</v>
      </c>
      <c r="D189" s="15" t="n">
        <v>1845</v>
      </c>
      <c r="E189" s="15">
        <f>D189*Setup!$B$5</f>
        <v/>
      </c>
      <c r="F189" s="15">
        <f>D189-E189</f>
        <v/>
      </c>
      <c r="G189" s="15" t="n">
        <v>0</v>
      </c>
      <c r="H189" s="15" t="n"/>
      <c r="I189" s="15" t="n">
        <v>485</v>
      </c>
      <c r="J189" s="15">
        <f>C189+F189+G189-I189</f>
        <v/>
      </c>
      <c r="K189" s="15" t="n"/>
      <c r="L189" s="15">
        <f>K189*Setup!$B$6</f>
        <v/>
      </c>
      <c r="M189" s="15">
        <f>J189-L189</f>
        <v/>
      </c>
      <c r="N189" s="21" t="n"/>
    </row>
    <row r="190">
      <c r="A190" s="295" t="n">
        <v>46084</v>
      </c>
      <c r="B190" s="14" t="inlineStr">
        <is>
          <t>La Cata LMF</t>
        </is>
      </c>
      <c r="C190" s="15" t="n">
        <v>38640</v>
      </c>
      <c r="D190" s="15" t="n">
        <v>17465</v>
      </c>
      <c r="E190" s="15">
        <f>D190*Setup!$B$5</f>
        <v/>
      </c>
      <c r="F190" s="15">
        <f>D190-E190</f>
        <v/>
      </c>
      <c r="G190" s="15" t="n">
        <v>150</v>
      </c>
      <c r="H190" s="15" t="n"/>
      <c r="I190" s="15" t="n">
        <v>0</v>
      </c>
      <c r="J190" s="15">
        <f>C190+F190+G190-I190</f>
        <v/>
      </c>
      <c r="K190" s="15" t="n"/>
      <c r="L190" s="15">
        <f>K190*Setup!$B$6</f>
        <v/>
      </c>
      <c r="M190" s="15">
        <f>J190-L190</f>
        <v/>
      </c>
      <c r="N190" s="21" t="n"/>
    </row>
    <row r="191">
      <c r="A191" s="295" t="n">
        <v>46085</v>
      </c>
      <c r="B191" s="14" t="inlineStr">
        <is>
          <t>La Cata LMF</t>
        </is>
      </c>
      <c r="C191" s="15" t="n">
        <v>30375</v>
      </c>
      <c r="D191" s="15" t="n">
        <v>8985</v>
      </c>
      <c r="E191" s="15">
        <f>D191*Setup!$B$5</f>
        <v/>
      </c>
      <c r="F191" s="15">
        <f>D191-E191</f>
        <v/>
      </c>
      <c r="G191" s="15" t="n">
        <v>476</v>
      </c>
      <c r="H191" s="15" t="n"/>
      <c r="I191" s="15" t="n">
        <v>0</v>
      </c>
      <c r="J191" s="15">
        <f>C191+F191+G191-I191</f>
        <v/>
      </c>
      <c r="K191" s="15" t="n"/>
      <c r="L191" s="15">
        <f>K191*Setup!$B$6</f>
        <v/>
      </c>
      <c r="M191" s="15">
        <f>J191-L191</f>
        <v/>
      </c>
      <c r="N191" s="21" t="n"/>
    </row>
    <row r="192">
      <c r="A192" s="295" t="n">
        <v>46086</v>
      </c>
      <c r="B192" s="14" t="inlineStr">
        <is>
          <t>La Cata LMF</t>
        </is>
      </c>
      <c r="C192" s="15" t="n">
        <v>21680</v>
      </c>
      <c r="D192" s="15" t="n">
        <v>10410</v>
      </c>
      <c r="E192" s="15">
        <f>D192*Setup!$B$5</f>
        <v/>
      </c>
      <c r="F192" s="15">
        <f>D192-E192</f>
        <v/>
      </c>
      <c r="G192" s="15" t="n">
        <v>0</v>
      </c>
      <c r="H192" s="15" t="n"/>
      <c r="I192" s="15" t="n">
        <v>355</v>
      </c>
      <c r="J192" s="15">
        <f>C192+F192+G192-I192</f>
        <v/>
      </c>
      <c r="K192" s="15" t="n"/>
      <c r="L192" s="15">
        <f>K192*Setup!$B$6</f>
        <v/>
      </c>
      <c r="M192" s="15">
        <f>J192-L192</f>
        <v/>
      </c>
      <c r="N192" s="21" t="n"/>
    </row>
    <row r="193">
      <c r="A193" s="295" t="n">
        <v>46087</v>
      </c>
      <c r="B193" s="14" t="inlineStr">
        <is>
          <t>La Cata LMF</t>
        </is>
      </c>
      <c r="C193" s="15" t="n">
        <v>46830</v>
      </c>
      <c r="D193" s="15" t="n">
        <v>5805</v>
      </c>
      <c r="E193" s="15">
        <f>D193*Setup!$B$5</f>
        <v/>
      </c>
      <c r="F193" s="15">
        <f>D193-E193</f>
        <v/>
      </c>
      <c r="G193" s="15" t="n">
        <v>1280</v>
      </c>
      <c r="H193" s="15" t="n"/>
      <c r="I193" s="15" t="n">
        <v>0</v>
      </c>
      <c r="J193" s="15">
        <f>C193+F193+G193-I193</f>
        <v/>
      </c>
      <c r="K193" s="15" t="n"/>
      <c r="L193" s="15">
        <f>K193*Setup!$B$6</f>
        <v/>
      </c>
      <c r="M193" s="15">
        <f>J193-L193</f>
        <v/>
      </c>
      <c r="N193" s="21" t="n"/>
    </row>
    <row r="194">
      <c r="A194" s="295" t="n">
        <v>46088</v>
      </c>
      <c r="B194" s="14" t="inlineStr">
        <is>
          <t>La Cata LMF</t>
        </is>
      </c>
      <c r="C194" s="15" t="n">
        <v>123680</v>
      </c>
      <c r="D194" s="15" t="n">
        <v>46220</v>
      </c>
      <c r="E194" s="15">
        <f>D194*Setup!$B$5</f>
        <v/>
      </c>
      <c r="F194" s="15">
        <f>D194-E194</f>
        <v/>
      </c>
      <c r="G194" s="15" t="n">
        <v>4665</v>
      </c>
      <c r="H194" s="15" t="n"/>
      <c r="I194" s="15" t="n">
        <v>480</v>
      </c>
      <c r="J194" s="15">
        <f>C194+F194+G194-I194</f>
        <v/>
      </c>
      <c r="K194" s="15" t="n"/>
      <c r="L194" s="15">
        <f>K194*Setup!$B$6</f>
        <v/>
      </c>
      <c r="M194" s="15">
        <f>J194-L194</f>
        <v/>
      </c>
      <c r="N194" s="21" t="n"/>
    </row>
    <row r="195">
      <c r="A195" s="295" t="n">
        <v>46089</v>
      </c>
      <c r="B195" s="14" t="inlineStr">
        <is>
          <t>La Cata LMF</t>
        </is>
      </c>
      <c r="C195" s="15" t="n">
        <v>107420</v>
      </c>
      <c r="D195" s="15" t="n">
        <v>28180</v>
      </c>
      <c r="E195" s="15">
        <f>D195*Setup!$B$5</f>
        <v/>
      </c>
      <c r="F195" s="15">
        <f>D195-E195</f>
        <v/>
      </c>
      <c r="G195" s="15" t="n">
        <v>4695</v>
      </c>
      <c r="H195" s="15" t="n"/>
      <c r="I195" s="15" t="n">
        <v>480</v>
      </c>
      <c r="J195" s="15">
        <f>C195+F195+G195-I195</f>
        <v/>
      </c>
      <c r="K195" s="15" t="n"/>
      <c r="L195" s="15">
        <f>K195*Setup!$B$6</f>
        <v/>
      </c>
      <c r="M195" s="15">
        <f>J195-L195</f>
        <v/>
      </c>
      <c r="N195" s="21" t="n"/>
    </row>
    <row r="196">
      <c r="A196" s="295" t="n">
        <v>46090</v>
      </c>
      <c r="B196" s="14" t="inlineStr">
        <is>
          <t>La Cata LMF</t>
        </is>
      </c>
      <c r="C196" s="15" t="n">
        <v>10365</v>
      </c>
      <c r="D196" s="15" t="n">
        <v>3610</v>
      </c>
      <c r="E196" s="15">
        <f>D196*Setup!$B$5</f>
        <v/>
      </c>
      <c r="F196" s="15">
        <f>D196-E196</f>
        <v/>
      </c>
      <c r="G196" s="15" t="n">
        <v>8980</v>
      </c>
      <c r="H196" s="15" t="n"/>
      <c r="I196" s="15" t="n">
        <v>0</v>
      </c>
      <c r="J196" s="15">
        <f>C196+F196+G196-I196</f>
        <v/>
      </c>
      <c r="K196" s="15" t="n"/>
      <c r="L196" s="15">
        <f>K196*Setup!$B$6</f>
        <v/>
      </c>
      <c r="M196" s="15">
        <f>J196-L196</f>
        <v/>
      </c>
      <c r="N196" s="21" t="n">
        <v>398668</v>
      </c>
    </row>
    <row r="197">
      <c r="A197" s="295" t="n">
        <v>46091</v>
      </c>
      <c r="B197" s="14" t="inlineStr">
        <is>
          <t>La Cata LMF</t>
        </is>
      </c>
      <c r="C197" s="15" t="n">
        <v>26423</v>
      </c>
      <c r="D197" s="15" t="n">
        <v>5325</v>
      </c>
      <c r="E197" s="15">
        <f>D197*Setup!$B$5</f>
        <v/>
      </c>
      <c r="F197" s="15">
        <f>D197-E197</f>
        <v/>
      </c>
      <c r="G197" s="15" t="n">
        <v>0</v>
      </c>
      <c r="H197" s="15" t="n"/>
      <c r="I197" s="15" t="n">
        <v>0</v>
      </c>
      <c r="J197" s="15">
        <f>C197+F197+G197-I197</f>
        <v/>
      </c>
      <c r="K197" s="15" t="n"/>
      <c r="L197" s="15">
        <f>K197*Setup!$B$6</f>
        <v/>
      </c>
      <c r="M197" s="15">
        <f>J197-L197</f>
        <v/>
      </c>
      <c r="N197" s="21" t="n"/>
    </row>
    <row r="198">
      <c r="A198" s="295" t="n">
        <v>46092</v>
      </c>
      <c r="B198" s="14" t="inlineStr">
        <is>
          <t>La Cata LMF</t>
        </is>
      </c>
      <c r="C198" s="15" t="n">
        <v>25228</v>
      </c>
      <c r="D198" s="15" t="n">
        <v>7020</v>
      </c>
      <c r="E198" s="15">
        <f>D198*Setup!$B$5</f>
        <v/>
      </c>
      <c r="F198" s="15">
        <f>D198-E198</f>
        <v/>
      </c>
      <c r="G198" s="15" t="n">
        <v>0</v>
      </c>
      <c r="H198" s="15" t="n"/>
      <c r="I198" s="15" t="n">
        <v>0</v>
      </c>
      <c r="J198" s="15">
        <f>C198+F198+G198-I198</f>
        <v/>
      </c>
      <c r="K198" s="15" t="n"/>
      <c r="L198" s="15">
        <f>K198*Setup!$B$6</f>
        <v/>
      </c>
      <c r="M198" s="15">
        <f>J198-L198</f>
        <v/>
      </c>
      <c r="N198" s="21" t="n"/>
    </row>
    <row r="199">
      <c r="A199" s="295" t="n">
        <v>46093</v>
      </c>
      <c r="B199" s="14" t="inlineStr">
        <is>
          <t>La Cata LMF</t>
        </is>
      </c>
      <c r="C199" s="15" t="n">
        <v>24755</v>
      </c>
      <c r="D199" s="15" t="n">
        <v>5880</v>
      </c>
      <c r="E199" s="15">
        <f>D199*Setup!$B$5</f>
        <v/>
      </c>
      <c r="F199" s="15">
        <f>D199-E199</f>
        <v/>
      </c>
      <c r="G199" s="15" t="n">
        <v>0</v>
      </c>
      <c r="H199" s="15" t="n"/>
      <c r="I199" s="15" t="n">
        <v>0</v>
      </c>
      <c r="J199" s="15">
        <f>C199+F199+G199-I199</f>
        <v/>
      </c>
      <c r="K199" s="15" t="n"/>
      <c r="L199" s="15">
        <f>K199*Setup!$B$6</f>
        <v/>
      </c>
      <c r="M199" s="15">
        <f>J199-L199</f>
        <v/>
      </c>
      <c r="N199" s="21" t="n"/>
    </row>
    <row r="200">
      <c r="A200" s="295" t="n">
        <v>46094</v>
      </c>
      <c r="B200" s="14" t="inlineStr">
        <is>
          <t>La Cata LMF</t>
        </is>
      </c>
      <c r="C200" s="15" t="n">
        <v>32960</v>
      </c>
      <c r="D200" s="15" t="n">
        <v>7945</v>
      </c>
      <c r="E200" s="15">
        <f>D200*Setup!$B$5</f>
        <v/>
      </c>
      <c r="F200" s="15">
        <f>D200-E200</f>
        <v/>
      </c>
      <c r="G200" s="15" t="n">
        <v>1305</v>
      </c>
      <c r="H200" s="15" t="n"/>
      <c r="I200" s="15" t="n">
        <v>0</v>
      </c>
      <c r="J200" s="15">
        <f>C200+F200+G200-I200</f>
        <v/>
      </c>
      <c r="K200" s="15" t="n"/>
      <c r="L200" s="15">
        <f>K200*Setup!$B$6</f>
        <v/>
      </c>
      <c r="M200" s="15">
        <f>J200-L200</f>
        <v/>
      </c>
      <c r="N200" s="21" t="n"/>
    </row>
    <row r="201">
      <c r="A201" s="295" t="n">
        <v>46095</v>
      </c>
      <c r="B201" s="14" t="inlineStr">
        <is>
          <t>La Cata LMF</t>
        </is>
      </c>
      <c r="C201" s="15" t="n">
        <v>110895</v>
      </c>
      <c r="D201" s="15" t="n">
        <v>28405</v>
      </c>
      <c r="E201" s="15">
        <f>D201*Setup!$B$5</f>
        <v/>
      </c>
      <c r="F201" s="15">
        <f>D201-E201</f>
        <v/>
      </c>
      <c r="G201" s="15" t="n">
        <v>990</v>
      </c>
      <c r="H201" s="15" t="n"/>
      <c r="I201" s="15" t="n">
        <v>0</v>
      </c>
      <c r="J201" s="15">
        <f>C201+F201+G201-I201</f>
        <v/>
      </c>
      <c r="K201" s="15" t="n"/>
      <c r="L201" s="15">
        <f>K201*Setup!$B$6</f>
        <v/>
      </c>
      <c r="M201" s="15">
        <f>J201-L201</f>
        <v/>
      </c>
      <c r="N201" s="21" t="n"/>
    </row>
    <row r="202">
      <c r="A202" s="295" t="n">
        <v>46096</v>
      </c>
      <c r="B202" s="14" t="inlineStr">
        <is>
          <t>La Cata LMF</t>
        </is>
      </c>
      <c r="C202" s="15" t="n">
        <v>96830</v>
      </c>
      <c r="D202" s="15" t="n">
        <v>47050</v>
      </c>
      <c r="E202" s="15">
        <f>D202*Setup!$B$5</f>
        <v/>
      </c>
      <c r="F202" s="15">
        <f>D202-E202</f>
        <v/>
      </c>
      <c r="G202" s="15" t="n">
        <v>3555</v>
      </c>
      <c r="H202" s="15" t="n"/>
      <c r="I202" s="15" t="n">
        <v>0</v>
      </c>
      <c r="J202" s="15">
        <f>C202+F202+G202-I202</f>
        <v/>
      </c>
      <c r="K202" s="15" t="n"/>
      <c r="L202" s="15">
        <f>K202*Setup!$B$6</f>
        <v/>
      </c>
      <c r="M202" s="15">
        <f>J202-L202</f>
        <v/>
      </c>
      <c r="N202" s="21" t="n"/>
    </row>
    <row r="203">
      <c r="A203" s="295" t="n">
        <v>46097</v>
      </c>
      <c r="B203" s="14" t="inlineStr">
        <is>
          <t>La Cata LMF</t>
        </is>
      </c>
      <c r="C203" s="15" t="n">
        <v>19054</v>
      </c>
      <c r="D203" s="15" t="n">
        <v>3880</v>
      </c>
      <c r="E203" s="15">
        <f>D203*Setup!$B$5</f>
        <v/>
      </c>
      <c r="F203" s="15">
        <f>D203-E203</f>
        <v/>
      </c>
      <c r="G203" s="15" t="n">
        <v>0</v>
      </c>
      <c r="H203" s="15" t="n"/>
      <c r="I203" s="15" t="n">
        <v>0</v>
      </c>
      <c r="J203" s="15">
        <f>C203+F203+G203-I203</f>
        <v/>
      </c>
      <c r="K203" s="15" t="n"/>
      <c r="L203" s="15">
        <f>K203*Setup!$B$6</f>
        <v/>
      </c>
      <c r="M203" s="15">
        <f>J203-L203</f>
        <v/>
      </c>
      <c r="N203" s="21" t="n">
        <v>329925</v>
      </c>
    </row>
    <row r="204">
      <c r="A204" s="295" t="n">
        <v>46098</v>
      </c>
      <c r="B204" s="14" t="inlineStr">
        <is>
          <t>La Cata LMF</t>
        </is>
      </c>
      <c r="C204" s="15" t="n">
        <v>20215</v>
      </c>
      <c r="D204" s="15" t="n">
        <v>5760</v>
      </c>
      <c r="E204" s="15">
        <f>D204*Setup!$B$5</f>
        <v/>
      </c>
      <c r="F204" s="15">
        <f>D204-E204</f>
        <v/>
      </c>
      <c r="G204" s="15" t="n">
        <v>960</v>
      </c>
      <c r="H204" s="15" t="n"/>
      <c r="I204" s="15" t="n">
        <v>0</v>
      </c>
      <c r="J204" s="15">
        <f>C204+F204+G204-I204</f>
        <v/>
      </c>
      <c r="K204" s="15" t="n"/>
      <c r="L204" s="15">
        <f>K204*Setup!$B$6</f>
        <v/>
      </c>
      <c r="M204" s="15">
        <f>J204-L204</f>
        <v/>
      </c>
      <c r="N204" s="21" t="n"/>
    </row>
    <row r="205">
      <c r="A205" s="295" t="n">
        <v>46099</v>
      </c>
      <c r="B205" s="14" t="inlineStr">
        <is>
          <t>La Cata LMF</t>
        </is>
      </c>
      <c r="C205" s="15" t="n">
        <v>30070</v>
      </c>
      <c r="D205" s="15" t="n">
        <v>1590</v>
      </c>
      <c r="E205" s="15">
        <f>D205*Setup!$B$5</f>
        <v/>
      </c>
      <c r="F205" s="15">
        <f>D205-E205</f>
        <v/>
      </c>
      <c r="G205" s="15" t="n">
        <v>20228</v>
      </c>
      <c r="H205" s="15" t="n"/>
      <c r="I205" s="15" t="n">
        <v>0</v>
      </c>
      <c r="J205" s="15">
        <f>C205+F205+G205-I205</f>
        <v/>
      </c>
      <c r="K205" s="15" t="n"/>
      <c r="L205" s="15">
        <f>K205*Setup!$B$6</f>
        <v/>
      </c>
      <c r="M205" s="15">
        <f>J205-L205</f>
        <v/>
      </c>
      <c r="N205" s="21" t="n"/>
      <c r="O205" s="22" t="inlineStr">
        <is>
          <t>Pago por transferencia es el pago por el faltante del. Inventario de Enero y febrero</t>
        </is>
      </c>
    </row>
    <row r="206">
      <c r="A206" s="295" t="n">
        <v>46100</v>
      </c>
      <c r="B206" s="14" t="inlineStr">
        <is>
          <t>La Cata LMF</t>
        </is>
      </c>
      <c r="C206" s="15" t="n">
        <v>40550</v>
      </c>
      <c r="D206" s="15" t="n">
        <v>14100</v>
      </c>
      <c r="E206" s="15">
        <f>D206*Setup!$B$5</f>
        <v/>
      </c>
      <c r="F206" s="15">
        <f>D206-E206</f>
        <v/>
      </c>
      <c r="G206" s="15" t="n">
        <v>1250</v>
      </c>
      <c r="H206" s="15" t="n"/>
      <c r="I206" s="15" t="n">
        <v>0</v>
      </c>
      <c r="J206" s="15">
        <f>C206+F206+G206-I206</f>
        <v/>
      </c>
      <c r="K206" s="15" t="n"/>
      <c r="L206" s="15">
        <f>K206*Setup!$B$6</f>
        <v/>
      </c>
      <c r="M206" s="15">
        <f>J206-L206</f>
        <v/>
      </c>
      <c r="N206" s="21" t="n"/>
    </row>
    <row r="207">
      <c r="A207" s="295" t="n">
        <v>46101</v>
      </c>
      <c r="B207" s="14" t="inlineStr">
        <is>
          <t>La Cata LMF</t>
        </is>
      </c>
      <c r="C207" s="15" t="n">
        <v>63895</v>
      </c>
      <c r="D207" s="15" t="n">
        <v>10050</v>
      </c>
      <c r="E207" s="15">
        <f>D207*Setup!$B$5</f>
        <v/>
      </c>
      <c r="F207" s="15">
        <f>D207-E207</f>
        <v/>
      </c>
      <c r="G207" s="15" t="n">
        <v>0</v>
      </c>
      <c r="H207" s="15" t="n"/>
      <c r="I207" s="15" t="n">
        <v>0</v>
      </c>
      <c r="J207" s="15">
        <f>C207+F207+G207-I207</f>
        <v/>
      </c>
      <c r="K207" s="15" t="n"/>
      <c r="L207" s="15">
        <f>K207*Setup!$B$6</f>
        <v/>
      </c>
      <c r="M207" s="15">
        <f>J207-L207</f>
        <v/>
      </c>
      <c r="N207" s="21" t="n"/>
    </row>
    <row r="208">
      <c r="A208" s="295" t="n">
        <v>46102</v>
      </c>
      <c r="B208" s="14" t="inlineStr">
        <is>
          <t>La Cata LMF</t>
        </is>
      </c>
      <c r="C208" s="15" t="n">
        <v>93040</v>
      </c>
      <c r="D208" s="15" t="n">
        <v>57780</v>
      </c>
      <c r="E208" s="15">
        <f>D208*Setup!$B$5</f>
        <v/>
      </c>
      <c r="F208" s="15">
        <f>D208-E208</f>
        <v/>
      </c>
      <c r="G208" s="15" t="n">
        <v>7885</v>
      </c>
      <c r="H208" s="15" t="n"/>
      <c r="I208" s="15" t="n">
        <v>0</v>
      </c>
      <c r="J208" s="15">
        <f>C208+F208+G208-I208</f>
        <v/>
      </c>
      <c r="K208" s="15" t="n"/>
      <c r="L208" s="15">
        <f>K208*Setup!$B$6</f>
        <v/>
      </c>
      <c r="M208" s="15">
        <f>J208-L208</f>
        <v/>
      </c>
      <c r="N208" s="21" t="n"/>
    </row>
    <row r="209">
      <c r="A209" s="295" t="n">
        <v>46103</v>
      </c>
      <c r="B209" s="14" t="inlineStr">
        <is>
          <t>La Cata LMF</t>
        </is>
      </c>
      <c r="C209" s="15" t="n">
        <v>138692</v>
      </c>
      <c r="D209" s="15" t="n">
        <v>33514</v>
      </c>
      <c r="E209" s="15">
        <f>D209*Setup!$B$5</f>
        <v/>
      </c>
      <c r="F209" s="15">
        <f>D209-E209</f>
        <v/>
      </c>
      <c r="G209" s="15" t="n">
        <v>2290</v>
      </c>
      <c r="H209" s="15" t="n"/>
      <c r="I209" s="15" t="n">
        <v>0</v>
      </c>
      <c r="J209" s="15">
        <f>C209+F209+G209-I209</f>
        <v/>
      </c>
      <c r="K209" s="15" t="n"/>
      <c r="L209" s="15">
        <f>K209*Setup!$B$6</f>
        <v/>
      </c>
      <c r="M209" s="15">
        <f>J209-L209</f>
        <v/>
      </c>
      <c r="N209" s="21" t="n"/>
    </row>
    <row r="210">
      <c r="A210" s="295" t="n">
        <v>46104</v>
      </c>
      <c r="B210" s="14" t="inlineStr">
        <is>
          <t>La Cata LMF</t>
        </is>
      </c>
      <c r="C210" s="15" t="n">
        <v>20171</v>
      </c>
      <c r="D210" s="15" t="n">
        <v>8400</v>
      </c>
      <c r="E210" s="15">
        <f>D210*Setup!$B$5</f>
        <v/>
      </c>
      <c r="F210" s="15">
        <f>D210-E210</f>
        <v/>
      </c>
      <c r="G210" s="15" t="n">
        <v>670</v>
      </c>
      <c r="H210" s="15" t="n"/>
      <c r="I210" s="15" t="n">
        <v>0</v>
      </c>
      <c r="J210" s="15">
        <f>C210+F210+G210-I210</f>
        <v/>
      </c>
      <c r="K210" s="15" t="n"/>
      <c r="L210" s="15">
        <f>K210*Setup!$B$6</f>
        <v/>
      </c>
      <c r="M210" s="15">
        <f>J210-L210</f>
        <v/>
      </c>
      <c r="N210" s="21" t="n">
        <v>409245</v>
      </c>
    </row>
    <row r="211">
      <c r="A211" s="295" t="n">
        <v>46105</v>
      </c>
      <c r="B211" s="14" t="inlineStr">
        <is>
          <t>La Cata LMF</t>
        </is>
      </c>
      <c r="C211" s="15" t="n">
        <v>34320</v>
      </c>
      <c r="D211" s="15" t="n">
        <v>6685</v>
      </c>
      <c r="E211" s="15">
        <f>D211*Setup!$B$5</f>
        <v/>
      </c>
      <c r="F211" s="15">
        <f>D211-E211</f>
        <v/>
      </c>
      <c r="G211" s="15" t="n">
        <v>725</v>
      </c>
      <c r="H211" s="15" t="n"/>
      <c r="I211" s="15" t="n">
        <v>2095</v>
      </c>
      <c r="J211" s="15">
        <f>C211+F211+G211-I211</f>
        <v/>
      </c>
      <c r="K211" s="15" t="n"/>
      <c r="L211" s="15">
        <f>K211*Setup!$B$6</f>
        <v/>
      </c>
      <c r="M211" s="15">
        <f>J211-L211</f>
        <v/>
      </c>
      <c r="N211" s="21" t="n"/>
    </row>
    <row r="212">
      <c r="A212" s="295" t="n">
        <v>46106</v>
      </c>
      <c r="B212" s="14" t="inlineStr">
        <is>
          <t>La Cata LMF</t>
        </is>
      </c>
      <c r="C212" s="15" t="n">
        <v>39540</v>
      </c>
      <c r="D212" s="15" t="n">
        <v>12860</v>
      </c>
      <c r="E212" s="15">
        <f>D212*Setup!$B$5</f>
        <v/>
      </c>
      <c r="F212" s="15">
        <f>D212-E212</f>
        <v/>
      </c>
      <c r="G212" s="15" t="n">
        <v>0</v>
      </c>
      <c r="H212" s="15" t="n"/>
      <c r="I212" s="15" t="n">
        <v>0</v>
      </c>
      <c r="J212" s="15">
        <f>C212+F212+G212-I212</f>
        <v/>
      </c>
      <c r="K212" s="15" t="n"/>
      <c r="L212" s="15">
        <f>K212*Setup!$B$6</f>
        <v/>
      </c>
      <c r="M212" s="15">
        <f>J212-L212</f>
        <v/>
      </c>
      <c r="N212" s="21" t="n"/>
    </row>
    <row r="213">
      <c r="A213" s="295" t="n">
        <v>46107</v>
      </c>
      <c r="B213" s="14" t="inlineStr">
        <is>
          <t>La Cata LMF</t>
        </is>
      </c>
      <c r="C213" s="15" t="n">
        <v>25840</v>
      </c>
      <c r="D213" s="15" t="n">
        <v>27110</v>
      </c>
      <c r="E213" s="15">
        <f>D213*Setup!$B$5</f>
        <v/>
      </c>
      <c r="F213" s="15">
        <f>D213-E213</f>
        <v/>
      </c>
      <c r="G213" s="15" t="n">
        <v>7045</v>
      </c>
      <c r="H213" s="15" t="n"/>
      <c r="I213" s="15" t="n">
        <v>0</v>
      </c>
      <c r="J213" s="15">
        <f>C213+F213+G213-I213</f>
        <v/>
      </c>
      <c r="K213" s="15" t="n"/>
      <c r="L213" s="15">
        <f>K213*Setup!$B$6</f>
        <v/>
      </c>
      <c r="M213" s="15">
        <f>J213-L213</f>
        <v/>
      </c>
      <c r="N213" s="21" t="n"/>
    </row>
    <row r="214">
      <c r="A214" s="295" t="n">
        <v>46108</v>
      </c>
      <c r="B214" s="14" t="inlineStr">
        <is>
          <t>La Cata LMF</t>
        </is>
      </c>
      <c r="C214" s="15" t="n">
        <v>39727</v>
      </c>
      <c r="D214" s="15" t="n">
        <v>11528</v>
      </c>
      <c r="E214" s="15">
        <f>D214*Setup!$B$5</f>
        <v/>
      </c>
      <c r="F214" s="15">
        <f>D214-E214</f>
        <v/>
      </c>
      <c r="G214" s="15" t="n">
        <v>0</v>
      </c>
      <c r="H214" s="15" t="n"/>
      <c r="I214" s="15" t="n">
        <v>0</v>
      </c>
      <c r="J214" s="15">
        <f>C214+F214+G214-I214</f>
        <v/>
      </c>
      <c r="K214" s="15" t="n"/>
      <c r="L214" s="15">
        <f>K214*Setup!$B$6</f>
        <v/>
      </c>
      <c r="M214" s="15">
        <f>J214-L214</f>
        <v/>
      </c>
      <c r="N214" s="21" t="n"/>
    </row>
    <row r="215">
      <c r="A215" s="295" t="n">
        <v>46109</v>
      </c>
      <c r="B215" s="14" t="inlineStr">
        <is>
          <t>La Cata LMF</t>
        </is>
      </c>
      <c r="C215" s="15" t="n">
        <v>86330</v>
      </c>
      <c r="D215" s="15" t="n">
        <v>26245</v>
      </c>
      <c r="E215" s="15">
        <f>D215*Setup!$B$5</f>
        <v/>
      </c>
      <c r="F215" s="15">
        <f>D215-E215</f>
        <v/>
      </c>
      <c r="G215" s="15" t="n">
        <v>12945</v>
      </c>
      <c r="H215" s="15" t="n"/>
      <c r="I215" s="15" t="n">
        <v>475</v>
      </c>
      <c r="J215" s="15">
        <f>C215+F215+G215-I215</f>
        <v/>
      </c>
      <c r="K215" s="15" t="n"/>
      <c r="L215" s="15">
        <f>K215*Setup!$B$6</f>
        <v/>
      </c>
      <c r="M215" s="15">
        <f>J215-L215</f>
        <v/>
      </c>
      <c r="N215" s="21" t="n"/>
    </row>
    <row r="216">
      <c r="A216" s="295" t="n">
        <v>46110</v>
      </c>
      <c r="B216" s="14" t="inlineStr">
        <is>
          <t>La Cata LMF</t>
        </is>
      </c>
      <c r="C216" s="15" t="n">
        <v>130426</v>
      </c>
      <c r="D216" s="15" t="n">
        <v>44948</v>
      </c>
      <c r="E216" s="15">
        <f>D216*Setup!$B$5</f>
        <v/>
      </c>
      <c r="F216" s="15">
        <f>D216-E216</f>
        <v/>
      </c>
      <c r="G216" s="15" t="n">
        <v>12866</v>
      </c>
      <c r="H216" s="15" t="n"/>
      <c r="I216" s="15" t="n">
        <v>0</v>
      </c>
      <c r="J216" s="15">
        <f>C216+F216+G216-I216</f>
        <v/>
      </c>
      <c r="K216" s="15" t="n"/>
      <c r="L216" s="15">
        <f>K216*Setup!$B$6</f>
        <v/>
      </c>
      <c r="M216" s="15">
        <f>J216-L216</f>
        <v/>
      </c>
      <c r="N216" s="21" t="n"/>
    </row>
    <row r="217">
      <c r="A217" s="295" t="n">
        <v>46111</v>
      </c>
      <c r="B217" s="14" t="inlineStr">
        <is>
          <t>La Cata LMF</t>
        </is>
      </c>
      <c r="C217" s="15" t="n">
        <v>38515</v>
      </c>
      <c r="D217" s="15" t="n">
        <v>15159</v>
      </c>
      <c r="E217" s="15">
        <f>D217*Setup!$B$5</f>
        <v/>
      </c>
      <c r="F217" s="15">
        <f>D217-E217</f>
        <v/>
      </c>
      <c r="G217" s="15" t="n">
        <v>0</v>
      </c>
      <c r="H217" s="15" t="n"/>
      <c r="I217" s="15" t="n">
        <v>0</v>
      </c>
      <c r="J217" s="15">
        <f>C217+F217+G217-I217</f>
        <v/>
      </c>
      <c r="K217" s="15" t="n"/>
      <c r="L217" s="15">
        <f>K217*Setup!$B$6</f>
        <v/>
      </c>
      <c r="M217" s="15">
        <f>J217-L217</f>
        <v/>
      </c>
      <c r="N217" s="21" t="n">
        <v>382245</v>
      </c>
    </row>
    <row r="218">
      <c r="A218" s="295" t="n">
        <v>46112</v>
      </c>
      <c r="B218" s="14" t="inlineStr">
        <is>
          <t>La Cata LMF</t>
        </is>
      </c>
      <c r="C218" s="15" t="n">
        <v>61685</v>
      </c>
      <c r="D218" s="15" t="n">
        <v>20320</v>
      </c>
      <c r="E218" s="15">
        <f>D218*Setup!$B$5</f>
        <v/>
      </c>
      <c r="F218" s="15">
        <f>D218-E218</f>
        <v/>
      </c>
      <c r="G218" s="15" t="n">
        <v>17890</v>
      </c>
      <c r="H218" s="15" t="n"/>
      <c r="I218" s="15" t="n">
        <v>0</v>
      </c>
      <c r="J218" s="15">
        <f>C218+F218+G218-I218</f>
        <v/>
      </c>
      <c r="K218" s="15" t="n"/>
      <c r="L218" s="15">
        <f>K218*Setup!$B$6</f>
        <v/>
      </c>
      <c r="M218" s="15">
        <f>J218-L218</f>
        <v/>
      </c>
      <c r="N218" s="21" t="n"/>
    </row>
    <row r="219">
      <c r="A219" s="295" t="n">
        <v>46082</v>
      </c>
      <c r="B219" s="14" t="inlineStr">
        <is>
          <t>La Cata DF</t>
        </is>
      </c>
      <c r="C219" s="15" t="n">
        <v>18620</v>
      </c>
      <c r="D219" s="15" t="n">
        <v>2150</v>
      </c>
      <c r="E219" s="15">
        <f>D219*Setup!$B$5</f>
        <v/>
      </c>
      <c r="F219" s="15">
        <f>D219-E219</f>
        <v/>
      </c>
      <c r="G219" s="15" t="n">
        <v>0</v>
      </c>
      <c r="H219" s="15" t="n"/>
      <c r="I219" s="15" t="n">
        <v>0</v>
      </c>
      <c r="J219" s="15">
        <f>C219+F219+G219-I219</f>
        <v/>
      </c>
      <c r="K219" s="15" t="n"/>
      <c r="L219" s="15">
        <f>K219*Setup!$B$6</f>
        <v/>
      </c>
      <c r="M219" s="15">
        <f>J219-L219</f>
        <v/>
      </c>
      <c r="N219" s="21" t="n"/>
    </row>
    <row r="220">
      <c r="A220" s="295" t="n">
        <v>46083</v>
      </c>
      <c r="B220" s="14" t="inlineStr">
        <is>
          <t>La Cata DF</t>
        </is>
      </c>
      <c r="C220" s="15" t="n">
        <v>1225</v>
      </c>
      <c r="D220" s="15" t="n">
        <v>315</v>
      </c>
      <c r="E220" s="15">
        <f>D220*Setup!$B$5</f>
        <v/>
      </c>
      <c r="F220" s="15">
        <f>D220-E220</f>
        <v/>
      </c>
      <c r="G220" s="15" t="n">
        <v>0</v>
      </c>
      <c r="H220" s="15" t="n"/>
      <c r="I220" s="15" t="n">
        <v>0</v>
      </c>
      <c r="J220" s="15">
        <f>C220+F220+G220-I220</f>
        <v/>
      </c>
      <c r="K220" s="15" t="n"/>
      <c r="L220" s="15">
        <f>K220*Setup!$B$6</f>
        <v/>
      </c>
      <c r="M220" s="15">
        <f>J220-L220</f>
        <v/>
      </c>
      <c r="N220" s="21" t="n"/>
    </row>
    <row r="221">
      <c r="A221" s="295" t="n">
        <v>46084</v>
      </c>
      <c r="B221" s="14" t="inlineStr">
        <is>
          <t>La Cata DF</t>
        </is>
      </c>
      <c r="C221" s="15" t="n">
        <v>5900</v>
      </c>
      <c r="D221" s="15" t="n">
        <v>2110</v>
      </c>
      <c r="E221" s="15">
        <f>D221*Setup!$B$5</f>
        <v/>
      </c>
      <c r="F221" s="15">
        <f>D221-E221</f>
        <v/>
      </c>
      <c r="G221" s="15" t="n">
        <v>0</v>
      </c>
      <c r="H221" s="15" t="n"/>
      <c r="I221" s="15" t="n">
        <v>0</v>
      </c>
      <c r="J221" s="15">
        <f>C221+F221+G221-I221</f>
        <v/>
      </c>
      <c r="K221" s="15" t="n"/>
      <c r="L221" s="15">
        <f>K221*Setup!$B$6</f>
        <v/>
      </c>
      <c r="M221" s="15">
        <f>J221-L221</f>
        <v/>
      </c>
      <c r="N221" s="21" t="n"/>
    </row>
    <row r="222">
      <c r="A222" s="295" t="n">
        <v>46085</v>
      </c>
      <c r="B222" s="14" t="inlineStr">
        <is>
          <t>La Cata DF</t>
        </is>
      </c>
      <c r="C222" s="15" t="n">
        <v>1935</v>
      </c>
      <c r="D222" s="15" t="n">
        <v>410</v>
      </c>
      <c r="E222" s="15">
        <f>D222*Setup!$B$5</f>
        <v/>
      </c>
      <c r="F222" s="15">
        <f>D222-E222</f>
        <v/>
      </c>
      <c r="G222" s="15" t="n">
        <v>0</v>
      </c>
      <c r="H222" s="15" t="n"/>
      <c r="I222" s="15" t="n">
        <v>0</v>
      </c>
      <c r="J222" s="15">
        <f>C222+F222+G222-I222</f>
        <v/>
      </c>
      <c r="K222" s="15" t="n"/>
      <c r="L222" s="15">
        <f>K222*Setup!$B$6</f>
        <v/>
      </c>
      <c r="M222" s="15">
        <f>J222-L222</f>
        <v/>
      </c>
      <c r="N222" s="21" t="n"/>
    </row>
    <row r="223">
      <c r="A223" s="295" t="n">
        <v>46086</v>
      </c>
      <c r="B223" s="14" t="inlineStr">
        <is>
          <t>La Cata DF</t>
        </is>
      </c>
      <c r="C223" s="15" t="n">
        <v>8665</v>
      </c>
      <c r="D223" s="15" t="n">
        <v>1320</v>
      </c>
      <c r="E223" s="15">
        <f>D223*Setup!$B$5</f>
        <v/>
      </c>
      <c r="F223" s="15">
        <f>D223-E223</f>
        <v/>
      </c>
      <c r="G223" s="15" t="n">
        <v>0</v>
      </c>
      <c r="H223" s="15" t="n"/>
      <c r="I223" s="15" t="n">
        <v>0</v>
      </c>
      <c r="J223" s="15">
        <f>C223+F223+G223-I223</f>
        <v/>
      </c>
      <c r="K223" s="15" t="n"/>
      <c r="L223" s="15">
        <f>K223*Setup!$B$6</f>
        <v/>
      </c>
      <c r="M223" s="15">
        <f>J223-L223</f>
        <v/>
      </c>
      <c r="N223" s="21" t="n"/>
    </row>
    <row r="224">
      <c r="A224" s="295" t="n">
        <v>46087</v>
      </c>
      <c r="B224" s="14" t="inlineStr">
        <is>
          <t>La Cata DF</t>
        </is>
      </c>
      <c r="C224" s="15" t="n">
        <v>7770</v>
      </c>
      <c r="D224" s="15" t="n">
        <v>5225</v>
      </c>
      <c r="E224" s="15">
        <f>D224*Setup!$B$5</f>
        <v/>
      </c>
      <c r="F224" s="15">
        <f>D224-E224</f>
        <v/>
      </c>
      <c r="G224" s="15" t="n">
        <v>0</v>
      </c>
      <c r="H224" s="15" t="n"/>
      <c r="I224" s="15" t="n">
        <v>0</v>
      </c>
      <c r="J224" s="15">
        <f>C224+F224+G224-I224</f>
        <v/>
      </c>
      <c r="K224" s="15" t="n"/>
      <c r="L224" s="15">
        <f>K224*Setup!$B$6</f>
        <v/>
      </c>
      <c r="M224" s="15">
        <f>J224-L224</f>
        <v/>
      </c>
      <c r="N224" s="21" t="n"/>
    </row>
    <row r="225">
      <c r="A225" s="295" t="n">
        <v>46088</v>
      </c>
      <c r="B225" s="14" t="inlineStr">
        <is>
          <t>La Cata DF</t>
        </is>
      </c>
      <c r="C225" s="15" t="n">
        <v>12485</v>
      </c>
      <c r="D225" s="15" t="n">
        <v>7600</v>
      </c>
      <c r="E225" s="15">
        <f>D225*Setup!$B$5</f>
        <v/>
      </c>
      <c r="F225" s="15">
        <f>D225-E225</f>
        <v/>
      </c>
      <c r="G225" s="15" t="n">
        <v>0</v>
      </c>
      <c r="H225" s="15" t="n"/>
      <c r="I225" s="15" t="n">
        <v>0</v>
      </c>
      <c r="J225" s="15">
        <f>C225+F225+G225-I225</f>
        <v/>
      </c>
      <c r="K225" s="15" t="n"/>
      <c r="L225" s="15">
        <f>K225*Setup!$B$6</f>
        <v/>
      </c>
      <c r="M225" s="15">
        <f>J225-L225</f>
        <v/>
      </c>
      <c r="N225" s="21" t="n"/>
    </row>
    <row r="226">
      <c r="A226" s="295" t="n">
        <v>46089</v>
      </c>
      <c r="B226" s="14" t="inlineStr">
        <is>
          <t>La Cata DF</t>
        </is>
      </c>
      <c r="C226" s="15" t="n">
        <v>10730</v>
      </c>
      <c r="D226" s="15" t="n">
        <v>8050</v>
      </c>
      <c r="E226" s="15">
        <f>D226*Setup!$B$5</f>
        <v/>
      </c>
      <c r="F226" s="15">
        <f>D226-E226</f>
        <v/>
      </c>
      <c r="G226" s="15" t="n">
        <v>0</v>
      </c>
      <c r="H226" s="15" t="n"/>
      <c r="I226" s="15" t="n">
        <v>0</v>
      </c>
      <c r="J226" s="15">
        <f>C226+F226+G226-I226</f>
        <v/>
      </c>
      <c r="K226" s="15" t="n"/>
      <c r="L226" s="15">
        <f>K226*Setup!$B$6</f>
        <v/>
      </c>
      <c r="M226" s="15">
        <f>J226-L226</f>
        <v/>
      </c>
      <c r="N226" s="21" t="n"/>
    </row>
    <row r="227">
      <c r="A227" s="295" t="n">
        <v>46090</v>
      </c>
      <c r="B227" s="14" t="inlineStr">
        <is>
          <t>La Cata DF</t>
        </is>
      </c>
      <c r="C227" s="15" t="n">
        <v>3280</v>
      </c>
      <c r="D227" s="15" t="n">
        <v>885</v>
      </c>
      <c r="E227" s="15">
        <f>D227*Setup!$B$5</f>
        <v/>
      </c>
      <c r="F227" s="15">
        <f>D227-E227</f>
        <v/>
      </c>
      <c r="G227" s="15" t="n">
        <v>0</v>
      </c>
      <c r="H227" s="15" t="n"/>
      <c r="I227" s="15" t="n">
        <v>0</v>
      </c>
      <c r="J227" s="15">
        <f>C227+F227+G227-I227</f>
        <v/>
      </c>
      <c r="K227" s="15" t="n"/>
      <c r="L227" s="15">
        <f>K227*Setup!$B$6</f>
        <v/>
      </c>
      <c r="M227" s="15">
        <f>J227-L227</f>
        <v/>
      </c>
      <c r="N227" s="21" t="n"/>
    </row>
    <row r="228">
      <c r="A228" s="295" t="n">
        <v>46091</v>
      </c>
      <c r="B228" s="14" t="inlineStr">
        <is>
          <t>La Cata DF</t>
        </is>
      </c>
      <c r="C228" s="15" t="n">
        <v>0</v>
      </c>
      <c r="D228" s="15" t="n">
        <v>0</v>
      </c>
      <c r="E228" s="15">
        <f>D228*Setup!$B$5</f>
        <v/>
      </c>
      <c r="F228" s="15">
        <f>D228-E228</f>
        <v/>
      </c>
      <c r="G228" s="15" t="n">
        <v>0</v>
      </c>
      <c r="H228" s="15" t="n"/>
      <c r="I228" s="15" t="n">
        <v>0</v>
      </c>
      <c r="J228" s="15">
        <f>C228+F228+G228-I228</f>
        <v/>
      </c>
      <c r="K228" s="15" t="n"/>
      <c r="L228" s="15">
        <f>K228*Setup!$B$6</f>
        <v/>
      </c>
      <c r="M228" s="15">
        <f>J228-L228</f>
        <v/>
      </c>
      <c r="N228" s="21" t="n"/>
    </row>
    <row r="229">
      <c r="A229" s="295" t="n">
        <v>46092</v>
      </c>
      <c r="B229" s="14" t="inlineStr">
        <is>
          <t>La Cata DF</t>
        </is>
      </c>
      <c r="C229" s="15" t="n">
        <v>5280</v>
      </c>
      <c r="D229" s="15" t="n">
        <v>1345</v>
      </c>
      <c r="E229" s="15">
        <f>D229*Setup!$B$5</f>
        <v/>
      </c>
      <c r="F229" s="15">
        <f>D229-E229</f>
        <v/>
      </c>
      <c r="G229" s="15" t="n">
        <v>740</v>
      </c>
      <c r="H229" s="15" t="n"/>
      <c r="I229" s="15" t="n">
        <v>0</v>
      </c>
      <c r="J229" s="15">
        <f>C229+F229+G229-I229</f>
        <v/>
      </c>
      <c r="K229" s="15" t="n"/>
      <c r="L229" s="15">
        <f>K229*Setup!$B$6</f>
        <v/>
      </c>
      <c r="M229" s="15">
        <f>J229-L229</f>
        <v/>
      </c>
      <c r="N229" s="21" t="n">
        <v>47805</v>
      </c>
    </row>
    <row r="230">
      <c r="A230" s="295" t="n">
        <v>46093</v>
      </c>
      <c r="B230" s="14" t="inlineStr">
        <is>
          <t>La Cata DF</t>
        </is>
      </c>
      <c r="C230" s="15" t="n">
        <v>5240</v>
      </c>
      <c r="D230" s="15" t="n">
        <v>4505</v>
      </c>
      <c r="E230" s="15">
        <f>D230*Setup!$B$5</f>
        <v/>
      </c>
      <c r="F230" s="15">
        <f>D230-E230</f>
        <v/>
      </c>
      <c r="G230" s="15" t="n">
        <v>795</v>
      </c>
      <c r="H230" s="15" t="n">
        <v>1100</v>
      </c>
      <c r="I230" s="15" t="n">
        <v>0</v>
      </c>
      <c r="J230" s="15">
        <f>C230+F230+G230-I230</f>
        <v/>
      </c>
      <c r="K230" s="15" t="n"/>
      <c r="L230" s="15">
        <f>K230*Setup!$B$6</f>
        <v/>
      </c>
      <c r="M230" s="15">
        <f>J230-L230</f>
        <v/>
      </c>
      <c r="N230" s="21" t="n"/>
    </row>
    <row r="231">
      <c r="A231" s="295" t="n">
        <v>46094</v>
      </c>
      <c r="B231" s="14" t="inlineStr">
        <is>
          <t>La Cata DF</t>
        </is>
      </c>
      <c r="C231" s="15" t="n">
        <v>15080</v>
      </c>
      <c r="D231" s="15" t="n">
        <v>21260</v>
      </c>
      <c r="E231" s="15">
        <f>D231*Setup!$B$5</f>
        <v/>
      </c>
      <c r="F231" s="15">
        <f>D231-E231</f>
        <v/>
      </c>
      <c r="G231" s="15" t="n">
        <v>0</v>
      </c>
      <c r="H231" s="15" t="n">
        <v>2300</v>
      </c>
      <c r="I231" s="15" t="n">
        <v>0</v>
      </c>
      <c r="J231" s="15">
        <f>C231+F231+G231-I231</f>
        <v/>
      </c>
      <c r="K231" s="15" t="n"/>
      <c r="L231" s="15">
        <f>K231*Setup!$B$6</f>
        <v/>
      </c>
      <c r="M231" s="15">
        <f>J231-L231</f>
        <v/>
      </c>
      <c r="N231" s="21" t="n"/>
    </row>
    <row r="232">
      <c r="A232" s="295" t="n">
        <v>46095</v>
      </c>
      <c r="B232" s="14" t="inlineStr">
        <is>
          <t>La Cata DF</t>
        </is>
      </c>
      <c r="C232" s="15" t="n">
        <v>14370</v>
      </c>
      <c r="D232" s="15" t="n">
        <v>4970</v>
      </c>
      <c r="E232" s="15">
        <f>D232*Setup!$B$5</f>
        <v/>
      </c>
      <c r="F232" s="15">
        <f>D232-E232</f>
        <v/>
      </c>
      <c r="G232" s="15" t="n">
        <v>0</v>
      </c>
      <c r="H232" s="15" t="n">
        <v>5425.9</v>
      </c>
      <c r="I232" s="15" t="n">
        <v>0</v>
      </c>
      <c r="J232" s="15">
        <f>C232+F232+G232-I232</f>
        <v/>
      </c>
      <c r="K232" s="15" t="n"/>
      <c r="L232" s="15">
        <f>K232*Setup!$B$6</f>
        <v/>
      </c>
      <c r="M232" s="15">
        <f>J232-L232</f>
        <v/>
      </c>
      <c r="N232" s="21" t="n"/>
    </row>
    <row r="233">
      <c r="A233" s="295" t="n">
        <v>46096</v>
      </c>
      <c r="B233" s="14" t="inlineStr">
        <is>
          <t>La Cata DF</t>
        </is>
      </c>
      <c r="C233" s="15" t="n">
        <v>15655</v>
      </c>
      <c r="D233" s="15" t="n">
        <v>4290</v>
      </c>
      <c r="E233" s="15">
        <f>D233*Setup!$B$5</f>
        <v/>
      </c>
      <c r="F233" s="15">
        <f>D233-E233</f>
        <v/>
      </c>
      <c r="G233" s="15" t="n">
        <v>0</v>
      </c>
      <c r="H233" s="15" t="n">
        <v>5880</v>
      </c>
      <c r="I233" s="15" t="n">
        <v>0</v>
      </c>
      <c r="J233" s="15">
        <f>C233+F233+G233-I233</f>
        <v/>
      </c>
      <c r="K233" s="15" t="n"/>
      <c r="L233" s="15">
        <f>K233*Setup!$B$6</f>
        <v/>
      </c>
      <c r="M233" s="15">
        <f>J233-L233</f>
        <v/>
      </c>
      <c r="N233" s="21" t="n"/>
    </row>
    <row r="234">
      <c r="A234" s="295" t="n">
        <v>46097</v>
      </c>
      <c r="B234" s="14" t="inlineStr">
        <is>
          <t>La Cata DF</t>
        </is>
      </c>
      <c r="C234" s="15" t="n">
        <v>7060</v>
      </c>
      <c r="D234" s="15" t="n">
        <v>1660</v>
      </c>
      <c r="E234" s="15">
        <f>D234*Setup!$B$5</f>
        <v/>
      </c>
      <c r="F234" s="15">
        <f>D234-E234</f>
        <v/>
      </c>
      <c r="G234" s="15" t="n">
        <v>0</v>
      </c>
      <c r="H234" s="15" t="n"/>
      <c r="I234" s="15" t="n">
        <v>0</v>
      </c>
      <c r="J234" s="15">
        <f>C234+F234+G234-I234</f>
        <v/>
      </c>
      <c r="K234" s="15" t="n"/>
      <c r="L234" s="15">
        <f>K234*Setup!$B$6</f>
        <v/>
      </c>
      <c r="M234" s="15">
        <f>J234-L234</f>
        <v/>
      </c>
      <c r="N234" s="21" t="n"/>
    </row>
    <row r="235">
      <c r="A235" s="295" t="n">
        <v>46098</v>
      </c>
      <c r="B235" s="14" t="inlineStr">
        <is>
          <t>La Cata DF</t>
        </is>
      </c>
      <c r="C235" s="15" t="n">
        <v>0</v>
      </c>
      <c r="D235" s="15" t="n">
        <v>0</v>
      </c>
      <c r="E235" s="15">
        <f>D235*Setup!$B$5</f>
        <v/>
      </c>
      <c r="F235" s="15">
        <f>D235-E235</f>
        <v/>
      </c>
      <c r="G235" s="15" t="n">
        <v>0</v>
      </c>
      <c r="H235" s="15" t="n"/>
      <c r="I235" s="15" t="n">
        <v>0</v>
      </c>
      <c r="J235" s="15">
        <f>C235+F235+G235-I235</f>
        <v/>
      </c>
      <c r="K235" s="15" t="n"/>
      <c r="L235" s="15">
        <f>K235*Setup!$B$6</f>
        <v/>
      </c>
      <c r="M235" s="15">
        <f>J235-L235</f>
        <v/>
      </c>
      <c r="N235" s="21" t="n"/>
    </row>
    <row r="236">
      <c r="A236" s="295" t="n">
        <v>46099</v>
      </c>
      <c r="B236" s="14" t="inlineStr">
        <is>
          <t>La Cata DF</t>
        </is>
      </c>
      <c r="C236" s="15" t="n">
        <v>6565</v>
      </c>
      <c r="D236" s="15" t="n">
        <v>2010</v>
      </c>
      <c r="E236" s="15">
        <f>D236*Setup!$B$5</f>
        <v/>
      </c>
      <c r="F236" s="15">
        <f>D236-E236</f>
        <v/>
      </c>
      <c r="G236" s="15" t="n">
        <v>380</v>
      </c>
      <c r="H236" s="15" t="n">
        <v>1570</v>
      </c>
      <c r="I236" s="15" t="n">
        <v>0</v>
      </c>
      <c r="J236" s="15">
        <f>C236+F236+G236-I236</f>
        <v/>
      </c>
      <c r="K236" s="15" t="n"/>
      <c r="L236" s="15">
        <f>K236*Setup!$B$6</f>
        <v/>
      </c>
      <c r="M236" s="15">
        <f>J236-L236</f>
        <v/>
      </c>
      <c r="N236" s="21" t="n"/>
    </row>
    <row r="237">
      <c r="A237" s="295" t="n">
        <v>46100</v>
      </c>
      <c r="B237" s="14" t="inlineStr">
        <is>
          <t>La Cata DF</t>
        </is>
      </c>
      <c r="C237" s="15" t="n">
        <v>3895</v>
      </c>
      <c r="D237" s="15" t="n">
        <v>745</v>
      </c>
      <c r="E237" s="15">
        <f>D237*Setup!$B$5</f>
        <v/>
      </c>
      <c r="F237" s="15">
        <f>D237-E237</f>
        <v/>
      </c>
      <c r="G237" s="15" t="n">
        <v>0</v>
      </c>
      <c r="H237" s="15" t="n">
        <v>960</v>
      </c>
      <c r="I237" s="15" t="n">
        <v>0</v>
      </c>
      <c r="J237" s="15">
        <f>C237+F237+G237-I237</f>
        <v/>
      </c>
      <c r="K237" s="15" t="n"/>
      <c r="L237" s="15">
        <f>K237*Setup!$B$6</f>
        <v/>
      </c>
      <c r="M237" s="15">
        <f>J237-L237</f>
        <v/>
      </c>
      <c r="N237" s="21" t="n"/>
    </row>
    <row r="238">
      <c r="A238" s="295" t="n">
        <v>46101</v>
      </c>
      <c r="B238" s="14" t="inlineStr">
        <is>
          <t>La Cata DF</t>
        </is>
      </c>
      <c r="C238" s="15" t="n">
        <v>17445</v>
      </c>
      <c r="D238" s="15" t="n">
        <v>0</v>
      </c>
      <c r="E238" s="15">
        <f>D238*Setup!$B$5</f>
        <v/>
      </c>
      <c r="F238" s="15" t="n">
        <v>15495</v>
      </c>
      <c r="G238" s="15" t="n">
        <v>0</v>
      </c>
      <c r="H238" s="15" t="n">
        <v>525</v>
      </c>
      <c r="I238" s="15" t="n">
        <v>0</v>
      </c>
      <c r="J238" s="15">
        <f>C238+F238+G238-I238</f>
        <v/>
      </c>
      <c r="K238" s="15" t="n"/>
      <c r="L238" s="15">
        <f>K238*Setup!$B$6</f>
        <v/>
      </c>
      <c r="M238" s="15">
        <f>J238-L238</f>
        <v/>
      </c>
      <c r="N238" s="21" t="n"/>
    </row>
    <row r="239">
      <c r="A239" s="295" t="n">
        <v>46102</v>
      </c>
      <c r="B239" s="14" t="inlineStr">
        <is>
          <t>La Cata DF</t>
        </is>
      </c>
      <c r="C239" s="15" t="n">
        <v>20925</v>
      </c>
      <c r="D239" s="15" t="n">
        <v>9220</v>
      </c>
      <c r="E239" s="15">
        <f>D239*Setup!$B$5</f>
        <v/>
      </c>
      <c r="F239" s="15">
        <f>D239-E239</f>
        <v/>
      </c>
      <c r="G239" s="15" t="n">
        <v>1050</v>
      </c>
      <c r="H239" s="15" t="n">
        <v>4308.25</v>
      </c>
      <c r="I239" s="15" t="n">
        <v>0</v>
      </c>
      <c r="J239" s="15">
        <f>C239+F239+G239-I239</f>
        <v/>
      </c>
      <c r="K239" s="15" t="n"/>
      <c r="L239" s="15">
        <f>K239*Setup!$B$6</f>
        <v/>
      </c>
      <c r="M239" s="15">
        <f>J239-L239</f>
        <v/>
      </c>
      <c r="N239" s="21" t="n"/>
    </row>
    <row r="240">
      <c r="A240" s="295" t="n">
        <v>46103</v>
      </c>
      <c r="B240" s="14" t="inlineStr">
        <is>
          <t>La Cata DF</t>
        </is>
      </c>
      <c r="C240" s="15" t="n">
        <v>25680</v>
      </c>
      <c r="D240" s="15" t="n">
        <v>9465</v>
      </c>
      <c r="E240" s="15">
        <f>D240*Setup!$B$5</f>
        <v/>
      </c>
      <c r="F240" s="15">
        <f>D240-E240</f>
        <v/>
      </c>
      <c r="G240" s="15" t="n">
        <v>0</v>
      </c>
      <c r="H240" s="15" t="n">
        <v>7089.95</v>
      </c>
      <c r="I240" s="15" t="n">
        <v>0</v>
      </c>
      <c r="J240" s="15">
        <f>C240+F240+G240-I240</f>
        <v/>
      </c>
      <c r="K240" s="15" t="n"/>
      <c r="L240" s="15">
        <f>K240*Setup!$B$6</f>
        <v/>
      </c>
      <c r="M240" s="15">
        <f>J240-L240</f>
        <v/>
      </c>
      <c r="N240" s="21" t="n"/>
    </row>
    <row r="241">
      <c r="A241" s="295" t="n">
        <v>46104</v>
      </c>
      <c r="B241" s="14" t="inlineStr">
        <is>
          <t>La Cata DF</t>
        </is>
      </c>
      <c r="C241" s="15" t="n">
        <v>4610</v>
      </c>
      <c r="D241" s="15" t="n">
        <v>2160</v>
      </c>
      <c r="E241" s="15">
        <f>D241*Setup!$B$5</f>
        <v/>
      </c>
      <c r="F241" s="15">
        <f>D241-E241</f>
        <v/>
      </c>
      <c r="G241" s="15" t="n">
        <v>0</v>
      </c>
      <c r="H241" s="15" t="n">
        <v>900</v>
      </c>
      <c r="I241" s="15" t="n">
        <v>0</v>
      </c>
      <c r="J241" s="15">
        <f>C241+F241+G241-I241</f>
        <v/>
      </c>
      <c r="K241" s="15" t="n"/>
      <c r="L241" s="15">
        <f>K241*Setup!$B$6</f>
        <v/>
      </c>
      <c r="M241" s="15">
        <f>J241-L241</f>
        <v/>
      </c>
      <c r="N241" s="21" t="n"/>
    </row>
    <row r="242">
      <c r="A242" s="295" t="n">
        <v>46105</v>
      </c>
      <c r="B242" s="14" t="inlineStr">
        <is>
          <t>La Cata DF</t>
        </is>
      </c>
      <c r="C242" s="15" t="n">
        <v>0</v>
      </c>
      <c r="D242" s="15" t="n">
        <v>0</v>
      </c>
      <c r="E242" s="15" t="n">
        <v>0</v>
      </c>
      <c r="F242" s="15">
        <f>D242-E242</f>
        <v/>
      </c>
      <c r="G242" s="15" t="n">
        <v>0</v>
      </c>
      <c r="H242" s="15" t="n">
        <v>0</v>
      </c>
      <c r="I242" s="15" t="n">
        <v>0</v>
      </c>
      <c r="J242" s="15">
        <f>C242+F242+G242-I242</f>
        <v/>
      </c>
      <c r="K242" s="15" t="n"/>
      <c r="L242" s="15">
        <f>K242*Setup!$B$6</f>
        <v/>
      </c>
      <c r="M242" s="15">
        <f>J242-L242</f>
        <v/>
      </c>
      <c r="N242" s="21" t="n"/>
    </row>
    <row r="243">
      <c r="A243" s="295" t="n">
        <v>46106</v>
      </c>
      <c r="B243" s="14" t="inlineStr">
        <is>
          <t>La Cata DF</t>
        </is>
      </c>
      <c r="C243" s="15" t="n">
        <v>5085</v>
      </c>
      <c r="D243" s="15" t="n">
        <v>130</v>
      </c>
      <c r="E243" s="15">
        <f>D243*Setup!$B$5</f>
        <v/>
      </c>
      <c r="F243" s="15">
        <f>D243-E243</f>
        <v/>
      </c>
      <c r="G243" s="15" t="n">
        <v>0</v>
      </c>
      <c r="H243" s="15" t="n">
        <v>1204.12</v>
      </c>
      <c r="I243" s="15" t="n">
        <v>0</v>
      </c>
      <c r="J243" s="15">
        <f>C243+F243+G243-I243</f>
        <v/>
      </c>
      <c r="K243" s="15" t="n"/>
      <c r="L243" s="15">
        <f>K243*Setup!$B$6</f>
        <v/>
      </c>
      <c r="M243" s="15">
        <f>J243-L243</f>
        <v/>
      </c>
      <c r="N243" s="21" t="n"/>
    </row>
    <row r="244">
      <c r="A244" s="295" t="n">
        <v>46107</v>
      </c>
      <c r="B244" s="14" t="inlineStr">
        <is>
          <t>La Cata DF</t>
        </is>
      </c>
      <c r="C244" s="15" t="n">
        <v>3430</v>
      </c>
      <c r="D244" s="15" t="n">
        <v>1970</v>
      </c>
      <c r="E244" s="15">
        <f>D244*Setup!$B$5</f>
        <v/>
      </c>
      <c r="F244" s="15">
        <f>D244-E244</f>
        <v/>
      </c>
      <c r="G244" s="15" t="n">
        <v>840</v>
      </c>
      <c r="H244" s="15" t="n">
        <v>160</v>
      </c>
      <c r="I244" s="15" t="n">
        <v>0</v>
      </c>
      <c r="J244" s="15">
        <f>C244+F244+G244-I244</f>
        <v/>
      </c>
      <c r="K244" s="15" t="n"/>
      <c r="L244" s="15">
        <f>K244*Setup!$B$6</f>
        <v/>
      </c>
      <c r="M244" s="15">
        <f>J244-L244</f>
        <v/>
      </c>
      <c r="N244" s="21" t="n"/>
    </row>
    <row r="245">
      <c r="A245" s="295" t="n">
        <v>46108</v>
      </c>
      <c r="B245" s="14" t="inlineStr">
        <is>
          <t>La Cata DF</t>
        </is>
      </c>
      <c r="C245" s="15" t="n">
        <v>7040</v>
      </c>
      <c r="D245" s="15" t="n">
        <v>8965</v>
      </c>
      <c r="E245" s="15">
        <f>D245*Setup!$B$5</f>
        <v/>
      </c>
      <c r="F245" s="15">
        <f>D245-E245</f>
        <v/>
      </c>
      <c r="G245" s="15" t="n">
        <v>0</v>
      </c>
      <c r="H245" s="15" t="n">
        <v>6496</v>
      </c>
      <c r="I245" s="15" t="n">
        <v>0</v>
      </c>
      <c r="J245" s="15">
        <f>C245+F245+G245-I245</f>
        <v/>
      </c>
      <c r="K245" s="15" t="n"/>
      <c r="L245" s="15">
        <f>K245*Setup!$B$6</f>
        <v/>
      </c>
      <c r="M245" s="15">
        <f>J245-L245</f>
        <v/>
      </c>
      <c r="N245" s="21" t="n"/>
    </row>
    <row r="246">
      <c r="A246" s="295" t="n">
        <v>46109</v>
      </c>
      <c r="B246" s="14" t="inlineStr">
        <is>
          <t>La Cata DF</t>
        </is>
      </c>
      <c r="C246" s="15" t="n">
        <v>21975</v>
      </c>
      <c r="D246" s="15" t="n">
        <v>9670</v>
      </c>
      <c r="E246" s="15">
        <f>D246*Setup!$B$5</f>
        <v/>
      </c>
      <c r="F246" s="15">
        <f>D246-E246</f>
        <v/>
      </c>
      <c r="G246" s="15" t="n">
        <v>1615</v>
      </c>
      <c r="H246" s="15" t="n">
        <v>11469.72</v>
      </c>
      <c r="I246" s="15" t="n">
        <v>0</v>
      </c>
      <c r="J246" s="15">
        <f>C246+F246+G246-I246</f>
        <v/>
      </c>
      <c r="K246" s="15" t="n"/>
      <c r="L246" s="15">
        <f>K246*Setup!$B$6</f>
        <v/>
      </c>
      <c r="M246" s="15">
        <f>J246-L246</f>
        <v/>
      </c>
      <c r="N246" s="21" t="n"/>
    </row>
    <row r="247">
      <c r="A247" s="295" t="n">
        <v>46110</v>
      </c>
      <c r="B247" s="14" t="inlineStr">
        <is>
          <t>La Cata DF</t>
        </is>
      </c>
      <c r="C247" s="15" t="n">
        <v>24185</v>
      </c>
      <c r="D247" s="15" t="n">
        <v>6865</v>
      </c>
      <c r="E247" s="15">
        <f>D247*Setup!$B$5</f>
        <v/>
      </c>
      <c r="F247" s="15">
        <f>D247-E247</f>
        <v/>
      </c>
      <c r="G247" s="15" t="n">
        <v>650</v>
      </c>
      <c r="H247" s="15" t="n">
        <v>2825</v>
      </c>
      <c r="I247" s="15" t="n">
        <v>0</v>
      </c>
      <c r="J247" s="15">
        <f>C247+F247+G247-I247</f>
        <v/>
      </c>
      <c r="K247" s="15" t="n"/>
      <c r="L247" s="15">
        <f>K247*Setup!$B$6</f>
        <v/>
      </c>
      <c r="M247" s="15">
        <f>J247-L247</f>
        <v/>
      </c>
      <c r="N247" s="21" t="n"/>
    </row>
    <row r="248">
      <c r="A248" s="295" t="n">
        <v>46111</v>
      </c>
      <c r="B248" s="14" t="inlineStr">
        <is>
          <t>La Cata DF</t>
        </is>
      </c>
      <c r="C248" s="15" t="n">
        <v>2050</v>
      </c>
      <c r="D248" s="15" t="n">
        <v>620</v>
      </c>
      <c r="E248" s="15">
        <f>D248*Setup!$B$5</f>
        <v/>
      </c>
      <c r="F248" s="15">
        <f>D248-E248</f>
        <v/>
      </c>
      <c r="G248" s="15" t="n">
        <v>1440</v>
      </c>
      <c r="H248" s="15" t="n">
        <v>3838.2</v>
      </c>
      <c r="I248" s="15" t="n">
        <v>0</v>
      </c>
      <c r="J248" s="15">
        <f>C248+F248+G248-I248</f>
        <v/>
      </c>
      <c r="K248" s="15" t="n"/>
      <c r="L248" s="15">
        <f>K248*Setup!$B$6</f>
        <v/>
      </c>
      <c r="M248" s="15">
        <f>J248-L248</f>
        <v/>
      </c>
      <c r="N248" s="21" t="n"/>
    </row>
    <row r="249">
      <c r="A249" s="295" t="n">
        <v>46112</v>
      </c>
      <c r="B249" s="14" t="inlineStr">
        <is>
          <t>La Cata DF</t>
        </is>
      </c>
      <c r="C249" s="15" t="n">
        <v>4585</v>
      </c>
      <c r="D249" s="15" t="n">
        <v>1995</v>
      </c>
      <c r="E249" s="15">
        <f>D249*Setup!$B$5</f>
        <v/>
      </c>
      <c r="F249" s="15">
        <f>D249-E249</f>
        <v/>
      </c>
      <c r="G249" s="15" t="n">
        <v>650</v>
      </c>
      <c r="H249" s="15" t="n">
        <v>4785</v>
      </c>
      <c r="I249" s="15" t="n">
        <v>0</v>
      </c>
      <c r="J249" s="15">
        <f>C249+F249+G249-I249</f>
        <v/>
      </c>
      <c r="K249" s="15" t="n"/>
      <c r="L249" s="15">
        <f>K249*Setup!$B$6</f>
        <v/>
      </c>
      <c r="M249" s="15">
        <f>J249-L249</f>
        <v/>
      </c>
      <c r="N249" s="21" t="n"/>
    </row>
    <row r="250">
      <c r="A250" s="301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31" t="n"/>
      <c r="O250" s="17" t="n"/>
    </row>
    <row r="251">
      <c r="A251" s="295" t="n">
        <v>46054</v>
      </c>
      <c r="B251" s="14" t="inlineStr">
        <is>
          <t>La Cata LMF</t>
        </is>
      </c>
      <c r="C251" s="15" t="n">
        <v>104285</v>
      </c>
      <c r="D251" s="15" t="n">
        <v>38550</v>
      </c>
      <c r="E251" s="15">
        <f>D251*Setup!$B$5</f>
        <v/>
      </c>
      <c r="F251" s="15">
        <f>D251-E251</f>
        <v/>
      </c>
      <c r="G251" s="15" t="n">
        <v>295</v>
      </c>
      <c r="H251" s="15" t="n"/>
      <c r="I251" s="15" t="n">
        <v>0</v>
      </c>
      <c r="J251" s="15">
        <f>C251+F251+G251-I251</f>
        <v/>
      </c>
      <c r="K251" s="15" t="n"/>
      <c r="L251" s="15">
        <f>K251*Setup!$B$6</f>
        <v/>
      </c>
      <c r="M251" s="15">
        <f>J251-L251</f>
        <v/>
      </c>
      <c r="N251" s="21" t="n"/>
    </row>
    <row r="252">
      <c r="A252" s="295" t="n">
        <v>46055</v>
      </c>
      <c r="B252" s="14" t="inlineStr">
        <is>
          <t>La Cata LMF</t>
        </is>
      </c>
      <c r="C252" s="15" t="n">
        <v>30835</v>
      </c>
      <c r="D252" s="15" t="n">
        <v>3365</v>
      </c>
      <c r="E252" s="15">
        <f>D252*Setup!$B$5</f>
        <v/>
      </c>
      <c r="F252" s="15">
        <f>D252-E252</f>
        <v/>
      </c>
      <c r="G252" s="15" t="n">
        <v>330</v>
      </c>
      <c r="H252" s="15" t="n"/>
      <c r="I252" s="15" t="n">
        <v>0</v>
      </c>
      <c r="J252" s="15">
        <f>C252+F252+G252-I252</f>
        <v/>
      </c>
      <c r="K252" s="15" t="n"/>
      <c r="L252" s="15">
        <f>K252*Setup!$B$6</f>
        <v/>
      </c>
      <c r="M252" s="15">
        <f>J252-L252</f>
        <v/>
      </c>
      <c r="N252" s="21" t="n">
        <v>558930</v>
      </c>
    </row>
    <row r="253">
      <c r="A253" s="295" t="n">
        <v>46056</v>
      </c>
      <c r="B253" s="14" t="inlineStr">
        <is>
          <t>La Cata LMF</t>
        </is>
      </c>
      <c r="C253" s="15" t="n">
        <v>29290</v>
      </c>
      <c r="D253" s="15" t="n">
        <v>9465</v>
      </c>
      <c r="E253" s="15">
        <f>D253*Setup!$B$5</f>
        <v/>
      </c>
      <c r="F253" s="15">
        <f>D253-E253</f>
        <v/>
      </c>
      <c r="G253" s="15" t="n">
        <v>1770</v>
      </c>
      <c r="H253" s="15" t="n"/>
      <c r="I253" s="15" t="n">
        <v>0</v>
      </c>
      <c r="J253" s="15">
        <f>C253+F253+G253-I253</f>
        <v/>
      </c>
      <c r="K253" s="15" t="n"/>
      <c r="L253" s="15">
        <f>K253*Setup!$B$6</f>
        <v/>
      </c>
      <c r="M253" s="15">
        <f>J253-L253</f>
        <v/>
      </c>
      <c r="N253" s="21" t="n"/>
    </row>
    <row r="254">
      <c r="A254" s="295" t="n">
        <v>46057</v>
      </c>
      <c r="B254" s="14" t="inlineStr">
        <is>
          <t>La Cata LMF</t>
        </is>
      </c>
      <c r="C254" s="15" t="n">
        <v>39235</v>
      </c>
      <c r="D254" s="15" t="n">
        <v>10805</v>
      </c>
      <c r="E254" s="15">
        <f>D254*Setup!$B$5</f>
        <v/>
      </c>
      <c r="F254" s="15">
        <f>D254-E254</f>
        <v/>
      </c>
      <c r="G254" s="25" t="n">
        <v>180081.34</v>
      </c>
      <c r="H254" s="25" t="n"/>
      <c r="I254" s="15" t="n">
        <v>0</v>
      </c>
      <c r="J254" s="15">
        <f>C254+F254+G254-I254</f>
        <v/>
      </c>
      <c r="K254" s="15" t="n"/>
      <c r="L254" s="15">
        <f>K254*Setup!$B$6</f>
        <v/>
      </c>
      <c r="M254" s="15">
        <f>J254-L254</f>
        <v/>
      </c>
      <c r="N254" s="21" t="n"/>
      <c r="O254" s="26" t="inlineStr">
        <is>
          <t>$178,466.34 en Transferencia es el pago por visibilidad de UB.</t>
        </is>
      </c>
    </row>
    <row r="255">
      <c r="A255" s="295" t="n">
        <v>46058</v>
      </c>
      <c r="B255" s="14" t="inlineStr">
        <is>
          <t>La Cata LMF</t>
        </is>
      </c>
      <c r="C255" s="15" t="n">
        <v>46625</v>
      </c>
      <c r="D255" s="15" t="n">
        <v>14135</v>
      </c>
      <c r="E255" s="15">
        <f>D255*Setup!$B$5</f>
        <v/>
      </c>
      <c r="F255" s="15">
        <f>D255-E255</f>
        <v/>
      </c>
      <c r="G255" s="15" t="n">
        <v>60</v>
      </c>
      <c r="H255" s="15" t="n"/>
      <c r="I255" s="15" t="n">
        <v>0</v>
      </c>
      <c r="J255" s="15">
        <f>C255+F255+G255-I255</f>
        <v/>
      </c>
      <c r="K255" s="15" t="n"/>
      <c r="L255" s="15">
        <f>K255*Setup!$B$6</f>
        <v/>
      </c>
      <c r="M255" s="15">
        <f>J255-L255</f>
        <v/>
      </c>
      <c r="N255" s="21" t="n"/>
    </row>
    <row r="256">
      <c r="A256" s="295" t="n">
        <v>46059</v>
      </c>
      <c r="B256" s="14" t="inlineStr">
        <is>
          <t>La Cata LMF</t>
        </is>
      </c>
      <c r="C256" s="15" t="n">
        <v>78645</v>
      </c>
      <c r="D256" s="15" t="n">
        <v>14005</v>
      </c>
      <c r="E256" s="15">
        <f>D256*Setup!$B$5</f>
        <v/>
      </c>
      <c r="F256" s="15">
        <f>D256-E256</f>
        <v/>
      </c>
      <c r="G256" s="15" t="n">
        <v>240</v>
      </c>
      <c r="H256" s="15" t="n"/>
      <c r="I256" s="15" t="n">
        <v>0</v>
      </c>
      <c r="J256" s="15">
        <f>C256+F256+G256-I256</f>
        <v/>
      </c>
      <c r="K256" s="15" t="n"/>
      <c r="L256" s="15">
        <f>K256*Setup!$B$6</f>
        <v/>
      </c>
      <c r="M256" s="15">
        <f>J256-L256</f>
        <v/>
      </c>
      <c r="N256" s="21" t="n"/>
    </row>
    <row r="257">
      <c r="A257" s="295" t="n">
        <v>46060</v>
      </c>
      <c r="B257" s="14" t="inlineStr">
        <is>
          <t>La Cata LMF</t>
        </is>
      </c>
      <c r="C257" s="15" t="n">
        <v>159986</v>
      </c>
      <c r="D257" s="15" t="n">
        <v>55915</v>
      </c>
      <c r="E257" s="15">
        <f>D257*Setup!$B$5</f>
        <v/>
      </c>
      <c r="F257" s="15">
        <f>D257-E257</f>
        <v/>
      </c>
      <c r="G257" s="15" t="n">
        <v>3940</v>
      </c>
      <c r="H257" s="15" t="n"/>
      <c r="I257" s="15" t="n">
        <v>835</v>
      </c>
      <c r="J257" s="15">
        <f>C257+F257+G257-I257</f>
        <v/>
      </c>
      <c r="K257" s="15" t="n"/>
      <c r="L257" s="15">
        <f>K257*Setup!$B$6</f>
        <v/>
      </c>
      <c r="M257" s="15">
        <f>J257-L257</f>
        <v/>
      </c>
      <c r="N257" s="21" t="n"/>
    </row>
    <row r="258">
      <c r="A258" s="295" t="n">
        <v>46061</v>
      </c>
      <c r="B258" s="14" t="inlineStr">
        <is>
          <t>La Cata LMF</t>
        </is>
      </c>
      <c r="C258" s="15" t="n">
        <v>111155</v>
      </c>
      <c r="D258" s="15" t="n">
        <v>46793</v>
      </c>
      <c r="E258" s="15">
        <f>D258*Setup!$B$5</f>
        <v/>
      </c>
      <c r="F258" s="15">
        <f>D258-E258</f>
        <v/>
      </c>
      <c r="G258" s="15" t="n">
        <v>1650</v>
      </c>
      <c r="H258" s="15" t="n"/>
      <c r="I258" s="15" t="n">
        <v>0</v>
      </c>
      <c r="J258" s="15">
        <f>C258+F258+G258-I258</f>
        <v/>
      </c>
      <c r="K258" s="15" t="n"/>
      <c r="L258" s="15">
        <f>K258*Setup!$B$6</f>
        <v/>
      </c>
      <c r="M258" s="15">
        <f>J258-L258</f>
        <v/>
      </c>
      <c r="N258" s="21" t="n"/>
    </row>
    <row r="259">
      <c r="A259" s="295" t="n">
        <v>46062</v>
      </c>
      <c r="B259" s="14" t="inlineStr">
        <is>
          <t>La Cata LMF</t>
        </is>
      </c>
      <c r="C259" s="15" t="n">
        <v>15085</v>
      </c>
      <c r="D259" s="15" t="n">
        <v>4425</v>
      </c>
      <c r="E259" s="15">
        <f>D259*Setup!$B$5</f>
        <v/>
      </c>
      <c r="F259" s="15">
        <f>D259-E259</f>
        <v/>
      </c>
      <c r="G259" s="15" t="n">
        <v>300</v>
      </c>
      <c r="H259" s="15" t="n"/>
      <c r="I259" s="15" t="n">
        <v>0</v>
      </c>
      <c r="J259" s="15">
        <f>C259+F259+G259-I259</f>
        <v/>
      </c>
      <c r="K259" s="15" t="n"/>
      <c r="L259" s="15">
        <f>K259*Setup!$B$6</f>
        <v/>
      </c>
      <c r="M259" s="15">
        <f>J259-L259</f>
        <v/>
      </c>
      <c r="N259" s="21" t="n">
        <v>501910</v>
      </c>
    </row>
    <row r="260">
      <c r="A260" s="295" t="n">
        <v>46063</v>
      </c>
      <c r="B260" s="14" t="inlineStr">
        <is>
          <t>La Cata LMF</t>
        </is>
      </c>
      <c r="C260" s="15" t="n">
        <v>38700</v>
      </c>
      <c r="D260" s="15" t="n">
        <v>5875</v>
      </c>
      <c r="E260" s="15">
        <f>D260*Setup!$B$5</f>
        <v/>
      </c>
      <c r="F260" s="15">
        <f>D260-E260</f>
        <v/>
      </c>
      <c r="G260" s="15" t="n">
        <v>0</v>
      </c>
      <c r="H260" s="15" t="n"/>
      <c r="I260" s="15" t="n">
        <v>0</v>
      </c>
      <c r="J260" s="15">
        <f>C260+F260+G260-I260</f>
        <v/>
      </c>
      <c r="K260" s="15" t="n"/>
      <c r="L260" s="15">
        <f>K260*Setup!$B$6</f>
        <v/>
      </c>
      <c r="M260" s="15">
        <f>J260-L260</f>
        <v/>
      </c>
      <c r="N260" s="21" t="n"/>
    </row>
    <row r="261">
      <c r="A261" s="295" t="n">
        <v>46064</v>
      </c>
      <c r="B261" s="14" t="inlineStr">
        <is>
          <t>La Cata LMF</t>
        </is>
      </c>
      <c r="C261" s="15" t="n">
        <v>39100</v>
      </c>
      <c r="D261" s="15" t="n">
        <v>11675</v>
      </c>
      <c r="E261" s="15">
        <f>D261*Setup!$B$5</f>
        <v/>
      </c>
      <c r="F261" s="15">
        <f>D261-E261</f>
        <v/>
      </c>
      <c r="G261" s="15" t="n">
        <v>1095</v>
      </c>
      <c r="H261" s="15" t="n"/>
      <c r="I261" s="15" t="n">
        <v>0</v>
      </c>
      <c r="J261" s="15">
        <f>C261+F261+G261-I261</f>
        <v/>
      </c>
      <c r="K261" s="15" t="n"/>
      <c r="L261" s="15">
        <f>K261*Setup!$B$6</f>
        <v/>
      </c>
      <c r="M261" s="15">
        <f>J261-L261</f>
        <v/>
      </c>
      <c r="N261" s="21" t="n"/>
    </row>
    <row r="262">
      <c r="A262" s="295" t="n">
        <v>46065</v>
      </c>
      <c r="B262" s="14" t="inlineStr">
        <is>
          <t>La Cata LMF</t>
        </is>
      </c>
      <c r="C262" s="15" t="n">
        <v>32930</v>
      </c>
      <c r="D262" s="15" t="n">
        <v>8480</v>
      </c>
      <c r="E262" s="15">
        <f>D262*Setup!$B$5</f>
        <v/>
      </c>
      <c r="F262" s="15">
        <f>D262-E262</f>
        <v/>
      </c>
      <c r="G262" s="15" t="n">
        <v>0</v>
      </c>
      <c r="H262" s="15" t="n"/>
      <c r="I262" s="15" t="n">
        <v>0</v>
      </c>
      <c r="J262" s="15">
        <f>C262+F262+G262-I262</f>
        <v/>
      </c>
      <c r="K262" s="15" t="n"/>
      <c r="L262" s="15">
        <f>K262*Setup!$B$6</f>
        <v/>
      </c>
      <c r="M262" s="15">
        <f>J262-L262</f>
        <v/>
      </c>
      <c r="N262" s="21" t="n"/>
    </row>
    <row r="263">
      <c r="A263" s="295" t="n">
        <v>46066</v>
      </c>
      <c r="B263" s="14" t="inlineStr">
        <is>
          <t>La Cata LMF</t>
        </is>
      </c>
      <c r="C263" s="15" t="n">
        <v>71695</v>
      </c>
      <c r="D263" s="15" t="n">
        <v>25825</v>
      </c>
      <c r="E263" s="15">
        <f>D263*Setup!$B$5</f>
        <v/>
      </c>
      <c r="F263" s="15">
        <f>D263-E263</f>
        <v/>
      </c>
      <c r="G263" s="15" t="n">
        <v>14205</v>
      </c>
      <c r="H263" s="15" t="n"/>
      <c r="I263" s="15" t="n">
        <v>5400</v>
      </c>
      <c r="J263" s="15">
        <f>C263+F263+G263-I263</f>
        <v/>
      </c>
      <c r="K263" s="15" t="n"/>
      <c r="L263" s="15">
        <f>K263*Setup!$B$6</f>
        <v/>
      </c>
      <c r="M263" s="15">
        <f>J263-L263</f>
        <v/>
      </c>
      <c r="N263" s="21" t="n"/>
    </row>
    <row r="264">
      <c r="A264" s="295" t="n">
        <v>46067</v>
      </c>
      <c r="B264" s="14" t="inlineStr">
        <is>
          <t>La Cata LMF</t>
        </is>
      </c>
      <c r="C264" s="15" t="n">
        <v>208765</v>
      </c>
      <c r="D264" s="15" t="n">
        <v>60945</v>
      </c>
      <c r="E264" s="15">
        <f>D264*Setup!$B$5</f>
        <v/>
      </c>
      <c r="F264" s="15">
        <f>D264-E264</f>
        <v/>
      </c>
      <c r="G264" s="15" t="n">
        <v>1240</v>
      </c>
      <c r="H264" s="15" t="n"/>
      <c r="I264" s="15" t="n">
        <v>0</v>
      </c>
      <c r="J264" s="15">
        <f>C264+F264+G264-I264</f>
        <v/>
      </c>
      <c r="K264" s="15" t="n"/>
      <c r="L264" s="15">
        <f>K264*Setup!$B$6</f>
        <v/>
      </c>
      <c r="M264" s="15">
        <f>J264-L264</f>
        <v/>
      </c>
      <c r="N264" s="21" t="n"/>
    </row>
    <row r="265">
      <c r="A265" s="295" t="n">
        <v>46068</v>
      </c>
      <c r="B265" s="14" t="inlineStr">
        <is>
          <t>La Cata LMF</t>
        </is>
      </c>
      <c r="C265" s="15" t="n">
        <v>121275</v>
      </c>
      <c r="D265" s="15" t="n">
        <v>37315</v>
      </c>
      <c r="E265" s="15">
        <f>D265*Setup!$B$5</f>
        <v/>
      </c>
      <c r="F265" s="15">
        <f>D265-E265</f>
        <v/>
      </c>
      <c r="G265" s="15" t="n">
        <v>18025</v>
      </c>
      <c r="H265" s="15" t="n"/>
      <c r="I265" s="15" t="n">
        <v>7685</v>
      </c>
      <c r="J265" s="15">
        <f>C265+F265+G265-I265</f>
        <v/>
      </c>
      <c r="K265" s="15" t="n"/>
      <c r="L265" s="15">
        <f>K265*Setup!$B$6</f>
        <v/>
      </c>
      <c r="M265" s="15">
        <f>J265-L265</f>
        <v/>
      </c>
      <c r="N265" s="21" t="n">
        <v>547155</v>
      </c>
      <c r="O265" s="22" t="inlineStr">
        <is>
          <t>Validar las transacciones de este dia</t>
        </is>
      </c>
    </row>
    <row r="266">
      <c r="A266" s="295" t="n">
        <v>46069</v>
      </c>
      <c r="B266" s="14" t="inlineStr">
        <is>
          <t>La Cata LMF</t>
        </is>
      </c>
      <c r="C266" s="15" t="n">
        <v>25785</v>
      </c>
      <c r="D266" s="15" t="n">
        <v>3420</v>
      </c>
      <c r="E266" s="15">
        <f>D266*Setup!$B$5</f>
        <v/>
      </c>
      <c r="F266" s="15">
        <f>D266-E266</f>
        <v/>
      </c>
      <c r="G266" s="15" t="n">
        <v>13823</v>
      </c>
      <c r="H266" s="15" t="n"/>
      <c r="I266" s="15" t="n">
        <v>0</v>
      </c>
      <c r="J266" s="15">
        <f>C266+F266+G266-I266</f>
        <v/>
      </c>
      <c r="K266" s="15" t="n"/>
      <c r="L266" s="15">
        <f>K266*Setup!$B$6</f>
        <v/>
      </c>
      <c r="M266" s="15">
        <f>J266-L266</f>
        <v/>
      </c>
      <c r="N266" s="21" t="n"/>
    </row>
    <row r="267">
      <c r="A267" s="295" t="n">
        <v>46070</v>
      </c>
      <c r="B267" s="14" t="inlineStr">
        <is>
          <t>La Cata LMF</t>
        </is>
      </c>
      <c r="C267" s="15" t="n">
        <v>41845</v>
      </c>
      <c r="D267" s="15" t="n">
        <v>7775</v>
      </c>
      <c r="E267" s="15">
        <f>D267*Setup!$B$5</f>
        <v/>
      </c>
      <c r="F267" s="15">
        <f>D267-E267</f>
        <v/>
      </c>
      <c r="G267" s="15" t="n">
        <v>435</v>
      </c>
      <c r="H267" s="15" t="n"/>
      <c r="I267" s="15" t="n">
        <v>0</v>
      </c>
      <c r="J267" s="15">
        <f>C267+F267+G267-I267</f>
        <v/>
      </c>
      <c r="K267" s="15" t="n"/>
      <c r="L267" s="15">
        <f>K267*Setup!$B$6</f>
        <v/>
      </c>
      <c r="M267" s="15">
        <f>J267-L267</f>
        <v/>
      </c>
      <c r="N267" s="21" t="n"/>
    </row>
    <row r="268">
      <c r="A268" s="295" t="n">
        <v>46071</v>
      </c>
      <c r="B268" s="14" t="inlineStr">
        <is>
          <t>La Cata LMF</t>
        </is>
      </c>
      <c r="C268" s="15" t="n">
        <v>34854</v>
      </c>
      <c r="D268" s="15" t="n">
        <v>7741</v>
      </c>
      <c r="E268" s="15">
        <f>D268*Setup!$B$5</f>
        <v/>
      </c>
      <c r="F268" s="15">
        <f>D268-E268</f>
        <v/>
      </c>
      <c r="G268" s="15" t="n">
        <v>0</v>
      </c>
      <c r="H268" s="15" t="n"/>
      <c r="I268" s="15" t="n">
        <v>0</v>
      </c>
      <c r="J268" s="15">
        <f>C268+F268+G268-I268</f>
        <v/>
      </c>
      <c r="K268" s="15" t="n"/>
      <c r="L268" s="15">
        <f>K268*Setup!$B$6</f>
        <v/>
      </c>
      <c r="M268" s="15">
        <f>J268-L268</f>
        <v/>
      </c>
      <c r="N268" s="21" t="n"/>
    </row>
    <row r="269">
      <c r="A269" s="295" t="n">
        <v>46072</v>
      </c>
      <c r="B269" s="14" t="inlineStr">
        <is>
          <t>La Cata LMF</t>
        </is>
      </c>
      <c r="C269" s="15" t="n">
        <v>27400</v>
      </c>
      <c r="D269" s="15" t="n">
        <v>7455</v>
      </c>
      <c r="E269" s="15">
        <f>D269*Setup!$B$5</f>
        <v/>
      </c>
      <c r="F269" s="15">
        <f>D269-E269</f>
        <v/>
      </c>
      <c r="G269" s="15" t="n">
        <v>165</v>
      </c>
      <c r="H269" s="15" t="n"/>
      <c r="I269" s="15" t="n">
        <v>0</v>
      </c>
      <c r="J269" s="15">
        <f>C269+F269+G269-I269</f>
        <v/>
      </c>
      <c r="K269" s="15" t="n"/>
      <c r="L269" s="15">
        <f>K269*Setup!$B$6</f>
        <v/>
      </c>
      <c r="M269" s="15">
        <f>J269-L269</f>
        <v/>
      </c>
      <c r="N269" s="21" t="n"/>
    </row>
    <row r="270">
      <c r="A270" s="295" t="n">
        <v>46073</v>
      </c>
      <c r="B270" s="14" t="inlineStr">
        <is>
          <t>La Cata LMF</t>
        </is>
      </c>
      <c r="C270" s="15" t="n">
        <v>54655</v>
      </c>
      <c r="D270" s="15" t="n">
        <v>16205</v>
      </c>
      <c r="E270" s="15">
        <f>D270*Setup!$B$5</f>
        <v/>
      </c>
      <c r="F270" s="15">
        <f>D270-E270</f>
        <v/>
      </c>
      <c r="G270" s="15" t="n">
        <v>2380</v>
      </c>
      <c r="H270" s="15" t="n"/>
      <c r="I270" s="15" t="n">
        <v>0</v>
      </c>
      <c r="J270" s="15">
        <f>C270+F270+G270-I270</f>
        <v/>
      </c>
      <c r="K270" s="15" t="n"/>
      <c r="L270" s="15">
        <f>K270*Setup!$B$6</f>
        <v/>
      </c>
      <c r="M270" s="15">
        <f>J270-L270</f>
        <v/>
      </c>
      <c r="N270" s="21" t="n"/>
    </row>
    <row r="271">
      <c r="A271" s="295" t="n">
        <v>46074</v>
      </c>
      <c r="B271" s="14" t="inlineStr">
        <is>
          <t>La Cata LMF</t>
        </is>
      </c>
      <c r="C271" s="15" t="n">
        <v>140023</v>
      </c>
      <c r="D271" s="15" t="n">
        <v>55960</v>
      </c>
      <c r="E271" s="15">
        <f>D271*Setup!$B$5</f>
        <v/>
      </c>
      <c r="F271" s="15">
        <f>D271-E271</f>
        <v/>
      </c>
      <c r="G271" s="15" t="n">
        <v>365</v>
      </c>
      <c r="H271" s="15" t="n"/>
      <c r="I271" s="15" t="n">
        <v>0</v>
      </c>
      <c r="J271" s="15">
        <f>C271+F271+G271-I271</f>
        <v/>
      </c>
      <c r="K271" s="15" t="n"/>
      <c r="L271" s="15">
        <f>K271*Setup!$B$6</f>
        <v/>
      </c>
      <c r="M271" s="15">
        <f>J271-L271</f>
        <v/>
      </c>
      <c r="N271" s="21" t="n"/>
    </row>
    <row r="272">
      <c r="A272" s="295" t="n">
        <v>46075</v>
      </c>
      <c r="B272" s="14" t="inlineStr">
        <is>
          <t>La Cata LMF</t>
        </is>
      </c>
      <c r="C272" s="15" t="n">
        <v>136957</v>
      </c>
      <c r="D272" s="15" t="n">
        <v>40713</v>
      </c>
      <c r="E272" s="15">
        <f>D272*Setup!$B$5</f>
        <v/>
      </c>
      <c r="F272" s="15">
        <f>D272-E272</f>
        <v/>
      </c>
      <c r="G272" s="15" t="n">
        <v>0</v>
      </c>
      <c r="H272" s="15" t="n"/>
      <c r="I272" s="15" t="n">
        <v>0</v>
      </c>
      <c r="J272" s="15">
        <f>C272+F272+G272-I272</f>
        <v/>
      </c>
      <c r="K272" s="15" t="n"/>
      <c r="L272" s="15">
        <f>K272*Setup!$B$6</f>
        <v/>
      </c>
      <c r="M272" s="15">
        <f>J272-L272</f>
        <v/>
      </c>
      <c r="N272" s="21" t="n">
        <v>462300</v>
      </c>
    </row>
    <row r="273">
      <c r="A273" s="295" t="n">
        <v>46076</v>
      </c>
      <c r="B273" s="14" t="inlineStr">
        <is>
          <t>La Cata LMF</t>
        </is>
      </c>
      <c r="C273" s="15" t="n">
        <v>17675</v>
      </c>
      <c r="D273" s="15" t="n">
        <v>3095</v>
      </c>
      <c r="E273" s="15">
        <f>D273*Setup!$B$5</f>
        <v/>
      </c>
      <c r="F273" s="15">
        <f>D273-E273</f>
        <v/>
      </c>
      <c r="G273" s="15" t="n">
        <v>0</v>
      </c>
      <c r="H273" s="15" t="n"/>
      <c r="I273" s="15" t="n">
        <v>0</v>
      </c>
      <c r="J273" s="15">
        <f>C273+F273+G273-I273</f>
        <v/>
      </c>
      <c r="K273" s="15" t="n"/>
      <c r="L273" s="15">
        <f>K273*Setup!$B$6</f>
        <v/>
      </c>
      <c r="M273" s="15">
        <f>J273-L273</f>
        <v/>
      </c>
      <c r="N273" s="21" t="n"/>
    </row>
    <row r="274">
      <c r="A274" s="295" t="n">
        <v>46077</v>
      </c>
      <c r="B274" s="14" t="inlineStr">
        <is>
          <t>La Cata LMF</t>
        </is>
      </c>
      <c r="C274" s="15" t="n">
        <v>43290</v>
      </c>
      <c r="D274" s="15" t="n">
        <v>9339</v>
      </c>
      <c r="E274" s="15">
        <f>D274*Setup!$B$5</f>
        <v/>
      </c>
      <c r="F274" s="15">
        <f>D274-E274</f>
        <v/>
      </c>
      <c r="G274" s="15" t="n">
        <v>50</v>
      </c>
      <c r="H274" s="15" t="n"/>
      <c r="I274" s="15" t="n">
        <v>0</v>
      </c>
      <c r="J274" s="15">
        <f>C274+F274+G274-I274</f>
        <v/>
      </c>
      <c r="K274" s="15" t="n"/>
      <c r="L274" s="15">
        <f>K274*Setup!$B$6</f>
        <v/>
      </c>
      <c r="M274" s="15">
        <f>J274-L274</f>
        <v/>
      </c>
      <c r="N274" s="21" t="n"/>
    </row>
    <row r="275">
      <c r="A275" s="295" t="n">
        <v>46078</v>
      </c>
      <c r="B275" s="14" t="inlineStr">
        <is>
          <t>La Cata LMF</t>
        </is>
      </c>
      <c r="C275" s="15" t="n">
        <v>32575</v>
      </c>
      <c r="D275" s="15" t="n">
        <v>24180</v>
      </c>
      <c r="E275" s="15">
        <f>D275*Setup!$B$5</f>
        <v/>
      </c>
      <c r="F275" s="15">
        <f>D275-E275</f>
        <v/>
      </c>
      <c r="G275" s="15" t="n">
        <v>2270</v>
      </c>
      <c r="H275" s="15" t="n"/>
      <c r="I275" s="15" t="n">
        <v>0</v>
      </c>
      <c r="J275" s="15">
        <f>C275+F275+G275-I275</f>
        <v/>
      </c>
      <c r="K275" s="15" t="n"/>
      <c r="L275" s="15">
        <f>K275*Setup!$B$6</f>
        <v/>
      </c>
      <c r="M275" s="15">
        <f>J275-L275</f>
        <v/>
      </c>
      <c r="N275" s="21" t="n"/>
    </row>
    <row r="276">
      <c r="A276" s="295" t="n">
        <v>46079</v>
      </c>
      <c r="B276" s="14" t="inlineStr">
        <is>
          <t>La Cata LMF</t>
        </is>
      </c>
      <c r="C276" s="15" t="n">
        <v>46555</v>
      </c>
      <c r="D276" s="15" t="n">
        <v>7955</v>
      </c>
      <c r="E276" s="15">
        <f>D276*Setup!$B$5</f>
        <v/>
      </c>
      <c r="F276" s="15">
        <f>D276-E276</f>
        <v/>
      </c>
      <c r="G276" s="15" t="n">
        <v>580</v>
      </c>
      <c r="H276" s="15" t="n"/>
      <c r="I276" s="15" t="n">
        <v>0</v>
      </c>
      <c r="J276" s="15">
        <f>C276+F276+G276-I276</f>
        <v/>
      </c>
      <c r="K276" s="15" t="n"/>
      <c r="L276" s="15">
        <f>K276*Setup!$B$6</f>
        <v/>
      </c>
      <c r="M276" s="15">
        <f>J276-L276</f>
        <v/>
      </c>
      <c r="N276" s="21" t="n"/>
    </row>
    <row r="277">
      <c r="A277" s="295" t="n">
        <v>46080</v>
      </c>
      <c r="B277" s="14" t="inlineStr">
        <is>
          <t>La Cata LMF</t>
        </is>
      </c>
      <c r="C277" s="15" t="n">
        <v>117755</v>
      </c>
      <c r="D277" s="15" t="n">
        <v>67740</v>
      </c>
      <c r="E277" s="15">
        <f>D277*Setup!$B$5</f>
        <v/>
      </c>
      <c r="F277" s="15">
        <f>D277-E277</f>
        <v/>
      </c>
      <c r="G277" s="15" t="n">
        <v>3820</v>
      </c>
      <c r="H277" s="15" t="n"/>
      <c r="I277" s="15" t="n">
        <v>1270</v>
      </c>
      <c r="J277" s="15">
        <f>C277+F277+G277-I277</f>
        <v/>
      </c>
      <c r="K277" s="15" t="n"/>
      <c r="L277" s="15">
        <f>K277*Setup!$B$6</f>
        <v/>
      </c>
      <c r="M277" s="15">
        <f>J277-L277</f>
        <v/>
      </c>
      <c r="N277" s="21" t="n"/>
    </row>
    <row r="278">
      <c r="A278" s="295" t="n">
        <v>46081</v>
      </c>
      <c r="B278" s="14" t="inlineStr">
        <is>
          <t>La Cata LMF</t>
        </is>
      </c>
      <c r="C278" s="15" t="n">
        <v>103585</v>
      </c>
      <c r="D278" s="15" t="n">
        <v>66500</v>
      </c>
      <c r="E278" s="15">
        <f>D278*Setup!$B$5</f>
        <v/>
      </c>
      <c r="F278" s="15">
        <f>D278-E278</f>
        <v/>
      </c>
      <c r="G278" s="15" t="n">
        <v>1950</v>
      </c>
      <c r="H278" s="15" t="n"/>
      <c r="I278" s="15" t="n">
        <v>0</v>
      </c>
      <c r="J278" s="15">
        <f>C278+F278+G278-I278</f>
        <v/>
      </c>
      <c r="K278" s="15" t="n"/>
      <c r="L278" s="15">
        <f>K278*Setup!$B$6</f>
        <v/>
      </c>
      <c r="M278" s="15">
        <f>J278-L278</f>
        <v/>
      </c>
      <c r="N278" s="21" t="n"/>
    </row>
    <row r="279">
      <c r="A279" s="295" t="n">
        <v>46054</v>
      </c>
      <c r="B279" s="14" t="inlineStr">
        <is>
          <t>La Cata DF</t>
        </is>
      </c>
      <c r="C279" s="15" t="n">
        <v>25805</v>
      </c>
      <c r="D279" s="15" t="n">
        <v>13850</v>
      </c>
      <c r="E279" s="15">
        <f>D279*Setup!$B$5</f>
        <v/>
      </c>
      <c r="F279" s="15">
        <f>D279-E279</f>
        <v/>
      </c>
      <c r="G279" s="15" t="n">
        <v>0</v>
      </c>
      <c r="H279" s="15" t="n"/>
      <c r="I279" s="15" t="n">
        <v>0</v>
      </c>
      <c r="J279" s="15">
        <f>C279+F279+G279-I279</f>
        <v/>
      </c>
      <c r="K279" s="15" t="n"/>
      <c r="L279" s="15">
        <f>K279*Setup!$B$6</f>
        <v/>
      </c>
      <c r="M279" s="15">
        <f>J279-L279</f>
        <v/>
      </c>
      <c r="N279" s="21" t="n"/>
    </row>
    <row r="280">
      <c r="A280" s="295" t="n">
        <v>46055</v>
      </c>
      <c r="B280" s="14" t="inlineStr">
        <is>
          <t>La Cata DF</t>
        </is>
      </c>
      <c r="C280" s="15" t="n">
        <v>5870</v>
      </c>
      <c r="D280" s="15" t="n">
        <v>1770</v>
      </c>
      <c r="E280" s="15">
        <f>D280*Setup!$B$5</f>
        <v/>
      </c>
      <c r="F280" s="15">
        <f>D280-E280</f>
        <v/>
      </c>
      <c r="G280" s="15" t="n">
        <v>860</v>
      </c>
      <c r="H280" s="15" t="n"/>
      <c r="I280" s="15" t="n">
        <v>0</v>
      </c>
      <c r="J280" s="15">
        <f>C280+F280+G280-I280</f>
        <v/>
      </c>
      <c r="K280" s="15" t="n"/>
      <c r="L280" s="15">
        <f>K280*Setup!$B$6</f>
        <v/>
      </c>
      <c r="M280" s="15">
        <f>J280-L280</f>
        <v/>
      </c>
      <c r="N280" s="21" t="n"/>
    </row>
    <row r="281">
      <c r="A281" s="295" t="n">
        <v>46056</v>
      </c>
      <c r="B281" s="14" t="inlineStr">
        <is>
          <t>La Cata DF</t>
        </is>
      </c>
      <c r="C281" s="15" t="n">
        <v>0</v>
      </c>
      <c r="D281" s="15" t="n">
        <v>0</v>
      </c>
      <c r="E281" s="15">
        <f>D281*Setup!$B$5</f>
        <v/>
      </c>
      <c r="F281" s="15">
        <f>D281-E281</f>
        <v/>
      </c>
      <c r="G281" s="15" t="n">
        <v>0</v>
      </c>
      <c r="H281" s="15" t="n"/>
      <c r="I281" s="15" t="n">
        <v>0</v>
      </c>
      <c r="J281" s="15">
        <f>C281+F281+G281-I281</f>
        <v/>
      </c>
      <c r="K281" s="15" t="n"/>
      <c r="L281" s="15">
        <f>K281*Setup!$B$6</f>
        <v/>
      </c>
      <c r="M281" s="15">
        <f>J281-L281</f>
        <v/>
      </c>
      <c r="N281" s="21" t="n"/>
    </row>
    <row r="282">
      <c r="A282" s="295" t="n">
        <v>46057</v>
      </c>
      <c r="B282" s="14" t="inlineStr">
        <is>
          <t>La Cata DF</t>
        </is>
      </c>
      <c r="C282" s="15" t="n">
        <v>8070</v>
      </c>
      <c r="D282" s="15" t="n">
        <v>3960</v>
      </c>
      <c r="E282" s="15">
        <f>D282*Setup!$B$5</f>
        <v/>
      </c>
      <c r="F282" s="15">
        <f>D282-E282</f>
        <v/>
      </c>
      <c r="G282" s="15" t="n">
        <v>0</v>
      </c>
      <c r="H282" s="15" t="n"/>
      <c r="I282" s="15" t="n">
        <v>0</v>
      </c>
      <c r="J282" s="15">
        <f>C282+F282+G282-I282</f>
        <v/>
      </c>
      <c r="K282" s="15" t="n"/>
      <c r="L282" s="15">
        <f>K282*Setup!$B$6</f>
        <v/>
      </c>
      <c r="M282" s="15">
        <f>J282-L282</f>
        <v/>
      </c>
      <c r="N282" s="21" t="n"/>
    </row>
    <row r="283">
      <c r="A283" s="295" t="n">
        <v>46058</v>
      </c>
      <c r="B283" s="14" t="inlineStr">
        <is>
          <t>La Cata DF</t>
        </is>
      </c>
      <c r="C283" s="15" t="n">
        <v>7025</v>
      </c>
      <c r="D283" s="15" t="n">
        <v>7145</v>
      </c>
      <c r="E283" s="15">
        <f>D283*Setup!$B$5</f>
        <v/>
      </c>
      <c r="F283" s="15">
        <f>D283-E283</f>
        <v/>
      </c>
      <c r="G283" s="15" t="n">
        <v>0</v>
      </c>
      <c r="H283" s="15" t="n"/>
      <c r="I283" s="15" t="n">
        <v>0</v>
      </c>
      <c r="J283" s="15">
        <f>C283+F283+G283-I283</f>
        <v/>
      </c>
      <c r="K283" s="15" t="n"/>
      <c r="L283" s="15">
        <f>K283*Setup!$B$6</f>
        <v/>
      </c>
      <c r="M283" s="15">
        <f>J283-L283</f>
        <v/>
      </c>
      <c r="N283" s="21" t="n"/>
    </row>
    <row r="284">
      <c r="A284" s="295" t="n">
        <v>46059</v>
      </c>
      <c r="B284" s="14" t="inlineStr">
        <is>
          <t>La Cata DF</t>
        </is>
      </c>
      <c r="C284" s="15" t="n">
        <v>16945</v>
      </c>
      <c r="D284" s="15" t="n">
        <v>7410</v>
      </c>
      <c r="E284" s="15">
        <f>D284*Setup!$B$5</f>
        <v/>
      </c>
      <c r="F284" s="15">
        <f>D284-E284</f>
        <v/>
      </c>
      <c r="G284" s="15" t="n">
        <v>0</v>
      </c>
      <c r="H284" s="15" t="n"/>
      <c r="I284" s="15" t="n">
        <v>0</v>
      </c>
      <c r="J284" s="15">
        <f>C284+F284+G284-I284</f>
        <v/>
      </c>
      <c r="K284" s="15" t="n"/>
      <c r="L284" s="15">
        <f>K284*Setup!$B$6</f>
        <v/>
      </c>
      <c r="M284" s="15">
        <f>J284-L284</f>
        <v/>
      </c>
      <c r="N284" s="21" t="n"/>
    </row>
    <row r="285">
      <c r="A285" s="295" t="n">
        <v>46060</v>
      </c>
      <c r="B285" s="14" t="inlineStr">
        <is>
          <t>La Cata DF</t>
        </is>
      </c>
      <c r="C285" s="15" t="n">
        <v>15795</v>
      </c>
      <c r="D285" s="15" t="n">
        <v>4240</v>
      </c>
      <c r="E285" s="15">
        <f>D285*Setup!$B$5</f>
        <v/>
      </c>
      <c r="F285" s="15">
        <f>D285-E285</f>
        <v/>
      </c>
      <c r="G285" s="15" t="n">
        <v>0</v>
      </c>
      <c r="H285" s="15" t="n"/>
      <c r="I285" s="15" t="n">
        <v>0</v>
      </c>
      <c r="J285" s="15">
        <f>C285+F285+G285-I285</f>
        <v/>
      </c>
      <c r="K285" s="15" t="n"/>
      <c r="L285" s="15">
        <f>K285*Setup!$B$6</f>
        <v/>
      </c>
      <c r="M285" s="15">
        <f>J285-L285</f>
        <v/>
      </c>
      <c r="N285" s="21" t="n"/>
    </row>
    <row r="286">
      <c r="A286" s="295" t="n">
        <v>46061</v>
      </c>
      <c r="B286" s="14" t="inlineStr">
        <is>
          <t>La Cata DF</t>
        </is>
      </c>
      <c r="C286" s="15" t="n">
        <v>19020</v>
      </c>
      <c r="D286" s="15" t="n">
        <v>6845</v>
      </c>
      <c r="E286" s="15">
        <f>D286*Setup!$B$5</f>
        <v/>
      </c>
      <c r="F286" s="15">
        <f>D286-E286</f>
        <v/>
      </c>
      <c r="G286" s="15" t="n">
        <v>0</v>
      </c>
      <c r="H286" s="15" t="n"/>
      <c r="I286" s="15" t="n">
        <v>0</v>
      </c>
      <c r="J286" s="15">
        <f>C286+F286+G286-I286</f>
        <v/>
      </c>
      <c r="K286" s="15" t="n"/>
      <c r="L286" s="15">
        <f>K286*Setup!$B$6</f>
        <v/>
      </c>
      <c r="M286" s="15">
        <f>J286-L286</f>
        <v/>
      </c>
      <c r="N286" s="21" t="n"/>
    </row>
    <row r="287">
      <c r="A287" s="295" t="n">
        <v>46062</v>
      </c>
      <c r="B287" s="14" t="inlineStr">
        <is>
          <t>La Cata DF</t>
        </is>
      </c>
      <c r="C287" s="15" t="n">
        <v>4510</v>
      </c>
      <c r="D287" s="15" t="n">
        <v>0</v>
      </c>
      <c r="E287" s="15">
        <f>D287*Setup!$B$5</f>
        <v/>
      </c>
      <c r="F287" s="15">
        <f>D287-E287</f>
        <v/>
      </c>
      <c r="G287" s="15" t="n">
        <v>0</v>
      </c>
      <c r="H287" s="15" t="n"/>
      <c r="I287" s="15" t="n">
        <v>0</v>
      </c>
      <c r="J287" s="15">
        <f>C287+F287+G287-I287</f>
        <v/>
      </c>
      <c r="K287" s="15" t="n"/>
      <c r="L287" s="15">
        <f>K287*Setup!$B$6</f>
        <v/>
      </c>
      <c r="M287" s="15">
        <f>J287-L287</f>
        <v/>
      </c>
      <c r="N287" s="21" t="n"/>
    </row>
    <row r="288">
      <c r="A288" s="295" t="n">
        <v>46063</v>
      </c>
      <c r="B288" s="14" t="inlineStr">
        <is>
          <t>La Cata DF</t>
        </is>
      </c>
      <c r="C288" s="15" t="n">
        <v>0</v>
      </c>
      <c r="D288" s="15" t="n">
        <v>0</v>
      </c>
      <c r="E288" s="15">
        <f>D288*Setup!$B$5</f>
        <v/>
      </c>
      <c r="F288" s="15">
        <f>D288-E288</f>
        <v/>
      </c>
      <c r="G288" s="15" t="n">
        <v>300</v>
      </c>
      <c r="H288" s="15" t="n"/>
      <c r="I288" s="15" t="n">
        <v>0</v>
      </c>
      <c r="J288" s="15">
        <f>C288+F288+G288-I288</f>
        <v/>
      </c>
      <c r="K288" s="15" t="n"/>
      <c r="L288" s="15">
        <f>K288*Setup!$B$6</f>
        <v/>
      </c>
      <c r="M288" s="15">
        <f>J288-L288</f>
        <v/>
      </c>
      <c r="N288" s="21" t="n"/>
    </row>
    <row r="289">
      <c r="A289" s="295" t="n">
        <v>46064</v>
      </c>
      <c r="B289" s="14" t="inlineStr">
        <is>
          <t>La Cata DF</t>
        </is>
      </c>
      <c r="C289" s="15" t="n">
        <v>6360</v>
      </c>
      <c r="D289" s="15" t="n">
        <v>1190</v>
      </c>
      <c r="E289" s="15">
        <f>D289*Setup!$B$5</f>
        <v/>
      </c>
      <c r="F289" s="15">
        <f>D289-E289</f>
        <v/>
      </c>
      <c r="G289" s="15" t="n">
        <v>0</v>
      </c>
      <c r="H289" s="15" t="n"/>
      <c r="I289" s="15" t="n">
        <v>0</v>
      </c>
      <c r="J289" s="15">
        <f>C289+F289+G289-I289</f>
        <v/>
      </c>
      <c r="K289" s="15" t="n"/>
      <c r="L289" s="15">
        <f>K289*Setup!$B$6</f>
        <v/>
      </c>
      <c r="M289" s="15">
        <f>J289-L289</f>
        <v/>
      </c>
      <c r="N289" s="21" t="n"/>
    </row>
    <row r="290">
      <c r="A290" s="295" t="n">
        <v>46065</v>
      </c>
      <c r="B290" s="14" t="inlineStr">
        <is>
          <t>La Cata DF</t>
        </is>
      </c>
      <c r="C290" s="15" t="n">
        <v>10220</v>
      </c>
      <c r="D290" s="15" t="n">
        <v>3720</v>
      </c>
      <c r="E290" s="15">
        <f>D290*Setup!$B$5</f>
        <v/>
      </c>
      <c r="F290" s="15">
        <f>D290-E290</f>
        <v/>
      </c>
      <c r="G290" s="15" t="n">
        <v>0</v>
      </c>
      <c r="H290" s="15" t="n"/>
      <c r="I290" s="15" t="n">
        <v>0</v>
      </c>
      <c r="J290" s="15">
        <f>C290+F290+G290-I290</f>
        <v/>
      </c>
      <c r="K290" s="15" t="n"/>
      <c r="L290" s="15">
        <f>K290*Setup!$B$6</f>
        <v/>
      </c>
      <c r="M290" s="15">
        <f>J290-L290</f>
        <v/>
      </c>
      <c r="N290" s="21" t="n"/>
    </row>
    <row r="291">
      <c r="A291" s="295" t="n">
        <v>46066</v>
      </c>
      <c r="B291" s="14" t="inlineStr">
        <is>
          <t>La Cata DF</t>
        </is>
      </c>
      <c r="C291" s="15" t="n">
        <v>11240</v>
      </c>
      <c r="D291" s="15" t="n">
        <v>6385</v>
      </c>
      <c r="E291" s="15">
        <f>D291*Setup!$B$5</f>
        <v/>
      </c>
      <c r="F291" s="15">
        <f>D291-E291</f>
        <v/>
      </c>
      <c r="G291" s="15" t="n">
        <v>0</v>
      </c>
      <c r="H291" s="15" t="n"/>
      <c r="I291" s="15" t="n">
        <v>0</v>
      </c>
      <c r="J291" s="15">
        <f>C291+F291+G291-I291</f>
        <v/>
      </c>
      <c r="K291" s="15" t="n"/>
      <c r="L291" s="15">
        <f>K291*Setup!$B$6</f>
        <v/>
      </c>
      <c r="M291" s="15">
        <f>J291-L291</f>
        <v/>
      </c>
      <c r="N291" s="21" t="n"/>
    </row>
    <row r="292">
      <c r="A292" s="295" t="n">
        <v>46067</v>
      </c>
      <c r="B292" s="14" t="inlineStr">
        <is>
          <t>La Cata DF</t>
        </is>
      </c>
      <c r="C292" s="15" t="n">
        <v>22574.12</v>
      </c>
      <c r="D292" s="15" t="n">
        <v>4085</v>
      </c>
      <c r="E292" s="15">
        <f>D292*Setup!$B$5</f>
        <v/>
      </c>
      <c r="F292" s="15">
        <f>D292-E292</f>
        <v/>
      </c>
      <c r="G292" s="15" t="n">
        <v>0</v>
      </c>
      <c r="H292" s="15" t="n"/>
      <c r="I292" s="15" t="n">
        <v>0</v>
      </c>
      <c r="J292" s="15">
        <f>C292+F292+G292-I292</f>
        <v/>
      </c>
      <c r="K292" s="15" t="n"/>
      <c r="L292" s="15">
        <f>K292*Setup!$B$6</f>
        <v/>
      </c>
      <c r="M292" s="15">
        <f>J292-L292</f>
        <v/>
      </c>
      <c r="N292" s="21" t="n"/>
    </row>
    <row r="293">
      <c r="A293" s="295" t="n">
        <v>46068</v>
      </c>
      <c r="B293" s="14" t="inlineStr">
        <is>
          <t>La Cata DF</t>
        </is>
      </c>
      <c r="C293" s="15" t="n">
        <v>23795</v>
      </c>
      <c r="D293" s="15" t="n">
        <v>9440</v>
      </c>
      <c r="E293" s="15">
        <f>D293*Setup!$B$5</f>
        <v/>
      </c>
      <c r="F293" s="15">
        <f>D293-E293</f>
        <v/>
      </c>
      <c r="G293" s="15" t="n">
        <v>0</v>
      </c>
      <c r="H293" s="15" t="n"/>
      <c r="I293" s="15" t="n">
        <v>0</v>
      </c>
      <c r="J293" s="15">
        <f>C293+F293+G293-I293</f>
        <v/>
      </c>
      <c r="K293" s="15" t="n"/>
      <c r="L293" s="15">
        <f>K293*Setup!$B$6</f>
        <v/>
      </c>
      <c r="M293" s="15">
        <f>J293-L293</f>
        <v/>
      </c>
      <c r="N293" s="21" t="n"/>
    </row>
    <row r="294">
      <c r="A294" s="295" t="n">
        <v>46069</v>
      </c>
      <c r="B294" s="14" t="inlineStr">
        <is>
          <t>La Cata DF</t>
        </is>
      </c>
      <c r="C294" s="15" t="n">
        <v>5690</v>
      </c>
      <c r="D294" s="15" t="n">
        <v>350</v>
      </c>
      <c r="E294" s="15">
        <f>D294*Setup!$B$5</f>
        <v/>
      </c>
      <c r="F294" s="15">
        <f>D294-E294</f>
        <v/>
      </c>
      <c r="G294" s="15" t="n">
        <v>0</v>
      </c>
      <c r="H294" s="15" t="n"/>
      <c r="I294" s="15" t="n">
        <v>0</v>
      </c>
      <c r="J294" s="15">
        <f>C294+F294+G294-I294</f>
        <v/>
      </c>
      <c r="K294" s="15" t="n"/>
      <c r="L294" s="15">
        <f>K294*Setup!$B$6</f>
        <v/>
      </c>
      <c r="M294" s="15">
        <f>J294-L294</f>
        <v/>
      </c>
      <c r="N294" s="21" t="n"/>
    </row>
    <row r="295">
      <c r="A295" s="295" t="n">
        <v>46070</v>
      </c>
      <c r="B295" s="14" t="inlineStr">
        <is>
          <t>La Cata DF</t>
        </is>
      </c>
      <c r="C295" s="15" t="n">
        <v>0</v>
      </c>
      <c r="D295" s="15" t="n">
        <v>0</v>
      </c>
      <c r="E295" s="15">
        <f>D295*Setup!$B$5</f>
        <v/>
      </c>
      <c r="F295" s="15">
        <f>D295-E295</f>
        <v/>
      </c>
      <c r="G295" s="15" t="n">
        <v>0</v>
      </c>
      <c r="H295" s="15" t="n"/>
      <c r="I295" s="15" t="n">
        <v>0</v>
      </c>
      <c r="J295" s="15">
        <f>C295+F295+G295-I295</f>
        <v/>
      </c>
      <c r="K295" s="15" t="n"/>
      <c r="L295" s="15">
        <f>K295*Setup!$B$6</f>
        <v/>
      </c>
      <c r="M295" s="15">
        <f>J295-L295</f>
        <v/>
      </c>
      <c r="N295" s="21" t="n"/>
    </row>
    <row r="296">
      <c r="A296" s="295" t="n">
        <v>46071</v>
      </c>
      <c r="B296" s="14" t="inlineStr">
        <is>
          <t>La Cata DF</t>
        </is>
      </c>
      <c r="C296" s="15" t="n">
        <v>12185</v>
      </c>
      <c r="D296" s="15" t="n">
        <v>850</v>
      </c>
      <c r="E296" s="15">
        <f>D296*Setup!$B$5</f>
        <v/>
      </c>
      <c r="F296" s="15">
        <f>D296-E296</f>
        <v/>
      </c>
      <c r="G296" s="15" t="n">
        <v>0</v>
      </c>
      <c r="H296" s="15" t="n"/>
      <c r="I296" s="15" t="n">
        <v>0</v>
      </c>
      <c r="J296" s="15">
        <f>C296+F296+G296-I296</f>
        <v/>
      </c>
      <c r="K296" s="15" t="n"/>
      <c r="L296" s="15">
        <f>K296*Setup!$B$6</f>
        <v/>
      </c>
      <c r="M296" s="15">
        <f>J296-L296</f>
        <v/>
      </c>
      <c r="N296" s="21" t="n"/>
    </row>
    <row r="297">
      <c r="A297" s="295" t="n">
        <v>46072</v>
      </c>
      <c r="B297" s="14" t="inlineStr">
        <is>
          <t>La Cata DF</t>
        </is>
      </c>
      <c r="C297" s="15" t="n">
        <v>6775</v>
      </c>
      <c r="D297" s="15" t="n">
        <v>3810</v>
      </c>
      <c r="E297" s="15">
        <f>D297*Setup!$B$5</f>
        <v/>
      </c>
      <c r="F297" s="15">
        <f>D297-E297</f>
        <v/>
      </c>
      <c r="G297" s="15" t="n">
        <v>0</v>
      </c>
      <c r="H297" s="15" t="n"/>
      <c r="I297" s="15" t="n">
        <v>0</v>
      </c>
      <c r="J297" s="15">
        <f>C297+F297+G297-I297</f>
        <v/>
      </c>
      <c r="K297" s="15" t="n"/>
      <c r="L297" s="15">
        <f>K297*Setup!$B$6</f>
        <v/>
      </c>
      <c r="M297" s="15">
        <f>J297-L297</f>
        <v/>
      </c>
      <c r="N297" s="21" t="n">
        <v>150000</v>
      </c>
      <c r="O297" s="22" t="inlineStr">
        <is>
          <t>Deposito 2-15 Febrero</t>
        </is>
      </c>
    </row>
    <row r="298">
      <c r="A298" s="295" t="n">
        <v>46073</v>
      </c>
      <c r="B298" s="14" t="inlineStr">
        <is>
          <t>La Cata DF</t>
        </is>
      </c>
      <c r="C298" s="15" t="n">
        <v>14525</v>
      </c>
      <c r="D298" s="15" t="n">
        <v>8540</v>
      </c>
      <c r="E298" s="15">
        <f>D298*Setup!$B$5</f>
        <v/>
      </c>
      <c r="F298" s="15">
        <f>D298-E298</f>
        <v/>
      </c>
      <c r="G298" s="15" t="n">
        <v>465</v>
      </c>
      <c r="H298" s="15" t="n"/>
      <c r="I298" s="15" t="n">
        <v>0</v>
      </c>
      <c r="J298" s="15">
        <f>C298+F298+G298-I298</f>
        <v/>
      </c>
      <c r="K298" s="15" t="n"/>
      <c r="L298" s="15">
        <f>K298*Setup!$B$6</f>
        <v/>
      </c>
      <c r="M298" s="15">
        <f>J298-L298</f>
        <v/>
      </c>
      <c r="N298" s="21" t="n"/>
    </row>
    <row r="299">
      <c r="A299" s="295" t="n">
        <v>46074</v>
      </c>
      <c r="B299" s="14" t="inlineStr">
        <is>
          <t>La Cata DF</t>
        </is>
      </c>
      <c r="C299" s="15" t="n">
        <v>16020</v>
      </c>
      <c r="D299" s="15" t="n">
        <v>10545</v>
      </c>
      <c r="E299" s="15">
        <f>D299*Setup!$B$5</f>
        <v/>
      </c>
      <c r="F299" s="15">
        <f>D299-E299</f>
        <v/>
      </c>
      <c r="G299" s="15" t="n">
        <v>0</v>
      </c>
      <c r="H299" s="15" t="n"/>
      <c r="I299" s="15" t="n">
        <v>0</v>
      </c>
      <c r="J299" s="15">
        <f>C299+F299+G299-I299</f>
        <v/>
      </c>
      <c r="K299" s="15" t="n"/>
      <c r="L299" s="15">
        <f>K299*Setup!$B$6</f>
        <v/>
      </c>
      <c r="M299" s="15">
        <f>J299-L299</f>
        <v/>
      </c>
      <c r="N299" s="21" t="n"/>
    </row>
    <row r="300">
      <c r="A300" s="295" t="n">
        <v>46075</v>
      </c>
      <c r="B300" s="14" t="inlineStr">
        <is>
          <t>La Cata DF</t>
        </is>
      </c>
      <c r="C300" s="15" t="n">
        <v>18375</v>
      </c>
      <c r="D300" s="15" t="n">
        <v>2825</v>
      </c>
      <c r="E300" s="15">
        <f>D300*Setup!$B$5</f>
        <v/>
      </c>
      <c r="F300" s="15">
        <f>D300-E300</f>
        <v/>
      </c>
      <c r="G300" s="15" t="n">
        <v>0</v>
      </c>
      <c r="H300" s="15" t="n"/>
      <c r="I300" s="15" t="n">
        <v>0</v>
      </c>
      <c r="J300" s="15">
        <f>C300+F300+G300-I300</f>
        <v/>
      </c>
      <c r="K300" s="15" t="n"/>
      <c r="L300" s="15">
        <f>K300*Setup!$B$6</f>
        <v/>
      </c>
      <c r="M300" s="15">
        <f>J300-L300</f>
        <v/>
      </c>
      <c r="N300" s="21" t="n"/>
    </row>
    <row r="301">
      <c r="A301" s="295" t="n">
        <v>46076</v>
      </c>
      <c r="B301" s="14" t="inlineStr">
        <is>
          <t>La Cata DF</t>
        </is>
      </c>
      <c r="C301" s="15" t="n">
        <v>3135</v>
      </c>
      <c r="D301" s="15" t="n">
        <v>1485</v>
      </c>
      <c r="E301" s="15">
        <f>D301*Setup!$B$5</f>
        <v/>
      </c>
      <c r="F301" s="15">
        <f>D301-E301</f>
        <v/>
      </c>
      <c r="G301" s="15" t="n">
        <v>0</v>
      </c>
      <c r="H301" s="15" t="n"/>
      <c r="I301" s="15" t="n">
        <v>0</v>
      </c>
      <c r="J301" s="15">
        <f>C301+F301+G301-I301</f>
        <v/>
      </c>
      <c r="K301" s="15" t="n"/>
      <c r="L301" s="15">
        <f>K301*Setup!$B$6</f>
        <v/>
      </c>
      <c r="M301" s="15">
        <f>J301-L301</f>
        <v/>
      </c>
      <c r="N301" s="21" t="n">
        <v>101040</v>
      </c>
      <c r="O301" s="22" t="inlineStr">
        <is>
          <t xml:space="preserve">$95 Sobrante </t>
        </is>
      </c>
    </row>
    <row r="302">
      <c r="A302" s="295" t="n">
        <v>46077</v>
      </c>
      <c r="B302" s="14" t="inlineStr">
        <is>
          <t>La Cata DF</t>
        </is>
      </c>
      <c r="C302" s="15" t="n">
        <v>0</v>
      </c>
      <c r="D302" s="15" t="n">
        <v>0</v>
      </c>
      <c r="E302" s="15">
        <f>D302*Setup!$B$5</f>
        <v/>
      </c>
      <c r="F302" s="15">
        <f>D302-E302</f>
        <v/>
      </c>
      <c r="G302" s="15" t="n">
        <v>0</v>
      </c>
      <c r="H302" s="15" t="n"/>
      <c r="I302" s="15" t="n">
        <v>0</v>
      </c>
      <c r="J302" s="15">
        <f>C302+F302+G302-I302</f>
        <v/>
      </c>
      <c r="K302" s="15" t="n"/>
      <c r="L302" s="15">
        <f>K302*Setup!$B$6</f>
        <v/>
      </c>
      <c r="M302" s="15">
        <f>J302-L302</f>
        <v/>
      </c>
      <c r="N302" s="21" t="n"/>
    </row>
    <row r="303">
      <c r="A303" s="295" t="n">
        <v>46078</v>
      </c>
      <c r="B303" s="14" t="inlineStr">
        <is>
          <t>La Cata DF</t>
        </is>
      </c>
      <c r="C303" s="15" t="n">
        <v>6745</v>
      </c>
      <c r="D303" s="15" t="n">
        <v>2390</v>
      </c>
      <c r="E303" s="15">
        <f>D303*Setup!$B$5</f>
        <v/>
      </c>
      <c r="F303" s="15">
        <f>D303-E303</f>
        <v/>
      </c>
      <c r="G303" s="15" t="n">
        <v>0</v>
      </c>
      <c r="H303" s="15" t="n"/>
      <c r="I303" s="15" t="n">
        <v>0</v>
      </c>
      <c r="J303" s="15">
        <f>C303+F303+G303-I303</f>
        <v/>
      </c>
      <c r="K303" s="15" t="n"/>
      <c r="L303" s="15">
        <f>K303*Setup!$B$6</f>
        <v/>
      </c>
      <c r="M303" s="15">
        <f>J303-L303</f>
        <v/>
      </c>
      <c r="N303" s="21" t="n"/>
    </row>
    <row r="304">
      <c r="A304" s="295" t="n">
        <v>46079</v>
      </c>
      <c r="B304" s="14" t="inlineStr">
        <is>
          <t>La Cata DF</t>
        </is>
      </c>
      <c r="C304" s="15" t="n">
        <v>10550</v>
      </c>
      <c r="D304" s="15" t="n">
        <v>8465</v>
      </c>
      <c r="E304" s="15">
        <f>D304*Setup!$B$5</f>
        <v/>
      </c>
      <c r="F304" s="15">
        <f>D304-E304</f>
        <v/>
      </c>
      <c r="G304" s="15" t="n">
        <v>0</v>
      </c>
      <c r="H304" s="15" t="n"/>
      <c r="I304" s="15" t="n">
        <v>0</v>
      </c>
      <c r="J304" s="15">
        <f>C304+F304+G304-I304</f>
        <v/>
      </c>
      <c r="K304" s="15" t="n"/>
      <c r="L304" s="15">
        <f>K304*Setup!$B$6</f>
        <v/>
      </c>
      <c r="M304" s="15">
        <f>J304-L304</f>
        <v/>
      </c>
      <c r="N304" s="21" t="n"/>
    </row>
    <row r="305">
      <c r="A305" s="295" t="n">
        <v>46080</v>
      </c>
      <c r="B305" s="14" t="inlineStr">
        <is>
          <t>La Cata DF</t>
        </is>
      </c>
      <c r="C305" s="15" t="n">
        <v>13100</v>
      </c>
      <c r="D305" s="15" t="n">
        <v>11540</v>
      </c>
      <c r="E305" s="15">
        <f>D305*Setup!$B$5</f>
        <v/>
      </c>
      <c r="F305" s="15">
        <f>D305-E305</f>
        <v/>
      </c>
      <c r="G305" s="15" t="n">
        <v>0</v>
      </c>
      <c r="H305" s="15" t="n"/>
      <c r="I305" s="15" t="n">
        <v>0</v>
      </c>
      <c r="J305" s="15">
        <f>C305+F305+G305-I305</f>
        <v/>
      </c>
      <c r="K305" s="15" t="n"/>
      <c r="L305" s="15">
        <f>K305*Setup!$B$6</f>
        <v/>
      </c>
      <c r="M305" s="15">
        <f>J305-L305</f>
        <v/>
      </c>
      <c r="N305" s="21" t="n"/>
    </row>
    <row r="306">
      <c r="A306" s="295" t="n">
        <v>46081</v>
      </c>
      <c r="B306" s="14" t="inlineStr">
        <is>
          <t>La Cata DF</t>
        </is>
      </c>
      <c r="C306" s="15" t="n">
        <v>9070</v>
      </c>
      <c r="D306" s="15" t="n">
        <v>2540</v>
      </c>
      <c r="E306" s="15">
        <f>D306*Setup!$B$5</f>
        <v/>
      </c>
      <c r="F306" s="15">
        <f>D306-E306</f>
        <v/>
      </c>
      <c r="G306" s="15" t="n">
        <v>1105</v>
      </c>
      <c r="H306" s="15" t="n"/>
      <c r="I306" s="15" t="n">
        <v>0</v>
      </c>
      <c r="J306" s="15">
        <f>C306+F306+G306-I306</f>
        <v/>
      </c>
      <c r="K306" s="15" t="n"/>
      <c r="L306" s="15">
        <f>K306*Setup!$B$6</f>
        <v/>
      </c>
      <c r="M306" s="15">
        <f>J306-L306</f>
        <v/>
      </c>
      <c r="N306" s="21" t="n"/>
    </row>
    <row r="307">
      <c r="A307" s="299" t="n"/>
      <c r="B307" s="45" t="n"/>
      <c r="C307" s="46" t="n"/>
      <c r="D307" s="46" t="n"/>
      <c r="E307" s="46" t="n"/>
      <c r="F307" s="46" t="n"/>
      <c r="G307" s="46" t="n"/>
      <c r="H307" s="46" t="n"/>
      <c r="I307" s="46" t="n"/>
      <c r="J307" s="46" t="n"/>
      <c r="K307" s="46" t="n"/>
      <c r="L307" s="46" t="n"/>
      <c r="M307" s="46" t="n"/>
      <c r="N307" s="47" t="n"/>
      <c r="O307" s="48" t="n"/>
    </row>
    <row r="308">
      <c r="A308" s="295" t="n">
        <v>46023</v>
      </c>
      <c r="B308" s="14" t="inlineStr">
        <is>
          <t>La Cata LMF</t>
        </is>
      </c>
      <c r="C308" s="302" t="n">
        <v>561911.5600000001</v>
      </c>
      <c r="D308" s="302" t="n">
        <v>191788.96</v>
      </c>
      <c r="E308" s="15">
        <f>D308*Setup!$B$5</f>
        <v/>
      </c>
      <c r="F308" s="15">
        <f>D308-E308</f>
        <v/>
      </c>
      <c r="G308" s="15" t="n">
        <v>0</v>
      </c>
      <c r="H308" s="15" t="n"/>
      <c r="I308" s="15" t="n">
        <v>705</v>
      </c>
      <c r="J308" s="15">
        <f>C308+F308+G308-I308</f>
        <v/>
      </c>
      <c r="K308" s="15" t="n"/>
      <c r="L308" s="15">
        <f>K308*Setup!$B$6</f>
        <v/>
      </c>
      <c r="M308" s="15">
        <f>J308-L308</f>
        <v/>
      </c>
      <c r="N308" s="21" t="n"/>
    </row>
    <row r="309">
      <c r="A309" s="295" t="n">
        <v>46024</v>
      </c>
      <c r="B309" s="14" t="inlineStr">
        <is>
          <t>La Cata LMF</t>
        </is>
      </c>
      <c r="C309" s="302" t="n">
        <v>243603</v>
      </c>
      <c r="D309" s="302" t="n">
        <v>126392</v>
      </c>
      <c r="E309" s="15">
        <f>D309*Setup!$B$5</f>
        <v/>
      </c>
      <c r="F309" s="15">
        <f>D309-E309</f>
        <v/>
      </c>
      <c r="G309" s="15" t="n">
        <v>7890</v>
      </c>
      <c r="H309" s="15" t="n"/>
      <c r="I309" s="15" t="n">
        <v>395</v>
      </c>
      <c r="J309" s="15">
        <f>C309+F309+G309-I309</f>
        <v/>
      </c>
      <c r="K309" s="15" t="n"/>
      <c r="L309" s="15">
        <f>K309*Setup!$B$6</f>
        <v/>
      </c>
      <c r="M309" s="15">
        <f>J309-L309</f>
        <v/>
      </c>
      <c r="N309" s="21" t="n"/>
    </row>
    <row r="310">
      <c r="A310" s="295" t="n">
        <v>46025</v>
      </c>
      <c r="B310" s="14" t="inlineStr">
        <is>
          <t>La Cata LMF</t>
        </is>
      </c>
      <c r="C310" s="302" t="n">
        <v>111795.61</v>
      </c>
      <c r="D310" s="302" t="n">
        <v>114720</v>
      </c>
      <c r="E310" s="15">
        <f>D310*Setup!$B$5</f>
        <v/>
      </c>
      <c r="F310" s="15">
        <f>D310-E310</f>
        <v/>
      </c>
      <c r="G310" s="15" t="n">
        <v>16502</v>
      </c>
      <c r="H310" s="15" t="n"/>
      <c r="I310" s="15" t="n">
        <v>6219</v>
      </c>
      <c r="J310" s="15">
        <f>C310+F310+G310-I310</f>
        <v/>
      </c>
      <c r="K310" s="15" t="n"/>
      <c r="L310" s="15">
        <f>K310*Setup!$B$6</f>
        <v/>
      </c>
      <c r="M310" s="15">
        <f>J310-L310</f>
        <v/>
      </c>
      <c r="N310" s="21" t="n"/>
    </row>
    <row r="311">
      <c r="A311" s="295" t="n">
        <v>46026</v>
      </c>
      <c r="B311" s="14" t="inlineStr">
        <is>
          <t>La Cata LMF</t>
        </is>
      </c>
      <c r="C311" s="302" t="n">
        <v>150879</v>
      </c>
      <c r="D311" s="302" t="n">
        <v>94242</v>
      </c>
      <c r="E311" s="15">
        <f>D311*Setup!$B$5</f>
        <v/>
      </c>
      <c r="F311" s="15">
        <f>D311-E311</f>
        <v/>
      </c>
      <c r="G311" s="15" t="n">
        <v>2865</v>
      </c>
      <c r="H311" s="15" t="n"/>
      <c r="I311" s="15" t="n">
        <v>0</v>
      </c>
      <c r="J311" s="15">
        <f>C311+F311+G311-I311</f>
        <v/>
      </c>
      <c r="K311" s="15" t="n"/>
      <c r="L311" s="15">
        <f>K311*Setup!$B$6</f>
        <v/>
      </c>
      <c r="M311" s="15">
        <f>J311-L311</f>
        <v/>
      </c>
      <c r="N311" s="21" t="n"/>
    </row>
    <row r="312">
      <c r="A312" s="295" t="n">
        <v>46027</v>
      </c>
      <c r="B312" s="14" t="inlineStr">
        <is>
          <t>La Cata LMF</t>
        </is>
      </c>
      <c r="C312" s="302" t="n">
        <v>54994</v>
      </c>
      <c r="D312" s="302" t="n">
        <v>22455</v>
      </c>
      <c r="E312" s="15">
        <f>D312*Setup!$B$5</f>
        <v/>
      </c>
      <c r="F312" s="15">
        <f>D312-E312</f>
        <v/>
      </c>
      <c r="G312" s="15" t="n">
        <v>645</v>
      </c>
      <c r="H312" s="15" t="n"/>
      <c r="I312" s="15" t="n">
        <v>220</v>
      </c>
      <c r="J312" s="15">
        <f>C312+F312+G312-I312</f>
        <v/>
      </c>
      <c r="K312" s="15" t="n"/>
      <c r="L312" s="15">
        <f>K312*Setup!$B$6</f>
        <v/>
      </c>
      <c r="M312" s="15">
        <f>J312-L312</f>
        <v/>
      </c>
      <c r="N312" s="21" t="n"/>
    </row>
    <row r="313">
      <c r="A313" s="303" t="n">
        <v>46028</v>
      </c>
      <c r="B313" s="14" t="inlineStr">
        <is>
          <t>La Cata LMF</t>
        </is>
      </c>
      <c r="C313" s="302" t="n">
        <v>45555</v>
      </c>
      <c r="D313" s="302" t="n">
        <v>13990</v>
      </c>
      <c r="E313" s="15">
        <f>D313*Setup!$B$5</f>
        <v/>
      </c>
      <c r="F313" s="15">
        <f>D313-E313</f>
        <v/>
      </c>
      <c r="G313" s="15" t="n">
        <v>1190</v>
      </c>
      <c r="H313" s="15" t="n"/>
      <c r="I313" s="15" t="n">
        <v>0</v>
      </c>
      <c r="J313" s="15">
        <f>C313+F313+G313-I313</f>
        <v/>
      </c>
      <c r="K313" s="15" t="n"/>
      <c r="L313" s="15">
        <f>K313*Setup!$B$6</f>
        <v/>
      </c>
      <c r="M313" s="15">
        <f>J313-L313</f>
        <v/>
      </c>
      <c r="N313" s="21" t="n">
        <v>511590</v>
      </c>
    </row>
    <row r="314">
      <c r="A314" s="295" t="n">
        <v>46029</v>
      </c>
      <c r="B314" s="14" t="inlineStr">
        <is>
          <t>La Cata LMF</t>
        </is>
      </c>
      <c r="C314" s="302" t="n">
        <v>50380</v>
      </c>
      <c r="D314" s="302" t="n">
        <v>9300</v>
      </c>
      <c r="E314" s="15">
        <f>D314*Setup!$B$5</f>
        <v/>
      </c>
      <c r="F314" s="15">
        <f>D314-E314</f>
        <v/>
      </c>
      <c r="G314" s="15" t="n">
        <v>195</v>
      </c>
      <c r="H314" s="15" t="n"/>
      <c r="I314" s="15" t="n">
        <v>0</v>
      </c>
      <c r="J314" s="15">
        <f>C314+F314+G314-I314</f>
        <v/>
      </c>
      <c r="K314" s="15" t="n"/>
      <c r="L314" s="15">
        <f>K314*Setup!$B$6</f>
        <v/>
      </c>
      <c r="M314" s="15">
        <f>J314-L314</f>
        <v/>
      </c>
      <c r="N314" s="21" t="n"/>
    </row>
    <row r="315">
      <c r="A315" s="295" t="n">
        <v>46030</v>
      </c>
      <c r="B315" s="14" t="inlineStr">
        <is>
          <t>La Cata LMF</t>
        </is>
      </c>
      <c r="C315" s="302" t="n">
        <v>37165</v>
      </c>
      <c r="D315" s="302" t="n">
        <v>3720</v>
      </c>
      <c r="E315" s="15">
        <f>D315*Setup!$B$5</f>
        <v/>
      </c>
      <c r="F315" s="15">
        <f>D315-E315</f>
        <v/>
      </c>
      <c r="G315" s="15" t="n">
        <v>0</v>
      </c>
      <c r="H315" s="15" t="n"/>
      <c r="I315" s="15" t="n">
        <v>0</v>
      </c>
      <c r="J315" s="15">
        <f>C315+F315+G315-I315</f>
        <v/>
      </c>
      <c r="K315" s="15" t="n"/>
      <c r="L315" s="15">
        <f>K315*Setup!$B$6</f>
        <v/>
      </c>
      <c r="M315" s="15">
        <f>J315-L315</f>
        <v/>
      </c>
      <c r="N315" s="21" t="n"/>
    </row>
    <row r="316">
      <c r="A316" s="295" t="n">
        <v>46031</v>
      </c>
      <c r="B316" s="14" t="inlineStr">
        <is>
          <t>La Cata LMF</t>
        </is>
      </c>
      <c r="C316" s="302" t="n">
        <v>34940</v>
      </c>
      <c r="D316" s="302" t="n">
        <v>34250</v>
      </c>
      <c r="E316" s="15">
        <f>D316*Setup!$B$5</f>
        <v/>
      </c>
      <c r="F316" s="15">
        <f>D316-E316</f>
        <v/>
      </c>
      <c r="G316" s="15" t="n">
        <v>1930</v>
      </c>
      <c r="H316" s="15" t="n"/>
      <c r="I316" s="15" t="n">
        <v>0</v>
      </c>
      <c r="J316" s="15">
        <f>C316+F316+G316-I316</f>
        <v/>
      </c>
      <c r="K316" s="15" t="n"/>
      <c r="L316" s="15">
        <f>K316*Setup!$B$6</f>
        <v/>
      </c>
      <c r="M316" s="15">
        <f>J316-L316</f>
        <v/>
      </c>
      <c r="N316" s="21" t="n"/>
    </row>
    <row r="317">
      <c r="A317" s="295" t="n">
        <v>46032</v>
      </c>
      <c r="B317" s="14" t="inlineStr">
        <is>
          <t>La Cata LMF</t>
        </is>
      </c>
      <c r="C317" s="302" t="n">
        <v>78191</v>
      </c>
      <c r="D317" s="302" t="n">
        <v>28095</v>
      </c>
      <c r="E317" s="15">
        <f>D317*Setup!$B$5</f>
        <v/>
      </c>
      <c r="F317" s="15">
        <f>D317-E317</f>
        <v/>
      </c>
      <c r="G317" s="15" t="n">
        <v>0</v>
      </c>
      <c r="H317" s="15" t="n"/>
      <c r="I317" s="15" t="n">
        <v>995</v>
      </c>
      <c r="J317" s="15">
        <f>C317+F317+G317-I317</f>
        <v/>
      </c>
      <c r="K317" s="15" t="n"/>
      <c r="L317" s="15">
        <f>K317*Setup!$B$6</f>
        <v/>
      </c>
      <c r="M317" s="15">
        <f>J317-L317</f>
        <v/>
      </c>
      <c r="N317" s="21" t="n"/>
    </row>
    <row r="318">
      <c r="A318" s="295" t="n">
        <v>46033</v>
      </c>
      <c r="B318" s="14" t="inlineStr">
        <is>
          <t>La Cata LMF</t>
        </is>
      </c>
      <c r="C318" s="302" t="n">
        <v>103865</v>
      </c>
      <c r="D318" s="302" t="n">
        <v>48035</v>
      </c>
      <c r="E318" s="15">
        <f>D318*Setup!$B$5</f>
        <v/>
      </c>
      <c r="F318" s="15">
        <f>D318-E318</f>
        <v/>
      </c>
      <c r="G318" s="15" t="n">
        <v>2325</v>
      </c>
      <c r="H318" s="15" t="n"/>
      <c r="I318" s="15" t="n">
        <v>0</v>
      </c>
      <c r="J318" s="15">
        <f>C318+F318+G318-I318</f>
        <v/>
      </c>
      <c r="K318" s="15" t="n"/>
      <c r="L318" s="15">
        <f>K318*Setup!$B$6</f>
        <v/>
      </c>
      <c r="M318" s="15">
        <f>J318-L318</f>
        <v/>
      </c>
      <c r="N318" s="21" t="n"/>
    </row>
    <row r="319">
      <c r="A319" s="303" t="n">
        <v>46034</v>
      </c>
      <c r="B319" s="14" t="inlineStr">
        <is>
          <t>La Cata LMF</t>
        </is>
      </c>
      <c r="C319" s="302" t="n">
        <v>24400</v>
      </c>
      <c r="D319" s="302" t="n">
        <v>14880</v>
      </c>
      <c r="E319" s="15">
        <f>D319*Setup!$B$5</f>
        <v/>
      </c>
      <c r="F319" s="15">
        <f>D319-E319</f>
        <v/>
      </c>
      <c r="G319" s="15" t="n">
        <v>0</v>
      </c>
      <c r="H319" s="15" t="n"/>
      <c r="I319" s="15" t="n">
        <v>870</v>
      </c>
      <c r="J319" s="15">
        <f>C319+F319+G319-I319</f>
        <v/>
      </c>
      <c r="K319" s="15" t="n"/>
      <c r="L319" s="15">
        <f>K319*Setup!$B$6</f>
        <v/>
      </c>
      <c r="M319" s="15">
        <f>J319-L319</f>
        <v/>
      </c>
      <c r="N319" s="21" t="n">
        <v>408130</v>
      </c>
    </row>
    <row r="320">
      <c r="A320" s="295" t="n">
        <v>46035</v>
      </c>
      <c r="B320" s="14" t="inlineStr">
        <is>
          <t>La Cata LMF</t>
        </is>
      </c>
      <c r="C320" s="302" t="n">
        <v>42075</v>
      </c>
      <c r="D320" s="302" t="n">
        <v>12823</v>
      </c>
      <c r="E320" s="15">
        <f>D320*Setup!$B$5</f>
        <v/>
      </c>
      <c r="F320" s="15">
        <f>D320-E320</f>
        <v/>
      </c>
      <c r="G320" s="15" t="n">
        <v>1350</v>
      </c>
      <c r="H320" s="15" t="n"/>
      <c r="I320" s="15" t="n">
        <v>675</v>
      </c>
      <c r="J320" s="15">
        <f>C320+F320+G320-I320</f>
        <v/>
      </c>
      <c r="K320" s="15" t="n"/>
      <c r="L320" s="15">
        <f>K320*Setup!$B$6</f>
        <v/>
      </c>
      <c r="M320" s="15">
        <f>J320-L320</f>
        <v/>
      </c>
      <c r="N320" s="21" t="n"/>
    </row>
    <row r="321">
      <c r="A321" s="295" t="n">
        <v>46036</v>
      </c>
      <c r="B321" s="14" t="inlineStr">
        <is>
          <t>La Cata LMF</t>
        </is>
      </c>
      <c r="C321" s="302" t="n">
        <v>39490</v>
      </c>
      <c r="D321" s="302" t="n">
        <v>3100</v>
      </c>
      <c r="E321" s="15">
        <f>D321*Setup!$B$5</f>
        <v/>
      </c>
      <c r="F321" s="15">
        <f>D321-E321</f>
        <v/>
      </c>
      <c r="G321" s="15" t="n">
        <v>5125</v>
      </c>
      <c r="H321" s="15" t="n"/>
      <c r="I321" s="15" t="n">
        <v>0</v>
      </c>
      <c r="J321" s="15">
        <f>C321+F321+G321-I321</f>
        <v/>
      </c>
      <c r="K321" s="15" t="n"/>
      <c r="L321" s="15">
        <f>K321*Setup!$B$6</f>
        <v/>
      </c>
      <c r="M321" s="15">
        <f>J321-L321</f>
        <v/>
      </c>
      <c r="N321" s="21" t="n"/>
    </row>
    <row r="322">
      <c r="A322" s="295" t="n">
        <v>46037</v>
      </c>
      <c r="B322" s="14" t="inlineStr">
        <is>
          <t>La Cata LMF</t>
        </is>
      </c>
      <c r="C322" s="302" t="n">
        <v>27070</v>
      </c>
      <c r="D322" s="302" t="n">
        <v>30350</v>
      </c>
      <c r="E322" s="15">
        <f>D322*Setup!$B$5</f>
        <v/>
      </c>
      <c r="F322" s="15">
        <f>D322-E322</f>
        <v/>
      </c>
      <c r="G322" s="15" t="n">
        <v>0</v>
      </c>
      <c r="H322" s="15" t="n"/>
      <c r="I322" s="15" t="n">
        <v>0</v>
      </c>
      <c r="J322" s="15">
        <f>C322+F322+G322-I322</f>
        <v/>
      </c>
      <c r="K322" s="15" t="n"/>
      <c r="L322" s="15">
        <f>K322*Setup!$B$6</f>
        <v/>
      </c>
      <c r="M322" s="15">
        <f>J322-L322</f>
        <v/>
      </c>
      <c r="N322" s="21" t="n"/>
    </row>
    <row r="323">
      <c r="A323" s="295" t="n">
        <v>46038</v>
      </c>
      <c r="B323" s="14" t="inlineStr">
        <is>
          <t>La Cata LMF</t>
        </is>
      </c>
      <c r="C323" s="302" t="n">
        <v>42968</v>
      </c>
      <c r="D323" s="302" t="n">
        <v>35085</v>
      </c>
      <c r="E323" s="15">
        <f>D323*Setup!$B$5</f>
        <v/>
      </c>
      <c r="F323" s="15">
        <f>D323-E323</f>
        <v/>
      </c>
      <c r="G323" s="15" t="n">
        <v>0</v>
      </c>
      <c r="H323" s="15" t="n"/>
      <c r="I323" s="15" t="n">
        <v>0</v>
      </c>
      <c r="J323" s="15">
        <f>C323+F323+G323-I323</f>
        <v/>
      </c>
      <c r="K323" s="15" t="n"/>
      <c r="L323" s="15">
        <f>K323*Setup!$B$6</f>
        <v/>
      </c>
      <c r="M323" s="15">
        <f>J323-L323</f>
        <v/>
      </c>
      <c r="N323" s="21" t="n"/>
    </row>
    <row r="324">
      <c r="A324" s="295" t="n">
        <v>46039</v>
      </c>
      <c r="B324" s="14" t="inlineStr">
        <is>
          <t>La Cata LMF</t>
        </is>
      </c>
      <c r="C324" s="302" t="n">
        <v>109222</v>
      </c>
      <c r="D324" s="302" t="n">
        <v>55501</v>
      </c>
      <c r="E324" s="15">
        <f>D324*Setup!$B$5</f>
        <v/>
      </c>
      <c r="F324" s="15">
        <f>D324-E324</f>
        <v/>
      </c>
      <c r="G324" s="15" t="n">
        <v>420</v>
      </c>
      <c r="H324" s="15" t="n"/>
      <c r="I324" s="15" t="n">
        <v>820</v>
      </c>
      <c r="J324" s="15">
        <f>C324+F324+G324-I324</f>
        <v/>
      </c>
      <c r="K324" s="15" t="n"/>
      <c r="L324" s="15">
        <f>K324*Setup!$B$6</f>
        <v/>
      </c>
      <c r="M324" s="15">
        <f>J324-L324</f>
        <v/>
      </c>
      <c r="N324" s="21" t="n"/>
    </row>
    <row r="325">
      <c r="A325" s="295" t="n">
        <v>46040</v>
      </c>
      <c r="B325" s="14" t="inlineStr">
        <is>
          <t>La Cata LMF</t>
        </is>
      </c>
      <c r="C325" s="302" t="n">
        <v>102670</v>
      </c>
      <c r="D325" s="302" t="n">
        <v>29893</v>
      </c>
      <c r="E325" s="15">
        <f>D325*Setup!$B$5</f>
        <v/>
      </c>
      <c r="F325" s="15">
        <f>D325-E325</f>
        <v/>
      </c>
      <c r="G325" s="15" t="n">
        <v>900</v>
      </c>
      <c r="H325" s="15" t="n"/>
      <c r="I325" s="15" t="n">
        <v>0</v>
      </c>
      <c r="J325" s="15">
        <f>C325+F325+G325-I325</f>
        <v/>
      </c>
      <c r="K325" s="15" t="n"/>
      <c r="L325" s="15">
        <f>K325*Setup!$B$6</f>
        <v/>
      </c>
      <c r="M325" s="15">
        <f>J325-L325</f>
        <v/>
      </c>
      <c r="N325" s="21" t="n"/>
    </row>
    <row r="326">
      <c r="A326" s="303" t="n">
        <v>46041</v>
      </c>
      <c r="B326" s="14" t="inlineStr">
        <is>
          <t>La Cata LMF</t>
        </is>
      </c>
      <c r="C326" s="302" t="n">
        <v>28194</v>
      </c>
      <c r="D326" s="302" t="n">
        <v>6985</v>
      </c>
      <c r="E326" s="15">
        <f>D326*Setup!$B$5</f>
        <v/>
      </c>
      <c r="F326" s="15">
        <f>D326-E326</f>
        <v/>
      </c>
      <c r="G326" s="15" t="n">
        <v>0</v>
      </c>
      <c r="H326" s="15" t="n"/>
      <c r="I326" s="15" t="n">
        <v>0</v>
      </c>
      <c r="J326" s="15">
        <f>C326+F326+G326-I326</f>
        <v/>
      </c>
      <c r="K326" s="15" t="n"/>
      <c r="L326" s="15">
        <f>K326*Setup!$B$6</f>
        <v/>
      </c>
      <c r="M326" s="15">
        <f>J326-L326</f>
        <v/>
      </c>
      <c r="N326" s="21" t="n">
        <v>387540</v>
      </c>
      <c r="O326" s="304" t="n"/>
    </row>
    <row r="327">
      <c r="A327" s="295" t="n">
        <v>46042</v>
      </c>
      <c r="B327" s="14" t="inlineStr">
        <is>
          <t>La Cata LMF</t>
        </is>
      </c>
      <c r="C327" s="302" t="n">
        <v>39706</v>
      </c>
      <c r="D327" s="302" t="n">
        <v>20212</v>
      </c>
      <c r="E327" s="15">
        <f>D327*Setup!$B$5</f>
        <v/>
      </c>
      <c r="F327" s="15">
        <f>D327-E327</f>
        <v/>
      </c>
      <c r="G327" s="15" t="n">
        <v>1450</v>
      </c>
      <c r="H327" s="15" t="n"/>
      <c r="I327" s="15" t="n">
        <v>0</v>
      </c>
      <c r="J327" s="15">
        <f>C327+F327+G327-I327</f>
        <v/>
      </c>
      <c r="K327" s="15" t="n"/>
      <c r="L327" s="15">
        <f>K327*Setup!$B$6</f>
        <v/>
      </c>
      <c r="M327" s="15">
        <f>J327-L327</f>
        <v/>
      </c>
      <c r="N327" s="21" t="n"/>
    </row>
    <row r="328">
      <c r="A328" s="295" t="n">
        <v>46043</v>
      </c>
      <c r="B328" s="14" t="inlineStr">
        <is>
          <t>La Cata LMF</t>
        </is>
      </c>
      <c r="C328" s="302" t="n">
        <v>192090</v>
      </c>
      <c r="D328" s="302" t="n">
        <v>56540</v>
      </c>
      <c r="E328" s="15">
        <f>D328*Setup!$B$5</f>
        <v/>
      </c>
      <c r="F328" s="15">
        <f>D328-E328</f>
        <v/>
      </c>
      <c r="G328" s="15" t="n">
        <v>14185</v>
      </c>
      <c r="H328" s="15" t="n"/>
      <c r="I328" s="15" t="n">
        <v>0</v>
      </c>
      <c r="J328" s="15">
        <f>C328+F328+G328-I328</f>
        <v/>
      </c>
      <c r="K328" s="15" t="n"/>
      <c r="L328" s="15">
        <f>K328*Setup!$B$6</f>
        <v/>
      </c>
      <c r="M328" s="15">
        <f>J328-L328</f>
        <v/>
      </c>
      <c r="N328" s="21" t="n"/>
    </row>
    <row r="329">
      <c r="A329" s="295" t="n">
        <v>46044</v>
      </c>
      <c r="B329" s="14" t="inlineStr">
        <is>
          <t>La Cata LMF</t>
        </is>
      </c>
      <c r="C329" s="302" t="n">
        <v>37055</v>
      </c>
      <c r="D329" s="302" t="n">
        <v>10825</v>
      </c>
      <c r="E329" s="15">
        <f>D329*Setup!$B$5</f>
        <v/>
      </c>
      <c r="F329" s="15">
        <f>D329-E329</f>
        <v/>
      </c>
      <c r="G329" s="15" t="n">
        <v>0</v>
      </c>
      <c r="H329" s="15" t="n"/>
      <c r="I329" s="15" t="n">
        <v>0</v>
      </c>
      <c r="J329" s="15">
        <f>C329+F329+G329-I329</f>
        <v/>
      </c>
      <c r="K329" s="15" t="n"/>
      <c r="L329" s="15">
        <f>K329*Setup!$B$6</f>
        <v/>
      </c>
      <c r="M329" s="15">
        <f>J329-L329</f>
        <v/>
      </c>
      <c r="N329" s="21" t="n"/>
    </row>
    <row r="330">
      <c r="A330" s="295" t="n">
        <v>46045</v>
      </c>
      <c r="B330" s="14" t="inlineStr">
        <is>
          <t>La Cata LMF</t>
        </is>
      </c>
      <c r="C330" s="302" t="n">
        <v>45155</v>
      </c>
      <c r="D330" s="302" t="n">
        <v>31475</v>
      </c>
      <c r="E330" s="15">
        <f>D330*Setup!$B$5</f>
        <v/>
      </c>
      <c r="F330" s="15">
        <f>D330-E330</f>
        <v/>
      </c>
      <c r="G330" s="15" t="n">
        <v>0</v>
      </c>
      <c r="H330" s="15" t="n"/>
      <c r="I330" s="15" t="n">
        <v>1365</v>
      </c>
      <c r="J330" s="15">
        <f>C330+F330+G330-I330</f>
        <v/>
      </c>
      <c r="K330" s="15" t="n"/>
      <c r="L330" s="15">
        <f>K330*Setup!$B$6</f>
        <v/>
      </c>
      <c r="M330" s="15">
        <f>J330-L330</f>
        <v/>
      </c>
      <c r="N330" s="21" t="n"/>
    </row>
    <row r="331">
      <c r="A331" s="295" t="n">
        <v>46046</v>
      </c>
      <c r="B331" s="14" t="inlineStr">
        <is>
          <t>La Cata LMF</t>
        </is>
      </c>
      <c r="C331" s="302" t="n">
        <v>115685</v>
      </c>
      <c r="D331" s="302" t="n">
        <v>57585</v>
      </c>
      <c r="E331" s="15">
        <f>D331*Setup!$B$5</f>
        <v/>
      </c>
      <c r="F331" s="15">
        <f>D331-E331</f>
        <v/>
      </c>
      <c r="G331" s="15" t="n">
        <v>0</v>
      </c>
      <c r="H331" s="15" t="n"/>
      <c r="I331" s="15" t="n">
        <v>0</v>
      </c>
      <c r="J331" s="15">
        <f>C331+F331+G331-I331</f>
        <v/>
      </c>
      <c r="K331" s="15" t="n"/>
      <c r="L331" s="15">
        <f>K331*Setup!$B$6</f>
        <v/>
      </c>
      <c r="M331" s="15">
        <f>J331-L331</f>
        <v/>
      </c>
      <c r="N331" s="21" t="n"/>
    </row>
    <row r="332">
      <c r="A332" s="295" t="n">
        <v>46047</v>
      </c>
      <c r="B332" s="14" t="inlineStr">
        <is>
          <t>La Cata LMF</t>
        </is>
      </c>
      <c r="C332" s="302" t="n">
        <v>164615</v>
      </c>
      <c r="D332" s="302" t="n">
        <v>70375</v>
      </c>
      <c r="E332" s="15">
        <f>D332*Setup!$B$5</f>
        <v/>
      </c>
      <c r="F332" s="15">
        <f>D332-E332</f>
        <v/>
      </c>
      <c r="G332" s="15" t="n">
        <v>80</v>
      </c>
      <c r="H332" s="15" t="n"/>
      <c r="I332" s="15" t="n">
        <v>0</v>
      </c>
      <c r="J332" s="15">
        <f>C332+F332+G332-I332</f>
        <v/>
      </c>
      <c r="K332" s="15" t="n"/>
      <c r="L332" s="15">
        <f>K332*Setup!$B$6</f>
        <v/>
      </c>
      <c r="M332" s="15">
        <f>J332-L332</f>
        <v/>
      </c>
      <c r="N332" s="21" t="n"/>
    </row>
    <row r="333">
      <c r="A333" s="303" t="n">
        <v>46048</v>
      </c>
      <c r="B333" s="14" t="inlineStr">
        <is>
          <t>La Cata LMF</t>
        </is>
      </c>
      <c r="C333" s="302" t="n">
        <v>80022</v>
      </c>
      <c r="D333" s="302" t="n">
        <v>42315</v>
      </c>
      <c r="E333" s="15">
        <f>D333*Setup!$B$5</f>
        <v/>
      </c>
      <c r="F333" s="15">
        <f>D333-E333</f>
        <v/>
      </c>
      <c r="G333" s="15" t="n">
        <v>4020</v>
      </c>
      <c r="H333" s="15" t="n"/>
      <c r="I333" s="15" t="n">
        <v>0</v>
      </c>
      <c r="J333" s="15">
        <f>C333+F333+G333-I333</f>
        <v/>
      </c>
      <c r="K333" s="15" t="n"/>
      <c r="L333" s="15">
        <f>K333*Setup!$B$6</f>
        <v/>
      </c>
      <c r="M333" s="15">
        <f>J333-L333</f>
        <v/>
      </c>
      <c r="N333" s="21" t="n"/>
    </row>
    <row r="334">
      <c r="A334" s="295" t="n">
        <v>46049</v>
      </c>
      <c r="B334" s="14" t="inlineStr">
        <is>
          <t>La Cata LMF</t>
        </is>
      </c>
      <c r="C334" s="302" t="n">
        <v>48365</v>
      </c>
      <c r="D334" s="302" t="n">
        <v>21675</v>
      </c>
      <c r="E334" s="15">
        <f>D334*Setup!$B$5</f>
        <v/>
      </c>
      <c r="F334" s="15">
        <f>D334-E334</f>
        <v/>
      </c>
      <c r="G334" s="15" t="n">
        <v>1200</v>
      </c>
      <c r="H334" s="15" t="n"/>
      <c r="I334" s="15" t="n">
        <v>0</v>
      </c>
      <c r="J334" s="15">
        <f>C334+F334+G334-I334</f>
        <v/>
      </c>
      <c r="K334" s="15" t="n"/>
      <c r="L334" s="15">
        <f>K334*Setup!$B$6</f>
        <v/>
      </c>
      <c r="M334" s="15">
        <f>J334-L334</f>
        <v/>
      </c>
      <c r="N334" s="21" t="n">
        <v>624540</v>
      </c>
    </row>
    <row r="335">
      <c r="A335" s="295" t="n">
        <v>46050</v>
      </c>
      <c r="B335" s="14" t="inlineStr">
        <is>
          <t>La Cata LMF</t>
        </is>
      </c>
      <c r="C335" s="302" t="n">
        <v>41530</v>
      </c>
      <c r="D335" s="302" t="n">
        <v>10040</v>
      </c>
      <c r="E335" s="15">
        <f>D335*Setup!$B$5</f>
        <v/>
      </c>
      <c r="F335" s="15">
        <f>D335-E335</f>
        <v/>
      </c>
      <c r="G335" s="15" t="n">
        <v>0</v>
      </c>
      <c r="H335" s="15" t="n"/>
      <c r="I335" s="15" t="n">
        <v>0</v>
      </c>
      <c r="J335" s="15">
        <f>C335+F335+G335-I335</f>
        <v/>
      </c>
      <c r="K335" s="15" t="n"/>
      <c r="L335" s="15">
        <f>K335*Setup!$B$6</f>
        <v/>
      </c>
      <c r="M335" s="15">
        <f>J335-L335</f>
        <v/>
      </c>
      <c r="N335" s="21" t="n"/>
    </row>
    <row r="336">
      <c r="A336" s="295" t="n">
        <v>46051</v>
      </c>
      <c r="B336" s="14" t="inlineStr">
        <is>
          <t>La Cata LMF</t>
        </is>
      </c>
      <c r="C336" s="302" t="n">
        <v>45620</v>
      </c>
      <c r="D336" s="302" t="n">
        <v>14645</v>
      </c>
      <c r="E336" s="15">
        <f>D336*Setup!$B$5</f>
        <v/>
      </c>
      <c r="F336" s="15">
        <f>D336-E336</f>
        <v/>
      </c>
      <c r="G336" s="15" t="n">
        <v>1060</v>
      </c>
      <c r="H336" s="15" t="n"/>
      <c r="I336" s="15" t="n">
        <v>0</v>
      </c>
      <c r="J336" s="15">
        <f>C336+F336+G336-I336</f>
        <v/>
      </c>
      <c r="K336" s="15" t="n"/>
      <c r="L336" s="15">
        <f>K336*Setup!$B$6</f>
        <v/>
      </c>
      <c r="M336" s="15">
        <f>J336-L336</f>
        <v/>
      </c>
      <c r="N336" s="21" t="n"/>
    </row>
    <row r="337">
      <c r="A337" s="295" t="n">
        <v>46052</v>
      </c>
      <c r="B337" s="14" t="inlineStr">
        <is>
          <t>La Cata LMF</t>
        </is>
      </c>
      <c r="C337" s="302" t="n">
        <v>80975</v>
      </c>
      <c r="D337" s="302" t="n">
        <v>12383</v>
      </c>
      <c r="E337" s="15">
        <f>D337*Setup!$B$5</f>
        <v/>
      </c>
      <c r="F337" s="15">
        <f>D337-E337</f>
        <v/>
      </c>
      <c r="G337" s="15" t="n">
        <v>628</v>
      </c>
      <c r="H337" s="15" t="n"/>
      <c r="I337" s="15" t="n">
        <v>0</v>
      </c>
      <c r="J337" s="15">
        <f>C337+F337+G337-I337</f>
        <v/>
      </c>
      <c r="K337" s="15" t="n"/>
      <c r="L337" s="15">
        <f>K337*Setup!$B$6</f>
        <v/>
      </c>
      <c r="M337" s="15">
        <f>J337-L337</f>
        <v/>
      </c>
      <c r="N337" s="21" t="n"/>
    </row>
    <row r="338">
      <c r="A338" s="295" t="n">
        <v>46053</v>
      </c>
      <c r="B338" s="14" t="inlineStr">
        <is>
          <t>La Cata LMF</t>
        </is>
      </c>
      <c r="C338" s="302" t="n">
        <v>156755</v>
      </c>
      <c r="D338" s="302" t="n">
        <v>72317</v>
      </c>
      <c r="E338" s="15">
        <f>D338*Setup!$B$5</f>
        <v/>
      </c>
      <c r="F338" s="15">
        <f>D338-E338</f>
        <v/>
      </c>
      <c r="G338" s="15" t="n">
        <v>3065</v>
      </c>
      <c r="H338" s="15" t="n"/>
      <c r="I338" s="15" t="n">
        <v>785</v>
      </c>
      <c r="J338" s="15">
        <f>C338+F338+G338-I338</f>
        <v/>
      </c>
      <c r="K338" s="15" t="n"/>
      <c r="L338" s="15">
        <f>K338*Setup!$B$6</f>
        <v/>
      </c>
      <c r="M338" s="15">
        <f>J338-L338</f>
        <v/>
      </c>
      <c r="N338" s="21" t="n"/>
    </row>
    <row r="339">
      <c r="A339" s="295" t="n">
        <v>46023</v>
      </c>
      <c r="B339" s="14" t="inlineStr">
        <is>
          <t>La Cata DF</t>
        </is>
      </c>
      <c r="C339" s="302" t="n">
        <v>16502.6</v>
      </c>
      <c r="D339" s="302" t="n">
        <v>15265</v>
      </c>
      <c r="E339" s="15">
        <f>D339*Setup!$B$5</f>
        <v/>
      </c>
      <c r="F339" s="15">
        <f>D339-E339</f>
        <v/>
      </c>
      <c r="G339" s="15" t="n">
        <v>0</v>
      </c>
      <c r="H339" s="15" t="n"/>
      <c r="I339" s="15" t="n">
        <v>0</v>
      </c>
      <c r="J339" s="15">
        <f>C339+F339+G339-I339</f>
        <v/>
      </c>
      <c r="K339" s="15" t="n"/>
      <c r="L339" s="15">
        <f>K339*Setup!$B$6</f>
        <v/>
      </c>
      <c r="M339" s="15">
        <f>J339-L339</f>
        <v/>
      </c>
      <c r="N339" s="21" t="n"/>
    </row>
    <row r="340">
      <c r="A340" s="295" t="n">
        <v>46024</v>
      </c>
      <c r="B340" s="14" t="inlineStr">
        <is>
          <t>La Cata DF</t>
        </is>
      </c>
      <c r="C340" s="302" t="n">
        <v>3875</v>
      </c>
      <c r="D340" s="302" t="n">
        <v>2080</v>
      </c>
      <c r="E340" s="15">
        <f>D340*Setup!$B$5</f>
        <v/>
      </c>
      <c r="F340" s="15">
        <f>D340-E340</f>
        <v/>
      </c>
      <c r="G340" s="15" t="n">
        <v>0</v>
      </c>
      <c r="H340" s="15" t="n"/>
      <c r="I340" s="15" t="n">
        <v>0</v>
      </c>
      <c r="J340" s="15">
        <f>C340+F340+G340-I340</f>
        <v/>
      </c>
      <c r="K340" s="15" t="n"/>
      <c r="L340" s="15">
        <f>K340*Setup!$B$6</f>
        <v/>
      </c>
      <c r="M340" s="15">
        <f>J340-L340</f>
        <v/>
      </c>
      <c r="N340" s="21" t="n"/>
    </row>
    <row r="341">
      <c r="A341" s="295" t="n">
        <v>46025</v>
      </c>
      <c r="B341" s="14" t="inlineStr">
        <is>
          <t>La Cata DF</t>
        </is>
      </c>
      <c r="C341" s="302" t="n">
        <v>6495</v>
      </c>
      <c r="D341" s="302" t="n">
        <v>2695</v>
      </c>
      <c r="E341" s="15">
        <f>D341*Setup!$B$5</f>
        <v/>
      </c>
      <c r="F341" s="15">
        <f>D341-E341</f>
        <v/>
      </c>
      <c r="G341" s="15" t="n">
        <v>0</v>
      </c>
      <c r="H341" s="15" t="n"/>
      <c r="I341" s="15" t="n">
        <v>0</v>
      </c>
      <c r="J341" s="15">
        <f>C341+F341+G341-I341</f>
        <v/>
      </c>
      <c r="K341" s="15" t="n"/>
      <c r="L341" s="15">
        <f>K341*Setup!$B$6</f>
        <v/>
      </c>
      <c r="M341" s="15">
        <f>J341-L341</f>
        <v/>
      </c>
      <c r="N341" s="21" t="n"/>
    </row>
    <row r="342">
      <c r="A342" s="295" t="n">
        <v>46026</v>
      </c>
      <c r="B342" s="14" t="inlineStr">
        <is>
          <t>La Cata DF</t>
        </is>
      </c>
      <c r="C342" s="302" t="n">
        <v>17995</v>
      </c>
      <c r="D342" s="302" t="n">
        <v>9272.6</v>
      </c>
      <c r="E342" s="15">
        <f>D342*Setup!$B$5</f>
        <v/>
      </c>
      <c r="F342" s="15">
        <f>D342-E342</f>
        <v/>
      </c>
      <c r="G342" s="15" t="n">
        <v>0</v>
      </c>
      <c r="H342" s="15" t="n"/>
      <c r="I342" s="15" t="n">
        <v>0</v>
      </c>
      <c r="J342" s="15">
        <f>C342+F342+G342-I342</f>
        <v/>
      </c>
      <c r="K342" s="15" t="n"/>
      <c r="L342" s="15">
        <f>K342*Setup!$B$6</f>
        <v/>
      </c>
      <c r="M342" s="15">
        <f>J342-L342</f>
        <v/>
      </c>
      <c r="N342" s="21" t="n"/>
    </row>
    <row r="343">
      <c r="A343" s="295" t="n">
        <v>46027</v>
      </c>
      <c r="B343" s="14" t="inlineStr">
        <is>
          <t>La Cata DF</t>
        </is>
      </c>
      <c r="C343" s="302" t="n">
        <v>6355</v>
      </c>
      <c r="D343" s="302" t="n">
        <v>650</v>
      </c>
      <c r="E343" s="15">
        <f>D343*Setup!$B$5</f>
        <v/>
      </c>
      <c r="F343" s="15">
        <f>D343-E343</f>
        <v/>
      </c>
      <c r="G343" s="15" t="n">
        <v>0</v>
      </c>
      <c r="H343" s="15" t="n"/>
      <c r="I343" s="15" t="n">
        <v>0</v>
      </c>
      <c r="J343" s="15">
        <f>C343+F343+G343-I343</f>
        <v/>
      </c>
      <c r="K343" s="15" t="n"/>
      <c r="L343" s="15">
        <f>K343*Setup!$B$6</f>
        <v/>
      </c>
      <c r="M343" s="15">
        <f>J343-L343</f>
        <v/>
      </c>
      <c r="N343" s="21" t="n"/>
    </row>
    <row r="344">
      <c r="A344" s="295" t="n">
        <v>46028</v>
      </c>
      <c r="B344" s="14" t="inlineStr">
        <is>
          <t>La Cata DF</t>
        </is>
      </c>
      <c r="C344" s="302" t="n">
        <v>6055</v>
      </c>
      <c r="D344" s="302" t="n">
        <v>395</v>
      </c>
      <c r="E344" s="15">
        <f>D344*Setup!$B$5</f>
        <v/>
      </c>
      <c r="F344" s="15">
        <f>D344-E344</f>
        <v/>
      </c>
      <c r="G344" s="15" t="n">
        <v>0</v>
      </c>
      <c r="H344" s="15" t="n"/>
      <c r="I344" s="15" t="n">
        <v>0</v>
      </c>
      <c r="J344" s="15">
        <f>C344+F344+G344-I344</f>
        <v/>
      </c>
      <c r="K344" s="15" t="n"/>
      <c r="L344" s="15">
        <f>K344*Setup!$B$6</f>
        <v/>
      </c>
      <c r="M344" s="15">
        <f>J344-L344</f>
        <v/>
      </c>
      <c r="N344" s="21" t="n"/>
    </row>
    <row r="345">
      <c r="A345" s="295" t="n">
        <v>46029</v>
      </c>
      <c r="B345" s="14" t="inlineStr">
        <is>
          <t>La Cata DF</t>
        </is>
      </c>
      <c r="C345" s="302" t="n">
        <v>8160</v>
      </c>
      <c r="D345" s="302" t="n">
        <v>390</v>
      </c>
      <c r="E345" s="15">
        <f>D345*Setup!$B$5</f>
        <v/>
      </c>
      <c r="F345" s="15">
        <f>D345-E345</f>
        <v/>
      </c>
      <c r="G345" s="15" t="n">
        <v>0</v>
      </c>
      <c r="H345" s="15" t="n"/>
      <c r="I345" s="15" t="n">
        <v>0</v>
      </c>
      <c r="J345" s="15">
        <f>C345+F345+G345-I345</f>
        <v/>
      </c>
      <c r="K345" s="15" t="n"/>
      <c r="L345" s="15">
        <f>K345*Setup!$B$6</f>
        <v/>
      </c>
      <c r="M345" s="15">
        <f>J345-L345</f>
        <v/>
      </c>
      <c r="N345" s="21" t="n"/>
    </row>
    <row r="346">
      <c r="A346" s="295" t="n">
        <v>46030</v>
      </c>
      <c r="B346" s="14" t="inlineStr">
        <is>
          <t>La Cata DF</t>
        </is>
      </c>
      <c r="C346" s="302" t="n">
        <v>8080</v>
      </c>
      <c r="D346" s="302" t="n">
        <v>1485</v>
      </c>
      <c r="E346" s="15">
        <f>D346*Setup!$B$5</f>
        <v/>
      </c>
      <c r="F346" s="15">
        <f>D346-E346</f>
        <v/>
      </c>
      <c r="G346" s="15" t="n">
        <v>0</v>
      </c>
      <c r="H346" s="15" t="n"/>
      <c r="I346" s="15" t="n">
        <v>0</v>
      </c>
      <c r="J346" s="15">
        <f>C346+F346+G346-I346</f>
        <v/>
      </c>
      <c r="K346" s="15" t="n"/>
      <c r="L346" s="15">
        <f>K346*Setup!$B$6</f>
        <v/>
      </c>
      <c r="M346" s="15">
        <f>J346-L346</f>
        <v/>
      </c>
      <c r="N346" s="21" t="n"/>
    </row>
    <row r="347">
      <c r="A347" s="295" t="n">
        <v>46031</v>
      </c>
      <c r="B347" s="14" t="inlineStr">
        <is>
          <t>La Cata DF</t>
        </is>
      </c>
      <c r="C347" s="302" t="n">
        <v>4805</v>
      </c>
      <c r="D347" s="302" t="n">
        <v>3050</v>
      </c>
      <c r="E347" s="15">
        <f>D347*Setup!$B$5</f>
        <v/>
      </c>
      <c r="F347" s="15">
        <f>D347-E347</f>
        <v/>
      </c>
      <c r="G347" s="15" t="n">
        <v>0</v>
      </c>
      <c r="H347" s="15" t="n"/>
      <c r="I347" s="15" t="n">
        <v>0</v>
      </c>
      <c r="J347" s="15">
        <f>C347+F347+G347-I347</f>
        <v/>
      </c>
      <c r="K347" s="15" t="n"/>
      <c r="L347" s="15">
        <f>K347*Setup!$B$6</f>
        <v/>
      </c>
      <c r="M347" s="15">
        <f>J347-L347</f>
        <v/>
      </c>
      <c r="N347" s="21" t="n"/>
    </row>
    <row r="348">
      <c r="A348" s="295" t="n">
        <v>46032</v>
      </c>
      <c r="B348" s="14" t="inlineStr">
        <is>
          <t>La Cata DF</t>
        </is>
      </c>
      <c r="C348" s="302" t="n">
        <v>16570</v>
      </c>
      <c r="D348" s="302" t="n">
        <v>11145</v>
      </c>
      <c r="E348" s="15">
        <f>D348*Setup!$B$5</f>
        <v/>
      </c>
      <c r="F348" s="15">
        <f>D348-E348</f>
        <v/>
      </c>
      <c r="G348" s="15" t="n">
        <v>0</v>
      </c>
      <c r="H348" s="15" t="n"/>
      <c r="I348" s="15" t="n">
        <v>0</v>
      </c>
      <c r="J348" s="15">
        <f>C348+F348+G348-I348</f>
        <v/>
      </c>
      <c r="K348" s="15" t="n"/>
      <c r="L348" s="15">
        <f>K348*Setup!$B$6</f>
        <v/>
      </c>
      <c r="M348" s="15">
        <f>J348-L348</f>
        <v/>
      </c>
      <c r="N348" s="21" t="n"/>
    </row>
    <row r="349">
      <c r="A349" s="295" t="n">
        <v>46033</v>
      </c>
      <c r="B349" s="14" t="inlineStr">
        <is>
          <t>La Cata DF</t>
        </is>
      </c>
      <c r="C349" s="302" t="n">
        <v>9370</v>
      </c>
      <c r="D349" s="302" t="n">
        <v>4005</v>
      </c>
      <c r="E349" s="15">
        <f>D349*Setup!$B$5</f>
        <v/>
      </c>
      <c r="F349" s="15">
        <f>D349-E349</f>
        <v/>
      </c>
      <c r="G349" s="15" t="n">
        <v>0</v>
      </c>
      <c r="H349" s="15" t="n"/>
      <c r="I349" s="15" t="n">
        <v>0</v>
      </c>
      <c r="J349" s="15">
        <f>C349+F349+G349-I349</f>
        <v/>
      </c>
      <c r="K349" s="15" t="n"/>
      <c r="L349" s="15">
        <f>K349*Setup!$B$6</f>
        <v/>
      </c>
      <c r="M349" s="15">
        <f>J349-L349</f>
        <v/>
      </c>
      <c r="N349" s="21" t="n"/>
    </row>
    <row r="350">
      <c r="A350" s="295" t="n">
        <v>46034</v>
      </c>
      <c r="B350" s="14" t="inlineStr">
        <is>
          <t>La Cata DF</t>
        </is>
      </c>
      <c r="C350" s="302" t="n">
        <v>5010</v>
      </c>
      <c r="D350" s="302" t="n">
        <v>0</v>
      </c>
      <c r="E350" s="15">
        <f>D350*Setup!$B$5</f>
        <v/>
      </c>
      <c r="F350" s="15">
        <f>D350-E350</f>
        <v/>
      </c>
      <c r="G350" s="15" t="n">
        <v>0</v>
      </c>
      <c r="H350" s="15" t="n"/>
      <c r="I350" s="15" t="n">
        <v>0</v>
      </c>
      <c r="J350" s="15">
        <f>C350+F350+G350-I350</f>
        <v/>
      </c>
      <c r="K350" s="15" t="n"/>
      <c r="L350" s="15">
        <f>K350*Setup!$B$6</f>
        <v/>
      </c>
      <c r="M350" s="15">
        <f>J350-L350</f>
        <v/>
      </c>
      <c r="N350" s="21" t="n"/>
    </row>
    <row r="351">
      <c r="A351" s="295" t="n">
        <v>46035</v>
      </c>
      <c r="B351" s="14" t="inlineStr">
        <is>
          <t>La Cata DF</t>
        </is>
      </c>
      <c r="C351" s="302" t="n">
        <v>0</v>
      </c>
      <c r="D351" s="302" t="n">
        <v>0</v>
      </c>
      <c r="E351" s="15">
        <f>D351*Setup!$B$5</f>
        <v/>
      </c>
      <c r="F351" s="15">
        <f>D351-E351</f>
        <v/>
      </c>
      <c r="G351" s="15" t="n">
        <v>0</v>
      </c>
      <c r="H351" s="15" t="n"/>
      <c r="I351" s="15" t="n">
        <v>0</v>
      </c>
      <c r="J351" s="15">
        <f>C351+F351+G351-I351</f>
        <v/>
      </c>
      <c r="K351" s="15" t="n"/>
      <c r="L351" s="15">
        <f>K351*Setup!$B$6</f>
        <v/>
      </c>
      <c r="M351" s="15">
        <f>J351-L351</f>
        <v/>
      </c>
      <c r="N351" s="21" t="n"/>
    </row>
    <row r="352">
      <c r="A352" s="295" t="n">
        <v>46036</v>
      </c>
      <c r="B352" s="14" t="inlineStr">
        <is>
          <t>La Cata DF</t>
        </is>
      </c>
      <c r="C352" s="302" t="n">
        <v>8985</v>
      </c>
      <c r="D352" s="302" t="n">
        <v>990</v>
      </c>
      <c r="E352" s="15">
        <f>D352*Setup!$B$5</f>
        <v/>
      </c>
      <c r="F352" s="15">
        <f>D352-E352</f>
        <v/>
      </c>
      <c r="G352" s="15" t="n">
        <v>0</v>
      </c>
      <c r="H352" s="15" t="n"/>
      <c r="I352" s="15" t="n">
        <v>0</v>
      </c>
      <c r="J352" s="15">
        <f>C352+F352+G352-I352</f>
        <v/>
      </c>
      <c r="K352" s="15" t="n"/>
      <c r="L352" s="15">
        <f>K352*Setup!$B$6</f>
        <v/>
      </c>
      <c r="M352" s="15">
        <f>J352-L352</f>
        <v/>
      </c>
      <c r="N352" s="21" t="n"/>
    </row>
    <row r="353">
      <c r="A353" s="295" t="n">
        <v>46037</v>
      </c>
      <c r="B353" s="14" t="inlineStr">
        <is>
          <t>La Cata DF</t>
        </is>
      </c>
      <c r="C353" s="302" t="n">
        <v>5020</v>
      </c>
      <c r="D353" s="302" t="n">
        <v>2515</v>
      </c>
      <c r="E353" s="15">
        <f>D353*Setup!$B$5</f>
        <v/>
      </c>
      <c r="F353" s="15">
        <f>D353-E353</f>
        <v/>
      </c>
      <c r="G353" s="15" t="n">
        <v>0</v>
      </c>
      <c r="H353" s="15" t="n"/>
      <c r="I353" s="15" t="n">
        <v>0</v>
      </c>
      <c r="J353" s="15">
        <f>C353+F353+G353-I353</f>
        <v/>
      </c>
      <c r="K353" s="15" t="n"/>
      <c r="L353" s="15">
        <f>K353*Setup!$B$6</f>
        <v/>
      </c>
      <c r="M353" s="15">
        <f>J353-L353</f>
        <v/>
      </c>
      <c r="N353" s="21" t="n"/>
    </row>
    <row r="354">
      <c r="A354" s="295" t="n">
        <v>46038</v>
      </c>
      <c r="B354" s="14" t="inlineStr">
        <is>
          <t>La Cata DF</t>
        </is>
      </c>
      <c r="C354" s="302" t="n">
        <v>15315</v>
      </c>
      <c r="D354" s="302" t="n">
        <v>5585</v>
      </c>
      <c r="E354" s="15">
        <f>D354*Setup!$B$5</f>
        <v/>
      </c>
      <c r="F354" s="15">
        <f>D354-E354</f>
        <v/>
      </c>
      <c r="G354" s="15" t="n">
        <v>9000</v>
      </c>
      <c r="H354" s="15" t="n"/>
      <c r="I354" s="15" t="n">
        <v>0</v>
      </c>
      <c r="J354" s="15">
        <f>C354+F354+G354-I354</f>
        <v/>
      </c>
      <c r="K354" s="15" t="n"/>
      <c r="L354" s="15">
        <f>K354*Setup!$B$6</f>
        <v/>
      </c>
      <c r="M354" s="15">
        <f>J354-L354</f>
        <v/>
      </c>
      <c r="N354" s="21" t="n"/>
    </row>
    <row r="355">
      <c r="A355" s="295" t="n">
        <v>46039</v>
      </c>
      <c r="B355" s="14" t="inlineStr">
        <is>
          <t>La Cata DF</t>
        </is>
      </c>
      <c r="C355" s="302" t="n">
        <v>17110</v>
      </c>
      <c r="D355" s="302" t="n">
        <v>13045</v>
      </c>
      <c r="E355" s="15">
        <f>D355*Setup!$B$5</f>
        <v/>
      </c>
      <c r="F355" s="15">
        <f>D355-E355</f>
        <v/>
      </c>
      <c r="G355" s="15" t="n">
        <v>0</v>
      </c>
      <c r="H355" s="15" t="n"/>
      <c r="I355" s="15" t="n">
        <v>0</v>
      </c>
      <c r="J355" s="15">
        <f>C355+F355+G355-I355</f>
        <v/>
      </c>
      <c r="K355" s="15" t="n"/>
      <c r="L355" s="15">
        <f>K355*Setup!$B$6</f>
        <v/>
      </c>
      <c r="M355" s="15">
        <f>J355-L355</f>
        <v/>
      </c>
      <c r="N355" s="21" t="n"/>
    </row>
    <row r="356">
      <c r="A356" s="295" t="n">
        <v>46040</v>
      </c>
      <c r="B356" s="14" t="inlineStr">
        <is>
          <t>La Cata DF</t>
        </is>
      </c>
      <c r="C356" s="302" t="n">
        <v>26885</v>
      </c>
      <c r="D356" s="302" t="n">
        <v>15085</v>
      </c>
      <c r="E356" s="15">
        <f>D356*Setup!$B$5</f>
        <v/>
      </c>
      <c r="F356" s="15">
        <f>D356-E356</f>
        <v/>
      </c>
      <c r="G356" s="15" t="n">
        <v>735</v>
      </c>
      <c r="H356" s="15" t="n"/>
      <c r="I356" s="15" t="n">
        <v>0</v>
      </c>
      <c r="J356" s="15">
        <f>C356+F356+G356-I356</f>
        <v/>
      </c>
      <c r="K356" s="15" t="n"/>
      <c r="L356" s="15">
        <f>K356*Setup!$B$6</f>
        <v/>
      </c>
      <c r="M356" s="15">
        <f>J356-L356</f>
        <v/>
      </c>
      <c r="N356" s="21" t="n"/>
    </row>
    <row r="357">
      <c r="A357" s="295" t="n">
        <v>46041</v>
      </c>
      <c r="B357" s="14" t="inlineStr">
        <is>
          <t>La Cata DF</t>
        </is>
      </c>
      <c r="C357" s="302" t="n">
        <v>4480</v>
      </c>
      <c r="D357" s="302" t="n">
        <v>1465</v>
      </c>
      <c r="E357" s="15">
        <f>D357*Setup!$B$5</f>
        <v/>
      </c>
      <c r="F357" s="15">
        <f>D357-E357</f>
        <v/>
      </c>
      <c r="G357" s="15" t="n">
        <v>0</v>
      </c>
      <c r="H357" s="15" t="n"/>
      <c r="I357" s="15" t="n">
        <v>0</v>
      </c>
      <c r="J357" s="15">
        <f>C357+F357+G357-I357</f>
        <v/>
      </c>
      <c r="K357" s="15" t="n"/>
      <c r="L357" s="15">
        <f>K357*Setup!$B$6</f>
        <v/>
      </c>
      <c r="M357" s="15">
        <f>J357-L357</f>
        <v/>
      </c>
      <c r="N357" s="21" t="n"/>
    </row>
    <row r="358">
      <c r="A358" s="295" t="n">
        <v>46042</v>
      </c>
      <c r="B358" s="14" t="inlineStr">
        <is>
          <t>La Cata DF</t>
        </is>
      </c>
      <c r="C358" s="302" t="n">
        <v>0</v>
      </c>
      <c r="D358" s="302" t="n">
        <v>0</v>
      </c>
      <c r="E358" s="15">
        <f>D358*Setup!$B$5</f>
        <v/>
      </c>
      <c r="F358" s="15">
        <f>D358-E358</f>
        <v/>
      </c>
      <c r="G358" s="15" t="n">
        <v>0</v>
      </c>
      <c r="H358" s="15" t="n"/>
      <c r="I358" s="15" t="n">
        <v>0</v>
      </c>
      <c r="J358" s="15">
        <f>C358+F358+G358-I358</f>
        <v/>
      </c>
      <c r="K358" s="15" t="n"/>
      <c r="L358" s="15">
        <f>K358*Setup!$B$6</f>
        <v/>
      </c>
      <c r="M358" s="15">
        <f>J358-L358</f>
        <v/>
      </c>
      <c r="N358" s="21" t="n"/>
    </row>
    <row r="359">
      <c r="A359" s="295" t="n">
        <v>46043</v>
      </c>
      <c r="B359" s="14" t="inlineStr">
        <is>
          <t>La Cata DF</t>
        </is>
      </c>
      <c r="C359" s="302" t="n">
        <v>16530</v>
      </c>
      <c r="D359" s="302" t="n">
        <v>7590</v>
      </c>
      <c r="E359" s="15">
        <f>D359*Setup!$B$5</f>
        <v/>
      </c>
      <c r="F359" s="15">
        <f>D359-E359</f>
        <v/>
      </c>
      <c r="G359" s="15" t="n">
        <v>0</v>
      </c>
      <c r="H359" s="15" t="n"/>
      <c r="I359" s="15" t="n">
        <v>0</v>
      </c>
      <c r="J359" s="15">
        <f>C359+F359+G359-I359</f>
        <v/>
      </c>
      <c r="K359" s="15" t="n"/>
      <c r="L359" s="15">
        <f>K359*Setup!$B$6</f>
        <v/>
      </c>
      <c r="M359" s="15">
        <f>J359-L359</f>
        <v/>
      </c>
      <c r="N359" s="21" t="n"/>
    </row>
    <row r="360">
      <c r="A360" s="295" t="n">
        <v>46044</v>
      </c>
      <c r="B360" s="14" t="inlineStr">
        <is>
          <t>La Cata DF</t>
        </is>
      </c>
      <c r="C360" s="302" t="n">
        <v>6225</v>
      </c>
      <c r="D360" s="302" t="n">
        <v>1200</v>
      </c>
      <c r="E360" s="15">
        <f>D360*Setup!$B$5</f>
        <v/>
      </c>
      <c r="F360" s="15">
        <f>D360-E360</f>
        <v/>
      </c>
      <c r="G360" s="15" t="n">
        <v>0</v>
      </c>
      <c r="H360" s="15" t="n"/>
      <c r="I360" s="15" t="n">
        <v>0</v>
      </c>
      <c r="J360" s="15">
        <f>C360+F360+G360-I360</f>
        <v/>
      </c>
      <c r="K360" s="15" t="n"/>
      <c r="L360" s="15">
        <f>K360*Setup!$B$6</f>
        <v/>
      </c>
      <c r="M360" s="15">
        <f>J360-L360</f>
        <v/>
      </c>
      <c r="N360" s="21" t="n"/>
    </row>
    <row r="361">
      <c r="A361" s="295" t="n">
        <v>46045</v>
      </c>
      <c r="B361" s="14" t="inlineStr">
        <is>
          <t>La Cata DF</t>
        </is>
      </c>
      <c r="C361" s="302" t="n">
        <v>12395</v>
      </c>
      <c r="D361" s="302" t="n">
        <v>6655</v>
      </c>
      <c r="E361" s="15">
        <f>D361*Setup!$B$5</f>
        <v/>
      </c>
      <c r="F361" s="15">
        <f>D361-E361</f>
        <v/>
      </c>
      <c r="G361" s="15" t="n">
        <v>0</v>
      </c>
      <c r="H361" s="15" t="n"/>
      <c r="I361" s="15" t="n">
        <v>0</v>
      </c>
      <c r="J361" s="15">
        <f>C361+F361+G361-I361</f>
        <v/>
      </c>
      <c r="K361" s="15" t="n"/>
      <c r="L361" s="15">
        <f>K361*Setup!$B$6</f>
        <v/>
      </c>
      <c r="M361" s="15">
        <f>J361-L361</f>
        <v/>
      </c>
      <c r="N361" s="21" t="n"/>
    </row>
    <row r="362">
      <c r="A362" s="295" t="n">
        <v>46046</v>
      </c>
      <c r="B362" s="14" t="inlineStr">
        <is>
          <t>La Cata DF</t>
        </is>
      </c>
      <c r="C362" s="302" t="n">
        <v>15180</v>
      </c>
      <c r="D362" s="302" t="n">
        <v>8170</v>
      </c>
      <c r="E362" s="15">
        <f>D362*Setup!$B$5</f>
        <v/>
      </c>
      <c r="F362" s="15">
        <f>D362-E362</f>
        <v/>
      </c>
      <c r="G362" s="15" t="n">
        <v>0</v>
      </c>
      <c r="H362" s="15" t="n"/>
      <c r="I362" s="15" t="n">
        <v>0</v>
      </c>
      <c r="J362" s="15">
        <f>C362+F362+G362-I362</f>
        <v/>
      </c>
      <c r="K362" s="15" t="n"/>
      <c r="L362" s="15">
        <f>K362*Setup!$B$6</f>
        <v/>
      </c>
      <c r="M362" s="15">
        <f>J362-L362</f>
        <v/>
      </c>
      <c r="N362" s="21" t="n"/>
    </row>
    <row r="363">
      <c r="A363" s="295" t="n">
        <v>46047</v>
      </c>
      <c r="B363" s="14" t="inlineStr">
        <is>
          <t>La Cata DF</t>
        </is>
      </c>
      <c r="C363" s="302" t="n">
        <v>17820</v>
      </c>
      <c r="D363" s="302" t="n">
        <v>5105</v>
      </c>
      <c r="E363" s="15">
        <f>D363*Setup!$B$5</f>
        <v/>
      </c>
      <c r="F363" s="15">
        <f>D363-E363</f>
        <v/>
      </c>
      <c r="G363" s="15" t="n">
        <v>0</v>
      </c>
      <c r="H363" s="15" t="n"/>
      <c r="I363" s="15" t="n">
        <v>0</v>
      </c>
      <c r="J363" s="15">
        <f>C363+F363+G363-I363</f>
        <v/>
      </c>
      <c r="K363" s="15" t="n"/>
      <c r="L363" s="15">
        <f>K363*Setup!$B$6</f>
        <v/>
      </c>
      <c r="M363" s="15">
        <f>J363-L363</f>
        <v/>
      </c>
      <c r="N363" s="21" t="n"/>
    </row>
    <row r="364">
      <c r="A364" s="295" t="n">
        <v>46048</v>
      </c>
      <c r="B364" s="14" t="inlineStr">
        <is>
          <t>La Cata DF</t>
        </is>
      </c>
      <c r="C364" s="302" t="n">
        <v>13870</v>
      </c>
      <c r="D364" s="302" t="n">
        <v>14715</v>
      </c>
      <c r="E364" s="15">
        <f>D364*Setup!$B$5</f>
        <v/>
      </c>
      <c r="F364" s="15">
        <f>D364-E364</f>
        <v/>
      </c>
      <c r="G364" s="15" t="n">
        <v>0</v>
      </c>
      <c r="H364" s="15" t="n"/>
      <c r="I364" s="15" t="n">
        <v>0</v>
      </c>
      <c r="J364" s="15">
        <f>C364+F364+G364-I364</f>
        <v/>
      </c>
      <c r="K364" s="15" t="n"/>
      <c r="L364" s="15">
        <f>K364*Setup!$B$6</f>
        <v/>
      </c>
      <c r="M364" s="15">
        <f>J364-L364</f>
        <v/>
      </c>
      <c r="N364" s="21" t="n"/>
    </row>
    <row r="365">
      <c r="A365" s="295" t="n">
        <v>46049</v>
      </c>
      <c r="B365" s="14" t="inlineStr">
        <is>
          <t>La Cata DF</t>
        </is>
      </c>
      <c r="C365" s="302" t="n">
        <v>0</v>
      </c>
      <c r="D365" s="302" t="n">
        <v>0</v>
      </c>
      <c r="E365" s="15">
        <f>D365*Setup!$B$5</f>
        <v/>
      </c>
      <c r="F365" s="15">
        <f>D365-E365</f>
        <v/>
      </c>
      <c r="G365" s="15" t="n">
        <v>0</v>
      </c>
      <c r="H365" s="15" t="n"/>
      <c r="I365" s="15" t="n">
        <v>0</v>
      </c>
      <c r="J365" s="15">
        <f>C365+F365+G365-I365</f>
        <v/>
      </c>
      <c r="K365" s="15" t="n"/>
      <c r="L365" s="15">
        <f>K365*Setup!$B$6</f>
        <v/>
      </c>
      <c r="M365" s="15">
        <f>J365-L365</f>
        <v/>
      </c>
      <c r="N365" s="21" t="n"/>
    </row>
    <row r="366">
      <c r="A366" s="295" t="n">
        <v>46050</v>
      </c>
      <c r="B366" s="14" t="inlineStr">
        <is>
          <t>La Cata DF</t>
        </is>
      </c>
      <c r="C366" s="302" t="n">
        <v>5790</v>
      </c>
      <c r="D366" s="302" t="n">
        <v>230</v>
      </c>
      <c r="E366" s="15">
        <f>D366*Setup!$B$5</f>
        <v/>
      </c>
      <c r="F366" s="15">
        <f>D366-E366</f>
        <v/>
      </c>
      <c r="G366" s="15" t="n">
        <v>0</v>
      </c>
      <c r="H366" s="15" t="n"/>
      <c r="I366" s="15" t="n">
        <v>0</v>
      </c>
      <c r="J366" s="15">
        <f>C366+F366+G366-I366</f>
        <v/>
      </c>
      <c r="K366" s="15" t="n"/>
      <c r="L366" s="15">
        <f>K366*Setup!$B$6</f>
        <v/>
      </c>
      <c r="M366" s="15">
        <f>J366-L366</f>
        <v/>
      </c>
      <c r="N366" s="21" t="n"/>
    </row>
    <row r="367">
      <c r="A367" s="295" t="n">
        <v>46051</v>
      </c>
      <c r="B367" s="14" t="inlineStr">
        <is>
          <t>La Cata DF</t>
        </is>
      </c>
      <c r="C367" s="302" t="n">
        <v>3940</v>
      </c>
      <c r="D367" s="302" t="n">
        <v>1720</v>
      </c>
      <c r="E367" s="15">
        <f>D367*Setup!$B$5</f>
        <v/>
      </c>
      <c r="F367" s="15">
        <f>D367-E367</f>
        <v/>
      </c>
      <c r="G367" s="15" t="n">
        <v>0</v>
      </c>
      <c r="H367" s="15" t="n"/>
      <c r="I367" s="15" t="n">
        <v>0</v>
      </c>
      <c r="J367" s="15">
        <f>C367+F367+G367-I367</f>
        <v/>
      </c>
      <c r="K367" s="15" t="n"/>
      <c r="L367" s="15">
        <f>K367*Setup!$B$6</f>
        <v/>
      </c>
      <c r="M367" s="15">
        <f>J367-L367</f>
        <v/>
      </c>
      <c r="N367" s="21" t="n"/>
    </row>
    <row r="368">
      <c r="A368" s="295" t="n">
        <v>46052</v>
      </c>
      <c r="B368" s="14" t="inlineStr">
        <is>
          <t>La Cata DF</t>
        </is>
      </c>
      <c r="C368" s="302" t="n">
        <v>20950</v>
      </c>
      <c r="D368" s="302" t="n">
        <v>18280</v>
      </c>
      <c r="E368" s="15">
        <f>D368*Setup!$B$5</f>
        <v/>
      </c>
      <c r="F368" s="15">
        <f>D368-E368</f>
        <v/>
      </c>
      <c r="G368" s="15" t="n">
        <v>870</v>
      </c>
      <c r="H368" s="15" t="n"/>
      <c r="I368" s="15" t="n">
        <v>0</v>
      </c>
      <c r="J368" s="15">
        <f>C368+F368+G368-I368</f>
        <v/>
      </c>
      <c r="K368" s="15" t="n"/>
      <c r="L368" s="15">
        <f>K368*Setup!$B$6</f>
        <v/>
      </c>
      <c r="M368" s="15">
        <f>J368-L368</f>
        <v/>
      </c>
      <c r="N368" s="21" t="n"/>
    </row>
    <row r="369">
      <c r="A369" s="295" t="n">
        <v>46053</v>
      </c>
      <c r="B369" s="14" t="inlineStr">
        <is>
          <t>La Cata DF</t>
        </is>
      </c>
      <c r="C369" s="302" t="n">
        <v>24270</v>
      </c>
      <c r="D369" s="302" t="n">
        <v>13745</v>
      </c>
      <c r="E369" s="15">
        <f>D369*Setup!$B$5</f>
        <v/>
      </c>
      <c r="F369" s="15">
        <f>D369-E369</f>
        <v/>
      </c>
      <c r="G369" s="15" t="n">
        <v>0</v>
      </c>
      <c r="H369" s="15" t="n"/>
      <c r="I369" s="15" t="n">
        <v>0</v>
      </c>
      <c r="J369" s="15">
        <f>C369+F369+G369-I369</f>
        <v/>
      </c>
      <c r="K369" s="15" t="n"/>
      <c r="L369" s="15">
        <f>K369*Setup!$B$6</f>
        <v/>
      </c>
      <c r="M369" s="15">
        <f>J369-L369</f>
        <v/>
      </c>
      <c r="N369" s="21" t="n"/>
    </row>
    <row r="370">
      <c r="A370" s="295" t="n"/>
      <c r="B370" s="14" t="n"/>
      <c r="C370" s="15" t="n"/>
      <c r="D370" s="15" t="n"/>
      <c r="E370" s="15">
        <f>D370*Setup!$B$5</f>
        <v/>
      </c>
      <c r="F370" s="15">
        <f>D370-E370</f>
        <v/>
      </c>
      <c r="G370" s="15" t="n"/>
      <c r="H370" s="15" t="n"/>
      <c r="I370" s="15" t="n"/>
      <c r="J370" s="15">
        <f>C370+F370+G370-I370</f>
        <v/>
      </c>
      <c r="K370" s="15" t="n"/>
      <c r="L370" s="15">
        <f>K370*Setup!$B$6</f>
        <v/>
      </c>
      <c r="M370" s="15">
        <f>J370-L370</f>
        <v/>
      </c>
      <c r="N370" s="21" t="n"/>
    </row>
    <row r="371">
      <c r="A371" s="295" t="n"/>
      <c r="B371" s="14" t="n"/>
      <c r="C371" s="15" t="n"/>
      <c r="D371" s="15" t="n"/>
      <c r="E371" s="15">
        <f>D371*Setup!$B$5</f>
        <v/>
      </c>
      <c r="F371" s="15">
        <f>D371-E371</f>
        <v/>
      </c>
      <c r="G371" s="15" t="n"/>
      <c r="H371" s="15" t="n"/>
      <c r="I371" s="15" t="n"/>
      <c r="J371" s="15">
        <f>C371+F371+G371-I371</f>
        <v/>
      </c>
      <c r="K371" s="15" t="n"/>
      <c r="L371" s="15">
        <f>K371*Setup!$B$6</f>
        <v/>
      </c>
      <c r="M371" s="15">
        <f>J371-L371</f>
        <v/>
      </c>
      <c r="N371" s="21" t="n"/>
    </row>
    <row r="372">
      <c r="A372" s="295" t="n"/>
      <c r="B372" s="14" t="n"/>
      <c r="C372" s="15" t="n"/>
      <c r="D372" s="15" t="n"/>
      <c r="E372" s="15">
        <f>D372*Setup!$B$5</f>
        <v/>
      </c>
      <c r="F372" s="15">
        <f>D372-E372</f>
        <v/>
      </c>
      <c r="G372" s="15" t="n"/>
      <c r="H372" s="15" t="n"/>
      <c r="I372" s="15" t="n"/>
      <c r="J372" s="15">
        <f>C372+F372+G372-I372</f>
        <v/>
      </c>
      <c r="K372" s="15" t="n"/>
      <c r="L372" s="15">
        <f>K372*Setup!$B$6</f>
        <v/>
      </c>
      <c r="M372" s="15">
        <f>J372-L372</f>
        <v/>
      </c>
      <c r="N372" s="21" t="n"/>
    </row>
    <row r="373">
      <c r="A373" s="295" t="n"/>
      <c r="B373" s="14" t="n"/>
      <c r="C373" s="15" t="n"/>
      <c r="D373" s="15" t="n"/>
      <c r="E373" s="15">
        <f>D373*Setup!$B$5</f>
        <v/>
      </c>
      <c r="F373" s="15">
        <f>D373-E373</f>
        <v/>
      </c>
      <c r="G373" s="15" t="n"/>
      <c r="H373" s="15" t="n"/>
      <c r="I373" s="15" t="n"/>
      <c r="J373" s="15">
        <f>C373+F373+G373-I373</f>
        <v/>
      </c>
      <c r="K373" s="15" t="n"/>
      <c r="L373" s="15">
        <f>K373*Setup!$B$6</f>
        <v/>
      </c>
      <c r="M373" s="15">
        <f>J373-L373</f>
        <v/>
      </c>
      <c r="N373" s="21" t="n"/>
    </row>
    <row r="374">
      <c r="A374" s="295" t="n"/>
      <c r="B374" s="14" t="n"/>
      <c r="C374" s="15" t="n"/>
      <c r="D374" s="15" t="n"/>
      <c r="E374" s="15">
        <f>D374*Setup!$B$5</f>
        <v/>
      </c>
      <c r="F374" s="15">
        <f>D374-E374</f>
        <v/>
      </c>
      <c r="G374" s="15" t="n"/>
      <c r="H374" s="15" t="n"/>
      <c r="I374" s="15" t="n"/>
      <c r="J374" s="15">
        <f>C374+F374+G374-I374</f>
        <v/>
      </c>
      <c r="K374" s="15" t="n"/>
      <c r="L374" s="15">
        <f>K374*Setup!$B$6</f>
        <v/>
      </c>
      <c r="M374" s="15">
        <f>J374-L374</f>
        <v/>
      </c>
      <c r="N374" s="21" t="n"/>
    </row>
    <row r="375">
      <c r="A375" s="295" t="n"/>
      <c r="B375" s="14" t="n"/>
      <c r="C375" s="15" t="n"/>
      <c r="D375" s="15" t="n"/>
      <c r="E375" s="15">
        <f>D375*Setup!$B$5</f>
        <v/>
      </c>
      <c r="F375" s="15">
        <f>D375-E375</f>
        <v/>
      </c>
      <c r="G375" s="15" t="n"/>
      <c r="H375" s="15" t="n"/>
      <c r="I375" s="15" t="n"/>
      <c r="J375" s="15">
        <f>C375+F375+G375-I375</f>
        <v/>
      </c>
      <c r="K375" s="15" t="n"/>
      <c r="L375" s="15">
        <f>K375*Setup!$B$6</f>
        <v/>
      </c>
      <c r="M375" s="15">
        <f>J375-L375</f>
        <v/>
      </c>
      <c r="N375" s="21" t="n"/>
    </row>
    <row r="376">
      <c r="A376" s="295" t="n"/>
      <c r="B376" s="14" t="n"/>
      <c r="C376" s="15" t="n"/>
      <c r="D376" s="15" t="n"/>
      <c r="E376" s="15">
        <f>D376*Setup!$B$5</f>
        <v/>
      </c>
      <c r="F376" s="15">
        <f>D376-E376</f>
        <v/>
      </c>
      <c r="G376" s="15" t="n"/>
      <c r="H376" s="15" t="n"/>
      <c r="I376" s="15" t="n"/>
      <c r="J376" s="15">
        <f>C376+F376+G376-I376</f>
        <v/>
      </c>
      <c r="K376" s="15" t="n"/>
      <c r="L376" s="15">
        <f>K376*Setup!$B$6</f>
        <v/>
      </c>
      <c r="M376" s="15">
        <f>J376-L376</f>
        <v/>
      </c>
      <c r="N376" s="21" t="n"/>
    </row>
    <row r="377">
      <c r="A377" s="295" t="n"/>
      <c r="B377" s="14" t="n"/>
      <c r="C377" s="15" t="n"/>
      <c r="D377" s="15" t="n"/>
      <c r="E377" s="15">
        <f>D377*Setup!$B$5</f>
        <v/>
      </c>
      <c r="F377" s="15">
        <f>D377-E377</f>
        <v/>
      </c>
      <c r="G377" s="15" t="n"/>
      <c r="H377" s="15" t="n"/>
      <c r="I377" s="15" t="n"/>
      <c r="J377" s="15">
        <f>C377+F377+G377-I377</f>
        <v/>
      </c>
      <c r="K377" s="15" t="n"/>
      <c r="L377" s="15">
        <f>K377*Setup!$B$6</f>
        <v/>
      </c>
      <c r="M377" s="15">
        <f>J377-L377</f>
        <v/>
      </c>
      <c r="N377" s="21" t="n"/>
    </row>
    <row r="378">
      <c r="A378" s="295" t="n"/>
      <c r="B378" s="14" t="n"/>
      <c r="C378" s="15" t="n"/>
      <c r="D378" s="15" t="n"/>
      <c r="E378" s="15">
        <f>D378*Setup!$B$5</f>
        <v/>
      </c>
      <c r="F378" s="15">
        <f>D378-E378</f>
        <v/>
      </c>
      <c r="G378" s="15" t="n"/>
      <c r="H378" s="15" t="n"/>
      <c r="I378" s="15" t="n"/>
      <c r="J378" s="15">
        <f>C378+F378+G378-I378</f>
        <v/>
      </c>
      <c r="K378" s="15" t="n"/>
      <c r="L378" s="15">
        <f>K378*Setup!$B$6</f>
        <v/>
      </c>
      <c r="M378" s="15">
        <f>J378-L378</f>
        <v/>
      </c>
      <c r="N378" s="21" t="n"/>
    </row>
    <row r="379">
      <c r="A379" s="295" t="n"/>
      <c r="B379" s="14" t="n"/>
      <c r="C379" s="15" t="n"/>
      <c r="D379" s="15" t="n"/>
      <c r="E379" s="15">
        <f>D379*Setup!$B$5</f>
        <v/>
      </c>
      <c r="F379" s="15">
        <f>D379-E379</f>
        <v/>
      </c>
      <c r="G379" s="15" t="n"/>
      <c r="H379" s="15" t="n"/>
      <c r="I379" s="15" t="n"/>
      <c r="J379" s="15">
        <f>C379+F379+G379-I379</f>
        <v/>
      </c>
      <c r="K379" s="15" t="n"/>
      <c r="L379" s="15">
        <f>K379*Setup!$B$6</f>
        <v/>
      </c>
      <c r="M379" s="15">
        <f>J379-L379</f>
        <v/>
      </c>
      <c r="N379" s="21" t="n"/>
    </row>
    <row r="380">
      <c r="A380" s="295" t="n"/>
      <c r="B380" s="14" t="n"/>
      <c r="C380" s="15" t="n"/>
      <c r="D380" s="15" t="n"/>
      <c r="E380" s="15">
        <f>D380*Setup!$B$5</f>
        <v/>
      </c>
      <c r="F380" s="15">
        <f>D380-E380</f>
        <v/>
      </c>
      <c r="G380" s="15" t="n"/>
      <c r="H380" s="15" t="n"/>
      <c r="I380" s="15" t="n"/>
      <c r="J380" s="15">
        <f>C380+F380+G380-I380</f>
        <v/>
      </c>
      <c r="K380" s="15" t="n"/>
      <c r="L380" s="15">
        <f>K380*Setup!$B$6</f>
        <v/>
      </c>
      <c r="M380" s="15">
        <f>J380-L380</f>
        <v/>
      </c>
      <c r="N380" s="21" t="n"/>
    </row>
    <row r="381">
      <c r="A381" s="295" t="n"/>
      <c r="B381" s="14" t="n"/>
      <c r="C381" s="15" t="n"/>
      <c r="D381" s="15" t="n"/>
      <c r="E381" s="15">
        <f>D381*Setup!$B$5</f>
        <v/>
      </c>
      <c r="F381" s="15">
        <f>D381-E381</f>
        <v/>
      </c>
      <c r="G381" s="15" t="n"/>
      <c r="H381" s="15" t="n"/>
      <c r="I381" s="15" t="n"/>
      <c r="J381" s="15">
        <f>C381+F381+G381-I381</f>
        <v/>
      </c>
      <c r="K381" s="15" t="n"/>
      <c r="L381" s="15">
        <f>K381*Setup!$B$6</f>
        <v/>
      </c>
      <c r="M381" s="15">
        <f>J381-L381</f>
        <v/>
      </c>
      <c r="N381" s="21" t="n"/>
    </row>
    <row r="382">
      <c r="A382" s="295" t="n"/>
      <c r="B382" s="14" t="n"/>
      <c r="C382" s="15" t="n"/>
      <c r="D382" s="15" t="n"/>
      <c r="E382" s="15">
        <f>D382*Setup!$B$5</f>
        <v/>
      </c>
      <c r="F382" s="15">
        <f>D382-E382</f>
        <v/>
      </c>
      <c r="G382" s="15" t="n"/>
      <c r="H382" s="15" t="n"/>
      <c r="I382" s="15" t="n"/>
      <c r="J382" s="15">
        <f>C382+F382+G382-I382</f>
        <v/>
      </c>
      <c r="K382" s="15" t="n"/>
      <c r="L382" s="15">
        <f>K382*Setup!$B$6</f>
        <v/>
      </c>
      <c r="M382" s="15">
        <f>J382-L382</f>
        <v/>
      </c>
      <c r="N382" s="21" t="n"/>
    </row>
    <row r="383">
      <c r="A383" s="295" t="n"/>
      <c r="B383" s="14" t="n"/>
      <c r="C383" s="15" t="n"/>
      <c r="D383" s="15" t="n"/>
      <c r="E383" s="15">
        <f>D383*Setup!$B$5</f>
        <v/>
      </c>
      <c r="F383" s="15">
        <f>D383-E383</f>
        <v/>
      </c>
      <c r="G383" s="15" t="n"/>
      <c r="H383" s="15" t="n"/>
      <c r="I383" s="15" t="n"/>
      <c r="J383" s="15">
        <f>C383+F383+G383-I383</f>
        <v/>
      </c>
      <c r="K383" s="15" t="n"/>
      <c r="L383" s="15">
        <f>K383*Setup!$B$6</f>
        <v/>
      </c>
      <c r="M383" s="15">
        <f>J383-L383</f>
        <v/>
      </c>
      <c r="N383" s="21" t="n"/>
    </row>
    <row r="384">
      <c r="A384" s="295" t="n"/>
      <c r="B384" s="14" t="n"/>
      <c r="C384" s="15" t="n"/>
      <c r="D384" s="15" t="n"/>
      <c r="E384" s="15">
        <f>D384*Setup!$B$5</f>
        <v/>
      </c>
      <c r="F384" s="15">
        <f>D384-E384</f>
        <v/>
      </c>
      <c r="G384" s="15" t="n"/>
      <c r="H384" s="15" t="n"/>
      <c r="I384" s="15" t="n"/>
      <c r="J384" s="15">
        <f>C384+F384+G384-I384</f>
        <v/>
      </c>
      <c r="K384" s="15" t="n"/>
      <c r="L384" s="15">
        <f>K384*Setup!$B$6</f>
        <v/>
      </c>
      <c r="M384" s="15">
        <f>J384-L384</f>
        <v/>
      </c>
      <c r="N384" s="21" t="n"/>
    </row>
    <row r="385">
      <c r="A385" s="295" t="n"/>
      <c r="B385" s="14" t="n"/>
      <c r="C385" s="15" t="n"/>
      <c r="D385" s="15" t="n"/>
      <c r="E385" s="15">
        <f>D385*Setup!$B$5</f>
        <v/>
      </c>
      <c r="F385" s="15">
        <f>D385-E385</f>
        <v/>
      </c>
      <c r="G385" s="15" t="n"/>
      <c r="H385" s="15" t="n"/>
      <c r="I385" s="15" t="n"/>
      <c r="J385" s="15">
        <f>C385+F385+G385-I385</f>
        <v/>
      </c>
      <c r="K385" s="15" t="n"/>
      <c r="L385" s="15">
        <f>K385*Setup!$B$6</f>
        <v/>
      </c>
      <c r="M385" s="15">
        <f>J385-L385</f>
        <v/>
      </c>
      <c r="N385" s="21" t="n"/>
    </row>
    <row r="386">
      <c r="A386" s="295" t="n"/>
      <c r="B386" s="14" t="n"/>
      <c r="C386" s="15" t="n"/>
      <c r="D386" s="15" t="n"/>
      <c r="E386" s="15">
        <f>D386*Setup!$B$5</f>
        <v/>
      </c>
      <c r="F386" s="15">
        <f>D386-E386</f>
        <v/>
      </c>
      <c r="G386" s="15" t="n"/>
      <c r="H386" s="15" t="n"/>
      <c r="I386" s="15" t="n"/>
      <c r="J386" s="15">
        <f>C386+F386+G386-I386</f>
        <v/>
      </c>
      <c r="K386" s="15" t="n"/>
      <c r="L386" s="15">
        <f>K386*Setup!$B$6</f>
        <v/>
      </c>
      <c r="M386" s="15">
        <f>J386-L386</f>
        <v/>
      </c>
      <c r="N386" s="21" t="n"/>
    </row>
    <row r="387">
      <c r="A387" s="295" t="n"/>
      <c r="B387" s="14" t="n"/>
      <c r="C387" s="15" t="n"/>
      <c r="D387" s="15" t="n"/>
      <c r="E387" s="15">
        <f>D387*Setup!$B$5</f>
        <v/>
      </c>
      <c r="F387" s="15">
        <f>D387-E387</f>
        <v/>
      </c>
      <c r="G387" s="15" t="n"/>
      <c r="H387" s="15" t="n"/>
      <c r="I387" s="15" t="n"/>
      <c r="J387" s="15">
        <f>C387+F387+G387-I387</f>
        <v/>
      </c>
      <c r="K387" s="15" t="n"/>
      <c r="L387" s="15">
        <f>K387*Setup!$B$6</f>
        <v/>
      </c>
      <c r="M387" s="15">
        <f>J387-L387</f>
        <v/>
      </c>
      <c r="N387" s="21" t="n"/>
    </row>
    <row r="388">
      <c r="A388" s="295" t="n"/>
      <c r="B388" s="14" t="n"/>
      <c r="C388" s="15" t="n"/>
      <c r="D388" s="15" t="n"/>
      <c r="E388" s="15">
        <f>D388*Setup!$B$5</f>
        <v/>
      </c>
      <c r="F388" s="15">
        <f>D388-E388</f>
        <v/>
      </c>
      <c r="G388" s="15" t="n"/>
      <c r="H388" s="15" t="n"/>
      <c r="I388" s="15" t="n"/>
      <c r="J388" s="15">
        <f>C388+F388+G388-I388</f>
        <v/>
      </c>
      <c r="K388" s="15" t="n"/>
      <c r="L388" s="15">
        <f>K388*Setup!$B$6</f>
        <v/>
      </c>
      <c r="M388" s="15">
        <f>J388-L388</f>
        <v/>
      </c>
      <c r="N388" s="21" t="n"/>
    </row>
    <row r="389">
      <c r="A389" s="295" t="n"/>
      <c r="B389" s="14" t="n"/>
      <c r="C389" s="15" t="n"/>
      <c r="D389" s="15" t="n"/>
      <c r="E389" s="15">
        <f>D389*Setup!$B$5</f>
        <v/>
      </c>
      <c r="F389" s="15">
        <f>D389-E389</f>
        <v/>
      </c>
      <c r="G389" s="15" t="n"/>
      <c r="H389" s="15" t="n"/>
      <c r="I389" s="15" t="n"/>
      <c r="J389" s="15">
        <f>C389+F389+G389-I389</f>
        <v/>
      </c>
      <c r="K389" s="15" t="n"/>
      <c r="L389" s="15">
        <f>K389*Setup!$B$6</f>
        <v/>
      </c>
      <c r="M389" s="15">
        <f>J389-L389</f>
        <v/>
      </c>
      <c r="N389" s="21" t="n"/>
    </row>
    <row r="390">
      <c r="A390" s="295" t="n"/>
      <c r="B390" s="14" t="n"/>
      <c r="C390" s="15" t="n"/>
      <c r="D390" s="15" t="n"/>
      <c r="E390" s="15">
        <f>D390*Setup!$B$5</f>
        <v/>
      </c>
      <c r="F390" s="15">
        <f>D390-E390</f>
        <v/>
      </c>
      <c r="G390" s="15" t="n"/>
      <c r="H390" s="15" t="n"/>
      <c r="I390" s="15" t="n"/>
      <c r="J390" s="15">
        <f>C390+F390+G390-I390</f>
        <v/>
      </c>
      <c r="K390" s="15" t="n"/>
      <c r="L390" s="15">
        <f>K390*Setup!$B$6</f>
        <v/>
      </c>
      <c r="M390" s="15">
        <f>J390-L390</f>
        <v/>
      </c>
      <c r="N390" s="21" t="n"/>
    </row>
    <row r="391">
      <c r="A391" s="295" t="n"/>
      <c r="B391" s="14" t="n"/>
      <c r="C391" s="15" t="n"/>
      <c r="D391" s="15" t="n"/>
      <c r="E391" s="15">
        <f>D391*Setup!$B$5</f>
        <v/>
      </c>
      <c r="F391" s="15">
        <f>D391-E391</f>
        <v/>
      </c>
      <c r="G391" s="15" t="n"/>
      <c r="H391" s="15" t="n"/>
      <c r="I391" s="15" t="n"/>
      <c r="J391" s="15">
        <f>C391+F391+G391-I391</f>
        <v/>
      </c>
      <c r="K391" s="15" t="n"/>
      <c r="L391" s="15">
        <f>K391*Setup!$B$6</f>
        <v/>
      </c>
      <c r="M391" s="15">
        <f>J391-L391</f>
        <v/>
      </c>
      <c r="N391" s="21" t="n"/>
    </row>
    <row r="392">
      <c r="A392" s="295" t="n"/>
      <c r="B392" s="14" t="n"/>
      <c r="C392" s="15" t="n"/>
      <c r="D392" s="15" t="n"/>
      <c r="E392" s="15">
        <f>D392*Setup!$B$5</f>
        <v/>
      </c>
      <c r="F392" s="15">
        <f>D392-E392</f>
        <v/>
      </c>
      <c r="G392" s="15" t="n"/>
      <c r="H392" s="15" t="n"/>
      <c r="I392" s="15" t="n"/>
      <c r="J392" s="15">
        <f>C392+F392+G392-I392</f>
        <v/>
      </c>
      <c r="K392" s="15" t="n"/>
      <c r="L392" s="15">
        <f>K392*Setup!$B$6</f>
        <v/>
      </c>
      <c r="M392" s="15">
        <f>J392-L392</f>
        <v/>
      </c>
      <c r="N392" s="21" t="n"/>
    </row>
    <row r="393">
      <c r="A393" s="295" t="n"/>
      <c r="B393" s="14" t="n"/>
      <c r="C393" s="15" t="n"/>
      <c r="D393" s="15" t="n"/>
      <c r="E393" s="15">
        <f>D393*Setup!$B$5</f>
        <v/>
      </c>
      <c r="F393" s="15">
        <f>D393-E393</f>
        <v/>
      </c>
      <c r="G393" s="15" t="n"/>
      <c r="H393" s="15" t="n"/>
      <c r="I393" s="15" t="n"/>
      <c r="J393" s="15">
        <f>C393+F393+G393-I393</f>
        <v/>
      </c>
      <c r="K393" s="15" t="n"/>
      <c r="L393" s="15">
        <f>K393*Setup!$B$6</f>
        <v/>
      </c>
      <c r="M393" s="15">
        <f>J393-L393</f>
        <v/>
      </c>
      <c r="N393" s="21" t="n"/>
    </row>
    <row r="394">
      <c r="A394" s="295" t="n"/>
      <c r="B394" s="14" t="n"/>
      <c r="C394" s="15" t="n"/>
      <c r="D394" s="15" t="n"/>
      <c r="E394" s="15">
        <f>D394*Setup!$B$5</f>
        <v/>
      </c>
      <c r="F394" s="15">
        <f>D394-E394</f>
        <v/>
      </c>
      <c r="G394" s="15" t="n"/>
      <c r="H394" s="15" t="n"/>
      <c r="I394" s="15" t="n"/>
      <c r="J394" s="15">
        <f>C394+F394+G394-I394</f>
        <v/>
      </c>
      <c r="K394" s="15" t="n"/>
      <c r="L394" s="15">
        <f>K394*Setup!$B$6</f>
        <v/>
      </c>
      <c r="M394" s="15">
        <f>J394-L394</f>
        <v/>
      </c>
      <c r="N394" s="21" t="n"/>
    </row>
    <row r="395">
      <c r="A395" s="295" t="n"/>
      <c r="B395" s="14" t="n"/>
      <c r="C395" s="15" t="n"/>
      <c r="D395" s="15" t="n"/>
      <c r="E395" s="15">
        <f>D395*Setup!$B$5</f>
        <v/>
      </c>
      <c r="F395" s="15">
        <f>D395-E395</f>
        <v/>
      </c>
      <c r="G395" s="15" t="n"/>
      <c r="H395" s="15" t="n"/>
      <c r="I395" s="15" t="n"/>
      <c r="J395" s="15">
        <f>C395+F395+G395-I395</f>
        <v/>
      </c>
      <c r="K395" s="15" t="n"/>
      <c r="L395" s="15">
        <f>K395*Setup!$B$6</f>
        <v/>
      </c>
      <c r="M395" s="15">
        <f>J395-L395</f>
        <v/>
      </c>
      <c r="N395" s="21" t="n"/>
    </row>
    <row r="396">
      <c r="A396" s="295" t="n"/>
      <c r="B396" s="14" t="n"/>
      <c r="C396" s="15" t="n"/>
      <c r="D396" s="15" t="n"/>
      <c r="E396" s="15">
        <f>D396*Setup!$B$5</f>
        <v/>
      </c>
      <c r="F396" s="15">
        <f>D396-E396</f>
        <v/>
      </c>
      <c r="G396" s="15" t="n"/>
      <c r="H396" s="15" t="n"/>
      <c r="I396" s="15" t="n"/>
      <c r="J396" s="15">
        <f>C396+F396+G396-I396</f>
        <v/>
      </c>
      <c r="K396" s="15" t="n"/>
      <c r="L396" s="15">
        <f>K396*Setup!$B$6</f>
        <v/>
      </c>
      <c r="M396" s="15">
        <f>J396-L396</f>
        <v/>
      </c>
      <c r="N396" s="21" t="n"/>
    </row>
    <row r="397">
      <c r="A397" s="295" t="n"/>
      <c r="B397" s="14" t="n"/>
      <c r="C397" s="15" t="n"/>
      <c r="D397" s="15" t="n"/>
      <c r="E397" s="15">
        <f>D397*Setup!$B$5</f>
        <v/>
      </c>
      <c r="F397" s="15">
        <f>D397-E397</f>
        <v/>
      </c>
      <c r="G397" s="15" t="n"/>
      <c r="H397" s="15" t="n"/>
      <c r="I397" s="15" t="n"/>
      <c r="J397" s="15">
        <f>C397+F397+G397-I397</f>
        <v/>
      </c>
      <c r="K397" s="15" t="n"/>
      <c r="L397" s="15">
        <f>K397*Setup!$B$6</f>
        <v/>
      </c>
      <c r="M397" s="15">
        <f>J397-L397</f>
        <v/>
      </c>
      <c r="N397" s="21" t="n"/>
    </row>
    <row r="398">
      <c r="A398" s="295" t="n"/>
      <c r="B398" s="14" t="n"/>
      <c r="C398" s="15" t="n"/>
      <c r="D398" s="15" t="n"/>
      <c r="E398" s="15">
        <f>D398*Setup!$B$5</f>
        <v/>
      </c>
      <c r="F398" s="15">
        <f>D398-E398</f>
        <v/>
      </c>
      <c r="G398" s="15" t="n"/>
      <c r="H398" s="15" t="n"/>
      <c r="I398" s="15" t="n"/>
      <c r="J398" s="15">
        <f>C398+F398+G398-I398</f>
        <v/>
      </c>
      <c r="K398" s="15" t="n"/>
      <c r="L398" s="15">
        <f>K398*Setup!$B$6</f>
        <v/>
      </c>
      <c r="M398" s="15">
        <f>J398-L398</f>
        <v/>
      </c>
      <c r="N398" s="21" t="n"/>
    </row>
    <row r="399">
      <c r="A399" s="295" t="n"/>
      <c r="B399" s="14" t="n"/>
      <c r="C399" s="15" t="n"/>
      <c r="D399" s="15" t="n"/>
      <c r="E399" s="15">
        <f>D399*Setup!$B$5</f>
        <v/>
      </c>
      <c r="F399" s="15">
        <f>D399-E399</f>
        <v/>
      </c>
      <c r="G399" s="15" t="n"/>
      <c r="H399" s="15" t="n"/>
      <c r="I399" s="15" t="n"/>
      <c r="J399" s="15">
        <f>C399+F399+G399-I399</f>
        <v/>
      </c>
      <c r="K399" s="15" t="n"/>
      <c r="L399" s="15">
        <f>K399*Setup!$B$6</f>
        <v/>
      </c>
      <c r="M399" s="15">
        <f>J399-L399</f>
        <v/>
      </c>
      <c r="N399" s="21" t="n"/>
    </row>
    <row r="400">
      <c r="A400" s="295" t="n"/>
      <c r="B400" s="14" t="n"/>
      <c r="C400" s="15" t="n"/>
      <c r="D400" s="15" t="n"/>
      <c r="E400" s="15">
        <f>D400*Setup!$B$5</f>
        <v/>
      </c>
      <c r="F400" s="15">
        <f>D400-E400</f>
        <v/>
      </c>
      <c r="G400" s="15" t="n"/>
      <c r="H400" s="15" t="n"/>
      <c r="I400" s="15" t="n"/>
      <c r="J400" s="15">
        <f>C400+F400+G400-I400</f>
        <v/>
      </c>
      <c r="K400" s="15" t="n"/>
      <c r="L400" s="15">
        <f>K400*Setup!$B$6</f>
        <v/>
      </c>
      <c r="M400" s="15">
        <f>J400-L400</f>
        <v/>
      </c>
      <c r="N400" s="21" t="n"/>
    </row>
    <row r="401">
      <c r="A401" s="295" t="n"/>
      <c r="B401" s="14" t="n"/>
      <c r="C401" s="15" t="n"/>
      <c r="D401" s="15" t="n"/>
      <c r="E401" s="15">
        <f>D401*Setup!$B$5</f>
        <v/>
      </c>
      <c r="F401" s="15">
        <f>D401-E401</f>
        <v/>
      </c>
      <c r="G401" s="15" t="n"/>
      <c r="H401" s="15" t="n"/>
      <c r="I401" s="15" t="n"/>
      <c r="J401" s="15">
        <f>C401+F401+G401-I401</f>
        <v/>
      </c>
      <c r="K401" s="15" t="n"/>
      <c r="L401" s="15">
        <f>K401*Setup!$B$6</f>
        <v/>
      </c>
      <c r="M401" s="15">
        <f>J401-L401</f>
        <v/>
      </c>
      <c r="N401" s="21" t="n"/>
    </row>
    <row r="402">
      <c r="A402" s="295" t="n"/>
      <c r="B402" s="14" t="n"/>
      <c r="C402" s="15" t="n"/>
      <c r="D402" s="15" t="n"/>
      <c r="E402" s="15">
        <f>D402*Setup!$B$5</f>
        <v/>
      </c>
      <c r="F402" s="15">
        <f>D402-E402</f>
        <v/>
      </c>
      <c r="G402" s="15" t="n"/>
      <c r="H402" s="15" t="n"/>
      <c r="I402" s="15" t="n"/>
      <c r="J402" s="15">
        <f>C402+F402+G402-I402</f>
        <v/>
      </c>
      <c r="K402" s="15" t="n"/>
      <c r="L402" s="15">
        <f>K402*Setup!$B$6</f>
        <v/>
      </c>
      <c r="M402" s="15">
        <f>J402-L402</f>
        <v/>
      </c>
      <c r="N402" s="21" t="n"/>
    </row>
    <row r="403">
      <c r="A403" s="295" t="n"/>
      <c r="B403" s="14" t="n"/>
      <c r="C403" s="15" t="n"/>
      <c r="D403" s="15" t="n"/>
      <c r="E403" s="15">
        <f>D403*Setup!$B$5</f>
        <v/>
      </c>
      <c r="F403" s="15">
        <f>D403-E403</f>
        <v/>
      </c>
      <c r="G403" s="15" t="n"/>
      <c r="H403" s="15" t="n"/>
      <c r="I403" s="15" t="n"/>
      <c r="J403" s="15">
        <f>C403+F403+G403-I403</f>
        <v/>
      </c>
      <c r="K403" s="15" t="n"/>
      <c r="L403" s="15">
        <f>K403*Setup!$B$6</f>
        <v/>
      </c>
      <c r="M403" s="15">
        <f>J403-L403</f>
        <v/>
      </c>
      <c r="N403" s="21" t="n"/>
    </row>
    <row r="404">
      <c r="A404" s="295" t="n"/>
      <c r="B404" s="14" t="n"/>
      <c r="C404" s="15" t="n"/>
      <c r="D404" s="15" t="n"/>
      <c r="E404" s="15">
        <f>D404*Setup!$B$5</f>
        <v/>
      </c>
      <c r="F404" s="15">
        <f>D404-E404</f>
        <v/>
      </c>
      <c r="G404" s="15" t="n"/>
      <c r="H404" s="15" t="n"/>
      <c r="I404" s="15" t="n"/>
      <c r="J404" s="15">
        <f>C404+F404+G404-I404</f>
        <v/>
      </c>
      <c r="K404" s="15" t="n"/>
      <c r="L404" s="15">
        <f>K404*Setup!$B$6</f>
        <v/>
      </c>
      <c r="M404" s="15">
        <f>J404-L404</f>
        <v/>
      </c>
      <c r="N404" s="21" t="n"/>
    </row>
    <row r="405">
      <c r="A405" s="295" t="n"/>
      <c r="B405" s="14" t="n"/>
      <c r="C405" s="15" t="n"/>
      <c r="D405" s="15" t="n"/>
      <c r="E405" s="15">
        <f>D405*Setup!$B$5</f>
        <v/>
      </c>
      <c r="F405" s="15">
        <f>D405-E405</f>
        <v/>
      </c>
      <c r="G405" s="15" t="n"/>
      <c r="H405" s="15" t="n"/>
      <c r="I405" s="15" t="n"/>
      <c r="J405" s="15">
        <f>C405+F405+G405-I405</f>
        <v/>
      </c>
      <c r="K405" s="15" t="n"/>
      <c r="L405" s="15">
        <f>K405*Setup!$B$6</f>
        <v/>
      </c>
      <c r="M405" s="15">
        <f>J405-L405</f>
        <v/>
      </c>
      <c r="N405" s="21" t="n"/>
    </row>
    <row r="406">
      <c r="A406" s="295" t="n"/>
      <c r="B406" s="14" t="n"/>
      <c r="C406" s="15" t="n"/>
      <c r="D406" s="15" t="n"/>
      <c r="E406" s="15">
        <f>D406*Setup!$B$5</f>
        <v/>
      </c>
      <c r="F406" s="15">
        <f>D406-E406</f>
        <v/>
      </c>
      <c r="G406" s="15" t="n"/>
      <c r="H406" s="15" t="n"/>
      <c r="I406" s="15" t="n"/>
      <c r="J406" s="15">
        <f>C406+F406+G406-I406</f>
        <v/>
      </c>
      <c r="K406" s="15" t="n"/>
      <c r="L406" s="15">
        <f>K406*Setup!$B$6</f>
        <v/>
      </c>
      <c r="M406" s="15">
        <f>J406-L406</f>
        <v/>
      </c>
      <c r="N406" s="21" t="n"/>
    </row>
    <row r="407">
      <c r="A407" s="295" t="n"/>
      <c r="B407" s="14" t="n"/>
      <c r="C407" s="15" t="n"/>
      <c r="D407" s="15" t="n"/>
      <c r="E407" s="15">
        <f>D407*Setup!$B$5</f>
        <v/>
      </c>
      <c r="F407" s="15">
        <f>D407-E407</f>
        <v/>
      </c>
      <c r="G407" s="15" t="n"/>
      <c r="H407" s="15" t="n"/>
      <c r="I407" s="15" t="n"/>
      <c r="J407" s="15">
        <f>C407+F407+G407-I407</f>
        <v/>
      </c>
      <c r="K407" s="15" t="n"/>
      <c r="L407" s="15">
        <f>K407*Setup!$B$6</f>
        <v/>
      </c>
      <c r="M407" s="15">
        <f>J407-L407</f>
        <v/>
      </c>
      <c r="N407" s="21" t="n"/>
    </row>
    <row r="408">
      <c r="A408" s="295" t="n"/>
      <c r="B408" s="14" t="n"/>
      <c r="C408" s="15" t="n"/>
      <c r="D408" s="15" t="n"/>
      <c r="E408" s="15">
        <f>D408*Setup!$B$5</f>
        <v/>
      </c>
      <c r="F408" s="15">
        <f>D408-E408</f>
        <v/>
      </c>
      <c r="G408" s="15" t="n"/>
      <c r="H408" s="15" t="n"/>
      <c r="I408" s="15" t="n"/>
      <c r="J408" s="15">
        <f>C408+F408+G408-I408</f>
        <v/>
      </c>
      <c r="K408" s="15" t="n"/>
      <c r="L408" s="15">
        <f>K408*Setup!$B$6</f>
        <v/>
      </c>
      <c r="M408" s="15">
        <f>J408-L408</f>
        <v/>
      </c>
      <c r="N408" s="21" t="n"/>
    </row>
    <row r="409">
      <c r="A409" s="295" t="n"/>
      <c r="B409" s="14" t="n"/>
      <c r="C409" s="15" t="n"/>
      <c r="D409" s="15" t="n"/>
      <c r="E409" s="15">
        <f>D409*Setup!$B$5</f>
        <v/>
      </c>
      <c r="F409" s="15">
        <f>D409-E409</f>
        <v/>
      </c>
      <c r="G409" s="15" t="n"/>
      <c r="H409" s="15" t="n"/>
      <c r="I409" s="15" t="n"/>
      <c r="J409" s="15">
        <f>C409+F409+G409-I409</f>
        <v/>
      </c>
      <c r="K409" s="15" t="n"/>
      <c r="L409" s="15">
        <f>K409*Setup!$B$6</f>
        <v/>
      </c>
      <c r="M409" s="15">
        <f>J409-L409</f>
        <v/>
      </c>
      <c r="N409" s="21" t="n"/>
    </row>
    <row r="410">
      <c r="A410" s="295" t="n"/>
      <c r="B410" s="14" t="n"/>
      <c r="C410" s="15" t="n"/>
      <c r="D410" s="15" t="n"/>
      <c r="E410" s="15">
        <f>D410*Setup!$B$5</f>
        <v/>
      </c>
      <c r="F410" s="15">
        <f>D410-E410</f>
        <v/>
      </c>
      <c r="G410" s="15" t="n"/>
      <c r="H410" s="15" t="n"/>
      <c r="I410" s="15" t="n"/>
      <c r="J410" s="15">
        <f>C410+F410+G410-I410</f>
        <v/>
      </c>
      <c r="K410" s="15" t="n"/>
      <c r="L410" s="15">
        <f>K410*Setup!$B$6</f>
        <v/>
      </c>
      <c r="M410" s="15">
        <f>J410-L410</f>
        <v/>
      </c>
      <c r="N410" s="21" t="n"/>
    </row>
    <row r="411">
      <c r="A411" s="295" t="n"/>
      <c r="B411" s="14" t="n"/>
      <c r="C411" s="15" t="n"/>
      <c r="D411" s="15" t="n"/>
      <c r="E411" s="15">
        <f>D411*Setup!$B$5</f>
        <v/>
      </c>
      <c r="F411" s="15">
        <f>D411-E411</f>
        <v/>
      </c>
      <c r="G411" s="15" t="n"/>
      <c r="H411" s="15" t="n"/>
      <c r="I411" s="15" t="n"/>
      <c r="J411" s="15">
        <f>C411+F411+G411-I411</f>
        <v/>
      </c>
      <c r="K411" s="15" t="n"/>
      <c r="L411" s="15">
        <f>K411*Setup!$B$6</f>
        <v/>
      </c>
      <c r="M411" s="15">
        <f>J411-L411</f>
        <v/>
      </c>
      <c r="N411" s="21" t="n"/>
    </row>
    <row r="412">
      <c r="A412" s="295" t="n"/>
      <c r="B412" s="14" t="n"/>
      <c r="C412" s="15" t="n"/>
      <c r="D412" s="15" t="n"/>
      <c r="E412" s="15">
        <f>D412*Setup!$B$5</f>
        <v/>
      </c>
      <c r="F412" s="15">
        <f>D412-E412</f>
        <v/>
      </c>
      <c r="G412" s="15" t="n"/>
      <c r="H412" s="15" t="n"/>
      <c r="I412" s="15" t="n"/>
      <c r="J412" s="15">
        <f>C412+F412+G412-I412</f>
        <v/>
      </c>
      <c r="K412" s="15" t="n"/>
      <c r="L412" s="15">
        <f>K412*Setup!$B$6</f>
        <v/>
      </c>
      <c r="M412" s="15">
        <f>J412-L412</f>
        <v/>
      </c>
      <c r="N412" s="21" t="n"/>
    </row>
    <row r="413">
      <c r="A413" s="295" t="n"/>
      <c r="B413" s="14" t="n"/>
      <c r="C413" s="15" t="n"/>
      <c r="D413" s="15" t="n"/>
      <c r="E413" s="15">
        <f>D413*Setup!$B$5</f>
        <v/>
      </c>
      <c r="F413" s="15">
        <f>D413-E413</f>
        <v/>
      </c>
      <c r="G413" s="15" t="n"/>
      <c r="H413" s="15" t="n"/>
      <c r="I413" s="15" t="n"/>
      <c r="J413" s="15">
        <f>C413+F413+G413-I413</f>
        <v/>
      </c>
      <c r="K413" s="15" t="n"/>
      <c r="L413" s="15">
        <f>K413*Setup!$B$6</f>
        <v/>
      </c>
      <c r="M413" s="15">
        <f>J413-L413</f>
        <v/>
      </c>
      <c r="N413" s="21" t="n"/>
    </row>
    <row r="414">
      <c r="A414" s="295" t="n"/>
      <c r="B414" s="14" t="n"/>
      <c r="C414" s="15" t="n"/>
      <c r="D414" s="15" t="n"/>
      <c r="E414" s="15">
        <f>D414*Setup!$B$5</f>
        <v/>
      </c>
      <c r="F414" s="15">
        <f>D414-E414</f>
        <v/>
      </c>
      <c r="G414" s="15" t="n"/>
      <c r="H414" s="15" t="n"/>
      <c r="I414" s="15" t="n"/>
      <c r="J414" s="15">
        <f>C414+F414+G414-I414</f>
        <v/>
      </c>
      <c r="K414" s="15" t="n"/>
      <c r="L414" s="15">
        <f>K414*Setup!$B$6</f>
        <v/>
      </c>
      <c r="M414" s="15">
        <f>J414-L414</f>
        <v/>
      </c>
      <c r="N414" s="21" t="n"/>
    </row>
    <row r="415">
      <c r="A415" s="295" t="n"/>
      <c r="B415" s="14" t="n"/>
      <c r="C415" s="15" t="n"/>
      <c r="D415" s="15" t="n"/>
      <c r="E415" s="15">
        <f>D415*Setup!$B$5</f>
        <v/>
      </c>
      <c r="F415" s="15">
        <f>D415-E415</f>
        <v/>
      </c>
      <c r="G415" s="15" t="n"/>
      <c r="H415" s="15" t="n"/>
      <c r="I415" s="15" t="n"/>
      <c r="J415" s="15">
        <f>C415+F415+G415-I415</f>
        <v/>
      </c>
      <c r="K415" s="15" t="n"/>
      <c r="L415" s="15">
        <f>K415*Setup!$B$6</f>
        <v/>
      </c>
      <c r="M415" s="15">
        <f>J415-L415</f>
        <v/>
      </c>
      <c r="N415" s="21" t="n"/>
    </row>
    <row r="416">
      <c r="A416" s="295" t="n"/>
      <c r="B416" s="14" t="n"/>
      <c r="C416" s="15" t="n"/>
      <c r="D416" s="15" t="n"/>
      <c r="E416" s="15">
        <f>D416*Setup!$B$5</f>
        <v/>
      </c>
      <c r="F416" s="15">
        <f>D416-E416</f>
        <v/>
      </c>
      <c r="G416" s="15" t="n"/>
      <c r="H416" s="15" t="n"/>
      <c r="I416" s="15" t="n"/>
      <c r="J416" s="15">
        <f>C416+F416+G416-I416</f>
        <v/>
      </c>
      <c r="K416" s="15" t="n"/>
      <c r="L416" s="15">
        <f>K416*Setup!$B$6</f>
        <v/>
      </c>
      <c r="M416" s="15">
        <f>J416-L416</f>
        <v/>
      </c>
      <c r="N416" s="21" t="n"/>
    </row>
    <row r="417">
      <c r="A417" s="295" t="n"/>
      <c r="B417" s="14" t="n"/>
      <c r="C417" s="15" t="n"/>
      <c r="D417" s="15" t="n"/>
      <c r="E417" s="15">
        <f>D417*Setup!$B$5</f>
        <v/>
      </c>
      <c r="F417" s="15">
        <f>D417-E417</f>
        <v/>
      </c>
      <c r="G417" s="15" t="n"/>
      <c r="H417" s="15" t="n"/>
      <c r="I417" s="15" t="n"/>
      <c r="J417" s="15">
        <f>C417+F417+G417-I417</f>
        <v/>
      </c>
      <c r="K417" s="15" t="n"/>
      <c r="L417" s="15">
        <f>K417*Setup!$B$6</f>
        <v/>
      </c>
      <c r="M417" s="15">
        <f>J417-L417</f>
        <v/>
      </c>
      <c r="N417" s="21" t="n"/>
    </row>
    <row r="418">
      <c r="A418" s="295" t="n"/>
      <c r="B418" s="14" t="n"/>
      <c r="C418" s="15" t="n"/>
      <c r="D418" s="15" t="n"/>
      <c r="E418" s="15">
        <f>D418*Setup!$B$5</f>
        <v/>
      </c>
      <c r="F418" s="15">
        <f>D418-E418</f>
        <v/>
      </c>
      <c r="G418" s="15" t="n"/>
      <c r="H418" s="15" t="n"/>
      <c r="I418" s="15" t="n"/>
      <c r="J418" s="15">
        <f>C418+F418+G418-I418</f>
        <v/>
      </c>
      <c r="K418" s="15" t="n"/>
      <c r="L418" s="15">
        <f>K418*Setup!$B$6</f>
        <v/>
      </c>
      <c r="M418" s="15">
        <f>J418-L418</f>
        <v/>
      </c>
      <c r="N418" s="21" t="n"/>
    </row>
    <row r="419">
      <c r="A419" s="295" t="n"/>
      <c r="B419" s="14" t="n"/>
      <c r="C419" s="15" t="n"/>
      <c r="D419" s="15" t="n"/>
      <c r="E419" s="15">
        <f>D419*Setup!$B$5</f>
        <v/>
      </c>
      <c r="F419" s="15">
        <f>D419-E419</f>
        <v/>
      </c>
      <c r="G419" s="15" t="n"/>
      <c r="H419" s="15" t="n"/>
      <c r="I419" s="15" t="n"/>
      <c r="J419" s="15">
        <f>C419+F419+G419-I419</f>
        <v/>
      </c>
      <c r="K419" s="15" t="n"/>
      <c r="L419" s="15">
        <f>K419*Setup!$B$6</f>
        <v/>
      </c>
      <c r="M419" s="15">
        <f>J419-L419</f>
        <v/>
      </c>
      <c r="N419" s="21" t="n"/>
    </row>
    <row r="420">
      <c r="A420" s="295" t="n"/>
      <c r="B420" s="14" t="n"/>
      <c r="C420" s="15" t="n"/>
      <c r="D420" s="15" t="n"/>
      <c r="E420" s="15">
        <f>D420*Setup!$B$5</f>
        <v/>
      </c>
      <c r="F420" s="15">
        <f>D420-E420</f>
        <v/>
      </c>
      <c r="G420" s="15" t="n"/>
      <c r="H420" s="15" t="n"/>
      <c r="I420" s="15" t="n"/>
      <c r="J420" s="15">
        <f>C420+F420+G420-I420</f>
        <v/>
      </c>
      <c r="K420" s="15" t="n"/>
      <c r="L420" s="15">
        <f>K420*Setup!$B$6</f>
        <v/>
      </c>
      <c r="M420" s="15">
        <f>J420-L420</f>
        <v/>
      </c>
      <c r="N420" s="21" t="n"/>
    </row>
    <row r="421">
      <c r="A421" s="295" t="n"/>
      <c r="B421" s="14" t="n"/>
      <c r="C421" s="15" t="n"/>
      <c r="D421" s="15" t="n"/>
      <c r="E421" s="15">
        <f>D421*Setup!$B$5</f>
        <v/>
      </c>
      <c r="F421" s="15">
        <f>D421-E421</f>
        <v/>
      </c>
      <c r="G421" s="15" t="n"/>
      <c r="H421" s="15" t="n"/>
      <c r="I421" s="15" t="n"/>
      <c r="J421" s="15">
        <f>C421+F421+G421-I421</f>
        <v/>
      </c>
      <c r="K421" s="15" t="n"/>
      <c r="L421" s="15">
        <f>K421*Setup!$B$6</f>
        <v/>
      </c>
      <c r="M421" s="15">
        <f>J421-L421</f>
        <v/>
      </c>
      <c r="N421" s="21" t="n"/>
    </row>
    <row r="422">
      <c r="A422" s="295" t="n"/>
      <c r="B422" s="14" t="n"/>
      <c r="C422" s="15" t="n"/>
      <c r="D422" s="15" t="n"/>
      <c r="E422" s="15">
        <f>D422*Setup!$B$5</f>
        <v/>
      </c>
      <c r="F422" s="15">
        <f>D422-E422</f>
        <v/>
      </c>
      <c r="G422" s="15" t="n"/>
      <c r="H422" s="15" t="n"/>
      <c r="I422" s="15" t="n"/>
      <c r="J422" s="15">
        <f>C422+F422+G422-I422</f>
        <v/>
      </c>
      <c r="K422" s="15" t="n"/>
      <c r="L422" s="15">
        <f>K422*Setup!$B$6</f>
        <v/>
      </c>
      <c r="M422" s="15">
        <f>J422-L422</f>
        <v/>
      </c>
      <c r="N422" s="21" t="n"/>
    </row>
    <row r="423">
      <c r="A423" s="295" t="n"/>
      <c r="B423" s="14" t="n"/>
      <c r="C423" s="15" t="n"/>
      <c r="D423" s="15" t="n"/>
      <c r="E423" s="15">
        <f>D423*Setup!$B$5</f>
        <v/>
      </c>
      <c r="F423" s="15">
        <f>D423-E423</f>
        <v/>
      </c>
      <c r="G423" s="15" t="n"/>
      <c r="H423" s="15" t="n"/>
      <c r="I423" s="15" t="n"/>
      <c r="J423" s="15">
        <f>C423+F423+G423-I423</f>
        <v/>
      </c>
      <c r="K423" s="15" t="n"/>
      <c r="L423" s="15">
        <f>K423*Setup!$B$6</f>
        <v/>
      </c>
      <c r="M423" s="15">
        <f>J423-L423</f>
        <v/>
      </c>
      <c r="N423" s="21" t="n"/>
    </row>
    <row r="424">
      <c r="A424" s="295" t="n"/>
      <c r="B424" s="14" t="n"/>
      <c r="C424" s="15" t="n"/>
      <c r="D424" s="15" t="n"/>
      <c r="E424" s="15">
        <f>D424*Setup!$B$5</f>
        <v/>
      </c>
      <c r="F424" s="15">
        <f>D424-E424</f>
        <v/>
      </c>
      <c r="G424" s="15" t="n"/>
      <c r="H424" s="15" t="n"/>
      <c r="I424" s="15" t="n"/>
      <c r="J424" s="15">
        <f>C424+F424+G424-I424</f>
        <v/>
      </c>
      <c r="K424" s="15" t="n"/>
      <c r="L424" s="15">
        <f>K424*Setup!$B$6</f>
        <v/>
      </c>
      <c r="M424" s="15">
        <f>J424-L424</f>
        <v/>
      </c>
      <c r="N424" s="21" t="n"/>
    </row>
    <row r="425">
      <c r="A425" s="295" t="n"/>
      <c r="B425" s="14" t="n"/>
      <c r="C425" s="15" t="n"/>
      <c r="D425" s="15" t="n"/>
      <c r="E425" s="15">
        <f>D425*Setup!$B$5</f>
        <v/>
      </c>
      <c r="F425" s="15">
        <f>D425-E425</f>
        <v/>
      </c>
      <c r="G425" s="15" t="n"/>
      <c r="H425" s="15" t="n"/>
      <c r="I425" s="15" t="n"/>
      <c r="J425" s="15">
        <f>C425+F425+G425-I425</f>
        <v/>
      </c>
      <c r="K425" s="15" t="n"/>
      <c r="L425" s="15">
        <f>K425*Setup!$B$6</f>
        <v/>
      </c>
      <c r="M425" s="15">
        <f>J425-L425</f>
        <v/>
      </c>
      <c r="N425" s="21" t="n"/>
    </row>
    <row r="426">
      <c r="A426" s="295" t="n"/>
      <c r="B426" s="14" t="n"/>
      <c r="C426" s="15" t="n"/>
      <c r="D426" s="15" t="n"/>
      <c r="E426" s="15">
        <f>D426*Setup!$B$5</f>
        <v/>
      </c>
      <c r="F426" s="15">
        <f>D426-E426</f>
        <v/>
      </c>
      <c r="G426" s="15" t="n"/>
      <c r="H426" s="15" t="n"/>
      <c r="I426" s="15" t="n"/>
      <c r="J426" s="15">
        <f>C426+F426+G426-I426</f>
        <v/>
      </c>
      <c r="K426" s="15" t="n"/>
      <c r="L426" s="15">
        <f>K426*Setup!$B$6</f>
        <v/>
      </c>
      <c r="M426" s="15">
        <f>J426-L426</f>
        <v/>
      </c>
      <c r="N426" s="21" t="n"/>
    </row>
    <row r="427">
      <c r="A427" s="295" t="n"/>
      <c r="B427" s="14" t="n"/>
      <c r="C427" s="15" t="n"/>
      <c r="D427" s="15" t="n"/>
      <c r="E427" s="15">
        <f>D427*Setup!$B$5</f>
        <v/>
      </c>
      <c r="F427" s="15">
        <f>D427-E427</f>
        <v/>
      </c>
      <c r="G427" s="15" t="n"/>
      <c r="H427" s="15" t="n"/>
      <c r="I427" s="15" t="n"/>
      <c r="J427" s="15">
        <f>C427+F427+G427-I427</f>
        <v/>
      </c>
      <c r="K427" s="15" t="n"/>
      <c r="L427" s="15">
        <f>K427*Setup!$B$6</f>
        <v/>
      </c>
      <c r="M427" s="15">
        <f>J427-L427</f>
        <v/>
      </c>
      <c r="N427" s="21" t="n"/>
    </row>
    <row r="428">
      <c r="A428" s="295" t="n"/>
      <c r="B428" s="14" t="n"/>
      <c r="C428" s="15" t="n"/>
      <c r="D428" s="15" t="n"/>
      <c r="E428" s="15">
        <f>D428*Setup!$B$5</f>
        <v/>
      </c>
      <c r="F428" s="15">
        <f>D428-E428</f>
        <v/>
      </c>
      <c r="G428" s="15" t="n"/>
      <c r="H428" s="15" t="n"/>
      <c r="I428" s="15" t="n"/>
      <c r="J428" s="15">
        <f>C428+F428+G428-I428</f>
        <v/>
      </c>
      <c r="K428" s="15" t="n"/>
      <c r="L428" s="15">
        <f>K428*Setup!$B$6</f>
        <v/>
      </c>
      <c r="M428" s="15">
        <f>J428-L428</f>
        <v/>
      </c>
      <c r="N428" s="21" t="n"/>
    </row>
    <row r="429">
      <c r="A429" s="295" t="n"/>
      <c r="B429" s="14" t="n"/>
      <c r="C429" s="15" t="n"/>
      <c r="D429" s="15" t="n"/>
      <c r="E429" s="15">
        <f>D429*Setup!$B$5</f>
        <v/>
      </c>
      <c r="F429" s="15">
        <f>D429-E429</f>
        <v/>
      </c>
      <c r="G429" s="15" t="n"/>
      <c r="H429" s="15" t="n"/>
      <c r="I429" s="15" t="n"/>
      <c r="J429" s="15">
        <f>C429+F429+G429-I429</f>
        <v/>
      </c>
      <c r="K429" s="15" t="n"/>
      <c r="L429" s="15">
        <f>K429*Setup!$B$6</f>
        <v/>
      </c>
      <c r="M429" s="15">
        <f>J429-L429</f>
        <v/>
      </c>
      <c r="N429" s="21" t="n"/>
    </row>
    <row r="430">
      <c r="A430" s="295" t="n"/>
      <c r="B430" s="14" t="n"/>
      <c r="C430" s="15" t="n"/>
      <c r="D430" s="15" t="n"/>
      <c r="E430" s="15">
        <f>D430*Setup!$B$5</f>
        <v/>
      </c>
      <c r="F430" s="15">
        <f>D430-E430</f>
        <v/>
      </c>
      <c r="G430" s="15" t="n"/>
      <c r="H430" s="15" t="n"/>
      <c r="I430" s="15" t="n"/>
      <c r="J430" s="15">
        <f>C430+F430+G430-I430</f>
        <v/>
      </c>
      <c r="K430" s="15" t="n"/>
      <c r="L430" s="15">
        <f>K430*Setup!$B$6</f>
        <v/>
      </c>
      <c r="M430" s="15">
        <f>J430-L430</f>
        <v/>
      </c>
      <c r="N430" s="21" t="n"/>
    </row>
    <row r="431">
      <c r="A431" s="295" t="n"/>
      <c r="B431" s="14" t="n"/>
      <c r="C431" s="15" t="n"/>
      <c r="D431" s="15" t="n"/>
      <c r="E431" s="15">
        <f>D431*Setup!$B$5</f>
        <v/>
      </c>
      <c r="F431" s="15">
        <f>D431-E431</f>
        <v/>
      </c>
      <c r="G431" s="15" t="n"/>
      <c r="H431" s="15" t="n"/>
      <c r="I431" s="15" t="n"/>
      <c r="J431" s="15">
        <f>C431+F431+G431-I431</f>
        <v/>
      </c>
      <c r="K431" s="15" t="n"/>
      <c r="L431" s="15">
        <f>K431*Setup!$B$6</f>
        <v/>
      </c>
      <c r="M431" s="15">
        <f>J431-L431</f>
        <v/>
      </c>
      <c r="N431" s="21" t="n"/>
    </row>
    <row r="432">
      <c r="A432" s="295" t="n"/>
      <c r="B432" s="14" t="n"/>
      <c r="C432" s="15" t="n"/>
      <c r="D432" s="15" t="n"/>
      <c r="E432" s="15">
        <f>D432*Setup!$B$5</f>
        <v/>
      </c>
      <c r="F432" s="15">
        <f>D432-E432</f>
        <v/>
      </c>
      <c r="G432" s="15" t="n"/>
      <c r="H432" s="15" t="n"/>
      <c r="I432" s="15" t="n"/>
      <c r="J432" s="15">
        <f>C432+F432+G432-I432</f>
        <v/>
      </c>
      <c r="K432" s="15" t="n"/>
      <c r="L432" s="15">
        <f>K432*Setup!$B$6</f>
        <v/>
      </c>
      <c r="M432" s="15">
        <f>J432-L432</f>
        <v/>
      </c>
      <c r="N432" s="21" t="n"/>
    </row>
    <row r="433">
      <c r="A433" s="295" t="n"/>
      <c r="B433" s="14" t="n"/>
      <c r="C433" s="15" t="n"/>
      <c r="D433" s="15" t="n"/>
      <c r="E433" s="15">
        <f>D433*Setup!$B$5</f>
        <v/>
      </c>
      <c r="F433" s="15">
        <f>D433-E433</f>
        <v/>
      </c>
      <c r="G433" s="15" t="n"/>
      <c r="H433" s="15" t="n"/>
      <c r="I433" s="15" t="n"/>
      <c r="J433" s="15">
        <f>C433+F433+G433-I433</f>
        <v/>
      </c>
      <c r="K433" s="15" t="n"/>
      <c r="L433" s="15">
        <f>K433*Setup!$B$6</f>
        <v/>
      </c>
      <c r="M433" s="15">
        <f>J433-L433</f>
        <v/>
      </c>
      <c r="N433" s="21" t="n"/>
    </row>
    <row r="434">
      <c r="A434" s="295" t="n"/>
      <c r="B434" s="14" t="n"/>
      <c r="C434" s="15" t="n"/>
      <c r="D434" s="15" t="n"/>
      <c r="E434" s="15">
        <f>D434*Setup!$B$5</f>
        <v/>
      </c>
      <c r="F434" s="15">
        <f>D434-E434</f>
        <v/>
      </c>
      <c r="G434" s="15" t="n"/>
      <c r="H434" s="15" t="n"/>
      <c r="I434" s="15" t="n"/>
      <c r="J434" s="15">
        <f>C434+F434+G434-I434</f>
        <v/>
      </c>
      <c r="K434" s="15" t="n"/>
      <c r="L434" s="15">
        <f>K434*Setup!$B$6</f>
        <v/>
      </c>
      <c r="M434" s="15">
        <f>J434-L434</f>
        <v/>
      </c>
      <c r="N434" s="21" t="n"/>
    </row>
    <row r="435">
      <c r="A435" s="295" t="n"/>
      <c r="B435" s="14" t="n"/>
      <c r="C435" s="15" t="n"/>
      <c r="D435" s="15" t="n"/>
      <c r="E435" s="15">
        <f>D435*Setup!$B$5</f>
        <v/>
      </c>
      <c r="F435" s="15">
        <f>D435-E435</f>
        <v/>
      </c>
      <c r="G435" s="15" t="n"/>
      <c r="H435" s="15" t="n"/>
      <c r="I435" s="15" t="n"/>
      <c r="J435" s="15">
        <f>C435+F435+G435-I435</f>
        <v/>
      </c>
      <c r="K435" s="15" t="n"/>
      <c r="L435" s="15">
        <f>K435*Setup!$B$6</f>
        <v/>
      </c>
      <c r="M435" s="15">
        <f>J435-L435</f>
        <v/>
      </c>
      <c r="N435" s="21" t="n"/>
    </row>
    <row r="436">
      <c r="A436" s="295" t="n"/>
      <c r="B436" s="14" t="n"/>
      <c r="C436" s="15" t="n"/>
      <c r="D436" s="15" t="n"/>
      <c r="E436" s="15">
        <f>D436*Setup!$B$5</f>
        <v/>
      </c>
      <c r="F436" s="15">
        <f>D436-E436</f>
        <v/>
      </c>
      <c r="G436" s="15" t="n"/>
      <c r="H436" s="15" t="n"/>
      <c r="I436" s="15" t="n"/>
      <c r="J436" s="15">
        <f>C436+F436+G436-I436</f>
        <v/>
      </c>
      <c r="K436" s="15" t="n"/>
      <c r="L436" s="15">
        <f>K436*Setup!$B$6</f>
        <v/>
      </c>
      <c r="M436" s="15">
        <f>J436-L436</f>
        <v/>
      </c>
      <c r="N436" s="21" t="n"/>
    </row>
    <row r="437">
      <c r="A437" s="295" t="n"/>
      <c r="B437" s="14" t="n"/>
      <c r="C437" s="15" t="n"/>
      <c r="D437" s="15" t="n"/>
      <c r="E437" s="15">
        <f>D437*Setup!$B$5</f>
        <v/>
      </c>
      <c r="F437" s="15">
        <f>D437-E437</f>
        <v/>
      </c>
      <c r="G437" s="15" t="n"/>
      <c r="H437" s="15" t="n"/>
      <c r="I437" s="15" t="n"/>
      <c r="J437" s="15">
        <f>C437+F437+G437-I437</f>
        <v/>
      </c>
      <c r="K437" s="15" t="n"/>
      <c r="L437" s="15">
        <f>K437*Setup!$B$6</f>
        <v/>
      </c>
      <c r="M437" s="15">
        <f>J437-L437</f>
        <v/>
      </c>
      <c r="N437" s="21" t="n"/>
    </row>
    <row r="438">
      <c r="A438" s="295" t="n"/>
      <c r="B438" s="14" t="n"/>
      <c r="C438" s="15" t="n"/>
      <c r="D438" s="15" t="n"/>
      <c r="E438" s="15">
        <f>D438*Setup!$B$5</f>
        <v/>
      </c>
      <c r="F438" s="15">
        <f>D438-E438</f>
        <v/>
      </c>
      <c r="G438" s="15" t="n"/>
      <c r="H438" s="15" t="n"/>
      <c r="I438" s="15" t="n"/>
      <c r="J438" s="15">
        <f>C438+F438+G438-I438</f>
        <v/>
      </c>
      <c r="K438" s="15" t="n"/>
      <c r="L438" s="15">
        <f>K438*Setup!$B$6</f>
        <v/>
      </c>
      <c r="M438" s="15">
        <f>J438-L438</f>
        <v/>
      </c>
      <c r="N438" s="21" t="n"/>
    </row>
    <row r="439">
      <c r="A439" s="295" t="n"/>
      <c r="B439" s="14" t="n"/>
      <c r="C439" s="15" t="n"/>
      <c r="D439" s="15" t="n"/>
      <c r="E439" s="15">
        <f>D439*Setup!$B$5</f>
        <v/>
      </c>
      <c r="F439" s="15">
        <f>D439-E439</f>
        <v/>
      </c>
      <c r="G439" s="15" t="n"/>
      <c r="H439" s="15" t="n"/>
      <c r="I439" s="15" t="n"/>
      <c r="J439" s="15">
        <f>C439+F439+G439-I439</f>
        <v/>
      </c>
      <c r="K439" s="15" t="n"/>
      <c r="L439" s="15">
        <f>K439*Setup!$B$6</f>
        <v/>
      </c>
      <c r="M439" s="15">
        <f>J439-L439</f>
        <v/>
      </c>
      <c r="N439" s="21" t="n"/>
    </row>
    <row r="440">
      <c r="A440" s="295" t="n"/>
      <c r="B440" s="14" t="n"/>
      <c r="C440" s="15" t="n"/>
      <c r="D440" s="15" t="n"/>
      <c r="E440" s="15">
        <f>D440*Setup!$B$5</f>
        <v/>
      </c>
      <c r="F440" s="15">
        <f>D440-E440</f>
        <v/>
      </c>
      <c r="G440" s="15" t="n"/>
      <c r="H440" s="15" t="n"/>
      <c r="I440" s="15" t="n"/>
      <c r="J440" s="15">
        <f>C440+F440+G440-I440</f>
        <v/>
      </c>
      <c r="K440" s="15" t="n"/>
      <c r="L440" s="15">
        <f>K440*Setup!$B$6</f>
        <v/>
      </c>
      <c r="M440" s="15">
        <f>J440-L440</f>
        <v/>
      </c>
      <c r="N440" s="21" t="n"/>
    </row>
    <row r="441">
      <c r="A441" s="295" t="n"/>
      <c r="B441" s="14" t="n"/>
      <c r="C441" s="15" t="n"/>
      <c r="D441" s="15" t="n"/>
      <c r="E441" s="15">
        <f>D441*Setup!$B$5</f>
        <v/>
      </c>
      <c r="F441" s="15">
        <f>D441-E441</f>
        <v/>
      </c>
      <c r="G441" s="15" t="n"/>
      <c r="H441" s="15" t="n"/>
      <c r="I441" s="15" t="n"/>
      <c r="J441" s="15">
        <f>C441+F441+G441-I441</f>
        <v/>
      </c>
      <c r="K441" s="15" t="n"/>
      <c r="L441" s="15">
        <f>K441*Setup!$B$6</f>
        <v/>
      </c>
      <c r="M441" s="15">
        <f>J441-L441</f>
        <v/>
      </c>
      <c r="N441" s="21" t="n"/>
    </row>
    <row r="442">
      <c r="A442" s="295" t="n"/>
      <c r="B442" s="14" t="n"/>
      <c r="C442" s="15" t="n"/>
      <c r="D442" s="15" t="n"/>
      <c r="E442" s="15">
        <f>D442*Setup!$B$5</f>
        <v/>
      </c>
      <c r="F442" s="15">
        <f>D442-E442</f>
        <v/>
      </c>
      <c r="G442" s="15" t="n"/>
      <c r="H442" s="15" t="n"/>
      <c r="I442" s="15" t="n"/>
      <c r="J442" s="15">
        <f>C442+F442+G442-I442</f>
        <v/>
      </c>
      <c r="K442" s="15" t="n"/>
      <c r="L442" s="15">
        <f>K442*Setup!$B$6</f>
        <v/>
      </c>
      <c r="M442" s="15">
        <f>J442-L442</f>
        <v/>
      </c>
      <c r="N442" s="21" t="n"/>
    </row>
    <row r="443">
      <c r="A443" s="295" t="n"/>
      <c r="B443" s="14" t="n"/>
      <c r="C443" s="15" t="n"/>
      <c r="D443" s="15" t="n"/>
      <c r="E443" s="15">
        <f>D443*Setup!$B$5</f>
        <v/>
      </c>
      <c r="F443" s="15">
        <f>D443-E443</f>
        <v/>
      </c>
      <c r="G443" s="15" t="n"/>
      <c r="H443" s="15" t="n"/>
      <c r="I443" s="15" t="n"/>
      <c r="J443" s="15">
        <f>C443+F443+G443-I443</f>
        <v/>
      </c>
      <c r="K443" s="15" t="n"/>
      <c r="L443" s="15">
        <f>K443*Setup!$B$6</f>
        <v/>
      </c>
      <c r="M443" s="15">
        <f>J443-L443</f>
        <v/>
      </c>
      <c r="N443" s="21" t="n"/>
    </row>
    <row r="444">
      <c r="A444" s="295" t="n"/>
      <c r="B444" s="14" t="n"/>
      <c r="C444" s="15" t="n"/>
      <c r="D444" s="15" t="n"/>
      <c r="E444" s="15">
        <f>D444*Setup!$B$5</f>
        <v/>
      </c>
      <c r="F444" s="15">
        <f>D444-E444</f>
        <v/>
      </c>
      <c r="G444" s="15" t="n"/>
      <c r="H444" s="15" t="n"/>
      <c r="I444" s="15" t="n"/>
      <c r="J444" s="15">
        <f>C444+F444+G444-I444</f>
        <v/>
      </c>
      <c r="K444" s="15" t="n"/>
      <c r="L444" s="15">
        <f>K444*Setup!$B$6</f>
        <v/>
      </c>
      <c r="M444" s="15">
        <f>J444-L444</f>
        <v/>
      </c>
      <c r="N444" s="21" t="n"/>
    </row>
    <row r="445">
      <c r="A445" s="295" t="n"/>
      <c r="B445" s="14" t="n"/>
      <c r="C445" s="15" t="n"/>
      <c r="D445" s="15" t="n"/>
      <c r="E445" s="15">
        <f>D445*Setup!$B$5</f>
        <v/>
      </c>
      <c r="F445" s="15">
        <f>D445-E445</f>
        <v/>
      </c>
      <c r="G445" s="15" t="n"/>
      <c r="H445" s="15" t="n"/>
      <c r="I445" s="15" t="n"/>
      <c r="J445" s="15">
        <f>C445+F445+G445-I445</f>
        <v/>
      </c>
      <c r="K445" s="15" t="n"/>
      <c r="L445" s="15">
        <f>K445*Setup!$B$6</f>
        <v/>
      </c>
      <c r="M445" s="15">
        <f>J445-L445</f>
        <v/>
      </c>
      <c r="N445" s="21" t="n"/>
    </row>
    <row r="446">
      <c r="A446" s="295" t="n"/>
      <c r="B446" s="14" t="n"/>
      <c r="C446" s="15" t="n"/>
      <c r="D446" s="15" t="n"/>
      <c r="E446" s="15">
        <f>D446*Setup!$B$5</f>
        <v/>
      </c>
      <c r="F446" s="15">
        <f>D446-E446</f>
        <v/>
      </c>
      <c r="G446" s="15" t="n"/>
      <c r="H446" s="15" t="n"/>
      <c r="I446" s="15" t="n"/>
      <c r="J446" s="15">
        <f>C446+F446+G446-I446</f>
        <v/>
      </c>
      <c r="K446" s="15" t="n"/>
      <c r="L446" s="15">
        <f>K446*Setup!$B$6</f>
        <v/>
      </c>
      <c r="M446" s="15">
        <f>J446-L446</f>
        <v/>
      </c>
      <c r="N446" s="21" t="n"/>
    </row>
    <row r="447">
      <c r="A447" s="295" t="n"/>
      <c r="B447" s="14" t="n"/>
      <c r="C447" s="15" t="n"/>
      <c r="D447" s="15" t="n"/>
      <c r="E447" s="15">
        <f>D447*Setup!$B$5</f>
        <v/>
      </c>
      <c r="F447" s="15">
        <f>D447-E447</f>
        <v/>
      </c>
      <c r="G447" s="15" t="n"/>
      <c r="H447" s="15" t="n"/>
      <c r="I447" s="15" t="n"/>
      <c r="J447" s="15">
        <f>C447+F447+G447-I447</f>
        <v/>
      </c>
      <c r="K447" s="15" t="n"/>
      <c r="L447" s="15">
        <f>K447*Setup!$B$6</f>
        <v/>
      </c>
      <c r="M447" s="15">
        <f>J447-L447</f>
        <v/>
      </c>
      <c r="N447" s="21" t="n"/>
    </row>
    <row r="448">
      <c r="A448" s="295" t="n"/>
      <c r="B448" s="14" t="n"/>
      <c r="C448" s="15" t="n"/>
      <c r="D448" s="15" t="n"/>
      <c r="E448" s="15">
        <f>D448*Setup!$B$5</f>
        <v/>
      </c>
      <c r="F448" s="15">
        <f>D448-E448</f>
        <v/>
      </c>
      <c r="G448" s="15" t="n"/>
      <c r="H448" s="15" t="n"/>
      <c r="I448" s="15" t="n"/>
      <c r="J448" s="15">
        <f>C448+F448+G448-I448</f>
        <v/>
      </c>
      <c r="K448" s="15" t="n"/>
      <c r="L448" s="15">
        <f>K448*Setup!$B$6</f>
        <v/>
      </c>
      <c r="M448" s="15">
        <f>J448-L448</f>
        <v/>
      </c>
      <c r="N448" s="21" t="n"/>
    </row>
    <row r="449">
      <c r="A449" s="295" t="n"/>
      <c r="B449" s="14" t="n"/>
      <c r="C449" s="15" t="n"/>
      <c r="D449" s="15" t="n"/>
      <c r="E449" s="15">
        <f>D449*Setup!$B$5</f>
        <v/>
      </c>
      <c r="F449" s="15">
        <f>D449-E449</f>
        <v/>
      </c>
      <c r="G449" s="15" t="n"/>
      <c r="H449" s="15" t="n"/>
      <c r="I449" s="15" t="n"/>
      <c r="J449" s="15">
        <f>C449+F449+G449-I449</f>
        <v/>
      </c>
      <c r="K449" s="15" t="n"/>
      <c r="L449" s="15">
        <f>K449*Setup!$B$6</f>
        <v/>
      </c>
      <c r="M449" s="15">
        <f>J449-L449</f>
        <v/>
      </c>
      <c r="N449" s="21" t="n"/>
    </row>
    <row r="450">
      <c r="A450" s="295" t="n"/>
      <c r="B450" s="14" t="n"/>
      <c r="C450" s="15" t="n"/>
      <c r="D450" s="15" t="n"/>
      <c r="E450" s="15">
        <f>D450*Setup!$B$5</f>
        <v/>
      </c>
      <c r="F450" s="15">
        <f>D450-E450</f>
        <v/>
      </c>
      <c r="G450" s="15" t="n"/>
      <c r="H450" s="15" t="n"/>
      <c r="I450" s="15" t="n"/>
      <c r="J450" s="15">
        <f>C450+F450+G450-I450</f>
        <v/>
      </c>
      <c r="K450" s="15" t="n"/>
      <c r="L450" s="15">
        <f>K450*Setup!$B$6</f>
        <v/>
      </c>
      <c r="M450" s="15">
        <f>J450-L450</f>
        <v/>
      </c>
      <c r="N450" s="21" t="n"/>
    </row>
    <row r="451">
      <c r="A451" s="295" t="n"/>
      <c r="B451" s="14" t="n"/>
      <c r="C451" s="15" t="n"/>
      <c r="D451" s="15" t="n"/>
      <c r="E451" s="15">
        <f>D451*Setup!$B$5</f>
        <v/>
      </c>
      <c r="F451" s="15">
        <f>D451-E451</f>
        <v/>
      </c>
      <c r="G451" s="15" t="n"/>
      <c r="H451" s="15" t="n"/>
      <c r="I451" s="15" t="n"/>
      <c r="J451" s="15">
        <f>C451+F451+G451-I451</f>
        <v/>
      </c>
      <c r="K451" s="15" t="n"/>
      <c r="L451" s="15">
        <f>K451*Setup!$B$6</f>
        <v/>
      </c>
      <c r="M451" s="15">
        <f>J451-L451</f>
        <v/>
      </c>
      <c r="N451" s="21" t="n"/>
    </row>
    <row r="452">
      <c r="A452" s="295" t="n"/>
      <c r="B452" s="14" t="n"/>
      <c r="C452" s="15" t="n"/>
      <c r="D452" s="15" t="n"/>
      <c r="E452" s="15">
        <f>D452*Setup!$B$5</f>
        <v/>
      </c>
      <c r="F452" s="15">
        <f>D452-E452</f>
        <v/>
      </c>
      <c r="G452" s="15" t="n"/>
      <c r="H452" s="15" t="n"/>
      <c r="I452" s="15" t="n"/>
      <c r="J452" s="15">
        <f>C452+F452+G452-I452</f>
        <v/>
      </c>
      <c r="K452" s="15" t="n"/>
      <c r="L452" s="15">
        <f>K452*Setup!$B$6</f>
        <v/>
      </c>
      <c r="M452" s="15">
        <f>J452-L452</f>
        <v/>
      </c>
      <c r="N452" s="21" t="n"/>
    </row>
    <row r="453">
      <c r="A453" s="295" t="n"/>
      <c r="B453" s="14" t="n"/>
      <c r="C453" s="15" t="n"/>
      <c r="D453" s="15" t="n"/>
      <c r="E453" s="15">
        <f>D453*Setup!$B$5</f>
        <v/>
      </c>
      <c r="F453" s="15">
        <f>D453-E453</f>
        <v/>
      </c>
      <c r="G453" s="15" t="n"/>
      <c r="H453" s="15" t="n"/>
      <c r="I453" s="15" t="n"/>
      <c r="J453" s="15">
        <f>C453+F453+G453-I453</f>
        <v/>
      </c>
      <c r="K453" s="15" t="n"/>
      <c r="L453" s="15">
        <f>K453*Setup!$B$6</f>
        <v/>
      </c>
      <c r="M453" s="15">
        <f>J453-L453</f>
        <v/>
      </c>
      <c r="N453" s="21" t="n"/>
    </row>
    <row r="454">
      <c r="A454" s="295" t="n"/>
      <c r="B454" s="14" t="n"/>
      <c r="C454" s="15" t="n"/>
      <c r="D454" s="15" t="n"/>
      <c r="E454" s="15">
        <f>D454*Setup!$B$5</f>
        <v/>
      </c>
      <c r="F454" s="15">
        <f>D454-E454</f>
        <v/>
      </c>
      <c r="G454" s="15" t="n"/>
      <c r="H454" s="15" t="n"/>
      <c r="I454" s="15" t="n"/>
      <c r="J454" s="15">
        <f>C454+F454+G454-I454</f>
        <v/>
      </c>
      <c r="K454" s="15" t="n"/>
      <c r="L454" s="15">
        <f>K454*Setup!$B$6</f>
        <v/>
      </c>
      <c r="M454" s="15">
        <f>J454-L454</f>
        <v/>
      </c>
      <c r="N454" s="21" t="n"/>
    </row>
    <row r="455">
      <c r="A455" s="295" t="n"/>
      <c r="B455" s="14" t="n"/>
      <c r="C455" s="15" t="n"/>
      <c r="D455" s="15" t="n"/>
      <c r="E455" s="15">
        <f>D455*Setup!$B$5</f>
        <v/>
      </c>
      <c r="F455" s="15">
        <f>D455-E455</f>
        <v/>
      </c>
      <c r="G455" s="15" t="n"/>
      <c r="H455" s="15" t="n"/>
      <c r="I455" s="15" t="n"/>
      <c r="J455" s="15">
        <f>C455+F455+G455-I455</f>
        <v/>
      </c>
      <c r="K455" s="15" t="n"/>
      <c r="L455" s="15">
        <f>K455*Setup!$B$6</f>
        <v/>
      </c>
      <c r="M455" s="15">
        <f>J455-L455</f>
        <v/>
      </c>
      <c r="N455" s="21" t="n"/>
    </row>
    <row r="456">
      <c r="A456" s="295" t="n"/>
      <c r="B456" s="14" t="n"/>
      <c r="C456" s="15" t="n"/>
      <c r="D456" s="15" t="n"/>
      <c r="E456" s="15">
        <f>D456*Setup!$B$5</f>
        <v/>
      </c>
      <c r="F456" s="15">
        <f>D456-E456</f>
        <v/>
      </c>
      <c r="G456" s="15" t="n"/>
      <c r="H456" s="15" t="n"/>
      <c r="I456" s="15" t="n"/>
      <c r="J456" s="15">
        <f>C456+F456+G456-I456</f>
        <v/>
      </c>
      <c r="K456" s="15" t="n"/>
      <c r="L456" s="15">
        <f>K456*Setup!$B$6</f>
        <v/>
      </c>
      <c r="M456" s="15">
        <f>J456-L456</f>
        <v/>
      </c>
      <c r="N456" s="21" t="n"/>
    </row>
    <row r="457">
      <c r="A457" s="295" t="n"/>
      <c r="B457" s="14" t="n"/>
      <c r="C457" s="15" t="n"/>
      <c r="D457" s="15" t="n"/>
      <c r="E457" s="15">
        <f>D457*Setup!$B$5</f>
        <v/>
      </c>
      <c r="F457" s="15">
        <f>D457-E457</f>
        <v/>
      </c>
      <c r="G457" s="15" t="n"/>
      <c r="H457" s="15" t="n"/>
      <c r="I457" s="15" t="n"/>
      <c r="J457" s="15">
        <f>C457+F457+G457-I457</f>
        <v/>
      </c>
      <c r="K457" s="15" t="n"/>
      <c r="L457" s="15">
        <f>K457*Setup!$B$6</f>
        <v/>
      </c>
      <c r="M457" s="15">
        <f>J457-L457</f>
        <v/>
      </c>
      <c r="N457" s="21" t="n"/>
    </row>
    <row r="458">
      <c r="A458" s="295" t="n"/>
      <c r="B458" s="14" t="n"/>
      <c r="C458" s="15" t="n"/>
      <c r="D458" s="15" t="n"/>
      <c r="E458" s="15">
        <f>D458*Setup!$B$5</f>
        <v/>
      </c>
      <c r="F458" s="15">
        <f>D458-E458</f>
        <v/>
      </c>
      <c r="G458" s="15" t="n"/>
      <c r="H458" s="15" t="n"/>
      <c r="I458" s="15" t="n"/>
      <c r="J458" s="15">
        <f>C458+F458+G458-I458</f>
        <v/>
      </c>
      <c r="K458" s="15" t="n"/>
      <c r="L458" s="15">
        <f>K458*Setup!$B$6</f>
        <v/>
      </c>
      <c r="M458" s="15">
        <f>J458-L458</f>
        <v/>
      </c>
      <c r="N458" s="21" t="n"/>
    </row>
    <row r="459">
      <c r="A459" s="295" t="n"/>
      <c r="B459" s="14" t="n"/>
      <c r="C459" s="15" t="n"/>
      <c r="D459" s="15" t="n"/>
      <c r="E459" s="15">
        <f>D459*Setup!$B$5</f>
        <v/>
      </c>
      <c r="F459" s="15">
        <f>D459-E459</f>
        <v/>
      </c>
      <c r="G459" s="15" t="n"/>
      <c r="H459" s="15" t="n"/>
      <c r="I459" s="15" t="n"/>
      <c r="J459" s="15">
        <f>C459+F459+G459-I459</f>
        <v/>
      </c>
      <c r="K459" s="15" t="n"/>
      <c r="L459" s="15">
        <f>K459*Setup!$B$6</f>
        <v/>
      </c>
      <c r="M459" s="15">
        <f>J459-L459</f>
        <v/>
      </c>
      <c r="N459" s="21" t="n"/>
    </row>
    <row r="460">
      <c r="A460" s="295" t="n"/>
      <c r="B460" s="14" t="n"/>
      <c r="C460" s="15" t="n"/>
      <c r="D460" s="15" t="n"/>
      <c r="E460" s="15">
        <f>D460*Setup!$B$5</f>
        <v/>
      </c>
      <c r="F460" s="15">
        <f>D460-E460</f>
        <v/>
      </c>
      <c r="G460" s="15" t="n"/>
      <c r="H460" s="15" t="n"/>
      <c r="I460" s="15" t="n"/>
      <c r="J460" s="15">
        <f>C460+F460+G460-I460</f>
        <v/>
      </c>
      <c r="K460" s="15" t="n"/>
      <c r="L460" s="15">
        <f>K460*Setup!$B$6</f>
        <v/>
      </c>
      <c r="M460" s="15">
        <f>J460-L460</f>
        <v/>
      </c>
      <c r="N460" s="21" t="n"/>
    </row>
    <row r="461">
      <c r="A461" s="295" t="n"/>
      <c r="B461" s="14" t="n"/>
      <c r="C461" s="15" t="n"/>
      <c r="D461" s="15" t="n"/>
      <c r="E461" s="15">
        <f>D461*Setup!$B$5</f>
        <v/>
      </c>
      <c r="F461" s="15">
        <f>D461-E461</f>
        <v/>
      </c>
      <c r="G461" s="15" t="n"/>
      <c r="H461" s="15" t="n"/>
      <c r="I461" s="15" t="n"/>
      <c r="J461" s="15">
        <f>C461+F461+G461-I461</f>
        <v/>
      </c>
      <c r="K461" s="15" t="n"/>
      <c r="L461" s="15">
        <f>K461*Setup!$B$6</f>
        <v/>
      </c>
      <c r="M461" s="15">
        <f>J461-L461</f>
        <v/>
      </c>
      <c r="N461" s="21" t="n"/>
    </row>
    <row r="462">
      <c r="A462" s="295" t="n"/>
      <c r="B462" s="14" t="n"/>
      <c r="C462" s="15" t="n"/>
      <c r="D462" s="15" t="n"/>
      <c r="E462" s="15">
        <f>D462*Setup!$B$5</f>
        <v/>
      </c>
      <c r="F462" s="15">
        <f>D462-E462</f>
        <v/>
      </c>
      <c r="G462" s="15" t="n"/>
      <c r="H462" s="15" t="n"/>
      <c r="I462" s="15" t="n"/>
      <c r="J462" s="15">
        <f>C462+F462+G462-I462</f>
        <v/>
      </c>
      <c r="K462" s="15" t="n"/>
      <c r="L462" s="15">
        <f>K462*Setup!$B$6</f>
        <v/>
      </c>
      <c r="M462" s="15">
        <f>J462-L462</f>
        <v/>
      </c>
      <c r="N462" s="21" t="n"/>
    </row>
    <row r="463">
      <c r="A463" s="295" t="n"/>
      <c r="B463" s="14" t="n"/>
      <c r="C463" s="15" t="n"/>
      <c r="D463" s="15" t="n"/>
      <c r="E463" s="15">
        <f>D463*Setup!$B$5</f>
        <v/>
      </c>
      <c r="F463" s="15">
        <f>D463-E463</f>
        <v/>
      </c>
      <c r="G463" s="15" t="n"/>
      <c r="H463" s="15" t="n"/>
      <c r="I463" s="15" t="n"/>
      <c r="J463" s="15">
        <f>C463+F463+G463-I463</f>
        <v/>
      </c>
      <c r="K463" s="15" t="n"/>
      <c r="L463" s="15">
        <f>K463*Setup!$B$6</f>
        <v/>
      </c>
      <c r="M463" s="15">
        <f>J463-L463</f>
        <v/>
      </c>
      <c r="N463" s="21" t="n"/>
    </row>
    <row r="464">
      <c r="A464" s="295" t="n"/>
      <c r="B464" s="14" t="n"/>
      <c r="C464" s="15" t="n"/>
      <c r="D464" s="15" t="n"/>
      <c r="E464" s="15">
        <f>D464*Setup!$B$5</f>
        <v/>
      </c>
      <c r="F464" s="15">
        <f>D464-E464</f>
        <v/>
      </c>
      <c r="G464" s="15" t="n"/>
      <c r="H464" s="15" t="n"/>
      <c r="I464" s="15" t="n"/>
      <c r="J464" s="15">
        <f>C464+F464+G464-I464</f>
        <v/>
      </c>
      <c r="K464" s="15" t="n"/>
      <c r="L464" s="15">
        <f>K464*Setup!$B$6</f>
        <v/>
      </c>
      <c r="M464" s="15">
        <f>J464-L464</f>
        <v/>
      </c>
      <c r="N464" s="21" t="n"/>
    </row>
    <row r="465">
      <c r="A465" s="295" t="n"/>
      <c r="B465" s="14" t="n"/>
      <c r="C465" s="15" t="n"/>
      <c r="D465" s="15" t="n"/>
      <c r="E465" s="15">
        <f>D465*Setup!$B$5</f>
        <v/>
      </c>
      <c r="F465" s="15">
        <f>D465-E465</f>
        <v/>
      </c>
      <c r="G465" s="15" t="n"/>
      <c r="H465" s="15" t="n"/>
      <c r="I465" s="15" t="n"/>
      <c r="J465" s="15">
        <f>C465+F465+G465-I465</f>
        <v/>
      </c>
      <c r="K465" s="15" t="n"/>
      <c r="L465" s="15">
        <f>K465*Setup!$B$6</f>
        <v/>
      </c>
      <c r="M465" s="15">
        <f>J465-L465</f>
        <v/>
      </c>
      <c r="N465" s="21" t="n"/>
    </row>
    <row r="466">
      <c r="A466" s="295" t="n"/>
      <c r="B466" s="14" t="n"/>
      <c r="C466" s="15" t="n"/>
      <c r="D466" s="15" t="n"/>
      <c r="E466" s="15">
        <f>D466*Setup!$B$5</f>
        <v/>
      </c>
      <c r="F466" s="15">
        <f>D466-E466</f>
        <v/>
      </c>
      <c r="G466" s="15" t="n"/>
      <c r="H466" s="15" t="n"/>
      <c r="I466" s="15" t="n"/>
      <c r="J466" s="15">
        <f>C466+F466+G466-I466</f>
        <v/>
      </c>
      <c r="K466" s="15" t="n"/>
      <c r="L466" s="15">
        <f>K466*Setup!$B$6</f>
        <v/>
      </c>
      <c r="M466" s="15">
        <f>J466-L466</f>
        <v/>
      </c>
      <c r="N466" s="21" t="n"/>
    </row>
    <row r="467">
      <c r="A467" s="295" t="n"/>
      <c r="B467" s="14" t="n"/>
      <c r="C467" s="15" t="n"/>
      <c r="D467" s="15" t="n"/>
      <c r="E467" s="15">
        <f>D467*Setup!$B$5</f>
        <v/>
      </c>
      <c r="F467" s="15">
        <f>D467-E467</f>
        <v/>
      </c>
      <c r="G467" s="15" t="n"/>
      <c r="H467" s="15" t="n"/>
      <c r="I467" s="15" t="n"/>
      <c r="J467" s="15">
        <f>C467+F467+G467-I467</f>
        <v/>
      </c>
      <c r="K467" s="15" t="n"/>
      <c r="L467" s="15">
        <f>K467*Setup!$B$6</f>
        <v/>
      </c>
      <c r="M467" s="15">
        <f>J467-L467</f>
        <v/>
      </c>
      <c r="N467" s="21" t="n"/>
    </row>
    <row r="468">
      <c r="A468" s="295" t="n"/>
      <c r="B468" s="14" t="n"/>
      <c r="C468" s="15" t="n"/>
      <c r="D468" s="15" t="n"/>
      <c r="E468" s="15">
        <f>D468*Setup!$B$5</f>
        <v/>
      </c>
      <c r="F468" s="15">
        <f>D468-E468</f>
        <v/>
      </c>
      <c r="G468" s="15" t="n"/>
      <c r="H468" s="15" t="n"/>
      <c r="I468" s="15" t="n"/>
      <c r="J468" s="15">
        <f>C468+F468+G468-I468</f>
        <v/>
      </c>
      <c r="K468" s="15" t="n"/>
      <c r="L468" s="15">
        <f>K468*Setup!$B$6</f>
        <v/>
      </c>
      <c r="M468" s="15">
        <f>J468-L468</f>
        <v/>
      </c>
      <c r="N468" s="21" t="n"/>
    </row>
    <row r="469">
      <c r="A469" s="295" t="n"/>
      <c r="B469" s="14" t="n"/>
      <c r="C469" s="15" t="n"/>
      <c r="D469" s="15" t="n"/>
      <c r="E469" s="15">
        <f>D469*Setup!$B$5</f>
        <v/>
      </c>
      <c r="F469" s="15">
        <f>D469-E469</f>
        <v/>
      </c>
      <c r="G469" s="15" t="n"/>
      <c r="H469" s="15" t="n"/>
      <c r="I469" s="15" t="n"/>
      <c r="J469" s="15">
        <f>C469+F469+G469-I469</f>
        <v/>
      </c>
      <c r="K469" s="15" t="n"/>
      <c r="L469" s="15">
        <f>K469*Setup!$B$6</f>
        <v/>
      </c>
      <c r="M469" s="15">
        <f>J469-L469</f>
        <v/>
      </c>
      <c r="N469" s="21" t="n"/>
    </row>
    <row r="470">
      <c r="A470" s="295" t="n"/>
      <c r="B470" s="14" t="n"/>
      <c r="C470" s="15" t="n"/>
      <c r="D470" s="15" t="n"/>
      <c r="E470" s="15">
        <f>D470*Setup!$B$5</f>
        <v/>
      </c>
      <c r="F470" s="15">
        <f>D470-E470</f>
        <v/>
      </c>
      <c r="G470" s="15" t="n"/>
      <c r="H470" s="15" t="n"/>
      <c r="I470" s="15" t="n"/>
      <c r="J470" s="15">
        <f>C470+F470+G470-I470</f>
        <v/>
      </c>
      <c r="K470" s="15" t="n"/>
      <c r="L470" s="15">
        <f>K470*Setup!$B$6</f>
        <v/>
      </c>
      <c r="M470" s="15">
        <f>J470-L470</f>
        <v/>
      </c>
      <c r="N470" s="21" t="n"/>
    </row>
    <row r="471">
      <c r="A471" s="295" t="n"/>
      <c r="B471" s="14" t="n"/>
      <c r="C471" s="15" t="n"/>
      <c r="D471" s="15" t="n"/>
      <c r="E471" s="15">
        <f>D471*Setup!$B$5</f>
        <v/>
      </c>
      <c r="F471" s="15">
        <f>D471-E471</f>
        <v/>
      </c>
      <c r="G471" s="15" t="n"/>
      <c r="H471" s="15" t="n"/>
      <c r="I471" s="15" t="n"/>
      <c r="J471" s="15">
        <f>C471+F471+G471-I471</f>
        <v/>
      </c>
      <c r="K471" s="15" t="n"/>
      <c r="L471" s="15">
        <f>K471*Setup!$B$6</f>
        <v/>
      </c>
      <c r="M471" s="15">
        <f>J471-L471</f>
        <v/>
      </c>
      <c r="N471" s="21" t="n"/>
    </row>
    <row r="472">
      <c r="A472" s="295" t="n"/>
      <c r="B472" s="14" t="n"/>
      <c r="C472" s="15" t="n"/>
      <c r="D472" s="15" t="n"/>
      <c r="E472" s="15">
        <f>D472*Setup!$B$5</f>
        <v/>
      </c>
      <c r="F472" s="15">
        <f>D472-E472</f>
        <v/>
      </c>
      <c r="G472" s="15" t="n"/>
      <c r="H472" s="15" t="n"/>
      <c r="I472" s="15" t="n"/>
      <c r="J472" s="15">
        <f>C472+F472+G472-I472</f>
        <v/>
      </c>
      <c r="K472" s="15" t="n"/>
      <c r="L472" s="15">
        <f>K472*Setup!$B$6</f>
        <v/>
      </c>
      <c r="M472" s="15">
        <f>J472-L472</f>
        <v/>
      </c>
      <c r="N472" s="21" t="n"/>
    </row>
    <row r="473">
      <c r="A473" s="295" t="n"/>
      <c r="B473" s="14" t="n"/>
      <c r="C473" s="15" t="n"/>
      <c r="D473" s="15" t="n"/>
      <c r="E473" s="15">
        <f>D473*Setup!$B$5</f>
        <v/>
      </c>
      <c r="F473" s="15">
        <f>D473-E473</f>
        <v/>
      </c>
      <c r="G473" s="15" t="n"/>
      <c r="H473" s="15" t="n"/>
      <c r="I473" s="15" t="n"/>
      <c r="J473" s="15">
        <f>C473+F473+G473-I473</f>
        <v/>
      </c>
      <c r="K473" s="15" t="n"/>
      <c r="L473" s="15">
        <f>K473*Setup!$B$6</f>
        <v/>
      </c>
      <c r="M473" s="15">
        <f>J473-L473</f>
        <v/>
      </c>
      <c r="N473" s="21" t="n"/>
    </row>
    <row r="474">
      <c r="A474" s="295" t="n"/>
      <c r="B474" s="14" t="n"/>
      <c r="C474" s="15" t="n"/>
      <c r="D474" s="15" t="n"/>
      <c r="E474" s="15">
        <f>D474*Setup!$B$5</f>
        <v/>
      </c>
      <c r="F474" s="15">
        <f>D474-E474</f>
        <v/>
      </c>
      <c r="G474" s="15" t="n"/>
      <c r="H474" s="15" t="n"/>
      <c r="I474" s="15" t="n"/>
      <c r="J474" s="15">
        <f>C474+F474+G474-I474</f>
        <v/>
      </c>
      <c r="K474" s="15" t="n"/>
      <c r="L474" s="15">
        <f>K474*Setup!$B$6</f>
        <v/>
      </c>
      <c r="M474" s="15">
        <f>J474-L474</f>
        <v/>
      </c>
      <c r="N474" s="21" t="n"/>
    </row>
    <row r="475">
      <c r="A475" s="295" t="n"/>
      <c r="B475" s="14" t="n"/>
      <c r="C475" s="15" t="n"/>
      <c r="D475" s="15" t="n"/>
      <c r="E475" s="15">
        <f>D475*Setup!$B$5</f>
        <v/>
      </c>
      <c r="F475" s="15">
        <f>D475-E475</f>
        <v/>
      </c>
      <c r="G475" s="15" t="n"/>
      <c r="H475" s="15" t="n"/>
      <c r="I475" s="15" t="n"/>
      <c r="J475" s="15">
        <f>C475+F475+G475-I475</f>
        <v/>
      </c>
      <c r="K475" s="15" t="n"/>
      <c r="L475" s="15">
        <f>K475*Setup!$B$6</f>
        <v/>
      </c>
      <c r="M475" s="15">
        <f>J475-L475</f>
        <v/>
      </c>
      <c r="N475" s="21" t="n"/>
    </row>
    <row r="476">
      <c r="A476" s="295" t="n"/>
      <c r="B476" s="14" t="n"/>
      <c r="C476" s="15" t="n"/>
      <c r="D476" s="15" t="n"/>
      <c r="E476" s="15">
        <f>D476*Setup!$B$5</f>
        <v/>
      </c>
      <c r="F476" s="15">
        <f>D476-E476</f>
        <v/>
      </c>
      <c r="G476" s="15" t="n"/>
      <c r="H476" s="15" t="n"/>
      <c r="I476" s="15" t="n"/>
      <c r="J476" s="15">
        <f>C476+F476+G476-I476</f>
        <v/>
      </c>
      <c r="K476" s="15" t="n"/>
      <c r="L476" s="15">
        <f>K476*Setup!$B$6</f>
        <v/>
      </c>
      <c r="M476" s="15">
        <f>J476-L476</f>
        <v/>
      </c>
      <c r="N476" s="21" t="n"/>
    </row>
    <row r="477">
      <c r="A477" s="295" t="n"/>
      <c r="B477" s="14" t="n"/>
      <c r="C477" s="15" t="n"/>
      <c r="D477" s="15" t="n"/>
      <c r="E477" s="15">
        <f>D477*Setup!$B$5</f>
        <v/>
      </c>
      <c r="F477" s="15">
        <f>D477-E477</f>
        <v/>
      </c>
      <c r="G477" s="15" t="n"/>
      <c r="H477" s="15" t="n"/>
      <c r="I477" s="15" t="n"/>
      <c r="J477" s="15">
        <f>C477+F477+G477-I477</f>
        <v/>
      </c>
      <c r="K477" s="15" t="n"/>
      <c r="L477" s="15">
        <f>K477*Setup!$B$6</f>
        <v/>
      </c>
      <c r="M477" s="15">
        <f>J477-L477</f>
        <v/>
      </c>
      <c r="N477" s="21" t="n"/>
    </row>
    <row r="478">
      <c r="A478" s="295" t="n"/>
      <c r="B478" s="14" t="n"/>
      <c r="C478" s="15" t="n"/>
      <c r="D478" s="15" t="n"/>
      <c r="E478" s="15">
        <f>D478*Setup!$B$5</f>
        <v/>
      </c>
      <c r="F478" s="15">
        <f>D478-E478</f>
        <v/>
      </c>
      <c r="G478" s="15" t="n"/>
      <c r="H478" s="15" t="n"/>
      <c r="I478" s="15" t="n"/>
      <c r="J478" s="15">
        <f>C478+F478+G478-I478</f>
        <v/>
      </c>
      <c r="K478" s="15" t="n"/>
      <c r="L478" s="15">
        <f>K478*Setup!$B$6</f>
        <v/>
      </c>
      <c r="M478" s="15">
        <f>J478-L478</f>
        <v/>
      </c>
      <c r="N478" s="21" t="n"/>
    </row>
    <row r="479">
      <c r="A479" s="295" t="n"/>
      <c r="B479" s="14" t="n"/>
      <c r="C479" s="15" t="n"/>
      <c r="D479" s="15" t="n"/>
      <c r="E479" s="15">
        <f>D479*Setup!$B$5</f>
        <v/>
      </c>
      <c r="F479" s="15">
        <f>D479-E479</f>
        <v/>
      </c>
      <c r="G479" s="15" t="n"/>
      <c r="H479" s="15" t="n"/>
      <c r="I479" s="15" t="n"/>
      <c r="J479" s="15">
        <f>C479+F479+G479-I479</f>
        <v/>
      </c>
      <c r="K479" s="15" t="n"/>
      <c r="L479" s="15">
        <f>K479*Setup!$B$6</f>
        <v/>
      </c>
      <c r="M479" s="15">
        <f>J479-L479</f>
        <v/>
      </c>
      <c r="N479" s="21" t="n"/>
    </row>
    <row r="480">
      <c r="A480" s="295" t="n"/>
      <c r="B480" s="14" t="n"/>
      <c r="C480" s="15" t="n"/>
      <c r="D480" s="15" t="n"/>
      <c r="E480" s="15">
        <f>D480*Setup!$B$5</f>
        <v/>
      </c>
      <c r="F480" s="15">
        <f>D480-E480</f>
        <v/>
      </c>
      <c r="G480" s="15" t="n"/>
      <c r="H480" s="15" t="n"/>
      <c r="I480" s="15" t="n"/>
      <c r="J480" s="15">
        <f>C480+F480+G480-I480</f>
        <v/>
      </c>
      <c r="K480" s="15" t="n"/>
      <c r="L480" s="15">
        <f>K480*Setup!$B$6</f>
        <v/>
      </c>
      <c r="M480" s="15">
        <f>J480-L480</f>
        <v/>
      </c>
      <c r="N480" s="21" t="n"/>
    </row>
    <row r="481">
      <c r="A481" s="295" t="n"/>
      <c r="B481" s="14" t="n"/>
      <c r="C481" s="15" t="n"/>
      <c r="D481" s="15" t="n"/>
      <c r="E481" s="15">
        <f>D481*Setup!$B$5</f>
        <v/>
      </c>
      <c r="F481" s="15">
        <f>D481-E481</f>
        <v/>
      </c>
      <c r="G481" s="15" t="n"/>
      <c r="H481" s="15" t="n"/>
      <c r="I481" s="15" t="n"/>
      <c r="J481" s="15">
        <f>C481+F481+G481-I481</f>
        <v/>
      </c>
      <c r="K481" s="15" t="n"/>
      <c r="L481" s="15">
        <f>K481*Setup!$B$6</f>
        <v/>
      </c>
      <c r="M481" s="15">
        <f>J481-L481</f>
        <v/>
      </c>
      <c r="N481" s="21" t="n"/>
    </row>
    <row r="482">
      <c r="A482" s="295" t="n"/>
      <c r="B482" s="14" t="n"/>
      <c r="C482" s="15" t="n"/>
      <c r="D482" s="15" t="n"/>
      <c r="E482" s="15">
        <f>D482*Setup!$B$5</f>
        <v/>
      </c>
      <c r="F482" s="15">
        <f>D482-E482</f>
        <v/>
      </c>
      <c r="G482" s="15" t="n"/>
      <c r="H482" s="15" t="n"/>
      <c r="I482" s="15" t="n"/>
      <c r="J482" s="15">
        <f>C482+F482+G482-I482</f>
        <v/>
      </c>
      <c r="K482" s="15" t="n"/>
      <c r="L482" s="15">
        <f>K482*Setup!$B$6</f>
        <v/>
      </c>
      <c r="M482" s="15">
        <f>J482-L482</f>
        <v/>
      </c>
      <c r="N482" s="21" t="n"/>
    </row>
    <row r="483">
      <c r="A483" s="295" t="n"/>
      <c r="B483" s="14" t="n"/>
      <c r="C483" s="15" t="n"/>
      <c r="D483" s="15" t="n"/>
      <c r="E483" s="15">
        <f>D483*Setup!$B$5</f>
        <v/>
      </c>
      <c r="F483" s="15">
        <f>D483-E483</f>
        <v/>
      </c>
      <c r="G483" s="15" t="n"/>
      <c r="H483" s="15" t="n"/>
      <c r="I483" s="15" t="n"/>
      <c r="J483" s="15">
        <f>C483+F483+G483-I483</f>
        <v/>
      </c>
      <c r="K483" s="15" t="n"/>
      <c r="L483" s="15">
        <f>K483*Setup!$B$6</f>
        <v/>
      </c>
      <c r="M483" s="15">
        <f>J483-L483</f>
        <v/>
      </c>
      <c r="N483" s="21" t="n"/>
    </row>
    <row r="484">
      <c r="A484" s="295" t="n"/>
      <c r="B484" s="14" t="n"/>
      <c r="C484" s="15" t="n"/>
      <c r="D484" s="15" t="n"/>
      <c r="E484" s="15">
        <f>D484*Setup!$B$5</f>
        <v/>
      </c>
      <c r="F484" s="15">
        <f>D484-E484</f>
        <v/>
      </c>
      <c r="G484" s="15" t="n"/>
      <c r="H484" s="15" t="n"/>
      <c r="I484" s="15" t="n"/>
      <c r="J484" s="15">
        <f>C484+F484+G484-I484</f>
        <v/>
      </c>
      <c r="K484" s="15" t="n"/>
      <c r="L484" s="15">
        <f>K484*Setup!$B$6</f>
        <v/>
      </c>
      <c r="M484" s="15">
        <f>J484-L484</f>
        <v/>
      </c>
      <c r="N484" s="21" t="n"/>
    </row>
    <row r="485">
      <c r="A485" s="295" t="n"/>
      <c r="B485" s="14" t="n"/>
      <c r="C485" s="15" t="n"/>
      <c r="D485" s="15" t="n"/>
      <c r="E485" s="15">
        <f>D485*Setup!$B$5</f>
        <v/>
      </c>
      <c r="F485" s="15">
        <f>D485-E485</f>
        <v/>
      </c>
      <c r="G485" s="15" t="n"/>
      <c r="H485" s="15" t="n"/>
      <c r="I485" s="15" t="n"/>
      <c r="J485" s="15">
        <f>C485+F485+G485-I485</f>
        <v/>
      </c>
      <c r="K485" s="15" t="n"/>
      <c r="L485" s="15">
        <f>K485*Setup!$B$6</f>
        <v/>
      </c>
      <c r="M485" s="15">
        <f>J485-L485</f>
        <v/>
      </c>
      <c r="N485" s="21" t="n"/>
    </row>
    <row r="486">
      <c r="A486" s="295" t="n"/>
      <c r="B486" s="14" t="n"/>
      <c r="C486" s="15" t="n"/>
      <c r="D486" s="15" t="n"/>
      <c r="E486" s="15">
        <f>D486*Setup!$B$5</f>
        <v/>
      </c>
      <c r="F486" s="15">
        <f>D486-E486</f>
        <v/>
      </c>
      <c r="G486" s="15" t="n"/>
      <c r="H486" s="15" t="n"/>
      <c r="I486" s="15" t="n"/>
      <c r="J486" s="15">
        <f>C486+F486+G486-I486</f>
        <v/>
      </c>
      <c r="K486" s="15" t="n"/>
      <c r="L486" s="15">
        <f>K486*Setup!$B$6</f>
        <v/>
      </c>
      <c r="M486" s="15">
        <f>J486-L486</f>
        <v/>
      </c>
      <c r="N486" s="21" t="n"/>
    </row>
    <row r="487">
      <c r="A487" s="295" t="n"/>
      <c r="B487" s="14" t="n"/>
      <c r="C487" s="15" t="n"/>
      <c r="D487" s="15" t="n"/>
      <c r="E487" s="15">
        <f>D487*Setup!$B$5</f>
        <v/>
      </c>
      <c r="F487" s="15">
        <f>D487-E487</f>
        <v/>
      </c>
      <c r="G487" s="15" t="n"/>
      <c r="H487" s="15" t="n"/>
      <c r="I487" s="15" t="n"/>
      <c r="J487" s="15">
        <f>C487+F487+G487-I487</f>
        <v/>
      </c>
      <c r="K487" s="15" t="n"/>
      <c r="L487" s="15">
        <f>K487*Setup!$B$6</f>
        <v/>
      </c>
      <c r="M487" s="15">
        <f>J487-L487</f>
        <v/>
      </c>
      <c r="N487" s="21" t="n"/>
    </row>
    <row r="488">
      <c r="A488" s="295" t="n"/>
      <c r="B488" s="14" t="n"/>
      <c r="C488" s="15" t="n"/>
      <c r="D488" s="15" t="n"/>
      <c r="E488" s="15">
        <f>D488*Setup!$B$5</f>
        <v/>
      </c>
      <c r="F488" s="15">
        <f>D488-E488</f>
        <v/>
      </c>
      <c r="G488" s="15" t="n"/>
      <c r="H488" s="15" t="n"/>
      <c r="I488" s="15" t="n"/>
      <c r="J488" s="15">
        <f>C488+F488+G488-I488</f>
        <v/>
      </c>
      <c r="K488" s="15" t="n"/>
      <c r="L488" s="15">
        <f>K488*Setup!$B$6</f>
        <v/>
      </c>
      <c r="M488" s="15">
        <f>J488-L488</f>
        <v/>
      </c>
      <c r="N488" s="21" t="n"/>
    </row>
    <row r="489">
      <c r="A489" s="295" t="n"/>
      <c r="B489" s="14" t="n"/>
      <c r="C489" s="15" t="n"/>
      <c r="D489" s="15" t="n"/>
      <c r="E489" s="15">
        <f>D489*Setup!$B$5</f>
        <v/>
      </c>
      <c r="F489" s="15">
        <f>D489-E489</f>
        <v/>
      </c>
      <c r="G489" s="15" t="n"/>
      <c r="H489" s="15" t="n"/>
      <c r="I489" s="15" t="n"/>
      <c r="J489" s="15">
        <f>C489+F489+G489-I489</f>
        <v/>
      </c>
      <c r="K489" s="15" t="n"/>
      <c r="L489" s="15">
        <f>K489*Setup!$B$6</f>
        <v/>
      </c>
      <c r="M489" s="15">
        <f>J489-L489</f>
        <v/>
      </c>
      <c r="N489" s="21" t="n"/>
    </row>
    <row r="490">
      <c r="A490" s="295" t="n"/>
      <c r="B490" s="14" t="n"/>
      <c r="C490" s="15" t="n"/>
      <c r="D490" s="15" t="n"/>
      <c r="E490" s="15">
        <f>D490*Setup!$B$5</f>
        <v/>
      </c>
      <c r="F490" s="15">
        <f>D490-E490</f>
        <v/>
      </c>
      <c r="G490" s="15" t="n"/>
      <c r="H490" s="15" t="n"/>
      <c r="I490" s="15" t="n"/>
      <c r="J490" s="15">
        <f>C490+F490+G490-I490</f>
        <v/>
      </c>
      <c r="K490" s="15" t="n"/>
      <c r="L490" s="15">
        <f>K490*Setup!$B$6</f>
        <v/>
      </c>
      <c r="M490" s="15">
        <f>J490-L490</f>
        <v/>
      </c>
      <c r="N490" s="21" t="n"/>
    </row>
    <row r="491">
      <c r="A491" s="295" t="n"/>
      <c r="B491" s="14" t="n"/>
      <c r="C491" s="15" t="n"/>
      <c r="D491" s="15" t="n"/>
      <c r="E491" s="15">
        <f>D491*Setup!$B$5</f>
        <v/>
      </c>
      <c r="F491" s="15">
        <f>D491-E491</f>
        <v/>
      </c>
      <c r="G491" s="15" t="n"/>
      <c r="H491" s="15" t="n"/>
      <c r="I491" s="15" t="n"/>
      <c r="J491" s="15">
        <f>C491+F491+G491-I491</f>
        <v/>
      </c>
      <c r="K491" s="15" t="n"/>
      <c r="L491" s="15">
        <f>K491*Setup!$B$6</f>
        <v/>
      </c>
      <c r="M491" s="15">
        <f>J491-L491</f>
        <v/>
      </c>
      <c r="N491" s="21" t="n"/>
    </row>
    <row r="492">
      <c r="A492" s="295" t="n"/>
      <c r="B492" s="14" t="n"/>
      <c r="C492" s="15" t="n"/>
      <c r="D492" s="15" t="n"/>
      <c r="E492" s="15">
        <f>D492*Setup!$B$5</f>
        <v/>
      </c>
      <c r="F492" s="15">
        <f>D492-E492</f>
        <v/>
      </c>
      <c r="G492" s="15" t="n"/>
      <c r="H492" s="15" t="n"/>
      <c r="I492" s="15" t="n"/>
      <c r="J492" s="15">
        <f>C492+F492+G492-I492</f>
        <v/>
      </c>
      <c r="K492" s="15" t="n"/>
      <c r="L492" s="15">
        <f>K492*Setup!$B$6</f>
        <v/>
      </c>
      <c r="M492" s="15">
        <f>J492-L492</f>
        <v/>
      </c>
      <c r="N492" s="21" t="n"/>
    </row>
    <row r="493">
      <c r="A493" s="295" t="n"/>
      <c r="B493" s="14" t="n"/>
      <c r="C493" s="15" t="n"/>
      <c r="D493" s="15" t="n"/>
      <c r="E493" s="15">
        <f>D493*Setup!$B$5</f>
        <v/>
      </c>
      <c r="F493" s="15">
        <f>D493-E493</f>
        <v/>
      </c>
      <c r="G493" s="15" t="n"/>
      <c r="H493" s="15" t="n"/>
      <c r="I493" s="15" t="n"/>
      <c r="J493" s="15">
        <f>C493+F493+G493-I493</f>
        <v/>
      </c>
      <c r="K493" s="15" t="n"/>
      <c r="L493" s="15">
        <f>K493*Setup!$B$6</f>
        <v/>
      </c>
      <c r="M493" s="15">
        <f>J493-L493</f>
        <v/>
      </c>
      <c r="N493" s="21" t="n"/>
    </row>
    <row r="494">
      <c r="A494" s="295" t="n"/>
      <c r="B494" s="14" t="n"/>
      <c r="C494" s="15" t="n"/>
      <c r="D494" s="15" t="n"/>
      <c r="E494" s="15">
        <f>D494*Setup!$B$5</f>
        <v/>
      </c>
      <c r="F494" s="15">
        <f>D494-E494</f>
        <v/>
      </c>
      <c r="G494" s="15" t="n"/>
      <c r="H494" s="15" t="n"/>
      <c r="I494" s="15" t="n"/>
      <c r="J494" s="15">
        <f>C494+F494+G494-I494</f>
        <v/>
      </c>
      <c r="K494" s="15" t="n"/>
      <c r="L494" s="15">
        <f>K494*Setup!$B$6</f>
        <v/>
      </c>
      <c r="M494" s="15">
        <f>J494-L494</f>
        <v/>
      </c>
      <c r="N494" s="21" t="n"/>
    </row>
    <row r="495">
      <c r="A495" s="295" t="n"/>
      <c r="B495" s="14" t="n"/>
      <c r="C495" s="15" t="n"/>
      <c r="D495" s="15" t="n"/>
      <c r="E495" s="15">
        <f>D495*Setup!$B$5</f>
        <v/>
      </c>
      <c r="F495" s="15">
        <f>D495-E495</f>
        <v/>
      </c>
      <c r="G495" s="15" t="n"/>
      <c r="H495" s="15" t="n"/>
      <c r="I495" s="15" t="n"/>
      <c r="J495" s="15">
        <f>C495+F495+G495-I495</f>
        <v/>
      </c>
      <c r="K495" s="15" t="n"/>
      <c r="L495" s="15">
        <f>K495*Setup!$B$6</f>
        <v/>
      </c>
      <c r="M495" s="15">
        <f>J495-L495</f>
        <v/>
      </c>
      <c r="N495" s="21" t="n"/>
    </row>
    <row r="496">
      <c r="A496" s="295" t="n"/>
      <c r="B496" s="14" t="n"/>
      <c r="C496" s="15" t="n"/>
      <c r="D496" s="15" t="n"/>
      <c r="E496" s="15">
        <f>D496*Setup!$B$5</f>
        <v/>
      </c>
      <c r="F496" s="15">
        <f>D496-E496</f>
        <v/>
      </c>
      <c r="G496" s="15" t="n"/>
      <c r="H496" s="15" t="n"/>
      <c r="I496" s="15" t="n"/>
      <c r="J496" s="15">
        <f>C496+F496+G496-I496</f>
        <v/>
      </c>
      <c r="K496" s="15" t="n"/>
      <c r="L496" s="15">
        <f>K496*Setup!$B$6</f>
        <v/>
      </c>
      <c r="M496" s="15">
        <f>J496-L496</f>
        <v/>
      </c>
      <c r="N496" s="21" t="n"/>
    </row>
    <row r="497">
      <c r="A497" s="295" t="n"/>
      <c r="B497" s="14" t="n"/>
      <c r="C497" s="15" t="n"/>
      <c r="D497" s="15" t="n"/>
      <c r="E497" s="15">
        <f>D497*Setup!$B$5</f>
        <v/>
      </c>
      <c r="F497" s="15">
        <f>D497-E497</f>
        <v/>
      </c>
      <c r="G497" s="15" t="n"/>
      <c r="H497" s="15" t="n"/>
      <c r="I497" s="15" t="n"/>
      <c r="J497" s="15">
        <f>C497+F497+G497-I497</f>
        <v/>
      </c>
      <c r="K497" s="15" t="n"/>
      <c r="L497" s="15">
        <f>K497*Setup!$B$6</f>
        <v/>
      </c>
      <c r="M497" s="15">
        <f>J497-L497</f>
        <v/>
      </c>
      <c r="N497" s="21" t="n"/>
    </row>
    <row r="498">
      <c r="A498" s="295" t="n"/>
      <c r="B498" s="14" t="n"/>
      <c r="C498" s="15" t="n"/>
      <c r="D498" s="15" t="n"/>
      <c r="E498" s="15">
        <f>D498*Setup!$B$5</f>
        <v/>
      </c>
      <c r="F498" s="15">
        <f>D498-E498</f>
        <v/>
      </c>
      <c r="G498" s="15" t="n"/>
      <c r="H498" s="15" t="n"/>
      <c r="I498" s="15" t="n"/>
      <c r="J498" s="15">
        <f>C498+F498+G498-I498</f>
        <v/>
      </c>
      <c r="K498" s="15" t="n"/>
      <c r="L498" s="15">
        <f>K498*Setup!$B$6</f>
        <v/>
      </c>
      <c r="M498" s="15">
        <f>J498-L498</f>
        <v/>
      </c>
      <c r="N498" s="21" t="n"/>
    </row>
    <row r="499">
      <c r="A499" s="295" t="n"/>
      <c r="B499" s="14" t="n"/>
      <c r="C499" s="15" t="n"/>
      <c r="D499" s="15" t="n"/>
      <c r="E499" s="15">
        <f>D499*Setup!$B$5</f>
        <v/>
      </c>
      <c r="F499" s="15">
        <f>D499-E499</f>
        <v/>
      </c>
      <c r="G499" s="15" t="n"/>
      <c r="H499" s="15" t="n"/>
      <c r="I499" s="15" t="n"/>
      <c r="J499" s="15">
        <f>C499+F499+G499-I499</f>
        <v/>
      </c>
      <c r="K499" s="15" t="n"/>
      <c r="L499" s="15">
        <f>K499*Setup!$B$6</f>
        <v/>
      </c>
      <c r="M499" s="15">
        <f>J499-L499</f>
        <v/>
      </c>
      <c r="N499" s="21" t="n"/>
    </row>
    <row r="500">
      <c r="A500" s="295" t="n"/>
      <c r="B500" s="14" t="n"/>
      <c r="C500" s="15" t="n"/>
      <c r="D500" s="15" t="n"/>
      <c r="E500" s="15">
        <f>D500*Setup!$B$5</f>
        <v/>
      </c>
      <c r="F500" s="15">
        <f>D500-E500</f>
        <v/>
      </c>
      <c r="G500" s="15" t="n"/>
      <c r="H500" s="15" t="n"/>
      <c r="I500" s="15" t="n"/>
      <c r="J500" s="15">
        <f>C500+F500+G500-I500</f>
        <v/>
      </c>
      <c r="K500" s="15" t="n"/>
      <c r="L500" s="15">
        <f>K500*Setup!$B$6</f>
        <v/>
      </c>
      <c r="M500" s="15">
        <f>J500-L500</f>
        <v/>
      </c>
      <c r="N500" s="21" t="n"/>
    </row>
    <row r="501">
      <c r="A501" s="295" t="n"/>
      <c r="B501" s="14" t="n"/>
      <c r="C501" s="15" t="n"/>
      <c r="D501" s="15" t="n"/>
      <c r="E501" s="15">
        <f>D501*Setup!$B$5</f>
        <v/>
      </c>
      <c r="F501" s="15">
        <f>D501-E501</f>
        <v/>
      </c>
      <c r="G501" s="15" t="n"/>
      <c r="H501" s="15" t="n"/>
      <c r="I501" s="15" t="n"/>
      <c r="J501" s="15">
        <f>C501+F501+G501-I501</f>
        <v/>
      </c>
      <c r="K501" s="15" t="n"/>
      <c r="L501" s="15">
        <f>K501*Setup!$B$6</f>
        <v/>
      </c>
      <c r="M501" s="15">
        <f>J501-L501</f>
        <v/>
      </c>
      <c r="N501" s="21" t="n"/>
    </row>
    <row r="502">
      <c r="A502" s="295" t="n"/>
      <c r="B502" s="14" t="n"/>
      <c r="C502" s="15" t="n"/>
      <c r="D502" s="15" t="n"/>
      <c r="E502" s="15">
        <f>D502*Setup!$B$5</f>
        <v/>
      </c>
      <c r="F502" s="15">
        <f>D502-E502</f>
        <v/>
      </c>
      <c r="G502" s="15" t="n"/>
      <c r="H502" s="15" t="n"/>
      <c r="I502" s="15" t="n"/>
      <c r="J502" s="15">
        <f>C502+F502+G502-I502</f>
        <v/>
      </c>
      <c r="K502" s="15" t="n"/>
      <c r="L502" s="15">
        <f>K502*Setup!$B$6</f>
        <v/>
      </c>
      <c r="M502" s="15">
        <f>J502-L502</f>
        <v/>
      </c>
      <c r="N502" s="21" t="n"/>
    </row>
    <row r="503">
      <c r="A503" s="295" t="n"/>
      <c r="B503" s="14" t="n"/>
      <c r="C503" s="15" t="n"/>
      <c r="D503" s="15" t="n"/>
      <c r="E503" s="15">
        <f>D503*Setup!$B$5</f>
        <v/>
      </c>
      <c r="F503" s="15">
        <f>D503-E503</f>
        <v/>
      </c>
      <c r="G503" s="15" t="n"/>
      <c r="H503" s="15" t="n"/>
      <c r="I503" s="15" t="n"/>
      <c r="J503" s="15">
        <f>C503+F503+G503-I503</f>
        <v/>
      </c>
      <c r="K503" s="15" t="n"/>
      <c r="L503" s="15">
        <f>K503*Setup!$B$6</f>
        <v/>
      </c>
      <c r="M503" s="15">
        <f>J503-L503</f>
        <v/>
      </c>
      <c r="N503" s="21" t="n"/>
    </row>
    <row r="504">
      <c r="A504" s="295" t="n"/>
      <c r="B504" s="14" t="n"/>
      <c r="C504" s="15" t="n"/>
      <c r="D504" s="15" t="n"/>
      <c r="E504" s="15">
        <f>D504*Setup!$B$5</f>
        <v/>
      </c>
      <c r="F504" s="15">
        <f>D504-E504</f>
        <v/>
      </c>
      <c r="G504" s="15" t="n"/>
      <c r="H504" s="15" t="n"/>
      <c r="I504" s="15" t="n"/>
      <c r="J504" s="15">
        <f>C504+F504+G504-I504</f>
        <v/>
      </c>
      <c r="K504" s="15" t="n"/>
      <c r="L504" s="15">
        <f>K504*Setup!$B$6</f>
        <v/>
      </c>
      <c r="M504" s="15">
        <f>J504-L504</f>
        <v/>
      </c>
      <c r="N504" s="21" t="n"/>
    </row>
    <row r="505">
      <c r="A505" s="295" t="n"/>
      <c r="B505" s="14" t="n"/>
      <c r="C505" s="15" t="n"/>
      <c r="D505" s="15" t="n"/>
      <c r="E505" s="15">
        <f>D505*Setup!$B$5</f>
        <v/>
      </c>
      <c r="F505" s="15">
        <f>D505-E505</f>
        <v/>
      </c>
      <c r="G505" s="15" t="n"/>
      <c r="H505" s="15" t="n"/>
      <c r="I505" s="15" t="n"/>
      <c r="J505" s="15">
        <f>C505+F505+G505-I505</f>
        <v/>
      </c>
      <c r="K505" s="15" t="n"/>
      <c r="L505" s="15">
        <f>K505*Setup!$B$6</f>
        <v/>
      </c>
      <c r="M505" s="15">
        <f>J505-L505</f>
        <v/>
      </c>
      <c r="N505" s="21" t="n"/>
    </row>
    <row r="506">
      <c r="A506" s="295" t="n"/>
      <c r="B506" s="14" t="n"/>
      <c r="C506" s="15" t="n"/>
      <c r="D506" s="15" t="n"/>
      <c r="E506" s="15">
        <f>D506*Setup!$B$5</f>
        <v/>
      </c>
      <c r="F506" s="15">
        <f>D506-E506</f>
        <v/>
      </c>
      <c r="G506" s="15" t="n"/>
      <c r="H506" s="15" t="n"/>
      <c r="I506" s="15" t="n"/>
      <c r="J506" s="15">
        <f>C506+F506+G506-I506</f>
        <v/>
      </c>
      <c r="K506" s="15" t="n"/>
      <c r="L506" s="15">
        <f>K506*Setup!$B$6</f>
        <v/>
      </c>
      <c r="M506" s="15">
        <f>J506-L506</f>
        <v/>
      </c>
      <c r="N506" s="21" t="n"/>
    </row>
    <row r="507">
      <c r="A507" s="295" t="n"/>
      <c r="B507" s="14" t="n"/>
      <c r="C507" s="15" t="n"/>
      <c r="D507" s="15" t="n"/>
      <c r="E507" s="15">
        <f>D507*Setup!$B$5</f>
        <v/>
      </c>
      <c r="F507" s="15">
        <f>D507-E507</f>
        <v/>
      </c>
      <c r="G507" s="15" t="n"/>
      <c r="H507" s="15" t="n"/>
      <c r="I507" s="15" t="n"/>
      <c r="J507" s="15">
        <f>C507+F507+G507-I507</f>
        <v/>
      </c>
      <c r="K507" s="15" t="n"/>
      <c r="L507" s="15">
        <f>K507*Setup!$B$6</f>
        <v/>
      </c>
      <c r="M507" s="15">
        <f>J507-L507</f>
        <v/>
      </c>
      <c r="N507" s="21" t="n"/>
    </row>
    <row r="508">
      <c r="A508" s="295" t="n"/>
      <c r="B508" s="14" t="n"/>
      <c r="C508" s="15" t="n"/>
      <c r="D508" s="15" t="n"/>
      <c r="E508" s="15">
        <f>D508*Setup!$B$5</f>
        <v/>
      </c>
      <c r="F508" s="15">
        <f>D508-E508</f>
        <v/>
      </c>
      <c r="G508" s="15" t="n"/>
      <c r="H508" s="15" t="n"/>
      <c r="I508" s="15" t="n"/>
      <c r="J508" s="15">
        <f>C508+F508+G508-I508</f>
        <v/>
      </c>
      <c r="K508" s="15" t="n"/>
      <c r="L508" s="15">
        <f>K508*Setup!$B$6</f>
        <v/>
      </c>
      <c r="M508" s="15">
        <f>J508-L508</f>
        <v/>
      </c>
      <c r="N508" s="21" t="n"/>
    </row>
    <row r="509">
      <c r="A509" s="295" t="n"/>
      <c r="B509" s="14" t="n"/>
      <c r="C509" s="15" t="n"/>
      <c r="D509" s="15" t="n"/>
      <c r="E509" s="15">
        <f>D509*Setup!$B$5</f>
        <v/>
      </c>
      <c r="F509" s="15">
        <f>D509-E509</f>
        <v/>
      </c>
      <c r="G509" s="15" t="n"/>
      <c r="H509" s="15" t="n"/>
      <c r="I509" s="15" t="n"/>
      <c r="J509" s="15">
        <f>C509+F509+G509-I509</f>
        <v/>
      </c>
      <c r="K509" s="15" t="n"/>
      <c r="L509" s="15">
        <f>K509*Setup!$B$6</f>
        <v/>
      </c>
      <c r="M509" s="15">
        <f>J509-L509</f>
        <v/>
      </c>
      <c r="N509" s="21" t="n"/>
    </row>
    <row r="510">
      <c r="A510" s="295" t="n"/>
      <c r="B510" s="14" t="n"/>
      <c r="C510" s="15" t="n"/>
      <c r="D510" s="15" t="n"/>
      <c r="E510" s="15">
        <f>D510*Setup!$B$5</f>
        <v/>
      </c>
      <c r="F510" s="15">
        <f>D510-E510</f>
        <v/>
      </c>
      <c r="G510" s="15" t="n"/>
      <c r="H510" s="15" t="n"/>
      <c r="I510" s="15" t="n"/>
      <c r="J510" s="15">
        <f>C510+F510+G510-I510</f>
        <v/>
      </c>
      <c r="K510" s="15" t="n"/>
      <c r="L510" s="15">
        <f>K510*Setup!$B$6</f>
        <v/>
      </c>
      <c r="M510" s="15">
        <f>J510-L510</f>
        <v/>
      </c>
      <c r="N510" s="21" t="n"/>
    </row>
    <row r="511">
      <c r="A511" s="295" t="n"/>
      <c r="B511" s="14" t="n"/>
      <c r="C511" s="15" t="n"/>
      <c r="D511" s="15" t="n"/>
      <c r="E511" s="15">
        <f>D511*Setup!$B$5</f>
        <v/>
      </c>
      <c r="F511" s="15">
        <f>D511-E511</f>
        <v/>
      </c>
      <c r="G511" s="15" t="n"/>
      <c r="H511" s="15" t="n"/>
      <c r="I511" s="15" t="n"/>
      <c r="J511" s="15">
        <f>C511+F511+G511-I511</f>
        <v/>
      </c>
      <c r="K511" s="15" t="n"/>
      <c r="L511" s="15">
        <f>K511*Setup!$B$6</f>
        <v/>
      </c>
      <c r="M511" s="15">
        <f>J511-L511</f>
        <v/>
      </c>
      <c r="N511" s="21" t="n"/>
    </row>
    <row r="512">
      <c r="A512" s="295" t="n"/>
      <c r="B512" s="14" t="n"/>
      <c r="C512" s="15" t="n"/>
      <c r="D512" s="15" t="n"/>
      <c r="E512" s="15">
        <f>D512*Setup!$B$5</f>
        <v/>
      </c>
      <c r="F512" s="15">
        <f>D512-E512</f>
        <v/>
      </c>
      <c r="G512" s="15" t="n"/>
      <c r="H512" s="15" t="n"/>
      <c r="I512" s="15" t="n"/>
      <c r="J512" s="15">
        <f>C512+F512+G512-I512</f>
        <v/>
      </c>
      <c r="K512" s="15" t="n"/>
      <c r="L512" s="15">
        <f>K512*Setup!$B$6</f>
        <v/>
      </c>
      <c r="M512" s="15">
        <f>J512-L512</f>
        <v/>
      </c>
      <c r="N512" s="21" t="n"/>
    </row>
    <row r="513">
      <c r="A513" s="295" t="n"/>
      <c r="B513" s="14" t="n"/>
      <c r="C513" s="15" t="n"/>
      <c r="D513" s="15" t="n"/>
      <c r="E513" s="15">
        <f>D513*Setup!$B$5</f>
        <v/>
      </c>
      <c r="F513" s="15">
        <f>D513-E513</f>
        <v/>
      </c>
      <c r="G513" s="15" t="n"/>
      <c r="H513" s="15" t="n"/>
      <c r="I513" s="15" t="n"/>
      <c r="J513" s="15">
        <f>C513+F513+G513-I513</f>
        <v/>
      </c>
      <c r="K513" s="15" t="n"/>
      <c r="L513" s="15">
        <f>K513*Setup!$B$6</f>
        <v/>
      </c>
      <c r="M513" s="15">
        <f>J513-L513</f>
        <v/>
      </c>
      <c r="N513" s="21" t="n"/>
    </row>
    <row r="514">
      <c r="A514" s="295" t="n"/>
      <c r="B514" s="14" t="n"/>
      <c r="C514" s="15" t="n"/>
      <c r="D514" s="15" t="n"/>
      <c r="E514" s="15">
        <f>D514*Setup!$B$5</f>
        <v/>
      </c>
      <c r="F514" s="15">
        <f>D514-E514</f>
        <v/>
      </c>
      <c r="G514" s="15" t="n"/>
      <c r="H514" s="15" t="n"/>
      <c r="I514" s="15" t="n"/>
      <c r="J514" s="15">
        <f>C514+F514+G514-I514</f>
        <v/>
      </c>
      <c r="K514" s="15" t="n"/>
      <c r="L514" s="15">
        <f>K514*Setup!$B$6</f>
        <v/>
      </c>
      <c r="M514" s="15">
        <f>J514-L514</f>
        <v/>
      </c>
      <c r="N514" s="21" t="n"/>
    </row>
    <row r="515">
      <c r="A515" s="295" t="n"/>
      <c r="B515" s="14" t="n"/>
      <c r="C515" s="15" t="n"/>
      <c r="D515" s="15" t="n"/>
      <c r="E515" s="15">
        <f>D515*Setup!$B$5</f>
        <v/>
      </c>
      <c r="F515" s="15">
        <f>D515-E515</f>
        <v/>
      </c>
      <c r="G515" s="15" t="n"/>
      <c r="H515" s="15" t="n"/>
      <c r="I515" s="15" t="n"/>
      <c r="J515" s="15">
        <f>C515+F515+G515-I515</f>
        <v/>
      </c>
      <c r="K515" s="15" t="n"/>
      <c r="L515" s="15">
        <f>K515*Setup!$B$6</f>
        <v/>
      </c>
      <c r="M515" s="15">
        <f>J515-L515</f>
        <v/>
      </c>
      <c r="N515" s="21" t="n"/>
    </row>
    <row r="516">
      <c r="A516" s="295" t="n"/>
      <c r="B516" s="14" t="n"/>
      <c r="C516" s="15" t="n"/>
      <c r="D516" s="15" t="n"/>
      <c r="E516" s="15">
        <f>D516*Setup!$B$5</f>
        <v/>
      </c>
      <c r="F516" s="15">
        <f>D516-E516</f>
        <v/>
      </c>
      <c r="G516" s="15" t="n"/>
      <c r="H516" s="15" t="n"/>
      <c r="I516" s="15" t="n"/>
      <c r="J516" s="15">
        <f>C516+F516+G516-I516</f>
        <v/>
      </c>
      <c r="K516" s="15" t="n"/>
      <c r="L516" s="15">
        <f>K516*Setup!$B$6</f>
        <v/>
      </c>
      <c r="M516" s="15">
        <f>J516-L516</f>
        <v/>
      </c>
      <c r="N516" s="21" t="n"/>
    </row>
    <row r="517">
      <c r="A517" s="295" t="n"/>
      <c r="B517" s="14" t="n"/>
      <c r="C517" s="15" t="n"/>
      <c r="D517" s="15" t="n"/>
      <c r="E517" s="15">
        <f>D517*Setup!$B$5</f>
        <v/>
      </c>
      <c r="F517" s="15">
        <f>D517-E517</f>
        <v/>
      </c>
      <c r="G517" s="15" t="n"/>
      <c r="H517" s="15" t="n"/>
      <c r="I517" s="15" t="n"/>
      <c r="J517" s="15">
        <f>C517+F517+G517-I517</f>
        <v/>
      </c>
      <c r="K517" s="15" t="n"/>
      <c r="L517" s="15">
        <f>K517*Setup!$B$6</f>
        <v/>
      </c>
      <c r="M517" s="15">
        <f>J517-L517</f>
        <v/>
      </c>
      <c r="N517" s="21" t="n"/>
    </row>
    <row r="518">
      <c r="A518" s="295" t="n"/>
      <c r="B518" s="14" t="n"/>
      <c r="C518" s="15" t="n"/>
      <c r="D518" s="15" t="n"/>
      <c r="E518" s="15">
        <f>D518*Setup!$B$5</f>
        <v/>
      </c>
      <c r="F518" s="15">
        <f>D518-E518</f>
        <v/>
      </c>
      <c r="G518" s="15" t="n"/>
      <c r="H518" s="15" t="n"/>
      <c r="I518" s="15" t="n"/>
      <c r="J518" s="15">
        <f>C518+F518+G518-I518</f>
        <v/>
      </c>
      <c r="K518" s="15" t="n"/>
      <c r="L518" s="15">
        <f>K518*Setup!$B$6</f>
        <v/>
      </c>
      <c r="M518" s="15">
        <f>J518-L518</f>
        <v/>
      </c>
      <c r="N518" s="21" t="n"/>
    </row>
    <row r="519">
      <c r="A519" s="295" t="n"/>
      <c r="B519" s="14" t="n"/>
      <c r="C519" s="15" t="n"/>
      <c r="D519" s="15" t="n"/>
      <c r="E519" s="15">
        <f>D519*Setup!$B$5</f>
        <v/>
      </c>
      <c r="F519" s="15">
        <f>D519-E519</f>
        <v/>
      </c>
      <c r="G519" s="15" t="n"/>
      <c r="H519" s="15" t="n"/>
      <c r="I519" s="15" t="n"/>
      <c r="J519" s="15">
        <f>C519+F519+G519-I519</f>
        <v/>
      </c>
      <c r="K519" s="15" t="n"/>
      <c r="L519" s="15">
        <f>K519*Setup!$B$6</f>
        <v/>
      </c>
      <c r="M519" s="15">
        <f>J519-L519</f>
        <v/>
      </c>
      <c r="N519" s="21" t="n"/>
    </row>
    <row r="520">
      <c r="A520" s="295" t="n"/>
      <c r="B520" s="14" t="n"/>
      <c r="C520" s="15" t="n"/>
      <c r="D520" s="15" t="n"/>
      <c r="E520" s="15">
        <f>D520*Setup!$B$5</f>
        <v/>
      </c>
      <c r="F520" s="15">
        <f>D520-E520</f>
        <v/>
      </c>
      <c r="G520" s="15" t="n"/>
      <c r="H520" s="15" t="n"/>
      <c r="I520" s="15" t="n"/>
      <c r="J520" s="15">
        <f>C520+F520+G520-I520</f>
        <v/>
      </c>
      <c r="K520" s="15" t="n"/>
      <c r="L520" s="15">
        <f>K520*Setup!$B$6</f>
        <v/>
      </c>
      <c r="M520" s="15">
        <f>J520-L520</f>
        <v/>
      </c>
      <c r="N520" s="21" t="n"/>
    </row>
    <row r="521">
      <c r="A521" s="295" t="n"/>
      <c r="B521" s="14" t="n"/>
      <c r="C521" s="15" t="n"/>
      <c r="D521" s="15" t="n"/>
      <c r="E521" s="15">
        <f>D521*Setup!$B$5</f>
        <v/>
      </c>
      <c r="F521" s="15">
        <f>D521-E521</f>
        <v/>
      </c>
      <c r="G521" s="15" t="n"/>
      <c r="H521" s="15" t="n"/>
      <c r="I521" s="15" t="n"/>
      <c r="J521" s="15">
        <f>C521+F521+G521-I521</f>
        <v/>
      </c>
      <c r="K521" s="15" t="n"/>
      <c r="L521" s="15">
        <f>K521*Setup!$B$6</f>
        <v/>
      </c>
      <c r="M521" s="15">
        <f>J521-L521</f>
        <v/>
      </c>
      <c r="N521" s="21" t="n"/>
    </row>
    <row r="522">
      <c r="A522" s="295" t="n"/>
      <c r="B522" s="14" t="n"/>
      <c r="C522" s="15" t="n"/>
      <c r="D522" s="15" t="n"/>
      <c r="E522" s="15">
        <f>D522*Setup!$B$5</f>
        <v/>
      </c>
      <c r="F522" s="15">
        <f>D522-E522</f>
        <v/>
      </c>
      <c r="G522" s="15" t="n"/>
      <c r="H522" s="15" t="n"/>
      <c r="I522" s="15" t="n"/>
      <c r="J522" s="15">
        <f>C522+F522+G522-I522</f>
        <v/>
      </c>
      <c r="K522" s="15" t="n"/>
      <c r="L522" s="15">
        <f>K522*Setup!$B$6</f>
        <v/>
      </c>
      <c r="M522" s="15">
        <f>J522-L522</f>
        <v/>
      </c>
      <c r="N522" s="21" t="n"/>
    </row>
    <row r="523">
      <c r="A523" s="295" t="n"/>
      <c r="B523" s="14" t="n"/>
      <c r="C523" s="15" t="n"/>
      <c r="D523" s="15" t="n"/>
      <c r="E523" s="15">
        <f>D523*Setup!$B$5</f>
        <v/>
      </c>
      <c r="F523" s="15">
        <f>D523-E523</f>
        <v/>
      </c>
      <c r="G523" s="15" t="n"/>
      <c r="H523" s="15" t="n"/>
      <c r="I523" s="15" t="n"/>
      <c r="J523" s="15">
        <f>C523+F523+G523-I523</f>
        <v/>
      </c>
      <c r="K523" s="15" t="n"/>
      <c r="L523" s="15">
        <f>K523*Setup!$B$6</f>
        <v/>
      </c>
      <c r="M523" s="15">
        <f>J523-L523</f>
        <v/>
      </c>
      <c r="N523" s="21" t="n"/>
    </row>
    <row r="524">
      <c r="A524" s="295" t="n"/>
      <c r="B524" s="14" t="n"/>
      <c r="C524" s="15" t="n"/>
      <c r="D524" s="15" t="n"/>
      <c r="E524" s="15">
        <f>D524*Setup!$B$5</f>
        <v/>
      </c>
      <c r="F524" s="15">
        <f>D524-E524</f>
        <v/>
      </c>
      <c r="G524" s="15" t="n"/>
      <c r="H524" s="15" t="n"/>
      <c r="I524" s="15" t="n"/>
      <c r="J524" s="15">
        <f>C524+F524+G524-I524</f>
        <v/>
      </c>
      <c r="K524" s="15" t="n"/>
      <c r="L524" s="15">
        <f>K524*Setup!$B$6</f>
        <v/>
      </c>
      <c r="M524" s="15">
        <f>J524-L524</f>
        <v/>
      </c>
      <c r="N524" s="21" t="n"/>
    </row>
    <row r="525">
      <c r="A525" s="295" t="n"/>
      <c r="B525" s="14" t="n"/>
      <c r="C525" s="15" t="n"/>
      <c r="D525" s="15" t="n"/>
      <c r="E525" s="15">
        <f>D525*Setup!$B$5</f>
        <v/>
      </c>
      <c r="F525" s="15">
        <f>D525-E525</f>
        <v/>
      </c>
      <c r="G525" s="15" t="n"/>
      <c r="H525" s="15" t="n"/>
      <c r="I525" s="15" t="n"/>
      <c r="J525" s="15">
        <f>C525+F525+G525-I525</f>
        <v/>
      </c>
      <c r="K525" s="15" t="n"/>
      <c r="L525" s="15">
        <f>K525*Setup!$B$6</f>
        <v/>
      </c>
      <c r="M525" s="15">
        <f>J525-L525</f>
        <v/>
      </c>
      <c r="N525" s="21" t="n"/>
    </row>
    <row r="526">
      <c r="A526" s="295" t="n"/>
      <c r="B526" s="14" t="n"/>
      <c r="C526" s="15" t="n"/>
      <c r="D526" s="15" t="n"/>
      <c r="E526" s="15">
        <f>D526*Setup!$B$5</f>
        <v/>
      </c>
      <c r="F526" s="15">
        <f>D526-E526</f>
        <v/>
      </c>
      <c r="G526" s="15" t="n"/>
      <c r="H526" s="15" t="n"/>
      <c r="I526" s="15" t="n"/>
      <c r="J526" s="15">
        <f>C526+F526+G526-I526</f>
        <v/>
      </c>
      <c r="K526" s="15" t="n"/>
      <c r="L526" s="15">
        <f>K526*Setup!$B$6</f>
        <v/>
      </c>
      <c r="M526" s="15">
        <f>J526-L526</f>
        <v/>
      </c>
      <c r="N526" s="21" t="n"/>
    </row>
    <row r="527">
      <c r="A527" s="295" t="n"/>
      <c r="B527" s="14" t="n"/>
      <c r="C527" s="15" t="n"/>
      <c r="D527" s="15" t="n"/>
      <c r="E527" s="15">
        <f>D527*Setup!$B$5</f>
        <v/>
      </c>
      <c r="F527" s="15">
        <f>D527-E527</f>
        <v/>
      </c>
      <c r="G527" s="15" t="n"/>
      <c r="H527" s="15" t="n"/>
      <c r="I527" s="15" t="n"/>
      <c r="J527" s="15">
        <f>C527+F527+G527-I527</f>
        <v/>
      </c>
      <c r="K527" s="15" t="n"/>
      <c r="L527" s="15">
        <f>K527*Setup!$B$6</f>
        <v/>
      </c>
      <c r="M527" s="15">
        <f>J527-L527</f>
        <v/>
      </c>
      <c r="N527" s="21" t="n"/>
    </row>
    <row r="528">
      <c r="A528" s="295" t="n"/>
      <c r="B528" s="14" t="n"/>
      <c r="C528" s="15" t="n"/>
      <c r="D528" s="15" t="n"/>
      <c r="E528" s="15">
        <f>D528*Setup!$B$5</f>
        <v/>
      </c>
      <c r="F528" s="15">
        <f>D528-E528</f>
        <v/>
      </c>
      <c r="G528" s="15" t="n"/>
      <c r="H528" s="15" t="n"/>
      <c r="I528" s="15" t="n"/>
      <c r="J528" s="15">
        <f>C528+F528+G528-I528</f>
        <v/>
      </c>
      <c r="K528" s="15" t="n"/>
      <c r="L528" s="15">
        <f>K528*Setup!$B$6</f>
        <v/>
      </c>
      <c r="M528" s="15">
        <f>J528-L528</f>
        <v/>
      </c>
      <c r="N528" s="21" t="n"/>
    </row>
    <row r="529">
      <c r="A529" s="295" t="n"/>
      <c r="B529" s="14" t="n"/>
      <c r="C529" s="15" t="n"/>
      <c r="D529" s="15" t="n"/>
      <c r="E529" s="15">
        <f>D529*Setup!$B$5</f>
        <v/>
      </c>
      <c r="F529" s="15">
        <f>D529-E529</f>
        <v/>
      </c>
      <c r="G529" s="15" t="n"/>
      <c r="H529" s="15" t="n"/>
      <c r="I529" s="15" t="n"/>
      <c r="J529" s="15">
        <f>C529+F529+G529-I529</f>
        <v/>
      </c>
      <c r="K529" s="15" t="n"/>
      <c r="L529" s="15">
        <f>K529*Setup!$B$6</f>
        <v/>
      </c>
      <c r="M529" s="15">
        <f>J529-L529</f>
        <v/>
      </c>
      <c r="N529" s="21" t="n"/>
    </row>
    <row r="530">
      <c r="A530" s="295" t="n"/>
      <c r="B530" s="14" t="n"/>
      <c r="C530" s="15" t="n"/>
      <c r="D530" s="15" t="n"/>
      <c r="E530" s="15">
        <f>D530*Setup!$B$5</f>
        <v/>
      </c>
      <c r="F530" s="15">
        <f>D530-E530</f>
        <v/>
      </c>
      <c r="G530" s="15" t="n"/>
      <c r="H530" s="15" t="n"/>
      <c r="I530" s="15" t="n"/>
      <c r="J530" s="15">
        <f>C530+F530+G530-I530</f>
        <v/>
      </c>
      <c r="K530" s="15" t="n"/>
      <c r="L530" s="15">
        <f>K530*Setup!$B$6</f>
        <v/>
      </c>
      <c r="M530" s="15">
        <f>J530-L530</f>
        <v/>
      </c>
      <c r="N530" s="21" t="n"/>
    </row>
    <row r="531">
      <c r="A531" s="295" t="n"/>
      <c r="B531" s="14" t="n"/>
      <c r="C531" s="15" t="n"/>
      <c r="D531" s="15" t="n"/>
      <c r="E531" s="15">
        <f>D531*Setup!$B$5</f>
        <v/>
      </c>
      <c r="F531" s="15">
        <f>D531-E531</f>
        <v/>
      </c>
      <c r="G531" s="15" t="n"/>
      <c r="H531" s="15" t="n"/>
      <c r="I531" s="15" t="n"/>
      <c r="J531" s="15">
        <f>C531+F531+G531-I531</f>
        <v/>
      </c>
      <c r="K531" s="15" t="n"/>
      <c r="L531" s="15">
        <f>K531*Setup!$B$6</f>
        <v/>
      </c>
      <c r="M531" s="15">
        <f>J531-L531</f>
        <v/>
      </c>
      <c r="N531" s="21" t="n"/>
    </row>
    <row r="532">
      <c r="A532" s="295" t="n"/>
      <c r="B532" s="14" t="n"/>
      <c r="C532" s="15" t="n"/>
      <c r="D532" s="15" t="n"/>
      <c r="E532" s="15">
        <f>D532*Setup!$B$5</f>
        <v/>
      </c>
      <c r="F532" s="15">
        <f>D532-E532</f>
        <v/>
      </c>
      <c r="G532" s="15" t="n"/>
      <c r="H532" s="15" t="n"/>
      <c r="I532" s="15" t="n"/>
      <c r="J532" s="15">
        <f>C532+F532+G532-I532</f>
        <v/>
      </c>
      <c r="K532" s="15" t="n"/>
      <c r="L532" s="15">
        <f>K532*Setup!$B$6</f>
        <v/>
      </c>
      <c r="M532" s="15">
        <f>J532-L532</f>
        <v/>
      </c>
      <c r="N532" s="21" t="n"/>
    </row>
    <row r="533">
      <c r="A533" s="295" t="n"/>
      <c r="B533" s="14" t="n"/>
      <c r="C533" s="15" t="n"/>
      <c r="D533" s="15" t="n"/>
      <c r="E533" s="15">
        <f>D533*Setup!$B$5</f>
        <v/>
      </c>
      <c r="F533" s="15">
        <f>D533-E533</f>
        <v/>
      </c>
      <c r="G533" s="15" t="n"/>
      <c r="H533" s="15" t="n"/>
      <c r="I533" s="15" t="n"/>
      <c r="J533" s="15">
        <f>C533+F533+G533-I533</f>
        <v/>
      </c>
      <c r="K533" s="15" t="n"/>
      <c r="L533" s="15">
        <f>K533*Setup!$B$6</f>
        <v/>
      </c>
      <c r="M533" s="15">
        <f>J533-L533</f>
        <v/>
      </c>
      <c r="N533" s="21" t="n"/>
    </row>
    <row r="534">
      <c r="A534" s="295" t="n"/>
      <c r="B534" s="14" t="n"/>
      <c r="C534" s="15" t="n"/>
      <c r="D534" s="15" t="n"/>
      <c r="E534" s="15">
        <f>D534*Setup!$B$5</f>
        <v/>
      </c>
      <c r="F534" s="15">
        <f>D534-E534</f>
        <v/>
      </c>
      <c r="G534" s="15" t="n"/>
      <c r="H534" s="15" t="n"/>
      <c r="I534" s="15" t="n"/>
      <c r="J534" s="15">
        <f>C534+F534+G534-I534</f>
        <v/>
      </c>
      <c r="K534" s="15" t="n"/>
      <c r="L534" s="15">
        <f>K534*Setup!$B$6</f>
        <v/>
      </c>
      <c r="M534" s="15">
        <f>J534-L534</f>
        <v/>
      </c>
      <c r="N534" s="21" t="n"/>
    </row>
    <row r="535">
      <c r="A535" s="295" t="n"/>
      <c r="B535" s="14" t="n"/>
      <c r="C535" s="15" t="n"/>
      <c r="D535" s="15" t="n"/>
      <c r="E535" s="15">
        <f>D535*Setup!$B$5</f>
        <v/>
      </c>
      <c r="F535" s="15">
        <f>D535-E535</f>
        <v/>
      </c>
      <c r="G535" s="15" t="n"/>
      <c r="H535" s="15" t="n"/>
      <c r="I535" s="15" t="n"/>
      <c r="J535" s="15">
        <f>C535+F535+G535-I535</f>
        <v/>
      </c>
      <c r="K535" s="15" t="n"/>
      <c r="L535" s="15">
        <f>K535*Setup!$B$6</f>
        <v/>
      </c>
      <c r="M535" s="15">
        <f>J535-L535</f>
        <v/>
      </c>
      <c r="N535" s="21" t="n"/>
    </row>
    <row r="536">
      <c r="A536" s="295" t="n"/>
      <c r="B536" s="14" t="n"/>
      <c r="C536" s="15" t="n"/>
      <c r="D536" s="15" t="n"/>
      <c r="E536" s="15">
        <f>D536*Setup!$B$5</f>
        <v/>
      </c>
      <c r="F536" s="15">
        <f>D536-E536</f>
        <v/>
      </c>
      <c r="G536" s="15" t="n"/>
      <c r="H536" s="15" t="n"/>
      <c r="I536" s="15" t="n"/>
      <c r="J536" s="15">
        <f>C536+F536+G536-I536</f>
        <v/>
      </c>
      <c r="K536" s="15" t="n"/>
      <c r="L536" s="15">
        <f>K536*Setup!$B$6</f>
        <v/>
      </c>
      <c r="M536" s="15">
        <f>J536-L536</f>
        <v/>
      </c>
      <c r="N536" s="21" t="n"/>
    </row>
    <row r="537">
      <c r="A537" s="295" t="n"/>
      <c r="B537" s="14" t="n"/>
      <c r="C537" s="15" t="n"/>
      <c r="D537" s="15" t="n"/>
      <c r="E537" s="15">
        <f>D537*Setup!$B$5</f>
        <v/>
      </c>
      <c r="F537" s="15">
        <f>D537-E537</f>
        <v/>
      </c>
      <c r="G537" s="15" t="n"/>
      <c r="H537" s="15" t="n"/>
      <c r="I537" s="15" t="n"/>
      <c r="J537" s="15">
        <f>C537+F537+G537-I537</f>
        <v/>
      </c>
      <c r="K537" s="15" t="n"/>
      <c r="L537" s="15">
        <f>K537*Setup!$B$6</f>
        <v/>
      </c>
      <c r="M537" s="15">
        <f>J537-L537</f>
        <v/>
      </c>
      <c r="N537" s="21" t="n"/>
    </row>
    <row r="538">
      <c r="A538" s="295" t="n"/>
      <c r="B538" s="14" t="n"/>
      <c r="C538" s="15" t="n"/>
      <c r="D538" s="15" t="n"/>
      <c r="E538" s="15">
        <f>D538*Setup!$B$5</f>
        <v/>
      </c>
      <c r="F538" s="15">
        <f>D538-E538</f>
        <v/>
      </c>
      <c r="G538" s="15" t="n"/>
      <c r="H538" s="15" t="n"/>
      <c r="I538" s="15" t="n"/>
      <c r="J538" s="15">
        <f>C538+F538+G538-I538</f>
        <v/>
      </c>
      <c r="K538" s="15" t="n"/>
      <c r="L538" s="15">
        <f>K538*Setup!$B$6</f>
        <v/>
      </c>
      <c r="M538" s="15">
        <f>J538-L538</f>
        <v/>
      </c>
      <c r="N538" s="21" t="n"/>
    </row>
    <row r="539">
      <c r="A539" s="295" t="n"/>
      <c r="B539" s="14" t="n"/>
      <c r="C539" s="15" t="n"/>
      <c r="D539" s="15" t="n"/>
      <c r="E539" s="15">
        <f>D539*Setup!$B$5</f>
        <v/>
      </c>
      <c r="F539" s="15">
        <f>D539-E539</f>
        <v/>
      </c>
      <c r="G539" s="15" t="n"/>
      <c r="H539" s="15" t="n"/>
      <c r="I539" s="15" t="n"/>
      <c r="J539" s="15">
        <f>C539+F539+G539-I539</f>
        <v/>
      </c>
      <c r="K539" s="15" t="n"/>
      <c r="L539" s="15">
        <f>K539*Setup!$B$6</f>
        <v/>
      </c>
      <c r="M539" s="15">
        <f>J539-L539</f>
        <v/>
      </c>
      <c r="N539" s="21" t="n"/>
    </row>
    <row r="540">
      <c r="A540" s="295" t="n"/>
      <c r="B540" s="14" t="n"/>
      <c r="C540" s="15" t="n"/>
      <c r="D540" s="15" t="n"/>
      <c r="E540" s="15">
        <f>D540*Setup!$B$5</f>
        <v/>
      </c>
      <c r="F540" s="15">
        <f>D540-E540</f>
        <v/>
      </c>
      <c r="G540" s="15" t="n"/>
      <c r="H540" s="15" t="n"/>
      <c r="I540" s="15" t="n"/>
      <c r="J540" s="15">
        <f>C540+F540+G540-I540</f>
        <v/>
      </c>
      <c r="K540" s="15" t="n"/>
      <c r="L540" s="15">
        <f>K540*Setup!$B$6</f>
        <v/>
      </c>
      <c r="M540" s="15">
        <f>J540-L540</f>
        <v/>
      </c>
      <c r="N540" s="21" t="n"/>
    </row>
    <row r="541">
      <c r="A541" s="295" t="n"/>
      <c r="B541" s="14" t="n"/>
      <c r="C541" s="15" t="n"/>
      <c r="D541" s="15" t="n"/>
      <c r="E541" s="15">
        <f>D541*Setup!$B$5</f>
        <v/>
      </c>
      <c r="F541" s="15">
        <f>D541-E541</f>
        <v/>
      </c>
      <c r="G541" s="15" t="n"/>
      <c r="H541" s="15" t="n"/>
      <c r="I541" s="15" t="n"/>
      <c r="J541" s="15">
        <f>C541+F541+G541-I541</f>
        <v/>
      </c>
      <c r="K541" s="15" t="n"/>
      <c r="L541" s="15">
        <f>K541*Setup!$B$6</f>
        <v/>
      </c>
      <c r="M541" s="15">
        <f>J541-L541</f>
        <v/>
      </c>
      <c r="N541" s="21" t="n"/>
    </row>
    <row r="542">
      <c r="A542" s="295" t="n"/>
      <c r="B542" s="14" t="n"/>
      <c r="C542" s="15" t="n"/>
      <c r="D542" s="15" t="n"/>
      <c r="E542" s="15">
        <f>D542*Setup!$B$5</f>
        <v/>
      </c>
      <c r="F542" s="15">
        <f>D542-E542</f>
        <v/>
      </c>
      <c r="G542" s="15" t="n"/>
      <c r="H542" s="15" t="n"/>
      <c r="I542" s="15" t="n"/>
      <c r="J542" s="15">
        <f>C542+F542+G542-I542</f>
        <v/>
      </c>
      <c r="K542" s="15" t="n"/>
      <c r="L542" s="15">
        <f>K542*Setup!$B$6</f>
        <v/>
      </c>
      <c r="M542" s="15">
        <f>J542-L542</f>
        <v/>
      </c>
      <c r="N542" s="21" t="n"/>
    </row>
    <row r="543">
      <c r="A543" s="295" t="n"/>
      <c r="B543" s="14" t="n"/>
      <c r="C543" s="15" t="n"/>
      <c r="D543" s="15" t="n"/>
      <c r="E543" s="15">
        <f>D543*Setup!$B$5</f>
        <v/>
      </c>
      <c r="F543" s="15">
        <f>D543-E543</f>
        <v/>
      </c>
      <c r="G543" s="15" t="n"/>
      <c r="H543" s="15" t="n"/>
      <c r="I543" s="15" t="n"/>
      <c r="J543" s="15">
        <f>C543+F543+G543-I543</f>
        <v/>
      </c>
      <c r="K543" s="15" t="n"/>
      <c r="L543" s="15">
        <f>K543*Setup!$B$6</f>
        <v/>
      </c>
      <c r="M543" s="15">
        <f>J543-L543</f>
        <v/>
      </c>
      <c r="N543" s="21" t="n"/>
    </row>
    <row r="544">
      <c r="A544" s="295" t="n"/>
      <c r="B544" s="14" t="n"/>
      <c r="C544" s="15" t="n"/>
      <c r="D544" s="15" t="n"/>
      <c r="E544" s="15">
        <f>D544*Setup!$B$5</f>
        <v/>
      </c>
      <c r="F544" s="15">
        <f>D544-E544</f>
        <v/>
      </c>
      <c r="G544" s="15" t="n"/>
      <c r="H544" s="15" t="n"/>
      <c r="I544" s="15" t="n"/>
      <c r="J544" s="15">
        <f>C544+F544+G544-I544</f>
        <v/>
      </c>
      <c r="K544" s="15" t="n"/>
      <c r="L544" s="15">
        <f>K544*Setup!$B$6</f>
        <v/>
      </c>
      <c r="M544" s="15">
        <f>J544-L544</f>
        <v/>
      </c>
      <c r="N544" s="21" t="n"/>
    </row>
    <row r="545">
      <c r="A545" s="295" t="n"/>
      <c r="B545" s="14" t="n"/>
      <c r="C545" s="15" t="n"/>
      <c r="D545" s="15" t="n"/>
      <c r="E545" s="15">
        <f>D545*Setup!$B$5</f>
        <v/>
      </c>
      <c r="F545" s="15">
        <f>D545-E545</f>
        <v/>
      </c>
      <c r="G545" s="15" t="n"/>
      <c r="H545" s="15" t="n"/>
      <c r="I545" s="15" t="n"/>
      <c r="J545" s="15">
        <f>C545+F545+G545-I545</f>
        <v/>
      </c>
      <c r="K545" s="15" t="n"/>
      <c r="L545" s="15">
        <f>K545*Setup!$B$6</f>
        <v/>
      </c>
      <c r="M545" s="15">
        <f>J545-L545</f>
        <v/>
      </c>
      <c r="N545" s="21" t="n"/>
    </row>
    <row r="546">
      <c r="A546" s="295" t="n"/>
      <c r="B546" s="14" t="n"/>
      <c r="C546" s="15" t="n"/>
      <c r="D546" s="15" t="n"/>
      <c r="E546" s="15">
        <f>D546*Setup!$B$5</f>
        <v/>
      </c>
      <c r="F546" s="15">
        <f>D546-E546</f>
        <v/>
      </c>
      <c r="G546" s="15" t="n"/>
      <c r="H546" s="15" t="n"/>
      <c r="I546" s="15" t="n"/>
      <c r="J546" s="15">
        <f>C546+F546+G546-I546</f>
        <v/>
      </c>
      <c r="K546" s="15" t="n"/>
      <c r="L546" s="15">
        <f>K546*Setup!$B$6</f>
        <v/>
      </c>
      <c r="M546" s="15">
        <f>J546-L546</f>
        <v/>
      </c>
      <c r="N546" s="21" t="n"/>
    </row>
    <row r="547">
      <c r="A547" s="295" t="n"/>
      <c r="B547" s="14" t="n"/>
      <c r="C547" s="15" t="n"/>
      <c r="D547" s="15" t="n"/>
      <c r="E547" s="15">
        <f>D547*Setup!$B$5</f>
        <v/>
      </c>
      <c r="F547" s="15">
        <f>D547-E547</f>
        <v/>
      </c>
      <c r="G547" s="15" t="n"/>
      <c r="H547" s="15" t="n"/>
      <c r="I547" s="15" t="n"/>
      <c r="J547" s="15">
        <f>C547+F547+G547-I547</f>
        <v/>
      </c>
      <c r="K547" s="15" t="n"/>
      <c r="L547" s="15">
        <f>K547*Setup!$B$6</f>
        <v/>
      </c>
      <c r="M547" s="15">
        <f>J547-L547</f>
        <v/>
      </c>
      <c r="N547" s="21" t="n"/>
    </row>
    <row r="548">
      <c r="A548" s="295" t="n"/>
      <c r="B548" s="14" t="n"/>
      <c r="C548" s="15" t="n"/>
      <c r="D548" s="15" t="n"/>
      <c r="E548" s="15">
        <f>D548*Setup!$B$5</f>
        <v/>
      </c>
      <c r="F548" s="15">
        <f>D548-E548</f>
        <v/>
      </c>
      <c r="G548" s="15" t="n"/>
      <c r="H548" s="15" t="n"/>
      <c r="I548" s="15" t="n"/>
      <c r="J548" s="15">
        <f>C548+F548+G548-I548</f>
        <v/>
      </c>
      <c r="K548" s="15" t="n"/>
      <c r="L548" s="15">
        <f>K548*Setup!$B$6</f>
        <v/>
      </c>
      <c r="M548" s="15">
        <f>J548-L548</f>
        <v/>
      </c>
      <c r="N548" s="21" t="n"/>
    </row>
    <row r="549">
      <c r="A549" s="295" t="n"/>
      <c r="B549" s="14" t="n"/>
      <c r="C549" s="15" t="n"/>
      <c r="D549" s="15" t="n"/>
      <c r="E549" s="15">
        <f>D549*Setup!$B$5</f>
        <v/>
      </c>
      <c r="F549" s="15">
        <f>D549-E549</f>
        <v/>
      </c>
      <c r="G549" s="15" t="n"/>
      <c r="H549" s="15" t="n"/>
      <c r="I549" s="15" t="n"/>
      <c r="J549" s="15">
        <f>C549+F549+G549-I549</f>
        <v/>
      </c>
      <c r="K549" s="15" t="n"/>
      <c r="L549" s="15">
        <f>K549*Setup!$B$6</f>
        <v/>
      </c>
      <c r="M549" s="15">
        <f>J549-L549</f>
        <v/>
      </c>
      <c r="N549" s="21" t="n"/>
    </row>
    <row r="550">
      <c r="A550" s="295" t="n"/>
      <c r="B550" s="14" t="n"/>
      <c r="C550" s="15" t="n"/>
      <c r="D550" s="15" t="n"/>
      <c r="E550" s="15">
        <f>D550*Setup!$B$5</f>
        <v/>
      </c>
      <c r="F550" s="15">
        <f>D550-E550</f>
        <v/>
      </c>
      <c r="G550" s="15" t="n"/>
      <c r="H550" s="15" t="n"/>
      <c r="I550" s="15" t="n"/>
      <c r="J550" s="15">
        <f>C550+F550+G550-I550</f>
        <v/>
      </c>
      <c r="K550" s="15" t="n"/>
      <c r="L550" s="15">
        <f>K550*Setup!$B$6</f>
        <v/>
      </c>
      <c r="M550" s="15">
        <f>J550-L550</f>
        <v/>
      </c>
      <c r="N550" s="21" t="n"/>
    </row>
    <row r="551">
      <c r="A551" s="295" t="n"/>
      <c r="B551" s="14" t="n"/>
      <c r="C551" s="15" t="n"/>
      <c r="D551" s="15" t="n"/>
      <c r="E551" s="15">
        <f>D551*Setup!$B$5</f>
        <v/>
      </c>
      <c r="F551" s="15">
        <f>D551-E551</f>
        <v/>
      </c>
      <c r="G551" s="15" t="n"/>
      <c r="H551" s="15" t="n"/>
      <c r="I551" s="15" t="n"/>
      <c r="J551" s="15">
        <f>C551+F551+G551-I551</f>
        <v/>
      </c>
      <c r="K551" s="15" t="n"/>
      <c r="L551" s="15">
        <f>K551*Setup!$B$6</f>
        <v/>
      </c>
      <c r="M551" s="15">
        <f>J551-L551</f>
        <v/>
      </c>
      <c r="N551" s="21" t="n"/>
    </row>
    <row r="552">
      <c r="A552" s="295" t="n"/>
      <c r="B552" s="14" t="n"/>
      <c r="C552" s="15" t="n"/>
      <c r="D552" s="15" t="n"/>
      <c r="E552" s="15">
        <f>D552*Setup!$B$5</f>
        <v/>
      </c>
      <c r="F552" s="15">
        <f>D552-E552</f>
        <v/>
      </c>
      <c r="G552" s="15" t="n"/>
      <c r="H552" s="15" t="n"/>
      <c r="I552" s="15" t="n"/>
      <c r="J552" s="15">
        <f>C552+F552+G552-I552</f>
        <v/>
      </c>
      <c r="K552" s="15" t="n"/>
      <c r="L552" s="15">
        <f>K552*Setup!$B$6</f>
        <v/>
      </c>
      <c r="M552" s="15">
        <f>J552-L552</f>
        <v/>
      </c>
      <c r="N552" s="21" t="n"/>
    </row>
    <row r="553">
      <c r="A553" s="295" t="n"/>
      <c r="B553" s="14" t="n"/>
      <c r="C553" s="15" t="n"/>
      <c r="D553" s="15" t="n"/>
      <c r="E553" s="15">
        <f>D553*Setup!$B$5</f>
        <v/>
      </c>
      <c r="F553" s="15">
        <f>D553-E553</f>
        <v/>
      </c>
      <c r="G553" s="15" t="n"/>
      <c r="H553" s="15" t="n"/>
      <c r="I553" s="15" t="n"/>
      <c r="J553" s="15">
        <f>C553+F553+G553-I553</f>
        <v/>
      </c>
      <c r="K553" s="15" t="n"/>
      <c r="L553" s="15">
        <f>K553*Setup!$B$6</f>
        <v/>
      </c>
      <c r="M553" s="15">
        <f>J553-L553</f>
        <v/>
      </c>
      <c r="N553" s="21" t="n"/>
    </row>
    <row r="554">
      <c r="A554" s="295" t="n"/>
      <c r="B554" s="14" t="n"/>
      <c r="C554" s="15" t="n"/>
      <c r="D554" s="15" t="n"/>
      <c r="E554" s="15">
        <f>D554*Setup!$B$5</f>
        <v/>
      </c>
      <c r="F554" s="15">
        <f>D554-E554</f>
        <v/>
      </c>
      <c r="G554" s="15" t="n"/>
      <c r="H554" s="15" t="n"/>
      <c r="I554" s="15" t="n"/>
      <c r="J554" s="15">
        <f>C554+F554+G554-I554</f>
        <v/>
      </c>
      <c r="K554" s="15" t="n"/>
      <c r="L554" s="15">
        <f>K554*Setup!$B$6</f>
        <v/>
      </c>
      <c r="M554" s="15">
        <f>J554-L554</f>
        <v/>
      </c>
      <c r="N554" s="21" t="n"/>
    </row>
    <row r="555">
      <c r="A555" s="295" t="n"/>
      <c r="B555" s="14" t="n"/>
      <c r="C555" s="15" t="n"/>
      <c r="D555" s="15" t="n"/>
      <c r="E555" s="15">
        <f>D555*Setup!$B$5</f>
        <v/>
      </c>
      <c r="F555" s="15">
        <f>D555-E555</f>
        <v/>
      </c>
      <c r="G555" s="15" t="n"/>
      <c r="H555" s="15" t="n"/>
      <c r="I555" s="15" t="n"/>
      <c r="J555" s="15">
        <f>C555+F555+G555-I555</f>
        <v/>
      </c>
      <c r="K555" s="15" t="n"/>
      <c r="L555" s="15">
        <f>K555*Setup!$B$6</f>
        <v/>
      </c>
      <c r="M555" s="15">
        <f>J555-L555</f>
        <v/>
      </c>
      <c r="N555" s="21" t="n"/>
    </row>
    <row r="556">
      <c r="A556" s="295" t="n"/>
      <c r="B556" s="14" t="n"/>
      <c r="C556" s="15" t="n"/>
      <c r="D556" s="15" t="n"/>
      <c r="E556" s="15">
        <f>D556*Setup!$B$5</f>
        <v/>
      </c>
      <c r="F556" s="15">
        <f>D556-E556</f>
        <v/>
      </c>
      <c r="G556" s="15" t="n"/>
      <c r="H556" s="15" t="n"/>
      <c r="I556" s="15" t="n"/>
      <c r="J556" s="15">
        <f>C556+F556+G556-I556</f>
        <v/>
      </c>
      <c r="K556" s="15" t="n"/>
      <c r="L556" s="15">
        <f>K556*Setup!$B$6</f>
        <v/>
      </c>
      <c r="M556" s="15">
        <f>J556-L556</f>
        <v/>
      </c>
      <c r="N556" s="21" t="n"/>
    </row>
    <row r="557">
      <c r="A557" s="295" t="n"/>
      <c r="B557" s="14" t="n"/>
      <c r="C557" s="15" t="n"/>
      <c r="D557" s="15" t="n"/>
      <c r="E557" s="15">
        <f>D557*Setup!$B$5</f>
        <v/>
      </c>
      <c r="F557" s="15">
        <f>D557-E557</f>
        <v/>
      </c>
      <c r="G557" s="15" t="n"/>
      <c r="H557" s="15" t="n"/>
      <c r="I557" s="15" t="n"/>
      <c r="J557" s="15">
        <f>C557+F557+G557-I557</f>
        <v/>
      </c>
      <c r="K557" s="15" t="n"/>
      <c r="L557" s="15">
        <f>K557*Setup!$B$6</f>
        <v/>
      </c>
      <c r="M557" s="15">
        <f>J557-L557</f>
        <v/>
      </c>
      <c r="N557" s="21" t="n"/>
    </row>
    <row r="558">
      <c r="A558" s="295" t="n"/>
      <c r="B558" s="14" t="n"/>
      <c r="C558" s="15" t="n"/>
      <c r="D558" s="15" t="n"/>
      <c r="E558" s="15">
        <f>D558*Setup!$B$5</f>
        <v/>
      </c>
      <c r="F558" s="15">
        <f>D558-E558</f>
        <v/>
      </c>
      <c r="G558" s="15" t="n"/>
      <c r="H558" s="15" t="n"/>
      <c r="I558" s="15" t="n"/>
      <c r="J558" s="15">
        <f>C558+F558+G558-I558</f>
        <v/>
      </c>
      <c r="K558" s="15" t="n"/>
      <c r="L558" s="15">
        <f>K558*Setup!$B$6</f>
        <v/>
      </c>
      <c r="M558" s="15">
        <f>J558-L558</f>
        <v/>
      </c>
      <c r="N558" s="21" t="n"/>
    </row>
    <row r="559">
      <c r="A559" s="295" t="n"/>
      <c r="B559" s="14" t="n"/>
      <c r="C559" s="15" t="n"/>
      <c r="D559" s="15" t="n"/>
      <c r="E559" s="15">
        <f>D559*Setup!$B$5</f>
        <v/>
      </c>
      <c r="F559" s="15">
        <f>D559-E559</f>
        <v/>
      </c>
      <c r="G559" s="15" t="n"/>
      <c r="H559" s="15" t="n"/>
      <c r="I559" s="15" t="n"/>
      <c r="J559" s="15">
        <f>C559+F559+G559-I559</f>
        <v/>
      </c>
      <c r="K559" s="15" t="n"/>
      <c r="L559" s="15">
        <f>K559*Setup!$B$6</f>
        <v/>
      </c>
      <c r="M559" s="15">
        <f>J559-L559</f>
        <v/>
      </c>
      <c r="N559" s="21" t="n"/>
    </row>
    <row r="560">
      <c r="A560" s="295" t="n"/>
      <c r="B560" s="14" t="n"/>
      <c r="C560" s="15" t="n"/>
      <c r="D560" s="15" t="n"/>
      <c r="E560" s="15">
        <f>D560*Setup!$B$5</f>
        <v/>
      </c>
      <c r="F560" s="15">
        <f>D560-E560</f>
        <v/>
      </c>
      <c r="G560" s="15" t="n"/>
      <c r="H560" s="15" t="n"/>
      <c r="I560" s="15" t="n"/>
      <c r="J560" s="15">
        <f>C560+F560+G560-I560</f>
        <v/>
      </c>
      <c r="K560" s="15" t="n"/>
      <c r="L560" s="15">
        <f>K560*Setup!$B$6</f>
        <v/>
      </c>
      <c r="M560" s="15">
        <f>J560-L560</f>
        <v/>
      </c>
      <c r="N560" s="21" t="n"/>
    </row>
    <row r="561">
      <c r="A561" s="295" t="n"/>
      <c r="B561" s="14" t="n"/>
      <c r="C561" s="15" t="n"/>
      <c r="D561" s="15" t="n"/>
      <c r="E561" s="15">
        <f>D561*Setup!$B$5</f>
        <v/>
      </c>
      <c r="F561" s="15">
        <f>D561-E561</f>
        <v/>
      </c>
      <c r="G561" s="15" t="n"/>
      <c r="H561" s="15" t="n"/>
      <c r="I561" s="15" t="n"/>
      <c r="J561" s="15">
        <f>C561+F561+G561-I561</f>
        <v/>
      </c>
      <c r="K561" s="15" t="n"/>
      <c r="L561" s="15">
        <f>K561*Setup!$B$6</f>
        <v/>
      </c>
      <c r="M561" s="15">
        <f>J561-L561</f>
        <v/>
      </c>
      <c r="N561" s="21" t="n"/>
    </row>
    <row r="562">
      <c r="A562" s="295" t="n"/>
      <c r="B562" s="14" t="n"/>
      <c r="C562" s="15" t="n"/>
      <c r="D562" s="15" t="n"/>
      <c r="E562" s="15">
        <f>D562*Setup!$B$5</f>
        <v/>
      </c>
      <c r="F562" s="15">
        <f>D562-E562</f>
        <v/>
      </c>
      <c r="G562" s="15" t="n"/>
      <c r="H562" s="15" t="n"/>
      <c r="I562" s="15" t="n"/>
      <c r="J562" s="15">
        <f>C562+F562+G562-I562</f>
        <v/>
      </c>
      <c r="K562" s="15" t="n"/>
      <c r="L562" s="15">
        <f>K562*Setup!$B$6</f>
        <v/>
      </c>
      <c r="M562" s="15">
        <f>J562-L562</f>
        <v/>
      </c>
      <c r="N562" s="21" t="n"/>
    </row>
    <row r="563">
      <c r="A563" s="295" t="n"/>
      <c r="B563" s="14" t="n"/>
      <c r="C563" s="15" t="n"/>
      <c r="D563" s="15" t="n"/>
      <c r="E563" s="15">
        <f>D563*Setup!$B$5</f>
        <v/>
      </c>
      <c r="F563" s="15">
        <f>D563-E563</f>
        <v/>
      </c>
      <c r="G563" s="15" t="n"/>
      <c r="H563" s="15" t="n"/>
      <c r="I563" s="15" t="n"/>
      <c r="J563" s="15">
        <f>C563+F563+G563-I563</f>
        <v/>
      </c>
      <c r="K563" s="15" t="n"/>
      <c r="L563" s="15">
        <f>K563*Setup!$B$6</f>
        <v/>
      </c>
      <c r="M563" s="15">
        <f>J563-L563</f>
        <v/>
      </c>
      <c r="N563" s="21" t="n"/>
    </row>
    <row r="564">
      <c r="A564" s="295" t="n"/>
      <c r="B564" s="14" t="n"/>
      <c r="C564" s="15" t="n"/>
      <c r="D564" s="15" t="n"/>
      <c r="E564" s="15">
        <f>D564*Setup!$B$5</f>
        <v/>
      </c>
      <c r="F564" s="15">
        <f>D564-E564</f>
        <v/>
      </c>
      <c r="G564" s="15" t="n"/>
      <c r="H564" s="15" t="n"/>
      <c r="I564" s="15" t="n"/>
      <c r="J564" s="15">
        <f>C564+F564+G564-I564</f>
        <v/>
      </c>
      <c r="K564" s="15" t="n"/>
      <c r="L564" s="15">
        <f>K564*Setup!$B$6</f>
        <v/>
      </c>
      <c r="M564" s="15">
        <f>J564-L564</f>
        <v/>
      </c>
      <c r="N564" s="21" t="n"/>
    </row>
    <row r="565">
      <c r="A565" s="295" t="n"/>
      <c r="B565" s="14" t="n"/>
      <c r="C565" s="15" t="n"/>
      <c r="D565" s="15" t="n"/>
      <c r="E565" s="15">
        <f>D565*Setup!$B$5</f>
        <v/>
      </c>
      <c r="F565" s="15">
        <f>D565-E565</f>
        <v/>
      </c>
      <c r="G565" s="15" t="n"/>
      <c r="H565" s="15" t="n"/>
      <c r="I565" s="15" t="n"/>
      <c r="J565" s="15">
        <f>C565+F565+G565-I565</f>
        <v/>
      </c>
      <c r="K565" s="15" t="n"/>
      <c r="L565" s="15">
        <f>K565*Setup!$B$6</f>
        <v/>
      </c>
      <c r="M565" s="15">
        <f>J565-L565</f>
        <v/>
      </c>
      <c r="N565" s="21" t="n"/>
    </row>
    <row r="566">
      <c r="A566" s="295" t="n"/>
      <c r="B566" s="14" t="n"/>
      <c r="C566" s="15" t="n"/>
      <c r="D566" s="15" t="n"/>
      <c r="E566" s="15">
        <f>D566*Setup!$B$5</f>
        <v/>
      </c>
      <c r="F566" s="15">
        <f>D566-E566</f>
        <v/>
      </c>
      <c r="G566" s="15" t="n"/>
      <c r="H566" s="15" t="n"/>
      <c r="I566" s="15" t="n"/>
      <c r="J566" s="15">
        <f>C566+F566+G566-I566</f>
        <v/>
      </c>
      <c r="K566" s="15" t="n"/>
      <c r="L566" s="15">
        <f>K566*Setup!$B$6</f>
        <v/>
      </c>
      <c r="M566" s="15">
        <f>J566-L566</f>
        <v/>
      </c>
      <c r="N566" s="21" t="n"/>
    </row>
    <row r="567">
      <c r="A567" s="295" t="n"/>
      <c r="B567" s="14" t="n"/>
      <c r="C567" s="15" t="n"/>
      <c r="D567" s="15" t="n"/>
      <c r="E567" s="15">
        <f>D567*Setup!$B$5</f>
        <v/>
      </c>
      <c r="F567" s="15">
        <f>D567-E567</f>
        <v/>
      </c>
      <c r="G567" s="15" t="n"/>
      <c r="H567" s="15" t="n"/>
      <c r="I567" s="15" t="n"/>
      <c r="J567" s="15">
        <f>C567+F567+G567-I567</f>
        <v/>
      </c>
      <c r="K567" s="15" t="n"/>
      <c r="L567" s="15">
        <f>K567*Setup!$B$6</f>
        <v/>
      </c>
      <c r="M567" s="15">
        <f>J567-L567</f>
        <v/>
      </c>
      <c r="N567" s="21" t="n"/>
    </row>
    <row r="568">
      <c r="A568" s="295" t="n"/>
      <c r="B568" s="14" t="n"/>
      <c r="C568" s="15" t="n"/>
      <c r="D568" s="15" t="n"/>
      <c r="E568" s="15">
        <f>D568*Setup!$B$5</f>
        <v/>
      </c>
      <c r="F568" s="15">
        <f>D568-E568</f>
        <v/>
      </c>
      <c r="G568" s="15" t="n"/>
      <c r="H568" s="15" t="n"/>
      <c r="I568" s="15" t="n"/>
      <c r="J568" s="15">
        <f>C568+F568+G568-I568</f>
        <v/>
      </c>
      <c r="K568" s="15" t="n"/>
      <c r="L568" s="15">
        <f>K568*Setup!$B$6</f>
        <v/>
      </c>
      <c r="M568" s="15">
        <f>J568-L568</f>
        <v/>
      </c>
      <c r="N568" s="21" t="n"/>
    </row>
    <row r="569">
      <c r="A569" s="295" t="n"/>
      <c r="B569" s="14" t="n"/>
      <c r="C569" s="15" t="n"/>
      <c r="D569" s="15" t="n"/>
      <c r="E569" s="15">
        <f>D569*Setup!$B$5</f>
        <v/>
      </c>
      <c r="F569" s="15">
        <f>D569-E569</f>
        <v/>
      </c>
      <c r="G569" s="15" t="n"/>
      <c r="H569" s="15" t="n"/>
      <c r="I569" s="15" t="n"/>
      <c r="J569" s="15">
        <f>C569+F569+G569-I569</f>
        <v/>
      </c>
      <c r="K569" s="15" t="n"/>
      <c r="L569" s="15">
        <f>K569*Setup!$B$6</f>
        <v/>
      </c>
      <c r="M569" s="15">
        <f>J569-L569</f>
        <v/>
      </c>
      <c r="N569" s="21" t="n"/>
    </row>
    <row r="570">
      <c r="A570" s="295" t="n"/>
      <c r="B570" s="14" t="n"/>
      <c r="C570" s="15" t="n"/>
      <c r="D570" s="15" t="n"/>
      <c r="E570" s="15">
        <f>D570*Setup!$B$5</f>
        <v/>
      </c>
      <c r="F570" s="15">
        <f>D570-E570</f>
        <v/>
      </c>
      <c r="G570" s="15" t="n"/>
      <c r="H570" s="15" t="n"/>
      <c r="I570" s="15" t="n"/>
      <c r="J570" s="15">
        <f>C570+F570+G570-I570</f>
        <v/>
      </c>
      <c r="K570" s="15" t="n"/>
      <c r="L570" s="15">
        <f>K570*Setup!$B$6</f>
        <v/>
      </c>
      <c r="M570" s="15">
        <f>J570-L570</f>
        <v/>
      </c>
      <c r="N570" s="21" t="n"/>
    </row>
    <row r="571">
      <c r="A571" s="295" t="n"/>
      <c r="B571" s="14" t="n"/>
      <c r="C571" s="15" t="n"/>
      <c r="D571" s="15" t="n"/>
      <c r="E571" s="15">
        <f>D571*Setup!$B$5</f>
        <v/>
      </c>
      <c r="F571" s="15">
        <f>D571-E571</f>
        <v/>
      </c>
      <c r="G571" s="15" t="n"/>
      <c r="H571" s="15" t="n"/>
      <c r="I571" s="15" t="n"/>
      <c r="J571" s="15">
        <f>C571+F571+G571-I571</f>
        <v/>
      </c>
      <c r="K571" s="15" t="n"/>
      <c r="L571" s="15">
        <f>K571*Setup!$B$6</f>
        <v/>
      </c>
      <c r="M571" s="15">
        <f>J571-L571</f>
        <v/>
      </c>
      <c r="N571" s="21" t="n"/>
    </row>
    <row r="572">
      <c r="A572" s="295" t="n"/>
      <c r="B572" s="14" t="n"/>
      <c r="C572" s="15" t="n"/>
      <c r="D572" s="15" t="n"/>
      <c r="E572" s="15">
        <f>D572*Setup!$B$5</f>
        <v/>
      </c>
      <c r="F572" s="15">
        <f>D572-E572</f>
        <v/>
      </c>
      <c r="G572" s="15" t="n"/>
      <c r="H572" s="15" t="n"/>
      <c r="I572" s="15" t="n"/>
      <c r="J572" s="15">
        <f>C572+F572+G572-I572</f>
        <v/>
      </c>
      <c r="K572" s="15" t="n"/>
      <c r="L572" s="15">
        <f>K572*Setup!$B$6</f>
        <v/>
      </c>
      <c r="M572" s="15">
        <f>J572-L572</f>
        <v/>
      </c>
      <c r="N572" s="21" t="n"/>
    </row>
    <row r="573">
      <c r="A573" s="295" t="n"/>
      <c r="B573" s="14" t="n"/>
      <c r="C573" s="15" t="n"/>
      <c r="D573" s="15" t="n"/>
      <c r="E573" s="15">
        <f>D573*Setup!$B$5</f>
        <v/>
      </c>
      <c r="F573" s="15">
        <f>D573-E573</f>
        <v/>
      </c>
      <c r="G573" s="15" t="n"/>
      <c r="H573" s="15" t="n"/>
      <c r="I573" s="15" t="n"/>
      <c r="J573" s="15">
        <f>C573+F573+G573-I573</f>
        <v/>
      </c>
      <c r="K573" s="15" t="n"/>
      <c r="L573" s="15">
        <f>K573*Setup!$B$6</f>
        <v/>
      </c>
      <c r="M573" s="15">
        <f>J573-L573</f>
        <v/>
      </c>
      <c r="N573" s="21" t="n"/>
    </row>
    <row r="574">
      <c r="A574" s="295" t="n"/>
      <c r="B574" s="14" t="n"/>
      <c r="C574" s="15" t="n"/>
      <c r="D574" s="15" t="n"/>
      <c r="E574" s="15">
        <f>D574*Setup!$B$5</f>
        <v/>
      </c>
      <c r="F574" s="15">
        <f>D574-E574</f>
        <v/>
      </c>
      <c r="G574" s="15" t="n"/>
      <c r="H574" s="15" t="n"/>
      <c r="I574" s="15" t="n"/>
      <c r="J574" s="15">
        <f>C574+F574+G574-I574</f>
        <v/>
      </c>
      <c r="K574" s="15" t="n"/>
      <c r="L574" s="15">
        <f>K574*Setup!$B$6</f>
        <v/>
      </c>
      <c r="M574" s="15">
        <f>J574-L574</f>
        <v/>
      </c>
      <c r="N574" s="21" t="n"/>
    </row>
    <row r="575">
      <c r="A575" s="295" t="n"/>
      <c r="B575" s="14" t="n"/>
      <c r="C575" s="15" t="n"/>
      <c r="D575" s="15" t="n"/>
      <c r="E575" s="15">
        <f>D575*Setup!$B$5</f>
        <v/>
      </c>
      <c r="F575" s="15">
        <f>D575-E575</f>
        <v/>
      </c>
      <c r="G575" s="15" t="n"/>
      <c r="H575" s="15" t="n"/>
      <c r="I575" s="15" t="n"/>
      <c r="J575" s="15">
        <f>C575+F575+G575-I575</f>
        <v/>
      </c>
      <c r="K575" s="15" t="n"/>
      <c r="L575" s="15">
        <f>K575*Setup!$B$6</f>
        <v/>
      </c>
      <c r="M575" s="15">
        <f>J575-L575</f>
        <v/>
      </c>
      <c r="N575" s="21" t="n"/>
    </row>
    <row r="576">
      <c r="A576" s="295" t="n"/>
      <c r="B576" s="14" t="n"/>
      <c r="C576" s="15" t="n"/>
      <c r="D576" s="15" t="n"/>
      <c r="E576" s="15">
        <f>D576*Setup!$B$5</f>
        <v/>
      </c>
      <c r="F576" s="15">
        <f>D576-E576</f>
        <v/>
      </c>
      <c r="G576" s="15" t="n"/>
      <c r="H576" s="15" t="n"/>
      <c r="I576" s="15" t="n"/>
      <c r="J576" s="15">
        <f>C576+F576+G576-I576</f>
        <v/>
      </c>
      <c r="K576" s="15" t="n"/>
      <c r="L576" s="15">
        <f>K576*Setup!$B$6</f>
        <v/>
      </c>
      <c r="M576" s="15">
        <f>J576-L576</f>
        <v/>
      </c>
      <c r="N576" s="21" t="n"/>
    </row>
    <row r="577">
      <c r="A577" s="295" t="n"/>
      <c r="B577" s="14" t="n"/>
      <c r="C577" s="15" t="n"/>
      <c r="D577" s="15" t="n"/>
      <c r="E577" s="15">
        <f>D577*Setup!$B$5</f>
        <v/>
      </c>
      <c r="F577" s="15">
        <f>D577-E577</f>
        <v/>
      </c>
      <c r="G577" s="15" t="n"/>
      <c r="H577" s="15" t="n"/>
      <c r="I577" s="15" t="n"/>
      <c r="J577" s="15">
        <f>C577+F577+G577-I577</f>
        <v/>
      </c>
      <c r="K577" s="15" t="n"/>
      <c r="L577" s="15">
        <f>K577*Setup!$B$6</f>
        <v/>
      </c>
      <c r="M577" s="15">
        <f>J577-L577</f>
        <v/>
      </c>
      <c r="N577" s="21" t="n"/>
    </row>
    <row r="578">
      <c r="A578" s="295" t="n"/>
      <c r="B578" s="14" t="n"/>
      <c r="C578" s="15" t="n"/>
      <c r="D578" s="15" t="n"/>
      <c r="E578" s="15">
        <f>D578*Setup!$B$5</f>
        <v/>
      </c>
      <c r="F578" s="15">
        <f>D578-E578</f>
        <v/>
      </c>
      <c r="G578" s="15" t="n"/>
      <c r="H578" s="15" t="n"/>
      <c r="I578" s="15" t="n"/>
      <c r="J578" s="15">
        <f>C578+F578+G578-I578</f>
        <v/>
      </c>
      <c r="K578" s="15" t="n"/>
      <c r="L578" s="15">
        <f>K578*Setup!$B$6</f>
        <v/>
      </c>
      <c r="M578" s="15">
        <f>J578-L578</f>
        <v/>
      </c>
      <c r="N578" s="21" t="n"/>
    </row>
    <row r="579">
      <c r="A579" s="295" t="n"/>
      <c r="B579" s="14" t="n"/>
      <c r="C579" s="15" t="n"/>
      <c r="D579" s="15" t="n"/>
      <c r="E579" s="15">
        <f>D579*Setup!$B$5</f>
        <v/>
      </c>
      <c r="F579" s="15">
        <f>D579-E579</f>
        <v/>
      </c>
      <c r="G579" s="15" t="n"/>
      <c r="H579" s="15" t="n"/>
      <c r="I579" s="15" t="n"/>
      <c r="J579" s="15">
        <f>C579+F579+G579-I579</f>
        <v/>
      </c>
      <c r="K579" s="15" t="n"/>
      <c r="L579" s="15">
        <f>K579*Setup!$B$6</f>
        <v/>
      </c>
      <c r="M579" s="15">
        <f>J579-L579</f>
        <v/>
      </c>
      <c r="N579" s="21" t="n"/>
    </row>
    <row r="580">
      <c r="A580" s="295" t="n"/>
      <c r="B580" s="14" t="n"/>
      <c r="C580" s="15" t="n"/>
      <c r="D580" s="15" t="n"/>
      <c r="E580" s="15">
        <f>D580*Setup!$B$5</f>
        <v/>
      </c>
      <c r="F580" s="15">
        <f>D580-E580</f>
        <v/>
      </c>
      <c r="G580" s="15" t="n"/>
      <c r="H580" s="15" t="n"/>
      <c r="I580" s="15" t="n"/>
      <c r="J580" s="15">
        <f>C580+F580+G580-I580</f>
        <v/>
      </c>
      <c r="K580" s="15" t="n"/>
      <c r="L580" s="15">
        <f>K580*Setup!$B$6</f>
        <v/>
      </c>
      <c r="M580" s="15">
        <f>J580-L580</f>
        <v/>
      </c>
      <c r="N580" s="21" t="n"/>
    </row>
    <row r="581">
      <c r="A581" s="295" t="n"/>
      <c r="B581" s="14" t="n"/>
      <c r="C581" s="15" t="n"/>
      <c r="D581" s="15" t="n"/>
      <c r="E581" s="15">
        <f>D581*Setup!$B$5</f>
        <v/>
      </c>
      <c r="F581" s="15">
        <f>D581-E581</f>
        <v/>
      </c>
      <c r="G581" s="15" t="n"/>
      <c r="H581" s="15" t="n"/>
      <c r="I581" s="15" t="n"/>
      <c r="J581" s="15">
        <f>C581+F581+G581-I581</f>
        <v/>
      </c>
      <c r="K581" s="15" t="n"/>
      <c r="L581" s="15">
        <f>K581*Setup!$B$6</f>
        <v/>
      </c>
      <c r="M581" s="15">
        <f>J581-L581</f>
        <v/>
      </c>
      <c r="N581" s="21" t="n"/>
    </row>
    <row r="582">
      <c r="A582" s="295" t="n"/>
      <c r="B582" s="14" t="n"/>
      <c r="C582" s="15" t="n"/>
      <c r="D582" s="15" t="n"/>
      <c r="E582" s="15">
        <f>D582*Setup!$B$5</f>
        <v/>
      </c>
      <c r="F582" s="15">
        <f>D582-E582</f>
        <v/>
      </c>
      <c r="G582" s="15" t="n"/>
      <c r="H582" s="15" t="n"/>
      <c r="I582" s="15" t="n"/>
      <c r="J582" s="15">
        <f>C582+F582+G582-I582</f>
        <v/>
      </c>
      <c r="K582" s="15" t="n"/>
      <c r="L582" s="15">
        <f>K582*Setup!$B$6</f>
        <v/>
      </c>
      <c r="M582" s="15">
        <f>J582-L582</f>
        <v/>
      </c>
      <c r="N582" s="21" t="n"/>
    </row>
    <row r="583">
      <c r="A583" s="295" t="n"/>
      <c r="B583" s="14" t="n"/>
      <c r="C583" s="15" t="n"/>
      <c r="D583" s="15" t="n"/>
      <c r="E583" s="15">
        <f>D583*Setup!$B$5</f>
        <v/>
      </c>
      <c r="F583" s="15">
        <f>D583-E583</f>
        <v/>
      </c>
      <c r="G583" s="15" t="n"/>
      <c r="H583" s="15" t="n"/>
      <c r="I583" s="15" t="n"/>
      <c r="J583" s="15">
        <f>C583+F583+G583-I583</f>
        <v/>
      </c>
      <c r="K583" s="15" t="n"/>
      <c r="L583" s="15">
        <f>K583*Setup!$B$6</f>
        <v/>
      </c>
      <c r="M583" s="15">
        <f>J583-L583</f>
        <v/>
      </c>
      <c r="N583" s="21" t="n"/>
    </row>
    <row r="584">
      <c r="A584" s="295" t="n"/>
      <c r="B584" s="14" t="n"/>
      <c r="C584" s="15" t="n"/>
      <c r="D584" s="15" t="n"/>
      <c r="E584" s="15">
        <f>D584*Setup!$B$5</f>
        <v/>
      </c>
      <c r="F584" s="15">
        <f>D584-E584</f>
        <v/>
      </c>
      <c r="G584" s="15" t="n"/>
      <c r="H584" s="15" t="n"/>
      <c r="I584" s="15" t="n"/>
      <c r="J584" s="15">
        <f>C584+F584+G584-I584</f>
        <v/>
      </c>
      <c r="K584" s="15" t="n"/>
      <c r="L584" s="15">
        <f>K584*Setup!$B$6</f>
        <v/>
      </c>
      <c r="M584" s="15">
        <f>J584-L584</f>
        <v/>
      </c>
      <c r="N584" s="21" t="n"/>
    </row>
    <row r="585">
      <c r="A585" s="295" t="n"/>
      <c r="B585" s="14" t="n"/>
      <c r="C585" s="15" t="n"/>
      <c r="D585" s="15" t="n"/>
      <c r="E585" s="15">
        <f>D585*Setup!$B$5</f>
        <v/>
      </c>
      <c r="F585" s="15">
        <f>D585-E585</f>
        <v/>
      </c>
      <c r="G585" s="15" t="n"/>
      <c r="H585" s="15" t="n"/>
      <c r="I585" s="15" t="n"/>
      <c r="J585" s="15">
        <f>C585+F585+G585-I585</f>
        <v/>
      </c>
      <c r="K585" s="15" t="n"/>
      <c r="L585" s="15">
        <f>K585*Setup!$B$6</f>
        <v/>
      </c>
      <c r="M585" s="15">
        <f>J585-L585</f>
        <v/>
      </c>
      <c r="N585" s="21" t="n"/>
    </row>
    <row r="586">
      <c r="A586" s="295" t="n"/>
      <c r="B586" s="14" t="n"/>
      <c r="C586" s="15" t="n"/>
      <c r="D586" s="15" t="n"/>
      <c r="E586" s="15">
        <f>D586*Setup!$B$5</f>
        <v/>
      </c>
      <c r="F586" s="15">
        <f>D586-E586</f>
        <v/>
      </c>
      <c r="G586" s="15" t="n"/>
      <c r="H586" s="15" t="n"/>
      <c r="I586" s="15" t="n"/>
      <c r="J586" s="15">
        <f>C586+F586+G586-I586</f>
        <v/>
      </c>
      <c r="K586" s="15" t="n"/>
      <c r="L586" s="15">
        <f>K586*Setup!$B$6</f>
        <v/>
      </c>
      <c r="M586" s="15">
        <f>J586-L586</f>
        <v/>
      </c>
      <c r="N586" s="21" t="n"/>
    </row>
    <row r="587">
      <c r="A587" s="295" t="n"/>
      <c r="B587" s="14" t="n"/>
      <c r="C587" s="15" t="n"/>
      <c r="D587" s="15" t="n"/>
      <c r="E587" s="15">
        <f>D587*Setup!$B$5</f>
        <v/>
      </c>
      <c r="F587" s="15">
        <f>D587-E587</f>
        <v/>
      </c>
      <c r="G587" s="15" t="n"/>
      <c r="H587" s="15" t="n"/>
      <c r="I587" s="15" t="n"/>
      <c r="J587" s="15">
        <f>C587+F587+G587-I587</f>
        <v/>
      </c>
      <c r="K587" s="15" t="n"/>
      <c r="L587" s="15">
        <f>K587*Setup!$B$6</f>
        <v/>
      </c>
      <c r="M587" s="15">
        <f>J587-L587</f>
        <v/>
      </c>
      <c r="N587" s="21" t="n"/>
    </row>
    <row r="588">
      <c r="A588" s="295" t="n"/>
      <c r="B588" s="14" t="n"/>
      <c r="C588" s="15" t="n"/>
      <c r="D588" s="15" t="n"/>
      <c r="E588" s="15">
        <f>D588*Setup!$B$5</f>
        <v/>
      </c>
      <c r="F588" s="15">
        <f>D588-E588</f>
        <v/>
      </c>
      <c r="G588" s="15" t="n"/>
      <c r="H588" s="15" t="n"/>
      <c r="I588" s="15" t="n"/>
      <c r="J588" s="15">
        <f>C588+F588+G588-I588</f>
        <v/>
      </c>
      <c r="K588" s="15" t="n"/>
      <c r="L588" s="15">
        <f>K588*Setup!$B$6</f>
        <v/>
      </c>
      <c r="M588" s="15">
        <f>J588-L588</f>
        <v/>
      </c>
      <c r="N588" s="21" t="n"/>
    </row>
    <row r="589">
      <c r="A589" s="295" t="n"/>
      <c r="B589" s="14" t="n"/>
      <c r="C589" s="15" t="n"/>
      <c r="D589" s="15" t="n"/>
      <c r="E589" s="15">
        <f>D589*Setup!$B$5</f>
        <v/>
      </c>
      <c r="F589" s="15">
        <f>D589-E589</f>
        <v/>
      </c>
      <c r="G589" s="15" t="n"/>
      <c r="H589" s="15" t="n"/>
      <c r="I589" s="15" t="n"/>
      <c r="J589" s="15">
        <f>C589+F589+G589-I589</f>
        <v/>
      </c>
      <c r="K589" s="15" t="n"/>
      <c r="L589" s="15">
        <f>K589*Setup!$B$6</f>
        <v/>
      </c>
      <c r="M589" s="15">
        <f>J589-L589</f>
        <v/>
      </c>
      <c r="N589" s="21" t="n"/>
    </row>
    <row r="590">
      <c r="A590" s="295" t="n"/>
      <c r="B590" s="14" t="n"/>
      <c r="C590" s="15" t="n"/>
      <c r="D590" s="15" t="n"/>
      <c r="E590" s="15">
        <f>D590*Setup!$B$5</f>
        <v/>
      </c>
      <c r="F590" s="15">
        <f>D590-E590</f>
        <v/>
      </c>
      <c r="G590" s="15" t="n"/>
      <c r="H590" s="15" t="n"/>
      <c r="I590" s="15" t="n"/>
      <c r="J590" s="15">
        <f>C590+F590+G590-I590</f>
        <v/>
      </c>
      <c r="K590" s="15" t="n"/>
      <c r="L590" s="15">
        <f>K590*Setup!$B$6</f>
        <v/>
      </c>
      <c r="M590" s="15">
        <f>J590-L590</f>
        <v/>
      </c>
      <c r="N590" s="21" t="n"/>
    </row>
    <row r="591">
      <c r="A591" s="295" t="n"/>
      <c r="B591" s="14" t="n"/>
      <c r="C591" s="15" t="n"/>
      <c r="D591" s="15" t="n"/>
      <c r="E591" s="15">
        <f>D591*Setup!$B$5</f>
        <v/>
      </c>
      <c r="F591" s="15">
        <f>D591-E591</f>
        <v/>
      </c>
      <c r="G591" s="15" t="n"/>
      <c r="H591" s="15" t="n"/>
      <c r="I591" s="15" t="n"/>
      <c r="J591" s="15">
        <f>C591+F591+G591-I591</f>
        <v/>
      </c>
      <c r="K591" s="15" t="n"/>
      <c r="L591" s="15">
        <f>K591*Setup!$B$6</f>
        <v/>
      </c>
      <c r="M591" s="15">
        <f>J591-L591</f>
        <v/>
      </c>
      <c r="N591" s="21" t="n"/>
    </row>
    <row r="592">
      <c r="A592" s="295" t="n"/>
      <c r="B592" s="14" t="n"/>
      <c r="C592" s="15" t="n"/>
      <c r="D592" s="15" t="n"/>
      <c r="E592" s="15">
        <f>D592*Setup!$B$5</f>
        <v/>
      </c>
      <c r="F592" s="15">
        <f>D592-E592</f>
        <v/>
      </c>
      <c r="G592" s="15" t="n"/>
      <c r="H592" s="15" t="n"/>
      <c r="I592" s="15" t="n"/>
      <c r="J592" s="15">
        <f>C592+F592+G592-I592</f>
        <v/>
      </c>
      <c r="K592" s="15" t="n"/>
      <c r="L592" s="15">
        <f>K592*Setup!$B$6</f>
        <v/>
      </c>
      <c r="M592" s="15">
        <f>J592-L592</f>
        <v/>
      </c>
      <c r="N592" s="21" t="n"/>
    </row>
    <row r="593">
      <c r="A593" s="295" t="n"/>
      <c r="B593" s="14" t="n"/>
      <c r="C593" s="15" t="n"/>
      <c r="D593" s="15" t="n"/>
      <c r="E593" s="15">
        <f>D593*Setup!$B$5</f>
        <v/>
      </c>
      <c r="F593" s="15">
        <f>D593-E593</f>
        <v/>
      </c>
      <c r="G593" s="15" t="n"/>
      <c r="H593" s="15" t="n"/>
      <c r="I593" s="15" t="n"/>
      <c r="J593" s="15">
        <f>C593+F593+G593-I593</f>
        <v/>
      </c>
      <c r="K593" s="15" t="n"/>
      <c r="L593" s="15">
        <f>K593*Setup!$B$6</f>
        <v/>
      </c>
      <c r="M593" s="15">
        <f>J593-L593</f>
        <v/>
      </c>
      <c r="N593" s="21" t="n"/>
    </row>
    <row r="594">
      <c r="A594" s="295" t="n"/>
      <c r="B594" s="14" t="n"/>
      <c r="C594" s="15" t="n"/>
      <c r="D594" s="15" t="n"/>
      <c r="E594" s="15">
        <f>D594*Setup!$B$5</f>
        <v/>
      </c>
      <c r="F594" s="15">
        <f>D594-E594</f>
        <v/>
      </c>
      <c r="G594" s="15" t="n"/>
      <c r="H594" s="15" t="n"/>
      <c r="I594" s="15" t="n"/>
      <c r="J594" s="15">
        <f>C594+F594+G594-I594</f>
        <v/>
      </c>
      <c r="K594" s="15" t="n"/>
      <c r="L594" s="15">
        <f>K594*Setup!$B$6</f>
        <v/>
      </c>
      <c r="M594" s="15">
        <f>J594-L594</f>
        <v/>
      </c>
      <c r="N594" s="21" t="n"/>
    </row>
    <row r="595">
      <c r="A595" s="295" t="n"/>
      <c r="B595" s="14" t="n"/>
      <c r="C595" s="15" t="n"/>
      <c r="D595" s="15" t="n"/>
      <c r="E595" s="15">
        <f>D595*Setup!$B$5</f>
        <v/>
      </c>
      <c r="F595" s="15">
        <f>D595-E595</f>
        <v/>
      </c>
      <c r="G595" s="15" t="n"/>
      <c r="H595" s="15" t="n"/>
      <c r="I595" s="15" t="n"/>
      <c r="J595" s="15">
        <f>C595+F595+G595-I595</f>
        <v/>
      </c>
      <c r="K595" s="15" t="n"/>
      <c r="L595" s="15">
        <f>K595*Setup!$B$6</f>
        <v/>
      </c>
      <c r="M595" s="15">
        <f>J595-L595</f>
        <v/>
      </c>
      <c r="N595" s="21" t="n"/>
    </row>
    <row r="596">
      <c r="A596" s="295" t="n"/>
      <c r="B596" s="14" t="n"/>
      <c r="C596" s="15" t="n"/>
      <c r="D596" s="15" t="n"/>
      <c r="E596" s="15">
        <f>D596*Setup!$B$5</f>
        <v/>
      </c>
      <c r="F596" s="15">
        <f>D596-E596</f>
        <v/>
      </c>
      <c r="G596" s="15" t="n"/>
      <c r="H596" s="15" t="n"/>
      <c r="I596" s="15" t="n"/>
      <c r="J596" s="15">
        <f>C596+F596+G596-I596</f>
        <v/>
      </c>
      <c r="K596" s="15" t="n"/>
      <c r="L596" s="15">
        <f>K596*Setup!$B$6</f>
        <v/>
      </c>
      <c r="M596" s="15">
        <f>J596-L596</f>
        <v/>
      </c>
      <c r="N596" s="21" t="n"/>
    </row>
    <row r="597">
      <c r="A597" s="295" t="n"/>
      <c r="B597" s="14" t="n"/>
      <c r="C597" s="15" t="n"/>
      <c r="D597" s="15" t="n"/>
      <c r="E597" s="15">
        <f>D597*Setup!$B$5</f>
        <v/>
      </c>
      <c r="F597" s="15">
        <f>D597-E597</f>
        <v/>
      </c>
      <c r="G597" s="15" t="n"/>
      <c r="H597" s="15" t="n"/>
      <c r="I597" s="15" t="n"/>
      <c r="J597" s="15">
        <f>C597+F597+G597-I597</f>
        <v/>
      </c>
      <c r="K597" s="15" t="n"/>
      <c r="L597" s="15">
        <f>K597*Setup!$B$6</f>
        <v/>
      </c>
      <c r="M597" s="15">
        <f>J597-L597</f>
        <v/>
      </c>
      <c r="N597" s="21" t="n"/>
    </row>
    <row r="598">
      <c r="A598" s="295" t="n"/>
      <c r="B598" s="14" t="n"/>
      <c r="C598" s="15" t="n"/>
      <c r="D598" s="15" t="n"/>
      <c r="E598" s="15">
        <f>D598*Setup!$B$5</f>
        <v/>
      </c>
      <c r="F598" s="15">
        <f>D598-E598</f>
        <v/>
      </c>
      <c r="G598" s="15" t="n"/>
      <c r="H598" s="15" t="n"/>
      <c r="I598" s="15" t="n"/>
      <c r="J598" s="15">
        <f>C598+F598+G598-I598</f>
        <v/>
      </c>
      <c r="K598" s="15" t="n"/>
      <c r="L598" s="15">
        <f>K598*Setup!$B$6</f>
        <v/>
      </c>
      <c r="M598" s="15">
        <f>J598-L598</f>
        <v/>
      </c>
      <c r="N598" s="21" t="n"/>
    </row>
    <row r="599">
      <c r="A599" s="295" t="n"/>
      <c r="B599" s="14" t="n"/>
      <c r="C599" s="15" t="n"/>
      <c r="D599" s="15" t="n"/>
      <c r="E599" s="15">
        <f>D599*Setup!$B$5</f>
        <v/>
      </c>
      <c r="F599" s="15">
        <f>D599-E599</f>
        <v/>
      </c>
      <c r="G599" s="15" t="n"/>
      <c r="H599" s="15" t="n"/>
      <c r="I599" s="15" t="n"/>
      <c r="J599" s="15">
        <f>C599+F599+G599-I599</f>
        <v/>
      </c>
      <c r="K599" s="15" t="n"/>
      <c r="L599" s="15">
        <f>K599*Setup!$B$6</f>
        <v/>
      </c>
      <c r="M599" s="15">
        <f>J599-L599</f>
        <v/>
      </c>
      <c r="N599" s="21" t="n"/>
    </row>
    <row r="600">
      <c r="A600" s="295" t="n"/>
      <c r="B600" s="14" t="n"/>
      <c r="C600" s="15" t="n"/>
      <c r="D600" s="15" t="n"/>
      <c r="E600" s="15">
        <f>D600*Setup!$B$5</f>
        <v/>
      </c>
      <c r="F600" s="15">
        <f>D600-E600</f>
        <v/>
      </c>
      <c r="G600" s="15" t="n"/>
      <c r="H600" s="15" t="n"/>
      <c r="I600" s="15" t="n"/>
      <c r="J600" s="15">
        <f>C600+F600+G600-I600</f>
        <v/>
      </c>
      <c r="K600" s="15" t="n"/>
      <c r="L600" s="15">
        <f>K600*Setup!$B$6</f>
        <v/>
      </c>
      <c r="M600" s="15">
        <f>J600-L600</f>
        <v/>
      </c>
      <c r="N600" s="21" t="n"/>
    </row>
    <row r="601">
      <c r="A601" s="295" t="n"/>
      <c r="B601" s="14" t="n"/>
      <c r="C601" s="15" t="n"/>
      <c r="D601" s="15" t="n"/>
      <c r="E601" s="15">
        <f>D601*Setup!$B$5</f>
        <v/>
      </c>
      <c r="F601" s="15">
        <f>D601-E601</f>
        <v/>
      </c>
      <c r="G601" s="15" t="n"/>
      <c r="H601" s="15" t="n"/>
      <c r="I601" s="15" t="n"/>
      <c r="J601" s="15">
        <f>C601+F601+G601-I601</f>
        <v/>
      </c>
      <c r="K601" s="15" t="n"/>
      <c r="L601" s="15">
        <f>K601*Setup!$B$6</f>
        <v/>
      </c>
      <c r="M601" s="15">
        <f>J601-L601</f>
        <v/>
      </c>
      <c r="N601" s="21" t="n"/>
    </row>
    <row r="602">
      <c r="A602" s="295" t="n"/>
      <c r="B602" s="14" t="n"/>
      <c r="C602" s="15" t="n"/>
      <c r="D602" s="15" t="n"/>
      <c r="E602" s="15">
        <f>D602*Setup!$B$5</f>
        <v/>
      </c>
      <c r="F602" s="15">
        <f>D602-E602</f>
        <v/>
      </c>
      <c r="G602" s="15" t="n"/>
      <c r="H602" s="15" t="n"/>
      <c r="I602" s="15" t="n"/>
      <c r="J602" s="15">
        <f>C602+F602+G602-I602</f>
        <v/>
      </c>
      <c r="K602" s="15" t="n"/>
      <c r="L602" s="15">
        <f>K602*Setup!$B$6</f>
        <v/>
      </c>
      <c r="M602" s="15">
        <f>J602-L602</f>
        <v/>
      </c>
      <c r="N602" s="21" t="n"/>
    </row>
    <row r="603">
      <c r="A603" s="295" t="n"/>
      <c r="B603" s="14" t="n"/>
      <c r="C603" s="15" t="n"/>
      <c r="D603" s="15" t="n"/>
      <c r="E603" s="15">
        <f>D603*Setup!$B$5</f>
        <v/>
      </c>
      <c r="F603" s="15">
        <f>D603-E603</f>
        <v/>
      </c>
      <c r="G603" s="15" t="n"/>
      <c r="H603" s="15" t="n"/>
      <c r="I603" s="15" t="n"/>
      <c r="J603" s="15">
        <f>C603+F603+G603-I603</f>
        <v/>
      </c>
      <c r="K603" s="15" t="n"/>
      <c r="L603" s="15">
        <f>K603*Setup!$B$6</f>
        <v/>
      </c>
      <c r="M603" s="15">
        <f>J603-L603</f>
        <v/>
      </c>
      <c r="N603" s="21" t="n"/>
    </row>
    <row r="604">
      <c r="A604" s="295" t="n"/>
      <c r="B604" s="14" t="n"/>
      <c r="C604" s="15" t="n"/>
      <c r="D604" s="15" t="n"/>
      <c r="E604" s="15">
        <f>D604*Setup!$B$5</f>
        <v/>
      </c>
      <c r="F604" s="15">
        <f>D604-E604</f>
        <v/>
      </c>
      <c r="G604" s="15" t="n"/>
      <c r="H604" s="15" t="n"/>
      <c r="I604" s="15" t="n"/>
      <c r="J604" s="15">
        <f>C604+F604+G604-I604</f>
        <v/>
      </c>
      <c r="K604" s="15" t="n"/>
      <c r="L604" s="15">
        <f>K604*Setup!$B$6</f>
        <v/>
      </c>
      <c r="M604" s="15">
        <f>J604-L604</f>
        <v/>
      </c>
      <c r="N604" s="21" t="n"/>
    </row>
    <row r="605">
      <c r="A605" s="295" t="n"/>
      <c r="B605" s="14" t="n"/>
      <c r="C605" s="15" t="n"/>
      <c r="D605" s="15" t="n"/>
      <c r="E605" s="15">
        <f>D605*Setup!$B$5</f>
        <v/>
      </c>
      <c r="F605" s="15">
        <f>D605-E605</f>
        <v/>
      </c>
      <c r="G605" s="15" t="n"/>
      <c r="H605" s="15" t="n"/>
      <c r="I605" s="15" t="n"/>
      <c r="J605" s="15">
        <f>C605+F605+G605-I605</f>
        <v/>
      </c>
      <c r="K605" s="15" t="n"/>
      <c r="L605" s="15">
        <f>K605*Setup!$B$6</f>
        <v/>
      </c>
      <c r="M605" s="15">
        <f>J605-L605</f>
        <v/>
      </c>
      <c r="N605" s="21" t="n"/>
    </row>
    <row r="606">
      <c r="A606" s="295" t="n"/>
      <c r="B606" s="14" t="n"/>
      <c r="C606" s="15" t="n"/>
      <c r="D606" s="15" t="n"/>
      <c r="E606" s="15">
        <f>D606*Setup!$B$5</f>
        <v/>
      </c>
      <c r="F606" s="15">
        <f>D606-E606</f>
        <v/>
      </c>
      <c r="G606" s="15" t="n"/>
      <c r="H606" s="15" t="n"/>
      <c r="I606" s="15" t="n"/>
      <c r="J606" s="15">
        <f>C606+F606+G606-I606</f>
        <v/>
      </c>
      <c r="K606" s="15" t="n"/>
      <c r="L606" s="15">
        <f>K606*Setup!$B$6</f>
        <v/>
      </c>
      <c r="M606" s="15">
        <f>J606-L606</f>
        <v/>
      </c>
      <c r="N606" s="21" t="n"/>
    </row>
    <row r="607">
      <c r="A607" s="295" t="n"/>
      <c r="B607" s="14" t="n"/>
      <c r="C607" s="15" t="n"/>
      <c r="D607" s="15" t="n"/>
      <c r="E607" s="15">
        <f>D607*Setup!$B$5</f>
        <v/>
      </c>
      <c r="F607" s="15">
        <f>D607-E607</f>
        <v/>
      </c>
      <c r="G607" s="15" t="n"/>
      <c r="H607" s="15" t="n"/>
      <c r="I607" s="15" t="n"/>
      <c r="J607" s="15">
        <f>C607+F607+G607-I607</f>
        <v/>
      </c>
      <c r="K607" s="15" t="n"/>
      <c r="L607" s="15">
        <f>K607*Setup!$B$6</f>
        <v/>
      </c>
      <c r="M607" s="15">
        <f>J607-L607</f>
        <v/>
      </c>
      <c r="N607" s="21" t="n"/>
    </row>
    <row r="608">
      <c r="A608" s="295" t="n"/>
      <c r="B608" s="14" t="n"/>
      <c r="C608" s="15" t="n"/>
      <c r="D608" s="15" t="n"/>
      <c r="E608" s="15">
        <f>D608*Setup!$B$5</f>
        <v/>
      </c>
      <c r="F608" s="15">
        <f>D608-E608</f>
        <v/>
      </c>
      <c r="G608" s="15" t="n"/>
      <c r="H608" s="15" t="n"/>
      <c r="I608" s="15" t="n"/>
      <c r="J608" s="15">
        <f>C608+F608+G608-I608</f>
        <v/>
      </c>
      <c r="K608" s="15" t="n"/>
      <c r="L608" s="15">
        <f>K608*Setup!$B$6</f>
        <v/>
      </c>
      <c r="M608" s="15">
        <f>J608-L608</f>
        <v/>
      </c>
      <c r="N608" s="21" t="n"/>
    </row>
    <row r="609">
      <c r="A609" s="295" t="n"/>
      <c r="B609" s="14" t="n"/>
      <c r="C609" s="15" t="n"/>
      <c r="D609" s="15" t="n"/>
      <c r="E609" s="15">
        <f>D609*Setup!$B$5</f>
        <v/>
      </c>
      <c r="F609" s="15">
        <f>D609-E609</f>
        <v/>
      </c>
      <c r="G609" s="15" t="n"/>
      <c r="H609" s="15" t="n"/>
      <c r="I609" s="15" t="n"/>
      <c r="J609" s="15">
        <f>C609+F609+G609-I609</f>
        <v/>
      </c>
      <c r="K609" s="15" t="n"/>
      <c r="L609" s="15">
        <f>K609*Setup!$B$6</f>
        <v/>
      </c>
      <c r="M609" s="15">
        <f>J609-L609</f>
        <v/>
      </c>
      <c r="N609" s="21" t="n"/>
    </row>
    <row r="610">
      <c r="A610" s="295" t="n"/>
      <c r="B610" s="14" t="n"/>
      <c r="C610" s="15" t="n"/>
      <c r="D610" s="15" t="n"/>
      <c r="E610" s="15">
        <f>D610*Setup!$B$5</f>
        <v/>
      </c>
      <c r="F610" s="15">
        <f>D610-E610</f>
        <v/>
      </c>
      <c r="G610" s="15" t="n"/>
      <c r="H610" s="15" t="n"/>
      <c r="I610" s="15" t="n"/>
      <c r="J610" s="15">
        <f>C610+F610+G610-I610</f>
        <v/>
      </c>
      <c r="K610" s="15" t="n"/>
      <c r="L610" s="15">
        <f>K610*Setup!$B$6</f>
        <v/>
      </c>
      <c r="M610" s="15">
        <f>J610-L610</f>
        <v/>
      </c>
      <c r="N610" s="21" t="n"/>
    </row>
    <row r="611">
      <c r="A611" s="295" t="n"/>
      <c r="B611" s="14" t="n"/>
      <c r="C611" s="15" t="n"/>
      <c r="D611" s="15" t="n"/>
      <c r="E611" s="15">
        <f>D611*Setup!$B$5</f>
        <v/>
      </c>
      <c r="F611" s="15">
        <f>D611-E611</f>
        <v/>
      </c>
      <c r="G611" s="15" t="n"/>
      <c r="H611" s="15" t="n"/>
      <c r="I611" s="15" t="n"/>
      <c r="J611" s="15">
        <f>C611+F611+G611-I611</f>
        <v/>
      </c>
      <c r="K611" s="15" t="n"/>
      <c r="L611" s="15">
        <f>K611*Setup!$B$6</f>
        <v/>
      </c>
      <c r="M611" s="15">
        <f>J611-L611</f>
        <v/>
      </c>
      <c r="N611" s="21" t="n"/>
    </row>
    <row r="612">
      <c r="A612" s="295" t="n"/>
      <c r="B612" s="14" t="n"/>
      <c r="C612" s="15" t="n"/>
      <c r="D612" s="15" t="n"/>
      <c r="E612" s="15">
        <f>D612*Setup!$B$5</f>
        <v/>
      </c>
      <c r="F612" s="15">
        <f>D612-E612</f>
        <v/>
      </c>
      <c r="G612" s="15" t="n"/>
      <c r="H612" s="15" t="n"/>
      <c r="I612" s="15" t="n"/>
      <c r="J612" s="15">
        <f>C612+F612+G612-I612</f>
        <v/>
      </c>
      <c r="K612" s="15" t="n"/>
      <c r="L612" s="15">
        <f>K612*Setup!$B$6</f>
        <v/>
      </c>
      <c r="M612" s="15">
        <f>J612-L612</f>
        <v/>
      </c>
      <c r="N612" s="21" t="n"/>
    </row>
    <row r="613">
      <c r="A613" s="295" t="n"/>
      <c r="B613" s="14" t="n"/>
      <c r="C613" s="15" t="n"/>
      <c r="D613" s="15" t="n"/>
      <c r="E613" s="15">
        <f>D613*Setup!$B$5</f>
        <v/>
      </c>
      <c r="F613" s="15">
        <f>D613-E613</f>
        <v/>
      </c>
      <c r="G613" s="15" t="n"/>
      <c r="H613" s="15" t="n"/>
      <c r="I613" s="15" t="n"/>
      <c r="J613" s="15">
        <f>C613+F613+G613-I613</f>
        <v/>
      </c>
      <c r="K613" s="15" t="n"/>
      <c r="L613" s="15">
        <f>K613*Setup!$B$6</f>
        <v/>
      </c>
      <c r="M613" s="15">
        <f>J613-L613</f>
        <v/>
      </c>
      <c r="N613" s="21" t="n"/>
    </row>
    <row r="614">
      <c r="A614" s="295" t="n"/>
      <c r="B614" s="14" t="n"/>
      <c r="C614" s="15" t="n"/>
      <c r="D614" s="15" t="n"/>
      <c r="E614" s="15">
        <f>D614*Setup!$B$5</f>
        <v/>
      </c>
      <c r="F614" s="15">
        <f>D614-E614</f>
        <v/>
      </c>
      <c r="G614" s="15" t="n"/>
      <c r="H614" s="15" t="n"/>
      <c r="I614" s="15" t="n"/>
      <c r="J614" s="15">
        <f>C614+F614+G614-I614</f>
        <v/>
      </c>
      <c r="K614" s="15" t="n"/>
      <c r="L614" s="15">
        <f>K614*Setup!$B$6</f>
        <v/>
      </c>
      <c r="M614" s="15">
        <f>J614-L614</f>
        <v/>
      </c>
      <c r="N614" s="21" t="n"/>
    </row>
    <row r="615">
      <c r="A615" s="295" t="n"/>
      <c r="B615" s="14" t="n"/>
      <c r="C615" s="15" t="n"/>
      <c r="D615" s="15" t="n"/>
      <c r="E615" s="15">
        <f>D615*Setup!$B$5</f>
        <v/>
      </c>
      <c r="F615" s="15">
        <f>D615-E615</f>
        <v/>
      </c>
      <c r="G615" s="15" t="n"/>
      <c r="H615" s="15" t="n"/>
      <c r="I615" s="15" t="n"/>
      <c r="J615" s="15">
        <f>C615+F615+G615-I615</f>
        <v/>
      </c>
      <c r="K615" s="15" t="n"/>
      <c r="L615" s="15">
        <f>K615*Setup!$B$6</f>
        <v/>
      </c>
      <c r="M615" s="15">
        <f>J615-L615</f>
        <v/>
      </c>
      <c r="N615" s="21" t="n"/>
    </row>
    <row r="616">
      <c r="A616" s="295" t="n"/>
      <c r="B616" s="14" t="n"/>
      <c r="C616" s="15" t="n"/>
      <c r="D616" s="15" t="n"/>
      <c r="E616" s="15">
        <f>D616*Setup!$B$5</f>
        <v/>
      </c>
      <c r="F616" s="15">
        <f>D616-E616</f>
        <v/>
      </c>
      <c r="G616" s="15" t="n"/>
      <c r="H616" s="15" t="n"/>
      <c r="I616" s="15" t="n"/>
      <c r="J616" s="15">
        <f>C616+F616+G616-I616</f>
        <v/>
      </c>
      <c r="K616" s="15" t="n"/>
      <c r="L616" s="15">
        <f>K616*Setup!$B$6</f>
        <v/>
      </c>
      <c r="M616" s="15">
        <f>J616-L616</f>
        <v/>
      </c>
      <c r="N616" s="21" t="n"/>
    </row>
    <row r="617">
      <c r="A617" s="295" t="n"/>
      <c r="B617" s="14" t="n"/>
      <c r="C617" s="15" t="n"/>
      <c r="D617" s="15" t="n"/>
      <c r="E617" s="15">
        <f>D617*Setup!$B$5</f>
        <v/>
      </c>
      <c r="F617" s="15">
        <f>D617-E617</f>
        <v/>
      </c>
      <c r="G617" s="15" t="n"/>
      <c r="H617" s="15" t="n"/>
      <c r="I617" s="15" t="n"/>
      <c r="J617" s="15">
        <f>C617+F617+G617-I617</f>
        <v/>
      </c>
      <c r="K617" s="15" t="n"/>
      <c r="L617" s="15">
        <f>K617*Setup!$B$6</f>
        <v/>
      </c>
      <c r="M617" s="15">
        <f>J617-L617</f>
        <v/>
      </c>
      <c r="N617" s="21" t="n"/>
    </row>
    <row r="618">
      <c r="A618" s="295" t="n"/>
      <c r="B618" s="14" t="n"/>
      <c r="C618" s="15" t="n"/>
      <c r="D618" s="15" t="n"/>
      <c r="E618" s="15">
        <f>D618*Setup!$B$5</f>
        <v/>
      </c>
      <c r="F618" s="15">
        <f>D618-E618</f>
        <v/>
      </c>
      <c r="G618" s="15" t="n"/>
      <c r="H618" s="15" t="n"/>
      <c r="I618" s="15" t="n"/>
      <c r="J618" s="15">
        <f>C618+F618+G618-I618</f>
        <v/>
      </c>
      <c r="K618" s="15" t="n"/>
      <c r="L618" s="15">
        <f>K618*Setup!$B$6</f>
        <v/>
      </c>
      <c r="M618" s="15">
        <f>J618-L618</f>
        <v/>
      </c>
      <c r="N618" s="21" t="n"/>
    </row>
    <row r="619">
      <c r="A619" s="295" t="n"/>
      <c r="B619" s="14" t="n"/>
      <c r="C619" s="15" t="n"/>
      <c r="D619" s="15" t="n"/>
      <c r="E619" s="15">
        <f>D619*Setup!$B$5</f>
        <v/>
      </c>
      <c r="F619" s="15">
        <f>D619-E619</f>
        <v/>
      </c>
      <c r="G619" s="15" t="n"/>
      <c r="H619" s="15" t="n"/>
      <c r="I619" s="15" t="n"/>
      <c r="J619" s="15">
        <f>C619+F619+G619-I619</f>
        <v/>
      </c>
      <c r="K619" s="15" t="n"/>
      <c r="L619" s="15">
        <f>K619*Setup!$B$6</f>
        <v/>
      </c>
      <c r="M619" s="15">
        <f>J619-L619</f>
        <v/>
      </c>
      <c r="N619" s="21" t="n"/>
    </row>
    <row r="620">
      <c r="A620" s="295" t="n"/>
      <c r="B620" s="14" t="n"/>
      <c r="C620" s="15" t="n"/>
      <c r="D620" s="15" t="n"/>
      <c r="E620" s="15">
        <f>D620*Setup!$B$5</f>
        <v/>
      </c>
      <c r="F620" s="15">
        <f>D620-E620</f>
        <v/>
      </c>
      <c r="G620" s="15" t="n"/>
      <c r="H620" s="15" t="n"/>
      <c r="I620" s="15" t="n"/>
      <c r="J620" s="15">
        <f>C620+F620+G620-I620</f>
        <v/>
      </c>
      <c r="K620" s="15" t="n"/>
      <c r="L620" s="15">
        <f>K620*Setup!$B$6</f>
        <v/>
      </c>
      <c r="M620" s="15">
        <f>J620-L620</f>
        <v/>
      </c>
      <c r="N620" s="21" t="n"/>
    </row>
    <row r="621">
      <c r="A621" s="295" t="n"/>
      <c r="B621" s="14" t="n"/>
      <c r="C621" s="15" t="n"/>
      <c r="D621" s="15" t="n"/>
      <c r="E621" s="15">
        <f>D621*Setup!$B$5</f>
        <v/>
      </c>
      <c r="F621" s="15">
        <f>D621-E621</f>
        <v/>
      </c>
      <c r="G621" s="15" t="n"/>
      <c r="H621" s="15" t="n"/>
      <c r="I621" s="15" t="n"/>
      <c r="J621" s="15">
        <f>C621+F621+G621-I621</f>
        <v/>
      </c>
      <c r="K621" s="15" t="n"/>
      <c r="L621" s="15">
        <f>K621*Setup!$B$6</f>
        <v/>
      </c>
      <c r="M621" s="15">
        <f>J621-L621</f>
        <v/>
      </c>
      <c r="N621" s="21" t="n"/>
    </row>
    <row r="622">
      <c r="A622" s="295" t="n"/>
      <c r="B622" s="14" t="n"/>
      <c r="C622" s="15" t="n"/>
      <c r="D622" s="15" t="n"/>
      <c r="E622" s="15">
        <f>D622*Setup!$B$5</f>
        <v/>
      </c>
      <c r="F622" s="15">
        <f>D622-E622</f>
        <v/>
      </c>
      <c r="G622" s="15" t="n"/>
      <c r="H622" s="15" t="n"/>
      <c r="I622" s="15" t="n"/>
      <c r="J622" s="15">
        <f>C622+F622+G622-I622</f>
        <v/>
      </c>
      <c r="K622" s="15" t="n"/>
      <c r="L622" s="15">
        <f>K622*Setup!$B$6</f>
        <v/>
      </c>
      <c r="M622" s="15">
        <f>J622-L622</f>
        <v/>
      </c>
      <c r="N622" s="21" t="n"/>
    </row>
    <row r="623">
      <c r="A623" s="295" t="n"/>
      <c r="B623" s="14" t="n"/>
      <c r="C623" s="15" t="n"/>
      <c r="D623" s="15" t="n"/>
      <c r="E623" s="15">
        <f>D623*Setup!$B$5</f>
        <v/>
      </c>
      <c r="F623" s="15">
        <f>D623-E623</f>
        <v/>
      </c>
      <c r="G623" s="15" t="n"/>
      <c r="H623" s="15" t="n"/>
      <c r="I623" s="15" t="n"/>
      <c r="J623" s="15">
        <f>C623+F623+G623-I623</f>
        <v/>
      </c>
      <c r="K623" s="15" t="n"/>
      <c r="L623" s="15">
        <f>K623*Setup!$B$6</f>
        <v/>
      </c>
      <c r="M623" s="15">
        <f>J623-L623</f>
        <v/>
      </c>
      <c r="N623" s="21" t="n"/>
    </row>
    <row r="624">
      <c r="A624" s="295" t="n"/>
      <c r="B624" s="14" t="n"/>
      <c r="C624" s="15" t="n"/>
      <c r="D624" s="15" t="n"/>
      <c r="E624" s="15">
        <f>D624*Setup!$B$5</f>
        <v/>
      </c>
      <c r="F624" s="15">
        <f>D624-E624</f>
        <v/>
      </c>
      <c r="G624" s="15" t="n"/>
      <c r="H624" s="15" t="n"/>
      <c r="I624" s="15" t="n"/>
      <c r="J624" s="15">
        <f>C624+F624+G624-I624</f>
        <v/>
      </c>
      <c r="K624" s="15" t="n"/>
      <c r="L624" s="15">
        <f>K624*Setup!$B$6</f>
        <v/>
      </c>
      <c r="M624" s="15">
        <f>J624-L624</f>
        <v/>
      </c>
      <c r="N624" s="21" t="n"/>
    </row>
    <row r="625">
      <c r="A625" s="295" t="n"/>
      <c r="B625" s="14" t="n"/>
      <c r="C625" s="15" t="n"/>
      <c r="D625" s="15" t="n"/>
      <c r="E625" s="15">
        <f>D625*Setup!$B$5</f>
        <v/>
      </c>
      <c r="F625" s="15">
        <f>D625-E625</f>
        <v/>
      </c>
      <c r="G625" s="15" t="n"/>
      <c r="H625" s="15" t="n"/>
      <c r="I625" s="15" t="n"/>
      <c r="J625" s="15">
        <f>C625+F625+G625-I625</f>
        <v/>
      </c>
      <c r="K625" s="15" t="n"/>
      <c r="L625" s="15">
        <f>K625*Setup!$B$6</f>
        <v/>
      </c>
      <c r="M625" s="15">
        <f>J625-L625</f>
        <v/>
      </c>
      <c r="N625" s="21" t="n"/>
    </row>
    <row r="626">
      <c r="A626" s="295" t="n"/>
      <c r="B626" s="14" t="n"/>
      <c r="C626" s="15" t="n"/>
      <c r="D626" s="15" t="n"/>
      <c r="E626" s="15">
        <f>D626*Setup!$B$5</f>
        <v/>
      </c>
      <c r="F626" s="15">
        <f>D626-E626</f>
        <v/>
      </c>
      <c r="G626" s="15" t="n"/>
      <c r="H626" s="15" t="n"/>
      <c r="I626" s="15" t="n"/>
      <c r="J626" s="15">
        <f>C626+F626+G626-I626</f>
        <v/>
      </c>
      <c r="K626" s="15" t="n"/>
      <c r="L626" s="15">
        <f>K626*Setup!$B$6</f>
        <v/>
      </c>
      <c r="M626" s="15">
        <f>J626-L626</f>
        <v/>
      </c>
      <c r="N626" s="21" t="n"/>
    </row>
    <row r="627">
      <c r="A627" s="295" t="n"/>
      <c r="B627" s="14" t="n"/>
      <c r="C627" s="15" t="n"/>
      <c r="D627" s="15" t="n"/>
      <c r="E627" s="15">
        <f>D627*Setup!$B$5</f>
        <v/>
      </c>
      <c r="F627" s="15">
        <f>D627-E627</f>
        <v/>
      </c>
      <c r="G627" s="15" t="n"/>
      <c r="H627" s="15" t="n"/>
      <c r="I627" s="15" t="n"/>
      <c r="J627" s="15">
        <f>C627+F627+G627-I627</f>
        <v/>
      </c>
      <c r="K627" s="15" t="n"/>
      <c r="L627" s="15">
        <f>K627*Setup!$B$6</f>
        <v/>
      </c>
      <c r="M627" s="15">
        <f>J627-L627</f>
        <v/>
      </c>
      <c r="N627" s="21" t="n"/>
    </row>
    <row r="628">
      <c r="A628" s="295" t="n"/>
      <c r="B628" s="14" t="n"/>
      <c r="C628" s="15" t="n"/>
      <c r="D628" s="15" t="n"/>
      <c r="E628" s="15">
        <f>D628*Setup!$B$5</f>
        <v/>
      </c>
      <c r="F628" s="15">
        <f>D628-E628</f>
        <v/>
      </c>
      <c r="G628" s="15" t="n"/>
      <c r="H628" s="15" t="n"/>
      <c r="I628" s="15" t="n"/>
      <c r="J628" s="15">
        <f>C628+F628+G628-I628</f>
        <v/>
      </c>
      <c r="K628" s="15" t="n"/>
      <c r="L628" s="15">
        <f>K628*Setup!$B$6</f>
        <v/>
      </c>
      <c r="M628" s="15">
        <f>J628-L628</f>
        <v/>
      </c>
      <c r="N628" s="21" t="n"/>
    </row>
    <row r="629">
      <c r="A629" s="295" t="n"/>
      <c r="B629" s="14" t="n"/>
      <c r="C629" s="15" t="n"/>
      <c r="D629" s="15" t="n"/>
      <c r="E629" s="15">
        <f>D629*Setup!$B$5</f>
        <v/>
      </c>
      <c r="F629" s="15">
        <f>D629-E629</f>
        <v/>
      </c>
      <c r="G629" s="15" t="n"/>
      <c r="H629" s="15" t="n"/>
      <c r="I629" s="15" t="n"/>
      <c r="J629" s="15">
        <f>C629+F629+G629-I629</f>
        <v/>
      </c>
      <c r="K629" s="15" t="n"/>
      <c r="L629" s="15">
        <f>K629*Setup!$B$6</f>
        <v/>
      </c>
      <c r="M629" s="15">
        <f>J629-L629</f>
        <v/>
      </c>
      <c r="N629" s="21" t="n"/>
    </row>
    <row r="630">
      <c r="A630" s="295" t="n"/>
      <c r="B630" s="14" t="n"/>
      <c r="C630" s="15" t="n"/>
      <c r="D630" s="15" t="n"/>
      <c r="E630" s="15">
        <f>D630*Setup!$B$5</f>
        <v/>
      </c>
      <c r="F630" s="15">
        <f>D630-E630</f>
        <v/>
      </c>
      <c r="G630" s="15" t="n"/>
      <c r="H630" s="15" t="n"/>
      <c r="I630" s="15" t="n"/>
      <c r="J630" s="15">
        <f>C630+F630+G630-I630</f>
        <v/>
      </c>
      <c r="K630" s="15" t="n"/>
      <c r="L630" s="15">
        <f>K630*Setup!$B$6</f>
        <v/>
      </c>
      <c r="M630" s="15">
        <f>J630-L630</f>
        <v/>
      </c>
      <c r="N630" s="21" t="n"/>
    </row>
    <row r="631">
      <c r="A631" s="295" t="n"/>
      <c r="B631" s="14" t="n"/>
      <c r="C631" s="15" t="n"/>
      <c r="D631" s="15" t="n"/>
      <c r="E631" s="15">
        <f>D631*Setup!$B$5</f>
        <v/>
      </c>
      <c r="F631" s="15">
        <f>D631-E631</f>
        <v/>
      </c>
      <c r="G631" s="15" t="n"/>
      <c r="H631" s="15" t="n"/>
      <c r="I631" s="15" t="n"/>
      <c r="J631" s="15">
        <f>C631+F631+G631-I631</f>
        <v/>
      </c>
      <c r="K631" s="15" t="n"/>
      <c r="L631" s="15">
        <f>K631*Setup!$B$6</f>
        <v/>
      </c>
      <c r="M631" s="15">
        <f>J631-L631</f>
        <v/>
      </c>
      <c r="N631" s="21" t="n"/>
    </row>
    <row r="632">
      <c r="A632" s="295" t="n"/>
      <c r="B632" s="14" t="n"/>
      <c r="C632" s="15" t="n"/>
      <c r="D632" s="15" t="n"/>
      <c r="E632" s="15">
        <f>D632*Setup!$B$5</f>
        <v/>
      </c>
      <c r="F632" s="15">
        <f>D632-E632</f>
        <v/>
      </c>
      <c r="G632" s="15" t="n"/>
      <c r="H632" s="15" t="n"/>
      <c r="I632" s="15" t="n"/>
      <c r="J632" s="15">
        <f>C632+F632+G632-I632</f>
        <v/>
      </c>
      <c r="K632" s="15" t="n"/>
      <c r="L632" s="15">
        <f>K632*Setup!$B$6</f>
        <v/>
      </c>
      <c r="M632" s="15">
        <f>J632-L632</f>
        <v/>
      </c>
      <c r="N632" s="21" t="n"/>
    </row>
    <row r="633">
      <c r="A633" s="295" t="n"/>
      <c r="B633" s="14" t="n"/>
      <c r="C633" s="15" t="n"/>
      <c r="D633" s="15" t="n"/>
      <c r="E633" s="15">
        <f>D633*Setup!$B$5</f>
        <v/>
      </c>
      <c r="F633" s="15">
        <f>D633-E633</f>
        <v/>
      </c>
      <c r="G633" s="15" t="n"/>
      <c r="H633" s="15" t="n"/>
      <c r="I633" s="15" t="n"/>
      <c r="J633" s="15">
        <f>C633+F633+G633-I633</f>
        <v/>
      </c>
      <c r="K633" s="15" t="n"/>
      <c r="L633" s="15">
        <f>K633*Setup!$B$6</f>
        <v/>
      </c>
      <c r="M633" s="15">
        <f>J633-L633</f>
        <v/>
      </c>
      <c r="N633" s="21" t="n"/>
    </row>
    <row r="634">
      <c r="A634" s="295" t="n"/>
      <c r="B634" s="14" t="n"/>
      <c r="C634" s="15" t="n"/>
      <c r="D634" s="15" t="n"/>
      <c r="E634" s="15">
        <f>D634*Setup!$B$5</f>
        <v/>
      </c>
      <c r="F634" s="15">
        <f>D634-E634</f>
        <v/>
      </c>
      <c r="G634" s="15" t="n"/>
      <c r="H634" s="15" t="n"/>
      <c r="I634" s="15" t="n"/>
      <c r="J634" s="15">
        <f>C634+F634+G634-I634</f>
        <v/>
      </c>
      <c r="K634" s="15" t="n"/>
      <c r="L634" s="15">
        <f>K634*Setup!$B$6</f>
        <v/>
      </c>
      <c r="M634" s="15">
        <f>J634-L634</f>
        <v/>
      </c>
      <c r="N634" s="21" t="n"/>
    </row>
    <row r="635">
      <c r="A635" s="295" t="n"/>
      <c r="B635" s="14" t="n"/>
      <c r="C635" s="15" t="n"/>
      <c r="D635" s="15" t="n"/>
      <c r="E635" s="15">
        <f>D635*Setup!$B$5</f>
        <v/>
      </c>
      <c r="F635" s="15">
        <f>D635-E635</f>
        <v/>
      </c>
      <c r="G635" s="15" t="n"/>
      <c r="H635" s="15" t="n"/>
      <c r="I635" s="15" t="n"/>
      <c r="J635" s="15">
        <f>C635+F635+G635-I635</f>
        <v/>
      </c>
      <c r="K635" s="15" t="n"/>
      <c r="L635" s="15">
        <f>K635*Setup!$B$6</f>
        <v/>
      </c>
      <c r="M635" s="15">
        <f>J635-L635</f>
        <v/>
      </c>
      <c r="N635" s="21" t="n"/>
    </row>
    <row r="636">
      <c r="A636" s="295" t="n"/>
      <c r="B636" s="14" t="n"/>
      <c r="C636" s="15" t="n"/>
      <c r="D636" s="15" t="n"/>
      <c r="E636" s="15">
        <f>D636*Setup!$B$5</f>
        <v/>
      </c>
      <c r="F636" s="15">
        <f>D636-E636</f>
        <v/>
      </c>
      <c r="G636" s="15" t="n"/>
      <c r="H636" s="15" t="n"/>
      <c r="I636" s="15" t="n"/>
      <c r="J636" s="15">
        <f>C636+F636+G636-I636</f>
        <v/>
      </c>
      <c r="K636" s="15" t="n"/>
      <c r="L636" s="15">
        <f>K636*Setup!$B$6</f>
        <v/>
      </c>
      <c r="M636" s="15">
        <f>J636-L636</f>
        <v/>
      </c>
      <c r="N636" s="21" t="n"/>
    </row>
    <row r="637">
      <c r="A637" s="295" t="n"/>
      <c r="B637" s="14" t="n"/>
      <c r="C637" s="15" t="n"/>
      <c r="D637" s="15" t="n"/>
      <c r="E637" s="15">
        <f>D637*Setup!$B$5</f>
        <v/>
      </c>
      <c r="F637" s="15">
        <f>D637-E637</f>
        <v/>
      </c>
      <c r="G637" s="15" t="n"/>
      <c r="H637" s="15" t="n"/>
      <c r="I637" s="15" t="n"/>
      <c r="J637" s="15">
        <f>C637+F637+G637-I637</f>
        <v/>
      </c>
      <c r="K637" s="15" t="n"/>
      <c r="L637" s="15">
        <f>K637*Setup!$B$6</f>
        <v/>
      </c>
      <c r="M637" s="15">
        <f>J637-L637</f>
        <v/>
      </c>
      <c r="N637" s="21" t="n"/>
    </row>
    <row r="638">
      <c r="A638" s="295" t="n"/>
      <c r="B638" s="14" t="n"/>
      <c r="C638" s="15" t="n"/>
      <c r="D638" s="15" t="n"/>
      <c r="E638" s="15">
        <f>D638*Setup!$B$5</f>
        <v/>
      </c>
      <c r="F638" s="15">
        <f>D638-E638</f>
        <v/>
      </c>
      <c r="G638" s="15" t="n"/>
      <c r="H638" s="15" t="n"/>
      <c r="I638" s="15" t="n"/>
      <c r="J638" s="15">
        <f>C638+F638+G638-I638</f>
        <v/>
      </c>
      <c r="K638" s="15" t="n"/>
      <c r="L638" s="15">
        <f>K638*Setup!$B$6</f>
        <v/>
      </c>
      <c r="M638" s="15">
        <f>J638-L638</f>
        <v/>
      </c>
      <c r="N638" s="21" t="n"/>
    </row>
    <row r="639">
      <c r="A639" s="295" t="n"/>
      <c r="B639" s="14" t="n"/>
      <c r="C639" s="15" t="n"/>
      <c r="D639" s="15" t="n"/>
      <c r="E639" s="15">
        <f>D639*Setup!$B$5</f>
        <v/>
      </c>
      <c r="F639" s="15">
        <f>D639-E639</f>
        <v/>
      </c>
      <c r="G639" s="15" t="n"/>
      <c r="H639" s="15" t="n"/>
      <c r="I639" s="15" t="n"/>
      <c r="J639" s="15">
        <f>C639+F639+G639-I639</f>
        <v/>
      </c>
      <c r="K639" s="15" t="n"/>
      <c r="L639" s="15">
        <f>K639*Setup!$B$6</f>
        <v/>
      </c>
      <c r="M639" s="15">
        <f>J639-L639</f>
        <v/>
      </c>
      <c r="N639" s="21" t="n"/>
    </row>
    <row r="640">
      <c r="A640" s="295" t="n"/>
      <c r="B640" s="14" t="n"/>
      <c r="C640" s="15" t="n"/>
      <c r="D640" s="15" t="n"/>
      <c r="E640" s="15">
        <f>D640*Setup!$B$5</f>
        <v/>
      </c>
      <c r="F640" s="15">
        <f>D640-E640</f>
        <v/>
      </c>
      <c r="G640" s="15" t="n"/>
      <c r="H640" s="15" t="n"/>
      <c r="I640" s="15" t="n"/>
      <c r="J640" s="15">
        <f>C640+F640+G640-I640</f>
        <v/>
      </c>
      <c r="K640" s="15" t="n"/>
      <c r="L640" s="15">
        <f>K640*Setup!$B$6</f>
        <v/>
      </c>
      <c r="M640" s="15">
        <f>J640-L640</f>
        <v/>
      </c>
      <c r="N640" s="21" t="n"/>
    </row>
    <row r="641">
      <c r="A641" s="295" t="n"/>
      <c r="B641" s="14" t="n"/>
      <c r="C641" s="15" t="n"/>
      <c r="D641" s="15" t="n"/>
      <c r="E641" s="15">
        <f>D641*Setup!$B$5</f>
        <v/>
      </c>
      <c r="F641" s="15">
        <f>D641-E641</f>
        <v/>
      </c>
      <c r="G641" s="15" t="n"/>
      <c r="H641" s="15" t="n"/>
      <c r="I641" s="15" t="n"/>
      <c r="J641" s="15">
        <f>C641+F641+G641-I641</f>
        <v/>
      </c>
      <c r="K641" s="15" t="n"/>
      <c r="L641" s="15">
        <f>K641*Setup!$B$6</f>
        <v/>
      </c>
      <c r="M641" s="15">
        <f>J641-L641</f>
        <v/>
      </c>
      <c r="N641" s="21" t="n"/>
    </row>
    <row r="642">
      <c r="A642" s="295" t="n"/>
      <c r="B642" s="14" t="n"/>
      <c r="C642" s="15" t="n"/>
      <c r="D642" s="15" t="n"/>
      <c r="E642" s="15">
        <f>D642*Setup!$B$5</f>
        <v/>
      </c>
      <c r="F642" s="15">
        <f>D642-E642</f>
        <v/>
      </c>
      <c r="G642" s="15" t="n"/>
      <c r="H642" s="15" t="n"/>
      <c r="I642" s="15" t="n"/>
      <c r="J642" s="15">
        <f>C642+F642+G642-I642</f>
        <v/>
      </c>
      <c r="K642" s="15" t="n"/>
      <c r="L642" s="15">
        <f>K642*Setup!$B$6</f>
        <v/>
      </c>
      <c r="M642" s="15">
        <f>J642-L642</f>
        <v/>
      </c>
      <c r="N642" s="21" t="n"/>
    </row>
    <row r="643">
      <c r="A643" s="295" t="n"/>
      <c r="B643" s="14" t="n"/>
      <c r="C643" s="15" t="n"/>
      <c r="D643" s="15" t="n"/>
      <c r="E643" s="15">
        <f>D643*Setup!$B$5</f>
        <v/>
      </c>
      <c r="F643" s="15">
        <f>D643-E643</f>
        <v/>
      </c>
      <c r="G643" s="15" t="n"/>
      <c r="H643" s="15" t="n"/>
      <c r="I643" s="15" t="n"/>
      <c r="J643" s="15">
        <f>C643+F643+G643-I643</f>
        <v/>
      </c>
      <c r="K643" s="15" t="n"/>
      <c r="L643" s="15">
        <f>K643*Setup!$B$6</f>
        <v/>
      </c>
      <c r="M643" s="15">
        <f>J643-L643</f>
        <v/>
      </c>
      <c r="N643" s="21" t="n"/>
    </row>
    <row r="644">
      <c r="A644" s="295" t="n"/>
      <c r="B644" s="14" t="n"/>
      <c r="C644" s="15" t="n"/>
      <c r="D644" s="15" t="n"/>
      <c r="E644" s="15">
        <f>D644*Setup!$B$5</f>
        <v/>
      </c>
      <c r="F644" s="15">
        <f>D644-E644</f>
        <v/>
      </c>
      <c r="G644" s="15" t="n"/>
      <c r="H644" s="15" t="n"/>
      <c r="I644" s="15" t="n"/>
      <c r="J644" s="15">
        <f>C644+F644+G644-I644</f>
        <v/>
      </c>
      <c r="K644" s="15" t="n"/>
      <c r="L644" s="15">
        <f>K644*Setup!$B$6</f>
        <v/>
      </c>
      <c r="M644" s="15">
        <f>J644-L644</f>
        <v/>
      </c>
      <c r="N644" s="21" t="n"/>
    </row>
    <row r="645">
      <c r="A645" s="295" t="n"/>
      <c r="B645" s="14" t="n"/>
      <c r="C645" s="15" t="n"/>
      <c r="D645" s="15" t="n"/>
      <c r="E645" s="15">
        <f>D645*Setup!$B$5</f>
        <v/>
      </c>
      <c r="F645" s="15">
        <f>D645-E645</f>
        <v/>
      </c>
      <c r="G645" s="15" t="n"/>
      <c r="H645" s="15" t="n"/>
      <c r="I645" s="15" t="n"/>
      <c r="J645" s="15">
        <f>C645+F645+G645-I645</f>
        <v/>
      </c>
      <c r="K645" s="15" t="n"/>
      <c r="L645" s="15">
        <f>K645*Setup!$B$6</f>
        <v/>
      </c>
      <c r="M645" s="15">
        <f>J645-L645</f>
        <v/>
      </c>
      <c r="N645" s="21" t="n"/>
    </row>
    <row r="646">
      <c r="A646" s="295" t="n"/>
      <c r="B646" s="14" t="n"/>
      <c r="C646" s="15" t="n"/>
      <c r="D646" s="15" t="n"/>
      <c r="E646" s="15">
        <f>D646*Setup!$B$5</f>
        <v/>
      </c>
      <c r="F646" s="15">
        <f>D646-E646</f>
        <v/>
      </c>
      <c r="G646" s="15" t="n"/>
      <c r="H646" s="15" t="n"/>
      <c r="I646" s="15" t="n"/>
      <c r="J646" s="15">
        <f>C646+F646+G646-I646</f>
        <v/>
      </c>
      <c r="K646" s="15" t="n"/>
      <c r="L646" s="15">
        <f>K646*Setup!$B$6</f>
        <v/>
      </c>
      <c r="M646" s="15">
        <f>J646-L646</f>
        <v/>
      </c>
      <c r="N646" s="21" t="n"/>
    </row>
    <row r="647">
      <c r="A647" s="295" t="n"/>
      <c r="B647" s="14" t="n"/>
      <c r="C647" s="15" t="n"/>
      <c r="D647" s="15" t="n"/>
      <c r="E647" s="15">
        <f>D647*Setup!$B$5</f>
        <v/>
      </c>
      <c r="F647" s="15">
        <f>D647-E647</f>
        <v/>
      </c>
      <c r="G647" s="15" t="n"/>
      <c r="H647" s="15" t="n"/>
      <c r="I647" s="15" t="n"/>
      <c r="J647" s="15">
        <f>C647+F647+G647-I647</f>
        <v/>
      </c>
      <c r="K647" s="15" t="n"/>
      <c r="L647" s="15">
        <f>K647*Setup!$B$6</f>
        <v/>
      </c>
      <c r="M647" s="15">
        <f>J647-L647</f>
        <v/>
      </c>
      <c r="N647" s="21" t="n"/>
    </row>
    <row r="648">
      <c r="A648" s="295" t="n"/>
      <c r="B648" s="14" t="n"/>
      <c r="C648" s="15" t="n"/>
      <c r="D648" s="15" t="n"/>
      <c r="E648" s="15">
        <f>D648*Setup!$B$5</f>
        <v/>
      </c>
      <c r="F648" s="15">
        <f>D648-E648</f>
        <v/>
      </c>
      <c r="G648" s="15" t="n"/>
      <c r="H648" s="15" t="n"/>
      <c r="I648" s="15" t="n"/>
      <c r="J648" s="15">
        <f>C648+F648+G648-I648</f>
        <v/>
      </c>
      <c r="K648" s="15" t="n"/>
      <c r="L648" s="15">
        <f>K648*Setup!$B$6</f>
        <v/>
      </c>
      <c r="M648" s="15">
        <f>J648-L648</f>
        <v/>
      </c>
      <c r="N648" s="21" t="n"/>
    </row>
    <row r="649">
      <c r="A649" s="295" t="n"/>
      <c r="B649" s="14" t="n"/>
      <c r="C649" s="15" t="n"/>
      <c r="D649" s="15" t="n"/>
      <c r="E649" s="15">
        <f>D649*Setup!$B$5</f>
        <v/>
      </c>
      <c r="F649" s="15">
        <f>D649-E649</f>
        <v/>
      </c>
      <c r="G649" s="15" t="n"/>
      <c r="H649" s="15" t="n"/>
      <c r="I649" s="15" t="n"/>
      <c r="J649" s="15">
        <f>C649+F649+G649-I649</f>
        <v/>
      </c>
      <c r="K649" s="15" t="n"/>
      <c r="L649" s="15">
        <f>K649*Setup!$B$6</f>
        <v/>
      </c>
      <c r="M649" s="15">
        <f>J649-L649</f>
        <v/>
      </c>
      <c r="N649" s="21" t="n"/>
    </row>
    <row r="650">
      <c r="A650" s="295" t="n"/>
      <c r="B650" s="14" t="n"/>
      <c r="C650" s="15" t="n"/>
      <c r="D650" s="15" t="n"/>
      <c r="E650" s="15">
        <f>D650*Setup!$B$5</f>
        <v/>
      </c>
      <c r="F650" s="15">
        <f>D650-E650</f>
        <v/>
      </c>
      <c r="G650" s="15" t="n"/>
      <c r="H650" s="15" t="n"/>
      <c r="I650" s="15" t="n"/>
      <c r="J650" s="15">
        <f>C650+F650+G650-I650</f>
        <v/>
      </c>
      <c r="K650" s="15" t="n"/>
      <c r="L650" s="15">
        <f>K650*Setup!$B$6</f>
        <v/>
      </c>
      <c r="M650" s="15">
        <f>J650-L650</f>
        <v/>
      </c>
      <c r="N650" s="21" t="n"/>
    </row>
    <row r="651">
      <c r="A651" s="295" t="n"/>
      <c r="B651" s="14" t="n"/>
      <c r="C651" s="15" t="n"/>
      <c r="D651" s="15" t="n"/>
      <c r="E651" s="15">
        <f>D651*Setup!$B$5</f>
        <v/>
      </c>
      <c r="F651" s="15">
        <f>D651-E651</f>
        <v/>
      </c>
      <c r="G651" s="15" t="n"/>
      <c r="H651" s="15" t="n"/>
      <c r="I651" s="15" t="n"/>
      <c r="J651" s="15">
        <f>C651+F651+G651-I651</f>
        <v/>
      </c>
      <c r="K651" s="15" t="n"/>
      <c r="L651" s="15">
        <f>K651*Setup!$B$6</f>
        <v/>
      </c>
      <c r="M651" s="15">
        <f>J651-L651</f>
        <v/>
      </c>
      <c r="N651" s="21" t="n"/>
    </row>
    <row r="652">
      <c r="A652" s="295" t="n"/>
      <c r="B652" s="14" t="n"/>
      <c r="C652" s="15" t="n"/>
      <c r="D652" s="15" t="n"/>
      <c r="E652" s="15">
        <f>D652*Setup!$B$5</f>
        <v/>
      </c>
      <c r="F652" s="15">
        <f>D652-E652</f>
        <v/>
      </c>
      <c r="G652" s="15" t="n"/>
      <c r="H652" s="15" t="n"/>
      <c r="I652" s="15" t="n"/>
      <c r="J652" s="15">
        <f>C652+F652+G652-I652</f>
        <v/>
      </c>
      <c r="K652" s="15" t="n"/>
      <c r="L652" s="15">
        <f>K652*Setup!$B$6</f>
        <v/>
      </c>
      <c r="M652" s="15">
        <f>J652-L652</f>
        <v/>
      </c>
      <c r="N652" s="21" t="n"/>
    </row>
    <row r="653">
      <c r="A653" s="295" t="n"/>
      <c r="B653" s="14" t="n"/>
      <c r="C653" s="15" t="n"/>
      <c r="D653" s="15" t="n"/>
      <c r="E653" s="15">
        <f>D653*Setup!$B$5</f>
        <v/>
      </c>
      <c r="F653" s="15">
        <f>D653-E653</f>
        <v/>
      </c>
      <c r="G653" s="15" t="n"/>
      <c r="H653" s="15" t="n"/>
      <c r="I653" s="15" t="n"/>
      <c r="J653" s="15">
        <f>C653+F653+G653-I653</f>
        <v/>
      </c>
      <c r="K653" s="15" t="n"/>
      <c r="L653" s="15">
        <f>K653*Setup!$B$6</f>
        <v/>
      </c>
      <c r="M653" s="15">
        <f>J653-L653</f>
        <v/>
      </c>
      <c r="N653" s="21" t="n"/>
    </row>
    <row r="654">
      <c r="A654" s="295" t="n"/>
      <c r="B654" s="14" t="n"/>
      <c r="C654" s="15" t="n"/>
      <c r="D654" s="15" t="n"/>
      <c r="E654" s="15">
        <f>D654*Setup!$B$5</f>
        <v/>
      </c>
      <c r="F654" s="15">
        <f>D654-E654</f>
        <v/>
      </c>
      <c r="G654" s="15" t="n"/>
      <c r="H654" s="15" t="n"/>
      <c r="I654" s="15" t="n"/>
      <c r="J654" s="15">
        <f>C654+F654+G654-I654</f>
        <v/>
      </c>
      <c r="K654" s="15" t="n"/>
      <c r="L654" s="15">
        <f>K654*Setup!$B$6</f>
        <v/>
      </c>
      <c r="M654" s="15">
        <f>J654-L654</f>
        <v/>
      </c>
      <c r="N654" s="21" t="n"/>
    </row>
    <row r="655">
      <c r="A655" s="295" t="n"/>
      <c r="B655" s="14" t="n"/>
      <c r="C655" s="15" t="n"/>
      <c r="D655" s="15" t="n"/>
      <c r="E655" s="15">
        <f>D655*Setup!$B$5</f>
        <v/>
      </c>
      <c r="F655" s="15">
        <f>D655-E655</f>
        <v/>
      </c>
      <c r="G655" s="15" t="n"/>
      <c r="H655" s="15" t="n"/>
      <c r="I655" s="15" t="n"/>
      <c r="J655" s="15">
        <f>C655+F655+G655-I655</f>
        <v/>
      </c>
      <c r="K655" s="15" t="n"/>
      <c r="L655" s="15">
        <f>K655*Setup!$B$6</f>
        <v/>
      </c>
      <c r="M655" s="15">
        <f>J655-L655</f>
        <v/>
      </c>
      <c r="N655" s="21" t="n"/>
    </row>
    <row r="656">
      <c r="A656" s="295" t="n"/>
      <c r="B656" s="14" t="n"/>
      <c r="C656" s="15" t="n"/>
      <c r="D656" s="15" t="n"/>
      <c r="E656" s="15">
        <f>D656*Setup!$B$5</f>
        <v/>
      </c>
      <c r="F656" s="15">
        <f>D656-E656</f>
        <v/>
      </c>
      <c r="G656" s="15" t="n"/>
      <c r="H656" s="15" t="n"/>
      <c r="I656" s="15" t="n"/>
      <c r="J656" s="15">
        <f>C656+F656+G656-I656</f>
        <v/>
      </c>
      <c r="K656" s="15" t="n"/>
      <c r="L656" s="15">
        <f>K656*Setup!$B$6</f>
        <v/>
      </c>
      <c r="M656" s="15">
        <f>J656-L656</f>
        <v/>
      </c>
      <c r="N656" s="21" t="n"/>
    </row>
    <row r="657">
      <c r="A657" s="295" t="n"/>
      <c r="B657" s="14" t="n"/>
      <c r="C657" s="15" t="n"/>
      <c r="D657" s="15" t="n"/>
      <c r="E657" s="15">
        <f>D657*Setup!$B$5</f>
        <v/>
      </c>
      <c r="F657" s="15">
        <f>D657-E657</f>
        <v/>
      </c>
      <c r="G657" s="15" t="n"/>
      <c r="H657" s="15" t="n"/>
      <c r="I657" s="15" t="n"/>
      <c r="J657" s="15">
        <f>C657+F657+G657-I657</f>
        <v/>
      </c>
      <c r="K657" s="15" t="n"/>
      <c r="L657" s="15">
        <f>K657*Setup!$B$6</f>
        <v/>
      </c>
      <c r="M657" s="15">
        <f>J657-L657</f>
        <v/>
      </c>
      <c r="N657" s="21" t="n"/>
    </row>
    <row r="658">
      <c r="A658" s="295" t="n"/>
      <c r="B658" s="14" t="n"/>
      <c r="C658" s="15" t="n"/>
      <c r="D658" s="15" t="n"/>
      <c r="E658" s="15">
        <f>D658*Setup!$B$5</f>
        <v/>
      </c>
      <c r="F658" s="15">
        <f>D658-E658</f>
        <v/>
      </c>
      <c r="G658" s="15" t="n"/>
      <c r="H658" s="15" t="n"/>
      <c r="I658" s="15" t="n"/>
      <c r="J658" s="15">
        <f>C658+F658+G658-I658</f>
        <v/>
      </c>
      <c r="K658" s="15" t="n"/>
      <c r="L658" s="15">
        <f>K658*Setup!$B$6</f>
        <v/>
      </c>
      <c r="M658" s="15">
        <f>J658-L658</f>
        <v/>
      </c>
      <c r="N658" s="21" t="n"/>
    </row>
    <row r="659">
      <c r="A659" s="295" t="n"/>
      <c r="B659" s="14" t="n"/>
      <c r="C659" s="15" t="n"/>
      <c r="D659" s="15" t="n"/>
      <c r="E659" s="15">
        <f>D659*Setup!$B$5</f>
        <v/>
      </c>
      <c r="F659" s="15">
        <f>D659-E659</f>
        <v/>
      </c>
      <c r="G659" s="15" t="n"/>
      <c r="H659" s="15" t="n"/>
      <c r="I659" s="15" t="n"/>
      <c r="J659" s="15">
        <f>C659+F659+G659-I659</f>
        <v/>
      </c>
      <c r="K659" s="15" t="n"/>
      <c r="L659" s="15">
        <f>K659*Setup!$B$6</f>
        <v/>
      </c>
      <c r="M659" s="15">
        <f>J659-L659</f>
        <v/>
      </c>
      <c r="N659" s="21" t="n"/>
    </row>
    <row r="660">
      <c r="A660" s="295" t="n"/>
      <c r="B660" s="14" t="n"/>
      <c r="C660" s="15" t="n"/>
      <c r="D660" s="15" t="n"/>
      <c r="E660" s="15">
        <f>D660*Setup!$B$5</f>
        <v/>
      </c>
      <c r="F660" s="15">
        <f>D660-E660</f>
        <v/>
      </c>
      <c r="G660" s="15" t="n"/>
      <c r="H660" s="15" t="n"/>
      <c r="I660" s="15" t="n"/>
      <c r="J660" s="15">
        <f>C660+F660+G660-I660</f>
        <v/>
      </c>
      <c r="K660" s="15" t="n"/>
      <c r="L660" s="15">
        <f>K660*Setup!$B$6</f>
        <v/>
      </c>
      <c r="M660" s="15">
        <f>J660-L660</f>
        <v/>
      </c>
      <c r="N660" s="21" t="n"/>
    </row>
    <row r="661">
      <c r="A661" s="295" t="n"/>
      <c r="B661" s="14" t="n"/>
      <c r="C661" s="15" t="n"/>
      <c r="D661" s="15" t="n"/>
      <c r="E661" s="15">
        <f>D661*Setup!$B$5</f>
        <v/>
      </c>
      <c r="F661" s="15">
        <f>D661-E661</f>
        <v/>
      </c>
      <c r="G661" s="15" t="n"/>
      <c r="H661" s="15" t="n"/>
      <c r="I661" s="15" t="n"/>
      <c r="J661" s="15">
        <f>C661+F661+G661-I661</f>
        <v/>
      </c>
      <c r="K661" s="15" t="n"/>
      <c r="L661" s="15">
        <f>K661*Setup!$B$6</f>
        <v/>
      </c>
      <c r="M661" s="15">
        <f>J661-L661</f>
        <v/>
      </c>
      <c r="N661" s="21" t="n"/>
    </row>
    <row r="662">
      <c r="A662" s="295" t="n"/>
      <c r="B662" s="14" t="n"/>
      <c r="C662" s="15" t="n"/>
      <c r="D662" s="15" t="n"/>
      <c r="E662" s="15">
        <f>D662*Setup!$B$5</f>
        <v/>
      </c>
      <c r="F662" s="15">
        <f>D662-E662</f>
        <v/>
      </c>
      <c r="G662" s="15" t="n"/>
      <c r="H662" s="15" t="n"/>
      <c r="I662" s="15" t="n"/>
      <c r="J662" s="15">
        <f>C662+F662+G662-I662</f>
        <v/>
      </c>
      <c r="K662" s="15" t="n"/>
      <c r="L662" s="15">
        <f>K662*Setup!$B$6</f>
        <v/>
      </c>
      <c r="M662" s="15">
        <f>J662-L662</f>
        <v/>
      </c>
      <c r="N662" s="21" t="n"/>
    </row>
    <row r="663">
      <c r="A663" s="295" t="n"/>
      <c r="B663" s="14" t="n"/>
      <c r="C663" s="15" t="n"/>
      <c r="D663" s="15" t="n"/>
      <c r="E663" s="15">
        <f>D663*Setup!$B$5</f>
        <v/>
      </c>
      <c r="F663" s="15">
        <f>D663-E663</f>
        <v/>
      </c>
      <c r="G663" s="15" t="n"/>
      <c r="H663" s="15" t="n"/>
      <c r="I663" s="15" t="n"/>
      <c r="J663" s="15">
        <f>C663+F663+G663-I663</f>
        <v/>
      </c>
      <c r="K663" s="15" t="n"/>
      <c r="L663" s="15">
        <f>K663*Setup!$B$6</f>
        <v/>
      </c>
      <c r="M663" s="15">
        <f>J663-L663</f>
        <v/>
      </c>
      <c r="N663" s="21" t="n"/>
    </row>
    <row r="664">
      <c r="A664" s="295" t="n"/>
      <c r="B664" s="14" t="n"/>
      <c r="C664" s="15" t="n"/>
      <c r="D664" s="15" t="n"/>
      <c r="E664" s="15">
        <f>D664*Setup!$B$5</f>
        <v/>
      </c>
      <c r="F664" s="15">
        <f>D664-E664</f>
        <v/>
      </c>
      <c r="G664" s="15" t="n"/>
      <c r="H664" s="15" t="n"/>
      <c r="I664" s="15" t="n"/>
      <c r="J664" s="15">
        <f>C664+F664+G664-I664</f>
        <v/>
      </c>
      <c r="K664" s="15" t="n"/>
      <c r="L664" s="15">
        <f>K664*Setup!$B$6</f>
        <v/>
      </c>
      <c r="M664" s="15">
        <f>J664-L664</f>
        <v/>
      </c>
      <c r="N664" s="21" t="n"/>
    </row>
    <row r="665">
      <c r="A665" s="295" t="n"/>
      <c r="B665" s="14" t="n"/>
      <c r="C665" s="15" t="n"/>
      <c r="D665" s="15" t="n"/>
      <c r="E665" s="15">
        <f>D665*Setup!$B$5</f>
        <v/>
      </c>
      <c r="F665" s="15">
        <f>D665-E665</f>
        <v/>
      </c>
      <c r="G665" s="15" t="n"/>
      <c r="H665" s="15" t="n"/>
      <c r="I665" s="15" t="n"/>
      <c r="J665" s="15">
        <f>C665+F665+G665-I665</f>
        <v/>
      </c>
      <c r="K665" s="15" t="n"/>
      <c r="L665" s="15">
        <f>K665*Setup!$B$6</f>
        <v/>
      </c>
      <c r="M665" s="15">
        <f>J665-L665</f>
        <v/>
      </c>
      <c r="N665" s="21" t="n"/>
    </row>
    <row r="666">
      <c r="A666" s="295" t="n"/>
      <c r="B666" s="14" t="n"/>
      <c r="C666" s="15" t="n"/>
      <c r="D666" s="15" t="n"/>
      <c r="E666" s="15">
        <f>D666*Setup!$B$5</f>
        <v/>
      </c>
      <c r="F666" s="15">
        <f>D666-E666</f>
        <v/>
      </c>
      <c r="G666" s="15" t="n"/>
      <c r="H666" s="15" t="n"/>
      <c r="I666" s="15" t="n"/>
      <c r="J666" s="15">
        <f>C666+F666+G666-I666</f>
        <v/>
      </c>
      <c r="K666" s="15" t="n"/>
      <c r="L666" s="15">
        <f>K666*Setup!$B$6</f>
        <v/>
      </c>
      <c r="M666" s="15">
        <f>J666-L666</f>
        <v/>
      </c>
      <c r="N666" s="21" t="n"/>
    </row>
    <row r="667">
      <c r="A667" s="295" t="n"/>
      <c r="B667" s="14" t="n"/>
      <c r="C667" s="15" t="n"/>
      <c r="D667" s="15" t="n"/>
      <c r="E667" s="15">
        <f>D667*Setup!$B$5</f>
        <v/>
      </c>
      <c r="F667" s="15">
        <f>D667-E667</f>
        <v/>
      </c>
      <c r="G667" s="15" t="n"/>
      <c r="H667" s="15" t="n"/>
      <c r="I667" s="15" t="n"/>
      <c r="J667" s="15">
        <f>C667+F667+G667-I667</f>
        <v/>
      </c>
      <c r="K667" s="15" t="n"/>
      <c r="L667" s="15">
        <f>K667*Setup!$B$6</f>
        <v/>
      </c>
      <c r="M667" s="15">
        <f>J667-L667</f>
        <v/>
      </c>
      <c r="N667" s="21" t="n"/>
    </row>
    <row r="668">
      <c r="A668" s="295" t="n"/>
      <c r="B668" s="14" t="n"/>
      <c r="C668" s="15" t="n"/>
      <c r="D668" s="15" t="n"/>
      <c r="E668" s="15">
        <f>D668*Setup!$B$5</f>
        <v/>
      </c>
      <c r="F668" s="15">
        <f>D668-E668</f>
        <v/>
      </c>
      <c r="G668" s="15" t="n"/>
      <c r="H668" s="15" t="n"/>
      <c r="I668" s="15" t="n"/>
      <c r="J668" s="15">
        <f>C668+F668+G668-I668</f>
        <v/>
      </c>
      <c r="K668" s="15" t="n"/>
      <c r="L668" s="15">
        <f>K668*Setup!$B$6</f>
        <v/>
      </c>
      <c r="M668" s="15">
        <f>J668-L668</f>
        <v/>
      </c>
      <c r="N668" s="21" t="n"/>
    </row>
    <row r="669">
      <c r="A669" s="295" t="n"/>
      <c r="B669" s="14" t="n"/>
      <c r="C669" s="15" t="n"/>
      <c r="D669" s="15" t="n"/>
      <c r="E669" s="15">
        <f>D669*Setup!$B$5</f>
        <v/>
      </c>
      <c r="F669" s="15">
        <f>D669-E669</f>
        <v/>
      </c>
      <c r="G669" s="15" t="n"/>
      <c r="H669" s="15" t="n"/>
      <c r="I669" s="15" t="n"/>
      <c r="J669" s="15">
        <f>C669+F669+G669-I669</f>
        <v/>
      </c>
      <c r="K669" s="15" t="n"/>
      <c r="L669" s="15">
        <f>K669*Setup!$B$6</f>
        <v/>
      </c>
      <c r="M669" s="15">
        <f>J669-L669</f>
        <v/>
      </c>
      <c r="N669" s="21" t="n"/>
    </row>
    <row r="670">
      <c r="A670" s="295" t="n"/>
      <c r="B670" s="14" t="n"/>
      <c r="C670" s="15" t="n"/>
      <c r="D670" s="15" t="n"/>
      <c r="E670" s="15">
        <f>D670*Setup!$B$5</f>
        <v/>
      </c>
      <c r="F670" s="15">
        <f>D670-E670</f>
        <v/>
      </c>
      <c r="G670" s="15" t="n"/>
      <c r="H670" s="15" t="n"/>
      <c r="I670" s="15" t="n"/>
      <c r="J670" s="15">
        <f>C670+F670+G670-I670</f>
        <v/>
      </c>
      <c r="K670" s="15" t="n"/>
      <c r="L670" s="15">
        <f>K670*Setup!$B$6</f>
        <v/>
      </c>
      <c r="M670" s="15">
        <f>J670-L670</f>
        <v/>
      </c>
      <c r="N670" s="21" t="n"/>
    </row>
    <row r="671">
      <c r="A671" s="295" t="n"/>
      <c r="B671" s="14" t="n"/>
      <c r="C671" s="15" t="n"/>
      <c r="D671" s="15" t="n"/>
      <c r="E671" s="15">
        <f>D671*Setup!$B$5</f>
        <v/>
      </c>
      <c r="F671" s="15">
        <f>D671-E671</f>
        <v/>
      </c>
      <c r="G671" s="15" t="n"/>
      <c r="H671" s="15" t="n"/>
      <c r="I671" s="15" t="n"/>
      <c r="J671" s="15">
        <f>C671+F671+G671-I671</f>
        <v/>
      </c>
      <c r="K671" s="15" t="n"/>
      <c r="L671" s="15">
        <f>K671*Setup!$B$6</f>
        <v/>
      </c>
      <c r="M671" s="15">
        <f>J671-L671</f>
        <v/>
      </c>
      <c r="N671" s="21" t="n"/>
    </row>
    <row r="672">
      <c r="A672" s="295" t="n"/>
      <c r="B672" s="14" t="n"/>
      <c r="C672" s="15" t="n"/>
      <c r="D672" s="15" t="n"/>
      <c r="E672" s="15">
        <f>D672*Setup!$B$5</f>
        <v/>
      </c>
      <c r="F672" s="15">
        <f>D672-E672</f>
        <v/>
      </c>
      <c r="G672" s="15" t="n"/>
      <c r="H672" s="15" t="n"/>
      <c r="I672" s="15" t="n"/>
      <c r="J672" s="15">
        <f>C672+F672+G672-I672</f>
        <v/>
      </c>
      <c r="K672" s="15" t="n"/>
      <c r="L672" s="15">
        <f>K672*Setup!$B$6</f>
        <v/>
      </c>
      <c r="M672" s="15">
        <f>J672-L672</f>
        <v/>
      </c>
      <c r="N672" s="21" t="n"/>
    </row>
    <row r="673">
      <c r="A673" s="295" t="n"/>
      <c r="B673" s="14" t="n"/>
      <c r="C673" s="15" t="n"/>
      <c r="D673" s="15" t="n"/>
      <c r="E673" s="15">
        <f>D673*Setup!$B$5</f>
        <v/>
      </c>
      <c r="F673" s="15">
        <f>D673-E673</f>
        <v/>
      </c>
      <c r="G673" s="15" t="n"/>
      <c r="H673" s="15" t="n"/>
      <c r="I673" s="15" t="n"/>
      <c r="J673" s="15">
        <f>C673+F673+G673-I673</f>
        <v/>
      </c>
      <c r="K673" s="15" t="n"/>
      <c r="L673" s="15">
        <f>K673*Setup!$B$6</f>
        <v/>
      </c>
      <c r="M673" s="15">
        <f>J673-L673</f>
        <v/>
      </c>
      <c r="N673" s="21" t="n"/>
    </row>
    <row r="674">
      <c r="A674" s="295" t="n"/>
      <c r="B674" s="14" t="n"/>
      <c r="C674" s="15" t="n"/>
      <c r="D674" s="15" t="n"/>
      <c r="E674" s="15">
        <f>D674*Setup!$B$5</f>
        <v/>
      </c>
      <c r="F674" s="15">
        <f>D674-E674</f>
        <v/>
      </c>
      <c r="G674" s="15" t="n"/>
      <c r="H674" s="15" t="n"/>
      <c r="I674" s="15" t="n"/>
      <c r="J674" s="15">
        <f>C674+F674+G674-I674</f>
        <v/>
      </c>
      <c r="K674" s="15" t="n"/>
      <c r="L674" s="15">
        <f>K674*Setup!$B$6</f>
        <v/>
      </c>
      <c r="M674" s="15">
        <f>J674-L674</f>
        <v/>
      </c>
      <c r="N674" s="21" t="n"/>
    </row>
    <row r="675">
      <c r="A675" s="295" t="n"/>
      <c r="B675" s="14" t="n"/>
      <c r="C675" s="15" t="n"/>
      <c r="D675" s="15" t="n"/>
      <c r="E675" s="15">
        <f>D675*Setup!$B$5</f>
        <v/>
      </c>
      <c r="F675" s="15">
        <f>D675-E675</f>
        <v/>
      </c>
      <c r="G675" s="15" t="n"/>
      <c r="H675" s="15" t="n"/>
      <c r="I675" s="15" t="n"/>
      <c r="J675" s="15">
        <f>C675+F675+G675-I675</f>
        <v/>
      </c>
      <c r="K675" s="15" t="n"/>
      <c r="L675" s="15">
        <f>K675*Setup!$B$6</f>
        <v/>
      </c>
      <c r="M675" s="15">
        <f>J675-L675</f>
        <v/>
      </c>
      <c r="N675" s="21" t="n"/>
    </row>
    <row r="676">
      <c r="A676" s="295" t="n"/>
      <c r="B676" s="14" t="n"/>
      <c r="C676" s="15" t="n"/>
      <c r="D676" s="15" t="n"/>
      <c r="E676" s="15">
        <f>D676*Setup!$B$5</f>
        <v/>
      </c>
      <c r="F676" s="15">
        <f>D676-E676</f>
        <v/>
      </c>
      <c r="G676" s="15" t="n"/>
      <c r="H676" s="15" t="n"/>
      <c r="I676" s="15" t="n"/>
      <c r="J676" s="15">
        <f>C676+F676+G676-I676</f>
        <v/>
      </c>
      <c r="K676" s="15" t="n"/>
      <c r="L676" s="15">
        <f>K676*Setup!$B$6</f>
        <v/>
      </c>
      <c r="M676" s="15">
        <f>J676-L676</f>
        <v/>
      </c>
      <c r="N676" s="21" t="n"/>
    </row>
    <row r="677">
      <c r="A677" s="295" t="n"/>
      <c r="B677" s="14" t="n"/>
      <c r="C677" s="15" t="n"/>
      <c r="D677" s="15" t="n"/>
      <c r="E677" s="15">
        <f>D677*Setup!$B$5</f>
        <v/>
      </c>
      <c r="F677" s="15">
        <f>D677-E677</f>
        <v/>
      </c>
      <c r="G677" s="15" t="n"/>
      <c r="H677" s="15" t="n"/>
      <c r="I677" s="15" t="n"/>
      <c r="J677" s="15">
        <f>C677+F677+G677-I677</f>
        <v/>
      </c>
      <c r="K677" s="15" t="n"/>
      <c r="L677" s="15">
        <f>K677*Setup!$B$6</f>
        <v/>
      </c>
      <c r="M677" s="15">
        <f>J677-L677</f>
        <v/>
      </c>
      <c r="N677" s="21" t="n"/>
    </row>
    <row r="678">
      <c r="A678" s="295" t="n"/>
      <c r="B678" s="14" t="n"/>
      <c r="C678" s="15" t="n"/>
      <c r="D678" s="15" t="n"/>
      <c r="E678" s="15">
        <f>D678*Setup!$B$5</f>
        <v/>
      </c>
      <c r="F678" s="15">
        <f>D678-E678</f>
        <v/>
      </c>
      <c r="G678" s="15" t="n"/>
      <c r="H678" s="15" t="n"/>
      <c r="I678" s="15" t="n"/>
      <c r="J678" s="15">
        <f>C678+F678+G678-I678</f>
        <v/>
      </c>
      <c r="K678" s="15" t="n"/>
      <c r="L678" s="15">
        <f>K678*Setup!$B$6</f>
        <v/>
      </c>
      <c r="M678" s="15">
        <f>J678-L678</f>
        <v/>
      </c>
      <c r="N678" s="21" t="n"/>
    </row>
    <row r="679">
      <c r="A679" s="295" t="n"/>
      <c r="B679" s="14" t="n"/>
      <c r="C679" s="15" t="n"/>
      <c r="D679" s="15" t="n"/>
      <c r="E679" s="15">
        <f>D679*Setup!$B$5</f>
        <v/>
      </c>
      <c r="F679" s="15">
        <f>D679-E679</f>
        <v/>
      </c>
      <c r="G679" s="15" t="n"/>
      <c r="H679" s="15" t="n"/>
      <c r="I679" s="15" t="n"/>
      <c r="J679" s="15">
        <f>C679+F679+G679-I679</f>
        <v/>
      </c>
      <c r="K679" s="15" t="n"/>
      <c r="L679" s="15">
        <f>K679*Setup!$B$6</f>
        <v/>
      </c>
      <c r="M679" s="15">
        <f>J679-L679</f>
        <v/>
      </c>
      <c r="N679" s="21" t="n"/>
    </row>
    <row r="680">
      <c r="A680" s="295" t="n"/>
      <c r="B680" s="14" t="n"/>
      <c r="C680" s="15" t="n"/>
      <c r="D680" s="15" t="n"/>
      <c r="E680" s="15">
        <f>D680*Setup!$B$5</f>
        <v/>
      </c>
      <c r="F680" s="15">
        <f>D680-E680</f>
        <v/>
      </c>
      <c r="G680" s="15" t="n"/>
      <c r="H680" s="15" t="n"/>
      <c r="I680" s="15" t="n"/>
      <c r="J680" s="15">
        <f>C680+F680+G680-I680</f>
        <v/>
      </c>
      <c r="K680" s="15" t="n"/>
      <c r="L680" s="15">
        <f>K680*Setup!$B$6</f>
        <v/>
      </c>
      <c r="M680" s="15">
        <f>J680-L680</f>
        <v/>
      </c>
      <c r="N680" s="21" t="n"/>
    </row>
    <row r="681">
      <c r="A681" s="295" t="n"/>
      <c r="B681" s="14" t="n"/>
      <c r="C681" s="15" t="n"/>
      <c r="D681" s="15" t="n"/>
      <c r="E681" s="15">
        <f>D681*Setup!$B$5</f>
        <v/>
      </c>
      <c r="F681" s="15">
        <f>D681-E681</f>
        <v/>
      </c>
      <c r="G681" s="15" t="n"/>
      <c r="H681" s="15" t="n"/>
      <c r="I681" s="15" t="n"/>
      <c r="J681" s="15">
        <f>C681+F681+G681-I681</f>
        <v/>
      </c>
      <c r="K681" s="15" t="n"/>
      <c r="L681" s="15">
        <f>K681*Setup!$B$6</f>
        <v/>
      </c>
      <c r="M681" s="15">
        <f>J681-L681</f>
        <v/>
      </c>
      <c r="N681" s="21" t="n"/>
    </row>
    <row r="682">
      <c r="A682" s="295" t="n"/>
      <c r="B682" s="14" t="n"/>
      <c r="C682" s="15" t="n"/>
      <c r="D682" s="15" t="n"/>
      <c r="E682" s="15">
        <f>D682*Setup!$B$5</f>
        <v/>
      </c>
      <c r="F682" s="15">
        <f>D682-E682</f>
        <v/>
      </c>
      <c r="G682" s="15" t="n"/>
      <c r="H682" s="15" t="n"/>
      <c r="I682" s="15" t="n"/>
      <c r="J682" s="15">
        <f>C682+F682+G682-I682</f>
        <v/>
      </c>
      <c r="K682" s="15" t="n"/>
      <c r="L682" s="15">
        <f>K682*Setup!$B$6</f>
        <v/>
      </c>
      <c r="M682" s="15">
        <f>J682-L682</f>
        <v/>
      </c>
      <c r="N682" s="21" t="n"/>
    </row>
    <row r="683">
      <c r="A683" s="295" t="n"/>
      <c r="B683" s="14" t="n"/>
      <c r="C683" s="15" t="n"/>
      <c r="D683" s="15" t="n"/>
      <c r="E683" s="15">
        <f>D683*Setup!$B$5</f>
        <v/>
      </c>
      <c r="F683" s="15">
        <f>D683-E683</f>
        <v/>
      </c>
      <c r="G683" s="15" t="n"/>
      <c r="H683" s="15" t="n"/>
      <c r="I683" s="15" t="n"/>
      <c r="J683" s="15">
        <f>C683+F683+G683-I683</f>
        <v/>
      </c>
      <c r="K683" s="15" t="n"/>
      <c r="L683" s="15">
        <f>K683*Setup!$B$6</f>
        <v/>
      </c>
      <c r="M683" s="15">
        <f>J683-L683</f>
        <v/>
      </c>
      <c r="N683" s="21" t="n"/>
    </row>
    <row r="684">
      <c r="A684" s="295" t="n"/>
      <c r="B684" s="14" t="n"/>
      <c r="C684" s="15" t="n"/>
      <c r="D684" s="15" t="n"/>
      <c r="E684" s="15">
        <f>D684*Setup!$B$5</f>
        <v/>
      </c>
      <c r="F684" s="15">
        <f>D684-E684</f>
        <v/>
      </c>
      <c r="G684" s="15" t="n"/>
      <c r="H684" s="15" t="n"/>
      <c r="I684" s="15" t="n"/>
      <c r="J684" s="15">
        <f>C684+F684+G684-I684</f>
        <v/>
      </c>
      <c r="K684" s="15" t="n"/>
      <c r="L684" s="15">
        <f>K684*Setup!$B$6</f>
        <v/>
      </c>
      <c r="M684" s="15">
        <f>J684-L684</f>
        <v/>
      </c>
      <c r="N684" s="21" t="n"/>
    </row>
    <row r="685">
      <c r="A685" s="295" t="n"/>
      <c r="B685" s="14" t="n"/>
      <c r="C685" s="15" t="n"/>
      <c r="D685" s="15" t="n"/>
      <c r="E685" s="15">
        <f>D685*Setup!$B$5</f>
        <v/>
      </c>
      <c r="F685" s="15">
        <f>D685-E685</f>
        <v/>
      </c>
      <c r="G685" s="15" t="n"/>
      <c r="H685" s="15" t="n"/>
      <c r="I685" s="15" t="n"/>
      <c r="J685" s="15">
        <f>C685+F685+G685-I685</f>
        <v/>
      </c>
      <c r="K685" s="15" t="n"/>
      <c r="L685" s="15">
        <f>K685*Setup!$B$6</f>
        <v/>
      </c>
      <c r="M685" s="15">
        <f>J685-L685</f>
        <v/>
      </c>
      <c r="N685" s="21" t="n"/>
    </row>
    <row r="686">
      <c r="A686" s="295" t="n"/>
      <c r="B686" s="14" t="n"/>
      <c r="C686" s="15" t="n"/>
      <c r="D686" s="15" t="n"/>
      <c r="E686" s="15">
        <f>D686*Setup!$B$5</f>
        <v/>
      </c>
      <c r="F686" s="15">
        <f>D686-E686</f>
        <v/>
      </c>
      <c r="G686" s="15" t="n"/>
      <c r="H686" s="15" t="n"/>
      <c r="I686" s="15" t="n"/>
      <c r="J686" s="15">
        <f>C686+F686+G686-I686</f>
        <v/>
      </c>
      <c r="K686" s="15" t="n"/>
      <c r="L686" s="15">
        <f>K686*Setup!$B$6</f>
        <v/>
      </c>
      <c r="M686" s="15">
        <f>J686-L686</f>
        <v/>
      </c>
      <c r="N686" s="21" t="n"/>
    </row>
    <row r="687">
      <c r="A687" s="295" t="n"/>
      <c r="B687" s="14" t="n"/>
      <c r="C687" s="15" t="n"/>
      <c r="D687" s="15" t="n"/>
      <c r="E687" s="15">
        <f>D687*Setup!$B$5</f>
        <v/>
      </c>
      <c r="F687" s="15">
        <f>D687-E687</f>
        <v/>
      </c>
      <c r="G687" s="15" t="n"/>
      <c r="H687" s="15" t="n"/>
      <c r="I687" s="15" t="n"/>
      <c r="J687" s="15">
        <f>C687+F687+G687-I687</f>
        <v/>
      </c>
      <c r="K687" s="15" t="n"/>
      <c r="L687" s="15">
        <f>K687*Setup!$B$6</f>
        <v/>
      </c>
      <c r="M687" s="15">
        <f>J687-L687</f>
        <v/>
      </c>
      <c r="N687" s="21" t="n"/>
    </row>
    <row r="688">
      <c r="A688" s="295" t="n"/>
      <c r="B688" s="14" t="n"/>
      <c r="C688" s="15" t="n"/>
      <c r="D688" s="15" t="n"/>
      <c r="E688" s="15">
        <f>D688*Setup!$B$5</f>
        <v/>
      </c>
      <c r="F688" s="15">
        <f>D688-E688</f>
        <v/>
      </c>
      <c r="G688" s="15" t="n"/>
      <c r="H688" s="15" t="n"/>
      <c r="I688" s="15" t="n"/>
      <c r="J688" s="15">
        <f>C688+F688+G688-I688</f>
        <v/>
      </c>
      <c r="K688" s="15" t="n"/>
      <c r="L688" s="15">
        <f>K688*Setup!$B$6</f>
        <v/>
      </c>
      <c r="M688" s="15">
        <f>J688-L688</f>
        <v/>
      </c>
      <c r="N688" s="21" t="n"/>
    </row>
    <row r="689">
      <c r="A689" s="295" t="n"/>
      <c r="B689" s="14" t="n"/>
      <c r="C689" s="15" t="n"/>
      <c r="D689" s="15" t="n"/>
      <c r="E689" s="15">
        <f>D689*Setup!$B$5</f>
        <v/>
      </c>
      <c r="F689" s="15">
        <f>D689-E689</f>
        <v/>
      </c>
      <c r="G689" s="15" t="n"/>
      <c r="H689" s="15" t="n"/>
      <c r="I689" s="15" t="n"/>
      <c r="J689" s="15">
        <f>C689+F689+G689-I689</f>
        <v/>
      </c>
      <c r="K689" s="15" t="n"/>
      <c r="L689" s="15">
        <f>K689*Setup!$B$6</f>
        <v/>
      </c>
      <c r="M689" s="15">
        <f>J689-L689</f>
        <v/>
      </c>
      <c r="N689" s="21" t="n"/>
    </row>
    <row r="690">
      <c r="A690" s="295" t="n"/>
      <c r="B690" s="14" t="n"/>
      <c r="C690" s="15" t="n"/>
      <c r="D690" s="15" t="n"/>
      <c r="E690" s="15">
        <f>D690*Setup!$B$5</f>
        <v/>
      </c>
      <c r="F690" s="15">
        <f>D690-E690</f>
        <v/>
      </c>
      <c r="G690" s="15" t="n"/>
      <c r="H690" s="15" t="n"/>
      <c r="I690" s="15" t="n"/>
      <c r="J690" s="15">
        <f>C690+F690+G690-I690</f>
        <v/>
      </c>
      <c r="K690" s="15" t="n"/>
      <c r="L690" s="15">
        <f>K690*Setup!$B$6</f>
        <v/>
      </c>
      <c r="M690" s="15">
        <f>J690-L690</f>
        <v/>
      </c>
      <c r="N690" s="21" t="n"/>
    </row>
    <row r="691">
      <c r="A691" s="295" t="n"/>
      <c r="B691" s="14" t="n"/>
      <c r="C691" s="15" t="n"/>
      <c r="D691" s="15" t="n"/>
      <c r="E691" s="15">
        <f>D691*Setup!$B$5</f>
        <v/>
      </c>
      <c r="F691" s="15">
        <f>D691-E691</f>
        <v/>
      </c>
      <c r="G691" s="15" t="n"/>
      <c r="H691" s="15" t="n"/>
      <c r="I691" s="15" t="n"/>
      <c r="J691" s="15">
        <f>C691+F691+G691-I691</f>
        <v/>
      </c>
      <c r="K691" s="15" t="n"/>
      <c r="L691" s="15">
        <f>K691*Setup!$B$6</f>
        <v/>
      </c>
      <c r="M691" s="15">
        <f>J691-L691</f>
        <v/>
      </c>
      <c r="N691" s="21" t="n"/>
    </row>
    <row r="692">
      <c r="A692" s="295" t="n"/>
      <c r="B692" s="14" t="n"/>
      <c r="C692" s="15" t="n"/>
      <c r="D692" s="15" t="n"/>
      <c r="E692" s="15">
        <f>D692*Setup!$B$5</f>
        <v/>
      </c>
      <c r="F692" s="15">
        <f>D692-E692</f>
        <v/>
      </c>
      <c r="G692" s="15" t="n"/>
      <c r="H692" s="15" t="n"/>
      <c r="I692" s="15" t="n"/>
      <c r="J692" s="15">
        <f>C692+F692+G692-I692</f>
        <v/>
      </c>
      <c r="K692" s="15" t="n"/>
      <c r="L692" s="15">
        <f>K692*Setup!$B$6</f>
        <v/>
      </c>
      <c r="M692" s="15">
        <f>J692-L692</f>
        <v/>
      </c>
      <c r="N692" s="21" t="n"/>
    </row>
    <row r="693">
      <c r="A693" s="295" t="n"/>
      <c r="B693" s="14" t="n"/>
      <c r="C693" s="15" t="n"/>
      <c r="D693" s="15" t="n"/>
      <c r="E693" s="15">
        <f>D693*Setup!$B$5</f>
        <v/>
      </c>
      <c r="F693" s="15">
        <f>D693-E693</f>
        <v/>
      </c>
      <c r="G693" s="15" t="n"/>
      <c r="H693" s="15" t="n"/>
      <c r="I693" s="15" t="n"/>
      <c r="J693" s="15">
        <f>C693+F693+G693-I693</f>
        <v/>
      </c>
      <c r="K693" s="15" t="n"/>
      <c r="L693" s="15">
        <f>K693*Setup!$B$6</f>
        <v/>
      </c>
      <c r="M693" s="15">
        <f>J693-L693</f>
        <v/>
      </c>
      <c r="N693" s="21" t="n"/>
    </row>
    <row r="694">
      <c r="A694" s="295" t="n"/>
      <c r="B694" s="14" t="n"/>
      <c r="C694" s="15" t="n"/>
      <c r="D694" s="15" t="n"/>
      <c r="E694" s="15">
        <f>D694*Setup!$B$5</f>
        <v/>
      </c>
      <c r="F694" s="15">
        <f>D694-E694</f>
        <v/>
      </c>
      <c r="G694" s="15" t="n"/>
      <c r="H694" s="15" t="n"/>
      <c r="I694" s="15" t="n"/>
      <c r="J694" s="15">
        <f>C694+F694+G694-I694</f>
        <v/>
      </c>
      <c r="K694" s="15" t="n"/>
      <c r="L694" s="15">
        <f>K694*Setup!$B$6</f>
        <v/>
      </c>
      <c r="M694" s="15">
        <f>J694-L694</f>
        <v/>
      </c>
      <c r="N694" s="21" t="n"/>
    </row>
    <row r="695">
      <c r="A695" s="295" t="n"/>
      <c r="B695" s="14" t="n"/>
      <c r="C695" s="15" t="n"/>
      <c r="D695" s="15" t="n"/>
      <c r="E695" s="15">
        <f>D695*Setup!$B$5</f>
        <v/>
      </c>
      <c r="F695" s="15">
        <f>D695-E695</f>
        <v/>
      </c>
      <c r="G695" s="15" t="n"/>
      <c r="H695" s="15" t="n"/>
      <c r="I695" s="15" t="n"/>
      <c r="J695" s="15">
        <f>C695+F695+G695-I695</f>
        <v/>
      </c>
      <c r="K695" s="15" t="n"/>
      <c r="L695" s="15">
        <f>K695*Setup!$B$6</f>
        <v/>
      </c>
      <c r="M695" s="15">
        <f>J695-L695</f>
        <v/>
      </c>
      <c r="N695" s="21" t="n"/>
    </row>
    <row r="696">
      <c r="A696" s="295" t="n"/>
      <c r="B696" s="14" t="n"/>
      <c r="C696" s="15" t="n"/>
      <c r="D696" s="15" t="n"/>
      <c r="E696" s="15">
        <f>D696*Setup!$B$5</f>
        <v/>
      </c>
      <c r="F696" s="15">
        <f>D696-E696</f>
        <v/>
      </c>
      <c r="G696" s="15" t="n"/>
      <c r="H696" s="15" t="n"/>
      <c r="I696" s="15" t="n"/>
      <c r="J696" s="15">
        <f>C696+F696+G696-I696</f>
        <v/>
      </c>
      <c r="K696" s="15" t="n"/>
      <c r="L696" s="15">
        <f>K696*Setup!$B$6</f>
        <v/>
      </c>
      <c r="M696" s="15">
        <f>J696-L696</f>
        <v/>
      </c>
      <c r="N696" s="21" t="n"/>
    </row>
    <row r="697">
      <c r="A697" s="295" t="n"/>
      <c r="B697" s="14" t="n"/>
      <c r="C697" s="15" t="n"/>
      <c r="D697" s="15" t="n"/>
      <c r="E697" s="15">
        <f>D697*Setup!$B$5</f>
        <v/>
      </c>
      <c r="F697" s="15">
        <f>D697-E697</f>
        <v/>
      </c>
      <c r="G697" s="15" t="n"/>
      <c r="H697" s="15" t="n"/>
      <c r="I697" s="15" t="n"/>
      <c r="J697" s="15">
        <f>C697+F697+G697-I697</f>
        <v/>
      </c>
      <c r="K697" s="15" t="n"/>
      <c r="L697" s="15">
        <f>K697*Setup!$B$6</f>
        <v/>
      </c>
      <c r="M697" s="15">
        <f>J697-L697</f>
        <v/>
      </c>
      <c r="N697" s="21" t="n"/>
    </row>
    <row r="698">
      <c r="A698" s="295" t="n"/>
      <c r="B698" s="14" t="n"/>
      <c r="C698" s="15" t="n"/>
      <c r="D698" s="15" t="n"/>
      <c r="E698" s="15">
        <f>D698*Setup!$B$5</f>
        <v/>
      </c>
      <c r="F698" s="15">
        <f>D698-E698</f>
        <v/>
      </c>
      <c r="G698" s="15" t="n"/>
      <c r="H698" s="15" t="n"/>
      <c r="I698" s="15" t="n"/>
      <c r="J698" s="15">
        <f>C698+F698+G698-I698</f>
        <v/>
      </c>
      <c r="K698" s="15" t="n"/>
      <c r="L698" s="15">
        <f>K698*Setup!$B$6</f>
        <v/>
      </c>
      <c r="M698" s="15">
        <f>J698-L698</f>
        <v/>
      </c>
      <c r="N698" s="21" t="n"/>
    </row>
    <row r="699">
      <c r="A699" s="295" t="n"/>
      <c r="B699" s="14" t="n"/>
      <c r="C699" s="15" t="n"/>
      <c r="D699" s="15" t="n"/>
      <c r="E699" s="15">
        <f>D699*Setup!$B$5</f>
        <v/>
      </c>
      <c r="F699" s="15">
        <f>D699-E699</f>
        <v/>
      </c>
      <c r="G699" s="15" t="n"/>
      <c r="H699" s="15" t="n"/>
      <c r="I699" s="15" t="n"/>
      <c r="J699" s="15">
        <f>C699+F699+G699-I699</f>
        <v/>
      </c>
      <c r="K699" s="15" t="n"/>
      <c r="L699" s="15">
        <f>K699*Setup!$B$6</f>
        <v/>
      </c>
      <c r="M699" s="15">
        <f>J699-L699</f>
        <v/>
      </c>
      <c r="N699" s="21" t="n"/>
    </row>
    <row r="700">
      <c r="A700" s="295" t="n"/>
      <c r="B700" s="14" t="n"/>
      <c r="C700" s="15" t="n"/>
      <c r="D700" s="15" t="n"/>
      <c r="E700" s="15">
        <f>D700*Setup!$B$5</f>
        <v/>
      </c>
      <c r="F700" s="15">
        <f>D700-E700</f>
        <v/>
      </c>
      <c r="G700" s="15" t="n"/>
      <c r="H700" s="15" t="n"/>
      <c r="I700" s="15" t="n"/>
      <c r="J700" s="15">
        <f>C700+F700+G700-I700</f>
        <v/>
      </c>
      <c r="K700" s="15" t="n"/>
      <c r="L700" s="15">
        <f>K700*Setup!$B$6</f>
        <v/>
      </c>
      <c r="M700" s="15">
        <f>J700-L700</f>
        <v/>
      </c>
      <c r="N700" s="21" t="n"/>
    </row>
    <row r="701">
      <c r="A701" s="295" t="n"/>
      <c r="B701" s="14" t="n"/>
      <c r="C701" s="15" t="n"/>
      <c r="D701" s="15" t="n"/>
      <c r="E701" s="15">
        <f>D701*Setup!$B$5</f>
        <v/>
      </c>
      <c r="F701" s="15">
        <f>D701-E701</f>
        <v/>
      </c>
      <c r="G701" s="15" t="n"/>
      <c r="H701" s="15" t="n"/>
      <c r="I701" s="15" t="n"/>
      <c r="J701" s="15">
        <f>C701+F701+G701-I701</f>
        <v/>
      </c>
      <c r="K701" s="15" t="n"/>
      <c r="L701" s="15">
        <f>K701*Setup!$B$6</f>
        <v/>
      </c>
      <c r="M701" s="15">
        <f>J701-L701</f>
        <v/>
      </c>
      <c r="N701" s="21" t="n"/>
    </row>
    <row r="702">
      <c r="A702" s="295" t="n"/>
      <c r="B702" s="14" t="n"/>
      <c r="C702" s="15" t="n"/>
      <c r="D702" s="15" t="n"/>
      <c r="E702" s="15">
        <f>D702*Setup!$B$5</f>
        <v/>
      </c>
      <c r="F702" s="15">
        <f>D702-E702</f>
        <v/>
      </c>
      <c r="G702" s="15" t="n"/>
      <c r="H702" s="15" t="n"/>
      <c r="I702" s="15" t="n"/>
      <c r="J702" s="15">
        <f>C702+F702+G702-I702</f>
        <v/>
      </c>
      <c r="K702" s="15" t="n"/>
      <c r="L702" s="15">
        <f>K702*Setup!$B$6</f>
        <v/>
      </c>
      <c r="M702" s="15">
        <f>J702-L702</f>
        <v/>
      </c>
      <c r="N702" s="21" t="n"/>
    </row>
    <row r="703">
      <c r="A703" s="295" t="n"/>
      <c r="B703" s="14" t="n"/>
      <c r="C703" s="15" t="n"/>
      <c r="D703" s="15" t="n"/>
      <c r="E703" s="15">
        <f>D703*Setup!$B$5</f>
        <v/>
      </c>
      <c r="F703" s="15">
        <f>D703-E703</f>
        <v/>
      </c>
      <c r="G703" s="15" t="n"/>
      <c r="H703" s="15" t="n"/>
      <c r="I703" s="15" t="n"/>
      <c r="J703" s="15">
        <f>C703+F703+G703-I703</f>
        <v/>
      </c>
      <c r="K703" s="15" t="n"/>
      <c r="L703" s="15">
        <f>K703*Setup!$B$6</f>
        <v/>
      </c>
      <c r="M703" s="15">
        <f>J703-L703</f>
        <v/>
      </c>
      <c r="N703" s="21" t="n"/>
    </row>
    <row r="704">
      <c r="A704" s="295" t="n"/>
      <c r="B704" s="14" t="n"/>
      <c r="C704" s="15" t="n"/>
      <c r="D704" s="15" t="n"/>
      <c r="E704" s="15">
        <f>D704*Setup!$B$5</f>
        <v/>
      </c>
      <c r="F704" s="15">
        <f>D704-E704</f>
        <v/>
      </c>
      <c r="G704" s="15" t="n"/>
      <c r="H704" s="15" t="n"/>
      <c r="I704" s="15" t="n"/>
      <c r="J704" s="15">
        <f>C704+F704+G704-I704</f>
        <v/>
      </c>
      <c r="K704" s="15" t="n"/>
      <c r="L704" s="15">
        <f>K704*Setup!$B$6</f>
        <v/>
      </c>
      <c r="M704" s="15">
        <f>J704-L704</f>
        <v/>
      </c>
      <c r="N704" s="21" t="n"/>
    </row>
    <row r="705">
      <c r="A705" s="295" t="n"/>
      <c r="B705" s="14" t="n"/>
      <c r="C705" s="15" t="n"/>
      <c r="D705" s="15" t="n"/>
      <c r="E705" s="15">
        <f>D705*Setup!$B$5</f>
        <v/>
      </c>
      <c r="F705" s="15">
        <f>D705-E705</f>
        <v/>
      </c>
      <c r="G705" s="15" t="n"/>
      <c r="H705" s="15" t="n"/>
      <c r="I705" s="15" t="n"/>
      <c r="J705" s="15">
        <f>C705+F705+G705-I705</f>
        <v/>
      </c>
      <c r="K705" s="15" t="n"/>
      <c r="L705" s="15">
        <f>K705*Setup!$B$6</f>
        <v/>
      </c>
      <c r="M705" s="15">
        <f>J705-L705</f>
        <v/>
      </c>
      <c r="N705" s="21" t="n"/>
    </row>
    <row r="706">
      <c r="A706" s="295" t="n"/>
      <c r="B706" s="14" t="n"/>
      <c r="C706" s="15" t="n"/>
      <c r="D706" s="15" t="n"/>
      <c r="E706" s="15">
        <f>D706*Setup!$B$5</f>
        <v/>
      </c>
      <c r="F706" s="15">
        <f>D706-E706</f>
        <v/>
      </c>
      <c r="G706" s="15" t="n"/>
      <c r="H706" s="15" t="n"/>
      <c r="I706" s="15" t="n"/>
      <c r="J706" s="15">
        <f>C706+F706+G706-I706</f>
        <v/>
      </c>
      <c r="K706" s="15" t="n"/>
      <c r="L706" s="15">
        <f>K706*Setup!$B$6</f>
        <v/>
      </c>
      <c r="M706" s="15">
        <f>J706-L706</f>
        <v/>
      </c>
      <c r="N706" s="21" t="n"/>
    </row>
    <row r="707">
      <c r="A707" s="295" t="n"/>
      <c r="B707" s="14" t="n"/>
      <c r="C707" s="15" t="n"/>
      <c r="D707" s="15" t="n"/>
      <c r="E707" s="15">
        <f>D707*Setup!$B$5</f>
        <v/>
      </c>
      <c r="F707" s="15">
        <f>D707-E707</f>
        <v/>
      </c>
      <c r="G707" s="15" t="n"/>
      <c r="H707" s="15" t="n"/>
      <c r="I707" s="15" t="n"/>
      <c r="J707" s="15">
        <f>C707+F707+G707-I707</f>
        <v/>
      </c>
      <c r="K707" s="15" t="n"/>
      <c r="L707" s="15">
        <f>K707*Setup!$B$6</f>
        <v/>
      </c>
      <c r="M707" s="15">
        <f>J707-L707</f>
        <v/>
      </c>
      <c r="N707" s="21" t="n"/>
    </row>
    <row r="708">
      <c r="A708" s="295" t="n"/>
      <c r="B708" s="14" t="n"/>
      <c r="C708" s="15" t="n"/>
      <c r="D708" s="15" t="n"/>
      <c r="E708" s="15">
        <f>D708*Setup!$B$5</f>
        <v/>
      </c>
      <c r="F708" s="15">
        <f>D708-E708</f>
        <v/>
      </c>
      <c r="G708" s="15" t="n"/>
      <c r="H708" s="15" t="n"/>
      <c r="I708" s="15" t="n"/>
      <c r="J708" s="15">
        <f>C708+F708+G708-I708</f>
        <v/>
      </c>
      <c r="K708" s="15" t="n"/>
      <c r="L708" s="15">
        <f>K708*Setup!$B$6</f>
        <v/>
      </c>
      <c r="M708" s="15">
        <f>J708-L708</f>
        <v/>
      </c>
      <c r="N708" s="21" t="n"/>
    </row>
    <row r="709">
      <c r="A709" s="295" t="n"/>
      <c r="B709" s="14" t="n"/>
      <c r="C709" s="15" t="n"/>
      <c r="D709" s="15" t="n"/>
      <c r="E709" s="15">
        <f>D709*Setup!$B$5</f>
        <v/>
      </c>
      <c r="F709" s="15">
        <f>D709-E709</f>
        <v/>
      </c>
      <c r="G709" s="15" t="n"/>
      <c r="H709" s="15" t="n"/>
      <c r="I709" s="15" t="n"/>
      <c r="J709" s="15">
        <f>C709+F709+G709-I709</f>
        <v/>
      </c>
      <c r="K709" s="15" t="n"/>
      <c r="L709" s="15">
        <f>K709*Setup!$B$6</f>
        <v/>
      </c>
      <c r="M709" s="15">
        <f>J709-L709</f>
        <v/>
      </c>
      <c r="N709" s="21" t="n"/>
    </row>
    <row r="710">
      <c r="A710" s="295" t="n"/>
      <c r="B710" s="14" t="n"/>
      <c r="C710" s="15" t="n"/>
      <c r="D710" s="15" t="n"/>
      <c r="E710" s="15">
        <f>D710*Setup!$B$5</f>
        <v/>
      </c>
      <c r="F710" s="15">
        <f>D710-E710</f>
        <v/>
      </c>
      <c r="G710" s="15" t="n"/>
      <c r="H710" s="15" t="n"/>
      <c r="I710" s="15" t="n"/>
      <c r="J710" s="15">
        <f>C710+F710+G710-I710</f>
        <v/>
      </c>
      <c r="K710" s="15" t="n"/>
      <c r="L710" s="15">
        <f>K710*Setup!$B$6</f>
        <v/>
      </c>
      <c r="M710" s="15">
        <f>J710-L710</f>
        <v/>
      </c>
      <c r="N710" s="21" t="n"/>
    </row>
    <row r="711">
      <c r="A711" s="295" t="n"/>
      <c r="B711" s="14" t="n"/>
      <c r="C711" s="15" t="n"/>
      <c r="D711" s="15" t="n"/>
      <c r="E711" s="15">
        <f>D711*Setup!$B$5</f>
        <v/>
      </c>
      <c r="F711" s="15">
        <f>D711-E711</f>
        <v/>
      </c>
      <c r="G711" s="15" t="n"/>
      <c r="H711" s="15" t="n"/>
      <c r="I711" s="15" t="n"/>
      <c r="J711" s="15">
        <f>C711+F711+G711-I711</f>
        <v/>
      </c>
      <c r="K711" s="15" t="n"/>
      <c r="L711" s="15">
        <f>K711*Setup!$B$6</f>
        <v/>
      </c>
      <c r="M711" s="15">
        <f>J711-L711</f>
        <v/>
      </c>
      <c r="N711" s="21" t="n"/>
    </row>
    <row r="712">
      <c r="A712" s="295" t="n"/>
      <c r="B712" s="14" t="n"/>
      <c r="C712" s="15" t="n"/>
      <c r="D712" s="15" t="n"/>
      <c r="E712" s="15">
        <f>D712*Setup!$B$5</f>
        <v/>
      </c>
      <c r="F712" s="15">
        <f>D712-E712</f>
        <v/>
      </c>
      <c r="G712" s="15" t="n"/>
      <c r="H712" s="15" t="n"/>
      <c r="I712" s="15" t="n"/>
      <c r="J712" s="15">
        <f>C712+F712+G712-I712</f>
        <v/>
      </c>
      <c r="K712" s="15" t="n"/>
      <c r="L712" s="15">
        <f>K712*Setup!$B$6</f>
        <v/>
      </c>
      <c r="M712" s="15">
        <f>J712-L712</f>
        <v/>
      </c>
      <c r="N712" s="21" t="n"/>
    </row>
    <row r="713">
      <c r="A713" s="295" t="n"/>
      <c r="B713" s="14" t="n"/>
      <c r="C713" s="15" t="n"/>
      <c r="D713" s="15" t="n"/>
      <c r="E713" s="15">
        <f>D713*Setup!$B$5</f>
        <v/>
      </c>
      <c r="F713" s="15">
        <f>D713-E713</f>
        <v/>
      </c>
      <c r="G713" s="15" t="n"/>
      <c r="H713" s="15" t="n"/>
      <c r="I713" s="15" t="n"/>
      <c r="J713" s="15">
        <f>C713+F713+G713-I713</f>
        <v/>
      </c>
      <c r="K713" s="15" t="n"/>
      <c r="L713" s="15">
        <f>K713*Setup!$B$6</f>
        <v/>
      </c>
      <c r="M713" s="15">
        <f>J713-L713</f>
        <v/>
      </c>
      <c r="N713" s="21" t="n"/>
    </row>
    <row r="714">
      <c r="A714" s="295" t="n"/>
      <c r="B714" s="14" t="n"/>
      <c r="C714" s="15" t="n"/>
      <c r="D714" s="15" t="n"/>
      <c r="E714" s="15">
        <f>D714*Setup!$B$5</f>
        <v/>
      </c>
      <c r="F714" s="15">
        <f>D714-E714</f>
        <v/>
      </c>
      <c r="G714" s="15" t="n"/>
      <c r="H714" s="15" t="n"/>
      <c r="I714" s="15" t="n"/>
      <c r="J714" s="15">
        <f>C714+F714+G714-I714</f>
        <v/>
      </c>
      <c r="K714" s="15" t="n"/>
      <c r="L714" s="15">
        <f>K714*Setup!$B$6</f>
        <v/>
      </c>
      <c r="M714" s="15">
        <f>J714-L714</f>
        <v/>
      </c>
      <c r="N714" s="21" t="n"/>
    </row>
    <row r="715">
      <c r="A715" s="295" t="n"/>
      <c r="B715" s="14" t="n"/>
      <c r="C715" s="15" t="n"/>
      <c r="D715" s="15" t="n"/>
      <c r="E715" s="15">
        <f>D715*Setup!$B$5</f>
        <v/>
      </c>
      <c r="F715" s="15">
        <f>D715-E715</f>
        <v/>
      </c>
      <c r="G715" s="15" t="n"/>
      <c r="H715" s="15" t="n"/>
      <c r="I715" s="15" t="n"/>
      <c r="J715" s="15">
        <f>C715+F715+G715-I715</f>
        <v/>
      </c>
      <c r="K715" s="15" t="n"/>
      <c r="L715" s="15">
        <f>K715*Setup!$B$6</f>
        <v/>
      </c>
      <c r="M715" s="15">
        <f>J715-L715</f>
        <v/>
      </c>
      <c r="N715" s="21" t="n"/>
    </row>
    <row r="716">
      <c r="A716" s="295" t="n"/>
      <c r="B716" s="14" t="n"/>
      <c r="C716" s="15" t="n"/>
      <c r="D716" s="15" t="n"/>
      <c r="E716" s="15">
        <f>D716*Setup!$B$5</f>
        <v/>
      </c>
      <c r="F716" s="15">
        <f>D716-E716</f>
        <v/>
      </c>
      <c r="G716" s="15" t="n"/>
      <c r="H716" s="15" t="n"/>
      <c r="I716" s="15" t="n"/>
      <c r="J716" s="15">
        <f>C716+F716+G716-I716</f>
        <v/>
      </c>
      <c r="K716" s="15" t="n"/>
      <c r="L716" s="15">
        <f>K716*Setup!$B$6</f>
        <v/>
      </c>
      <c r="M716" s="15">
        <f>J716-L716</f>
        <v/>
      </c>
      <c r="N716" s="21" t="n"/>
    </row>
    <row r="717">
      <c r="A717" s="295" t="n"/>
      <c r="B717" s="14" t="n"/>
      <c r="C717" s="15" t="n"/>
      <c r="D717" s="15" t="n"/>
      <c r="E717" s="15">
        <f>D717*Setup!$B$5</f>
        <v/>
      </c>
      <c r="F717" s="15">
        <f>D717-E717</f>
        <v/>
      </c>
      <c r="G717" s="15" t="n"/>
      <c r="H717" s="15" t="n"/>
      <c r="I717" s="15" t="n"/>
      <c r="J717" s="15">
        <f>C717+F717+G717-I717</f>
        <v/>
      </c>
      <c r="K717" s="15" t="n"/>
      <c r="L717" s="15">
        <f>K717*Setup!$B$6</f>
        <v/>
      </c>
      <c r="M717" s="15">
        <f>J717-L717</f>
        <v/>
      </c>
      <c r="N717" s="21" t="n"/>
    </row>
    <row r="718">
      <c r="A718" s="295" t="n"/>
      <c r="B718" s="14" t="n"/>
      <c r="C718" s="15" t="n"/>
      <c r="D718" s="15" t="n"/>
      <c r="E718" s="15">
        <f>D718*Setup!$B$5</f>
        <v/>
      </c>
      <c r="F718" s="15">
        <f>D718-E718</f>
        <v/>
      </c>
      <c r="G718" s="15" t="n"/>
      <c r="H718" s="15" t="n"/>
      <c r="I718" s="15" t="n"/>
      <c r="J718" s="15">
        <f>C718+F718+G718-I718</f>
        <v/>
      </c>
      <c r="K718" s="15" t="n"/>
      <c r="L718" s="15">
        <f>K718*Setup!$B$6</f>
        <v/>
      </c>
      <c r="M718" s="15">
        <f>J718-L718</f>
        <v/>
      </c>
      <c r="N718" s="21" t="n"/>
    </row>
    <row r="719">
      <c r="A719" s="295" t="n"/>
      <c r="B719" s="14" t="n"/>
      <c r="C719" s="15" t="n"/>
      <c r="D719" s="15" t="n"/>
      <c r="E719" s="15">
        <f>D719*Setup!$B$5</f>
        <v/>
      </c>
      <c r="F719" s="15">
        <f>D719-E719</f>
        <v/>
      </c>
      <c r="G719" s="15" t="n"/>
      <c r="H719" s="15" t="n"/>
      <c r="I719" s="15" t="n"/>
      <c r="J719" s="15">
        <f>C719+F719+G719-I719</f>
        <v/>
      </c>
      <c r="K719" s="15" t="n"/>
      <c r="L719" s="15">
        <f>K719*Setup!$B$6</f>
        <v/>
      </c>
      <c r="M719" s="15">
        <f>J719-L719</f>
        <v/>
      </c>
      <c r="N719" s="21" t="n"/>
    </row>
    <row r="720">
      <c r="A720" s="295" t="n"/>
      <c r="B720" s="14" t="n"/>
      <c r="C720" s="15" t="n"/>
      <c r="D720" s="15" t="n"/>
      <c r="E720" s="15">
        <f>D720*Setup!$B$5</f>
        <v/>
      </c>
      <c r="F720" s="15">
        <f>D720-E720</f>
        <v/>
      </c>
      <c r="G720" s="15" t="n"/>
      <c r="H720" s="15" t="n"/>
      <c r="I720" s="15" t="n"/>
      <c r="J720" s="15">
        <f>C720+F720+G720-I720</f>
        <v/>
      </c>
      <c r="K720" s="15" t="n"/>
      <c r="L720" s="15">
        <f>K720*Setup!$B$6</f>
        <v/>
      </c>
      <c r="M720" s="15">
        <f>J720-L720</f>
        <v/>
      </c>
      <c r="N720" s="21" t="n"/>
    </row>
    <row r="721">
      <c r="A721" s="295" t="n"/>
      <c r="B721" s="14" t="n"/>
      <c r="C721" s="15" t="n"/>
      <c r="D721" s="15" t="n"/>
      <c r="E721" s="15">
        <f>D721*Setup!$B$5</f>
        <v/>
      </c>
      <c r="F721" s="15">
        <f>D721-E721</f>
        <v/>
      </c>
      <c r="G721" s="15" t="n"/>
      <c r="H721" s="15" t="n"/>
      <c r="I721" s="15" t="n"/>
      <c r="J721" s="15">
        <f>C721+F721+G721-I721</f>
        <v/>
      </c>
      <c r="K721" s="15" t="n"/>
      <c r="L721" s="15">
        <f>K721*Setup!$B$6</f>
        <v/>
      </c>
      <c r="M721" s="15">
        <f>J721-L721</f>
        <v/>
      </c>
      <c r="N721" s="21" t="n"/>
    </row>
    <row r="722">
      <c r="A722" s="295" t="n"/>
      <c r="B722" s="14" t="n"/>
      <c r="C722" s="15" t="n"/>
      <c r="D722" s="15" t="n"/>
      <c r="E722" s="15">
        <f>D722*Setup!$B$5</f>
        <v/>
      </c>
      <c r="F722" s="15">
        <f>D722-E722</f>
        <v/>
      </c>
      <c r="G722" s="15" t="n"/>
      <c r="H722" s="15" t="n"/>
      <c r="I722" s="15" t="n"/>
      <c r="J722" s="15">
        <f>C722+F722+G722-I722</f>
        <v/>
      </c>
      <c r="K722" s="15" t="n"/>
      <c r="L722" s="15">
        <f>K722*Setup!$B$6</f>
        <v/>
      </c>
      <c r="M722" s="15">
        <f>J722-L722</f>
        <v/>
      </c>
      <c r="N722" s="21" t="n"/>
    </row>
    <row r="723">
      <c r="A723" s="295" t="n"/>
      <c r="B723" s="14" t="n"/>
      <c r="C723" s="15" t="n"/>
      <c r="D723" s="15" t="n"/>
      <c r="E723" s="15">
        <f>D723*Setup!$B$5</f>
        <v/>
      </c>
      <c r="F723" s="15">
        <f>D723-E723</f>
        <v/>
      </c>
      <c r="G723" s="15" t="n"/>
      <c r="H723" s="15" t="n"/>
      <c r="I723" s="15" t="n"/>
      <c r="J723" s="15">
        <f>C723+F723+G723-I723</f>
        <v/>
      </c>
      <c r="K723" s="15" t="n"/>
      <c r="L723" s="15">
        <f>K723*Setup!$B$6</f>
        <v/>
      </c>
      <c r="M723" s="15">
        <f>J723-L723</f>
        <v/>
      </c>
      <c r="N723" s="21" t="n"/>
    </row>
    <row r="724">
      <c r="A724" s="295" t="n"/>
      <c r="B724" s="14" t="n"/>
      <c r="C724" s="15" t="n"/>
      <c r="D724" s="15" t="n"/>
      <c r="E724" s="15">
        <f>D724*Setup!$B$5</f>
        <v/>
      </c>
      <c r="F724" s="15">
        <f>D724-E724</f>
        <v/>
      </c>
      <c r="G724" s="15" t="n"/>
      <c r="H724" s="15" t="n"/>
      <c r="I724" s="15" t="n"/>
      <c r="J724" s="15">
        <f>C724+F724+G724-I724</f>
        <v/>
      </c>
      <c r="K724" s="15" t="n"/>
      <c r="L724" s="15">
        <f>K724*Setup!$B$6</f>
        <v/>
      </c>
      <c r="M724" s="15">
        <f>J724-L724</f>
        <v/>
      </c>
      <c r="N724" s="21" t="n"/>
    </row>
    <row r="725">
      <c r="A725" s="295" t="n"/>
      <c r="B725" s="14" t="n"/>
      <c r="C725" s="15" t="n"/>
      <c r="D725" s="15" t="n"/>
      <c r="E725" s="15">
        <f>D725*Setup!$B$5</f>
        <v/>
      </c>
      <c r="F725" s="15">
        <f>D725-E725</f>
        <v/>
      </c>
      <c r="G725" s="15" t="n"/>
      <c r="H725" s="15" t="n"/>
      <c r="I725" s="15" t="n"/>
      <c r="J725" s="15">
        <f>C725+F725+G725-I725</f>
        <v/>
      </c>
      <c r="K725" s="15" t="n"/>
      <c r="L725" s="15">
        <f>K725*Setup!$B$6</f>
        <v/>
      </c>
      <c r="M725" s="15">
        <f>J725-L725</f>
        <v/>
      </c>
      <c r="N725" s="21" t="n"/>
    </row>
    <row r="726">
      <c r="A726" s="295" t="n"/>
      <c r="B726" s="14" t="n"/>
      <c r="C726" s="15" t="n"/>
      <c r="D726" s="15" t="n"/>
      <c r="E726" s="15">
        <f>D726*Setup!$B$5</f>
        <v/>
      </c>
      <c r="F726" s="15">
        <f>D726-E726</f>
        <v/>
      </c>
      <c r="G726" s="15" t="n"/>
      <c r="H726" s="15" t="n"/>
      <c r="I726" s="15" t="n"/>
      <c r="J726" s="15">
        <f>C726+F726+G726-I726</f>
        <v/>
      </c>
      <c r="K726" s="15" t="n"/>
      <c r="L726" s="15">
        <f>K726*Setup!$B$6</f>
        <v/>
      </c>
      <c r="M726" s="15">
        <f>J726-L726</f>
        <v/>
      </c>
      <c r="N726" s="21" t="n"/>
    </row>
    <row r="727">
      <c r="A727" s="295" t="n"/>
      <c r="B727" s="14" t="n"/>
      <c r="C727" s="15" t="n"/>
      <c r="D727" s="15" t="n"/>
      <c r="E727" s="15">
        <f>D727*Setup!$B$5</f>
        <v/>
      </c>
      <c r="F727" s="15">
        <f>D727-E727</f>
        <v/>
      </c>
      <c r="G727" s="15" t="n"/>
      <c r="H727" s="15" t="n"/>
      <c r="I727" s="15" t="n"/>
      <c r="J727" s="15">
        <f>C727+F727+G727-I727</f>
        <v/>
      </c>
      <c r="K727" s="15" t="n"/>
      <c r="L727" s="15">
        <f>K727*Setup!$B$6</f>
        <v/>
      </c>
      <c r="M727" s="15">
        <f>J727-L727</f>
        <v/>
      </c>
      <c r="N727" s="21" t="n"/>
    </row>
    <row r="728">
      <c r="A728" s="295" t="n"/>
      <c r="B728" s="14" t="n"/>
      <c r="C728" s="15" t="n"/>
      <c r="D728" s="15" t="n"/>
      <c r="E728" s="15">
        <f>D728*Setup!$B$5</f>
        <v/>
      </c>
      <c r="F728" s="15">
        <f>D728-E728</f>
        <v/>
      </c>
      <c r="G728" s="15" t="n"/>
      <c r="H728" s="15" t="n"/>
      <c r="I728" s="15" t="n"/>
      <c r="J728" s="15">
        <f>C728+F728+G728-I728</f>
        <v/>
      </c>
      <c r="K728" s="15" t="n"/>
      <c r="L728" s="15">
        <f>K728*Setup!$B$6</f>
        <v/>
      </c>
      <c r="M728" s="15">
        <f>J728-L728</f>
        <v/>
      </c>
      <c r="N728" s="21" t="n"/>
    </row>
    <row r="729">
      <c r="A729" s="295" t="n"/>
      <c r="B729" s="14" t="n"/>
      <c r="C729" s="15" t="n"/>
      <c r="D729" s="15" t="n"/>
      <c r="E729" s="15">
        <f>D729*Setup!$B$5</f>
        <v/>
      </c>
      <c r="F729" s="15">
        <f>D729-E729</f>
        <v/>
      </c>
      <c r="G729" s="15" t="n"/>
      <c r="H729" s="15" t="n"/>
      <c r="I729" s="15" t="n"/>
      <c r="J729" s="15">
        <f>C729+F729+G729-I729</f>
        <v/>
      </c>
      <c r="K729" s="15" t="n"/>
      <c r="L729" s="15">
        <f>K729*Setup!$B$6</f>
        <v/>
      </c>
      <c r="M729" s="15">
        <f>J729-L729</f>
        <v/>
      </c>
      <c r="N729" s="21" t="n"/>
    </row>
    <row r="730">
      <c r="A730" s="295" t="n"/>
      <c r="B730" s="14" t="n"/>
      <c r="C730" s="15" t="n"/>
      <c r="D730" s="15" t="n"/>
      <c r="E730" s="15">
        <f>D730*Setup!$B$5</f>
        <v/>
      </c>
      <c r="F730" s="15">
        <f>D730-E730</f>
        <v/>
      </c>
      <c r="G730" s="15" t="n"/>
      <c r="H730" s="15" t="n"/>
      <c r="I730" s="15" t="n"/>
      <c r="J730" s="15">
        <f>C730+F730+G730-I730</f>
        <v/>
      </c>
      <c r="K730" s="15" t="n"/>
      <c r="L730" s="15">
        <f>K730*Setup!$B$6</f>
        <v/>
      </c>
      <c r="M730" s="15">
        <f>J730-L730</f>
        <v/>
      </c>
      <c r="N730" s="21" t="n"/>
    </row>
    <row r="731">
      <c r="A731" s="295" t="n"/>
      <c r="B731" s="14" t="n"/>
      <c r="C731" s="15" t="n"/>
      <c r="D731" s="15" t="n"/>
      <c r="E731" s="15">
        <f>D731*Setup!$B$5</f>
        <v/>
      </c>
      <c r="F731" s="15">
        <f>D731-E731</f>
        <v/>
      </c>
      <c r="G731" s="15" t="n"/>
      <c r="H731" s="15" t="n"/>
      <c r="I731" s="15" t="n"/>
      <c r="J731" s="15">
        <f>C731+F731+G731-I731</f>
        <v/>
      </c>
      <c r="K731" s="15" t="n"/>
      <c r="L731" s="15">
        <f>K731*Setup!$B$6</f>
        <v/>
      </c>
      <c r="M731" s="15">
        <f>J731-L731</f>
        <v/>
      </c>
      <c r="N731" s="21" t="n"/>
    </row>
    <row r="732">
      <c r="A732" s="295" t="n"/>
      <c r="B732" s="14" t="n"/>
      <c r="C732" s="15" t="n"/>
      <c r="D732" s="15" t="n"/>
      <c r="E732" s="15">
        <f>D732*Setup!$B$5</f>
        <v/>
      </c>
      <c r="F732" s="15">
        <f>D732-E732</f>
        <v/>
      </c>
      <c r="G732" s="15" t="n"/>
      <c r="H732" s="15" t="n"/>
      <c r="I732" s="15" t="n"/>
      <c r="J732" s="15">
        <f>C732+F732+G732-I732</f>
        <v/>
      </c>
      <c r="K732" s="15" t="n"/>
      <c r="L732" s="15">
        <f>K732*Setup!$B$6</f>
        <v/>
      </c>
      <c r="M732" s="15">
        <f>J732-L732</f>
        <v/>
      </c>
      <c r="N732" s="21" t="n"/>
    </row>
    <row r="733">
      <c r="A733" s="295" t="n"/>
      <c r="B733" s="14" t="n"/>
      <c r="C733" s="15" t="n"/>
      <c r="D733" s="15" t="n"/>
      <c r="E733" s="15">
        <f>D733*Setup!$B$5</f>
        <v/>
      </c>
      <c r="F733" s="15">
        <f>D733-E733</f>
        <v/>
      </c>
      <c r="G733" s="15" t="n"/>
      <c r="H733" s="15" t="n"/>
      <c r="I733" s="15" t="n"/>
      <c r="J733" s="15">
        <f>C733+F733+G733-I733</f>
        <v/>
      </c>
      <c r="K733" s="15" t="n"/>
      <c r="L733" s="15">
        <f>K733*Setup!$B$6</f>
        <v/>
      </c>
      <c r="M733" s="15">
        <f>J733-L733</f>
        <v/>
      </c>
      <c r="N733" s="21" t="n"/>
    </row>
    <row r="734">
      <c r="A734" s="295" t="n"/>
      <c r="B734" s="14" t="n"/>
      <c r="C734" s="15" t="n"/>
      <c r="D734" s="15" t="n"/>
      <c r="E734" s="15">
        <f>D734*Setup!$B$5</f>
        <v/>
      </c>
      <c r="F734" s="15">
        <f>D734-E734</f>
        <v/>
      </c>
      <c r="G734" s="15" t="n"/>
      <c r="H734" s="15" t="n"/>
      <c r="I734" s="15" t="n"/>
      <c r="J734" s="15">
        <f>C734+F734+G734-I734</f>
        <v/>
      </c>
      <c r="K734" s="15" t="n"/>
      <c r="L734" s="15">
        <f>K734*Setup!$B$6</f>
        <v/>
      </c>
      <c r="M734" s="15">
        <f>J734-L734</f>
        <v/>
      </c>
      <c r="N734" s="21" t="n"/>
    </row>
    <row r="735">
      <c r="A735" s="295" t="n"/>
      <c r="B735" s="14" t="n"/>
      <c r="C735" s="15" t="n"/>
      <c r="D735" s="15" t="n"/>
      <c r="E735" s="15">
        <f>D735*Setup!$B$5</f>
        <v/>
      </c>
      <c r="F735" s="15">
        <f>D735-E735</f>
        <v/>
      </c>
      <c r="G735" s="15" t="n"/>
      <c r="H735" s="15" t="n"/>
      <c r="I735" s="15" t="n"/>
      <c r="J735" s="15">
        <f>C735+F735+G735-I735</f>
        <v/>
      </c>
      <c r="K735" s="15" t="n"/>
      <c r="L735" s="15">
        <f>K735*Setup!$B$6</f>
        <v/>
      </c>
      <c r="M735" s="15">
        <f>J735-L735</f>
        <v/>
      </c>
      <c r="N735" s="21" t="n"/>
    </row>
    <row r="736">
      <c r="A736" s="295" t="n"/>
      <c r="B736" s="14" t="n"/>
      <c r="C736" s="15" t="n"/>
      <c r="D736" s="15" t="n"/>
      <c r="E736" s="15">
        <f>D736*Setup!$B$5</f>
        <v/>
      </c>
      <c r="F736" s="15">
        <f>D736-E736</f>
        <v/>
      </c>
      <c r="G736" s="15" t="n"/>
      <c r="H736" s="15" t="n"/>
      <c r="I736" s="15" t="n"/>
      <c r="J736" s="15">
        <f>C736+F736+G736-I736</f>
        <v/>
      </c>
      <c r="K736" s="15" t="n"/>
      <c r="L736" s="15">
        <f>K736*Setup!$B$6</f>
        <v/>
      </c>
      <c r="M736" s="15">
        <f>J736-L736</f>
        <v/>
      </c>
      <c r="N736" s="21" t="n"/>
    </row>
    <row r="737">
      <c r="A737" s="295" t="n"/>
      <c r="B737" s="14" t="n"/>
      <c r="C737" s="15" t="n"/>
      <c r="D737" s="15" t="n"/>
      <c r="E737" s="15">
        <f>D737*Setup!$B$5</f>
        <v/>
      </c>
      <c r="F737" s="15">
        <f>D737-E737</f>
        <v/>
      </c>
      <c r="G737" s="15" t="n"/>
      <c r="H737" s="15" t="n"/>
      <c r="I737" s="15" t="n"/>
      <c r="J737" s="15">
        <f>C737+F737+G737-I737</f>
        <v/>
      </c>
      <c r="K737" s="15" t="n"/>
      <c r="L737" s="15">
        <f>K737*Setup!$B$6</f>
        <v/>
      </c>
      <c r="M737" s="15">
        <f>J737-L737</f>
        <v/>
      </c>
      <c r="N737" s="21" t="n"/>
    </row>
    <row r="738">
      <c r="A738" s="295" t="n"/>
      <c r="B738" s="14" t="n"/>
      <c r="C738" s="15" t="n"/>
      <c r="D738" s="15" t="n"/>
      <c r="E738" s="15">
        <f>D738*Setup!$B$5</f>
        <v/>
      </c>
      <c r="F738" s="15">
        <f>D738-E738</f>
        <v/>
      </c>
      <c r="G738" s="15" t="n"/>
      <c r="H738" s="15" t="n"/>
      <c r="I738" s="15" t="n"/>
      <c r="J738" s="15">
        <f>C738+F738+G738-I738</f>
        <v/>
      </c>
      <c r="K738" s="15" t="n"/>
      <c r="L738" s="15">
        <f>K738*Setup!$B$6</f>
        <v/>
      </c>
      <c r="M738" s="15">
        <f>J738-L738</f>
        <v/>
      </c>
      <c r="N738" s="21" t="n"/>
    </row>
    <row r="739">
      <c r="A739" s="295" t="n"/>
      <c r="B739" s="14" t="n"/>
      <c r="C739" s="15" t="n"/>
      <c r="D739" s="15" t="n"/>
      <c r="E739" s="15">
        <f>D739*Setup!$B$5</f>
        <v/>
      </c>
      <c r="F739" s="15">
        <f>D739-E739</f>
        <v/>
      </c>
      <c r="G739" s="15" t="n"/>
      <c r="H739" s="15" t="n"/>
      <c r="I739" s="15" t="n"/>
      <c r="J739" s="15">
        <f>C739+F739+G739-I739</f>
        <v/>
      </c>
      <c r="K739" s="15" t="n"/>
      <c r="L739" s="15">
        <f>K739*Setup!$B$6</f>
        <v/>
      </c>
      <c r="M739" s="15">
        <f>J739-L739</f>
        <v/>
      </c>
      <c r="N739" s="21" t="n"/>
    </row>
    <row r="740">
      <c r="A740" s="295" t="n"/>
      <c r="B740" s="14" t="n"/>
      <c r="C740" s="15" t="n"/>
      <c r="D740" s="15" t="n"/>
      <c r="E740" s="15">
        <f>D740*Setup!$B$5</f>
        <v/>
      </c>
      <c r="F740" s="15">
        <f>D740-E740</f>
        <v/>
      </c>
      <c r="G740" s="15" t="n"/>
      <c r="H740" s="15" t="n"/>
      <c r="I740" s="15" t="n"/>
      <c r="J740" s="15">
        <f>C740+F740+G740-I740</f>
        <v/>
      </c>
      <c r="K740" s="15" t="n"/>
      <c r="L740" s="15">
        <f>K740*Setup!$B$6</f>
        <v/>
      </c>
      <c r="M740" s="15">
        <f>J740-L740</f>
        <v/>
      </c>
      <c r="N740" s="21" t="n"/>
    </row>
    <row r="741">
      <c r="A741" s="295" t="n"/>
      <c r="B741" s="14" t="n"/>
      <c r="C741" s="15" t="n"/>
      <c r="D741" s="15" t="n"/>
      <c r="E741" s="15">
        <f>D741*Setup!$B$5</f>
        <v/>
      </c>
      <c r="F741" s="15">
        <f>D741-E741</f>
        <v/>
      </c>
      <c r="G741" s="15" t="n"/>
      <c r="H741" s="15" t="n"/>
      <c r="I741" s="15" t="n"/>
      <c r="J741" s="15">
        <f>C741+F741+G741-I741</f>
        <v/>
      </c>
      <c r="K741" s="15" t="n"/>
      <c r="L741" s="15">
        <f>K741*Setup!$B$6</f>
        <v/>
      </c>
      <c r="M741" s="15">
        <f>J741-L741</f>
        <v/>
      </c>
      <c r="N741" s="21" t="n"/>
    </row>
    <row r="742">
      <c r="A742" s="295" t="n"/>
      <c r="B742" s="14" t="n"/>
      <c r="C742" s="15" t="n"/>
      <c r="D742" s="15" t="n"/>
      <c r="E742" s="15">
        <f>D742*Setup!$B$5</f>
        <v/>
      </c>
      <c r="F742" s="15">
        <f>D742-E742</f>
        <v/>
      </c>
      <c r="G742" s="15" t="n"/>
      <c r="H742" s="15" t="n"/>
      <c r="I742" s="15" t="n"/>
      <c r="J742" s="15">
        <f>C742+F742+G742-I742</f>
        <v/>
      </c>
      <c r="K742" s="15" t="n"/>
      <c r="L742" s="15">
        <f>K742*Setup!$B$6</f>
        <v/>
      </c>
      <c r="M742" s="15">
        <f>J742-L742</f>
        <v/>
      </c>
      <c r="N742" s="21" t="n"/>
    </row>
    <row r="743">
      <c r="A743" s="295" t="n"/>
      <c r="B743" s="14" t="n"/>
      <c r="C743" s="15" t="n"/>
      <c r="D743" s="15" t="n"/>
      <c r="E743" s="15">
        <f>D743*Setup!$B$5</f>
        <v/>
      </c>
      <c r="F743" s="15">
        <f>D743-E743</f>
        <v/>
      </c>
      <c r="G743" s="15" t="n"/>
      <c r="H743" s="15" t="n"/>
      <c r="I743" s="15" t="n"/>
      <c r="J743" s="15">
        <f>C743+F743+G743-I743</f>
        <v/>
      </c>
      <c r="K743" s="15" t="n"/>
      <c r="L743" s="15">
        <f>K743*Setup!$B$6</f>
        <v/>
      </c>
      <c r="M743" s="15">
        <f>J743-L743</f>
        <v/>
      </c>
      <c r="N743" s="21" t="n"/>
    </row>
    <row r="744">
      <c r="A744" s="295" t="n"/>
      <c r="B744" s="14" t="n"/>
      <c r="C744" s="15" t="n"/>
      <c r="D744" s="15" t="n"/>
      <c r="E744" s="15">
        <f>D744*Setup!$B$5</f>
        <v/>
      </c>
      <c r="F744" s="15">
        <f>D744-E744</f>
        <v/>
      </c>
      <c r="G744" s="15" t="n"/>
      <c r="H744" s="15" t="n"/>
      <c r="I744" s="15" t="n"/>
      <c r="J744" s="15">
        <f>C744+F744+G744-I744</f>
        <v/>
      </c>
      <c r="K744" s="15" t="n"/>
      <c r="L744" s="15">
        <f>K744*Setup!$B$6</f>
        <v/>
      </c>
      <c r="M744" s="15">
        <f>J744-L744</f>
        <v/>
      </c>
      <c r="N744" s="21" t="n"/>
    </row>
    <row r="745">
      <c r="A745" s="295" t="n"/>
      <c r="B745" s="14" t="n"/>
      <c r="C745" s="15" t="n"/>
      <c r="D745" s="15" t="n"/>
      <c r="E745" s="15">
        <f>D745*Setup!$B$5</f>
        <v/>
      </c>
      <c r="F745" s="15">
        <f>D745-E745</f>
        <v/>
      </c>
      <c r="G745" s="15" t="n"/>
      <c r="H745" s="15" t="n"/>
      <c r="I745" s="15" t="n"/>
      <c r="J745" s="15">
        <f>C745+F745+G745-I745</f>
        <v/>
      </c>
      <c r="K745" s="15" t="n"/>
      <c r="L745" s="15">
        <f>K745*Setup!$B$6</f>
        <v/>
      </c>
      <c r="M745" s="15">
        <f>J745-L745</f>
        <v/>
      </c>
      <c r="N745" s="21" t="n"/>
    </row>
    <row r="746">
      <c r="A746" s="295" t="n"/>
      <c r="B746" s="14" t="n"/>
      <c r="C746" s="15" t="n"/>
      <c r="D746" s="15" t="n"/>
      <c r="E746" s="15">
        <f>D746*Setup!$B$5</f>
        <v/>
      </c>
      <c r="F746" s="15">
        <f>D746-E746</f>
        <v/>
      </c>
      <c r="G746" s="15" t="n"/>
      <c r="H746" s="15" t="n"/>
      <c r="I746" s="15" t="n"/>
      <c r="J746" s="15">
        <f>C746+F746+G746-I746</f>
        <v/>
      </c>
      <c r="K746" s="15" t="n"/>
      <c r="L746" s="15">
        <f>K746*Setup!$B$6</f>
        <v/>
      </c>
      <c r="M746" s="15">
        <f>J746-L746</f>
        <v/>
      </c>
      <c r="N746" s="21" t="n"/>
    </row>
    <row r="747">
      <c r="A747" s="295" t="n"/>
      <c r="B747" s="14" t="n"/>
      <c r="C747" s="15" t="n"/>
      <c r="D747" s="15" t="n"/>
      <c r="E747" s="15">
        <f>D747*Setup!$B$5</f>
        <v/>
      </c>
      <c r="F747" s="15">
        <f>D747-E747</f>
        <v/>
      </c>
      <c r="G747" s="15" t="n"/>
      <c r="H747" s="15" t="n"/>
      <c r="I747" s="15" t="n"/>
      <c r="J747" s="15">
        <f>C747+F747+G747-I747</f>
        <v/>
      </c>
      <c r="K747" s="15" t="n"/>
      <c r="L747" s="15">
        <f>K747*Setup!$B$6</f>
        <v/>
      </c>
      <c r="M747" s="15">
        <f>J747-L747</f>
        <v/>
      </c>
      <c r="N747" s="21" t="n"/>
    </row>
    <row r="748">
      <c r="A748" s="295" t="n"/>
      <c r="B748" s="14" t="n"/>
      <c r="C748" s="15" t="n"/>
      <c r="D748" s="15" t="n"/>
      <c r="E748" s="15">
        <f>D748*Setup!$B$5</f>
        <v/>
      </c>
      <c r="F748" s="15">
        <f>D748-E748</f>
        <v/>
      </c>
      <c r="G748" s="15" t="n"/>
      <c r="H748" s="15" t="n"/>
      <c r="I748" s="15" t="n"/>
      <c r="J748" s="15">
        <f>C748+F748+G748-I748</f>
        <v/>
      </c>
      <c r="K748" s="15" t="n"/>
      <c r="L748" s="15">
        <f>K748*Setup!$B$6</f>
        <v/>
      </c>
      <c r="M748" s="15">
        <f>J748-L748</f>
        <v/>
      </c>
      <c r="N748" s="21" t="n"/>
    </row>
    <row r="749">
      <c r="A749" s="295" t="n"/>
      <c r="B749" s="14" t="n"/>
      <c r="C749" s="15" t="n"/>
      <c r="D749" s="15" t="n"/>
      <c r="E749" s="15">
        <f>D749*Setup!$B$5</f>
        <v/>
      </c>
      <c r="F749" s="15">
        <f>D749-E749</f>
        <v/>
      </c>
      <c r="G749" s="15" t="n"/>
      <c r="H749" s="15" t="n"/>
      <c r="I749" s="15" t="n"/>
      <c r="J749" s="15">
        <f>C749+F749+G749-I749</f>
        <v/>
      </c>
      <c r="K749" s="15" t="n"/>
      <c r="L749" s="15">
        <f>K749*Setup!$B$6</f>
        <v/>
      </c>
      <c r="M749" s="15">
        <f>J749-L749</f>
        <v/>
      </c>
      <c r="N749" s="21" t="n"/>
    </row>
    <row r="750">
      <c r="A750" s="295" t="n"/>
      <c r="B750" s="14" t="n"/>
      <c r="C750" s="15" t="n"/>
      <c r="D750" s="15" t="n"/>
      <c r="E750" s="15">
        <f>D750*Setup!$B$5</f>
        <v/>
      </c>
      <c r="F750" s="15">
        <f>D750-E750</f>
        <v/>
      </c>
      <c r="G750" s="15" t="n"/>
      <c r="H750" s="15" t="n"/>
      <c r="I750" s="15" t="n"/>
      <c r="J750" s="15">
        <f>C750+F750+G750-I750</f>
        <v/>
      </c>
      <c r="K750" s="15" t="n"/>
      <c r="L750" s="15">
        <f>K750*Setup!$B$6</f>
        <v/>
      </c>
      <c r="M750" s="15">
        <f>J750-L750</f>
        <v/>
      </c>
      <c r="N750" s="21" t="n"/>
    </row>
    <row r="751">
      <c r="A751" s="295" t="n"/>
      <c r="B751" s="14" t="n"/>
      <c r="C751" s="15" t="n"/>
      <c r="D751" s="15" t="n"/>
      <c r="E751" s="15">
        <f>D751*Setup!$B$5</f>
        <v/>
      </c>
      <c r="F751" s="15">
        <f>D751-E751</f>
        <v/>
      </c>
      <c r="G751" s="15" t="n"/>
      <c r="H751" s="15" t="n"/>
      <c r="I751" s="15" t="n"/>
      <c r="J751" s="15">
        <f>C751+F751+G751-I751</f>
        <v/>
      </c>
      <c r="K751" s="15" t="n"/>
      <c r="L751" s="15">
        <f>K751*Setup!$B$6</f>
        <v/>
      </c>
      <c r="M751" s="15">
        <f>J751-L751</f>
        <v/>
      </c>
      <c r="N751" s="21" t="n"/>
    </row>
    <row r="752">
      <c r="A752" s="295" t="n"/>
      <c r="B752" s="14" t="n"/>
      <c r="C752" s="15" t="n"/>
      <c r="D752" s="15" t="n"/>
      <c r="E752" s="15">
        <f>D752*Setup!$B$5</f>
        <v/>
      </c>
      <c r="F752" s="15">
        <f>D752-E752</f>
        <v/>
      </c>
      <c r="G752" s="15" t="n"/>
      <c r="H752" s="15" t="n"/>
      <c r="I752" s="15" t="n"/>
      <c r="J752" s="15">
        <f>C752+F752+G752-I752</f>
        <v/>
      </c>
      <c r="K752" s="15" t="n"/>
      <c r="L752" s="15">
        <f>K752*Setup!$B$6</f>
        <v/>
      </c>
      <c r="M752" s="15">
        <f>J752-L752</f>
        <v/>
      </c>
      <c r="N752" s="21" t="n"/>
    </row>
    <row r="753">
      <c r="A753" s="295" t="n"/>
      <c r="B753" s="14" t="n"/>
      <c r="C753" s="15" t="n"/>
      <c r="D753" s="15" t="n"/>
      <c r="E753" s="15">
        <f>D753*Setup!$B$5</f>
        <v/>
      </c>
      <c r="F753" s="15">
        <f>D753-E753</f>
        <v/>
      </c>
      <c r="G753" s="15" t="n"/>
      <c r="H753" s="15" t="n"/>
      <c r="I753" s="15" t="n"/>
      <c r="J753" s="15">
        <f>C753+F753+G753-I753</f>
        <v/>
      </c>
      <c r="K753" s="15" t="n"/>
      <c r="L753" s="15">
        <f>K753*Setup!$B$6</f>
        <v/>
      </c>
      <c r="M753" s="15">
        <f>J753-L753</f>
        <v/>
      </c>
      <c r="N753" s="21" t="n"/>
    </row>
    <row r="754">
      <c r="A754" s="295" t="n"/>
      <c r="B754" s="14" t="n"/>
      <c r="C754" s="15" t="n"/>
      <c r="D754" s="15" t="n"/>
      <c r="E754" s="15">
        <f>D754*Setup!$B$5</f>
        <v/>
      </c>
      <c r="F754" s="15">
        <f>D754-E754</f>
        <v/>
      </c>
      <c r="G754" s="15" t="n"/>
      <c r="H754" s="15" t="n"/>
      <c r="I754" s="15" t="n"/>
      <c r="J754" s="15">
        <f>C754+F754+G754-I754</f>
        <v/>
      </c>
      <c r="K754" s="15" t="n"/>
      <c r="L754" s="15">
        <f>K754*Setup!$B$6</f>
        <v/>
      </c>
      <c r="M754" s="15">
        <f>J754-L754</f>
        <v/>
      </c>
      <c r="N754" s="21" t="n"/>
    </row>
    <row r="755">
      <c r="A755" s="295" t="n"/>
      <c r="B755" s="14" t="n"/>
      <c r="C755" s="15" t="n"/>
      <c r="D755" s="15" t="n"/>
      <c r="E755" s="15">
        <f>D755*Setup!$B$5</f>
        <v/>
      </c>
      <c r="F755" s="15">
        <f>D755-E755</f>
        <v/>
      </c>
      <c r="G755" s="15" t="n"/>
      <c r="H755" s="15" t="n"/>
      <c r="I755" s="15" t="n"/>
      <c r="J755" s="15">
        <f>C755+F755+G755-I755</f>
        <v/>
      </c>
      <c r="K755" s="15" t="n"/>
      <c r="L755" s="15">
        <f>K755*Setup!$B$6</f>
        <v/>
      </c>
      <c r="M755" s="15">
        <f>J755-L755</f>
        <v/>
      </c>
      <c r="N755" s="21" t="n"/>
    </row>
    <row r="756">
      <c r="A756" s="295" t="n"/>
      <c r="B756" s="14" t="n"/>
      <c r="C756" s="15" t="n"/>
      <c r="D756" s="15" t="n"/>
      <c r="E756" s="15">
        <f>D756*Setup!$B$5</f>
        <v/>
      </c>
      <c r="F756" s="15">
        <f>D756-E756</f>
        <v/>
      </c>
      <c r="G756" s="15" t="n"/>
      <c r="H756" s="15" t="n"/>
      <c r="I756" s="15" t="n"/>
      <c r="J756" s="15">
        <f>C756+F756+G756-I756</f>
        <v/>
      </c>
      <c r="K756" s="15" t="n"/>
      <c r="L756" s="15">
        <f>K756*Setup!$B$6</f>
        <v/>
      </c>
      <c r="M756" s="15">
        <f>J756-L756</f>
        <v/>
      </c>
      <c r="N756" s="21" t="n"/>
    </row>
    <row r="757">
      <c r="A757" s="295" t="n"/>
      <c r="B757" s="14" t="n"/>
      <c r="C757" s="15" t="n"/>
      <c r="D757" s="15" t="n"/>
      <c r="E757" s="15">
        <f>D757*Setup!$B$5</f>
        <v/>
      </c>
      <c r="F757" s="15">
        <f>D757-E757</f>
        <v/>
      </c>
      <c r="G757" s="15" t="n"/>
      <c r="H757" s="15" t="n"/>
      <c r="I757" s="15" t="n"/>
      <c r="J757" s="15">
        <f>C757+F757+G757-I757</f>
        <v/>
      </c>
      <c r="K757" s="15" t="n"/>
      <c r="L757" s="15">
        <f>K757*Setup!$B$6</f>
        <v/>
      </c>
      <c r="M757" s="15">
        <f>J757-L757</f>
        <v/>
      </c>
      <c r="N757" s="21" t="n"/>
    </row>
    <row r="758">
      <c r="A758" s="295" t="n"/>
      <c r="B758" s="14" t="n"/>
      <c r="C758" s="15" t="n"/>
      <c r="D758" s="15" t="n"/>
      <c r="E758" s="15">
        <f>D758*Setup!$B$5</f>
        <v/>
      </c>
      <c r="F758" s="15">
        <f>D758-E758</f>
        <v/>
      </c>
      <c r="G758" s="15" t="n"/>
      <c r="H758" s="15" t="n"/>
      <c r="I758" s="15" t="n"/>
      <c r="J758" s="15">
        <f>C758+F758+G758-I758</f>
        <v/>
      </c>
      <c r="K758" s="15" t="n"/>
      <c r="L758" s="15">
        <f>K758*Setup!$B$6</f>
        <v/>
      </c>
      <c r="M758" s="15">
        <f>J758-L758</f>
        <v/>
      </c>
      <c r="N758" s="21" t="n"/>
    </row>
    <row r="759">
      <c r="A759" s="295" t="n"/>
      <c r="B759" s="14" t="n"/>
      <c r="C759" s="15" t="n"/>
      <c r="D759" s="15" t="n"/>
      <c r="E759" s="15">
        <f>D759*Setup!$B$5</f>
        <v/>
      </c>
      <c r="F759" s="15">
        <f>D759-E759</f>
        <v/>
      </c>
      <c r="G759" s="15" t="n"/>
      <c r="H759" s="15" t="n"/>
      <c r="I759" s="15" t="n"/>
      <c r="J759" s="15">
        <f>C759+F759+G759-I759</f>
        <v/>
      </c>
      <c r="K759" s="15" t="n"/>
      <c r="L759" s="15">
        <f>K759*Setup!$B$6</f>
        <v/>
      </c>
      <c r="M759" s="15">
        <f>J759-L759</f>
        <v/>
      </c>
      <c r="N759" s="21" t="n"/>
    </row>
    <row r="760">
      <c r="A760" s="295" t="n"/>
      <c r="B760" s="14" t="n"/>
      <c r="C760" s="15" t="n"/>
      <c r="D760" s="15" t="n"/>
      <c r="E760" s="15">
        <f>D760*Setup!$B$5</f>
        <v/>
      </c>
      <c r="F760" s="15">
        <f>D760-E760</f>
        <v/>
      </c>
      <c r="G760" s="15" t="n"/>
      <c r="H760" s="15" t="n"/>
      <c r="I760" s="15" t="n"/>
      <c r="J760" s="15">
        <f>C760+F760+G760-I760</f>
        <v/>
      </c>
      <c r="K760" s="15" t="n"/>
      <c r="L760" s="15">
        <f>K760*Setup!$B$6</f>
        <v/>
      </c>
      <c r="M760" s="15">
        <f>J760-L760</f>
        <v/>
      </c>
      <c r="N760" s="21" t="n"/>
    </row>
    <row r="761">
      <c r="A761" s="295" t="n"/>
      <c r="B761" s="14" t="n"/>
      <c r="C761" s="15" t="n"/>
      <c r="D761" s="15" t="n"/>
      <c r="E761" s="15">
        <f>D761*Setup!$B$5</f>
        <v/>
      </c>
      <c r="F761" s="15">
        <f>D761-E761</f>
        <v/>
      </c>
      <c r="G761" s="15" t="n"/>
      <c r="H761" s="15" t="n"/>
      <c r="I761" s="15" t="n"/>
      <c r="J761" s="15">
        <f>C761+F761+G761-I761</f>
        <v/>
      </c>
      <c r="K761" s="15" t="n"/>
      <c r="L761" s="15">
        <f>K761*Setup!$B$6</f>
        <v/>
      </c>
      <c r="M761" s="15">
        <f>J761-L761</f>
        <v/>
      </c>
      <c r="N761" s="21" t="n"/>
    </row>
    <row r="762">
      <c r="A762" s="295" t="n"/>
      <c r="B762" s="14" t="n"/>
      <c r="C762" s="15" t="n"/>
      <c r="D762" s="15" t="n"/>
      <c r="E762" s="15">
        <f>D762*Setup!$B$5</f>
        <v/>
      </c>
      <c r="F762" s="15">
        <f>D762-E762</f>
        <v/>
      </c>
      <c r="G762" s="15" t="n"/>
      <c r="H762" s="15" t="n"/>
      <c r="I762" s="15" t="n"/>
      <c r="J762" s="15">
        <f>C762+F762+G762-I762</f>
        <v/>
      </c>
      <c r="K762" s="15" t="n"/>
      <c r="L762" s="15">
        <f>K762*Setup!$B$6</f>
        <v/>
      </c>
      <c r="M762" s="15">
        <f>J762-L762</f>
        <v/>
      </c>
      <c r="N762" s="21" t="n"/>
    </row>
    <row r="763">
      <c r="A763" s="295" t="n"/>
      <c r="B763" s="14" t="n"/>
      <c r="C763" s="15" t="n"/>
      <c r="D763" s="15" t="n"/>
      <c r="E763" s="15">
        <f>D763*Setup!$B$5</f>
        <v/>
      </c>
      <c r="F763" s="15">
        <f>D763-E763</f>
        <v/>
      </c>
      <c r="G763" s="15" t="n"/>
      <c r="H763" s="15" t="n"/>
      <c r="I763" s="15" t="n"/>
      <c r="J763" s="15">
        <f>C763+F763+G763-I763</f>
        <v/>
      </c>
      <c r="K763" s="15" t="n"/>
      <c r="L763" s="15">
        <f>K763*Setup!$B$6</f>
        <v/>
      </c>
      <c r="M763" s="15">
        <f>J763-L763</f>
        <v/>
      </c>
      <c r="N763" s="21" t="n"/>
    </row>
    <row r="764">
      <c r="A764" s="295" t="n"/>
      <c r="B764" s="14" t="n"/>
      <c r="C764" s="15" t="n"/>
      <c r="D764" s="15" t="n"/>
      <c r="E764" s="15">
        <f>D764*Setup!$B$5</f>
        <v/>
      </c>
      <c r="F764" s="15">
        <f>D764-E764</f>
        <v/>
      </c>
      <c r="G764" s="15" t="n"/>
      <c r="H764" s="15" t="n"/>
      <c r="I764" s="15" t="n"/>
      <c r="J764" s="15">
        <f>C764+F764+G764-I764</f>
        <v/>
      </c>
      <c r="K764" s="15" t="n"/>
      <c r="L764" s="15">
        <f>K764*Setup!$B$6</f>
        <v/>
      </c>
      <c r="M764" s="15">
        <f>J764-L764</f>
        <v/>
      </c>
      <c r="N764" s="21" t="n"/>
    </row>
    <row r="765">
      <c r="A765" s="295" t="n"/>
      <c r="B765" s="14" t="n"/>
      <c r="C765" s="15" t="n"/>
      <c r="D765" s="15" t="n"/>
      <c r="E765" s="15">
        <f>D765*Setup!$B$5</f>
        <v/>
      </c>
      <c r="F765" s="15">
        <f>D765-E765</f>
        <v/>
      </c>
      <c r="G765" s="15" t="n"/>
      <c r="H765" s="15" t="n"/>
      <c r="I765" s="15" t="n"/>
      <c r="J765" s="15">
        <f>C765+F765+G765-I765</f>
        <v/>
      </c>
      <c r="K765" s="15" t="n"/>
      <c r="L765" s="15">
        <f>K765*Setup!$B$6</f>
        <v/>
      </c>
      <c r="M765" s="15">
        <f>J765-L765</f>
        <v/>
      </c>
      <c r="N765" s="21" t="n"/>
    </row>
    <row r="766">
      <c r="A766" s="295" t="n"/>
      <c r="B766" s="14" t="n"/>
      <c r="C766" s="15" t="n"/>
      <c r="D766" s="15" t="n"/>
      <c r="E766" s="15">
        <f>D766*Setup!$B$5</f>
        <v/>
      </c>
      <c r="F766" s="15">
        <f>D766-E766</f>
        <v/>
      </c>
      <c r="G766" s="15" t="n"/>
      <c r="H766" s="15" t="n"/>
      <c r="I766" s="15" t="n"/>
      <c r="J766" s="15">
        <f>C766+F766+G766-I766</f>
        <v/>
      </c>
      <c r="K766" s="15" t="n"/>
      <c r="L766" s="15">
        <f>K766*Setup!$B$6</f>
        <v/>
      </c>
      <c r="M766" s="15">
        <f>J766-L766</f>
        <v/>
      </c>
      <c r="N766" s="21" t="n"/>
    </row>
    <row r="767">
      <c r="A767" s="295" t="n"/>
      <c r="B767" s="14" t="n"/>
      <c r="C767" s="15" t="n"/>
      <c r="D767" s="15" t="n"/>
      <c r="E767" s="15">
        <f>D767*Setup!$B$5</f>
        <v/>
      </c>
      <c r="F767" s="15">
        <f>D767-E767</f>
        <v/>
      </c>
      <c r="G767" s="15" t="n"/>
      <c r="H767" s="15" t="n"/>
      <c r="I767" s="15" t="n"/>
      <c r="J767" s="15">
        <f>C767+F767+G767-I767</f>
        <v/>
      </c>
      <c r="K767" s="15" t="n"/>
      <c r="L767" s="15">
        <f>K767*Setup!$B$6</f>
        <v/>
      </c>
      <c r="M767" s="15">
        <f>J767-L767</f>
        <v/>
      </c>
      <c r="N767" s="21" t="n"/>
    </row>
    <row r="768">
      <c r="A768" s="295" t="n"/>
      <c r="B768" s="14" t="n"/>
      <c r="C768" s="15" t="n"/>
      <c r="D768" s="15" t="n"/>
      <c r="E768" s="15">
        <f>D768*Setup!$B$5</f>
        <v/>
      </c>
      <c r="F768" s="15">
        <f>D768-E768</f>
        <v/>
      </c>
      <c r="G768" s="15" t="n"/>
      <c r="H768" s="15" t="n"/>
      <c r="I768" s="15" t="n"/>
      <c r="J768" s="15">
        <f>C768+F768+G768-I768</f>
        <v/>
      </c>
      <c r="K768" s="15" t="n"/>
      <c r="L768" s="15">
        <f>K768*Setup!$B$6</f>
        <v/>
      </c>
      <c r="M768" s="15">
        <f>J768-L768</f>
        <v/>
      </c>
      <c r="N768" s="21" t="n"/>
    </row>
    <row r="769">
      <c r="A769" s="295" t="n"/>
      <c r="B769" s="14" t="n"/>
      <c r="C769" s="15" t="n"/>
      <c r="D769" s="15" t="n"/>
      <c r="E769" s="15">
        <f>D769*Setup!$B$5</f>
        <v/>
      </c>
      <c r="F769" s="15">
        <f>D769-E769</f>
        <v/>
      </c>
      <c r="G769" s="15" t="n"/>
      <c r="H769" s="15" t="n"/>
      <c r="I769" s="15" t="n"/>
      <c r="J769" s="15">
        <f>C769+F769+G769-I769</f>
        <v/>
      </c>
      <c r="K769" s="15" t="n"/>
      <c r="L769" s="15">
        <f>K769*Setup!$B$6</f>
        <v/>
      </c>
      <c r="M769" s="15">
        <f>J769-L769</f>
        <v/>
      </c>
      <c r="N769" s="21" t="n"/>
    </row>
    <row r="770">
      <c r="A770" s="295" t="n"/>
      <c r="B770" s="14" t="n"/>
      <c r="C770" s="15" t="n"/>
      <c r="D770" s="15" t="n"/>
      <c r="E770" s="15">
        <f>D770*Setup!$B$5</f>
        <v/>
      </c>
      <c r="F770" s="15">
        <f>D770-E770</f>
        <v/>
      </c>
      <c r="G770" s="15" t="n"/>
      <c r="H770" s="15" t="n"/>
      <c r="I770" s="15" t="n"/>
      <c r="J770" s="15">
        <f>C770+F770+G770-I770</f>
        <v/>
      </c>
      <c r="K770" s="15" t="n"/>
      <c r="L770" s="15">
        <f>K770*Setup!$B$6</f>
        <v/>
      </c>
      <c r="M770" s="15">
        <f>J770-L770</f>
        <v/>
      </c>
      <c r="N770" s="21" t="n"/>
    </row>
    <row r="771">
      <c r="A771" s="295" t="n"/>
      <c r="B771" s="14" t="n"/>
      <c r="C771" s="15" t="n"/>
      <c r="D771" s="15" t="n"/>
      <c r="E771" s="15">
        <f>D771*Setup!$B$5</f>
        <v/>
      </c>
      <c r="F771" s="15">
        <f>D771-E771</f>
        <v/>
      </c>
      <c r="G771" s="15" t="n"/>
      <c r="H771" s="15" t="n"/>
      <c r="I771" s="15" t="n"/>
      <c r="J771" s="15">
        <f>C771+F771+G771-I771</f>
        <v/>
      </c>
      <c r="K771" s="15" t="n"/>
      <c r="L771" s="15">
        <f>K771*Setup!$B$6</f>
        <v/>
      </c>
      <c r="M771" s="15">
        <f>J771-L771</f>
        <v/>
      </c>
      <c r="N771" s="21" t="n"/>
    </row>
    <row r="772">
      <c r="A772" s="295" t="n"/>
      <c r="B772" s="14" t="n"/>
      <c r="C772" s="15" t="n"/>
      <c r="D772" s="15" t="n"/>
      <c r="E772" s="15">
        <f>D772*Setup!$B$5</f>
        <v/>
      </c>
      <c r="F772" s="15">
        <f>D772-E772</f>
        <v/>
      </c>
      <c r="G772" s="15" t="n"/>
      <c r="H772" s="15" t="n"/>
      <c r="I772" s="15" t="n"/>
      <c r="J772" s="15">
        <f>C772+F772+G772-I772</f>
        <v/>
      </c>
      <c r="K772" s="15" t="n"/>
      <c r="L772" s="15">
        <f>K772*Setup!$B$6</f>
        <v/>
      </c>
      <c r="M772" s="15">
        <f>J772-L772</f>
        <v/>
      </c>
      <c r="N772" s="21" t="n"/>
    </row>
    <row r="773">
      <c r="A773" s="295" t="n"/>
      <c r="B773" s="14" t="n"/>
      <c r="C773" s="15" t="n"/>
      <c r="D773" s="15" t="n"/>
      <c r="E773" s="15">
        <f>D773*Setup!$B$5</f>
        <v/>
      </c>
      <c r="F773" s="15">
        <f>D773-E773</f>
        <v/>
      </c>
      <c r="G773" s="15" t="n"/>
      <c r="H773" s="15" t="n"/>
      <c r="I773" s="15" t="n"/>
      <c r="J773" s="15">
        <f>C773+F773+G773-I773</f>
        <v/>
      </c>
      <c r="K773" s="15" t="n"/>
      <c r="L773" s="15">
        <f>K773*Setup!$B$6</f>
        <v/>
      </c>
      <c r="M773" s="15">
        <f>J773-L773</f>
        <v/>
      </c>
      <c r="N773" s="21" t="n"/>
    </row>
    <row r="774">
      <c r="A774" s="295" t="n"/>
      <c r="B774" s="14" t="n"/>
      <c r="C774" s="15" t="n"/>
      <c r="D774" s="15" t="n"/>
      <c r="E774" s="15">
        <f>D774*Setup!$B$5</f>
        <v/>
      </c>
      <c r="F774" s="15">
        <f>D774-E774</f>
        <v/>
      </c>
      <c r="G774" s="15" t="n"/>
      <c r="H774" s="15" t="n"/>
      <c r="I774" s="15" t="n"/>
      <c r="J774" s="15">
        <f>C774+F774+G774-I774</f>
        <v/>
      </c>
      <c r="K774" s="15" t="n"/>
      <c r="L774" s="15">
        <f>K774*Setup!$B$6</f>
        <v/>
      </c>
      <c r="M774" s="15">
        <f>J774-L774</f>
        <v/>
      </c>
      <c r="N774" s="21" t="n"/>
    </row>
    <row r="775">
      <c r="A775" s="295" t="n"/>
      <c r="B775" s="14" t="n"/>
      <c r="C775" s="15" t="n"/>
      <c r="D775" s="15" t="n"/>
      <c r="E775" s="15">
        <f>D775*Setup!$B$5</f>
        <v/>
      </c>
      <c r="F775" s="15">
        <f>D775-E775</f>
        <v/>
      </c>
      <c r="G775" s="15" t="n"/>
      <c r="H775" s="15" t="n"/>
      <c r="I775" s="15" t="n"/>
      <c r="J775" s="15">
        <f>C775+F775+G775-I775</f>
        <v/>
      </c>
      <c r="K775" s="15" t="n"/>
      <c r="L775" s="15">
        <f>K775*Setup!$B$6</f>
        <v/>
      </c>
      <c r="M775" s="15">
        <f>J775-L775</f>
        <v/>
      </c>
      <c r="N775" s="21" t="n"/>
    </row>
    <row r="776">
      <c r="A776" s="295" t="n"/>
      <c r="B776" s="14" t="n"/>
      <c r="C776" s="15" t="n"/>
      <c r="D776" s="15" t="n"/>
      <c r="E776" s="15">
        <f>D776*Setup!$B$5</f>
        <v/>
      </c>
      <c r="F776" s="15">
        <f>D776-E776</f>
        <v/>
      </c>
      <c r="G776" s="15" t="n"/>
      <c r="H776" s="15" t="n"/>
      <c r="I776" s="15" t="n"/>
      <c r="J776" s="15">
        <f>C776+F776+G776-I776</f>
        <v/>
      </c>
      <c r="K776" s="15" t="n"/>
      <c r="L776" s="15">
        <f>K776*Setup!$B$6</f>
        <v/>
      </c>
      <c r="M776" s="15">
        <f>J776-L776</f>
        <v/>
      </c>
      <c r="N776" s="21" t="n"/>
    </row>
    <row r="777">
      <c r="A777" s="295" t="n"/>
      <c r="B777" s="14" t="n"/>
      <c r="C777" s="15" t="n"/>
      <c r="D777" s="15" t="n"/>
      <c r="E777" s="15">
        <f>D777*Setup!$B$5</f>
        <v/>
      </c>
      <c r="F777" s="15">
        <f>D777-E777</f>
        <v/>
      </c>
      <c r="G777" s="15" t="n"/>
      <c r="H777" s="15" t="n"/>
      <c r="I777" s="15" t="n"/>
      <c r="J777" s="15">
        <f>C777+F777+G777-I777</f>
        <v/>
      </c>
      <c r="K777" s="15" t="n"/>
      <c r="L777" s="15">
        <f>K777*Setup!$B$6</f>
        <v/>
      </c>
      <c r="M777" s="15">
        <f>J777-L777</f>
        <v/>
      </c>
      <c r="N777" s="21" t="n"/>
    </row>
    <row r="778">
      <c r="A778" s="295" t="n"/>
      <c r="B778" s="14" t="n"/>
      <c r="C778" s="15" t="n"/>
      <c r="D778" s="15" t="n"/>
      <c r="E778" s="15">
        <f>D778*Setup!$B$5</f>
        <v/>
      </c>
      <c r="F778" s="15">
        <f>D778-E778</f>
        <v/>
      </c>
      <c r="G778" s="15" t="n"/>
      <c r="H778" s="15" t="n"/>
      <c r="I778" s="15" t="n"/>
      <c r="J778" s="15">
        <f>C778+F778+G778-I778</f>
        <v/>
      </c>
      <c r="K778" s="15" t="n"/>
      <c r="L778" s="15">
        <f>K778*Setup!$B$6</f>
        <v/>
      </c>
      <c r="M778" s="15">
        <f>J778-L778</f>
        <v/>
      </c>
      <c r="N778" s="21" t="n"/>
    </row>
    <row r="779">
      <c r="A779" s="295" t="n"/>
      <c r="B779" s="14" t="n"/>
      <c r="C779" s="15" t="n"/>
      <c r="D779" s="15" t="n"/>
      <c r="E779" s="15">
        <f>D779*Setup!$B$5</f>
        <v/>
      </c>
      <c r="F779" s="15">
        <f>D779-E779</f>
        <v/>
      </c>
      <c r="G779" s="15" t="n"/>
      <c r="H779" s="15" t="n"/>
      <c r="I779" s="15" t="n"/>
      <c r="J779" s="15">
        <f>C779+F779+G779-I779</f>
        <v/>
      </c>
      <c r="K779" s="15" t="n"/>
      <c r="L779" s="15">
        <f>K779*Setup!$B$6</f>
        <v/>
      </c>
      <c r="M779" s="15">
        <f>J779-L779</f>
        <v/>
      </c>
      <c r="N779" s="21" t="n"/>
    </row>
    <row r="780">
      <c r="A780" s="295" t="n"/>
      <c r="B780" s="14" t="n"/>
      <c r="C780" s="15" t="n"/>
      <c r="D780" s="15" t="n"/>
      <c r="E780" s="15">
        <f>D780*Setup!$B$5</f>
        <v/>
      </c>
      <c r="F780" s="15">
        <f>D780-E780</f>
        <v/>
      </c>
      <c r="G780" s="15" t="n"/>
      <c r="H780" s="15" t="n"/>
      <c r="I780" s="15" t="n"/>
      <c r="J780" s="15">
        <f>C780+F780+G780-I780</f>
        <v/>
      </c>
      <c r="K780" s="15" t="n"/>
      <c r="L780" s="15">
        <f>K780*Setup!$B$6</f>
        <v/>
      </c>
      <c r="M780" s="15">
        <f>J780-L780</f>
        <v/>
      </c>
      <c r="N780" s="21" t="n"/>
    </row>
    <row r="781">
      <c r="A781" s="295" t="n"/>
      <c r="B781" s="14" t="n"/>
      <c r="C781" s="15" t="n"/>
      <c r="D781" s="15" t="n"/>
      <c r="E781" s="15">
        <f>D781*Setup!$B$5</f>
        <v/>
      </c>
      <c r="F781" s="15">
        <f>D781-E781</f>
        <v/>
      </c>
      <c r="G781" s="15" t="n"/>
      <c r="H781" s="15" t="n"/>
      <c r="I781" s="15" t="n"/>
      <c r="J781" s="15">
        <f>C781+F781+G781-I781</f>
        <v/>
      </c>
      <c r="K781" s="15" t="n"/>
      <c r="L781" s="15">
        <f>K781*Setup!$B$6</f>
        <v/>
      </c>
      <c r="M781" s="15">
        <f>J781-L781</f>
        <v/>
      </c>
      <c r="N781" s="21" t="n"/>
    </row>
    <row r="782">
      <c r="A782" s="295" t="n"/>
      <c r="B782" s="14" t="n"/>
      <c r="C782" s="15" t="n"/>
      <c r="D782" s="15" t="n"/>
      <c r="E782" s="15">
        <f>D782*Setup!$B$5</f>
        <v/>
      </c>
      <c r="F782" s="15">
        <f>D782-E782</f>
        <v/>
      </c>
      <c r="G782" s="15" t="n"/>
      <c r="H782" s="15" t="n"/>
      <c r="I782" s="15" t="n"/>
      <c r="J782" s="15">
        <f>C782+F782+G782-I782</f>
        <v/>
      </c>
      <c r="K782" s="15" t="n"/>
      <c r="L782" s="15">
        <f>K782*Setup!$B$6</f>
        <v/>
      </c>
      <c r="M782" s="15">
        <f>J782-L782</f>
        <v/>
      </c>
      <c r="N782" s="21" t="n"/>
    </row>
    <row r="783">
      <c r="A783" s="295" t="n"/>
      <c r="B783" s="14" t="n"/>
      <c r="C783" s="15" t="n"/>
      <c r="D783" s="15" t="n"/>
      <c r="E783" s="15">
        <f>D783*Setup!$B$5</f>
        <v/>
      </c>
      <c r="F783" s="15">
        <f>D783-E783</f>
        <v/>
      </c>
      <c r="G783" s="15" t="n"/>
      <c r="H783" s="15" t="n"/>
      <c r="I783" s="15" t="n"/>
      <c r="J783" s="15">
        <f>C783+F783+G783-I783</f>
        <v/>
      </c>
      <c r="K783" s="15" t="n"/>
      <c r="L783" s="15">
        <f>K783*Setup!$B$6</f>
        <v/>
      </c>
      <c r="M783" s="15">
        <f>J783-L783</f>
        <v/>
      </c>
      <c r="N783" s="21" t="n"/>
    </row>
    <row r="784">
      <c r="A784" s="295" t="n"/>
      <c r="B784" s="14" t="n"/>
      <c r="C784" s="15" t="n"/>
      <c r="D784" s="15" t="n"/>
      <c r="E784" s="15">
        <f>D784*Setup!$B$5</f>
        <v/>
      </c>
      <c r="F784" s="15">
        <f>D784-E784</f>
        <v/>
      </c>
      <c r="G784" s="15" t="n"/>
      <c r="H784" s="15" t="n"/>
      <c r="I784" s="15" t="n"/>
      <c r="J784" s="15">
        <f>C784+F784+G784-I784</f>
        <v/>
      </c>
      <c r="K784" s="15" t="n"/>
      <c r="L784" s="15">
        <f>K784*Setup!$B$6</f>
        <v/>
      </c>
      <c r="M784" s="15">
        <f>J784-L784</f>
        <v/>
      </c>
      <c r="N784" s="21" t="n"/>
    </row>
    <row r="785">
      <c r="A785" s="295" t="n"/>
      <c r="B785" s="14" t="n"/>
      <c r="C785" s="15" t="n"/>
      <c r="D785" s="15" t="n"/>
      <c r="E785" s="15">
        <f>D785*Setup!$B$5</f>
        <v/>
      </c>
      <c r="F785" s="15">
        <f>D785-E785</f>
        <v/>
      </c>
      <c r="G785" s="15" t="n"/>
      <c r="H785" s="15" t="n"/>
      <c r="I785" s="15" t="n"/>
      <c r="J785" s="15">
        <f>C785+F785+G785-I785</f>
        <v/>
      </c>
      <c r="K785" s="15" t="n"/>
      <c r="L785" s="15">
        <f>K785*Setup!$B$6</f>
        <v/>
      </c>
      <c r="M785" s="15">
        <f>J785-L785</f>
        <v/>
      </c>
      <c r="N785" s="21" t="n"/>
    </row>
    <row r="786">
      <c r="A786" s="295" t="n"/>
      <c r="B786" s="14" t="n"/>
      <c r="C786" s="15" t="n"/>
      <c r="D786" s="15" t="n"/>
      <c r="E786" s="15">
        <f>D786*Setup!$B$5</f>
        <v/>
      </c>
      <c r="F786" s="15">
        <f>D786-E786</f>
        <v/>
      </c>
      <c r="G786" s="15" t="n"/>
      <c r="H786" s="15" t="n"/>
      <c r="I786" s="15" t="n"/>
      <c r="J786" s="15">
        <f>C786+F786+G786-I786</f>
        <v/>
      </c>
      <c r="K786" s="15" t="n"/>
      <c r="L786" s="15">
        <f>K786*Setup!$B$6</f>
        <v/>
      </c>
      <c r="M786" s="15">
        <f>J786-L786</f>
        <v/>
      </c>
      <c r="N786" s="21" t="n"/>
    </row>
    <row r="787">
      <c r="A787" s="295" t="n"/>
      <c r="B787" s="14" t="n"/>
      <c r="C787" s="15" t="n"/>
      <c r="D787" s="15" t="n"/>
      <c r="E787" s="15">
        <f>D787*Setup!$B$5</f>
        <v/>
      </c>
      <c r="F787" s="15">
        <f>D787-E787</f>
        <v/>
      </c>
      <c r="G787" s="15" t="n"/>
      <c r="H787" s="15" t="n"/>
      <c r="I787" s="15" t="n"/>
      <c r="J787" s="15">
        <f>C787+F787+G787-I787</f>
        <v/>
      </c>
      <c r="K787" s="15" t="n"/>
      <c r="L787" s="15">
        <f>K787*Setup!$B$6</f>
        <v/>
      </c>
      <c r="M787" s="15">
        <f>J787-L787</f>
        <v/>
      </c>
      <c r="N787" s="21" t="n"/>
    </row>
    <row r="788">
      <c r="A788" s="295" t="n"/>
      <c r="B788" s="14" t="n"/>
      <c r="C788" s="15" t="n"/>
      <c r="D788" s="15" t="n"/>
      <c r="E788" s="15">
        <f>D788*Setup!$B$5</f>
        <v/>
      </c>
      <c r="F788" s="15">
        <f>D788-E788</f>
        <v/>
      </c>
      <c r="G788" s="15" t="n"/>
      <c r="H788" s="15" t="n"/>
      <c r="I788" s="15" t="n"/>
      <c r="J788" s="15">
        <f>C788+F788+G788-I788</f>
        <v/>
      </c>
      <c r="K788" s="15" t="n"/>
      <c r="L788" s="15">
        <f>K788*Setup!$B$6</f>
        <v/>
      </c>
      <c r="M788" s="15">
        <f>J788-L788</f>
        <v/>
      </c>
      <c r="N788" s="21" t="n"/>
    </row>
    <row r="789">
      <c r="A789" s="295" t="n"/>
      <c r="B789" s="14" t="n"/>
      <c r="C789" s="15" t="n"/>
      <c r="D789" s="15" t="n"/>
      <c r="E789" s="15">
        <f>D789*Setup!$B$5</f>
        <v/>
      </c>
      <c r="F789" s="15">
        <f>D789-E789</f>
        <v/>
      </c>
      <c r="G789" s="15" t="n"/>
      <c r="H789" s="15" t="n"/>
      <c r="I789" s="15" t="n"/>
      <c r="J789" s="15">
        <f>C789+F789+G789-I789</f>
        <v/>
      </c>
      <c r="K789" s="15" t="n"/>
      <c r="L789" s="15">
        <f>K789*Setup!$B$6</f>
        <v/>
      </c>
      <c r="M789" s="15">
        <f>J789-L789</f>
        <v/>
      </c>
      <c r="N789" s="21" t="n"/>
    </row>
    <row r="790">
      <c r="A790" s="295" t="n"/>
      <c r="B790" s="14" t="n"/>
      <c r="C790" s="15" t="n"/>
      <c r="D790" s="15" t="n"/>
      <c r="E790" s="15">
        <f>D790*Setup!$B$5</f>
        <v/>
      </c>
      <c r="F790" s="15">
        <f>D790-E790</f>
        <v/>
      </c>
      <c r="G790" s="15" t="n"/>
      <c r="H790" s="15" t="n"/>
      <c r="I790" s="15" t="n"/>
      <c r="J790" s="15">
        <f>C790+F790+G790-I790</f>
        <v/>
      </c>
      <c r="K790" s="15" t="n"/>
      <c r="L790" s="15">
        <f>K790*Setup!$B$6</f>
        <v/>
      </c>
      <c r="M790" s="15">
        <f>J790-L790</f>
        <v/>
      </c>
      <c r="N790" s="21" t="n"/>
    </row>
    <row r="791">
      <c r="A791" s="295" t="n"/>
      <c r="B791" s="14" t="n"/>
      <c r="C791" s="15" t="n"/>
      <c r="D791" s="15" t="n"/>
      <c r="E791" s="15">
        <f>D791*Setup!$B$5</f>
        <v/>
      </c>
      <c r="F791" s="15">
        <f>D791-E791</f>
        <v/>
      </c>
      <c r="G791" s="15" t="n"/>
      <c r="H791" s="15" t="n"/>
      <c r="I791" s="15" t="n"/>
      <c r="J791" s="15">
        <f>C791+F791+G791-I791</f>
        <v/>
      </c>
      <c r="K791" s="15" t="n"/>
      <c r="L791" s="15">
        <f>K791*Setup!$B$6</f>
        <v/>
      </c>
      <c r="M791" s="15">
        <f>J791-L791</f>
        <v/>
      </c>
      <c r="N791" s="21" t="n"/>
    </row>
    <row r="792">
      <c r="A792" s="295" t="n"/>
      <c r="B792" s="14" t="n"/>
      <c r="C792" s="15" t="n"/>
      <c r="D792" s="15" t="n"/>
      <c r="E792" s="15">
        <f>D792*Setup!$B$5</f>
        <v/>
      </c>
      <c r="F792" s="15">
        <f>D792-E792</f>
        <v/>
      </c>
      <c r="G792" s="15" t="n"/>
      <c r="H792" s="15" t="n"/>
      <c r="I792" s="15" t="n"/>
      <c r="J792" s="15">
        <f>C792+F792+G792-I792</f>
        <v/>
      </c>
      <c r="K792" s="15" t="n"/>
      <c r="L792" s="15">
        <f>K792*Setup!$B$6</f>
        <v/>
      </c>
      <c r="M792" s="15">
        <f>J792-L792</f>
        <v/>
      </c>
      <c r="N792" s="21" t="n"/>
    </row>
    <row r="793">
      <c r="A793" s="295" t="n"/>
      <c r="B793" s="14" t="n"/>
      <c r="C793" s="15" t="n"/>
      <c r="D793" s="15" t="n"/>
      <c r="E793" s="15">
        <f>D793*Setup!$B$5</f>
        <v/>
      </c>
      <c r="F793" s="15">
        <f>D793-E793</f>
        <v/>
      </c>
      <c r="G793" s="15" t="n"/>
      <c r="H793" s="15" t="n"/>
      <c r="I793" s="15" t="n"/>
      <c r="J793" s="15">
        <f>C793+F793+G793-I793</f>
        <v/>
      </c>
      <c r="K793" s="15" t="n"/>
      <c r="L793" s="15">
        <f>K793*Setup!$B$6</f>
        <v/>
      </c>
      <c r="M793" s="15">
        <f>J793-L793</f>
        <v/>
      </c>
      <c r="N793" s="21" t="n"/>
    </row>
    <row r="794">
      <c r="A794" s="295" t="n"/>
      <c r="B794" s="14" t="n"/>
      <c r="C794" s="15" t="n"/>
      <c r="D794" s="15" t="n"/>
      <c r="E794" s="15">
        <f>D794*Setup!$B$5</f>
        <v/>
      </c>
      <c r="F794" s="15">
        <f>D794-E794</f>
        <v/>
      </c>
      <c r="G794" s="15" t="n"/>
      <c r="H794" s="15" t="n"/>
      <c r="I794" s="15" t="n"/>
      <c r="J794" s="15">
        <f>C794+F794+G794-I794</f>
        <v/>
      </c>
      <c r="K794" s="15" t="n"/>
      <c r="L794" s="15">
        <f>K794*Setup!$B$6</f>
        <v/>
      </c>
      <c r="M794" s="15">
        <f>J794-L794</f>
        <v/>
      </c>
      <c r="N794" s="21" t="n"/>
    </row>
    <row r="795">
      <c r="A795" s="295" t="n"/>
      <c r="B795" s="14" t="n"/>
      <c r="C795" s="15" t="n"/>
      <c r="D795" s="15" t="n"/>
      <c r="E795" s="15">
        <f>D795*Setup!$B$5</f>
        <v/>
      </c>
      <c r="F795" s="15">
        <f>D795-E795</f>
        <v/>
      </c>
      <c r="G795" s="15" t="n"/>
      <c r="H795" s="15" t="n"/>
      <c r="I795" s="15" t="n"/>
      <c r="J795" s="15">
        <f>C795+F795+G795-I795</f>
        <v/>
      </c>
      <c r="K795" s="15" t="n"/>
      <c r="L795" s="15">
        <f>K795*Setup!$B$6</f>
        <v/>
      </c>
      <c r="M795" s="15">
        <f>J795-L795</f>
        <v/>
      </c>
      <c r="N795" s="21" t="n"/>
    </row>
    <row r="796">
      <c r="A796" s="295" t="n"/>
      <c r="B796" s="14" t="n"/>
      <c r="C796" s="15" t="n"/>
      <c r="D796" s="15" t="n"/>
      <c r="E796" s="15">
        <f>D796*Setup!$B$5</f>
        <v/>
      </c>
      <c r="F796" s="15">
        <f>D796-E796</f>
        <v/>
      </c>
      <c r="G796" s="15" t="n"/>
      <c r="H796" s="15" t="n"/>
      <c r="I796" s="15" t="n"/>
      <c r="J796" s="15">
        <f>C796+F796+G796-I796</f>
        <v/>
      </c>
      <c r="K796" s="15" t="n"/>
      <c r="L796" s="15">
        <f>K796*Setup!$B$6</f>
        <v/>
      </c>
      <c r="M796" s="15">
        <f>J796-L796</f>
        <v/>
      </c>
      <c r="N796" s="21" t="n"/>
    </row>
    <row r="797">
      <c r="A797" s="295" t="n"/>
      <c r="B797" s="14" t="n"/>
      <c r="C797" s="15" t="n"/>
      <c r="D797" s="15" t="n"/>
      <c r="E797" s="15">
        <f>D797*Setup!$B$5</f>
        <v/>
      </c>
      <c r="F797" s="15">
        <f>D797-E797</f>
        <v/>
      </c>
      <c r="G797" s="15" t="n"/>
      <c r="H797" s="15" t="n"/>
      <c r="I797" s="15" t="n"/>
      <c r="J797" s="15">
        <f>C797+F797+G797-I797</f>
        <v/>
      </c>
      <c r="K797" s="15" t="n"/>
      <c r="L797" s="15">
        <f>K797*Setup!$B$6</f>
        <v/>
      </c>
      <c r="M797" s="15">
        <f>J797-L797</f>
        <v/>
      </c>
      <c r="N797" s="21" t="n"/>
    </row>
    <row r="798">
      <c r="A798" s="295" t="n"/>
      <c r="B798" s="14" t="n"/>
      <c r="C798" s="15" t="n"/>
      <c r="D798" s="15" t="n"/>
      <c r="E798" s="15">
        <f>D798*Setup!$B$5</f>
        <v/>
      </c>
      <c r="F798" s="15">
        <f>D798-E798</f>
        <v/>
      </c>
      <c r="G798" s="15" t="n"/>
      <c r="H798" s="15" t="n"/>
      <c r="I798" s="15" t="n"/>
      <c r="J798" s="15">
        <f>C798+F798+G798-I798</f>
        <v/>
      </c>
      <c r="K798" s="15" t="n"/>
      <c r="L798" s="15">
        <f>K798*Setup!$B$6</f>
        <v/>
      </c>
      <c r="M798" s="15">
        <f>J798-L798</f>
        <v/>
      </c>
      <c r="N798" s="21" t="n"/>
    </row>
    <row r="799">
      <c r="A799" s="295" t="n"/>
      <c r="B799" s="14" t="n"/>
      <c r="C799" s="15" t="n"/>
      <c r="D799" s="15" t="n"/>
      <c r="E799" s="15">
        <f>D799*Setup!$B$5</f>
        <v/>
      </c>
      <c r="F799" s="15">
        <f>D799-E799</f>
        <v/>
      </c>
      <c r="G799" s="15" t="n"/>
      <c r="H799" s="15" t="n"/>
      <c r="I799" s="15" t="n"/>
      <c r="J799" s="15">
        <f>C799+F799+G799-I799</f>
        <v/>
      </c>
      <c r="K799" s="15" t="n"/>
      <c r="L799" s="15">
        <f>K799*Setup!$B$6</f>
        <v/>
      </c>
      <c r="M799" s="15">
        <f>J799-L799</f>
        <v/>
      </c>
      <c r="N799" s="21" t="n"/>
    </row>
    <row r="800">
      <c r="A800" s="295" t="n"/>
      <c r="B800" s="14" t="n"/>
      <c r="C800" s="15" t="n"/>
      <c r="D800" s="15" t="n"/>
      <c r="E800" s="15">
        <f>D800*Setup!$B$5</f>
        <v/>
      </c>
      <c r="F800" s="15">
        <f>D800-E800</f>
        <v/>
      </c>
      <c r="G800" s="15" t="n"/>
      <c r="H800" s="15" t="n"/>
      <c r="I800" s="15" t="n"/>
      <c r="J800" s="15">
        <f>C800+F800+G800-I800</f>
        <v/>
      </c>
      <c r="K800" s="15" t="n"/>
      <c r="L800" s="15">
        <f>K800*Setup!$B$6</f>
        <v/>
      </c>
      <c r="M800" s="15">
        <f>J800-L800</f>
        <v/>
      </c>
      <c r="N800" s="21" t="n"/>
    </row>
    <row r="801">
      <c r="A801" s="295" t="n"/>
      <c r="B801" s="14" t="n"/>
      <c r="C801" s="15" t="n"/>
      <c r="D801" s="15" t="n"/>
      <c r="E801" s="15">
        <f>D801*Setup!$B$5</f>
        <v/>
      </c>
      <c r="F801" s="15">
        <f>D801-E801</f>
        <v/>
      </c>
      <c r="G801" s="15" t="n"/>
      <c r="H801" s="15" t="n"/>
      <c r="I801" s="15" t="n"/>
      <c r="J801" s="15">
        <f>C801+F801+G801-I801</f>
        <v/>
      </c>
      <c r="K801" s="15" t="n"/>
      <c r="L801" s="15">
        <f>K801*Setup!$B$6</f>
        <v/>
      </c>
      <c r="M801" s="15">
        <f>J801-L801</f>
        <v/>
      </c>
      <c r="N801" s="21" t="n"/>
    </row>
    <row r="802">
      <c r="A802" s="295" t="n"/>
      <c r="B802" s="14" t="n"/>
      <c r="C802" s="15" t="n"/>
      <c r="D802" s="15" t="n"/>
      <c r="E802" s="15">
        <f>D802*Setup!$B$5</f>
        <v/>
      </c>
      <c r="F802" s="15">
        <f>D802-E802</f>
        <v/>
      </c>
      <c r="G802" s="15" t="n"/>
      <c r="H802" s="15" t="n"/>
      <c r="I802" s="15" t="n"/>
      <c r="J802" s="15">
        <f>C802+F802+G802-I802</f>
        <v/>
      </c>
      <c r="K802" s="15" t="n"/>
      <c r="L802" s="15">
        <f>K802*Setup!$B$6</f>
        <v/>
      </c>
      <c r="M802" s="15">
        <f>J802-L802</f>
        <v/>
      </c>
      <c r="N802" s="21" t="n"/>
    </row>
    <row r="803">
      <c r="A803" s="295" t="n"/>
      <c r="B803" s="14" t="n"/>
      <c r="C803" s="15" t="n"/>
      <c r="D803" s="15" t="n"/>
      <c r="E803" s="15">
        <f>D803*Setup!$B$5</f>
        <v/>
      </c>
      <c r="F803" s="15">
        <f>D803-E803</f>
        <v/>
      </c>
      <c r="G803" s="15" t="n"/>
      <c r="H803" s="15" t="n"/>
      <c r="I803" s="15" t="n"/>
      <c r="J803" s="15">
        <f>C803+F803+G803-I803</f>
        <v/>
      </c>
      <c r="K803" s="15" t="n"/>
      <c r="L803" s="15">
        <f>K803*Setup!$B$6</f>
        <v/>
      </c>
      <c r="M803" s="15">
        <f>J803-L803</f>
        <v/>
      </c>
      <c r="N803" s="21" t="n"/>
    </row>
    <row r="804">
      <c r="A804" s="295" t="n"/>
      <c r="B804" s="14" t="n"/>
      <c r="C804" s="15" t="n"/>
      <c r="D804" s="15" t="n"/>
      <c r="E804" s="15">
        <f>D804*Setup!$B$5</f>
        <v/>
      </c>
      <c r="F804" s="15">
        <f>D804-E804</f>
        <v/>
      </c>
      <c r="G804" s="15" t="n"/>
      <c r="H804" s="15" t="n"/>
      <c r="I804" s="15" t="n"/>
      <c r="J804" s="15">
        <f>C804+F804+G804-I804</f>
        <v/>
      </c>
      <c r="K804" s="15" t="n"/>
      <c r="L804" s="15">
        <f>K804*Setup!$B$6</f>
        <v/>
      </c>
      <c r="M804" s="15">
        <f>J804-L804</f>
        <v/>
      </c>
      <c r="N804" s="21" t="n"/>
    </row>
    <row r="805">
      <c r="A805" s="295" t="n"/>
      <c r="B805" s="14" t="n"/>
      <c r="C805" s="15" t="n"/>
      <c r="D805" s="15" t="n"/>
      <c r="E805" s="15">
        <f>D805*Setup!$B$5</f>
        <v/>
      </c>
      <c r="F805" s="15">
        <f>D805-E805</f>
        <v/>
      </c>
      <c r="G805" s="15" t="n"/>
      <c r="H805" s="15" t="n"/>
      <c r="I805" s="15" t="n"/>
      <c r="J805" s="15">
        <f>C805+F805+G805-I805</f>
        <v/>
      </c>
      <c r="K805" s="15" t="n"/>
      <c r="L805" s="15">
        <f>K805*Setup!$B$6</f>
        <v/>
      </c>
      <c r="M805" s="15">
        <f>J805-L805</f>
        <v/>
      </c>
      <c r="N805" s="21" t="n"/>
    </row>
    <row r="806">
      <c r="A806" s="295" t="n"/>
      <c r="B806" s="14" t="n"/>
      <c r="C806" s="15" t="n"/>
      <c r="D806" s="15" t="n"/>
      <c r="E806" s="15">
        <f>D806*Setup!$B$5</f>
        <v/>
      </c>
      <c r="F806" s="15">
        <f>D806-E806</f>
        <v/>
      </c>
      <c r="G806" s="15" t="n"/>
      <c r="H806" s="15" t="n"/>
      <c r="I806" s="15" t="n"/>
      <c r="J806" s="15">
        <f>C806+F806+G806-I806</f>
        <v/>
      </c>
      <c r="K806" s="15" t="n"/>
      <c r="L806" s="15">
        <f>K806*Setup!$B$6</f>
        <v/>
      </c>
      <c r="M806" s="15">
        <f>J806-L806</f>
        <v/>
      </c>
      <c r="N806" s="21" t="n"/>
    </row>
    <row r="807">
      <c r="A807" s="295" t="n"/>
      <c r="B807" s="14" t="n"/>
      <c r="C807" s="15" t="n"/>
      <c r="D807" s="15" t="n"/>
      <c r="E807" s="15">
        <f>D807*Setup!$B$5</f>
        <v/>
      </c>
      <c r="F807" s="15">
        <f>D807-E807</f>
        <v/>
      </c>
      <c r="G807" s="15" t="n"/>
      <c r="H807" s="15" t="n"/>
      <c r="I807" s="15" t="n"/>
      <c r="J807" s="15">
        <f>C807+F807+G807-I807</f>
        <v/>
      </c>
      <c r="K807" s="15" t="n"/>
      <c r="L807" s="15">
        <f>K807*Setup!$B$6</f>
        <v/>
      </c>
      <c r="M807" s="15">
        <f>J807-L807</f>
        <v/>
      </c>
      <c r="N807" s="21" t="n"/>
    </row>
    <row r="808">
      <c r="A808" s="295" t="n"/>
      <c r="B808" s="14" t="n"/>
      <c r="C808" s="15" t="n"/>
      <c r="D808" s="15" t="n"/>
      <c r="E808" s="15">
        <f>D808*Setup!$B$5</f>
        <v/>
      </c>
      <c r="F808" s="15">
        <f>D808-E808</f>
        <v/>
      </c>
      <c r="G808" s="15" t="n"/>
      <c r="H808" s="15" t="n"/>
      <c r="I808" s="15" t="n"/>
      <c r="J808" s="15">
        <f>C808+F808+G808-I808</f>
        <v/>
      </c>
      <c r="K808" s="15" t="n"/>
      <c r="L808" s="15">
        <f>K808*Setup!$B$6</f>
        <v/>
      </c>
      <c r="M808" s="15">
        <f>J808-L808</f>
        <v/>
      </c>
      <c r="N808" s="21" t="n"/>
    </row>
    <row r="809">
      <c r="A809" s="295" t="n"/>
      <c r="B809" s="14" t="n"/>
      <c r="C809" s="15" t="n"/>
      <c r="D809" s="15" t="n"/>
      <c r="E809" s="15">
        <f>D809*Setup!$B$5</f>
        <v/>
      </c>
      <c r="F809" s="15">
        <f>D809-E809</f>
        <v/>
      </c>
      <c r="G809" s="15" t="n"/>
      <c r="H809" s="15" t="n"/>
      <c r="I809" s="15" t="n"/>
      <c r="J809" s="15">
        <f>C809+F809+G809-I809</f>
        <v/>
      </c>
      <c r="K809" s="15" t="n"/>
      <c r="L809" s="15">
        <f>K809*Setup!$B$6</f>
        <v/>
      </c>
      <c r="M809" s="15">
        <f>J809-L809</f>
        <v/>
      </c>
      <c r="N809" s="21" t="n"/>
    </row>
    <row r="810">
      <c r="A810" s="295" t="n"/>
      <c r="B810" s="14" t="n"/>
      <c r="C810" s="15" t="n"/>
      <c r="D810" s="15" t="n"/>
      <c r="E810" s="15">
        <f>D810*Setup!$B$5</f>
        <v/>
      </c>
      <c r="F810" s="15">
        <f>D810-E810</f>
        <v/>
      </c>
      <c r="G810" s="15" t="n"/>
      <c r="H810" s="15" t="n"/>
      <c r="I810" s="15" t="n"/>
      <c r="J810" s="15">
        <f>C810+F810+G810-I810</f>
        <v/>
      </c>
      <c r="K810" s="15" t="n"/>
      <c r="L810" s="15">
        <f>K810*Setup!$B$6</f>
        <v/>
      </c>
      <c r="M810" s="15">
        <f>J810-L810</f>
        <v/>
      </c>
      <c r="N810" s="21" t="n"/>
    </row>
    <row r="811">
      <c r="A811" s="295" t="n"/>
      <c r="B811" s="14" t="n"/>
      <c r="C811" s="15" t="n"/>
      <c r="D811" s="15" t="n"/>
      <c r="E811" s="15">
        <f>D811*Setup!$B$5</f>
        <v/>
      </c>
      <c r="F811" s="15">
        <f>D811-E811</f>
        <v/>
      </c>
      <c r="G811" s="15" t="n"/>
      <c r="H811" s="15" t="n"/>
      <c r="I811" s="15" t="n"/>
      <c r="J811" s="15">
        <f>C811+F811+G811-I811</f>
        <v/>
      </c>
      <c r="K811" s="15" t="n"/>
      <c r="L811" s="15">
        <f>K811*Setup!$B$6</f>
        <v/>
      </c>
      <c r="M811" s="15">
        <f>J811-L811</f>
        <v/>
      </c>
      <c r="N811" s="21" t="n"/>
    </row>
    <row r="812">
      <c r="A812" s="295" t="n"/>
      <c r="B812" s="14" t="n"/>
      <c r="C812" s="15" t="n"/>
      <c r="D812" s="15" t="n"/>
      <c r="E812" s="15">
        <f>D812*Setup!$B$5</f>
        <v/>
      </c>
      <c r="F812" s="15">
        <f>D812-E812</f>
        <v/>
      </c>
      <c r="G812" s="15" t="n"/>
      <c r="H812" s="15" t="n"/>
      <c r="I812" s="15" t="n"/>
      <c r="J812" s="15">
        <f>C812+F812+G812-I812</f>
        <v/>
      </c>
      <c r="K812" s="15" t="n"/>
      <c r="L812" s="15">
        <f>K812*Setup!$B$6</f>
        <v/>
      </c>
      <c r="M812" s="15">
        <f>J812-L812</f>
        <v/>
      </c>
      <c r="N812" s="21" t="n"/>
    </row>
    <row r="813">
      <c r="A813" s="295" t="n"/>
      <c r="B813" s="14" t="n"/>
      <c r="C813" s="15" t="n"/>
      <c r="D813" s="15" t="n"/>
      <c r="E813" s="15">
        <f>D813*Setup!$B$5</f>
        <v/>
      </c>
      <c r="F813" s="15">
        <f>D813-E813</f>
        <v/>
      </c>
      <c r="G813" s="15" t="n"/>
      <c r="H813" s="15" t="n"/>
      <c r="I813" s="15" t="n"/>
      <c r="J813" s="15">
        <f>C813+F813+G813-I813</f>
        <v/>
      </c>
      <c r="K813" s="15" t="n"/>
      <c r="L813" s="15">
        <f>K813*Setup!$B$6</f>
        <v/>
      </c>
      <c r="M813" s="15">
        <f>J813-L813</f>
        <v/>
      </c>
      <c r="N813" s="21" t="n"/>
    </row>
    <row r="814">
      <c r="A814" s="295" t="n"/>
      <c r="B814" s="14" t="n"/>
      <c r="C814" s="15" t="n"/>
      <c r="D814" s="15" t="n"/>
      <c r="E814" s="15">
        <f>D814*Setup!$B$5</f>
        <v/>
      </c>
      <c r="F814" s="15">
        <f>D814-E814</f>
        <v/>
      </c>
      <c r="G814" s="15" t="n"/>
      <c r="H814" s="15" t="n"/>
      <c r="I814" s="15" t="n"/>
      <c r="J814" s="15">
        <f>C814+F814+G814-I814</f>
        <v/>
      </c>
      <c r="K814" s="15" t="n"/>
      <c r="L814" s="15">
        <f>K814*Setup!$B$6</f>
        <v/>
      </c>
      <c r="M814" s="15">
        <f>J814-L814</f>
        <v/>
      </c>
      <c r="N814" s="21" t="n"/>
    </row>
    <row r="815">
      <c r="A815" s="295" t="n"/>
      <c r="B815" s="14" t="n"/>
      <c r="C815" s="15" t="n"/>
      <c r="D815" s="15" t="n"/>
      <c r="E815" s="15">
        <f>D815*Setup!$B$5</f>
        <v/>
      </c>
      <c r="F815" s="15">
        <f>D815-E815</f>
        <v/>
      </c>
      <c r="G815" s="15" t="n"/>
      <c r="H815" s="15" t="n"/>
      <c r="I815" s="15" t="n"/>
      <c r="J815" s="15">
        <f>C815+F815+G815-I815</f>
        <v/>
      </c>
      <c r="K815" s="15" t="n"/>
      <c r="L815" s="15">
        <f>K815*Setup!$B$6</f>
        <v/>
      </c>
      <c r="M815" s="15">
        <f>J815-L815</f>
        <v/>
      </c>
      <c r="N815" s="21" t="n"/>
    </row>
    <row r="816">
      <c r="A816" s="295" t="n"/>
      <c r="B816" s="14" t="n"/>
      <c r="C816" s="15" t="n"/>
      <c r="D816" s="15" t="n"/>
      <c r="E816" s="15">
        <f>D816*Setup!$B$5</f>
        <v/>
      </c>
      <c r="F816" s="15">
        <f>D816-E816</f>
        <v/>
      </c>
      <c r="G816" s="15" t="n"/>
      <c r="H816" s="15" t="n"/>
      <c r="I816" s="15" t="n"/>
      <c r="J816" s="15">
        <f>C816+F816+G816-I816</f>
        <v/>
      </c>
      <c r="K816" s="15" t="n"/>
      <c r="L816" s="15">
        <f>K816*Setup!$B$6</f>
        <v/>
      </c>
      <c r="M816" s="15">
        <f>J816-L816</f>
        <v/>
      </c>
      <c r="N816" s="21" t="n"/>
    </row>
    <row r="817">
      <c r="A817" s="295" t="n"/>
      <c r="B817" s="14" t="n"/>
      <c r="C817" s="15" t="n"/>
      <c r="D817" s="15" t="n"/>
      <c r="E817" s="15">
        <f>D817*Setup!$B$5</f>
        <v/>
      </c>
      <c r="F817" s="15">
        <f>D817-E817</f>
        <v/>
      </c>
      <c r="G817" s="15" t="n"/>
      <c r="H817" s="15" t="n"/>
      <c r="I817" s="15" t="n"/>
      <c r="J817" s="15">
        <f>C817+F817+G817-I817</f>
        <v/>
      </c>
      <c r="K817" s="15" t="n"/>
      <c r="L817" s="15">
        <f>K817*Setup!$B$6</f>
        <v/>
      </c>
      <c r="M817" s="15">
        <f>J817-L817</f>
        <v/>
      </c>
      <c r="N817" s="21" t="n"/>
    </row>
    <row r="818">
      <c r="A818" s="295" t="n"/>
      <c r="B818" s="14" t="n"/>
      <c r="C818" s="15" t="n"/>
      <c r="D818" s="15" t="n"/>
      <c r="E818" s="15">
        <f>D818*Setup!$B$5</f>
        <v/>
      </c>
      <c r="F818" s="15">
        <f>D818-E818</f>
        <v/>
      </c>
      <c r="G818" s="15" t="n"/>
      <c r="H818" s="15" t="n"/>
      <c r="I818" s="15" t="n"/>
      <c r="J818" s="15">
        <f>C818+F818+G818-I818</f>
        <v/>
      </c>
      <c r="K818" s="15" t="n"/>
      <c r="L818" s="15">
        <f>K818*Setup!$B$6</f>
        <v/>
      </c>
      <c r="M818" s="15">
        <f>J818-L818</f>
        <v/>
      </c>
      <c r="N818" s="21" t="n"/>
    </row>
    <row r="819">
      <c r="A819" s="295" t="n"/>
      <c r="B819" s="14" t="n"/>
      <c r="C819" s="15" t="n"/>
      <c r="D819" s="15" t="n"/>
      <c r="E819" s="15">
        <f>D819*Setup!$B$5</f>
        <v/>
      </c>
      <c r="F819" s="15">
        <f>D819-E819</f>
        <v/>
      </c>
      <c r="G819" s="15" t="n"/>
      <c r="H819" s="15" t="n"/>
      <c r="I819" s="15" t="n"/>
      <c r="J819" s="15">
        <f>C819+F819+G819-I819</f>
        <v/>
      </c>
      <c r="K819" s="15" t="n"/>
      <c r="L819" s="15">
        <f>K819*Setup!$B$6</f>
        <v/>
      </c>
      <c r="M819" s="15">
        <f>J819-L819</f>
        <v/>
      </c>
      <c r="N819" s="21" t="n"/>
    </row>
    <row r="820">
      <c r="A820" s="295" t="n"/>
      <c r="B820" s="14" t="n"/>
      <c r="C820" s="15" t="n"/>
      <c r="D820" s="15" t="n"/>
      <c r="E820" s="15">
        <f>D820*Setup!$B$5</f>
        <v/>
      </c>
      <c r="F820" s="15">
        <f>D820-E820</f>
        <v/>
      </c>
      <c r="G820" s="15" t="n"/>
      <c r="H820" s="15" t="n"/>
      <c r="I820" s="15" t="n"/>
      <c r="J820" s="15">
        <f>C820+F820+G820-I820</f>
        <v/>
      </c>
      <c r="K820" s="15" t="n"/>
      <c r="L820" s="15">
        <f>K820*Setup!$B$6</f>
        <v/>
      </c>
      <c r="M820" s="15">
        <f>J820-L820</f>
        <v/>
      </c>
      <c r="N820" s="21" t="n"/>
    </row>
    <row r="821">
      <c r="A821" s="295" t="n"/>
      <c r="B821" s="14" t="n"/>
      <c r="C821" s="15" t="n"/>
      <c r="D821" s="15" t="n"/>
      <c r="E821" s="15">
        <f>D821*Setup!$B$5</f>
        <v/>
      </c>
      <c r="F821" s="15">
        <f>D821-E821</f>
        <v/>
      </c>
      <c r="G821" s="15" t="n"/>
      <c r="H821" s="15" t="n"/>
      <c r="I821" s="15" t="n"/>
      <c r="J821" s="15">
        <f>C821+F821+G821-I821</f>
        <v/>
      </c>
      <c r="K821" s="15" t="n"/>
      <c r="L821" s="15">
        <f>K821*Setup!$B$6</f>
        <v/>
      </c>
      <c r="M821" s="15">
        <f>J821-L821</f>
        <v/>
      </c>
      <c r="N821" s="21" t="n"/>
    </row>
    <row r="822">
      <c r="A822" s="295" t="n"/>
      <c r="B822" s="14" t="n"/>
      <c r="C822" s="15" t="n"/>
      <c r="D822" s="15" t="n"/>
      <c r="E822" s="15">
        <f>D822*Setup!$B$5</f>
        <v/>
      </c>
      <c r="F822" s="15">
        <f>D822-E822</f>
        <v/>
      </c>
      <c r="G822" s="15" t="n"/>
      <c r="H822" s="15" t="n"/>
      <c r="I822" s="15" t="n"/>
      <c r="J822" s="15">
        <f>C822+F822+G822-I822</f>
        <v/>
      </c>
      <c r="K822" s="15" t="n"/>
      <c r="L822" s="15">
        <f>K822*Setup!$B$6</f>
        <v/>
      </c>
      <c r="M822" s="15">
        <f>J822-L822</f>
        <v/>
      </c>
      <c r="N822" s="21" t="n"/>
    </row>
    <row r="823">
      <c r="A823" s="295" t="n"/>
      <c r="B823" s="14" t="n"/>
      <c r="C823" s="15" t="n"/>
      <c r="D823" s="15" t="n"/>
      <c r="E823" s="15">
        <f>D823*Setup!$B$5</f>
        <v/>
      </c>
      <c r="F823" s="15">
        <f>D823-E823</f>
        <v/>
      </c>
      <c r="G823" s="15" t="n"/>
      <c r="H823" s="15" t="n"/>
      <c r="I823" s="15" t="n"/>
      <c r="J823" s="15">
        <f>C823+F823+G823-I823</f>
        <v/>
      </c>
      <c r="K823" s="15" t="n"/>
      <c r="L823" s="15">
        <f>K823*Setup!$B$6</f>
        <v/>
      </c>
      <c r="M823" s="15">
        <f>J823-L823</f>
        <v/>
      </c>
      <c r="N823" s="21" t="n"/>
    </row>
    <row r="824">
      <c r="A824" s="295" t="n"/>
      <c r="B824" s="14" t="n"/>
      <c r="C824" s="15" t="n"/>
      <c r="D824" s="15" t="n"/>
      <c r="E824" s="15">
        <f>D824*Setup!$B$5</f>
        <v/>
      </c>
      <c r="F824" s="15">
        <f>D824-E824</f>
        <v/>
      </c>
      <c r="G824" s="15" t="n"/>
      <c r="H824" s="15" t="n"/>
      <c r="I824" s="15" t="n"/>
      <c r="J824" s="15">
        <f>C824+F824+G824-I824</f>
        <v/>
      </c>
      <c r="K824" s="15" t="n"/>
      <c r="L824" s="15">
        <f>K824*Setup!$B$6</f>
        <v/>
      </c>
      <c r="M824" s="15">
        <f>J824-L824</f>
        <v/>
      </c>
      <c r="N824" s="21" t="n"/>
    </row>
    <row r="825">
      <c r="A825" s="295" t="n"/>
      <c r="B825" s="14" t="n"/>
      <c r="C825" s="15" t="n"/>
      <c r="D825" s="15" t="n"/>
      <c r="E825" s="15">
        <f>D825*Setup!$B$5</f>
        <v/>
      </c>
      <c r="F825" s="15">
        <f>D825-E825</f>
        <v/>
      </c>
      <c r="G825" s="15" t="n"/>
      <c r="H825" s="15" t="n"/>
      <c r="I825" s="15" t="n"/>
      <c r="J825" s="15">
        <f>C825+F825+G825-I825</f>
        <v/>
      </c>
      <c r="K825" s="15" t="n"/>
      <c r="L825" s="15">
        <f>K825*Setup!$B$6</f>
        <v/>
      </c>
      <c r="M825" s="15">
        <f>J825-L825</f>
        <v/>
      </c>
      <c r="N825" s="21" t="n"/>
    </row>
    <row r="826">
      <c r="A826" s="295" t="n"/>
      <c r="B826" s="14" t="n"/>
      <c r="C826" s="15" t="n"/>
      <c r="D826" s="15" t="n"/>
      <c r="E826" s="15">
        <f>D826*Setup!$B$5</f>
        <v/>
      </c>
      <c r="F826" s="15">
        <f>D826-E826</f>
        <v/>
      </c>
      <c r="G826" s="15" t="n"/>
      <c r="H826" s="15" t="n"/>
      <c r="I826" s="15" t="n"/>
      <c r="J826" s="15">
        <f>C826+F826+G826-I826</f>
        <v/>
      </c>
      <c r="K826" s="15" t="n"/>
      <c r="L826" s="15">
        <f>K826*Setup!$B$6</f>
        <v/>
      </c>
      <c r="M826" s="15">
        <f>J826-L826</f>
        <v/>
      </c>
      <c r="N826" s="21" t="n"/>
    </row>
    <row r="827">
      <c r="A827" s="295" t="n"/>
      <c r="B827" s="14" t="n"/>
      <c r="C827" s="15" t="n"/>
      <c r="D827" s="15" t="n"/>
      <c r="E827" s="15">
        <f>D827*Setup!$B$5</f>
        <v/>
      </c>
      <c r="F827" s="15">
        <f>D827-E827</f>
        <v/>
      </c>
      <c r="G827" s="15" t="n"/>
      <c r="H827" s="15" t="n"/>
      <c r="I827" s="15" t="n"/>
      <c r="J827" s="15">
        <f>C827+F827+G827-I827</f>
        <v/>
      </c>
      <c r="K827" s="15" t="n"/>
      <c r="L827" s="15">
        <f>K827*Setup!$B$6</f>
        <v/>
      </c>
      <c r="M827" s="15">
        <f>J827-L827</f>
        <v/>
      </c>
      <c r="N827" s="21" t="n"/>
    </row>
    <row r="828">
      <c r="A828" s="295" t="n"/>
      <c r="B828" s="14" t="n"/>
      <c r="C828" s="15" t="n"/>
      <c r="D828" s="15" t="n"/>
      <c r="E828" s="15">
        <f>D828*Setup!$B$5</f>
        <v/>
      </c>
      <c r="F828" s="15">
        <f>D828-E828</f>
        <v/>
      </c>
      <c r="G828" s="15" t="n"/>
      <c r="H828" s="15" t="n"/>
      <c r="I828" s="15" t="n"/>
      <c r="J828" s="15">
        <f>C828+F828+G828-I828</f>
        <v/>
      </c>
      <c r="K828" s="15" t="n"/>
      <c r="L828" s="15">
        <f>K828*Setup!$B$6</f>
        <v/>
      </c>
      <c r="M828" s="15">
        <f>J828-L828</f>
        <v/>
      </c>
      <c r="N828" s="21" t="n"/>
    </row>
    <row r="829">
      <c r="A829" s="295" t="n"/>
      <c r="B829" s="14" t="n"/>
      <c r="C829" s="15" t="n"/>
      <c r="D829" s="15" t="n"/>
      <c r="E829" s="15">
        <f>D829*Setup!$B$5</f>
        <v/>
      </c>
      <c r="F829" s="15">
        <f>D829-E829</f>
        <v/>
      </c>
      <c r="G829" s="15" t="n"/>
      <c r="H829" s="15" t="n"/>
      <c r="I829" s="15" t="n"/>
      <c r="J829" s="15">
        <f>C829+F829+G829-I829</f>
        <v/>
      </c>
      <c r="K829" s="15" t="n"/>
      <c r="L829" s="15">
        <f>K829*Setup!$B$6</f>
        <v/>
      </c>
      <c r="M829" s="15">
        <f>J829-L829</f>
        <v/>
      </c>
      <c r="N829" s="21" t="n"/>
    </row>
    <row r="830">
      <c r="A830" s="295" t="n"/>
      <c r="B830" s="14" t="n"/>
      <c r="C830" s="15" t="n"/>
      <c r="D830" s="15" t="n"/>
      <c r="E830" s="15">
        <f>D830*Setup!$B$5</f>
        <v/>
      </c>
      <c r="F830" s="15">
        <f>D830-E830</f>
        <v/>
      </c>
      <c r="G830" s="15" t="n"/>
      <c r="H830" s="15" t="n"/>
      <c r="I830" s="15" t="n"/>
      <c r="J830" s="15">
        <f>C830+F830+G830-I830</f>
        <v/>
      </c>
      <c r="K830" s="15" t="n"/>
      <c r="L830" s="15">
        <f>K830*Setup!$B$6</f>
        <v/>
      </c>
      <c r="M830" s="15">
        <f>J830-L830</f>
        <v/>
      </c>
      <c r="N830" s="21" t="n"/>
    </row>
    <row r="831">
      <c r="A831" s="295" t="n"/>
      <c r="B831" s="14" t="n"/>
      <c r="C831" s="15" t="n"/>
      <c r="D831" s="15" t="n"/>
      <c r="E831" s="15">
        <f>D831*Setup!$B$5</f>
        <v/>
      </c>
      <c r="F831" s="15">
        <f>D831-E831</f>
        <v/>
      </c>
      <c r="G831" s="15" t="n"/>
      <c r="H831" s="15" t="n"/>
      <c r="I831" s="15" t="n"/>
      <c r="J831" s="15">
        <f>C831+F831+G831-I831</f>
        <v/>
      </c>
      <c r="K831" s="15" t="n"/>
      <c r="L831" s="15">
        <f>K831*Setup!$B$6</f>
        <v/>
      </c>
      <c r="M831" s="15">
        <f>J831-L831</f>
        <v/>
      </c>
      <c r="N831" s="21" t="n"/>
    </row>
    <row r="832">
      <c r="A832" s="295" t="n"/>
      <c r="B832" s="14" t="n"/>
      <c r="C832" s="15" t="n"/>
      <c r="D832" s="15" t="n"/>
      <c r="E832" s="15">
        <f>D832*Setup!$B$5</f>
        <v/>
      </c>
      <c r="F832" s="15">
        <f>D832-E832</f>
        <v/>
      </c>
      <c r="G832" s="15" t="n"/>
      <c r="H832" s="15" t="n"/>
      <c r="I832" s="15" t="n"/>
      <c r="J832" s="15">
        <f>C832+F832+G832-I832</f>
        <v/>
      </c>
      <c r="K832" s="15" t="n"/>
      <c r="L832" s="15">
        <f>K832*Setup!$B$6</f>
        <v/>
      </c>
      <c r="M832" s="15">
        <f>J832-L832</f>
        <v/>
      </c>
      <c r="N832" s="21" t="n"/>
    </row>
    <row r="833">
      <c r="A833" s="295" t="n"/>
      <c r="B833" s="14" t="n"/>
      <c r="C833" s="15" t="n"/>
      <c r="D833" s="15" t="n"/>
      <c r="E833" s="15">
        <f>D833*Setup!$B$5</f>
        <v/>
      </c>
      <c r="F833" s="15">
        <f>D833-E833</f>
        <v/>
      </c>
      <c r="G833" s="15" t="n"/>
      <c r="H833" s="15" t="n"/>
      <c r="I833" s="15" t="n"/>
      <c r="J833" s="15">
        <f>C833+F833+G833-I833</f>
        <v/>
      </c>
      <c r="K833" s="15" t="n"/>
      <c r="L833" s="15">
        <f>K833*Setup!$B$6</f>
        <v/>
      </c>
      <c r="M833" s="15">
        <f>J833-L833</f>
        <v/>
      </c>
      <c r="N833" s="21" t="n"/>
    </row>
    <row r="834">
      <c r="A834" s="295" t="n"/>
      <c r="B834" s="14" t="n"/>
      <c r="C834" s="15" t="n"/>
      <c r="D834" s="15" t="n"/>
      <c r="E834" s="15">
        <f>D834*Setup!$B$5</f>
        <v/>
      </c>
      <c r="F834" s="15">
        <f>D834-E834</f>
        <v/>
      </c>
      <c r="G834" s="15" t="n"/>
      <c r="H834" s="15" t="n"/>
      <c r="I834" s="15" t="n"/>
      <c r="J834" s="15">
        <f>C834+F834+G834-I834</f>
        <v/>
      </c>
      <c r="K834" s="15" t="n"/>
      <c r="L834" s="15">
        <f>K834*Setup!$B$6</f>
        <v/>
      </c>
      <c r="M834" s="15">
        <f>J834-L834</f>
        <v/>
      </c>
      <c r="N834" s="21" t="n"/>
    </row>
    <row r="835">
      <c r="A835" s="295" t="n"/>
      <c r="B835" s="14" t="n"/>
      <c r="C835" s="15" t="n"/>
      <c r="D835" s="15" t="n"/>
      <c r="E835" s="15">
        <f>D835*Setup!$B$5</f>
        <v/>
      </c>
      <c r="F835" s="15">
        <f>D835-E835</f>
        <v/>
      </c>
      <c r="G835" s="15" t="n"/>
      <c r="H835" s="15" t="n"/>
      <c r="I835" s="15" t="n"/>
      <c r="J835" s="15">
        <f>C835+F835+G835-I835</f>
        <v/>
      </c>
      <c r="K835" s="15" t="n"/>
      <c r="L835" s="15">
        <f>K835*Setup!$B$6</f>
        <v/>
      </c>
      <c r="M835" s="15">
        <f>J835-L835</f>
        <v/>
      </c>
      <c r="N835" s="21" t="n"/>
    </row>
    <row r="836">
      <c r="A836" s="295" t="n"/>
      <c r="B836" s="14" t="n"/>
      <c r="C836" s="15" t="n"/>
      <c r="D836" s="15" t="n"/>
      <c r="E836" s="15">
        <f>D836*Setup!$B$5</f>
        <v/>
      </c>
      <c r="F836" s="15">
        <f>D836-E836</f>
        <v/>
      </c>
      <c r="G836" s="15" t="n"/>
      <c r="H836" s="15" t="n"/>
      <c r="I836" s="15" t="n"/>
      <c r="J836" s="15">
        <f>C836+F836+G836-I836</f>
        <v/>
      </c>
      <c r="K836" s="15" t="n"/>
      <c r="L836" s="15">
        <f>K836*Setup!$B$6</f>
        <v/>
      </c>
      <c r="M836" s="15">
        <f>J836-L836</f>
        <v/>
      </c>
      <c r="N836" s="21" t="n"/>
    </row>
    <row r="837">
      <c r="A837" s="295" t="n"/>
      <c r="B837" s="14" t="n"/>
      <c r="C837" s="15" t="n"/>
      <c r="D837" s="15" t="n"/>
      <c r="E837" s="15">
        <f>D837*Setup!$B$5</f>
        <v/>
      </c>
      <c r="F837" s="15">
        <f>D837-E837</f>
        <v/>
      </c>
      <c r="G837" s="15" t="n"/>
      <c r="H837" s="15" t="n"/>
      <c r="I837" s="15" t="n"/>
      <c r="J837" s="15">
        <f>C837+F837+G837-I837</f>
        <v/>
      </c>
      <c r="K837" s="15" t="n"/>
      <c r="L837" s="15">
        <f>K837*Setup!$B$6</f>
        <v/>
      </c>
      <c r="M837" s="15">
        <f>J837-L837</f>
        <v/>
      </c>
      <c r="N837" s="21" t="n"/>
    </row>
    <row r="838">
      <c r="A838" s="295" t="n"/>
      <c r="B838" s="14" t="n"/>
      <c r="C838" s="15" t="n"/>
      <c r="D838" s="15" t="n"/>
      <c r="E838" s="15">
        <f>D838*Setup!$B$5</f>
        <v/>
      </c>
      <c r="F838" s="15">
        <f>D838-E838</f>
        <v/>
      </c>
      <c r="G838" s="15" t="n"/>
      <c r="H838" s="15" t="n"/>
      <c r="I838" s="15" t="n"/>
      <c r="J838" s="15">
        <f>C838+F838+G838-I838</f>
        <v/>
      </c>
      <c r="K838" s="15" t="n"/>
      <c r="L838" s="15">
        <f>K838*Setup!$B$6</f>
        <v/>
      </c>
      <c r="M838" s="15">
        <f>J838-L838</f>
        <v/>
      </c>
      <c r="N838" s="21" t="n"/>
    </row>
    <row r="839">
      <c r="A839" s="295" t="n"/>
      <c r="B839" s="14" t="n"/>
      <c r="C839" s="15" t="n"/>
      <c r="D839" s="15" t="n"/>
      <c r="E839" s="15">
        <f>D839*Setup!$B$5</f>
        <v/>
      </c>
      <c r="F839" s="15">
        <f>D839-E839</f>
        <v/>
      </c>
      <c r="G839" s="15" t="n"/>
      <c r="H839" s="15" t="n"/>
      <c r="I839" s="15" t="n"/>
      <c r="J839" s="15">
        <f>C839+F839+G839-I839</f>
        <v/>
      </c>
      <c r="K839" s="15" t="n"/>
      <c r="L839" s="15">
        <f>K839*Setup!$B$6</f>
        <v/>
      </c>
      <c r="M839" s="15">
        <f>J839-L839</f>
        <v/>
      </c>
      <c r="N839" s="21" t="n"/>
    </row>
    <row r="840">
      <c r="A840" s="295" t="n"/>
      <c r="B840" s="14" t="n"/>
      <c r="C840" s="15" t="n"/>
      <c r="D840" s="15" t="n"/>
      <c r="E840" s="15">
        <f>D840*Setup!$B$5</f>
        <v/>
      </c>
      <c r="F840" s="15">
        <f>D840-E840</f>
        <v/>
      </c>
      <c r="G840" s="15" t="n"/>
      <c r="H840" s="15" t="n"/>
      <c r="I840" s="15" t="n"/>
      <c r="J840" s="15">
        <f>C840+F840+G840-I840</f>
        <v/>
      </c>
      <c r="K840" s="15" t="n"/>
      <c r="L840" s="15">
        <f>K840*Setup!$B$6</f>
        <v/>
      </c>
      <c r="M840" s="15">
        <f>J840-L840</f>
        <v/>
      </c>
      <c r="N840" s="21" t="n"/>
    </row>
    <row r="841">
      <c r="A841" s="295" t="n"/>
      <c r="B841" s="14" t="n"/>
      <c r="C841" s="15" t="n"/>
      <c r="D841" s="15" t="n"/>
      <c r="E841" s="15">
        <f>D841*Setup!$B$5</f>
        <v/>
      </c>
      <c r="F841" s="15">
        <f>D841-E841</f>
        <v/>
      </c>
      <c r="G841" s="15" t="n"/>
      <c r="H841" s="15" t="n"/>
      <c r="I841" s="15" t="n"/>
      <c r="J841" s="15">
        <f>C841+F841+G841-I841</f>
        <v/>
      </c>
      <c r="K841" s="15" t="n"/>
      <c r="L841" s="15">
        <f>K841*Setup!$B$6</f>
        <v/>
      </c>
      <c r="M841" s="15">
        <f>J841-L841</f>
        <v/>
      </c>
      <c r="N841" s="21" t="n"/>
    </row>
    <row r="842">
      <c r="A842" s="295" t="n"/>
      <c r="B842" s="14" t="n"/>
      <c r="C842" s="15" t="n"/>
      <c r="D842" s="15" t="n"/>
      <c r="E842" s="15">
        <f>D842*Setup!$B$5</f>
        <v/>
      </c>
      <c r="F842" s="15">
        <f>D842-E842</f>
        <v/>
      </c>
      <c r="G842" s="15" t="n"/>
      <c r="H842" s="15" t="n"/>
      <c r="I842" s="15" t="n"/>
      <c r="J842" s="15">
        <f>C842+F842+G842-I842</f>
        <v/>
      </c>
      <c r="K842" s="15" t="n"/>
      <c r="L842" s="15">
        <f>K842*Setup!$B$6</f>
        <v/>
      </c>
      <c r="M842" s="15">
        <f>J842-L842</f>
        <v/>
      </c>
      <c r="N842" s="21" t="n"/>
    </row>
    <row r="843">
      <c r="A843" s="295" t="n"/>
      <c r="B843" s="14" t="n"/>
      <c r="C843" s="15" t="n"/>
      <c r="D843" s="15" t="n"/>
      <c r="E843" s="15">
        <f>D843*Setup!$B$5</f>
        <v/>
      </c>
      <c r="F843" s="15">
        <f>D843-E843</f>
        <v/>
      </c>
      <c r="G843" s="15" t="n"/>
      <c r="H843" s="15" t="n"/>
      <c r="I843" s="15" t="n"/>
      <c r="J843" s="15">
        <f>C843+F843+G843-I843</f>
        <v/>
      </c>
      <c r="K843" s="15" t="n"/>
      <c r="L843" s="15">
        <f>K843*Setup!$B$6</f>
        <v/>
      </c>
      <c r="M843" s="15">
        <f>J843-L843</f>
        <v/>
      </c>
      <c r="N843" s="21" t="n"/>
    </row>
    <row r="844">
      <c r="A844" s="295" t="n"/>
      <c r="B844" s="14" t="n"/>
      <c r="C844" s="15" t="n"/>
      <c r="D844" s="15" t="n"/>
      <c r="E844" s="15">
        <f>D844*Setup!$B$5</f>
        <v/>
      </c>
      <c r="F844" s="15">
        <f>D844-E844</f>
        <v/>
      </c>
      <c r="G844" s="15" t="n"/>
      <c r="H844" s="15" t="n"/>
      <c r="I844" s="15" t="n"/>
      <c r="J844" s="15">
        <f>C844+F844+G844-I844</f>
        <v/>
      </c>
      <c r="K844" s="15" t="n"/>
      <c r="L844" s="15">
        <f>K844*Setup!$B$6</f>
        <v/>
      </c>
      <c r="M844" s="15">
        <f>J844-L844</f>
        <v/>
      </c>
      <c r="N844" s="21" t="n"/>
    </row>
    <row r="845">
      <c r="A845" s="295" t="n"/>
      <c r="B845" s="14" t="n"/>
      <c r="C845" s="15" t="n"/>
      <c r="D845" s="15" t="n"/>
      <c r="E845" s="15">
        <f>D845*Setup!$B$5</f>
        <v/>
      </c>
      <c r="F845" s="15">
        <f>D845-E845</f>
        <v/>
      </c>
      <c r="G845" s="15" t="n"/>
      <c r="H845" s="15" t="n"/>
      <c r="I845" s="15" t="n"/>
      <c r="J845" s="15">
        <f>C845+F845+G845-I845</f>
        <v/>
      </c>
      <c r="K845" s="15" t="n"/>
      <c r="L845" s="15">
        <f>K845*Setup!$B$6</f>
        <v/>
      </c>
      <c r="M845" s="15">
        <f>J845-L845</f>
        <v/>
      </c>
      <c r="N845" s="21" t="n"/>
    </row>
    <row r="846">
      <c r="A846" s="295" t="n"/>
      <c r="B846" s="14" t="n"/>
      <c r="C846" s="15" t="n"/>
      <c r="D846" s="15" t="n"/>
      <c r="E846" s="15">
        <f>D846*Setup!$B$5</f>
        <v/>
      </c>
      <c r="F846" s="15">
        <f>D846-E846</f>
        <v/>
      </c>
      <c r="G846" s="15" t="n"/>
      <c r="H846" s="15" t="n"/>
      <c r="I846" s="15" t="n"/>
      <c r="J846" s="15">
        <f>C846+F846+G846-I846</f>
        <v/>
      </c>
      <c r="K846" s="15" t="n"/>
      <c r="L846" s="15">
        <f>K846*Setup!$B$6</f>
        <v/>
      </c>
      <c r="M846" s="15">
        <f>J846-L846</f>
        <v/>
      </c>
      <c r="N846" s="21" t="n"/>
    </row>
    <row r="847">
      <c r="A847" s="295" t="n"/>
      <c r="B847" s="14" t="n"/>
      <c r="C847" s="15" t="n"/>
      <c r="D847" s="15" t="n"/>
      <c r="E847" s="15">
        <f>D847*Setup!$B$5</f>
        <v/>
      </c>
      <c r="F847" s="15">
        <f>D847-E847</f>
        <v/>
      </c>
      <c r="G847" s="15" t="n"/>
      <c r="H847" s="15" t="n"/>
      <c r="I847" s="15" t="n"/>
      <c r="J847" s="15">
        <f>C847+F847+G847-I847</f>
        <v/>
      </c>
      <c r="K847" s="15" t="n"/>
      <c r="L847" s="15">
        <f>K847*Setup!$B$6</f>
        <v/>
      </c>
      <c r="M847" s="15">
        <f>J847-L847</f>
        <v/>
      </c>
      <c r="N847" s="21" t="n"/>
    </row>
    <row r="848">
      <c r="A848" s="295" t="n"/>
      <c r="B848" s="14" t="n"/>
      <c r="C848" s="15" t="n"/>
      <c r="D848" s="15" t="n"/>
      <c r="E848" s="15">
        <f>D848*Setup!$B$5</f>
        <v/>
      </c>
      <c r="F848" s="15">
        <f>D848-E848</f>
        <v/>
      </c>
      <c r="G848" s="15" t="n"/>
      <c r="H848" s="15" t="n"/>
      <c r="I848" s="15" t="n"/>
      <c r="J848" s="15">
        <f>C848+F848+G848-I848</f>
        <v/>
      </c>
      <c r="K848" s="15" t="n"/>
      <c r="L848" s="15">
        <f>K848*Setup!$B$6</f>
        <v/>
      </c>
      <c r="M848" s="15">
        <f>J848-L848</f>
        <v/>
      </c>
      <c r="N848" s="21" t="n"/>
    </row>
    <row r="849">
      <c r="A849" s="295" t="n"/>
      <c r="B849" s="14" t="n"/>
      <c r="C849" s="15" t="n"/>
      <c r="D849" s="15" t="n"/>
      <c r="E849" s="15">
        <f>D849*Setup!$B$5</f>
        <v/>
      </c>
      <c r="F849" s="15">
        <f>D849-E849</f>
        <v/>
      </c>
      <c r="G849" s="15" t="n"/>
      <c r="H849" s="15" t="n"/>
      <c r="I849" s="15" t="n"/>
      <c r="J849" s="15">
        <f>C849+F849+G849-I849</f>
        <v/>
      </c>
      <c r="K849" s="15" t="n"/>
      <c r="L849" s="15">
        <f>K849*Setup!$B$6</f>
        <v/>
      </c>
      <c r="M849" s="15">
        <f>J849-L849</f>
        <v/>
      </c>
      <c r="N849" s="21" t="n"/>
    </row>
    <row r="850">
      <c r="A850" s="295" t="n"/>
      <c r="B850" s="14" t="n"/>
      <c r="C850" s="15" t="n"/>
      <c r="D850" s="15" t="n"/>
      <c r="E850" s="15">
        <f>D850*Setup!$B$5</f>
        <v/>
      </c>
      <c r="F850" s="15">
        <f>D850-E850</f>
        <v/>
      </c>
      <c r="G850" s="15" t="n"/>
      <c r="H850" s="15" t="n"/>
      <c r="I850" s="15" t="n"/>
      <c r="J850" s="15">
        <f>C850+F850+G850-I850</f>
        <v/>
      </c>
      <c r="K850" s="15" t="n"/>
      <c r="L850" s="15">
        <f>K850*Setup!$B$6</f>
        <v/>
      </c>
      <c r="M850" s="15">
        <f>J850-L850</f>
        <v/>
      </c>
      <c r="N850" s="21" t="n"/>
    </row>
    <row r="851">
      <c r="A851" s="295" t="n"/>
      <c r="B851" s="14" t="n"/>
      <c r="C851" s="15" t="n"/>
      <c r="D851" s="15" t="n"/>
      <c r="E851" s="15">
        <f>D851*Setup!$B$5</f>
        <v/>
      </c>
      <c r="F851" s="15">
        <f>D851-E851</f>
        <v/>
      </c>
      <c r="G851" s="15" t="n"/>
      <c r="H851" s="15" t="n"/>
      <c r="I851" s="15" t="n"/>
      <c r="J851" s="15">
        <f>C851+F851+G851-I851</f>
        <v/>
      </c>
      <c r="K851" s="15" t="n"/>
      <c r="L851" s="15">
        <f>K851*Setup!$B$6</f>
        <v/>
      </c>
      <c r="M851" s="15">
        <f>J851-L851</f>
        <v/>
      </c>
      <c r="N851" s="21" t="n"/>
    </row>
    <row r="852">
      <c r="A852" s="295" t="n"/>
      <c r="B852" s="14" t="n"/>
      <c r="C852" s="15" t="n"/>
      <c r="D852" s="15" t="n"/>
      <c r="E852" s="15">
        <f>D852*Setup!$B$5</f>
        <v/>
      </c>
      <c r="F852" s="15">
        <f>D852-E852</f>
        <v/>
      </c>
      <c r="G852" s="15" t="n"/>
      <c r="H852" s="15" t="n"/>
      <c r="I852" s="15" t="n"/>
      <c r="J852" s="15">
        <f>C852+F852+G852-I852</f>
        <v/>
      </c>
      <c r="K852" s="15" t="n"/>
      <c r="L852" s="15">
        <f>K852*Setup!$B$6</f>
        <v/>
      </c>
      <c r="M852" s="15">
        <f>J852-L852</f>
        <v/>
      </c>
      <c r="N852" s="21" t="n"/>
    </row>
    <row r="853">
      <c r="A853" s="295" t="n"/>
      <c r="B853" s="14" t="n"/>
      <c r="C853" s="15" t="n"/>
      <c r="D853" s="15" t="n"/>
      <c r="E853" s="15">
        <f>D853*Setup!$B$5</f>
        <v/>
      </c>
      <c r="F853" s="15">
        <f>D853-E853</f>
        <v/>
      </c>
      <c r="G853" s="15" t="n"/>
      <c r="H853" s="15" t="n"/>
      <c r="I853" s="15" t="n"/>
      <c r="J853" s="15">
        <f>C853+F853+G853-I853</f>
        <v/>
      </c>
      <c r="K853" s="15" t="n"/>
      <c r="L853" s="15">
        <f>K853*Setup!$B$6</f>
        <v/>
      </c>
      <c r="M853" s="15">
        <f>J853-L853</f>
        <v/>
      </c>
      <c r="N853" s="21" t="n"/>
    </row>
    <row r="854">
      <c r="A854" s="295" t="n"/>
      <c r="B854" s="14" t="n"/>
      <c r="C854" s="15" t="n"/>
      <c r="D854" s="15" t="n"/>
      <c r="E854" s="15">
        <f>D854*Setup!$B$5</f>
        <v/>
      </c>
      <c r="F854" s="15">
        <f>D854-E854</f>
        <v/>
      </c>
      <c r="G854" s="15" t="n"/>
      <c r="H854" s="15" t="n"/>
      <c r="I854" s="15" t="n"/>
      <c r="J854" s="15">
        <f>C854+F854+G854-I854</f>
        <v/>
      </c>
      <c r="K854" s="15" t="n"/>
      <c r="L854" s="15">
        <f>K854*Setup!$B$6</f>
        <v/>
      </c>
      <c r="M854" s="15">
        <f>J854-L854</f>
        <v/>
      </c>
      <c r="N854" s="21" t="n"/>
    </row>
    <row r="855">
      <c r="A855" s="295" t="n"/>
      <c r="B855" s="14" t="n"/>
      <c r="C855" s="15" t="n"/>
      <c r="D855" s="15" t="n"/>
      <c r="E855" s="15">
        <f>D855*Setup!$B$5</f>
        <v/>
      </c>
      <c r="F855" s="15">
        <f>D855-E855</f>
        <v/>
      </c>
      <c r="G855" s="15" t="n"/>
      <c r="H855" s="15" t="n"/>
      <c r="I855" s="15" t="n"/>
      <c r="J855" s="15">
        <f>C855+F855+G855-I855</f>
        <v/>
      </c>
      <c r="K855" s="15" t="n"/>
      <c r="L855" s="15">
        <f>K855*Setup!$B$6</f>
        <v/>
      </c>
      <c r="M855" s="15">
        <f>J855-L855</f>
        <v/>
      </c>
      <c r="N855" s="21" t="n"/>
    </row>
    <row r="856">
      <c r="A856" s="295" t="n"/>
      <c r="B856" s="14" t="n"/>
      <c r="C856" s="15" t="n"/>
      <c r="D856" s="15" t="n"/>
      <c r="E856" s="15">
        <f>D856*Setup!$B$5</f>
        <v/>
      </c>
      <c r="F856" s="15">
        <f>D856-E856</f>
        <v/>
      </c>
      <c r="G856" s="15" t="n"/>
      <c r="H856" s="15" t="n"/>
      <c r="I856" s="15" t="n"/>
      <c r="J856" s="15">
        <f>C856+F856+G856-I856</f>
        <v/>
      </c>
      <c r="K856" s="15" t="n"/>
      <c r="L856" s="15">
        <f>K856*Setup!$B$6</f>
        <v/>
      </c>
      <c r="M856" s="15">
        <f>J856-L856</f>
        <v/>
      </c>
      <c r="N856" s="21" t="n"/>
    </row>
    <row r="857">
      <c r="A857" s="295" t="n"/>
      <c r="B857" s="14" t="n"/>
      <c r="C857" s="15" t="n"/>
      <c r="D857" s="15" t="n"/>
      <c r="E857" s="15">
        <f>D857*Setup!$B$5</f>
        <v/>
      </c>
      <c r="F857" s="15">
        <f>D857-E857</f>
        <v/>
      </c>
      <c r="G857" s="15" t="n"/>
      <c r="H857" s="15" t="n"/>
      <c r="I857" s="15" t="n"/>
      <c r="J857" s="15">
        <f>C857+F857+G857-I857</f>
        <v/>
      </c>
      <c r="K857" s="15" t="n"/>
      <c r="L857" s="15">
        <f>K857*Setup!$B$6</f>
        <v/>
      </c>
      <c r="M857" s="15">
        <f>J857-L857</f>
        <v/>
      </c>
      <c r="N857" s="21" t="n"/>
    </row>
    <row r="858">
      <c r="A858" s="295" t="n"/>
      <c r="B858" s="14" t="n"/>
      <c r="C858" s="15" t="n"/>
      <c r="D858" s="15" t="n"/>
      <c r="E858" s="15">
        <f>D858*Setup!$B$5</f>
        <v/>
      </c>
      <c r="F858" s="15">
        <f>D858-E858</f>
        <v/>
      </c>
      <c r="G858" s="15" t="n"/>
      <c r="H858" s="15" t="n"/>
      <c r="I858" s="15" t="n"/>
      <c r="J858" s="15">
        <f>C858+F858+G858-I858</f>
        <v/>
      </c>
      <c r="K858" s="15" t="n"/>
      <c r="L858" s="15">
        <f>K858*Setup!$B$6</f>
        <v/>
      </c>
      <c r="M858" s="15">
        <f>J858-L858</f>
        <v/>
      </c>
      <c r="N858" s="21" t="n"/>
    </row>
    <row r="859">
      <c r="A859" s="295" t="n"/>
      <c r="B859" s="14" t="n"/>
      <c r="C859" s="15" t="n"/>
      <c r="D859" s="15" t="n"/>
      <c r="E859" s="15">
        <f>D859*Setup!$B$5</f>
        <v/>
      </c>
      <c r="F859" s="15">
        <f>D859-E859</f>
        <v/>
      </c>
      <c r="G859" s="15" t="n"/>
      <c r="H859" s="15" t="n"/>
      <c r="I859" s="15" t="n"/>
      <c r="J859" s="15">
        <f>C859+F859+G859-I859</f>
        <v/>
      </c>
      <c r="K859" s="15" t="n"/>
      <c r="L859" s="15">
        <f>K859*Setup!$B$6</f>
        <v/>
      </c>
      <c r="M859" s="15">
        <f>J859-L859</f>
        <v/>
      </c>
      <c r="N859" s="21" t="n"/>
    </row>
    <row r="860">
      <c r="A860" s="295" t="n"/>
      <c r="B860" s="14" t="n"/>
      <c r="C860" s="15" t="n"/>
      <c r="D860" s="15" t="n"/>
      <c r="E860" s="15">
        <f>D860*Setup!$B$5</f>
        <v/>
      </c>
      <c r="F860" s="15">
        <f>D860-E860</f>
        <v/>
      </c>
      <c r="G860" s="15" t="n"/>
      <c r="H860" s="15" t="n"/>
      <c r="I860" s="15" t="n"/>
      <c r="J860" s="15">
        <f>C860+F860+G860-I860</f>
        <v/>
      </c>
      <c r="K860" s="15" t="n"/>
      <c r="L860" s="15">
        <f>K860*Setup!$B$6</f>
        <v/>
      </c>
      <c r="M860" s="15">
        <f>J860-L860</f>
        <v/>
      </c>
      <c r="N860" s="21" t="n"/>
    </row>
    <row r="861">
      <c r="A861" s="295" t="n"/>
      <c r="B861" s="14" t="n"/>
      <c r="C861" s="15" t="n"/>
      <c r="D861" s="15" t="n"/>
      <c r="E861" s="15">
        <f>D861*Setup!$B$5</f>
        <v/>
      </c>
      <c r="F861" s="15">
        <f>D861-E861</f>
        <v/>
      </c>
      <c r="G861" s="15" t="n"/>
      <c r="H861" s="15" t="n"/>
      <c r="I861" s="15" t="n"/>
      <c r="J861" s="15">
        <f>C861+F861+G861-I861</f>
        <v/>
      </c>
      <c r="K861" s="15" t="n"/>
      <c r="L861" s="15">
        <f>K861*Setup!$B$6</f>
        <v/>
      </c>
      <c r="M861" s="15">
        <f>J861-L861</f>
        <v/>
      </c>
      <c r="N861" s="21" t="n"/>
    </row>
    <row r="862">
      <c r="A862" s="295" t="n"/>
      <c r="B862" s="14" t="n"/>
      <c r="C862" s="15" t="n"/>
      <c r="D862" s="15" t="n"/>
      <c r="E862" s="15">
        <f>D862*Setup!$B$5</f>
        <v/>
      </c>
      <c r="F862" s="15">
        <f>D862-E862</f>
        <v/>
      </c>
      <c r="G862" s="15" t="n"/>
      <c r="H862" s="15" t="n"/>
      <c r="I862" s="15" t="n"/>
      <c r="J862" s="15">
        <f>C862+F862+G862-I862</f>
        <v/>
      </c>
      <c r="K862" s="15" t="n"/>
      <c r="L862" s="15">
        <f>K862*Setup!$B$6</f>
        <v/>
      </c>
      <c r="M862" s="15">
        <f>J862-L862</f>
        <v/>
      </c>
      <c r="N862" s="21" t="n"/>
    </row>
    <row r="863">
      <c r="A863" s="295" t="n"/>
      <c r="B863" s="14" t="n"/>
      <c r="C863" s="15" t="n"/>
      <c r="D863" s="15" t="n"/>
      <c r="E863" s="15">
        <f>D863*Setup!$B$5</f>
        <v/>
      </c>
      <c r="F863" s="15">
        <f>D863-E863</f>
        <v/>
      </c>
      <c r="G863" s="15" t="n"/>
      <c r="H863" s="15" t="n"/>
      <c r="I863" s="15" t="n"/>
      <c r="J863" s="15">
        <f>C863+F863+G863-I863</f>
        <v/>
      </c>
      <c r="K863" s="15" t="n"/>
      <c r="L863" s="15">
        <f>K863*Setup!$B$6</f>
        <v/>
      </c>
      <c r="M863" s="15">
        <f>J863-L863</f>
        <v/>
      </c>
      <c r="N863" s="21" t="n"/>
    </row>
    <row r="864">
      <c r="A864" s="295" t="n"/>
      <c r="B864" s="14" t="n"/>
      <c r="C864" s="15" t="n"/>
      <c r="D864" s="15" t="n"/>
      <c r="E864" s="15">
        <f>D864*Setup!$B$5</f>
        <v/>
      </c>
      <c r="F864" s="15">
        <f>D864-E864</f>
        <v/>
      </c>
      <c r="G864" s="15" t="n"/>
      <c r="H864" s="15" t="n"/>
      <c r="I864" s="15" t="n"/>
      <c r="J864" s="15">
        <f>C864+F864+G864-I864</f>
        <v/>
      </c>
      <c r="K864" s="15" t="n"/>
      <c r="L864" s="15">
        <f>K864*Setup!$B$6</f>
        <v/>
      </c>
      <c r="M864" s="15">
        <f>J864-L864</f>
        <v/>
      </c>
      <c r="N864" s="21" t="n"/>
    </row>
    <row r="865">
      <c r="A865" s="295" t="n"/>
      <c r="B865" s="14" t="n"/>
      <c r="C865" s="15" t="n"/>
      <c r="D865" s="15" t="n"/>
      <c r="E865" s="15">
        <f>D865*Setup!$B$5</f>
        <v/>
      </c>
      <c r="F865" s="15">
        <f>D865-E865</f>
        <v/>
      </c>
      <c r="G865" s="15" t="n"/>
      <c r="H865" s="15" t="n"/>
      <c r="I865" s="15" t="n"/>
      <c r="J865" s="15">
        <f>C865+F865+G865-I865</f>
        <v/>
      </c>
      <c r="K865" s="15" t="n"/>
      <c r="L865" s="15">
        <f>K865*Setup!$B$6</f>
        <v/>
      </c>
      <c r="M865" s="15">
        <f>J865-L865</f>
        <v/>
      </c>
      <c r="N865" s="21" t="n"/>
    </row>
    <row r="866">
      <c r="A866" s="295" t="n"/>
      <c r="B866" s="14" t="n"/>
      <c r="C866" s="15" t="n"/>
      <c r="D866" s="15" t="n"/>
      <c r="E866" s="15">
        <f>D866*Setup!$B$5</f>
        <v/>
      </c>
      <c r="F866" s="15">
        <f>D866-E866</f>
        <v/>
      </c>
      <c r="G866" s="15" t="n"/>
      <c r="H866" s="15" t="n"/>
      <c r="I866" s="15" t="n"/>
      <c r="J866" s="15">
        <f>C866+F866+G866-I866</f>
        <v/>
      </c>
      <c r="K866" s="15" t="n"/>
      <c r="L866" s="15">
        <f>K866*Setup!$B$6</f>
        <v/>
      </c>
      <c r="M866" s="15">
        <f>J866-L866</f>
        <v/>
      </c>
      <c r="N866" s="21" t="n"/>
    </row>
    <row r="867">
      <c r="A867" s="295" t="n"/>
      <c r="B867" s="14" t="n"/>
      <c r="C867" s="15" t="n"/>
      <c r="D867" s="15" t="n"/>
      <c r="E867" s="15">
        <f>D867*Setup!$B$5</f>
        <v/>
      </c>
      <c r="F867" s="15">
        <f>D867-E867</f>
        <v/>
      </c>
      <c r="G867" s="15" t="n"/>
      <c r="H867" s="15" t="n"/>
      <c r="I867" s="15" t="n"/>
      <c r="J867" s="15">
        <f>C867+F867+G867-I867</f>
        <v/>
      </c>
      <c r="K867" s="15" t="n"/>
      <c r="L867" s="15">
        <f>K867*Setup!$B$6</f>
        <v/>
      </c>
      <c r="M867" s="15">
        <f>J867-L867</f>
        <v/>
      </c>
      <c r="N867" s="21" t="n"/>
    </row>
    <row r="868">
      <c r="A868" s="295" t="n"/>
      <c r="B868" s="14" t="n"/>
      <c r="C868" s="15" t="n"/>
      <c r="D868" s="15" t="n"/>
      <c r="E868" s="15">
        <f>D868*Setup!$B$5</f>
        <v/>
      </c>
      <c r="F868" s="15">
        <f>D868-E868</f>
        <v/>
      </c>
      <c r="G868" s="15" t="n"/>
      <c r="H868" s="15" t="n"/>
      <c r="I868" s="15" t="n"/>
      <c r="J868" s="15">
        <f>C868+F868+G868-I868</f>
        <v/>
      </c>
      <c r="K868" s="15" t="n"/>
      <c r="L868" s="15">
        <f>K868*Setup!$B$6</f>
        <v/>
      </c>
      <c r="M868" s="15">
        <f>J868-L868</f>
        <v/>
      </c>
      <c r="N868" s="21" t="n"/>
    </row>
    <row r="869">
      <c r="A869" s="295" t="n"/>
      <c r="B869" s="14" t="n"/>
      <c r="C869" s="15" t="n"/>
      <c r="D869" s="15" t="n"/>
      <c r="E869" s="15">
        <f>D869*Setup!$B$5</f>
        <v/>
      </c>
      <c r="F869" s="15">
        <f>D869-E869</f>
        <v/>
      </c>
      <c r="G869" s="15" t="n"/>
      <c r="H869" s="15" t="n"/>
      <c r="I869" s="15" t="n"/>
      <c r="J869" s="15">
        <f>C869+F869+G869-I869</f>
        <v/>
      </c>
      <c r="K869" s="15" t="n"/>
      <c r="L869" s="15">
        <f>K869*Setup!$B$6</f>
        <v/>
      </c>
      <c r="M869" s="15">
        <f>J869-L869</f>
        <v/>
      </c>
      <c r="N869" s="21" t="n"/>
    </row>
    <row r="870">
      <c r="A870" s="295" t="n"/>
      <c r="B870" s="14" t="n"/>
      <c r="C870" s="15" t="n"/>
      <c r="D870" s="15" t="n"/>
      <c r="E870" s="15">
        <f>D870*Setup!$B$5</f>
        <v/>
      </c>
      <c r="F870" s="15">
        <f>D870-E870</f>
        <v/>
      </c>
      <c r="G870" s="15" t="n"/>
      <c r="H870" s="15" t="n"/>
      <c r="I870" s="15" t="n"/>
      <c r="J870" s="15">
        <f>C870+F870+G870-I870</f>
        <v/>
      </c>
      <c r="K870" s="15" t="n"/>
      <c r="L870" s="15">
        <f>K870*Setup!$B$6</f>
        <v/>
      </c>
      <c r="M870" s="15">
        <f>J870-L870</f>
        <v/>
      </c>
      <c r="N870" s="21" t="n"/>
    </row>
    <row r="871">
      <c r="A871" s="295" t="n"/>
      <c r="B871" s="14" t="n"/>
      <c r="C871" s="15" t="n"/>
      <c r="D871" s="15" t="n"/>
      <c r="E871" s="15">
        <f>D871*Setup!$B$5</f>
        <v/>
      </c>
      <c r="F871" s="15">
        <f>D871-E871</f>
        <v/>
      </c>
      <c r="G871" s="15" t="n"/>
      <c r="H871" s="15" t="n"/>
      <c r="I871" s="15" t="n"/>
      <c r="J871" s="15">
        <f>C871+F871+G871-I871</f>
        <v/>
      </c>
      <c r="K871" s="15" t="n"/>
      <c r="L871" s="15">
        <f>K871*Setup!$B$6</f>
        <v/>
      </c>
      <c r="M871" s="15">
        <f>J871-L871</f>
        <v/>
      </c>
      <c r="N871" s="21" t="n"/>
    </row>
    <row r="872">
      <c r="A872" s="295" t="n"/>
      <c r="B872" s="14" t="n"/>
      <c r="C872" s="15" t="n"/>
      <c r="D872" s="15" t="n"/>
      <c r="E872" s="15">
        <f>D872*Setup!$B$5</f>
        <v/>
      </c>
      <c r="F872" s="15">
        <f>D872-E872</f>
        <v/>
      </c>
      <c r="G872" s="15" t="n"/>
      <c r="H872" s="15" t="n"/>
      <c r="I872" s="15" t="n"/>
      <c r="J872" s="15">
        <f>C872+F872+G872-I872</f>
        <v/>
      </c>
      <c r="K872" s="15" t="n"/>
      <c r="L872" s="15">
        <f>K872*Setup!$B$6</f>
        <v/>
      </c>
      <c r="M872" s="15">
        <f>J872-L872</f>
        <v/>
      </c>
      <c r="N872" s="21" t="n"/>
    </row>
    <row r="873">
      <c r="A873" s="295" t="n"/>
      <c r="B873" s="14" t="n"/>
      <c r="C873" s="15" t="n"/>
      <c r="D873" s="15" t="n"/>
      <c r="E873" s="15">
        <f>D873*Setup!$B$5</f>
        <v/>
      </c>
      <c r="F873" s="15">
        <f>D873-E873</f>
        <v/>
      </c>
      <c r="G873" s="15" t="n"/>
      <c r="H873" s="15" t="n"/>
      <c r="I873" s="15" t="n"/>
      <c r="J873" s="15">
        <f>C873+F873+G873-I873</f>
        <v/>
      </c>
      <c r="K873" s="15" t="n"/>
      <c r="L873" s="15">
        <f>K873*Setup!$B$6</f>
        <v/>
      </c>
      <c r="M873" s="15">
        <f>J873-L873</f>
        <v/>
      </c>
      <c r="N873" s="21" t="n"/>
    </row>
    <row r="874">
      <c r="A874" s="295" t="n"/>
      <c r="B874" s="14" t="n"/>
      <c r="C874" s="15" t="n"/>
      <c r="D874" s="15" t="n"/>
      <c r="E874" s="15">
        <f>D874*Setup!$B$5</f>
        <v/>
      </c>
      <c r="F874" s="15">
        <f>D874-E874</f>
        <v/>
      </c>
      <c r="G874" s="15" t="n"/>
      <c r="H874" s="15" t="n"/>
      <c r="I874" s="15" t="n"/>
      <c r="J874" s="15">
        <f>C874+F874+G874-I874</f>
        <v/>
      </c>
      <c r="K874" s="15" t="n"/>
      <c r="L874" s="15">
        <f>K874*Setup!$B$6</f>
        <v/>
      </c>
      <c r="M874" s="15">
        <f>J874-L874</f>
        <v/>
      </c>
      <c r="N874" s="21" t="n"/>
    </row>
    <row r="875">
      <c r="A875" s="295" t="n"/>
      <c r="B875" s="14" t="n"/>
      <c r="C875" s="15" t="n"/>
      <c r="D875" s="15" t="n"/>
      <c r="E875" s="15">
        <f>D875*Setup!$B$5</f>
        <v/>
      </c>
      <c r="F875" s="15">
        <f>D875-E875</f>
        <v/>
      </c>
      <c r="G875" s="15" t="n"/>
      <c r="H875" s="15" t="n"/>
      <c r="I875" s="15" t="n"/>
      <c r="J875" s="15">
        <f>C875+F875+G875-I875</f>
        <v/>
      </c>
      <c r="K875" s="15" t="n"/>
      <c r="L875" s="15">
        <f>K875*Setup!$B$6</f>
        <v/>
      </c>
      <c r="M875" s="15">
        <f>J875-L875</f>
        <v/>
      </c>
      <c r="N875" s="21" t="n"/>
    </row>
    <row r="876">
      <c r="A876" s="295" t="n"/>
      <c r="B876" s="14" t="n"/>
      <c r="C876" s="15" t="n"/>
      <c r="D876" s="15" t="n"/>
      <c r="E876" s="15">
        <f>D876*Setup!$B$5</f>
        <v/>
      </c>
      <c r="F876" s="15">
        <f>D876-E876</f>
        <v/>
      </c>
      <c r="G876" s="15" t="n"/>
      <c r="H876" s="15" t="n"/>
      <c r="I876" s="15" t="n"/>
      <c r="J876" s="15">
        <f>C876+F876+G876-I876</f>
        <v/>
      </c>
      <c r="K876" s="15" t="n"/>
      <c r="L876" s="15">
        <f>K876*Setup!$B$6</f>
        <v/>
      </c>
      <c r="M876" s="15">
        <f>J876-L876</f>
        <v/>
      </c>
      <c r="N876" s="21" t="n"/>
    </row>
    <row r="877">
      <c r="A877" s="295" t="n"/>
      <c r="B877" s="14" t="n"/>
      <c r="C877" s="15" t="n"/>
      <c r="D877" s="15" t="n"/>
      <c r="E877" s="15">
        <f>D877*Setup!$B$5</f>
        <v/>
      </c>
      <c r="F877" s="15">
        <f>D877-E877</f>
        <v/>
      </c>
      <c r="G877" s="15" t="n"/>
      <c r="H877" s="15" t="n"/>
      <c r="I877" s="15" t="n"/>
      <c r="J877" s="15">
        <f>C877+F877+G877-I877</f>
        <v/>
      </c>
      <c r="K877" s="15" t="n"/>
      <c r="L877" s="15">
        <f>K877*Setup!$B$6</f>
        <v/>
      </c>
      <c r="M877" s="15">
        <f>J877-L877</f>
        <v/>
      </c>
      <c r="N877" s="21" t="n"/>
    </row>
    <row r="878">
      <c r="A878" s="295" t="n"/>
      <c r="B878" s="14" t="n"/>
      <c r="C878" s="15" t="n"/>
      <c r="D878" s="15" t="n"/>
      <c r="E878" s="15">
        <f>D878*Setup!$B$5</f>
        <v/>
      </c>
      <c r="F878" s="15">
        <f>D878-E878</f>
        <v/>
      </c>
      <c r="G878" s="15" t="n"/>
      <c r="H878" s="15" t="n"/>
      <c r="I878" s="15" t="n"/>
      <c r="J878" s="15">
        <f>C878+F878+G878-I878</f>
        <v/>
      </c>
      <c r="K878" s="15" t="n"/>
      <c r="L878" s="15">
        <f>K878*Setup!$B$6</f>
        <v/>
      </c>
      <c r="M878" s="15">
        <f>J878-L878</f>
        <v/>
      </c>
      <c r="N878" s="21" t="n"/>
    </row>
    <row r="879">
      <c r="A879" s="295" t="n"/>
      <c r="B879" s="14" t="n"/>
      <c r="C879" s="15" t="n"/>
      <c r="D879" s="15" t="n"/>
      <c r="E879" s="15">
        <f>D879*Setup!$B$5</f>
        <v/>
      </c>
      <c r="F879" s="15">
        <f>D879-E879</f>
        <v/>
      </c>
      <c r="G879" s="15" t="n"/>
      <c r="H879" s="15" t="n"/>
      <c r="I879" s="15" t="n"/>
      <c r="J879" s="15">
        <f>C879+F879+G879-I879</f>
        <v/>
      </c>
      <c r="K879" s="15" t="n"/>
      <c r="L879" s="15">
        <f>K879*Setup!$B$6</f>
        <v/>
      </c>
      <c r="M879" s="15">
        <f>J879-L879</f>
        <v/>
      </c>
      <c r="N879" s="21" t="n"/>
    </row>
    <row r="880">
      <c r="A880" s="295" t="n"/>
      <c r="B880" s="14" t="n"/>
      <c r="C880" s="15" t="n"/>
      <c r="D880" s="15" t="n"/>
      <c r="E880" s="15">
        <f>D880*Setup!$B$5</f>
        <v/>
      </c>
      <c r="F880" s="15">
        <f>D880-E880</f>
        <v/>
      </c>
      <c r="G880" s="15" t="n"/>
      <c r="H880" s="15" t="n"/>
      <c r="I880" s="15" t="n"/>
      <c r="J880" s="15">
        <f>C880+F880+G880-I880</f>
        <v/>
      </c>
      <c r="K880" s="15" t="n"/>
      <c r="L880" s="15">
        <f>K880*Setup!$B$6</f>
        <v/>
      </c>
      <c r="M880" s="15">
        <f>J880-L880</f>
        <v/>
      </c>
      <c r="N880" s="21" t="n"/>
    </row>
    <row r="881">
      <c r="A881" s="295" t="n"/>
      <c r="B881" s="14" t="n"/>
      <c r="C881" s="15" t="n"/>
      <c r="D881" s="15" t="n"/>
      <c r="E881" s="15">
        <f>D881*Setup!$B$5</f>
        <v/>
      </c>
      <c r="F881" s="15">
        <f>D881-E881</f>
        <v/>
      </c>
      <c r="G881" s="15" t="n"/>
      <c r="H881" s="15" t="n"/>
      <c r="I881" s="15" t="n"/>
      <c r="J881" s="15">
        <f>C881+F881+G881-I881</f>
        <v/>
      </c>
      <c r="K881" s="15" t="n"/>
      <c r="L881" s="15">
        <f>K881*Setup!$B$6</f>
        <v/>
      </c>
      <c r="M881" s="15">
        <f>J881-L881</f>
        <v/>
      </c>
      <c r="N881" s="21" t="n"/>
    </row>
    <row r="882">
      <c r="A882" s="295" t="n"/>
      <c r="B882" s="14" t="n"/>
      <c r="C882" s="15" t="n"/>
      <c r="D882" s="15" t="n"/>
      <c r="E882" s="15">
        <f>D882*Setup!$B$5</f>
        <v/>
      </c>
      <c r="F882" s="15">
        <f>D882-E882</f>
        <v/>
      </c>
      <c r="G882" s="15" t="n"/>
      <c r="H882" s="15" t="n"/>
      <c r="I882" s="15" t="n"/>
      <c r="J882" s="15">
        <f>C882+F882+G882-I882</f>
        <v/>
      </c>
      <c r="K882" s="15" t="n"/>
      <c r="L882" s="15">
        <f>K882*Setup!$B$6</f>
        <v/>
      </c>
      <c r="M882" s="15">
        <f>J882-L882</f>
        <v/>
      </c>
      <c r="N882" s="21" t="n"/>
    </row>
    <row r="883">
      <c r="A883" s="295" t="n"/>
      <c r="B883" s="14" t="n"/>
      <c r="C883" s="15" t="n"/>
      <c r="D883" s="15" t="n"/>
      <c r="E883" s="15">
        <f>D883*Setup!$B$5</f>
        <v/>
      </c>
      <c r="F883" s="15">
        <f>D883-E883</f>
        <v/>
      </c>
      <c r="G883" s="15" t="n"/>
      <c r="H883" s="15" t="n"/>
      <c r="I883" s="15" t="n"/>
      <c r="J883" s="15">
        <f>C883+F883+G883-I883</f>
        <v/>
      </c>
      <c r="K883" s="15" t="n"/>
      <c r="L883" s="15">
        <f>K883*Setup!$B$6</f>
        <v/>
      </c>
      <c r="M883" s="15">
        <f>J883-L883</f>
        <v/>
      </c>
      <c r="N883" s="21" t="n"/>
    </row>
    <row r="884">
      <c r="A884" s="295" t="n"/>
      <c r="B884" s="14" t="n"/>
      <c r="C884" s="15" t="n"/>
      <c r="D884" s="15" t="n"/>
      <c r="E884" s="15">
        <f>D884*Setup!$B$5</f>
        <v/>
      </c>
      <c r="F884" s="15">
        <f>D884-E884</f>
        <v/>
      </c>
      <c r="G884" s="15" t="n"/>
      <c r="H884" s="15" t="n"/>
      <c r="I884" s="15" t="n"/>
      <c r="J884" s="15">
        <f>C884+F884+G884-I884</f>
        <v/>
      </c>
      <c r="K884" s="15" t="n"/>
      <c r="L884" s="15">
        <f>K884*Setup!$B$6</f>
        <v/>
      </c>
      <c r="M884" s="15">
        <f>J884-L884</f>
        <v/>
      </c>
      <c r="N884" s="21" t="n"/>
    </row>
    <row r="885">
      <c r="A885" s="295" t="n"/>
      <c r="B885" s="14" t="n"/>
      <c r="C885" s="15" t="n"/>
      <c r="D885" s="15" t="n"/>
      <c r="E885" s="15">
        <f>D885*Setup!$B$5</f>
        <v/>
      </c>
      <c r="F885" s="15">
        <f>D885-E885</f>
        <v/>
      </c>
      <c r="G885" s="15" t="n"/>
      <c r="H885" s="15" t="n"/>
      <c r="I885" s="15" t="n"/>
      <c r="J885" s="15">
        <f>C885+F885+G885-I885</f>
        <v/>
      </c>
      <c r="K885" s="15" t="n"/>
      <c r="L885" s="15">
        <f>K885*Setup!$B$6</f>
        <v/>
      </c>
      <c r="M885" s="15">
        <f>J885-L885</f>
        <v/>
      </c>
      <c r="N885" s="21" t="n"/>
    </row>
    <row r="886">
      <c r="A886" s="295" t="n"/>
      <c r="B886" s="14" t="n"/>
      <c r="C886" s="15" t="n"/>
      <c r="D886" s="15" t="n"/>
      <c r="E886" s="15">
        <f>D886*Setup!$B$5</f>
        <v/>
      </c>
      <c r="F886" s="15">
        <f>D886-E886</f>
        <v/>
      </c>
      <c r="G886" s="15" t="n"/>
      <c r="H886" s="15" t="n"/>
      <c r="I886" s="15" t="n"/>
      <c r="J886" s="15">
        <f>C886+F886+G886-I886</f>
        <v/>
      </c>
      <c r="K886" s="15" t="n"/>
      <c r="L886" s="15">
        <f>K886*Setup!$B$6</f>
        <v/>
      </c>
      <c r="M886" s="15">
        <f>J886-L886</f>
        <v/>
      </c>
      <c r="N886" s="21" t="n"/>
    </row>
    <row r="887">
      <c r="A887" s="295" t="n"/>
      <c r="B887" s="14" t="n"/>
      <c r="C887" s="15" t="n"/>
      <c r="D887" s="15" t="n"/>
      <c r="E887" s="15">
        <f>D887*Setup!$B$5</f>
        <v/>
      </c>
      <c r="F887" s="15">
        <f>D887-E887</f>
        <v/>
      </c>
      <c r="G887" s="15" t="n"/>
      <c r="H887" s="15" t="n"/>
      <c r="I887" s="15" t="n"/>
      <c r="J887" s="15">
        <f>C887+F887+G887-I887</f>
        <v/>
      </c>
      <c r="K887" s="15" t="n"/>
      <c r="L887" s="15">
        <f>K887*Setup!$B$6</f>
        <v/>
      </c>
      <c r="M887" s="15">
        <f>J887-L887</f>
        <v/>
      </c>
      <c r="N887" s="21" t="n"/>
    </row>
    <row r="888">
      <c r="A888" s="295" t="n"/>
      <c r="B888" s="14" t="n"/>
      <c r="C888" s="15" t="n"/>
      <c r="D888" s="15" t="n"/>
      <c r="E888" s="15">
        <f>D888*Setup!$B$5</f>
        <v/>
      </c>
      <c r="F888" s="15">
        <f>D888-E888</f>
        <v/>
      </c>
      <c r="G888" s="15" t="n"/>
      <c r="H888" s="15" t="n"/>
      <c r="I888" s="15" t="n"/>
      <c r="J888" s="15">
        <f>C888+F888+G888-I888</f>
        <v/>
      </c>
      <c r="K888" s="15" t="n"/>
      <c r="L888" s="15">
        <f>K888*Setup!$B$6</f>
        <v/>
      </c>
      <c r="M888" s="15">
        <f>J888-L888</f>
        <v/>
      </c>
      <c r="N888" s="21" t="n"/>
    </row>
    <row r="889">
      <c r="A889" s="295" t="n"/>
      <c r="B889" s="14" t="n"/>
      <c r="C889" s="15" t="n"/>
      <c r="D889" s="15" t="n"/>
      <c r="E889" s="15">
        <f>D889*Setup!$B$5</f>
        <v/>
      </c>
      <c r="F889" s="15">
        <f>D889-E889</f>
        <v/>
      </c>
      <c r="G889" s="15" t="n"/>
      <c r="H889" s="15" t="n"/>
      <c r="I889" s="15" t="n"/>
      <c r="J889" s="15">
        <f>C889+F889+G889-I889</f>
        <v/>
      </c>
      <c r="K889" s="15" t="n"/>
      <c r="L889" s="15">
        <f>K889*Setup!$B$6</f>
        <v/>
      </c>
      <c r="M889" s="15">
        <f>J889-L889</f>
        <v/>
      </c>
      <c r="N889" s="21" t="n"/>
    </row>
    <row r="890">
      <c r="A890" s="295" t="n"/>
      <c r="B890" s="14" t="n"/>
      <c r="C890" s="15" t="n"/>
      <c r="D890" s="15" t="n"/>
      <c r="E890" s="15">
        <f>D890*Setup!$B$5</f>
        <v/>
      </c>
      <c r="F890" s="15">
        <f>D890-E890</f>
        <v/>
      </c>
      <c r="G890" s="15" t="n"/>
      <c r="H890" s="15" t="n"/>
      <c r="I890" s="15" t="n"/>
      <c r="J890" s="15">
        <f>C890+F890+G890-I890</f>
        <v/>
      </c>
      <c r="K890" s="15" t="n"/>
      <c r="L890" s="15">
        <f>K890*Setup!$B$6</f>
        <v/>
      </c>
      <c r="M890" s="15">
        <f>J890-L890</f>
        <v/>
      </c>
      <c r="N890" s="21" t="n"/>
    </row>
    <row r="891">
      <c r="A891" s="295" t="n"/>
      <c r="B891" s="14" t="n"/>
      <c r="C891" s="15" t="n"/>
      <c r="D891" s="15" t="n"/>
      <c r="E891" s="15">
        <f>D891*Setup!$B$5</f>
        <v/>
      </c>
      <c r="F891" s="15">
        <f>D891-E891</f>
        <v/>
      </c>
      <c r="G891" s="15" t="n"/>
      <c r="H891" s="15" t="n"/>
      <c r="I891" s="15" t="n"/>
      <c r="J891" s="15">
        <f>C891+F891+G891-I891</f>
        <v/>
      </c>
      <c r="K891" s="15" t="n"/>
      <c r="L891" s="15">
        <f>K891*Setup!$B$6</f>
        <v/>
      </c>
      <c r="M891" s="15">
        <f>J891-L891</f>
        <v/>
      </c>
      <c r="N891" s="21" t="n"/>
    </row>
    <row r="892">
      <c r="A892" s="295" t="n"/>
      <c r="B892" s="14" t="n"/>
      <c r="C892" s="15" t="n"/>
      <c r="D892" s="15" t="n"/>
      <c r="E892" s="15">
        <f>D892*Setup!$B$5</f>
        <v/>
      </c>
      <c r="F892" s="15">
        <f>D892-E892</f>
        <v/>
      </c>
      <c r="G892" s="15" t="n"/>
      <c r="H892" s="15" t="n"/>
      <c r="I892" s="15" t="n"/>
      <c r="J892" s="15">
        <f>C892+F892+G892-I892</f>
        <v/>
      </c>
      <c r="K892" s="15" t="n"/>
      <c r="L892" s="15">
        <f>K892*Setup!$B$6</f>
        <v/>
      </c>
      <c r="M892" s="15">
        <f>J892-L892</f>
        <v/>
      </c>
      <c r="N892" s="21" t="n"/>
    </row>
    <row r="893">
      <c r="A893" s="295" t="n"/>
      <c r="B893" s="14" t="n"/>
      <c r="C893" s="15" t="n"/>
      <c r="D893" s="15" t="n"/>
      <c r="E893" s="15">
        <f>D893*Setup!$B$5</f>
        <v/>
      </c>
      <c r="F893" s="15">
        <f>D893-E893</f>
        <v/>
      </c>
      <c r="G893" s="15" t="n"/>
      <c r="H893" s="15" t="n"/>
      <c r="I893" s="15" t="n"/>
      <c r="J893" s="15">
        <f>C893+F893+G893-I893</f>
        <v/>
      </c>
      <c r="K893" s="15" t="n"/>
      <c r="L893" s="15">
        <f>K893*Setup!$B$6</f>
        <v/>
      </c>
      <c r="M893" s="15">
        <f>J893-L893</f>
        <v/>
      </c>
      <c r="N893" s="21" t="n"/>
    </row>
    <row r="894">
      <c r="A894" s="295" t="n"/>
      <c r="B894" s="14" t="n"/>
      <c r="C894" s="15" t="n"/>
      <c r="D894" s="15" t="n"/>
      <c r="E894" s="15">
        <f>D894*Setup!$B$5</f>
        <v/>
      </c>
      <c r="F894" s="15">
        <f>D894-E894</f>
        <v/>
      </c>
      <c r="G894" s="15" t="n"/>
      <c r="H894" s="15" t="n"/>
      <c r="I894" s="15" t="n"/>
      <c r="J894" s="15">
        <f>C894+F894+G894-I894</f>
        <v/>
      </c>
      <c r="K894" s="15" t="n"/>
      <c r="L894" s="15">
        <f>K894*Setup!$B$6</f>
        <v/>
      </c>
      <c r="M894" s="15">
        <f>J894-L894</f>
        <v/>
      </c>
      <c r="N894" s="21" t="n"/>
    </row>
    <row r="895">
      <c r="A895" s="295" t="n"/>
      <c r="B895" s="14" t="n"/>
      <c r="C895" s="15" t="n"/>
      <c r="D895" s="15" t="n"/>
      <c r="E895" s="15">
        <f>D895*Setup!$B$5</f>
        <v/>
      </c>
      <c r="F895" s="15">
        <f>D895-E895</f>
        <v/>
      </c>
      <c r="G895" s="15" t="n"/>
      <c r="H895" s="15" t="n"/>
      <c r="I895" s="15" t="n"/>
      <c r="J895" s="15">
        <f>C895+F895+G895-I895</f>
        <v/>
      </c>
      <c r="K895" s="15" t="n"/>
      <c r="L895" s="15">
        <f>K895*Setup!$B$6</f>
        <v/>
      </c>
      <c r="M895" s="15">
        <f>J895-L895</f>
        <v/>
      </c>
      <c r="N895" s="21" t="n"/>
    </row>
    <row r="896">
      <c r="A896" s="295" t="n"/>
      <c r="B896" s="14" t="n"/>
      <c r="C896" s="15" t="n"/>
      <c r="D896" s="15" t="n"/>
      <c r="E896" s="15">
        <f>D896*Setup!$B$5</f>
        <v/>
      </c>
      <c r="F896" s="15">
        <f>D896-E896</f>
        <v/>
      </c>
      <c r="G896" s="15" t="n"/>
      <c r="H896" s="15" t="n"/>
      <c r="I896" s="15" t="n"/>
      <c r="J896" s="15">
        <f>C896+F896+G896-I896</f>
        <v/>
      </c>
      <c r="K896" s="15" t="n"/>
      <c r="L896" s="15">
        <f>K896*Setup!$B$6</f>
        <v/>
      </c>
      <c r="M896" s="15">
        <f>J896-L896</f>
        <v/>
      </c>
      <c r="N896" s="21" t="n"/>
    </row>
    <row r="897">
      <c r="A897" s="295" t="n"/>
      <c r="B897" s="14" t="n"/>
      <c r="C897" s="15" t="n"/>
      <c r="D897" s="15" t="n"/>
      <c r="E897" s="15">
        <f>D897*Setup!$B$5</f>
        <v/>
      </c>
      <c r="F897" s="15">
        <f>D897-E897</f>
        <v/>
      </c>
      <c r="G897" s="15" t="n"/>
      <c r="H897" s="15" t="n"/>
      <c r="I897" s="15" t="n"/>
      <c r="J897" s="15">
        <f>C897+F897+G897-I897</f>
        <v/>
      </c>
      <c r="K897" s="15" t="n"/>
      <c r="L897" s="15">
        <f>K897*Setup!$B$6</f>
        <v/>
      </c>
      <c r="M897" s="15">
        <f>J897-L897</f>
        <v/>
      </c>
      <c r="N897" s="21" t="n"/>
    </row>
    <row r="898">
      <c r="A898" s="295" t="n"/>
      <c r="B898" s="14" t="n"/>
      <c r="C898" s="15" t="n"/>
      <c r="D898" s="15" t="n"/>
      <c r="E898" s="15">
        <f>D898*Setup!$B$5</f>
        <v/>
      </c>
      <c r="F898" s="15">
        <f>D898-E898</f>
        <v/>
      </c>
      <c r="G898" s="15" t="n"/>
      <c r="H898" s="15" t="n"/>
      <c r="I898" s="15" t="n"/>
      <c r="J898" s="15">
        <f>C898+F898+G898-I898</f>
        <v/>
      </c>
      <c r="K898" s="15" t="n"/>
      <c r="L898" s="15">
        <f>K898*Setup!$B$6</f>
        <v/>
      </c>
      <c r="M898" s="15">
        <f>J898-L898</f>
        <v/>
      </c>
      <c r="N898" s="21" t="n"/>
    </row>
    <row r="899">
      <c r="A899" s="295" t="n"/>
      <c r="B899" s="14" t="n"/>
      <c r="C899" s="15" t="n"/>
      <c r="D899" s="15" t="n"/>
      <c r="E899" s="15">
        <f>D899*Setup!$B$5</f>
        <v/>
      </c>
      <c r="F899" s="15">
        <f>D899-E899</f>
        <v/>
      </c>
      <c r="G899" s="15" t="n"/>
      <c r="H899" s="15" t="n"/>
      <c r="I899" s="15" t="n"/>
      <c r="J899" s="15">
        <f>C899+F899+G899-I899</f>
        <v/>
      </c>
      <c r="K899" s="15" t="n"/>
      <c r="L899" s="15">
        <f>K899*Setup!$B$6</f>
        <v/>
      </c>
      <c r="M899" s="15">
        <f>J899-L899</f>
        <v/>
      </c>
      <c r="N899" s="21" t="n"/>
    </row>
    <row r="900">
      <c r="A900" s="295" t="n"/>
      <c r="B900" s="14" t="n"/>
      <c r="C900" s="15" t="n"/>
      <c r="D900" s="15" t="n"/>
      <c r="E900" s="15">
        <f>D900*Setup!$B$5</f>
        <v/>
      </c>
      <c r="F900" s="15">
        <f>D900-E900</f>
        <v/>
      </c>
      <c r="G900" s="15" t="n"/>
      <c r="H900" s="15" t="n"/>
      <c r="I900" s="15" t="n"/>
      <c r="J900" s="15">
        <f>C900+F900+G900-I900</f>
        <v/>
      </c>
      <c r="K900" s="15" t="n"/>
      <c r="L900" s="15">
        <f>K900*Setup!$B$6</f>
        <v/>
      </c>
      <c r="M900" s="15">
        <f>J900-L900</f>
        <v/>
      </c>
      <c r="N900" s="21" t="n"/>
    </row>
    <row r="901">
      <c r="A901" s="295" t="n"/>
      <c r="B901" s="14" t="n"/>
      <c r="C901" s="15" t="n"/>
      <c r="D901" s="15" t="n"/>
      <c r="E901" s="15">
        <f>D901*Setup!$B$5</f>
        <v/>
      </c>
      <c r="F901" s="15">
        <f>D901-E901</f>
        <v/>
      </c>
      <c r="G901" s="15" t="n"/>
      <c r="H901" s="15" t="n"/>
      <c r="I901" s="15" t="n"/>
      <c r="J901" s="15">
        <f>C901+F901+G901-I901</f>
        <v/>
      </c>
      <c r="K901" s="15" t="n"/>
      <c r="L901" s="15">
        <f>K901*Setup!$B$6</f>
        <v/>
      </c>
      <c r="M901" s="15">
        <f>J901-L901</f>
        <v/>
      </c>
      <c r="N901" s="21" t="n"/>
    </row>
    <row r="902">
      <c r="A902" s="295" t="n"/>
      <c r="B902" s="14" t="n"/>
      <c r="C902" s="15" t="n"/>
      <c r="D902" s="15" t="n"/>
      <c r="E902" s="15">
        <f>D902*Setup!$B$5</f>
        <v/>
      </c>
      <c r="F902" s="15">
        <f>D902-E902</f>
        <v/>
      </c>
      <c r="G902" s="15" t="n"/>
      <c r="H902" s="15" t="n"/>
      <c r="I902" s="15" t="n"/>
      <c r="J902" s="15">
        <f>C902+F902+G902-I902</f>
        <v/>
      </c>
      <c r="K902" s="15" t="n"/>
      <c r="L902" s="15">
        <f>K902*Setup!$B$6</f>
        <v/>
      </c>
      <c r="M902" s="15">
        <f>J902-L902</f>
        <v/>
      </c>
      <c r="N902" s="21" t="n"/>
    </row>
    <row r="903">
      <c r="A903" s="295" t="n"/>
      <c r="B903" s="14" t="n"/>
      <c r="C903" s="15" t="n"/>
      <c r="D903" s="15" t="n"/>
      <c r="E903" s="15">
        <f>D903*Setup!$B$5</f>
        <v/>
      </c>
      <c r="F903" s="15">
        <f>D903-E903</f>
        <v/>
      </c>
      <c r="G903" s="15" t="n"/>
      <c r="H903" s="15" t="n"/>
      <c r="I903" s="15" t="n"/>
      <c r="J903" s="15">
        <f>C903+F903+G903-I903</f>
        <v/>
      </c>
      <c r="K903" s="15" t="n"/>
      <c r="L903" s="15">
        <f>K903*Setup!$B$6</f>
        <v/>
      </c>
      <c r="M903" s="15">
        <f>J903-L903</f>
        <v/>
      </c>
      <c r="N903" s="21" t="n"/>
    </row>
    <row r="904">
      <c r="A904" s="295" t="n"/>
      <c r="B904" s="14" t="n"/>
      <c r="C904" s="15" t="n"/>
      <c r="D904" s="15" t="n"/>
      <c r="E904" s="15">
        <f>D904*Setup!$B$5</f>
        <v/>
      </c>
      <c r="F904" s="15">
        <f>D904-E904</f>
        <v/>
      </c>
      <c r="G904" s="15" t="n"/>
      <c r="H904" s="15" t="n"/>
      <c r="I904" s="15" t="n"/>
      <c r="J904" s="15">
        <f>C904+F904+G904-I904</f>
        <v/>
      </c>
      <c r="K904" s="15" t="n"/>
      <c r="L904" s="15">
        <f>K904*Setup!$B$6</f>
        <v/>
      </c>
      <c r="M904" s="15">
        <f>J904-L904</f>
        <v/>
      </c>
      <c r="N904" s="21" t="n"/>
    </row>
    <row r="905">
      <c r="A905" s="295" t="n"/>
      <c r="B905" s="14" t="n"/>
      <c r="C905" s="15" t="n"/>
      <c r="D905" s="15" t="n"/>
      <c r="E905" s="15">
        <f>D905*Setup!$B$5</f>
        <v/>
      </c>
      <c r="F905" s="15">
        <f>D905-E905</f>
        <v/>
      </c>
      <c r="G905" s="15" t="n"/>
      <c r="H905" s="15" t="n"/>
      <c r="I905" s="15" t="n"/>
      <c r="J905" s="15">
        <f>C905+F905+G905-I905</f>
        <v/>
      </c>
      <c r="K905" s="15" t="n"/>
      <c r="L905" s="15">
        <f>K905*Setup!$B$6</f>
        <v/>
      </c>
      <c r="M905" s="15">
        <f>J905-L905</f>
        <v/>
      </c>
      <c r="N905" s="21" t="n"/>
    </row>
    <row r="906">
      <c r="A906" s="295" t="n"/>
      <c r="B906" s="14" t="n"/>
      <c r="C906" s="15" t="n"/>
      <c r="D906" s="15" t="n"/>
      <c r="E906" s="15">
        <f>D906*Setup!$B$5</f>
        <v/>
      </c>
      <c r="F906" s="15">
        <f>D906-E906</f>
        <v/>
      </c>
      <c r="G906" s="15" t="n"/>
      <c r="H906" s="15" t="n"/>
      <c r="I906" s="15" t="n"/>
      <c r="J906" s="15">
        <f>C906+F906+G906-I906</f>
        <v/>
      </c>
      <c r="K906" s="15" t="n"/>
      <c r="L906" s="15">
        <f>K906*Setup!$B$6</f>
        <v/>
      </c>
      <c r="M906" s="15">
        <f>J906-L906</f>
        <v/>
      </c>
      <c r="N906" s="21" t="n"/>
    </row>
    <row r="907">
      <c r="A907" s="295" t="n"/>
      <c r="B907" s="14" t="n"/>
      <c r="C907" s="15" t="n"/>
      <c r="D907" s="15" t="n"/>
      <c r="E907" s="15">
        <f>D907*Setup!$B$5</f>
        <v/>
      </c>
      <c r="F907" s="15">
        <f>D907-E907</f>
        <v/>
      </c>
      <c r="G907" s="15" t="n"/>
      <c r="H907" s="15" t="n"/>
      <c r="I907" s="15" t="n"/>
      <c r="J907" s="15">
        <f>C907+F907+G907-I907</f>
        <v/>
      </c>
      <c r="K907" s="15" t="n"/>
      <c r="L907" s="15">
        <f>K907*Setup!$B$6</f>
        <v/>
      </c>
      <c r="M907" s="15">
        <f>J907-L907</f>
        <v/>
      </c>
      <c r="N907" s="21" t="n"/>
    </row>
    <row r="908">
      <c r="A908" s="295" t="n"/>
      <c r="B908" s="14" t="n"/>
      <c r="C908" s="15" t="n"/>
      <c r="D908" s="15" t="n"/>
      <c r="E908" s="15">
        <f>D908*Setup!$B$5</f>
        <v/>
      </c>
      <c r="F908" s="15">
        <f>D908-E908</f>
        <v/>
      </c>
      <c r="G908" s="15" t="n"/>
      <c r="H908" s="15" t="n"/>
      <c r="I908" s="15" t="n"/>
      <c r="J908" s="15">
        <f>C908+F908+G908-I908</f>
        <v/>
      </c>
      <c r="K908" s="15" t="n"/>
      <c r="L908" s="15">
        <f>K908*Setup!$B$6</f>
        <v/>
      </c>
      <c r="M908" s="15">
        <f>J908-L908</f>
        <v/>
      </c>
      <c r="N908" s="21" t="n"/>
    </row>
    <row r="909">
      <c r="A909" s="295" t="n"/>
      <c r="B909" s="14" t="n"/>
      <c r="C909" s="15" t="n"/>
      <c r="D909" s="15" t="n"/>
      <c r="E909" s="15">
        <f>D909*Setup!$B$5</f>
        <v/>
      </c>
      <c r="F909" s="15">
        <f>D909-E909</f>
        <v/>
      </c>
      <c r="G909" s="15" t="n"/>
      <c r="H909" s="15" t="n"/>
      <c r="I909" s="15" t="n"/>
      <c r="J909" s="15">
        <f>C909+F909+G909-I909</f>
        <v/>
      </c>
      <c r="K909" s="15" t="n"/>
      <c r="L909" s="15">
        <f>K909*Setup!$B$6</f>
        <v/>
      </c>
      <c r="M909" s="15">
        <f>J909-L909</f>
        <v/>
      </c>
      <c r="N909" s="21" t="n"/>
    </row>
    <row r="910">
      <c r="A910" s="295" t="n"/>
      <c r="B910" s="14" t="n"/>
      <c r="C910" s="15" t="n"/>
      <c r="D910" s="15" t="n"/>
      <c r="E910" s="15">
        <f>D910*Setup!$B$5</f>
        <v/>
      </c>
      <c r="F910" s="15">
        <f>D910-E910</f>
        <v/>
      </c>
      <c r="G910" s="15" t="n"/>
      <c r="H910" s="15" t="n"/>
      <c r="I910" s="15" t="n"/>
      <c r="J910" s="15">
        <f>C910+F910+G910-I910</f>
        <v/>
      </c>
      <c r="K910" s="15" t="n"/>
      <c r="L910" s="15">
        <f>K910*Setup!$B$6</f>
        <v/>
      </c>
      <c r="M910" s="15">
        <f>J910-L910</f>
        <v/>
      </c>
      <c r="N910" s="21" t="n"/>
    </row>
    <row r="911">
      <c r="A911" s="295" t="n"/>
      <c r="B911" s="14" t="n"/>
      <c r="C911" s="15" t="n"/>
      <c r="D911" s="15" t="n"/>
      <c r="E911" s="15">
        <f>D911*Setup!$B$5</f>
        <v/>
      </c>
      <c r="F911" s="15">
        <f>D911-E911</f>
        <v/>
      </c>
      <c r="G911" s="15" t="n"/>
      <c r="H911" s="15" t="n"/>
      <c r="I911" s="15" t="n"/>
      <c r="J911" s="15">
        <f>C911+F911+G911-I911</f>
        <v/>
      </c>
      <c r="K911" s="15" t="n"/>
      <c r="L911" s="15">
        <f>K911*Setup!$B$6</f>
        <v/>
      </c>
      <c r="M911" s="15">
        <f>J911-L911</f>
        <v/>
      </c>
      <c r="N911" s="21" t="n"/>
    </row>
    <row r="912">
      <c r="A912" s="295" t="n"/>
      <c r="B912" s="14" t="n"/>
      <c r="C912" s="15" t="n"/>
      <c r="D912" s="15" t="n"/>
      <c r="E912" s="15">
        <f>D912*Setup!$B$5</f>
        <v/>
      </c>
      <c r="F912" s="15">
        <f>D912-E912</f>
        <v/>
      </c>
      <c r="G912" s="15" t="n"/>
      <c r="H912" s="15" t="n"/>
      <c r="I912" s="15" t="n"/>
      <c r="J912" s="15">
        <f>C912+F912+G912-I912</f>
        <v/>
      </c>
      <c r="K912" s="15" t="n"/>
      <c r="L912" s="15">
        <f>K912*Setup!$B$6</f>
        <v/>
      </c>
      <c r="M912" s="15">
        <f>J912-L912</f>
        <v/>
      </c>
      <c r="N912" s="21" t="n"/>
    </row>
    <row r="913">
      <c r="A913" s="295" t="n"/>
      <c r="B913" s="14" t="n"/>
      <c r="C913" s="15" t="n"/>
      <c r="D913" s="15" t="n"/>
      <c r="E913" s="15">
        <f>D913*Setup!$B$5</f>
        <v/>
      </c>
      <c r="F913" s="15">
        <f>D913-E913</f>
        <v/>
      </c>
      <c r="G913" s="15" t="n"/>
      <c r="H913" s="15" t="n"/>
      <c r="I913" s="15" t="n"/>
      <c r="J913" s="15">
        <f>C913+F913+G913-I913</f>
        <v/>
      </c>
      <c r="K913" s="15" t="n"/>
      <c r="L913" s="15">
        <f>K913*Setup!$B$6</f>
        <v/>
      </c>
      <c r="M913" s="15">
        <f>J913-L913</f>
        <v/>
      </c>
      <c r="N913" s="21" t="n"/>
    </row>
    <row r="914">
      <c r="A914" s="295" t="n"/>
      <c r="B914" s="14" t="n"/>
      <c r="C914" s="15" t="n"/>
      <c r="D914" s="15" t="n"/>
      <c r="E914" s="15">
        <f>D914*Setup!$B$5</f>
        <v/>
      </c>
      <c r="F914" s="15">
        <f>D914-E914</f>
        <v/>
      </c>
      <c r="G914" s="15" t="n"/>
      <c r="H914" s="15" t="n"/>
      <c r="I914" s="15" t="n"/>
      <c r="J914" s="15">
        <f>C914+F914+G914-I914</f>
        <v/>
      </c>
      <c r="K914" s="15" t="n"/>
      <c r="L914" s="15">
        <f>K914*Setup!$B$6</f>
        <v/>
      </c>
      <c r="M914" s="15">
        <f>J914-L914</f>
        <v/>
      </c>
      <c r="N914" s="21" t="n"/>
    </row>
    <row r="915">
      <c r="A915" s="295" t="n"/>
      <c r="B915" s="14" t="n"/>
      <c r="C915" s="15" t="n"/>
      <c r="D915" s="15" t="n"/>
      <c r="E915" s="15">
        <f>D915*Setup!$B$5</f>
        <v/>
      </c>
      <c r="F915" s="15">
        <f>D915-E915</f>
        <v/>
      </c>
      <c r="G915" s="15" t="n"/>
      <c r="H915" s="15" t="n"/>
      <c r="I915" s="15" t="n"/>
      <c r="J915" s="15">
        <f>C915+F915+G915-I915</f>
        <v/>
      </c>
      <c r="K915" s="15" t="n"/>
      <c r="L915" s="15">
        <f>K915*Setup!$B$6</f>
        <v/>
      </c>
      <c r="M915" s="15">
        <f>J915-L915</f>
        <v/>
      </c>
      <c r="N915" s="21" t="n"/>
    </row>
    <row r="916">
      <c r="A916" s="295" t="n"/>
      <c r="B916" s="14" t="n"/>
      <c r="C916" s="15" t="n"/>
      <c r="D916" s="15" t="n"/>
      <c r="E916" s="15">
        <f>D916*Setup!$B$5</f>
        <v/>
      </c>
      <c r="F916" s="15">
        <f>D916-E916</f>
        <v/>
      </c>
      <c r="G916" s="15" t="n"/>
      <c r="H916" s="15" t="n"/>
      <c r="I916" s="15" t="n"/>
      <c r="J916" s="15">
        <f>C916+F916+G916-I916</f>
        <v/>
      </c>
      <c r="K916" s="15" t="n"/>
      <c r="L916" s="15">
        <f>K916*Setup!$B$6</f>
        <v/>
      </c>
      <c r="M916" s="15">
        <f>J916-L916</f>
        <v/>
      </c>
      <c r="N916" s="21" t="n"/>
    </row>
    <row r="917">
      <c r="A917" s="295" t="n"/>
      <c r="B917" s="14" t="n"/>
      <c r="C917" s="15" t="n"/>
      <c r="D917" s="15" t="n"/>
      <c r="E917" s="15">
        <f>D917*Setup!$B$5</f>
        <v/>
      </c>
      <c r="F917" s="15">
        <f>D917-E917</f>
        <v/>
      </c>
      <c r="G917" s="15" t="n"/>
      <c r="H917" s="15" t="n"/>
      <c r="I917" s="15" t="n"/>
      <c r="J917" s="15">
        <f>C917+F917+G917-I917</f>
        <v/>
      </c>
      <c r="K917" s="15" t="n"/>
      <c r="L917" s="15">
        <f>K917*Setup!$B$6</f>
        <v/>
      </c>
      <c r="M917" s="15">
        <f>J917-L917</f>
        <v/>
      </c>
      <c r="N917" s="21" t="n"/>
    </row>
    <row r="918">
      <c r="A918" s="295" t="n"/>
      <c r="B918" s="14" t="n"/>
      <c r="C918" s="15" t="n"/>
      <c r="D918" s="15" t="n"/>
      <c r="E918" s="15">
        <f>D918*Setup!$B$5</f>
        <v/>
      </c>
      <c r="F918" s="15">
        <f>D918-E918</f>
        <v/>
      </c>
      <c r="G918" s="15" t="n"/>
      <c r="H918" s="15" t="n"/>
      <c r="I918" s="15" t="n"/>
      <c r="J918" s="15">
        <f>C918+F918+G918-I918</f>
        <v/>
      </c>
      <c r="K918" s="15" t="n"/>
      <c r="L918" s="15">
        <f>K918*Setup!$B$6</f>
        <v/>
      </c>
      <c r="M918" s="15">
        <f>J918-L918</f>
        <v/>
      </c>
      <c r="N918" s="21" t="n"/>
    </row>
    <row r="919">
      <c r="A919" s="295" t="n"/>
      <c r="B919" s="14" t="n"/>
      <c r="C919" s="15" t="n"/>
      <c r="D919" s="15" t="n"/>
      <c r="E919" s="15">
        <f>D919*Setup!$B$5</f>
        <v/>
      </c>
      <c r="F919" s="15">
        <f>D919-E919</f>
        <v/>
      </c>
      <c r="G919" s="15" t="n"/>
      <c r="H919" s="15" t="n"/>
      <c r="I919" s="15" t="n"/>
      <c r="J919" s="15">
        <f>C919+F919+G919-I919</f>
        <v/>
      </c>
      <c r="K919" s="15" t="n"/>
      <c r="L919" s="15">
        <f>K919*Setup!$B$6</f>
        <v/>
      </c>
      <c r="M919" s="15">
        <f>J919-L919</f>
        <v/>
      </c>
      <c r="N919" s="21" t="n"/>
    </row>
    <row r="920">
      <c r="A920" s="295" t="n"/>
      <c r="B920" s="14" t="n"/>
      <c r="C920" s="15" t="n"/>
      <c r="D920" s="15" t="n"/>
      <c r="E920" s="15">
        <f>D920*Setup!$B$5</f>
        <v/>
      </c>
      <c r="F920" s="15">
        <f>D920-E920</f>
        <v/>
      </c>
      <c r="G920" s="15" t="n"/>
      <c r="H920" s="15" t="n"/>
      <c r="I920" s="15" t="n"/>
      <c r="J920" s="15">
        <f>C920+F920+G920-I920</f>
        <v/>
      </c>
      <c r="K920" s="15" t="n"/>
      <c r="L920" s="15">
        <f>K920*Setup!$B$6</f>
        <v/>
      </c>
      <c r="M920" s="15">
        <f>J920-L920</f>
        <v/>
      </c>
      <c r="N920" s="21" t="n"/>
    </row>
    <row r="921">
      <c r="A921" s="295" t="n"/>
      <c r="B921" s="14" t="n"/>
      <c r="C921" s="15" t="n"/>
      <c r="D921" s="15" t="n"/>
      <c r="E921" s="15">
        <f>D921*Setup!$B$5</f>
        <v/>
      </c>
      <c r="F921" s="15">
        <f>D921-E921</f>
        <v/>
      </c>
      <c r="G921" s="15" t="n"/>
      <c r="H921" s="15" t="n"/>
      <c r="I921" s="15" t="n"/>
      <c r="J921" s="15">
        <f>C921+F921+G921-I921</f>
        <v/>
      </c>
      <c r="K921" s="15" t="n"/>
      <c r="L921" s="15">
        <f>K921*Setup!$B$6</f>
        <v/>
      </c>
      <c r="M921" s="15">
        <f>J921-L921</f>
        <v/>
      </c>
      <c r="N921" s="21" t="n"/>
    </row>
    <row r="922">
      <c r="A922" s="295" t="n"/>
      <c r="B922" s="14" t="n"/>
      <c r="C922" s="15" t="n"/>
      <c r="D922" s="15" t="n"/>
      <c r="E922" s="15">
        <f>D922*Setup!$B$5</f>
        <v/>
      </c>
      <c r="F922" s="15">
        <f>D922-E922</f>
        <v/>
      </c>
      <c r="G922" s="15" t="n"/>
      <c r="H922" s="15" t="n"/>
      <c r="I922" s="15" t="n"/>
      <c r="J922" s="15">
        <f>C922+F922+G922-I922</f>
        <v/>
      </c>
      <c r="K922" s="15" t="n"/>
      <c r="L922" s="15">
        <f>K922*Setup!$B$6</f>
        <v/>
      </c>
      <c r="M922" s="15">
        <f>J922-L922</f>
        <v/>
      </c>
      <c r="N922" s="21" t="n"/>
    </row>
    <row r="923">
      <c r="A923" s="295" t="n"/>
      <c r="B923" s="14" t="n"/>
      <c r="C923" s="15" t="n"/>
      <c r="D923" s="15" t="n"/>
      <c r="E923" s="15">
        <f>D923*Setup!$B$5</f>
        <v/>
      </c>
      <c r="F923" s="15">
        <f>D923-E923</f>
        <v/>
      </c>
      <c r="G923" s="15" t="n"/>
      <c r="H923" s="15" t="n"/>
      <c r="I923" s="15" t="n"/>
      <c r="J923" s="15">
        <f>C923+F923+G923-I923</f>
        <v/>
      </c>
      <c r="K923" s="15" t="n"/>
      <c r="L923" s="15">
        <f>K923*Setup!$B$6</f>
        <v/>
      </c>
      <c r="M923" s="15">
        <f>J923-L923</f>
        <v/>
      </c>
      <c r="N923" s="21" t="n"/>
    </row>
    <row r="924">
      <c r="A924" s="295" t="n"/>
      <c r="B924" s="14" t="n"/>
      <c r="C924" s="15" t="n"/>
      <c r="D924" s="15" t="n"/>
      <c r="E924" s="15">
        <f>D924*Setup!$B$5</f>
        <v/>
      </c>
      <c r="F924" s="15">
        <f>D924-E924</f>
        <v/>
      </c>
      <c r="G924" s="15" t="n"/>
      <c r="H924" s="15" t="n"/>
      <c r="I924" s="15" t="n"/>
      <c r="J924" s="15">
        <f>C924+F924+G924-I924</f>
        <v/>
      </c>
      <c r="K924" s="15" t="n"/>
      <c r="L924" s="15">
        <f>K924*Setup!$B$6</f>
        <v/>
      </c>
      <c r="M924" s="15">
        <f>J924-L924</f>
        <v/>
      </c>
      <c r="N924" s="21" t="n"/>
    </row>
    <row r="925">
      <c r="A925" s="295" t="n"/>
      <c r="B925" s="14" t="n"/>
      <c r="C925" s="15" t="n"/>
      <c r="D925" s="15" t="n"/>
      <c r="E925" s="15">
        <f>D925*Setup!$B$5</f>
        <v/>
      </c>
      <c r="F925" s="15">
        <f>D925-E925</f>
        <v/>
      </c>
      <c r="G925" s="15" t="n"/>
      <c r="H925" s="15" t="n"/>
      <c r="I925" s="15" t="n"/>
      <c r="J925" s="15">
        <f>C925+F925+G925-I925</f>
        <v/>
      </c>
      <c r="K925" s="15" t="n"/>
      <c r="L925" s="15">
        <f>K925*Setup!$B$6</f>
        <v/>
      </c>
      <c r="M925" s="15">
        <f>J925-L925</f>
        <v/>
      </c>
      <c r="N925" s="21" t="n"/>
    </row>
    <row r="926">
      <c r="A926" s="295" t="n"/>
      <c r="B926" s="14" t="n"/>
      <c r="C926" s="15" t="n"/>
      <c r="D926" s="15" t="n"/>
      <c r="E926" s="15">
        <f>D926*Setup!$B$5</f>
        <v/>
      </c>
      <c r="F926" s="15">
        <f>D926-E926</f>
        <v/>
      </c>
      <c r="G926" s="15" t="n"/>
      <c r="H926" s="15" t="n"/>
      <c r="I926" s="15" t="n"/>
      <c r="J926" s="15">
        <f>C926+F926+G926-I926</f>
        <v/>
      </c>
      <c r="K926" s="15" t="n"/>
      <c r="L926" s="15">
        <f>K926*Setup!$B$6</f>
        <v/>
      </c>
      <c r="M926" s="15">
        <f>J926-L926</f>
        <v/>
      </c>
      <c r="N926" s="21" t="n"/>
    </row>
    <row r="927">
      <c r="A927" s="295" t="n"/>
      <c r="B927" s="14" t="n"/>
      <c r="C927" s="15" t="n"/>
      <c r="D927" s="15" t="n"/>
      <c r="E927" s="15">
        <f>D927*Setup!$B$5</f>
        <v/>
      </c>
      <c r="F927" s="15">
        <f>D927-E927</f>
        <v/>
      </c>
      <c r="G927" s="15" t="n"/>
      <c r="H927" s="15" t="n"/>
      <c r="I927" s="15" t="n"/>
      <c r="J927" s="15">
        <f>C927+F927+G927-I927</f>
        <v/>
      </c>
      <c r="K927" s="15" t="n"/>
      <c r="L927" s="15">
        <f>K927*Setup!$B$6</f>
        <v/>
      </c>
      <c r="M927" s="15">
        <f>J927-L927</f>
        <v/>
      </c>
      <c r="N927" s="21" t="n"/>
    </row>
    <row r="928">
      <c r="A928" s="295" t="n"/>
      <c r="B928" s="14" t="n"/>
      <c r="C928" s="15" t="n"/>
      <c r="D928" s="15" t="n"/>
      <c r="E928" s="15">
        <f>D928*Setup!$B$5</f>
        <v/>
      </c>
      <c r="F928" s="15">
        <f>D928-E928</f>
        <v/>
      </c>
      <c r="G928" s="15" t="n"/>
      <c r="H928" s="15" t="n"/>
      <c r="I928" s="15" t="n"/>
      <c r="J928" s="15">
        <f>C928+F928+G928-I928</f>
        <v/>
      </c>
      <c r="K928" s="15" t="n"/>
      <c r="L928" s="15">
        <f>K928*Setup!$B$6</f>
        <v/>
      </c>
      <c r="M928" s="15">
        <f>J928-L928</f>
        <v/>
      </c>
      <c r="N928" s="21" t="n"/>
    </row>
    <row r="929">
      <c r="A929" s="295" t="n"/>
      <c r="B929" s="14" t="n"/>
      <c r="C929" s="15" t="n"/>
      <c r="D929" s="15" t="n"/>
      <c r="E929" s="15">
        <f>D929*Setup!$B$5</f>
        <v/>
      </c>
      <c r="F929" s="15">
        <f>D929-E929</f>
        <v/>
      </c>
      <c r="G929" s="15" t="n"/>
      <c r="H929" s="15" t="n"/>
      <c r="I929" s="15" t="n"/>
      <c r="J929" s="15">
        <f>C929+F929+G929-I929</f>
        <v/>
      </c>
      <c r="K929" s="15" t="n"/>
      <c r="L929" s="15">
        <f>K929*Setup!$B$6</f>
        <v/>
      </c>
      <c r="M929" s="15">
        <f>J929-L929</f>
        <v/>
      </c>
      <c r="N929" s="21" t="n"/>
    </row>
    <row r="930">
      <c r="A930" s="295" t="n"/>
      <c r="B930" s="14" t="n"/>
      <c r="C930" s="15" t="n"/>
      <c r="D930" s="15" t="n"/>
      <c r="E930" s="15">
        <f>D930*Setup!$B$5</f>
        <v/>
      </c>
      <c r="F930" s="15">
        <f>D930-E930</f>
        <v/>
      </c>
      <c r="G930" s="15" t="n"/>
      <c r="H930" s="15" t="n"/>
      <c r="I930" s="15" t="n"/>
      <c r="J930" s="15">
        <f>C930+F930+G930-I930</f>
        <v/>
      </c>
      <c r="K930" s="15" t="n"/>
      <c r="L930" s="15">
        <f>K930*Setup!$B$6</f>
        <v/>
      </c>
      <c r="M930" s="15">
        <f>J930-L930</f>
        <v/>
      </c>
      <c r="N930" s="21" t="n"/>
    </row>
    <row r="931">
      <c r="A931" s="295" t="n"/>
      <c r="B931" s="14" t="n"/>
      <c r="C931" s="15" t="n"/>
      <c r="D931" s="15" t="n"/>
      <c r="E931" s="15">
        <f>D931*Setup!$B$5</f>
        <v/>
      </c>
      <c r="F931" s="15">
        <f>D931-E931</f>
        <v/>
      </c>
      <c r="G931" s="15" t="n"/>
      <c r="H931" s="15" t="n"/>
      <c r="I931" s="15" t="n"/>
      <c r="J931" s="15">
        <f>C931+F931+G931-I931</f>
        <v/>
      </c>
      <c r="K931" s="15" t="n"/>
      <c r="L931" s="15">
        <f>K931*Setup!$B$6</f>
        <v/>
      </c>
      <c r="M931" s="15">
        <f>J931-L931</f>
        <v/>
      </c>
      <c r="N931" s="21" t="n"/>
    </row>
    <row r="932">
      <c r="A932" s="295" t="n"/>
      <c r="B932" s="14" t="n"/>
      <c r="C932" s="15" t="n"/>
      <c r="D932" s="15" t="n"/>
      <c r="E932" s="15">
        <f>D932*Setup!$B$5</f>
        <v/>
      </c>
      <c r="F932" s="15">
        <f>D932-E932</f>
        <v/>
      </c>
      <c r="G932" s="15" t="n"/>
      <c r="H932" s="15" t="n"/>
      <c r="I932" s="15" t="n"/>
      <c r="J932" s="15">
        <f>C932+F932+G932-I932</f>
        <v/>
      </c>
      <c r="K932" s="15" t="n"/>
      <c r="L932" s="15">
        <f>K932*Setup!$B$6</f>
        <v/>
      </c>
      <c r="M932" s="15">
        <f>J932-L932</f>
        <v/>
      </c>
      <c r="N932" s="21" t="n"/>
    </row>
    <row r="933">
      <c r="A933" s="295" t="n"/>
      <c r="B933" s="14" t="n"/>
      <c r="C933" s="15" t="n"/>
      <c r="D933" s="15" t="n"/>
      <c r="E933" s="15">
        <f>D933*Setup!$B$5</f>
        <v/>
      </c>
      <c r="F933" s="15">
        <f>D933-E933</f>
        <v/>
      </c>
      <c r="G933" s="15" t="n"/>
      <c r="H933" s="15" t="n"/>
      <c r="I933" s="15" t="n"/>
      <c r="J933" s="15">
        <f>C933+F933+G933-I933</f>
        <v/>
      </c>
      <c r="K933" s="15" t="n"/>
      <c r="L933" s="15">
        <f>K933*Setup!$B$6</f>
        <v/>
      </c>
      <c r="M933" s="15">
        <f>J933-L933</f>
        <v/>
      </c>
      <c r="N933" s="21" t="n"/>
    </row>
    <row r="934">
      <c r="A934" s="295" t="n"/>
      <c r="B934" s="14" t="n"/>
      <c r="C934" s="15" t="n"/>
      <c r="D934" s="15" t="n"/>
      <c r="E934" s="15">
        <f>D934*Setup!$B$5</f>
        <v/>
      </c>
      <c r="F934" s="15">
        <f>D934-E934</f>
        <v/>
      </c>
      <c r="G934" s="15" t="n"/>
      <c r="H934" s="15" t="n"/>
      <c r="I934" s="15" t="n"/>
      <c r="J934" s="15">
        <f>C934+F934+G934-I934</f>
        <v/>
      </c>
      <c r="K934" s="15" t="n"/>
      <c r="L934" s="15">
        <f>K934*Setup!$B$6</f>
        <v/>
      </c>
      <c r="M934" s="15">
        <f>J934-L934</f>
        <v/>
      </c>
      <c r="N934" s="21" t="n"/>
    </row>
    <row r="935">
      <c r="A935" s="295" t="n"/>
      <c r="B935" s="14" t="n"/>
      <c r="C935" s="15" t="n"/>
      <c r="D935" s="15" t="n"/>
      <c r="E935" s="15">
        <f>D935*Setup!$B$5</f>
        <v/>
      </c>
      <c r="F935" s="15">
        <f>D935-E935</f>
        <v/>
      </c>
      <c r="G935" s="15" t="n"/>
      <c r="H935" s="15" t="n"/>
      <c r="I935" s="15" t="n"/>
      <c r="J935" s="15">
        <f>C935+F935+G935-I935</f>
        <v/>
      </c>
      <c r="K935" s="15" t="n"/>
      <c r="L935" s="15">
        <f>K935*Setup!$B$6</f>
        <v/>
      </c>
      <c r="M935" s="15">
        <f>J935-L935</f>
        <v/>
      </c>
      <c r="N935" s="21" t="n"/>
    </row>
    <row r="936">
      <c r="A936" s="295" t="n"/>
      <c r="B936" s="14" t="n"/>
      <c r="C936" s="15" t="n"/>
      <c r="D936" s="15" t="n"/>
      <c r="E936" s="15">
        <f>D936*Setup!$B$5</f>
        <v/>
      </c>
      <c r="F936" s="15">
        <f>D936-E936</f>
        <v/>
      </c>
      <c r="G936" s="15" t="n"/>
      <c r="H936" s="15" t="n"/>
      <c r="I936" s="15" t="n"/>
      <c r="J936" s="15">
        <f>C936+F936+G936-I936</f>
        <v/>
      </c>
      <c r="K936" s="15" t="n"/>
      <c r="L936" s="15">
        <f>K936*Setup!$B$6</f>
        <v/>
      </c>
      <c r="M936" s="15">
        <f>J936-L936</f>
        <v/>
      </c>
      <c r="N936" s="21" t="n"/>
    </row>
    <row r="937">
      <c r="A937" s="295" t="n"/>
      <c r="B937" s="14" t="n"/>
      <c r="C937" s="15" t="n"/>
      <c r="D937" s="15" t="n"/>
      <c r="E937" s="15">
        <f>D937*Setup!$B$5</f>
        <v/>
      </c>
      <c r="F937" s="15">
        <f>D937-E937</f>
        <v/>
      </c>
      <c r="G937" s="15" t="n"/>
      <c r="H937" s="15" t="n"/>
      <c r="I937" s="15" t="n"/>
      <c r="J937" s="15">
        <f>C937+F937+G937-I937</f>
        <v/>
      </c>
      <c r="K937" s="15" t="n"/>
      <c r="L937" s="15">
        <f>K937*Setup!$B$6</f>
        <v/>
      </c>
      <c r="M937" s="15">
        <f>J937-L937</f>
        <v/>
      </c>
      <c r="N937" s="21" t="n"/>
    </row>
    <row r="938">
      <c r="A938" s="295" t="n"/>
      <c r="B938" s="14" t="n"/>
      <c r="C938" s="15" t="n"/>
      <c r="D938" s="15" t="n"/>
      <c r="E938" s="15">
        <f>D938*Setup!$B$5</f>
        <v/>
      </c>
      <c r="F938" s="15">
        <f>D938-E938</f>
        <v/>
      </c>
      <c r="G938" s="15" t="n"/>
      <c r="H938" s="15" t="n"/>
      <c r="I938" s="15" t="n"/>
      <c r="J938" s="15">
        <f>C938+F938+G938-I938</f>
        <v/>
      </c>
      <c r="K938" s="15" t="n"/>
      <c r="L938" s="15">
        <f>K938*Setup!$B$6</f>
        <v/>
      </c>
      <c r="M938" s="15">
        <f>J938-L938</f>
        <v/>
      </c>
      <c r="N938" s="21" t="n"/>
    </row>
    <row r="939">
      <c r="A939" s="295" t="n"/>
      <c r="B939" s="14" t="n"/>
      <c r="C939" s="15" t="n"/>
      <c r="D939" s="15" t="n"/>
      <c r="E939" s="15">
        <f>D939*Setup!$B$5</f>
        <v/>
      </c>
      <c r="F939" s="15">
        <f>D939-E939</f>
        <v/>
      </c>
      <c r="G939" s="15" t="n"/>
      <c r="H939" s="15" t="n"/>
      <c r="I939" s="15" t="n"/>
      <c r="J939" s="15">
        <f>C939+F939+G939-I939</f>
        <v/>
      </c>
      <c r="K939" s="15" t="n"/>
      <c r="L939" s="15">
        <f>K939*Setup!$B$6</f>
        <v/>
      </c>
      <c r="M939" s="15">
        <f>J939-L939</f>
        <v/>
      </c>
      <c r="N939" s="21" t="n"/>
    </row>
    <row r="940">
      <c r="A940" s="295" t="n"/>
      <c r="B940" s="14" t="n"/>
      <c r="C940" s="15" t="n"/>
      <c r="D940" s="15" t="n"/>
      <c r="E940" s="15">
        <f>D940*Setup!$B$5</f>
        <v/>
      </c>
      <c r="F940" s="15">
        <f>D940-E940</f>
        <v/>
      </c>
      <c r="G940" s="15" t="n"/>
      <c r="H940" s="15" t="n"/>
      <c r="I940" s="15" t="n"/>
      <c r="J940" s="15">
        <f>C940+F940+G940-I940</f>
        <v/>
      </c>
      <c r="K940" s="15" t="n"/>
      <c r="L940" s="15">
        <f>K940*Setup!$B$6</f>
        <v/>
      </c>
      <c r="M940" s="15">
        <f>J940-L940</f>
        <v/>
      </c>
      <c r="N940" s="21" t="n"/>
    </row>
    <row r="941">
      <c r="A941" s="295" t="n"/>
      <c r="B941" s="14" t="n"/>
      <c r="C941" s="15" t="n"/>
      <c r="D941" s="15" t="n"/>
      <c r="E941" s="15">
        <f>D941*Setup!$B$5</f>
        <v/>
      </c>
      <c r="F941" s="15">
        <f>D941-E941</f>
        <v/>
      </c>
      <c r="G941" s="15" t="n"/>
      <c r="H941" s="15" t="n"/>
      <c r="I941" s="15" t="n"/>
      <c r="J941" s="15">
        <f>C941+F941+G941-I941</f>
        <v/>
      </c>
      <c r="K941" s="15" t="n"/>
      <c r="L941" s="15">
        <f>K941*Setup!$B$6</f>
        <v/>
      </c>
      <c r="M941" s="15">
        <f>J941-L941</f>
        <v/>
      </c>
      <c r="N941" s="21" t="n"/>
    </row>
    <row r="942">
      <c r="A942" s="295" t="n"/>
      <c r="B942" s="14" t="n"/>
      <c r="C942" s="15" t="n"/>
      <c r="D942" s="15" t="n"/>
      <c r="E942" s="15">
        <f>D942*Setup!$B$5</f>
        <v/>
      </c>
      <c r="F942" s="15">
        <f>D942-E942</f>
        <v/>
      </c>
      <c r="G942" s="15" t="n"/>
      <c r="H942" s="15" t="n"/>
      <c r="I942" s="15" t="n"/>
      <c r="J942" s="15">
        <f>C942+F942+G942-I942</f>
        <v/>
      </c>
      <c r="K942" s="15" t="n"/>
      <c r="L942" s="15">
        <f>K942*Setup!$B$6</f>
        <v/>
      </c>
      <c r="M942" s="15">
        <f>J942-L942</f>
        <v/>
      </c>
      <c r="N942" s="21" t="n"/>
    </row>
    <row r="943">
      <c r="A943" s="295" t="n"/>
      <c r="B943" s="14" t="n"/>
      <c r="C943" s="15" t="n"/>
      <c r="D943" s="15" t="n"/>
      <c r="E943" s="15">
        <f>D943*Setup!$B$5</f>
        <v/>
      </c>
      <c r="F943" s="15">
        <f>D943-E943</f>
        <v/>
      </c>
      <c r="G943" s="15" t="n"/>
      <c r="H943" s="15" t="n"/>
      <c r="I943" s="15" t="n"/>
      <c r="J943" s="15">
        <f>C943+F943+G943-I943</f>
        <v/>
      </c>
      <c r="K943" s="15" t="n"/>
      <c r="L943" s="15">
        <f>K943*Setup!$B$6</f>
        <v/>
      </c>
      <c r="M943" s="15">
        <f>J943-L943</f>
        <v/>
      </c>
      <c r="N943" s="21" t="n"/>
    </row>
    <row r="944">
      <c r="A944" s="295" t="n"/>
      <c r="B944" s="14" t="n"/>
      <c r="C944" s="15" t="n"/>
      <c r="D944" s="15" t="n"/>
      <c r="E944" s="15">
        <f>D944*Setup!$B$5</f>
        <v/>
      </c>
      <c r="F944" s="15">
        <f>D944-E944</f>
        <v/>
      </c>
      <c r="G944" s="15" t="n"/>
      <c r="H944" s="15" t="n"/>
      <c r="I944" s="15" t="n"/>
      <c r="J944" s="15">
        <f>C944+F944+G944-I944</f>
        <v/>
      </c>
      <c r="K944" s="15" t="n"/>
      <c r="L944" s="15">
        <f>K944*Setup!$B$6</f>
        <v/>
      </c>
      <c r="M944" s="15">
        <f>J944-L944</f>
        <v/>
      </c>
      <c r="N944" s="21" t="n"/>
    </row>
    <row r="945">
      <c r="A945" s="295" t="n"/>
      <c r="B945" s="14" t="n"/>
      <c r="C945" s="15" t="n"/>
      <c r="D945" s="15" t="n"/>
      <c r="E945" s="15">
        <f>D945*Setup!$B$5</f>
        <v/>
      </c>
      <c r="F945" s="15">
        <f>D945-E945</f>
        <v/>
      </c>
      <c r="G945" s="15" t="n"/>
      <c r="H945" s="15" t="n"/>
      <c r="I945" s="15" t="n"/>
      <c r="J945" s="15">
        <f>C945+F945+G945-I945</f>
        <v/>
      </c>
      <c r="K945" s="15" t="n"/>
      <c r="L945" s="15">
        <f>K945*Setup!$B$6</f>
        <v/>
      </c>
      <c r="M945" s="15">
        <f>J945-L945</f>
        <v/>
      </c>
      <c r="N945" s="21" t="n"/>
    </row>
    <row r="946">
      <c r="A946" s="295" t="n"/>
      <c r="B946" s="14" t="n"/>
      <c r="C946" s="15" t="n"/>
      <c r="D946" s="15" t="n"/>
      <c r="E946" s="15">
        <f>D946*Setup!$B$5</f>
        <v/>
      </c>
      <c r="F946" s="15">
        <f>D946-E946</f>
        <v/>
      </c>
      <c r="G946" s="15" t="n"/>
      <c r="H946" s="15" t="n"/>
      <c r="I946" s="15" t="n"/>
      <c r="J946" s="15">
        <f>C946+F946+G946-I946</f>
        <v/>
      </c>
      <c r="K946" s="15" t="n"/>
      <c r="L946" s="15">
        <f>K946*Setup!$B$6</f>
        <v/>
      </c>
      <c r="M946" s="15">
        <f>J946-L946</f>
        <v/>
      </c>
      <c r="N946" s="21" t="n"/>
    </row>
    <row r="947">
      <c r="A947" s="295" t="n"/>
      <c r="B947" s="14" t="n"/>
      <c r="C947" s="15" t="n"/>
      <c r="D947" s="15" t="n"/>
      <c r="E947" s="15">
        <f>D947*Setup!$B$5</f>
        <v/>
      </c>
      <c r="F947" s="15">
        <f>D947-E947</f>
        <v/>
      </c>
      <c r="G947" s="15" t="n"/>
      <c r="H947" s="15" t="n"/>
      <c r="I947" s="15" t="n"/>
      <c r="J947" s="15">
        <f>C947+F947+G947-I947</f>
        <v/>
      </c>
      <c r="K947" s="15" t="n"/>
      <c r="L947" s="15">
        <f>K947*Setup!$B$6</f>
        <v/>
      </c>
      <c r="M947" s="15">
        <f>J947-L947</f>
        <v/>
      </c>
      <c r="N947" s="21" t="n"/>
    </row>
    <row r="948">
      <c r="A948" s="295" t="n"/>
      <c r="B948" s="14" t="n"/>
      <c r="C948" s="15" t="n"/>
      <c r="D948" s="15" t="n"/>
      <c r="E948" s="15">
        <f>D948*Setup!$B$5</f>
        <v/>
      </c>
      <c r="F948" s="15">
        <f>D948-E948</f>
        <v/>
      </c>
      <c r="G948" s="15" t="n"/>
      <c r="H948" s="15" t="n"/>
      <c r="I948" s="15" t="n"/>
      <c r="J948" s="15">
        <f>C948+F948+G948-I948</f>
        <v/>
      </c>
      <c r="K948" s="15" t="n"/>
      <c r="L948" s="15">
        <f>K948*Setup!$B$6</f>
        <v/>
      </c>
      <c r="M948" s="15">
        <f>J948-L948</f>
        <v/>
      </c>
      <c r="N948" s="21" t="n"/>
    </row>
    <row r="949">
      <c r="A949" s="295" t="n"/>
      <c r="B949" s="14" t="n"/>
      <c r="C949" s="15" t="n"/>
      <c r="D949" s="15" t="n"/>
      <c r="E949" s="15">
        <f>D949*Setup!$B$5</f>
        <v/>
      </c>
      <c r="F949" s="15">
        <f>D949-E949</f>
        <v/>
      </c>
      <c r="G949" s="15" t="n"/>
      <c r="H949" s="15" t="n"/>
      <c r="I949" s="15" t="n"/>
      <c r="J949" s="15">
        <f>C949+F949+G949-I949</f>
        <v/>
      </c>
      <c r="K949" s="15" t="n"/>
      <c r="L949" s="15">
        <f>K949*Setup!$B$6</f>
        <v/>
      </c>
      <c r="M949" s="15">
        <f>J949-L949</f>
        <v/>
      </c>
      <c r="N949" s="21" t="n"/>
    </row>
    <row r="950">
      <c r="A950" s="295" t="n"/>
      <c r="B950" s="14" t="n"/>
      <c r="C950" s="15" t="n"/>
      <c r="D950" s="15" t="n"/>
      <c r="E950" s="15">
        <f>D950*Setup!$B$5</f>
        <v/>
      </c>
      <c r="F950" s="15">
        <f>D950-E950</f>
        <v/>
      </c>
      <c r="G950" s="15" t="n"/>
      <c r="H950" s="15" t="n"/>
      <c r="I950" s="15" t="n"/>
      <c r="J950" s="15">
        <f>C950+F950+G950-I950</f>
        <v/>
      </c>
      <c r="K950" s="15" t="n"/>
      <c r="L950" s="15">
        <f>K950*Setup!$B$6</f>
        <v/>
      </c>
      <c r="M950" s="15">
        <f>J950-L950</f>
        <v/>
      </c>
      <c r="N950" s="21" t="n"/>
    </row>
    <row r="951">
      <c r="A951" s="295" t="n"/>
      <c r="B951" s="14" t="n"/>
      <c r="C951" s="15" t="n"/>
      <c r="D951" s="15" t="n"/>
      <c r="E951" s="15">
        <f>D951*Setup!$B$5</f>
        <v/>
      </c>
      <c r="F951" s="15">
        <f>D951-E951</f>
        <v/>
      </c>
      <c r="G951" s="15" t="n"/>
      <c r="H951" s="15" t="n"/>
      <c r="I951" s="15" t="n"/>
      <c r="J951" s="15">
        <f>C951+F951+G951-I951</f>
        <v/>
      </c>
      <c r="K951" s="15" t="n"/>
      <c r="L951" s="15">
        <f>K951*Setup!$B$6</f>
        <v/>
      </c>
      <c r="M951" s="15">
        <f>J951-L951</f>
        <v/>
      </c>
      <c r="N951" s="21" t="n"/>
    </row>
    <row r="952">
      <c r="A952" s="295" t="n"/>
      <c r="B952" s="14" t="n"/>
      <c r="C952" s="15" t="n"/>
      <c r="D952" s="15" t="n"/>
      <c r="E952" s="15">
        <f>D952*Setup!$B$5</f>
        <v/>
      </c>
      <c r="F952" s="15">
        <f>D952-E952</f>
        <v/>
      </c>
      <c r="G952" s="15" t="n"/>
      <c r="H952" s="15" t="n"/>
      <c r="I952" s="15" t="n"/>
      <c r="J952" s="15">
        <f>C952+F952+G952-I952</f>
        <v/>
      </c>
      <c r="K952" s="15" t="n"/>
      <c r="L952" s="15">
        <f>K952*Setup!$B$6</f>
        <v/>
      </c>
      <c r="M952" s="15">
        <f>J952-L952</f>
        <v/>
      </c>
      <c r="N952" s="21" t="n"/>
    </row>
    <row r="953">
      <c r="A953" s="295" t="n"/>
      <c r="B953" s="14" t="n"/>
      <c r="C953" s="15" t="n"/>
      <c r="D953" s="15" t="n"/>
      <c r="E953" s="15">
        <f>D953*Setup!$B$5</f>
        <v/>
      </c>
      <c r="F953" s="15">
        <f>D953-E953</f>
        <v/>
      </c>
      <c r="G953" s="15" t="n"/>
      <c r="H953" s="15" t="n"/>
      <c r="I953" s="15" t="n"/>
      <c r="J953" s="15">
        <f>C953+F953+G953-I953</f>
        <v/>
      </c>
      <c r="K953" s="15" t="n"/>
      <c r="L953" s="15">
        <f>K953*Setup!$B$6</f>
        <v/>
      </c>
      <c r="M953" s="15">
        <f>J953-L953</f>
        <v/>
      </c>
      <c r="N953" s="21" t="n"/>
    </row>
    <row r="954">
      <c r="A954" s="295" t="n"/>
      <c r="B954" s="14" t="n"/>
      <c r="C954" s="15" t="n"/>
      <c r="D954" s="15" t="n"/>
      <c r="E954" s="15">
        <f>D954*Setup!$B$5</f>
        <v/>
      </c>
      <c r="F954" s="15">
        <f>D954-E954</f>
        <v/>
      </c>
      <c r="G954" s="15" t="n"/>
      <c r="H954" s="15" t="n"/>
      <c r="I954" s="15" t="n"/>
      <c r="J954" s="15">
        <f>C954+F954+G954-I954</f>
        <v/>
      </c>
      <c r="K954" s="15" t="n"/>
      <c r="L954" s="15">
        <f>K954*Setup!$B$6</f>
        <v/>
      </c>
      <c r="M954" s="15">
        <f>J954-L954</f>
        <v/>
      </c>
      <c r="N954" s="21" t="n"/>
    </row>
    <row r="955">
      <c r="A955" s="295" t="n"/>
      <c r="B955" s="14" t="n"/>
      <c r="C955" s="15" t="n"/>
      <c r="D955" s="15" t="n"/>
      <c r="E955" s="15">
        <f>D955*Setup!$B$5</f>
        <v/>
      </c>
      <c r="F955" s="15">
        <f>D955-E955</f>
        <v/>
      </c>
      <c r="G955" s="15" t="n"/>
      <c r="H955" s="15" t="n"/>
      <c r="I955" s="15" t="n"/>
      <c r="J955" s="15">
        <f>C955+F955+G955-I955</f>
        <v/>
      </c>
      <c r="K955" s="15" t="n"/>
      <c r="L955" s="15">
        <f>K955*Setup!$B$6</f>
        <v/>
      </c>
      <c r="M955" s="15">
        <f>J955-L955</f>
        <v/>
      </c>
      <c r="N955" s="21" t="n"/>
    </row>
    <row r="956">
      <c r="A956" s="295" t="n"/>
      <c r="B956" s="14" t="n"/>
      <c r="C956" s="15" t="n"/>
      <c r="D956" s="15" t="n"/>
      <c r="E956" s="15">
        <f>D956*Setup!$B$5</f>
        <v/>
      </c>
      <c r="F956" s="15">
        <f>D956-E956</f>
        <v/>
      </c>
      <c r="G956" s="15" t="n"/>
      <c r="H956" s="15" t="n"/>
      <c r="I956" s="15" t="n"/>
      <c r="J956" s="15">
        <f>C956+F956+G956-I956</f>
        <v/>
      </c>
      <c r="K956" s="15" t="n"/>
      <c r="L956" s="15">
        <f>K956*Setup!$B$6</f>
        <v/>
      </c>
      <c r="M956" s="15">
        <f>J956-L956</f>
        <v/>
      </c>
      <c r="N956" s="21" t="n"/>
    </row>
    <row r="957">
      <c r="A957" s="295" t="n"/>
      <c r="B957" s="14" t="n"/>
      <c r="C957" s="15" t="n"/>
      <c r="D957" s="15" t="n"/>
      <c r="E957" s="15">
        <f>D957*Setup!$B$5</f>
        <v/>
      </c>
      <c r="F957" s="15">
        <f>D957-E957</f>
        <v/>
      </c>
      <c r="G957" s="15" t="n"/>
      <c r="H957" s="15" t="n"/>
      <c r="I957" s="15" t="n"/>
      <c r="J957" s="15">
        <f>C957+F957+G957-I957</f>
        <v/>
      </c>
      <c r="K957" s="15" t="n"/>
      <c r="L957" s="15">
        <f>K957*Setup!$B$6</f>
        <v/>
      </c>
      <c r="M957" s="15">
        <f>J957-L957</f>
        <v/>
      </c>
      <c r="N957" s="21" t="n"/>
    </row>
    <row r="958">
      <c r="A958" s="295" t="n"/>
      <c r="B958" s="14" t="n"/>
      <c r="C958" s="15" t="n"/>
      <c r="D958" s="15" t="n"/>
      <c r="E958" s="15">
        <f>D958*Setup!$B$5</f>
        <v/>
      </c>
      <c r="F958" s="15">
        <f>D958-E958</f>
        <v/>
      </c>
      <c r="G958" s="15" t="n"/>
      <c r="H958" s="15" t="n"/>
      <c r="I958" s="15" t="n"/>
      <c r="J958" s="15">
        <f>C958+F958+G958-I958</f>
        <v/>
      </c>
      <c r="K958" s="15" t="n"/>
      <c r="L958" s="15">
        <f>K958*Setup!$B$6</f>
        <v/>
      </c>
      <c r="M958" s="15">
        <f>J958-L958</f>
        <v/>
      </c>
      <c r="N958" s="21" t="n"/>
    </row>
    <row r="959">
      <c r="A959" s="295" t="n"/>
      <c r="B959" s="14" t="n"/>
      <c r="C959" s="15" t="n"/>
      <c r="D959" s="15" t="n"/>
      <c r="E959" s="15">
        <f>D959*Setup!$B$5</f>
        <v/>
      </c>
      <c r="F959" s="15">
        <f>D959-E959</f>
        <v/>
      </c>
      <c r="G959" s="15" t="n"/>
      <c r="H959" s="15" t="n"/>
      <c r="I959" s="15" t="n"/>
      <c r="J959" s="15">
        <f>C959+F959+G959-I959</f>
        <v/>
      </c>
      <c r="K959" s="15" t="n"/>
      <c r="L959" s="15">
        <f>K959*Setup!$B$6</f>
        <v/>
      </c>
      <c r="M959" s="15">
        <f>J959-L959</f>
        <v/>
      </c>
      <c r="N959" s="21" t="n"/>
    </row>
    <row r="960">
      <c r="A960" s="295" t="n"/>
      <c r="B960" s="14" t="n"/>
      <c r="C960" s="15" t="n"/>
      <c r="D960" s="15" t="n"/>
      <c r="E960" s="15">
        <f>D960*Setup!$B$5</f>
        <v/>
      </c>
      <c r="F960" s="15">
        <f>D960-E960</f>
        <v/>
      </c>
      <c r="G960" s="15" t="n"/>
      <c r="H960" s="15" t="n"/>
      <c r="I960" s="15" t="n"/>
      <c r="J960" s="15">
        <f>C960+F960+G960-I960</f>
        <v/>
      </c>
      <c r="K960" s="15" t="n"/>
      <c r="L960" s="15">
        <f>K960*Setup!$B$6</f>
        <v/>
      </c>
      <c r="M960" s="15">
        <f>J960-L960</f>
        <v/>
      </c>
      <c r="N960" s="21" t="n"/>
    </row>
    <row r="961">
      <c r="A961" s="295" t="n"/>
      <c r="B961" s="14" t="n"/>
      <c r="C961" s="15" t="n"/>
      <c r="D961" s="15" t="n"/>
      <c r="E961" s="15">
        <f>D961*Setup!$B$5</f>
        <v/>
      </c>
      <c r="F961" s="15">
        <f>D961-E961</f>
        <v/>
      </c>
      <c r="G961" s="15" t="n"/>
      <c r="H961" s="15" t="n"/>
      <c r="I961" s="15" t="n"/>
      <c r="J961" s="15">
        <f>C961+F961+G961-I961</f>
        <v/>
      </c>
      <c r="K961" s="15" t="n"/>
      <c r="L961" s="15">
        <f>K961*Setup!$B$6</f>
        <v/>
      </c>
      <c r="M961" s="15">
        <f>J961-L961</f>
        <v/>
      </c>
      <c r="N961" s="21" t="n"/>
    </row>
    <row r="962">
      <c r="A962" s="295" t="n"/>
      <c r="B962" s="14" t="n"/>
      <c r="C962" s="15" t="n"/>
      <c r="D962" s="15" t="n"/>
      <c r="E962" s="15">
        <f>D962*Setup!$B$5</f>
        <v/>
      </c>
      <c r="F962" s="15">
        <f>D962-E962</f>
        <v/>
      </c>
      <c r="G962" s="15" t="n"/>
      <c r="H962" s="15" t="n"/>
      <c r="I962" s="15" t="n"/>
      <c r="J962" s="15">
        <f>C962+F962+G962-I962</f>
        <v/>
      </c>
      <c r="K962" s="15" t="n"/>
      <c r="L962" s="15">
        <f>K962*Setup!$B$6</f>
        <v/>
      </c>
      <c r="M962" s="15">
        <f>J962-L962</f>
        <v/>
      </c>
      <c r="N962" s="21" t="n"/>
    </row>
    <row r="963">
      <c r="A963" s="295" t="n"/>
      <c r="B963" s="14" t="n"/>
      <c r="C963" s="15" t="n"/>
      <c r="D963" s="15" t="n"/>
      <c r="E963" s="15">
        <f>D963*Setup!$B$5</f>
        <v/>
      </c>
      <c r="F963" s="15">
        <f>D963-E963</f>
        <v/>
      </c>
      <c r="G963" s="15" t="n"/>
      <c r="H963" s="15" t="n"/>
      <c r="I963" s="15" t="n"/>
      <c r="J963" s="15">
        <f>C963+F963+G963-I963</f>
        <v/>
      </c>
      <c r="K963" s="15" t="n"/>
      <c r="L963" s="15">
        <f>K963*Setup!$B$6</f>
        <v/>
      </c>
      <c r="M963" s="15">
        <f>J963-L963</f>
        <v/>
      </c>
      <c r="N963" s="21" t="n"/>
    </row>
    <row r="964">
      <c r="A964" s="295" t="n"/>
      <c r="B964" s="14" t="n"/>
      <c r="C964" s="15" t="n"/>
      <c r="D964" s="15" t="n"/>
      <c r="E964" s="15">
        <f>D964*Setup!$B$5</f>
        <v/>
      </c>
      <c r="F964" s="15">
        <f>D964-E964</f>
        <v/>
      </c>
      <c r="G964" s="15" t="n"/>
      <c r="H964" s="15" t="n"/>
      <c r="I964" s="15" t="n"/>
      <c r="J964" s="15">
        <f>C964+F964+G964-I964</f>
        <v/>
      </c>
      <c r="K964" s="15" t="n"/>
      <c r="L964" s="15">
        <f>K964*Setup!$B$6</f>
        <v/>
      </c>
      <c r="M964" s="15">
        <f>J964-L964</f>
        <v/>
      </c>
      <c r="N964" s="21" t="n"/>
    </row>
    <row r="965">
      <c r="A965" s="295" t="n"/>
      <c r="B965" s="14" t="n"/>
      <c r="C965" s="15" t="n"/>
      <c r="D965" s="15" t="n"/>
      <c r="E965" s="15">
        <f>D965*Setup!$B$5</f>
        <v/>
      </c>
      <c r="F965" s="15">
        <f>D965-E965</f>
        <v/>
      </c>
      <c r="G965" s="15" t="n"/>
      <c r="H965" s="15" t="n"/>
      <c r="I965" s="15" t="n"/>
      <c r="J965" s="15">
        <f>C965+F965+G965-I965</f>
        <v/>
      </c>
      <c r="K965" s="15" t="n"/>
      <c r="L965" s="15">
        <f>K965*Setup!$B$6</f>
        <v/>
      </c>
      <c r="M965" s="15">
        <f>J965-L965</f>
        <v/>
      </c>
      <c r="N965" s="21" t="n"/>
    </row>
    <row r="966">
      <c r="A966" s="295" t="n"/>
      <c r="B966" s="14" t="n"/>
      <c r="C966" s="15" t="n"/>
      <c r="D966" s="15" t="n"/>
      <c r="E966" s="15">
        <f>D966*Setup!$B$5</f>
        <v/>
      </c>
      <c r="F966" s="15">
        <f>D966-E966</f>
        <v/>
      </c>
      <c r="G966" s="15" t="n"/>
      <c r="H966" s="15" t="n"/>
      <c r="I966" s="15" t="n"/>
      <c r="J966" s="15">
        <f>C966+F966+G966-I966</f>
        <v/>
      </c>
      <c r="K966" s="15" t="n"/>
      <c r="L966" s="15">
        <f>K966*Setup!$B$6</f>
        <v/>
      </c>
      <c r="M966" s="15">
        <f>J966-L966</f>
        <v/>
      </c>
      <c r="N966" s="21" t="n"/>
    </row>
    <row r="967">
      <c r="A967" s="295" t="n"/>
      <c r="B967" s="14" t="n"/>
      <c r="C967" s="15" t="n"/>
      <c r="D967" s="15" t="n"/>
      <c r="E967" s="15">
        <f>D967*Setup!$B$5</f>
        <v/>
      </c>
      <c r="F967" s="15">
        <f>D967-E967</f>
        <v/>
      </c>
      <c r="G967" s="15" t="n"/>
      <c r="H967" s="15" t="n"/>
      <c r="I967" s="15" t="n"/>
      <c r="J967" s="15">
        <f>C967+F967+G967-I967</f>
        <v/>
      </c>
      <c r="K967" s="15" t="n"/>
      <c r="L967" s="15">
        <f>K967*Setup!$B$6</f>
        <v/>
      </c>
      <c r="M967" s="15">
        <f>J967-L967</f>
        <v/>
      </c>
      <c r="N967" s="21" t="n"/>
    </row>
    <row r="968">
      <c r="A968" s="295" t="n"/>
      <c r="B968" s="14" t="n"/>
      <c r="C968" s="15" t="n"/>
      <c r="D968" s="15" t="n"/>
      <c r="E968" s="15">
        <f>D968*Setup!$B$5</f>
        <v/>
      </c>
      <c r="F968" s="15">
        <f>D968-E968</f>
        <v/>
      </c>
      <c r="G968" s="15" t="n"/>
      <c r="H968" s="15" t="n"/>
      <c r="I968" s="15" t="n"/>
      <c r="J968" s="15">
        <f>C968+F968+G968-I968</f>
        <v/>
      </c>
      <c r="K968" s="15" t="n"/>
      <c r="L968" s="15">
        <f>K968*Setup!$B$6</f>
        <v/>
      </c>
      <c r="M968" s="15">
        <f>J968-L968</f>
        <v/>
      </c>
      <c r="N968" s="21" t="n"/>
    </row>
    <row r="969">
      <c r="A969" s="295" t="n"/>
      <c r="B969" s="14" t="n"/>
      <c r="C969" s="15" t="n"/>
      <c r="D969" s="15" t="n"/>
      <c r="E969" s="15">
        <f>D969*Setup!$B$5</f>
        <v/>
      </c>
      <c r="F969" s="15">
        <f>D969-E969</f>
        <v/>
      </c>
      <c r="G969" s="15" t="n"/>
      <c r="H969" s="15" t="n"/>
      <c r="I969" s="15" t="n"/>
      <c r="J969" s="15">
        <f>C969+F969+G969-I969</f>
        <v/>
      </c>
      <c r="K969" s="15" t="n"/>
      <c r="L969" s="15">
        <f>K969*Setup!$B$6</f>
        <v/>
      </c>
      <c r="M969" s="15">
        <f>J969-L969</f>
        <v/>
      </c>
      <c r="N969" s="21" t="n"/>
    </row>
    <row r="970">
      <c r="A970" s="295" t="n"/>
      <c r="B970" s="14" t="n"/>
      <c r="C970" s="15" t="n"/>
      <c r="D970" s="15" t="n"/>
      <c r="E970" s="15">
        <f>D970*Setup!$B$5</f>
        <v/>
      </c>
      <c r="F970" s="15">
        <f>D970-E970</f>
        <v/>
      </c>
      <c r="G970" s="15" t="n"/>
      <c r="H970" s="15" t="n"/>
      <c r="I970" s="15" t="n"/>
      <c r="J970" s="15">
        <f>C970+F970+G970-I970</f>
        <v/>
      </c>
      <c r="K970" s="15" t="n"/>
      <c r="L970" s="15">
        <f>K970*Setup!$B$6</f>
        <v/>
      </c>
      <c r="M970" s="15">
        <f>J970-L970</f>
        <v/>
      </c>
      <c r="N970" s="21" t="n"/>
    </row>
    <row r="971">
      <c r="A971" s="295" t="n"/>
      <c r="B971" s="14" t="n"/>
      <c r="C971" s="15" t="n"/>
      <c r="D971" s="15" t="n"/>
      <c r="E971" s="15">
        <f>D971*Setup!$B$5</f>
        <v/>
      </c>
      <c r="F971" s="15">
        <f>D971-E971</f>
        <v/>
      </c>
      <c r="G971" s="15" t="n"/>
      <c r="H971" s="15" t="n"/>
      <c r="I971" s="15" t="n"/>
      <c r="J971" s="15">
        <f>C971+F971+G971-I971</f>
        <v/>
      </c>
      <c r="K971" s="15" t="n"/>
      <c r="L971" s="15">
        <f>K971*Setup!$B$6</f>
        <v/>
      </c>
      <c r="M971" s="15">
        <f>J971-L971</f>
        <v/>
      </c>
      <c r="N971" s="21" t="n"/>
    </row>
    <row r="972">
      <c r="A972" s="295" t="n"/>
      <c r="B972" s="14" t="n"/>
      <c r="C972" s="15" t="n"/>
      <c r="D972" s="15" t="n"/>
      <c r="E972" s="15">
        <f>D972*Setup!$B$5</f>
        <v/>
      </c>
      <c r="F972" s="15">
        <f>D972-E972</f>
        <v/>
      </c>
      <c r="G972" s="15" t="n"/>
      <c r="H972" s="15" t="n"/>
      <c r="I972" s="15" t="n"/>
      <c r="J972" s="15">
        <f>C972+F972+G972-I972</f>
        <v/>
      </c>
      <c r="K972" s="15" t="n"/>
      <c r="L972" s="15">
        <f>K972*Setup!$B$6</f>
        <v/>
      </c>
      <c r="M972" s="15">
        <f>J972-L972</f>
        <v/>
      </c>
      <c r="N972" s="21" t="n"/>
    </row>
    <row r="973">
      <c r="A973" s="295" t="n"/>
      <c r="B973" s="14" t="n"/>
      <c r="C973" s="15" t="n"/>
      <c r="D973" s="15" t="n"/>
      <c r="E973" s="15">
        <f>D973*Setup!$B$5</f>
        <v/>
      </c>
      <c r="F973" s="15">
        <f>D973-E973</f>
        <v/>
      </c>
      <c r="G973" s="15" t="n"/>
      <c r="H973" s="15" t="n"/>
      <c r="I973" s="15" t="n"/>
      <c r="J973" s="15">
        <f>C973+F973+G973-I973</f>
        <v/>
      </c>
      <c r="K973" s="15" t="n"/>
      <c r="L973" s="15">
        <f>K973*Setup!$B$6</f>
        <v/>
      </c>
      <c r="M973" s="15">
        <f>J973-L973</f>
        <v/>
      </c>
      <c r="N973" s="21" t="n"/>
    </row>
    <row r="974">
      <c r="A974" s="295" t="n"/>
      <c r="B974" s="14" t="n"/>
      <c r="C974" s="15" t="n"/>
      <c r="D974" s="15" t="n"/>
      <c r="E974" s="15">
        <f>D974*Setup!$B$5</f>
        <v/>
      </c>
      <c r="F974" s="15">
        <f>D974-E974</f>
        <v/>
      </c>
      <c r="G974" s="15" t="n"/>
      <c r="H974" s="15" t="n"/>
      <c r="I974" s="15" t="n"/>
      <c r="J974" s="15">
        <f>C974+F974+G974-I974</f>
        <v/>
      </c>
      <c r="K974" s="15" t="n"/>
      <c r="L974" s="15">
        <f>K974*Setup!$B$6</f>
        <v/>
      </c>
      <c r="M974" s="15">
        <f>J974-L974</f>
        <v/>
      </c>
      <c r="N974" s="21" t="n"/>
    </row>
    <row r="975">
      <c r="A975" s="295" t="n"/>
      <c r="B975" s="14" t="n"/>
      <c r="C975" s="15" t="n"/>
      <c r="D975" s="15" t="n"/>
      <c r="E975" s="15">
        <f>D975*Setup!$B$5</f>
        <v/>
      </c>
      <c r="F975" s="15">
        <f>D975-E975</f>
        <v/>
      </c>
      <c r="G975" s="15" t="n"/>
      <c r="H975" s="15" t="n"/>
      <c r="I975" s="15" t="n"/>
      <c r="J975" s="15">
        <f>C975+F975+G975-I975</f>
        <v/>
      </c>
      <c r="K975" s="15" t="n"/>
      <c r="L975" s="15">
        <f>K975*Setup!$B$6</f>
        <v/>
      </c>
      <c r="M975" s="15">
        <f>J975-L975</f>
        <v/>
      </c>
      <c r="N975" s="21" t="n"/>
    </row>
    <row r="976">
      <c r="A976" s="295" t="n"/>
      <c r="B976" s="14" t="n"/>
      <c r="C976" s="15" t="n"/>
      <c r="D976" s="15" t="n"/>
      <c r="E976" s="15">
        <f>D976*Setup!$B$5</f>
        <v/>
      </c>
      <c r="F976" s="15">
        <f>D976-E976</f>
        <v/>
      </c>
      <c r="G976" s="15" t="n"/>
      <c r="H976" s="15" t="n"/>
      <c r="I976" s="15" t="n"/>
      <c r="J976" s="15">
        <f>C976+F976+G976-I976</f>
        <v/>
      </c>
      <c r="K976" s="15" t="n"/>
      <c r="L976" s="15">
        <f>K976*Setup!$B$6</f>
        <v/>
      </c>
      <c r="M976" s="15">
        <f>J976-L976</f>
        <v/>
      </c>
      <c r="N976" s="21" t="n"/>
    </row>
    <row r="977">
      <c r="A977" s="295" t="n"/>
      <c r="B977" s="14" t="n"/>
      <c r="C977" s="15" t="n"/>
      <c r="D977" s="15" t="n"/>
      <c r="E977" s="15">
        <f>D977*Setup!$B$5</f>
        <v/>
      </c>
      <c r="F977" s="15">
        <f>D977-E977</f>
        <v/>
      </c>
      <c r="G977" s="15" t="n"/>
      <c r="H977" s="15" t="n"/>
      <c r="I977" s="15" t="n"/>
      <c r="J977" s="15">
        <f>C977+F977+G977-I977</f>
        <v/>
      </c>
      <c r="K977" s="15" t="n"/>
      <c r="L977" s="15">
        <f>K977*Setup!$B$6</f>
        <v/>
      </c>
      <c r="M977" s="15">
        <f>J977-L977</f>
        <v/>
      </c>
      <c r="N977" s="21" t="n"/>
    </row>
    <row r="978">
      <c r="A978" s="295" t="n"/>
      <c r="B978" s="14" t="n"/>
      <c r="C978" s="15" t="n"/>
      <c r="D978" s="15" t="n"/>
      <c r="E978" s="15">
        <f>D978*Setup!$B$5</f>
        <v/>
      </c>
      <c r="F978" s="15">
        <f>D978-E978</f>
        <v/>
      </c>
      <c r="G978" s="15" t="n"/>
      <c r="H978" s="15" t="n"/>
      <c r="I978" s="15" t="n"/>
      <c r="J978" s="15">
        <f>C978+F978+G978-I978</f>
        <v/>
      </c>
      <c r="K978" s="15" t="n"/>
      <c r="L978" s="15">
        <f>K978*Setup!$B$6</f>
        <v/>
      </c>
      <c r="M978" s="15">
        <f>J978-L978</f>
        <v/>
      </c>
      <c r="N978" s="21" t="n"/>
    </row>
    <row r="979">
      <c r="A979" s="295" t="n"/>
      <c r="B979" s="14" t="n"/>
      <c r="C979" s="15" t="n"/>
      <c r="D979" s="15" t="n"/>
      <c r="E979" s="15">
        <f>D979*Setup!$B$5</f>
        <v/>
      </c>
      <c r="F979" s="15">
        <f>D979-E979</f>
        <v/>
      </c>
      <c r="G979" s="15" t="n"/>
      <c r="H979" s="15" t="n"/>
      <c r="I979" s="15" t="n"/>
      <c r="J979" s="15">
        <f>C979+F979+G979-I979</f>
        <v/>
      </c>
      <c r="K979" s="15" t="n"/>
      <c r="L979" s="15">
        <f>K979*Setup!$B$6</f>
        <v/>
      </c>
      <c r="M979" s="15">
        <f>J979-L979</f>
        <v/>
      </c>
      <c r="N979" s="21" t="n"/>
    </row>
    <row r="980">
      <c r="A980" s="295" t="n"/>
      <c r="B980" s="14" t="n"/>
      <c r="C980" s="15" t="n"/>
      <c r="D980" s="15" t="n"/>
      <c r="E980" s="15">
        <f>D980*Setup!$B$5</f>
        <v/>
      </c>
      <c r="F980" s="15">
        <f>D980-E980</f>
        <v/>
      </c>
      <c r="G980" s="15" t="n"/>
      <c r="H980" s="15" t="n"/>
      <c r="I980" s="15" t="n"/>
      <c r="J980" s="15">
        <f>C980+F980+G980-I980</f>
        <v/>
      </c>
      <c r="K980" s="15" t="n"/>
      <c r="L980" s="15">
        <f>K980*Setup!$B$6</f>
        <v/>
      </c>
      <c r="M980" s="15">
        <f>J980-L980</f>
        <v/>
      </c>
      <c r="N980" s="21" t="n"/>
    </row>
    <row r="981">
      <c r="A981" s="295" t="n"/>
      <c r="B981" s="14" t="n"/>
      <c r="C981" s="15" t="n"/>
      <c r="D981" s="15" t="n"/>
      <c r="E981" s="15">
        <f>D981*Setup!$B$5</f>
        <v/>
      </c>
      <c r="F981" s="15">
        <f>D981-E981</f>
        <v/>
      </c>
      <c r="G981" s="15" t="n"/>
      <c r="H981" s="15" t="n"/>
      <c r="I981" s="15" t="n"/>
      <c r="J981" s="15">
        <f>C981+F981+G981-I981</f>
        <v/>
      </c>
      <c r="K981" s="15" t="n"/>
      <c r="L981" s="15">
        <f>K981*Setup!$B$6</f>
        <v/>
      </c>
      <c r="M981" s="15">
        <f>J981-L981</f>
        <v/>
      </c>
      <c r="N981" s="21" t="n"/>
    </row>
    <row r="982">
      <c r="A982" s="295" t="n"/>
      <c r="B982" s="14" t="n"/>
      <c r="C982" s="15" t="n"/>
      <c r="D982" s="15" t="n"/>
      <c r="E982" s="15">
        <f>D982*Setup!$B$5</f>
        <v/>
      </c>
      <c r="F982" s="15">
        <f>D982-E982</f>
        <v/>
      </c>
      <c r="G982" s="15" t="n"/>
      <c r="H982" s="15" t="n"/>
      <c r="I982" s="15" t="n"/>
      <c r="J982" s="15">
        <f>C982+F982+G982-I982</f>
        <v/>
      </c>
      <c r="K982" s="15" t="n"/>
      <c r="L982" s="15">
        <f>K982*Setup!$B$6</f>
        <v/>
      </c>
      <c r="M982" s="15">
        <f>J982-L982</f>
        <v/>
      </c>
      <c r="N982" s="21" t="n"/>
    </row>
    <row r="983">
      <c r="A983" s="295" t="n"/>
      <c r="B983" s="14" t="n"/>
      <c r="C983" s="15" t="n"/>
      <c r="D983" s="15" t="n"/>
      <c r="E983" s="15">
        <f>D983*Setup!$B$5</f>
        <v/>
      </c>
      <c r="F983" s="15">
        <f>D983-E983</f>
        <v/>
      </c>
      <c r="G983" s="15" t="n"/>
      <c r="H983" s="15" t="n"/>
      <c r="I983" s="15" t="n"/>
      <c r="J983" s="15">
        <f>C983+F983+G983-I983</f>
        <v/>
      </c>
      <c r="K983" s="15" t="n"/>
      <c r="L983" s="15">
        <f>K983*Setup!$B$6</f>
        <v/>
      </c>
      <c r="M983" s="15">
        <f>J983-L983</f>
        <v/>
      </c>
      <c r="N983" s="21" t="n"/>
    </row>
    <row r="984">
      <c r="A984" s="295" t="n"/>
      <c r="B984" s="14" t="n"/>
      <c r="C984" s="15" t="n"/>
      <c r="D984" s="15" t="n"/>
      <c r="E984" s="15">
        <f>D984*Setup!$B$5</f>
        <v/>
      </c>
      <c r="F984" s="15">
        <f>D984-E984</f>
        <v/>
      </c>
      <c r="G984" s="15" t="n"/>
      <c r="H984" s="15" t="n"/>
      <c r="I984" s="15" t="n"/>
      <c r="J984" s="15">
        <f>C984+F984+G984-I984</f>
        <v/>
      </c>
      <c r="K984" s="15" t="n"/>
      <c r="L984" s="15">
        <f>K984*Setup!$B$6</f>
        <v/>
      </c>
      <c r="M984" s="15">
        <f>J984-L984</f>
        <v/>
      </c>
      <c r="N984" s="21" t="n"/>
    </row>
    <row r="985">
      <c r="A985" s="295" t="n"/>
      <c r="B985" s="14" t="n"/>
      <c r="C985" s="15" t="n"/>
      <c r="D985" s="15" t="n"/>
      <c r="E985" s="15">
        <f>D985*Setup!$B$5</f>
        <v/>
      </c>
      <c r="F985" s="15">
        <f>D985-E985</f>
        <v/>
      </c>
      <c r="G985" s="15" t="n"/>
      <c r="H985" s="15" t="n"/>
      <c r="I985" s="15" t="n"/>
      <c r="J985" s="15">
        <f>C985+F985+G985-I985</f>
        <v/>
      </c>
      <c r="K985" s="15" t="n"/>
      <c r="L985" s="15">
        <f>K985*Setup!$B$6</f>
        <v/>
      </c>
      <c r="M985" s="15">
        <f>J985-L985</f>
        <v/>
      </c>
      <c r="N985" s="21" t="n"/>
    </row>
    <row r="986">
      <c r="A986" s="295" t="n"/>
      <c r="B986" s="14" t="n"/>
      <c r="C986" s="15" t="n"/>
      <c r="D986" s="15" t="n"/>
      <c r="E986" s="15">
        <f>D986*Setup!$B$5</f>
        <v/>
      </c>
      <c r="F986" s="15">
        <f>D986-E986</f>
        <v/>
      </c>
      <c r="G986" s="15" t="n"/>
      <c r="H986" s="15" t="n"/>
      <c r="I986" s="15" t="n"/>
      <c r="J986" s="15">
        <f>C986+F986+G986-I986</f>
        <v/>
      </c>
      <c r="K986" s="15" t="n"/>
      <c r="L986" s="15">
        <f>K986*Setup!$B$6</f>
        <v/>
      </c>
      <c r="M986" s="15">
        <f>J986-L986</f>
        <v/>
      </c>
      <c r="N986" s="21" t="n"/>
    </row>
    <row r="987">
      <c r="A987" s="295" t="n"/>
      <c r="B987" s="14" t="n"/>
      <c r="C987" s="15" t="n"/>
      <c r="D987" s="15" t="n"/>
      <c r="E987" s="15">
        <f>D987*Setup!$B$5</f>
        <v/>
      </c>
      <c r="F987" s="15">
        <f>D987-E987</f>
        <v/>
      </c>
      <c r="G987" s="15" t="n"/>
      <c r="H987" s="15" t="n"/>
      <c r="I987" s="15" t="n"/>
      <c r="J987" s="15">
        <f>C987+F987+G987-I987</f>
        <v/>
      </c>
      <c r="K987" s="15" t="n"/>
      <c r="L987" s="15">
        <f>K987*Setup!$B$6</f>
        <v/>
      </c>
      <c r="M987" s="15">
        <f>J987-L987</f>
        <v/>
      </c>
      <c r="N987" s="21" t="n"/>
    </row>
    <row r="988">
      <c r="A988" s="295" t="n"/>
      <c r="B988" s="14" t="n"/>
      <c r="C988" s="15" t="n"/>
      <c r="D988" s="15" t="n"/>
      <c r="E988" s="15">
        <f>D988*Setup!$B$5</f>
        <v/>
      </c>
      <c r="F988" s="15">
        <f>D988-E988</f>
        <v/>
      </c>
      <c r="G988" s="15" t="n"/>
      <c r="H988" s="15" t="n"/>
      <c r="I988" s="15" t="n"/>
      <c r="J988" s="15">
        <f>C988+F988+G988-I988</f>
        <v/>
      </c>
      <c r="K988" s="15" t="n"/>
      <c r="L988" s="15">
        <f>K988*Setup!$B$6</f>
        <v/>
      </c>
      <c r="M988" s="15">
        <f>J988-L988</f>
        <v/>
      </c>
      <c r="N988" s="21" t="n"/>
    </row>
    <row r="989">
      <c r="A989" s="295" t="n"/>
      <c r="B989" s="14" t="n"/>
      <c r="C989" s="15" t="n"/>
      <c r="D989" s="15" t="n"/>
      <c r="E989" s="15">
        <f>D989*Setup!$B$5</f>
        <v/>
      </c>
      <c r="F989" s="15">
        <f>D989-E989</f>
        <v/>
      </c>
      <c r="G989" s="15" t="n"/>
      <c r="H989" s="15" t="n"/>
      <c r="I989" s="15" t="n"/>
      <c r="J989" s="15">
        <f>C989+F989+G989-I989</f>
        <v/>
      </c>
      <c r="K989" s="15" t="n"/>
      <c r="L989" s="15">
        <f>K989*Setup!$B$6</f>
        <v/>
      </c>
      <c r="M989" s="15">
        <f>J989-L989</f>
        <v/>
      </c>
      <c r="N989" s="21" t="n"/>
    </row>
    <row r="990">
      <c r="A990" s="295" t="n"/>
      <c r="B990" s="14" t="n"/>
      <c r="C990" s="15" t="n"/>
      <c r="D990" s="15" t="n"/>
      <c r="E990" s="15">
        <f>D990*Setup!$B$5</f>
        <v/>
      </c>
      <c r="F990" s="15">
        <f>D990-E990</f>
        <v/>
      </c>
      <c r="G990" s="15" t="n"/>
      <c r="H990" s="15" t="n"/>
      <c r="I990" s="15" t="n"/>
      <c r="J990" s="15">
        <f>C990+F990+G990-I990</f>
        <v/>
      </c>
      <c r="K990" s="15" t="n"/>
      <c r="L990" s="15">
        <f>K990*Setup!$B$6</f>
        <v/>
      </c>
      <c r="M990" s="15">
        <f>J990-L990</f>
        <v/>
      </c>
      <c r="N990" s="21" t="n"/>
    </row>
    <row r="991">
      <c r="A991" s="295" t="n"/>
      <c r="B991" s="14" t="n"/>
      <c r="C991" s="15" t="n"/>
      <c r="D991" s="15" t="n"/>
      <c r="E991" s="15">
        <f>D991*Setup!$B$5</f>
        <v/>
      </c>
      <c r="F991" s="15">
        <f>D991-E991</f>
        <v/>
      </c>
      <c r="G991" s="15" t="n"/>
      <c r="H991" s="15" t="n"/>
      <c r="I991" s="15" t="n"/>
      <c r="J991" s="15">
        <f>C991+F991+G991-I991</f>
        <v/>
      </c>
      <c r="K991" s="15" t="n"/>
      <c r="L991" s="15">
        <f>K991*Setup!$B$6</f>
        <v/>
      </c>
      <c r="M991" s="15">
        <f>J991-L991</f>
        <v/>
      </c>
      <c r="N991" s="21" t="n"/>
    </row>
    <row r="992">
      <c r="A992" s="295" t="n"/>
      <c r="B992" s="14" t="n"/>
      <c r="C992" s="15" t="n"/>
      <c r="D992" s="15" t="n"/>
      <c r="E992" s="15">
        <f>D992*Setup!$B$5</f>
        <v/>
      </c>
      <c r="F992" s="15">
        <f>D992-E992</f>
        <v/>
      </c>
      <c r="G992" s="15" t="n"/>
      <c r="H992" s="15" t="n"/>
      <c r="I992" s="15" t="n"/>
      <c r="J992" s="15">
        <f>C992+F992+G992-I992</f>
        <v/>
      </c>
      <c r="K992" s="15" t="n"/>
      <c r="L992" s="15">
        <f>K992*Setup!$B$6</f>
        <v/>
      </c>
      <c r="M992" s="15">
        <f>J992-L992</f>
        <v/>
      </c>
      <c r="N992" s="21" t="n"/>
    </row>
    <row r="993">
      <c r="A993" s="295" t="n"/>
      <c r="B993" s="14" t="n"/>
      <c r="C993" s="15" t="n"/>
      <c r="D993" s="15" t="n"/>
      <c r="E993" s="15">
        <f>D993*Setup!$B$5</f>
        <v/>
      </c>
      <c r="F993" s="15">
        <f>D993-E993</f>
        <v/>
      </c>
      <c r="G993" s="15" t="n"/>
      <c r="H993" s="15" t="n"/>
      <c r="I993" s="15" t="n"/>
      <c r="J993" s="15">
        <f>C993+F993+G993-I993</f>
        <v/>
      </c>
      <c r="K993" s="15" t="n"/>
      <c r="L993" s="15">
        <f>K993*Setup!$B$6</f>
        <v/>
      </c>
      <c r="M993" s="15">
        <f>J993-L993</f>
        <v/>
      </c>
      <c r="N993" s="21" t="n"/>
    </row>
    <row r="994">
      <c r="A994" s="295" t="n"/>
      <c r="B994" s="14" t="n"/>
      <c r="C994" s="15" t="n"/>
      <c r="D994" s="15" t="n"/>
      <c r="E994" s="15">
        <f>D994*Setup!$B$5</f>
        <v/>
      </c>
      <c r="F994" s="15">
        <f>D994-E994</f>
        <v/>
      </c>
      <c r="G994" s="15" t="n"/>
      <c r="H994" s="15" t="n"/>
      <c r="I994" s="15" t="n"/>
      <c r="J994" s="15">
        <f>C994+F994+G994-I994</f>
        <v/>
      </c>
      <c r="K994" s="15" t="n"/>
      <c r="L994" s="15">
        <f>K994*Setup!$B$6</f>
        <v/>
      </c>
      <c r="M994" s="15">
        <f>J994-L994</f>
        <v/>
      </c>
      <c r="N994" s="21" t="n"/>
    </row>
    <row r="995">
      <c r="A995" s="295" t="n"/>
      <c r="B995" s="14" t="n"/>
      <c r="C995" s="15" t="n"/>
      <c r="D995" s="15" t="n"/>
      <c r="E995" s="15">
        <f>D995*Setup!$B$5</f>
        <v/>
      </c>
      <c r="F995" s="15">
        <f>D995-E995</f>
        <v/>
      </c>
      <c r="G995" s="15" t="n"/>
      <c r="H995" s="15" t="n"/>
      <c r="I995" s="15" t="n"/>
      <c r="J995" s="15">
        <f>C995+F995+G995-I995</f>
        <v/>
      </c>
      <c r="K995" s="15" t="n"/>
      <c r="L995" s="15">
        <f>K995*Setup!$B$6</f>
        <v/>
      </c>
      <c r="M995" s="15">
        <f>J995-L995</f>
        <v/>
      </c>
      <c r="N995" s="21" t="n"/>
    </row>
    <row r="996">
      <c r="A996" s="295" t="n"/>
      <c r="B996" s="14" t="n"/>
      <c r="C996" s="15" t="n"/>
      <c r="D996" s="15" t="n"/>
      <c r="E996" s="15">
        <f>D996*Setup!$B$5</f>
        <v/>
      </c>
      <c r="F996" s="15">
        <f>D996-E996</f>
        <v/>
      </c>
      <c r="G996" s="15" t="n"/>
      <c r="H996" s="15" t="n"/>
      <c r="I996" s="15" t="n"/>
      <c r="J996" s="15">
        <f>C996+F996+G996-I996</f>
        <v/>
      </c>
      <c r="K996" s="15" t="n"/>
      <c r="L996" s="15">
        <f>K996*Setup!$B$6</f>
        <v/>
      </c>
      <c r="M996" s="15">
        <f>J996-L996</f>
        <v/>
      </c>
      <c r="N996" s="21" t="n"/>
    </row>
    <row r="997">
      <c r="A997" s="295" t="n"/>
      <c r="B997" s="14" t="n"/>
      <c r="C997" s="15" t="n"/>
      <c r="D997" s="15" t="n"/>
      <c r="E997" s="15">
        <f>D997*Setup!$B$5</f>
        <v/>
      </c>
      <c r="F997" s="15">
        <f>D997-E997</f>
        <v/>
      </c>
      <c r="G997" s="15" t="n"/>
      <c r="H997" s="15" t="n"/>
      <c r="I997" s="15" t="n"/>
      <c r="J997" s="15">
        <f>C997+F997+G997-I997</f>
        <v/>
      </c>
      <c r="K997" s="15" t="n"/>
      <c r="L997" s="15">
        <f>K997*Setup!$B$6</f>
        <v/>
      </c>
      <c r="M997" s="15">
        <f>J997-L997</f>
        <v/>
      </c>
      <c r="N997" s="21" t="n"/>
    </row>
    <row r="998">
      <c r="A998" s="295" t="n"/>
      <c r="B998" s="14" t="n"/>
      <c r="C998" s="15" t="n"/>
      <c r="D998" s="15" t="n"/>
      <c r="E998" s="15">
        <f>D998*Setup!$B$5</f>
        <v/>
      </c>
      <c r="F998" s="15">
        <f>D998-E998</f>
        <v/>
      </c>
      <c r="G998" s="15" t="n"/>
      <c r="H998" s="15" t="n"/>
      <c r="I998" s="15" t="n"/>
      <c r="J998" s="15">
        <f>C998+F998+G998-I998</f>
        <v/>
      </c>
      <c r="K998" s="15" t="n"/>
      <c r="L998" s="15">
        <f>K998*Setup!$B$6</f>
        <v/>
      </c>
      <c r="M998" s="15">
        <f>J998-L998</f>
        <v/>
      </c>
      <c r="N998" s="21" t="n"/>
    </row>
    <row r="999">
      <c r="A999" s="295" t="n"/>
      <c r="B999" s="14" t="n"/>
      <c r="C999" s="15" t="n"/>
      <c r="D999" s="15" t="n"/>
      <c r="E999" s="15">
        <f>D999*Setup!$B$5</f>
        <v/>
      </c>
      <c r="F999" s="15">
        <f>D999-E999</f>
        <v/>
      </c>
      <c r="G999" s="15" t="n"/>
      <c r="H999" s="15" t="n"/>
      <c r="I999" s="15" t="n"/>
      <c r="J999" s="15">
        <f>C999+F999+G999-I999</f>
        <v/>
      </c>
      <c r="K999" s="15" t="n"/>
      <c r="L999" s="15">
        <f>K999*Setup!$B$6</f>
        <v/>
      </c>
      <c r="M999" s="15">
        <f>J999-L999</f>
        <v/>
      </c>
      <c r="N999" s="21" t="n"/>
    </row>
    <row r="1000">
      <c r="A1000" s="295" t="n"/>
      <c r="B1000" s="14" t="n"/>
      <c r="C1000" s="15" t="n"/>
      <c r="D1000" s="15" t="n"/>
      <c r="E1000" s="15">
        <f>D1000*Setup!$B$5</f>
        <v/>
      </c>
      <c r="F1000" s="15">
        <f>D1000-E1000</f>
        <v/>
      </c>
      <c r="G1000" s="15" t="n"/>
      <c r="H1000" s="15" t="n"/>
      <c r="I1000" s="15" t="n"/>
      <c r="J1000" s="15">
        <f>C1000+F1000+G1000-I1000</f>
        <v/>
      </c>
      <c r="K1000" s="15" t="n"/>
      <c r="L1000" s="15">
        <f>K1000*Setup!$B$6</f>
        <v/>
      </c>
      <c r="M1000" s="15">
        <f>J1000-L1000</f>
        <v/>
      </c>
      <c r="N1000" s="21" t="n"/>
    </row>
    <row r="1001">
      <c r="A1001" s="295" t="n"/>
      <c r="B1001" s="14" t="n"/>
      <c r="C1001" s="15" t="n"/>
      <c r="D1001" s="15" t="n"/>
      <c r="E1001" s="15">
        <f>D1001*Setup!$B$5</f>
        <v/>
      </c>
      <c r="F1001" s="15">
        <f>D1001-E1001</f>
        <v/>
      </c>
      <c r="G1001" s="15" t="n"/>
      <c r="H1001" s="15" t="n"/>
      <c r="I1001" s="15" t="n"/>
      <c r="J1001" s="15">
        <f>C1001+F1001+G1001-I1001</f>
        <v/>
      </c>
      <c r="K1001" s="15" t="n"/>
      <c r="L1001" s="15">
        <f>K1001*Setup!$B$6</f>
        <v/>
      </c>
      <c r="M1001" s="15">
        <f>J1001-L1001</f>
        <v/>
      </c>
      <c r="N1001" s="21" t="n"/>
    </row>
    <row r="1002">
      <c r="A1002" s="295" t="n"/>
      <c r="B1002" s="14" t="n"/>
      <c r="C1002" s="15" t="n"/>
      <c r="D1002" s="15" t="n"/>
      <c r="E1002" s="15">
        <f>D1002*Setup!$B$5</f>
        <v/>
      </c>
      <c r="F1002" s="15">
        <f>D1002-E1002</f>
        <v/>
      </c>
      <c r="G1002" s="15" t="n"/>
      <c r="H1002" s="15" t="n"/>
      <c r="I1002" s="15" t="n"/>
      <c r="J1002" s="15">
        <f>C1002+F1002+G1002-I1002</f>
        <v/>
      </c>
      <c r="K1002" s="15" t="n"/>
      <c r="L1002" s="15">
        <f>K1002*Setup!$B$6</f>
        <v/>
      </c>
      <c r="M1002" s="15">
        <f>J1002-L1002</f>
        <v/>
      </c>
      <c r="N1002" s="21" t="n"/>
    </row>
    <row r="1003">
      <c r="A1003" s="295" t="n"/>
      <c r="B1003" s="14" t="n"/>
      <c r="C1003" s="15" t="n"/>
      <c r="D1003" s="15" t="n"/>
      <c r="E1003" s="15">
        <f>D1003*Setup!$B$5</f>
        <v/>
      </c>
      <c r="F1003" s="15">
        <f>D1003-E1003</f>
        <v/>
      </c>
      <c r="G1003" s="15" t="n"/>
      <c r="H1003" s="15" t="n"/>
      <c r="I1003" s="15" t="n"/>
      <c r="J1003" s="15">
        <f>C1003+F1003+G1003-I1003</f>
        <v/>
      </c>
      <c r="K1003" s="15" t="n"/>
      <c r="L1003" s="15">
        <f>K1003*Setup!$B$6</f>
        <v/>
      </c>
      <c r="M1003" s="15">
        <f>J1003-L1003</f>
        <v/>
      </c>
      <c r="N1003" s="21" t="n"/>
    </row>
    <row r="1004">
      <c r="A1004" s="295" t="n"/>
      <c r="B1004" s="14" t="n"/>
      <c r="C1004" s="15" t="n"/>
      <c r="D1004" s="15" t="n"/>
      <c r="E1004" s="15">
        <f>D1004*Setup!$B$5</f>
        <v/>
      </c>
      <c r="F1004" s="15">
        <f>D1004-E1004</f>
        <v/>
      </c>
      <c r="G1004" s="15" t="n"/>
      <c r="H1004" s="15" t="n"/>
      <c r="I1004" s="15" t="n"/>
      <c r="J1004" s="15">
        <f>C1004+F1004+G1004-I1004</f>
        <v/>
      </c>
      <c r="K1004" s="15" t="n"/>
      <c r="L1004" s="15">
        <f>K1004*Setup!$B$6</f>
        <v/>
      </c>
      <c r="M1004" s="15">
        <f>J1004-L1004</f>
        <v/>
      </c>
      <c r="N1004" s="21" t="n"/>
    </row>
    <row r="1005">
      <c r="A1005" s="295" t="n"/>
      <c r="B1005" s="14" t="n"/>
      <c r="C1005" s="15" t="n"/>
      <c r="D1005" s="15" t="n"/>
      <c r="E1005" s="15">
        <f>D1005*Setup!$B$5</f>
        <v/>
      </c>
      <c r="F1005" s="15">
        <f>D1005-E1005</f>
        <v/>
      </c>
      <c r="G1005" s="15" t="n"/>
      <c r="H1005" s="15" t="n"/>
      <c r="I1005" s="15" t="n"/>
      <c r="J1005" s="15">
        <f>C1005+F1005+G1005-I1005</f>
        <v/>
      </c>
      <c r="K1005" s="15" t="n"/>
      <c r="L1005" s="15">
        <f>K1005*Setup!$B$6</f>
        <v/>
      </c>
      <c r="M1005" s="15">
        <f>J1005-L1005</f>
        <v/>
      </c>
      <c r="N1005" s="21" t="n"/>
    </row>
    <row r="1006">
      <c r="A1006" s="295" t="n"/>
      <c r="B1006" s="14" t="n"/>
      <c r="C1006" s="15" t="n"/>
      <c r="D1006" s="15" t="n"/>
      <c r="E1006" s="15">
        <f>D1006*Setup!$B$5</f>
        <v/>
      </c>
      <c r="F1006" s="15">
        <f>D1006-E1006</f>
        <v/>
      </c>
      <c r="G1006" s="15" t="n"/>
      <c r="H1006" s="15" t="n"/>
      <c r="I1006" s="15" t="n"/>
      <c r="J1006" s="15">
        <f>C1006+F1006+G1006-I1006</f>
        <v/>
      </c>
      <c r="K1006" s="15" t="n"/>
      <c r="L1006" s="15">
        <f>K1006*Setup!$B$6</f>
        <v/>
      </c>
      <c r="M1006" s="15">
        <f>J1006-L1006</f>
        <v/>
      </c>
      <c r="N1006" s="21" t="n"/>
    </row>
    <row r="1007">
      <c r="A1007" s="295" t="n"/>
      <c r="B1007" s="14" t="n"/>
      <c r="C1007" s="15" t="n"/>
      <c r="D1007" s="15" t="n"/>
      <c r="E1007" s="15">
        <f>D1007*Setup!$B$5</f>
        <v/>
      </c>
      <c r="F1007" s="15">
        <f>D1007-E1007</f>
        <v/>
      </c>
      <c r="G1007" s="15" t="n"/>
      <c r="H1007" s="15" t="n"/>
      <c r="I1007" s="15" t="n"/>
      <c r="J1007" s="15">
        <f>C1007+F1007+G1007-I1007</f>
        <v/>
      </c>
      <c r="K1007" s="15" t="n"/>
      <c r="L1007" s="15">
        <f>K1007*Setup!$B$6</f>
        <v/>
      </c>
      <c r="M1007" s="15">
        <f>J1007-L1007</f>
        <v/>
      </c>
      <c r="N1007" s="21" t="n"/>
    </row>
    <row r="1008">
      <c r="A1008" s="295" t="n"/>
      <c r="B1008" s="14" t="n"/>
      <c r="C1008" s="15" t="n"/>
      <c r="D1008" s="15" t="n"/>
      <c r="E1008" s="15">
        <f>D1008*Setup!$B$5</f>
        <v/>
      </c>
      <c r="F1008" s="15">
        <f>D1008-E1008</f>
        <v/>
      </c>
      <c r="G1008" s="15" t="n"/>
      <c r="H1008" s="15" t="n"/>
      <c r="I1008" s="15" t="n"/>
      <c r="J1008" s="15">
        <f>C1008+F1008+G1008-I1008</f>
        <v/>
      </c>
      <c r="K1008" s="15" t="n"/>
      <c r="L1008" s="15">
        <f>K1008*Setup!$B$6</f>
        <v/>
      </c>
      <c r="M1008" s="15">
        <f>J1008-L1008</f>
        <v/>
      </c>
      <c r="N1008" s="21" t="n"/>
    </row>
    <row r="1009">
      <c r="A1009" s="295" t="n"/>
      <c r="B1009" s="14" t="n"/>
      <c r="C1009" s="15" t="n"/>
      <c r="D1009" s="15" t="n"/>
      <c r="E1009" s="15">
        <f>D1009*Setup!$B$5</f>
        <v/>
      </c>
      <c r="F1009" s="15">
        <f>D1009-E1009</f>
        <v/>
      </c>
      <c r="G1009" s="15" t="n"/>
      <c r="H1009" s="15" t="n"/>
      <c r="I1009" s="15" t="n"/>
      <c r="J1009" s="15">
        <f>C1009+F1009+G1009-I1009</f>
        <v/>
      </c>
      <c r="K1009" s="15" t="n"/>
      <c r="L1009" s="15">
        <f>K1009*Setup!$B$6</f>
        <v/>
      </c>
      <c r="M1009" s="15">
        <f>J1009-L1009</f>
        <v/>
      </c>
      <c r="N1009" s="21" t="n"/>
    </row>
    <row r="1010">
      <c r="A1010" s="295" t="n"/>
      <c r="B1010" s="14" t="n"/>
      <c r="C1010" s="15" t="n"/>
      <c r="D1010" s="15" t="n"/>
      <c r="E1010" s="15">
        <f>D1010*Setup!$B$5</f>
        <v/>
      </c>
      <c r="F1010" s="15">
        <f>D1010-E1010</f>
        <v/>
      </c>
      <c r="G1010" s="15" t="n"/>
      <c r="H1010" s="15" t="n"/>
      <c r="I1010" s="15" t="n"/>
      <c r="J1010" s="15">
        <f>C1010+F1010+G1010-I1010</f>
        <v/>
      </c>
      <c r="K1010" s="15" t="n"/>
      <c r="L1010" s="15">
        <f>K1010*Setup!$B$6</f>
        <v/>
      </c>
      <c r="M1010" s="15">
        <f>J1010-L1010</f>
        <v/>
      </c>
      <c r="N1010" s="21" t="n"/>
    </row>
    <row r="1011">
      <c r="A1011" s="295" t="n"/>
      <c r="B1011" s="14" t="n"/>
      <c r="C1011" s="15" t="n"/>
      <c r="D1011" s="15" t="n"/>
      <c r="E1011" s="15">
        <f>D1011*Setup!$B$5</f>
        <v/>
      </c>
      <c r="F1011" s="15">
        <f>D1011-E1011</f>
        <v/>
      </c>
      <c r="G1011" s="15" t="n"/>
      <c r="H1011" s="15" t="n"/>
      <c r="I1011" s="15" t="n"/>
      <c r="J1011" s="15">
        <f>C1011+F1011+G1011-I1011</f>
        <v/>
      </c>
      <c r="K1011" s="15" t="n"/>
      <c r="L1011" s="15">
        <f>K1011*Setup!$B$6</f>
        <v/>
      </c>
      <c r="M1011" s="15">
        <f>J1011-L1011</f>
        <v/>
      </c>
      <c r="N1011" s="21" t="n"/>
    </row>
    <row r="1012">
      <c r="A1012" s="295" t="n"/>
      <c r="B1012" s="14" t="n"/>
      <c r="C1012" s="15" t="n"/>
      <c r="D1012" s="15" t="n"/>
      <c r="E1012" s="15">
        <f>D1012*Setup!$B$5</f>
        <v/>
      </c>
      <c r="F1012" s="15">
        <f>D1012-E1012</f>
        <v/>
      </c>
      <c r="G1012" s="15" t="n"/>
      <c r="H1012" s="15" t="n"/>
      <c r="I1012" s="15" t="n"/>
      <c r="J1012" s="15">
        <f>C1012+F1012+G1012-I1012</f>
        <v/>
      </c>
      <c r="K1012" s="15" t="n"/>
      <c r="L1012" s="15">
        <f>K1012*Setup!$B$6</f>
        <v/>
      </c>
      <c r="M1012" s="15">
        <f>J1012-L1012</f>
        <v/>
      </c>
      <c r="N1012" s="21" t="n"/>
    </row>
    <row r="1013">
      <c r="A1013" s="295" t="n"/>
      <c r="B1013" s="14" t="n"/>
      <c r="C1013" s="15" t="n"/>
      <c r="D1013" s="15" t="n"/>
      <c r="E1013" s="15">
        <f>D1013*Setup!$B$5</f>
        <v/>
      </c>
      <c r="F1013" s="15">
        <f>D1013-E1013</f>
        <v/>
      </c>
      <c r="G1013" s="15" t="n"/>
      <c r="H1013" s="15" t="n"/>
      <c r="I1013" s="15" t="n"/>
      <c r="J1013" s="15">
        <f>C1013+F1013+G1013-I1013</f>
        <v/>
      </c>
      <c r="K1013" s="15" t="n"/>
      <c r="L1013" s="15">
        <f>K1013*Setup!$B$6</f>
        <v/>
      </c>
      <c r="M1013" s="15">
        <f>J1013-L1013</f>
        <v/>
      </c>
      <c r="N1013" s="21" t="n"/>
    </row>
    <row r="1014">
      <c r="A1014" s="295" t="n"/>
      <c r="B1014" s="14" t="n"/>
      <c r="C1014" s="15" t="n"/>
      <c r="D1014" s="15" t="n"/>
      <c r="E1014" s="15">
        <f>D1014*Setup!$B$5</f>
        <v/>
      </c>
      <c r="F1014" s="15">
        <f>D1014-E1014</f>
        <v/>
      </c>
      <c r="G1014" s="15" t="n"/>
      <c r="H1014" s="15" t="n"/>
      <c r="I1014" s="15" t="n"/>
      <c r="J1014" s="15">
        <f>C1014+F1014+G1014-I1014</f>
        <v/>
      </c>
      <c r="K1014" s="15" t="n"/>
      <c r="L1014" s="15">
        <f>K1014*Setup!$B$6</f>
        <v/>
      </c>
      <c r="M1014" s="15">
        <f>J1014-L1014</f>
        <v/>
      </c>
      <c r="N1014" s="21" t="n"/>
    </row>
    <row r="1015">
      <c r="A1015" s="295" t="n"/>
      <c r="B1015" s="14" t="n"/>
      <c r="C1015" s="15" t="n"/>
      <c r="D1015" s="15" t="n"/>
      <c r="E1015" s="15">
        <f>D1015*Setup!$B$5</f>
        <v/>
      </c>
      <c r="F1015" s="15">
        <f>D1015-E1015</f>
        <v/>
      </c>
      <c r="G1015" s="15" t="n"/>
      <c r="H1015" s="15" t="n"/>
      <c r="I1015" s="15" t="n"/>
      <c r="J1015" s="15">
        <f>C1015+F1015+G1015-I1015</f>
        <v/>
      </c>
      <c r="K1015" s="15" t="n"/>
      <c r="L1015" s="15">
        <f>K1015*Setup!$B$6</f>
        <v/>
      </c>
      <c r="M1015" s="15">
        <f>J1015-L1015</f>
        <v/>
      </c>
      <c r="N1015" s="21" t="n"/>
    </row>
    <row r="1016">
      <c r="A1016" s="295" t="n"/>
      <c r="B1016" s="14" t="n"/>
      <c r="C1016" s="15" t="n"/>
      <c r="D1016" s="15" t="n"/>
      <c r="E1016" s="15">
        <f>D1016*Setup!$B$5</f>
        <v/>
      </c>
      <c r="F1016" s="15">
        <f>D1016-E1016</f>
        <v/>
      </c>
      <c r="G1016" s="15" t="n"/>
      <c r="H1016" s="15" t="n"/>
      <c r="I1016" s="15" t="n"/>
      <c r="J1016" s="15">
        <f>C1016+F1016+G1016-I1016</f>
        <v/>
      </c>
      <c r="K1016" s="15" t="n"/>
      <c r="L1016" s="15">
        <f>K1016*Setup!$B$6</f>
        <v/>
      </c>
      <c r="M1016" s="15">
        <f>J1016-L1016</f>
        <v/>
      </c>
      <c r="N1016" s="21" t="n"/>
    </row>
    <row r="1017">
      <c r="A1017" s="295" t="n"/>
      <c r="B1017" s="14" t="n"/>
      <c r="C1017" s="15" t="n"/>
      <c r="D1017" s="15" t="n"/>
      <c r="E1017" s="15">
        <f>D1017*Setup!$B$5</f>
        <v/>
      </c>
      <c r="F1017" s="15">
        <f>D1017-E1017</f>
        <v/>
      </c>
      <c r="G1017" s="15" t="n"/>
      <c r="H1017" s="15" t="n"/>
      <c r="I1017" s="15" t="n"/>
      <c r="J1017" s="15">
        <f>C1017+F1017+G1017-I1017</f>
        <v/>
      </c>
      <c r="K1017" s="15" t="n"/>
      <c r="L1017" s="15">
        <f>K1017*Setup!$B$6</f>
        <v/>
      </c>
      <c r="M1017" s="15">
        <f>J1017-L1017</f>
        <v/>
      </c>
      <c r="N1017" s="21" t="n"/>
    </row>
    <row r="1018">
      <c r="A1018" s="295" t="n"/>
      <c r="B1018" s="14" t="n"/>
      <c r="C1018" s="15" t="n"/>
      <c r="D1018" s="15" t="n"/>
      <c r="E1018" s="15">
        <f>D1018*Setup!$B$5</f>
        <v/>
      </c>
      <c r="F1018" s="15">
        <f>D1018-E1018</f>
        <v/>
      </c>
      <c r="G1018" s="15" t="n"/>
      <c r="H1018" s="15" t="n"/>
      <c r="I1018" s="15" t="n"/>
      <c r="J1018" s="15">
        <f>C1018+F1018+G1018-I1018</f>
        <v/>
      </c>
      <c r="K1018" s="15" t="n"/>
      <c r="L1018" s="15">
        <f>K1018*Setup!$B$6</f>
        <v/>
      </c>
      <c r="M1018" s="15">
        <f>J1018-L1018</f>
        <v/>
      </c>
      <c r="N1018" s="21" t="n"/>
    </row>
    <row r="1019">
      <c r="A1019" s="295" t="n"/>
      <c r="B1019" s="14" t="n"/>
      <c r="C1019" s="15" t="n"/>
      <c r="D1019" s="15" t="n"/>
      <c r="E1019" s="15">
        <f>D1019*Setup!$B$5</f>
        <v/>
      </c>
      <c r="F1019" s="15">
        <f>D1019-E1019</f>
        <v/>
      </c>
      <c r="G1019" s="15" t="n"/>
      <c r="H1019" s="15" t="n"/>
      <c r="I1019" s="15" t="n"/>
      <c r="J1019" s="15">
        <f>C1019+F1019+G1019-I1019</f>
        <v/>
      </c>
      <c r="K1019" s="15" t="n"/>
      <c r="L1019" s="15">
        <f>K1019*Setup!$B$6</f>
        <v/>
      </c>
      <c r="M1019" s="15">
        <f>J1019-L1019</f>
        <v/>
      </c>
      <c r="N1019" s="21" t="n"/>
    </row>
    <row r="1020">
      <c r="A1020" s="295" t="n"/>
      <c r="B1020" s="14" t="n"/>
      <c r="C1020" s="15" t="n"/>
      <c r="D1020" s="15" t="n"/>
      <c r="E1020" s="15">
        <f>D1020*Setup!$B$5</f>
        <v/>
      </c>
      <c r="F1020" s="15">
        <f>D1020-E1020</f>
        <v/>
      </c>
      <c r="G1020" s="15" t="n"/>
      <c r="H1020" s="15" t="n"/>
      <c r="I1020" s="15" t="n"/>
      <c r="J1020" s="15">
        <f>C1020+F1020+G1020-I1020</f>
        <v/>
      </c>
      <c r="K1020" s="15" t="n"/>
      <c r="L1020" s="15">
        <f>K1020*Setup!$B$6</f>
        <v/>
      </c>
      <c r="M1020" s="15">
        <f>J1020-L1020</f>
        <v/>
      </c>
      <c r="N1020" s="21" t="n"/>
    </row>
    <row r="1021">
      <c r="A1021" s="295" t="n"/>
      <c r="B1021" s="14" t="n"/>
      <c r="C1021" s="15" t="n"/>
      <c r="D1021" s="15" t="n"/>
      <c r="E1021" s="15">
        <f>D1021*Setup!$B$5</f>
        <v/>
      </c>
      <c r="F1021" s="15">
        <f>D1021-E1021</f>
        <v/>
      </c>
      <c r="G1021" s="15" t="n"/>
      <c r="H1021" s="15" t="n"/>
      <c r="I1021" s="15" t="n"/>
      <c r="J1021" s="15">
        <f>C1021+F1021+G1021-I1021</f>
        <v/>
      </c>
      <c r="K1021" s="15" t="n"/>
      <c r="L1021" s="15">
        <f>K1021*Setup!$B$6</f>
        <v/>
      </c>
      <c r="M1021" s="15">
        <f>J1021-L1021</f>
        <v/>
      </c>
      <c r="N1021" s="21" t="n"/>
    </row>
    <row r="1022">
      <c r="A1022" s="295" t="n"/>
      <c r="B1022" s="14" t="n"/>
      <c r="C1022" s="15" t="n"/>
      <c r="D1022" s="15" t="n"/>
      <c r="E1022" s="15">
        <f>D1022*Setup!$B$5</f>
        <v/>
      </c>
      <c r="F1022" s="15">
        <f>D1022-E1022</f>
        <v/>
      </c>
      <c r="G1022" s="15" t="n"/>
      <c r="H1022" s="15" t="n"/>
      <c r="I1022" s="15" t="n"/>
      <c r="J1022" s="15">
        <f>C1022+F1022+G1022-I1022</f>
        <v/>
      </c>
      <c r="K1022" s="15" t="n"/>
      <c r="L1022" s="15">
        <f>K1022*Setup!$B$6</f>
        <v/>
      </c>
      <c r="M1022" s="15">
        <f>J1022-L1022</f>
        <v/>
      </c>
      <c r="N1022" s="21" t="n"/>
    </row>
    <row r="1023">
      <c r="A1023" s="295" t="n"/>
      <c r="B1023" s="14" t="n"/>
      <c r="C1023" s="15" t="n"/>
      <c r="D1023" s="15" t="n"/>
      <c r="E1023" s="15">
        <f>D1023*Setup!$B$5</f>
        <v/>
      </c>
      <c r="F1023" s="15">
        <f>D1023-E1023</f>
        <v/>
      </c>
      <c r="G1023" s="15" t="n"/>
      <c r="H1023" s="15" t="n"/>
      <c r="I1023" s="15" t="n"/>
      <c r="J1023" s="15">
        <f>C1023+F1023+G1023-I1023</f>
        <v/>
      </c>
      <c r="K1023" s="15" t="n"/>
      <c r="L1023" s="15">
        <f>K1023*Setup!$B$6</f>
        <v/>
      </c>
      <c r="M1023" s="15">
        <f>J1023-L1023</f>
        <v/>
      </c>
      <c r="N1023" s="21" t="n"/>
    </row>
    <row r="1024">
      <c r="A1024" s="295" t="n"/>
      <c r="B1024" s="14" t="n"/>
      <c r="C1024" s="15" t="n"/>
      <c r="D1024" s="15" t="n"/>
      <c r="E1024" s="15">
        <f>D1024*Setup!$B$5</f>
        <v/>
      </c>
      <c r="F1024" s="15">
        <f>D1024-E1024</f>
        <v/>
      </c>
      <c r="G1024" s="15" t="n"/>
      <c r="H1024" s="15" t="n"/>
      <c r="I1024" s="15" t="n"/>
      <c r="J1024" s="15">
        <f>C1024+F1024+G1024-I1024</f>
        <v/>
      </c>
      <c r="K1024" s="15" t="n"/>
      <c r="L1024" s="15">
        <f>K1024*Setup!$B$6</f>
        <v/>
      </c>
      <c r="M1024" s="15">
        <f>J1024-L1024</f>
        <v/>
      </c>
      <c r="N1024" s="21" t="n"/>
    </row>
    <row r="1025">
      <c r="A1025" s="295" t="n"/>
      <c r="B1025" s="14" t="n"/>
      <c r="C1025" s="15" t="n"/>
      <c r="D1025" s="15" t="n"/>
      <c r="E1025" s="15">
        <f>D1025*Setup!$B$5</f>
        <v/>
      </c>
      <c r="F1025" s="15">
        <f>D1025-E1025</f>
        <v/>
      </c>
      <c r="G1025" s="15" t="n"/>
      <c r="H1025" s="15" t="n"/>
      <c r="I1025" s="15" t="n"/>
      <c r="J1025" s="15">
        <f>C1025+F1025+G1025-I1025</f>
        <v/>
      </c>
      <c r="K1025" s="15" t="n"/>
      <c r="L1025" s="15">
        <f>K1025*Setup!$B$6</f>
        <v/>
      </c>
      <c r="M1025" s="15">
        <f>J1025-L1025</f>
        <v/>
      </c>
      <c r="N1025" s="21" t="n"/>
    </row>
    <row r="1026">
      <c r="A1026" s="295" t="n"/>
      <c r="B1026" s="14" t="n"/>
      <c r="C1026" s="15" t="n"/>
      <c r="D1026" s="15" t="n"/>
      <c r="E1026" s="15">
        <f>D1026*Setup!$B$5</f>
        <v/>
      </c>
      <c r="F1026" s="15">
        <f>D1026-E1026</f>
        <v/>
      </c>
      <c r="G1026" s="15" t="n"/>
      <c r="H1026" s="15" t="n"/>
      <c r="I1026" s="15" t="n"/>
      <c r="J1026" s="15">
        <f>C1026+F1026+G1026-I1026</f>
        <v/>
      </c>
      <c r="K1026" s="15" t="n"/>
      <c r="L1026" s="15">
        <f>K1026*Setup!$B$6</f>
        <v/>
      </c>
      <c r="M1026" s="15">
        <f>J1026-L1026</f>
        <v/>
      </c>
      <c r="N1026" s="21" t="n"/>
    </row>
    <row r="1027">
      <c r="A1027" s="295" t="n"/>
      <c r="B1027" s="14" t="n"/>
      <c r="C1027" s="15" t="n"/>
      <c r="D1027" s="15" t="n"/>
      <c r="E1027" s="15">
        <f>D1027*Setup!$B$5</f>
        <v/>
      </c>
      <c r="F1027" s="15">
        <f>D1027-E1027</f>
        <v/>
      </c>
      <c r="G1027" s="15" t="n"/>
      <c r="H1027" s="15" t="n"/>
      <c r="I1027" s="15" t="n"/>
      <c r="J1027" s="15">
        <f>C1027+F1027+G1027-I1027</f>
        <v/>
      </c>
      <c r="K1027" s="15" t="n"/>
      <c r="L1027" s="15">
        <f>K1027*Setup!$B$6</f>
        <v/>
      </c>
      <c r="M1027" s="15">
        <f>J1027-L1027</f>
        <v/>
      </c>
      <c r="N1027" s="21" t="n"/>
    </row>
    <row r="1028">
      <c r="A1028" s="295" t="n"/>
      <c r="B1028" s="14" t="n"/>
      <c r="C1028" s="15" t="n"/>
      <c r="D1028" s="15" t="n"/>
      <c r="E1028" s="15">
        <f>D1028*Setup!$B$5</f>
        <v/>
      </c>
      <c r="F1028" s="15">
        <f>D1028-E1028</f>
        <v/>
      </c>
      <c r="G1028" s="15" t="n"/>
      <c r="H1028" s="15" t="n"/>
      <c r="I1028" s="15" t="n"/>
      <c r="J1028" s="15">
        <f>C1028+F1028+G1028-I1028</f>
        <v/>
      </c>
      <c r="K1028" s="15" t="n"/>
      <c r="L1028" s="15">
        <f>K1028*Setup!$B$6</f>
        <v/>
      </c>
      <c r="M1028" s="15">
        <f>J1028-L1028</f>
        <v/>
      </c>
      <c r="N1028" s="21" t="n"/>
    </row>
    <row r="1029">
      <c r="A1029" s="295" t="n"/>
      <c r="B1029" s="14" t="n"/>
      <c r="C1029" s="15" t="n"/>
      <c r="D1029" s="15" t="n"/>
      <c r="E1029" s="15">
        <f>D1029*Setup!$B$5</f>
        <v/>
      </c>
      <c r="F1029" s="15">
        <f>D1029-E1029</f>
        <v/>
      </c>
      <c r="G1029" s="15" t="n"/>
      <c r="H1029" s="15" t="n"/>
      <c r="I1029" s="15" t="n"/>
      <c r="J1029" s="15">
        <f>C1029+F1029+G1029-I1029</f>
        <v/>
      </c>
      <c r="K1029" s="15" t="n"/>
      <c r="L1029" s="15">
        <f>K1029*Setup!$B$6</f>
        <v/>
      </c>
      <c r="M1029" s="15">
        <f>J1029-L1029</f>
        <v/>
      </c>
      <c r="N1029" s="21" t="n"/>
    </row>
    <row r="1030">
      <c r="A1030" s="295" t="n"/>
      <c r="B1030" s="14" t="n"/>
      <c r="C1030" s="15" t="n"/>
      <c r="D1030" s="15" t="n"/>
      <c r="E1030" s="15">
        <f>D1030*Setup!$B$5</f>
        <v/>
      </c>
      <c r="F1030" s="15">
        <f>D1030-E1030</f>
        <v/>
      </c>
      <c r="G1030" s="15" t="n"/>
      <c r="H1030" s="15" t="n"/>
      <c r="I1030" s="15" t="n"/>
      <c r="J1030" s="15">
        <f>C1030+F1030+G1030-I1030</f>
        <v/>
      </c>
      <c r="K1030" s="15" t="n"/>
      <c r="L1030" s="15">
        <f>K1030*Setup!$B$6</f>
        <v/>
      </c>
      <c r="M1030" s="15">
        <f>J1030-L1030</f>
        <v/>
      </c>
      <c r="N1030" s="21" t="n"/>
    </row>
    <row r="1031">
      <c r="A1031" s="295" t="n"/>
      <c r="B1031" s="14" t="n"/>
      <c r="C1031" s="15" t="n"/>
      <c r="D1031" s="15" t="n"/>
      <c r="E1031" s="15">
        <f>D1031*Setup!$B$5</f>
        <v/>
      </c>
      <c r="F1031" s="15">
        <f>D1031-E1031</f>
        <v/>
      </c>
      <c r="G1031" s="15" t="n"/>
      <c r="H1031" s="15" t="n"/>
      <c r="I1031" s="15" t="n"/>
      <c r="J1031" s="15">
        <f>C1031+F1031+G1031-I1031</f>
        <v/>
      </c>
      <c r="K1031" s="15" t="n"/>
      <c r="L1031" s="15">
        <f>K1031*Setup!$B$6</f>
        <v/>
      </c>
      <c r="M1031" s="15">
        <f>J1031-L1031</f>
        <v/>
      </c>
      <c r="N1031" s="21" t="n"/>
    </row>
    <row r="1032">
      <c r="A1032" s="295" t="n"/>
      <c r="B1032" s="14" t="n"/>
      <c r="C1032" s="15" t="n"/>
      <c r="D1032" s="15" t="n"/>
      <c r="E1032" s="15">
        <f>D1032*Setup!$B$5</f>
        <v/>
      </c>
      <c r="F1032" s="15">
        <f>D1032-E1032</f>
        <v/>
      </c>
      <c r="G1032" s="15" t="n"/>
      <c r="H1032" s="15" t="n"/>
      <c r="I1032" s="15" t="n"/>
      <c r="J1032" s="15">
        <f>C1032+F1032+G1032-I1032</f>
        <v/>
      </c>
      <c r="K1032" s="15" t="n"/>
      <c r="L1032" s="15">
        <f>K1032*Setup!$B$6</f>
        <v/>
      </c>
      <c r="M1032" s="15">
        <f>J1032-L1032</f>
        <v/>
      </c>
      <c r="N1032" s="21" t="n"/>
    </row>
    <row r="1033">
      <c r="A1033" s="295" t="n"/>
      <c r="B1033" s="14" t="n"/>
      <c r="C1033" s="15" t="n"/>
      <c r="D1033" s="15" t="n"/>
      <c r="E1033" s="15">
        <f>D1033*Setup!$B$5</f>
        <v/>
      </c>
      <c r="F1033" s="15">
        <f>D1033-E1033</f>
        <v/>
      </c>
      <c r="G1033" s="15" t="n"/>
      <c r="H1033" s="15" t="n"/>
      <c r="I1033" s="15" t="n"/>
      <c r="J1033" s="15">
        <f>C1033+F1033+G1033-I1033</f>
        <v/>
      </c>
      <c r="K1033" s="15" t="n"/>
      <c r="L1033" s="15">
        <f>K1033*Setup!$B$6</f>
        <v/>
      </c>
      <c r="M1033" s="15">
        <f>J1033-L1033</f>
        <v/>
      </c>
      <c r="N1033" s="21" t="n"/>
    </row>
    <row r="1034">
      <c r="A1034" s="295" t="n"/>
      <c r="B1034" s="14" t="n"/>
      <c r="C1034" s="15" t="n"/>
      <c r="D1034" s="15" t="n"/>
      <c r="E1034" s="15">
        <f>D1034*Setup!$B$5</f>
        <v/>
      </c>
      <c r="F1034" s="15">
        <f>D1034-E1034</f>
        <v/>
      </c>
      <c r="G1034" s="15" t="n"/>
      <c r="H1034" s="15" t="n"/>
      <c r="I1034" s="15" t="n"/>
      <c r="J1034" s="15">
        <f>C1034+F1034+G1034-I1034</f>
        <v/>
      </c>
      <c r="K1034" s="15" t="n"/>
      <c r="L1034" s="15">
        <f>K1034*Setup!$B$6</f>
        <v/>
      </c>
      <c r="M1034" s="15">
        <f>J1034-L1034</f>
        <v/>
      </c>
      <c r="N1034" s="21" t="n"/>
    </row>
    <row r="1035">
      <c r="A1035" s="295" t="n"/>
      <c r="B1035" s="14" t="n"/>
      <c r="C1035" s="15" t="n"/>
      <c r="D1035" s="15" t="n"/>
      <c r="E1035" s="15">
        <f>D1035*Setup!$B$5</f>
        <v/>
      </c>
      <c r="F1035" s="15">
        <f>D1035-E1035</f>
        <v/>
      </c>
      <c r="G1035" s="15" t="n"/>
      <c r="H1035" s="15" t="n"/>
      <c r="I1035" s="15" t="n"/>
      <c r="J1035" s="15">
        <f>C1035+F1035+G1035-I1035</f>
        <v/>
      </c>
      <c r="K1035" s="15" t="n"/>
      <c r="L1035" s="15">
        <f>K1035*Setup!$B$6</f>
        <v/>
      </c>
      <c r="M1035" s="15">
        <f>J1035-L1035</f>
        <v/>
      </c>
      <c r="N1035" s="21" t="n"/>
    </row>
    <row r="1036">
      <c r="A1036" s="295" t="n"/>
      <c r="B1036" s="14" t="n"/>
      <c r="C1036" s="15" t="n"/>
      <c r="D1036" s="15" t="n"/>
      <c r="E1036" s="15">
        <f>D1036*Setup!$B$5</f>
        <v/>
      </c>
      <c r="F1036" s="15">
        <f>D1036-E1036</f>
        <v/>
      </c>
      <c r="G1036" s="15" t="n"/>
      <c r="H1036" s="15" t="n"/>
      <c r="I1036" s="15" t="n"/>
      <c r="J1036" s="15">
        <f>C1036+F1036+G1036-I1036</f>
        <v/>
      </c>
      <c r="K1036" s="15" t="n"/>
      <c r="L1036" s="15">
        <f>K1036*Setup!$B$6</f>
        <v/>
      </c>
      <c r="M1036" s="15">
        <f>J1036-L1036</f>
        <v/>
      </c>
      <c r="N1036" s="21" t="n"/>
    </row>
    <row r="1037">
      <c r="A1037" s="295" t="n"/>
      <c r="B1037" s="14" t="n"/>
      <c r="C1037" s="15" t="n"/>
      <c r="D1037" s="15" t="n"/>
      <c r="E1037" s="15">
        <f>D1037*Setup!$B$5</f>
        <v/>
      </c>
      <c r="F1037" s="15">
        <f>D1037-E1037</f>
        <v/>
      </c>
      <c r="G1037" s="15" t="n"/>
      <c r="H1037" s="15" t="n"/>
      <c r="I1037" s="15" t="n"/>
      <c r="J1037" s="15">
        <f>C1037+F1037+G1037-I1037</f>
        <v/>
      </c>
      <c r="K1037" s="15" t="n"/>
      <c r="L1037" s="15">
        <f>K1037*Setup!$B$6</f>
        <v/>
      </c>
      <c r="M1037" s="15">
        <f>J1037-L1037</f>
        <v/>
      </c>
      <c r="N1037" s="21" t="n"/>
    </row>
    <row r="1038">
      <c r="A1038" s="295" t="n"/>
      <c r="B1038" s="14" t="n"/>
      <c r="C1038" s="15" t="n"/>
      <c r="D1038" s="15" t="n"/>
      <c r="E1038" s="15">
        <f>D1038*Setup!$B$5</f>
        <v/>
      </c>
      <c r="F1038" s="15">
        <f>D1038-E1038</f>
        <v/>
      </c>
      <c r="G1038" s="15" t="n"/>
      <c r="H1038" s="15" t="n"/>
      <c r="I1038" s="15" t="n"/>
      <c r="J1038" s="15">
        <f>C1038+F1038+G1038-I1038</f>
        <v/>
      </c>
      <c r="K1038" s="15" t="n"/>
      <c r="L1038" s="15">
        <f>K1038*Setup!$B$6</f>
        <v/>
      </c>
      <c r="M1038" s="15">
        <f>J1038-L1038</f>
        <v/>
      </c>
      <c r="N1038" s="21" t="n"/>
    </row>
    <row r="1039">
      <c r="A1039" s="295" t="n"/>
      <c r="B1039" s="14" t="n"/>
      <c r="C1039" s="15" t="n"/>
      <c r="D1039" s="15" t="n"/>
      <c r="E1039" s="15">
        <f>D1039*Setup!$B$5</f>
        <v/>
      </c>
      <c r="F1039" s="15">
        <f>D1039-E1039</f>
        <v/>
      </c>
      <c r="G1039" s="15" t="n"/>
      <c r="H1039" s="15" t="n"/>
      <c r="I1039" s="15" t="n"/>
      <c r="J1039" s="15">
        <f>C1039+F1039+G1039-I1039</f>
        <v/>
      </c>
      <c r="K1039" s="15" t="n"/>
      <c r="L1039" s="15">
        <f>K1039*Setup!$B$6</f>
        <v/>
      </c>
      <c r="M1039" s="15">
        <f>J1039-L1039</f>
        <v/>
      </c>
      <c r="N1039" s="21" t="n"/>
    </row>
    <row r="1040">
      <c r="A1040" s="295" t="n"/>
      <c r="B1040" s="14" t="n"/>
      <c r="C1040" s="15" t="n"/>
      <c r="D1040" s="15" t="n"/>
      <c r="E1040" s="15">
        <f>D1040*Setup!$B$5</f>
        <v/>
      </c>
      <c r="F1040" s="15">
        <f>D1040-E1040</f>
        <v/>
      </c>
      <c r="G1040" s="15" t="n"/>
      <c r="H1040" s="15" t="n"/>
      <c r="I1040" s="15" t="n"/>
      <c r="J1040" s="15">
        <f>C1040+F1040+G1040-I1040</f>
        <v/>
      </c>
      <c r="K1040" s="15" t="n"/>
      <c r="L1040" s="15">
        <f>K1040*Setup!$B$6</f>
        <v/>
      </c>
      <c r="M1040" s="15">
        <f>J1040-L1040</f>
        <v/>
      </c>
      <c r="N1040" s="21" t="n"/>
    </row>
    <row r="1041">
      <c r="A1041" s="295" t="n"/>
      <c r="B1041" s="14" t="n"/>
      <c r="C1041" s="15" t="n"/>
      <c r="D1041" s="15" t="n"/>
      <c r="E1041" s="15">
        <f>D1041*Setup!$B$5</f>
        <v/>
      </c>
      <c r="F1041" s="15">
        <f>D1041-E1041</f>
        <v/>
      </c>
      <c r="G1041" s="15" t="n"/>
      <c r="H1041" s="15" t="n"/>
      <c r="I1041" s="15" t="n"/>
      <c r="J1041" s="15">
        <f>C1041+F1041+G1041-I1041</f>
        <v/>
      </c>
      <c r="K1041" s="15" t="n"/>
      <c r="L1041" s="15">
        <f>K1041*Setup!$B$6</f>
        <v/>
      </c>
      <c r="M1041" s="15">
        <f>J1041-L1041</f>
        <v/>
      </c>
      <c r="N1041" s="21" t="n"/>
    </row>
    <row r="1042">
      <c r="A1042" s="295" t="n"/>
      <c r="B1042" s="14" t="n"/>
      <c r="C1042" s="15" t="n"/>
      <c r="D1042" s="15" t="n"/>
      <c r="E1042" s="15">
        <f>D1042*Setup!$B$5</f>
        <v/>
      </c>
      <c r="F1042" s="15">
        <f>D1042-E1042</f>
        <v/>
      </c>
      <c r="G1042" s="15" t="n"/>
      <c r="H1042" s="15" t="n"/>
      <c r="I1042" s="15" t="n"/>
      <c r="J1042" s="15">
        <f>C1042+F1042+G1042-I1042</f>
        <v/>
      </c>
      <c r="K1042" s="15" t="n"/>
      <c r="L1042" s="15">
        <f>K1042*Setup!$B$6</f>
        <v/>
      </c>
      <c r="M1042" s="15">
        <f>J1042-L1042</f>
        <v/>
      </c>
      <c r="N1042" s="21" t="n"/>
    </row>
    <row r="1043">
      <c r="A1043" s="295" t="n"/>
      <c r="B1043" s="14" t="n"/>
      <c r="C1043" s="15" t="n"/>
      <c r="D1043" s="15" t="n"/>
      <c r="E1043" s="15">
        <f>D1043*Setup!$B$5</f>
        <v/>
      </c>
      <c r="F1043" s="15">
        <f>D1043-E1043</f>
        <v/>
      </c>
      <c r="G1043" s="15" t="n"/>
      <c r="H1043" s="15" t="n"/>
      <c r="I1043" s="15" t="n"/>
      <c r="J1043" s="15">
        <f>C1043+F1043+G1043-I1043</f>
        <v/>
      </c>
      <c r="K1043" s="15" t="n"/>
      <c r="L1043" s="15">
        <f>K1043*Setup!$B$6</f>
        <v/>
      </c>
      <c r="M1043" s="15">
        <f>J1043-L1043</f>
        <v/>
      </c>
      <c r="N1043" s="21" t="n"/>
    </row>
    <row r="1044">
      <c r="A1044" s="295" t="n"/>
      <c r="B1044" s="14" t="n"/>
      <c r="C1044" s="15" t="n"/>
      <c r="D1044" s="15" t="n"/>
      <c r="E1044" s="15">
        <f>D1044*Setup!$B$5</f>
        <v/>
      </c>
      <c r="F1044" s="15">
        <f>D1044-E1044</f>
        <v/>
      </c>
      <c r="G1044" s="15" t="n"/>
      <c r="H1044" s="15" t="n"/>
      <c r="I1044" s="15" t="n"/>
      <c r="J1044" s="15">
        <f>C1044+F1044+G1044-I1044</f>
        <v/>
      </c>
      <c r="K1044" s="15" t="n"/>
      <c r="L1044" s="15">
        <f>K1044*Setup!$B$6</f>
        <v/>
      </c>
      <c r="M1044" s="15">
        <f>J1044-L1044</f>
        <v/>
      </c>
      <c r="N1044" s="21" t="n"/>
    </row>
    <row r="1045">
      <c r="A1045" s="295" t="n"/>
      <c r="B1045" s="14" t="n"/>
      <c r="C1045" s="15" t="n"/>
      <c r="D1045" s="15" t="n"/>
      <c r="E1045" s="15">
        <f>D1045*Setup!$B$5</f>
        <v/>
      </c>
      <c r="F1045" s="15">
        <f>D1045-E1045</f>
        <v/>
      </c>
      <c r="G1045" s="15" t="n"/>
      <c r="H1045" s="15" t="n"/>
      <c r="I1045" s="15" t="n"/>
      <c r="J1045" s="15">
        <f>C1045+F1045+G1045-I1045</f>
        <v/>
      </c>
      <c r="K1045" s="15" t="n"/>
      <c r="L1045" s="15">
        <f>K1045*Setup!$B$6</f>
        <v/>
      </c>
      <c r="M1045" s="15">
        <f>J1045-L1045</f>
        <v/>
      </c>
      <c r="N1045" s="21" t="n"/>
    </row>
    <row r="1046">
      <c r="A1046" s="295" t="n"/>
      <c r="B1046" s="14" t="n"/>
      <c r="C1046" s="15" t="n"/>
      <c r="D1046" s="15" t="n"/>
      <c r="E1046" s="15">
        <f>D1046*Setup!$B$5</f>
        <v/>
      </c>
      <c r="F1046" s="15">
        <f>D1046-E1046</f>
        <v/>
      </c>
      <c r="G1046" s="15" t="n"/>
      <c r="H1046" s="15" t="n"/>
      <c r="I1046" s="15" t="n"/>
      <c r="J1046" s="15">
        <f>C1046+F1046+G1046-I1046</f>
        <v/>
      </c>
      <c r="K1046" s="15" t="n"/>
      <c r="L1046" s="15">
        <f>K1046*Setup!$B$6</f>
        <v/>
      </c>
      <c r="M1046" s="15">
        <f>J1046-L1046</f>
        <v/>
      </c>
      <c r="N1046" s="21" t="n"/>
    </row>
    <row r="1047">
      <c r="A1047" s="295" t="n"/>
      <c r="B1047" s="14" t="n"/>
      <c r="C1047" s="15" t="n"/>
      <c r="D1047" s="15" t="n"/>
      <c r="E1047" s="15">
        <f>D1047*Setup!$B$5</f>
        <v/>
      </c>
      <c r="F1047" s="15">
        <f>D1047-E1047</f>
        <v/>
      </c>
      <c r="G1047" s="15" t="n"/>
      <c r="H1047" s="15" t="n"/>
      <c r="I1047" s="15" t="n"/>
      <c r="J1047" s="15">
        <f>C1047+F1047+G1047-I1047</f>
        <v/>
      </c>
      <c r="K1047" s="15" t="n"/>
      <c r="L1047" s="15">
        <f>K1047*Setup!$B$6</f>
        <v/>
      </c>
      <c r="M1047" s="15">
        <f>J1047-L1047</f>
        <v/>
      </c>
      <c r="N1047" s="21" t="n"/>
    </row>
    <row r="1048">
      <c r="A1048" s="295" t="n"/>
      <c r="B1048" s="14" t="n"/>
      <c r="C1048" s="15" t="n"/>
      <c r="D1048" s="15" t="n"/>
      <c r="E1048" s="15">
        <f>D1048*Setup!$B$5</f>
        <v/>
      </c>
      <c r="F1048" s="15">
        <f>D1048-E1048</f>
        <v/>
      </c>
      <c r="G1048" s="15" t="n"/>
      <c r="H1048" s="15" t="n"/>
      <c r="I1048" s="15" t="n"/>
      <c r="J1048" s="15">
        <f>C1048+F1048+G1048-I1048</f>
        <v/>
      </c>
      <c r="K1048" s="15" t="n"/>
      <c r="L1048" s="15">
        <f>K1048*Setup!$B$6</f>
        <v/>
      </c>
      <c r="M1048" s="15">
        <f>J1048-L1048</f>
        <v/>
      </c>
      <c r="N1048" s="21" t="n"/>
    </row>
    <row r="1049">
      <c r="A1049" s="295" t="n"/>
      <c r="B1049" s="14" t="n"/>
      <c r="C1049" s="15" t="n"/>
      <c r="D1049" s="15" t="n"/>
      <c r="E1049" s="15">
        <f>D1049*Setup!$B$5</f>
        <v/>
      </c>
      <c r="F1049" s="15">
        <f>D1049-E1049</f>
        <v/>
      </c>
      <c r="G1049" s="15" t="n"/>
      <c r="H1049" s="15" t="n"/>
      <c r="I1049" s="15" t="n"/>
      <c r="J1049" s="15">
        <f>C1049+F1049+G1049-I1049</f>
        <v/>
      </c>
      <c r="K1049" s="15" t="n"/>
      <c r="L1049" s="15">
        <f>K1049*Setup!$B$6</f>
        <v/>
      </c>
      <c r="M1049" s="15">
        <f>J1049-L1049</f>
        <v/>
      </c>
      <c r="N1049" s="21" t="n"/>
    </row>
    <row r="1050">
      <c r="A1050" s="295" t="n"/>
      <c r="B1050" s="14" t="n"/>
      <c r="C1050" s="15" t="n"/>
      <c r="D1050" s="15" t="n"/>
      <c r="E1050" s="15">
        <f>D1050*Setup!$B$5</f>
        <v/>
      </c>
      <c r="F1050" s="15">
        <f>D1050-E1050</f>
        <v/>
      </c>
      <c r="G1050" s="15" t="n"/>
      <c r="H1050" s="15" t="n"/>
      <c r="I1050" s="15" t="n"/>
      <c r="J1050" s="15">
        <f>C1050+F1050+G1050-I1050</f>
        <v/>
      </c>
      <c r="K1050" s="15" t="n"/>
      <c r="L1050" s="15">
        <f>K1050*Setup!$B$6</f>
        <v/>
      </c>
      <c r="M1050" s="15">
        <f>J1050-L1050</f>
        <v/>
      </c>
      <c r="N1050" s="21" t="n"/>
    </row>
    <row r="1051">
      <c r="A1051" s="295" t="n"/>
      <c r="B1051" s="14" t="n"/>
      <c r="C1051" s="15" t="n"/>
      <c r="D1051" s="15" t="n"/>
      <c r="E1051" s="15">
        <f>D1051*Setup!$B$5</f>
        <v/>
      </c>
      <c r="F1051" s="15">
        <f>D1051-E1051</f>
        <v/>
      </c>
      <c r="G1051" s="15" t="n"/>
      <c r="H1051" s="15" t="n"/>
      <c r="I1051" s="15" t="n"/>
      <c r="J1051" s="15">
        <f>C1051+F1051+G1051-I1051</f>
        <v/>
      </c>
      <c r="K1051" s="15" t="n"/>
      <c r="L1051" s="15">
        <f>K1051*Setup!$B$6</f>
        <v/>
      </c>
      <c r="M1051" s="15">
        <f>J1051-L1051</f>
        <v/>
      </c>
      <c r="N1051" s="21" t="n"/>
    </row>
    <row r="1052">
      <c r="A1052" s="295" t="n"/>
      <c r="B1052" s="14" t="n"/>
      <c r="C1052" s="15" t="n"/>
      <c r="D1052" s="15" t="n"/>
      <c r="E1052" s="15">
        <f>D1052*Setup!$B$5</f>
        <v/>
      </c>
      <c r="F1052" s="15">
        <f>D1052-E1052</f>
        <v/>
      </c>
      <c r="G1052" s="15" t="n"/>
      <c r="H1052" s="15" t="n"/>
      <c r="I1052" s="15" t="n"/>
      <c r="J1052" s="15">
        <f>C1052+F1052+G1052-I1052</f>
        <v/>
      </c>
      <c r="K1052" s="15" t="n"/>
      <c r="L1052" s="15">
        <f>K1052*Setup!$B$6</f>
        <v/>
      </c>
      <c r="M1052" s="15">
        <f>J1052-L1052</f>
        <v/>
      </c>
      <c r="N1052" s="21" t="n"/>
    </row>
    <row r="1053">
      <c r="A1053" s="295" t="n"/>
      <c r="B1053" s="14" t="n"/>
      <c r="C1053" s="15" t="n"/>
      <c r="D1053" s="15" t="n"/>
      <c r="E1053" s="15">
        <f>D1053*Setup!$B$5</f>
        <v/>
      </c>
      <c r="F1053" s="15">
        <f>D1053-E1053</f>
        <v/>
      </c>
      <c r="G1053" s="15" t="n"/>
      <c r="H1053" s="15" t="n"/>
      <c r="I1053" s="15" t="n"/>
      <c r="J1053" s="15">
        <f>C1053+F1053+G1053-I1053</f>
        <v/>
      </c>
      <c r="K1053" s="15" t="n"/>
      <c r="L1053" s="15">
        <f>K1053*Setup!$B$6</f>
        <v/>
      </c>
      <c r="M1053" s="15">
        <f>J1053-L1053</f>
        <v/>
      </c>
      <c r="N1053" s="21" t="n"/>
    </row>
    <row r="1054">
      <c r="A1054" s="295" t="n"/>
      <c r="B1054" s="14" t="n"/>
      <c r="C1054" s="15" t="n"/>
      <c r="D1054" s="15" t="n"/>
      <c r="E1054" s="15">
        <f>D1054*Setup!$B$5</f>
        <v/>
      </c>
      <c r="F1054" s="15">
        <f>D1054-E1054</f>
        <v/>
      </c>
      <c r="G1054" s="15" t="n"/>
      <c r="H1054" s="15" t="n"/>
      <c r="I1054" s="15" t="n"/>
      <c r="J1054" s="15">
        <f>C1054+F1054+G1054-I1054</f>
        <v/>
      </c>
      <c r="K1054" s="15" t="n"/>
      <c r="L1054" s="15">
        <f>K1054*Setup!$B$6</f>
        <v/>
      </c>
      <c r="M1054" s="15">
        <f>J1054-L1054</f>
        <v/>
      </c>
      <c r="N1054" s="21" t="n"/>
    </row>
    <row r="1055">
      <c r="A1055" s="295" t="n"/>
      <c r="B1055" s="14" t="n"/>
      <c r="C1055" s="15" t="n"/>
      <c r="D1055" s="15" t="n"/>
      <c r="E1055" s="15">
        <f>D1055*Setup!$B$5</f>
        <v/>
      </c>
      <c r="F1055" s="15">
        <f>D1055-E1055</f>
        <v/>
      </c>
      <c r="G1055" s="15" t="n"/>
      <c r="H1055" s="15" t="n"/>
      <c r="I1055" s="15" t="n"/>
      <c r="J1055" s="15">
        <f>C1055+F1055+G1055-I1055</f>
        <v/>
      </c>
      <c r="K1055" s="15" t="n"/>
      <c r="L1055" s="15">
        <f>K1055*Setup!$B$6</f>
        <v/>
      </c>
      <c r="M1055" s="15">
        <f>J1055-L1055</f>
        <v/>
      </c>
      <c r="N1055" s="21" t="n"/>
    </row>
    <row r="1056">
      <c r="A1056" s="295" t="n"/>
      <c r="B1056" s="14" t="n"/>
      <c r="C1056" s="15" t="n"/>
      <c r="D1056" s="15" t="n"/>
      <c r="E1056" s="15">
        <f>D1056*Setup!$B$5</f>
        <v/>
      </c>
      <c r="F1056" s="15">
        <f>D1056-E1056</f>
        <v/>
      </c>
      <c r="G1056" s="15" t="n"/>
      <c r="H1056" s="15" t="n"/>
      <c r="I1056" s="15" t="n"/>
      <c r="J1056" s="15">
        <f>C1056+F1056+G1056-I1056</f>
        <v/>
      </c>
      <c r="K1056" s="15" t="n"/>
      <c r="L1056" s="15">
        <f>K1056*Setup!$B$6</f>
        <v/>
      </c>
      <c r="M1056" s="15">
        <f>J1056-L1056</f>
        <v/>
      </c>
      <c r="N1056" s="21" t="n"/>
    </row>
    <row r="1057">
      <c r="A1057" s="295" t="n"/>
      <c r="B1057" s="14" t="n"/>
      <c r="C1057" s="15" t="n"/>
      <c r="D1057" s="15" t="n"/>
      <c r="E1057" s="15">
        <f>D1057*Setup!$B$5</f>
        <v/>
      </c>
      <c r="F1057" s="15">
        <f>D1057-E1057</f>
        <v/>
      </c>
      <c r="G1057" s="15" t="n"/>
      <c r="H1057" s="15" t="n"/>
      <c r="I1057" s="15" t="n"/>
      <c r="J1057" s="15">
        <f>C1057+F1057+G1057-I1057</f>
        <v/>
      </c>
      <c r="K1057" s="15" t="n"/>
      <c r="L1057" s="15">
        <f>K1057*Setup!$B$6</f>
        <v/>
      </c>
      <c r="M1057" s="15">
        <f>J1057-L1057</f>
        <v/>
      </c>
      <c r="N1057" s="21" t="n"/>
    </row>
    <row r="1058">
      <c r="A1058" s="295" t="n"/>
      <c r="B1058" s="14" t="n"/>
      <c r="C1058" s="15" t="n"/>
      <c r="D1058" s="15" t="n"/>
      <c r="E1058" s="15">
        <f>D1058*Setup!$B$5</f>
        <v/>
      </c>
      <c r="F1058" s="15">
        <f>D1058-E1058</f>
        <v/>
      </c>
      <c r="G1058" s="15" t="n"/>
      <c r="H1058" s="15" t="n"/>
      <c r="I1058" s="15" t="n"/>
      <c r="J1058" s="15">
        <f>C1058+F1058+G1058-I1058</f>
        <v/>
      </c>
      <c r="K1058" s="15" t="n"/>
      <c r="L1058" s="15">
        <f>K1058*Setup!$B$6</f>
        <v/>
      </c>
      <c r="M1058" s="15">
        <f>J1058-L1058</f>
        <v/>
      </c>
      <c r="N1058" s="21" t="n"/>
    </row>
    <row r="1059">
      <c r="A1059" s="295" t="n"/>
      <c r="B1059" s="14" t="n"/>
      <c r="C1059" s="15" t="n"/>
      <c r="D1059" s="15" t="n"/>
      <c r="E1059" s="15">
        <f>D1059*Setup!$B$5</f>
        <v/>
      </c>
      <c r="F1059" s="15">
        <f>D1059-E1059</f>
        <v/>
      </c>
      <c r="G1059" s="15" t="n"/>
      <c r="H1059" s="15" t="n"/>
      <c r="I1059" s="15" t="n"/>
      <c r="J1059" s="15">
        <f>C1059+F1059+G1059-I1059</f>
        <v/>
      </c>
      <c r="K1059" s="15" t="n"/>
      <c r="L1059" s="15">
        <f>K1059*Setup!$B$6</f>
        <v/>
      </c>
      <c r="M1059" s="15">
        <f>J1059-L1059</f>
        <v/>
      </c>
      <c r="N1059" s="21" t="n"/>
    </row>
    <row r="1060">
      <c r="A1060" s="295" t="n"/>
      <c r="B1060" s="14" t="n"/>
      <c r="C1060" s="15" t="n"/>
      <c r="D1060" s="15" t="n"/>
      <c r="E1060" s="15">
        <f>D1060*Setup!$B$5</f>
        <v/>
      </c>
      <c r="F1060" s="15">
        <f>D1060-E1060</f>
        <v/>
      </c>
      <c r="G1060" s="15" t="n"/>
      <c r="H1060" s="15" t="n"/>
      <c r="I1060" s="15" t="n"/>
      <c r="J1060" s="15">
        <f>C1060+F1060+G1060-I1060</f>
        <v/>
      </c>
      <c r="K1060" s="15" t="n"/>
      <c r="L1060" s="15">
        <f>K1060*Setup!$B$6</f>
        <v/>
      </c>
      <c r="M1060" s="15">
        <f>J1060-L1060</f>
        <v/>
      </c>
      <c r="N1060" s="21" t="n"/>
    </row>
    <row r="1061">
      <c r="A1061" s="295" t="n"/>
      <c r="B1061" s="14" t="n"/>
      <c r="C1061" s="15" t="n"/>
      <c r="D1061" s="15" t="n"/>
      <c r="E1061" s="15">
        <f>D1061*Setup!$B$5</f>
        <v/>
      </c>
      <c r="F1061" s="15">
        <f>D1061-E1061</f>
        <v/>
      </c>
      <c r="G1061" s="15" t="n"/>
      <c r="H1061" s="15" t="n"/>
      <c r="I1061" s="15" t="n"/>
      <c r="J1061" s="15">
        <f>C1061+F1061+G1061-I1061</f>
        <v/>
      </c>
      <c r="K1061" s="15" t="n"/>
      <c r="L1061" s="15">
        <f>K1061*Setup!$B$6</f>
        <v/>
      </c>
      <c r="M1061" s="15">
        <f>J1061-L1061</f>
        <v/>
      </c>
      <c r="N1061" s="21" t="n"/>
    </row>
    <row r="1062">
      <c r="A1062" s="295" t="n"/>
      <c r="B1062" s="14" t="n"/>
      <c r="C1062" s="15" t="n"/>
      <c r="D1062" s="15" t="n"/>
      <c r="E1062" s="15">
        <f>D1062*Setup!$B$5</f>
        <v/>
      </c>
      <c r="F1062" s="15">
        <f>D1062-E1062</f>
        <v/>
      </c>
      <c r="G1062" s="15" t="n"/>
      <c r="H1062" s="15" t="n"/>
      <c r="I1062" s="15" t="n"/>
      <c r="J1062" s="15">
        <f>C1062+F1062+G1062-I1062</f>
        <v/>
      </c>
      <c r="K1062" s="15" t="n"/>
      <c r="L1062" s="15">
        <f>K1062*Setup!$B$6</f>
        <v/>
      </c>
      <c r="M1062" s="15">
        <f>J1062-L1062</f>
        <v/>
      </c>
      <c r="N1062" s="21" t="n"/>
    </row>
    <row r="1063">
      <c r="A1063" s="295" t="n"/>
      <c r="B1063" s="14" t="n"/>
      <c r="C1063" s="15" t="n"/>
      <c r="D1063" s="15" t="n"/>
      <c r="E1063" s="15">
        <f>D1063*Setup!$B$5</f>
        <v/>
      </c>
      <c r="F1063" s="15">
        <f>D1063-E1063</f>
        <v/>
      </c>
      <c r="G1063" s="15" t="n"/>
      <c r="H1063" s="15" t="n"/>
      <c r="I1063" s="15" t="n"/>
      <c r="J1063" s="15">
        <f>C1063+F1063+G1063-I1063</f>
        <v/>
      </c>
      <c r="K1063" s="15" t="n"/>
      <c r="L1063" s="15">
        <f>K1063*Setup!$B$6</f>
        <v/>
      </c>
      <c r="M1063" s="15">
        <f>J1063-L1063</f>
        <v/>
      </c>
      <c r="N1063" s="21" t="n"/>
    </row>
    <row r="1064">
      <c r="A1064" s="295" t="n"/>
      <c r="B1064" s="14" t="n"/>
      <c r="C1064" s="15" t="n"/>
      <c r="D1064" s="15" t="n"/>
      <c r="E1064" s="15">
        <f>D1064*Setup!$B$5</f>
        <v/>
      </c>
      <c r="F1064" s="15">
        <f>D1064-E1064</f>
        <v/>
      </c>
      <c r="G1064" s="15" t="n"/>
      <c r="H1064" s="15" t="n"/>
      <c r="I1064" s="15" t="n"/>
      <c r="J1064" s="15">
        <f>C1064+F1064+G1064-I1064</f>
        <v/>
      </c>
      <c r="K1064" s="15" t="n"/>
      <c r="L1064" s="15">
        <f>K1064*Setup!$B$6</f>
        <v/>
      </c>
      <c r="M1064" s="15">
        <f>J1064-L1064</f>
        <v/>
      </c>
      <c r="N1064" s="21" t="n"/>
    </row>
    <row r="1065">
      <c r="A1065" s="295" t="n"/>
      <c r="B1065" s="14" t="n"/>
      <c r="C1065" s="15" t="n"/>
      <c r="D1065" s="15" t="n"/>
      <c r="E1065" s="15">
        <f>D1065*Setup!$B$5</f>
        <v/>
      </c>
      <c r="F1065" s="15">
        <f>D1065-E1065</f>
        <v/>
      </c>
      <c r="G1065" s="15" t="n"/>
      <c r="H1065" s="15" t="n"/>
      <c r="I1065" s="15" t="n"/>
      <c r="J1065" s="15">
        <f>C1065+F1065+G1065-I1065</f>
        <v/>
      </c>
      <c r="K1065" s="15" t="n"/>
      <c r="L1065" s="15">
        <f>K1065*Setup!$B$6</f>
        <v/>
      </c>
      <c r="M1065" s="15">
        <f>J1065-L1065</f>
        <v/>
      </c>
      <c r="N1065" s="21" t="n"/>
    </row>
    <row r="1066">
      <c r="A1066" s="295" t="n"/>
      <c r="B1066" s="14" t="n"/>
      <c r="C1066" s="15" t="n"/>
      <c r="D1066" s="15" t="n"/>
      <c r="E1066" s="15">
        <f>D1066*Setup!$B$5</f>
        <v/>
      </c>
      <c r="F1066" s="15">
        <f>D1066-E1066</f>
        <v/>
      </c>
      <c r="G1066" s="15" t="n"/>
      <c r="H1066" s="15" t="n"/>
      <c r="I1066" s="15" t="n"/>
      <c r="J1066" s="15">
        <f>C1066+F1066+G1066-I1066</f>
        <v/>
      </c>
      <c r="K1066" s="15" t="n"/>
      <c r="L1066" s="15">
        <f>K1066*Setup!$B$6</f>
        <v/>
      </c>
      <c r="M1066" s="15">
        <f>J1066-L1066</f>
        <v/>
      </c>
      <c r="N1066" s="21" t="n"/>
    </row>
    <row r="1067">
      <c r="A1067" s="295" t="n"/>
      <c r="B1067" s="14" t="n"/>
      <c r="C1067" s="15" t="n"/>
      <c r="D1067" s="15" t="n"/>
      <c r="E1067" s="15">
        <f>D1067*Setup!$B$5</f>
        <v/>
      </c>
      <c r="F1067" s="15">
        <f>D1067-E1067</f>
        <v/>
      </c>
      <c r="G1067" s="15" t="n"/>
      <c r="H1067" s="15" t="n"/>
      <c r="I1067" s="15" t="n"/>
      <c r="J1067" s="15">
        <f>C1067+F1067+G1067-I1067</f>
        <v/>
      </c>
      <c r="K1067" s="15" t="n"/>
      <c r="L1067" s="15">
        <f>K1067*Setup!$B$6</f>
        <v/>
      </c>
      <c r="M1067" s="15">
        <f>J1067-L1067</f>
        <v/>
      </c>
      <c r="N1067" s="21" t="n"/>
    </row>
    <row r="1068">
      <c r="A1068" s="295" t="n"/>
      <c r="B1068" s="14" t="n"/>
      <c r="C1068" s="15" t="n"/>
      <c r="D1068" s="15" t="n"/>
      <c r="E1068" s="15">
        <f>D1068*Setup!$B$5</f>
        <v/>
      </c>
      <c r="F1068" s="15">
        <f>D1068-E1068</f>
        <v/>
      </c>
      <c r="G1068" s="15" t="n"/>
      <c r="H1068" s="15" t="n"/>
      <c r="I1068" s="15" t="n"/>
      <c r="J1068" s="15">
        <f>C1068+F1068+G1068-I1068</f>
        <v/>
      </c>
      <c r="K1068" s="15" t="n"/>
      <c r="L1068" s="15">
        <f>K1068*Setup!$B$6</f>
        <v/>
      </c>
      <c r="M1068" s="15">
        <f>J1068-L1068</f>
        <v/>
      </c>
      <c r="N1068" s="21" t="n"/>
    </row>
    <row r="1069">
      <c r="A1069" s="295" t="n"/>
      <c r="B1069" s="14" t="n"/>
      <c r="C1069" s="15" t="n"/>
      <c r="D1069" s="15" t="n"/>
      <c r="E1069" s="15">
        <f>D1069*Setup!$B$5</f>
        <v/>
      </c>
      <c r="F1069" s="15">
        <f>D1069-E1069</f>
        <v/>
      </c>
      <c r="G1069" s="15" t="n"/>
      <c r="H1069" s="15" t="n"/>
      <c r="I1069" s="15" t="n"/>
      <c r="J1069" s="15">
        <f>C1069+F1069+G1069-I1069</f>
        <v/>
      </c>
      <c r="K1069" s="15" t="n"/>
      <c r="L1069" s="15">
        <f>K1069*Setup!$B$6</f>
        <v/>
      </c>
      <c r="M1069" s="15">
        <f>J1069-L1069</f>
        <v/>
      </c>
      <c r="N1069" s="21" t="n"/>
    </row>
    <row r="1070">
      <c r="A1070" s="295" t="n"/>
      <c r="B1070" s="14" t="n"/>
      <c r="C1070" s="15" t="n"/>
      <c r="D1070" s="15" t="n"/>
      <c r="E1070" s="15">
        <f>D1070*Setup!$B$5</f>
        <v/>
      </c>
      <c r="F1070" s="15">
        <f>D1070-E1070</f>
        <v/>
      </c>
      <c r="G1070" s="15" t="n"/>
      <c r="H1070" s="15" t="n"/>
      <c r="I1070" s="15" t="n"/>
      <c r="J1070" s="15">
        <f>C1070+F1070+G1070-I1070</f>
        <v/>
      </c>
      <c r="K1070" s="15" t="n"/>
      <c r="L1070" s="15">
        <f>K1070*Setup!$B$6</f>
        <v/>
      </c>
      <c r="M1070" s="15">
        <f>J1070-L1070</f>
        <v/>
      </c>
      <c r="N1070" s="21" t="n"/>
    </row>
    <row r="1071">
      <c r="A1071" s="295" t="n"/>
      <c r="B1071" s="14" t="n"/>
      <c r="C1071" s="15" t="n"/>
      <c r="D1071" s="15" t="n"/>
      <c r="E1071" s="15">
        <f>D1071*Setup!$B$5</f>
        <v/>
      </c>
      <c r="F1071" s="15">
        <f>D1071-E1071</f>
        <v/>
      </c>
      <c r="G1071" s="15" t="n"/>
      <c r="H1071" s="15" t="n"/>
      <c r="I1071" s="15" t="n"/>
      <c r="J1071" s="15">
        <f>C1071+F1071+G1071-I1071</f>
        <v/>
      </c>
      <c r="K1071" s="15" t="n"/>
      <c r="L1071" s="15">
        <f>K1071*Setup!$B$6</f>
        <v/>
      </c>
      <c r="M1071" s="15">
        <f>J1071-L1071</f>
        <v/>
      </c>
      <c r="N1071" s="21" t="n"/>
    </row>
    <row r="1072">
      <c r="A1072" s="295" t="n"/>
      <c r="B1072" s="14" t="n"/>
      <c r="C1072" s="15" t="n"/>
      <c r="D1072" s="15" t="n"/>
      <c r="E1072" s="15">
        <f>D1072*Setup!$B$5</f>
        <v/>
      </c>
      <c r="F1072" s="15">
        <f>D1072-E1072</f>
        <v/>
      </c>
      <c r="G1072" s="15" t="n"/>
      <c r="H1072" s="15" t="n"/>
      <c r="I1072" s="15" t="n"/>
      <c r="J1072" s="15">
        <f>C1072+F1072+G1072-I1072</f>
        <v/>
      </c>
      <c r="K1072" s="15" t="n"/>
      <c r="L1072" s="15">
        <f>K1072*Setup!$B$6</f>
        <v/>
      </c>
      <c r="M1072" s="15">
        <f>J1072-L1072</f>
        <v/>
      </c>
      <c r="N1072" s="21" t="n"/>
    </row>
    <row r="1073">
      <c r="A1073" s="295" t="n"/>
      <c r="B1073" s="14" t="n"/>
      <c r="C1073" s="15" t="n"/>
      <c r="D1073" s="15" t="n"/>
      <c r="E1073" s="15">
        <f>D1073*Setup!$B$5</f>
        <v/>
      </c>
      <c r="F1073" s="15">
        <f>D1073-E1073</f>
        <v/>
      </c>
      <c r="G1073" s="15" t="n"/>
      <c r="H1073" s="15" t="n"/>
      <c r="I1073" s="15" t="n"/>
      <c r="J1073" s="15">
        <f>C1073+F1073+G1073-I1073</f>
        <v/>
      </c>
      <c r="K1073" s="15" t="n"/>
      <c r="L1073" s="15">
        <f>K1073*Setup!$B$6</f>
        <v/>
      </c>
      <c r="M1073" s="15">
        <f>J1073-L1073</f>
        <v/>
      </c>
      <c r="N1073" s="21" t="n"/>
    </row>
    <row r="1074">
      <c r="A1074" s="295" t="n"/>
      <c r="B1074" s="14" t="n"/>
      <c r="C1074" s="15" t="n"/>
      <c r="D1074" s="15" t="n"/>
      <c r="E1074" s="15">
        <f>D1074*Setup!$B$5</f>
        <v/>
      </c>
      <c r="F1074" s="15">
        <f>D1074-E1074</f>
        <v/>
      </c>
      <c r="G1074" s="15" t="n"/>
      <c r="H1074" s="15" t="n"/>
      <c r="I1074" s="15" t="n"/>
      <c r="J1074" s="15">
        <f>C1074+F1074+G1074-I1074</f>
        <v/>
      </c>
      <c r="K1074" s="15" t="n"/>
      <c r="L1074" s="15">
        <f>K1074*Setup!$B$6</f>
        <v/>
      </c>
      <c r="M1074" s="15">
        <f>J1074-L1074</f>
        <v/>
      </c>
      <c r="N1074" s="21" t="n"/>
    </row>
    <row r="1075">
      <c r="A1075" s="295" t="n"/>
      <c r="B1075" s="14" t="n"/>
      <c r="C1075" s="15" t="n"/>
      <c r="D1075" s="15" t="n"/>
      <c r="E1075" s="15">
        <f>D1075*Setup!$B$5</f>
        <v/>
      </c>
      <c r="F1075" s="15">
        <f>D1075-E1075</f>
        <v/>
      </c>
      <c r="G1075" s="15" t="n"/>
      <c r="H1075" s="15" t="n"/>
      <c r="I1075" s="15" t="n"/>
      <c r="J1075" s="15">
        <f>C1075+F1075+G1075-I1075</f>
        <v/>
      </c>
      <c r="K1075" s="15" t="n"/>
      <c r="L1075" s="15">
        <f>K1075*Setup!$B$6</f>
        <v/>
      </c>
      <c r="M1075" s="15">
        <f>J1075-L1075</f>
        <v/>
      </c>
      <c r="N1075" s="21" t="n"/>
    </row>
    <row r="1076">
      <c r="A1076" s="295" t="n"/>
      <c r="B1076" s="14" t="n"/>
      <c r="C1076" s="15" t="n"/>
      <c r="D1076" s="15" t="n"/>
      <c r="E1076" s="15">
        <f>D1076*Setup!$B$5</f>
        <v/>
      </c>
      <c r="F1076" s="15">
        <f>D1076-E1076</f>
        <v/>
      </c>
      <c r="G1076" s="15" t="n"/>
      <c r="H1076" s="15" t="n"/>
      <c r="I1076" s="15" t="n"/>
      <c r="J1076" s="15">
        <f>C1076+F1076+G1076-I1076</f>
        <v/>
      </c>
      <c r="K1076" s="15" t="n"/>
      <c r="L1076" s="15">
        <f>K1076*Setup!$B$6</f>
        <v/>
      </c>
      <c r="M1076" s="15">
        <f>J1076-L1076</f>
        <v/>
      </c>
      <c r="N1076" s="21" t="n"/>
    </row>
    <row r="1077">
      <c r="A1077" s="295" t="n"/>
      <c r="B1077" s="14" t="n"/>
      <c r="C1077" s="15" t="n"/>
      <c r="D1077" s="15" t="n"/>
      <c r="E1077" s="15">
        <f>D1077*Setup!$B$5</f>
        <v/>
      </c>
      <c r="F1077" s="15">
        <f>D1077-E1077</f>
        <v/>
      </c>
      <c r="G1077" s="15" t="n"/>
      <c r="H1077" s="15" t="n"/>
      <c r="I1077" s="15" t="n"/>
      <c r="J1077" s="15">
        <f>C1077+F1077+G1077-I1077</f>
        <v/>
      </c>
      <c r="K1077" s="15" t="n"/>
      <c r="L1077" s="15">
        <f>K1077*Setup!$B$6</f>
        <v/>
      </c>
      <c r="M1077" s="15">
        <f>J1077-L1077</f>
        <v/>
      </c>
      <c r="N1077" s="21" t="n"/>
    </row>
    <row r="1078">
      <c r="A1078" s="295" t="n"/>
      <c r="B1078" s="14" t="n"/>
      <c r="C1078" s="15" t="n"/>
      <c r="D1078" s="15" t="n"/>
      <c r="E1078" s="15">
        <f>D1078*Setup!$B$5</f>
        <v/>
      </c>
      <c r="F1078" s="15">
        <f>D1078-E1078</f>
        <v/>
      </c>
      <c r="G1078" s="15" t="n"/>
      <c r="H1078" s="15" t="n"/>
      <c r="I1078" s="15" t="n"/>
      <c r="J1078" s="15">
        <f>C1078+F1078+G1078-I1078</f>
        <v/>
      </c>
      <c r="K1078" s="15" t="n"/>
      <c r="L1078" s="15">
        <f>K1078*Setup!$B$6</f>
        <v/>
      </c>
      <c r="M1078" s="15">
        <f>J1078-L1078</f>
        <v/>
      </c>
      <c r="N1078" s="21" t="n"/>
    </row>
    <row r="1079">
      <c r="A1079" s="295" t="n"/>
      <c r="B1079" s="14" t="n"/>
      <c r="C1079" s="15" t="n"/>
      <c r="D1079" s="15" t="n"/>
      <c r="E1079" s="15">
        <f>D1079*Setup!$B$5</f>
        <v/>
      </c>
      <c r="F1079" s="15">
        <f>D1079-E1079</f>
        <v/>
      </c>
      <c r="G1079" s="15" t="n"/>
      <c r="H1079" s="15" t="n"/>
      <c r="I1079" s="15" t="n"/>
      <c r="J1079" s="15">
        <f>C1079+F1079+G1079-I1079</f>
        <v/>
      </c>
      <c r="K1079" s="15" t="n"/>
      <c r="L1079" s="15">
        <f>K1079*Setup!$B$6</f>
        <v/>
      </c>
      <c r="M1079" s="15">
        <f>J1079-L1079</f>
        <v/>
      </c>
      <c r="N1079" s="21" t="n"/>
    </row>
    <row r="1080">
      <c r="A1080" s="295" t="n"/>
      <c r="B1080" s="14" t="n"/>
      <c r="C1080" s="15" t="n"/>
      <c r="D1080" s="15" t="n"/>
      <c r="E1080" s="15">
        <f>D1080*Setup!$B$5</f>
        <v/>
      </c>
      <c r="F1080" s="15">
        <f>D1080-E1080</f>
        <v/>
      </c>
      <c r="G1080" s="15" t="n"/>
      <c r="H1080" s="15" t="n"/>
      <c r="I1080" s="15" t="n"/>
      <c r="J1080" s="15">
        <f>C1080+F1080+G1080-I1080</f>
        <v/>
      </c>
      <c r="K1080" s="15" t="n"/>
      <c r="L1080" s="15">
        <f>K1080*Setup!$B$6</f>
        <v/>
      </c>
      <c r="M1080" s="15">
        <f>J1080-L1080</f>
        <v/>
      </c>
      <c r="N1080" s="21" t="n"/>
    </row>
    <row r="1081">
      <c r="A1081" s="295" t="n"/>
      <c r="B1081" s="14" t="n"/>
      <c r="C1081" s="15" t="n"/>
      <c r="D1081" s="15" t="n"/>
      <c r="E1081" s="15">
        <f>D1081*Setup!$B$5</f>
        <v/>
      </c>
      <c r="F1081" s="15">
        <f>D1081-E1081</f>
        <v/>
      </c>
      <c r="G1081" s="15" t="n"/>
      <c r="H1081" s="15" t="n"/>
      <c r="I1081" s="15" t="n"/>
      <c r="J1081" s="15">
        <f>C1081+F1081+G1081-I1081</f>
        <v/>
      </c>
      <c r="K1081" s="15" t="n"/>
      <c r="L1081" s="15">
        <f>K1081*Setup!$B$6</f>
        <v/>
      </c>
      <c r="M1081" s="15">
        <f>J1081-L1081</f>
        <v/>
      </c>
      <c r="N1081" s="21" t="n"/>
    </row>
    <row r="1082">
      <c r="A1082" s="295" t="n"/>
      <c r="B1082" s="14" t="n"/>
      <c r="C1082" s="15" t="n"/>
      <c r="D1082" s="15" t="n"/>
      <c r="E1082" s="15">
        <f>D1082*Setup!$B$5</f>
        <v/>
      </c>
      <c r="F1082" s="15">
        <f>D1082-E1082</f>
        <v/>
      </c>
      <c r="G1082" s="15" t="n"/>
      <c r="H1082" s="15" t="n"/>
      <c r="I1082" s="15" t="n"/>
      <c r="J1082" s="15">
        <f>C1082+F1082+G1082-I1082</f>
        <v/>
      </c>
      <c r="K1082" s="15" t="n"/>
      <c r="L1082" s="15">
        <f>K1082*Setup!$B$6</f>
        <v/>
      </c>
      <c r="M1082" s="15">
        <f>J1082-L1082</f>
        <v/>
      </c>
      <c r="N1082" s="21" t="n"/>
    </row>
    <row r="1083">
      <c r="A1083" s="295" t="n"/>
      <c r="B1083" s="14" t="n"/>
      <c r="C1083" s="15" t="n"/>
      <c r="D1083" s="15" t="n"/>
      <c r="E1083" s="15">
        <f>D1083*Setup!$B$5</f>
        <v/>
      </c>
      <c r="F1083" s="15">
        <f>D1083-E1083</f>
        <v/>
      </c>
      <c r="G1083" s="15" t="n"/>
      <c r="H1083" s="15" t="n"/>
      <c r="I1083" s="15" t="n"/>
      <c r="J1083" s="15">
        <f>C1083+F1083+G1083-I1083</f>
        <v/>
      </c>
      <c r="K1083" s="15" t="n"/>
      <c r="L1083" s="15">
        <f>K1083*Setup!$B$6</f>
        <v/>
      </c>
      <c r="M1083" s="15">
        <f>J1083-L1083</f>
        <v/>
      </c>
      <c r="N1083" s="21" t="n"/>
    </row>
    <row r="1084">
      <c r="A1084" s="295" t="n"/>
      <c r="B1084" s="14" t="n"/>
      <c r="C1084" s="15" t="n"/>
      <c r="D1084" s="15" t="n"/>
      <c r="E1084" s="15">
        <f>D1084*Setup!$B$5</f>
        <v/>
      </c>
      <c r="F1084" s="15">
        <f>D1084-E1084</f>
        <v/>
      </c>
      <c r="G1084" s="15" t="n"/>
      <c r="H1084" s="15" t="n"/>
      <c r="I1084" s="15" t="n"/>
      <c r="J1084" s="15">
        <f>C1084+F1084+G1084-I1084</f>
        <v/>
      </c>
      <c r="K1084" s="15" t="n"/>
      <c r="L1084" s="15">
        <f>K1084*Setup!$B$6</f>
        <v/>
      </c>
      <c r="M1084" s="15">
        <f>J1084-L1084</f>
        <v/>
      </c>
      <c r="N1084" s="21" t="n"/>
    </row>
    <row r="1085">
      <c r="A1085" s="295" t="n"/>
      <c r="B1085" s="14" t="n"/>
      <c r="C1085" s="15" t="n"/>
      <c r="D1085" s="15" t="n"/>
      <c r="E1085" s="15">
        <f>D1085*Setup!$B$5</f>
        <v/>
      </c>
      <c r="F1085" s="15">
        <f>D1085-E1085</f>
        <v/>
      </c>
      <c r="G1085" s="15" t="n"/>
      <c r="H1085" s="15" t="n"/>
      <c r="I1085" s="15" t="n"/>
      <c r="J1085" s="15">
        <f>C1085+F1085+G1085-I1085</f>
        <v/>
      </c>
      <c r="K1085" s="15" t="n"/>
      <c r="L1085" s="15">
        <f>K1085*Setup!$B$6</f>
        <v/>
      </c>
      <c r="M1085" s="15">
        <f>J1085-L1085</f>
        <v/>
      </c>
      <c r="N1085" s="21" t="n"/>
    </row>
    <row r="1086">
      <c r="A1086" s="295" t="n"/>
      <c r="B1086" s="14" t="n"/>
      <c r="C1086" s="15" t="n"/>
      <c r="D1086" s="15" t="n"/>
      <c r="E1086" s="15">
        <f>D1086*Setup!$B$5</f>
        <v/>
      </c>
      <c r="F1086" s="15">
        <f>D1086-E1086</f>
        <v/>
      </c>
      <c r="G1086" s="15" t="n"/>
      <c r="H1086" s="15" t="n"/>
      <c r="I1086" s="15" t="n"/>
      <c r="J1086" s="15">
        <f>C1086+F1086+G1086-I1086</f>
        <v/>
      </c>
      <c r="K1086" s="15" t="n"/>
      <c r="L1086" s="15">
        <f>K1086*Setup!$B$6</f>
        <v/>
      </c>
      <c r="M1086" s="15">
        <f>J1086-L1086</f>
        <v/>
      </c>
      <c r="N1086" s="21" t="n"/>
    </row>
    <row r="1087">
      <c r="A1087" s="295" t="n"/>
      <c r="B1087" s="14" t="n"/>
      <c r="C1087" s="15" t="n"/>
      <c r="D1087" s="15" t="n"/>
      <c r="E1087" s="15">
        <f>D1087*Setup!$B$5</f>
        <v/>
      </c>
      <c r="F1087" s="15">
        <f>D1087-E1087</f>
        <v/>
      </c>
      <c r="G1087" s="15" t="n"/>
      <c r="H1087" s="15" t="n"/>
      <c r="I1087" s="15" t="n"/>
      <c r="J1087" s="15">
        <f>C1087+F1087+G1087-I1087</f>
        <v/>
      </c>
      <c r="K1087" s="15" t="n"/>
      <c r="L1087" s="15">
        <f>K1087*Setup!$B$6</f>
        <v/>
      </c>
      <c r="M1087" s="15">
        <f>J1087-L1087</f>
        <v/>
      </c>
      <c r="N1087" s="21" t="n"/>
    </row>
    <row r="1088">
      <c r="A1088" s="295" t="n"/>
      <c r="B1088" s="14" t="n"/>
      <c r="C1088" s="15" t="n"/>
      <c r="D1088" s="15" t="n"/>
      <c r="E1088" s="15">
        <f>D1088*Setup!$B$5</f>
        <v/>
      </c>
      <c r="F1088" s="15">
        <f>D1088-E1088</f>
        <v/>
      </c>
      <c r="G1088" s="15" t="n"/>
      <c r="H1088" s="15" t="n"/>
      <c r="I1088" s="15" t="n"/>
      <c r="J1088" s="15">
        <f>C1088+F1088+G1088-I1088</f>
        <v/>
      </c>
      <c r="K1088" s="15" t="n"/>
      <c r="L1088" s="15">
        <f>K1088*Setup!$B$6</f>
        <v/>
      </c>
      <c r="M1088" s="15">
        <f>J1088-L1088</f>
        <v/>
      </c>
      <c r="N1088" s="21" t="n"/>
    </row>
    <row r="1089">
      <c r="A1089" s="295" t="n"/>
      <c r="B1089" s="14" t="n"/>
      <c r="C1089" s="15" t="n"/>
      <c r="D1089" s="15" t="n"/>
      <c r="E1089" s="15">
        <f>D1089*Setup!$B$5</f>
        <v/>
      </c>
      <c r="F1089" s="15">
        <f>D1089-E1089</f>
        <v/>
      </c>
      <c r="G1089" s="15" t="n"/>
      <c r="H1089" s="15" t="n"/>
      <c r="I1089" s="15" t="n"/>
      <c r="J1089" s="15">
        <f>C1089+F1089+G1089-I1089</f>
        <v/>
      </c>
      <c r="K1089" s="15" t="n"/>
      <c r="L1089" s="15">
        <f>K1089*Setup!$B$6</f>
        <v/>
      </c>
      <c r="M1089" s="15">
        <f>J1089-L1089</f>
        <v/>
      </c>
      <c r="N1089" s="21" t="n"/>
    </row>
    <row r="1090">
      <c r="A1090" s="295" t="n"/>
      <c r="B1090" s="14" t="n"/>
      <c r="C1090" s="15" t="n"/>
      <c r="D1090" s="15" t="n"/>
      <c r="E1090" s="15">
        <f>D1090*Setup!$B$5</f>
        <v/>
      </c>
      <c r="F1090" s="15">
        <f>D1090-E1090</f>
        <v/>
      </c>
      <c r="G1090" s="15" t="n"/>
      <c r="H1090" s="15" t="n"/>
      <c r="I1090" s="15" t="n"/>
      <c r="J1090" s="15">
        <f>C1090+F1090+G1090-I1090</f>
        <v/>
      </c>
      <c r="K1090" s="15" t="n"/>
      <c r="L1090" s="15">
        <f>K1090*Setup!$B$6</f>
        <v/>
      </c>
      <c r="M1090" s="15">
        <f>J1090-L1090</f>
        <v/>
      </c>
      <c r="N1090" s="21" t="n"/>
    </row>
    <row r="1091">
      <c r="A1091" s="295" t="n"/>
      <c r="B1091" s="14" t="n"/>
      <c r="C1091" s="15" t="n"/>
      <c r="D1091" s="15" t="n"/>
      <c r="E1091" s="15">
        <f>D1091*Setup!$B$5</f>
        <v/>
      </c>
      <c r="F1091" s="15">
        <f>D1091-E1091</f>
        <v/>
      </c>
      <c r="G1091" s="15" t="n"/>
      <c r="H1091" s="15" t="n"/>
      <c r="I1091" s="15" t="n"/>
      <c r="J1091" s="15">
        <f>C1091+F1091+G1091-I1091</f>
        <v/>
      </c>
      <c r="K1091" s="15" t="n"/>
      <c r="L1091" s="15">
        <f>K1091*Setup!$B$6</f>
        <v/>
      </c>
      <c r="M1091" s="15">
        <f>J1091-L1091</f>
        <v/>
      </c>
      <c r="N1091" s="21" t="n"/>
    </row>
    <row r="1092">
      <c r="A1092" s="295" t="n"/>
      <c r="B1092" s="14" t="n"/>
      <c r="C1092" s="15" t="n"/>
      <c r="D1092" s="15" t="n"/>
      <c r="E1092" s="15">
        <f>D1092*Setup!$B$5</f>
        <v/>
      </c>
      <c r="F1092" s="15">
        <f>D1092-E1092</f>
        <v/>
      </c>
      <c r="G1092" s="15" t="n"/>
      <c r="H1092" s="15" t="n"/>
      <c r="I1092" s="15" t="n"/>
      <c r="J1092" s="15">
        <f>C1092+F1092+G1092-I1092</f>
        <v/>
      </c>
      <c r="K1092" s="15" t="n"/>
      <c r="L1092" s="15">
        <f>K1092*Setup!$B$6</f>
        <v/>
      </c>
      <c r="M1092" s="15">
        <f>J1092-L1092</f>
        <v/>
      </c>
      <c r="N1092" s="21" t="n"/>
    </row>
    <row r="1093">
      <c r="A1093" s="295" t="n"/>
      <c r="B1093" s="14" t="n"/>
      <c r="C1093" s="15" t="n"/>
      <c r="D1093" s="15" t="n"/>
      <c r="E1093" s="15">
        <f>D1093*Setup!$B$5</f>
        <v/>
      </c>
      <c r="F1093" s="15">
        <f>D1093-E1093</f>
        <v/>
      </c>
      <c r="G1093" s="15" t="n"/>
      <c r="H1093" s="15" t="n"/>
      <c r="I1093" s="15" t="n"/>
      <c r="J1093" s="15">
        <f>C1093+F1093+G1093-I1093</f>
        <v/>
      </c>
      <c r="K1093" s="15" t="n"/>
      <c r="L1093" s="15">
        <f>K1093*Setup!$B$6</f>
        <v/>
      </c>
      <c r="M1093" s="15">
        <f>J1093-L1093</f>
        <v/>
      </c>
      <c r="N1093" s="21" t="n"/>
    </row>
    <row r="1094">
      <c r="A1094" s="295" t="n"/>
      <c r="B1094" s="14" t="n"/>
      <c r="C1094" s="15" t="n"/>
      <c r="D1094" s="15" t="n"/>
      <c r="E1094" s="15">
        <f>D1094*Setup!$B$5</f>
        <v/>
      </c>
      <c r="F1094" s="15">
        <f>D1094-E1094</f>
        <v/>
      </c>
      <c r="G1094" s="15" t="n"/>
      <c r="H1094" s="15" t="n"/>
      <c r="I1094" s="15" t="n"/>
      <c r="J1094" s="15">
        <f>C1094+F1094+G1094-I1094</f>
        <v/>
      </c>
      <c r="K1094" s="15" t="n"/>
      <c r="L1094" s="15">
        <f>K1094*Setup!$B$6</f>
        <v/>
      </c>
      <c r="M1094" s="15">
        <f>J1094-L1094</f>
        <v/>
      </c>
      <c r="N1094" s="21" t="n"/>
    </row>
    <row r="1095">
      <c r="A1095" s="295" t="n"/>
      <c r="B1095" s="14" t="n"/>
      <c r="C1095" s="15" t="n"/>
      <c r="D1095" s="15" t="n"/>
      <c r="E1095" s="15">
        <f>D1095*Setup!$B$5</f>
        <v/>
      </c>
      <c r="F1095" s="15">
        <f>D1095-E1095</f>
        <v/>
      </c>
      <c r="G1095" s="15" t="n"/>
      <c r="H1095" s="15" t="n"/>
      <c r="I1095" s="15" t="n"/>
      <c r="J1095" s="15">
        <f>C1095+F1095+G1095-I1095</f>
        <v/>
      </c>
      <c r="K1095" s="15" t="n"/>
      <c r="L1095" s="15">
        <f>K1095*Setup!$B$6</f>
        <v/>
      </c>
      <c r="M1095" s="15">
        <f>J1095-L1095</f>
        <v/>
      </c>
      <c r="N1095" s="21" t="n"/>
    </row>
    <row r="1096">
      <c r="A1096" s="295" t="n"/>
      <c r="B1096" s="14" t="n"/>
      <c r="C1096" s="15" t="n"/>
      <c r="D1096" s="15" t="n"/>
      <c r="E1096" s="15">
        <f>D1096*Setup!$B$5</f>
        <v/>
      </c>
      <c r="F1096" s="15">
        <f>D1096-E1096</f>
        <v/>
      </c>
      <c r="G1096" s="15" t="n"/>
      <c r="H1096" s="15" t="n"/>
      <c r="I1096" s="15" t="n"/>
      <c r="J1096" s="15">
        <f>C1096+F1096+G1096-I1096</f>
        <v/>
      </c>
      <c r="K1096" s="15" t="n"/>
      <c r="L1096" s="15">
        <f>K1096*Setup!$B$6</f>
        <v/>
      </c>
      <c r="M1096" s="15">
        <f>J1096-L1096</f>
        <v/>
      </c>
      <c r="N1096" s="21" t="n"/>
    </row>
    <row r="1097">
      <c r="A1097" s="295" t="n"/>
      <c r="B1097" s="14" t="n"/>
      <c r="C1097" s="15" t="n"/>
      <c r="D1097" s="15" t="n"/>
      <c r="E1097" s="15">
        <f>D1097*Setup!$B$5</f>
        <v/>
      </c>
      <c r="F1097" s="15">
        <f>D1097-E1097</f>
        <v/>
      </c>
      <c r="G1097" s="15" t="n"/>
      <c r="H1097" s="15" t="n"/>
      <c r="I1097" s="15" t="n"/>
      <c r="J1097" s="15">
        <f>C1097+F1097+G1097-I1097</f>
        <v/>
      </c>
      <c r="K1097" s="15" t="n"/>
      <c r="L1097" s="15">
        <f>K1097*Setup!$B$6</f>
        <v/>
      </c>
      <c r="M1097" s="15">
        <f>J1097-L1097</f>
        <v/>
      </c>
      <c r="N1097" s="21" t="n"/>
    </row>
    <row r="1098">
      <c r="A1098" s="295" t="n"/>
      <c r="B1098" s="14" t="n"/>
      <c r="C1098" s="15" t="n"/>
      <c r="D1098" s="15" t="n"/>
      <c r="E1098" s="15">
        <f>D1098*Setup!$B$5</f>
        <v/>
      </c>
      <c r="F1098" s="15">
        <f>D1098-E1098</f>
        <v/>
      </c>
      <c r="G1098" s="15" t="n"/>
      <c r="H1098" s="15" t="n"/>
      <c r="I1098" s="15" t="n"/>
      <c r="J1098" s="15">
        <f>C1098+F1098+G1098-I1098</f>
        <v/>
      </c>
      <c r="K1098" s="15" t="n"/>
      <c r="L1098" s="15">
        <f>K1098*Setup!$B$6</f>
        <v/>
      </c>
      <c r="M1098" s="15">
        <f>J1098-L1098</f>
        <v/>
      </c>
      <c r="N1098" s="21" t="n"/>
    </row>
    <row r="1099">
      <c r="A1099" s="295" t="n"/>
      <c r="B1099" s="14" t="n"/>
      <c r="C1099" s="15" t="n"/>
      <c r="D1099" s="15" t="n"/>
      <c r="E1099" s="15">
        <f>D1099*Setup!$B$5</f>
        <v/>
      </c>
      <c r="F1099" s="15">
        <f>D1099-E1099</f>
        <v/>
      </c>
      <c r="G1099" s="15" t="n"/>
      <c r="H1099" s="15" t="n"/>
      <c r="I1099" s="15" t="n"/>
      <c r="J1099" s="15">
        <f>C1099+F1099+G1099-I1099</f>
        <v/>
      </c>
      <c r="K1099" s="15" t="n"/>
      <c r="L1099" s="15">
        <f>K1099*Setup!$B$6</f>
        <v/>
      </c>
      <c r="M1099" s="15">
        <f>J1099-L1099</f>
        <v/>
      </c>
      <c r="N1099" s="21" t="n"/>
    </row>
    <row r="1100">
      <c r="A1100" s="295" t="n"/>
      <c r="B1100" s="14" t="n"/>
      <c r="C1100" s="15" t="n"/>
      <c r="D1100" s="15" t="n"/>
      <c r="E1100" s="15">
        <f>D1100*Setup!$B$5</f>
        <v/>
      </c>
      <c r="F1100" s="15">
        <f>D1100-E1100</f>
        <v/>
      </c>
      <c r="G1100" s="15" t="n"/>
      <c r="H1100" s="15" t="n"/>
      <c r="I1100" s="15" t="n"/>
      <c r="J1100" s="15">
        <f>C1100+F1100+G1100-I1100</f>
        <v/>
      </c>
      <c r="K1100" s="15" t="n"/>
      <c r="L1100" s="15">
        <f>K1100*Setup!$B$6</f>
        <v/>
      </c>
      <c r="M1100" s="15">
        <f>J1100-L1100</f>
        <v/>
      </c>
      <c r="N1100" s="21" t="n"/>
    </row>
    <row r="1101">
      <c r="A1101" s="295" t="n"/>
      <c r="B1101" s="14" t="n"/>
      <c r="C1101" s="15" t="n"/>
      <c r="D1101" s="15" t="n"/>
      <c r="E1101" s="15">
        <f>D1101*Setup!$B$5</f>
        <v/>
      </c>
      <c r="F1101" s="15">
        <f>D1101-E1101</f>
        <v/>
      </c>
      <c r="G1101" s="15" t="n"/>
      <c r="H1101" s="15" t="n"/>
      <c r="I1101" s="15" t="n"/>
      <c r="J1101" s="15">
        <f>C1101+F1101+G1101-I1101</f>
        <v/>
      </c>
      <c r="K1101" s="15" t="n"/>
      <c r="L1101" s="15">
        <f>K1101*Setup!$B$6</f>
        <v/>
      </c>
      <c r="M1101" s="15">
        <f>J1101-L1101</f>
        <v/>
      </c>
      <c r="N1101" s="21" t="n"/>
    </row>
    <row r="1102">
      <c r="A1102" s="295" t="n"/>
      <c r="B1102" s="14" t="n"/>
      <c r="C1102" s="15" t="n"/>
      <c r="D1102" s="15" t="n"/>
      <c r="E1102" s="15">
        <f>D1102*Setup!$B$5</f>
        <v/>
      </c>
      <c r="F1102" s="15">
        <f>D1102-E1102</f>
        <v/>
      </c>
      <c r="G1102" s="15" t="n"/>
      <c r="H1102" s="15" t="n"/>
      <c r="I1102" s="15" t="n"/>
      <c r="J1102" s="15">
        <f>C1102+F1102+G1102-I1102</f>
        <v/>
      </c>
      <c r="K1102" s="15" t="n"/>
      <c r="L1102" s="15">
        <f>K1102*Setup!$B$6</f>
        <v/>
      </c>
      <c r="M1102" s="15">
        <f>J1102-L1102</f>
        <v/>
      </c>
      <c r="N1102" s="21" t="n"/>
    </row>
    <row r="1103">
      <c r="A1103" s="295" t="n"/>
      <c r="B1103" s="14" t="n"/>
      <c r="C1103" s="15" t="n"/>
      <c r="D1103" s="15" t="n"/>
      <c r="E1103" s="15">
        <f>D1103*Setup!$B$5</f>
        <v/>
      </c>
      <c r="F1103" s="15">
        <f>D1103-E1103</f>
        <v/>
      </c>
      <c r="G1103" s="15" t="n"/>
      <c r="H1103" s="15" t="n"/>
      <c r="I1103" s="15" t="n"/>
      <c r="J1103" s="15">
        <f>C1103+F1103+G1103-I1103</f>
        <v/>
      </c>
      <c r="K1103" s="15" t="n"/>
      <c r="L1103" s="15">
        <f>K1103*Setup!$B$6</f>
        <v/>
      </c>
      <c r="M1103" s="15">
        <f>J1103-L1103</f>
        <v/>
      </c>
      <c r="N1103" s="21" t="n"/>
    </row>
    <row r="1104">
      <c r="A1104" s="295" t="n"/>
      <c r="B1104" s="14" t="n"/>
      <c r="C1104" s="15" t="n"/>
      <c r="D1104" s="15" t="n"/>
      <c r="E1104" s="15">
        <f>D1104*Setup!$B$5</f>
        <v/>
      </c>
      <c r="F1104" s="15">
        <f>D1104-E1104</f>
        <v/>
      </c>
      <c r="G1104" s="15" t="n"/>
      <c r="H1104" s="15" t="n"/>
      <c r="I1104" s="15" t="n"/>
      <c r="J1104" s="15">
        <f>C1104+F1104+G1104-I1104</f>
        <v/>
      </c>
      <c r="K1104" s="15" t="n"/>
      <c r="L1104" s="15">
        <f>K1104*Setup!$B$6</f>
        <v/>
      </c>
      <c r="M1104" s="15">
        <f>J1104-L1104</f>
        <v/>
      </c>
      <c r="N1104" s="21" t="n"/>
    </row>
    <row r="1105">
      <c r="A1105" s="295" t="n"/>
      <c r="B1105" s="14" t="n"/>
      <c r="C1105" s="15" t="n"/>
      <c r="D1105" s="15" t="n"/>
      <c r="E1105" s="15">
        <f>D1105*Setup!$B$5</f>
        <v/>
      </c>
      <c r="F1105" s="15">
        <f>D1105-E1105</f>
        <v/>
      </c>
      <c r="G1105" s="15" t="n"/>
      <c r="H1105" s="15" t="n"/>
      <c r="I1105" s="15" t="n"/>
      <c r="J1105" s="15">
        <f>C1105+F1105+G1105-I1105</f>
        <v/>
      </c>
      <c r="K1105" s="15" t="n"/>
      <c r="L1105" s="15">
        <f>K1105*Setup!$B$6</f>
        <v/>
      </c>
      <c r="M1105" s="15">
        <f>J1105-L1105</f>
        <v/>
      </c>
      <c r="N1105" s="21" t="n"/>
    </row>
    <row r="1106">
      <c r="A1106" s="295" t="n"/>
      <c r="B1106" s="14" t="n"/>
      <c r="C1106" s="15" t="n"/>
      <c r="D1106" s="15" t="n"/>
      <c r="E1106" s="15">
        <f>D1106*Setup!$B$5</f>
        <v/>
      </c>
      <c r="F1106" s="15">
        <f>D1106-E1106</f>
        <v/>
      </c>
      <c r="G1106" s="15" t="n"/>
      <c r="H1106" s="15" t="n"/>
      <c r="I1106" s="15" t="n"/>
      <c r="J1106" s="15">
        <f>C1106+F1106+G1106-I1106</f>
        <v/>
      </c>
      <c r="K1106" s="15" t="n"/>
      <c r="L1106" s="15">
        <f>K1106*Setup!$B$6</f>
        <v/>
      </c>
      <c r="M1106" s="15">
        <f>J1106-L1106</f>
        <v/>
      </c>
      <c r="N1106" s="21" t="n"/>
    </row>
    <row r="1107">
      <c r="A1107" s="295" t="n"/>
      <c r="B1107" s="14" t="n"/>
      <c r="C1107" s="15" t="n"/>
      <c r="D1107" s="15" t="n"/>
      <c r="E1107" s="15">
        <f>D1107*Setup!$B$5</f>
        <v/>
      </c>
      <c r="F1107" s="15">
        <f>D1107-E1107</f>
        <v/>
      </c>
      <c r="G1107" s="15" t="n"/>
      <c r="H1107" s="15" t="n"/>
      <c r="I1107" s="15" t="n"/>
      <c r="J1107" s="15">
        <f>C1107+F1107+G1107-I1107</f>
        <v/>
      </c>
      <c r="K1107" s="15" t="n"/>
      <c r="L1107" s="15">
        <f>K1107*Setup!$B$6</f>
        <v/>
      </c>
      <c r="M1107" s="15">
        <f>J1107-L1107</f>
        <v/>
      </c>
      <c r="N1107" s="21" t="n"/>
    </row>
    <row r="1108">
      <c r="A1108" s="295" t="n"/>
      <c r="B1108" s="14" t="n"/>
      <c r="C1108" s="15" t="n"/>
      <c r="D1108" s="15" t="n"/>
      <c r="E1108" s="15">
        <f>D1108*Setup!$B$5</f>
        <v/>
      </c>
      <c r="F1108" s="15">
        <f>D1108-E1108</f>
        <v/>
      </c>
      <c r="G1108" s="15" t="n"/>
      <c r="H1108" s="15" t="n"/>
      <c r="I1108" s="15" t="n"/>
      <c r="J1108" s="15">
        <f>C1108+F1108+G1108-I1108</f>
        <v/>
      </c>
      <c r="K1108" s="15" t="n"/>
      <c r="L1108" s="15">
        <f>K1108*Setup!$B$6</f>
        <v/>
      </c>
      <c r="M1108" s="15">
        <f>J1108-L1108</f>
        <v/>
      </c>
      <c r="N1108" s="21" t="n"/>
    </row>
    <row r="1109">
      <c r="A1109" s="295" t="n"/>
      <c r="B1109" s="14" t="n"/>
      <c r="C1109" s="15" t="n"/>
      <c r="D1109" s="15" t="n"/>
      <c r="E1109" s="15">
        <f>D1109*Setup!$B$5</f>
        <v/>
      </c>
      <c r="F1109" s="15">
        <f>D1109-E1109</f>
        <v/>
      </c>
      <c r="G1109" s="15" t="n"/>
      <c r="H1109" s="15" t="n"/>
      <c r="I1109" s="15" t="n"/>
      <c r="J1109" s="15">
        <f>C1109+F1109+G1109-I1109</f>
        <v/>
      </c>
      <c r="K1109" s="15" t="n"/>
      <c r="L1109" s="15">
        <f>K1109*Setup!$B$6</f>
        <v/>
      </c>
      <c r="M1109" s="15">
        <f>J1109-L1109</f>
        <v/>
      </c>
      <c r="N1109" s="21" t="n"/>
    </row>
    <row r="1110">
      <c r="A1110" s="295" t="n"/>
      <c r="B1110" s="14" t="n"/>
      <c r="C1110" s="15" t="n"/>
      <c r="D1110" s="15" t="n"/>
      <c r="E1110" s="15">
        <f>D1110*Setup!$B$5</f>
        <v/>
      </c>
      <c r="F1110" s="15">
        <f>D1110-E1110</f>
        <v/>
      </c>
      <c r="G1110" s="15" t="n"/>
      <c r="H1110" s="15" t="n"/>
      <c r="I1110" s="15" t="n"/>
      <c r="J1110" s="15">
        <f>C1110+F1110+G1110-I1110</f>
        <v/>
      </c>
      <c r="K1110" s="15" t="n"/>
      <c r="L1110" s="15">
        <f>K1110*Setup!$B$6</f>
        <v/>
      </c>
      <c r="M1110" s="15">
        <f>J1110-L1110</f>
        <v/>
      </c>
      <c r="N1110" s="21" t="n"/>
    </row>
    <row r="1111">
      <c r="A1111" s="295" t="n"/>
      <c r="B1111" s="14" t="n"/>
      <c r="C1111" s="15" t="n"/>
      <c r="D1111" s="15" t="n"/>
      <c r="E1111" s="15">
        <f>D1111*Setup!$B$5</f>
        <v/>
      </c>
      <c r="F1111" s="15">
        <f>D1111-E1111</f>
        <v/>
      </c>
      <c r="G1111" s="15" t="n"/>
      <c r="H1111" s="15" t="n"/>
      <c r="I1111" s="15" t="n"/>
      <c r="J1111" s="15">
        <f>C1111+F1111+G1111-I1111</f>
        <v/>
      </c>
      <c r="K1111" s="15" t="n"/>
      <c r="L1111" s="15">
        <f>K1111*Setup!$B$6</f>
        <v/>
      </c>
      <c r="M1111" s="15">
        <f>J1111-L1111</f>
        <v/>
      </c>
      <c r="N1111" s="21" t="n"/>
    </row>
    <row r="1112">
      <c r="A1112" s="295" t="n"/>
      <c r="B1112" s="14" t="n"/>
      <c r="C1112" s="15" t="n"/>
      <c r="D1112" s="15" t="n"/>
      <c r="E1112" s="15">
        <f>D1112*Setup!$B$5</f>
        <v/>
      </c>
      <c r="F1112" s="15">
        <f>D1112-E1112</f>
        <v/>
      </c>
      <c r="G1112" s="15" t="n"/>
      <c r="H1112" s="15" t="n"/>
      <c r="I1112" s="15" t="n"/>
      <c r="J1112" s="15">
        <f>C1112+F1112+G1112-I1112</f>
        <v/>
      </c>
      <c r="K1112" s="15" t="n"/>
      <c r="L1112" s="15">
        <f>K1112*Setup!$B$6</f>
        <v/>
      </c>
      <c r="M1112" s="15">
        <f>J1112-L1112</f>
        <v/>
      </c>
      <c r="N1112" s="21" t="n"/>
    </row>
    <row r="1113">
      <c r="A1113" s="295" t="n"/>
      <c r="B1113" s="14" t="n"/>
      <c r="C1113" s="15" t="n"/>
      <c r="D1113" s="15" t="n"/>
      <c r="E1113" s="15">
        <f>D1113*Setup!$B$5</f>
        <v/>
      </c>
      <c r="F1113" s="15">
        <f>D1113-E1113</f>
        <v/>
      </c>
      <c r="G1113" s="15" t="n"/>
      <c r="H1113" s="15" t="n"/>
      <c r="I1113" s="15" t="n"/>
      <c r="J1113" s="15">
        <f>C1113+F1113+G1113-I1113</f>
        <v/>
      </c>
      <c r="K1113" s="15" t="n"/>
      <c r="L1113" s="15">
        <f>K1113*Setup!$B$6</f>
        <v/>
      </c>
      <c r="M1113" s="15">
        <f>J1113-L1113</f>
        <v/>
      </c>
      <c r="N1113" s="21" t="n"/>
    </row>
    <row r="1114">
      <c r="A1114" s="295" t="n"/>
      <c r="B1114" s="14" t="n"/>
      <c r="C1114" s="15" t="n"/>
      <c r="D1114" s="15" t="n"/>
      <c r="E1114" s="15">
        <f>D1114*Setup!$B$5</f>
        <v/>
      </c>
      <c r="F1114" s="15">
        <f>D1114-E1114</f>
        <v/>
      </c>
      <c r="G1114" s="15" t="n"/>
      <c r="H1114" s="15" t="n"/>
      <c r="I1114" s="15" t="n"/>
      <c r="J1114" s="15">
        <f>C1114+F1114+G1114-I1114</f>
        <v/>
      </c>
      <c r="K1114" s="15" t="n"/>
      <c r="L1114" s="15">
        <f>K1114*Setup!$B$6</f>
        <v/>
      </c>
      <c r="M1114" s="15">
        <f>J1114-L1114</f>
        <v/>
      </c>
      <c r="N1114" s="21" t="n"/>
    </row>
    <row r="1115">
      <c r="A1115" s="295" t="n"/>
      <c r="B1115" s="14" t="n"/>
      <c r="C1115" s="15" t="n"/>
      <c r="D1115" s="15" t="n"/>
      <c r="E1115" s="15">
        <f>D1115*Setup!$B$5</f>
        <v/>
      </c>
      <c r="F1115" s="15">
        <f>D1115-E1115</f>
        <v/>
      </c>
      <c r="G1115" s="15" t="n"/>
      <c r="H1115" s="15" t="n"/>
      <c r="I1115" s="15" t="n"/>
      <c r="J1115" s="15">
        <f>C1115+F1115+G1115-I1115</f>
        <v/>
      </c>
      <c r="K1115" s="15" t="n"/>
      <c r="L1115" s="15">
        <f>K1115*Setup!$B$6</f>
        <v/>
      </c>
      <c r="M1115" s="15">
        <f>J1115-L1115</f>
        <v/>
      </c>
      <c r="N1115" s="21" t="n"/>
    </row>
    <row r="1116">
      <c r="A1116" s="295" t="n"/>
      <c r="B1116" s="14" t="n"/>
      <c r="C1116" s="15" t="n"/>
      <c r="D1116" s="15" t="n"/>
      <c r="E1116" s="15">
        <f>D1116*Setup!$B$5</f>
        <v/>
      </c>
      <c r="F1116" s="15">
        <f>D1116-E1116</f>
        <v/>
      </c>
      <c r="G1116" s="15" t="n"/>
      <c r="H1116" s="15" t="n"/>
      <c r="I1116" s="15" t="n"/>
      <c r="J1116" s="15">
        <f>C1116+F1116+G1116-I1116</f>
        <v/>
      </c>
      <c r="K1116" s="15" t="n"/>
      <c r="L1116" s="15">
        <f>K1116*Setup!$B$6</f>
        <v/>
      </c>
      <c r="M1116" s="15">
        <f>J1116-L1116</f>
        <v/>
      </c>
      <c r="N1116" s="21" t="n"/>
    </row>
    <row r="1117">
      <c r="A1117" s="295" t="n"/>
      <c r="B1117" s="14" t="n"/>
      <c r="C1117" s="15" t="n"/>
      <c r="D1117" s="15" t="n"/>
      <c r="E1117" s="15">
        <f>D1117*Setup!$B$5</f>
        <v/>
      </c>
      <c r="F1117" s="15">
        <f>D1117-E1117</f>
        <v/>
      </c>
      <c r="G1117" s="15" t="n"/>
      <c r="H1117" s="15" t="n"/>
      <c r="I1117" s="15" t="n"/>
      <c r="J1117" s="15">
        <f>C1117+F1117+G1117-I1117</f>
        <v/>
      </c>
      <c r="K1117" s="15" t="n"/>
      <c r="L1117" s="15">
        <f>K1117*Setup!$B$6</f>
        <v/>
      </c>
      <c r="M1117" s="15">
        <f>J1117-L1117</f>
        <v/>
      </c>
      <c r="N1117" s="21" t="n"/>
    </row>
    <row r="1118">
      <c r="A1118" s="295" t="n"/>
      <c r="B1118" s="14" t="n"/>
      <c r="C1118" s="15" t="n"/>
      <c r="D1118" s="15" t="n"/>
      <c r="E1118" s="15">
        <f>D1118*Setup!$B$5</f>
        <v/>
      </c>
      <c r="F1118" s="15">
        <f>D1118-E1118</f>
        <v/>
      </c>
      <c r="G1118" s="15" t="n"/>
      <c r="H1118" s="15" t="n"/>
      <c r="I1118" s="15" t="n"/>
      <c r="J1118" s="15">
        <f>C1118+F1118+G1118-I1118</f>
        <v/>
      </c>
      <c r="K1118" s="15" t="n"/>
      <c r="L1118" s="15">
        <f>K1118*Setup!$B$6</f>
        <v/>
      </c>
      <c r="M1118" s="15">
        <f>J1118-L1118</f>
        <v/>
      </c>
      <c r="N1118" s="21" t="n"/>
    </row>
    <row r="1119">
      <c r="A1119" s="295" t="n"/>
      <c r="B1119" s="14" t="n"/>
      <c r="C1119" s="15" t="n"/>
      <c r="D1119" s="15" t="n"/>
      <c r="E1119" s="15">
        <f>D1119*Setup!$B$5</f>
        <v/>
      </c>
      <c r="F1119" s="15">
        <f>D1119-E1119</f>
        <v/>
      </c>
      <c r="G1119" s="15" t="n"/>
      <c r="H1119" s="15" t="n"/>
      <c r="I1119" s="15" t="n"/>
      <c r="J1119" s="15">
        <f>C1119+F1119+G1119-I1119</f>
        <v/>
      </c>
      <c r="K1119" s="15" t="n"/>
      <c r="L1119" s="15">
        <f>K1119*Setup!$B$6</f>
        <v/>
      </c>
      <c r="M1119" s="15">
        <f>J1119-L1119</f>
        <v/>
      </c>
      <c r="N1119" s="21" t="n"/>
    </row>
    <row r="1120">
      <c r="A1120" s="295" t="n"/>
      <c r="B1120" s="14" t="n"/>
      <c r="C1120" s="15" t="n"/>
      <c r="D1120" s="15" t="n"/>
      <c r="E1120" s="15">
        <f>D1120*Setup!$B$5</f>
        <v/>
      </c>
      <c r="F1120" s="15">
        <f>D1120-E1120</f>
        <v/>
      </c>
      <c r="G1120" s="15" t="n"/>
      <c r="H1120" s="15" t="n"/>
      <c r="I1120" s="15" t="n"/>
      <c r="J1120" s="15">
        <f>C1120+F1120+G1120-I1120</f>
        <v/>
      </c>
      <c r="K1120" s="15" t="n"/>
      <c r="L1120" s="15">
        <f>K1120*Setup!$B$6</f>
        <v/>
      </c>
      <c r="M1120" s="15">
        <f>J1120-L1120</f>
        <v/>
      </c>
      <c r="N1120" s="21" t="n"/>
    </row>
    <row r="1121">
      <c r="A1121" s="295" t="n"/>
      <c r="B1121" s="14" t="n"/>
      <c r="C1121" s="15" t="n"/>
      <c r="D1121" s="15" t="n"/>
      <c r="E1121" s="15">
        <f>D1121*Setup!$B$5</f>
        <v/>
      </c>
      <c r="F1121" s="15">
        <f>D1121-E1121</f>
        <v/>
      </c>
      <c r="G1121" s="15" t="n"/>
      <c r="H1121" s="15" t="n"/>
      <c r="I1121" s="15" t="n"/>
      <c r="J1121" s="15">
        <f>C1121+F1121+G1121-I1121</f>
        <v/>
      </c>
      <c r="K1121" s="15" t="n"/>
      <c r="L1121" s="15">
        <f>K1121*Setup!$B$6</f>
        <v/>
      </c>
      <c r="M1121" s="15">
        <f>J1121-L1121</f>
        <v/>
      </c>
      <c r="N1121" s="21" t="n"/>
    </row>
    <row r="1122">
      <c r="A1122" s="295" t="n"/>
      <c r="B1122" s="14" t="n"/>
      <c r="C1122" s="15" t="n"/>
      <c r="D1122" s="15" t="n"/>
      <c r="E1122" s="15">
        <f>D1122*Setup!$B$5</f>
        <v/>
      </c>
      <c r="F1122" s="15">
        <f>D1122-E1122</f>
        <v/>
      </c>
      <c r="G1122" s="15" t="n"/>
      <c r="H1122" s="15" t="n"/>
      <c r="I1122" s="15" t="n"/>
      <c r="J1122" s="15">
        <f>C1122+F1122+G1122-I1122</f>
        <v/>
      </c>
      <c r="K1122" s="15" t="n"/>
      <c r="L1122" s="15">
        <f>K1122*Setup!$B$6</f>
        <v/>
      </c>
      <c r="M1122" s="15">
        <f>J1122-L1122</f>
        <v/>
      </c>
      <c r="N1122" s="21" t="n"/>
    </row>
    <row r="1123">
      <c r="A1123" s="295" t="n"/>
      <c r="B1123" s="14" t="n"/>
      <c r="C1123" s="15" t="n"/>
      <c r="D1123" s="15" t="n"/>
      <c r="E1123" s="15">
        <f>D1123*Setup!$B$5</f>
        <v/>
      </c>
      <c r="F1123" s="15">
        <f>D1123-E1123</f>
        <v/>
      </c>
      <c r="G1123" s="15" t="n"/>
      <c r="H1123" s="15" t="n"/>
      <c r="I1123" s="15" t="n"/>
      <c r="J1123" s="15">
        <f>C1123+F1123+G1123-I1123</f>
        <v/>
      </c>
      <c r="K1123" s="15" t="n"/>
      <c r="L1123" s="15">
        <f>K1123*Setup!$B$6</f>
        <v/>
      </c>
      <c r="M1123" s="15">
        <f>J1123-L1123</f>
        <v/>
      </c>
      <c r="N1123" s="21" t="n"/>
    </row>
    <row r="1124">
      <c r="A1124" s="295" t="n"/>
      <c r="B1124" s="14" t="n"/>
      <c r="C1124" s="15" t="n"/>
      <c r="D1124" s="15" t="n"/>
      <c r="E1124" s="15">
        <f>D1124*Setup!$B$5</f>
        <v/>
      </c>
      <c r="F1124" s="15">
        <f>D1124-E1124</f>
        <v/>
      </c>
      <c r="G1124" s="15" t="n"/>
      <c r="H1124" s="15" t="n"/>
      <c r="I1124" s="15" t="n"/>
      <c r="J1124" s="15">
        <f>C1124+F1124+G1124-I1124</f>
        <v/>
      </c>
      <c r="K1124" s="15" t="n"/>
      <c r="L1124" s="15">
        <f>K1124*Setup!$B$6</f>
        <v/>
      </c>
      <c r="M1124" s="15">
        <f>J1124-L1124</f>
        <v/>
      </c>
      <c r="N1124" s="21" t="n"/>
    </row>
    <row r="1125">
      <c r="A1125" s="295" t="n"/>
      <c r="B1125" s="14" t="n"/>
      <c r="C1125" s="15" t="n"/>
      <c r="D1125" s="15" t="n"/>
      <c r="E1125" s="15">
        <f>D1125*Setup!$B$5</f>
        <v/>
      </c>
      <c r="F1125" s="15">
        <f>D1125-E1125</f>
        <v/>
      </c>
      <c r="G1125" s="15" t="n"/>
      <c r="H1125" s="15" t="n"/>
      <c r="I1125" s="15" t="n"/>
      <c r="J1125" s="15">
        <f>C1125+F1125+G1125-I1125</f>
        <v/>
      </c>
      <c r="K1125" s="15" t="n"/>
      <c r="L1125" s="15">
        <f>K1125*Setup!$B$6</f>
        <v/>
      </c>
      <c r="M1125" s="15">
        <f>J1125-L1125</f>
        <v/>
      </c>
      <c r="N1125" s="21" t="n"/>
    </row>
    <row r="1126">
      <c r="A1126" s="295" t="n"/>
      <c r="B1126" s="14" t="n"/>
      <c r="C1126" s="15" t="n"/>
      <c r="D1126" s="15" t="n"/>
      <c r="E1126" s="15">
        <f>D1126*Setup!$B$5</f>
        <v/>
      </c>
      <c r="F1126" s="15">
        <f>D1126-E1126</f>
        <v/>
      </c>
      <c r="G1126" s="15" t="n"/>
      <c r="H1126" s="15" t="n"/>
      <c r="I1126" s="15" t="n"/>
      <c r="J1126" s="15">
        <f>C1126+F1126+G1126-I1126</f>
        <v/>
      </c>
      <c r="K1126" s="15" t="n"/>
      <c r="L1126" s="15">
        <f>K1126*Setup!$B$6</f>
        <v/>
      </c>
      <c r="M1126" s="15">
        <f>J1126-L1126</f>
        <v/>
      </c>
      <c r="N1126" s="21" t="n"/>
    </row>
    <row r="1127">
      <c r="A1127" s="295" t="n"/>
      <c r="B1127" s="14" t="n"/>
      <c r="C1127" s="15" t="n"/>
      <c r="D1127" s="15" t="n"/>
      <c r="E1127" s="15">
        <f>D1127*Setup!$B$5</f>
        <v/>
      </c>
      <c r="F1127" s="15">
        <f>D1127-E1127</f>
        <v/>
      </c>
      <c r="G1127" s="15" t="n"/>
      <c r="H1127" s="15" t="n"/>
      <c r="I1127" s="15" t="n"/>
      <c r="J1127" s="15">
        <f>C1127+F1127+G1127-I1127</f>
        <v/>
      </c>
      <c r="K1127" s="15" t="n"/>
      <c r="L1127" s="15">
        <f>K1127*Setup!$B$6</f>
        <v/>
      </c>
      <c r="M1127" s="15">
        <f>J1127-L1127</f>
        <v/>
      </c>
      <c r="N1127" s="21" t="n"/>
    </row>
    <row r="1128">
      <c r="A1128" s="295" t="n"/>
      <c r="B1128" s="14" t="n"/>
      <c r="C1128" s="15" t="n"/>
      <c r="D1128" s="15" t="n"/>
      <c r="E1128" s="15">
        <f>D1128*Setup!$B$5</f>
        <v/>
      </c>
      <c r="F1128" s="15">
        <f>D1128-E1128</f>
        <v/>
      </c>
      <c r="G1128" s="15" t="n"/>
      <c r="H1128" s="15" t="n"/>
      <c r="I1128" s="15" t="n"/>
      <c r="J1128" s="15">
        <f>C1128+F1128+G1128-I1128</f>
        <v/>
      </c>
      <c r="K1128" s="15" t="n"/>
      <c r="L1128" s="15">
        <f>K1128*Setup!$B$6</f>
        <v/>
      </c>
      <c r="M1128" s="15">
        <f>J1128-L1128</f>
        <v/>
      </c>
      <c r="N1128" s="21" t="n"/>
    </row>
    <row r="1129">
      <c r="A1129" s="295" t="n"/>
      <c r="B1129" s="14" t="n"/>
      <c r="C1129" s="15" t="n"/>
      <c r="D1129" s="15" t="n"/>
      <c r="E1129" s="15">
        <f>D1129*Setup!$B$5</f>
        <v/>
      </c>
      <c r="F1129" s="15">
        <f>D1129-E1129</f>
        <v/>
      </c>
      <c r="G1129" s="15" t="n"/>
      <c r="H1129" s="15" t="n"/>
      <c r="I1129" s="15" t="n"/>
      <c r="J1129" s="15">
        <f>C1129+F1129+G1129-I1129</f>
        <v/>
      </c>
      <c r="K1129" s="15" t="n"/>
      <c r="L1129" s="15">
        <f>K1129*Setup!$B$6</f>
        <v/>
      </c>
      <c r="M1129" s="15">
        <f>J1129-L1129</f>
        <v/>
      </c>
      <c r="N1129" s="21" t="n"/>
    </row>
    <row r="1130">
      <c r="A1130" s="295" t="n"/>
      <c r="B1130" s="14" t="n"/>
      <c r="C1130" s="15" t="n"/>
      <c r="D1130" s="15" t="n"/>
      <c r="E1130" s="15">
        <f>D1130*Setup!$B$5</f>
        <v/>
      </c>
      <c r="F1130" s="15">
        <f>D1130-E1130</f>
        <v/>
      </c>
      <c r="G1130" s="15" t="n"/>
      <c r="H1130" s="15" t="n"/>
      <c r="I1130" s="15" t="n"/>
      <c r="J1130" s="15">
        <f>C1130+F1130+G1130-I1130</f>
        <v/>
      </c>
      <c r="K1130" s="15" t="n"/>
      <c r="L1130" s="15">
        <f>K1130*Setup!$B$6</f>
        <v/>
      </c>
      <c r="M1130" s="15">
        <f>J1130-L1130</f>
        <v/>
      </c>
      <c r="N1130" s="21" t="n"/>
    </row>
    <row r="1131">
      <c r="A1131" s="295" t="n"/>
      <c r="B1131" s="14" t="n"/>
      <c r="C1131" s="15" t="n"/>
      <c r="D1131" s="15" t="n"/>
      <c r="E1131" s="15">
        <f>D1131*Setup!$B$5</f>
        <v/>
      </c>
      <c r="F1131" s="15">
        <f>D1131-E1131</f>
        <v/>
      </c>
      <c r="G1131" s="15" t="n"/>
      <c r="H1131" s="15" t="n"/>
      <c r="I1131" s="15" t="n"/>
      <c r="J1131" s="15">
        <f>C1131+F1131+G1131-I1131</f>
        <v/>
      </c>
      <c r="K1131" s="15" t="n"/>
      <c r="L1131" s="15">
        <f>K1131*Setup!$B$6</f>
        <v/>
      </c>
      <c r="M1131" s="15">
        <f>J1131-L1131</f>
        <v/>
      </c>
      <c r="N1131" s="21" t="n"/>
    </row>
    <row r="1132">
      <c r="A1132" s="295" t="n"/>
      <c r="B1132" s="14" t="n"/>
      <c r="C1132" s="15" t="n"/>
      <c r="D1132" s="15" t="n"/>
      <c r="E1132" s="15">
        <f>D1132*Setup!$B$5</f>
        <v/>
      </c>
      <c r="F1132" s="15">
        <f>D1132-E1132</f>
        <v/>
      </c>
      <c r="G1132" s="15" t="n"/>
      <c r="H1132" s="15" t="n"/>
      <c r="I1132" s="15" t="n"/>
      <c r="J1132" s="15">
        <f>C1132+F1132+G1132-I1132</f>
        <v/>
      </c>
      <c r="K1132" s="15" t="n"/>
      <c r="L1132" s="15">
        <f>K1132*Setup!$B$6</f>
        <v/>
      </c>
      <c r="M1132" s="15">
        <f>J1132-L1132</f>
        <v/>
      </c>
      <c r="N1132" s="21" t="n"/>
    </row>
    <row r="1133">
      <c r="A1133" s="295" t="n"/>
      <c r="B1133" s="14" t="n"/>
      <c r="C1133" s="15" t="n"/>
      <c r="D1133" s="15" t="n"/>
      <c r="E1133" s="15">
        <f>D1133*Setup!$B$5</f>
        <v/>
      </c>
      <c r="F1133" s="15">
        <f>D1133-E1133</f>
        <v/>
      </c>
      <c r="G1133" s="15" t="n"/>
      <c r="H1133" s="15" t="n"/>
      <c r="I1133" s="15" t="n"/>
      <c r="J1133" s="15">
        <f>C1133+F1133+G1133-I1133</f>
        <v/>
      </c>
      <c r="K1133" s="15" t="n"/>
      <c r="L1133" s="15">
        <f>K1133*Setup!$B$6</f>
        <v/>
      </c>
      <c r="M1133" s="15">
        <f>J1133-L1133</f>
        <v/>
      </c>
      <c r="N1133" s="21" t="n"/>
    </row>
    <row r="1134">
      <c r="A1134" s="295" t="n"/>
      <c r="B1134" s="14" t="n"/>
      <c r="C1134" s="15" t="n"/>
      <c r="D1134" s="15" t="n"/>
      <c r="E1134" s="15">
        <f>D1134*Setup!$B$5</f>
        <v/>
      </c>
      <c r="F1134" s="15">
        <f>D1134-E1134</f>
        <v/>
      </c>
      <c r="G1134" s="15" t="n"/>
      <c r="H1134" s="15" t="n"/>
      <c r="I1134" s="15" t="n"/>
      <c r="J1134" s="15">
        <f>C1134+F1134+G1134-I1134</f>
        <v/>
      </c>
      <c r="K1134" s="15" t="n"/>
      <c r="L1134" s="15">
        <f>K1134*Setup!$B$6</f>
        <v/>
      </c>
      <c r="M1134" s="15">
        <f>J1134-L1134</f>
        <v/>
      </c>
      <c r="N1134" s="21" t="n"/>
    </row>
    <row r="1135">
      <c r="A1135" s="295" t="n"/>
      <c r="B1135" s="14" t="n"/>
      <c r="C1135" s="15" t="n"/>
      <c r="D1135" s="15" t="n"/>
      <c r="E1135" s="15">
        <f>D1135*Setup!$B$5</f>
        <v/>
      </c>
      <c r="F1135" s="15">
        <f>D1135-E1135</f>
        <v/>
      </c>
      <c r="G1135" s="15" t="n"/>
      <c r="H1135" s="15" t="n"/>
      <c r="I1135" s="15" t="n"/>
      <c r="J1135" s="15">
        <f>C1135+F1135+G1135-I1135</f>
        <v/>
      </c>
      <c r="K1135" s="15" t="n"/>
      <c r="L1135" s="15">
        <f>K1135*Setup!$B$6</f>
        <v/>
      </c>
      <c r="M1135" s="15">
        <f>J1135-L1135</f>
        <v/>
      </c>
      <c r="N1135" s="21" t="n"/>
    </row>
    <row r="1136">
      <c r="A1136" s="295" t="n"/>
      <c r="B1136" s="14" t="n"/>
      <c r="C1136" s="15" t="n"/>
      <c r="D1136" s="15" t="n"/>
      <c r="E1136" s="15">
        <f>D1136*Setup!$B$5</f>
        <v/>
      </c>
      <c r="F1136" s="15">
        <f>D1136-E1136</f>
        <v/>
      </c>
      <c r="G1136" s="15" t="n"/>
      <c r="H1136" s="15" t="n"/>
      <c r="I1136" s="15" t="n"/>
      <c r="J1136" s="15">
        <f>C1136+F1136+G1136-I1136</f>
        <v/>
      </c>
      <c r="K1136" s="15" t="n"/>
      <c r="L1136" s="15">
        <f>K1136*Setup!$B$6</f>
        <v/>
      </c>
      <c r="M1136" s="15">
        <f>J1136-L1136</f>
        <v/>
      </c>
      <c r="N1136" s="21" t="n"/>
    </row>
    <row r="1137">
      <c r="A1137" s="295" t="n"/>
      <c r="B1137" s="14" t="n"/>
      <c r="C1137" s="15" t="n"/>
      <c r="D1137" s="15" t="n"/>
      <c r="E1137" s="15">
        <f>D1137*Setup!$B$5</f>
        <v/>
      </c>
      <c r="F1137" s="15">
        <f>D1137-E1137</f>
        <v/>
      </c>
      <c r="G1137" s="15" t="n"/>
      <c r="H1137" s="15" t="n"/>
      <c r="I1137" s="15" t="n"/>
      <c r="J1137" s="15">
        <f>C1137+F1137+G1137-I1137</f>
        <v/>
      </c>
      <c r="K1137" s="15" t="n"/>
      <c r="L1137" s="15">
        <f>K1137*Setup!$B$6</f>
        <v/>
      </c>
      <c r="M1137" s="15">
        <f>J1137-L1137</f>
        <v/>
      </c>
      <c r="N1137" s="21" t="n"/>
    </row>
    <row r="1138">
      <c r="A1138" s="295" t="n"/>
      <c r="B1138" s="14" t="n"/>
      <c r="C1138" s="15" t="n"/>
      <c r="D1138" s="15" t="n"/>
      <c r="E1138" s="15">
        <f>D1138*Setup!$B$5</f>
        <v/>
      </c>
      <c r="F1138" s="15">
        <f>D1138-E1138</f>
        <v/>
      </c>
      <c r="G1138" s="15" t="n"/>
      <c r="H1138" s="15" t="n"/>
      <c r="I1138" s="15" t="n"/>
      <c r="J1138" s="15">
        <f>C1138+F1138+G1138-I1138</f>
        <v/>
      </c>
      <c r="K1138" s="15" t="n"/>
      <c r="L1138" s="15">
        <f>K1138*Setup!$B$6</f>
        <v/>
      </c>
      <c r="M1138" s="15">
        <f>J1138-L1138</f>
        <v/>
      </c>
      <c r="N1138" s="21" t="n"/>
    </row>
    <row r="1139">
      <c r="A1139" s="295" t="n"/>
      <c r="B1139" s="14" t="n"/>
      <c r="C1139" s="15" t="n"/>
      <c r="D1139" s="15" t="n"/>
      <c r="E1139" s="15">
        <f>D1139*Setup!$B$5</f>
        <v/>
      </c>
      <c r="F1139" s="15">
        <f>D1139-E1139</f>
        <v/>
      </c>
      <c r="G1139" s="15" t="n"/>
      <c r="H1139" s="15" t="n"/>
      <c r="I1139" s="15" t="n"/>
      <c r="J1139" s="15">
        <f>C1139+F1139+G1139-I1139</f>
        <v/>
      </c>
      <c r="K1139" s="15" t="n"/>
      <c r="L1139" s="15">
        <f>K1139*Setup!$B$6</f>
        <v/>
      </c>
      <c r="M1139" s="15">
        <f>J1139-L1139</f>
        <v/>
      </c>
      <c r="N1139" s="21" t="n"/>
    </row>
    <row r="1140">
      <c r="A1140" s="295" t="n"/>
      <c r="B1140" s="14" t="n"/>
      <c r="C1140" s="15" t="n"/>
      <c r="D1140" s="15" t="n"/>
      <c r="E1140" s="15">
        <f>D1140*Setup!$B$5</f>
        <v/>
      </c>
      <c r="F1140" s="15">
        <f>D1140-E1140</f>
        <v/>
      </c>
      <c r="G1140" s="15" t="n"/>
      <c r="H1140" s="15" t="n"/>
      <c r="I1140" s="15" t="n"/>
      <c r="J1140" s="15">
        <f>C1140+F1140+G1140-I1140</f>
        <v/>
      </c>
      <c r="K1140" s="15" t="n"/>
      <c r="L1140" s="15">
        <f>K1140*Setup!$B$6</f>
        <v/>
      </c>
      <c r="M1140" s="15">
        <f>J1140-L1140</f>
        <v/>
      </c>
      <c r="N1140" s="21" t="n"/>
    </row>
    <row r="1141">
      <c r="A1141" s="295" t="n"/>
      <c r="B1141" s="14" t="n"/>
      <c r="C1141" s="15" t="n"/>
      <c r="D1141" s="15" t="n"/>
      <c r="E1141" s="15">
        <f>D1141*Setup!$B$5</f>
        <v/>
      </c>
      <c r="F1141" s="15">
        <f>D1141-E1141</f>
        <v/>
      </c>
      <c r="G1141" s="15" t="n"/>
      <c r="H1141" s="15" t="n"/>
      <c r="I1141" s="15" t="n"/>
      <c r="J1141" s="15">
        <f>C1141+F1141+G1141-I1141</f>
        <v/>
      </c>
      <c r="K1141" s="15" t="n"/>
      <c r="L1141" s="15">
        <f>K1141*Setup!$B$6</f>
        <v/>
      </c>
      <c r="M1141" s="15">
        <f>J1141-L1141</f>
        <v/>
      </c>
      <c r="N1141" s="21" t="n"/>
    </row>
    <row r="1142">
      <c r="A1142" s="295" t="n"/>
      <c r="B1142" s="14" t="n"/>
      <c r="C1142" s="15" t="n"/>
      <c r="D1142" s="15" t="n"/>
      <c r="E1142" s="15">
        <f>D1142*Setup!$B$5</f>
        <v/>
      </c>
      <c r="F1142" s="15">
        <f>D1142-E1142</f>
        <v/>
      </c>
      <c r="G1142" s="15" t="n"/>
      <c r="H1142" s="15" t="n"/>
      <c r="I1142" s="15" t="n"/>
      <c r="J1142" s="15">
        <f>C1142+F1142+G1142-I1142</f>
        <v/>
      </c>
      <c r="K1142" s="15" t="n"/>
      <c r="L1142" s="15">
        <f>K1142*Setup!$B$6</f>
        <v/>
      </c>
      <c r="M1142" s="15">
        <f>J1142-L1142</f>
        <v/>
      </c>
      <c r="N1142" s="21" t="n"/>
    </row>
    <row r="1143">
      <c r="A1143" s="295" t="n"/>
      <c r="B1143" s="14" t="n"/>
      <c r="C1143" s="15" t="n"/>
      <c r="D1143" s="15" t="n"/>
      <c r="E1143" s="15">
        <f>D1143*Setup!$B$5</f>
        <v/>
      </c>
      <c r="F1143" s="15">
        <f>D1143-E1143</f>
        <v/>
      </c>
      <c r="G1143" s="15" t="n"/>
      <c r="H1143" s="15" t="n"/>
      <c r="I1143" s="15" t="n"/>
      <c r="J1143" s="15">
        <f>C1143+F1143+G1143-I1143</f>
        <v/>
      </c>
      <c r="K1143" s="15" t="n"/>
      <c r="L1143" s="15">
        <f>K1143*Setup!$B$6</f>
        <v/>
      </c>
      <c r="M1143" s="15">
        <f>J1143-L1143</f>
        <v/>
      </c>
      <c r="N1143" s="21" t="n"/>
    </row>
    <row r="1144">
      <c r="A1144" s="295" t="n"/>
      <c r="B1144" s="14" t="n"/>
      <c r="C1144" s="15" t="n"/>
      <c r="D1144" s="15" t="n"/>
      <c r="E1144" s="15">
        <f>D1144*Setup!$B$5</f>
        <v/>
      </c>
      <c r="F1144" s="15">
        <f>D1144-E1144</f>
        <v/>
      </c>
      <c r="G1144" s="15" t="n"/>
      <c r="H1144" s="15" t="n"/>
      <c r="I1144" s="15" t="n"/>
      <c r="J1144" s="15">
        <f>C1144+F1144+G1144-I1144</f>
        <v/>
      </c>
      <c r="K1144" s="15" t="n"/>
      <c r="L1144" s="15">
        <f>K1144*Setup!$B$6</f>
        <v/>
      </c>
      <c r="M1144" s="15">
        <f>J1144-L1144</f>
        <v/>
      </c>
      <c r="N1144" s="21" t="n"/>
    </row>
    <row r="1145">
      <c r="A1145" s="295" t="n"/>
      <c r="B1145" s="14" t="n"/>
      <c r="C1145" s="15" t="n"/>
      <c r="D1145" s="15" t="n"/>
      <c r="E1145" s="15">
        <f>D1145*Setup!$B$5</f>
        <v/>
      </c>
      <c r="F1145" s="15">
        <f>D1145-E1145</f>
        <v/>
      </c>
      <c r="G1145" s="15" t="n"/>
      <c r="H1145" s="15" t="n"/>
      <c r="I1145" s="15" t="n"/>
      <c r="J1145" s="15">
        <f>C1145+F1145+G1145-I1145</f>
        <v/>
      </c>
      <c r="K1145" s="15" t="n"/>
      <c r="L1145" s="15">
        <f>K1145*Setup!$B$6</f>
        <v/>
      </c>
      <c r="M1145" s="15">
        <f>J1145-L1145</f>
        <v/>
      </c>
      <c r="N1145" s="21" t="n"/>
    </row>
    <row r="1146">
      <c r="A1146" s="295" t="n"/>
      <c r="B1146" s="14" t="n"/>
      <c r="C1146" s="15" t="n"/>
      <c r="D1146" s="15" t="n"/>
      <c r="E1146" s="15">
        <f>D1146*Setup!$B$5</f>
        <v/>
      </c>
      <c r="F1146" s="15">
        <f>D1146-E1146</f>
        <v/>
      </c>
      <c r="G1146" s="15" t="n"/>
      <c r="H1146" s="15" t="n"/>
      <c r="I1146" s="15" t="n"/>
      <c r="J1146" s="15">
        <f>C1146+F1146+G1146-I1146</f>
        <v/>
      </c>
      <c r="K1146" s="15" t="n"/>
      <c r="L1146" s="15">
        <f>K1146*Setup!$B$6</f>
        <v/>
      </c>
      <c r="M1146" s="15">
        <f>J1146-L1146</f>
        <v/>
      </c>
      <c r="N1146" s="21" t="n"/>
    </row>
    <row r="1147">
      <c r="A1147" s="295" t="n"/>
      <c r="B1147" s="14" t="n"/>
      <c r="C1147" s="15" t="n"/>
      <c r="D1147" s="15" t="n"/>
      <c r="E1147" s="15">
        <f>D1147*Setup!$B$5</f>
        <v/>
      </c>
      <c r="F1147" s="15">
        <f>D1147-E1147</f>
        <v/>
      </c>
      <c r="G1147" s="15" t="n"/>
      <c r="H1147" s="15" t="n"/>
      <c r="I1147" s="15" t="n"/>
      <c r="J1147" s="15">
        <f>C1147+F1147+G1147-I1147</f>
        <v/>
      </c>
      <c r="K1147" s="15" t="n"/>
      <c r="L1147" s="15">
        <f>K1147*Setup!$B$6</f>
        <v/>
      </c>
      <c r="M1147" s="15">
        <f>J1147-L1147</f>
        <v/>
      </c>
      <c r="N1147" s="21" t="n"/>
    </row>
    <row r="1148">
      <c r="A1148" s="295" t="n"/>
      <c r="B1148" s="14" t="n"/>
      <c r="C1148" s="15" t="n"/>
      <c r="D1148" s="15" t="n"/>
      <c r="E1148" s="15">
        <f>D1148*Setup!$B$5</f>
        <v/>
      </c>
      <c r="F1148" s="15">
        <f>D1148-E1148</f>
        <v/>
      </c>
      <c r="G1148" s="15" t="n"/>
      <c r="H1148" s="15" t="n"/>
      <c r="I1148" s="15" t="n"/>
      <c r="J1148" s="15">
        <f>C1148+F1148+G1148-I1148</f>
        <v/>
      </c>
      <c r="K1148" s="15" t="n"/>
      <c r="L1148" s="15">
        <f>K1148*Setup!$B$6</f>
        <v/>
      </c>
      <c r="M1148" s="15">
        <f>J1148-L1148</f>
        <v/>
      </c>
      <c r="N1148" s="21" t="n"/>
    </row>
    <row r="1149">
      <c r="A1149" s="295" t="n"/>
      <c r="B1149" s="14" t="n"/>
      <c r="C1149" s="15" t="n"/>
      <c r="D1149" s="15" t="n"/>
      <c r="E1149" s="15">
        <f>D1149*Setup!$B$5</f>
        <v/>
      </c>
      <c r="F1149" s="15">
        <f>D1149-E1149</f>
        <v/>
      </c>
      <c r="G1149" s="15" t="n"/>
      <c r="H1149" s="15" t="n"/>
      <c r="I1149" s="15" t="n"/>
      <c r="J1149" s="15">
        <f>C1149+F1149+G1149-I1149</f>
        <v/>
      </c>
      <c r="K1149" s="15" t="n"/>
      <c r="L1149" s="15">
        <f>K1149*Setup!$B$6</f>
        <v/>
      </c>
      <c r="M1149" s="15">
        <f>J1149-L1149</f>
        <v/>
      </c>
      <c r="N1149" s="21" t="n"/>
    </row>
    <row r="1150">
      <c r="A1150" s="295" t="n"/>
      <c r="B1150" s="14" t="n"/>
      <c r="C1150" s="15" t="n"/>
      <c r="D1150" s="15" t="n"/>
      <c r="E1150" s="15">
        <f>D1150*Setup!$B$5</f>
        <v/>
      </c>
      <c r="F1150" s="15">
        <f>D1150-E1150</f>
        <v/>
      </c>
      <c r="G1150" s="15" t="n"/>
      <c r="H1150" s="15" t="n"/>
      <c r="I1150" s="15" t="n"/>
      <c r="J1150" s="15">
        <f>C1150+F1150+G1150-I1150</f>
        <v/>
      </c>
      <c r="K1150" s="15" t="n"/>
      <c r="L1150" s="15">
        <f>K1150*Setup!$B$6</f>
        <v/>
      </c>
      <c r="M1150" s="15">
        <f>J1150-L1150</f>
        <v/>
      </c>
      <c r="N1150" s="21" t="n"/>
    </row>
    <row r="1151">
      <c r="A1151" s="295" t="n"/>
      <c r="B1151" s="14" t="n"/>
      <c r="C1151" s="15" t="n"/>
      <c r="D1151" s="15" t="n"/>
      <c r="E1151" s="15">
        <f>D1151*Setup!$B$5</f>
        <v/>
      </c>
      <c r="F1151" s="15">
        <f>D1151-E1151</f>
        <v/>
      </c>
      <c r="G1151" s="15" t="n"/>
      <c r="H1151" s="15" t="n"/>
      <c r="I1151" s="15" t="n"/>
      <c r="J1151" s="15">
        <f>C1151+F1151+G1151-I1151</f>
        <v/>
      </c>
      <c r="K1151" s="15" t="n"/>
      <c r="L1151" s="15">
        <f>K1151*Setup!$B$6</f>
        <v/>
      </c>
      <c r="M1151" s="15">
        <f>J1151-L1151</f>
        <v/>
      </c>
      <c r="N1151" s="21" t="n"/>
    </row>
    <row r="1152">
      <c r="A1152" s="295" t="n"/>
      <c r="B1152" s="14" t="n"/>
      <c r="C1152" s="15" t="n"/>
      <c r="D1152" s="15" t="n"/>
      <c r="E1152" s="15">
        <f>D1152*Setup!$B$5</f>
        <v/>
      </c>
      <c r="F1152" s="15">
        <f>D1152-E1152</f>
        <v/>
      </c>
      <c r="G1152" s="15" t="n"/>
      <c r="H1152" s="15" t="n"/>
      <c r="I1152" s="15" t="n"/>
      <c r="J1152" s="15">
        <f>C1152+F1152+G1152-I1152</f>
        <v/>
      </c>
      <c r="K1152" s="15" t="n"/>
      <c r="L1152" s="15">
        <f>K1152*Setup!$B$6</f>
        <v/>
      </c>
      <c r="M1152" s="15">
        <f>J1152-L1152</f>
        <v/>
      </c>
      <c r="N1152" s="21" t="n"/>
    </row>
    <row r="1153">
      <c r="A1153" s="295" t="n"/>
      <c r="B1153" s="14" t="n"/>
      <c r="C1153" s="15" t="n"/>
      <c r="D1153" s="15" t="n"/>
      <c r="E1153" s="15">
        <f>D1153*Setup!$B$5</f>
        <v/>
      </c>
      <c r="F1153" s="15">
        <f>D1153-E1153</f>
        <v/>
      </c>
      <c r="G1153" s="15" t="n"/>
      <c r="H1153" s="15" t="n"/>
      <c r="I1153" s="15" t="n"/>
      <c r="J1153" s="15">
        <f>C1153+F1153+G1153-I1153</f>
        <v/>
      </c>
      <c r="K1153" s="15" t="n"/>
      <c r="L1153" s="15">
        <f>K1153*Setup!$B$6</f>
        <v/>
      </c>
      <c r="M1153" s="15">
        <f>J1153-L1153</f>
        <v/>
      </c>
      <c r="N1153" s="21" t="n"/>
    </row>
    <row r="1154">
      <c r="A1154" s="295" t="n"/>
      <c r="B1154" s="14" t="n"/>
      <c r="C1154" s="15" t="n"/>
      <c r="D1154" s="15" t="n"/>
      <c r="E1154" s="15">
        <f>D1154*Setup!$B$5</f>
        <v/>
      </c>
      <c r="F1154" s="15">
        <f>D1154-E1154</f>
        <v/>
      </c>
      <c r="G1154" s="15" t="n"/>
      <c r="H1154" s="15" t="n"/>
      <c r="I1154" s="15" t="n"/>
      <c r="J1154" s="15">
        <f>C1154+F1154+G1154-I1154</f>
        <v/>
      </c>
      <c r="K1154" s="15" t="n"/>
      <c r="L1154" s="15">
        <f>K1154*Setup!$B$6</f>
        <v/>
      </c>
      <c r="M1154" s="15">
        <f>J1154-L1154</f>
        <v/>
      </c>
      <c r="N1154" s="21" t="n"/>
    </row>
    <row r="1155">
      <c r="A1155" s="295" t="n"/>
      <c r="B1155" s="14" t="n"/>
      <c r="C1155" s="15" t="n"/>
      <c r="D1155" s="15" t="n"/>
      <c r="E1155" s="15">
        <f>D1155*Setup!$B$5</f>
        <v/>
      </c>
      <c r="F1155" s="15">
        <f>D1155-E1155</f>
        <v/>
      </c>
      <c r="G1155" s="15" t="n"/>
      <c r="H1155" s="15" t="n"/>
      <c r="I1155" s="15" t="n"/>
      <c r="J1155" s="15">
        <f>C1155+F1155+G1155-I1155</f>
        <v/>
      </c>
      <c r="K1155" s="15" t="n"/>
      <c r="L1155" s="15">
        <f>K1155*Setup!$B$6</f>
        <v/>
      </c>
      <c r="M1155" s="15">
        <f>J1155-L1155</f>
        <v/>
      </c>
      <c r="N1155" s="21" t="n"/>
    </row>
    <row r="1156">
      <c r="A1156" s="295" t="n"/>
      <c r="B1156" s="14" t="n"/>
      <c r="C1156" s="15" t="n"/>
      <c r="D1156" s="15" t="n"/>
      <c r="E1156" s="15">
        <f>D1156*Setup!$B$5</f>
        <v/>
      </c>
      <c r="F1156" s="15">
        <f>D1156-E1156</f>
        <v/>
      </c>
      <c r="G1156" s="15" t="n"/>
      <c r="H1156" s="15" t="n"/>
      <c r="I1156" s="15" t="n"/>
      <c r="J1156" s="15">
        <f>C1156+F1156+G1156-I1156</f>
        <v/>
      </c>
      <c r="K1156" s="15" t="n"/>
      <c r="L1156" s="15">
        <f>K1156*Setup!$B$6</f>
        <v/>
      </c>
      <c r="M1156" s="15">
        <f>J1156-L1156</f>
        <v/>
      </c>
      <c r="N1156" s="21" t="n"/>
    </row>
    <row r="1157">
      <c r="A1157" s="295" t="n"/>
      <c r="B1157" s="14" t="n"/>
      <c r="C1157" s="15" t="n"/>
      <c r="D1157" s="15" t="n"/>
      <c r="E1157" s="15">
        <f>D1157*Setup!$B$5</f>
        <v/>
      </c>
      <c r="F1157" s="15">
        <f>D1157-E1157</f>
        <v/>
      </c>
      <c r="G1157" s="15" t="n"/>
      <c r="H1157" s="15" t="n"/>
      <c r="I1157" s="15" t="n"/>
      <c r="J1157" s="15">
        <f>C1157+F1157+G1157-I1157</f>
        <v/>
      </c>
      <c r="K1157" s="15" t="n"/>
      <c r="L1157" s="15">
        <f>K1157*Setup!$B$6</f>
        <v/>
      </c>
      <c r="M1157" s="15">
        <f>J1157-L1157</f>
        <v/>
      </c>
      <c r="N1157" s="21" t="n"/>
    </row>
    <row r="1158">
      <c r="A1158" s="295" t="n"/>
      <c r="B1158" s="14" t="n"/>
      <c r="C1158" s="15" t="n"/>
      <c r="D1158" s="15" t="n"/>
      <c r="E1158" s="15">
        <f>D1158*Setup!$B$5</f>
        <v/>
      </c>
      <c r="F1158" s="15">
        <f>D1158-E1158</f>
        <v/>
      </c>
      <c r="G1158" s="15" t="n"/>
      <c r="H1158" s="15" t="n"/>
      <c r="I1158" s="15" t="n"/>
      <c r="J1158" s="15">
        <f>C1158+F1158+G1158-I1158</f>
        <v/>
      </c>
      <c r="K1158" s="15" t="n"/>
      <c r="L1158" s="15">
        <f>K1158*Setup!$B$6</f>
        <v/>
      </c>
      <c r="M1158" s="15">
        <f>J1158-L1158</f>
        <v/>
      </c>
      <c r="N1158" s="21" t="n"/>
    </row>
    <row r="1159">
      <c r="A1159" s="295" t="n"/>
      <c r="B1159" s="14" t="n"/>
      <c r="C1159" s="15" t="n"/>
      <c r="D1159" s="15" t="n"/>
      <c r="E1159" s="15">
        <f>D1159*Setup!$B$5</f>
        <v/>
      </c>
      <c r="F1159" s="15">
        <f>D1159-E1159</f>
        <v/>
      </c>
      <c r="G1159" s="15" t="n"/>
      <c r="H1159" s="15" t="n"/>
      <c r="I1159" s="15" t="n"/>
      <c r="J1159" s="15">
        <f>C1159+F1159+G1159-I1159</f>
        <v/>
      </c>
      <c r="K1159" s="15" t="n"/>
      <c r="L1159" s="15">
        <f>K1159*Setup!$B$6</f>
        <v/>
      </c>
      <c r="M1159" s="15">
        <f>J1159-L1159</f>
        <v/>
      </c>
      <c r="N1159" s="21" t="n"/>
    </row>
    <row r="1160">
      <c r="A1160" s="295" t="n"/>
      <c r="B1160" s="14" t="n"/>
      <c r="C1160" s="15" t="n"/>
      <c r="D1160" s="15" t="n"/>
      <c r="E1160" s="15">
        <f>D1160*Setup!$B$5</f>
        <v/>
      </c>
      <c r="F1160" s="15">
        <f>D1160-E1160</f>
        <v/>
      </c>
      <c r="G1160" s="15" t="n"/>
      <c r="H1160" s="15" t="n"/>
      <c r="I1160" s="15" t="n"/>
      <c r="J1160" s="15">
        <f>C1160+F1160+G1160-I1160</f>
        <v/>
      </c>
      <c r="K1160" s="15" t="n"/>
      <c r="L1160" s="15">
        <f>K1160*Setup!$B$6</f>
        <v/>
      </c>
      <c r="M1160" s="15">
        <f>J1160-L1160</f>
        <v/>
      </c>
      <c r="N1160" s="21" t="n"/>
    </row>
    <row r="1161">
      <c r="A1161" s="295" t="n"/>
      <c r="B1161" s="14" t="n"/>
      <c r="C1161" s="15" t="n"/>
      <c r="D1161" s="15" t="n"/>
      <c r="E1161" s="15">
        <f>D1161*Setup!$B$5</f>
        <v/>
      </c>
      <c r="F1161" s="15">
        <f>D1161-E1161</f>
        <v/>
      </c>
      <c r="G1161" s="15" t="n"/>
      <c r="H1161" s="15" t="n"/>
      <c r="I1161" s="15" t="n"/>
      <c r="J1161" s="15">
        <f>C1161+F1161+G1161-I1161</f>
        <v/>
      </c>
      <c r="K1161" s="15" t="n"/>
      <c r="L1161" s="15">
        <f>K1161*Setup!$B$6</f>
        <v/>
      </c>
      <c r="M1161" s="15">
        <f>J1161-L1161</f>
        <v/>
      </c>
      <c r="N1161" s="21" t="n"/>
    </row>
    <row r="1162">
      <c r="A1162" s="295" t="n"/>
      <c r="B1162" s="14" t="n"/>
      <c r="C1162" s="15" t="n"/>
      <c r="D1162" s="15" t="n"/>
      <c r="E1162" s="15">
        <f>D1162*Setup!$B$5</f>
        <v/>
      </c>
      <c r="F1162" s="15">
        <f>D1162-E1162</f>
        <v/>
      </c>
      <c r="G1162" s="15" t="n"/>
      <c r="H1162" s="15" t="n"/>
      <c r="I1162" s="15" t="n"/>
      <c r="J1162" s="15">
        <f>C1162+F1162+G1162-I1162</f>
        <v/>
      </c>
      <c r="K1162" s="15" t="n"/>
      <c r="L1162" s="15">
        <f>K1162*Setup!$B$6</f>
        <v/>
      </c>
      <c r="M1162" s="15">
        <f>J1162-L1162</f>
        <v/>
      </c>
      <c r="N1162" s="21" t="n"/>
    </row>
    <row r="1163">
      <c r="A1163" s="295" t="n"/>
      <c r="B1163" s="14" t="n"/>
      <c r="C1163" s="15" t="n"/>
      <c r="D1163" s="15" t="n"/>
      <c r="E1163" s="15">
        <f>D1163*Setup!$B$5</f>
        <v/>
      </c>
      <c r="F1163" s="15">
        <f>D1163-E1163</f>
        <v/>
      </c>
      <c r="G1163" s="15" t="n"/>
      <c r="H1163" s="15" t="n"/>
      <c r="I1163" s="15" t="n"/>
      <c r="J1163" s="15">
        <f>C1163+F1163+G1163-I1163</f>
        <v/>
      </c>
      <c r="K1163" s="15" t="n"/>
      <c r="L1163" s="15">
        <f>K1163*Setup!$B$6</f>
        <v/>
      </c>
      <c r="M1163" s="15">
        <f>J1163-L1163</f>
        <v/>
      </c>
      <c r="N1163" s="21" t="n"/>
    </row>
    <row r="1164">
      <c r="A1164" s="295" t="n"/>
      <c r="B1164" s="14" t="n"/>
      <c r="C1164" s="15" t="n"/>
      <c r="D1164" s="15" t="n"/>
      <c r="E1164" s="15">
        <f>D1164*Setup!$B$5</f>
        <v/>
      </c>
      <c r="F1164" s="15">
        <f>D1164-E1164</f>
        <v/>
      </c>
      <c r="G1164" s="15" t="n"/>
      <c r="H1164" s="15" t="n"/>
      <c r="I1164" s="15" t="n"/>
      <c r="J1164" s="15">
        <f>C1164+F1164+G1164-I1164</f>
        <v/>
      </c>
      <c r="K1164" s="15" t="n"/>
      <c r="L1164" s="15">
        <f>K1164*Setup!$B$6</f>
        <v/>
      </c>
      <c r="M1164" s="15">
        <f>J1164-L1164</f>
        <v/>
      </c>
      <c r="N1164" s="21" t="n"/>
    </row>
    <row r="1165">
      <c r="A1165" s="295" t="n"/>
      <c r="B1165" s="14" t="n"/>
      <c r="C1165" s="15" t="n"/>
      <c r="D1165" s="15" t="n"/>
      <c r="E1165" s="15">
        <f>D1165*Setup!$B$5</f>
        <v/>
      </c>
      <c r="F1165" s="15">
        <f>D1165-E1165</f>
        <v/>
      </c>
      <c r="G1165" s="15" t="n"/>
      <c r="H1165" s="15" t="n"/>
      <c r="I1165" s="15" t="n"/>
      <c r="J1165" s="15">
        <f>C1165+F1165+G1165-I1165</f>
        <v/>
      </c>
      <c r="K1165" s="15" t="n"/>
      <c r="L1165" s="15">
        <f>K1165*Setup!$B$6</f>
        <v/>
      </c>
      <c r="M1165" s="15">
        <f>J1165-L1165</f>
        <v/>
      </c>
      <c r="N1165" s="21" t="n"/>
    </row>
    <row r="1166">
      <c r="A1166" s="295" t="n"/>
      <c r="B1166" s="14" t="n"/>
      <c r="C1166" s="15" t="n"/>
      <c r="D1166" s="15" t="n"/>
      <c r="E1166" s="15">
        <f>D1166*Setup!$B$5</f>
        <v/>
      </c>
      <c r="F1166" s="15">
        <f>D1166-E1166</f>
        <v/>
      </c>
      <c r="G1166" s="15" t="n"/>
      <c r="H1166" s="15" t="n"/>
      <c r="I1166" s="15" t="n"/>
      <c r="J1166" s="15">
        <f>C1166+F1166+G1166-I1166</f>
        <v/>
      </c>
      <c r="K1166" s="15" t="n"/>
      <c r="L1166" s="15">
        <f>K1166*Setup!$B$6</f>
        <v/>
      </c>
      <c r="M1166" s="15">
        <f>J1166-L1166</f>
        <v/>
      </c>
      <c r="N1166" s="21" t="n"/>
    </row>
    <row r="1167">
      <c r="A1167" s="295" t="n"/>
      <c r="B1167" s="14" t="n"/>
      <c r="C1167" s="15" t="n"/>
      <c r="D1167" s="15" t="n"/>
      <c r="E1167" s="15">
        <f>D1167*Setup!$B$5</f>
        <v/>
      </c>
      <c r="F1167" s="15">
        <f>D1167-E1167</f>
        <v/>
      </c>
      <c r="G1167" s="15" t="n"/>
      <c r="H1167" s="15" t="n"/>
      <c r="I1167" s="15" t="n"/>
      <c r="J1167" s="15">
        <f>C1167+F1167+G1167-I1167</f>
        <v/>
      </c>
      <c r="K1167" s="15" t="n"/>
      <c r="L1167" s="15">
        <f>K1167*Setup!$B$6</f>
        <v/>
      </c>
      <c r="M1167" s="15">
        <f>J1167-L1167</f>
        <v/>
      </c>
      <c r="N1167" s="21" t="n"/>
    </row>
    <row r="1168">
      <c r="A1168" s="295" t="n"/>
      <c r="B1168" s="14" t="n"/>
      <c r="C1168" s="15" t="n"/>
      <c r="D1168" s="15" t="n"/>
      <c r="E1168" s="15">
        <f>D1168*Setup!$B$5</f>
        <v/>
      </c>
      <c r="F1168" s="15">
        <f>D1168-E1168</f>
        <v/>
      </c>
      <c r="G1168" s="15" t="n"/>
      <c r="H1168" s="15" t="n"/>
      <c r="I1168" s="15" t="n"/>
      <c r="J1168" s="15">
        <f>C1168+F1168+G1168-I1168</f>
        <v/>
      </c>
      <c r="K1168" s="15" t="n"/>
      <c r="L1168" s="15">
        <f>K1168*Setup!$B$6</f>
        <v/>
      </c>
      <c r="M1168" s="15">
        <f>J1168-L1168</f>
        <v/>
      </c>
      <c r="N1168" s="21" t="n"/>
    </row>
    <row r="1169">
      <c r="A1169" s="295" t="n"/>
      <c r="B1169" s="14" t="n"/>
      <c r="C1169" s="15" t="n"/>
      <c r="D1169" s="15" t="n"/>
      <c r="E1169" s="15">
        <f>D1169*Setup!$B$5</f>
        <v/>
      </c>
      <c r="F1169" s="15">
        <f>D1169-E1169</f>
        <v/>
      </c>
      <c r="G1169" s="15" t="n"/>
      <c r="H1169" s="15" t="n"/>
      <c r="I1169" s="15" t="n"/>
      <c r="J1169" s="15">
        <f>C1169+F1169+G1169-I1169</f>
        <v/>
      </c>
      <c r="K1169" s="15" t="n"/>
      <c r="L1169" s="15">
        <f>K1169*Setup!$B$6</f>
        <v/>
      </c>
      <c r="M1169" s="15">
        <f>J1169-L1169</f>
        <v/>
      </c>
      <c r="N1169" s="21" t="n"/>
    </row>
    <row r="1170">
      <c r="A1170" s="295" t="n"/>
      <c r="B1170" s="14" t="n"/>
      <c r="C1170" s="15" t="n"/>
      <c r="D1170" s="15" t="n"/>
      <c r="E1170" s="15">
        <f>D1170*Setup!$B$5</f>
        <v/>
      </c>
      <c r="F1170" s="15">
        <f>D1170-E1170</f>
        <v/>
      </c>
      <c r="G1170" s="15" t="n"/>
      <c r="H1170" s="15" t="n"/>
      <c r="I1170" s="15" t="n"/>
      <c r="J1170" s="15">
        <f>C1170+F1170+G1170-I1170</f>
        <v/>
      </c>
      <c r="K1170" s="15" t="n"/>
      <c r="L1170" s="15">
        <f>K1170*Setup!$B$6</f>
        <v/>
      </c>
      <c r="M1170" s="15">
        <f>J1170-L1170</f>
        <v/>
      </c>
      <c r="N1170" s="21" t="n"/>
    </row>
    <row r="1171">
      <c r="A1171" s="295" t="n"/>
      <c r="B1171" s="14" t="n"/>
      <c r="C1171" s="15" t="n"/>
      <c r="D1171" s="15" t="n"/>
      <c r="E1171" s="15">
        <f>D1171*Setup!$B$5</f>
        <v/>
      </c>
      <c r="F1171" s="15">
        <f>D1171-E1171</f>
        <v/>
      </c>
      <c r="G1171" s="15" t="n"/>
      <c r="H1171" s="15" t="n"/>
      <c r="I1171" s="15" t="n"/>
      <c r="J1171" s="15">
        <f>C1171+F1171+G1171-I1171</f>
        <v/>
      </c>
      <c r="K1171" s="15" t="n"/>
      <c r="L1171" s="15">
        <f>K1171*Setup!$B$6</f>
        <v/>
      </c>
      <c r="M1171" s="15">
        <f>J1171-L1171</f>
        <v/>
      </c>
      <c r="N1171" s="21" t="n"/>
    </row>
    <row r="1172">
      <c r="A1172" s="295" t="n"/>
      <c r="B1172" s="14" t="n"/>
      <c r="C1172" s="15" t="n"/>
      <c r="D1172" s="15" t="n"/>
      <c r="E1172" s="15">
        <f>D1172*Setup!$B$5</f>
        <v/>
      </c>
      <c r="F1172" s="15">
        <f>D1172-E1172</f>
        <v/>
      </c>
      <c r="G1172" s="15" t="n"/>
      <c r="H1172" s="15" t="n"/>
      <c r="I1172" s="15" t="n"/>
      <c r="J1172" s="15">
        <f>C1172+F1172+G1172-I1172</f>
        <v/>
      </c>
      <c r="K1172" s="15" t="n"/>
      <c r="L1172" s="15">
        <f>K1172*Setup!$B$6</f>
        <v/>
      </c>
      <c r="M1172" s="15">
        <f>J1172-L1172</f>
        <v/>
      </c>
      <c r="N1172" s="21" t="n"/>
    </row>
    <row r="1173">
      <c r="A1173" s="295" t="n"/>
      <c r="B1173" s="14" t="n"/>
      <c r="C1173" s="15" t="n"/>
      <c r="D1173" s="15" t="n"/>
      <c r="E1173" s="15">
        <f>D1173*Setup!$B$5</f>
        <v/>
      </c>
      <c r="F1173" s="15">
        <f>D1173-E1173</f>
        <v/>
      </c>
      <c r="G1173" s="15" t="n"/>
      <c r="H1173" s="15" t="n"/>
      <c r="I1173" s="15" t="n"/>
      <c r="J1173" s="15">
        <f>C1173+F1173+G1173-I1173</f>
        <v/>
      </c>
      <c r="K1173" s="15" t="n"/>
      <c r="L1173" s="15">
        <f>K1173*Setup!$B$6</f>
        <v/>
      </c>
      <c r="M1173" s="15">
        <f>J1173-L1173</f>
        <v/>
      </c>
      <c r="N1173" s="21" t="n"/>
    </row>
    <row r="1174">
      <c r="A1174" s="295" t="n"/>
      <c r="B1174" s="14" t="n"/>
      <c r="C1174" s="15" t="n"/>
      <c r="D1174" s="15" t="n"/>
      <c r="E1174" s="15">
        <f>D1174*Setup!$B$5</f>
        <v/>
      </c>
      <c r="F1174" s="15">
        <f>D1174-E1174</f>
        <v/>
      </c>
      <c r="G1174" s="15" t="n"/>
      <c r="H1174" s="15" t="n"/>
      <c r="I1174" s="15" t="n"/>
      <c r="J1174" s="15">
        <f>C1174+F1174+G1174-I1174</f>
        <v/>
      </c>
      <c r="K1174" s="15" t="n"/>
      <c r="L1174" s="15">
        <f>K1174*Setup!$B$6</f>
        <v/>
      </c>
      <c r="M1174" s="15">
        <f>J1174-L1174</f>
        <v/>
      </c>
      <c r="N1174" s="21" t="n"/>
    </row>
    <row r="1175">
      <c r="A1175" s="295" t="n"/>
      <c r="B1175" s="14" t="n"/>
      <c r="C1175" s="15" t="n"/>
      <c r="D1175" s="15" t="n"/>
      <c r="E1175" s="15">
        <f>D1175*Setup!$B$5</f>
        <v/>
      </c>
      <c r="F1175" s="15">
        <f>D1175-E1175</f>
        <v/>
      </c>
      <c r="G1175" s="15" t="n"/>
      <c r="H1175" s="15" t="n"/>
      <c r="I1175" s="15" t="n"/>
      <c r="J1175" s="15">
        <f>C1175+F1175+G1175-I1175</f>
        <v/>
      </c>
      <c r="K1175" s="15" t="n"/>
      <c r="L1175" s="15">
        <f>K1175*Setup!$B$6</f>
        <v/>
      </c>
      <c r="M1175" s="15">
        <f>J1175-L1175</f>
        <v/>
      </c>
      <c r="N1175" s="21" t="n"/>
    </row>
    <row r="1176">
      <c r="A1176" s="295" t="n"/>
      <c r="B1176" s="14" t="n"/>
      <c r="C1176" s="15" t="n"/>
      <c r="D1176" s="15" t="n"/>
      <c r="E1176" s="15">
        <f>D1176*Setup!$B$5</f>
        <v/>
      </c>
      <c r="F1176" s="15">
        <f>D1176-E1176</f>
        <v/>
      </c>
      <c r="G1176" s="15" t="n"/>
      <c r="H1176" s="15" t="n"/>
      <c r="I1176" s="15" t="n"/>
      <c r="J1176" s="15">
        <f>C1176+F1176+G1176-I1176</f>
        <v/>
      </c>
      <c r="K1176" s="15" t="n"/>
      <c r="L1176" s="15">
        <f>K1176*Setup!$B$6</f>
        <v/>
      </c>
      <c r="M1176" s="15">
        <f>J1176-L1176</f>
        <v/>
      </c>
      <c r="N1176" s="21" t="n"/>
    </row>
    <row r="1177">
      <c r="A1177" s="295" t="n"/>
      <c r="B1177" s="14" t="n"/>
      <c r="C1177" s="15" t="n"/>
      <c r="D1177" s="15" t="n"/>
      <c r="E1177" s="15">
        <f>D1177*Setup!$B$5</f>
        <v/>
      </c>
      <c r="F1177" s="15">
        <f>D1177-E1177</f>
        <v/>
      </c>
      <c r="G1177" s="15" t="n"/>
      <c r="H1177" s="15" t="n"/>
      <c r="I1177" s="15" t="n"/>
      <c r="J1177" s="15">
        <f>C1177+F1177+G1177-I1177</f>
        <v/>
      </c>
      <c r="K1177" s="15" t="n"/>
      <c r="L1177" s="15">
        <f>K1177*Setup!$B$6</f>
        <v/>
      </c>
      <c r="M1177" s="15">
        <f>J1177-L1177</f>
        <v/>
      </c>
      <c r="N1177" s="21" t="n"/>
    </row>
    <row r="1178">
      <c r="A1178" s="295" t="n"/>
      <c r="B1178" s="14" t="n"/>
      <c r="C1178" s="15" t="n"/>
      <c r="D1178" s="15" t="n"/>
      <c r="E1178" s="15">
        <f>D1178*Setup!$B$5</f>
        <v/>
      </c>
      <c r="F1178" s="15">
        <f>D1178-E1178</f>
        <v/>
      </c>
      <c r="G1178" s="15" t="n"/>
      <c r="H1178" s="15" t="n"/>
      <c r="I1178" s="15" t="n"/>
      <c r="J1178" s="15">
        <f>C1178+F1178+G1178-I1178</f>
        <v/>
      </c>
      <c r="K1178" s="15" t="n"/>
      <c r="L1178" s="15">
        <f>K1178*Setup!$B$6</f>
        <v/>
      </c>
      <c r="M1178" s="15">
        <f>J1178-L1178</f>
        <v/>
      </c>
      <c r="N1178" s="21" t="n"/>
    </row>
    <row r="1179">
      <c r="A1179" s="295" t="n"/>
      <c r="B1179" s="14" t="n"/>
      <c r="C1179" s="15" t="n"/>
      <c r="D1179" s="15" t="n"/>
      <c r="E1179" s="15">
        <f>D1179*Setup!$B$5</f>
        <v/>
      </c>
      <c r="F1179" s="15">
        <f>D1179-E1179</f>
        <v/>
      </c>
      <c r="G1179" s="15" t="n"/>
      <c r="H1179" s="15" t="n"/>
      <c r="I1179" s="15" t="n"/>
      <c r="J1179" s="15">
        <f>C1179+F1179+G1179-I1179</f>
        <v/>
      </c>
      <c r="K1179" s="15" t="n"/>
      <c r="L1179" s="15">
        <f>K1179*Setup!$B$6</f>
        <v/>
      </c>
      <c r="M1179" s="15">
        <f>J1179-L1179</f>
        <v/>
      </c>
      <c r="N1179" s="21" t="n"/>
    </row>
    <row r="1180">
      <c r="A1180" s="295" t="n"/>
      <c r="B1180" s="14" t="n"/>
      <c r="C1180" s="15" t="n"/>
      <c r="D1180" s="15" t="n"/>
      <c r="E1180" s="15">
        <f>D1180*Setup!$B$5</f>
        <v/>
      </c>
      <c r="F1180" s="15">
        <f>D1180-E1180</f>
        <v/>
      </c>
      <c r="G1180" s="15" t="n"/>
      <c r="H1180" s="15" t="n"/>
      <c r="I1180" s="15" t="n"/>
      <c r="J1180" s="15">
        <f>C1180+F1180+G1180-I1180</f>
        <v/>
      </c>
      <c r="K1180" s="15" t="n"/>
      <c r="L1180" s="15">
        <f>K1180*Setup!$B$6</f>
        <v/>
      </c>
      <c r="M1180" s="15">
        <f>J1180-L1180</f>
        <v/>
      </c>
      <c r="N1180" s="21" t="n"/>
    </row>
    <row r="1181">
      <c r="A1181" s="295" t="n"/>
      <c r="B1181" s="14" t="n"/>
      <c r="C1181" s="15" t="n"/>
      <c r="D1181" s="15" t="n"/>
      <c r="E1181" s="15">
        <f>D1181*Setup!$B$5</f>
        <v/>
      </c>
      <c r="F1181" s="15">
        <f>D1181-E1181</f>
        <v/>
      </c>
      <c r="G1181" s="15" t="n"/>
      <c r="H1181" s="15" t="n"/>
      <c r="I1181" s="15" t="n"/>
      <c r="J1181" s="15">
        <f>C1181+F1181+G1181-I1181</f>
        <v/>
      </c>
      <c r="K1181" s="15" t="n"/>
      <c r="L1181" s="15">
        <f>K1181*Setup!$B$6</f>
        <v/>
      </c>
      <c r="M1181" s="15">
        <f>J1181-L1181</f>
        <v/>
      </c>
      <c r="N1181" s="21" t="n"/>
    </row>
    <row r="1182">
      <c r="A1182" s="295" t="n"/>
      <c r="B1182" s="14" t="n"/>
      <c r="C1182" s="15" t="n"/>
      <c r="D1182" s="15" t="n"/>
      <c r="E1182" s="15">
        <f>D1182*Setup!$B$5</f>
        <v/>
      </c>
      <c r="F1182" s="15">
        <f>D1182-E1182</f>
        <v/>
      </c>
      <c r="G1182" s="15" t="n"/>
      <c r="H1182" s="15" t="n"/>
      <c r="I1182" s="15" t="n"/>
      <c r="J1182" s="15">
        <f>C1182+F1182+G1182-I1182</f>
        <v/>
      </c>
      <c r="K1182" s="15" t="n"/>
      <c r="L1182" s="15">
        <f>K1182*Setup!$B$6</f>
        <v/>
      </c>
      <c r="M1182" s="15">
        <f>J1182-L1182</f>
        <v/>
      </c>
      <c r="N1182" s="21" t="n"/>
    </row>
    <row r="1183">
      <c r="A1183" s="295" t="n"/>
      <c r="B1183" s="14" t="n"/>
      <c r="C1183" s="15" t="n"/>
      <c r="D1183" s="15" t="n"/>
      <c r="E1183" s="15">
        <f>D1183*Setup!$B$5</f>
        <v/>
      </c>
      <c r="F1183" s="15">
        <f>D1183-E1183</f>
        <v/>
      </c>
      <c r="G1183" s="15" t="n"/>
      <c r="H1183" s="15" t="n"/>
      <c r="I1183" s="15" t="n"/>
      <c r="J1183" s="15">
        <f>C1183+F1183+G1183-I1183</f>
        <v/>
      </c>
      <c r="K1183" s="15" t="n"/>
      <c r="L1183" s="15">
        <f>K1183*Setup!$B$6</f>
        <v/>
      </c>
      <c r="M1183" s="15">
        <f>J1183-L1183</f>
        <v/>
      </c>
      <c r="N1183" s="21" t="n"/>
    </row>
    <row r="1184">
      <c r="A1184" s="295" t="n"/>
      <c r="B1184" s="14" t="n"/>
      <c r="C1184" s="15" t="n"/>
      <c r="D1184" s="15" t="n"/>
      <c r="E1184" s="15">
        <f>D1184*Setup!$B$5</f>
        <v/>
      </c>
      <c r="F1184" s="15">
        <f>D1184-E1184</f>
        <v/>
      </c>
      <c r="G1184" s="15" t="n"/>
      <c r="H1184" s="15" t="n"/>
      <c r="I1184" s="15" t="n"/>
      <c r="J1184" s="15">
        <f>C1184+F1184+G1184-I1184</f>
        <v/>
      </c>
      <c r="K1184" s="15" t="n"/>
      <c r="L1184" s="15">
        <f>K1184*Setup!$B$6</f>
        <v/>
      </c>
      <c r="M1184" s="15">
        <f>J1184-L1184</f>
        <v/>
      </c>
      <c r="N1184" s="21" t="n"/>
    </row>
    <row r="1185">
      <c r="A1185" s="295" t="n"/>
      <c r="B1185" s="14" t="n"/>
      <c r="C1185" s="15" t="n"/>
      <c r="D1185" s="15" t="n"/>
      <c r="E1185" s="15">
        <f>D1185*Setup!$B$5</f>
        <v/>
      </c>
      <c r="F1185" s="15">
        <f>D1185-E1185</f>
        <v/>
      </c>
      <c r="G1185" s="15" t="n"/>
      <c r="H1185" s="15" t="n"/>
      <c r="I1185" s="15" t="n"/>
      <c r="J1185" s="15">
        <f>C1185+F1185+G1185-I1185</f>
        <v/>
      </c>
      <c r="K1185" s="15" t="n"/>
      <c r="L1185" s="15">
        <f>K1185*Setup!$B$6</f>
        <v/>
      </c>
      <c r="M1185" s="15">
        <f>J1185-L1185</f>
        <v/>
      </c>
      <c r="N1185" s="21" t="n"/>
    </row>
    <row r="1186">
      <c r="A1186" s="295" t="n"/>
      <c r="B1186" s="14" t="n"/>
      <c r="C1186" s="15" t="n"/>
      <c r="D1186" s="15" t="n"/>
      <c r="E1186" s="15">
        <f>D1186*Setup!$B$5</f>
        <v/>
      </c>
      <c r="F1186" s="15">
        <f>D1186-E1186</f>
        <v/>
      </c>
      <c r="G1186" s="15" t="n"/>
      <c r="H1186" s="15" t="n"/>
      <c r="I1186" s="15" t="n"/>
      <c r="J1186" s="15">
        <f>C1186+F1186+G1186-I1186</f>
        <v/>
      </c>
      <c r="K1186" s="15" t="n"/>
      <c r="L1186" s="15">
        <f>K1186*Setup!$B$6</f>
        <v/>
      </c>
      <c r="M1186" s="15">
        <f>J1186-L1186</f>
        <v/>
      </c>
      <c r="N1186" s="21" t="n"/>
    </row>
    <row r="1187">
      <c r="A1187" s="295" t="n"/>
      <c r="B1187" s="14" t="n"/>
      <c r="C1187" s="15" t="n"/>
      <c r="D1187" s="15" t="n"/>
      <c r="E1187" s="15">
        <f>D1187*Setup!$B$5</f>
        <v/>
      </c>
      <c r="F1187" s="15">
        <f>D1187-E1187</f>
        <v/>
      </c>
      <c r="G1187" s="15" t="n"/>
      <c r="H1187" s="15" t="n"/>
      <c r="I1187" s="15" t="n"/>
      <c r="J1187" s="15">
        <f>C1187+F1187+G1187-I1187</f>
        <v/>
      </c>
      <c r="K1187" s="15" t="n"/>
      <c r="L1187" s="15">
        <f>K1187*Setup!$B$6</f>
        <v/>
      </c>
      <c r="M1187" s="15">
        <f>J1187-L1187</f>
        <v/>
      </c>
      <c r="N1187" s="21" t="n"/>
    </row>
    <row r="1188">
      <c r="A1188" s="295" t="n"/>
      <c r="B1188" s="14" t="n"/>
      <c r="C1188" s="15" t="n"/>
      <c r="D1188" s="15" t="n"/>
      <c r="E1188" s="15">
        <f>D1188*Setup!$B$5</f>
        <v/>
      </c>
      <c r="F1188" s="15">
        <f>D1188-E1188</f>
        <v/>
      </c>
      <c r="G1188" s="15" t="n"/>
      <c r="H1188" s="15" t="n"/>
      <c r="I1188" s="15" t="n"/>
      <c r="J1188" s="15">
        <f>C1188+F1188+G1188-I1188</f>
        <v/>
      </c>
      <c r="K1188" s="15" t="n"/>
      <c r="L1188" s="15">
        <f>K1188*Setup!$B$6</f>
        <v/>
      </c>
      <c r="M1188" s="15">
        <f>J1188-L1188</f>
        <v/>
      </c>
      <c r="N1188" s="21" t="n"/>
    </row>
    <row r="1189">
      <c r="A1189" s="295" t="n"/>
      <c r="B1189" s="14" t="n"/>
      <c r="C1189" s="15" t="n"/>
      <c r="D1189" s="15" t="n"/>
      <c r="E1189" s="15">
        <f>D1189*Setup!$B$5</f>
        <v/>
      </c>
      <c r="F1189" s="15">
        <f>D1189-E1189</f>
        <v/>
      </c>
      <c r="G1189" s="15" t="n"/>
      <c r="H1189" s="15" t="n"/>
      <c r="I1189" s="15" t="n"/>
      <c r="J1189" s="15">
        <f>C1189+F1189+G1189-I1189</f>
        <v/>
      </c>
      <c r="K1189" s="15" t="n"/>
      <c r="L1189" s="15">
        <f>K1189*Setup!$B$6</f>
        <v/>
      </c>
      <c r="M1189" s="15">
        <f>J1189-L1189</f>
        <v/>
      </c>
      <c r="N1189" s="21" t="n"/>
    </row>
    <row r="1190">
      <c r="A1190" s="295" t="n"/>
      <c r="B1190" s="14" t="n"/>
      <c r="C1190" s="15" t="n"/>
      <c r="D1190" s="15" t="n"/>
      <c r="E1190" s="15">
        <f>D1190*Setup!$B$5</f>
        <v/>
      </c>
      <c r="F1190" s="15">
        <f>D1190-E1190</f>
        <v/>
      </c>
      <c r="G1190" s="15" t="n"/>
      <c r="H1190" s="15" t="n"/>
      <c r="I1190" s="15" t="n"/>
      <c r="J1190" s="15">
        <f>C1190+F1190+G1190-I1190</f>
        <v/>
      </c>
      <c r="K1190" s="15" t="n"/>
      <c r="L1190" s="15">
        <f>K1190*Setup!$B$6</f>
        <v/>
      </c>
      <c r="M1190" s="15">
        <f>J1190-L1190</f>
        <v/>
      </c>
      <c r="N1190" s="21" t="n"/>
    </row>
    <row r="1191">
      <c r="A1191" s="295" t="n"/>
      <c r="B1191" s="14" t="n"/>
      <c r="C1191" s="15" t="n"/>
      <c r="D1191" s="15" t="n"/>
      <c r="E1191" s="15">
        <f>D1191*Setup!$B$5</f>
        <v/>
      </c>
      <c r="F1191" s="15">
        <f>D1191-E1191</f>
        <v/>
      </c>
      <c r="G1191" s="15" t="n"/>
      <c r="H1191" s="15" t="n"/>
      <c r="I1191" s="15" t="n"/>
      <c r="J1191" s="15">
        <f>C1191+F1191+G1191-I1191</f>
        <v/>
      </c>
      <c r="K1191" s="15" t="n"/>
      <c r="L1191" s="15">
        <f>K1191*Setup!$B$6</f>
        <v/>
      </c>
      <c r="M1191" s="15">
        <f>J1191-L1191</f>
        <v/>
      </c>
      <c r="N1191" s="21" t="n"/>
    </row>
    <row r="1192">
      <c r="A1192" s="295" t="n"/>
      <c r="B1192" s="14" t="n"/>
      <c r="C1192" s="15" t="n"/>
      <c r="D1192" s="15" t="n"/>
      <c r="E1192" s="15">
        <f>D1192*Setup!$B$5</f>
        <v/>
      </c>
      <c r="F1192" s="15">
        <f>D1192-E1192</f>
        <v/>
      </c>
      <c r="G1192" s="15" t="n"/>
      <c r="H1192" s="15" t="n"/>
      <c r="I1192" s="15" t="n"/>
      <c r="J1192" s="15">
        <f>C1192+F1192+G1192-I1192</f>
        <v/>
      </c>
      <c r="K1192" s="15" t="n"/>
      <c r="L1192" s="15">
        <f>K1192*Setup!$B$6</f>
        <v/>
      </c>
      <c r="M1192" s="15">
        <f>J1192-L1192</f>
        <v/>
      </c>
      <c r="N1192" s="21" t="n"/>
    </row>
    <row r="1193">
      <c r="A1193" s="295" t="n"/>
      <c r="B1193" s="14" t="n"/>
      <c r="C1193" s="15" t="n"/>
      <c r="D1193" s="15" t="n"/>
      <c r="E1193" s="15">
        <f>D1193*Setup!$B$5</f>
        <v/>
      </c>
      <c r="F1193" s="15">
        <f>D1193-E1193</f>
        <v/>
      </c>
      <c r="G1193" s="15" t="n"/>
      <c r="H1193" s="15" t="n"/>
      <c r="I1193" s="15" t="n"/>
      <c r="J1193" s="15">
        <f>C1193+F1193+G1193-I1193</f>
        <v/>
      </c>
      <c r="K1193" s="15" t="n"/>
      <c r="L1193" s="15">
        <f>K1193*Setup!$B$6</f>
        <v/>
      </c>
      <c r="M1193" s="15">
        <f>J1193-L1193</f>
        <v/>
      </c>
      <c r="N1193" s="21" t="n"/>
    </row>
    <row r="1194">
      <c r="A1194" s="295" t="n"/>
      <c r="B1194" s="14" t="n"/>
      <c r="C1194" s="15" t="n"/>
      <c r="D1194" s="15" t="n"/>
      <c r="E1194" s="15">
        <f>D1194*Setup!$B$5</f>
        <v/>
      </c>
      <c r="F1194" s="15">
        <f>D1194-E1194</f>
        <v/>
      </c>
      <c r="G1194" s="15" t="n"/>
      <c r="H1194" s="15" t="n"/>
      <c r="I1194" s="15" t="n"/>
      <c r="J1194" s="15">
        <f>C1194+F1194+G1194-I1194</f>
        <v/>
      </c>
      <c r="K1194" s="15" t="n"/>
      <c r="L1194" s="15">
        <f>K1194*Setup!$B$6</f>
        <v/>
      </c>
      <c r="M1194" s="15">
        <f>J1194-L1194</f>
        <v/>
      </c>
      <c r="N1194" s="21" t="n"/>
    </row>
    <row r="1195">
      <c r="A1195" s="295" t="n"/>
      <c r="B1195" s="14" t="n"/>
      <c r="C1195" s="15" t="n"/>
      <c r="D1195" s="15" t="n"/>
      <c r="E1195" s="15">
        <f>D1195*Setup!$B$5</f>
        <v/>
      </c>
      <c r="F1195" s="15">
        <f>D1195-E1195</f>
        <v/>
      </c>
      <c r="G1195" s="15" t="n"/>
      <c r="H1195" s="15" t="n"/>
      <c r="I1195" s="15" t="n"/>
      <c r="J1195" s="15">
        <f>C1195+F1195+G1195-I1195</f>
        <v/>
      </c>
      <c r="K1195" s="15" t="n"/>
      <c r="L1195" s="15">
        <f>K1195*Setup!$B$6</f>
        <v/>
      </c>
      <c r="M1195" s="15">
        <f>J1195-L1195</f>
        <v/>
      </c>
      <c r="N1195" s="21" t="n"/>
    </row>
    <row r="1196">
      <c r="A1196" s="295" t="n"/>
      <c r="B1196" s="14" t="n"/>
      <c r="C1196" s="15" t="n"/>
      <c r="D1196" s="15" t="n"/>
      <c r="E1196" s="15">
        <f>D1196*Setup!$B$5</f>
        <v/>
      </c>
      <c r="F1196" s="15">
        <f>D1196-E1196</f>
        <v/>
      </c>
      <c r="G1196" s="15" t="n"/>
      <c r="H1196" s="15" t="n"/>
      <c r="I1196" s="15" t="n"/>
      <c r="J1196" s="15">
        <f>C1196+F1196+G1196-I1196</f>
        <v/>
      </c>
      <c r="K1196" s="15" t="n"/>
      <c r="L1196" s="15">
        <f>K1196*Setup!$B$6</f>
        <v/>
      </c>
      <c r="M1196" s="15">
        <f>J1196-L1196</f>
        <v/>
      </c>
      <c r="N1196" s="21" t="n"/>
    </row>
    <row r="1197">
      <c r="A1197" s="295" t="n"/>
      <c r="B1197" s="14" t="n"/>
      <c r="C1197" s="15" t="n"/>
      <c r="D1197" s="15" t="n"/>
      <c r="E1197" s="15">
        <f>D1197*Setup!$B$5</f>
        <v/>
      </c>
      <c r="F1197" s="15">
        <f>D1197-E1197</f>
        <v/>
      </c>
      <c r="G1197" s="15" t="n"/>
      <c r="H1197" s="15" t="n"/>
      <c r="I1197" s="15" t="n"/>
      <c r="J1197" s="15">
        <f>C1197+F1197+G1197-I1197</f>
        <v/>
      </c>
      <c r="K1197" s="15" t="n"/>
      <c r="L1197" s="15">
        <f>K1197*Setup!$B$6</f>
        <v/>
      </c>
      <c r="M1197" s="15">
        <f>J1197-L1197</f>
        <v/>
      </c>
      <c r="N1197" s="21" t="n"/>
    </row>
    <row r="1198">
      <c r="A1198" s="295" t="n"/>
      <c r="B1198" s="14" t="n"/>
      <c r="C1198" s="15" t="n"/>
      <c r="D1198" s="15" t="n"/>
      <c r="E1198" s="15">
        <f>D1198*Setup!$B$5</f>
        <v/>
      </c>
      <c r="F1198" s="15">
        <f>D1198-E1198</f>
        <v/>
      </c>
      <c r="G1198" s="15" t="n"/>
      <c r="H1198" s="15" t="n"/>
      <c r="I1198" s="15" t="n"/>
      <c r="J1198" s="15">
        <f>C1198+F1198+G1198-I1198</f>
        <v/>
      </c>
      <c r="K1198" s="15" t="n"/>
      <c r="L1198" s="15">
        <f>K1198*Setup!$B$6</f>
        <v/>
      </c>
      <c r="M1198" s="15">
        <f>J1198-L1198</f>
        <v/>
      </c>
      <c r="N1198" s="21" t="n"/>
    </row>
    <row r="1199">
      <c r="A1199" s="295" t="n"/>
      <c r="B1199" s="14" t="n"/>
      <c r="C1199" s="15" t="n"/>
      <c r="D1199" s="15" t="n"/>
      <c r="E1199" s="15">
        <f>D1199*Setup!$B$5</f>
        <v/>
      </c>
      <c r="F1199" s="15">
        <f>D1199-E1199</f>
        <v/>
      </c>
      <c r="G1199" s="15" t="n"/>
      <c r="H1199" s="15" t="n"/>
      <c r="I1199" s="15" t="n"/>
      <c r="J1199" s="15">
        <f>C1199+F1199+G1199-I1199</f>
        <v/>
      </c>
      <c r="K1199" s="15" t="n"/>
      <c r="L1199" s="15">
        <f>K1199*Setup!$B$6</f>
        <v/>
      </c>
      <c r="M1199" s="15">
        <f>J1199-L1199</f>
        <v/>
      </c>
      <c r="N1199" s="21" t="n"/>
    </row>
    <row r="1200">
      <c r="A1200" s="295" t="n"/>
      <c r="B1200" s="14" t="n"/>
      <c r="C1200" s="15" t="n"/>
      <c r="D1200" s="15" t="n"/>
      <c r="E1200" s="15">
        <f>D1200*Setup!$B$5</f>
        <v/>
      </c>
      <c r="F1200" s="15">
        <f>D1200-E1200</f>
        <v/>
      </c>
      <c r="G1200" s="15" t="n"/>
      <c r="H1200" s="15" t="n"/>
      <c r="I1200" s="15" t="n"/>
      <c r="J1200" s="15">
        <f>C1200+F1200+G1200-I1200</f>
        <v/>
      </c>
      <c r="K1200" s="15" t="n"/>
      <c r="L1200" s="15">
        <f>K1200*Setup!$B$6</f>
        <v/>
      </c>
      <c r="M1200" s="15">
        <f>J1200-L1200</f>
        <v/>
      </c>
      <c r="N1200" s="21" t="n"/>
    </row>
    <row r="1201">
      <c r="A1201" s="295" t="n"/>
      <c r="B1201" s="14" t="n"/>
      <c r="C1201" s="15" t="n"/>
      <c r="D1201" s="15" t="n"/>
      <c r="E1201" s="15">
        <f>D1201*Setup!$B$5</f>
        <v/>
      </c>
      <c r="F1201" s="15">
        <f>D1201-E1201</f>
        <v/>
      </c>
      <c r="G1201" s="15" t="n"/>
      <c r="H1201" s="15" t="n"/>
      <c r="I1201" s="15" t="n"/>
      <c r="J1201" s="15">
        <f>C1201+F1201+G1201-I1201</f>
        <v/>
      </c>
      <c r="K1201" s="15" t="n"/>
      <c r="L1201" s="15">
        <f>K1201*Setup!$B$6</f>
        <v/>
      </c>
      <c r="M1201" s="15">
        <f>J1201-L1201</f>
        <v/>
      </c>
      <c r="N1201" s="21" t="n"/>
    </row>
    <row r="1202">
      <c r="A1202" s="295" t="n"/>
      <c r="B1202" s="14" t="n"/>
      <c r="C1202" s="15" t="n"/>
      <c r="D1202" s="15" t="n"/>
      <c r="E1202" s="15">
        <f>D1202*Setup!$B$5</f>
        <v/>
      </c>
      <c r="F1202" s="15">
        <f>D1202-E1202</f>
        <v/>
      </c>
      <c r="G1202" s="15" t="n"/>
      <c r="H1202" s="15" t="n"/>
      <c r="I1202" s="15" t="n"/>
      <c r="J1202" s="15">
        <f>C1202+F1202+G1202-I1202</f>
        <v/>
      </c>
      <c r="K1202" s="15" t="n"/>
      <c r="L1202" s="15">
        <f>K1202*Setup!$B$6</f>
        <v/>
      </c>
      <c r="M1202" s="15">
        <f>J1202-L1202</f>
        <v/>
      </c>
      <c r="N1202" s="21" t="n"/>
    </row>
    <row r="1203">
      <c r="A1203" s="295" t="n"/>
      <c r="B1203" s="14" t="n"/>
      <c r="C1203" s="15" t="n"/>
      <c r="D1203" s="15" t="n"/>
      <c r="E1203" s="15">
        <f>D1203*Setup!$B$5</f>
        <v/>
      </c>
      <c r="F1203" s="15">
        <f>D1203-E1203</f>
        <v/>
      </c>
      <c r="G1203" s="15" t="n"/>
      <c r="H1203" s="15" t="n"/>
      <c r="I1203" s="15" t="n"/>
      <c r="J1203" s="15">
        <f>C1203+F1203+G1203-I1203</f>
        <v/>
      </c>
      <c r="K1203" s="15" t="n"/>
      <c r="L1203" s="15">
        <f>K1203*Setup!$B$6</f>
        <v/>
      </c>
      <c r="M1203" s="15">
        <f>J1203-L1203</f>
        <v/>
      </c>
      <c r="N1203" s="21" t="n"/>
    </row>
    <row r="1204">
      <c r="A1204" s="295" t="n"/>
      <c r="B1204" s="14" t="n"/>
      <c r="C1204" s="15" t="n"/>
      <c r="D1204" s="15" t="n"/>
      <c r="E1204" s="15">
        <f>D1204*Setup!$B$5</f>
        <v/>
      </c>
      <c r="F1204" s="15">
        <f>D1204-E1204</f>
        <v/>
      </c>
      <c r="G1204" s="15" t="n"/>
      <c r="H1204" s="15" t="n"/>
      <c r="I1204" s="15" t="n"/>
      <c r="J1204" s="15">
        <f>C1204+F1204+G1204-I1204</f>
        <v/>
      </c>
      <c r="K1204" s="15" t="n"/>
      <c r="L1204" s="15">
        <f>K1204*Setup!$B$6</f>
        <v/>
      </c>
      <c r="M1204" s="15">
        <f>J1204-L1204</f>
        <v/>
      </c>
      <c r="N1204" s="21" t="n"/>
    </row>
    <row r="1205">
      <c r="A1205" s="295" t="n"/>
      <c r="B1205" s="14" t="n"/>
      <c r="C1205" s="15" t="n"/>
      <c r="D1205" s="15" t="n"/>
      <c r="E1205" s="15">
        <f>D1205*Setup!$B$5</f>
        <v/>
      </c>
      <c r="F1205" s="15">
        <f>D1205-E1205</f>
        <v/>
      </c>
      <c r="G1205" s="15" t="n"/>
      <c r="H1205" s="15" t="n"/>
      <c r="I1205" s="15" t="n"/>
      <c r="J1205" s="15">
        <f>C1205+F1205+G1205-I1205</f>
        <v/>
      </c>
      <c r="K1205" s="15" t="n"/>
      <c r="L1205" s="15">
        <f>K1205*Setup!$B$6</f>
        <v/>
      </c>
      <c r="M1205" s="15">
        <f>J1205-L1205</f>
        <v/>
      </c>
      <c r="N1205" s="21" t="n"/>
    </row>
    <row r="1206">
      <c r="A1206" s="295" t="n"/>
      <c r="B1206" s="14" t="n"/>
      <c r="C1206" s="15" t="n"/>
      <c r="D1206" s="15" t="n"/>
      <c r="E1206" s="15">
        <f>D1206*Setup!$B$5</f>
        <v/>
      </c>
      <c r="F1206" s="15">
        <f>D1206-E1206</f>
        <v/>
      </c>
      <c r="G1206" s="15" t="n"/>
      <c r="H1206" s="15" t="n"/>
      <c r="I1206" s="15" t="n"/>
      <c r="J1206" s="15">
        <f>C1206+F1206+G1206-I1206</f>
        <v/>
      </c>
      <c r="K1206" s="15" t="n"/>
      <c r="L1206" s="15">
        <f>K1206*Setup!$B$6</f>
        <v/>
      </c>
      <c r="M1206" s="15">
        <f>J1206-L1206</f>
        <v/>
      </c>
      <c r="N1206" s="21" t="n"/>
    </row>
    <row r="1207">
      <c r="A1207" s="295" t="n"/>
      <c r="B1207" s="14" t="n"/>
      <c r="C1207" s="15" t="n"/>
      <c r="D1207" s="15" t="n"/>
      <c r="E1207" s="15">
        <f>D1207*Setup!$B$5</f>
        <v/>
      </c>
      <c r="F1207" s="15">
        <f>D1207-E1207</f>
        <v/>
      </c>
      <c r="G1207" s="15" t="n"/>
      <c r="H1207" s="15" t="n"/>
      <c r="I1207" s="15" t="n"/>
      <c r="J1207" s="15">
        <f>C1207+F1207+G1207-I1207</f>
        <v/>
      </c>
      <c r="K1207" s="15" t="n"/>
      <c r="L1207" s="15">
        <f>K1207*Setup!$B$6</f>
        <v/>
      </c>
      <c r="M1207" s="15">
        <f>J1207-L1207</f>
        <v/>
      </c>
      <c r="N1207" s="21" t="n"/>
    </row>
    <row r="1208">
      <c r="A1208" s="295" t="n"/>
      <c r="B1208" s="14" t="n"/>
      <c r="C1208" s="15" t="n"/>
      <c r="D1208" s="15" t="n"/>
      <c r="E1208" s="15">
        <f>D1208*Setup!$B$5</f>
        <v/>
      </c>
      <c r="F1208" s="15">
        <f>D1208-E1208</f>
        <v/>
      </c>
      <c r="G1208" s="15" t="n"/>
      <c r="H1208" s="15" t="n"/>
      <c r="I1208" s="15" t="n"/>
      <c r="J1208" s="15">
        <f>C1208+F1208+G1208-I1208</f>
        <v/>
      </c>
      <c r="K1208" s="15" t="n"/>
      <c r="L1208" s="15">
        <f>K1208*Setup!$B$6</f>
        <v/>
      </c>
      <c r="M1208" s="15">
        <f>J1208-L1208</f>
        <v/>
      </c>
      <c r="N1208" s="21" t="n"/>
    </row>
    <row r="1209">
      <c r="A1209" s="295" t="n"/>
      <c r="B1209" s="14" t="n"/>
      <c r="C1209" s="15" t="n"/>
      <c r="D1209" s="15" t="n"/>
      <c r="E1209" s="15">
        <f>D1209*Setup!$B$5</f>
        <v/>
      </c>
      <c r="F1209" s="15">
        <f>D1209-E1209</f>
        <v/>
      </c>
      <c r="G1209" s="15" t="n"/>
      <c r="H1209" s="15" t="n"/>
      <c r="I1209" s="15" t="n"/>
      <c r="J1209" s="15">
        <f>C1209+F1209+G1209-I1209</f>
        <v/>
      </c>
      <c r="K1209" s="15" t="n"/>
      <c r="L1209" s="15">
        <f>K1209*Setup!$B$6</f>
        <v/>
      </c>
      <c r="M1209" s="15">
        <f>J1209-L1209</f>
        <v/>
      </c>
      <c r="N1209" s="21" t="n"/>
    </row>
    <row r="1210">
      <c r="A1210" s="295" t="n"/>
      <c r="B1210" s="14" t="n"/>
      <c r="C1210" s="15" t="n"/>
      <c r="D1210" s="15" t="n"/>
      <c r="E1210" s="15">
        <f>D1210*Setup!$B$5</f>
        <v/>
      </c>
      <c r="F1210" s="15">
        <f>D1210-E1210</f>
        <v/>
      </c>
      <c r="G1210" s="15" t="n"/>
      <c r="H1210" s="15" t="n"/>
      <c r="I1210" s="15" t="n"/>
      <c r="J1210" s="15">
        <f>C1210+F1210+G1210-I1210</f>
        <v/>
      </c>
      <c r="K1210" s="15" t="n"/>
      <c r="L1210" s="15">
        <f>K1210*Setup!$B$6</f>
        <v/>
      </c>
      <c r="M1210" s="15">
        <f>J1210-L1210</f>
        <v/>
      </c>
      <c r="N1210" s="21" t="n"/>
    </row>
    <row r="1211">
      <c r="A1211" s="295" t="n"/>
      <c r="B1211" s="14" t="n"/>
      <c r="C1211" s="15" t="n"/>
      <c r="D1211" s="15" t="n"/>
      <c r="E1211" s="15">
        <f>D1211*Setup!$B$5</f>
        <v/>
      </c>
      <c r="F1211" s="15">
        <f>D1211-E1211</f>
        <v/>
      </c>
      <c r="G1211" s="15" t="n"/>
      <c r="H1211" s="15" t="n"/>
      <c r="I1211" s="15" t="n"/>
      <c r="J1211" s="15">
        <f>C1211+F1211+G1211-I1211</f>
        <v/>
      </c>
      <c r="K1211" s="15" t="n"/>
      <c r="L1211" s="15">
        <f>K1211*Setup!$B$6</f>
        <v/>
      </c>
      <c r="M1211" s="15">
        <f>J1211-L1211</f>
        <v/>
      </c>
      <c r="N1211" s="21" t="n"/>
    </row>
    <row r="1212">
      <c r="A1212" s="295" t="n"/>
      <c r="B1212" s="14" t="n"/>
      <c r="C1212" s="15" t="n"/>
      <c r="D1212" s="15" t="n"/>
      <c r="E1212" s="15">
        <f>D1212*Setup!$B$5</f>
        <v/>
      </c>
      <c r="F1212" s="15">
        <f>D1212-E1212</f>
        <v/>
      </c>
      <c r="G1212" s="15" t="n"/>
      <c r="H1212" s="15" t="n"/>
      <c r="I1212" s="15" t="n"/>
      <c r="J1212" s="15">
        <f>C1212+F1212+G1212-I1212</f>
        <v/>
      </c>
      <c r="K1212" s="15" t="n"/>
      <c r="L1212" s="15">
        <f>K1212*Setup!$B$6</f>
        <v/>
      </c>
      <c r="M1212" s="15">
        <f>J1212-L1212</f>
        <v/>
      </c>
      <c r="N1212" s="21" t="n"/>
    </row>
    <row r="1213">
      <c r="A1213" s="295" t="n"/>
      <c r="B1213" s="14" t="n"/>
      <c r="C1213" s="15" t="n"/>
      <c r="D1213" s="15" t="n"/>
      <c r="E1213" s="15">
        <f>D1213*Setup!$B$5</f>
        <v/>
      </c>
      <c r="F1213" s="15">
        <f>D1213-E1213</f>
        <v/>
      </c>
      <c r="G1213" s="15" t="n"/>
      <c r="H1213" s="15" t="n"/>
      <c r="I1213" s="15" t="n"/>
      <c r="J1213" s="15">
        <f>C1213+F1213+G1213-I1213</f>
        <v/>
      </c>
      <c r="K1213" s="15" t="n"/>
      <c r="L1213" s="15">
        <f>K1213*Setup!$B$6</f>
        <v/>
      </c>
      <c r="M1213" s="15">
        <f>J1213-L1213</f>
        <v/>
      </c>
      <c r="N1213" s="21" t="n"/>
    </row>
    <row r="1214">
      <c r="A1214" s="295" t="n"/>
      <c r="B1214" s="14" t="n"/>
      <c r="C1214" s="15" t="n"/>
      <c r="D1214" s="15" t="n"/>
      <c r="E1214" s="15">
        <f>D1214*Setup!$B$5</f>
        <v/>
      </c>
      <c r="F1214" s="15">
        <f>D1214-E1214</f>
        <v/>
      </c>
      <c r="G1214" s="15" t="n"/>
      <c r="H1214" s="15" t="n"/>
      <c r="I1214" s="15" t="n"/>
      <c r="J1214" s="15">
        <f>C1214+F1214+G1214-I1214</f>
        <v/>
      </c>
      <c r="K1214" s="15" t="n"/>
      <c r="L1214" s="15">
        <f>K1214*Setup!$B$6</f>
        <v/>
      </c>
      <c r="M1214" s="15">
        <f>J1214-L1214</f>
        <v/>
      </c>
      <c r="N1214" s="21" t="n"/>
    </row>
    <row r="1215">
      <c r="A1215" s="295" t="n"/>
      <c r="B1215" s="14" t="n"/>
      <c r="C1215" s="15" t="n"/>
      <c r="D1215" s="15" t="n"/>
      <c r="E1215" s="15">
        <f>D1215*Setup!$B$5</f>
        <v/>
      </c>
      <c r="F1215" s="15">
        <f>D1215-E1215</f>
        <v/>
      </c>
      <c r="G1215" s="15" t="n"/>
      <c r="H1215" s="15" t="n"/>
      <c r="I1215" s="15" t="n"/>
      <c r="J1215" s="15">
        <f>C1215+F1215+G1215-I1215</f>
        <v/>
      </c>
      <c r="K1215" s="15" t="n"/>
      <c r="L1215" s="15">
        <f>K1215*Setup!$B$6</f>
        <v/>
      </c>
      <c r="M1215" s="15">
        <f>J1215-L1215</f>
        <v/>
      </c>
      <c r="N1215" s="21" t="n"/>
    </row>
    <row r="1216">
      <c r="A1216" s="295" t="n"/>
      <c r="B1216" s="14" t="n"/>
      <c r="C1216" s="15" t="n"/>
      <c r="D1216" s="15" t="n"/>
      <c r="E1216" s="15">
        <f>D1216*Setup!$B$5</f>
        <v/>
      </c>
      <c r="F1216" s="15">
        <f>D1216-E1216</f>
        <v/>
      </c>
      <c r="G1216" s="15" t="n"/>
      <c r="H1216" s="15" t="n"/>
      <c r="I1216" s="15" t="n"/>
      <c r="J1216" s="15">
        <f>C1216+F1216+G1216-I1216</f>
        <v/>
      </c>
      <c r="K1216" s="15" t="n"/>
      <c r="L1216" s="15">
        <f>K1216*Setup!$B$6</f>
        <v/>
      </c>
      <c r="M1216" s="15">
        <f>J1216-L1216</f>
        <v/>
      </c>
      <c r="N1216" s="21" t="n"/>
    </row>
    <row r="1217">
      <c r="A1217" s="295" t="n"/>
      <c r="B1217" s="14" t="n"/>
      <c r="C1217" s="15" t="n"/>
      <c r="D1217" s="15" t="n"/>
      <c r="E1217" s="15">
        <f>D1217*Setup!$B$5</f>
        <v/>
      </c>
      <c r="F1217" s="15">
        <f>D1217-E1217</f>
        <v/>
      </c>
      <c r="G1217" s="15" t="n"/>
      <c r="H1217" s="15" t="n"/>
      <c r="I1217" s="15" t="n"/>
      <c r="J1217" s="15">
        <f>C1217+F1217+G1217-I1217</f>
        <v/>
      </c>
      <c r="K1217" s="15" t="n"/>
      <c r="L1217" s="15">
        <f>K1217*Setup!$B$6</f>
        <v/>
      </c>
      <c r="M1217" s="15">
        <f>J1217-L1217</f>
        <v/>
      </c>
      <c r="N1217" s="21" t="n"/>
    </row>
    <row r="1218">
      <c r="A1218" s="295" t="n"/>
      <c r="B1218" s="14" t="n"/>
      <c r="C1218" s="15" t="n"/>
      <c r="D1218" s="15" t="n"/>
      <c r="E1218" s="15">
        <f>D1218*Setup!$B$5</f>
        <v/>
      </c>
      <c r="F1218" s="15">
        <f>D1218-E1218</f>
        <v/>
      </c>
      <c r="G1218" s="15" t="n"/>
      <c r="H1218" s="15" t="n"/>
      <c r="I1218" s="15" t="n"/>
      <c r="J1218" s="15">
        <f>C1218+F1218+G1218-I1218</f>
        <v/>
      </c>
      <c r="K1218" s="15" t="n"/>
      <c r="L1218" s="15">
        <f>K1218*Setup!$B$6</f>
        <v/>
      </c>
      <c r="M1218" s="15">
        <f>J1218-L1218</f>
        <v/>
      </c>
      <c r="N1218" s="21" t="n"/>
    </row>
    <row r="1219">
      <c r="A1219" s="295" t="n"/>
      <c r="B1219" s="14" t="n"/>
      <c r="C1219" s="15" t="n"/>
      <c r="D1219" s="15" t="n"/>
      <c r="E1219" s="15">
        <f>D1219*Setup!$B$5</f>
        <v/>
      </c>
      <c r="F1219" s="15">
        <f>D1219-E1219</f>
        <v/>
      </c>
      <c r="G1219" s="15" t="n"/>
      <c r="H1219" s="15" t="n"/>
      <c r="I1219" s="15" t="n"/>
      <c r="J1219" s="15">
        <f>C1219+F1219+G1219-I1219</f>
        <v/>
      </c>
      <c r="K1219" s="15" t="n"/>
      <c r="L1219" s="15">
        <f>K1219*Setup!$B$6</f>
        <v/>
      </c>
      <c r="M1219" s="15">
        <f>J1219-L1219</f>
        <v/>
      </c>
      <c r="N1219" s="21" t="n"/>
    </row>
    <row r="1220">
      <c r="A1220" s="295" t="n"/>
      <c r="B1220" s="14" t="n"/>
      <c r="C1220" s="15" t="n"/>
      <c r="D1220" s="15" t="n"/>
      <c r="E1220" s="15">
        <f>D1220*Setup!$B$5</f>
        <v/>
      </c>
      <c r="F1220" s="15">
        <f>D1220-E1220</f>
        <v/>
      </c>
      <c r="G1220" s="15" t="n"/>
      <c r="H1220" s="15" t="n"/>
      <c r="I1220" s="15" t="n"/>
      <c r="J1220" s="15">
        <f>C1220+F1220+G1220-I1220</f>
        <v/>
      </c>
      <c r="K1220" s="15" t="n"/>
      <c r="L1220" s="15">
        <f>K1220*Setup!$B$6</f>
        <v/>
      </c>
      <c r="M1220" s="15">
        <f>J1220-L1220</f>
        <v/>
      </c>
      <c r="N1220" s="21" t="n"/>
    </row>
    <row r="1221">
      <c r="A1221" s="295" t="n"/>
      <c r="B1221" s="14" t="n"/>
      <c r="C1221" s="15" t="n"/>
      <c r="D1221" s="15" t="n"/>
      <c r="E1221" s="15">
        <f>D1221*Setup!$B$5</f>
        <v/>
      </c>
      <c r="F1221" s="15">
        <f>D1221-E1221</f>
        <v/>
      </c>
      <c r="G1221" s="15" t="n"/>
      <c r="H1221" s="15" t="n"/>
      <c r="I1221" s="15" t="n"/>
      <c r="J1221" s="15">
        <f>C1221+F1221+G1221-I1221</f>
        <v/>
      </c>
      <c r="K1221" s="15" t="n"/>
      <c r="L1221" s="15">
        <f>K1221*Setup!$B$6</f>
        <v/>
      </c>
      <c r="M1221" s="15">
        <f>J1221-L1221</f>
        <v/>
      </c>
      <c r="N1221" s="21" t="n"/>
    </row>
    <row r="1222">
      <c r="A1222" s="295" t="n"/>
      <c r="B1222" s="14" t="n"/>
      <c r="C1222" s="15" t="n"/>
      <c r="D1222" s="15" t="n"/>
      <c r="E1222" s="15">
        <f>D1222*Setup!$B$5</f>
        <v/>
      </c>
      <c r="F1222" s="15">
        <f>D1222-E1222</f>
        <v/>
      </c>
      <c r="G1222" s="15" t="n"/>
      <c r="H1222" s="15" t="n"/>
      <c r="I1222" s="15" t="n"/>
      <c r="J1222" s="15">
        <f>C1222+F1222+G1222-I1222</f>
        <v/>
      </c>
      <c r="K1222" s="15" t="n"/>
      <c r="L1222" s="15">
        <f>K1222*Setup!$B$6</f>
        <v/>
      </c>
      <c r="M1222" s="15">
        <f>J1222-L1222</f>
        <v/>
      </c>
      <c r="N1222" s="21" t="n"/>
    </row>
    <row r="1223">
      <c r="A1223" s="295" t="n"/>
      <c r="B1223" s="14" t="n"/>
      <c r="C1223" s="15" t="n"/>
      <c r="D1223" s="15" t="n"/>
      <c r="E1223" s="15">
        <f>D1223*Setup!$B$5</f>
        <v/>
      </c>
      <c r="F1223" s="15">
        <f>D1223-E1223</f>
        <v/>
      </c>
      <c r="G1223" s="15" t="n"/>
      <c r="H1223" s="15" t="n"/>
      <c r="I1223" s="15" t="n"/>
      <c r="J1223" s="15">
        <f>C1223+F1223+G1223-I1223</f>
        <v/>
      </c>
      <c r="K1223" s="15" t="n"/>
      <c r="L1223" s="15">
        <f>K1223*Setup!$B$6</f>
        <v/>
      </c>
      <c r="M1223" s="15">
        <f>J1223-L1223</f>
        <v/>
      </c>
      <c r="N1223" s="21" t="n"/>
    </row>
    <row r="1224">
      <c r="A1224" s="295" t="n"/>
      <c r="B1224" s="14" t="n"/>
      <c r="C1224" s="15" t="n"/>
      <c r="D1224" s="15" t="n"/>
      <c r="E1224" s="15">
        <f>D1224*Setup!$B$5</f>
        <v/>
      </c>
      <c r="F1224" s="15">
        <f>D1224-E1224</f>
        <v/>
      </c>
      <c r="G1224" s="15" t="n"/>
      <c r="H1224" s="15" t="n"/>
      <c r="I1224" s="15" t="n"/>
      <c r="J1224" s="15">
        <f>C1224+F1224+G1224-I1224</f>
        <v/>
      </c>
      <c r="K1224" s="15" t="n"/>
      <c r="L1224" s="15">
        <f>K1224*Setup!$B$6</f>
        <v/>
      </c>
      <c r="M1224" s="15">
        <f>J1224-L1224</f>
        <v/>
      </c>
      <c r="N1224" s="21" t="n"/>
    </row>
    <row r="1225">
      <c r="A1225" s="295" t="n"/>
      <c r="B1225" s="14" t="n"/>
      <c r="C1225" s="15" t="n"/>
      <c r="D1225" s="15" t="n"/>
      <c r="E1225" s="15">
        <f>D1225*Setup!$B$5</f>
        <v/>
      </c>
      <c r="F1225" s="15">
        <f>D1225-E1225</f>
        <v/>
      </c>
      <c r="G1225" s="15" t="n"/>
      <c r="H1225" s="15" t="n"/>
      <c r="I1225" s="15" t="n"/>
      <c r="J1225" s="15">
        <f>C1225+F1225+G1225-I1225</f>
        <v/>
      </c>
      <c r="K1225" s="15" t="n"/>
      <c r="L1225" s="15">
        <f>K1225*Setup!$B$6</f>
        <v/>
      </c>
      <c r="M1225" s="15">
        <f>J1225-L1225</f>
        <v/>
      </c>
      <c r="N1225" s="21" t="n"/>
    </row>
    <row r="1226">
      <c r="A1226" s="295" t="n"/>
      <c r="B1226" s="14" t="n"/>
      <c r="C1226" s="15" t="n"/>
      <c r="D1226" s="15" t="n"/>
      <c r="E1226" s="15">
        <f>D1226*Setup!$B$5</f>
        <v/>
      </c>
      <c r="F1226" s="15">
        <f>D1226-E1226</f>
        <v/>
      </c>
      <c r="G1226" s="15" t="n"/>
      <c r="H1226" s="15" t="n"/>
      <c r="I1226" s="15" t="n"/>
      <c r="J1226" s="15">
        <f>C1226+F1226+G1226-I1226</f>
        <v/>
      </c>
      <c r="K1226" s="15" t="n"/>
      <c r="L1226" s="15">
        <f>K1226*Setup!$B$6</f>
        <v/>
      </c>
      <c r="M1226" s="15">
        <f>J1226-L1226</f>
        <v/>
      </c>
      <c r="N1226" s="21" t="n"/>
    </row>
    <row r="1227">
      <c r="A1227" s="295" t="n"/>
      <c r="B1227" s="14" t="n"/>
      <c r="C1227" s="15" t="n"/>
      <c r="D1227" s="15" t="n"/>
      <c r="E1227" s="15">
        <f>D1227*Setup!$B$5</f>
        <v/>
      </c>
      <c r="F1227" s="15">
        <f>D1227-E1227</f>
        <v/>
      </c>
      <c r="G1227" s="15" t="n"/>
      <c r="H1227" s="15" t="n"/>
      <c r="I1227" s="15" t="n"/>
      <c r="J1227" s="15">
        <f>C1227+F1227+G1227-I1227</f>
        <v/>
      </c>
      <c r="K1227" s="15" t="n"/>
      <c r="L1227" s="15">
        <f>K1227*Setup!$B$6</f>
        <v/>
      </c>
      <c r="M1227" s="15">
        <f>J1227-L1227</f>
        <v/>
      </c>
      <c r="N1227" s="21" t="n"/>
    </row>
    <row r="1228">
      <c r="A1228" s="295" t="n"/>
      <c r="B1228" s="14" t="n"/>
      <c r="C1228" s="15" t="n"/>
      <c r="D1228" s="15" t="n"/>
      <c r="E1228" s="15">
        <f>D1228*Setup!$B$5</f>
        <v/>
      </c>
      <c r="F1228" s="15">
        <f>D1228-E1228</f>
        <v/>
      </c>
      <c r="G1228" s="15" t="n"/>
      <c r="H1228" s="15" t="n"/>
      <c r="I1228" s="15" t="n"/>
      <c r="J1228" s="15">
        <f>C1228+F1228+G1228-I1228</f>
        <v/>
      </c>
      <c r="K1228" s="15" t="n"/>
      <c r="L1228" s="15">
        <f>K1228*Setup!$B$6</f>
        <v/>
      </c>
      <c r="M1228" s="15">
        <f>J1228-L1228</f>
        <v/>
      </c>
      <c r="N1228" s="21" t="n"/>
    </row>
    <row r="1229">
      <c r="A1229" s="295" t="n"/>
      <c r="B1229" s="14" t="n"/>
      <c r="C1229" s="15" t="n"/>
      <c r="D1229" s="15" t="n"/>
      <c r="E1229" s="15">
        <f>D1229*Setup!$B$5</f>
        <v/>
      </c>
      <c r="F1229" s="15">
        <f>D1229-E1229</f>
        <v/>
      </c>
      <c r="G1229" s="15" t="n"/>
      <c r="H1229" s="15" t="n"/>
      <c r="I1229" s="15" t="n"/>
      <c r="J1229" s="15">
        <f>C1229+F1229+G1229-I1229</f>
        <v/>
      </c>
      <c r="K1229" s="15" t="n"/>
      <c r="L1229" s="15">
        <f>K1229*Setup!$B$6</f>
        <v/>
      </c>
      <c r="M1229" s="15">
        <f>J1229-L1229</f>
        <v/>
      </c>
      <c r="N1229" s="21" t="n"/>
    </row>
    <row r="1230">
      <c r="A1230" s="295" t="n"/>
      <c r="B1230" s="14" t="n"/>
      <c r="C1230" s="15" t="n"/>
      <c r="D1230" s="15" t="n"/>
      <c r="E1230" s="15">
        <f>D1230*Setup!$B$5</f>
        <v/>
      </c>
      <c r="F1230" s="15">
        <f>D1230-E1230</f>
        <v/>
      </c>
      <c r="G1230" s="15" t="n"/>
      <c r="H1230" s="15" t="n"/>
      <c r="I1230" s="15" t="n"/>
      <c r="J1230" s="15">
        <f>C1230+F1230+G1230-I1230</f>
        <v/>
      </c>
      <c r="K1230" s="15" t="n"/>
      <c r="L1230" s="15">
        <f>K1230*Setup!$B$6</f>
        <v/>
      </c>
      <c r="M1230" s="15">
        <f>J1230-L1230</f>
        <v/>
      </c>
      <c r="N1230" s="21" t="n"/>
    </row>
    <row r="1231">
      <c r="A1231" s="295" t="n"/>
      <c r="B1231" s="14" t="n"/>
      <c r="C1231" s="15" t="n"/>
      <c r="D1231" s="15" t="n"/>
      <c r="E1231" s="15">
        <f>D1231*Setup!$B$5</f>
        <v/>
      </c>
      <c r="F1231" s="15">
        <f>D1231-E1231</f>
        <v/>
      </c>
      <c r="G1231" s="15" t="n"/>
      <c r="H1231" s="15" t="n"/>
      <c r="I1231" s="15" t="n"/>
      <c r="J1231" s="15">
        <f>C1231+F1231+G1231-I1231</f>
        <v/>
      </c>
      <c r="K1231" s="15" t="n"/>
      <c r="L1231" s="15">
        <f>K1231*Setup!$B$6</f>
        <v/>
      </c>
      <c r="M1231" s="15">
        <f>J1231-L1231</f>
        <v/>
      </c>
      <c r="N1231" s="21" t="n"/>
    </row>
    <row r="1232">
      <c r="A1232" s="295" t="n"/>
      <c r="B1232" s="14" t="n"/>
      <c r="C1232" s="15" t="n"/>
      <c r="D1232" s="15" t="n"/>
      <c r="E1232" s="15">
        <f>D1232*Setup!$B$5</f>
        <v/>
      </c>
      <c r="F1232" s="15">
        <f>D1232-E1232</f>
        <v/>
      </c>
      <c r="G1232" s="15" t="n"/>
      <c r="H1232" s="15" t="n"/>
      <c r="I1232" s="15" t="n"/>
      <c r="J1232" s="15">
        <f>C1232+F1232+G1232-I1232</f>
        <v/>
      </c>
      <c r="K1232" s="15" t="n"/>
      <c r="L1232" s="15">
        <f>K1232*Setup!$B$6</f>
        <v/>
      </c>
      <c r="M1232" s="15">
        <f>J1232-L1232</f>
        <v/>
      </c>
      <c r="N1232" s="21" t="n"/>
    </row>
    <row r="1233">
      <c r="A1233" s="295" t="n"/>
      <c r="B1233" s="14" t="n"/>
      <c r="C1233" s="15" t="n"/>
      <c r="D1233" s="15" t="n"/>
      <c r="E1233" s="15">
        <f>D1233*Setup!$B$5</f>
        <v/>
      </c>
      <c r="F1233" s="15">
        <f>D1233-E1233</f>
        <v/>
      </c>
      <c r="G1233" s="15" t="n"/>
      <c r="H1233" s="15" t="n"/>
      <c r="I1233" s="15" t="n"/>
      <c r="J1233" s="15">
        <f>C1233+F1233+G1233-I1233</f>
        <v/>
      </c>
      <c r="K1233" s="15" t="n"/>
      <c r="L1233" s="15">
        <f>K1233*Setup!$B$6</f>
        <v/>
      </c>
      <c r="M1233" s="15">
        <f>J1233-L1233</f>
        <v/>
      </c>
      <c r="N1233" s="21" t="n"/>
    </row>
    <row r="1234">
      <c r="A1234" s="295" t="n"/>
      <c r="B1234" s="14" t="n"/>
      <c r="C1234" s="15" t="n"/>
      <c r="D1234" s="15" t="n"/>
      <c r="E1234" s="15">
        <f>D1234*Setup!$B$5</f>
        <v/>
      </c>
      <c r="F1234" s="15">
        <f>D1234-E1234</f>
        <v/>
      </c>
      <c r="G1234" s="15" t="n"/>
      <c r="H1234" s="15" t="n"/>
      <c r="I1234" s="15" t="n"/>
      <c r="J1234" s="15">
        <f>C1234+F1234+G1234-I1234</f>
        <v/>
      </c>
      <c r="K1234" s="15" t="n"/>
      <c r="L1234" s="15">
        <f>K1234*Setup!$B$6</f>
        <v/>
      </c>
      <c r="M1234" s="15">
        <f>J1234-L1234</f>
        <v/>
      </c>
      <c r="N1234" s="21" t="n"/>
    </row>
    <row r="1235">
      <c r="A1235" s="295" t="n"/>
      <c r="B1235" s="14" t="n"/>
      <c r="C1235" s="15" t="n"/>
      <c r="D1235" s="15" t="n"/>
      <c r="E1235" s="15">
        <f>D1235*Setup!$B$5</f>
        <v/>
      </c>
      <c r="F1235" s="15">
        <f>D1235-E1235</f>
        <v/>
      </c>
      <c r="G1235" s="15" t="n"/>
      <c r="H1235" s="15" t="n"/>
      <c r="I1235" s="15" t="n"/>
      <c r="J1235" s="15">
        <f>C1235+F1235+G1235-I1235</f>
        <v/>
      </c>
      <c r="K1235" s="15" t="n"/>
      <c r="L1235" s="15">
        <f>K1235*Setup!$B$6</f>
        <v/>
      </c>
      <c r="M1235" s="15">
        <f>J1235-L1235</f>
        <v/>
      </c>
      <c r="N1235" s="21" t="n"/>
    </row>
    <row r="1236">
      <c r="A1236" s="295" t="n"/>
      <c r="B1236" s="14" t="n"/>
      <c r="C1236" s="15" t="n"/>
      <c r="D1236" s="15" t="n"/>
      <c r="E1236" s="15">
        <f>D1236*Setup!$B$5</f>
        <v/>
      </c>
      <c r="F1236" s="15">
        <f>D1236-E1236</f>
        <v/>
      </c>
      <c r="G1236" s="15" t="n"/>
      <c r="H1236" s="15" t="n"/>
      <c r="I1236" s="15" t="n"/>
      <c r="J1236" s="15">
        <f>C1236+F1236+G1236-I1236</f>
        <v/>
      </c>
      <c r="K1236" s="15" t="n"/>
      <c r="L1236" s="15">
        <f>K1236*Setup!$B$6</f>
        <v/>
      </c>
      <c r="M1236" s="15">
        <f>J1236-L1236</f>
        <v/>
      </c>
      <c r="N1236" s="21" t="n"/>
    </row>
    <row r="1237">
      <c r="A1237" s="295" t="n"/>
      <c r="B1237" s="14" t="n"/>
      <c r="C1237" s="15" t="n"/>
      <c r="D1237" s="15" t="n"/>
      <c r="E1237" s="15">
        <f>D1237*Setup!$B$5</f>
        <v/>
      </c>
      <c r="F1237" s="15">
        <f>D1237-E1237</f>
        <v/>
      </c>
      <c r="G1237" s="15" t="n"/>
      <c r="H1237" s="15" t="n"/>
      <c r="I1237" s="15" t="n"/>
      <c r="J1237" s="15">
        <f>C1237+F1237+G1237-I1237</f>
        <v/>
      </c>
      <c r="K1237" s="15" t="n"/>
      <c r="L1237" s="15">
        <f>K1237*Setup!$B$6</f>
        <v/>
      </c>
      <c r="M1237" s="15">
        <f>J1237-L1237</f>
        <v/>
      </c>
      <c r="N1237" s="21" t="n"/>
    </row>
    <row r="1238">
      <c r="A1238" s="295" t="n"/>
      <c r="B1238" s="14" t="n"/>
      <c r="C1238" s="15" t="n"/>
      <c r="D1238" s="15" t="n"/>
      <c r="E1238" s="15">
        <f>D1238*Setup!$B$5</f>
        <v/>
      </c>
      <c r="F1238" s="15">
        <f>D1238-E1238</f>
        <v/>
      </c>
      <c r="G1238" s="15" t="n"/>
      <c r="H1238" s="15" t="n"/>
      <c r="I1238" s="15" t="n"/>
      <c r="J1238" s="15">
        <f>C1238+F1238+G1238-I1238</f>
        <v/>
      </c>
      <c r="K1238" s="15" t="n"/>
      <c r="L1238" s="15">
        <f>K1238*Setup!$B$6</f>
        <v/>
      </c>
      <c r="M1238" s="15">
        <f>J1238-L1238</f>
        <v/>
      </c>
      <c r="N1238" s="21" t="n"/>
    </row>
    <row r="1239">
      <c r="A1239" s="295" t="n"/>
      <c r="B1239" s="14" t="n"/>
      <c r="C1239" s="15" t="n"/>
      <c r="D1239" s="15" t="n"/>
      <c r="E1239" s="15">
        <f>D1239*Setup!$B$5</f>
        <v/>
      </c>
      <c r="F1239" s="15">
        <f>D1239-E1239</f>
        <v/>
      </c>
      <c r="G1239" s="15" t="n"/>
      <c r="H1239" s="15" t="n"/>
      <c r="I1239" s="15" t="n"/>
      <c r="J1239" s="15">
        <f>C1239+F1239+G1239-I1239</f>
        <v/>
      </c>
      <c r="K1239" s="15" t="n"/>
      <c r="L1239" s="15">
        <f>K1239*Setup!$B$6</f>
        <v/>
      </c>
      <c r="M1239" s="15">
        <f>J1239-L1239</f>
        <v/>
      </c>
      <c r="N1239" s="21" t="n"/>
    </row>
    <row r="1240">
      <c r="A1240" s="295" t="n"/>
      <c r="B1240" s="14" t="n"/>
      <c r="C1240" s="15" t="n"/>
      <c r="D1240" s="15" t="n"/>
      <c r="E1240" s="15">
        <f>D1240*Setup!$B$5</f>
        <v/>
      </c>
      <c r="F1240" s="15">
        <f>D1240-E1240</f>
        <v/>
      </c>
      <c r="G1240" s="15" t="n"/>
      <c r="H1240" s="15" t="n"/>
      <c r="I1240" s="15" t="n"/>
      <c r="J1240" s="15">
        <f>C1240+F1240+G1240-I1240</f>
        <v/>
      </c>
      <c r="K1240" s="15" t="n"/>
      <c r="L1240" s="15">
        <f>K1240*Setup!$B$6</f>
        <v/>
      </c>
      <c r="M1240" s="15">
        <f>J1240-L1240</f>
        <v/>
      </c>
      <c r="N1240" s="21" t="n"/>
    </row>
    <row r="1241">
      <c r="A1241" s="295" t="n"/>
      <c r="B1241" s="14" t="n"/>
      <c r="C1241" s="15" t="n"/>
      <c r="D1241" s="15" t="n"/>
      <c r="E1241" s="15">
        <f>D1241*Setup!$B$5</f>
        <v/>
      </c>
      <c r="F1241" s="15">
        <f>D1241-E1241</f>
        <v/>
      </c>
      <c r="G1241" s="15" t="n"/>
      <c r="H1241" s="15" t="n"/>
      <c r="I1241" s="15" t="n"/>
      <c r="J1241" s="15">
        <f>C1241+F1241+G1241-I1241</f>
        <v/>
      </c>
      <c r="K1241" s="15" t="n"/>
      <c r="L1241" s="15">
        <f>K1241*Setup!$B$6</f>
        <v/>
      </c>
      <c r="M1241" s="15">
        <f>J1241-L1241</f>
        <v/>
      </c>
      <c r="N1241" s="21" t="n"/>
    </row>
    <row r="1242">
      <c r="A1242" s="295" t="n"/>
      <c r="B1242" s="14" t="n"/>
      <c r="C1242" s="15" t="n"/>
      <c r="D1242" s="15" t="n"/>
      <c r="E1242" s="15">
        <f>D1242*Setup!$B$5</f>
        <v/>
      </c>
      <c r="F1242" s="15">
        <f>D1242-E1242</f>
        <v/>
      </c>
      <c r="G1242" s="15" t="n"/>
      <c r="H1242" s="15" t="n"/>
      <c r="I1242" s="15" t="n"/>
      <c r="J1242" s="15">
        <f>C1242+F1242+G1242-I1242</f>
        <v/>
      </c>
      <c r="K1242" s="15" t="n"/>
      <c r="L1242" s="15">
        <f>K1242*Setup!$B$6</f>
        <v/>
      </c>
      <c r="M1242" s="15">
        <f>J1242-L1242</f>
        <v/>
      </c>
      <c r="N1242" s="21" t="n"/>
    </row>
    <row r="1243">
      <c r="A1243" s="295" t="n"/>
      <c r="B1243" s="14" t="n"/>
      <c r="C1243" s="15" t="n"/>
      <c r="D1243" s="15" t="n"/>
      <c r="E1243" s="15">
        <f>D1243*Setup!$B$5</f>
        <v/>
      </c>
      <c r="F1243" s="15">
        <f>D1243-E1243</f>
        <v/>
      </c>
      <c r="G1243" s="15" t="n"/>
      <c r="H1243" s="15" t="n"/>
      <c r="I1243" s="15" t="n"/>
      <c r="J1243" s="15">
        <f>C1243+F1243+G1243-I1243</f>
        <v/>
      </c>
      <c r="K1243" s="15" t="n"/>
      <c r="L1243" s="15">
        <f>K1243*Setup!$B$6</f>
        <v/>
      </c>
      <c r="M1243" s="15">
        <f>J1243-L1243</f>
        <v/>
      </c>
      <c r="N1243" s="21" t="n"/>
    </row>
    <row r="1244">
      <c r="A1244" s="295" t="n"/>
      <c r="B1244" s="14" t="n"/>
      <c r="C1244" s="15" t="n"/>
      <c r="D1244" s="15" t="n"/>
      <c r="E1244" s="15">
        <f>D1244*Setup!$B$5</f>
        <v/>
      </c>
      <c r="F1244" s="15">
        <f>D1244-E1244</f>
        <v/>
      </c>
      <c r="G1244" s="15" t="n"/>
      <c r="H1244" s="15" t="n"/>
      <c r="I1244" s="15" t="n"/>
      <c r="J1244" s="15">
        <f>C1244+F1244+G1244-I1244</f>
        <v/>
      </c>
      <c r="K1244" s="15" t="n"/>
      <c r="L1244" s="15">
        <f>K1244*Setup!$B$6</f>
        <v/>
      </c>
      <c r="M1244" s="15">
        <f>J1244-L1244</f>
        <v/>
      </c>
      <c r="N1244" s="21" t="n"/>
    </row>
    <row r="1245">
      <c r="A1245" s="295" t="n"/>
      <c r="B1245" s="14" t="n"/>
      <c r="C1245" s="15" t="n"/>
      <c r="D1245" s="15" t="n"/>
      <c r="E1245" s="15">
        <f>D1245*Setup!$B$5</f>
        <v/>
      </c>
      <c r="F1245" s="15">
        <f>D1245-E1245</f>
        <v/>
      </c>
      <c r="G1245" s="15" t="n"/>
      <c r="H1245" s="15" t="n"/>
      <c r="I1245" s="15" t="n"/>
      <c r="J1245" s="15">
        <f>C1245+F1245+G1245-I1245</f>
        <v/>
      </c>
      <c r="K1245" s="15" t="n"/>
      <c r="L1245" s="15">
        <f>K1245*Setup!$B$6</f>
        <v/>
      </c>
      <c r="M1245" s="15">
        <f>J1245-L1245</f>
        <v/>
      </c>
      <c r="N1245" s="21" t="n"/>
    </row>
    <row r="1246">
      <c r="A1246" s="295" t="n"/>
      <c r="B1246" s="14" t="n"/>
      <c r="C1246" s="15" t="n"/>
      <c r="D1246" s="15" t="n"/>
      <c r="E1246" s="15">
        <f>D1246*Setup!$B$5</f>
        <v/>
      </c>
      <c r="F1246" s="15">
        <f>D1246-E1246</f>
        <v/>
      </c>
      <c r="G1246" s="15" t="n"/>
      <c r="H1246" s="15" t="n"/>
      <c r="I1246" s="15" t="n"/>
      <c r="J1246" s="15">
        <f>C1246+F1246+G1246-I1246</f>
        <v/>
      </c>
      <c r="K1246" s="15" t="n"/>
      <c r="L1246" s="15">
        <f>K1246*Setup!$B$6</f>
        <v/>
      </c>
      <c r="M1246" s="15">
        <f>J1246-L1246</f>
        <v/>
      </c>
      <c r="N1246" s="21" t="n"/>
    </row>
    <row r="1247">
      <c r="A1247" s="295" t="n"/>
      <c r="B1247" s="14" t="n"/>
      <c r="C1247" s="15" t="n"/>
      <c r="D1247" s="15" t="n"/>
      <c r="E1247" s="15">
        <f>D1247*Setup!$B$5</f>
        <v/>
      </c>
      <c r="F1247" s="15">
        <f>D1247-E1247</f>
        <v/>
      </c>
      <c r="G1247" s="15" t="n"/>
      <c r="H1247" s="15" t="n"/>
      <c r="I1247" s="15" t="n"/>
      <c r="J1247" s="15">
        <f>C1247+F1247+G1247-I1247</f>
        <v/>
      </c>
      <c r="K1247" s="15" t="n"/>
      <c r="L1247" s="15">
        <f>K1247*Setup!$B$6</f>
        <v/>
      </c>
      <c r="M1247" s="15">
        <f>J1247-L1247</f>
        <v/>
      </c>
      <c r="N1247" s="21" t="n"/>
    </row>
    <row r="1248">
      <c r="A1248" s="295" t="n"/>
      <c r="B1248" s="14" t="n"/>
      <c r="C1248" s="15" t="n"/>
      <c r="D1248" s="15" t="n"/>
      <c r="E1248" s="15">
        <f>D1248*Setup!$B$5</f>
        <v/>
      </c>
      <c r="F1248" s="15">
        <f>D1248-E1248</f>
        <v/>
      </c>
      <c r="G1248" s="15" t="n"/>
      <c r="H1248" s="15" t="n"/>
      <c r="I1248" s="15" t="n"/>
      <c r="J1248" s="15">
        <f>C1248+F1248+G1248-I1248</f>
        <v/>
      </c>
      <c r="K1248" s="15" t="n"/>
      <c r="L1248" s="15">
        <f>K1248*Setup!$B$6</f>
        <v/>
      </c>
      <c r="M1248" s="15">
        <f>J1248-L1248</f>
        <v/>
      </c>
      <c r="N1248" s="21" t="n"/>
    </row>
    <row r="1249">
      <c r="A1249" s="295" t="n"/>
      <c r="B1249" s="14" t="n"/>
      <c r="C1249" s="15" t="n"/>
      <c r="D1249" s="15" t="n"/>
      <c r="E1249" s="15">
        <f>D1249*Setup!$B$5</f>
        <v/>
      </c>
      <c r="F1249" s="15">
        <f>D1249-E1249</f>
        <v/>
      </c>
      <c r="G1249" s="15" t="n"/>
      <c r="H1249" s="15" t="n"/>
      <c r="I1249" s="15" t="n"/>
      <c r="J1249" s="15">
        <f>C1249+F1249+G1249-I1249</f>
        <v/>
      </c>
      <c r="K1249" s="15" t="n"/>
      <c r="L1249" s="15">
        <f>K1249*Setup!$B$6</f>
        <v/>
      </c>
      <c r="M1249" s="15">
        <f>J1249-L1249</f>
        <v/>
      </c>
      <c r="N1249" s="21" t="n"/>
    </row>
    <row r="1250">
      <c r="A1250" s="295" t="n"/>
      <c r="B1250" s="14" t="n"/>
      <c r="C1250" s="15" t="n"/>
      <c r="D1250" s="15" t="n"/>
      <c r="E1250" s="15">
        <f>D1250*Setup!$B$5</f>
        <v/>
      </c>
      <c r="F1250" s="15">
        <f>D1250-E1250</f>
        <v/>
      </c>
      <c r="G1250" s="15" t="n"/>
      <c r="H1250" s="15" t="n"/>
      <c r="I1250" s="15" t="n"/>
      <c r="J1250" s="15">
        <f>C1250+F1250+G1250-I1250</f>
        <v/>
      </c>
      <c r="K1250" s="15" t="n"/>
      <c r="L1250" s="15">
        <f>K1250*Setup!$B$6</f>
        <v/>
      </c>
      <c r="M1250" s="15">
        <f>J1250-L1250</f>
        <v/>
      </c>
      <c r="N1250" s="21" t="n"/>
    </row>
    <row r="1251">
      <c r="A1251" s="295" t="n"/>
      <c r="B1251" s="14" t="n"/>
      <c r="C1251" s="15" t="n"/>
      <c r="D1251" s="15" t="n"/>
      <c r="E1251" s="15">
        <f>D1251*Setup!$B$5</f>
        <v/>
      </c>
      <c r="F1251" s="15">
        <f>D1251-E1251</f>
        <v/>
      </c>
      <c r="G1251" s="15" t="n"/>
      <c r="H1251" s="15" t="n"/>
      <c r="I1251" s="15" t="n"/>
      <c r="J1251" s="15">
        <f>C1251+F1251+G1251-I1251</f>
        <v/>
      </c>
      <c r="K1251" s="15" t="n"/>
      <c r="L1251" s="15">
        <f>K1251*Setup!$B$6</f>
        <v/>
      </c>
      <c r="M1251" s="15">
        <f>J1251-L1251</f>
        <v/>
      </c>
      <c r="N1251" s="21" t="n"/>
    </row>
    <row r="1252">
      <c r="A1252" s="295" t="n"/>
      <c r="B1252" s="14" t="n"/>
      <c r="C1252" s="15" t="n"/>
      <c r="D1252" s="15" t="n"/>
      <c r="E1252" s="15">
        <f>D1252*Setup!$B$5</f>
        <v/>
      </c>
      <c r="F1252" s="15">
        <f>D1252-E1252</f>
        <v/>
      </c>
      <c r="G1252" s="15" t="n"/>
      <c r="H1252" s="15" t="n"/>
      <c r="I1252" s="15" t="n"/>
      <c r="J1252" s="15">
        <f>C1252+F1252+G1252-I1252</f>
        <v/>
      </c>
      <c r="K1252" s="15" t="n"/>
      <c r="L1252" s="15">
        <f>K1252*Setup!$B$6</f>
        <v/>
      </c>
      <c r="M1252" s="15">
        <f>J1252-L1252</f>
        <v/>
      </c>
      <c r="N1252" s="21" t="n"/>
    </row>
    <row r="1253">
      <c r="A1253" s="295" t="n"/>
      <c r="B1253" s="14" t="n"/>
      <c r="C1253" s="15" t="n"/>
      <c r="D1253" s="15" t="n"/>
      <c r="E1253" s="15">
        <f>D1253*Setup!$B$5</f>
        <v/>
      </c>
      <c r="F1253" s="15">
        <f>D1253-E1253</f>
        <v/>
      </c>
      <c r="G1253" s="15" t="n"/>
      <c r="H1253" s="15" t="n"/>
      <c r="I1253" s="15" t="n"/>
      <c r="J1253" s="15">
        <f>C1253+F1253+G1253-I1253</f>
        <v/>
      </c>
      <c r="K1253" s="15" t="n"/>
      <c r="L1253" s="15">
        <f>K1253*Setup!$B$6</f>
        <v/>
      </c>
      <c r="M1253" s="15">
        <f>J1253-L1253</f>
        <v/>
      </c>
      <c r="N1253" s="21" t="n"/>
    </row>
    <row r="1254">
      <c r="A1254" s="295" t="n"/>
      <c r="B1254" s="14" t="n"/>
      <c r="C1254" s="15" t="n"/>
      <c r="D1254" s="15" t="n"/>
      <c r="E1254" s="15">
        <f>D1254*Setup!$B$5</f>
        <v/>
      </c>
      <c r="F1254" s="15">
        <f>D1254-E1254</f>
        <v/>
      </c>
      <c r="G1254" s="15" t="n"/>
      <c r="H1254" s="15" t="n"/>
      <c r="I1254" s="15" t="n"/>
      <c r="J1254" s="15">
        <f>C1254+F1254+G1254-I1254</f>
        <v/>
      </c>
      <c r="K1254" s="15" t="n"/>
      <c r="L1254" s="15">
        <f>K1254*Setup!$B$6</f>
        <v/>
      </c>
      <c r="M1254" s="15">
        <f>J1254-L1254</f>
        <v/>
      </c>
      <c r="N1254" s="21" t="n"/>
    </row>
    <row r="1255">
      <c r="A1255" s="295" t="n"/>
      <c r="B1255" s="14" t="n"/>
      <c r="C1255" s="15" t="n"/>
      <c r="D1255" s="15" t="n"/>
      <c r="E1255" s="15">
        <f>D1255*Setup!$B$5</f>
        <v/>
      </c>
      <c r="F1255" s="15">
        <f>D1255-E1255</f>
        <v/>
      </c>
      <c r="G1255" s="15" t="n"/>
      <c r="H1255" s="15" t="n"/>
      <c r="I1255" s="15" t="n"/>
      <c r="J1255" s="15">
        <f>C1255+F1255+G1255-I1255</f>
        <v/>
      </c>
      <c r="K1255" s="15" t="n"/>
      <c r="L1255" s="15">
        <f>K1255*Setup!$B$6</f>
        <v/>
      </c>
      <c r="M1255" s="15">
        <f>J1255-L1255</f>
        <v/>
      </c>
      <c r="N1255" s="21" t="n"/>
    </row>
    <row r="1256">
      <c r="A1256" s="295" t="n"/>
      <c r="B1256" s="14" t="n"/>
      <c r="C1256" s="15" t="n"/>
      <c r="D1256" s="15" t="n"/>
      <c r="E1256" s="15">
        <f>D1256*Setup!$B$5</f>
        <v/>
      </c>
      <c r="F1256" s="15">
        <f>D1256-E1256</f>
        <v/>
      </c>
      <c r="G1256" s="15" t="n"/>
      <c r="H1256" s="15" t="n"/>
      <c r="I1256" s="15" t="n"/>
      <c r="J1256" s="15">
        <f>C1256+F1256+G1256-I1256</f>
        <v/>
      </c>
      <c r="K1256" s="15" t="n"/>
      <c r="L1256" s="15">
        <f>K1256*Setup!$B$6</f>
        <v/>
      </c>
      <c r="M1256" s="15">
        <f>J1256-L1256</f>
        <v/>
      </c>
      <c r="N1256" s="21" t="n"/>
    </row>
    <row r="1257">
      <c r="A1257" s="295" t="n"/>
      <c r="B1257" s="14" t="n"/>
      <c r="C1257" s="15" t="n"/>
      <c r="D1257" s="15" t="n"/>
      <c r="E1257" s="15">
        <f>D1257*Setup!$B$5</f>
        <v/>
      </c>
      <c r="F1257" s="15">
        <f>D1257-E1257</f>
        <v/>
      </c>
      <c r="G1257" s="15" t="n"/>
      <c r="H1257" s="15" t="n"/>
      <c r="I1257" s="15" t="n"/>
      <c r="J1257" s="15">
        <f>C1257+F1257+G1257-I1257</f>
        <v/>
      </c>
      <c r="K1257" s="15" t="n"/>
      <c r="L1257" s="15">
        <f>K1257*Setup!$B$6</f>
        <v/>
      </c>
      <c r="M1257" s="15">
        <f>J1257-L1257</f>
        <v/>
      </c>
      <c r="N1257" s="21" t="n"/>
    </row>
    <row r="1258">
      <c r="A1258" s="295" t="n"/>
      <c r="B1258" s="14" t="n"/>
      <c r="C1258" s="15" t="n"/>
      <c r="D1258" s="15" t="n"/>
      <c r="E1258" s="15">
        <f>D1258*Setup!$B$5</f>
        <v/>
      </c>
      <c r="F1258" s="15">
        <f>D1258-E1258</f>
        <v/>
      </c>
      <c r="G1258" s="15" t="n"/>
      <c r="H1258" s="15" t="n"/>
      <c r="I1258" s="15" t="n"/>
      <c r="J1258" s="15">
        <f>C1258+F1258+G1258-I1258</f>
        <v/>
      </c>
      <c r="K1258" s="15" t="n"/>
      <c r="L1258" s="15">
        <f>K1258*Setup!$B$6</f>
        <v/>
      </c>
      <c r="M1258" s="15">
        <f>J1258-L1258</f>
        <v/>
      </c>
      <c r="N1258" s="21" t="n"/>
    </row>
    <row r="1259">
      <c r="A1259" s="295" t="n"/>
      <c r="B1259" s="14" t="n"/>
      <c r="C1259" s="15" t="n"/>
      <c r="D1259" s="15" t="n"/>
      <c r="E1259" s="15">
        <f>D1259*Setup!$B$5</f>
        <v/>
      </c>
      <c r="F1259" s="15">
        <f>D1259-E1259</f>
        <v/>
      </c>
      <c r="G1259" s="15" t="n"/>
      <c r="H1259" s="15" t="n"/>
      <c r="I1259" s="15" t="n"/>
      <c r="J1259" s="15">
        <f>C1259+F1259+G1259-I1259</f>
        <v/>
      </c>
      <c r="K1259" s="15" t="n"/>
      <c r="L1259" s="15">
        <f>K1259*Setup!$B$6</f>
        <v/>
      </c>
      <c r="M1259" s="15">
        <f>J1259-L1259</f>
        <v/>
      </c>
      <c r="N1259" s="21" t="n"/>
    </row>
    <row r="1260">
      <c r="A1260" s="295" t="n"/>
      <c r="B1260" s="14" t="n"/>
      <c r="C1260" s="15" t="n"/>
      <c r="D1260" s="15" t="n"/>
      <c r="E1260" s="15">
        <f>D1260*Setup!$B$5</f>
        <v/>
      </c>
      <c r="F1260" s="15">
        <f>D1260-E1260</f>
        <v/>
      </c>
      <c r="G1260" s="15" t="n"/>
      <c r="H1260" s="15" t="n"/>
      <c r="I1260" s="15" t="n"/>
      <c r="J1260" s="15">
        <f>C1260+F1260+G1260-I1260</f>
        <v/>
      </c>
      <c r="K1260" s="15" t="n"/>
      <c r="L1260" s="15">
        <f>K1260*Setup!$B$6</f>
        <v/>
      </c>
      <c r="M1260" s="15">
        <f>J1260-L1260</f>
        <v/>
      </c>
      <c r="N1260" s="21" t="n"/>
    </row>
    <row r="1261">
      <c r="A1261" s="295" t="n"/>
      <c r="B1261" s="14" t="n"/>
      <c r="C1261" s="15" t="n"/>
      <c r="D1261" s="15" t="n"/>
      <c r="E1261" s="15">
        <f>D1261*Setup!$B$5</f>
        <v/>
      </c>
      <c r="F1261" s="15">
        <f>D1261-E1261</f>
        <v/>
      </c>
      <c r="G1261" s="15" t="n"/>
      <c r="H1261" s="15" t="n"/>
      <c r="I1261" s="15" t="n"/>
      <c r="J1261" s="15">
        <f>C1261+F1261+G1261-I1261</f>
        <v/>
      </c>
      <c r="K1261" s="15" t="n"/>
      <c r="L1261" s="15">
        <f>K1261*Setup!$B$6</f>
        <v/>
      </c>
      <c r="M1261" s="15">
        <f>J1261-L1261</f>
        <v/>
      </c>
      <c r="N1261" s="21" t="n"/>
    </row>
    <row r="1262">
      <c r="A1262" s="295" t="n"/>
      <c r="B1262" s="14" t="n"/>
      <c r="C1262" s="15" t="n"/>
      <c r="D1262" s="15" t="n"/>
      <c r="E1262" s="15">
        <f>D1262*Setup!$B$5</f>
        <v/>
      </c>
      <c r="F1262" s="15">
        <f>D1262-E1262</f>
        <v/>
      </c>
      <c r="G1262" s="15" t="n"/>
      <c r="H1262" s="15" t="n"/>
      <c r="I1262" s="15" t="n"/>
      <c r="J1262" s="15">
        <f>C1262+F1262+G1262-I1262</f>
        <v/>
      </c>
      <c r="K1262" s="15" t="n"/>
      <c r="L1262" s="15">
        <f>K1262*Setup!$B$6</f>
        <v/>
      </c>
      <c r="M1262" s="15">
        <f>J1262-L1262</f>
        <v/>
      </c>
      <c r="N1262" s="21" t="n"/>
    </row>
    <row r="1263">
      <c r="A1263" s="295" t="n"/>
      <c r="B1263" s="14" t="n"/>
      <c r="C1263" s="15" t="n"/>
      <c r="D1263" s="15" t="n"/>
      <c r="E1263" s="15">
        <f>D1263*Setup!$B$5</f>
        <v/>
      </c>
      <c r="F1263" s="15">
        <f>D1263-E1263</f>
        <v/>
      </c>
      <c r="G1263" s="15" t="n"/>
      <c r="H1263" s="15" t="n"/>
      <c r="I1263" s="15" t="n"/>
      <c r="J1263" s="15">
        <f>C1263+F1263+G1263-I1263</f>
        <v/>
      </c>
      <c r="K1263" s="15" t="n"/>
      <c r="L1263" s="15">
        <f>K1263*Setup!$B$6</f>
        <v/>
      </c>
      <c r="M1263" s="15">
        <f>J1263-L1263</f>
        <v/>
      </c>
      <c r="N1263" s="21" t="n"/>
    </row>
    <row r="1264">
      <c r="A1264" s="295" t="n"/>
      <c r="B1264" s="14" t="n"/>
      <c r="C1264" s="15" t="n"/>
      <c r="D1264" s="15" t="n"/>
      <c r="E1264" s="15">
        <f>D1264*Setup!$B$5</f>
        <v/>
      </c>
      <c r="F1264" s="15">
        <f>D1264-E1264</f>
        <v/>
      </c>
      <c r="G1264" s="15" t="n"/>
      <c r="H1264" s="15" t="n"/>
      <c r="I1264" s="15" t="n"/>
      <c r="J1264" s="15">
        <f>C1264+F1264+G1264-I1264</f>
        <v/>
      </c>
      <c r="K1264" s="15" t="n"/>
      <c r="L1264" s="15">
        <f>K1264*Setup!$B$6</f>
        <v/>
      </c>
      <c r="M1264" s="15">
        <f>J1264-L1264</f>
        <v/>
      </c>
      <c r="N1264" s="21" t="n"/>
    </row>
    <row r="1265">
      <c r="A1265" s="295" t="n"/>
      <c r="B1265" s="14" t="n"/>
      <c r="C1265" s="15" t="n"/>
      <c r="D1265" s="15" t="n"/>
      <c r="E1265" s="15">
        <f>D1265*Setup!$B$5</f>
        <v/>
      </c>
      <c r="F1265" s="15">
        <f>D1265-E1265</f>
        <v/>
      </c>
      <c r="G1265" s="15" t="n"/>
      <c r="H1265" s="15" t="n"/>
      <c r="I1265" s="15" t="n"/>
      <c r="J1265" s="15">
        <f>C1265+F1265+G1265-I1265</f>
        <v/>
      </c>
      <c r="K1265" s="15" t="n"/>
      <c r="L1265" s="15">
        <f>K1265*Setup!$B$6</f>
        <v/>
      </c>
      <c r="M1265" s="15">
        <f>J1265-L1265</f>
        <v/>
      </c>
      <c r="N1265" s="21" t="n"/>
    </row>
    <row r="1266">
      <c r="A1266" s="295" t="n"/>
      <c r="B1266" s="14" t="n"/>
      <c r="C1266" s="15" t="n"/>
      <c r="D1266" s="15" t="n"/>
      <c r="E1266" s="15">
        <f>D1266*Setup!$B$5</f>
        <v/>
      </c>
      <c r="F1266" s="15">
        <f>D1266-E1266</f>
        <v/>
      </c>
      <c r="G1266" s="15" t="n"/>
      <c r="H1266" s="15" t="n"/>
      <c r="I1266" s="15" t="n"/>
      <c r="J1266" s="15">
        <f>C1266+F1266+G1266-I1266</f>
        <v/>
      </c>
      <c r="K1266" s="15" t="n"/>
      <c r="L1266" s="15">
        <f>K1266*Setup!$B$6</f>
        <v/>
      </c>
      <c r="M1266" s="15">
        <f>J1266-L1266</f>
        <v/>
      </c>
      <c r="N1266" s="21" t="n"/>
    </row>
    <row r="1267">
      <c r="A1267" s="295" t="n"/>
      <c r="B1267" s="14" t="n"/>
      <c r="C1267" s="15" t="n"/>
      <c r="D1267" s="15" t="n"/>
      <c r="E1267" s="15">
        <f>D1267*Setup!$B$5</f>
        <v/>
      </c>
      <c r="F1267" s="15">
        <f>D1267-E1267</f>
        <v/>
      </c>
      <c r="G1267" s="15" t="n"/>
      <c r="H1267" s="15" t="n"/>
      <c r="I1267" s="15" t="n"/>
      <c r="J1267" s="15">
        <f>C1267+F1267+G1267-I1267</f>
        <v/>
      </c>
      <c r="K1267" s="15" t="n"/>
      <c r="L1267" s="15">
        <f>K1267*Setup!$B$6</f>
        <v/>
      </c>
      <c r="M1267" s="15">
        <f>J1267-L1267</f>
        <v/>
      </c>
      <c r="N1267" s="21" t="n"/>
    </row>
    <row r="1268">
      <c r="A1268" s="295" t="n"/>
      <c r="B1268" s="14" t="n"/>
      <c r="C1268" s="15" t="n"/>
      <c r="D1268" s="15" t="n"/>
      <c r="E1268" s="15">
        <f>D1268*Setup!$B$5</f>
        <v/>
      </c>
      <c r="F1268" s="15">
        <f>D1268-E1268</f>
        <v/>
      </c>
      <c r="G1268" s="15" t="n"/>
      <c r="H1268" s="15" t="n"/>
      <c r="I1268" s="15" t="n"/>
      <c r="J1268" s="15">
        <f>C1268+F1268+G1268-I1268</f>
        <v/>
      </c>
      <c r="K1268" s="15" t="n"/>
      <c r="L1268" s="15">
        <f>K1268*Setup!$B$6</f>
        <v/>
      </c>
      <c r="M1268" s="15">
        <f>J1268-L1268</f>
        <v/>
      </c>
      <c r="N1268" s="21" t="n"/>
    </row>
    <row r="1269">
      <c r="A1269" s="295" t="n"/>
      <c r="B1269" s="14" t="n"/>
      <c r="C1269" s="15" t="n"/>
      <c r="D1269" s="15" t="n"/>
      <c r="E1269" s="15">
        <f>D1269*Setup!$B$5</f>
        <v/>
      </c>
      <c r="F1269" s="15">
        <f>D1269-E1269</f>
        <v/>
      </c>
      <c r="G1269" s="15" t="n"/>
      <c r="H1269" s="15" t="n"/>
      <c r="I1269" s="15" t="n"/>
      <c r="J1269" s="15">
        <f>C1269+F1269+G1269-I1269</f>
        <v/>
      </c>
      <c r="K1269" s="15" t="n"/>
      <c r="L1269" s="15">
        <f>K1269*Setup!$B$6</f>
        <v/>
      </c>
      <c r="M1269" s="15">
        <f>J1269-L1269</f>
        <v/>
      </c>
      <c r="N1269" s="21" t="n"/>
    </row>
    <row r="1270">
      <c r="A1270" s="295" t="n"/>
      <c r="B1270" s="14" t="n"/>
      <c r="C1270" s="15" t="n"/>
      <c r="D1270" s="15" t="n"/>
      <c r="E1270" s="15">
        <f>D1270*Setup!$B$5</f>
        <v/>
      </c>
      <c r="F1270" s="15">
        <f>D1270-E1270</f>
        <v/>
      </c>
      <c r="G1270" s="15" t="n"/>
      <c r="H1270" s="15" t="n"/>
      <c r="I1270" s="15" t="n"/>
      <c r="J1270" s="15">
        <f>C1270+F1270+G1270-I1270</f>
        <v/>
      </c>
      <c r="K1270" s="15" t="n"/>
      <c r="L1270" s="15">
        <f>K1270*Setup!$B$6</f>
        <v/>
      </c>
      <c r="M1270" s="15">
        <f>J1270-L1270</f>
        <v/>
      </c>
      <c r="N1270" s="21" t="n"/>
    </row>
    <row r="1271">
      <c r="A1271" s="295" t="n"/>
      <c r="B1271" s="14" t="n"/>
      <c r="C1271" s="15" t="n"/>
      <c r="D1271" s="15" t="n"/>
      <c r="E1271" s="15">
        <f>D1271*Setup!$B$5</f>
        <v/>
      </c>
      <c r="F1271" s="15">
        <f>D1271-E1271</f>
        <v/>
      </c>
      <c r="G1271" s="15" t="n"/>
      <c r="H1271" s="15" t="n"/>
      <c r="I1271" s="15" t="n"/>
      <c r="J1271" s="15">
        <f>C1271+F1271+G1271-I1271</f>
        <v/>
      </c>
      <c r="K1271" s="15" t="n"/>
      <c r="L1271" s="15">
        <f>K1271*Setup!$B$6</f>
        <v/>
      </c>
      <c r="M1271" s="15">
        <f>J1271-L1271</f>
        <v/>
      </c>
      <c r="N1271" s="21" t="n"/>
    </row>
    <row r="1272">
      <c r="A1272" s="295" t="n"/>
      <c r="B1272" s="14" t="n"/>
      <c r="C1272" s="15" t="n"/>
      <c r="D1272" s="15" t="n"/>
      <c r="E1272" s="15">
        <f>D1272*Setup!$B$5</f>
        <v/>
      </c>
      <c r="F1272" s="15">
        <f>D1272-E1272</f>
        <v/>
      </c>
      <c r="G1272" s="15" t="n"/>
      <c r="H1272" s="15" t="n"/>
      <c r="I1272" s="15" t="n"/>
      <c r="J1272" s="15">
        <f>C1272+F1272+G1272-I1272</f>
        <v/>
      </c>
      <c r="K1272" s="15" t="n"/>
      <c r="L1272" s="15">
        <f>K1272*Setup!$B$6</f>
        <v/>
      </c>
      <c r="M1272" s="15">
        <f>J1272-L1272</f>
        <v/>
      </c>
      <c r="N1272" s="21" t="n"/>
    </row>
    <row r="1273">
      <c r="A1273" s="295" t="n"/>
      <c r="B1273" s="14" t="n"/>
      <c r="C1273" s="15" t="n"/>
      <c r="D1273" s="15" t="n"/>
      <c r="E1273" s="15">
        <f>D1273*Setup!$B$5</f>
        <v/>
      </c>
      <c r="F1273" s="15">
        <f>D1273-E1273</f>
        <v/>
      </c>
      <c r="G1273" s="15" t="n"/>
      <c r="H1273" s="15" t="n"/>
      <c r="I1273" s="15" t="n"/>
      <c r="J1273" s="15">
        <f>C1273+F1273+G1273-I1273</f>
        <v/>
      </c>
      <c r="K1273" s="15" t="n"/>
      <c r="L1273" s="15">
        <f>K1273*Setup!$B$6</f>
        <v/>
      </c>
      <c r="M1273" s="15">
        <f>J1273-L1273</f>
        <v/>
      </c>
      <c r="N1273" s="21" t="n"/>
    </row>
    <row r="1274">
      <c r="A1274" s="295" t="n"/>
      <c r="B1274" s="14" t="n"/>
      <c r="C1274" s="15" t="n"/>
      <c r="D1274" s="15" t="n"/>
      <c r="E1274" s="15">
        <f>D1274*Setup!$B$5</f>
        <v/>
      </c>
      <c r="F1274" s="15">
        <f>D1274-E1274</f>
        <v/>
      </c>
      <c r="G1274" s="15" t="n"/>
      <c r="H1274" s="15" t="n"/>
      <c r="I1274" s="15" t="n"/>
      <c r="J1274" s="15">
        <f>C1274+F1274+G1274-I1274</f>
        <v/>
      </c>
      <c r="K1274" s="15" t="n"/>
      <c r="L1274" s="15">
        <f>K1274*Setup!$B$6</f>
        <v/>
      </c>
      <c r="M1274" s="15">
        <f>J1274-L1274</f>
        <v/>
      </c>
      <c r="N1274" s="21" t="n"/>
    </row>
    <row r="1275">
      <c r="A1275" s="295" t="n"/>
      <c r="B1275" s="14" t="n"/>
      <c r="C1275" s="15" t="n"/>
      <c r="D1275" s="15" t="n"/>
      <c r="E1275" s="15">
        <f>D1275*Setup!$B$5</f>
        <v/>
      </c>
      <c r="F1275" s="15">
        <f>D1275-E1275</f>
        <v/>
      </c>
      <c r="G1275" s="15" t="n"/>
      <c r="H1275" s="15" t="n"/>
      <c r="I1275" s="15" t="n"/>
      <c r="J1275" s="15">
        <f>C1275+F1275+G1275-I1275</f>
        <v/>
      </c>
      <c r="K1275" s="15" t="n"/>
      <c r="L1275" s="15">
        <f>K1275*Setup!$B$6</f>
        <v/>
      </c>
      <c r="M1275" s="15">
        <f>J1275-L1275</f>
        <v/>
      </c>
      <c r="N1275" s="21" t="n"/>
    </row>
    <row r="1276">
      <c r="A1276" s="295" t="n"/>
      <c r="B1276" s="14" t="n"/>
      <c r="C1276" s="15" t="n"/>
      <c r="D1276" s="15" t="n"/>
      <c r="E1276" s="15">
        <f>D1276*Setup!$B$5</f>
        <v/>
      </c>
      <c r="F1276" s="15">
        <f>D1276-E1276</f>
        <v/>
      </c>
      <c r="G1276" s="15" t="n"/>
      <c r="H1276" s="15" t="n"/>
      <c r="I1276" s="15" t="n"/>
      <c r="J1276" s="15">
        <f>C1276+F1276+G1276-I1276</f>
        <v/>
      </c>
      <c r="K1276" s="15" t="n"/>
      <c r="L1276" s="15">
        <f>K1276*Setup!$B$6</f>
        <v/>
      </c>
      <c r="M1276" s="15">
        <f>J1276-L1276</f>
        <v/>
      </c>
      <c r="N1276" s="21" t="n"/>
    </row>
    <row r="1277">
      <c r="A1277" s="295" t="n"/>
      <c r="B1277" s="14" t="n"/>
      <c r="C1277" s="15" t="n"/>
      <c r="D1277" s="15" t="n"/>
      <c r="E1277" s="15">
        <f>D1277*Setup!$B$5</f>
        <v/>
      </c>
      <c r="F1277" s="15">
        <f>D1277-E1277</f>
        <v/>
      </c>
      <c r="G1277" s="15" t="n"/>
      <c r="H1277" s="15" t="n"/>
      <c r="I1277" s="15" t="n"/>
      <c r="J1277" s="15">
        <f>C1277+F1277+G1277-I1277</f>
        <v/>
      </c>
      <c r="K1277" s="15" t="n"/>
      <c r="L1277" s="15">
        <f>K1277*Setup!$B$6</f>
        <v/>
      </c>
      <c r="M1277" s="15">
        <f>J1277-L1277</f>
        <v/>
      </c>
      <c r="N1277" s="21" t="n"/>
    </row>
    <row r="1278">
      <c r="A1278" s="295" t="n"/>
      <c r="B1278" s="14" t="n"/>
      <c r="C1278" s="15" t="n"/>
      <c r="D1278" s="15" t="n"/>
      <c r="E1278" s="15">
        <f>D1278*Setup!$B$5</f>
        <v/>
      </c>
      <c r="F1278" s="15">
        <f>D1278-E1278</f>
        <v/>
      </c>
      <c r="G1278" s="15" t="n"/>
      <c r="H1278" s="15" t="n"/>
      <c r="I1278" s="15" t="n"/>
      <c r="J1278" s="15">
        <f>C1278+F1278+G1278-I1278</f>
        <v/>
      </c>
      <c r="K1278" s="15" t="n"/>
      <c r="L1278" s="15">
        <f>K1278*Setup!$B$6</f>
        <v/>
      </c>
      <c r="M1278" s="15">
        <f>J1278-L1278</f>
        <v/>
      </c>
      <c r="N1278" s="21" t="n"/>
    </row>
    <row r="1279">
      <c r="A1279" s="295" t="n"/>
      <c r="B1279" s="14" t="n"/>
      <c r="C1279" s="15" t="n"/>
      <c r="D1279" s="15" t="n"/>
      <c r="E1279" s="15">
        <f>D1279*Setup!$B$5</f>
        <v/>
      </c>
      <c r="F1279" s="15">
        <f>D1279-E1279</f>
        <v/>
      </c>
      <c r="G1279" s="15" t="n"/>
      <c r="H1279" s="15" t="n"/>
      <c r="I1279" s="15" t="n"/>
      <c r="J1279" s="15">
        <f>C1279+F1279+G1279-I1279</f>
        <v/>
      </c>
      <c r="K1279" s="15" t="n"/>
      <c r="L1279" s="15">
        <f>K1279*Setup!$B$6</f>
        <v/>
      </c>
      <c r="M1279" s="15">
        <f>J1279-L1279</f>
        <v/>
      </c>
      <c r="N1279" s="21" t="n"/>
    </row>
    <row r="1280">
      <c r="A1280" s="295" t="n"/>
      <c r="B1280" s="14" t="n"/>
      <c r="C1280" s="15" t="n"/>
      <c r="D1280" s="15" t="n"/>
      <c r="E1280" s="15">
        <f>D1280*Setup!$B$5</f>
        <v/>
      </c>
      <c r="F1280" s="15">
        <f>D1280-E1280</f>
        <v/>
      </c>
      <c r="G1280" s="15" t="n"/>
      <c r="H1280" s="15" t="n"/>
      <c r="I1280" s="15" t="n"/>
      <c r="J1280" s="15">
        <f>C1280+F1280+G1280-I1280</f>
        <v/>
      </c>
      <c r="K1280" s="15" t="n"/>
      <c r="L1280" s="15">
        <f>K1280*Setup!$B$6</f>
        <v/>
      </c>
      <c r="M1280" s="15">
        <f>J1280-L1280</f>
        <v/>
      </c>
      <c r="N1280" s="21" t="n"/>
    </row>
    <row r="1281">
      <c r="A1281" s="295" t="n"/>
      <c r="B1281" s="14" t="n"/>
      <c r="C1281" s="15" t="n"/>
      <c r="D1281" s="15" t="n"/>
      <c r="E1281" s="15">
        <f>D1281*Setup!$B$5</f>
        <v/>
      </c>
      <c r="F1281" s="15">
        <f>D1281-E1281</f>
        <v/>
      </c>
      <c r="G1281" s="15" t="n"/>
      <c r="H1281" s="15" t="n"/>
      <c r="I1281" s="15" t="n"/>
      <c r="J1281" s="15">
        <f>C1281+F1281+G1281-I1281</f>
        <v/>
      </c>
      <c r="K1281" s="15" t="n"/>
      <c r="L1281" s="15">
        <f>K1281*Setup!$B$6</f>
        <v/>
      </c>
      <c r="M1281" s="15">
        <f>J1281-L1281</f>
        <v/>
      </c>
      <c r="N1281" s="21" t="n"/>
    </row>
    <row r="1282">
      <c r="A1282" s="295" t="n"/>
      <c r="B1282" s="14" t="n"/>
      <c r="C1282" s="15" t="n"/>
      <c r="D1282" s="15" t="n"/>
      <c r="E1282" s="15">
        <f>D1282*Setup!$B$5</f>
        <v/>
      </c>
      <c r="F1282" s="15">
        <f>D1282-E1282</f>
        <v/>
      </c>
      <c r="G1282" s="15" t="n"/>
      <c r="H1282" s="15" t="n"/>
      <c r="I1282" s="15" t="n"/>
      <c r="J1282" s="15">
        <f>C1282+F1282+G1282-I1282</f>
        <v/>
      </c>
      <c r="K1282" s="15" t="n"/>
      <c r="L1282" s="15">
        <f>K1282*Setup!$B$6</f>
        <v/>
      </c>
      <c r="M1282" s="15">
        <f>J1282-L1282</f>
        <v/>
      </c>
      <c r="N1282" s="21" t="n"/>
    </row>
    <row r="1283">
      <c r="A1283" s="295" t="n"/>
      <c r="B1283" s="14" t="n"/>
      <c r="C1283" s="15" t="n"/>
      <c r="D1283" s="15" t="n"/>
      <c r="E1283" s="15">
        <f>D1283*Setup!$B$5</f>
        <v/>
      </c>
      <c r="F1283" s="15">
        <f>D1283-E1283</f>
        <v/>
      </c>
      <c r="G1283" s="15" t="n"/>
      <c r="H1283" s="15" t="n"/>
      <c r="I1283" s="15" t="n"/>
      <c r="J1283" s="15">
        <f>C1283+F1283+G1283-I1283</f>
        <v/>
      </c>
      <c r="K1283" s="15" t="n"/>
      <c r="L1283" s="15">
        <f>K1283*Setup!$B$6</f>
        <v/>
      </c>
      <c r="M1283" s="15">
        <f>J1283-L1283</f>
        <v/>
      </c>
      <c r="N1283" s="21" t="n"/>
    </row>
    <row r="1284">
      <c r="A1284" s="295" t="n"/>
      <c r="B1284" s="14" t="n"/>
      <c r="C1284" s="15" t="n"/>
      <c r="D1284" s="15" t="n"/>
      <c r="E1284" s="15">
        <f>D1284*Setup!$B$5</f>
        <v/>
      </c>
      <c r="F1284" s="15">
        <f>D1284-E1284</f>
        <v/>
      </c>
      <c r="G1284" s="15" t="n"/>
      <c r="H1284" s="15" t="n"/>
      <c r="I1284" s="15" t="n"/>
      <c r="J1284" s="15">
        <f>C1284+F1284+G1284-I1284</f>
        <v/>
      </c>
      <c r="K1284" s="15" t="n"/>
      <c r="L1284" s="15">
        <f>K1284*Setup!$B$6</f>
        <v/>
      </c>
      <c r="M1284" s="15">
        <f>J1284-L1284</f>
        <v/>
      </c>
      <c r="N1284" s="21" t="n"/>
    </row>
    <row r="1285">
      <c r="A1285" s="295" t="n"/>
      <c r="B1285" s="14" t="n"/>
      <c r="C1285" s="15" t="n"/>
      <c r="D1285" s="15" t="n"/>
      <c r="E1285" s="15">
        <f>D1285*Setup!$B$5</f>
        <v/>
      </c>
      <c r="F1285" s="15">
        <f>D1285-E1285</f>
        <v/>
      </c>
      <c r="G1285" s="15" t="n"/>
      <c r="H1285" s="15" t="n"/>
      <c r="I1285" s="15" t="n"/>
      <c r="J1285" s="15">
        <f>C1285+F1285+G1285-I1285</f>
        <v/>
      </c>
      <c r="K1285" s="15" t="n"/>
      <c r="L1285" s="15">
        <f>K1285*Setup!$B$6</f>
        <v/>
      </c>
      <c r="M1285" s="15">
        <f>J1285-L1285</f>
        <v/>
      </c>
      <c r="N1285" s="21" t="n"/>
    </row>
    <row r="1286">
      <c r="A1286" s="295" t="n"/>
      <c r="B1286" s="14" t="n"/>
      <c r="C1286" s="15" t="n"/>
      <c r="D1286" s="15" t="n"/>
      <c r="E1286" s="15">
        <f>D1286*Setup!$B$5</f>
        <v/>
      </c>
      <c r="F1286" s="15">
        <f>D1286-E1286</f>
        <v/>
      </c>
      <c r="G1286" s="15" t="n"/>
      <c r="H1286" s="15" t="n"/>
      <c r="I1286" s="15" t="n"/>
      <c r="J1286" s="15">
        <f>C1286+F1286+G1286-I1286</f>
        <v/>
      </c>
      <c r="K1286" s="15" t="n"/>
      <c r="L1286" s="15">
        <f>K1286*Setup!$B$6</f>
        <v/>
      </c>
      <c r="M1286" s="15">
        <f>J1286-L1286</f>
        <v/>
      </c>
      <c r="N1286" s="21" t="n"/>
    </row>
    <row r="1287">
      <c r="A1287" s="295" t="n"/>
      <c r="B1287" s="14" t="n"/>
      <c r="C1287" s="15" t="n"/>
      <c r="D1287" s="15" t="n"/>
      <c r="E1287" s="15">
        <f>D1287*Setup!$B$5</f>
        <v/>
      </c>
      <c r="F1287" s="15">
        <f>D1287-E1287</f>
        <v/>
      </c>
      <c r="G1287" s="15" t="n"/>
      <c r="H1287" s="15" t="n"/>
      <c r="I1287" s="15" t="n"/>
      <c r="J1287" s="15">
        <f>C1287+F1287+G1287-I1287</f>
        <v/>
      </c>
      <c r="K1287" s="15" t="n"/>
      <c r="L1287" s="15">
        <f>K1287*Setup!$B$6</f>
        <v/>
      </c>
      <c r="M1287" s="15">
        <f>J1287-L1287</f>
        <v/>
      </c>
      <c r="N1287" s="21" t="n"/>
    </row>
    <row r="1288">
      <c r="A1288" s="295" t="n"/>
      <c r="B1288" s="14" t="n"/>
      <c r="C1288" s="15" t="n"/>
      <c r="D1288" s="15" t="n"/>
      <c r="E1288" s="15">
        <f>D1288*Setup!$B$5</f>
        <v/>
      </c>
      <c r="F1288" s="15">
        <f>D1288-E1288</f>
        <v/>
      </c>
      <c r="G1288" s="15" t="n"/>
      <c r="H1288" s="15" t="n"/>
      <c r="I1288" s="15" t="n"/>
      <c r="J1288" s="15">
        <f>C1288+F1288+G1288-I1288</f>
        <v/>
      </c>
      <c r="K1288" s="15" t="n"/>
      <c r="L1288" s="15">
        <f>K1288*Setup!$B$6</f>
        <v/>
      </c>
      <c r="M1288" s="15">
        <f>J1288-L1288</f>
        <v/>
      </c>
      <c r="N1288" s="21" t="n"/>
    </row>
    <row r="1289">
      <c r="A1289" s="295" t="n"/>
      <c r="B1289" s="14" t="n"/>
      <c r="C1289" s="15" t="n"/>
      <c r="D1289" s="15" t="n"/>
      <c r="E1289" s="15">
        <f>D1289*Setup!$B$5</f>
        <v/>
      </c>
      <c r="F1289" s="15">
        <f>D1289-E1289</f>
        <v/>
      </c>
      <c r="G1289" s="15" t="n"/>
      <c r="H1289" s="15" t="n"/>
      <c r="I1289" s="15" t="n"/>
      <c r="J1289" s="15">
        <f>C1289+F1289+G1289-I1289</f>
        <v/>
      </c>
      <c r="K1289" s="15" t="n"/>
      <c r="L1289" s="15">
        <f>K1289*Setup!$B$6</f>
        <v/>
      </c>
      <c r="M1289" s="15">
        <f>J1289-L1289</f>
        <v/>
      </c>
      <c r="N1289" s="21" t="n"/>
    </row>
    <row r="1290">
      <c r="A1290" s="295" t="n"/>
      <c r="B1290" s="14" t="n"/>
      <c r="C1290" s="15" t="n"/>
      <c r="D1290" s="15" t="n"/>
      <c r="E1290" s="15">
        <f>D1290*Setup!$B$5</f>
        <v/>
      </c>
      <c r="F1290" s="15">
        <f>D1290-E1290</f>
        <v/>
      </c>
      <c r="G1290" s="15" t="n"/>
      <c r="H1290" s="15" t="n"/>
      <c r="I1290" s="15" t="n"/>
      <c r="J1290" s="15">
        <f>C1290+F1290+G1290-I1290</f>
        <v/>
      </c>
      <c r="K1290" s="15" t="n"/>
      <c r="L1290" s="15">
        <f>K1290*Setup!$B$6</f>
        <v/>
      </c>
      <c r="M1290" s="15">
        <f>J1290-L1290</f>
        <v/>
      </c>
      <c r="N1290" s="21" t="n"/>
    </row>
    <row r="1291">
      <c r="A1291" s="295" t="n"/>
      <c r="B1291" s="14" t="n"/>
      <c r="C1291" s="15" t="n"/>
      <c r="D1291" s="15" t="n"/>
      <c r="E1291" s="15">
        <f>D1291*Setup!$B$5</f>
        <v/>
      </c>
      <c r="F1291" s="15">
        <f>D1291-E1291</f>
        <v/>
      </c>
      <c r="G1291" s="15" t="n"/>
      <c r="H1291" s="15" t="n"/>
      <c r="I1291" s="15" t="n"/>
      <c r="J1291" s="15">
        <f>C1291+F1291+G1291-I1291</f>
        <v/>
      </c>
      <c r="K1291" s="15" t="n"/>
      <c r="L1291" s="15">
        <f>K1291*Setup!$B$6</f>
        <v/>
      </c>
      <c r="M1291" s="15">
        <f>J1291-L1291</f>
        <v/>
      </c>
      <c r="N1291" s="21" t="n"/>
    </row>
    <row r="1292">
      <c r="A1292" s="295" t="n"/>
      <c r="B1292" s="14" t="n"/>
      <c r="C1292" s="15" t="n"/>
      <c r="D1292" s="15" t="n"/>
      <c r="E1292" s="15">
        <f>D1292*Setup!$B$5</f>
        <v/>
      </c>
      <c r="F1292" s="15">
        <f>D1292-E1292</f>
        <v/>
      </c>
      <c r="G1292" s="15" t="n"/>
      <c r="H1292" s="15" t="n"/>
      <c r="I1292" s="15" t="n"/>
      <c r="J1292" s="15">
        <f>C1292+F1292+G1292-I1292</f>
        <v/>
      </c>
      <c r="K1292" s="15" t="n"/>
      <c r="L1292" s="15">
        <f>K1292*Setup!$B$6</f>
        <v/>
      </c>
      <c r="M1292" s="15">
        <f>J1292-L1292</f>
        <v/>
      </c>
      <c r="N1292" s="21" t="n"/>
    </row>
    <row r="1293">
      <c r="A1293" s="295" t="n"/>
      <c r="B1293" s="14" t="n"/>
      <c r="C1293" s="15" t="n"/>
      <c r="D1293" s="15" t="n"/>
      <c r="E1293" s="15">
        <f>D1293*Setup!$B$5</f>
        <v/>
      </c>
      <c r="F1293" s="15">
        <f>D1293-E1293</f>
        <v/>
      </c>
      <c r="G1293" s="15" t="n"/>
      <c r="H1293" s="15" t="n"/>
      <c r="I1293" s="15" t="n"/>
      <c r="J1293" s="15">
        <f>C1293+F1293+G1293-I1293</f>
        <v/>
      </c>
      <c r="K1293" s="15" t="n"/>
      <c r="L1293" s="15">
        <f>K1293*Setup!$B$6</f>
        <v/>
      </c>
      <c r="M1293" s="15">
        <f>J1293-L1293</f>
        <v/>
      </c>
      <c r="N1293" s="21" t="n"/>
    </row>
    <row r="1294">
      <c r="A1294" s="295" t="n"/>
      <c r="B1294" s="14" t="n"/>
      <c r="C1294" s="15" t="n"/>
      <c r="D1294" s="15" t="n"/>
      <c r="E1294" s="15">
        <f>D1294*Setup!$B$5</f>
        <v/>
      </c>
      <c r="F1294" s="15">
        <f>D1294-E1294</f>
        <v/>
      </c>
      <c r="G1294" s="15" t="n"/>
      <c r="H1294" s="15" t="n"/>
      <c r="I1294" s="15" t="n"/>
      <c r="J1294" s="15">
        <f>C1294+F1294+G1294-I1294</f>
        <v/>
      </c>
      <c r="K1294" s="15" t="n"/>
      <c r="L1294" s="15">
        <f>K1294*Setup!$B$6</f>
        <v/>
      </c>
      <c r="M1294" s="15">
        <f>J1294-L1294</f>
        <v/>
      </c>
      <c r="N1294" s="21" t="n"/>
    </row>
    <row r="1295">
      <c r="A1295" s="295" t="n"/>
      <c r="B1295" s="14" t="n"/>
      <c r="C1295" s="15" t="n"/>
      <c r="D1295" s="15" t="n"/>
      <c r="E1295" s="15">
        <f>D1295*Setup!$B$5</f>
        <v/>
      </c>
      <c r="F1295" s="15">
        <f>D1295-E1295</f>
        <v/>
      </c>
      <c r="G1295" s="15" t="n"/>
      <c r="H1295" s="15" t="n"/>
      <c r="I1295" s="15" t="n"/>
      <c r="J1295" s="15">
        <f>C1295+F1295+G1295-I1295</f>
        <v/>
      </c>
      <c r="K1295" s="15" t="n"/>
      <c r="L1295" s="15">
        <f>K1295*Setup!$B$6</f>
        <v/>
      </c>
      <c r="M1295" s="15">
        <f>J1295-L1295</f>
        <v/>
      </c>
      <c r="N1295" s="21" t="n"/>
    </row>
    <row r="1296">
      <c r="A1296" s="295" t="n"/>
      <c r="B1296" s="14" t="n"/>
      <c r="C1296" s="15" t="n"/>
      <c r="D1296" s="15" t="n"/>
      <c r="E1296" s="15">
        <f>D1296*Setup!$B$5</f>
        <v/>
      </c>
      <c r="F1296" s="15">
        <f>D1296-E1296</f>
        <v/>
      </c>
      <c r="G1296" s="15" t="n"/>
      <c r="H1296" s="15" t="n"/>
      <c r="I1296" s="15" t="n"/>
      <c r="J1296" s="15">
        <f>C1296+F1296+G1296-I1296</f>
        <v/>
      </c>
      <c r="K1296" s="15" t="n"/>
      <c r="L1296" s="15">
        <f>K1296*Setup!$B$6</f>
        <v/>
      </c>
      <c r="M1296" s="15">
        <f>J1296-L1296</f>
        <v/>
      </c>
      <c r="N1296" s="21" t="n"/>
    </row>
    <row r="1297">
      <c r="A1297" s="295" t="n"/>
      <c r="B1297" s="14" t="n"/>
      <c r="C1297" s="15" t="n"/>
      <c r="D1297" s="15" t="n"/>
      <c r="E1297" s="15">
        <f>D1297*Setup!$B$5</f>
        <v/>
      </c>
      <c r="F1297" s="15">
        <f>D1297-E1297</f>
        <v/>
      </c>
      <c r="G1297" s="15" t="n"/>
      <c r="H1297" s="15" t="n"/>
      <c r="I1297" s="15" t="n"/>
      <c r="J1297" s="15">
        <f>C1297+F1297+G1297-I1297</f>
        <v/>
      </c>
      <c r="K1297" s="15" t="n"/>
      <c r="L1297" s="15">
        <f>K1297*Setup!$B$6</f>
        <v/>
      </c>
      <c r="M1297" s="15">
        <f>J1297-L1297</f>
        <v/>
      </c>
      <c r="N1297" s="21" t="n"/>
    </row>
    <row r="1298">
      <c r="A1298" s="295" t="n"/>
      <c r="B1298" s="14" t="n"/>
      <c r="C1298" s="15" t="n"/>
      <c r="D1298" s="15" t="n"/>
      <c r="E1298" s="15">
        <f>D1298*Setup!$B$5</f>
        <v/>
      </c>
      <c r="F1298" s="15">
        <f>D1298-E1298</f>
        <v/>
      </c>
      <c r="G1298" s="15" t="n"/>
      <c r="H1298" s="15" t="n"/>
      <c r="I1298" s="15" t="n"/>
      <c r="J1298" s="15">
        <f>C1298+F1298+G1298-I1298</f>
        <v/>
      </c>
      <c r="K1298" s="15" t="n"/>
      <c r="L1298" s="15">
        <f>K1298*Setup!$B$6</f>
        <v/>
      </c>
      <c r="M1298" s="15">
        <f>J1298-L1298</f>
        <v/>
      </c>
      <c r="N1298" s="21" t="n"/>
    </row>
    <row r="1299">
      <c r="A1299" s="295" t="n"/>
      <c r="B1299" s="14" t="n"/>
      <c r="C1299" s="15" t="n"/>
      <c r="D1299" s="15" t="n"/>
      <c r="E1299" s="15">
        <f>D1299*Setup!$B$5</f>
        <v/>
      </c>
      <c r="F1299" s="15">
        <f>D1299-E1299</f>
        <v/>
      </c>
      <c r="G1299" s="15" t="n"/>
      <c r="H1299" s="15" t="n"/>
      <c r="I1299" s="15" t="n"/>
      <c r="J1299" s="15">
        <f>C1299+F1299+G1299-I1299</f>
        <v/>
      </c>
      <c r="K1299" s="15" t="n"/>
      <c r="L1299" s="15">
        <f>K1299*Setup!$B$6</f>
        <v/>
      </c>
      <c r="M1299" s="15">
        <f>J1299-L1299</f>
        <v/>
      </c>
      <c r="N1299" s="21" t="n"/>
    </row>
    <row r="1300">
      <c r="A1300" s="295" t="n"/>
      <c r="B1300" s="14" t="n"/>
      <c r="C1300" s="15" t="n"/>
      <c r="D1300" s="15" t="n"/>
      <c r="E1300" s="15">
        <f>D1300*Setup!$B$5</f>
        <v/>
      </c>
      <c r="F1300" s="15">
        <f>D1300-E1300</f>
        <v/>
      </c>
      <c r="G1300" s="15" t="n"/>
      <c r="H1300" s="15" t="n"/>
      <c r="I1300" s="15" t="n"/>
      <c r="J1300" s="15">
        <f>C1300+F1300+G1300-I1300</f>
        <v/>
      </c>
      <c r="K1300" s="15" t="n"/>
      <c r="L1300" s="15">
        <f>K1300*Setup!$B$6</f>
        <v/>
      </c>
      <c r="M1300" s="15">
        <f>J1300-L1300</f>
        <v/>
      </c>
      <c r="N1300" s="21" t="n"/>
    </row>
    <row r="1301">
      <c r="A1301" s="295" t="n"/>
      <c r="B1301" s="14" t="n"/>
      <c r="C1301" s="15" t="n"/>
      <c r="D1301" s="15" t="n"/>
      <c r="E1301" s="15">
        <f>D1301*Setup!$B$5</f>
        <v/>
      </c>
      <c r="F1301" s="15">
        <f>D1301-E1301</f>
        <v/>
      </c>
      <c r="G1301" s="15" t="n"/>
      <c r="H1301" s="15" t="n"/>
      <c r="I1301" s="15" t="n"/>
      <c r="J1301" s="15">
        <f>C1301+F1301+G1301-I1301</f>
        <v/>
      </c>
      <c r="K1301" s="15" t="n"/>
      <c r="L1301" s="15">
        <f>K1301*Setup!$B$6</f>
        <v/>
      </c>
      <c r="M1301" s="15">
        <f>J1301-L1301</f>
        <v/>
      </c>
      <c r="N1301" s="21" t="n"/>
    </row>
    <row r="1302">
      <c r="A1302" s="295" t="n"/>
      <c r="B1302" s="14" t="n"/>
      <c r="C1302" s="15" t="n"/>
      <c r="D1302" s="15" t="n"/>
      <c r="E1302" s="15">
        <f>D1302*Setup!$B$5</f>
        <v/>
      </c>
      <c r="F1302" s="15">
        <f>D1302-E1302</f>
        <v/>
      </c>
      <c r="G1302" s="15" t="n"/>
      <c r="H1302" s="15" t="n"/>
      <c r="I1302" s="15" t="n"/>
      <c r="J1302" s="15">
        <f>C1302+F1302+G1302-I1302</f>
        <v/>
      </c>
      <c r="K1302" s="15" t="n"/>
      <c r="L1302" s="15">
        <f>K1302*Setup!$B$6</f>
        <v/>
      </c>
      <c r="M1302" s="15">
        <f>J1302-L1302</f>
        <v/>
      </c>
      <c r="N1302" s="21" t="n"/>
    </row>
    <row r="1303">
      <c r="A1303" s="295" t="n"/>
      <c r="B1303" s="14" t="n"/>
      <c r="C1303" s="15" t="n"/>
      <c r="D1303" s="15" t="n"/>
      <c r="E1303" s="15">
        <f>D1303*Setup!$B$5</f>
        <v/>
      </c>
      <c r="F1303" s="15">
        <f>D1303-E1303</f>
        <v/>
      </c>
      <c r="G1303" s="15" t="n"/>
      <c r="H1303" s="15" t="n"/>
      <c r="I1303" s="15" t="n"/>
      <c r="J1303" s="15">
        <f>C1303+F1303+G1303-I1303</f>
        <v/>
      </c>
      <c r="K1303" s="15" t="n"/>
      <c r="L1303" s="15">
        <f>K1303*Setup!$B$6</f>
        <v/>
      </c>
      <c r="M1303" s="15">
        <f>J1303-L1303</f>
        <v/>
      </c>
      <c r="N1303" s="21" t="n"/>
    </row>
    <row r="1304">
      <c r="A1304" s="295" t="n"/>
      <c r="B1304" s="14" t="n"/>
      <c r="C1304" s="15" t="n"/>
      <c r="D1304" s="15" t="n"/>
      <c r="E1304" s="15">
        <f>D1304*Setup!$B$5</f>
        <v/>
      </c>
      <c r="F1304" s="15">
        <f>D1304-E1304</f>
        <v/>
      </c>
      <c r="G1304" s="15" t="n"/>
      <c r="H1304" s="15" t="n"/>
      <c r="I1304" s="15" t="n"/>
      <c r="J1304" s="15">
        <f>C1304+F1304+G1304-I1304</f>
        <v/>
      </c>
      <c r="K1304" s="15" t="n"/>
      <c r="L1304" s="15">
        <f>K1304*Setup!$B$6</f>
        <v/>
      </c>
      <c r="M1304" s="15">
        <f>J1304-L1304</f>
        <v/>
      </c>
      <c r="N1304" s="21" t="n"/>
    </row>
    <row r="1305">
      <c r="A1305" s="295" t="n"/>
      <c r="B1305" s="14" t="n"/>
      <c r="C1305" s="15" t="n"/>
      <c r="D1305" s="15" t="n"/>
      <c r="E1305" s="15">
        <f>D1305*Setup!$B$5</f>
        <v/>
      </c>
      <c r="F1305" s="15">
        <f>D1305-E1305</f>
        <v/>
      </c>
      <c r="G1305" s="15" t="n"/>
      <c r="H1305" s="15" t="n"/>
      <c r="I1305" s="15" t="n"/>
      <c r="J1305" s="15">
        <f>C1305+F1305+G1305-I1305</f>
        <v/>
      </c>
      <c r="K1305" s="15" t="n"/>
      <c r="L1305" s="15">
        <f>K1305*Setup!$B$6</f>
        <v/>
      </c>
      <c r="M1305" s="15">
        <f>J1305-L1305</f>
        <v/>
      </c>
      <c r="N1305" s="21" t="n"/>
    </row>
    <row r="1306">
      <c r="A1306" s="295" t="n"/>
      <c r="B1306" s="14" t="n"/>
      <c r="C1306" s="15" t="n"/>
      <c r="D1306" s="15" t="n"/>
      <c r="E1306" s="15">
        <f>D1306*Setup!$B$5</f>
        <v/>
      </c>
      <c r="F1306" s="15">
        <f>D1306-E1306</f>
        <v/>
      </c>
      <c r="G1306" s="15" t="n"/>
      <c r="H1306" s="15" t="n"/>
      <c r="I1306" s="15" t="n"/>
      <c r="J1306" s="15">
        <f>C1306+F1306+G1306-I1306</f>
        <v/>
      </c>
      <c r="K1306" s="15" t="n"/>
      <c r="L1306" s="15">
        <f>K1306*Setup!$B$6</f>
        <v/>
      </c>
      <c r="M1306" s="15">
        <f>J1306-L1306</f>
        <v/>
      </c>
      <c r="N1306" s="21" t="n"/>
    </row>
    <row r="1307">
      <c r="A1307" s="295" t="n"/>
      <c r="B1307" s="14" t="n"/>
      <c r="C1307" s="15" t="n"/>
      <c r="D1307" s="15" t="n"/>
      <c r="E1307" s="15">
        <f>D1307*Setup!$B$5</f>
        <v/>
      </c>
      <c r="F1307" s="15">
        <f>D1307-E1307</f>
        <v/>
      </c>
      <c r="G1307" s="15" t="n"/>
      <c r="H1307" s="15" t="n"/>
      <c r="I1307" s="15" t="n"/>
      <c r="J1307" s="15">
        <f>C1307+F1307+G1307-I1307</f>
        <v/>
      </c>
      <c r="K1307" s="15" t="n"/>
      <c r="L1307" s="15">
        <f>K1307*Setup!$B$6</f>
        <v/>
      </c>
      <c r="M1307" s="15">
        <f>J1307-L1307</f>
        <v/>
      </c>
      <c r="N1307" s="21" t="n"/>
    </row>
    <row r="1308">
      <c r="A1308" s="295" t="n"/>
      <c r="B1308" s="14" t="n"/>
      <c r="C1308" s="15" t="n"/>
      <c r="D1308" s="15" t="n"/>
      <c r="E1308" s="15">
        <f>D1308*Setup!$B$5</f>
        <v/>
      </c>
      <c r="F1308" s="15">
        <f>D1308-E1308</f>
        <v/>
      </c>
      <c r="G1308" s="15" t="n"/>
      <c r="H1308" s="15" t="n"/>
      <c r="I1308" s="15" t="n"/>
      <c r="J1308" s="15">
        <f>C1308+F1308+G1308-I1308</f>
        <v/>
      </c>
      <c r="K1308" s="15" t="n"/>
      <c r="L1308" s="15">
        <f>K1308*Setup!$B$6</f>
        <v/>
      </c>
      <c r="M1308" s="15">
        <f>J1308-L1308</f>
        <v/>
      </c>
      <c r="N1308" s="21" t="n"/>
    </row>
    <row r="1309">
      <c r="A1309" s="295" t="n"/>
      <c r="B1309" s="14" t="n"/>
      <c r="C1309" s="15" t="n"/>
      <c r="D1309" s="15" t="n"/>
      <c r="E1309" s="15">
        <f>D1309*Setup!$B$5</f>
        <v/>
      </c>
      <c r="F1309" s="15">
        <f>D1309-E1309</f>
        <v/>
      </c>
      <c r="G1309" s="15" t="n"/>
      <c r="H1309" s="15" t="n"/>
      <c r="I1309" s="15" t="n"/>
      <c r="J1309" s="15">
        <f>C1309+F1309+G1309-I1309</f>
        <v/>
      </c>
      <c r="K1309" s="15" t="n"/>
      <c r="L1309" s="15">
        <f>K1309*Setup!$B$6</f>
        <v/>
      </c>
      <c r="M1309" s="15">
        <f>J1309-L1309</f>
        <v/>
      </c>
      <c r="N1309" s="21" t="n"/>
    </row>
    <row r="1310">
      <c r="A1310" s="295" t="n"/>
      <c r="B1310" s="14" t="n"/>
      <c r="C1310" s="15" t="n"/>
      <c r="D1310" s="15" t="n"/>
      <c r="E1310" s="15">
        <f>D1310*Setup!$B$5</f>
        <v/>
      </c>
      <c r="F1310" s="15">
        <f>D1310-E1310</f>
        <v/>
      </c>
      <c r="G1310" s="15" t="n"/>
      <c r="H1310" s="15" t="n"/>
      <c r="I1310" s="15" t="n"/>
      <c r="J1310" s="15">
        <f>C1310+F1310+G1310-I1310</f>
        <v/>
      </c>
      <c r="K1310" s="15" t="n"/>
      <c r="L1310" s="15">
        <f>K1310*Setup!$B$6</f>
        <v/>
      </c>
      <c r="M1310" s="15">
        <f>J1310-L1310</f>
        <v/>
      </c>
      <c r="N1310" s="21" t="n"/>
    </row>
    <row r="1311">
      <c r="A1311" s="295" t="n"/>
      <c r="B1311" s="14" t="n"/>
      <c r="C1311" s="15" t="n"/>
      <c r="D1311" s="15" t="n"/>
      <c r="E1311" s="15">
        <f>D1311*Setup!$B$5</f>
        <v/>
      </c>
      <c r="F1311" s="15">
        <f>D1311-E1311</f>
        <v/>
      </c>
      <c r="G1311" s="15" t="n"/>
      <c r="H1311" s="15" t="n"/>
      <c r="I1311" s="15" t="n"/>
      <c r="J1311" s="15">
        <f>C1311+F1311+G1311-I1311</f>
        <v/>
      </c>
      <c r="K1311" s="15" t="n"/>
      <c r="L1311" s="15">
        <f>K1311*Setup!$B$6</f>
        <v/>
      </c>
      <c r="M1311" s="15">
        <f>J1311-L1311</f>
        <v/>
      </c>
      <c r="N1311" s="21" t="n"/>
    </row>
    <row r="1312">
      <c r="A1312" s="295" t="n"/>
      <c r="B1312" s="14" t="n"/>
      <c r="C1312" s="15" t="n"/>
      <c r="D1312" s="15" t="n"/>
      <c r="E1312" s="15">
        <f>D1312*Setup!$B$5</f>
        <v/>
      </c>
      <c r="F1312" s="15">
        <f>D1312-E1312</f>
        <v/>
      </c>
      <c r="G1312" s="15" t="n"/>
      <c r="H1312" s="15" t="n"/>
      <c r="I1312" s="15" t="n"/>
      <c r="J1312" s="15">
        <f>C1312+F1312+G1312-I1312</f>
        <v/>
      </c>
      <c r="K1312" s="15" t="n"/>
      <c r="L1312" s="15">
        <f>K1312*Setup!$B$6</f>
        <v/>
      </c>
      <c r="M1312" s="15">
        <f>J1312-L1312</f>
        <v/>
      </c>
      <c r="N1312" s="21" t="n"/>
    </row>
    <row r="1313">
      <c r="A1313" s="295" t="n"/>
      <c r="B1313" s="14" t="n"/>
      <c r="C1313" s="15" t="n"/>
      <c r="D1313" s="15" t="n"/>
      <c r="E1313" s="15">
        <f>D1313*Setup!$B$5</f>
        <v/>
      </c>
      <c r="F1313" s="15">
        <f>D1313-E1313</f>
        <v/>
      </c>
      <c r="G1313" s="15" t="n"/>
      <c r="H1313" s="15" t="n"/>
      <c r="I1313" s="15" t="n"/>
      <c r="J1313" s="15">
        <f>C1313+F1313+G1313-I1313</f>
        <v/>
      </c>
      <c r="K1313" s="15" t="n"/>
      <c r="L1313" s="15">
        <f>K1313*Setup!$B$6</f>
        <v/>
      </c>
      <c r="M1313" s="15">
        <f>J1313-L1313</f>
        <v/>
      </c>
      <c r="N1313" s="21" t="n"/>
    </row>
    <row r="1314">
      <c r="A1314" s="295" t="n"/>
      <c r="B1314" s="14" t="n"/>
      <c r="C1314" s="15" t="n"/>
      <c r="D1314" s="15" t="n"/>
      <c r="E1314" s="15">
        <f>D1314*Setup!$B$5</f>
        <v/>
      </c>
      <c r="F1314" s="15">
        <f>D1314-E1314</f>
        <v/>
      </c>
      <c r="G1314" s="15" t="n"/>
      <c r="H1314" s="15" t="n"/>
      <c r="I1314" s="15" t="n"/>
      <c r="J1314" s="15">
        <f>C1314+F1314+G1314-I1314</f>
        <v/>
      </c>
      <c r="K1314" s="15" t="n"/>
      <c r="L1314" s="15">
        <f>K1314*Setup!$B$6</f>
        <v/>
      </c>
      <c r="M1314" s="15">
        <f>J1314-L1314</f>
        <v/>
      </c>
      <c r="N1314" s="21" t="n"/>
    </row>
    <row r="1315">
      <c r="A1315" s="295" t="n"/>
      <c r="B1315" s="14" t="n"/>
      <c r="C1315" s="15" t="n"/>
      <c r="D1315" s="15" t="n"/>
      <c r="E1315" s="15">
        <f>D1315*Setup!$B$5</f>
        <v/>
      </c>
      <c r="F1315" s="15">
        <f>D1315-E1315</f>
        <v/>
      </c>
      <c r="G1315" s="15" t="n"/>
      <c r="H1315" s="15" t="n"/>
      <c r="I1315" s="15" t="n"/>
      <c r="J1315" s="15">
        <f>C1315+F1315+G1315-I1315</f>
        <v/>
      </c>
      <c r="K1315" s="15" t="n"/>
      <c r="L1315" s="15">
        <f>K1315*Setup!$B$6</f>
        <v/>
      </c>
      <c r="M1315" s="15">
        <f>J1315-L1315</f>
        <v/>
      </c>
      <c r="N1315" s="21" t="n"/>
    </row>
    <row r="1316">
      <c r="A1316" s="295" t="n"/>
      <c r="B1316" s="14" t="n"/>
      <c r="C1316" s="15" t="n"/>
      <c r="D1316" s="15" t="n"/>
      <c r="E1316" s="15">
        <f>D1316*Setup!$B$5</f>
        <v/>
      </c>
      <c r="F1316" s="15">
        <f>D1316-E1316</f>
        <v/>
      </c>
      <c r="G1316" s="15" t="n"/>
      <c r="H1316" s="15" t="n"/>
      <c r="I1316" s="15" t="n"/>
      <c r="J1316" s="15">
        <f>C1316+F1316+G1316-I1316</f>
        <v/>
      </c>
      <c r="K1316" s="15" t="n"/>
      <c r="L1316" s="15">
        <f>K1316*Setup!$B$6</f>
        <v/>
      </c>
      <c r="M1316" s="15">
        <f>J1316-L1316</f>
        <v/>
      </c>
      <c r="N1316" s="21" t="n"/>
    </row>
    <row r="1317">
      <c r="A1317" s="295" t="n"/>
      <c r="B1317" s="14" t="n"/>
      <c r="C1317" s="15" t="n"/>
      <c r="D1317" s="15" t="n"/>
      <c r="E1317" s="15">
        <f>D1317*Setup!$B$5</f>
        <v/>
      </c>
      <c r="F1317" s="15">
        <f>D1317-E1317</f>
        <v/>
      </c>
      <c r="G1317" s="15" t="n"/>
      <c r="H1317" s="15" t="n"/>
      <c r="I1317" s="15" t="n"/>
      <c r="J1317" s="15">
        <f>C1317+F1317+G1317-I1317</f>
        <v/>
      </c>
      <c r="K1317" s="15" t="n"/>
      <c r="L1317" s="15">
        <f>K1317*Setup!$B$6</f>
        <v/>
      </c>
      <c r="M1317" s="15">
        <f>J1317-L1317</f>
        <v/>
      </c>
      <c r="N1317" s="21" t="n"/>
    </row>
    <row r="1318">
      <c r="A1318" s="295" t="n"/>
      <c r="B1318" s="14" t="n"/>
      <c r="C1318" s="15" t="n"/>
      <c r="D1318" s="15" t="n"/>
      <c r="E1318" s="15">
        <f>D1318*Setup!$B$5</f>
        <v/>
      </c>
      <c r="F1318" s="15">
        <f>D1318-E1318</f>
        <v/>
      </c>
      <c r="G1318" s="15" t="n"/>
      <c r="H1318" s="15" t="n"/>
      <c r="I1318" s="15" t="n"/>
      <c r="J1318" s="15">
        <f>C1318+F1318+G1318-I1318</f>
        <v/>
      </c>
      <c r="K1318" s="15" t="n"/>
      <c r="L1318" s="15">
        <f>K1318*Setup!$B$6</f>
        <v/>
      </c>
      <c r="M1318" s="15">
        <f>J1318-L1318</f>
        <v/>
      </c>
      <c r="N1318" s="21" t="n"/>
    </row>
    <row r="1319">
      <c r="A1319" s="295" t="n"/>
      <c r="B1319" s="14" t="n"/>
      <c r="C1319" s="15" t="n"/>
      <c r="D1319" s="15" t="n"/>
      <c r="E1319" s="15">
        <f>D1319*Setup!$B$5</f>
        <v/>
      </c>
      <c r="F1319" s="15">
        <f>D1319-E1319</f>
        <v/>
      </c>
      <c r="G1319" s="15" t="n"/>
      <c r="H1319" s="15" t="n"/>
      <c r="I1319" s="15" t="n"/>
      <c r="J1319" s="15">
        <f>C1319+F1319+G1319-I1319</f>
        <v/>
      </c>
      <c r="K1319" s="15" t="n"/>
      <c r="L1319" s="15">
        <f>K1319*Setup!$B$6</f>
        <v/>
      </c>
      <c r="M1319" s="15">
        <f>J1319-L1319</f>
        <v/>
      </c>
      <c r="N1319" s="21" t="n"/>
    </row>
    <row r="1320">
      <c r="A1320" s="295" t="n"/>
      <c r="B1320" s="14" t="n"/>
      <c r="C1320" s="15" t="n"/>
      <c r="D1320" s="15" t="n"/>
      <c r="E1320" s="15">
        <f>D1320*Setup!$B$5</f>
        <v/>
      </c>
      <c r="F1320" s="15">
        <f>D1320-E1320</f>
        <v/>
      </c>
      <c r="G1320" s="15" t="n"/>
      <c r="H1320" s="15" t="n"/>
      <c r="I1320" s="15" t="n"/>
      <c r="J1320" s="15">
        <f>C1320+F1320+G1320-I1320</f>
        <v/>
      </c>
      <c r="K1320" s="15" t="n"/>
      <c r="L1320" s="15">
        <f>K1320*Setup!$B$6</f>
        <v/>
      </c>
      <c r="M1320" s="15">
        <f>J1320-L1320</f>
        <v/>
      </c>
      <c r="N1320" s="21" t="n"/>
    </row>
    <row r="1321">
      <c r="A1321" s="295" t="n"/>
      <c r="B1321" s="14" t="n"/>
      <c r="C1321" s="15" t="n"/>
      <c r="D1321" s="15" t="n"/>
      <c r="E1321" s="15">
        <f>D1321*Setup!$B$5</f>
        <v/>
      </c>
      <c r="F1321" s="15">
        <f>D1321-E1321</f>
        <v/>
      </c>
      <c r="G1321" s="15" t="n"/>
      <c r="H1321" s="15" t="n"/>
      <c r="I1321" s="15" t="n"/>
      <c r="J1321" s="15">
        <f>C1321+F1321+G1321-I1321</f>
        <v/>
      </c>
      <c r="K1321" s="15" t="n"/>
      <c r="L1321" s="15">
        <f>K1321*Setup!$B$6</f>
        <v/>
      </c>
      <c r="M1321" s="15">
        <f>J1321-L1321</f>
        <v/>
      </c>
      <c r="N1321" s="21" t="n"/>
    </row>
    <row r="1322">
      <c r="A1322" s="295" t="n"/>
      <c r="B1322" s="14" t="n"/>
      <c r="C1322" s="15" t="n"/>
      <c r="D1322" s="15" t="n"/>
      <c r="E1322" s="15">
        <f>D1322*Setup!$B$5</f>
        <v/>
      </c>
      <c r="F1322" s="15">
        <f>D1322-E1322</f>
        <v/>
      </c>
      <c r="G1322" s="15" t="n"/>
      <c r="H1322" s="15" t="n"/>
      <c r="I1322" s="15" t="n"/>
      <c r="J1322" s="15">
        <f>C1322+F1322+G1322-I1322</f>
        <v/>
      </c>
      <c r="K1322" s="15" t="n"/>
      <c r="L1322" s="15">
        <f>K1322*Setup!$B$6</f>
        <v/>
      </c>
      <c r="M1322" s="15">
        <f>J1322-L1322</f>
        <v/>
      </c>
      <c r="N1322" s="21" t="n"/>
    </row>
    <row r="1323">
      <c r="A1323" s="295" t="n"/>
      <c r="B1323" s="14" t="n"/>
      <c r="C1323" s="15" t="n"/>
      <c r="D1323" s="15" t="n"/>
      <c r="E1323" s="15">
        <f>D1323*Setup!$B$5</f>
        <v/>
      </c>
      <c r="F1323" s="15">
        <f>D1323-E1323</f>
        <v/>
      </c>
      <c r="G1323" s="15" t="n"/>
      <c r="H1323" s="15" t="n"/>
      <c r="I1323" s="15" t="n"/>
      <c r="J1323" s="15">
        <f>C1323+F1323+G1323-I1323</f>
        <v/>
      </c>
      <c r="K1323" s="15" t="n"/>
      <c r="L1323" s="15">
        <f>K1323*Setup!$B$6</f>
        <v/>
      </c>
      <c r="M1323" s="15">
        <f>J1323-L1323</f>
        <v/>
      </c>
      <c r="N1323" s="21" t="n"/>
    </row>
    <row r="1324">
      <c r="A1324" s="295" t="n"/>
      <c r="B1324" s="14" t="n"/>
      <c r="C1324" s="15" t="n"/>
      <c r="D1324" s="15" t="n"/>
      <c r="E1324" s="15">
        <f>D1324*Setup!$B$5</f>
        <v/>
      </c>
      <c r="F1324" s="15">
        <f>D1324-E1324</f>
        <v/>
      </c>
      <c r="G1324" s="15" t="n"/>
      <c r="H1324" s="15" t="n"/>
      <c r="I1324" s="15" t="n"/>
      <c r="J1324" s="15">
        <f>C1324+F1324+G1324-I1324</f>
        <v/>
      </c>
      <c r="K1324" s="15" t="n"/>
      <c r="L1324" s="15">
        <f>K1324*Setup!$B$6</f>
        <v/>
      </c>
      <c r="M1324" s="15">
        <f>J1324-L1324</f>
        <v/>
      </c>
      <c r="N1324" s="21" t="n"/>
    </row>
    <row r="1325">
      <c r="A1325" s="295" t="n"/>
      <c r="B1325" s="14" t="n"/>
      <c r="C1325" s="15" t="n"/>
      <c r="D1325" s="15" t="n"/>
      <c r="E1325" s="15">
        <f>D1325*Setup!$B$5</f>
        <v/>
      </c>
      <c r="F1325" s="15">
        <f>D1325-E1325</f>
        <v/>
      </c>
      <c r="G1325" s="15" t="n"/>
      <c r="H1325" s="15" t="n"/>
      <c r="I1325" s="15" t="n"/>
      <c r="J1325" s="15">
        <f>C1325+F1325+G1325-I1325</f>
        <v/>
      </c>
      <c r="K1325" s="15" t="n"/>
      <c r="L1325" s="15">
        <f>K1325*Setup!$B$6</f>
        <v/>
      </c>
      <c r="M1325" s="15">
        <f>J1325-L1325</f>
        <v/>
      </c>
      <c r="N1325" s="21" t="n"/>
    </row>
    <row r="1326">
      <c r="A1326" s="295" t="n"/>
      <c r="B1326" s="14" t="n"/>
      <c r="C1326" s="15" t="n"/>
      <c r="D1326" s="15" t="n"/>
      <c r="E1326" s="15">
        <f>D1326*Setup!$B$5</f>
        <v/>
      </c>
      <c r="F1326" s="15">
        <f>D1326-E1326</f>
        <v/>
      </c>
      <c r="G1326" s="15" t="n"/>
      <c r="H1326" s="15" t="n"/>
      <c r="I1326" s="15" t="n"/>
      <c r="J1326" s="15">
        <f>C1326+F1326+G1326-I1326</f>
        <v/>
      </c>
      <c r="K1326" s="15" t="n"/>
      <c r="L1326" s="15">
        <f>K1326*Setup!$B$6</f>
        <v/>
      </c>
      <c r="M1326" s="15">
        <f>J1326-L1326</f>
        <v/>
      </c>
      <c r="N1326" s="21" t="n"/>
    </row>
    <row r="1327">
      <c r="A1327" s="295" t="n"/>
      <c r="B1327" s="14" t="n"/>
      <c r="C1327" s="15" t="n"/>
      <c r="D1327" s="15" t="n"/>
      <c r="E1327" s="15">
        <f>D1327*Setup!$B$5</f>
        <v/>
      </c>
      <c r="F1327" s="15">
        <f>D1327-E1327</f>
        <v/>
      </c>
      <c r="G1327" s="15" t="n"/>
      <c r="H1327" s="15" t="n"/>
      <c r="I1327" s="15" t="n"/>
      <c r="J1327" s="15">
        <f>C1327+F1327+G1327-I1327</f>
        <v/>
      </c>
      <c r="K1327" s="15" t="n"/>
      <c r="L1327" s="15">
        <f>K1327*Setup!$B$6</f>
        <v/>
      </c>
      <c r="M1327" s="15">
        <f>J1327-L1327</f>
        <v/>
      </c>
      <c r="N1327" s="21" t="n"/>
    </row>
    <row r="1328">
      <c r="A1328" s="295" t="n"/>
      <c r="B1328" s="14" t="n"/>
      <c r="C1328" s="15" t="n"/>
      <c r="D1328" s="15" t="n"/>
      <c r="E1328" s="15">
        <f>D1328*Setup!$B$5</f>
        <v/>
      </c>
      <c r="F1328" s="15">
        <f>D1328-E1328</f>
        <v/>
      </c>
      <c r="G1328" s="15" t="n"/>
      <c r="H1328" s="15" t="n"/>
      <c r="I1328" s="15" t="n"/>
      <c r="J1328" s="15">
        <f>C1328+F1328+G1328-I1328</f>
        <v/>
      </c>
      <c r="K1328" s="15" t="n"/>
      <c r="L1328" s="15">
        <f>K1328*Setup!$B$6</f>
        <v/>
      </c>
      <c r="M1328" s="15">
        <f>J1328-L1328</f>
        <v/>
      </c>
      <c r="N1328" s="21" t="n"/>
    </row>
    <row r="1329">
      <c r="A1329" s="295" t="n"/>
      <c r="B1329" s="14" t="n"/>
      <c r="C1329" s="15" t="n"/>
      <c r="D1329" s="15" t="n"/>
      <c r="E1329" s="15">
        <f>D1329*Setup!$B$5</f>
        <v/>
      </c>
      <c r="F1329" s="15">
        <f>D1329-E1329</f>
        <v/>
      </c>
      <c r="G1329" s="15" t="n"/>
      <c r="H1329" s="15" t="n"/>
      <c r="I1329" s="15" t="n"/>
      <c r="J1329" s="15">
        <f>C1329+F1329+G1329-I1329</f>
        <v/>
      </c>
      <c r="K1329" s="15" t="n"/>
      <c r="L1329" s="15">
        <f>K1329*Setup!$B$6</f>
        <v/>
      </c>
      <c r="M1329" s="15">
        <f>J1329-L1329</f>
        <v/>
      </c>
      <c r="N1329" s="21" t="n"/>
    </row>
    <row r="1330">
      <c r="A1330" s="295" t="n"/>
      <c r="B1330" s="14" t="n"/>
      <c r="C1330" s="15" t="n"/>
      <c r="D1330" s="15" t="n"/>
      <c r="E1330" s="15">
        <f>D1330*Setup!$B$5</f>
        <v/>
      </c>
      <c r="F1330" s="15">
        <f>D1330-E1330</f>
        <v/>
      </c>
      <c r="G1330" s="15" t="n"/>
      <c r="H1330" s="15" t="n"/>
      <c r="I1330" s="15" t="n"/>
      <c r="J1330" s="15">
        <f>C1330+F1330+G1330-I1330</f>
        <v/>
      </c>
      <c r="K1330" s="15" t="n"/>
      <c r="L1330" s="15">
        <f>K1330*Setup!$B$6</f>
        <v/>
      </c>
      <c r="M1330" s="15">
        <f>J1330-L1330</f>
        <v/>
      </c>
      <c r="N1330" s="21" t="n"/>
    </row>
    <row r="1331">
      <c r="A1331" s="295" t="n"/>
      <c r="B1331" s="14" t="n"/>
      <c r="C1331" s="15" t="n"/>
      <c r="D1331" s="15" t="n"/>
      <c r="E1331" s="15">
        <f>D1331*Setup!$B$5</f>
        <v/>
      </c>
      <c r="F1331" s="15">
        <f>D1331-E1331</f>
        <v/>
      </c>
      <c r="G1331" s="15" t="n"/>
      <c r="H1331" s="15" t="n"/>
      <c r="I1331" s="15" t="n"/>
      <c r="J1331" s="15">
        <f>C1331+F1331+G1331-I1331</f>
        <v/>
      </c>
      <c r="K1331" s="15" t="n"/>
      <c r="L1331" s="15">
        <f>K1331*Setup!$B$6</f>
        <v/>
      </c>
      <c r="M1331" s="15">
        <f>J1331-L1331</f>
        <v/>
      </c>
      <c r="N1331" s="21" t="n"/>
    </row>
    <row r="1332">
      <c r="A1332" s="295" t="n"/>
      <c r="B1332" s="14" t="n"/>
      <c r="C1332" s="15" t="n"/>
      <c r="D1332" s="15" t="n"/>
      <c r="E1332" s="15">
        <f>D1332*Setup!$B$5</f>
        <v/>
      </c>
      <c r="F1332" s="15">
        <f>D1332-E1332</f>
        <v/>
      </c>
      <c r="G1332" s="15" t="n"/>
      <c r="H1332" s="15" t="n"/>
      <c r="I1332" s="15" t="n"/>
      <c r="J1332" s="15">
        <f>C1332+F1332+G1332-I1332</f>
        <v/>
      </c>
      <c r="K1332" s="15" t="n"/>
      <c r="L1332" s="15">
        <f>K1332*Setup!$B$6</f>
        <v/>
      </c>
      <c r="M1332" s="15">
        <f>J1332-L1332</f>
        <v/>
      </c>
      <c r="N1332" s="21" t="n"/>
    </row>
    <row r="1333">
      <c r="A1333" s="295" t="n"/>
      <c r="B1333" s="14" t="n"/>
      <c r="C1333" s="15" t="n"/>
      <c r="D1333" s="15" t="n"/>
      <c r="E1333" s="15">
        <f>D1333*Setup!$B$5</f>
        <v/>
      </c>
      <c r="F1333" s="15">
        <f>D1333-E1333</f>
        <v/>
      </c>
      <c r="G1333" s="15" t="n"/>
      <c r="H1333" s="15" t="n"/>
      <c r="I1333" s="15" t="n"/>
      <c r="J1333" s="15">
        <f>C1333+F1333+G1333-I1333</f>
        <v/>
      </c>
      <c r="K1333" s="15" t="n"/>
      <c r="L1333" s="15">
        <f>K1333*Setup!$B$6</f>
        <v/>
      </c>
      <c r="M1333" s="15">
        <f>J1333-L1333</f>
        <v/>
      </c>
      <c r="N1333" s="21" t="n"/>
    </row>
    <row r="1334">
      <c r="A1334" s="295" t="n"/>
      <c r="B1334" s="14" t="n"/>
      <c r="C1334" s="15" t="n"/>
      <c r="D1334" s="15" t="n"/>
      <c r="E1334" s="15">
        <f>D1334*Setup!$B$5</f>
        <v/>
      </c>
      <c r="F1334" s="15">
        <f>D1334-E1334</f>
        <v/>
      </c>
      <c r="G1334" s="15" t="n"/>
      <c r="H1334" s="15" t="n"/>
      <c r="I1334" s="15" t="n"/>
      <c r="J1334" s="15">
        <f>C1334+F1334+G1334-I1334</f>
        <v/>
      </c>
      <c r="K1334" s="15" t="n"/>
      <c r="L1334" s="15">
        <f>K1334*Setup!$B$6</f>
        <v/>
      </c>
      <c r="M1334" s="15">
        <f>J1334-L1334</f>
        <v/>
      </c>
      <c r="N1334" s="21" t="n"/>
    </row>
    <row r="1335">
      <c r="A1335" s="295" t="n"/>
      <c r="B1335" s="14" t="n"/>
      <c r="C1335" s="15" t="n"/>
      <c r="D1335" s="15" t="n"/>
      <c r="E1335" s="15">
        <f>D1335*Setup!$B$5</f>
        <v/>
      </c>
      <c r="F1335" s="15">
        <f>D1335-E1335</f>
        <v/>
      </c>
      <c r="G1335" s="15" t="n"/>
      <c r="H1335" s="15" t="n"/>
      <c r="I1335" s="15" t="n"/>
      <c r="J1335" s="15">
        <f>C1335+F1335+G1335-I1335</f>
        <v/>
      </c>
      <c r="K1335" s="15" t="n"/>
      <c r="L1335" s="15">
        <f>K1335*Setup!$B$6</f>
        <v/>
      </c>
      <c r="M1335" s="15">
        <f>J1335-L1335</f>
        <v/>
      </c>
      <c r="N1335" s="21" t="n"/>
    </row>
    <row r="1336">
      <c r="A1336" s="295" t="n"/>
      <c r="B1336" s="14" t="n"/>
      <c r="C1336" s="15" t="n"/>
      <c r="D1336" s="15" t="n"/>
      <c r="E1336" s="15">
        <f>D1336*Setup!$B$5</f>
        <v/>
      </c>
      <c r="F1336" s="15">
        <f>D1336-E1336</f>
        <v/>
      </c>
      <c r="G1336" s="15" t="n"/>
      <c r="H1336" s="15" t="n"/>
      <c r="I1336" s="15" t="n"/>
      <c r="J1336" s="15">
        <f>C1336+F1336+G1336-I1336</f>
        <v/>
      </c>
      <c r="K1336" s="15" t="n"/>
      <c r="L1336" s="15">
        <f>K1336*Setup!$B$6</f>
        <v/>
      </c>
      <c r="M1336" s="15">
        <f>J1336-L1336</f>
        <v/>
      </c>
      <c r="N1336" s="21" t="n"/>
    </row>
    <row r="1337">
      <c r="A1337" s="295" t="n"/>
      <c r="B1337" s="14" t="n"/>
      <c r="C1337" s="15" t="n"/>
      <c r="D1337" s="15" t="n"/>
      <c r="E1337" s="15">
        <f>D1337*Setup!$B$5</f>
        <v/>
      </c>
      <c r="F1337" s="15">
        <f>D1337-E1337</f>
        <v/>
      </c>
      <c r="G1337" s="15" t="n"/>
      <c r="H1337" s="15" t="n"/>
      <c r="I1337" s="15" t="n"/>
      <c r="J1337" s="15">
        <f>C1337+F1337+G1337-I1337</f>
        <v/>
      </c>
      <c r="K1337" s="15" t="n"/>
      <c r="L1337" s="15">
        <f>K1337*Setup!$B$6</f>
        <v/>
      </c>
      <c r="M1337" s="15">
        <f>J1337-L1337</f>
        <v/>
      </c>
      <c r="N1337" s="21" t="n"/>
    </row>
    <row r="1338">
      <c r="A1338" s="295" t="n"/>
      <c r="B1338" s="14" t="n"/>
      <c r="C1338" s="15" t="n"/>
      <c r="D1338" s="15" t="n"/>
      <c r="E1338" s="15">
        <f>D1338*Setup!$B$5</f>
        <v/>
      </c>
      <c r="F1338" s="15">
        <f>D1338-E1338</f>
        <v/>
      </c>
      <c r="G1338" s="15" t="n"/>
      <c r="H1338" s="15" t="n"/>
      <c r="I1338" s="15" t="n"/>
      <c r="J1338" s="15">
        <f>C1338+F1338+G1338-I1338</f>
        <v/>
      </c>
      <c r="K1338" s="15" t="n"/>
      <c r="L1338" s="15">
        <f>K1338*Setup!$B$6</f>
        <v/>
      </c>
      <c r="M1338" s="15">
        <f>J1338-L1338</f>
        <v/>
      </c>
      <c r="N1338" s="21" t="n"/>
    </row>
    <row r="1339">
      <c r="A1339" s="295" t="n"/>
      <c r="B1339" s="14" t="n"/>
      <c r="C1339" s="15" t="n"/>
      <c r="D1339" s="15" t="n"/>
      <c r="E1339" s="15">
        <f>D1339*Setup!$B$5</f>
        <v/>
      </c>
      <c r="F1339" s="15">
        <f>D1339-E1339</f>
        <v/>
      </c>
      <c r="G1339" s="15" t="n"/>
      <c r="H1339" s="15" t="n"/>
      <c r="I1339" s="15" t="n"/>
      <c r="J1339" s="15">
        <f>C1339+F1339+G1339-I1339</f>
        <v/>
      </c>
      <c r="K1339" s="15" t="n"/>
      <c r="L1339" s="15">
        <f>K1339*Setup!$B$6</f>
        <v/>
      </c>
      <c r="M1339" s="15">
        <f>J1339-L1339</f>
        <v/>
      </c>
      <c r="N1339" s="21" t="n"/>
    </row>
    <row r="1340">
      <c r="A1340" s="295" t="n"/>
      <c r="B1340" s="14" t="n"/>
      <c r="C1340" s="15" t="n"/>
      <c r="D1340" s="15" t="n"/>
      <c r="E1340" s="15">
        <f>D1340*Setup!$B$5</f>
        <v/>
      </c>
      <c r="F1340" s="15">
        <f>D1340-E1340</f>
        <v/>
      </c>
      <c r="G1340" s="15" t="n"/>
      <c r="H1340" s="15" t="n"/>
      <c r="I1340" s="15" t="n"/>
      <c r="J1340" s="15">
        <f>C1340+F1340+G1340-I1340</f>
        <v/>
      </c>
      <c r="K1340" s="15" t="n"/>
      <c r="L1340" s="15">
        <f>K1340*Setup!$B$6</f>
        <v/>
      </c>
      <c r="M1340" s="15">
        <f>J1340-L1340</f>
        <v/>
      </c>
      <c r="N1340" s="21" t="n"/>
    </row>
    <row r="1341">
      <c r="A1341" s="295" t="n"/>
      <c r="B1341" s="14" t="n"/>
      <c r="C1341" s="15" t="n"/>
      <c r="D1341" s="15" t="n"/>
      <c r="E1341" s="15">
        <f>D1341*Setup!$B$5</f>
        <v/>
      </c>
      <c r="F1341" s="15">
        <f>D1341-E1341</f>
        <v/>
      </c>
      <c r="G1341" s="15" t="n"/>
      <c r="H1341" s="15" t="n"/>
      <c r="I1341" s="15" t="n"/>
      <c r="J1341" s="15">
        <f>C1341+F1341+G1341-I1341</f>
        <v/>
      </c>
      <c r="K1341" s="15" t="n"/>
      <c r="L1341" s="15">
        <f>K1341*Setup!$B$6</f>
        <v/>
      </c>
      <c r="M1341" s="15">
        <f>J1341-L1341</f>
        <v/>
      </c>
      <c r="N1341" s="21" t="n"/>
    </row>
    <row r="1342">
      <c r="A1342" s="295" t="n"/>
      <c r="B1342" s="14" t="n"/>
      <c r="C1342" s="15" t="n"/>
      <c r="D1342" s="15" t="n"/>
      <c r="E1342" s="15">
        <f>D1342*Setup!$B$5</f>
        <v/>
      </c>
      <c r="F1342" s="15">
        <f>D1342-E1342</f>
        <v/>
      </c>
      <c r="G1342" s="15" t="n"/>
      <c r="H1342" s="15" t="n"/>
      <c r="I1342" s="15" t="n"/>
      <c r="J1342" s="15">
        <f>C1342+F1342+G1342-I1342</f>
        <v/>
      </c>
      <c r="K1342" s="15" t="n"/>
      <c r="L1342" s="15">
        <f>K1342*Setup!$B$6</f>
        <v/>
      </c>
      <c r="M1342" s="15">
        <f>J1342-L1342</f>
        <v/>
      </c>
      <c r="N1342" s="21" t="n"/>
    </row>
    <row r="1343">
      <c r="A1343" s="295" t="n"/>
      <c r="B1343" s="14" t="n"/>
      <c r="C1343" s="15" t="n"/>
      <c r="D1343" s="15" t="n"/>
      <c r="E1343" s="15">
        <f>D1343*Setup!$B$5</f>
        <v/>
      </c>
      <c r="F1343" s="15">
        <f>D1343-E1343</f>
        <v/>
      </c>
      <c r="G1343" s="15" t="n"/>
      <c r="H1343" s="15" t="n"/>
      <c r="I1343" s="15" t="n"/>
      <c r="J1343" s="15">
        <f>C1343+F1343+G1343-I1343</f>
        <v/>
      </c>
      <c r="K1343" s="15" t="n"/>
      <c r="L1343" s="15">
        <f>K1343*Setup!$B$6</f>
        <v/>
      </c>
      <c r="M1343" s="15">
        <f>J1343-L1343</f>
        <v/>
      </c>
      <c r="N1343" s="21" t="n"/>
    </row>
    <row r="1344">
      <c r="A1344" s="295" t="n"/>
      <c r="B1344" s="14" t="n"/>
      <c r="C1344" s="15" t="n"/>
      <c r="D1344" s="15" t="n"/>
      <c r="E1344" s="15">
        <f>D1344*Setup!$B$5</f>
        <v/>
      </c>
      <c r="F1344" s="15">
        <f>D1344-E1344</f>
        <v/>
      </c>
      <c r="G1344" s="15" t="n"/>
      <c r="H1344" s="15" t="n"/>
      <c r="I1344" s="15" t="n"/>
      <c r="J1344" s="15">
        <f>C1344+F1344+G1344-I1344</f>
        <v/>
      </c>
      <c r="K1344" s="15" t="n"/>
      <c r="L1344" s="15">
        <f>K1344*Setup!$B$6</f>
        <v/>
      </c>
      <c r="M1344" s="15">
        <f>J1344-L1344</f>
        <v/>
      </c>
      <c r="N1344" s="21" t="n"/>
    </row>
    <row r="1345">
      <c r="A1345" s="295" t="n"/>
      <c r="B1345" s="14" t="n"/>
      <c r="C1345" s="15" t="n"/>
      <c r="D1345" s="15" t="n"/>
      <c r="E1345" s="15">
        <f>D1345*Setup!$B$5</f>
        <v/>
      </c>
      <c r="F1345" s="15">
        <f>D1345-E1345</f>
        <v/>
      </c>
      <c r="G1345" s="15" t="n"/>
      <c r="H1345" s="15" t="n"/>
      <c r="I1345" s="15" t="n"/>
      <c r="J1345" s="15">
        <f>C1345+F1345+G1345-I1345</f>
        <v/>
      </c>
      <c r="K1345" s="15" t="n"/>
      <c r="L1345" s="15">
        <f>K1345*Setup!$B$6</f>
        <v/>
      </c>
      <c r="M1345" s="15">
        <f>J1345-L1345</f>
        <v/>
      </c>
      <c r="N1345" s="21" t="n"/>
    </row>
    <row r="1346">
      <c r="A1346" s="295" t="n"/>
      <c r="B1346" s="14" t="n"/>
      <c r="C1346" s="15" t="n"/>
      <c r="D1346" s="15" t="n"/>
      <c r="E1346" s="15">
        <f>D1346*Setup!$B$5</f>
        <v/>
      </c>
      <c r="F1346" s="15">
        <f>D1346-E1346</f>
        <v/>
      </c>
      <c r="G1346" s="15" t="n"/>
      <c r="H1346" s="15" t="n"/>
      <c r="I1346" s="15" t="n"/>
      <c r="J1346" s="15">
        <f>C1346+F1346+G1346-I1346</f>
        <v/>
      </c>
      <c r="K1346" s="15" t="n"/>
      <c r="L1346" s="15">
        <f>K1346*Setup!$B$6</f>
        <v/>
      </c>
      <c r="M1346" s="15">
        <f>J1346-L1346</f>
        <v/>
      </c>
      <c r="N1346" s="21" t="n"/>
    </row>
    <row r="1347">
      <c r="A1347" s="295" t="n"/>
      <c r="B1347" s="14" t="n"/>
      <c r="C1347" s="15" t="n"/>
      <c r="D1347" s="15" t="n"/>
      <c r="E1347" s="15">
        <f>D1347*Setup!$B$5</f>
        <v/>
      </c>
      <c r="F1347" s="15">
        <f>D1347-E1347</f>
        <v/>
      </c>
      <c r="G1347" s="15" t="n"/>
      <c r="H1347" s="15" t="n"/>
      <c r="I1347" s="15" t="n"/>
      <c r="J1347" s="15">
        <f>C1347+F1347+G1347-I1347</f>
        <v/>
      </c>
      <c r="K1347" s="15" t="n"/>
      <c r="L1347" s="15">
        <f>K1347*Setup!$B$6</f>
        <v/>
      </c>
      <c r="M1347" s="15">
        <f>J1347-L1347</f>
        <v/>
      </c>
      <c r="N1347" s="21" t="n"/>
    </row>
    <row r="1348">
      <c r="A1348" s="295" t="n"/>
      <c r="B1348" s="14" t="n"/>
      <c r="C1348" s="15" t="n"/>
      <c r="D1348" s="15" t="n"/>
      <c r="E1348" s="15">
        <f>D1348*Setup!$B$5</f>
        <v/>
      </c>
      <c r="F1348" s="15">
        <f>D1348-E1348</f>
        <v/>
      </c>
      <c r="G1348" s="15" t="n"/>
      <c r="H1348" s="15" t="n"/>
      <c r="I1348" s="15" t="n"/>
      <c r="J1348" s="15">
        <f>C1348+F1348+G1348-I1348</f>
        <v/>
      </c>
      <c r="K1348" s="15" t="n"/>
      <c r="L1348" s="15">
        <f>K1348*Setup!$B$6</f>
        <v/>
      </c>
      <c r="M1348" s="15">
        <f>J1348-L1348</f>
        <v/>
      </c>
      <c r="N1348" s="21" t="n"/>
    </row>
    <row r="1349">
      <c r="A1349" s="295" t="n"/>
      <c r="B1349" s="14" t="n"/>
      <c r="C1349" s="15" t="n"/>
      <c r="D1349" s="15" t="n"/>
      <c r="E1349" s="15">
        <f>D1349*Setup!$B$5</f>
        <v/>
      </c>
      <c r="F1349" s="15">
        <f>D1349-E1349</f>
        <v/>
      </c>
      <c r="G1349" s="15" t="n"/>
      <c r="H1349" s="15" t="n"/>
      <c r="I1349" s="15" t="n"/>
      <c r="J1349" s="15">
        <f>C1349+F1349+G1349-I1349</f>
        <v/>
      </c>
      <c r="K1349" s="15" t="n"/>
      <c r="L1349" s="15">
        <f>K1349*Setup!$B$6</f>
        <v/>
      </c>
      <c r="M1349" s="15">
        <f>J1349-L1349</f>
        <v/>
      </c>
      <c r="N1349" s="21" t="n"/>
    </row>
    <row r="1350">
      <c r="A1350" s="295" t="n"/>
      <c r="B1350" s="14" t="n"/>
      <c r="C1350" s="15" t="n"/>
      <c r="D1350" s="15" t="n"/>
      <c r="E1350" s="15">
        <f>D1350*Setup!$B$5</f>
        <v/>
      </c>
      <c r="F1350" s="15">
        <f>D1350-E1350</f>
        <v/>
      </c>
      <c r="G1350" s="15" t="n"/>
      <c r="H1350" s="15" t="n"/>
      <c r="I1350" s="15" t="n"/>
      <c r="J1350" s="15">
        <f>C1350+F1350+G1350-I1350</f>
        <v/>
      </c>
      <c r="K1350" s="15" t="n"/>
      <c r="L1350" s="15">
        <f>K1350*Setup!$B$6</f>
        <v/>
      </c>
      <c r="M1350" s="15">
        <f>J1350-L1350</f>
        <v/>
      </c>
      <c r="N1350" s="21" t="n"/>
    </row>
    <row r="1351">
      <c r="A1351" s="295" t="n"/>
      <c r="B1351" s="14" t="n"/>
      <c r="C1351" s="15" t="n"/>
      <c r="D1351" s="15" t="n"/>
      <c r="E1351" s="15">
        <f>D1351*Setup!$B$5</f>
        <v/>
      </c>
      <c r="F1351" s="15">
        <f>D1351-E1351</f>
        <v/>
      </c>
      <c r="G1351" s="15" t="n"/>
      <c r="H1351" s="15" t="n"/>
      <c r="I1351" s="15" t="n"/>
      <c r="J1351" s="15">
        <f>C1351+F1351+G1351-I1351</f>
        <v/>
      </c>
      <c r="K1351" s="15" t="n"/>
      <c r="L1351" s="15">
        <f>K1351*Setup!$B$6</f>
        <v/>
      </c>
      <c r="M1351" s="15">
        <f>J1351-L1351</f>
        <v/>
      </c>
      <c r="N1351" s="21" t="n"/>
    </row>
    <row r="1352">
      <c r="A1352" s="295" t="n"/>
      <c r="B1352" s="14" t="n"/>
      <c r="C1352" s="15" t="n"/>
      <c r="D1352" s="15" t="n"/>
      <c r="E1352" s="15">
        <f>D1352*Setup!$B$5</f>
        <v/>
      </c>
      <c r="F1352" s="15">
        <f>D1352-E1352</f>
        <v/>
      </c>
      <c r="G1352" s="15" t="n"/>
      <c r="H1352" s="15" t="n"/>
      <c r="I1352" s="15" t="n"/>
      <c r="J1352" s="15">
        <f>C1352+F1352+G1352-I1352</f>
        <v/>
      </c>
      <c r="K1352" s="15" t="n"/>
      <c r="L1352" s="15">
        <f>K1352*Setup!$B$6</f>
        <v/>
      </c>
      <c r="M1352" s="15">
        <f>J1352-L1352</f>
        <v/>
      </c>
      <c r="N1352" s="21" t="n"/>
    </row>
    <row r="1353">
      <c r="A1353" s="295" t="n"/>
      <c r="B1353" s="14" t="n"/>
      <c r="C1353" s="15" t="n"/>
      <c r="D1353" s="15" t="n"/>
      <c r="E1353" s="15">
        <f>D1353*Setup!$B$5</f>
        <v/>
      </c>
      <c r="F1353" s="15">
        <f>D1353-E1353</f>
        <v/>
      </c>
      <c r="G1353" s="15" t="n"/>
      <c r="H1353" s="15" t="n"/>
      <c r="I1353" s="15" t="n"/>
      <c r="J1353" s="15">
        <f>C1353+F1353+G1353-I1353</f>
        <v/>
      </c>
      <c r="K1353" s="15" t="n"/>
      <c r="L1353" s="15">
        <f>K1353*Setup!$B$6</f>
        <v/>
      </c>
      <c r="M1353" s="15">
        <f>J1353-L1353</f>
        <v/>
      </c>
      <c r="N1353" s="21" t="n"/>
    </row>
    <row r="1354">
      <c r="A1354" s="295" t="n"/>
      <c r="B1354" s="14" t="n"/>
      <c r="C1354" s="15" t="n"/>
      <c r="D1354" s="15" t="n"/>
      <c r="E1354" s="15">
        <f>D1354*Setup!$B$5</f>
        <v/>
      </c>
      <c r="F1354" s="15">
        <f>D1354-E1354</f>
        <v/>
      </c>
      <c r="G1354" s="15" t="n"/>
      <c r="H1354" s="15" t="n"/>
      <c r="I1354" s="15" t="n"/>
      <c r="J1354" s="15">
        <f>C1354+F1354+G1354-I1354</f>
        <v/>
      </c>
      <c r="K1354" s="15" t="n"/>
      <c r="L1354" s="15">
        <f>K1354*Setup!$B$6</f>
        <v/>
      </c>
      <c r="M1354" s="15">
        <f>J1354-L1354</f>
        <v/>
      </c>
      <c r="N1354" s="21" t="n"/>
    </row>
    <row r="1355">
      <c r="A1355" s="295" t="n"/>
      <c r="B1355" s="14" t="n"/>
      <c r="C1355" s="15" t="n"/>
      <c r="D1355" s="15" t="n"/>
      <c r="E1355" s="15">
        <f>D1355*Setup!$B$5</f>
        <v/>
      </c>
      <c r="F1355" s="15">
        <f>D1355-E1355</f>
        <v/>
      </c>
      <c r="G1355" s="15" t="n"/>
      <c r="H1355" s="15" t="n"/>
      <c r="I1355" s="15" t="n"/>
      <c r="J1355" s="15">
        <f>C1355+F1355+G1355-I1355</f>
        <v/>
      </c>
      <c r="K1355" s="15" t="n"/>
      <c r="L1355" s="15">
        <f>K1355*Setup!$B$6</f>
        <v/>
      </c>
      <c r="M1355" s="15">
        <f>J1355-L1355</f>
        <v/>
      </c>
      <c r="N1355" s="21" t="n"/>
    </row>
    <row r="1356">
      <c r="A1356" s="295" t="n"/>
      <c r="B1356" s="14" t="n"/>
      <c r="C1356" s="15" t="n"/>
      <c r="D1356" s="15" t="n"/>
      <c r="E1356" s="15">
        <f>D1356*Setup!$B$5</f>
        <v/>
      </c>
      <c r="F1356" s="15">
        <f>D1356-E1356</f>
        <v/>
      </c>
      <c r="G1356" s="15" t="n"/>
      <c r="H1356" s="15" t="n"/>
      <c r="I1356" s="15" t="n"/>
      <c r="J1356" s="15">
        <f>C1356+F1356+G1356-I1356</f>
        <v/>
      </c>
      <c r="K1356" s="15" t="n"/>
      <c r="L1356" s="15">
        <f>K1356*Setup!$B$6</f>
        <v/>
      </c>
      <c r="M1356" s="15">
        <f>J1356-L1356</f>
        <v/>
      </c>
      <c r="N1356" s="21" t="n"/>
    </row>
    <row r="1357">
      <c r="A1357" s="295" t="n"/>
      <c r="B1357" s="14" t="n"/>
      <c r="C1357" s="15" t="n"/>
      <c r="D1357" s="15" t="n"/>
      <c r="E1357" s="15">
        <f>D1357*Setup!$B$5</f>
        <v/>
      </c>
      <c r="F1357" s="15">
        <f>D1357-E1357</f>
        <v/>
      </c>
      <c r="G1357" s="15" t="n"/>
      <c r="H1357" s="15" t="n"/>
      <c r="I1357" s="15" t="n"/>
      <c r="J1357" s="15">
        <f>C1357+F1357+G1357-I1357</f>
        <v/>
      </c>
      <c r="K1357" s="15" t="n"/>
      <c r="L1357" s="15">
        <f>K1357*Setup!$B$6</f>
        <v/>
      </c>
      <c r="M1357" s="15">
        <f>J1357-L1357</f>
        <v/>
      </c>
      <c r="N1357" s="21" t="n"/>
    </row>
    <row r="1358">
      <c r="A1358" s="295" t="n"/>
      <c r="B1358" s="14" t="n"/>
      <c r="C1358" s="15" t="n"/>
      <c r="D1358" s="15" t="n"/>
      <c r="E1358" s="15">
        <f>D1358*Setup!$B$5</f>
        <v/>
      </c>
      <c r="F1358" s="15">
        <f>D1358-E1358</f>
        <v/>
      </c>
      <c r="G1358" s="15" t="n"/>
      <c r="H1358" s="15" t="n"/>
      <c r="I1358" s="15" t="n"/>
      <c r="J1358" s="15">
        <f>C1358+F1358+G1358-I1358</f>
        <v/>
      </c>
      <c r="K1358" s="15" t="n"/>
      <c r="L1358" s="15">
        <f>K1358*Setup!$B$6</f>
        <v/>
      </c>
      <c r="M1358" s="15">
        <f>J1358-L1358</f>
        <v/>
      </c>
      <c r="N1358" s="21" t="n"/>
    </row>
    <row r="1359">
      <c r="A1359" s="295" t="n"/>
      <c r="B1359" s="14" t="n"/>
      <c r="C1359" s="15" t="n"/>
      <c r="D1359" s="15" t="n"/>
      <c r="E1359" s="15">
        <f>D1359*Setup!$B$5</f>
        <v/>
      </c>
      <c r="F1359" s="15">
        <f>D1359-E1359</f>
        <v/>
      </c>
      <c r="G1359" s="15" t="n"/>
      <c r="H1359" s="15" t="n"/>
      <c r="I1359" s="15" t="n"/>
      <c r="J1359" s="15">
        <f>C1359+F1359+G1359-I1359</f>
        <v/>
      </c>
      <c r="K1359" s="15" t="n"/>
      <c r="L1359" s="15">
        <f>K1359*Setup!$B$6</f>
        <v/>
      </c>
      <c r="M1359" s="15">
        <f>J1359-L1359</f>
        <v/>
      </c>
      <c r="N1359" s="21" t="n"/>
    </row>
    <row r="1360">
      <c r="A1360" s="295" t="n"/>
      <c r="B1360" s="14" t="n"/>
      <c r="C1360" s="15" t="n"/>
      <c r="D1360" s="15" t="n"/>
      <c r="E1360" s="15">
        <f>D1360*Setup!$B$5</f>
        <v/>
      </c>
      <c r="F1360" s="15">
        <f>D1360-E1360</f>
        <v/>
      </c>
      <c r="G1360" s="15" t="n"/>
      <c r="H1360" s="15" t="n"/>
      <c r="I1360" s="15" t="n"/>
      <c r="J1360" s="15">
        <f>C1360+F1360+G1360-I1360</f>
        <v/>
      </c>
      <c r="K1360" s="15" t="n"/>
      <c r="L1360" s="15">
        <f>K1360*Setup!$B$6</f>
        <v/>
      </c>
      <c r="M1360" s="15">
        <f>J1360-L1360</f>
        <v/>
      </c>
      <c r="N1360" s="21" t="n"/>
    </row>
    <row r="1361">
      <c r="A1361" s="295" t="n"/>
      <c r="B1361" s="14" t="n"/>
      <c r="C1361" s="15" t="n"/>
      <c r="D1361" s="15" t="n"/>
      <c r="E1361" s="15">
        <f>D1361*Setup!$B$5</f>
        <v/>
      </c>
      <c r="F1361" s="15">
        <f>D1361-E1361</f>
        <v/>
      </c>
      <c r="G1361" s="15" t="n"/>
      <c r="H1361" s="15" t="n"/>
      <c r="I1361" s="15" t="n"/>
      <c r="J1361" s="15">
        <f>C1361+F1361+G1361-I1361</f>
        <v/>
      </c>
      <c r="K1361" s="15" t="n"/>
      <c r="L1361" s="15">
        <f>K1361*Setup!$B$6</f>
        <v/>
      </c>
      <c r="M1361" s="15">
        <f>J1361-L1361</f>
        <v/>
      </c>
      <c r="N1361" s="21" t="n"/>
    </row>
    <row r="1362">
      <c r="A1362" s="295" t="n"/>
      <c r="B1362" s="14" t="n"/>
      <c r="C1362" s="15" t="n"/>
      <c r="D1362" s="15" t="n"/>
      <c r="E1362" s="15">
        <f>D1362*Setup!$B$5</f>
        <v/>
      </c>
      <c r="F1362" s="15">
        <f>D1362-E1362</f>
        <v/>
      </c>
      <c r="G1362" s="15" t="n"/>
      <c r="H1362" s="15" t="n"/>
      <c r="I1362" s="15" t="n"/>
      <c r="J1362" s="15">
        <f>C1362+F1362+G1362-I1362</f>
        <v/>
      </c>
      <c r="K1362" s="15" t="n"/>
      <c r="L1362" s="15">
        <f>K1362*Setup!$B$6</f>
        <v/>
      </c>
      <c r="M1362" s="15">
        <f>J1362-L1362</f>
        <v/>
      </c>
      <c r="N1362" s="21" t="n"/>
    </row>
    <row r="1363">
      <c r="A1363" s="295" t="n"/>
      <c r="B1363" s="14" t="n"/>
      <c r="C1363" s="15" t="n"/>
      <c r="D1363" s="15" t="n"/>
      <c r="E1363" s="15">
        <f>D1363*Setup!$B$5</f>
        <v/>
      </c>
      <c r="F1363" s="15">
        <f>D1363-E1363</f>
        <v/>
      </c>
      <c r="G1363" s="15" t="n"/>
      <c r="H1363" s="15" t="n"/>
      <c r="I1363" s="15" t="n"/>
      <c r="J1363" s="15">
        <f>C1363+F1363+G1363-I1363</f>
        <v/>
      </c>
      <c r="K1363" s="15" t="n"/>
      <c r="L1363" s="15">
        <f>K1363*Setup!$B$6</f>
        <v/>
      </c>
      <c r="M1363" s="15">
        <f>J1363-L1363</f>
        <v/>
      </c>
      <c r="N1363" s="21" t="n"/>
    </row>
    <row r="1364">
      <c r="A1364" s="295" t="n"/>
      <c r="B1364" s="14" t="n"/>
      <c r="C1364" s="15" t="n"/>
      <c r="D1364" s="15" t="n"/>
      <c r="E1364" s="15">
        <f>D1364*Setup!$B$5</f>
        <v/>
      </c>
      <c r="F1364" s="15">
        <f>D1364-E1364</f>
        <v/>
      </c>
      <c r="G1364" s="15" t="n"/>
      <c r="H1364" s="15" t="n"/>
      <c r="I1364" s="15" t="n"/>
      <c r="J1364" s="15">
        <f>C1364+F1364+G1364-I1364</f>
        <v/>
      </c>
      <c r="K1364" s="15" t="n"/>
      <c r="L1364" s="15">
        <f>K1364*Setup!$B$6</f>
        <v/>
      </c>
      <c r="M1364" s="15">
        <f>J1364-L1364</f>
        <v/>
      </c>
      <c r="N1364" s="21" t="n"/>
    </row>
    <row r="1365">
      <c r="A1365" s="295" t="n"/>
      <c r="B1365" s="14" t="n"/>
      <c r="C1365" s="15" t="n"/>
      <c r="D1365" s="15" t="n"/>
      <c r="E1365" s="15">
        <f>D1365*Setup!$B$5</f>
        <v/>
      </c>
      <c r="F1365" s="15">
        <f>D1365-E1365</f>
        <v/>
      </c>
      <c r="G1365" s="15" t="n"/>
      <c r="H1365" s="15" t="n"/>
      <c r="I1365" s="15" t="n"/>
      <c r="J1365" s="15">
        <f>C1365+F1365+G1365-I1365</f>
        <v/>
      </c>
      <c r="K1365" s="15" t="n"/>
      <c r="L1365" s="15">
        <f>K1365*Setup!$B$6</f>
        <v/>
      </c>
      <c r="M1365" s="15">
        <f>J1365-L1365</f>
        <v/>
      </c>
      <c r="N1365" s="21" t="n"/>
    </row>
    <row r="1366">
      <c r="A1366" s="295" t="n"/>
      <c r="B1366" s="14" t="n"/>
      <c r="C1366" s="15" t="n"/>
      <c r="D1366" s="15" t="n"/>
      <c r="E1366" s="15">
        <f>D1366*Setup!$B$5</f>
        <v/>
      </c>
      <c r="F1366" s="15">
        <f>D1366-E1366</f>
        <v/>
      </c>
      <c r="G1366" s="15" t="n"/>
      <c r="H1366" s="15" t="n"/>
      <c r="I1366" s="15" t="n"/>
      <c r="J1366" s="15">
        <f>C1366+F1366+G1366-I1366</f>
        <v/>
      </c>
      <c r="K1366" s="15" t="n"/>
      <c r="L1366" s="15">
        <f>K1366*Setup!$B$6</f>
        <v/>
      </c>
      <c r="M1366" s="15">
        <f>J1366-L1366</f>
        <v/>
      </c>
      <c r="N1366" s="21" t="n"/>
    </row>
    <row r="1367">
      <c r="A1367" s="295" t="n"/>
      <c r="B1367" s="14" t="n"/>
      <c r="C1367" s="15" t="n"/>
      <c r="D1367" s="15" t="n"/>
      <c r="E1367" s="15">
        <f>D1367*Setup!$B$5</f>
        <v/>
      </c>
      <c r="F1367" s="15">
        <f>D1367-E1367</f>
        <v/>
      </c>
      <c r="G1367" s="15" t="n"/>
      <c r="H1367" s="15" t="n"/>
      <c r="I1367" s="15" t="n"/>
      <c r="J1367" s="15">
        <f>C1367+F1367+G1367-I1367</f>
        <v/>
      </c>
      <c r="K1367" s="15" t="n"/>
      <c r="L1367" s="15">
        <f>K1367*Setup!$B$6</f>
        <v/>
      </c>
      <c r="M1367" s="15">
        <f>J1367-L1367</f>
        <v/>
      </c>
      <c r="N1367" s="21" t="n"/>
    </row>
    <row r="1368">
      <c r="A1368" s="295" t="n"/>
      <c r="B1368" s="14" t="n"/>
      <c r="C1368" s="15" t="n"/>
      <c r="D1368" s="15" t="n"/>
      <c r="E1368" s="15">
        <f>D1368*Setup!$B$5</f>
        <v/>
      </c>
      <c r="F1368" s="15">
        <f>D1368-E1368</f>
        <v/>
      </c>
      <c r="G1368" s="15" t="n"/>
      <c r="H1368" s="15" t="n"/>
      <c r="I1368" s="15" t="n"/>
      <c r="J1368" s="15">
        <f>C1368+F1368+G1368-I1368</f>
        <v/>
      </c>
      <c r="K1368" s="15" t="n"/>
      <c r="L1368" s="15">
        <f>K1368*Setup!$B$6</f>
        <v/>
      </c>
      <c r="M1368" s="15">
        <f>J1368-L1368</f>
        <v/>
      </c>
      <c r="N1368" s="21" t="n"/>
    </row>
    <row r="1369">
      <c r="A1369" s="295" t="n"/>
      <c r="B1369" s="14" t="n"/>
      <c r="C1369" s="15" t="n"/>
      <c r="D1369" s="15" t="n"/>
      <c r="E1369" s="15">
        <f>D1369*Setup!$B$5</f>
        <v/>
      </c>
      <c r="F1369" s="15">
        <f>D1369-E1369</f>
        <v/>
      </c>
      <c r="G1369" s="15" t="n"/>
      <c r="H1369" s="15" t="n"/>
      <c r="I1369" s="15" t="n"/>
      <c r="J1369" s="15">
        <f>C1369+F1369+G1369-I1369</f>
        <v/>
      </c>
      <c r="K1369" s="15" t="n"/>
      <c r="L1369" s="15">
        <f>K1369*Setup!$B$6</f>
        <v/>
      </c>
      <c r="M1369" s="15">
        <f>J1369-L1369</f>
        <v/>
      </c>
      <c r="N1369" s="21" t="n"/>
    </row>
    <row r="1370">
      <c r="A1370" s="295" t="n"/>
      <c r="B1370" s="14" t="n"/>
      <c r="C1370" s="15" t="n"/>
      <c r="D1370" s="15" t="n"/>
      <c r="E1370" s="15">
        <f>D1370*Setup!$B$5</f>
        <v/>
      </c>
      <c r="F1370" s="15">
        <f>D1370-E1370</f>
        <v/>
      </c>
      <c r="G1370" s="15" t="n"/>
      <c r="H1370" s="15" t="n"/>
      <c r="I1370" s="15" t="n"/>
      <c r="J1370" s="15">
        <f>C1370+F1370+G1370-I1370</f>
        <v/>
      </c>
      <c r="K1370" s="15" t="n"/>
      <c r="L1370" s="15">
        <f>K1370*Setup!$B$6</f>
        <v/>
      </c>
      <c r="M1370" s="15">
        <f>J1370-L1370</f>
        <v/>
      </c>
      <c r="N1370" s="21" t="n"/>
    </row>
    <row r="1371">
      <c r="A1371" s="295" t="n"/>
      <c r="B1371" s="14" t="n"/>
      <c r="C1371" s="15" t="n"/>
      <c r="D1371" s="15" t="n"/>
      <c r="E1371" s="15">
        <f>D1371*Setup!$B$5</f>
        <v/>
      </c>
      <c r="F1371" s="15">
        <f>D1371-E1371</f>
        <v/>
      </c>
      <c r="G1371" s="15" t="n"/>
      <c r="H1371" s="15" t="n"/>
      <c r="I1371" s="15" t="n"/>
      <c r="J1371" s="15">
        <f>C1371+F1371+G1371-I1371</f>
        <v/>
      </c>
      <c r="K1371" s="15" t="n"/>
      <c r="L1371" s="15">
        <f>K1371*Setup!$B$6</f>
        <v/>
      </c>
      <c r="M1371" s="15">
        <f>J1371-L1371</f>
        <v/>
      </c>
      <c r="N1371" s="21" t="n"/>
    </row>
    <row r="1372">
      <c r="A1372" s="295" t="n"/>
      <c r="B1372" s="14" t="n"/>
      <c r="C1372" s="15" t="n"/>
      <c r="D1372" s="15" t="n"/>
      <c r="E1372" s="15">
        <f>D1372*Setup!$B$5</f>
        <v/>
      </c>
      <c r="F1372" s="15">
        <f>D1372-E1372</f>
        <v/>
      </c>
      <c r="G1372" s="15" t="n"/>
      <c r="H1372" s="15" t="n"/>
      <c r="I1372" s="15" t="n"/>
      <c r="J1372" s="15">
        <f>C1372+F1372+G1372-I1372</f>
        <v/>
      </c>
      <c r="K1372" s="15" t="n"/>
      <c r="L1372" s="15">
        <f>K1372*Setup!$B$6</f>
        <v/>
      </c>
      <c r="M1372" s="15">
        <f>J1372-L1372</f>
        <v/>
      </c>
      <c r="N1372" s="21" t="n"/>
    </row>
    <row r="1373">
      <c r="A1373" s="295" t="n"/>
      <c r="B1373" s="14" t="n"/>
      <c r="C1373" s="15" t="n"/>
      <c r="D1373" s="15" t="n"/>
      <c r="E1373" s="15">
        <f>D1373*Setup!$B$5</f>
        <v/>
      </c>
      <c r="F1373" s="15">
        <f>D1373-E1373</f>
        <v/>
      </c>
      <c r="G1373" s="15" t="n"/>
      <c r="H1373" s="15" t="n"/>
      <c r="I1373" s="15" t="n"/>
      <c r="J1373" s="15">
        <f>C1373+F1373+G1373-I1373</f>
        <v/>
      </c>
      <c r="K1373" s="15" t="n"/>
      <c r="L1373" s="15">
        <f>K1373*Setup!$B$6</f>
        <v/>
      </c>
      <c r="M1373" s="15">
        <f>J1373-L1373</f>
        <v/>
      </c>
      <c r="N1373" s="21" t="n"/>
    </row>
    <row r="1374">
      <c r="A1374" s="295" t="n"/>
      <c r="B1374" s="14" t="n"/>
      <c r="C1374" s="15" t="n"/>
      <c r="D1374" s="15" t="n"/>
      <c r="E1374" s="15">
        <f>D1374*Setup!$B$5</f>
        <v/>
      </c>
      <c r="F1374" s="15">
        <f>D1374-E1374</f>
        <v/>
      </c>
      <c r="G1374" s="15" t="n"/>
      <c r="H1374" s="15" t="n"/>
      <c r="I1374" s="15" t="n"/>
      <c r="J1374" s="15">
        <f>C1374+F1374+G1374-I1374</f>
        <v/>
      </c>
      <c r="K1374" s="15" t="n"/>
      <c r="L1374" s="15">
        <f>K1374*Setup!$B$6</f>
        <v/>
      </c>
      <c r="M1374" s="15">
        <f>J1374-L1374</f>
        <v/>
      </c>
      <c r="N1374" s="21" t="n"/>
    </row>
    <row r="1375">
      <c r="A1375" s="295" t="n"/>
      <c r="B1375" s="14" t="n"/>
      <c r="C1375" s="15" t="n"/>
      <c r="D1375" s="15" t="n"/>
      <c r="E1375" s="15">
        <f>D1375*Setup!$B$5</f>
        <v/>
      </c>
      <c r="F1375" s="15">
        <f>D1375-E1375</f>
        <v/>
      </c>
      <c r="G1375" s="15" t="n"/>
      <c r="H1375" s="15" t="n"/>
      <c r="I1375" s="15" t="n"/>
      <c r="J1375" s="15">
        <f>C1375+F1375+G1375-I1375</f>
        <v/>
      </c>
      <c r="K1375" s="15" t="n"/>
      <c r="L1375" s="15">
        <f>K1375*Setup!$B$6</f>
        <v/>
      </c>
      <c r="M1375" s="15">
        <f>J1375-L1375</f>
        <v/>
      </c>
      <c r="N1375" s="21" t="n"/>
    </row>
    <row r="1376">
      <c r="A1376" s="295" t="n"/>
      <c r="B1376" s="14" t="n"/>
      <c r="C1376" s="15" t="n"/>
      <c r="D1376" s="15" t="n"/>
      <c r="E1376" s="15">
        <f>D1376*Setup!$B$5</f>
        <v/>
      </c>
      <c r="F1376" s="15">
        <f>D1376-E1376</f>
        <v/>
      </c>
      <c r="G1376" s="15" t="n"/>
      <c r="H1376" s="15" t="n"/>
      <c r="I1376" s="15" t="n"/>
      <c r="J1376" s="15">
        <f>C1376+F1376+G1376-I1376</f>
        <v/>
      </c>
      <c r="K1376" s="15" t="n"/>
      <c r="L1376" s="15">
        <f>K1376*Setup!$B$6</f>
        <v/>
      </c>
      <c r="M1376" s="15">
        <f>J1376-L1376</f>
        <v/>
      </c>
      <c r="N1376" s="21" t="n"/>
    </row>
    <row r="1377">
      <c r="A1377" s="295" t="n"/>
      <c r="B1377" s="14" t="n"/>
      <c r="C1377" s="15" t="n"/>
      <c r="D1377" s="15" t="n"/>
      <c r="E1377" s="15">
        <f>D1377*Setup!$B$5</f>
        <v/>
      </c>
      <c r="F1377" s="15">
        <f>D1377-E1377</f>
        <v/>
      </c>
      <c r="G1377" s="15" t="n"/>
      <c r="H1377" s="15" t="n"/>
      <c r="I1377" s="15" t="n"/>
      <c r="J1377" s="15">
        <f>C1377+F1377+G1377-I1377</f>
        <v/>
      </c>
      <c r="K1377" s="15" t="n"/>
      <c r="L1377" s="15">
        <f>K1377*Setup!$B$6</f>
        <v/>
      </c>
      <c r="M1377" s="15">
        <f>J1377-L1377</f>
        <v/>
      </c>
      <c r="N1377" s="21" t="n"/>
    </row>
    <row r="1378">
      <c r="A1378" s="295" t="n"/>
      <c r="B1378" s="14" t="n"/>
      <c r="C1378" s="15" t="n"/>
      <c r="D1378" s="15" t="n"/>
      <c r="E1378" s="15">
        <f>D1378*Setup!$B$5</f>
        <v/>
      </c>
      <c r="F1378" s="15">
        <f>D1378-E1378</f>
        <v/>
      </c>
      <c r="G1378" s="15" t="n"/>
      <c r="H1378" s="15" t="n"/>
      <c r="I1378" s="15" t="n"/>
      <c r="J1378" s="15">
        <f>C1378+F1378+G1378-I1378</f>
        <v/>
      </c>
      <c r="K1378" s="15" t="n"/>
      <c r="L1378" s="15">
        <f>K1378*Setup!$B$6</f>
        <v/>
      </c>
      <c r="M1378" s="15">
        <f>J1378-L1378</f>
        <v/>
      </c>
      <c r="N1378" s="21" t="n"/>
    </row>
    <row r="1379">
      <c r="A1379" s="295" t="n"/>
      <c r="B1379" s="14" t="n"/>
      <c r="C1379" s="15" t="n"/>
      <c r="D1379" s="15" t="n"/>
      <c r="E1379" s="15">
        <f>D1379*Setup!$B$5</f>
        <v/>
      </c>
      <c r="F1379" s="15">
        <f>D1379-E1379</f>
        <v/>
      </c>
      <c r="G1379" s="15" t="n"/>
      <c r="H1379" s="15" t="n"/>
      <c r="I1379" s="15" t="n"/>
      <c r="J1379" s="15">
        <f>C1379+F1379+G1379-I1379</f>
        <v/>
      </c>
      <c r="K1379" s="15" t="n"/>
      <c r="L1379" s="15">
        <f>K1379*Setup!$B$6</f>
        <v/>
      </c>
      <c r="M1379" s="15">
        <f>J1379-L1379</f>
        <v/>
      </c>
      <c r="N1379" s="21" t="n"/>
    </row>
    <row r="1380">
      <c r="A1380" s="295" t="n"/>
      <c r="B1380" s="14" t="n"/>
      <c r="C1380" s="15" t="n"/>
      <c r="D1380" s="15" t="n"/>
      <c r="E1380" s="15">
        <f>D1380*Setup!$B$5</f>
        <v/>
      </c>
      <c r="F1380" s="15">
        <f>D1380-E1380</f>
        <v/>
      </c>
      <c r="G1380" s="15" t="n"/>
      <c r="H1380" s="15" t="n"/>
      <c r="I1380" s="15" t="n"/>
      <c r="J1380" s="15">
        <f>C1380+F1380+G1380-I1380</f>
        <v/>
      </c>
      <c r="K1380" s="15" t="n"/>
      <c r="L1380" s="15">
        <f>K1380*Setup!$B$6</f>
        <v/>
      </c>
      <c r="M1380" s="15">
        <f>J1380-L1380</f>
        <v/>
      </c>
      <c r="N1380" s="21" t="n"/>
    </row>
    <row r="1381">
      <c r="A1381" s="295" t="n"/>
      <c r="B1381" s="14" t="n"/>
      <c r="C1381" s="15" t="n"/>
      <c r="D1381" s="15" t="n"/>
      <c r="E1381" s="15">
        <f>D1381*Setup!$B$5</f>
        <v/>
      </c>
      <c r="F1381" s="15">
        <f>D1381-E1381</f>
        <v/>
      </c>
      <c r="G1381" s="15" t="n"/>
      <c r="H1381" s="15" t="n"/>
      <c r="I1381" s="15" t="n"/>
      <c r="J1381" s="15">
        <f>C1381+F1381+G1381-I1381</f>
        <v/>
      </c>
      <c r="K1381" s="15" t="n"/>
      <c r="L1381" s="15">
        <f>K1381*Setup!$B$6</f>
        <v/>
      </c>
      <c r="M1381" s="15">
        <f>J1381-L1381</f>
        <v/>
      </c>
      <c r="N1381" s="21" t="n"/>
    </row>
    <row r="1382">
      <c r="A1382" s="295" t="n"/>
      <c r="B1382" s="14" t="n"/>
      <c r="C1382" s="15" t="n"/>
      <c r="D1382" s="15" t="n"/>
      <c r="E1382" s="15">
        <f>D1382*Setup!$B$5</f>
        <v/>
      </c>
      <c r="F1382" s="15">
        <f>D1382-E1382</f>
        <v/>
      </c>
      <c r="G1382" s="15" t="n"/>
      <c r="H1382" s="15" t="n"/>
      <c r="I1382" s="15" t="n"/>
      <c r="J1382" s="15">
        <f>C1382+F1382+G1382-I1382</f>
        <v/>
      </c>
      <c r="K1382" s="15" t="n"/>
      <c r="L1382" s="15">
        <f>K1382*Setup!$B$6</f>
        <v/>
      </c>
      <c r="M1382" s="15">
        <f>J1382-L1382</f>
        <v/>
      </c>
      <c r="N1382" s="21" t="n"/>
    </row>
    <row r="1383">
      <c r="A1383" s="295" t="n"/>
      <c r="B1383" s="14" t="n"/>
      <c r="C1383" s="15" t="n"/>
      <c r="D1383" s="15" t="n"/>
      <c r="E1383" s="15">
        <f>D1383*Setup!$B$5</f>
        <v/>
      </c>
      <c r="F1383" s="15">
        <f>D1383-E1383</f>
        <v/>
      </c>
      <c r="G1383" s="15" t="n"/>
      <c r="H1383" s="15" t="n"/>
      <c r="I1383" s="15" t="n"/>
      <c r="J1383" s="15">
        <f>C1383+F1383+G1383-I1383</f>
        <v/>
      </c>
      <c r="K1383" s="15" t="n"/>
      <c r="L1383" s="15">
        <f>K1383*Setup!$B$6</f>
        <v/>
      </c>
      <c r="M1383" s="15">
        <f>J1383-L1383</f>
        <v/>
      </c>
      <c r="N1383" s="21" t="n"/>
    </row>
    <row r="1384">
      <c r="A1384" s="295" t="n"/>
      <c r="B1384" s="14" t="n"/>
      <c r="C1384" s="15" t="n"/>
      <c r="D1384" s="15" t="n"/>
      <c r="E1384" s="15">
        <f>D1384*Setup!$B$5</f>
        <v/>
      </c>
      <c r="F1384" s="15">
        <f>D1384-E1384</f>
        <v/>
      </c>
      <c r="G1384" s="15" t="n"/>
      <c r="H1384" s="15" t="n"/>
      <c r="I1384" s="15" t="n"/>
      <c r="J1384" s="15">
        <f>C1384+F1384+G1384-I1384</f>
        <v/>
      </c>
      <c r="K1384" s="15" t="n"/>
      <c r="L1384" s="15">
        <f>K1384*Setup!$B$6</f>
        <v/>
      </c>
      <c r="M1384" s="15">
        <f>J1384-L1384</f>
        <v/>
      </c>
      <c r="N1384" s="21" t="n"/>
    </row>
    <row r="1385">
      <c r="A1385" s="295" t="n"/>
      <c r="B1385" s="14" t="n"/>
      <c r="C1385" s="15" t="n"/>
      <c r="D1385" s="15" t="n"/>
      <c r="E1385" s="15">
        <f>D1385*Setup!$B$5</f>
        <v/>
      </c>
      <c r="F1385" s="15">
        <f>D1385-E1385</f>
        <v/>
      </c>
      <c r="G1385" s="15" t="n"/>
      <c r="H1385" s="15" t="n"/>
      <c r="I1385" s="15" t="n"/>
      <c r="J1385" s="15">
        <f>C1385+F1385+G1385-I1385</f>
        <v/>
      </c>
      <c r="K1385" s="15" t="n"/>
      <c r="L1385" s="15">
        <f>K1385*Setup!$B$6</f>
        <v/>
      </c>
      <c r="M1385" s="15">
        <f>J1385-L1385</f>
        <v/>
      </c>
      <c r="N1385" s="21" t="n"/>
    </row>
    <row r="1386">
      <c r="A1386" s="295" t="n"/>
      <c r="B1386" s="14" t="n"/>
      <c r="C1386" s="15" t="n"/>
      <c r="D1386" s="15" t="n"/>
      <c r="E1386" s="15">
        <f>D1386*Setup!$B$5</f>
        <v/>
      </c>
      <c r="F1386" s="15">
        <f>D1386-E1386</f>
        <v/>
      </c>
      <c r="G1386" s="15" t="n"/>
      <c r="H1386" s="15" t="n"/>
      <c r="I1386" s="15" t="n"/>
      <c r="J1386" s="15">
        <f>C1386+F1386+G1386-I1386</f>
        <v/>
      </c>
      <c r="K1386" s="15" t="n"/>
      <c r="L1386" s="15">
        <f>K1386*Setup!$B$6</f>
        <v/>
      </c>
      <c r="M1386" s="15">
        <f>J1386-L1386</f>
        <v/>
      </c>
      <c r="N1386" s="21" t="n"/>
    </row>
    <row r="1387">
      <c r="A1387" s="295" t="n"/>
      <c r="B1387" s="14" t="n"/>
      <c r="C1387" s="15" t="n"/>
      <c r="D1387" s="15" t="n"/>
      <c r="E1387" s="15">
        <f>D1387*Setup!$B$5</f>
        <v/>
      </c>
      <c r="F1387" s="15">
        <f>D1387-E1387</f>
        <v/>
      </c>
      <c r="G1387" s="15" t="n"/>
      <c r="H1387" s="15" t="n"/>
      <c r="I1387" s="15" t="n"/>
      <c r="J1387" s="15">
        <f>C1387+F1387+G1387-I1387</f>
        <v/>
      </c>
      <c r="K1387" s="15" t="n"/>
      <c r="L1387" s="15">
        <f>K1387*Setup!$B$6</f>
        <v/>
      </c>
      <c r="M1387" s="15">
        <f>J1387-L1387</f>
        <v/>
      </c>
      <c r="N1387" s="21" t="n"/>
    </row>
    <row r="1388">
      <c r="A1388" s="295" t="n"/>
      <c r="B1388" s="14" t="n"/>
      <c r="C1388" s="15" t="n"/>
      <c r="D1388" s="15" t="n"/>
      <c r="E1388" s="15">
        <f>D1388*Setup!$B$5</f>
        <v/>
      </c>
      <c r="F1388" s="15">
        <f>D1388-E1388</f>
        <v/>
      </c>
      <c r="G1388" s="15" t="n"/>
      <c r="H1388" s="15" t="n"/>
      <c r="I1388" s="15" t="n"/>
      <c r="J1388" s="15">
        <f>C1388+F1388+G1388-I1388</f>
        <v/>
      </c>
      <c r="K1388" s="15" t="n"/>
      <c r="L1388" s="15">
        <f>K1388*Setup!$B$6</f>
        <v/>
      </c>
      <c r="M1388" s="15">
        <f>J1388-L1388</f>
        <v/>
      </c>
      <c r="N1388" s="21" t="n"/>
    </row>
    <row r="1389">
      <c r="A1389" s="295" t="n"/>
      <c r="B1389" s="14" t="n"/>
      <c r="C1389" s="15" t="n"/>
      <c r="D1389" s="15" t="n"/>
      <c r="E1389" s="15">
        <f>D1389*Setup!$B$5</f>
        <v/>
      </c>
      <c r="F1389" s="15">
        <f>D1389-E1389</f>
        <v/>
      </c>
      <c r="G1389" s="15" t="n"/>
      <c r="H1389" s="15" t="n"/>
      <c r="I1389" s="15" t="n"/>
      <c r="J1389" s="15">
        <f>C1389+F1389+G1389-I1389</f>
        <v/>
      </c>
      <c r="K1389" s="15" t="n"/>
      <c r="L1389" s="15">
        <f>K1389*Setup!$B$6</f>
        <v/>
      </c>
      <c r="M1389" s="15">
        <f>J1389-L1389</f>
        <v/>
      </c>
      <c r="N1389" s="21" t="n"/>
    </row>
    <row r="1390">
      <c r="A1390" s="295" t="n"/>
      <c r="B1390" s="14" t="n"/>
      <c r="C1390" s="15" t="n"/>
      <c r="D1390" s="15" t="n"/>
      <c r="E1390" s="15">
        <f>D1390*Setup!$B$5</f>
        <v/>
      </c>
      <c r="F1390" s="15">
        <f>D1390-E1390</f>
        <v/>
      </c>
      <c r="G1390" s="15" t="n"/>
      <c r="H1390" s="15" t="n"/>
      <c r="I1390" s="15" t="n"/>
      <c r="J1390" s="15">
        <f>C1390+F1390+G1390-I1390</f>
        <v/>
      </c>
      <c r="K1390" s="15" t="n"/>
      <c r="L1390" s="15">
        <f>K1390*Setup!$B$6</f>
        <v/>
      </c>
      <c r="M1390" s="15">
        <f>J1390-L1390</f>
        <v/>
      </c>
      <c r="N1390" s="21" t="n"/>
    </row>
    <row r="1391">
      <c r="A1391" s="295" t="n"/>
      <c r="B1391" s="14" t="n"/>
      <c r="C1391" s="15" t="n"/>
      <c r="D1391" s="15" t="n"/>
      <c r="E1391" s="15">
        <f>D1391*Setup!$B$5</f>
        <v/>
      </c>
      <c r="F1391" s="15">
        <f>D1391-E1391</f>
        <v/>
      </c>
      <c r="G1391" s="15" t="n"/>
      <c r="H1391" s="15" t="n"/>
      <c r="I1391" s="15" t="n"/>
      <c r="J1391" s="15">
        <f>C1391+F1391+G1391-I1391</f>
        <v/>
      </c>
      <c r="K1391" s="15" t="n"/>
      <c r="L1391" s="15">
        <f>K1391*Setup!$B$6</f>
        <v/>
      </c>
      <c r="M1391" s="15">
        <f>J1391-L1391</f>
        <v/>
      </c>
      <c r="N1391" s="21" t="n"/>
    </row>
    <row r="1392">
      <c r="A1392" s="295" t="n"/>
      <c r="B1392" s="14" t="n"/>
      <c r="C1392" s="15" t="n"/>
      <c r="D1392" s="15" t="n"/>
      <c r="E1392" s="15">
        <f>D1392*Setup!$B$5</f>
        <v/>
      </c>
      <c r="F1392" s="15">
        <f>D1392-E1392</f>
        <v/>
      </c>
      <c r="G1392" s="15" t="n"/>
      <c r="H1392" s="15" t="n"/>
      <c r="I1392" s="15" t="n"/>
      <c r="J1392" s="15">
        <f>C1392+F1392+G1392-I1392</f>
        <v/>
      </c>
      <c r="K1392" s="15" t="n"/>
      <c r="L1392" s="15">
        <f>K1392*Setup!$B$6</f>
        <v/>
      </c>
      <c r="M1392" s="15">
        <f>J1392-L1392</f>
        <v/>
      </c>
      <c r="N1392" s="21" t="n"/>
    </row>
    <row r="1393">
      <c r="A1393" s="295" t="n"/>
      <c r="B1393" s="14" t="n"/>
      <c r="C1393" s="15" t="n"/>
      <c r="D1393" s="15" t="n"/>
      <c r="E1393" s="15">
        <f>D1393*Setup!$B$5</f>
        <v/>
      </c>
      <c r="F1393" s="15">
        <f>D1393-E1393</f>
        <v/>
      </c>
      <c r="G1393" s="15" t="n"/>
      <c r="H1393" s="15" t="n"/>
      <c r="I1393" s="15" t="n"/>
      <c r="J1393" s="15">
        <f>C1393+F1393+G1393-I1393</f>
        <v/>
      </c>
      <c r="K1393" s="15" t="n"/>
      <c r="L1393" s="15">
        <f>K1393*Setup!$B$6</f>
        <v/>
      </c>
      <c r="M1393" s="15">
        <f>J1393-L1393</f>
        <v/>
      </c>
      <c r="N1393" s="21" t="n"/>
    </row>
    <row r="1394">
      <c r="A1394" s="295" t="n"/>
      <c r="B1394" s="14" t="n"/>
      <c r="C1394" s="15" t="n"/>
      <c r="D1394" s="15" t="n"/>
      <c r="E1394" s="15">
        <f>D1394*Setup!$B$5</f>
        <v/>
      </c>
      <c r="F1394" s="15">
        <f>D1394-E1394</f>
        <v/>
      </c>
      <c r="G1394" s="15" t="n"/>
      <c r="H1394" s="15" t="n"/>
      <c r="I1394" s="15" t="n"/>
      <c r="J1394" s="15">
        <f>C1394+F1394+G1394-I1394</f>
        <v/>
      </c>
      <c r="K1394" s="15" t="n"/>
      <c r="L1394" s="15">
        <f>K1394*Setup!$B$6</f>
        <v/>
      </c>
      <c r="M1394" s="15">
        <f>J1394-L1394</f>
        <v/>
      </c>
      <c r="N1394" s="21" t="n"/>
    </row>
    <row r="1395">
      <c r="A1395" s="295" t="n"/>
      <c r="B1395" s="14" t="n"/>
      <c r="C1395" s="15" t="n"/>
      <c r="D1395" s="15" t="n"/>
      <c r="E1395" s="15">
        <f>D1395*Setup!$B$5</f>
        <v/>
      </c>
      <c r="F1395" s="15">
        <f>D1395-E1395</f>
        <v/>
      </c>
      <c r="G1395" s="15" t="n"/>
      <c r="H1395" s="15" t="n"/>
      <c r="I1395" s="15" t="n"/>
      <c r="J1395" s="15">
        <f>C1395+F1395+G1395-I1395</f>
        <v/>
      </c>
      <c r="K1395" s="15" t="n"/>
      <c r="L1395" s="15">
        <f>K1395*Setup!$B$6</f>
        <v/>
      </c>
      <c r="M1395" s="15">
        <f>J1395-L1395</f>
        <v/>
      </c>
      <c r="N1395" s="21" t="n"/>
    </row>
    <row r="1396">
      <c r="A1396" s="295" t="n"/>
      <c r="B1396" s="14" t="n"/>
      <c r="C1396" s="15" t="n"/>
      <c r="D1396" s="15" t="n"/>
      <c r="E1396" s="15">
        <f>D1396*Setup!$B$5</f>
        <v/>
      </c>
      <c r="F1396" s="15">
        <f>D1396-E1396</f>
        <v/>
      </c>
      <c r="G1396" s="15" t="n"/>
      <c r="H1396" s="15" t="n"/>
      <c r="I1396" s="15" t="n"/>
      <c r="J1396" s="15">
        <f>C1396+F1396+G1396-I1396</f>
        <v/>
      </c>
      <c r="K1396" s="15" t="n"/>
      <c r="L1396" s="15">
        <f>K1396*Setup!$B$6</f>
        <v/>
      </c>
      <c r="M1396" s="15">
        <f>J1396-L1396</f>
        <v/>
      </c>
      <c r="N1396" s="21" t="n"/>
    </row>
    <row r="1397">
      <c r="A1397" s="295" t="n"/>
      <c r="B1397" s="14" t="n"/>
      <c r="C1397" s="15" t="n"/>
      <c r="D1397" s="15" t="n"/>
      <c r="E1397" s="15">
        <f>D1397*Setup!$B$5</f>
        <v/>
      </c>
      <c r="F1397" s="15">
        <f>D1397-E1397</f>
        <v/>
      </c>
      <c r="G1397" s="15" t="n"/>
      <c r="H1397" s="15" t="n"/>
      <c r="I1397" s="15" t="n"/>
      <c r="J1397" s="15">
        <f>C1397+F1397+G1397-I1397</f>
        <v/>
      </c>
      <c r="K1397" s="15" t="n"/>
      <c r="L1397" s="15">
        <f>K1397*Setup!$B$6</f>
        <v/>
      </c>
      <c r="M1397" s="15">
        <f>J1397-L1397</f>
        <v/>
      </c>
      <c r="N1397" s="21" t="n"/>
    </row>
    <row r="1398">
      <c r="A1398" s="295" t="n"/>
      <c r="B1398" s="14" t="n"/>
      <c r="C1398" s="15" t="n"/>
      <c r="D1398" s="15" t="n"/>
      <c r="E1398" s="15">
        <f>D1398*Setup!$B$5</f>
        <v/>
      </c>
      <c r="F1398" s="15">
        <f>D1398-E1398</f>
        <v/>
      </c>
      <c r="G1398" s="15" t="n"/>
      <c r="H1398" s="15" t="n"/>
      <c r="I1398" s="15" t="n"/>
      <c r="J1398" s="15">
        <f>C1398+F1398+G1398-I1398</f>
        <v/>
      </c>
      <c r="K1398" s="15" t="n"/>
      <c r="L1398" s="15">
        <f>K1398*Setup!$B$6</f>
        <v/>
      </c>
      <c r="M1398" s="15">
        <f>J1398-L1398</f>
        <v/>
      </c>
      <c r="N1398" s="21" t="n"/>
    </row>
    <row r="1399">
      <c r="A1399" s="295" t="n"/>
      <c r="B1399" s="14" t="n"/>
      <c r="C1399" s="15" t="n"/>
      <c r="D1399" s="15" t="n"/>
      <c r="E1399" s="15">
        <f>D1399*Setup!$B$5</f>
        <v/>
      </c>
      <c r="F1399" s="15">
        <f>D1399-E1399</f>
        <v/>
      </c>
      <c r="G1399" s="15" t="n"/>
      <c r="H1399" s="15" t="n"/>
      <c r="I1399" s="15" t="n"/>
      <c r="J1399" s="15">
        <f>C1399+F1399+G1399-I1399</f>
        <v/>
      </c>
      <c r="K1399" s="15" t="n"/>
      <c r="L1399" s="15">
        <f>K1399*Setup!$B$6</f>
        <v/>
      </c>
      <c r="M1399" s="15">
        <f>J1399-L1399</f>
        <v/>
      </c>
      <c r="N1399" s="21" t="n"/>
    </row>
    <row r="1400">
      <c r="A1400" s="295" t="n"/>
      <c r="B1400" s="14" t="n"/>
      <c r="C1400" s="15" t="n"/>
      <c r="D1400" s="15" t="n"/>
      <c r="E1400" s="15">
        <f>D1400*Setup!$B$5</f>
        <v/>
      </c>
      <c r="F1400" s="15">
        <f>D1400-E1400</f>
        <v/>
      </c>
      <c r="G1400" s="15" t="n"/>
      <c r="H1400" s="15" t="n"/>
      <c r="I1400" s="15" t="n"/>
      <c r="J1400" s="15">
        <f>C1400+F1400+G1400-I1400</f>
        <v/>
      </c>
      <c r="K1400" s="15" t="n"/>
      <c r="L1400" s="15">
        <f>K1400*Setup!$B$6</f>
        <v/>
      </c>
      <c r="M1400" s="15">
        <f>J1400-L1400</f>
        <v/>
      </c>
      <c r="N1400" s="21" t="n"/>
    </row>
    <row r="1401">
      <c r="A1401" s="295" t="n"/>
      <c r="B1401" s="14" t="n"/>
      <c r="C1401" s="15" t="n"/>
      <c r="D1401" s="15" t="n"/>
      <c r="E1401" s="15">
        <f>D1401*Setup!$B$5</f>
        <v/>
      </c>
      <c r="F1401" s="15">
        <f>D1401-E1401</f>
        <v/>
      </c>
      <c r="G1401" s="15" t="n"/>
      <c r="H1401" s="15" t="n"/>
      <c r="I1401" s="15" t="n"/>
      <c r="J1401" s="15">
        <f>C1401+F1401+G1401-I1401</f>
        <v/>
      </c>
      <c r="K1401" s="15" t="n"/>
      <c r="L1401" s="15">
        <f>K1401*Setup!$B$6</f>
        <v/>
      </c>
      <c r="M1401" s="15">
        <f>J1401-L1401</f>
        <v/>
      </c>
      <c r="N1401" s="21" t="n"/>
    </row>
    <row r="1402">
      <c r="A1402" s="295" t="n"/>
      <c r="B1402" s="14" t="n"/>
      <c r="C1402" s="15" t="n"/>
      <c r="D1402" s="15" t="n"/>
      <c r="E1402" s="15">
        <f>D1402*Setup!$B$5</f>
        <v/>
      </c>
      <c r="F1402" s="15">
        <f>D1402-E1402</f>
        <v/>
      </c>
      <c r="G1402" s="15" t="n"/>
      <c r="H1402" s="15" t="n"/>
      <c r="I1402" s="15" t="n"/>
      <c r="J1402" s="15">
        <f>C1402+F1402+G1402-I1402</f>
        <v/>
      </c>
      <c r="K1402" s="15" t="n"/>
      <c r="L1402" s="15">
        <f>K1402*Setup!$B$6</f>
        <v/>
      </c>
      <c r="M1402" s="15">
        <f>J1402-L1402</f>
        <v/>
      </c>
      <c r="N1402" s="21" t="n"/>
    </row>
    <row r="1403">
      <c r="A1403" s="295" t="n"/>
      <c r="B1403" s="14" t="n"/>
      <c r="C1403" s="15" t="n"/>
      <c r="D1403" s="15" t="n"/>
      <c r="E1403" s="15">
        <f>D1403*Setup!$B$5</f>
        <v/>
      </c>
      <c r="F1403" s="15">
        <f>D1403-E1403</f>
        <v/>
      </c>
      <c r="G1403" s="15" t="n"/>
      <c r="H1403" s="15" t="n"/>
      <c r="I1403" s="15" t="n"/>
      <c r="J1403" s="15">
        <f>C1403+F1403+G1403-I1403</f>
        <v/>
      </c>
      <c r="K1403" s="15" t="n"/>
      <c r="L1403" s="15">
        <f>K1403*Setup!$B$6</f>
        <v/>
      </c>
      <c r="M1403" s="15">
        <f>J1403-L1403</f>
        <v/>
      </c>
      <c r="N1403" s="21" t="n"/>
    </row>
    <row r="1404">
      <c r="A1404" s="295" t="n"/>
      <c r="B1404" s="14" t="n"/>
      <c r="C1404" s="15" t="n"/>
      <c r="D1404" s="15" t="n"/>
      <c r="E1404" s="15">
        <f>D1404*Setup!$B$5</f>
        <v/>
      </c>
      <c r="F1404" s="15">
        <f>D1404-E1404</f>
        <v/>
      </c>
      <c r="G1404" s="15" t="n"/>
      <c r="H1404" s="15" t="n"/>
      <c r="I1404" s="15" t="n"/>
      <c r="J1404" s="15">
        <f>C1404+F1404+G1404-I1404</f>
        <v/>
      </c>
      <c r="K1404" s="15" t="n"/>
      <c r="L1404" s="15">
        <f>K1404*Setup!$B$6</f>
        <v/>
      </c>
      <c r="M1404" s="15">
        <f>J1404-L1404</f>
        <v/>
      </c>
      <c r="N1404" s="21" t="n"/>
    </row>
    <row r="1405">
      <c r="A1405" s="295" t="n"/>
      <c r="B1405" s="14" t="n"/>
      <c r="C1405" s="15" t="n"/>
      <c r="D1405" s="15" t="n"/>
      <c r="E1405" s="15">
        <f>D1405*Setup!$B$5</f>
        <v/>
      </c>
      <c r="F1405" s="15">
        <f>D1405-E1405</f>
        <v/>
      </c>
      <c r="G1405" s="15" t="n"/>
      <c r="H1405" s="15" t="n"/>
      <c r="I1405" s="15" t="n"/>
      <c r="J1405" s="15">
        <f>C1405+F1405+G1405-I1405</f>
        <v/>
      </c>
      <c r="K1405" s="15" t="n"/>
      <c r="L1405" s="15">
        <f>K1405*Setup!$B$6</f>
        <v/>
      </c>
      <c r="M1405" s="15">
        <f>J1405-L1405</f>
        <v/>
      </c>
      <c r="N1405" s="21" t="n"/>
    </row>
    <row r="1406">
      <c r="A1406" s="295" t="n"/>
      <c r="B1406" s="14" t="n"/>
      <c r="C1406" s="15" t="n"/>
      <c r="D1406" s="15" t="n"/>
      <c r="E1406" s="15">
        <f>D1406*Setup!$B$5</f>
        <v/>
      </c>
      <c r="F1406" s="15">
        <f>D1406-E1406</f>
        <v/>
      </c>
      <c r="G1406" s="15" t="n"/>
      <c r="H1406" s="15" t="n"/>
      <c r="I1406" s="15" t="n"/>
      <c r="J1406" s="15">
        <f>C1406+F1406+G1406-I1406</f>
        <v/>
      </c>
      <c r="K1406" s="15" t="n"/>
      <c r="L1406" s="15">
        <f>K1406*Setup!$B$6</f>
        <v/>
      </c>
      <c r="M1406" s="15">
        <f>J1406-L1406</f>
        <v/>
      </c>
      <c r="N1406" s="21" t="n"/>
    </row>
    <row r="1407">
      <c r="A1407" s="295" t="n"/>
      <c r="B1407" s="14" t="n"/>
      <c r="C1407" s="15" t="n"/>
      <c r="D1407" s="15" t="n"/>
      <c r="E1407" s="15">
        <f>D1407*Setup!$B$5</f>
        <v/>
      </c>
      <c r="F1407" s="15">
        <f>D1407-E1407</f>
        <v/>
      </c>
      <c r="G1407" s="15" t="n"/>
      <c r="H1407" s="15" t="n"/>
      <c r="I1407" s="15" t="n"/>
      <c r="J1407" s="15">
        <f>C1407+F1407+G1407-I1407</f>
        <v/>
      </c>
      <c r="K1407" s="15" t="n"/>
      <c r="L1407" s="15">
        <f>K1407*Setup!$B$6</f>
        <v/>
      </c>
      <c r="M1407" s="15">
        <f>J1407-L1407</f>
        <v/>
      </c>
      <c r="N1407" s="21" t="n"/>
    </row>
    <row r="1408">
      <c r="A1408" s="295" t="n"/>
      <c r="B1408" s="14" t="n"/>
      <c r="C1408" s="15" t="n"/>
      <c r="D1408" s="15" t="n"/>
      <c r="E1408" s="15">
        <f>D1408*Setup!$B$5</f>
        <v/>
      </c>
      <c r="F1408" s="15">
        <f>D1408-E1408</f>
        <v/>
      </c>
      <c r="G1408" s="15" t="n"/>
      <c r="H1408" s="15" t="n"/>
      <c r="I1408" s="15" t="n"/>
      <c r="J1408" s="15">
        <f>C1408+F1408+G1408-I1408</f>
        <v/>
      </c>
      <c r="K1408" s="15" t="n"/>
      <c r="L1408" s="15">
        <f>K1408*Setup!$B$6</f>
        <v/>
      </c>
      <c r="M1408" s="15">
        <f>J1408-L1408</f>
        <v/>
      </c>
      <c r="N1408" s="21" t="n"/>
    </row>
    <row r="1409">
      <c r="A1409" s="295" t="n"/>
      <c r="B1409" s="14" t="n"/>
      <c r="C1409" s="15" t="n"/>
      <c r="D1409" s="15" t="n"/>
      <c r="E1409" s="15">
        <f>D1409*Setup!$B$5</f>
        <v/>
      </c>
      <c r="F1409" s="15">
        <f>D1409-E1409</f>
        <v/>
      </c>
      <c r="G1409" s="15" t="n"/>
      <c r="H1409" s="15" t="n"/>
      <c r="I1409" s="15" t="n"/>
      <c r="J1409" s="15">
        <f>C1409+F1409+G1409-I1409</f>
        <v/>
      </c>
      <c r="K1409" s="15" t="n"/>
      <c r="L1409" s="15">
        <f>K1409*Setup!$B$6</f>
        <v/>
      </c>
      <c r="M1409" s="15">
        <f>J1409-L1409</f>
        <v/>
      </c>
      <c r="N1409" s="21" t="n"/>
    </row>
    <row r="1410">
      <c r="A1410" s="295" t="n"/>
      <c r="B1410" s="14" t="n"/>
      <c r="C1410" s="15" t="n"/>
      <c r="D1410" s="15" t="n"/>
      <c r="E1410" s="15">
        <f>D1410*Setup!$B$5</f>
        <v/>
      </c>
      <c r="F1410" s="15">
        <f>D1410-E1410</f>
        <v/>
      </c>
      <c r="G1410" s="15" t="n"/>
      <c r="H1410" s="15" t="n"/>
      <c r="I1410" s="15" t="n"/>
      <c r="J1410" s="15">
        <f>C1410+F1410+G1410-I1410</f>
        <v/>
      </c>
      <c r="K1410" s="15" t="n"/>
      <c r="L1410" s="15">
        <f>K1410*Setup!$B$6</f>
        <v/>
      </c>
      <c r="M1410" s="15">
        <f>J1410-L1410</f>
        <v/>
      </c>
      <c r="N1410" s="21" t="n"/>
    </row>
    <row r="1411">
      <c r="A1411" s="295" t="n"/>
      <c r="B1411" s="14" t="n"/>
      <c r="C1411" s="15" t="n"/>
      <c r="D1411" s="15" t="n"/>
      <c r="E1411" s="15">
        <f>D1411*Setup!$B$5</f>
        <v/>
      </c>
      <c r="F1411" s="15">
        <f>D1411-E1411</f>
        <v/>
      </c>
      <c r="G1411" s="15" t="n"/>
      <c r="H1411" s="15" t="n"/>
      <c r="I1411" s="15" t="n"/>
      <c r="J1411" s="15">
        <f>C1411+F1411+G1411-I1411</f>
        <v/>
      </c>
      <c r="K1411" s="15" t="n"/>
      <c r="L1411" s="15">
        <f>K1411*Setup!$B$6</f>
        <v/>
      </c>
      <c r="M1411" s="15">
        <f>J1411-L1411</f>
        <v/>
      </c>
      <c r="N1411" s="21" t="n"/>
    </row>
    <row r="1412">
      <c r="A1412" s="295" t="n"/>
      <c r="B1412" s="14" t="n"/>
      <c r="C1412" s="15" t="n"/>
      <c r="D1412" s="15" t="n"/>
      <c r="E1412" s="15">
        <f>D1412*Setup!$B$5</f>
        <v/>
      </c>
      <c r="F1412" s="15">
        <f>D1412-E1412</f>
        <v/>
      </c>
      <c r="G1412" s="15" t="n"/>
      <c r="H1412" s="15" t="n"/>
      <c r="I1412" s="15" t="n"/>
      <c r="J1412" s="15">
        <f>C1412+F1412+G1412-I1412</f>
        <v/>
      </c>
      <c r="K1412" s="15" t="n"/>
      <c r="L1412" s="15">
        <f>K1412*Setup!$B$6</f>
        <v/>
      </c>
      <c r="M1412" s="15">
        <f>J1412-L1412</f>
        <v/>
      </c>
      <c r="N1412" s="21" t="n"/>
    </row>
    <row r="1413">
      <c r="A1413" s="295" t="n"/>
      <c r="B1413" s="14" t="n"/>
      <c r="C1413" s="15" t="n"/>
      <c r="D1413" s="15" t="n"/>
      <c r="E1413" s="15">
        <f>D1413*Setup!$B$5</f>
        <v/>
      </c>
      <c r="F1413" s="15">
        <f>D1413-E1413</f>
        <v/>
      </c>
      <c r="G1413" s="15" t="n"/>
      <c r="H1413" s="15" t="n"/>
      <c r="I1413" s="15" t="n"/>
      <c r="J1413" s="15">
        <f>C1413+F1413+G1413-I1413</f>
        <v/>
      </c>
      <c r="K1413" s="15" t="n"/>
      <c r="L1413" s="15">
        <f>K1413*Setup!$B$6</f>
        <v/>
      </c>
      <c r="M1413" s="15">
        <f>J1413-L1413</f>
        <v/>
      </c>
      <c r="N1413" s="21" t="n"/>
    </row>
    <row r="1414">
      <c r="A1414" s="295" t="n"/>
      <c r="B1414" s="14" t="n"/>
      <c r="C1414" s="15" t="n"/>
      <c r="D1414" s="15" t="n"/>
      <c r="E1414" s="15">
        <f>D1414*Setup!$B$5</f>
        <v/>
      </c>
      <c r="F1414" s="15">
        <f>D1414-E1414</f>
        <v/>
      </c>
      <c r="G1414" s="15" t="n"/>
      <c r="H1414" s="15" t="n"/>
      <c r="I1414" s="15" t="n"/>
      <c r="J1414" s="15">
        <f>C1414+F1414+G1414-I1414</f>
        <v/>
      </c>
      <c r="K1414" s="15" t="n"/>
      <c r="L1414" s="15">
        <f>K1414*Setup!$B$6</f>
        <v/>
      </c>
      <c r="M1414" s="15">
        <f>J1414-L1414</f>
        <v/>
      </c>
      <c r="N1414" s="21" t="n"/>
    </row>
    <row r="1415">
      <c r="A1415" s="295" t="n"/>
      <c r="B1415" s="14" t="n"/>
      <c r="C1415" s="15" t="n"/>
      <c r="D1415" s="15" t="n"/>
      <c r="E1415" s="15">
        <f>D1415*Setup!$B$5</f>
        <v/>
      </c>
      <c r="F1415" s="15">
        <f>D1415-E1415</f>
        <v/>
      </c>
      <c r="G1415" s="15" t="n"/>
      <c r="H1415" s="15" t="n"/>
      <c r="I1415" s="15" t="n"/>
      <c r="J1415" s="15">
        <f>C1415+F1415+G1415-I1415</f>
        <v/>
      </c>
      <c r="K1415" s="15" t="n"/>
      <c r="L1415" s="15">
        <f>K1415*Setup!$B$6</f>
        <v/>
      </c>
      <c r="M1415" s="15">
        <f>J1415-L1415</f>
        <v/>
      </c>
      <c r="N1415" s="21" t="n"/>
    </row>
    <row r="1416">
      <c r="A1416" s="295" t="n"/>
      <c r="B1416" s="14" t="n"/>
      <c r="C1416" s="15" t="n"/>
      <c r="D1416" s="15" t="n"/>
      <c r="E1416" s="15">
        <f>D1416*Setup!$B$5</f>
        <v/>
      </c>
      <c r="F1416" s="15">
        <f>D1416-E1416</f>
        <v/>
      </c>
      <c r="G1416" s="15" t="n"/>
      <c r="H1416" s="15" t="n"/>
      <c r="I1416" s="15" t="n"/>
      <c r="J1416" s="15">
        <f>C1416+F1416+G1416-I1416</f>
        <v/>
      </c>
      <c r="K1416" s="15" t="n"/>
      <c r="L1416" s="15">
        <f>K1416*Setup!$B$6</f>
        <v/>
      </c>
      <c r="M1416" s="15">
        <f>J1416-L1416</f>
        <v/>
      </c>
      <c r="N1416" s="21" t="n"/>
    </row>
    <row r="1417">
      <c r="A1417" s="295" t="n"/>
      <c r="B1417" s="14" t="n"/>
      <c r="C1417" s="15" t="n"/>
      <c r="D1417" s="15" t="n"/>
      <c r="E1417" s="15">
        <f>D1417*Setup!$B$5</f>
        <v/>
      </c>
      <c r="F1417" s="15">
        <f>D1417-E1417</f>
        <v/>
      </c>
      <c r="G1417" s="15" t="n"/>
      <c r="H1417" s="15" t="n"/>
      <c r="I1417" s="15" t="n"/>
      <c r="J1417" s="15">
        <f>C1417+F1417+G1417-I1417</f>
        <v/>
      </c>
      <c r="K1417" s="15" t="n"/>
      <c r="L1417" s="15">
        <f>K1417*Setup!$B$6</f>
        <v/>
      </c>
      <c r="M1417" s="15">
        <f>J1417-L1417</f>
        <v/>
      </c>
      <c r="N1417" s="21" t="n"/>
    </row>
    <row r="1418">
      <c r="A1418" s="295" t="n"/>
      <c r="B1418" s="14" t="n"/>
      <c r="C1418" s="15" t="n"/>
      <c r="D1418" s="15" t="n"/>
      <c r="E1418" s="15">
        <f>D1418*Setup!$B$5</f>
        <v/>
      </c>
      <c r="F1418" s="15">
        <f>D1418-E1418</f>
        <v/>
      </c>
      <c r="G1418" s="15" t="n"/>
      <c r="H1418" s="15" t="n"/>
      <c r="I1418" s="15" t="n"/>
      <c r="J1418" s="15">
        <f>C1418+F1418+G1418-I1418</f>
        <v/>
      </c>
      <c r="K1418" s="15" t="n"/>
      <c r="L1418" s="15">
        <f>K1418*Setup!$B$6</f>
        <v/>
      </c>
      <c r="M1418" s="15">
        <f>J1418-L1418</f>
        <v/>
      </c>
      <c r="N1418" s="21" t="n"/>
    </row>
    <row r="1419">
      <c r="A1419" s="295" t="n"/>
      <c r="B1419" s="14" t="n"/>
      <c r="C1419" s="15" t="n"/>
      <c r="D1419" s="15" t="n"/>
      <c r="E1419" s="15">
        <f>D1419*Setup!$B$5</f>
        <v/>
      </c>
      <c r="F1419" s="15">
        <f>D1419-E1419</f>
        <v/>
      </c>
      <c r="G1419" s="15" t="n"/>
      <c r="H1419" s="15" t="n"/>
      <c r="I1419" s="15" t="n"/>
      <c r="J1419" s="15">
        <f>C1419+F1419+G1419-I1419</f>
        <v/>
      </c>
      <c r="K1419" s="15" t="n"/>
      <c r="L1419" s="15">
        <f>K1419*Setup!$B$6</f>
        <v/>
      </c>
      <c r="M1419" s="15">
        <f>J1419-L1419</f>
        <v/>
      </c>
      <c r="N1419" s="21" t="n"/>
    </row>
    <row r="1420">
      <c r="A1420" s="295" t="n"/>
      <c r="B1420" s="14" t="n"/>
      <c r="C1420" s="15" t="n"/>
      <c r="D1420" s="15" t="n"/>
      <c r="E1420" s="15">
        <f>D1420*Setup!$B$5</f>
        <v/>
      </c>
      <c r="F1420" s="15">
        <f>D1420-E1420</f>
        <v/>
      </c>
      <c r="G1420" s="15" t="n"/>
      <c r="H1420" s="15" t="n"/>
      <c r="I1420" s="15" t="n"/>
      <c r="J1420" s="15">
        <f>C1420+F1420+G1420-I1420</f>
        <v/>
      </c>
      <c r="K1420" s="15" t="n"/>
      <c r="L1420" s="15">
        <f>K1420*Setup!$B$6</f>
        <v/>
      </c>
      <c r="M1420" s="15">
        <f>J1420-L1420</f>
        <v/>
      </c>
      <c r="N1420" s="21" t="n"/>
    </row>
    <row r="1421">
      <c r="A1421" s="295" t="n"/>
      <c r="B1421" s="14" t="n"/>
      <c r="C1421" s="15" t="n"/>
      <c r="D1421" s="15" t="n"/>
      <c r="E1421" s="15">
        <f>D1421*Setup!$B$5</f>
        <v/>
      </c>
      <c r="F1421" s="15">
        <f>D1421-E1421</f>
        <v/>
      </c>
      <c r="G1421" s="15" t="n"/>
      <c r="H1421" s="15" t="n"/>
      <c r="I1421" s="15" t="n"/>
      <c r="J1421" s="15">
        <f>C1421+F1421+G1421-I1421</f>
        <v/>
      </c>
      <c r="K1421" s="15" t="n"/>
      <c r="L1421" s="15">
        <f>K1421*Setup!$B$6</f>
        <v/>
      </c>
      <c r="M1421" s="15">
        <f>J1421-L1421</f>
        <v/>
      </c>
      <c r="N1421" s="21" t="n"/>
    </row>
    <row r="1422">
      <c r="A1422" s="295" t="n"/>
      <c r="B1422" s="14" t="n"/>
      <c r="C1422" s="15" t="n"/>
      <c r="D1422" s="15" t="n"/>
      <c r="E1422" s="15">
        <f>D1422*Setup!$B$5</f>
        <v/>
      </c>
      <c r="F1422" s="15">
        <f>D1422-E1422</f>
        <v/>
      </c>
      <c r="G1422" s="15" t="n"/>
      <c r="H1422" s="15" t="n"/>
      <c r="I1422" s="15" t="n"/>
      <c r="J1422" s="15">
        <f>C1422+F1422+G1422-I1422</f>
        <v/>
      </c>
      <c r="K1422" s="15" t="n"/>
      <c r="L1422" s="15">
        <f>K1422*Setup!$B$6</f>
        <v/>
      </c>
      <c r="M1422" s="15">
        <f>J1422-L1422</f>
        <v/>
      </c>
      <c r="N1422" s="21" t="n"/>
    </row>
    <row r="1423">
      <c r="A1423" s="295" t="n"/>
      <c r="B1423" s="14" t="n"/>
      <c r="C1423" s="15" t="n"/>
      <c r="D1423" s="15" t="n"/>
      <c r="E1423" s="15">
        <f>D1423*Setup!$B$5</f>
        <v/>
      </c>
      <c r="F1423" s="15">
        <f>D1423-E1423</f>
        <v/>
      </c>
      <c r="G1423" s="15" t="n"/>
      <c r="H1423" s="15" t="n"/>
      <c r="I1423" s="15" t="n"/>
      <c r="J1423" s="15">
        <f>C1423+F1423+G1423-I1423</f>
        <v/>
      </c>
      <c r="K1423" s="15" t="n"/>
      <c r="L1423" s="15">
        <f>K1423*Setup!$B$6</f>
        <v/>
      </c>
      <c r="M1423" s="15">
        <f>J1423-L1423</f>
        <v/>
      </c>
      <c r="N1423" s="21" t="n"/>
    </row>
    <row r="1424">
      <c r="A1424" s="295" t="n"/>
      <c r="B1424" s="14" t="n"/>
      <c r="C1424" s="15" t="n"/>
      <c r="D1424" s="15" t="n"/>
      <c r="E1424" s="15">
        <f>D1424*Setup!$B$5</f>
        <v/>
      </c>
      <c r="F1424" s="15">
        <f>D1424-E1424</f>
        <v/>
      </c>
      <c r="G1424" s="15" t="n"/>
      <c r="H1424" s="15" t="n"/>
      <c r="I1424" s="15" t="n"/>
      <c r="J1424" s="15">
        <f>C1424+F1424+G1424-I1424</f>
        <v/>
      </c>
      <c r="K1424" s="15" t="n"/>
      <c r="L1424" s="15">
        <f>K1424*Setup!$B$6</f>
        <v/>
      </c>
      <c r="M1424" s="15">
        <f>J1424-L1424</f>
        <v/>
      </c>
      <c r="N1424" s="21" t="n"/>
    </row>
    <row r="1425">
      <c r="A1425" s="295" t="n"/>
      <c r="B1425" s="14" t="n"/>
      <c r="C1425" s="15" t="n"/>
      <c r="D1425" s="15" t="n"/>
      <c r="E1425" s="15">
        <f>D1425*Setup!$B$5</f>
        <v/>
      </c>
      <c r="F1425" s="15">
        <f>D1425-E1425</f>
        <v/>
      </c>
      <c r="G1425" s="15" t="n"/>
      <c r="H1425" s="15" t="n"/>
      <c r="I1425" s="15" t="n"/>
      <c r="J1425" s="15">
        <f>C1425+F1425+G1425-I1425</f>
        <v/>
      </c>
      <c r="K1425" s="15" t="n"/>
      <c r="L1425" s="15">
        <f>K1425*Setup!$B$6</f>
        <v/>
      </c>
      <c r="M1425" s="15">
        <f>J1425-L1425</f>
        <v/>
      </c>
      <c r="N1425" s="21" t="n"/>
    </row>
    <row r="1426">
      <c r="A1426" s="295" t="n"/>
      <c r="B1426" s="14" t="n"/>
      <c r="C1426" s="15" t="n"/>
      <c r="D1426" s="15" t="n"/>
      <c r="E1426" s="15">
        <f>D1426*Setup!$B$5</f>
        <v/>
      </c>
      <c r="F1426" s="15">
        <f>D1426-E1426</f>
        <v/>
      </c>
      <c r="G1426" s="15" t="n"/>
      <c r="H1426" s="15" t="n"/>
      <c r="I1426" s="15" t="n"/>
      <c r="J1426" s="15">
        <f>C1426+F1426+G1426-I1426</f>
        <v/>
      </c>
      <c r="K1426" s="15" t="n"/>
      <c r="L1426" s="15">
        <f>K1426*Setup!$B$6</f>
        <v/>
      </c>
      <c r="M1426" s="15">
        <f>J1426-L1426</f>
        <v/>
      </c>
      <c r="N1426" s="21" t="n"/>
    </row>
    <row r="1427">
      <c r="A1427" s="295" t="n"/>
      <c r="B1427" s="14" t="n"/>
      <c r="C1427" s="15" t="n"/>
      <c r="D1427" s="15" t="n"/>
      <c r="E1427" s="15">
        <f>D1427*Setup!$B$5</f>
        <v/>
      </c>
      <c r="F1427" s="15">
        <f>D1427-E1427</f>
        <v/>
      </c>
      <c r="G1427" s="15" t="n"/>
      <c r="H1427" s="15" t="n"/>
      <c r="I1427" s="15" t="n"/>
      <c r="J1427" s="15">
        <f>C1427+F1427+G1427-I1427</f>
        <v/>
      </c>
      <c r="K1427" s="15" t="n"/>
      <c r="L1427" s="15">
        <f>K1427*Setup!$B$6</f>
        <v/>
      </c>
      <c r="M1427" s="15">
        <f>J1427-L1427</f>
        <v/>
      </c>
      <c r="N1427" s="21" t="n"/>
    </row>
    <row r="1428">
      <c r="A1428" s="295" t="n"/>
      <c r="B1428" s="14" t="n"/>
      <c r="C1428" s="15" t="n"/>
      <c r="D1428" s="15" t="n"/>
      <c r="E1428" s="15">
        <f>D1428*Setup!$B$5</f>
        <v/>
      </c>
      <c r="F1428" s="15">
        <f>D1428-E1428</f>
        <v/>
      </c>
      <c r="G1428" s="15" t="n"/>
      <c r="H1428" s="15" t="n"/>
      <c r="I1428" s="15" t="n"/>
      <c r="J1428" s="15">
        <f>C1428+F1428+G1428-I1428</f>
        <v/>
      </c>
      <c r="K1428" s="15" t="n"/>
      <c r="L1428" s="15">
        <f>K1428*Setup!$B$6</f>
        <v/>
      </c>
      <c r="M1428" s="15">
        <f>J1428-L1428</f>
        <v/>
      </c>
      <c r="N1428" s="21" t="n"/>
    </row>
    <row r="1429">
      <c r="A1429" s="295" t="n"/>
      <c r="B1429" s="14" t="n"/>
      <c r="C1429" s="15" t="n"/>
      <c r="D1429" s="15" t="n"/>
      <c r="E1429" s="15">
        <f>D1429*Setup!$B$5</f>
        <v/>
      </c>
      <c r="F1429" s="15">
        <f>D1429-E1429</f>
        <v/>
      </c>
      <c r="G1429" s="15" t="n"/>
      <c r="H1429" s="15" t="n"/>
      <c r="I1429" s="15" t="n"/>
      <c r="J1429" s="15">
        <f>C1429+F1429+G1429-I1429</f>
        <v/>
      </c>
      <c r="K1429" s="15" t="n"/>
      <c r="L1429" s="15">
        <f>K1429*Setup!$B$6</f>
        <v/>
      </c>
      <c r="M1429" s="15">
        <f>J1429-L1429</f>
        <v/>
      </c>
      <c r="N1429" s="21" t="n"/>
    </row>
    <row r="1430">
      <c r="A1430" s="295" t="n"/>
      <c r="B1430" s="14" t="n"/>
      <c r="C1430" s="15" t="n"/>
      <c r="D1430" s="15" t="n"/>
      <c r="E1430" s="15">
        <f>D1430*Setup!$B$5</f>
        <v/>
      </c>
      <c r="F1430" s="15">
        <f>D1430-E1430</f>
        <v/>
      </c>
      <c r="G1430" s="15" t="n"/>
      <c r="H1430" s="15" t="n"/>
      <c r="I1430" s="15" t="n"/>
      <c r="J1430" s="15">
        <f>C1430+F1430+G1430-I1430</f>
        <v/>
      </c>
      <c r="K1430" s="15" t="n"/>
      <c r="L1430" s="15">
        <f>K1430*Setup!$B$6</f>
        <v/>
      </c>
      <c r="M1430" s="15">
        <f>J1430-L1430</f>
        <v/>
      </c>
      <c r="N1430" s="21" t="n"/>
    </row>
    <row r="1431">
      <c r="A1431" s="295" t="n"/>
      <c r="B1431" s="14" t="n"/>
      <c r="C1431" s="15" t="n"/>
      <c r="D1431" s="15" t="n"/>
      <c r="E1431" s="15">
        <f>D1431*Setup!$B$5</f>
        <v/>
      </c>
      <c r="F1431" s="15">
        <f>D1431-E1431</f>
        <v/>
      </c>
      <c r="G1431" s="15" t="n"/>
      <c r="H1431" s="15" t="n"/>
      <c r="I1431" s="15" t="n"/>
      <c r="J1431" s="15">
        <f>C1431+F1431+G1431-I1431</f>
        <v/>
      </c>
      <c r="K1431" s="15" t="n"/>
      <c r="L1431" s="15">
        <f>K1431*Setup!$B$6</f>
        <v/>
      </c>
      <c r="M1431" s="15">
        <f>J1431-L1431</f>
        <v/>
      </c>
      <c r="N1431" s="21" t="n"/>
    </row>
    <row r="1432">
      <c r="A1432" s="295" t="n"/>
      <c r="B1432" s="14" t="n"/>
      <c r="C1432" s="15" t="n"/>
      <c r="D1432" s="15" t="n"/>
      <c r="E1432" s="15">
        <f>D1432*Setup!$B$5</f>
        <v/>
      </c>
      <c r="F1432" s="15">
        <f>D1432-E1432</f>
        <v/>
      </c>
      <c r="G1432" s="15" t="n"/>
      <c r="H1432" s="15" t="n"/>
      <c r="I1432" s="15" t="n"/>
      <c r="J1432" s="15">
        <f>C1432+F1432+G1432-I1432</f>
        <v/>
      </c>
      <c r="K1432" s="15" t="n"/>
      <c r="L1432" s="15">
        <f>K1432*Setup!$B$6</f>
        <v/>
      </c>
      <c r="M1432" s="15">
        <f>J1432-L1432</f>
        <v/>
      </c>
      <c r="N1432" s="21" t="n"/>
    </row>
    <row r="1433">
      <c r="A1433" s="295" t="n"/>
      <c r="B1433" s="14" t="n"/>
      <c r="C1433" s="15" t="n"/>
      <c r="D1433" s="15" t="n"/>
      <c r="E1433" s="15">
        <f>D1433*Setup!$B$5</f>
        <v/>
      </c>
      <c r="F1433" s="15">
        <f>D1433-E1433</f>
        <v/>
      </c>
      <c r="G1433" s="15" t="n"/>
      <c r="H1433" s="15" t="n"/>
      <c r="I1433" s="15" t="n"/>
      <c r="J1433" s="15">
        <f>C1433+F1433+G1433-I1433</f>
        <v/>
      </c>
      <c r="K1433" s="15" t="n"/>
      <c r="L1433" s="15">
        <f>K1433*Setup!$B$6</f>
        <v/>
      </c>
      <c r="M1433" s="15">
        <f>J1433-L1433</f>
        <v/>
      </c>
      <c r="N1433" s="21" t="n"/>
    </row>
    <row r="1434">
      <c r="A1434" s="295" t="n"/>
      <c r="B1434" s="14" t="n"/>
      <c r="C1434" s="15" t="n"/>
      <c r="D1434" s="15" t="n"/>
      <c r="E1434" s="15">
        <f>D1434*Setup!$B$5</f>
        <v/>
      </c>
      <c r="F1434" s="15">
        <f>D1434-E1434</f>
        <v/>
      </c>
      <c r="G1434" s="15" t="n"/>
      <c r="H1434" s="15" t="n"/>
      <c r="I1434" s="15" t="n"/>
      <c r="J1434" s="15">
        <f>C1434+F1434+G1434-I1434</f>
        <v/>
      </c>
      <c r="K1434" s="15" t="n"/>
      <c r="L1434" s="15">
        <f>K1434*Setup!$B$6</f>
        <v/>
      </c>
      <c r="M1434" s="15">
        <f>J1434-L1434</f>
        <v/>
      </c>
      <c r="N1434" s="21" t="n"/>
    </row>
    <row r="1435">
      <c r="A1435" s="295" t="n"/>
      <c r="B1435" s="14" t="n"/>
      <c r="C1435" s="15" t="n"/>
      <c r="D1435" s="15" t="n"/>
      <c r="E1435" s="15">
        <f>D1435*Setup!$B$5</f>
        <v/>
      </c>
      <c r="F1435" s="15">
        <f>D1435-E1435</f>
        <v/>
      </c>
      <c r="G1435" s="15" t="n"/>
      <c r="H1435" s="15" t="n"/>
      <c r="I1435" s="15" t="n"/>
      <c r="J1435" s="15">
        <f>C1435+F1435+G1435-I1435</f>
        <v/>
      </c>
      <c r="K1435" s="15" t="n"/>
      <c r="L1435" s="15">
        <f>K1435*Setup!$B$6</f>
        <v/>
      </c>
      <c r="M1435" s="15">
        <f>J1435-L1435</f>
        <v/>
      </c>
      <c r="N1435" s="21" t="n"/>
    </row>
    <row r="1436">
      <c r="A1436" s="295" t="n"/>
      <c r="B1436" s="14" t="n"/>
      <c r="C1436" s="15" t="n"/>
      <c r="D1436" s="15" t="n"/>
      <c r="E1436" s="15">
        <f>D1436*Setup!$B$5</f>
        <v/>
      </c>
      <c r="F1436" s="15">
        <f>D1436-E1436</f>
        <v/>
      </c>
      <c r="G1436" s="15" t="n"/>
      <c r="H1436" s="15" t="n"/>
      <c r="I1436" s="15" t="n"/>
      <c r="J1436" s="15">
        <f>C1436+F1436+G1436-I1436</f>
        <v/>
      </c>
      <c r="K1436" s="15" t="n"/>
      <c r="L1436" s="15">
        <f>K1436*Setup!$B$6</f>
        <v/>
      </c>
      <c r="M1436" s="15">
        <f>J1436-L1436</f>
        <v/>
      </c>
      <c r="N1436" s="21" t="n"/>
    </row>
    <row r="1437">
      <c r="A1437" s="295" t="n"/>
      <c r="B1437" s="14" t="n"/>
      <c r="C1437" s="15" t="n"/>
      <c r="D1437" s="15" t="n"/>
      <c r="E1437" s="15">
        <f>D1437*Setup!$B$5</f>
        <v/>
      </c>
      <c r="F1437" s="15">
        <f>D1437-E1437</f>
        <v/>
      </c>
      <c r="G1437" s="15" t="n"/>
      <c r="H1437" s="15" t="n"/>
      <c r="I1437" s="15" t="n"/>
      <c r="J1437" s="15">
        <f>C1437+F1437+G1437-I1437</f>
        <v/>
      </c>
      <c r="K1437" s="15" t="n"/>
      <c r="L1437" s="15">
        <f>K1437*Setup!$B$6</f>
        <v/>
      </c>
      <c r="M1437" s="15">
        <f>J1437-L1437</f>
        <v/>
      </c>
      <c r="N1437" s="21" t="n"/>
    </row>
    <row r="1438">
      <c r="A1438" s="295" t="n"/>
      <c r="B1438" s="14" t="n"/>
      <c r="C1438" s="15" t="n"/>
      <c r="D1438" s="15" t="n"/>
      <c r="E1438" s="15">
        <f>D1438*Setup!$B$5</f>
        <v/>
      </c>
      <c r="F1438" s="15">
        <f>D1438-E1438</f>
        <v/>
      </c>
      <c r="G1438" s="15" t="n"/>
      <c r="H1438" s="15" t="n"/>
      <c r="I1438" s="15" t="n"/>
      <c r="J1438" s="15">
        <f>C1438+F1438+G1438-I1438</f>
        <v/>
      </c>
      <c r="K1438" s="15" t="n"/>
      <c r="L1438" s="15">
        <f>K1438*Setup!$B$6</f>
        <v/>
      </c>
      <c r="M1438" s="15">
        <f>J1438-L1438</f>
        <v/>
      </c>
      <c r="N1438" s="21" t="n"/>
    </row>
    <row r="1439">
      <c r="A1439" s="295" t="n"/>
      <c r="B1439" s="14" t="n"/>
      <c r="C1439" s="15" t="n"/>
      <c r="D1439" s="15" t="n"/>
      <c r="E1439" s="15">
        <f>D1439*Setup!$B$5</f>
        <v/>
      </c>
      <c r="F1439" s="15">
        <f>D1439-E1439</f>
        <v/>
      </c>
      <c r="G1439" s="15" t="n"/>
      <c r="H1439" s="15" t="n"/>
      <c r="I1439" s="15" t="n"/>
      <c r="J1439" s="15">
        <f>C1439+F1439+G1439-I1439</f>
        <v/>
      </c>
      <c r="K1439" s="15" t="n"/>
      <c r="L1439" s="15">
        <f>K1439*Setup!$B$6</f>
        <v/>
      </c>
      <c r="M1439" s="15">
        <f>J1439-L1439</f>
        <v/>
      </c>
      <c r="N1439" s="21" t="n"/>
    </row>
    <row r="1440">
      <c r="A1440" s="295" t="n"/>
      <c r="B1440" s="14" t="n"/>
      <c r="C1440" s="15" t="n"/>
      <c r="D1440" s="15" t="n"/>
      <c r="E1440" s="15">
        <f>D1440*Setup!$B$5</f>
        <v/>
      </c>
      <c r="F1440" s="15">
        <f>D1440-E1440</f>
        <v/>
      </c>
      <c r="G1440" s="15" t="n"/>
      <c r="H1440" s="15" t="n"/>
      <c r="I1440" s="15" t="n"/>
      <c r="J1440" s="15">
        <f>C1440+F1440+G1440-I1440</f>
        <v/>
      </c>
      <c r="K1440" s="15" t="n"/>
      <c r="L1440" s="15">
        <f>K1440*Setup!$B$6</f>
        <v/>
      </c>
      <c r="M1440" s="15">
        <f>J1440-L1440</f>
        <v/>
      </c>
      <c r="N1440" s="21" t="n"/>
    </row>
    <row r="1441">
      <c r="A1441" s="295" t="n"/>
      <c r="B1441" s="14" t="n"/>
      <c r="C1441" s="15" t="n"/>
      <c r="D1441" s="15" t="n"/>
      <c r="E1441" s="15">
        <f>D1441*Setup!$B$5</f>
        <v/>
      </c>
      <c r="F1441" s="15">
        <f>D1441-E1441</f>
        <v/>
      </c>
      <c r="G1441" s="15" t="n"/>
      <c r="H1441" s="15" t="n"/>
      <c r="I1441" s="15" t="n"/>
      <c r="J1441" s="15">
        <f>C1441+F1441+G1441-I1441</f>
        <v/>
      </c>
      <c r="K1441" s="15" t="n"/>
      <c r="L1441" s="15">
        <f>K1441*Setup!$B$6</f>
        <v/>
      </c>
      <c r="M1441" s="15">
        <f>J1441-L1441</f>
        <v/>
      </c>
      <c r="N1441" s="21" t="n"/>
    </row>
    <row r="1442">
      <c r="A1442" s="295" t="n"/>
      <c r="B1442" s="14" t="n"/>
      <c r="C1442" s="15" t="n"/>
      <c r="D1442" s="15" t="n"/>
      <c r="E1442" s="15">
        <f>D1442*Setup!$B$5</f>
        <v/>
      </c>
      <c r="F1442" s="15">
        <f>D1442-E1442</f>
        <v/>
      </c>
      <c r="G1442" s="15" t="n"/>
      <c r="H1442" s="15" t="n"/>
      <c r="I1442" s="15" t="n"/>
      <c r="J1442" s="15">
        <f>C1442+F1442+G1442-I1442</f>
        <v/>
      </c>
      <c r="K1442" s="15" t="n"/>
      <c r="L1442" s="15">
        <f>K1442*Setup!$B$6</f>
        <v/>
      </c>
      <c r="M1442" s="15">
        <f>J1442-L1442</f>
        <v/>
      </c>
      <c r="N1442" s="21" t="n"/>
    </row>
    <row r="1443">
      <c r="A1443" s="295" t="n"/>
      <c r="B1443" s="14" t="n"/>
      <c r="C1443" s="15" t="n"/>
      <c r="D1443" s="15" t="n"/>
      <c r="E1443" s="15">
        <f>D1443*Setup!$B$5</f>
        <v/>
      </c>
      <c r="F1443" s="15">
        <f>D1443-E1443</f>
        <v/>
      </c>
      <c r="G1443" s="15" t="n"/>
      <c r="H1443" s="15" t="n"/>
      <c r="I1443" s="15" t="n"/>
      <c r="J1443" s="15">
        <f>C1443+F1443+G1443-I1443</f>
        <v/>
      </c>
      <c r="K1443" s="15" t="n"/>
      <c r="L1443" s="15">
        <f>K1443*Setup!$B$6</f>
        <v/>
      </c>
      <c r="M1443" s="15">
        <f>J1443-L1443</f>
        <v/>
      </c>
      <c r="N1443" s="21" t="n"/>
    </row>
    <row r="1444">
      <c r="A1444" s="295" t="n"/>
      <c r="B1444" s="14" t="n"/>
      <c r="C1444" s="15" t="n"/>
      <c r="D1444" s="15" t="n"/>
      <c r="E1444" s="15">
        <f>D1444*Setup!$B$5</f>
        <v/>
      </c>
      <c r="F1444" s="15">
        <f>D1444-E1444</f>
        <v/>
      </c>
      <c r="G1444" s="15" t="n"/>
      <c r="H1444" s="15" t="n"/>
      <c r="I1444" s="15" t="n"/>
      <c r="J1444" s="15">
        <f>C1444+F1444+G1444-I1444</f>
        <v/>
      </c>
      <c r="K1444" s="15" t="n"/>
      <c r="L1444" s="15">
        <f>K1444*Setup!$B$6</f>
        <v/>
      </c>
      <c r="M1444" s="15">
        <f>J1444-L1444</f>
        <v/>
      </c>
      <c r="N1444" s="21" t="n"/>
    </row>
    <row r="1445">
      <c r="A1445" s="295" t="n"/>
      <c r="B1445" s="14" t="n"/>
      <c r="C1445" s="15" t="n"/>
      <c r="D1445" s="15" t="n"/>
      <c r="E1445" s="15">
        <f>D1445*Setup!$B$5</f>
        <v/>
      </c>
      <c r="F1445" s="15">
        <f>D1445-E1445</f>
        <v/>
      </c>
      <c r="G1445" s="15" t="n"/>
      <c r="H1445" s="15" t="n"/>
      <c r="I1445" s="15" t="n"/>
      <c r="J1445" s="15">
        <f>C1445+F1445+G1445-I1445</f>
        <v/>
      </c>
      <c r="K1445" s="15" t="n"/>
      <c r="L1445" s="15">
        <f>K1445*Setup!$B$6</f>
        <v/>
      </c>
      <c r="M1445" s="15">
        <f>J1445-L1445</f>
        <v/>
      </c>
      <c r="N1445" s="21" t="n"/>
    </row>
    <row r="1446">
      <c r="A1446" s="295" t="n"/>
      <c r="B1446" s="14" t="n"/>
      <c r="C1446" s="15" t="n"/>
      <c r="D1446" s="15" t="n"/>
      <c r="E1446" s="15">
        <f>D1446*Setup!$B$5</f>
        <v/>
      </c>
      <c r="F1446" s="15">
        <f>D1446-E1446</f>
        <v/>
      </c>
      <c r="G1446" s="15" t="n"/>
      <c r="H1446" s="15" t="n"/>
      <c r="I1446" s="15" t="n"/>
      <c r="J1446" s="15">
        <f>C1446+F1446+G1446-I1446</f>
        <v/>
      </c>
      <c r="K1446" s="15" t="n"/>
      <c r="L1446" s="15">
        <f>K1446*Setup!$B$6</f>
        <v/>
      </c>
      <c r="M1446" s="15">
        <f>J1446-L1446</f>
        <v/>
      </c>
      <c r="N1446" s="21" t="n"/>
    </row>
    <row r="1447">
      <c r="A1447" s="295" t="n"/>
      <c r="B1447" s="14" t="n"/>
      <c r="C1447" s="15" t="n"/>
      <c r="D1447" s="15" t="n"/>
      <c r="E1447" s="15">
        <f>D1447*Setup!$B$5</f>
        <v/>
      </c>
      <c r="F1447" s="15">
        <f>D1447-E1447</f>
        <v/>
      </c>
      <c r="G1447" s="15" t="n"/>
      <c r="H1447" s="15" t="n"/>
      <c r="I1447" s="15" t="n"/>
      <c r="J1447" s="15">
        <f>C1447+F1447+G1447-I1447</f>
        <v/>
      </c>
      <c r="K1447" s="15" t="n"/>
      <c r="L1447" s="15">
        <f>K1447*Setup!$B$6</f>
        <v/>
      </c>
      <c r="M1447" s="15">
        <f>J1447-L1447</f>
        <v/>
      </c>
      <c r="N1447" s="21" t="n"/>
    </row>
    <row r="1448">
      <c r="A1448" s="295" t="n"/>
      <c r="B1448" s="14" t="n"/>
      <c r="C1448" s="15" t="n"/>
      <c r="D1448" s="15" t="n"/>
      <c r="E1448" s="15">
        <f>D1448*Setup!$B$5</f>
        <v/>
      </c>
      <c r="F1448" s="15">
        <f>D1448-E1448</f>
        <v/>
      </c>
      <c r="G1448" s="15" t="n"/>
      <c r="H1448" s="15" t="n"/>
      <c r="I1448" s="15" t="n"/>
      <c r="J1448" s="15">
        <f>C1448+F1448+G1448-I1448</f>
        <v/>
      </c>
      <c r="K1448" s="15" t="n"/>
      <c r="L1448" s="15">
        <f>K1448*Setup!$B$6</f>
        <v/>
      </c>
      <c r="M1448" s="15">
        <f>J1448-L1448</f>
        <v/>
      </c>
      <c r="N1448" s="21" t="n"/>
    </row>
    <row r="1449">
      <c r="A1449" s="295" t="n"/>
      <c r="B1449" s="14" t="n"/>
      <c r="C1449" s="15" t="n"/>
      <c r="D1449" s="15" t="n"/>
      <c r="E1449" s="15">
        <f>D1449*Setup!$B$5</f>
        <v/>
      </c>
      <c r="F1449" s="15">
        <f>D1449-E1449</f>
        <v/>
      </c>
      <c r="G1449" s="15" t="n"/>
      <c r="H1449" s="15" t="n"/>
      <c r="I1449" s="15" t="n"/>
      <c r="J1449" s="15">
        <f>C1449+F1449+G1449-I1449</f>
        <v/>
      </c>
      <c r="K1449" s="15" t="n"/>
      <c r="L1449" s="15">
        <f>K1449*Setup!$B$6</f>
        <v/>
      </c>
      <c r="M1449" s="15">
        <f>J1449-L1449</f>
        <v/>
      </c>
      <c r="N1449" s="21" t="n"/>
    </row>
    <row r="1450">
      <c r="A1450" s="295" t="n"/>
      <c r="B1450" s="14" t="n"/>
      <c r="C1450" s="15" t="n"/>
      <c r="D1450" s="15" t="n"/>
      <c r="E1450" s="15">
        <f>D1450*Setup!$B$5</f>
        <v/>
      </c>
      <c r="F1450" s="15">
        <f>D1450-E1450</f>
        <v/>
      </c>
      <c r="G1450" s="15" t="n"/>
      <c r="H1450" s="15" t="n"/>
      <c r="I1450" s="15" t="n"/>
      <c r="J1450" s="15">
        <f>C1450+F1450+G1450-I1450</f>
        <v/>
      </c>
      <c r="K1450" s="15" t="n"/>
      <c r="L1450" s="15">
        <f>K1450*Setup!$B$6</f>
        <v/>
      </c>
      <c r="M1450" s="15">
        <f>J1450-L1450</f>
        <v/>
      </c>
      <c r="N1450" s="21" t="n"/>
    </row>
    <row r="1451">
      <c r="A1451" s="295" t="n"/>
      <c r="B1451" s="14" t="n"/>
      <c r="C1451" s="15" t="n"/>
      <c r="D1451" s="15" t="n"/>
      <c r="E1451" s="15">
        <f>D1451*Setup!$B$5</f>
        <v/>
      </c>
      <c r="F1451" s="15">
        <f>D1451-E1451</f>
        <v/>
      </c>
      <c r="G1451" s="15" t="n"/>
      <c r="H1451" s="15" t="n"/>
      <c r="I1451" s="15" t="n"/>
      <c r="J1451" s="15">
        <f>C1451+F1451+G1451-I1451</f>
        <v/>
      </c>
      <c r="K1451" s="15" t="n"/>
      <c r="L1451" s="15">
        <f>K1451*Setup!$B$6</f>
        <v/>
      </c>
      <c r="M1451" s="15">
        <f>J1451-L1451</f>
        <v/>
      </c>
      <c r="N1451" s="21" t="n"/>
    </row>
    <row r="1452">
      <c r="A1452" s="295" t="n"/>
      <c r="B1452" s="14" t="n"/>
      <c r="C1452" s="15" t="n"/>
      <c r="D1452" s="15" t="n"/>
      <c r="E1452" s="15">
        <f>D1452*Setup!$B$5</f>
        <v/>
      </c>
      <c r="F1452" s="15">
        <f>D1452-E1452</f>
        <v/>
      </c>
      <c r="G1452" s="15" t="n"/>
      <c r="H1452" s="15" t="n"/>
      <c r="I1452" s="15" t="n"/>
      <c r="J1452" s="15">
        <f>C1452+F1452+G1452-I1452</f>
        <v/>
      </c>
      <c r="K1452" s="15" t="n"/>
      <c r="L1452" s="15">
        <f>K1452*Setup!$B$6</f>
        <v/>
      </c>
      <c r="M1452" s="15">
        <f>J1452-L1452</f>
        <v/>
      </c>
      <c r="N1452" s="21" t="n"/>
    </row>
    <row r="1453">
      <c r="A1453" s="295" t="n"/>
      <c r="B1453" s="14" t="n"/>
      <c r="C1453" s="15" t="n"/>
      <c r="D1453" s="15" t="n"/>
      <c r="E1453" s="15">
        <f>D1453*Setup!$B$5</f>
        <v/>
      </c>
      <c r="F1453" s="15">
        <f>D1453-E1453</f>
        <v/>
      </c>
      <c r="G1453" s="15" t="n"/>
      <c r="H1453" s="15" t="n"/>
      <c r="I1453" s="15" t="n"/>
      <c r="J1453" s="15">
        <f>C1453+F1453+G1453-I1453</f>
        <v/>
      </c>
      <c r="K1453" s="15" t="n"/>
      <c r="L1453" s="15">
        <f>K1453*Setup!$B$6</f>
        <v/>
      </c>
      <c r="M1453" s="15">
        <f>J1453-L1453</f>
        <v/>
      </c>
      <c r="N1453" s="21" t="n"/>
    </row>
    <row r="1454">
      <c r="A1454" s="295" t="n"/>
      <c r="B1454" s="14" t="n"/>
      <c r="C1454" s="15" t="n"/>
      <c r="D1454" s="15" t="n"/>
      <c r="E1454" s="15">
        <f>D1454*Setup!$B$5</f>
        <v/>
      </c>
      <c r="F1454" s="15">
        <f>D1454-E1454</f>
        <v/>
      </c>
      <c r="G1454" s="15" t="n"/>
      <c r="H1454" s="15" t="n"/>
      <c r="I1454" s="15" t="n"/>
      <c r="J1454" s="15">
        <f>C1454+F1454+G1454-I1454</f>
        <v/>
      </c>
      <c r="K1454" s="15" t="n"/>
      <c r="L1454" s="15">
        <f>K1454*Setup!$B$6</f>
        <v/>
      </c>
      <c r="M1454" s="15">
        <f>J1454-L1454</f>
        <v/>
      </c>
      <c r="N1454" s="21" t="n"/>
    </row>
    <row r="1455">
      <c r="A1455" s="295" t="n"/>
      <c r="B1455" s="14" t="n"/>
      <c r="C1455" s="15" t="n"/>
      <c r="D1455" s="15" t="n"/>
      <c r="E1455" s="15">
        <f>D1455*Setup!$B$5</f>
        <v/>
      </c>
      <c r="F1455" s="15">
        <f>D1455-E1455</f>
        <v/>
      </c>
      <c r="G1455" s="15" t="n"/>
      <c r="H1455" s="15" t="n"/>
      <c r="I1455" s="15" t="n"/>
      <c r="J1455" s="15">
        <f>C1455+F1455+G1455-I1455</f>
        <v/>
      </c>
      <c r="K1455" s="15" t="n"/>
      <c r="L1455" s="15">
        <f>K1455*Setup!$B$6</f>
        <v/>
      </c>
      <c r="M1455" s="15">
        <f>J1455-L1455</f>
        <v/>
      </c>
      <c r="N1455" s="21" t="n"/>
    </row>
    <row r="1456">
      <c r="A1456" s="295" t="n"/>
      <c r="B1456" s="14" t="n"/>
      <c r="C1456" s="15" t="n"/>
      <c r="D1456" s="15" t="n"/>
      <c r="E1456" s="15">
        <f>D1456*Setup!$B$5</f>
        <v/>
      </c>
      <c r="F1456" s="15">
        <f>D1456-E1456</f>
        <v/>
      </c>
      <c r="G1456" s="15" t="n"/>
      <c r="H1456" s="15" t="n"/>
      <c r="I1456" s="15" t="n"/>
      <c r="J1456" s="15">
        <f>C1456+F1456+G1456-I1456</f>
        <v/>
      </c>
      <c r="K1456" s="15" t="n"/>
      <c r="L1456" s="15">
        <f>K1456*Setup!$B$6</f>
        <v/>
      </c>
      <c r="M1456" s="15">
        <f>J1456-L1456</f>
        <v/>
      </c>
      <c r="N1456" s="21" t="n"/>
    </row>
    <row r="1457">
      <c r="A1457" s="295" t="n"/>
      <c r="B1457" s="14" t="n"/>
      <c r="C1457" s="15" t="n"/>
      <c r="D1457" s="15" t="n"/>
      <c r="E1457" s="15">
        <f>D1457*Setup!$B$5</f>
        <v/>
      </c>
      <c r="F1457" s="15">
        <f>D1457-E1457</f>
        <v/>
      </c>
      <c r="G1457" s="15" t="n"/>
      <c r="H1457" s="15" t="n"/>
      <c r="I1457" s="15" t="n"/>
      <c r="J1457" s="15">
        <f>C1457+F1457+G1457-I1457</f>
        <v/>
      </c>
      <c r="K1457" s="15" t="n"/>
      <c r="L1457" s="15">
        <f>K1457*Setup!$B$6</f>
        <v/>
      </c>
      <c r="M1457" s="15">
        <f>J1457-L1457</f>
        <v/>
      </c>
      <c r="N1457" s="21" t="n"/>
    </row>
    <row r="1458">
      <c r="A1458" s="295" t="n"/>
      <c r="B1458" s="14" t="n"/>
      <c r="C1458" s="15" t="n"/>
      <c r="D1458" s="15" t="n"/>
      <c r="E1458" s="15">
        <f>D1458*Setup!$B$5</f>
        <v/>
      </c>
      <c r="F1458" s="15">
        <f>D1458-E1458</f>
        <v/>
      </c>
      <c r="G1458" s="15" t="n"/>
      <c r="H1458" s="15" t="n"/>
      <c r="I1458" s="15" t="n"/>
      <c r="J1458" s="15">
        <f>C1458+F1458+G1458-I1458</f>
        <v/>
      </c>
      <c r="K1458" s="15" t="n"/>
      <c r="L1458" s="15">
        <f>K1458*Setup!$B$6</f>
        <v/>
      </c>
      <c r="M1458" s="15">
        <f>J1458-L1458</f>
        <v/>
      </c>
      <c r="N1458" s="21" t="n"/>
    </row>
    <row r="1459">
      <c r="A1459" s="295" t="n"/>
      <c r="B1459" s="14" t="n"/>
      <c r="C1459" s="15" t="n"/>
      <c r="D1459" s="15" t="n"/>
      <c r="E1459" s="15">
        <f>D1459*Setup!$B$5</f>
        <v/>
      </c>
      <c r="F1459" s="15">
        <f>D1459-E1459</f>
        <v/>
      </c>
      <c r="G1459" s="15" t="n"/>
      <c r="H1459" s="15" t="n"/>
      <c r="I1459" s="15" t="n"/>
      <c r="J1459" s="15">
        <f>C1459+F1459+G1459-I1459</f>
        <v/>
      </c>
      <c r="K1459" s="15" t="n"/>
      <c r="L1459" s="15">
        <f>K1459*Setup!$B$6</f>
        <v/>
      </c>
      <c r="M1459" s="15">
        <f>J1459-L1459</f>
        <v/>
      </c>
      <c r="N1459" s="21" t="n"/>
    </row>
    <row r="1460">
      <c r="A1460" s="295" t="n"/>
      <c r="B1460" s="14" t="n"/>
      <c r="C1460" s="15" t="n"/>
      <c r="D1460" s="15" t="n"/>
      <c r="E1460" s="15">
        <f>D1460*Setup!$B$5</f>
        <v/>
      </c>
      <c r="F1460" s="15">
        <f>D1460-E1460</f>
        <v/>
      </c>
      <c r="G1460" s="15" t="n"/>
      <c r="H1460" s="15" t="n"/>
      <c r="I1460" s="15" t="n"/>
      <c r="J1460" s="15">
        <f>C1460+F1460+G1460-I1460</f>
        <v/>
      </c>
      <c r="K1460" s="15" t="n"/>
      <c r="L1460" s="15">
        <f>K1460*Setup!$B$6</f>
        <v/>
      </c>
      <c r="M1460" s="15">
        <f>J1460-L1460</f>
        <v/>
      </c>
      <c r="N1460" s="21" t="n"/>
    </row>
    <row r="1461">
      <c r="A1461" s="295" t="n"/>
      <c r="B1461" s="14" t="n"/>
      <c r="C1461" s="15" t="n"/>
      <c r="D1461" s="15" t="n"/>
      <c r="E1461" s="15">
        <f>D1461*Setup!$B$5</f>
        <v/>
      </c>
      <c r="F1461" s="15">
        <f>D1461-E1461</f>
        <v/>
      </c>
      <c r="G1461" s="15" t="n"/>
      <c r="H1461" s="15" t="n"/>
      <c r="I1461" s="15" t="n"/>
      <c r="J1461" s="15">
        <f>C1461+F1461+G1461-I1461</f>
        <v/>
      </c>
      <c r="K1461" s="15" t="n"/>
      <c r="L1461" s="15">
        <f>K1461*Setup!$B$6</f>
        <v/>
      </c>
      <c r="M1461" s="15">
        <f>J1461-L1461</f>
        <v/>
      </c>
      <c r="N1461" s="21" t="n"/>
    </row>
    <row r="1462">
      <c r="A1462" s="295" t="n"/>
      <c r="B1462" s="14" t="n"/>
      <c r="C1462" s="15" t="n"/>
      <c r="D1462" s="15" t="n"/>
      <c r="E1462" s="15">
        <f>D1462*Setup!$B$5</f>
        <v/>
      </c>
      <c r="F1462" s="15">
        <f>D1462-E1462</f>
        <v/>
      </c>
      <c r="G1462" s="15" t="n"/>
      <c r="H1462" s="15" t="n"/>
      <c r="I1462" s="15" t="n"/>
      <c r="J1462" s="15">
        <f>C1462+F1462+G1462-I1462</f>
        <v/>
      </c>
      <c r="K1462" s="15" t="n"/>
      <c r="L1462" s="15">
        <f>K1462*Setup!$B$6</f>
        <v/>
      </c>
      <c r="M1462" s="15">
        <f>J1462-L1462</f>
        <v/>
      </c>
      <c r="N1462" s="21" t="n"/>
    </row>
    <row r="1463">
      <c r="A1463" s="295" t="n"/>
      <c r="B1463" s="14" t="n"/>
      <c r="C1463" s="15" t="n"/>
      <c r="D1463" s="15" t="n"/>
      <c r="E1463" s="15">
        <f>D1463*Setup!$B$5</f>
        <v/>
      </c>
      <c r="F1463" s="15">
        <f>D1463-E1463</f>
        <v/>
      </c>
      <c r="G1463" s="15" t="n"/>
      <c r="H1463" s="15" t="n"/>
      <c r="I1463" s="15" t="n"/>
      <c r="J1463" s="15">
        <f>C1463+F1463+G1463-I1463</f>
        <v/>
      </c>
      <c r="K1463" s="15" t="n"/>
      <c r="L1463" s="15">
        <f>K1463*Setup!$B$6</f>
        <v/>
      </c>
      <c r="M1463" s="15">
        <f>J1463-L1463</f>
        <v/>
      </c>
      <c r="N1463" s="21" t="n"/>
    </row>
    <row r="1464">
      <c r="A1464" s="295" t="n"/>
      <c r="B1464" s="14" t="n"/>
      <c r="C1464" s="15" t="n"/>
      <c r="D1464" s="15" t="n"/>
      <c r="E1464" s="15">
        <f>D1464*Setup!$B$5</f>
        <v/>
      </c>
      <c r="F1464" s="15">
        <f>D1464-E1464</f>
        <v/>
      </c>
      <c r="G1464" s="15" t="n"/>
      <c r="H1464" s="15" t="n"/>
      <c r="I1464" s="15" t="n"/>
      <c r="J1464" s="15">
        <f>C1464+F1464+G1464-I1464</f>
        <v/>
      </c>
      <c r="K1464" s="15" t="n"/>
      <c r="L1464" s="15">
        <f>K1464*Setup!$B$6</f>
        <v/>
      </c>
      <c r="M1464" s="15">
        <f>J1464-L1464</f>
        <v/>
      </c>
      <c r="N1464" s="21" t="n"/>
    </row>
    <row r="1465">
      <c r="A1465" s="295" t="n"/>
      <c r="B1465" s="14" t="n"/>
      <c r="C1465" s="15" t="n"/>
      <c r="D1465" s="15" t="n"/>
      <c r="E1465" s="15">
        <f>D1465*Setup!$B$5</f>
        <v/>
      </c>
      <c r="F1465" s="15">
        <f>D1465-E1465</f>
        <v/>
      </c>
      <c r="G1465" s="15" t="n"/>
      <c r="H1465" s="15" t="n"/>
      <c r="I1465" s="15" t="n"/>
      <c r="J1465" s="15">
        <f>C1465+F1465+G1465-I1465</f>
        <v/>
      </c>
      <c r="K1465" s="15" t="n"/>
      <c r="L1465" s="15">
        <f>K1465*Setup!$B$6</f>
        <v/>
      </c>
      <c r="M1465" s="15">
        <f>J1465-L1465</f>
        <v/>
      </c>
      <c r="N1465" s="21" t="n"/>
    </row>
    <row r="1466">
      <c r="A1466" s="295" t="n"/>
      <c r="B1466" s="14" t="n"/>
      <c r="C1466" s="15" t="n"/>
      <c r="D1466" s="15" t="n"/>
      <c r="E1466" s="15">
        <f>D1466*Setup!$B$5</f>
        <v/>
      </c>
      <c r="F1466" s="15">
        <f>D1466-E1466</f>
        <v/>
      </c>
      <c r="G1466" s="15" t="n"/>
      <c r="H1466" s="15" t="n"/>
      <c r="I1466" s="15" t="n"/>
      <c r="J1466" s="15">
        <f>C1466+F1466+G1466-I1466</f>
        <v/>
      </c>
      <c r="K1466" s="15" t="n"/>
      <c r="L1466" s="15">
        <f>K1466*Setup!$B$6</f>
        <v/>
      </c>
      <c r="M1466" s="15">
        <f>J1466-L1466</f>
        <v/>
      </c>
      <c r="N1466" s="21" t="n"/>
    </row>
    <row r="1467">
      <c r="A1467" s="295" t="n"/>
      <c r="B1467" s="14" t="n"/>
      <c r="C1467" s="15" t="n"/>
      <c r="D1467" s="15" t="n"/>
      <c r="E1467" s="15">
        <f>D1467*Setup!$B$5</f>
        <v/>
      </c>
      <c r="F1467" s="15">
        <f>D1467-E1467</f>
        <v/>
      </c>
      <c r="G1467" s="15" t="n"/>
      <c r="H1467" s="15" t="n"/>
      <c r="I1467" s="15" t="n"/>
      <c r="J1467" s="15">
        <f>C1467+F1467+G1467-I1467</f>
        <v/>
      </c>
      <c r="K1467" s="15" t="n"/>
      <c r="L1467" s="15">
        <f>K1467*Setup!$B$6</f>
        <v/>
      </c>
      <c r="M1467" s="15">
        <f>J1467-L1467</f>
        <v/>
      </c>
      <c r="N1467" s="21" t="n"/>
    </row>
    <row r="1468">
      <c r="A1468" s="295" t="n"/>
      <c r="B1468" s="14" t="n"/>
      <c r="C1468" s="15" t="n"/>
      <c r="D1468" s="15" t="n"/>
      <c r="E1468" s="15">
        <f>D1468*Setup!$B$5</f>
        <v/>
      </c>
      <c r="F1468" s="15">
        <f>D1468-E1468</f>
        <v/>
      </c>
      <c r="G1468" s="15" t="n"/>
      <c r="H1468" s="15" t="n"/>
      <c r="I1468" s="15" t="n"/>
      <c r="J1468" s="15">
        <f>C1468+F1468+G1468-I1468</f>
        <v/>
      </c>
      <c r="K1468" s="15" t="n"/>
      <c r="L1468" s="15">
        <f>K1468*Setup!$B$6</f>
        <v/>
      </c>
      <c r="M1468" s="15">
        <f>J1468-L1468</f>
        <v/>
      </c>
      <c r="N1468" s="21" t="n"/>
    </row>
    <row r="1469">
      <c r="A1469" s="295" t="n"/>
      <c r="B1469" s="14" t="n"/>
      <c r="C1469" s="15" t="n"/>
      <c r="D1469" s="15" t="n"/>
      <c r="E1469" s="15">
        <f>D1469*Setup!$B$5</f>
        <v/>
      </c>
      <c r="F1469" s="15">
        <f>D1469-E1469</f>
        <v/>
      </c>
      <c r="G1469" s="15" t="n"/>
      <c r="H1469" s="15" t="n"/>
      <c r="I1469" s="15" t="n"/>
      <c r="J1469" s="15">
        <f>C1469+F1469+G1469-I1469</f>
        <v/>
      </c>
      <c r="K1469" s="15" t="n"/>
      <c r="L1469" s="15">
        <f>K1469*Setup!$B$6</f>
        <v/>
      </c>
      <c r="M1469" s="15">
        <f>J1469-L1469</f>
        <v/>
      </c>
      <c r="N1469" s="21" t="n"/>
    </row>
    <row r="1470">
      <c r="A1470" s="295" t="n"/>
      <c r="B1470" s="14" t="n"/>
      <c r="C1470" s="15" t="n"/>
      <c r="D1470" s="15" t="n"/>
      <c r="E1470" s="15">
        <f>D1470*Setup!$B$5</f>
        <v/>
      </c>
      <c r="F1470" s="15">
        <f>D1470-E1470</f>
        <v/>
      </c>
      <c r="G1470" s="15" t="n"/>
      <c r="H1470" s="15" t="n"/>
      <c r="I1470" s="15" t="n"/>
      <c r="J1470" s="15">
        <f>C1470+F1470+G1470-I1470</f>
        <v/>
      </c>
      <c r="K1470" s="15" t="n"/>
      <c r="L1470" s="15">
        <f>K1470*Setup!$B$6</f>
        <v/>
      </c>
      <c r="M1470" s="15">
        <f>J1470-L1470</f>
        <v/>
      </c>
      <c r="N1470" s="21" t="n"/>
    </row>
    <row r="1471">
      <c r="A1471" s="295" t="n"/>
      <c r="B1471" s="14" t="n"/>
      <c r="C1471" s="15" t="n"/>
      <c r="D1471" s="15" t="n"/>
      <c r="E1471" s="15">
        <f>D1471*Setup!$B$5</f>
        <v/>
      </c>
      <c r="F1471" s="15">
        <f>D1471-E1471</f>
        <v/>
      </c>
      <c r="G1471" s="15" t="n"/>
      <c r="H1471" s="15" t="n"/>
      <c r="I1471" s="15" t="n"/>
      <c r="J1471" s="15">
        <f>C1471+F1471+G1471-I1471</f>
        <v/>
      </c>
      <c r="K1471" s="15" t="n"/>
      <c r="L1471" s="15">
        <f>K1471*Setup!$B$6</f>
        <v/>
      </c>
      <c r="M1471" s="15">
        <f>J1471-L1471</f>
        <v/>
      </c>
      <c r="N1471" s="21" t="n"/>
    </row>
    <row r="1472">
      <c r="A1472" s="295" t="n"/>
      <c r="B1472" s="14" t="n"/>
      <c r="C1472" s="15" t="n"/>
      <c r="D1472" s="15" t="n"/>
      <c r="E1472" s="15">
        <f>D1472*Setup!$B$5</f>
        <v/>
      </c>
      <c r="F1472" s="15">
        <f>D1472-E1472</f>
        <v/>
      </c>
      <c r="G1472" s="15" t="n"/>
      <c r="H1472" s="15" t="n"/>
      <c r="I1472" s="15" t="n"/>
      <c r="J1472" s="15">
        <f>C1472+F1472+G1472-I1472</f>
        <v/>
      </c>
      <c r="K1472" s="15" t="n"/>
      <c r="L1472" s="15">
        <f>K1472*Setup!$B$6</f>
        <v/>
      </c>
      <c r="M1472" s="15">
        <f>J1472-L1472</f>
        <v/>
      </c>
      <c r="N1472" s="21" t="n"/>
    </row>
    <row r="1473">
      <c r="A1473" s="295" t="n"/>
      <c r="B1473" s="14" t="n"/>
      <c r="C1473" s="15" t="n"/>
      <c r="D1473" s="15" t="n"/>
      <c r="E1473" s="15">
        <f>D1473*Setup!$B$5</f>
        <v/>
      </c>
      <c r="F1473" s="15">
        <f>D1473-E1473</f>
        <v/>
      </c>
      <c r="G1473" s="15" t="n"/>
      <c r="H1473" s="15" t="n"/>
      <c r="I1473" s="15" t="n"/>
      <c r="J1473" s="15">
        <f>C1473+F1473+G1473-I1473</f>
        <v/>
      </c>
      <c r="K1473" s="15" t="n"/>
      <c r="L1473" s="15">
        <f>K1473*Setup!$B$6</f>
        <v/>
      </c>
      <c r="M1473" s="15">
        <f>J1473-L1473</f>
        <v/>
      </c>
      <c r="N1473" s="21" t="n"/>
    </row>
    <row r="1474">
      <c r="A1474" s="295" t="n"/>
      <c r="B1474" s="14" t="n"/>
      <c r="C1474" s="15" t="n"/>
      <c r="D1474" s="15" t="n"/>
      <c r="E1474" s="15">
        <f>D1474*Setup!$B$5</f>
        <v/>
      </c>
      <c r="F1474" s="15">
        <f>D1474-E1474</f>
        <v/>
      </c>
      <c r="G1474" s="15" t="n"/>
      <c r="H1474" s="15" t="n"/>
      <c r="I1474" s="15" t="n"/>
      <c r="J1474" s="15">
        <f>C1474+F1474+G1474-I1474</f>
        <v/>
      </c>
      <c r="K1474" s="15" t="n"/>
      <c r="L1474" s="15">
        <f>K1474*Setup!$B$6</f>
        <v/>
      </c>
      <c r="M1474" s="15">
        <f>J1474-L1474</f>
        <v/>
      </c>
      <c r="N1474" s="21" t="n"/>
    </row>
    <row r="1475">
      <c r="A1475" s="295" t="n"/>
      <c r="B1475" s="14" t="n"/>
      <c r="C1475" s="15" t="n"/>
      <c r="D1475" s="15" t="n"/>
      <c r="E1475" s="15">
        <f>D1475*Setup!$B$5</f>
        <v/>
      </c>
      <c r="F1475" s="15">
        <f>D1475-E1475</f>
        <v/>
      </c>
      <c r="G1475" s="15" t="n"/>
      <c r="H1475" s="15" t="n"/>
      <c r="I1475" s="15" t="n"/>
      <c r="J1475" s="15">
        <f>C1475+F1475+G1475-I1475</f>
        <v/>
      </c>
      <c r="K1475" s="15" t="n"/>
      <c r="L1475" s="15">
        <f>K1475*Setup!$B$6</f>
        <v/>
      </c>
      <c r="M1475" s="15">
        <f>J1475-L1475</f>
        <v/>
      </c>
      <c r="N1475" s="21" t="n"/>
    </row>
    <row r="1476">
      <c r="A1476" s="295" t="n"/>
      <c r="B1476" s="14" t="n"/>
      <c r="C1476" s="15" t="n"/>
      <c r="D1476" s="15" t="n"/>
      <c r="E1476" s="15">
        <f>D1476*Setup!$B$5</f>
        <v/>
      </c>
      <c r="F1476" s="15">
        <f>D1476-E1476</f>
        <v/>
      </c>
      <c r="G1476" s="15" t="n"/>
      <c r="H1476" s="15" t="n"/>
      <c r="I1476" s="15" t="n"/>
      <c r="J1476" s="15">
        <f>C1476+F1476+G1476-I1476</f>
        <v/>
      </c>
      <c r="K1476" s="15" t="n"/>
      <c r="L1476" s="15">
        <f>K1476*Setup!$B$6</f>
        <v/>
      </c>
      <c r="M1476" s="15">
        <f>J1476-L1476</f>
        <v/>
      </c>
      <c r="N1476" s="21" t="n"/>
    </row>
    <row r="1477">
      <c r="A1477" s="295" t="n"/>
      <c r="B1477" s="14" t="n"/>
      <c r="C1477" s="15" t="n"/>
      <c r="D1477" s="15" t="n"/>
      <c r="E1477" s="15">
        <f>D1477*Setup!$B$5</f>
        <v/>
      </c>
      <c r="F1477" s="15">
        <f>D1477-E1477</f>
        <v/>
      </c>
      <c r="G1477" s="15" t="n"/>
      <c r="H1477" s="15" t="n"/>
      <c r="I1477" s="15" t="n"/>
      <c r="J1477" s="15">
        <f>C1477+F1477+G1477-I1477</f>
        <v/>
      </c>
      <c r="K1477" s="15" t="n"/>
      <c r="L1477" s="15">
        <f>K1477*Setup!$B$6</f>
        <v/>
      </c>
      <c r="M1477" s="15">
        <f>J1477-L1477</f>
        <v/>
      </c>
      <c r="N1477" s="21" t="n"/>
    </row>
    <row r="1478">
      <c r="A1478" s="295" t="n"/>
      <c r="B1478" s="14" t="n"/>
      <c r="C1478" s="15" t="n"/>
      <c r="D1478" s="15" t="n"/>
      <c r="E1478" s="15">
        <f>D1478*Setup!$B$5</f>
        <v/>
      </c>
      <c r="F1478" s="15">
        <f>D1478-E1478</f>
        <v/>
      </c>
      <c r="G1478" s="15" t="n"/>
      <c r="H1478" s="15" t="n"/>
      <c r="I1478" s="15" t="n"/>
      <c r="J1478" s="15">
        <f>C1478+F1478+G1478-I1478</f>
        <v/>
      </c>
      <c r="K1478" s="15" t="n"/>
      <c r="L1478" s="15">
        <f>K1478*Setup!$B$6</f>
        <v/>
      </c>
      <c r="M1478" s="15">
        <f>J1478-L1478</f>
        <v/>
      </c>
      <c r="N1478" s="21" t="n"/>
    </row>
    <row r="1479">
      <c r="A1479" s="295" t="n"/>
      <c r="B1479" s="14" t="n"/>
      <c r="C1479" s="15" t="n"/>
      <c r="D1479" s="15" t="n"/>
      <c r="E1479" s="15">
        <f>D1479*Setup!$B$5</f>
        <v/>
      </c>
      <c r="F1479" s="15">
        <f>D1479-E1479</f>
        <v/>
      </c>
      <c r="G1479" s="15" t="n"/>
      <c r="H1479" s="15" t="n"/>
      <c r="I1479" s="15" t="n"/>
      <c r="J1479" s="15">
        <f>C1479+F1479+G1479-I1479</f>
        <v/>
      </c>
      <c r="K1479" s="15" t="n"/>
      <c r="L1479" s="15">
        <f>K1479*Setup!$B$6</f>
        <v/>
      </c>
      <c r="M1479" s="15">
        <f>J1479-L1479</f>
        <v/>
      </c>
      <c r="N1479" s="21" t="n"/>
    </row>
    <row r="1480">
      <c r="A1480" s="295" t="n"/>
      <c r="B1480" s="14" t="n"/>
      <c r="C1480" s="15" t="n"/>
      <c r="D1480" s="15" t="n"/>
      <c r="E1480" s="15">
        <f>D1480*Setup!$B$5</f>
        <v/>
      </c>
      <c r="F1480" s="15">
        <f>D1480-E1480</f>
        <v/>
      </c>
      <c r="G1480" s="15" t="n"/>
      <c r="H1480" s="15" t="n"/>
      <c r="I1480" s="15" t="n"/>
      <c r="J1480" s="15">
        <f>C1480+F1480+G1480-I1480</f>
        <v/>
      </c>
      <c r="K1480" s="15" t="n"/>
      <c r="L1480" s="15">
        <f>K1480*Setup!$B$6</f>
        <v/>
      </c>
      <c r="M1480" s="15">
        <f>J1480-L1480</f>
        <v/>
      </c>
      <c r="N1480" s="21" t="n"/>
    </row>
    <row r="1481">
      <c r="A1481" s="295" t="n"/>
      <c r="B1481" s="14" t="n"/>
      <c r="C1481" s="15" t="n"/>
      <c r="D1481" s="15" t="n"/>
      <c r="E1481" s="15">
        <f>D1481*Setup!$B$5</f>
        <v/>
      </c>
      <c r="F1481" s="15">
        <f>D1481-E1481</f>
        <v/>
      </c>
      <c r="G1481" s="15" t="n"/>
      <c r="H1481" s="15" t="n"/>
      <c r="I1481" s="15" t="n"/>
      <c r="J1481" s="15">
        <f>C1481+F1481+G1481-I1481</f>
        <v/>
      </c>
      <c r="K1481" s="15" t="n"/>
      <c r="L1481" s="15">
        <f>K1481*Setup!$B$6</f>
        <v/>
      </c>
      <c r="M1481" s="15">
        <f>J1481-L1481</f>
        <v/>
      </c>
      <c r="N1481" s="21" t="n"/>
    </row>
    <row r="1482">
      <c r="A1482" s="295" t="n"/>
      <c r="B1482" s="14" t="n"/>
      <c r="C1482" s="15" t="n"/>
      <c r="D1482" s="15" t="n"/>
      <c r="E1482" s="15">
        <f>D1482*Setup!$B$5</f>
        <v/>
      </c>
      <c r="F1482" s="15">
        <f>D1482-E1482</f>
        <v/>
      </c>
      <c r="G1482" s="15" t="n"/>
      <c r="H1482" s="15" t="n"/>
      <c r="I1482" s="15" t="n"/>
      <c r="J1482" s="15">
        <f>C1482+F1482+G1482-I1482</f>
        <v/>
      </c>
      <c r="K1482" s="15" t="n"/>
      <c r="L1482" s="15">
        <f>K1482*Setup!$B$6</f>
        <v/>
      </c>
      <c r="M1482" s="15">
        <f>J1482-L1482</f>
        <v/>
      </c>
      <c r="N1482" s="21" t="n"/>
    </row>
    <row r="1483">
      <c r="A1483" s="295" t="n"/>
      <c r="B1483" s="14" t="n"/>
      <c r="C1483" s="15" t="n"/>
      <c r="D1483" s="15" t="n"/>
      <c r="E1483" s="15">
        <f>D1483*Setup!$B$5</f>
        <v/>
      </c>
      <c r="F1483" s="15">
        <f>D1483-E1483</f>
        <v/>
      </c>
      <c r="G1483" s="15" t="n"/>
      <c r="H1483" s="15" t="n"/>
      <c r="I1483" s="15" t="n"/>
      <c r="J1483" s="15">
        <f>C1483+F1483+G1483-I1483</f>
        <v/>
      </c>
      <c r="K1483" s="15" t="n"/>
      <c r="L1483" s="15">
        <f>K1483*Setup!$B$6</f>
        <v/>
      </c>
      <c r="M1483" s="15">
        <f>J1483-L1483</f>
        <v/>
      </c>
      <c r="N1483" s="21" t="n"/>
    </row>
    <row r="1484">
      <c r="A1484" s="295" t="n"/>
      <c r="B1484" s="14" t="n"/>
      <c r="C1484" s="15" t="n"/>
      <c r="D1484" s="15" t="n"/>
      <c r="E1484" s="15">
        <f>D1484*Setup!$B$5</f>
        <v/>
      </c>
      <c r="F1484" s="15">
        <f>D1484-E1484</f>
        <v/>
      </c>
      <c r="G1484" s="15" t="n"/>
      <c r="H1484" s="15" t="n"/>
      <c r="I1484" s="15" t="n"/>
      <c r="J1484" s="15">
        <f>C1484+F1484+G1484-I1484</f>
        <v/>
      </c>
      <c r="K1484" s="15" t="n"/>
      <c r="L1484" s="15">
        <f>K1484*Setup!$B$6</f>
        <v/>
      </c>
      <c r="M1484" s="15">
        <f>J1484-L1484</f>
        <v/>
      </c>
      <c r="N1484" s="21" t="n"/>
    </row>
    <row r="1485">
      <c r="A1485" s="295" t="n"/>
      <c r="B1485" s="14" t="n"/>
      <c r="C1485" s="15" t="n"/>
      <c r="D1485" s="15" t="n"/>
      <c r="E1485" s="15">
        <f>D1485*Setup!$B$5</f>
        <v/>
      </c>
      <c r="F1485" s="15">
        <f>D1485-E1485</f>
        <v/>
      </c>
      <c r="G1485" s="15" t="n"/>
      <c r="H1485" s="15" t="n"/>
      <c r="I1485" s="15" t="n"/>
      <c r="J1485" s="15">
        <f>C1485+F1485+G1485-I1485</f>
        <v/>
      </c>
      <c r="K1485" s="15" t="n"/>
      <c r="L1485" s="15">
        <f>K1485*Setup!$B$6</f>
        <v/>
      </c>
      <c r="M1485" s="15">
        <f>J1485-L1485</f>
        <v/>
      </c>
      <c r="N1485" s="21" t="n"/>
    </row>
    <row r="1486">
      <c r="A1486" s="295" t="n"/>
      <c r="B1486" s="14" t="n"/>
      <c r="C1486" s="15" t="n"/>
      <c r="D1486" s="15" t="n"/>
      <c r="E1486" s="15">
        <f>D1486*Setup!$B$5</f>
        <v/>
      </c>
      <c r="F1486" s="15">
        <f>D1486-E1486</f>
        <v/>
      </c>
      <c r="G1486" s="15" t="n"/>
      <c r="H1486" s="15" t="n"/>
      <c r="I1486" s="15" t="n"/>
      <c r="J1486" s="15">
        <f>C1486+F1486+G1486-I1486</f>
        <v/>
      </c>
      <c r="K1486" s="15" t="n"/>
      <c r="L1486" s="15">
        <f>K1486*Setup!$B$6</f>
        <v/>
      </c>
      <c r="M1486" s="15">
        <f>J1486-L1486</f>
        <v/>
      </c>
      <c r="N1486" s="21" t="n"/>
    </row>
    <row r="1487">
      <c r="A1487" s="295" t="n"/>
      <c r="B1487" s="14" t="n"/>
      <c r="C1487" s="15" t="n"/>
      <c r="D1487" s="15" t="n"/>
      <c r="E1487" s="15">
        <f>D1487*Setup!$B$5</f>
        <v/>
      </c>
      <c r="F1487" s="15">
        <f>D1487-E1487</f>
        <v/>
      </c>
      <c r="G1487" s="15" t="n"/>
      <c r="H1487" s="15" t="n"/>
      <c r="I1487" s="15" t="n"/>
      <c r="J1487" s="15">
        <f>C1487+F1487+G1487-I1487</f>
        <v/>
      </c>
      <c r="K1487" s="15" t="n"/>
      <c r="L1487" s="15">
        <f>K1487*Setup!$B$6</f>
        <v/>
      </c>
      <c r="M1487" s="15">
        <f>J1487-L1487</f>
        <v/>
      </c>
      <c r="N1487" s="21" t="n"/>
    </row>
    <row r="1488">
      <c r="A1488" s="295" t="n"/>
      <c r="B1488" s="14" t="n"/>
      <c r="C1488" s="15" t="n"/>
      <c r="D1488" s="15" t="n"/>
      <c r="E1488" s="15">
        <f>D1488*Setup!$B$5</f>
        <v/>
      </c>
      <c r="F1488" s="15">
        <f>D1488-E1488</f>
        <v/>
      </c>
      <c r="G1488" s="15" t="n"/>
      <c r="H1488" s="15" t="n"/>
      <c r="I1488" s="15" t="n"/>
      <c r="J1488" s="15">
        <f>C1488+F1488+G1488-I1488</f>
        <v/>
      </c>
      <c r="K1488" s="15" t="n"/>
      <c r="L1488" s="15">
        <f>K1488*Setup!$B$6</f>
        <v/>
      </c>
      <c r="M1488" s="15">
        <f>J1488-L1488</f>
        <v/>
      </c>
      <c r="N1488" s="21" t="n"/>
    </row>
    <row r="1489">
      <c r="A1489" s="295" t="n"/>
      <c r="B1489" s="14" t="n"/>
      <c r="C1489" s="15" t="n"/>
      <c r="D1489" s="15" t="n"/>
      <c r="E1489" s="15">
        <f>D1489*Setup!$B$5</f>
        <v/>
      </c>
      <c r="F1489" s="15">
        <f>D1489-E1489</f>
        <v/>
      </c>
      <c r="G1489" s="15" t="n"/>
      <c r="H1489" s="15" t="n"/>
      <c r="I1489" s="15" t="n"/>
      <c r="J1489" s="15">
        <f>C1489+F1489+G1489-I1489</f>
        <v/>
      </c>
      <c r="K1489" s="15" t="n"/>
      <c r="L1489" s="15">
        <f>K1489*Setup!$B$6</f>
        <v/>
      </c>
      <c r="M1489" s="15">
        <f>J1489-L1489</f>
        <v/>
      </c>
      <c r="N1489" s="21" t="n"/>
    </row>
    <row r="1490">
      <c r="A1490" s="295" t="n"/>
      <c r="B1490" s="14" t="n"/>
      <c r="C1490" s="15" t="n"/>
      <c r="D1490" s="15" t="n"/>
      <c r="E1490" s="15">
        <f>D1490*Setup!$B$5</f>
        <v/>
      </c>
      <c r="F1490" s="15">
        <f>D1490-E1490</f>
        <v/>
      </c>
      <c r="G1490" s="15" t="n"/>
      <c r="H1490" s="15" t="n"/>
      <c r="I1490" s="15" t="n"/>
      <c r="J1490" s="15">
        <f>C1490+F1490+G1490-I1490</f>
        <v/>
      </c>
      <c r="K1490" s="15" t="n"/>
      <c r="L1490" s="15">
        <f>K1490*Setup!$B$6</f>
        <v/>
      </c>
      <c r="M1490" s="15">
        <f>J1490-L1490</f>
        <v/>
      </c>
      <c r="N1490" s="21" t="n"/>
    </row>
    <row r="1491">
      <c r="A1491" s="295" t="n"/>
      <c r="B1491" s="14" t="n"/>
      <c r="C1491" s="15" t="n"/>
      <c r="D1491" s="15" t="n"/>
      <c r="E1491" s="15">
        <f>D1491*Setup!$B$5</f>
        <v/>
      </c>
      <c r="F1491" s="15">
        <f>D1491-E1491</f>
        <v/>
      </c>
      <c r="G1491" s="15" t="n"/>
      <c r="H1491" s="15" t="n"/>
      <c r="I1491" s="15" t="n"/>
      <c r="J1491" s="15">
        <f>C1491+F1491+G1491-I1491</f>
        <v/>
      </c>
      <c r="K1491" s="15" t="n"/>
      <c r="L1491" s="15">
        <f>K1491*Setup!$B$6</f>
        <v/>
      </c>
      <c r="M1491" s="15">
        <f>J1491-L1491</f>
        <v/>
      </c>
      <c r="N1491" s="21" t="n"/>
    </row>
    <row r="1492">
      <c r="A1492" s="295" t="n"/>
      <c r="B1492" s="14" t="n"/>
      <c r="C1492" s="15" t="n"/>
      <c r="D1492" s="15" t="n"/>
      <c r="E1492" s="15">
        <f>D1492*Setup!$B$5</f>
        <v/>
      </c>
      <c r="F1492" s="15">
        <f>D1492-E1492</f>
        <v/>
      </c>
      <c r="G1492" s="15" t="n"/>
      <c r="H1492" s="15" t="n"/>
      <c r="I1492" s="15" t="n"/>
      <c r="J1492" s="15">
        <f>C1492+F1492+G1492-I1492</f>
        <v/>
      </c>
      <c r="K1492" s="15" t="n"/>
      <c r="L1492" s="15">
        <f>K1492*Setup!$B$6</f>
        <v/>
      </c>
      <c r="M1492" s="15">
        <f>J1492-L1492</f>
        <v/>
      </c>
      <c r="N1492" s="21" t="n"/>
    </row>
    <row r="1493">
      <c r="A1493" s="295" t="n"/>
      <c r="B1493" s="14" t="n"/>
      <c r="C1493" s="15" t="n"/>
      <c r="D1493" s="15" t="n"/>
      <c r="E1493" s="15">
        <f>D1493*Setup!$B$5</f>
        <v/>
      </c>
      <c r="F1493" s="15">
        <f>D1493-E1493</f>
        <v/>
      </c>
      <c r="G1493" s="15" t="n"/>
      <c r="H1493" s="15" t="n"/>
      <c r="I1493" s="15" t="n"/>
      <c r="J1493" s="15">
        <f>C1493+F1493+G1493-I1493</f>
        <v/>
      </c>
      <c r="K1493" s="15" t="n"/>
      <c r="L1493" s="15">
        <f>K1493*Setup!$B$6</f>
        <v/>
      </c>
      <c r="M1493" s="15">
        <f>J1493-L1493</f>
        <v/>
      </c>
      <c r="N1493" s="21" t="n"/>
    </row>
    <row r="1494">
      <c r="A1494" s="295" t="n"/>
      <c r="B1494" s="14" t="n"/>
      <c r="C1494" s="15" t="n"/>
      <c r="D1494" s="15" t="n"/>
      <c r="E1494" s="15">
        <f>D1494*Setup!$B$5</f>
        <v/>
      </c>
      <c r="F1494" s="15">
        <f>D1494-E1494</f>
        <v/>
      </c>
      <c r="G1494" s="15" t="n"/>
      <c r="H1494" s="15" t="n"/>
      <c r="I1494" s="15" t="n"/>
      <c r="J1494" s="15">
        <f>C1494+F1494+G1494-I1494</f>
        <v/>
      </c>
      <c r="K1494" s="15" t="n"/>
      <c r="L1494" s="15">
        <f>K1494*Setup!$B$6</f>
        <v/>
      </c>
      <c r="M1494" s="15">
        <f>J1494-L1494</f>
        <v/>
      </c>
      <c r="N1494" s="21" t="n"/>
    </row>
    <row r="1495">
      <c r="A1495" s="295" t="n"/>
      <c r="B1495" s="14" t="n"/>
      <c r="C1495" s="15" t="n"/>
      <c r="D1495" s="15" t="n"/>
      <c r="E1495" s="15">
        <f>D1495*Setup!$B$5</f>
        <v/>
      </c>
      <c r="F1495" s="15">
        <f>D1495-E1495</f>
        <v/>
      </c>
      <c r="G1495" s="15" t="n"/>
      <c r="H1495" s="15" t="n"/>
      <c r="I1495" s="15" t="n"/>
      <c r="J1495" s="15">
        <f>C1495+F1495+G1495-I1495</f>
        <v/>
      </c>
      <c r="K1495" s="15" t="n"/>
      <c r="L1495" s="15">
        <f>K1495*Setup!$B$6</f>
        <v/>
      </c>
      <c r="M1495" s="15">
        <f>J1495-L1495</f>
        <v/>
      </c>
      <c r="N1495" s="21" t="n"/>
    </row>
    <row r="1496">
      <c r="A1496" s="295" t="n"/>
      <c r="B1496" s="14" t="n"/>
      <c r="C1496" s="15" t="n"/>
      <c r="D1496" s="15" t="n"/>
      <c r="E1496" s="15">
        <f>D1496*Setup!$B$5</f>
        <v/>
      </c>
      <c r="F1496" s="15">
        <f>D1496-E1496</f>
        <v/>
      </c>
      <c r="G1496" s="15" t="n"/>
      <c r="H1496" s="15" t="n"/>
      <c r="I1496" s="15" t="n"/>
      <c r="J1496" s="15">
        <f>C1496+F1496+G1496-I1496</f>
        <v/>
      </c>
      <c r="K1496" s="15" t="n"/>
      <c r="L1496" s="15">
        <f>K1496*Setup!$B$6</f>
        <v/>
      </c>
      <c r="M1496" s="15">
        <f>J1496-L1496</f>
        <v/>
      </c>
      <c r="N1496" s="21" t="n"/>
    </row>
    <row r="1497">
      <c r="A1497" s="295" t="n"/>
      <c r="B1497" s="14" t="n"/>
      <c r="C1497" s="15" t="n"/>
      <c r="D1497" s="15" t="n"/>
      <c r="E1497" s="15">
        <f>D1497*Setup!$B$5</f>
        <v/>
      </c>
      <c r="F1497" s="15">
        <f>D1497-E1497</f>
        <v/>
      </c>
      <c r="G1497" s="15" t="n"/>
      <c r="H1497" s="15" t="n"/>
      <c r="I1497" s="15" t="n"/>
      <c r="J1497" s="15">
        <f>C1497+F1497+G1497-I1497</f>
        <v/>
      </c>
      <c r="K1497" s="15" t="n"/>
      <c r="L1497" s="15">
        <f>K1497*Setup!$B$6</f>
        <v/>
      </c>
      <c r="M1497" s="15">
        <f>J1497-L1497</f>
        <v/>
      </c>
      <c r="N1497" s="21" t="n"/>
    </row>
    <row r="1498">
      <c r="A1498" s="295" t="n"/>
      <c r="B1498" s="14" t="n"/>
      <c r="C1498" s="15" t="n"/>
      <c r="D1498" s="15" t="n"/>
      <c r="E1498" s="15">
        <f>D1498*Setup!$B$5</f>
        <v/>
      </c>
      <c r="F1498" s="15">
        <f>D1498-E1498</f>
        <v/>
      </c>
      <c r="G1498" s="15" t="n"/>
      <c r="H1498" s="15" t="n"/>
      <c r="I1498" s="15" t="n"/>
      <c r="J1498" s="15">
        <f>C1498+F1498+G1498-I1498</f>
        <v/>
      </c>
      <c r="K1498" s="15" t="n"/>
      <c r="L1498" s="15">
        <f>K1498*Setup!$B$6</f>
        <v/>
      </c>
      <c r="M1498" s="15">
        <f>J1498-L1498</f>
        <v/>
      </c>
      <c r="N1498" s="21" t="n"/>
    </row>
    <row r="1499">
      <c r="A1499" s="295" t="n"/>
      <c r="B1499" s="14" t="n"/>
      <c r="C1499" s="15" t="n"/>
      <c r="D1499" s="15" t="n"/>
      <c r="E1499" s="15">
        <f>D1499*Setup!$B$5</f>
        <v/>
      </c>
      <c r="F1499" s="15">
        <f>D1499-E1499</f>
        <v/>
      </c>
      <c r="G1499" s="15" t="n"/>
      <c r="H1499" s="15" t="n"/>
      <c r="I1499" s="15" t="n"/>
      <c r="J1499" s="15">
        <f>C1499+F1499+G1499-I1499</f>
        <v/>
      </c>
      <c r="K1499" s="15" t="n"/>
      <c r="L1499" s="15">
        <f>K1499*Setup!$B$6</f>
        <v/>
      </c>
      <c r="M1499" s="15">
        <f>J1499-L1499</f>
        <v/>
      </c>
      <c r="N1499" s="21" t="n"/>
    </row>
    <row r="1500">
      <c r="A1500" s="295" t="n"/>
      <c r="B1500" s="14" t="n"/>
      <c r="C1500" s="15" t="n"/>
      <c r="D1500" s="15" t="n"/>
      <c r="E1500" s="15">
        <f>D1500*Setup!$B$5</f>
        <v/>
      </c>
      <c r="F1500" s="15">
        <f>D1500-E1500</f>
        <v/>
      </c>
      <c r="G1500" s="15" t="n"/>
      <c r="H1500" s="15" t="n"/>
      <c r="I1500" s="15" t="n"/>
      <c r="J1500" s="15">
        <f>C1500+F1500+G1500-I1500</f>
        <v/>
      </c>
      <c r="K1500" s="15" t="n"/>
      <c r="L1500" s="15">
        <f>K1500*Setup!$B$6</f>
        <v/>
      </c>
      <c r="M1500" s="15">
        <f>J1500-L1500</f>
        <v/>
      </c>
      <c r="N1500" s="21" t="n"/>
    </row>
    <row r="1501">
      <c r="A1501" s="295" t="n"/>
      <c r="B1501" s="14" t="n"/>
      <c r="C1501" s="15" t="n"/>
      <c r="D1501" s="15" t="n"/>
      <c r="E1501" s="15">
        <f>D1501*Setup!$B$5</f>
        <v/>
      </c>
      <c r="F1501" s="15">
        <f>D1501-E1501</f>
        <v/>
      </c>
      <c r="G1501" s="15" t="n"/>
      <c r="H1501" s="15" t="n"/>
      <c r="I1501" s="15" t="n"/>
      <c r="J1501" s="15">
        <f>C1501+F1501+G1501-I1501</f>
        <v/>
      </c>
      <c r="K1501" s="15" t="n"/>
      <c r="L1501" s="15">
        <f>K1501*Setup!$B$6</f>
        <v/>
      </c>
      <c r="M1501" s="15">
        <f>J1501-L1501</f>
        <v/>
      </c>
      <c r="N1501" s="21" t="n"/>
    </row>
    <row r="1502">
      <c r="A1502" s="295" t="n"/>
      <c r="B1502" s="14" t="n"/>
      <c r="C1502" s="15" t="n"/>
      <c r="D1502" s="15" t="n"/>
      <c r="E1502" s="15">
        <f>D1502*Setup!$B$5</f>
        <v/>
      </c>
      <c r="F1502" s="15">
        <f>D1502-E1502</f>
        <v/>
      </c>
      <c r="G1502" s="15" t="n"/>
      <c r="H1502" s="15" t="n"/>
      <c r="I1502" s="15" t="n"/>
      <c r="J1502" s="15">
        <f>C1502+F1502+G1502-I1502</f>
        <v/>
      </c>
      <c r="K1502" s="15" t="n"/>
      <c r="L1502" s="15">
        <f>K1502*Setup!$B$6</f>
        <v/>
      </c>
      <c r="M1502" s="15">
        <f>J1502-L1502</f>
        <v/>
      </c>
      <c r="N1502" s="21" t="n"/>
    </row>
    <row r="1503">
      <c r="A1503" s="295" t="n"/>
      <c r="B1503" s="14" t="n"/>
      <c r="C1503" s="15" t="n"/>
      <c r="D1503" s="15" t="n"/>
      <c r="E1503" s="15">
        <f>D1503*Setup!$B$5</f>
        <v/>
      </c>
      <c r="F1503" s="15">
        <f>D1503-E1503</f>
        <v/>
      </c>
      <c r="G1503" s="15" t="n"/>
      <c r="H1503" s="15" t="n"/>
      <c r="I1503" s="15" t="n"/>
      <c r="J1503" s="15">
        <f>C1503+F1503+G1503-I1503</f>
        <v/>
      </c>
      <c r="K1503" s="15" t="n"/>
      <c r="L1503" s="15">
        <f>K1503*Setup!$B$6</f>
        <v/>
      </c>
      <c r="M1503" s="15">
        <f>J1503-L1503</f>
        <v/>
      </c>
      <c r="N1503" s="21" t="n"/>
    </row>
    <row r="1504">
      <c r="A1504" s="295" t="n"/>
      <c r="B1504" s="14" t="n"/>
      <c r="C1504" s="15" t="n"/>
      <c r="D1504" s="15" t="n"/>
      <c r="E1504" s="15">
        <f>D1504*Setup!$B$5</f>
        <v/>
      </c>
      <c r="F1504" s="15">
        <f>D1504-E1504</f>
        <v/>
      </c>
      <c r="G1504" s="15" t="n"/>
      <c r="H1504" s="15" t="n"/>
      <c r="I1504" s="15" t="n"/>
      <c r="J1504" s="15">
        <f>C1504+F1504+G1504-I1504</f>
        <v/>
      </c>
      <c r="K1504" s="15" t="n"/>
      <c r="L1504" s="15">
        <f>K1504*Setup!$B$6</f>
        <v/>
      </c>
      <c r="M1504" s="15">
        <f>J1504-L1504</f>
        <v/>
      </c>
      <c r="N1504" s="21" t="n"/>
    </row>
    <row r="1505">
      <c r="A1505" s="295" t="n"/>
      <c r="B1505" s="14" t="n"/>
      <c r="C1505" s="15" t="n"/>
      <c r="D1505" s="15" t="n"/>
      <c r="E1505" s="15">
        <f>D1505*Setup!$B$5</f>
        <v/>
      </c>
      <c r="F1505" s="15">
        <f>D1505-E1505</f>
        <v/>
      </c>
      <c r="G1505" s="15" t="n"/>
      <c r="H1505" s="15" t="n"/>
      <c r="I1505" s="15" t="n"/>
      <c r="J1505" s="15">
        <f>C1505+F1505+G1505-I1505</f>
        <v/>
      </c>
      <c r="K1505" s="15" t="n"/>
      <c r="L1505" s="15">
        <f>K1505*Setup!$B$6</f>
        <v/>
      </c>
      <c r="M1505" s="15">
        <f>J1505-L1505</f>
        <v/>
      </c>
      <c r="N1505" s="21" t="n"/>
    </row>
    <row r="1506">
      <c r="A1506" s="295" t="n"/>
      <c r="B1506" s="14" t="n"/>
      <c r="C1506" s="15" t="n"/>
      <c r="D1506" s="15" t="n"/>
      <c r="E1506" s="15">
        <f>D1506*Setup!$B$5</f>
        <v/>
      </c>
      <c r="F1506" s="15">
        <f>D1506-E1506</f>
        <v/>
      </c>
      <c r="G1506" s="15" t="n"/>
      <c r="H1506" s="15" t="n"/>
      <c r="I1506" s="15" t="n"/>
      <c r="J1506" s="15">
        <f>C1506+F1506+G1506-I1506</f>
        <v/>
      </c>
      <c r="K1506" s="15" t="n"/>
      <c r="L1506" s="15">
        <f>K1506*Setup!$B$6</f>
        <v/>
      </c>
      <c r="M1506" s="15">
        <f>J1506-L1506</f>
        <v/>
      </c>
      <c r="N1506" s="21" t="n"/>
    </row>
    <row r="1507">
      <c r="A1507" s="295" t="n"/>
      <c r="B1507" s="14" t="n"/>
      <c r="C1507" s="15" t="n"/>
      <c r="D1507" s="15" t="n"/>
      <c r="E1507" s="15">
        <f>D1507*Setup!$B$5</f>
        <v/>
      </c>
      <c r="F1507" s="15">
        <f>D1507-E1507</f>
        <v/>
      </c>
      <c r="G1507" s="15" t="n"/>
      <c r="H1507" s="15" t="n"/>
      <c r="I1507" s="15" t="n"/>
      <c r="J1507" s="15">
        <f>C1507+F1507+G1507-I1507</f>
        <v/>
      </c>
      <c r="K1507" s="15" t="n"/>
      <c r="L1507" s="15">
        <f>K1507*Setup!$B$6</f>
        <v/>
      </c>
      <c r="M1507" s="15">
        <f>J1507-L1507</f>
        <v/>
      </c>
      <c r="N1507" s="21" t="n"/>
    </row>
    <row r="1508">
      <c r="A1508" s="295" t="n"/>
      <c r="B1508" s="14" t="n"/>
      <c r="C1508" s="15" t="n"/>
      <c r="D1508" s="15" t="n"/>
      <c r="E1508" s="15">
        <f>D1508*Setup!$B$5</f>
        <v/>
      </c>
      <c r="F1508" s="15">
        <f>D1508-E1508</f>
        <v/>
      </c>
      <c r="G1508" s="15" t="n"/>
      <c r="H1508" s="15" t="n"/>
      <c r="I1508" s="15" t="n"/>
      <c r="J1508" s="15">
        <f>C1508+F1508+G1508-I1508</f>
        <v/>
      </c>
      <c r="K1508" s="15" t="n"/>
      <c r="L1508" s="15">
        <f>K1508*Setup!$B$6</f>
        <v/>
      </c>
      <c r="M1508" s="15">
        <f>J1508-L1508</f>
        <v/>
      </c>
      <c r="N1508" s="21" t="n"/>
    </row>
    <row r="1509">
      <c r="A1509" s="295" t="n"/>
      <c r="B1509" s="14" t="n"/>
      <c r="C1509" s="15" t="n"/>
      <c r="D1509" s="15" t="n"/>
      <c r="E1509" s="15">
        <f>D1509*Setup!$B$5</f>
        <v/>
      </c>
      <c r="F1509" s="15">
        <f>D1509-E1509</f>
        <v/>
      </c>
      <c r="G1509" s="15" t="n"/>
      <c r="H1509" s="15" t="n"/>
      <c r="I1509" s="15" t="n"/>
      <c r="J1509" s="15">
        <f>C1509+F1509+G1509-I1509</f>
        <v/>
      </c>
      <c r="K1509" s="15" t="n"/>
      <c r="L1509" s="15">
        <f>K1509*Setup!$B$6</f>
        <v/>
      </c>
      <c r="M1509" s="15">
        <f>J1509-L1509</f>
        <v/>
      </c>
      <c r="N1509" s="21" t="n"/>
    </row>
    <row r="1510">
      <c r="A1510" s="295" t="n"/>
      <c r="B1510" s="14" t="n"/>
      <c r="C1510" s="15" t="n"/>
      <c r="D1510" s="15" t="n"/>
      <c r="E1510" s="15">
        <f>D1510*Setup!$B$5</f>
        <v/>
      </c>
      <c r="F1510" s="15">
        <f>D1510-E1510</f>
        <v/>
      </c>
      <c r="G1510" s="15" t="n"/>
      <c r="H1510" s="15" t="n"/>
      <c r="I1510" s="15" t="n"/>
      <c r="J1510" s="15">
        <f>C1510+F1510+G1510-I1510</f>
        <v/>
      </c>
      <c r="K1510" s="15" t="n"/>
      <c r="L1510" s="15">
        <f>K1510*Setup!$B$6</f>
        <v/>
      </c>
      <c r="M1510" s="15">
        <f>J1510-L1510</f>
        <v/>
      </c>
      <c r="N1510" s="21" t="n"/>
    </row>
    <row r="1511">
      <c r="A1511" s="295" t="n"/>
      <c r="B1511" s="14" t="n"/>
      <c r="C1511" s="15" t="n"/>
      <c r="D1511" s="15" t="n"/>
      <c r="E1511" s="15">
        <f>D1511*Setup!$B$5</f>
        <v/>
      </c>
      <c r="F1511" s="15">
        <f>D1511-E1511</f>
        <v/>
      </c>
      <c r="G1511" s="15" t="n"/>
      <c r="H1511" s="15" t="n"/>
      <c r="I1511" s="15" t="n"/>
      <c r="J1511" s="15">
        <f>C1511+F1511+G1511-I1511</f>
        <v/>
      </c>
      <c r="K1511" s="15" t="n"/>
      <c r="L1511" s="15">
        <f>K1511*Setup!$B$6</f>
        <v/>
      </c>
      <c r="M1511" s="15">
        <f>J1511-L1511</f>
        <v/>
      </c>
      <c r="N1511" s="21" t="n"/>
    </row>
    <row r="1512">
      <c r="A1512" s="295" t="n"/>
      <c r="B1512" s="14" t="n"/>
      <c r="C1512" s="15" t="n"/>
      <c r="D1512" s="15" t="n"/>
      <c r="E1512" s="15">
        <f>D1512*Setup!$B$5</f>
        <v/>
      </c>
      <c r="F1512" s="15">
        <f>D1512-E1512</f>
        <v/>
      </c>
      <c r="G1512" s="15" t="n"/>
      <c r="H1512" s="15" t="n"/>
      <c r="I1512" s="15" t="n"/>
      <c r="J1512" s="15">
        <f>C1512+F1512+G1512-I1512</f>
        <v/>
      </c>
      <c r="K1512" s="15" t="n"/>
      <c r="L1512" s="15">
        <f>K1512*Setup!$B$6</f>
        <v/>
      </c>
      <c r="M1512" s="15">
        <f>J1512-L1512</f>
        <v/>
      </c>
      <c r="N1512" s="21" t="n"/>
    </row>
    <row r="1513">
      <c r="A1513" s="295" t="n"/>
      <c r="B1513" s="14" t="n"/>
      <c r="C1513" s="15" t="n"/>
      <c r="D1513" s="15" t="n"/>
      <c r="E1513" s="15">
        <f>D1513*Setup!$B$5</f>
        <v/>
      </c>
      <c r="F1513" s="15">
        <f>D1513-E1513</f>
        <v/>
      </c>
      <c r="G1513" s="15" t="n"/>
      <c r="H1513" s="15" t="n"/>
      <c r="I1513" s="15" t="n"/>
      <c r="J1513" s="15">
        <f>C1513+F1513+G1513-I1513</f>
        <v/>
      </c>
      <c r="K1513" s="15" t="n"/>
      <c r="L1513" s="15">
        <f>K1513*Setup!$B$6</f>
        <v/>
      </c>
      <c r="M1513" s="15">
        <f>J1513-L1513</f>
        <v/>
      </c>
      <c r="N1513" s="21" t="n"/>
    </row>
    <row r="1514">
      <c r="A1514" s="295" t="n"/>
      <c r="B1514" s="14" t="n"/>
      <c r="C1514" s="15" t="n"/>
      <c r="D1514" s="15" t="n"/>
      <c r="E1514" s="15">
        <f>D1514*Setup!$B$5</f>
        <v/>
      </c>
      <c r="F1514" s="15">
        <f>D1514-E1514</f>
        <v/>
      </c>
      <c r="G1514" s="15" t="n"/>
      <c r="H1514" s="15" t="n"/>
      <c r="I1514" s="15" t="n"/>
      <c r="J1514" s="15">
        <f>C1514+F1514+G1514-I1514</f>
        <v/>
      </c>
      <c r="K1514" s="15" t="n"/>
      <c r="L1514" s="15">
        <f>K1514*Setup!$B$6</f>
        <v/>
      </c>
      <c r="M1514" s="15">
        <f>J1514-L1514</f>
        <v/>
      </c>
      <c r="N1514" s="21" t="n"/>
    </row>
    <row r="1515">
      <c r="A1515" s="295" t="n"/>
      <c r="B1515" s="14" t="n"/>
      <c r="C1515" s="15" t="n"/>
      <c r="D1515" s="15" t="n"/>
      <c r="E1515" s="15">
        <f>D1515*Setup!$B$5</f>
        <v/>
      </c>
      <c r="F1515" s="15">
        <f>D1515-E1515</f>
        <v/>
      </c>
      <c r="G1515" s="15" t="n"/>
      <c r="H1515" s="15" t="n"/>
      <c r="I1515" s="15" t="n"/>
      <c r="J1515" s="15">
        <f>C1515+F1515+G1515-I1515</f>
        <v/>
      </c>
      <c r="K1515" s="15" t="n"/>
      <c r="L1515" s="15">
        <f>K1515*Setup!$B$6</f>
        <v/>
      </c>
      <c r="M1515" s="15">
        <f>J1515-L1515</f>
        <v/>
      </c>
      <c r="N1515" s="21" t="n"/>
    </row>
    <row r="1516">
      <c r="A1516" s="295" t="n"/>
      <c r="B1516" s="14" t="n"/>
      <c r="C1516" s="15" t="n"/>
      <c r="D1516" s="15" t="n"/>
      <c r="E1516" s="15">
        <f>D1516*Setup!$B$5</f>
        <v/>
      </c>
      <c r="F1516" s="15">
        <f>D1516-E1516</f>
        <v/>
      </c>
      <c r="G1516" s="15" t="n"/>
      <c r="H1516" s="15" t="n"/>
      <c r="I1516" s="15" t="n"/>
      <c r="J1516" s="15">
        <f>C1516+F1516+G1516-I1516</f>
        <v/>
      </c>
      <c r="K1516" s="15" t="n"/>
      <c r="L1516" s="15">
        <f>K1516*Setup!$B$6</f>
        <v/>
      </c>
      <c r="M1516" s="15">
        <f>J1516-L1516</f>
        <v/>
      </c>
      <c r="N1516" s="21" t="n"/>
    </row>
    <row r="1517">
      <c r="A1517" s="295" t="n"/>
      <c r="B1517" s="14" t="n"/>
      <c r="C1517" s="15" t="n"/>
      <c r="D1517" s="15" t="n"/>
      <c r="E1517" s="15">
        <f>D1517*Setup!$B$5</f>
        <v/>
      </c>
      <c r="F1517" s="15">
        <f>D1517-E1517</f>
        <v/>
      </c>
      <c r="G1517" s="15" t="n"/>
      <c r="H1517" s="15" t="n"/>
      <c r="I1517" s="15" t="n"/>
      <c r="J1517" s="15">
        <f>C1517+F1517+G1517-I1517</f>
        <v/>
      </c>
      <c r="K1517" s="15" t="n"/>
      <c r="L1517" s="15">
        <f>K1517*Setup!$B$6</f>
        <v/>
      </c>
      <c r="M1517" s="15">
        <f>J1517-L1517</f>
        <v/>
      </c>
      <c r="N1517" s="21" t="n"/>
    </row>
    <row r="1518">
      <c r="A1518" s="295" t="n"/>
      <c r="B1518" s="14" t="n"/>
      <c r="C1518" s="15" t="n"/>
      <c r="D1518" s="15" t="n"/>
      <c r="E1518" s="15">
        <f>D1518*Setup!$B$5</f>
        <v/>
      </c>
      <c r="F1518" s="15">
        <f>D1518-E1518</f>
        <v/>
      </c>
      <c r="G1518" s="15" t="n"/>
      <c r="H1518" s="15" t="n"/>
      <c r="I1518" s="15" t="n"/>
      <c r="J1518" s="15">
        <f>C1518+F1518+G1518-I1518</f>
        <v/>
      </c>
      <c r="K1518" s="15" t="n"/>
      <c r="L1518" s="15">
        <f>K1518*Setup!$B$6</f>
        <v/>
      </c>
      <c r="M1518" s="15">
        <f>J1518-L1518</f>
        <v/>
      </c>
      <c r="N1518" s="21" t="n"/>
    </row>
    <row r="1519">
      <c r="A1519" s="295" t="n"/>
      <c r="B1519" s="14" t="n"/>
      <c r="C1519" s="15" t="n"/>
      <c r="D1519" s="15" t="n"/>
      <c r="E1519" s="15">
        <f>D1519*Setup!$B$5</f>
        <v/>
      </c>
      <c r="F1519" s="15">
        <f>D1519-E1519</f>
        <v/>
      </c>
      <c r="G1519" s="15" t="n"/>
      <c r="H1519" s="15" t="n"/>
      <c r="I1519" s="15" t="n"/>
      <c r="J1519" s="15">
        <f>C1519+F1519+G1519-I1519</f>
        <v/>
      </c>
      <c r="K1519" s="15" t="n"/>
      <c r="L1519" s="15">
        <f>K1519*Setup!$B$6</f>
        <v/>
      </c>
      <c r="M1519" s="15">
        <f>J1519-L1519</f>
        <v/>
      </c>
      <c r="N1519" s="21" t="n"/>
    </row>
    <row r="1520">
      <c r="A1520" s="295" t="n"/>
      <c r="B1520" s="14" t="n"/>
      <c r="C1520" s="15" t="n"/>
      <c r="D1520" s="15" t="n"/>
      <c r="E1520" s="15">
        <f>D1520*Setup!$B$5</f>
        <v/>
      </c>
      <c r="F1520" s="15">
        <f>D1520-E1520</f>
        <v/>
      </c>
      <c r="G1520" s="15" t="n"/>
      <c r="H1520" s="15" t="n"/>
      <c r="I1520" s="15" t="n"/>
      <c r="J1520" s="15">
        <f>C1520+F1520+G1520-I1520</f>
        <v/>
      </c>
      <c r="K1520" s="15" t="n"/>
      <c r="L1520" s="15">
        <f>K1520*Setup!$B$6</f>
        <v/>
      </c>
      <c r="M1520" s="15">
        <f>J1520-L1520</f>
        <v/>
      </c>
      <c r="N1520" s="21" t="n"/>
    </row>
    <row r="1521">
      <c r="A1521" s="295" t="n"/>
      <c r="B1521" s="14" t="n"/>
      <c r="C1521" s="15" t="n"/>
      <c r="D1521" s="15" t="n"/>
      <c r="E1521" s="15">
        <f>D1521*Setup!$B$5</f>
        <v/>
      </c>
      <c r="F1521" s="15">
        <f>D1521-E1521</f>
        <v/>
      </c>
      <c r="G1521" s="15" t="n"/>
      <c r="H1521" s="15" t="n"/>
      <c r="I1521" s="15" t="n"/>
      <c r="J1521" s="15">
        <f>C1521+F1521+G1521-I1521</f>
        <v/>
      </c>
      <c r="K1521" s="15" t="n"/>
      <c r="L1521" s="15">
        <f>K1521*Setup!$B$6</f>
        <v/>
      </c>
      <c r="M1521" s="15">
        <f>J1521-L1521</f>
        <v/>
      </c>
      <c r="N1521" s="21" t="n"/>
    </row>
    <row r="1522">
      <c r="A1522" s="295" t="n"/>
      <c r="B1522" s="14" t="n"/>
      <c r="C1522" s="15" t="n"/>
      <c r="D1522" s="15" t="n"/>
      <c r="E1522" s="15">
        <f>D1522*Setup!$B$5</f>
        <v/>
      </c>
      <c r="F1522" s="15">
        <f>D1522-E1522</f>
        <v/>
      </c>
      <c r="G1522" s="15" t="n"/>
      <c r="H1522" s="15" t="n"/>
      <c r="I1522" s="15" t="n"/>
      <c r="J1522" s="15">
        <f>C1522+F1522+G1522-I1522</f>
        <v/>
      </c>
      <c r="K1522" s="15" t="n"/>
      <c r="L1522" s="15">
        <f>K1522*Setup!$B$6</f>
        <v/>
      </c>
      <c r="M1522" s="15">
        <f>J1522-L1522</f>
        <v/>
      </c>
      <c r="N1522" s="21" t="n"/>
    </row>
    <row r="1523">
      <c r="A1523" s="295" t="n"/>
      <c r="B1523" s="14" t="n"/>
      <c r="C1523" s="15" t="n"/>
      <c r="D1523" s="15" t="n"/>
      <c r="E1523" s="15">
        <f>D1523*Setup!$B$5</f>
        <v/>
      </c>
      <c r="F1523" s="15">
        <f>D1523-E1523</f>
        <v/>
      </c>
      <c r="G1523" s="15" t="n"/>
      <c r="H1523" s="15" t="n"/>
      <c r="I1523" s="15" t="n"/>
      <c r="J1523" s="15">
        <f>C1523+F1523+G1523-I1523</f>
        <v/>
      </c>
      <c r="K1523" s="15" t="n"/>
      <c r="L1523" s="15">
        <f>K1523*Setup!$B$6</f>
        <v/>
      </c>
      <c r="M1523" s="15">
        <f>J1523-L1523</f>
        <v/>
      </c>
      <c r="N1523" s="21" t="n"/>
    </row>
    <row r="1524">
      <c r="A1524" s="295" t="n"/>
      <c r="B1524" s="14" t="n"/>
      <c r="C1524" s="15" t="n"/>
      <c r="D1524" s="15" t="n"/>
      <c r="E1524" s="15">
        <f>D1524*Setup!$B$5</f>
        <v/>
      </c>
      <c r="F1524" s="15">
        <f>D1524-E1524</f>
        <v/>
      </c>
      <c r="G1524" s="15" t="n"/>
      <c r="H1524" s="15" t="n"/>
      <c r="I1524" s="15" t="n"/>
      <c r="J1524" s="15">
        <f>C1524+F1524+G1524-I1524</f>
        <v/>
      </c>
      <c r="K1524" s="15" t="n"/>
      <c r="L1524" s="15">
        <f>K1524*Setup!$B$6</f>
        <v/>
      </c>
      <c r="M1524" s="15">
        <f>J1524-L1524</f>
        <v/>
      </c>
      <c r="N1524" s="21" t="n"/>
    </row>
    <row r="1525">
      <c r="A1525" s="295" t="n"/>
      <c r="B1525" s="14" t="n"/>
      <c r="C1525" s="15" t="n"/>
      <c r="D1525" s="15" t="n"/>
      <c r="E1525" s="15">
        <f>D1525*Setup!$B$5</f>
        <v/>
      </c>
      <c r="F1525" s="15">
        <f>D1525-E1525</f>
        <v/>
      </c>
      <c r="G1525" s="15" t="n"/>
      <c r="H1525" s="15" t="n"/>
      <c r="I1525" s="15" t="n"/>
      <c r="J1525" s="15">
        <f>C1525+F1525+G1525-I1525</f>
        <v/>
      </c>
      <c r="K1525" s="15" t="n"/>
      <c r="L1525" s="15">
        <f>K1525*Setup!$B$6</f>
        <v/>
      </c>
      <c r="M1525" s="15">
        <f>J1525-L1525</f>
        <v/>
      </c>
      <c r="N1525" s="21" t="n"/>
    </row>
    <row r="1526">
      <c r="A1526" s="295" t="n"/>
      <c r="B1526" s="14" t="n"/>
      <c r="C1526" s="15" t="n"/>
      <c r="D1526" s="15" t="n"/>
      <c r="E1526" s="15">
        <f>D1526*Setup!$B$5</f>
        <v/>
      </c>
      <c r="F1526" s="15">
        <f>D1526-E1526</f>
        <v/>
      </c>
      <c r="G1526" s="15" t="n"/>
      <c r="H1526" s="15" t="n"/>
      <c r="I1526" s="15" t="n"/>
      <c r="J1526" s="15">
        <f>C1526+F1526+G1526-I1526</f>
        <v/>
      </c>
      <c r="K1526" s="15" t="n"/>
      <c r="L1526" s="15">
        <f>K1526*Setup!$B$6</f>
        <v/>
      </c>
      <c r="M1526" s="15">
        <f>J1526-L1526</f>
        <v/>
      </c>
      <c r="N1526" s="21" t="n"/>
    </row>
    <row r="1527">
      <c r="A1527" s="295" t="n"/>
      <c r="B1527" s="14" t="n"/>
      <c r="C1527" s="15" t="n"/>
      <c r="D1527" s="15" t="n"/>
      <c r="E1527" s="15">
        <f>D1527*Setup!$B$5</f>
        <v/>
      </c>
      <c r="F1527" s="15">
        <f>D1527-E1527</f>
        <v/>
      </c>
      <c r="G1527" s="15" t="n"/>
      <c r="H1527" s="15" t="n"/>
      <c r="I1527" s="15" t="n"/>
      <c r="J1527" s="15">
        <f>C1527+F1527+G1527-I1527</f>
        <v/>
      </c>
      <c r="K1527" s="15" t="n"/>
      <c r="L1527" s="15">
        <f>K1527*Setup!$B$6</f>
        <v/>
      </c>
      <c r="M1527" s="15">
        <f>J1527-L1527</f>
        <v/>
      </c>
      <c r="N1527" s="21" t="n"/>
    </row>
    <row r="1528">
      <c r="A1528" s="295" t="n"/>
      <c r="B1528" s="14" t="n"/>
      <c r="C1528" s="15" t="n"/>
      <c r="D1528" s="15" t="n"/>
      <c r="E1528" s="15">
        <f>D1528*Setup!$B$5</f>
        <v/>
      </c>
      <c r="F1528" s="15">
        <f>D1528-E1528</f>
        <v/>
      </c>
      <c r="G1528" s="15" t="n"/>
      <c r="H1528" s="15" t="n"/>
      <c r="I1528" s="15" t="n"/>
      <c r="J1528" s="15">
        <f>C1528+F1528+G1528-I1528</f>
        <v/>
      </c>
      <c r="K1528" s="15" t="n"/>
      <c r="L1528" s="15">
        <f>K1528*Setup!$B$6</f>
        <v/>
      </c>
      <c r="M1528" s="15">
        <f>J1528-L1528</f>
        <v/>
      </c>
      <c r="N1528" s="21" t="n"/>
    </row>
    <row r="1529">
      <c r="A1529" s="295" t="n"/>
      <c r="B1529" s="14" t="n"/>
      <c r="C1529" s="15" t="n"/>
      <c r="D1529" s="15" t="n"/>
      <c r="E1529" s="15">
        <f>D1529*Setup!$B$5</f>
        <v/>
      </c>
      <c r="F1529" s="15">
        <f>D1529-E1529</f>
        <v/>
      </c>
      <c r="G1529" s="15" t="n"/>
      <c r="H1529" s="15" t="n"/>
      <c r="I1529" s="15" t="n"/>
      <c r="J1529" s="15">
        <f>C1529+F1529+G1529-I1529</f>
        <v/>
      </c>
      <c r="K1529" s="15" t="n"/>
      <c r="L1529" s="15">
        <f>K1529*Setup!$B$6</f>
        <v/>
      </c>
      <c r="M1529" s="15">
        <f>J1529-L1529</f>
        <v/>
      </c>
      <c r="N1529" s="21" t="n"/>
    </row>
    <row r="1530">
      <c r="A1530" s="295" t="n"/>
      <c r="B1530" s="14" t="n"/>
      <c r="C1530" s="15" t="n"/>
      <c r="D1530" s="15" t="n"/>
      <c r="E1530" s="15">
        <f>D1530*Setup!$B$5</f>
        <v/>
      </c>
      <c r="F1530" s="15">
        <f>D1530-E1530</f>
        <v/>
      </c>
      <c r="G1530" s="15" t="n"/>
      <c r="H1530" s="15" t="n"/>
      <c r="I1530" s="15" t="n"/>
      <c r="J1530" s="15">
        <f>C1530+F1530+G1530-I1530</f>
        <v/>
      </c>
      <c r="K1530" s="15" t="n"/>
      <c r="L1530" s="15">
        <f>K1530*Setup!$B$6</f>
        <v/>
      </c>
      <c r="M1530" s="15">
        <f>J1530-L1530</f>
        <v/>
      </c>
      <c r="N1530" s="21" t="n"/>
    </row>
    <row r="1531">
      <c r="A1531" s="295" t="n"/>
      <c r="B1531" s="14" t="n"/>
      <c r="C1531" s="15" t="n"/>
      <c r="D1531" s="15" t="n"/>
      <c r="E1531" s="15">
        <f>D1531*Setup!$B$5</f>
        <v/>
      </c>
      <c r="F1531" s="15">
        <f>D1531-E1531</f>
        <v/>
      </c>
      <c r="G1531" s="15" t="n"/>
      <c r="H1531" s="15" t="n"/>
      <c r="I1531" s="15" t="n"/>
      <c r="J1531" s="15">
        <f>C1531+F1531+G1531-I1531</f>
        <v/>
      </c>
      <c r="K1531" s="15" t="n"/>
      <c r="L1531" s="15">
        <f>K1531*Setup!$B$6</f>
        <v/>
      </c>
      <c r="M1531" s="15">
        <f>J1531-L1531</f>
        <v/>
      </c>
      <c r="N1531" s="21" t="n"/>
    </row>
    <row r="1532">
      <c r="A1532" s="295" t="n"/>
      <c r="B1532" s="14" t="n"/>
      <c r="C1532" s="15" t="n"/>
      <c r="D1532" s="15" t="n"/>
      <c r="E1532" s="15">
        <f>D1532*Setup!$B$5</f>
        <v/>
      </c>
      <c r="F1532" s="15">
        <f>D1532-E1532</f>
        <v/>
      </c>
      <c r="G1532" s="15" t="n"/>
      <c r="H1532" s="15" t="n"/>
      <c r="I1532" s="15" t="n"/>
      <c r="J1532" s="15">
        <f>C1532+F1532+G1532-I1532</f>
        <v/>
      </c>
      <c r="K1532" s="15" t="n"/>
      <c r="L1532" s="15">
        <f>K1532*Setup!$B$6</f>
        <v/>
      </c>
      <c r="M1532" s="15">
        <f>J1532-L1532</f>
        <v/>
      </c>
      <c r="N1532" s="21" t="n"/>
    </row>
    <row r="1533">
      <c r="A1533" s="295" t="n"/>
      <c r="B1533" s="14" t="n"/>
      <c r="C1533" s="15" t="n"/>
      <c r="D1533" s="15" t="n"/>
      <c r="E1533" s="15">
        <f>D1533*Setup!$B$5</f>
        <v/>
      </c>
      <c r="F1533" s="15">
        <f>D1533-E1533</f>
        <v/>
      </c>
      <c r="G1533" s="15" t="n"/>
      <c r="H1533" s="15" t="n"/>
      <c r="I1533" s="15" t="n"/>
      <c r="J1533" s="15">
        <f>C1533+F1533+G1533-I1533</f>
        <v/>
      </c>
      <c r="K1533" s="15" t="n"/>
      <c r="L1533" s="15">
        <f>K1533*Setup!$B$6</f>
        <v/>
      </c>
      <c r="M1533" s="15">
        <f>J1533-L1533</f>
        <v/>
      </c>
      <c r="N1533" s="21" t="n"/>
    </row>
    <row r="1534">
      <c r="A1534" s="295" t="n"/>
      <c r="B1534" s="14" t="n"/>
      <c r="C1534" s="15" t="n"/>
      <c r="D1534" s="15" t="n"/>
      <c r="E1534" s="15">
        <f>D1534*Setup!$B$5</f>
        <v/>
      </c>
      <c r="F1534" s="15">
        <f>D1534-E1534</f>
        <v/>
      </c>
      <c r="G1534" s="15" t="n"/>
      <c r="H1534" s="15" t="n"/>
      <c r="I1534" s="15" t="n"/>
      <c r="J1534" s="15">
        <f>C1534+F1534+G1534-I1534</f>
        <v/>
      </c>
      <c r="K1534" s="15" t="n"/>
      <c r="L1534" s="15">
        <f>K1534*Setup!$B$6</f>
        <v/>
      </c>
      <c r="M1534" s="15">
        <f>J1534-L1534</f>
        <v/>
      </c>
      <c r="N1534" s="21" t="n"/>
    </row>
    <row r="1535">
      <c r="A1535" s="295" t="n"/>
      <c r="B1535" s="14" t="n"/>
      <c r="C1535" s="15" t="n"/>
      <c r="D1535" s="15" t="n"/>
      <c r="E1535" s="15">
        <f>D1535*Setup!$B$5</f>
        <v/>
      </c>
      <c r="F1535" s="15">
        <f>D1535-E1535</f>
        <v/>
      </c>
      <c r="G1535" s="15" t="n"/>
      <c r="H1535" s="15" t="n"/>
      <c r="I1535" s="15" t="n"/>
      <c r="J1535" s="15">
        <f>C1535+F1535+G1535-I1535</f>
        <v/>
      </c>
      <c r="K1535" s="15" t="n"/>
      <c r="L1535" s="15">
        <f>K1535*Setup!$B$6</f>
        <v/>
      </c>
      <c r="M1535" s="15">
        <f>J1535-L1535</f>
        <v/>
      </c>
      <c r="N1535" s="21" t="n"/>
    </row>
    <row r="1536">
      <c r="A1536" s="295" t="n"/>
      <c r="B1536" s="14" t="n"/>
      <c r="C1536" s="15" t="n"/>
      <c r="D1536" s="15" t="n"/>
      <c r="E1536" s="15">
        <f>D1536*Setup!$B$5</f>
        <v/>
      </c>
      <c r="F1536" s="15">
        <f>D1536-E1536</f>
        <v/>
      </c>
      <c r="G1536" s="15" t="n"/>
      <c r="H1536" s="15" t="n"/>
      <c r="I1536" s="15" t="n"/>
      <c r="J1536" s="15">
        <f>C1536+F1536+G1536-I1536</f>
        <v/>
      </c>
      <c r="K1536" s="15" t="n"/>
      <c r="L1536" s="15">
        <f>K1536*Setup!$B$6</f>
        <v/>
      </c>
      <c r="M1536" s="15">
        <f>J1536-L1536</f>
        <v/>
      </c>
      <c r="N1536" s="21" t="n"/>
    </row>
    <row r="1537">
      <c r="A1537" s="295" t="n"/>
      <c r="B1537" s="14" t="n"/>
      <c r="C1537" s="15" t="n"/>
      <c r="D1537" s="15" t="n"/>
      <c r="E1537" s="15">
        <f>D1537*Setup!$B$5</f>
        <v/>
      </c>
      <c r="F1537" s="15">
        <f>D1537-E1537</f>
        <v/>
      </c>
      <c r="G1537" s="15" t="n"/>
      <c r="H1537" s="15" t="n"/>
      <c r="I1537" s="15" t="n"/>
      <c r="J1537" s="15">
        <f>C1537+F1537+G1537-I1537</f>
        <v/>
      </c>
      <c r="K1537" s="15" t="n"/>
      <c r="L1537" s="15">
        <f>K1537*Setup!$B$6</f>
        <v/>
      </c>
      <c r="M1537" s="15">
        <f>J1537-L1537</f>
        <v/>
      </c>
      <c r="N1537" s="21" t="n"/>
    </row>
    <row r="1538">
      <c r="A1538" s="295" t="n"/>
      <c r="B1538" s="14" t="n"/>
      <c r="C1538" s="15" t="n"/>
      <c r="D1538" s="15" t="n"/>
      <c r="E1538" s="15">
        <f>D1538*Setup!$B$5</f>
        <v/>
      </c>
      <c r="F1538" s="15">
        <f>D1538-E1538</f>
        <v/>
      </c>
      <c r="G1538" s="15" t="n"/>
      <c r="H1538" s="15" t="n"/>
      <c r="I1538" s="15" t="n"/>
      <c r="J1538" s="15">
        <f>C1538+F1538+G1538-I1538</f>
        <v/>
      </c>
      <c r="K1538" s="15" t="n"/>
      <c r="L1538" s="15">
        <f>K1538*Setup!$B$6</f>
        <v/>
      </c>
      <c r="M1538" s="15">
        <f>J1538-L1538</f>
        <v/>
      </c>
      <c r="N1538" s="21" t="n"/>
    </row>
    <row r="1539">
      <c r="A1539" s="295" t="n"/>
      <c r="B1539" s="14" t="n"/>
      <c r="C1539" s="15" t="n"/>
      <c r="D1539" s="15" t="n"/>
      <c r="E1539" s="15">
        <f>D1539*Setup!$B$5</f>
        <v/>
      </c>
      <c r="F1539" s="15">
        <f>D1539-E1539</f>
        <v/>
      </c>
      <c r="G1539" s="15" t="n"/>
      <c r="H1539" s="15" t="n"/>
      <c r="I1539" s="15" t="n"/>
      <c r="J1539" s="15">
        <f>C1539+F1539+G1539-I1539</f>
        <v/>
      </c>
      <c r="K1539" s="15" t="n"/>
      <c r="L1539" s="15">
        <f>K1539*Setup!$B$6</f>
        <v/>
      </c>
      <c r="M1539" s="15">
        <f>J1539-L1539</f>
        <v/>
      </c>
      <c r="N1539" s="21" t="n"/>
    </row>
    <row r="1540">
      <c r="A1540" s="295" t="n"/>
      <c r="B1540" s="14" t="n"/>
      <c r="C1540" s="15" t="n"/>
      <c r="D1540" s="15" t="n"/>
      <c r="E1540" s="15">
        <f>D1540*Setup!$B$5</f>
        <v/>
      </c>
      <c r="F1540" s="15">
        <f>D1540-E1540</f>
        <v/>
      </c>
      <c r="G1540" s="15" t="n"/>
      <c r="H1540" s="15" t="n"/>
      <c r="I1540" s="15" t="n"/>
      <c r="J1540" s="15">
        <f>C1540+F1540+G1540-I1540</f>
        <v/>
      </c>
      <c r="K1540" s="15" t="n"/>
      <c r="L1540" s="15">
        <f>K1540*Setup!$B$6</f>
        <v/>
      </c>
      <c r="M1540" s="15">
        <f>J1540-L1540</f>
        <v/>
      </c>
      <c r="N1540" s="21" t="n"/>
    </row>
    <row r="1541">
      <c r="A1541" s="295" t="n"/>
      <c r="B1541" s="14" t="n"/>
      <c r="C1541" s="15" t="n"/>
      <c r="D1541" s="15" t="n"/>
      <c r="E1541" s="15">
        <f>D1541*Setup!$B$5</f>
        <v/>
      </c>
      <c r="F1541" s="15">
        <f>D1541-E1541</f>
        <v/>
      </c>
      <c r="G1541" s="15" t="n"/>
      <c r="H1541" s="15" t="n"/>
      <c r="I1541" s="15" t="n"/>
      <c r="J1541" s="15">
        <f>C1541+F1541+G1541-I1541</f>
        <v/>
      </c>
      <c r="K1541" s="15" t="n"/>
      <c r="L1541" s="15">
        <f>K1541*Setup!$B$6</f>
        <v/>
      </c>
      <c r="M1541" s="15">
        <f>J1541-L1541</f>
        <v/>
      </c>
      <c r="N1541" s="21" t="n"/>
    </row>
    <row r="1542">
      <c r="A1542" s="295" t="n"/>
      <c r="B1542" s="14" t="n"/>
      <c r="C1542" s="15" t="n"/>
      <c r="D1542" s="15" t="n"/>
      <c r="E1542" s="15">
        <f>D1542*Setup!$B$5</f>
        <v/>
      </c>
      <c r="F1542" s="15">
        <f>D1542-E1542</f>
        <v/>
      </c>
      <c r="G1542" s="15" t="n"/>
      <c r="H1542" s="15" t="n"/>
      <c r="I1542" s="15" t="n"/>
      <c r="J1542" s="15">
        <f>C1542+F1542+G1542-I1542</f>
        <v/>
      </c>
      <c r="K1542" s="15" t="n"/>
      <c r="L1542" s="15">
        <f>K1542*Setup!$B$6</f>
        <v/>
      </c>
      <c r="M1542" s="15">
        <f>J1542-L1542</f>
        <v/>
      </c>
      <c r="N1542" s="21" t="n"/>
    </row>
    <row r="1543">
      <c r="A1543" s="295" t="n"/>
      <c r="B1543" s="14" t="n"/>
      <c r="C1543" s="15" t="n"/>
      <c r="D1543" s="15" t="n"/>
      <c r="E1543" s="15">
        <f>D1543*Setup!$B$5</f>
        <v/>
      </c>
      <c r="F1543" s="15">
        <f>D1543-E1543</f>
        <v/>
      </c>
      <c r="G1543" s="15" t="n"/>
      <c r="H1543" s="15" t="n"/>
      <c r="I1543" s="15" t="n"/>
      <c r="J1543" s="15">
        <f>C1543+F1543+G1543-I1543</f>
        <v/>
      </c>
      <c r="K1543" s="15" t="n"/>
      <c r="L1543" s="15">
        <f>K1543*Setup!$B$6</f>
        <v/>
      </c>
      <c r="M1543" s="15">
        <f>J1543-L1543</f>
        <v/>
      </c>
      <c r="N1543" s="21" t="n"/>
    </row>
    <row r="1544">
      <c r="A1544" s="295" t="n"/>
      <c r="B1544" s="14" t="n"/>
      <c r="C1544" s="15" t="n"/>
      <c r="D1544" s="15" t="n"/>
      <c r="E1544" s="15">
        <f>D1544*Setup!$B$5</f>
        <v/>
      </c>
      <c r="F1544" s="15">
        <f>D1544-E1544</f>
        <v/>
      </c>
      <c r="G1544" s="15" t="n"/>
      <c r="H1544" s="15" t="n"/>
      <c r="I1544" s="15" t="n"/>
      <c r="J1544" s="15">
        <f>C1544+F1544+G1544-I1544</f>
        <v/>
      </c>
      <c r="K1544" s="15" t="n"/>
      <c r="L1544" s="15">
        <f>K1544*Setup!$B$6</f>
        <v/>
      </c>
      <c r="M1544" s="15">
        <f>J1544-L1544</f>
        <v/>
      </c>
      <c r="N1544" s="21" t="n"/>
    </row>
    <row r="1545">
      <c r="A1545" s="295" t="n"/>
      <c r="B1545" s="14" t="n"/>
      <c r="C1545" s="15" t="n"/>
      <c r="D1545" s="15" t="n"/>
      <c r="E1545" s="15">
        <f>D1545*Setup!$B$5</f>
        <v/>
      </c>
      <c r="F1545" s="15">
        <f>D1545-E1545</f>
        <v/>
      </c>
      <c r="G1545" s="15" t="n"/>
      <c r="H1545" s="15" t="n"/>
      <c r="I1545" s="15" t="n"/>
      <c r="J1545" s="15">
        <f>C1545+F1545+G1545-I1545</f>
        <v/>
      </c>
      <c r="K1545" s="15" t="n"/>
      <c r="L1545" s="15">
        <f>K1545*Setup!$B$6</f>
        <v/>
      </c>
      <c r="M1545" s="15">
        <f>J1545-L1545</f>
        <v/>
      </c>
      <c r="N1545" s="21" t="n"/>
    </row>
    <row r="1546">
      <c r="A1546" s="295" t="n"/>
      <c r="B1546" s="14" t="n"/>
      <c r="C1546" s="15" t="n"/>
      <c r="D1546" s="15" t="n"/>
      <c r="E1546" s="15">
        <f>D1546*Setup!$B$5</f>
        <v/>
      </c>
      <c r="F1546" s="15">
        <f>D1546-E1546</f>
        <v/>
      </c>
      <c r="G1546" s="15" t="n"/>
      <c r="H1546" s="15" t="n"/>
      <c r="I1546" s="15" t="n"/>
      <c r="J1546" s="15">
        <f>C1546+F1546+G1546-I1546</f>
        <v/>
      </c>
      <c r="K1546" s="15" t="n"/>
      <c r="L1546" s="15">
        <f>K1546*Setup!$B$6</f>
        <v/>
      </c>
      <c r="M1546" s="15">
        <f>J1546-L1546</f>
        <v/>
      </c>
      <c r="N1546" s="21" t="n"/>
    </row>
    <row r="1547">
      <c r="A1547" s="295" t="n"/>
      <c r="B1547" s="14" t="n"/>
      <c r="C1547" s="15" t="n"/>
      <c r="D1547" s="15" t="n"/>
      <c r="E1547" s="15">
        <f>D1547*Setup!$B$5</f>
        <v/>
      </c>
      <c r="F1547" s="15">
        <f>D1547-E1547</f>
        <v/>
      </c>
      <c r="G1547" s="15" t="n"/>
      <c r="H1547" s="15" t="n"/>
      <c r="I1547" s="15" t="n"/>
      <c r="J1547" s="15">
        <f>C1547+F1547+G1547-I1547</f>
        <v/>
      </c>
      <c r="K1547" s="15" t="n"/>
      <c r="L1547" s="15">
        <f>K1547*Setup!$B$6</f>
        <v/>
      </c>
      <c r="M1547" s="15">
        <f>J1547-L1547</f>
        <v/>
      </c>
      <c r="N1547" s="21" t="n"/>
    </row>
    <row r="1548">
      <c r="A1548" s="295" t="n"/>
      <c r="B1548" s="14" t="n"/>
      <c r="C1548" s="15" t="n"/>
      <c r="D1548" s="15" t="n"/>
      <c r="E1548" s="15">
        <f>D1548*Setup!$B$5</f>
        <v/>
      </c>
      <c r="F1548" s="15">
        <f>D1548-E1548</f>
        <v/>
      </c>
      <c r="G1548" s="15" t="n"/>
      <c r="H1548" s="15" t="n"/>
      <c r="I1548" s="15" t="n"/>
      <c r="J1548" s="15">
        <f>C1548+F1548+G1548-I1548</f>
        <v/>
      </c>
      <c r="K1548" s="15" t="n"/>
      <c r="L1548" s="15">
        <f>K1548*Setup!$B$6</f>
        <v/>
      </c>
      <c r="M1548" s="15">
        <f>J1548-L1548</f>
        <v/>
      </c>
      <c r="N1548" s="21" t="n"/>
    </row>
    <row r="1549">
      <c r="A1549" s="295" t="n"/>
      <c r="B1549" s="14" t="n"/>
      <c r="C1549" s="15" t="n"/>
      <c r="D1549" s="15" t="n"/>
      <c r="E1549" s="15">
        <f>D1549*Setup!$B$5</f>
        <v/>
      </c>
      <c r="F1549" s="15">
        <f>D1549-E1549</f>
        <v/>
      </c>
      <c r="G1549" s="15" t="n"/>
      <c r="H1549" s="15" t="n"/>
      <c r="I1549" s="15" t="n"/>
      <c r="J1549" s="15">
        <f>C1549+F1549+G1549-I1549</f>
        <v/>
      </c>
      <c r="K1549" s="15" t="n"/>
      <c r="L1549" s="15">
        <f>K1549*Setup!$B$6</f>
        <v/>
      </c>
      <c r="M1549" s="15">
        <f>J1549-L1549</f>
        <v/>
      </c>
      <c r="N1549" s="21" t="n"/>
    </row>
    <row r="1550">
      <c r="A1550" s="295" t="n"/>
      <c r="B1550" s="14" t="n"/>
      <c r="C1550" s="15" t="n"/>
      <c r="D1550" s="15" t="n"/>
      <c r="E1550" s="15">
        <f>D1550*Setup!$B$5</f>
        <v/>
      </c>
      <c r="F1550" s="15">
        <f>D1550-E1550</f>
        <v/>
      </c>
      <c r="G1550" s="15" t="n"/>
      <c r="H1550" s="15" t="n"/>
      <c r="I1550" s="15" t="n"/>
      <c r="J1550" s="15">
        <f>C1550+F1550+G1550-I1550</f>
        <v/>
      </c>
      <c r="K1550" s="15" t="n"/>
      <c r="L1550" s="15">
        <f>K1550*Setup!$B$6</f>
        <v/>
      </c>
      <c r="M1550" s="15">
        <f>J1550-L1550</f>
        <v/>
      </c>
      <c r="N1550" s="21" t="n"/>
    </row>
    <row r="1551">
      <c r="A1551" s="295" t="n"/>
      <c r="B1551" s="14" t="n"/>
      <c r="C1551" s="15" t="n"/>
      <c r="D1551" s="15" t="n"/>
      <c r="E1551" s="15">
        <f>D1551*Setup!$B$5</f>
        <v/>
      </c>
      <c r="F1551" s="15">
        <f>D1551-E1551</f>
        <v/>
      </c>
      <c r="G1551" s="15" t="n"/>
      <c r="H1551" s="15" t="n"/>
      <c r="I1551" s="15" t="n"/>
      <c r="J1551" s="15">
        <f>C1551+F1551+G1551-I1551</f>
        <v/>
      </c>
      <c r="K1551" s="15" t="n"/>
      <c r="L1551" s="15">
        <f>K1551*Setup!$B$6</f>
        <v/>
      </c>
      <c r="M1551" s="15">
        <f>J1551-L1551</f>
        <v/>
      </c>
      <c r="N1551" s="21" t="n"/>
    </row>
    <row r="1552">
      <c r="A1552" s="295" t="n"/>
      <c r="B1552" s="14" t="n"/>
      <c r="C1552" s="15" t="n"/>
      <c r="D1552" s="15" t="n"/>
      <c r="E1552" s="15">
        <f>D1552*Setup!$B$5</f>
        <v/>
      </c>
      <c r="F1552" s="15">
        <f>D1552-E1552</f>
        <v/>
      </c>
      <c r="G1552" s="15" t="n"/>
      <c r="H1552" s="15" t="n"/>
      <c r="I1552" s="15" t="n"/>
      <c r="J1552" s="15">
        <f>C1552+F1552+G1552-I1552</f>
        <v/>
      </c>
      <c r="K1552" s="15" t="n"/>
      <c r="L1552" s="15">
        <f>K1552*Setup!$B$6</f>
        <v/>
      </c>
      <c r="M1552" s="15">
        <f>J1552-L1552</f>
        <v/>
      </c>
      <c r="N1552" s="21" t="n"/>
    </row>
    <row r="1553">
      <c r="A1553" s="295" t="n"/>
      <c r="B1553" s="14" t="n"/>
      <c r="C1553" s="15" t="n"/>
      <c r="D1553" s="15" t="n"/>
      <c r="E1553" s="15">
        <f>D1553*Setup!$B$5</f>
        <v/>
      </c>
      <c r="F1553" s="15">
        <f>D1553-E1553</f>
        <v/>
      </c>
      <c r="G1553" s="15" t="n"/>
      <c r="H1553" s="15" t="n"/>
      <c r="I1553" s="15" t="n"/>
      <c r="J1553" s="15">
        <f>C1553+F1553+G1553-I1553</f>
        <v/>
      </c>
      <c r="K1553" s="15" t="n"/>
      <c r="L1553" s="15">
        <f>K1553*Setup!$B$6</f>
        <v/>
      </c>
      <c r="M1553" s="15">
        <f>J1553-L1553</f>
        <v/>
      </c>
      <c r="N1553" s="21" t="n"/>
    </row>
    <row r="1554">
      <c r="A1554" s="295" t="n"/>
      <c r="B1554" s="14" t="n"/>
      <c r="C1554" s="15" t="n"/>
      <c r="D1554" s="15" t="n"/>
      <c r="E1554" s="15">
        <f>D1554*Setup!$B$5</f>
        <v/>
      </c>
      <c r="F1554" s="15">
        <f>D1554-E1554</f>
        <v/>
      </c>
      <c r="G1554" s="15" t="n"/>
      <c r="H1554" s="15" t="n"/>
      <c r="I1554" s="15" t="n"/>
      <c r="J1554" s="15">
        <f>C1554+F1554+G1554-I1554</f>
        <v/>
      </c>
      <c r="K1554" s="15" t="n"/>
      <c r="L1554" s="15">
        <f>K1554*Setup!$B$6</f>
        <v/>
      </c>
      <c r="M1554" s="15">
        <f>J1554-L1554</f>
        <v/>
      </c>
      <c r="N1554" s="21" t="n"/>
    </row>
    <row r="1555">
      <c r="A1555" s="295" t="n"/>
      <c r="B1555" s="14" t="n"/>
      <c r="C1555" s="15" t="n"/>
      <c r="D1555" s="15" t="n"/>
      <c r="E1555" s="15">
        <f>D1555*Setup!$B$5</f>
        <v/>
      </c>
      <c r="F1555" s="15">
        <f>D1555-E1555</f>
        <v/>
      </c>
      <c r="G1555" s="15" t="n"/>
      <c r="H1555" s="15" t="n"/>
      <c r="I1555" s="15" t="n"/>
      <c r="J1555" s="15">
        <f>C1555+F1555+G1555-I1555</f>
        <v/>
      </c>
      <c r="K1555" s="15" t="n"/>
      <c r="L1555" s="15">
        <f>K1555*Setup!$B$6</f>
        <v/>
      </c>
      <c r="M1555" s="15">
        <f>J1555-L1555</f>
        <v/>
      </c>
      <c r="N1555" s="21" t="n"/>
    </row>
    <row r="1556">
      <c r="A1556" s="295" t="n"/>
      <c r="B1556" s="14" t="n"/>
      <c r="C1556" s="15" t="n"/>
      <c r="D1556" s="15" t="n"/>
      <c r="E1556" s="15">
        <f>D1556*Setup!$B$5</f>
        <v/>
      </c>
      <c r="F1556" s="15">
        <f>D1556-E1556</f>
        <v/>
      </c>
      <c r="G1556" s="15" t="n"/>
      <c r="H1556" s="15" t="n"/>
      <c r="I1556" s="15" t="n"/>
      <c r="J1556" s="15">
        <f>C1556+F1556+G1556-I1556</f>
        <v/>
      </c>
      <c r="K1556" s="15" t="n"/>
      <c r="L1556" s="15">
        <f>K1556*Setup!$B$6</f>
        <v/>
      </c>
      <c r="M1556" s="15">
        <f>J1556-L1556</f>
        <v/>
      </c>
      <c r="N1556" s="21" t="n"/>
    </row>
    <row r="1557">
      <c r="A1557" s="295" t="n"/>
      <c r="B1557" s="14" t="n"/>
      <c r="C1557" s="15" t="n"/>
      <c r="D1557" s="15" t="n"/>
      <c r="E1557" s="15">
        <f>D1557*Setup!$B$5</f>
        <v/>
      </c>
      <c r="F1557" s="15">
        <f>D1557-E1557</f>
        <v/>
      </c>
      <c r="G1557" s="15" t="n"/>
      <c r="H1557" s="15" t="n"/>
      <c r="I1557" s="15" t="n"/>
      <c r="J1557" s="15">
        <f>C1557+F1557+G1557-I1557</f>
        <v/>
      </c>
      <c r="K1557" s="15" t="n"/>
      <c r="L1557" s="15">
        <f>K1557*Setup!$B$6</f>
        <v/>
      </c>
      <c r="M1557" s="15">
        <f>J1557-L1557</f>
        <v/>
      </c>
      <c r="N1557" s="21" t="n"/>
    </row>
    <row r="1558">
      <c r="A1558" s="295" t="n"/>
      <c r="B1558" s="14" t="n"/>
      <c r="C1558" s="15" t="n"/>
      <c r="D1558" s="15" t="n"/>
      <c r="E1558" s="15">
        <f>D1558*Setup!$B$5</f>
        <v/>
      </c>
      <c r="F1558" s="15">
        <f>D1558-E1558</f>
        <v/>
      </c>
      <c r="G1558" s="15" t="n"/>
      <c r="H1558" s="15" t="n"/>
      <c r="I1558" s="15" t="n"/>
      <c r="J1558" s="15">
        <f>C1558+F1558+G1558-I1558</f>
        <v/>
      </c>
      <c r="K1558" s="15" t="n"/>
      <c r="L1558" s="15">
        <f>K1558*Setup!$B$6</f>
        <v/>
      </c>
      <c r="M1558" s="15">
        <f>J1558-L1558</f>
        <v/>
      </c>
      <c r="N1558" s="21" t="n"/>
    </row>
    <row r="1559">
      <c r="A1559" s="295" t="n"/>
      <c r="B1559" s="14" t="n"/>
      <c r="C1559" s="15" t="n"/>
      <c r="D1559" s="15" t="n"/>
      <c r="E1559" s="15">
        <f>D1559*Setup!$B$5</f>
        <v/>
      </c>
      <c r="F1559" s="15">
        <f>D1559-E1559</f>
        <v/>
      </c>
      <c r="G1559" s="15" t="n"/>
      <c r="H1559" s="15" t="n"/>
      <c r="I1559" s="15" t="n"/>
      <c r="J1559" s="15">
        <f>C1559+F1559+G1559-I1559</f>
        <v/>
      </c>
      <c r="K1559" s="15" t="n"/>
      <c r="L1559" s="15">
        <f>K1559*Setup!$B$6</f>
        <v/>
      </c>
      <c r="M1559" s="15">
        <f>J1559-L1559</f>
        <v/>
      </c>
      <c r="N1559" s="21" t="n"/>
    </row>
    <row r="1560">
      <c r="A1560" s="295" t="n"/>
      <c r="B1560" s="14" t="n"/>
      <c r="C1560" s="15" t="n"/>
      <c r="D1560" s="15" t="n"/>
      <c r="E1560" s="15">
        <f>D1560*Setup!$B$5</f>
        <v/>
      </c>
      <c r="F1560" s="15">
        <f>D1560-E1560</f>
        <v/>
      </c>
      <c r="G1560" s="15" t="n"/>
      <c r="H1560" s="15" t="n"/>
      <c r="I1560" s="15" t="n"/>
      <c r="J1560" s="15">
        <f>C1560+F1560+G1560-I1560</f>
        <v/>
      </c>
      <c r="K1560" s="15" t="n"/>
      <c r="L1560" s="15">
        <f>K1560*Setup!$B$6</f>
        <v/>
      </c>
      <c r="M1560" s="15">
        <f>J1560-L1560</f>
        <v/>
      </c>
      <c r="N1560" s="21" t="n"/>
    </row>
    <row r="1561">
      <c r="A1561" s="295" t="n"/>
      <c r="B1561" s="14" t="n"/>
      <c r="C1561" s="15" t="n"/>
      <c r="D1561" s="15" t="n"/>
      <c r="E1561" s="15">
        <f>D1561*Setup!$B$5</f>
        <v/>
      </c>
      <c r="F1561" s="15">
        <f>D1561-E1561</f>
        <v/>
      </c>
      <c r="G1561" s="15" t="n"/>
      <c r="H1561" s="15" t="n"/>
      <c r="I1561" s="15" t="n"/>
      <c r="J1561" s="15">
        <f>C1561+F1561+G1561-I1561</f>
        <v/>
      </c>
      <c r="K1561" s="15" t="n"/>
      <c r="L1561" s="15">
        <f>K1561*Setup!$B$6</f>
        <v/>
      </c>
      <c r="M1561" s="15">
        <f>J1561-L1561</f>
        <v/>
      </c>
      <c r="N1561" s="21" t="n"/>
    </row>
    <row r="1562">
      <c r="A1562" s="295" t="n"/>
      <c r="B1562" s="14" t="n"/>
      <c r="C1562" s="15" t="n"/>
      <c r="D1562" s="15" t="n"/>
      <c r="E1562" s="15">
        <f>D1562*Setup!$B$5</f>
        <v/>
      </c>
      <c r="F1562" s="15">
        <f>D1562-E1562</f>
        <v/>
      </c>
      <c r="G1562" s="15" t="n"/>
      <c r="H1562" s="15" t="n"/>
      <c r="I1562" s="15" t="n"/>
      <c r="J1562" s="15">
        <f>C1562+F1562+G1562-I1562</f>
        <v/>
      </c>
      <c r="K1562" s="15" t="n"/>
      <c r="L1562" s="15">
        <f>K1562*Setup!$B$6</f>
        <v/>
      </c>
      <c r="M1562" s="15">
        <f>J1562-L1562</f>
        <v/>
      </c>
      <c r="N1562" s="21" t="n"/>
    </row>
    <row r="1563">
      <c r="A1563" s="295" t="n"/>
      <c r="B1563" s="14" t="n"/>
      <c r="C1563" s="15" t="n"/>
      <c r="D1563" s="15" t="n"/>
      <c r="E1563" s="15">
        <f>D1563*Setup!$B$5</f>
        <v/>
      </c>
      <c r="F1563" s="15">
        <f>D1563-E1563</f>
        <v/>
      </c>
      <c r="G1563" s="15" t="n"/>
      <c r="H1563" s="15" t="n"/>
      <c r="I1563" s="15" t="n"/>
      <c r="J1563" s="15">
        <f>C1563+F1563+G1563-I1563</f>
        <v/>
      </c>
      <c r="K1563" s="15" t="n"/>
      <c r="L1563" s="15">
        <f>K1563*Setup!$B$6</f>
        <v/>
      </c>
      <c r="M1563" s="15">
        <f>J1563-L1563</f>
        <v/>
      </c>
      <c r="N1563" s="21" t="n"/>
    </row>
    <row r="1564">
      <c r="A1564" s="295" t="n"/>
      <c r="B1564" s="14" t="n"/>
      <c r="C1564" s="15" t="n"/>
      <c r="D1564" s="15" t="n"/>
      <c r="E1564" s="15">
        <f>D1564*Setup!$B$5</f>
        <v/>
      </c>
      <c r="F1564" s="15">
        <f>D1564-E1564</f>
        <v/>
      </c>
      <c r="G1564" s="15" t="n"/>
      <c r="H1564" s="15" t="n"/>
      <c r="I1564" s="15" t="n"/>
      <c r="J1564" s="15">
        <f>C1564+F1564+G1564-I1564</f>
        <v/>
      </c>
      <c r="K1564" s="15" t="n"/>
      <c r="L1564" s="15">
        <f>K1564*Setup!$B$6</f>
        <v/>
      </c>
      <c r="M1564" s="15">
        <f>J1564-L1564</f>
        <v/>
      </c>
      <c r="N1564" s="21" t="n"/>
    </row>
    <row r="1565">
      <c r="A1565" s="295" t="n"/>
      <c r="B1565" s="14" t="n"/>
      <c r="C1565" s="15" t="n"/>
      <c r="D1565" s="15" t="n"/>
      <c r="E1565" s="15">
        <f>D1565*Setup!$B$5</f>
        <v/>
      </c>
      <c r="F1565" s="15">
        <f>D1565-E1565</f>
        <v/>
      </c>
      <c r="G1565" s="15" t="n"/>
      <c r="H1565" s="15" t="n"/>
      <c r="I1565" s="15" t="n"/>
      <c r="J1565" s="15">
        <f>C1565+F1565+G1565-I1565</f>
        <v/>
      </c>
      <c r="K1565" s="15" t="n"/>
      <c r="L1565" s="15">
        <f>K1565*Setup!$B$6</f>
        <v/>
      </c>
      <c r="M1565" s="15">
        <f>J1565-L1565</f>
        <v/>
      </c>
      <c r="N1565" s="21" t="n"/>
    </row>
    <row r="1566">
      <c r="A1566" s="295" t="n"/>
      <c r="B1566" s="14" t="n"/>
      <c r="C1566" s="15" t="n"/>
      <c r="D1566" s="15" t="n"/>
      <c r="E1566" s="15">
        <f>D1566*Setup!$B$5</f>
        <v/>
      </c>
      <c r="F1566" s="15">
        <f>D1566-E1566</f>
        <v/>
      </c>
      <c r="G1566" s="15" t="n"/>
      <c r="H1566" s="15" t="n"/>
      <c r="I1566" s="15" t="n"/>
      <c r="J1566" s="15">
        <f>C1566+F1566+G1566-I1566</f>
        <v/>
      </c>
      <c r="K1566" s="15" t="n"/>
      <c r="L1566" s="15">
        <f>K1566*Setup!$B$6</f>
        <v/>
      </c>
      <c r="M1566" s="15">
        <f>J1566-L1566</f>
        <v/>
      </c>
      <c r="N1566" s="21" t="n"/>
    </row>
    <row r="1567">
      <c r="A1567" s="295" t="n"/>
      <c r="B1567" s="14" t="n"/>
      <c r="C1567" s="15" t="n"/>
      <c r="D1567" s="15" t="n"/>
      <c r="E1567" s="15">
        <f>D1567*Setup!$B$5</f>
        <v/>
      </c>
      <c r="F1567" s="15">
        <f>D1567-E1567</f>
        <v/>
      </c>
      <c r="G1567" s="15" t="n"/>
      <c r="H1567" s="15" t="n"/>
      <c r="I1567" s="15" t="n"/>
      <c r="J1567" s="15">
        <f>C1567+F1567+G1567-I1567</f>
        <v/>
      </c>
      <c r="K1567" s="15" t="n"/>
      <c r="L1567" s="15">
        <f>K1567*Setup!$B$6</f>
        <v/>
      </c>
      <c r="M1567" s="15">
        <f>J1567-L1567</f>
        <v/>
      </c>
      <c r="N1567" s="21" t="n"/>
    </row>
    <row r="1568">
      <c r="A1568" s="295" t="n"/>
      <c r="B1568" s="14" t="n"/>
      <c r="C1568" s="15" t="n"/>
      <c r="D1568" s="15" t="n"/>
      <c r="E1568" s="15">
        <f>D1568*Setup!$B$5</f>
        <v/>
      </c>
      <c r="F1568" s="15">
        <f>D1568-E1568</f>
        <v/>
      </c>
      <c r="G1568" s="15" t="n"/>
      <c r="H1568" s="15" t="n"/>
      <c r="I1568" s="15" t="n"/>
      <c r="J1568" s="15">
        <f>C1568+F1568+G1568-I1568</f>
        <v/>
      </c>
      <c r="K1568" s="15" t="n"/>
      <c r="L1568" s="15">
        <f>K1568*Setup!$B$6</f>
        <v/>
      </c>
      <c r="M1568" s="15">
        <f>J1568-L1568</f>
        <v/>
      </c>
      <c r="N1568" s="21" t="n"/>
    </row>
    <row r="1569">
      <c r="A1569" s="295" t="n"/>
      <c r="B1569" s="14" t="n"/>
      <c r="C1569" s="15" t="n"/>
      <c r="D1569" s="15" t="n"/>
      <c r="E1569" s="15">
        <f>D1569*Setup!$B$5</f>
        <v/>
      </c>
      <c r="F1569" s="15">
        <f>D1569-E1569</f>
        <v/>
      </c>
      <c r="G1569" s="15" t="n"/>
      <c r="H1569" s="15" t="n"/>
      <c r="I1569" s="15" t="n"/>
      <c r="J1569" s="15">
        <f>C1569+F1569+G1569-I1569</f>
        <v/>
      </c>
      <c r="K1569" s="15" t="n"/>
      <c r="L1569" s="15">
        <f>K1569*Setup!$B$6</f>
        <v/>
      </c>
      <c r="M1569" s="15">
        <f>J1569-L1569</f>
        <v/>
      </c>
      <c r="N1569" s="21" t="n"/>
    </row>
    <row r="1570">
      <c r="A1570" s="295" t="n"/>
      <c r="B1570" s="14" t="n"/>
      <c r="C1570" s="15" t="n"/>
      <c r="D1570" s="15" t="n"/>
      <c r="E1570" s="15">
        <f>D1570*Setup!$B$5</f>
        <v/>
      </c>
      <c r="F1570" s="15">
        <f>D1570-E1570</f>
        <v/>
      </c>
      <c r="G1570" s="15" t="n"/>
      <c r="H1570" s="15" t="n"/>
      <c r="I1570" s="15" t="n"/>
      <c r="J1570" s="15">
        <f>C1570+F1570+G1570-I1570</f>
        <v/>
      </c>
      <c r="K1570" s="15" t="n"/>
      <c r="L1570" s="15">
        <f>K1570*Setup!$B$6</f>
        <v/>
      </c>
      <c r="M1570" s="15">
        <f>J1570-L1570</f>
        <v/>
      </c>
      <c r="N1570" s="21" t="n"/>
    </row>
    <row r="1571">
      <c r="A1571" s="295" t="n"/>
      <c r="B1571" s="14" t="n"/>
      <c r="C1571" s="15" t="n"/>
      <c r="D1571" s="15" t="n"/>
      <c r="E1571" s="15">
        <f>D1571*Setup!$B$5</f>
        <v/>
      </c>
      <c r="F1571" s="15">
        <f>D1571-E1571</f>
        <v/>
      </c>
      <c r="G1571" s="15" t="n"/>
      <c r="H1571" s="15" t="n"/>
      <c r="I1571" s="15" t="n"/>
      <c r="J1571" s="15">
        <f>C1571+F1571+G1571-I1571</f>
        <v/>
      </c>
      <c r="K1571" s="15" t="n"/>
      <c r="L1571" s="15">
        <f>K1571*Setup!$B$6</f>
        <v/>
      </c>
      <c r="M1571" s="15">
        <f>J1571-L1571</f>
        <v/>
      </c>
      <c r="N1571" s="21" t="n"/>
    </row>
    <row r="1572">
      <c r="A1572" s="295" t="n"/>
      <c r="B1572" s="14" t="n"/>
      <c r="C1572" s="15" t="n"/>
      <c r="D1572" s="15" t="n"/>
      <c r="E1572" s="15">
        <f>D1572*Setup!$B$5</f>
        <v/>
      </c>
      <c r="F1572" s="15">
        <f>D1572-E1572</f>
        <v/>
      </c>
      <c r="G1572" s="15" t="n"/>
      <c r="H1572" s="15" t="n"/>
      <c r="I1572" s="15" t="n"/>
      <c r="J1572" s="15">
        <f>C1572+F1572+G1572-I1572</f>
        <v/>
      </c>
      <c r="K1572" s="15" t="n"/>
      <c r="L1572" s="15">
        <f>K1572*Setup!$B$6</f>
        <v/>
      </c>
      <c r="M1572" s="15">
        <f>J1572-L1572</f>
        <v/>
      </c>
      <c r="N1572" s="21" t="n"/>
    </row>
    <row r="1573">
      <c r="A1573" s="295" t="n"/>
      <c r="B1573" s="14" t="n"/>
      <c r="C1573" s="15" t="n"/>
      <c r="D1573" s="15" t="n"/>
      <c r="E1573" s="15">
        <f>D1573*Setup!$B$5</f>
        <v/>
      </c>
      <c r="F1573" s="15">
        <f>D1573-E1573</f>
        <v/>
      </c>
      <c r="G1573" s="15" t="n"/>
      <c r="H1573" s="15" t="n"/>
      <c r="I1573" s="15" t="n"/>
      <c r="J1573" s="15">
        <f>C1573+F1573+G1573-I1573</f>
        <v/>
      </c>
      <c r="K1573" s="15" t="n"/>
      <c r="L1573" s="15">
        <f>K1573*Setup!$B$6</f>
        <v/>
      </c>
      <c r="M1573" s="15">
        <f>J1573-L1573</f>
        <v/>
      </c>
      <c r="N1573" s="21" t="n"/>
    </row>
    <row r="1574">
      <c r="A1574" s="295" t="n"/>
      <c r="B1574" s="14" t="n"/>
      <c r="C1574" s="15" t="n"/>
      <c r="D1574" s="15" t="n"/>
      <c r="E1574" s="15">
        <f>D1574*Setup!$B$5</f>
        <v/>
      </c>
      <c r="F1574" s="15">
        <f>D1574-E1574</f>
        <v/>
      </c>
      <c r="G1574" s="15" t="n"/>
      <c r="H1574" s="15" t="n"/>
      <c r="I1574" s="15" t="n"/>
      <c r="J1574" s="15">
        <f>C1574+F1574+G1574-I1574</f>
        <v/>
      </c>
      <c r="K1574" s="15" t="n"/>
      <c r="L1574" s="15">
        <f>K1574*Setup!$B$6</f>
        <v/>
      </c>
      <c r="M1574" s="15">
        <f>J1574-L1574</f>
        <v/>
      </c>
      <c r="N1574" s="21" t="n"/>
    </row>
    <row r="1575">
      <c r="A1575" s="295" t="n"/>
      <c r="B1575" s="14" t="n"/>
      <c r="C1575" s="15" t="n"/>
      <c r="D1575" s="15" t="n"/>
      <c r="E1575" s="15">
        <f>D1575*Setup!$B$5</f>
        <v/>
      </c>
      <c r="F1575" s="15">
        <f>D1575-E1575</f>
        <v/>
      </c>
      <c r="G1575" s="15" t="n"/>
      <c r="H1575" s="15" t="n"/>
      <c r="I1575" s="15" t="n"/>
      <c r="J1575" s="15">
        <f>C1575+F1575+G1575-I1575</f>
        <v/>
      </c>
      <c r="K1575" s="15" t="n"/>
      <c r="L1575" s="15">
        <f>K1575*Setup!$B$6</f>
        <v/>
      </c>
      <c r="M1575" s="15">
        <f>J1575-L1575</f>
        <v/>
      </c>
      <c r="N1575" s="21" t="n"/>
    </row>
    <row r="1576">
      <c r="A1576" s="295" t="n"/>
      <c r="B1576" s="14" t="n"/>
      <c r="C1576" s="15" t="n"/>
      <c r="D1576" s="15" t="n"/>
      <c r="E1576" s="15">
        <f>D1576*Setup!$B$5</f>
        <v/>
      </c>
      <c r="F1576" s="15">
        <f>D1576-E1576</f>
        <v/>
      </c>
      <c r="G1576" s="15" t="n"/>
      <c r="H1576" s="15" t="n"/>
      <c r="I1576" s="15" t="n"/>
      <c r="J1576" s="15">
        <f>C1576+F1576+G1576-I1576</f>
        <v/>
      </c>
      <c r="K1576" s="15" t="n"/>
      <c r="L1576" s="15">
        <f>K1576*Setup!$B$6</f>
        <v/>
      </c>
      <c r="M1576" s="15">
        <f>J1576-L1576</f>
        <v/>
      </c>
      <c r="N1576" s="21" t="n"/>
    </row>
    <row r="1577">
      <c r="A1577" s="295" t="n"/>
      <c r="B1577" s="14" t="n"/>
      <c r="C1577" s="15" t="n"/>
      <c r="D1577" s="15" t="n"/>
      <c r="E1577" s="15">
        <f>D1577*Setup!$B$5</f>
        <v/>
      </c>
      <c r="F1577" s="15">
        <f>D1577-E1577</f>
        <v/>
      </c>
      <c r="G1577" s="15" t="n"/>
      <c r="H1577" s="15" t="n"/>
      <c r="I1577" s="15" t="n"/>
      <c r="J1577" s="15">
        <f>C1577+F1577+G1577-I1577</f>
        <v/>
      </c>
      <c r="K1577" s="15" t="n"/>
      <c r="L1577" s="15">
        <f>K1577*Setup!$B$6</f>
        <v/>
      </c>
      <c r="M1577" s="15">
        <f>J1577-L1577</f>
        <v/>
      </c>
      <c r="N1577" s="21" t="n"/>
    </row>
    <row r="1578">
      <c r="A1578" s="295" t="n"/>
      <c r="B1578" s="14" t="n"/>
      <c r="C1578" s="15" t="n"/>
      <c r="D1578" s="15" t="n"/>
      <c r="E1578" s="15">
        <f>D1578*Setup!$B$5</f>
        <v/>
      </c>
      <c r="F1578" s="15">
        <f>D1578-E1578</f>
        <v/>
      </c>
      <c r="G1578" s="15" t="n"/>
      <c r="H1578" s="15" t="n"/>
      <c r="I1578" s="15" t="n"/>
      <c r="J1578" s="15">
        <f>C1578+F1578+G1578-I1578</f>
        <v/>
      </c>
      <c r="K1578" s="15" t="n"/>
      <c r="L1578" s="15">
        <f>K1578*Setup!$B$6</f>
        <v/>
      </c>
      <c r="M1578" s="15">
        <f>J1578-L1578</f>
        <v/>
      </c>
      <c r="N1578" s="21" t="n"/>
    </row>
    <row r="1579">
      <c r="A1579" s="295" t="n"/>
      <c r="B1579" s="14" t="n"/>
      <c r="C1579" s="15" t="n"/>
      <c r="D1579" s="15" t="n"/>
      <c r="E1579" s="15">
        <f>D1579*Setup!$B$5</f>
        <v/>
      </c>
      <c r="F1579" s="15">
        <f>D1579-E1579</f>
        <v/>
      </c>
      <c r="G1579" s="15" t="n"/>
      <c r="H1579" s="15" t="n"/>
      <c r="I1579" s="15" t="n"/>
      <c r="J1579" s="15">
        <f>C1579+F1579+G1579-I1579</f>
        <v/>
      </c>
      <c r="K1579" s="15" t="n"/>
      <c r="L1579" s="15">
        <f>K1579*Setup!$B$6</f>
        <v/>
      </c>
      <c r="M1579" s="15">
        <f>J1579-L1579</f>
        <v/>
      </c>
      <c r="N1579" s="21" t="n"/>
    </row>
    <row r="1580">
      <c r="A1580" s="295" t="n"/>
      <c r="B1580" s="14" t="n"/>
      <c r="C1580" s="15" t="n"/>
      <c r="D1580" s="15" t="n"/>
      <c r="E1580" s="15">
        <f>D1580*Setup!$B$5</f>
        <v/>
      </c>
      <c r="F1580" s="15">
        <f>D1580-E1580</f>
        <v/>
      </c>
      <c r="G1580" s="15" t="n"/>
      <c r="H1580" s="15" t="n"/>
      <c r="I1580" s="15" t="n"/>
      <c r="J1580" s="15">
        <f>C1580+F1580+G1580-I1580</f>
        <v/>
      </c>
      <c r="K1580" s="15" t="n"/>
      <c r="L1580" s="15">
        <f>K1580*Setup!$B$6</f>
        <v/>
      </c>
      <c r="M1580" s="15">
        <f>J1580-L1580</f>
        <v/>
      </c>
      <c r="N1580" s="21" t="n"/>
    </row>
    <row r="1581">
      <c r="A1581" s="295" t="n"/>
      <c r="B1581" s="14" t="n"/>
      <c r="C1581" s="15" t="n"/>
      <c r="D1581" s="15" t="n"/>
      <c r="E1581" s="15">
        <f>D1581*Setup!$B$5</f>
        <v/>
      </c>
      <c r="F1581" s="15">
        <f>D1581-E1581</f>
        <v/>
      </c>
      <c r="G1581" s="15" t="n"/>
      <c r="H1581" s="15" t="n"/>
      <c r="I1581" s="15" t="n"/>
      <c r="J1581" s="15">
        <f>C1581+F1581+G1581-I1581</f>
        <v/>
      </c>
      <c r="K1581" s="15" t="n"/>
      <c r="L1581" s="15">
        <f>K1581*Setup!$B$6</f>
        <v/>
      </c>
      <c r="M1581" s="15">
        <f>J1581-L1581</f>
        <v/>
      </c>
      <c r="N1581" s="21" t="n"/>
    </row>
    <row r="1582">
      <c r="A1582" s="295" t="n"/>
      <c r="B1582" s="14" t="n"/>
      <c r="C1582" s="15" t="n"/>
      <c r="D1582" s="15" t="n"/>
      <c r="E1582" s="15">
        <f>D1582*Setup!$B$5</f>
        <v/>
      </c>
      <c r="F1582" s="15">
        <f>D1582-E1582</f>
        <v/>
      </c>
      <c r="G1582" s="15" t="n"/>
      <c r="H1582" s="15" t="n"/>
      <c r="I1582" s="15" t="n"/>
      <c r="J1582" s="15">
        <f>C1582+F1582+G1582-I1582</f>
        <v/>
      </c>
      <c r="K1582" s="15" t="n"/>
      <c r="L1582" s="15">
        <f>K1582*Setup!$B$6</f>
        <v/>
      </c>
      <c r="M1582" s="15">
        <f>J1582-L1582</f>
        <v/>
      </c>
      <c r="N1582" s="21" t="n"/>
    </row>
    <row r="1583">
      <c r="A1583" s="295" t="n"/>
      <c r="B1583" s="14" t="n"/>
      <c r="C1583" s="15" t="n"/>
      <c r="D1583" s="15" t="n"/>
      <c r="E1583" s="15">
        <f>D1583*Setup!$B$5</f>
        <v/>
      </c>
      <c r="F1583" s="15">
        <f>D1583-E1583</f>
        <v/>
      </c>
      <c r="G1583" s="15" t="n"/>
      <c r="H1583" s="15" t="n"/>
      <c r="I1583" s="15" t="n"/>
      <c r="J1583" s="15">
        <f>C1583+F1583+G1583-I1583</f>
        <v/>
      </c>
      <c r="K1583" s="15" t="n"/>
      <c r="L1583" s="15">
        <f>K1583*Setup!$B$6</f>
        <v/>
      </c>
      <c r="M1583" s="15">
        <f>J1583-L1583</f>
        <v/>
      </c>
      <c r="N1583" s="21" t="n"/>
    </row>
    <row r="1584">
      <c r="A1584" s="295" t="n"/>
      <c r="B1584" s="14" t="n"/>
      <c r="C1584" s="15" t="n"/>
      <c r="D1584" s="15" t="n"/>
      <c r="E1584" s="15">
        <f>D1584*Setup!$B$5</f>
        <v/>
      </c>
      <c r="F1584" s="15">
        <f>D1584-E1584</f>
        <v/>
      </c>
      <c r="G1584" s="15" t="n"/>
      <c r="H1584" s="15" t="n"/>
      <c r="I1584" s="15" t="n"/>
      <c r="J1584" s="15">
        <f>C1584+F1584+G1584-I1584</f>
        <v/>
      </c>
      <c r="K1584" s="15" t="n"/>
      <c r="L1584" s="15">
        <f>K1584*Setup!$B$6</f>
        <v/>
      </c>
      <c r="M1584" s="15">
        <f>J1584-L1584</f>
        <v/>
      </c>
      <c r="N1584" s="21" t="n"/>
    </row>
    <row r="1585">
      <c r="A1585" s="295" t="n"/>
      <c r="B1585" s="14" t="n"/>
      <c r="C1585" s="15" t="n"/>
      <c r="D1585" s="15" t="n"/>
      <c r="E1585" s="15">
        <f>D1585*Setup!$B$5</f>
        <v/>
      </c>
      <c r="F1585" s="15">
        <f>D1585-E1585</f>
        <v/>
      </c>
      <c r="G1585" s="15" t="n"/>
      <c r="H1585" s="15" t="n"/>
      <c r="I1585" s="15" t="n"/>
      <c r="J1585" s="15">
        <f>C1585+F1585+G1585-I1585</f>
        <v/>
      </c>
      <c r="K1585" s="15" t="n"/>
      <c r="L1585" s="15">
        <f>K1585*Setup!$B$6</f>
        <v/>
      </c>
      <c r="M1585" s="15">
        <f>J1585-L1585</f>
        <v/>
      </c>
      <c r="N1585" s="21" t="n"/>
    </row>
    <row r="1586">
      <c r="A1586" s="295" t="n"/>
      <c r="B1586" s="14" t="n"/>
      <c r="C1586" s="15" t="n"/>
      <c r="D1586" s="15" t="n"/>
      <c r="E1586" s="15">
        <f>D1586*Setup!$B$5</f>
        <v/>
      </c>
      <c r="F1586" s="15">
        <f>D1586-E1586</f>
        <v/>
      </c>
      <c r="G1586" s="15" t="n"/>
      <c r="H1586" s="15" t="n"/>
      <c r="I1586" s="15" t="n"/>
      <c r="J1586" s="15">
        <f>C1586+F1586+G1586-I1586</f>
        <v/>
      </c>
      <c r="K1586" s="15" t="n"/>
      <c r="L1586" s="15">
        <f>K1586*Setup!$B$6</f>
        <v/>
      </c>
      <c r="M1586" s="15">
        <f>J1586-L1586</f>
        <v/>
      </c>
      <c r="N1586" s="21" t="n"/>
    </row>
    <row r="1587">
      <c r="A1587" s="295" t="n"/>
      <c r="B1587" s="14" t="n"/>
      <c r="C1587" s="15" t="n"/>
      <c r="D1587" s="15" t="n"/>
      <c r="E1587" s="15">
        <f>D1587*Setup!$B$5</f>
        <v/>
      </c>
      <c r="F1587" s="15">
        <f>D1587-E1587</f>
        <v/>
      </c>
      <c r="G1587" s="15" t="n"/>
      <c r="H1587" s="15" t="n"/>
      <c r="I1587" s="15" t="n"/>
      <c r="J1587" s="15">
        <f>C1587+F1587+G1587-I1587</f>
        <v/>
      </c>
      <c r="K1587" s="15" t="n"/>
      <c r="L1587" s="15">
        <f>K1587*Setup!$B$6</f>
        <v/>
      </c>
      <c r="M1587" s="15">
        <f>J1587-L1587</f>
        <v/>
      </c>
      <c r="N1587" s="21" t="n"/>
    </row>
    <row r="1588">
      <c r="A1588" s="295" t="n"/>
      <c r="B1588" s="14" t="n"/>
      <c r="C1588" s="15" t="n"/>
      <c r="D1588" s="15" t="n"/>
      <c r="E1588" s="15">
        <f>D1588*Setup!$B$5</f>
        <v/>
      </c>
      <c r="F1588" s="15">
        <f>D1588-E1588</f>
        <v/>
      </c>
      <c r="G1588" s="15" t="n"/>
      <c r="H1588" s="15" t="n"/>
      <c r="I1588" s="15" t="n"/>
      <c r="J1588" s="15">
        <f>C1588+F1588+G1588-I1588</f>
        <v/>
      </c>
      <c r="K1588" s="15" t="n"/>
      <c r="L1588" s="15">
        <f>K1588*Setup!$B$6</f>
        <v/>
      </c>
      <c r="M1588" s="15">
        <f>J1588-L1588</f>
        <v/>
      </c>
      <c r="N1588" s="21" t="n"/>
    </row>
    <row r="1589">
      <c r="A1589" s="295" t="n"/>
      <c r="B1589" s="14" t="n"/>
      <c r="C1589" s="15" t="n"/>
      <c r="D1589" s="15" t="n"/>
      <c r="E1589" s="15">
        <f>D1589*Setup!$B$5</f>
        <v/>
      </c>
      <c r="F1589" s="15">
        <f>D1589-E1589</f>
        <v/>
      </c>
      <c r="G1589" s="15" t="n"/>
      <c r="H1589" s="15" t="n"/>
      <c r="I1589" s="15" t="n"/>
      <c r="J1589" s="15">
        <f>C1589+F1589+G1589-I1589</f>
        <v/>
      </c>
      <c r="K1589" s="15" t="n"/>
      <c r="L1589" s="15">
        <f>K1589*Setup!$B$6</f>
        <v/>
      </c>
      <c r="M1589" s="15">
        <f>J1589-L1589</f>
        <v/>
      </c>
      <c r="N1589" s="21" t="n"/>
    </row>
    <row r="1590">
      <c r="A1590" s="295" t="n"/>
      <c r="B1590" s="14" t="n"/>
      <c r="C1590" s="15" t="n"/>
      <c r="D1590" s="15" t="n"/>
      <c r="E1590" s="15">
        <f>D1590*Setup!$B$5</f>
        <v/>
      </c>
      <c r="F1590" s="15">
        <f>D1590-E1590</f>
        <v/>
      </c>
      <c r="G1590" s="15" t="n"/>
      <c r="H1590" s="15" t="n"/>
      <c r="I1590" s="15" t="n"/>
      <c r="J1590" s="15">
        <f>C1590+F1590+G1590-I1590</f>
        <v/>
      </c>
      <c r="K1590" s="15" t="n"/>
      <c r="L1590" s="15">
        <f>K1590*Setup!$B$6</f>
        <v/>
      </c>
      <c r="M1590" s="15">
        <f>J1590-L1590</f>
        <v/>
      </c>
      <c r="N1590" s="21" t="n"/>
    </row>
    <row r="1591">
      <c r="A1591" s="295" t="n"/>
      <c r="B1591" s="14" t="n"/>
      <c r="C1591" s="15" t="n"/>
      <c r="D1591" s="15" t="n"/>
      <c r="E1591" s="15">
        <f>D1591*Setup!$B$5</f>
        <v/>
      </c>
      <c r="F1591" s="15">
        <f>D1591-E1591</f>
        <v/>
      </c>
      <c r="G1591" s="15" t="n"/>
      <c r="H1591" s="15" t="n"/>
      <c r="I1591" s="15" t="n"/>
      <c r="J1591" s="15">
        <f>C1591+F1591+G1591-I1591</f>
        <v/>
      </c>
      <c r="K1591" s="15" t="n"/>
      <c r="L1591" s="15">
        <f>K1591*Setup!$B$6</f>
        <v/>
      </c>
      <c r="M1591" s="15">
        <f>J1591-L1591</f>
        <v/>
      </c>
      <c r="N1591" s="21" t="n"/>
    </row>
    <row r="1592">
      <c r="A1592" s="295" t="n"/>
      <c r="B1592" s="14" t="n"/>
      <c r="C1592" s="15" t="n"/>
      <c r="D1592" s="15" t="n"/>
      <c r="E1592" s="15">
        <f>D1592*Setup!$B$5</f>
        <v/>
      </c>
      <c r="F1592" s="15">
        <f>D1592-E1592</f>
        <v/>
      </c>
      <c r="G1592" s="15" t="n"/>
      <c r="H1592" s="15" t="n"/>
      <c r="I1592" s="15" t="n"/>
      <c r="J1592" s="15">
        <f>C1592+F1592+G1592-I1592</f>
        <v/>
      </c>
      <c r="K1592" s="15" t="n"/>
      <c r="L1592" s="15">
        <f>K1592*Setup!$B$6</f>
        <v/>
      </c>
      <c r="M1592" s="15">
        <f>J1592-L1592</f>
        <v/>
      </c>
      <c r="N1592" s="21" t="n"/>
    </row>
    <row r="1593">
      <c r="A1593" s="295" t="n"/>
      <c r="B1593" s="14" t="n"/>
      <c r="C1593" s="15" t="n"/>
      <c r="D1593" s="15" t="n"/>
      <c r="E1593" s="15">
        <f>D1593*Setup!$B$5</f>
        <v/>
      </c>
      <c r="F1593" s="15">
        <f>D1593-E1593</f>
        <v/>
      </c>
      <c r="G1593" s="15" t="n"/>
      <c r="H1593" s="15" t="n"/>
      <c r="I1593" s="15" t="n"/>
      <c r="J1593" s="15">
        <f>C1593+F1593+G1593-I1593</f>
        <v/>
      </c>
      <c r="K1593" s="15" t="n"/>
      <c r="L1593" s="15">
        <f>K1593*Setup!$B$6</f>
        <v/>
      </c>
      <c r="M1593" s="15">
        <f>J1593-L1593</f>
        <v/>
      </c>
      <c r="N1593" s="21" t="n"/>
    </row>
    <row r="1594">
      <c r="A1594" s="295" t="n"/>
      <c r="B1594" s="14" t="n"/>
      <c r="C1594" s="15" t="n"/>
      <c r="D1594" s="15" t="n"/>
      <c r="E1594" s="15">
        <f>D1594*Setup!$B$5</f>
        <v/>
      </c>
      <c r="F1594" s="15">
        <f>D1594-E1594</f>
        <v/>
      </c>
      <c r="G1594" s="15" t="n"/>
      <c r="H1594" s="15" t="n"/>
      <c r="I1594" s="15" t="n"/>
      <c r="J1594" s="15">
        <f>C1594+F1594+G1594-I1594</f>
        <v/>
      </c>
      <c r="K1594" s="15" t="n"/>
      <c r="L1594" s="15">
        <f>K1594*Setup!$B$6</f>
        <v/>
      </c>
      <c r="M1594" s="15">
        <f>J1594-L1594</f>
        <v/>
      </c>
      <c r="N1594" s="21" t="n"/>
    </row>
    <row r="1595">
      <c r="A1595" s="295" t="n"/>
      <c r="B1595" s="14" t="n"/>
      <c r="C1595" s="15" t="n"/>
      <c r="D1595" s="15" t="n"/>
      <c r="E1595" s="15">
        <f>D1595*Setup!$B$5</f>
        <v/>
      </c>
      <c r="F1595" s="15">
        <f>D1595-E1595</f>
        <v/>
      </c>
      <c r="G1595" s="15" t="n"/>
      <c r="H1595" s="15" t="n"/>
      <c r="I1595" s="15" t="n"/>
      <c r="J1595" s="15">
        <f>C1595+F1595+G1595-I1595</f>
        <v/>
      </c>
      <c r="K1595" s="15" t="n"/>
      <c r="L1595" s="15">
        <f>K1595*Setup!$B$6</f>
        <v/>
      </c>
      <c r="M1595" s="15">
        <f>J1595-L1595</f>
        <v/>
      </c>
      <c r="N1595" s="21" t="n"/>
    </row>
    <row r="1596">
      <c r="A1596" s="295" t="n"/>
      <c r="B1596" s="14" t="n"/>
      <c r="C1596" s="15" t="n"/>
      <c r="D1596" s="15" t="n"/>
      <c r="E1596" s="15">
        <f>D1596*Setup!$B$5</f>
        <v/>
      </c>
      <c r="F1596" s="15">
        <f>D1596-E1596</f>
        <v/>
      </c>
      <c r="G1596" s="15" t="n"/>
      <c r="H1596" s="15" t="n"/>
      <c r="I1596" s="15" t="n"/>
      <c r="J1596" s="15">
        <f>C1596+F1596+G1596-I1596</f>
        <v/>
      </c>
      <c r="K1596" s="15" t="n"/>
      <c r="L1596" s="15">
        <f>K1596*Setup!$B$6</f>
        <v/>
      </c>
      <c r="M1596" s="15">
        <f>J1596-L1596</f>
        <v/>
      </c>
      <c r="N1596" s="21" t="n"/>
    </row>
    <row r="1597">
      <c r="A1597" s="295" t="n"/>
      <c r="B1597" s="14" t="n"/>
      <c r="C1597" s="15" t="n"/>
      <c r="D1597" s="15" t="n"/>
      <c r="E1597" s="15">
        <f>D1597*Setup!$B$5</f>
        <v/>
      </c>
      <c r="F1597" s="15">
        <f>D1597-E1597</f>
        <v/>
      </c>
      <c r="G1597" s="15" t="n"/>
      <c r="H1597" s="15" t="n"/>
      <c r="I1597" s="15" t="n"/>
      <c r="J1597" s="15">
        <f>C1597+F1597+G1597-I1597</f>
        <v/>
      </c>
      <c r="K1597" s="15" t="n"/>
      <c r="L1597" s="15">
        <f>K1597*Setup!$B$6</f>
        <v/>
      </c>
      <c r="M1597" s="15">
        <f>J1597-L1597</f>
        <v/>
      </c>
      <c r="N1597" s="21" t="n"/>
    </row>
    <row r="1598">
      <c r="A1598" s="295" t="n"/>
      <c r="B1598" s="14" t="n"/>
      <c r="C1598" s="15" t="n"/>
      <c r="D1598" s="15" t="n"/>
      <c r="E1598" s="15">
        <f>D1598*Setup!$B$5</f>
        <v/>
      </c>
      <c r="F1598" s="15">
        <f>D1598-E1598</f>
        <v/>
      </c>
      <c r="G1598" s="15" t="n"/>
      <c r="H1598" s="15" t="n"/>
      <c r="I1598" s="15" t="n"/>
      <c r="J1598" s="15">
        <f>C1598+F1598+G1598-I1598</f>
        <v/>
      </c>
      <c r="K1598" s="15" t="n"/>
      <c r="L1598" s="15">
        <f>K1598*Setup!$B$6</f>
        <v/>
      </c>
      <c r="M1598" s="15">
        <f>J1598-L1598</f>
        <v/>
      </c>
      <c r="N1598" s="21" t="n"/>
    </row>
    <row r="1599">
      <c r="A1599" s="295" t="n"/>
      <c r="B1599" s="14" t="n"/>
      <c r="C1599" s="15" t="n"/>
      <c r="D1599" s="15" t="n"/>
      <c r="E1599" s="15">
        <f>D1599*Setup!$B$5</f>
        <v/>
      </c>
      <c r="F1599" s="15">
        <f>D1599-E1599</f>
        <v/>
      </c>
      <c r="G1599" s="15" t="n"/>
      <c r="H1599" s="15" t="n"/>
      <c r="I1599" s="15" t="n"/>
      <c r="J1599" s="15">
        <f>C1599+F1599+G1599-I1599</f>
        <v/>
      </c>
      <c r="K1599" s="15" t="n"/>
      <c r="L1599" s="15">
        <f>K1599*Setup!$B$6</f>
        <v/>
      </c>
      <c r="M1599" s="15">
        <f>J1599-L1599</f>
        <v/>
      </c>
      <c r="N1599" s="21" t="n"/>
    </row>
    <row r="1600">
      <c r="A1600" s="295" t="n"/>
      <c r="B1600" s="14" t="n"/>
      <c r="C1600" s="15" t="n"/>
      <c r="D1600" s="15" t="n"/>
      <c r="E1600" s="15">
        <f>D1600*Setup!$B$5</f>
        <v/>
      </c>
      <c r="F1600" s="15">
        <f>D1600-E1600</f>
        <v/>
      </c>
      <c r="G1600" s="15" t="n"/>
      <c r="H1600" s="15" t="n"/>
      <c r="I1600" s="15" t="n"/>
      <c r="J1600" s="15">
        <f>C1600+F1600+G1600-I1600</f>
        <v/>
      </c>
      <c r="K1600" s="15" t="n"/>
      <c r="L1600" s="15">
        <f>K1600*Setup!$B$6</f>
        <v/>
      </c>
      <c r="M1600" s="15">
        <f>J1600-L1600</f>
        <v/>
      </c>
      <c r="N1600" s="21" t="n"/>
    </row>
    <row r="1601">
      <c r="A1601" s="295" t="n"/>
      <c r="B1601" s="14" t="n"/>
      <c r="C1601" s="15" t="n"/>
      <c r="D1601" s="15" t="n"/>
      <c r="E1601" s="15">
        <f>D1601*Setup!$B$5</f>
        <v/>
      </c>
      <c r="F1601" s="15">
        <f>D1601-E1601</f>
        <v/>
      </c>
      <c r="G1601" s="15" t="n"/>
      <c r="H1601" s="15" t="n"/>
      <c r="I1601" s="15" t="n"/>
      <c r="J1601" s="15">
        <f>C1601+F1601+G1601-I1601</f>
        <v/>
      </c>
      <c r="K1601" s="15" t="n"/>
      <c r="L1601" s="15">
        <f>K1601*Setup!$B$6</f>
        <v/>
      </c>
      <c r="M1601" s="15">
        <f>J1601-L1601</f>
        <v/>
      </c>
      <c r="N1601" s="21" t="n"/>
    </row>
    <row r="1602">
      <c r="A1602" s="295" t="n"/>
      <c r="B1602" s="14" t="n"/>
      <c r="C1602" s="15" t="n"/>
      <c r="D1602" s="15" t="n"/>
      <c r="E1602" s="15">
        <f>D1602*Setup!$B$5</f>
        <v/>
      </c>
      <c r="F1602" s="15">
        <f>D1602-E1602</f>
        <v/>
      </c>
      <c r="G1602" s="15" t="n"/>
      <c r="H1602" s="15" t="n"/>
      <c r="I1602" s="15" t="n"/>
      <c r="J1602" s="15">
        <f>C1602+F1602+G1602-I1602</f>
        <v/>
      </c>
      <c r="K1602" s="15" t="n"/>
      <c r="L1602" s="15">
        <f>K1602*Setup!$B$6</f>
        <v/>
      </c>
      <c r="M1602" s="15">
        <f>J1602-L1602</f>
        <v/>
      </c>
      <c r="N1602" s="21" t="n"/>
    </row>
    <row r="1603">
      <c r="A1603" s="295" t="n"/>
      <c r="B1603" s="14" t="n"/>
      <c r="C1603" s="15" t="n"/>
      <c r="D1603" s="15" t="n"/>
      <c r="E1603" s="15">
        <f>D1603*Setup!$B$5</f>
        <v/>
      </c>
      <c r="F1603" s="15">
        <f>D1603-E1603</f>
        <v/>
      </c>
      <c r="G1603" s="15" t="n"/>
      <c r="H1603" s="15" t="n"/>
      <c r="I1603" s="15" t="n"/>
      <c r="J1603" s="15">
        <f>C1603+F1603+G1603-I1603</f>
        <v/>
      </c>
      <c r="K1603" s="15" t="n"/>
      <c r="L1603" s="15">
        <f>K1603*Setup!$B$6</f>
        <v/>
      </c>
      <c r="M1603" s="15">
        <f>J1603-L1603</f>
        <v/>
      </c>
      <c r="N1603" s="21" t="n"/>
    </row>
    <row r="1604">
      <c r="A1604" s="295" t="n"/>
      <c r="B1604" s="14" t="n"/>
      <c r="C1604" s="15" t="n"/>
      <c r="D1604" s="15" t="n"/>
      <c r="E1604" s="15">
        <f>D1604*Setup!$B$5</f>
        <v/>
      </c>
      <c r="F1604" s="15">
        <f>D1604-E1604</f>
        <v/>
      </c>
      <c r="G1604" s="15" t="n"/>
      <c r="H1604" s="15" t="n"/>
      <c r="I1604" s="15" t="n"/>
      <c r="J1604" s="15">
        <f>C1604+F1604+G1604-I1604</f>
        <v/>
      </c>
      <c r="K1604" s="15" t="n"/>
      <c r="L1604" s="15">
        <f>K1604*Setup!$B$6</f>
        <v/>
      </c>
      <c r="M1604" s="15">
        <f>J1604-L1604</f>
        <v/>
      </c>
      <c r="N1604" s="21" t="n"/>
    </row>
    <row r="1605">
      <c r="A1605" s="295" t="n"/>
      <c r="B1605" s="14" t="n"/>
      <c r="C1605" s="15" t="n"/>
      <c r="D1605" s="15" t="n"/>
      <c r="E1605" s="15">
        <f>D1605*Setup!$B$5</f>
        <v/>
      </c>
      <c r="F1605" s="15">
        <f>D1605-E1605</f>
        <v/>
      </c>
      <c r="G1605" s="15" t="n"/>
      <c r="H1605" s="15" t="n"/>
      <c r="I1605" s="15" t="n"/>
      <c r="J1605" s="15">
        <f>C1605+F1605+G1605-I1605</f>
        <v/>
      </c>
      <c r="K1605" s="15" t="n"/>
      <c r="L1605" s="15">
        <f>K1605*Setup!$B$6</f>
        <v/>
      </c>
      <c r="M1605" s="15">
        <f>J1605-L1605</f>
        <v/>
      </c>
      <c r="N1605" s="21" t="n"/>
    </row>
    <row r="1606">
      <c r="A1606" s="295" t="n"/>
      <c r="B1606" s="14" t="n"/>
      <c r="C1606" s="15" t="n"/>
      <c r="D1606" s="15" t="n"/>
      <c r="E1606" s="15">
        <f>D1606*Setup!$B$5</f>
        <v/>
      </c>
      <c r="F1606" s="15">
        <f>D1606-E1606</f>
        <v/>
      </c>
      <c r="G1606" s="15" t="n"/>
      <c r="H1606" s="15" t="n"/>
      <c r="I1606" s="15" t="n"/>
      <c r="J1606" s="15">
        <f>C1606+F1606+G1606-I1606</f>
        <v/>
      </c>
      <c r="K1606" s="15" t="n"/>
      <c r="L1606" s="15">
        <f>K1606*Setup!$B$6</f>
        <v/>
      </c>
      <c r="M1606" s="15">
        <f>J1606-L1606</f>
        <v/>
      </c>
      <c r="N1606" s="21" t="n"/>
    </row>
    <row r="1607">
      <c r="A1607" s="295" t="n"/>
      <c r="B1607" s="14" t="n"/>
      <c r="C1607" s="15" t="n"/>
      <c r="D1607" s="15" t="n"/>
      <c r="E1607" s="15">
        <f>D1607*Setup!$B$5</f>
        <v/>
      </c>
      <c r="F1607" s="15">
        <f>D1607-E1607</f>
        <v/>
      </c>
      <c r="G1607" s="15" t="n"/>
      <c r="H1607" s="15" t="n"/>
      <c r="I1607" s="15" t="n"/>
      <c r="J1607" s="15">
        <f>C1607+F1607+G1607-I1607</f>
        <v/>
      </c>
      <c r="K1607" s="15" t="n"/>
      <c r="L1607" s="15">
        <f>K1607*Setup!$B$6</f>
        <v/>
      </c>
      <c r="M1607" s="15">
        <f>J1607-L1607</f>
        <v/>
      </c>
      <c r="N1607" s="21" t="n"/>
    </row>
    <row r="1608">
      <c r="A1608" s="295" t="n"/>
      <c r="B1608" s="14" t="n"/>
      <c r="C1608" s="15" t="n"/>
      <c r="D1608" s="15" t="n"/>
      <c r="E1608" s="15">
        <f>D1608*Setup!$B$5</f>
        <v/>
      </c>
      <c r="F1608" s="15">
        <f>D1608-E1608</f>
        <v/>
      </c>
      <c r="G1608" s="15" t="n"/>
      <c r="H1608" s="15" t="n"/>
      <c r="I1608" s="15" t="n"/>
      <c r="J1608" s="15">
        <f>C1608+F1608+G1608-I1608</f>
        <v/>
      </c>
      <c r="K1608" s="15" t="n"/>
      <c r="L1608" s="15">
        <f>K1608*Setup!$B$6</f>
        <v/>
      </c>
      <c r="M1608" s="15">
        <f>J1608-L1608</f>
        <v/>
      </c>
      <c r="N1608" s="21" t="n"/>
    </row>
    <row r="1609">
      <c r="A1609" s="295" t="n"/>
      <c r="B1609" s="14" t="n"/>
      <c r="C1609" s="15" t="n"/>
      <c r="D1609" s="15" t="n"/>
      <c r="E1609" s="15">
        <f>D1609*Setup!$B$5</f>
        <v/>
      </c>
      <c r="F1609" s="15">
        <f>D1609-E1609</f>
        <v/>
      </c>
      <c r="G1609" s="15" t="n"/>
      <c r="H1609" s="15" t="n"/>
      <c r="I1609" s="15" t="n"/>
      <c r="J1609" s="15">
        <f>C1609+F1609+G1609-I1609</f>
        <v/>
      </c>
      <c r="K1609" s="15" t="n"/>
      <c r="L1609" s="15">
        <f>K1609*Setup!$B$6</f>
        <v/>
      </c>
      <c r="M1609" s="15">
        <f>J1609-L1609</f>
        <v/>
      </c>
      <c r="N1609" s="21" t="n"/>
    </row>
    <row r="1610">
      <c r="A1610" s="295" t="n"/>
      <c r="B1610" s="14" t="n"/>
      <c r="C1610" s="15" t="n"/>
      <c r="D1610" s="15" t="n"/>
      <c r="E1610" s="15">
        <f>D1610*Setup!$B$5</f>
        <v/>
      </c>
      <c r="F1610" s="15">
        <f>D1610-E1610</f>
        <v/>
      </c>
      <c r="G1610" s="15" t="n"/>
      <c r="H1610" s="15" t="n"/>
      <c r="I1610" s="15" t="n"/>
      <c r="J1610" s="15">
        <f>C1610+F1610+G1610-I1610</f>
        <v/>
      </c>
      <c r="K1610" s="15" t="n"/>
      <c r="L1610" s="15">
        <f>K1610*Setup!$B$6</f>
        <v/>
      </c>
      <c r="M1610" s="15">
        <f>J1610-L1610</f>
        <v/>
      </c>
      <c r="N1610" s="21" t="n"/>
    </row>
    <row r="1611">
      <c r="A1611" s="295" t="n"/>
      <c r="B1611" s="14" t="n"/>
      <c r="C1611" s="15" t="n"/>
      <c r="D1611" s="15" t="n"/>
      <c r="E1611" s="15">
        <f>D1611*Setup!$B$5</f>
        <v/>
      </c>
      <c r="F1611" s="15">
        <f>D1611-E1611</f>
        <v/>
      </c>
      <c r="G1611" s="15" t="n"/>
      <c r="H1611" s="15" t="n"/>
      <c r="I1611" s="15" t="n"/>
      <c r="J1611" s="15">
        <f>C1611+F1611+G1611-I1611</f>
        <v/>
      </c>
      <c r="K1611" s="15" t="n"/>
      <c r="L1611" s="15">
        <f>K1611*Setup!$B$6</f>
        <v/>
      </c>
      <c r="M1611" s="15">
        <f>J1611-L1611</f>
        <v/>
      </c>
      <c r="N1611" s="21" t="n"/>
    </row>
    <row r="1612">
      <c r="A1612" s="295" t="n"/>
      <c r="B1612" s="14" t="n"/>
      <c r="C1612" s="15" t="n"/>
      <c r="D1612" s="15" t="n"/>
      <c r="E1612" s="15">
        <f>D1612*Setup!$B$5</f>
        <v/>
      </c>
      <c r="F1612" s="15">
        <f>D1612-E1612</f>
        <v/>
      </c>
      <c r="G1612" s="15" t="n"/>
      <c r="H1612" s="15" t="n"/>
      <c r="I1612" s="15" t="n"/>
      <c r="J1612" s="15">
        <f>C1612+F1612+G1612-I1612</f>
        <v/>
      </c>
      <c r="K1612" s="15" t="n"/>
      <c r="L1612" s="15">
        <f>K1612*Setup!$B$6</f>
        <v/>
      </c>
      <c r="M1612" s="15">
        <f>J1612-L1612</f>
        <v/>
      </c>
      <c r="N1612" s="21" t="n"/>
    </row>
    <row r="1613">
      <c r="A1613" s="295" t="n"/>
      <c r="B1613" s="14" t="n"/>
      <c r="C1613" s="15" t="n"/>
      <c r="D1613" s="15" t="n"/>
      <c r="E1613" s="15">
        <f>D1613*Setup!$B$5</f>
        <v/>
      </c>
      <c r="F1613" s="15">
        <f>D1613-E1613</f>
        <v/>
      </c>
      <c r="G1613" s="15" t="n"/>
      <c r="H1613" s="15" t="n"/>
      <c r="I1613" s="15" t="n"/>
      <c r="J1613" s="15">
        <f>C1613+F1613+G1613-I1613</f>
        <v/>
      </c>
      <c r="K1613" s="15" t="n"/>
      <c r="L1613" s="15">
        <f>K1613*Setup!$B$6</f>
        <v/>
      </c>
      <c r="M1613" s="15">
        <f>J1613-L1613</f>
        <v/>
      </c>
      <c r="N1613" s="21" t="n"/>
    </row>
    <row r="1614">
      <c r="A1614" s="295" t="n"/>
      <c r="B1614" s="14" t="n"/>
      <c r="C1614" s="15" t="n"/>
      <c r="D1614" s="15" t="n"/>
      <c r="E1614" s="15">
        <f>D1614*Setup!$B$5</f>
        <v/>
      </c>
      <c r="F1614" s="15">
        <f>D1614-E1614</f>
        <v/>
      </c>
      <c r="G1614" s="15" t="n"/>
      <c r="H1614" s="15" t="n"/>
      <c r="I1614" s="15" t="n"/>
      <c r="J1614" s="15">
        <f>C1614+F1614+G1614-I1614</f>
        <v/>
      </c>
      <c r="K1614" s="15" t="n"/>
      <c r="L1614" s="15">
        <f>K1614*Setup!$B$6</f>
        <v/>
      </c>
      <c r="M1614" s="15">
        <f>J1614-L1614</f>
        <v/>
      </c>
      <c r="N1614" s="21" t="n"/>
    </row>
    <row r="1615">
      <c r="A1615" s="295" t="n"/>
      <c r="B1615" s="14" t="n"/>
      <c r="C1615" s="15" t="n"/>
      <c r="D1615" s="15" t="n"/>
      <c r="E1615" s="15">
        <f>D1615*Setup!$B$5</f>
        <v/>
      </c>
      <c r="F1615" s="15">
        <f>D1615-E1615</f>
        <v/>
      </c>
      <c r="G1615" s="15" t="n"/>
      <c r="H1615" s="15" t="n"/>
      <c r="I1615" s="15" t="n"/>
      <c r="J1615" s="15">
        <f>C1615+F1615+G1615-I1615</f>
        <v/>
      </c>
      <c r="K1615" s="15" t="n"/>
      <c r="L1615" s="15">
        <f>K1615*Setup!$B$6</f>
        <v/>
      </c>
      <c r="M1615" s="15">
        <f>J1615-L1615</f>
        <v/>
      </c>
      <c r="N1615" s="21" t="n"/>
    </row>
    <row r="1616">
      <c r="A1616" s="295" t="n"/>
      <c r="B1616" s="14" t="n"/>
      <c r="C1616" s="15" t="n"/>
      <c r="D1616" s="15" t="n"/>
      <c r="E1616" s="15">
        <f>D1616*Setup!$B$5</f>
        <v/>
      </c>
      <c r="F1616" s="15">
        <f>D1616-E1616</f>
        <v/>
      </c>
      <c r="G1616" s="15" t="n"/>
      <c r="H1616" s="15" t="n"/>
      <c r="I1616" s="15" t="n"/>
      <c r="J1616" s="15">
        <f>C1616+F1616+G1616-I1616</f>
        <v/>
      </c>
      <c r="K1616" s="15" t="n"/>
      <c r="L1616" s="15">
        <f>K1616*Setup!$B$6</f>
        <v/>
      </c>
      <c r="M1616" s="15">
        <f>J1616-L1616</f>
        <v/>
      </c>
      <c r="N1616" s="21" t="n"/>
    </row>
    <row r="1617">
      <c r="A1617" s="295" t="n"/>
      <c r="B1617" s="14" t="n"/>
      <c r="C1617" s="15" t="n"/>
      <c r="D1617" s="15" t="n"/>
      <c r="E1617" s="15">
        <f>D1617*Setup!$B$5</f>
        <v/>
      </c>
      <c r="F1617" s="15">
        <f>D1617-E1617</f>
        <v/>
      </c>
      <c r="G1617" s="15" t="n"/>
      <c r="H1617" s="15" t="n"/>
      <c r="I1617" s="15" t="n"/>
      <c r="J1617" s="15">
        <f>C1617+F1617+G1617-I1617</f>
        <v/>
      </c>
      <c r="K1617" s="15" t="n"/>
      <c r="L1617" s="15">
        <f>K1617*Setup!$B$6</f>
        <v/>
      </c>
      <c r="M1617" s="15">
        <f>J1617-L1617</f>
        <v/>
      </c>
      <c r="N1617" s="21" t="n"/>
    </row>
    <row r="1618">
      <c r="A1618" s="295" t="n"/>
      <c r="B1618" s="14" t="n"/>
      <c r="C1618" s="15" t="n"/>
      <c r="D1618" s="15" t="n"/>
      <c r="E1618" s="15">
        <f>D1618*Setup!$B$5</f>
        <v/>
      </c>
      <c r="F1618" s="15">
        <f>D1618-E1618</f>
        <v/>
      </c>
      <c r="G1618" s="15" t="n"/>
      <c r="H1618" s="15" t="n"/>
      <c r="I1618" s="15" t="n"/>
      <c r="J1618" s="15">
        <f>C1618+F1618+G1618-I1618</f>
        <v/>
      </c>
      <c r="K1618" s="15" t="n"/>
      <c r="L1618" s="15">
        <f>K1618*Setup!$B$6</f>
        <v/>
      </c>
      <c r="M1618" s="15">
        <f>J1618-L1618</f>
        <v/>
      </c>
      <c r="N1618" s="21" t="n"/>
    </row>
    <row r="1619">
      <c r="A1619" s="295" t="n"/>
      <c r="B1619" s="14" t="n"/>
      <c r="C1619" s="15" t="n"/>
      <c r="D1619" s="15" t="n"/>
      <c r="E1619" s="15">
        <f>D1619*Setup!$B$5</f>
        <v/>
      </c>
      <c r="F1619" s="15">
        <f>D1619-E1619</f>
        <v/>
      </c>
      <c r="G1619" s="15" t="n"/>
      <c r="H1619" s="15" t="n"/>
      <c r="I1619" s="15" t="n"/>
      <c r="J1619" s="15">
        <f>C1619+F1619+G1619-I1619</f>
        <v/>
      </c>
      <c r="K1619" s="15" t="n"/>
      <c r="L1619" s="15">
        <f>K1619*Setup!$B$6</f>
        <v/>
      </c>
      <c r="M1619" s="15">
        <f>J1619-L1619</f>
        <v/>
      </c>
      <c r="N1619" s="21" t="n"/>
    </row>
    <row r="1620">
      <c r="A1620" s="295" t="n"/>
      <c r="B1620" s="14" t="n"/>
      <c r="C1620" s="15" t="n"/>
      <c r="D1620" s="15" t="n"/>
      <c r="E1620" s="15">
        <f>D1620*Setup!$B$5</f>
        <v/>
      </c>
      <c r="F1620" s="15">
        <f>D1620-E1620</f>
        <v/>
      </c>
      <c r="G1620" s="15" t="n"/>
      <c r="H1620" s="15" t="n"/>
      <c r="I1620" s="15" t="n"/>
      <c r="J1620" s="15">
        <f>C1620+F1620+G1620-I1620</f>
        <v/>
      </c>
      <c r="K1620" s="15" t="n"/>
      <c r="L1620" s="15">
        <f>K1620*Setup!$B$6</f>
        <v/>
      </c>
      <c r="M1620" s="15">
        <f>J1620-L1620</f>
        <v/>
      </c>
      <c r="N1620" s="21" t="n"/>
    </row>
    <row r="1621">
      <c r="A1621" s="295" t="n"/>
      <c r="B1621" s="14" t="n"/>
      <c r="C1621" s="15" t="n"/>
      <c r="D1621" s="15" t="n"/>
      <c r="E1621" s="15">
        <f>D1621*Setup!$B$5</f>
        <v/>
      </c>
      <c r="F1621" s="15">
        <f>D1621-E1621</f>
        <v/>
      </c>
      <c r="G1621" s="15" t="n"/>
      <c r="H1621" s="15" t="n"/>
      <c r="I1621" s="15" t="n"/>
      <c r="J1621" s="15">
        <f>C1621+F1621+G1621-I1621</f>
        <v/>
      </c>
      <c r="K1621" s="15" t="n"/>
      <c r="L1621" s="15">
        <f>K1621*Setup!$B$6</f>
        <v/>
      </c>
      <c r="M1621" s="15">
        <f>J1621-L1621</f>
        <v/>
      </c>
      <c r="N1621" s="21" t="n"/>
    </row>
    <row r="1622">
      <c r="A1622" s="295" t="n"/>
      <c r="B1622" s="14" t="n"/>
      <c r="C1622" s="15" t="n"/>
      <c r="D1622" s="15" t="n"/>
      <c r="E1622" s="15">
        <f>D1622*Setup!$B$5</f>
        <v/>
      </c>
      <c r="F1622" s="15">
        <f>D1622-E1622</f>
        <v/>
      </c>
      <c r="G1622" s="15" t="n"/>
      <c r="H1622" s="15" t="n"/>
      <c r="I1622" s="15" t="n"/>
      <c r="J1622" s="15">
        <f>C1622+F1622+G1622-I1622</f>
        <v/>
      </c>
      <c r="K1622" s="15" t="n"/>
      <c r="L1622" s="15">
        <f>K1622*Setup!$B$6</f>
        <v/>
      </c>
      <c r="M1622" s="15">
        <f>J1622-L1622</f>
        <v/>
      </c>
      <c r="N1622" s="21" t="n"/>
    </row>
    <row r="1623">
      <c r="A1623" s="295" t="n"/>
      <c r="B1623" s="14" t="n"/>
      <c r="C1623" s="15" t="n"/>
      <c r="D1623" s="15" t="n"/>
      <c r="E1623" s="15">
        <f>D1623*Setup!$B$5</f>
        <v/>
      </c>
      <c r="F1623" s="15">
        <f>D1623-E1623</f>
        <v/>
      </c>
      <c r="G1623" s="15" t="n"/>
      <c r="H1623" s="15" t="n"/>
      <c r="I1623" s="15" t="n"/>
      <c r="J1623" s="15">
        <f>C1623+F1623+G1623-I1623</f>
        <v/>
      </c>
      <c r="K1623" s="15" t="n"/>
      <c r="L1623" s="15">
        <f>K1623*Setup!$B$6</f>
        <v/>
      </c>
      <c r="M1623" s="15">
        <f>J1623-L1623</f>
        <v/>
      </c>
      <c r="N1623" s="21" t="n"/>
    </row>
    <row r="1624">
      <c r="A1624" s="295" t="n"/>
      <c r="B1624" s="14" t="n"/>
      <c r="C1624" s="15" t="n"/>
      <c r="D1624" s="15" t="n"/>
      <c r="E1624" s="15">
        <f>D1624*Setup!$B$5</f>
        <v/>
      </c>
      <c r="F1624" s="15">
        <f>D1624-E1624</f>
        <v/>
      </c>
      <c r="G1624" s="15" t="n"/>
      <c r="H1624" s="15" t="n"/>
      <c r="I1624" s="15" t="n"/>
      <c r="J1624" s="15">
        <f>C1624+F1624+G1624-I1624</f>
        <v/>
      </c>
      <c r="K1624" s="15" t="n"/>
      <c r="L1624" s="15">
        <f>K1624*Setup!$B$6</f>
        <v/>
      </c>
      <c r="M1624" s="15">
        <f>J1624-L1624</f>
        <v/>
      </c>
      <c r="N1624" s="21" t="n"/>
    </row>
    <row r="1625">
      <c r="A1625" s="295" t="n"/>
      <c r="B1625" s="14" t="n"/>
      <c r="C1625" s="15" t="n"/>
      <c r="D1625" s="15" t="n"/>
      <c r="E1625" s="15">
        <f>D1625*Setup!$B$5</f>
        <v/>
      </c>
      <c r="F1625" s="15">
        <f>D1625-E1625</f>
        <v/>
      </c>
      <c r="G1625" s="15" t="n"/>
      <c r="H1625" s="15" t="n"/>
      <c r="I1625" s="15" t="n"/>
      <c r="J1625" s="15">
        <f>C1625+F1625+G1625-I1625</f>
        <v/>
      </c>
      <c r="K1625" s="15" t="n"/>
      <c r="L1625" s="15">
        <f>K1625*Setup!$B$6</f>
        <v/>
      </c>
      <c r="M1625" s="15">
        <f>J1625-L1625</f>
        <v/>
      </c>
      <c r="N1625" s="21" t="n"/>
    </row>
    <row r="1626">
      <c r="A1626" s="295" t="n"/>
      <c r="B1626" s="14" t="n"/>
      <c r="C1626" s="15" t="n"/>
      <c r="D1626" s="15" t="n"/>
      <c r="E1626" s="15">
        <f>D1626*Setup!$B$5</f>
        <v/>
      </c>
      <c r="F1626" s="15">
        <f>D1626-E1626</f>
        <v/>
      </c>
      <c r="G1626" s="15" t="n"/>
      <c r="H1626" s="15" t="n"/>
      <c r="I1626" s="15" t="n"/>
      <c r="J1626" s="15">
        <f>C1626+F1626+G1626-I1626</f>
        <v/>
      </c>
      <c r="K1626" s="15" t="n"/>
      <c r="L1626" s="15">
        <f>K1626*Setup!$B$6</f>
        <v/>
      </c>
      <c r="M1626" s="15">
        <f>J1626-L1626</f>
        <v/>
      </c>
      <c r="N1626" s="21" t="n"/>
    </row>
    <row r="1627">
      <c r="A1627" s="295" t="n"/>
      <c r="B1627" s="14" t="n"/>
      <c r="C1627" s="15" t="n"/>
      <c r="D1627" s="15" t="n"/>
      <c r="E1627" s="15">
        <f>D1627*Setup!$B$5</f>
        <v/>
      </c>
      <c r="F1627" s="15">
        <f>D1627-E1627</f>
        <v/>
      </c>
      <c r="G1627" s="15" t="n"/>
      <c r="H1627" s="15" t="n"/>
      <c r="I1627" s="15" t="n"/>
      <c r="J1627" s="15">
        <f>C1627+F1627+G1627-I1627</f>
        <v/>
      </c>
      <c r="K1627" s="15" t="n"/>
      <c r="L1627" s="15">
        <f>K1627*Setup!$B$6</f>
        <v/>
      </c>
      <c r="M1627" s="15">
        <f>J1627-L1627</f>
        <v/>
      </c>
      <c r="N1627" s="21" t="n"/>
    </row>
    <row r="1628">
      <c r="A1628" s="295" t="n"/>
      <c r="B1628" s="14" t="n"/>
      <c r="C1628" s="15" t="n"/>
      <c r="D1628" s="15" t="n"/>
      <c r="E1628" s="15">
        <f>D1628*Setup!$B$5</f>
        <v/>
      </c>
      <c r="F1628" s="15">
        <f>D1628-E1628</f>
        <v/>
      </c>
      <c r="G1628" s="15" t="n"/>
      <c r="H1628" s="15" t="n"/>
      <c r="I1628" s="15" t="n"/>
      <c r="J1628" s="15">
        <f>C1628+F1628+G1628-I1628</f>
        <v/>
      </c>
      <c r="K1628" s="15" t="n"/>
      <c r="L1628" s="15">
        <f>K1628*Setup!$B$6</f>
        <v/>
      </c>
      <c r="M1628" s="15">
        <f>J1628-L1628</f>
        <v/>
      </c>
      <c r="N1628" s="21" t="n"/>
    </row>
    <row r="1629">
      <c r="A1629" s="295" t="n"/>
      <c r="B1629" s="14" t="n"/>
      <c r="C1629" s="15" t="n"/>
      <c r="D1629" s="15" t="n"/>
      <c r="E1629" s="15">
        <f>D1629*Setup!$B$5</f>
        <v/>
      </c>
      <c r="F1629" s="15">
        <f>D1629-E1629</f>
        <v/>
      </c>
      <c r="G1629" s="15" t="n"/>
      <c r="H1629" s="15" t="n"/>
      <c r="I1629" s="15" t="n"/>
      <c r="J1629" s="15">
        <f>C1629+F1629+G1629-I1629</f>
        <v/>
      </c>
      <c r="K1629" s="15" t="n"/>
      <c r="L1629" s="15">
        <f>K1629*Setup!$B$6</f>
        <v/>
      </c>
      <c r="M1629" s="15">
        <f>J1629-L1629</f>
        <v/>
      </c>
      <c r="N1629" s="21" t="n"/>
    </row>
    <row r="1630">
      <c r="A1630" s="295" t="n"/>
      <c r="B1630" s="14" t="n"/>
      <c r="C1630" s="15" t="n"/>
      <c r="D1630" s="15" t="n"/>
      <c r="E1630" s="15">
        <f>D1630*Setup!$B$5</f>
        <v/>
      </c>
      <c r="F1630" s="15">
        <f>D1630-E1630</f>
        <v/>
      </c>
      <c r="G1630" s="15" t="n"/>
      <c r="H1630" s="15" t="n"/>
      <c r="I1630" s="15" t="n"/>
      <c r="J1630" s="15">
        <f>C1630+F1630+G1630-I1630</f>
        <v/>
      </c>
      <c r="K1630" s="15" t="n"/>
      <c r="L1630" s="15">
        <f>K1630*Setup!$B$6</f>
        <v/>
      </c>
      <c r="M1630" s="15">
        <f>J1630-L1630</f>
        <v/>
      </c>
      <c r="N1630" s="21" t="n"/>
    </row>
    <row r="1631">
      <c r="A1631" s="295" t="n"/>
      <c r="B1631" s="14" t="n"/>
      <c r="C1631" s="15" t="n"/>
      <c r="D1631" s="15" t="n"/>
      <c r="E1631" s="15">
        <f>D1631*Setup!$B$5</f>
        <v/>
      </c>
      <c r="F1631" s="15">
        <f>D1631-E1631</f>
        <v/>
      </c>
      <c r="G1631" s="15" t="n"/>
      <c r="H1631" s="15" t="n"/>
      <c r="I1631" s="15" t="n"/>
      <c r="J1631" s="15">
        <f>C1631+F1631+G1631-I1631</f>
        <v/>
      </c>
      <c r="K1631" s="15" t="n"/>
      <c r="L1631" s="15">
        <f>K1631*Setup!$B$6</f>
        <v/>
      </c>
      <c r="M1631" s="15">
        <f>J1631-L1631</f>
        <v/>
      </c>
      <c r="N1631" s="21" t="n"/>
    </row>
    <row r="1632">
      <c r="A1632" s="295" t="n"/>
      <c r="B1632" s="14" t="n"/>
      <c r="C1632" s="15" t="n"/>
      <c r="D1632" s="15" t="n"/>
      <c r="E1632" s="15">
        <f>D1632*Setup!$B$5</f>
        <v/>
      </c>
      <c r="F1632" s="15">
        <f>D1632-E1632</f>
        <v/>
      </c>
      <c r="G1632" s="15" t="n"/>
      <c r="H1632" s="15" t="n"/>
      <c r="I1632" s="15" t="n"/>
      <c r="J1632" s="15">
        <f>C1632+F1632+G1632-I1632</f>
        <v/>
      </c>
      <c r="K1632" s="15" t="n"/>
      <c r="L1632" s="15">
        <f>K1632*Setup!$B$6</f>
        <v/>
      </c>
      <c r="M1632" s="15">
        <f>J1632-L1632</f>
        <v/>
      </c>
      <c r="N1632" s="21" t="n"/>
    </row>
    <row r="1633">
      <c r="A1633" s="295" t="n"/>
      <c r="B1633" s="14" t="n"/>
      <c r="C1633" s="15" t="n"/>
      <c r="D1633" s="15" t="n"/>
      <c r="E1633" s="15">
        <f>D1633*Setup!$B$5</f>
        <v/>
      </c>
      <c r="F1633" s="15">
        <f>D1633-E1633</f>
        <v/>
      </c>
      <c r="G1633" s="15" t="n"/>
      <c r="H1633" s="15" t="n"/>
      <c r="I1633" s="15" t="n"/>
      <c r="J1633" s="15">
        <f>C1633+F1633+G1633-I1633</f>
        <v/>
      </c>
      <c r="K1633" s="15" t="n"/>
      <c r="L1633" s="15">
        <f>K1633*Setup!$B$6</f>
        <v/>
      </c>
      <c r="M1633" s="15">
        <f>J1633-L1633</f>
        <v/>
      </c>
      <c r="N1633" s="21" t="n"/>
    </row>
    <row r="1634">
      <c r="A1634" s="295" t="n"/>
      <c r="B1634" s="14" t="n"/>
      <c r="C1634" s="15" t="n"/>
      <c r="D1634" s="15" t="n"/>
      <c r="E1634" s="15">
        <f>D1634*Setup!$B$5</f>
        <v/>
      </c>
      <c r="F1634" s="15">
        <f>D1634-E1634</f>
        <v/>
      </c>
      <c r="G1634" s="15" t="n"/>
      <c r="H1634" s="15" t="n"/>
      <c r="I1634" s="15" t="n"/>
      <c r="J1634" s="15">
        <f>C1634+F1634+G1634-I1634</f>
        <v/>
      </c>
      <c r="K1634" s="15" t="n"/>
      <c r="L1634" s="15">
        <f>K1634*Setup!$B$6</f>
        <v/>
      </c>
      <c r="M1634" s="15">
        <f>J1634-L1634</f>
        <v/>
      </c>
      <c r="N1634" s="21" t="n"/>
    </row>
    <row r="1635">
      <c r="A1635" s="295" t="n"/>
      <c r="B1635" s="14" t="n"/>
      <c r="C1635" s="15" t="n"/>
      <c r="D1635" s="15" t="n"/>
      <c r="E1635" s="15">
        <f>D1635*Setup!$B$5</f>
        <v/>
      </c>
      <c r="F1635" s="15">
        <f>D1635-E1635</f>
        <v/>
      </c>
      <c r="G1635" s="15" t="n"/>
      <c r="H1635" s="15" t="n"/>
      <c r="I1635" s="15" t="n"/>
      <c r="J1635" s="15">
        <f>C1635+F1635+G1635-I1635</f>
        <v/>
      </c>
      <c r="K1635" s="15" t="n"/>
      <c r="L1635" s="15">
        <f>K1635*Setup!$B$6</f>
        <v/>
      </c>
      <c r="M1635" s="15">
        <f>J1635-L1635</f>
        <v/>
      </c>
      <c r="N1635" s="21" t="n"/>
    </row>
    <row r="1636">
      <c r="A1636" s="295" t="n"/>
      <c r="B1636" s="14" t="n"/>
      <c r="C1636" s="15" t="n"/>
      <c r="D1636" s="15" t="n"/>
      <c r="E1636" s="15">
        <f>D1636*Setup!$B$5</f>
        <v/>
      </c>
      <c r="F1636" s="15">
        <f>D1636-E1636</f>
        <v/>
      </c>
      <c r="G1636" s="15" t="n"/>
      <c r="H1636" s="15" t="n"/>
      <c r="I1636" s="15" t="n"/>
      <c r="J1636" s="15">
        <f>C1636+F1636+G1636-I1636</f>
        <v/>
      </c>
      <c r="K1636" s="15" t="n"/>
      <c r="L1636" s="15">
        <f>K1636*Setup!$B$6</f>
        <v/>
      </c>
      <c r="M1636" s="15">
        <f>J1636-L1636</f>
        <v/>
      </c>
      <c r="N1636" s="21" t="n"/>
    </row>
    <row r="1637">
      <c r="A1637" s="295" t="n"/>
      <c r="B1637" s="14" t="n"/>
      <c r="C1637" s="15" t="n"/>
      <c r="D1637" s="15" t="n"/>
      <c r="E1637" s="15">
        <f>D1637*Setup!$B$5</f>
        <v/>
      </c>
      <c r="F1637" s="15">
        <f>D1637-E1637</f>
        <v/>
      </c>
      <c r="G1637" s="15" t="n"/>
      <c r="H1637" s="15" t="n"/>
      <c r="I1637" s="15" t="n"/>
      <c r="J1637" s="15">
        <f>C1637+F1637+G1637-I1637</f>
        <v/>
      </c>
      <c r="K1637" s="15" t="n"/>
      <c r="L1637" s="15">
        <f>K1637*Setup!$B$6</f>
        <v/>
      </c>
      <c r="M1637" s="15">
        <f>J1637-L1637</f>
        <v/>
      </c>
      <c r="N1637" s="21" t="n"/>
    </row>
    <row r="1638">
      <c r="A1638" s="295" t="n"/>
      <c r="B1638" s="14" t="n"/>
      <c r="C1638" s="15" t="n"/>
      <c r="D1638" s="15" t="n"/>
      <c r="E1638" s="15">
        <f>D1638*Setup!$B$5</f>
        <v/>
      </c>
      <c r="F1638" s="15">
        <f>D1638-E1638</f>
        <v/>
      </c>
      <c r="G1638" s="15" t="n"/>
      <c r="H1638" s="15" t="n"/>
      <c r="I1638" s="15" t="n"/>
      <c r="J1638" s="15">
        <f>C1638+F1638+G1638-I1638</f>
        <v/>
      </c>
      <c r="K1638" s="15" t="n"/>
      <c r="L1638" s="15">
        <f>K1638*Setup!$B$6</f>
        <v/>
      </c>
      <c r="M1638" s="15">
        <f>J1638-L1638</f>
        <v/>
      </c>
      <c r="N1638" s="21" t="n"/>
    </row>
    <row r="1639">
      <c r="A1639" s="295" t="n"/>
      <c r="B1639" s="14" t="n"/>
      <c r="C1639" s="15" t="n"/>
      <c r="D1639" s="15" t="n"/>
      <c r="E1639" s="15">
        <f>D1639*Setup!$B$5</f>
        <v/>
      </c>
      <c r="F1639" s="15">
        <f>D1639-E1639</f>
        <v/>
      </c>
      <c r="G1639" s="15" t="n"/>
      <c r="H1639" s="15" t="n"/>
      <c r="I1639" s="15" t="n"/>
      <c r="J1639" s="15">
        <f>C1639+F1639+G1639-I1639</f>
        <v/>
      </c>
      <c r="K1639" s="15" t="n"/>
      <c r="L1639" s="15">
        <f>K1639*Setup!$B$6</f>
        <v/>
      </c>
      <c r="M1639" s="15">
        <f>J1639-L1639</f>
        <v/>
      </c>
      <c r="N1639" s="21" t="n"/>
    </row>
    <row r="1640">
      <c r="A1640" s="295" t="n"/>
      <c r="B1640" s="14" t="n"/>
      <c r="C1640" s="15" t="n"/>
      <c r="D1640" s="15" t="n"/>
      <c r="E1640" s="15">
        <f>D1640*Setup!$B$5</f>
        <v/>
      </c>
      <c r="F1640" s="15">
        <f>D1640-E1640</f>
        <v/>
      </c>
      <c r="G1640" s="15" t="n"/>
      <c r="H1640" s="15" t="n"/>
      <c r="I1640" s="15" t="n"/>
      <c r="J1640" s="15">
        <f>C1640+F1640+G1640-I1640</f>
        <v/>
      </c>
      <c r="K1640" s="15" t="n"/>
      <c r="L1640" s="15">
        <f>K1640*Setup!$B$6</f>
        <v/>
      </c>
      <c r="M1640" s="15">
        <f>J1640-L1640</f>
        <v/>
      </c>
      <c r="N1640" s="21" t="n"/>
    </row>
    <row r="1641">
      <c r="A1641" s="295" t="n"/>
      <c r="B1641" s="14" t="n"/>
      <c r="C1641" s="15" t="n"/>
      <c r="D1641" s="15" t="n"/>
      <c r="E1641" s="15">
        <f>D1641*Setup!$B$5</f>
        <v/>
      </c>
      <c r="F1641" s="15">
        <f>D1641-E1641</f>
        <v/>
      </c>
      <c r="G1641" s="15" t="n"/>
      <c r="H1641" s="15" t="n"/>
      <c r="I1641" s="15" t="n"/>
      <c r="J1641" s="15">
        <f>C1641+F1641+G1641-I1641</f>
        <v/>
      </c>
      <c r="K1641" s="15" t="n"/>
      <c r="L1641" s="15">
        <f>K1641*Setup!$B$6</f>
        <v/>
      </c>
      <c r="M1641" s="15">
        <f>J1641-L1641</f>
        <v/>
      </c>
      <c r="N1641" s="21" t="n"/>
    </row>
    <row r="1642">
      <c r="A1642" s="295" t="n"/>
      <c r="B1642" s="14" t="n"/>
      <c r="C1642" s="15" t="n"/>
      <c r="D1642" s="15" t="n"/>
      <c r="E1642" s="15">
        <f>D1642*Setup!$B$5</f>
        <v/>
      </c>
      <c r="F1642" s="15">
        <f>D1642-E1642</f>
        <v/>
      </c>
      <c r="G1642" s="15" t="n"/>
      <c r="H1642" s="15" t="n"/>
      <c r="I1642" s="15" t="n"/>
      <c r="J1642" s="15">
        <f>C1642+F1642+G1642-I1642</f>
        <v/>
      </c>
      <c r="K1642" s="15" t="n"/>
      <c r="L1642" s="15">
        <f>K1642*Setup!$B$6</f>
        <v/>
      </c>
      <c r="M1642" s="15">
        <f>J1642-L1642</f>
        <v/>
      </c>
      <c r="N1642" s="21" t="n"/>
    </row>
    <row r="1643">
      <c r="A1643" s="295" t="n"/>
      <c r="B1643" s="14" t="n"/>
      <c r="C1643" s="15" t="n"/>
      <c r="D1643" s="15" t="n"/>
      <c r="E1643" s="15">
        <f>D1643*Setup!$B$5</f>
        <v/>
      </c>
      <c r="F1643" s="15">
        <f>D1643-E1643</f>
        <v/>
      </c>
      <c r="G1643" s="15" t="n"/>
      <c r="H1643" s="15" t="n"/>
      <c r="I1643" s="15" t="n"/>
      <c r="J1643" s="15">
        <f>C1643+F1643+G1643-I1643</f>
        <v/>
      </c>
      <c r="K1643" s="15" t="n"/>
      <c r="L1643" s="15">
        <f>K1643*Setup!$B$6</f>
        <v/>
      </c>
      <c r="M1643" s="15">
        <f>J1643-L1643</f>
        <v/>
      </c>
      <c r="N1643" s="21" t="n"/>
    </row>
    <row r="1644">
      <c r="A1644" s="295" t="n"/>
      <c r="B1644" s="14" t="n"/>
      <c r="C1644" s="15" t="n"/>
      <c r="D1644" s="15" t="n"/>
      <c r="E1644" s="15">
        <f>D1644*Setup!$B$5</f>
        <v/>
      </c>
      <c r="F1644" s="15">
        <f>D1644-E1644</f>
        <v/>
      </c>
      <c r="G1644" s="15" t="n"/>
      <c r="H1644" s="15" t="n"/>
      <c r="I1644" s="15" t="n"/>
      <c r="J1644" s="15">
        <f>C1644+F1644+G1644-I1644</f>
        <v/>
      </c>
      <c r="K1644" s="15" t="n"/>
      <c r="L1644" s="15">
        <f>K1644*Setup!$B$6</f>
        <v/>
      </c>
      <c r="M1644" s="15">
        <f>J1644-L1644</f>
        <v/>
      </c>
      <c r="N1644" s="21" t="n"/>
    </row>
    <row r="1645">
      <c r="A1645" s="295" t="n"/>
      <c r="B1645" s="14" t="n"/>
      <c r="C1645" s="15" t="n"/>
      <c r="D1645" s="15" t="n"/>
      <c r="E1645" s="15">
        <f>D1645*Setup!$B$5</f>
        <v/>
      </c>
      <c r="F1645" s="15">
        <f>D1645-E1645</f>
        <v/>
      </c>
      <c r="G1645" s="15" t="n"/>
      <c r="H1645" s="15" t="n"/>
      <c r="I1645" s="15" t="n"/>
      <c r="J1645" s="15">
        <f>C1645+F1645+G1645-I1645</f>
        <v/>
      </c>
      <c r="K1645" s="15" t="n"/>
      <c r="L1645" s="15">
        <f>K1645*Setup!$B$6</f>
        <v/>
      </c>
      <c r="M1645" s="15">
        <f>J1645-L1645</f>
        <v/>
      </c>
      <c r="N1645" s="21" t="n"/>
    </row>
    <row r="1646">
      <c r="A1646" s="295" t="n"/>
      <c r="B1646" s="14" t="n"/>
      <c r="C1646" s="15" t="n"/>
      <c r="D1646" s="15" t="n"/>
      <c r="E1646" s="15">
        <f>D1646*Setup!$B$5</f>
        <v/>
      </c>
      <c r="F1646" s="15">
        <f>D1646-E1646</f>
        <v/>
      </c>
      <c r="G1646" s="15" t="n"/>
      <c r="H1646" s="15" t="n"/>
      <c r="I1646" s="15" t="n"/>
      <c r="J1646" s="15">
        <f>C1646+F1646+G1646-I1646</f>
        <v/>
      </c>
      <c r="K1646" s="15" t="n"/>
      <c r="L1646" s="15">
        <f>K1646*Setup!$B$6</f>
        <v/>
      </c>
      <c r="M1646" s="15">
        <f>J1646-L1646</f>
        <v/>
      </c>
      <c r="N1646" s="21" t="n"/>
    </row>
    <row r="1647">
      <c r="A1647" s="295" t="n"/>
      <c r="B1647" s="14" t="n"/>
      <c r="C1647" s="15" t="n"/>
      <c r="D1647" s="15" t="n"/>
      <c r="E1647" s="15">
        <f>D1647*Setup!$B$5</f>
        <v/>
      </c>
      <c r="F1647" s="15">
        <f>D1647-E1647</f>
        <v/>
      </c>
      <c r="G1647" s="15" t="n"/>
      <c r="H1647" s="15" t="n"/>
      <c r="I1647" s="15" t="n"/>
      <c r="J1647" s="15">
        <f>C1647+F1647+G1647-I1647</f>
        <v/>
      </c>
      <c r="K1647" s="15" t="n"/>
      <c r="L1647" s="15">
        <f>K1647*Setup!$B$6</f>
        <v/>
      </c>
      <c r="M1647" s="15">
        <f>J1647-L1647</f>
        <v/>
      </c>
      <c r="N1647" s="21" t="n"/>
    </row>
    <row r="1648">
      <c r="A1648" s="295" t="n"/>
      <c r="B1648" s="14" t="n"/>
      <c r="C1648" s="15" t="n"/>
      <c r="D1648" s="15" t="n"/>
      <c r="E1648" s="15">
        <f>D1648*Setup!$B$5</f>
        <v/>
      </c>
      <c r="F1648" s="15">
        <f>D1648-E1648</f>
        <v/>
      </c>
      <c r="G1648" s="15" t="n"/>
      <c r="H1648" s="15" t="n"/>
      <c r="I1648" s="15" t="n"/>
      <c r="J1648" s="15">
        <f>C1648+F1648+G1648-I1648</f>
        <v/>
      </c>
      <c r="K1648" s="15" t="n"/>
      <c r="L1648" s="15">
        <f>K1648*Setup!$B$6</f>
        <v/>
      </c>
      <c r="M1648" s="15">
        <f>J1648-L1648</f>
        <v/>
      </c>
      <c r="N1648" s="21" t="n"/>
    </row>
    <row r="1649">
      <c r="A1649" s="295" t="n"/>
      <c r="B1649" s="14" t="n"/>
      <c r="C1649" s="15" t="n"/>
      <c r="D1649" s="15" t="n"/>
      <c r="E1649" s="15">
        <f>D1649*Setup!$B$5</f>
        <v/>
      </c>
      <c r="F1649" s="15">
        <f>D1649-E1649</f>
        <v/>
      </c>
      <c r="G1649" s="15" t="n"/>
      <c r="H1649" s="15" t="n"/>
      <c r="I1649" s="15" t="n"/>
      <c r="J1649" s="15">
        <f>C1649+F1649+G1649-I1649</f>
        <v/>
      </c>
      <c r="K1649" s="15" t="n"/>
      <c r="L1649" s="15">
        <f>K1649*Setup!$B$6</f>
        <v/>
      </c>
      <c r="M1649" s="15">
        <f>J1649-L1649</f>
        <v/>
      </c>
      <c r="N1649" s="21" t="n"/>
    </row>
    <row r="1650">
      <c r="A1650" s="295" t="n"/>
      <c r="B1650" s="14" t="n"/>
      <c r="C1650" s="15" t="n"/>
      <c r="D1650" s="15" t="n"/>
      <c r="E1650" s="15">
        <f>D1650*Setup!$B$5</f>
        <v/>
      </c>
      <c r="F1650" s="15">
        <f>D1650-E1650</f>
        <v/>
      </c>
      <c r="G1650" s="15" t="n"/>
      <c r="H1650" s="15" t="n"/>
      <c r="I1650" s="15" t="n"/>
      <c r="J1650" s="15">
        <f>C1650+F1650+G1650-I1650</f>
        <v/>
      </c>
      <c r="K1650" s="15" t="n"/>
      <c r="L1650" s="15">
        <f>K1650*Setup!$B$6</f>
        <v/>
      </c>
      <c r="M1650" s="15">
        <f>J1650-L1650</f>
        <v/>
      </c>
      <c r="N1650" s="21" t="n"/>
    </row>
    <row r="1651">
      <c r="A1651" s="295" t="n"/>
      <c r="B1651" s="14" t="n"/>
      <c r="C1651" s="15" t="n"/>
      <c r="D1651" s="15" t="n"/>
      <c r="E1651" s="15">
        <f>D1651*Setup!$B$5</f>
        <v/>
      </c>
      <c r="F1651" s="15">
        <f>D1651-E1651</f>
        <v/>
      </c>
      <c r="G1651" s="15" t="n"/>
      <c r="H1651" s="15" t="n"/>
      <c r="I1651" s="15" t="n"/>
      <c r="J1651" s="15">
        <f>C1651+F1651+G1651-I1651</f>
        <v/>
      </c>
      <c r="K1651" s="15" t="n"/>
      <c r="L1651" s="15">
        <f>K1651*Setup!$B$6</f>
        <v/>
      </c>
      <c r="M1651" s="15">
        <f>J1651-L1651</f>
        <v/>
      </c>
      <c r="N1651" s="21" t="n"/>
    </row>
    <row r="1652">
      <c r="A1652" s="295" t="n"/>
      <c r="B1652" s="14" t="n"/>
      <c r="C1652" s="15" t="n"/>
      <c r="D1652" s="15" t="n"/>
      <c r="E1652" s="15">
        <f>D1652*Setup!$B$5</f>
        <v/>
      </c>
      <c r="F1652" s="15">
        <f>D1652-E1652</f>
        <v/>
      </c>
      <c r="G1652" s="15" t="n"/>
      <c r="H1652" s="15" t="n"/>
      <c r="I1652" s="15" t="n"/>
      <c r="J1652" s="15">
        <f>C1652+F1652+G1652-I1652</f>
        <v/>
      </c>
      <c r="K1652" s="15" t="n"/>
      <c r="L1652" s="15">
        <f>K1652*Setup!$B$6</f>
        <v/>
      </c>
      <c r="M1652" s="15">
        <f>J1652-L1652</f>
        <v/>
      </c>
      <c r="N1652" s="21" t="n"/>
    </row>
    <row r="1653">
      <c r="A1653" s="295" t="n"/>
      <c r="B1653" s="14" t="n"/>
      <c r="C1653" s="15" t="n"/>
      <c r="D1653" s="15" t="n"/>
      <c r="E1653" s="15">
        <f>D1653*Setup!$B$5</f>
        <v/>
      </c>
      <c r="F1653" s="15">
        <f>D1653-E1653</f>
        <v/>
      </c>
      <c r="G1653" s="15" t="n"/>
      <c r="H1653" s="15" t="n"/>
      <c r="I1653" s="15" t="n"/>
      <c r="J1653" s="15">
        <f>C1653+F1653+G1653-I1653</f>
        <v/>
      </c>
      <c r="K1653" s="15" t="n"/>
      <c r="L1653" s="15">
        <f>K1653*Setup!$B$6</f>
        <v/>
      </c>
      <c r="M1653" s="15">
        <f>J1653-L1653</f>
        <v/>
      </c>
      <c r="N1653" s="21" t="n"/>
    </row>
    <row r="1654">
      <c r="A1654" s="295" t="n"/>
      <c r="B1654" s="14" t="n"/>
      <c r="C1654" s="15" t="n"/>
      <c r="D1654" s="15" t="n"/>
      <c r="E1654" s="15">
        <f>D1654*Setup!$B$5</f>
        <v/>
      </c>
      <c r="F1654" s="15">
        <f>D1654-E1654</f>
        <v/>
      </c>
      <c r="G1654" s="15" t="n"/>
      <c r="H1654" s="15" t="n"/>
      <c r="I1654" s="15" t="n"/>
      <c r="J1654" s="15">
        <f>C1654+F1654+G1654-I1654</f>
        <v/>
      </c>
      <c r="K1654" s="15" t="n"/>
      <c r="L1654" s="15">
        <f>K1654*Setup!$B$6</f>
        <v/>
      </c>
      <c r="M1654" s="15">
        <f>J1654-L1654</f>
        <v/>
      </c>
      <c r="N1654" s="21" t="n"/>
    </row>
    <row r="1655">
      <c r="A1655" s="295" t="n"/>
      <c r="B1655" s="14" t="n"/>
      <c r="C1655" s="15" t="n"/>
      <c r="D1655" s="15" t="n"/>
      <c r="E1655" s="15">
        <f>D1655*Setup!$B$5</f>
        <v/>
      </c>
      <c r="F1655" s="15">
        <f>D1655-E1655</f>
        <v/>
      </c>
      <c r="G1655" s="15" t="n"/>
      <c r="H1655" s="15" t="n"/>
      <c r="I1655" s="15" t="n"/>
      <c r="J1655" s="15">
        <f>C1655+F1655+G1655-I1655</f>
        <v/>
      </c>
      <c r="K1655" s="15" t="n"/>
      <c r="L1655" s="15">
        <f>K1655*Setup!$B$6</f>
        <v/>
      </c>
      <c r="M1655" s="15">
        <f>J1655-L1655</f>
        <v/>
      </c>
      <c r="N1655" s="21" t="n"/>
    </row>
    <row r="1656">
      <c r="A1656" s="295" t="n"/>
      <c r="B1656" s="14" t="n"/>
      <c r="C1656" s="15" t="n"/>
      <c r="D1656" s="15" t="n"/>
      <c r="E1656" s="15">
        <f>D1656*Setup!$B$5</f>
        <v/>
      </c>
      <c r="F1656" s="15">
        <f>D1656-E1656</f>
        <v/>
      </c>
      <c r="G1656" s="15" t="n"/>
      <c r="H1656" s="15" t="n"/>
      <c r="I1656" s="15" t="n"/>
      <c r="J1656" s="15">
        <f>C1656+F1656+G1656-I1656</f>
        <v/>
      </c>
      <c r="K1656" s="15" t="n"/>
      <c r="L1656" s="15">
        <f>K1656*Setup!$B$6</f>
        <v/>
      </c>
      <c r="M1656" s="15">
        <f>J1656-L1656</f>
        <v/>
      </c>
      <c r="N1656" s="21" t="n"/>
    </row>
    <row r="1657">
      <c r="A1657" s="295" t="n"/>
      <c r="B1657" s="14" t="n"/>
      <c r="C1657" s="15" t="n"/>
      <c r="D1657" s="15" t="n"/>
      <c r="E1657" s="15">
        <f>D1657*Setup!$B$5</f>
        <v/>
      </c>
      <c r="F1657" s="15">
        <f>D1657-E1657</f>
        <v/>
      </c>
      <c r="G1657" s="15" t="n"/>
      <c r="H1657" s="15" t="n"/>
      <c r="I1657" s="15" t="n"/>
      <c r="J1657" s="15">
        <f>C1657+F1657+G1657-I1657</f>
        <v/>
      </c>
      <c r="K1657" s="15" t="n"/>
      <c r="L1657" s="15">
        <f>K1657*Setup!$B$6</f>
        <v/>
      </c>
      <c r="M1657" s="15">
        <f>J1657-L1657</f>
        <v/>
      </c>
      <c r="N1657" s="21" t="n"/>
    </row>
    <row r="1658">
      <c r="A1658" s="295" t="n"/>
      <c r="B1658" s="14" t="n"/>
      <c r="C1658" s="15" t="n"/>
      <c r="D1658" s="15" t="n"/>
      <c r="E1658" s="15">
        <f>D1658*Setup!$B$5</f>
        <v/>
      </c>
      <c r="F1658" s="15">
        <f>D1658-E1658</f>
        <v/>
      </c>
      <c r="G1658" s="15" t="n"/>
      <c r="H1658" s="15" t="n"/>
      <c r="I1658" s="15" t="n"/>
      <c r="J1658" s="15">
        <f>C1658+F1658+G1658-I1658</f>
        <v/>
      </c>
      <c r="K1658" s="15" t="n"/>
      <c r="L1658" s="15">
        <f>K1658*Setup!$B$6</f>
        <v/>
      </c>
      <c r="M1658" s="15">
        <f>J1658-L1658</f>
        <v/>
      </c>
      <c r="N1658" s="21" t="n"/>
    </row>
    <row r="1659">
      <c r="A1659" s="295" t="n"/>
      <c r="B1659" s="14" t="n"/>
      <c r="C1659" s="15" t="n"/>
      <c r="D1659" s="15" t="n"/>
      <c r="E1659" s="15">
        <f>D1659*Setup!$B$5</f>
        <v/>
      </c>
      <c r="F1659" s="15">
        <f>D1659-E1659</f>
        <v/>
      </c>
      <c r="G1659" s="15" t="n"/>
      <c r="H1659" s="15" t="n"/>
      <c r="I1659" s="15" t="n"/>
      <c r="J1659" s="15">
        <f>C1659+F1659+G1659-I1659</f>
        <v/>
      </c>
      <c r="K1659" s="15" t="n"/>
      <c r="L1659" s="15">
        <f>K1659*Setup!$B$6</f>
        <v/>
      </c>
      <c r="M1659" s="15">
        <f>J1659-L1659</f>
        <v/>
      </c>
      <c r="N1659" s="21" t="n"/>
    </row>
    <row r="1660">
      <c r="A1660" s="295" t="n"/>
      <c r="B1660" s="14" t="n"/>
      <c r="C1660" s="15" t="n"/>
      <c r="D1660" s="15" t="n"/>
      <c r="E1660" s="15">
        <f>D1660*Setup!$B$5</f>
        <v/>
      </c>
      <c r="F1660" s="15">
        <f>D1660-E1660</f>
        <v/>
      </c>
      <c r="G1660" s="15" t="n"/>
      <c r="H1660" s="15" t="n"/>
      <c r="I1660" s="15" t="n"/>
      <c r="J1660" s="15">
        <f>C1660+F1660+G1660-I1660</f>
        <v/>
      </c>
      <c r="K1660" s="15" t="n"/>
      <c r="L1660" s="15">
        <f>K1660*Setup!$B$6</f>
        <v/>
      </c>
      <c r="M1660" s="15">
        <f>J1660-L1660</f>
        <v/>
      </c>
      <c r="N1660" s="21" t="n"/>
    </row>
    <row r="1661">
      <c r="A1661" s="295" t="n"/>
      <c r="B1661" s="14" t="n"/>
      <c r="C1661" s="15" t="n"/>
      <c r="D1661" s="15" t="n"/>
      <c r="E1661" s="15">
        <f>D1661*Setup!$B$5</f>
        <v/>
      </c>
      <c r="F1661" s="15">
        <f>D1661-E1661</f>
        <v/>
      </c>
      <c r="G1661" s="15" t="n"/>
      <c r="H1661" s="15" t="n"/>
      <c r="I1661" s="15" t="n"/>
      <c r="J1661" s="15">
        <f>C1661+F1661+G1661-I1661</f>
        <v/>
      </c>
      <c r="K1661" s="15" t="n"/>
      <c r="L1661" s="15">
        <f>K1661*Setup!$B$6</f>
        <v/>
      </c>
      <c r="M1661" s="15">
        <f>J1661-L1661</f>
        <v/>
      </c>
      <c r="N1661" s="21" t="n"/>
    </row>
    <row r="1662">
      <c r="A1662" s="295" t="n"/>
      <c r="B1662" s="14" t="n"/>
      <c r="C1662" s="15" t="n"/>
      <c r="D1662" s="15" t="n"/>
      <c r="E1662" s="15">
        <f>D1662*Setup!$B$5</f>
        <v/>
      </c>
      <c r="F1662" s="15">
        <f>D1662-E1662</f>
        <v/>
      </c>
      <c r="G1662" s="15" t="n"/>
      <c r="H1662" s="15" t="n"/>
      <c r="I1662" s="15" t="n"/>
      <c r="J1662" s="15">
        <f>C1662+F1662+G1662-I1662</f>
        <v/>
      </c>
      <c r="K1662" s="15" t="n"/>
      <c r="L1662" s="15">
        <f>K1662*Setup!$B$6</f>
        <v/>
      </c>
      <c r="M1662" s="15">
        <f>J1662-L1662</f>
        <v/>
      </c>
      <c r="N1662" s="21" t="n"/>
    </row>
    <row r="1663">
      <c r="A1663" s="295" t="n"/>
      <c r="B1663" s="14" t="n"/>
      <c r="C1663" s="15" t="n"/>
      <c r="D1663" s="15" t="n"/>
      <c r="E1663" s="15">
        <f>D1663*Setup!$B$5</f>
        <v/>
      </c>
      <c r="F1663" s="15">
        <f>D1663-E1663</f>
        <v/>
      </c>
      <c r="G1663" s="15" t="n"/>
      <c r="H1663" s="15" t="n"/>
      <c r="I1663" s="15" t="n"/>
      <c r="J1663" s="15">
        <f>C1663+F1663+G1663-I1663</f>
        <v/>
      </c>
      <c r="K1663" s="15" t="n"/>
      <c r="L1663" s="15">
        <f>K1663*Setup!$B$6</f>
        <v/>
      </c>
      <c r="M1663" s="15">
        <f>J1663-L1663</f>
        <v/>
      </c>
      <c r="N1663" s="21" t="n"/>
    </row>
    <row r="1664">
      <c r="A1664" s="295" t="n"/>
      <c r="B1664" s="14" t="n"/>
      <c r="C1664" s="15" t="n"/>
      <c r="D1664" s="15" t="n"/>
      <c r="E1664" s="15">
        <f>D1664*Setup!$B$5</f>
        <v/>
      </c>
      <c r="F1664" s="15">
        <f>D1664-E1664</f>
        <v/>
      </c>
      <c r="G1664" s="15" t="n"/>
      <c r="H1664" s="15" t="n"/>
      <c r="I1664" s="15" t="n"/>
      <c r="J1664" s="15">
        <f>C1664+F1664+G1664-I1664</f>
        <v/>
      </c>
      <c r="K1664" s="15" t="n"/>
      <c r="L1664" s="15">
        <f>K1664*Setup!$B$6</f>
        <v/>
      </c>
      <c r="M1664" s="15">
        <f>J1664-L1664</f>
        <v/>
      </c>
      <c r="N1664" s="21" t="n"/>
    </row>
    <row r="1665">
      <c r="A1665" s="295" t="n"/>
      <c r="B1665" s="14" t="n"/>
      <c r="C1665" s="15" t="n"/>
      <c r="D1665" s="15" t="n"/>
      <c r="E1665" s="15">
        <f>D1665*Setup!$B$5</f>
        <v/>
      </c>
      <c r="F1665" s="15">
        <f>D1665-E1665</f>
        <v/>
      </c>
      <c r="G1665" s="15" t="n"/>
      <c r="H1665" s="15" t="n"/>
      <c r="I1665" s="15" t="n"/>
      <c r="J1665" s="15">
        <f>C1665+F1665+G1665-I1665</f>
        <v/>
      </c>
      <c r="K1665" s="15" t="n"/>
      <c r="L1665" s="15">
        <f>K1665*Setup!$B$6</f>
        <v/>
      </c>
      <c r="M1665" s="15">
        <f>J1665-L1665</f>
        <v/>
      </c>
      <c r="N1665" s="21" t="n"/>
    </row>
    <row r="1666">
      <c r="A1666" s="295" t="n"/>
      <c r="B1666" s="14" t="n"/>
      <c r="C1666" s="15" t="n"/>
      <c r="D1666" s="15" t="n"/>
      <c r="E1666" s="15">
        <f>D1666*Setup!$B$5</f>
        <v/>
      </c>
      <c r="F1666" s="15">
        <f>D1666-E1666</f>
        <v/>
      </c>
      <c r="G1666" s="15" t="n"/>
      <c r="H1666" s="15" t="n"/>
      <c r="I1666" s="15" t="n"/>
      <c r="J1666" s="15">
        <f>C1666+F1666+G1666-I1666</f>
        <v/>
      </c>
      <c r="K1666" s="15" t="n"/>
      <c r="L1666" s="15">
        <f>K1666*Setup!$B$6</f>
        <v/>
      </c>
      <c r="M1666" s="15">
        <f>J1666-L1666</f>
        <v/>
      </c>
      <c r="N1666" s="21" t="n"/>
    </row>
    <row r="1667">
      <c r="A1667" s="295" t="n"/>
      <c r="B1667" s="14" t="n"/>
      <c r="C1667" s="15" t="n"/>
      <c r="D1667" s="15" t="n"/>
      <c r="E1667" s="15">
        <f>D1667*Setup!$B$5</f>
        <v/>
      </c>
      <c r="F1667" s="15">
        <f>D1667-E1667</f>
        <v/>
      </c>
      <c r="G1667" s="15" t="n"/>
      <c r="H1667" s="15" t="n"/>
      <c r="I1667" s="15" t="n"/>
      <c r="J1667" s="15">
        <f>C1667+F1667+G1667-I1667</f>
        <v/>
      </c>
      <c r="K1667" s="15" t="n"/>
      <c r="L1667" s="15">
        <f>K1667*Setup!$B$6</f>
        <v/>
      </c>
      <c r="M1667" s="15">
        <f>J1667-L1667</f>
        <v/>
      </c>
      <c r="N1667" s="21" t="n"/>
    </row>
    <row r="1668">
      <c r="A1668" s="295" t="n"/>
      <c r="B1668" s="14" t="n"/>
      <c r="C1668" s="15" t="n"/>
      <c r="D1668" s="15" t="n"/>
      <c r="E1668" s="15">
        <f>D1668*Setup!$B$5</f>
        <v/>
      </c>
      <c r="F1668" s="15">
        <f>D1668-E1668</f>
        <v/>
      </c>
      <c r="G1668" s="15" t="n"/>
      <c r="H1668" s="15" t="n"/>
      <c r="I1668" s="15" t="n"/>
      <c r="J1668" s="15">
        <f>C1668+F1668+G1668-I1668</f>
        <v/>
      </c>
      <c r="K1668" s="15" t="n"/>
      <c r="L1668" s="15">
        <f>K1668*Setup!$B$6</f>
        <v/>
      </c>
      <c r="M1668" s="15">
        <f>J1668-L1668</f>
        <v/>
      </c>
      <c r="N1668" s="21" t="n"/>
    </row>
    <row r="1669">
      <c r="A1669" s="295" t="n"/>
      <c r="B1669" s="14" t="n"/>
      <c r="C1669" s="15" t="n"/>
      <c r="D1669" s="15" t="n"/>
      <c r="E1669" s="15">
        <f>D1669*Setup!$B$5</f>
        <v/>
      </c>
      <c r="F1669" s="15">
        <f>D1669-E1669</f>
        <v/>
      </c>
      <c r="G1669" s="15" t="n"/>
      <c r="H1669" s="15" t="n"/>
      <c r="I1669" s="15" t="n"/>
      <c r="J1669" s="15">
        <f>C1669+F1669+G1669-I1669</f>
        <v/>
      </c>
      <c r="K1669" s="15" t="n"/>
      <c r="L1669" s="15">
        <f>K1669*Setup!$B$6</f>
        <v/>
      </c>
      <c r="M1669" s="15">
        <f>J1669-L1669</f>
        <v/>
      </c>
      <c r="N1669" s="21" t="n"/>
    </row>
    <row r="1670">
      <c r="A1670" s="295" t="n"/>
      <c r="B1670" s="14" t="n"/>
      <c r="C1670" s="15" t="n"/>
      <c r="D1670" s="15" t="n"/>
      <c r="E1670" s="15">
        <f>D1670*Setup!$B$5</f>
        <v/>
      </c>
      <c r="F1670" s="15">
        <f>D1670-E1670</f>
        <v/>
      </c>
      <c r="G1670" s="15" t="n"/>
      <c r="H1670" s="15" t="n"/>
      <c r="I1670" s="15" t="n"/>
      <c r="J1670" s="15">
        <f>C1670+F1670+G1670-I1670</f>
        <v/>
      </c>
      <c r="K1670" s="15" t="n"/>
      <c r="L1670" s="15">
        <f>K1670*Setup!$B$6</f>
        <v/>
      </c>
      <c r="M1670" s="15">
        <f>J1670-L1670</f>
        <v/>
      </c>
      <c r="N1670" s="21" t="n"/>
    </row>
    <row r="1671">
      <c r="A1671" s="295" t="n"/>
      <c r="B1671" s="14" t="n"/>
      <c r="C1671" s="15" t="n"/>
      <c r="D1671" s="15" t="n"/>
      <c r="E1671" s="15">
        <f>D1671*Setup!$B$5</f>
        <v/>
      </c>
      <c r="F1671" s="15">
        <f>D1671-E1671</f>
        <v/>
      </c>
      <c r="G1671" s="15" t="n"/>
      <c r="H1671" s="15" t="n"/>
      <c r="I1671" s="15" t="n"/>
      <c r="J1671" s="15">
        <f>C1671+F1671+G1671-I1671</f>
        <v/>
      </c>
      <c r="K1671" s="15" t="n"/>
      <c r="L1671" s="15">
        <f>K1671*Setup!$B$6</f>
        <v/>
      </c>
      <c r="M1671" s="15">
        <f>J1671-L1671</f>
        <v/>
      </c>
      <c r="N1671" s="21" t="n"/>
    </row>
    <row r="1672">
      <c r="A1672" s="295" t="n"/>
      <c r="B1672" s="14" t="n"/>
      <c r="C1672" s="15" t="n"/>
      <c r="D1672" s="15" t="n"/>
      <c r="E1672" s="15">
        <f>D1672*Setup!$B$5</f>
        <v/>
      </c>
      <c r="F1672" s="15">
        <f>D1672-E1672</f>
        <v/>
      </c>
      <c r="G1672" s="15" t="n"/>
      <c r="H1672" s="15" t="n"/>
      <c r="I1672" s="15" t="n"/>
      <c r="J1672" s="15">
        <f>C1672+F1672+G1672-I1672</f>
        <v/>
      </c>
      <c r="K1672" s="15" t="n"/>
      <c r="L1672" s="15">
        <f>K1672*Setup!$B$6</f>
        <v/>
      </c>
      <c r="M1672" s="15">
        <f>J1672-L1672</f>
        <v/>
      </c>
      <c r="N1672" s="21" t="n"/>
    </row>
    <row r="1673">
      <c r="A1673" s="295" t="n"/>
      <c r="B1673" s="14" t="n"/>
      <c r="C1673" s="15" t="n"/>
      <c r="D1673" s="15" t="n"/>
      <c r="E1673" s="15">
        <f>D1673*Setup!$B$5</f>
        <v/>
      </c>
      <c r="F1673" s="15">
        <f>D1673-E1673</f>
        <v/>
      </c>
      <c r="G1673" s="15" t="n"/>
      <c r="H1673" s="15" t="n"/>
      <c r="I1673" s="15" t="n"/>
      <c r="J1673" s="15">
        <f>C1673+F1673+G1673-I1673</f>
        <v/>
      </c>
      <c r="K1673" s="15" t="n"/>
      <c r="L1673" s="15">
        <f>K1673*Setup!$B$6</f>
        <v/>
      </c>
      <c r="M1673" s="15">
        <f>J1673-L1673</f>
        <v/>
      </c>
      <c r="N1673" s="21" t="n"/>
    </row>
    <row r="1674">
      <c r="A1674" s="295" t="n"/>
      <c r="B1674" s="14" t="n"/>
      <c r="C1674" s="15" t="n"/>
      <c r="D1674" s="15" t="n"/>
      <c r="E1674" s="15">
        <f>D1674*Setup!$B$5</f>
        <v/>
      </c>
      <c r="F1674" s="15">
        <f>D1674-E1674</f>
        <v/>
      </c>
      <c r="G1674" s="15" t="n"/>
      <c r="H1674" s="15" t="n"/>
      <c r="I1674" s="15" t="n"/>
      <c r="J1674" s="15">
        <f>C1674+F1674+G1674-I1674</f>
        <v/>
      </c>
      <c r="K1674" s="15" t="n"/>
      <c r="L1674" s="15">
        <f>K1674*Setup!$B$6</f>
        <v/>
      </c>
      <c r="M1674" s="15">
        <f>J1674-L1674</f>
        <v/>
      </c>
      <c r="N1674" s="21" t="n"/>
    </row>
    <row r="1675">
      <c r="A1675" s="295" t="n"/>
      <c r="B1675" s="14" t="n"/>
      <c r="C1675" s="15" t="n"/>
      <c r="D1675" s="15" t="n"/>
      <c r="E1675" s="15">
        <f>D1675*Setup!$B$5</f>
        <v/>
      </c>
      <c r="F1675" s="15">
        <f>D1675-E1675</f>
        <v/>
      </c>
      <c r="G1675" s="15" t="n"/>
      <c r="H1675" s="15" t="n"/>
      <c r="I1675" s="15" t="n"/>
      <c r="J1675" s="15">
        <f>C1675+F1675+G1675-I1675</f>
        <v/>
      </c>
      <c r="K1675" s="15" t="n"/>
      <c r="L1675" s="15">
        <f>K1675*Setup!$B$6</f>
        <v/>
      </c>
      <c r="M1675" s="15">
        <f>J1675-L1675</f>
        <v/>
      </c>
      <c r="N1675" s="21" t="n"/>
    </row>
    <row r="1676">
      <c r="A1676" s="295" t="n"/>
      <c r="B1676" s="14" t="n"/>
      <c r="C1676" s="15" t="n"/>
      <c r="D1676" s="15" t="n"/>
      <c r="E1676" s="15">
        <f>D1676*Setup!$B$5</f>
        <v/>
      </c>
      <c r="F1676" s="15">
        <f>D1676-E1676</f>
        <v/>
      </c>
      <c r="G1676" s="15" t="n"/>
      <c r="H1676" s="15" t="n"/>
      <c r="I1676" s="15" t="n"/>
      <c r="J1676" s="15">
        <f>C1676+F1676+G1676-I1676</f>
        <v/>
      </c>
      <c r="K1676" s="15" t="n"/>
      <c r="L1676" s="15">
        <f>K1676*Setup!$B$6</f>
        <v/>
      </c>
      <c r="M1676" s="15">
        <f>J1676-L1676</f>
        <v/>
      </c>
      <c r="N1676" s="21" t="n"/>
    </row>
    <row r="1677">
      <c r="A1677" s="295" t="n"/>
      <c r="B1677" s="14" t="n"/>
      <c r="C1677" s="15" t="n"/>
      <c r="D1677" s="15" t="n"/>
      <c r="E1677" s="15">
        <f>D1677*Setup!$B$5</f>
        <v/>
      </c>
      <c r="F1677" s="15">
        <f>D1677-E1677</f>
        <v/>
      </c>
      <c r="G1677" s="15" t="n"/>
      <c r="H1677" s="15" t="n"/>
      <c r="I1677" s="15" t="n"/>
      <c r="J1677" s="15">
        <f>C1677+F1677+G1677-I1677</f>
        <v/>
      </c>
      <c r="K1677" s="15" t="n"/>
      <c r="L1677" s="15">
        <f>K1677*Setup!$B$6</f>
        <v/>
      </c>
      <c r="M1677" s="15">
        <f>J1677-L1677</f>
        <v/>
      </c>
      <c r="N1677" s="21" t="n"/>
    </row>
    <row r="1678">
      <c r="A1678" s="295" t="n"/>
      <c r="B1678" s="14" t="n"/>
      <c r="C1678" s="15" t="n"/>
      <c r="D1678" s="15" t="n"/>
      <c r="E1678" s="15">
        <f>D1678*Setup!$B$5</f>
        <v/>
      </c>
      <c r="F1678" s="15">
        <f>D1678-E1678</f>
        <v/>
      </c>
      <c r="G1678" s="15" t="n"/>
      <c r="H1678" s="15" t="n"/>
      <c r="I1678" s="15" t="n"/>
      <c r="J1678" s="15">
        <f>C1678+F1678+G1678-I1678</f>
        <v/>
      </c>
      <c r="K1678" s="15" t="n"/>
      <c r="L1678" s="15">
        <f>K1678*Setup!$B$6</f>
        <v/>
      </c>
      <c r="M1678" s="15">
        <f>J1678-L1678</f>
        <v/>
      </c>
      <c r="N1678" s="21" t="n"/>
    </row>
    <row r="1679">
      <c r="A1679" s="295" t="n"/>
      <c r="B1679" s="14" t="n"/>
      <c r="C1679" s="15" t="n"/>
      <c r="D1679" s="15" t="n"/>
      <c r="E1679" s="15">
        <f>D1679*Setup!$B$5</f>
        <v/>
      </c>
      <c r="F1679" s="15">
        <f>D1679-E1679</f>
        <v/>
      </c>
      <c r="G1679" s="15" t="n"/>
      <c r="H1679" s="15" t="n"/>
      <c r="I1679" s="15" t="n"/>
      <c r="J1679" s="15">
        <f>C1679+F1679+G1679-I1679</f>
        <v/>
      </c>
      <c r="K1679" s="15" t="n"/>
      <c r="L1679" s="15">
        <f>K1679*Setup!$B$6</f>
        <v/>
      </c>
      <c r="M1679" s="15">
        <f>J1679-L1679</f>
        <v/>
      </c>
      <c r="N1679" s="21" t="n"/>
    </row>
    <row r="1680">
      <c r="A1680" s="295" t="n"/>
      <c r="B1680" s="14" t="n"/>
      <c r="C1680" s="15" t="n"/>
      <c r="D1680" s="15" t="n"/>
      <c r="E1680" s="15">
        <f>D1680*Setup!$B$5</f>
        <v/>
      </c>
      <c r="F1680" s="15">
        <f>D1680-E1680</f>
        <v/>
      </c>
      <c r="G1680" s="15" t="n"/>
      <c r="H1680" s="15" t="n"/>
      <c r="I1680" s="15" t="n"/>
      <c r="J1680" s="15">
        <f>C1680+F1680+G1680-I1680</f>
        <v/>
      </c>
      <c r="K1680" s="15" t="n"/>
      <c r="L1680" s="15">
        <f>K1680*Setup!$B$6</f>
        <v/>
      </c>
      <c r="M1680" s="15">
        <f>J1680-L1680</f>
        <v/>
      </c>
      <c r="N1680" s="21" t="n"/>
    </row>
    <row r="1681">
      <c r="A1681" s="295" t="n"/>
      <c r="B1681" s="14" t="n"/>
      <c r="C1681" s="15" t="n"/>
      <c r="D1681" s="15" t="n"/>
      <c r="E1681" s="15">
        <f>D1681*Setup!$B$5</f>
        <v/>
      </c>
      <c r="F1681" s="15">
        <f>D1681-E1681</f>
        <v/>
      </c>
      <c r="G1681" s="15" t="n"/>
      <c r="H1681" s="15" t="n"/>
      <c r="I1681" s="15" t="n"/>
      <c r="J1681" s="15">
        <f>C1681+F1681+G1681-I1681</f>
        <v/>
      </c>
      <c r="K1681" s="15" t="n"/>
      <c r="L1681" s="15">
        <f>K1681*Setup!$B$6</f>
        <v/>
      </c>
      <c r="M1681" s="15">
        <f>J1681-L1681</f>
        <v/>
      </c>
      <c r="N1681" s="21" t="n"/>
    </row>
    <row r="1682">
      <c r="A1682" s="295" t="n"/>
      <c r="B1682" s="14" t="n"/>
      <c r="C1682" s="15" t="n"/>
      <c r="D1682" s="15" t="n"/>
      <c r="E1682" s="15">
        <f>D1682*Setup!$B$5</f>
        <v/>
      </c>
      <c r="F1682" s="15">
        <f>D1682-E1682</f>
        <v/>
      </c>
      <c r="G1682" s="15" t="n"/>
      <c r="H1682" s="15" t="n"/>
      <c r="I1682" s="15" t="n"/>
      <c r="J1682" s="15">
        <f>C1682+F1682+G1682-I1682</f>
        <v/>
      </c>
      <c r="K1682" s="15" t="n"/>
      <c r="L1682" s="15">
        <f>K1682*Setup!$B$6</f>
        <v/>
      </c>
      <c r="M1682" s="15">
        <f>J1682-L1682</f>
        <v/>
      </c>
      <c r="N1682" s="21" t="n"/>
    </row>
    <row r="1683">
      <c r="A1683" s="295" t="n"/>
      <c r="B1683" s="14" t="n"/>
      <c r="C1683" s="15" t="n"/>
      <c r="D1683" s="15" t="n"/>
      <c r="E1683" s="15">
        <f>D1683*Setup!$B$5</f>
        <v/>
      </c>
      <c r="F1683" s="15">
        <f>D1683-E1683</f>
        <v/>
      </c>
      <c r="G1683" s="15" t="n"/>
      <c r="H1683" s="15" t="n"/>
      <c r="I1683" s="15" t="n"/>
      <c r="J1683" s="15">
        <f>C1683+F1683+G1683-I1683</f>
        <v/>
      </c>
      <c r="K1683" s="15" t="n"/>
      <c r="L1683" s="15">
        <f>K1683*Setup!$B$6</f>
        <v/>
      </c>
      <c r="M1683" s="15">
        <f>J1683-L1683</f>
        <v/>
      </c>
      <c r="N1683" s="21" t="n"/>
    </row>
    <row r="1684">
      <c r="A1684" s="295" t="n"/>
      <c r="B1684" s="14" t="n"/>
      <c r="C1684" s="15" t="n"/>
      <c r="D1684" s="15" t="n"/>
      <c r="E1684" s="15">
        <f>D1684*Setup!$B$5</f>
        <v/>
      </c>
      <c r="F1684" s="15">
        <f>D1684-E1684</f>
        <v/>
      </c>
      <c r="G1684" s="15" t="n"/>
      <c r="H1684" s="15" t="n"/>
      <c r="I1684" s="15" t="n"/>
      <c r="J1684" s="15">
        <f>C1684+F1684+G1684-I1684</f>
        <v/>
      </c>
      <c r="K1684" s="15" t="n"/>
      <c r="L1684" s="15">
        <f>K1684*Setup!$B$6</f>
        <v/>
      </c>
      <c r="M1684" s="15">
        <f>J1684-L1684</f>
        <v/>
      </c>
      <c r="N1684" s="21" t="n"/>
    </row>
    <row r="1685">
      <c r="A1685" s="295" t="n"/>
      <c r="B1685" s="14" t="n"/>
      <c r="C1685" s="15" t="n"/>
      <c r="D1685" s="15" t="n"/>
      <c r="E1685" s="15">
        <f>D1685*Setup!$B$5</f>
        <v/>
      </c>
      <c r="F1685" s="15">
        <f>D1685-E1685</f>
        <v/>
      </c>
      <c r="G1685" s="15" t="n"/>
      <c r="H1685" s="15" t="n"/>
      <c r="I1685" s="15" t="n"/>
      <c r="J1685" s="15">
        <f>C1685+F1685+G1685-I1685</f>
        <v/>
      </c>
      <c r="K1685" s="15" t="n"/>
      <c r="L1685" s="15">
        <f>K1685*Setup!$B$6</f>
        <v/>
      </c>
      <c r="M1685" s="15">
        <f>J1685-L1685</f>
        <v/>
      </c>
      <c r="N1685" s="21" t="n"/>
    </row>
    <row r="1686">
      <c r="A1686" s="295" t="n"/>
      <c r="B1686" s="14" t="n"/>
      <c r="C1686" s="15" t="n"/>
      <c r="D1686" s="15" t="n"/>
      <c r="E1686" s="15">
        <f>D1686*Setup!$B$5</f>
        <v/>
      </c>
      <c r="F1686" s="15">
        <f>D1686-E1686</f>
        <v/>
      </c>
      <c r="G1686" s="15" t="n"/>
      <c r="H1686" s="15" t="n"/>
      <c r="I1686" s="15" t="n"/>
      <c r="J1686" s="15">
        <f>C1686+F1686+G1686-I1686</f>
        <v/>
      </c>
      <c r="K1686" s="15" t="n"/>
      <c r="L1686" s="15">
        <f>K1686*Setup!$B$6</f>
        <v/>
      </c>
      <c r="M1686" s="15">
        <f>J1686-L1686</f>
        <v/>
      </c>
      <c r="N1686" s="21" t="n"/>
    </row>
    <row r="1687">
      <c r="A1687" s="295" t="n"/>
      <c r="B1687" s="14" t="n"/>
      <c r="C1687" s="15" t="n"/>
      <c r="D1687" s="15" t="n"/>
      <c r="E1687" s="15">
        <f>D1687*Setup!$B$5</f>
        <v/>
      </c>
      <c r="F1687" s="15">
        <f>D1687-E1687</f>
        <v/>
      </c>
      <c r="G1687" s="15" t="n"/>
      <c r="H1687" s="15" t="n"/>
      <c r="I1687" s="15" t="n"/>
      <c r="J1687" s="15">
        <f>C1687+F1687+G1687-I1687</f>
        <v/>
      </c>
      <c r="K1687" s="15" t="n"/>
      <c r="L1687" s="15">
        <f>K1687*Setup!$B$6</f>
        <v/>
      </c>
      <c r="M1687" s="15">
        <f>J1687-L1687</f>
        <v/>
      </c>
      <c r="N1687" s="21" t="n"/>
    </row>
    <row r="1688">
      <c r="A1688" s="295" t="n"/>
      <c r="B1688" s="14" t="n"/>
      <c r="C1688" s="15" t="n"/>
      <c r="D1688" s="15" t="n"/>
      <c r="E1688" s="15">
        <f>D1688*Setup!$B$5</f>
        <v/>
      </c>
      <c r="F1688" s="15">
        <f>D1688-E1688</f>
        <v/>
      </c>
      <c r="G1688" s="15" t="n"/>
      <c r="H1688" s="15" t="n"/>
      <c r="I1688" s="15" t="n"/>
      <c r="J1688" s="15">
        <f>C1688+F1688+G1688-I1688</f>
        <v/>
      </c>
      <c r="K1688" s="15" t="n"/>
      <c r="L1688" s="15">
        <f>K1688*Setup!$B$6</f>
        <v/>
      </c>
      <c r="M1688" s="15">
        <f>J1688-L1688</f>
        <v/>
      </c>
      <c r="N1688" s="21" t="n"/>
    </row>
    <row r="1689">
      <c r="A1689" s="295" t="n"/>
      <c r="B1689" s="14" t="n"/>
      <c r="C1689" s="15" t="n"/>
      <c r="D1689" s="15" t="n"/>
      <c r="E1689" s="15">
        <f>D1689*Setup!$B$5</f>
        <v/>
      </c>
      <c r="F1689" s="15">
        <f>D1689-E1689</f>
        <v/>
      </c>
      <c r="G1689" s="15" t="n"/>
      <c r="H1689" s="15" t="n"/>
      <c r="I1689" s="15" t="n"/>
      <c r="J1689" s="15">
        <f>C1689+F1689+G1689-I1689</f>
        <v/>
      </c>
      <c r="K1689" s="15" t="n"/>
      <c r="L1689" s="15">
        <f>K1689*Setup!$B$6</f>
        <v/>
      </c>
      <c r="M1689" s="15">
        <f>J1689-L1689</f>
        <v/>
      </c>
      <c r="N1689" s="21" t="n"/>
    </row>
    <row r="1690">
      <c r="A1690" s="295" t="n"/>
      <c r="B1690" s="14" t="n"/>
      <c r="C1690" s="15" t="n"/>
      <c r="D1690" s="15" t="n"/>
      <c r="E1690" s="15">
        <f>D1690*Setup!$B$5</f>
        <v/>
      </c>
      <c r="F1690" s="15">
        <f>D1690-E1690</f>
        <v/>
      </c>
      <c r="G1690" s="15" t="n"/>
      <c r="H1690" s="15" t="n"/>
      <c r="I1690" s="15" t="n"/>
      <c r="J1690" s="15">
        <f>C1690+F1690+G1690-I1690</f>
        <v/>
      </c>
      <c r="K1690" s="15" t="n"/>
      <c r="L1690" s="15">
        <f>K1690*Setup!$B$6</f>
        <v/>
      </c>
      <c r="M1690" s="15">
        <f>J1690-L1690</f>
        <v/>
      </c>
      <c r="N1690" s="21" t="n"/>
    </row>
    <row r="1691">
      <c r="A1691" s="295" t="n"/>
      <c r="B1691" s="14" t="n"/>
      <c r="C1691" s="15" t="n"/>
      <c r="D1691" s="15" t="n"/>
      <c r="E1691" s="15">
        <f>D1691*Setup!$B$5</f>
        <v/>
      </c>
      <c r="F1691" s="15">
        <f>D1691-E1691</f>
        <v/>
      </c>
      <c r="G1691" s="15" t="n"/>
      <c r="H1691" s="15" t="n"/>
      <c r="I1691" s="15" t="n"/>
      <c r="J1691" s="15">
        <f>C1691+F1691+G1691-I1691</f>
        <v/>
      </c>
      <c r="K1691" s="15" t="n"/>
      <c r="L1691" s="15">
        <f>K1691*Setup!$B$6</f>
        <v/>
      </c>
      <c r="M1691" s="15">
        <f>J1691-L1691</f>
        <v/>
      </c>
      <c r="N1691" s="21" t="n"/>
    </row>
    <row r="1692">
      <c r="A1692" s="295" t="n"/>
      <c r="B1692" s="14" t="n"/>
      <c r="C1692" s="15" t="n"/>
      <c r="D1692" s="15" t="n"/>
      <c r="E1692" s="15">
        <f>D1692*Setup!$B$5</f>
        <v/>
      </c>
      <c r="F1692" s="15">
        <f>D1692-E1692</f>
        <v/>
      </c>
      <c r="G1692" s="15" t="n"/>
      <c r="H1692" s="15" t="n"/>
      <c r="I1692" s="15" t="n"/>
      <c r="J1692" s="15">
        <f>C1692+F1692+G1692-I1692</f>
        <v/>
      </c>
      <c r="K1692" s="15" t="n"/>
      <c r="L1692" s="15">
        <f>K1692*Setup!$B$6</f>
        <v/>
      </c>
      <c r="M1692" s="15">
        <f>J1692-L1692</f>
        <v/>
      </c>
      <c r="N1692" s="21" t="n"/>
    </row>
    <row r="1693">
      <c r="A1693" s="295" t="n"/>
      <c r="B1693" s="14" t="n"/>
      <c r="C1693" s="15" t="n"/>
      <c r="D1693" s="15" t="n"/>
      <c r="E1693" s="15">
        <f>D1693*Setup!$B$5</f>
        <v/>
      </c>
      <c r="F1693" s="15">
        <f>D1693-E1693</f>
        <v/>
      </c>
      <c r="G1693" s="15" t="n"/>
      <c r="H1693" s="15" t="n"/>
      <c r="I1693" s="15" t="n"/>
      <c r="J1693" s="15">
        <f>C1693+F1693+G1693-I1693</f>
        <v/>
      </c>
      <c r="K1693" s="15" t="n"/>
      <c r="L1693" s="15">
        <f>K1693*Setup!$B$6</f>
        <v/>
      </c>
      <c r="M1693" s="15">
        <f>J1693-L1693</f>
        <v/>
      </c>
      <c r="N1693" s="21" t="n"/>
    </row>
    <row r="1694">
      <c r="A1694" s="295" t="n"/>
      <c r="B1694" s="14" t="n"/>
      <c r="C1694" s="15" t="n"/>
      <c r="D1694" s="15" t="n"/>
      <c r="E1694" s="15">
        <f>D1694*Setup!$B$5</f>
        <v/>
      </c>
      <c r="F1694" s="15">
        <f>D1694-E1694</f>
        <v/>
      </c>
      <c r="G1694" s="15" t="n"/>
      <c r="H1694" s="15" t="n"/>
      <c r="I1694" s="15" t="n"/>
      <c r="J1694" s="15">
        <f>C1694+F1694+G1694-I1694</f>
        <v/>
      </c>
      <c r="K1694" s="15" t="n"/>
      <c r="L1694" s="15">
        <f>K1694*Setup!$B$6</f>
        <v/>
      </c>
      <c r="M1694" s="15">
        <f>J1694-L1694</f>
        <v/>
      </c>
      <c r="N1694" s="21" t="n"/>
    </row>
    <row r="1695">
      <c r="A1695" s="295" t="n"/>
      <c r="B1695" s="14" t="n"/>
      <c r="C1695" s="15" t="n"/>
      <c r="D1695" s="15" t="n"/>
      <c r="E1695" s="15">
        <f>D1695*Setup!$B$5</f>
        <v/>
      </c>
      <c r="F1695" s="15">
        <f>D1695-E1695</f>
        <v/>
      </c>
      <c r="G1695" s="15" t="n"/>
      <c r="H1695" s="15" t="n"/>
      <c r="I1695" s="15" t="n"/>
      <c r="J1695" s="15">
        <f>C1695+F1695+G1695-I1695</f>
        <v/>
      </c>
      <c r="K1695" s="15" t="n"/>
      <c r="L1695" s="15">
        <f>K1695*Setup!$B$6</f>
        <v/>
      </c>
      <c r="M1695" s="15">
        <f>J1695-L1695</f>
        <v/>
      </c>
      <c r="N1695" s="21" t="n"/>
    </row>
    <row r="1696">
      <c r="A1696" s="295" t="n"/>
      <c r="B1696" s="14" t="n"/>
      <c r="C1696" s="15" t="n"/>
      <c r="D1696" s="15" t="n"/>
      <c r="E1696" s="15">
        <f>D1696*Setup!$B$5</f>
        <v/>
      </c>
      <c r="F1696" s="15">
        <f>D1696-E1696</f>
        <v/>
      </c>
      <c r="G1696" s="15" t="n"/>
      <c r="H1696" s="15" t="n"/>
      <c r="I1696" s="15" t="n"/>
      <c r="J1696" s="15">
        <f>C1696+F1696+G1696-I1696</f>
        <v/>
      </c>
      <c r="K1696" s="15" t="n"/>
      <c r="L1696" s="15">
        <f>K1696*Setup!$B$6</f>
        <v/>
      </c>
      <c r="M1696" s="15">
        <f>J1696-L1696</f>
        <v/>
      </c>
      <c r="N1696" s="21" t="n"/>
    </row>
    <row r="1697">
      <c r="A1697" s="295" t="n"/>
      <c r="B1697" s="14" t="n"/>
      <c r="C1697" s="15" t="n"/>
      <c r="D1697" s="15" t="n"/>
      <c r="E1697" s="15">
        <f>D1697*Setup!$B$5</f>
        <v/>
      </c>
      <c r="F1697" s="15">
        <f>D1697-E1697</f>
        <v/>
      </c>
      <c r="G1697" s="15" t="n"/>
      <c r="H1697" s="15" t="n"/>
      <c r="I1697" s="15" t="n"/>
      <c r="J1697" s="15">
        <f>C1697+F1697+G1697-I1697</f>
        <v/>
      </c>
      <c r="K1697" s="15" t="n"/>
      <c r="L1697" s="15">
        <f>K1697*Setup!$B$6</f>
        <v/>
      </c>
      <c r="M1697" s="15">
        <f>J1697-L1697</f>
        <v/>
      </c>
      <c r="N1697" s="21" t="n"/>
    </row>
    <row r="1698">
      <c r="A1698" s="295" t="n"/>
      <c r="B1698" s="14" t="n"/>
      <c r="C1698" s="15" t="n"/>
      <c r="D1698" s="15" t="n"/>
      <c r="E1698" s="15">
        <f>D1698*Setup!$B$5</f>
        <v/>
      </c>
      <c r="F1698" s="15">
        <f>D1698-E1698</f>
        <v/>
      </c>
      <c r="G1698" s="15" t="n"/>
      <c r="H1698" s="15" t="n"/>
      <c r="I1698" s="15" t="n"/>
      <c r="J1698" s="15">
        <f>C1698+F1698+G1698-I1698</f>
        <v/>
      </c>
      <c r="K1698" s="15" t="n"/>
      <c r="L1698" s="15">
        <f>K1698*Setup!$B$6</f>
        <v/>
      </c>
      <c r="M1698" s="15">
        <f>J1698-L1698</f>
        <v/>
      </c>
      <c r="N1698" s="21" t="n"/>
    </row>
    <row r="1699">
      <c r="A1699" s="295" t="n"/>
      <c r="B1699" s="14" t="n"/>
      <c r="C1699" s="15" t="n"/>
      <c r="D1699" s="15" t="n"/>
      <c r="E1699" s="15">
        <f>D1699*Setup!$B$5</f>
        <v/>
      </c>
      <c r="F1699" s="15">
        <f>D1699-E1699</f>
        <v/>
      </c>
      <c r="G1699" s="15" t="n"/>
      <c r="H1699" s="15" t="n"/>
      <c r="I1699" s="15" t="n"/>
      <c r="J1699" s="15">
        <f>C1699+F1699+G1699-I1699</f>
        <v/>
      </c>
      <c r="K1699" s="15" t="n"/>
      <c r="L1699" s="15">
        <f>K1699*Setup!$B$6</f>
        <v/>
      </c>
      <c r="M1699" s="15">
        <f>J1699-L1699</f>
        <v/>
      </c>
      <c r="N1699" s="21" t="n"/>
    </row>
    <row r="1700">
      <c r="A1700" s="295" t="n"/>
      <c r="B1700" s="14" t="n"/>
      <c r="C1700" s="15" t="n"/>
      <c r="D1700" s="15" t="n"/>
      <c r="E1700" s="15">
        <f>D1700*Setup!$B$5</f>
        <v/>
      </c>
      <c r="F1700" s="15">
        <f>D1700-E1700</f>
        <v/>
      </c>
      <c r="G1700" s="15" t="n"/>
      <c r="H1700" s="15" t="n"/>
      <c r="I1700" s="15" t="n"/>
      <c r="J1700" s="15">
        <f>C1700+F1700+G1700-I1700</f>
        <v/>
      </c>
      <c r="K1700" s="15" t="n"/>
      <c r="L1700" s="15">
        <f>K1700*Setup!$B$6</f>
        <v/>
      </c>
      <c r="M1700" s="15">
        <f>J1700-L1700</f>
        <v/>
      </c>
      <c r="N1700" s="21" t="n"/>
    </row>
    <row r="1701">
      <c r="A1701" s="295" t="n"/>
      <c r="B1701" s="14" t="n"/>
      <c r="C1701" s="15" t="n"/>
      <c r="D1701" s="15" t="n"/>
      <c r="E1701" s="15">
        <f>D1701*Setup!$B$5</f>
        <v/>
      </c>
      <c r="F1701" s="15">
        <f>D1701-E1701</f>
        <v/>
      </c>
      <c r="G1701" s="15" t="n"/>
      <c r="H1701" s="15" t="n"/>
      <c r="I1701" s="15" t="n"/>
      <c r="J1701" s="15">
        <f>C1701+F1701+G1701-I1701</f>
        <v/>
      </c>
      <c r="K1701" s="15" t="n"/>
      <c r="L1701" s="15">
        <f>K1701*Setup!$B$6</f>
        <v/>
      </c>
      <c r="M1701" s="15">
        <f>J1701-L1701</f>
        <v/>
      </c>
      <c r="N1701" s="21" t="n"/>
    </row>
    <row r="1702">
      <c r="A1702" s="295" t="n"/>
      <c r="B1702" s="14" t="n"/>
      <c r="C1702" s="15" t="n"/>
      <c r="D1702" s="15" t="n"/>
      <c r="E1702" s="15">
        <f>D1702*Setup!$B$5</f>
        <v/>
      </c>
      <c r="F1702" s="15">
        <f>D1702-E1702</f>
        <v/>
      </c>
      <c r="G1702" s="15" t="n"/>
      <c r="H1702" s="15" t="n"/>
      <c r="I1702" s="15" t="n"/>
      <c r="J1702" s="15">
        <f>C1702+F1702+G1702-I1702</f>
        <v/>
      </c>
      <c r="K1702" s="15" t="n"/>
      <c r="L1702" s="15">
        <f>K1702*Setup!$B$6</f>
        <v/>
      </c>
      <c r="M1702" s="15">
        <f>J1702-L1702</f>
        <v/>
      </c>
      <c r="N1702" s="21" t="n"/>
    </row>
    <row r="1703">
      <c r="A1703" s="295" t="n"/>
      <c r="B1703" s="14" t="n"/>
      <c r="C1703" s="15" t="n"/>
      <c r="D1703" s="15" t="n"/>
      <c r="E1703" s="15">
        <f>D1703*Setup!$B$5</f>
        <v/>
      </c>
      <c r="F1703" s="15">
        <f>D1703-E1703</f>
        <v/>
      </c>
      <c r="G1703" s="15" t="n"/>
      <c r="H1703" s="15" t="n"/>
      <c r="I1703" s="15" t="n"/>
      <c r="J1703" s="15">
        <f>C1703+F1703+G1703-I1703</f>
        <v/>
      </c>
      <c r="K1703" s="15" t="n"/>
      <c r="L1703" s="15">
        <f>K1703*Setup!$B$6</f>
        <v/>
      </c>
      <c r="M1703" s="15">
        <f>J1703-L1703</f>
        <v/>
      </c>
      <c r="N1703" s="21" t="n"/>
    </row>
    <row r="1704">
      <c r="A1704" s="295" t="n"/>
      <c r="B1704" s="14" t="n"/>
      <c r="C1704" s="15" t="n"/>
      <c r="D1704" s="15" t="n"/>
      <c r="E1704" s="15">
        <f>D1704*Setup!$B$5</f>
        <v/>
      </c>
      <c r="F1704" s="15">
        <f>D1704-E1704</f>
        <v/>
      </c>
      <c r="G1704" s="15" t="n"/>
      <c r="H1704" s="15" t="n"/>
      <c r="I1704" s="15" t="n"/>
      <c r="J1704" s="15">
        <f>C1704+F1704+G1704-I1704</f>
        <v/>
      </c>
      <c r="K1704" s="15" t="n"/>
      <c r="L1704" s="15">
        <f>K1704*Setup!$B$6</f>
        <v/>
      </c>
      <c r="M1704" s="15">
        <f>J1704-L1704</f>
        <v/>
      </c>
      <c r="N1704" s="21" t="n"/>
    </row>
    <row r="1705">
      <c r="A1705" s="295" t="n"/>
      <c r="B1705" s="14" t="n"/>
      <c r="C1705" s="15" t="n"/>
      <c r="D1705" s="15" t="n"/>
      <c r="E1705" s="15">
        <f>D1705*Setup!$B$5</f>
        <v/>
      </c>
      <c r="F1705" s="15">
        <f>D1705-E1705</f>
        <v/>
      </c>
      <c r="G1705" s="15" t="n"/>
      <c r="H1705" s="15" t="n"/>
      <c r="I1705" s="15" t="n"/>
      <c r="J1705" s="15">
        <f>C1705+F1705+G1705-I1705</f>
        <v/>
      </c>
      <c r="K1705" s="15" t="n"/>
      <c r="L1705" s="15">
        <f>K1705*Setup!$B$6</f>
        <v/>
      </c>
      <c r="M1705" s="15">
        <f>J1705-L1705</f>
        <v/>
      </c>
      <c r="N1705" s="21" t="n"/>
    </row>
    <row r="1706">
      <c r="A1706" s="295" t="n"/>
      <c r="B1706" s="14" t="n"/>
      <c r="C1706" s="15" t="n"/>
      <c r="D1706" s="15" t="n"/>
      <c r="E1706" s="15">
        <f>D1706*Setup!$B$5</f>
        <v/>
      </c>
      <c r="F1706" s="15">
        <f>D1706-E1706</f>
        <v/>
      </c>
      <c r="G1706" s="15" t="n"/>
      <c r="H1706" s="15" t="n"/>
      <c r="I1706" s="15" t="n"/>
      <c r="J1706" s="15">
        <f>C1706+F1706+G1706-I1706</f>
        <v/>
      </c>
      <c r="K1706" s="15" t="n"/>
      <c r="L1706" s="15">
        <f>K1706*Setup!$B$6</f>
        <v/>
      </c>
      <c r="M1706" s="15">
        <f>J1706-L1706</f>
        <v/>
      </c>
      <c r="N1706" s="21" t="n"/>
    </row>
    <row r="1707">
      <c r="A1707" s="295" t="n"/>
      <c r="B1707" s="14" t="n"/>
      <c r="C1707" s="15" t="n"/>
      <c r="D1707" s="15" t="n"/>
      <c r="E1707" s="15">
        <f>D1707*Setup!$B$5</f>
        <v/>
      </c>
      <c r="F1707" s="15">
        <f>D1707-E1707</f>
        <v/>
      </c>
      <c r="G1707" s="15" t="n"/>
      <c r="H1707" s="15" t="n"/>
      <c r="I1707" s="15" t="n"/>
      <c r="J1707" s="15">
        <f>C1707+F1707+G1707-I1707</f>
        <v/>
      </c>
      <c r="K1707" s="15" t="n"/>
      <c r="L1707" s="15">
        <f>K1707*Setup!$B$6</f>
        <v/>
      </c>
      <c r="M1707" s="15">
        <f>J1707-L1707</f>
        <v/>
      </c>
      <c r="N1707" s="21" t="n"/>
    </row>
    <row r="1708">
      <c r="A1708" s="295" t="n"/>
      <c r="B1708" s="14" t="n"/>
      <c r="C1708" s="15" t="n"/>
      <c r="D1708" s="15" t="n"/>
      <c r="E1708" s="15">
        <f>D1708*Setup!$B$5</f>
        <v/>
      </c>
      <c r="F1708" s="15">
        <f>D1708-E1708</f>
        <v/>
      </c>
      <c r="G1708" s="15" t="n"/>
      <c r="H1708" s="15" t="n"/>
      <c r="I1708" s="15" t="n"/>
      <c r="J1708" s="15">
        <f>C1708+F1708+G1708-I1708</f>
        <v/>
      </c>
      <c r="K1708" s="15" t="n"/>
      <c r="L1708" s="15">
        <f>K1708*Setup!$B$6</f>
        <v/>
      </c>
      <c r="M1708" s="15">
        <f>J1708-L1708</f>
        <v/>
      </c>
      <c r="N1708" s="21" t="n"/>
    </row>
    <row r="1709">
      <c r="A1709" s="295" t="n"/>
      <c r="B1709" s="14" t="n"/>
      <c r="C1709" s="15" t="n"/>
      <c r="D1709" s="15" t="n"/>
      <c r="E1709" s="15">
        <f>D1709*Setup!$B$5</f>
        <v/>
      </c>
      <c r="F1709" s="15">
        <f>D1709-E1709</f>
        <v/>
      </c>
      <c r="G1709" s="15" t="n"/>
      <c r="H1709" s="15" t="n"/>
      <c r="I1709" s="15" t="n"/>
      <c r="J1709" s="15">
        <f>C1709+F1709+G1709-I1709</f>
        <v/>
      </c>
      <c r="K1709" s="15" t="n"/>
      <c r="L1709" s="15">
        <f>K1709*Setup!$B$6</f>
        <v/>
      </c>
      <c r="M1709" s="15">
        <f>J1709-L1709</f>
        <v/>
      </c>
      <c r="N1709" s="21" t="n"/>
    </row>
    <row r="1710">
      <c r="A1710" s="295" t="n"/>
      <c r="B1710" s="14" t="n"/>
      <c r="C1710" s="15" t="n"/>
      <c r="D1710" s="15" t="n"/>
      <c r="E1710" s="15">
        <f>D1710*Setup!$B$5</f>
        <v/>
      </c>
      <c r="F1710" s="15">
        <f>D1710-E1710</f>
        <v/>
      </c>
      <c r="G1710" s="15" t="n"/>
      <c r="H1710" s="15" t="n"/>
      <c r="I1710" s="15" t="n"/>
      <c r="J1710" s="15">
        <f>C1710+F1710+G1710-I1710</f>
        <v/>
      </c>
      <c r="K1710" s="15" t="n"/>
      <c r="L1710" s="15">
        <f>K1710*Setup!$B$6</f>
        <v/>
      </c>
      <c r="M1710" s="15">
        <f>J1710-L1710</f>
        <v/>
      </c>
      <c r="N1710" s="21" t="n"/>
    </row>
    <row r="1711">
      <c r="A1711" s="295" t="n"/>
      <c r="B1711" s="14" t="n"/>
      <c r="C1711" s="15" t="n"/>
      <c r="D1711" s="15" t="n"/>
      <c r="E1711" s="15">
        <f>D1711*Setup!$B$5</f>
        <v/>
      </c>
      <c r="F1711" s="15">
        <f>D1711-E1711</f>
        <v/>
      </c>
      <c r="G1711" s="15" t="n"/>
      <c r="H1711" s="15" t="n"/>
      <c r="I1711" s="15" t="n"/>
      <c r="J1711" s="15">
        <f>C1711+F1711+G1711-I1711</f>
        <v/>
      </c>
      <c r="K1711" s="15" t="n"/>
      <c r="L1711" s="15">
        <f>K1711*Setup!$B$6</f>
        <v/>
      </c>
      <c r="M1711" s="15">
        <f>J1711-L1711</f>
        <v/>
      </c>
      <c r="N1711" s="21" t="n"/>
    </row>
    <row r="1712">
      <c r="A1712" s="295" t="n"/>
      <c r="B1712" s="14" t="n"/>
      <c r="C1712" s="15" t="n"/>
      <c r="D1712" s="15" t="n"/>
      <c r="E1712" s="15">
        <f>D1712*Setup!$B$5</f>
        <v/>
      </c>
      <c r="F1712" s="15">
        <f>D1712-E1712</f>
        <v/>
      </c>
      <c r="G1712" s="15" t="n"/>
      <c r="H1712" s="15" t="n"/>
      <c r="I1712" s="15" t="n"/>
      <c r="J1712" s="15">
        <f>C1712+F1712+G1712-I1712</f>
        <v/>
      </c>
      <c r="K1712" s="15" t="n"/>
      <c r="L1712" s="15">
        <f>K1712*Setup!$B$6</f>
        <v/>
      </c>
      <c r="M1712" s="15">
        <f>J1712-L1712</f>
        <v/>
      </c>
      <c r="N1712" s="21" t="n"/>
    </row>
    <row r="1713">
      <c r="A1713" s="295" t="n"/>
      <c r="B1713" s="14" t="n"/>
      <c r="C1713" s="15" t="n"/>
      <c r="D1713" s="15" t="n"/>
      <c r="E1713" s="15">
        <f>D1713*Setup!$B$5</f>
        <v/>
      </c>
      <c r="F1713" s="15">
        <f>D1713-E1713</f>
        <v/>
      </c>
      <c r="G1713" s="15" t="n"/>
      <c r="H1713" s="15" t="n"/>
      <c r="I1713" s="15" t="n"/>
      <c r="J1713" s="15">
        <f>C1713+F1713+G1713-I1713</f>
        <v/>
      </c>
      <c r="K1713" s="15" t="n"/>
      <c r="L1713" s="15">
        <f>K1713*Setup!$B$6</f>
        <v/>
      </c>
      <c r="M1713" s="15">
        <f>J1713-L1713</f>
        <v/>
      </c>
      <c r="N1713" s="21" t="n"/>
    </row>
    <row r="1714">
      <c r="A1714" s="295" t="n"/>
      <c r="B1714" s="14" t="n"/>
      <c r="C1714" s="15" t="n"/>
      <c r="D1714" s="15" t="n"/>
      <c r="E1714" s="15">
        <f>D1714*Setup!$B$5</f>
        <v/>
      </c>
      <c r="F1714" s="15">
        <f>D1714-E1714</f>
        <v/>
      </c>
      <c r="G1714" s="15" t="n"/>
      <c r="H1714" s="15" t="n"/>
      <c r="I1714" s="15" t="n"/>
      <c r="J1714" s="15">
        <f>C1714+F1714+G1714-I1714</f>
        <v/>
      </c>
      <c r="K1714" s="15" t="n"/>
      <c r="L1714" s="15">
        <f>K1714*Setup!$B$6</f>
        <v/>
      </c>
      <c r="M1714" s="15">
        <f>J1714-L1714</f>
        <v/>
      </c>
      <c r="N1714" s="21" t="n"/>
    </row>
    <row r="1715">
      <c r="A1715" s="295" t="n"/>
      <c r="B1715" s="14" t="n"/>
      <c r="C1715" s="15" t="n"/>
      <c r="D1715" s="15" t="n"/>
      <c r="E1715" s="15">
        <f>D1715*Setup!$B$5</f>
        <v/>
      </c>
      <c r="F1715" s="15">
        <f>D1715-E1715</f>
        <v/>
      </c>
      <c r="G1715" s="15" t="n"/>
      <c r="H1715" s="15" t="n"/>
      <c r="I1715" s="15" t="n"/>
      <c r="J1715" s="15">
        <f>C1715+F1715+G1715-I1715</f>
        <v/>
      </c>
      <c r="K1715" s="15" t="n"/>
      <c r="L1715" s="15">
        <f>K1715*Setup!$B$6</f>
        <v/>
      </c>
      <c r="M1715" s="15">
        <f>J1715-L1715</f>
        <v/>
      </c>
      <c r="N1715" s="21" t="n"/>
    </row>
    <row r="1716">
      <c r="A1716" s="295" t="n"/>
      <c r="B1716" s="14" t="n"/>
      <c r="C1716" s="15" t="n"/>
      <c r="D1716" s="15" t="n"/>
      <c r="E1716" s="15">
        <f>D1716*Setup!$B$5</f>
        <v/>
      </c>
      <c r="F1716" s="15">
        <f>D1716-E1716</f>
        <v/>
      </c>
      <c r="G1716" s="15" t="n"/>
      <c r="H1716" s="15" t="n"/>
      <c r="I1716" s="15" t="n"/>
      <c r="J1716" s="15">
        <f>C1716+F1716+G1716-I1716</f>
        <v/>
      </c>
      <c r="K1716" s="15" t="n"/>
      <c r="L1716" s="15">
        <f>K1716*Setup!$B$6</f>
        <v/>
      </c>
      <c r="M1716" s="15">
        <f>J1716-L1716</f>
        <v/>
      </c>
      <c r="N1716" s="21" t="n"/>
    </row>
    <row r="1717">
      <c r="A1717" s="295" t="n"/>
      <c r="B1717" s="14" t="n"/>
      <c r="C1717" s="15" t="n"/>
      <c r="D1717" s="15" t="n"/>
      <c r="E1717" s="15">
        <f>D1717*Setup!$B$5</f>
        <v/>
      </c>
      <c r="F1717" s="15">
        <f>D1717-E1717</f>
        <v/>
      </c>
      <c r="G1717" s="15" t="n"/>
      <c r="H1717" s="15" t="n"/>
      <c r="I1717" s="15" t="n"/>
      <c r="J1717" s="15">
        <f>C1717+F1717+G1717-I1717</f>
        <v/>
      </c>
      <c r="K1717" s="15" t="n"/>
      <c r="L1717" s="15">
        <f>K1717*Setup!$B$6</f>
        <v/>
      </c>
      <c r="M1717" s="15">
        <f>J1717-L1717</f>
        <v/>
      </c>
      <c r="N1717" s="21" t="n"/>
    </row>
    <row r="1718">
      <c r="A1718" s="295" t="n"/>
      <c r="B1718" s="14" t="n"/>
      <c r="C1718" s="15" t="n"/>
      <c r="D1718" s="15" t="n"/>
      <c r="E1718" s="15">
        <f>D1718*Setup!$B$5</f>
        <v/>
      </c>
      <c r="F1718" s="15">
        <f>D1718-E1718</f>
        <v/>
      </c>
      <c r="G1718" s="15" t="n"/>
      <c r="H1718" s="15" t="n"/>
      <c r="I1718" s="15" t="n"/>
      <c r="J1718" s="15">
        <f>C1718+F1718+G1718-I1718</f>
        <v/>
      </c>
      <c r="K1718" s="15" t="n"/>
      <c r="L1718" s="15">
        <f>K1718*Setup!$B$6</f>
        <v/>
      </c>
      <c r="M1718" s="15">
        <f>J1718-L1718</f>
        <v/>
      </c>
      <c r="N1718" s="21" t="n"/>
    </row>
    <row r="1719">
      <c r="A1719" s="295" t="n"/>
      <c r="B1719" s="14" t="n"/>
      <c r="C1719" s="15" t="n"/>
      <c r="D1719" s="15" t="n"/>
      <c r="E1719" s="15">
        <f>D1719*Setup!$B$5</f>
        <v/>
      </c>
      <c r="F1719" s="15">
        <f>D1719-E1719</f>
        <v/>
      </c>
      <c r="G1719" s="15" t="n"/>
      <c r="H1719" s="15" t="n"/>
      <c r="I1719" s="15" t="n"/>
      <c r="J1719" s="15">
        <f>C1719+F1719+G1719-I1719</f>
        <v/>
      </c>
      <c r="K1719" s="15" t="n"/>
      <c r="L1719" s="15">
        <f>K1719*Setup!$B$6</f>
        <v/>
      </c>
      <c r="M1719" s="15">
        <f>J1719-L1719</f>
        <v/>
      </c>
      <c r="N1719" s="21" t="n"/>
    </row>
    <row r="1720">
      <c r="A1720" s="295" t="n"/>
      <c r="B1720" s="14" t="n"/>
      <c r="C1720" s="15" t="n"/>
      <c r="D1720" s="15" t="n"/>
      <c r="E1720" s="15">
        <f>D1720*Setup!$B$5</f>
        <v/>
      </c>
      <c r="F1720" s="15">
        <f>D1720-E1720</f>
        <v/>
      </c>
      <c r="G1720" s="15" t="n"/>
      <c r="H1720" s="15" t="n"/>
      <c r="I1720" s="15" t="n"/>
      <c r="J1720" s="15">
        <f>C1720+F1720+G1720-I1720</f>
        <v/>
      </c>
      <c r="K1720" s="15" t="n"/>
      <c r="L1720" s="15">
        <f>K1720*Setup!$B$6</f>
        <v/>
      </c>
      <c r="M1720" s="15">
        <f>J1720-L1720</f>
        <v/>
      </c>
      <c r="N1720" s="21" t="n"/>
    </row>
    <row r="1721">
      <c r="A1721" s="295" t="n"/>
      <c r="B1721" s="14" t="n"/>
      <c r="C1721" s="15" t="n"/>
      <c r="D1721" s="15" t="n"/>
      <c r="E1721" s="15">
        <f>D1721*Setup!$B$5</f>
        <v/>
      </c>
      <c r="F1721" s="15">
        <f>D1721-E1721</f>
        <v/>
      </c>
      <c r="G1721" s="15" t="n"/>
      <c r="H1721" s="15" t="n"/>
      <c r="I1721" s="15" t="n"/>
      <c r="J1721" s="15">
        <f>C1721+F1721+G1721-I1721</f>
        <v/>
      </c>
      <c r="K1721" s="15" t="n"/>
      <c r="L1721" s="15">
        <f>K1721*Setup!$B$6</f>
        <v/>
      </c>
      <c r="M1721" s="15">
        <f>J1721-L1721</f>
        <v/>
      </c>
      <c r="N1721" s="21" t="n"/>
    </row>
    <row r="1722">
      <c r="A1722" s="295" t="n"/>
      <c r="B1722" s="14" t="n"/>
      <c r="C1722" s="15" t="n"/>
      <c r="D1722" s="15" t="n"/>
      <c r="E1722" s="15">
        <f>D1722*Setup!$B$5</f>
        <v/>
      </c>
      <c r="F1722" s="15">
        <f>D1722-E1722</f>
        <v/>
      </c>
      <c r="G1722" s="15" t="n"/>
      <c r="H1722" s="15" t="n"/>
      <c r="I1722" s="15" t="n"/>
      <c r="J1722" s="15">
        <f>C1722+F1722+G1722-I1722</f>
        <v/>
      </c>
      <c r="K1722" s="15" t="n"/>
      <c r="L1722" s="15">
        <f>K1722*Setup!$B$6</f>
        <v/>
      </c>
      <c r="M1722" s="15">
        <f>J1722-L1722</f>
        <v/>
      </c>
      <c r="N1722" s="21" t="n"/>
    </row>
    <row r="1723">
      <c r="A1723" s="295" t="n"/>
      <c r="B1723" s="14" t="n"/>
      <c r="C1723" s="15" t="n"/>
      <c r="D1723" s="15" t="n"/>
      <c r="E1723" s="15">
        <f>D1723*Setup!$B$5</f>
        <v/>
      </c>
      <c r="F1723" s="15">
        <f>D1723-E1723</f>
        <v/>
      </c>
      <c r="G1723" s="15" t="n"/>
      <c r="H1723" s="15" t="n"/>
      <c r="I1723" s="15" t="n"/>
      <c r="J1723" s="15">
        <f>C1723+F1723+G1723-I1723</f>
        <v/>
      </c>
      <c r="K1723" s="15" t="n"/>
      <c r="L1723" s="15">
        <f>K1723*Setup!$B$6</f>
        <v/>
      </c>
      <c r="M1723" s="15">
        <f>J1723-L1723</f>
        <v/>
      </c>
      <c r="N1723" s="21" t="n"/>
    </row>
    <row r="1724">
      <c r="A1724" s="295" t="n"/>
      <c r="B1724" s="14" t="n"/>
      <c r="C1724" s="15" t="n"/>
      <c r="D1724" s="15" t="n"/>
      <c r="E1724" s="15">
        <f>D1724*Setup!$B$5</f>
        <v/>
      </c>
      <c r="F1724" s="15">
        <f>D1724-E1724</f>
        <v/>
      </c>
      <c r="G1724" s="15" t="n"/>
      <c r="H1724" s="15" t="n"/>
      <c r="I1724" s="15" t="n"/>
      <c r="J1724" s="15">
        <f>C1724+F1724+G1724-I1724</f>
        <v/>
      </c>
      <c r="K1724" s="15" t="n"/>
      <c r="L1724" s="15">
        <f>K1724*Setup!$B$6</f>
        <v/>
      </c>
      <c r="M1724" s="15">
        <f>J1724-L1724</f>
        <v/>
      </c>
      <c r="N1724" s="21" t="n"/>
    </row>
    <row r="1725">
      <c r="A1725" s="295" t="n"/>
      <c r="B1725" s="14" t="n"/>
      <c r="C1725" s="15" t="n"/>
      <c r="D1725" s="15" t="n"/>
      <c r="E1725" s="15">
        <f>D1725*Setup!$B$5</f>
        <v/>
      </c>
      <c r="F1725" s="15">
        <f>D1725-E1725</f>
        <v/>
      </c>
      <c r="G1725" s="15" t="n"/>
      <c r="H1725" s="15" t="n"/>
      <c r="I1725" s="15" t="n"/>
      <c r="J1725" s="15">
        <f>C1725+F1725+G1725-I1725</f>
        <v/>
      </c>
      <c r="K1725" s="15" t="n"/>
      <c r="L1725" s="15">
        <f>K1725*Setup!$B$6</f>
        <v/>
      </c>
      <c r="M1725" s="15">
        <f>J1725-L1725</f>
        <v/>
      </c>
      <c r="N1725" s="21" t="n"/>
    </row>
    <row r="1726">
      <c r="A1726" s="295" t="n"/>
      <c r="B1726" s="14" t="n"/>
      <c r="C1726" s="15" t="n"/>
      <c r="D1726" s="15" t="n"/>
      <c r="E1726" s="15">
        <f>D1726*Setup!$B$5</f>
        <v/>
      </c>
      <c r="F1726" s="15">
        <f>D1726-E1726</f>
        <v/>
      </c>
      <c r="G1726" s="15" t="n"/>
      <c r="H1726" s="15" t="n"/>
      <c r="I1726" s="15" t="n"/>
      <c r="J1726" s="15">
        <f>C1726+F1726+G1726-I1726</f>
        <v/>
      </c>
      <c r="K1726" s="15" t="n"/>
      <c r="L1726" s="15">
        <f>K1726*Setup!$B$6</f>
        <v/>
      </c>
      <c r="M1726" s="15">
        <f>J1726-L1726</f>
        <v/>
      </c>
      <c r="N1726" s="21" t="n"/>
    </row>
    <row r="1727">
      <c r="A1727" s="295" t="n"/>
      <c r="B1727" s="14" t="n"/>
      <c r="C1727" s="15" t="n"/>
      <c r="D1727" s="15" t="n"/>
      <c r="E1727" s="15">
        <f>D1727*Setup!$B$5</f>
        <v/>
      </c>
      <c r="F1727" s="15">
        <f>D1727-E1727</f>
        <v/>
      </c>
      <c r="G1727" s="15" t="n"/>
      <c r="H1727" s="15" t="n"/>
      <c r="I1727" s="15" t="n"/>
      <c r="J1727" s="15">
        <f>C1727+F1727+G1727-I1727</f>
        <v/>
      </c>
      <c r="K1727" s="15" t="n"/>
      <c r="L1727" s="15">
        <f>K1727*Setup!$B$6</f>
        <v/>
      </c>
      <c r="M1727" s="15">
        <f>J1727-L1727</f>
        <v/>
      </c>
      <c r="N1727" s="21" t="n"/>
    </row>
    <row r="1728">
      <c r="A1728" s="295" t="n"/>
      <c r="B1728" s="14" t="n"/>
      <c r="C1728" s="15" t="n"/>
      <c r="D1728" s="15" t="n"/>
      <c r="E1728" s="15">
        <f>D1728*Setup!$B$5</f>
        <v/>
      </c>
      <c r="F1728" s="15">
        <f>D1728-E1728</f>
        <v/>
      </c>
      <c r="G1728" s="15" t="n"/>
      <c r="H1728" s="15" t="n"/>
      <c r="I1728" s="15" t="n"/>
      <c r="J1728" s="15">
        <f>C1728+F1728+G1728-I1728</f>
        <v/>
      </c>
      <c r="K1728" s="15" t="n"/>
      <c r="L1728" s="15">
        <f>K1728*Setup!$B$6</f>
        <v/>
      </c>
      <c r="M1728" s="15">
        <f>J1728-L1728</f>
        <v/>
      </c>
      <c r="N1728" s="21" t="n"/>
    </row>
    <row r="1729">
      <c r="A1729" s="295" t="n"/>
      <c r="B1729" s="14" t="n"/>
      <c r="C1729" s="15" t="n"/>
      <c r="D1729" s="15" t="n"/>
      <c r="E1729" s="15">
        <f>D1729*Setup!$B$5</f>
        <v/>
      </c>
      <c r="F1729" s="15">
        <f>D1729-E1729</f>
        <v/>
      </c>
      <c r="G1729" s="15" t="n"/>
      <c r="H1729" s="15" t="n"/>
      <c r="I1729" s="15" t="n"/>
      <c r="J1729" s="15">
        <f>C1729+F1729+G1729-I1729</f>
        <v/>
      </c>
      <c r="K1729" s="15" t="n"/>
      <c r="L1729" s="15">
        <f>K1729*Setup!$B$6</f>
        <v/>
      </c>
      <c r="M1729" s="15">
        <f>J1729-L1729</f>
        <v/>
      </c>
      <c r="N1729" s="21" t="n"/>
    </row>
    <row r="1730">
      <c r="A1730" s="295" t="n"/>
      <c r="B1730" s="14" t="n"/>
      <c r="C1730" s="15" t="n"/>
      <c r="D1730" s="15" t="n"/>
      <c r="E1730" s="15">
        <f>D1730*Setup!$B$5</f>
        <v/>
      </c>
      <c r="F1730" s="15">
        <f>D1730-E1730</f>
        <v/>
      </c>
      <c r="G1730" s="15" t="n"/>
      <c r="H1730" s="15" t="n"/>
      <c r="I1730" s="15" t="n"/>
      <c r="J1730" s="15">
        <f>C1730+F1730+G1730-I1730</f>
        <v/>
      </c>
      <c r="K1730" s="15" t="n"/>
      <c r="L1730" s="15">
        <f>K1730*Setup!$B$6</f>
        <v/>
      </c>
      <c r="M1730" s="15">
        <f>J1730-L1730</f>
        <v/>
      </c>
      <c r="N1730" s="21" t="n"/>
    </row>
    <row r="1731">
      <c r="A1731" s="295" t="n"/>
      <c r="B1731" s="14" t="n"/>
      <c r="C1731" s="15" t="n"/>
      <c r="D1731" s="15" t="n"/>
      <c r="E1731" s="15">
        <f>D1731*Setup!$B$5</f>
        <v/>
      </c>
      <c r="F1731" s="15">
        <f>D1731-E1731</f>
        <v/>
      </c>
      <c r="G1731" s="15" t="n"/>
      <c r="H1731" s="15" t="n"/>
      <c r="I1731" s="15" t="n"/>
      <c r="J1731" s="15">
        <f>C1731+F1731+G1731-I1731</f>
        <v/>
      </c>
      <c r="K1731" s="15" t="n"/>
      <c r="L1731" s="15">
        <f>K1731*Setup!$B$6</f>
        <v/>
      </c>
      <c r="M1731" s="15">
        <f>J1731-L1731</f>
        <v/>
      </c>
      <c r="N1731" s="21" t="n"/>
    </row>
    <row r="1732">
      <c r="A1732" s="295" t="n"/>
      <c r="B1732" s="14" t="n"/>
      <c r="C1732" s="15" t="n"/>
      <c r="D1732" s="15" t="n"/>
      <c r="E1732" s="15">
        <f>D1732*Setup!$B$5</f>
        <v/>
      </c>
      <c r="F1732" s="15">
        <f>D1732-E1732</f>
        <v/>
      </c>
      <c r="G1732" s="15" t="n"/>
      <c r="H1732" s="15" t="n"/>
      <c r="I1732" s="15" t="n"/>
      <c r="J1732" s="15">
        <f>C1732+F1732+G1732-I1732</f>
        <v/>
      </c>
      <c r="K1732" s="15" t="n"/>
      <c r="L1732" s="15">
        <f>K1732*Setup!$B$6</f>
        <v/>
      </c>
      <c r="M1732" s="15">
        <f>J1732-L1732</f>
        <v/>
      </c>
      <c r="N1732" s="21" t="n"/>
    </row>
    <row r="1733">
      <c r="A1733" s="295" t="n"/>
      <c r="B1733" s="14" t="n"/>
      <c r="C1733" s="15" t="n"/>
      <c r="D1733" s="15" t="n"/>
      <c r="E1733" s="15">
        <f>D1733*Setup!$B$5</f>
        <v/>
      </c>
      <c r="F1733" s="15">
        <f>D1733-E1733</f>
        <v/>
      </c>
      <c r="G1733" s="15" t="n"/>
      <c r="H1733" s="15" t="n"/>
      <c r="I1733" s="15" t="n"/>
      <c r="J1733" s="15">
        <f>C1733+F1733+G1733-I1733</f>
        <v/>
      </c>
      <c r="K1733" s="15" t="n"/>
      <c r="L1733" s="15">
        <f>K1733*Setup!$B$6</f>
        <v/>
      </c>
      <c r="M1733" s="15">
        <f>J1733-L1733</f>
        <v/>
      </c>
      <c r="N1733" s="21" t="n"/>
    </row>
    <row r="1734">
      <c r="A1734" s="295" t="n"/>
      <c r="B1734" s="14" t="n"/>
      <c r="C1734" s="15" t="n"/>
      <c r="D1734" s="15" t="n"/>
      <c r="E1734" s="15">
        <f>D1734*Setup!$B$5</f>
        <v/>
      </c>
      <c r="F1734" s="15">
        <f>D1734-E1734</f>
        <v/>
      </c>
      <c r="G1734" s="15" t="n"/>
      <c r="H1734" s="15" t="n"/>
      <c r="I1734" s="15" t="n"/>
      <c r="J1734" s="15">
        <f>C1734+F1734+G1734-I1734</f>
        <v/>
      </c>
      <c r="K1734" s="15" t="n"/>
      <c r="L1734" s="15">
        <f>K1734*Setup!$B$6</f>
        <v/>
      </c>
      <c r="M1734" s="15">
        <f>J1734-L1734</f>
        <v/>
      </c>
      <c r="N1734" s="21" t="n"/>
    </row>
    <row r="1735">
      <c r="A1735" s="295" t="n"/>
      <c r="B1735" s="14" t="n"/>
      <c r="C1735" s="15" t="n"/>
      <c r="D1735" s="15" t="n"/>
      <c r="E1735" s="15">
        <f>D1735*Setup!$B$5</f>
        <v/>
      </c>
      <c r="F1735" s="15">
        <f>D1735-E1735</f>
        <v/>
      </c>
      <c r="G1735" s="15" t="n"/>
      <c r="H1735" s="15" t="n"/>
      <c r="I1735" s="15" t="n"/>
      <c r="J1735" s="15">
        <f>C1735+F1735+G1735-I1735</f>
        <v/>
      </c>
      <c r="K1735" s="15" t="n"/>
      <c r="L1735" s="15">
        <f>K1735*Setup!$B$6</f>
        <v/>
      </c>
      <c r="M1735" s="15">
        <f>J1735-L1735</f>
        <v/>
      </c>
      <c r="N1735" s="21" t="n"/>
    </row>
    <row r="1736">
      <c r="A1736" s="295" t="n"/>
      <c r="B1736" s="14" t="n"/>
      <c r="C1736" s="15" t="n"/>
      <c r="D1736" s="15" t="n"/>
      <c r="E1736" s="15">
        <f>D1736*Setup!$B$5</f>
        <v/>
      </c>
      <c r="F1736" s="15">
        <f>D1736-E1736</f>
        <v/>
      </c>
      <c r="G1736" s="15" t="n"/>
      <c r="H1736" s="15" t="n"/>
      <c r="I1736" s="15" t="n"/>
      <c r="J1736" s="15">
        <f>C1736+F1736+G1736-I1736</f>
        <v/>
      </c>
      <c r="K1736" s="15" t="n"/>
      <c r="L1736" s="15">
        <f>K1736*Setup!$B$6</f>
        <v/>
      </c>
      <c r="M1736" s="15">
        <f>J1736-L1736</f>
        <v/>
      </c>
      <c r="N1736" s="21" t="n"/>
    </row>
    <row r="1737">
      <c r="A1737" s="295" t="n"/>
      <c r="B1737" s="14" t="n"/>
      <c r="C1737" s="15" t="n"/>
      <c r="D1737" s="15" t="n"/>
      <c r="E1737" s="15">
        <f>D1737*Setup!$B$5</f>
        <v/>
      </c>
      <c r="F1737" s="15">
        <f>D1737-E1737</f>
        <v/>
      </c>
      <c r="G1737" s="15" t="n"/>
      <c r="H1737" s="15" t="n"/>
      <c r="I1737" s="15" t="n"/>
      <c r="J1737" s="15">
        <f>C1737+F1737+G1737-I1737</f>
        <v/>
      </c>
      <c r="K1737" s="15" t="n"/>
      <c r="L1737" s="15">
        <f>K1737*Setup!$B$6</f>
        <v/>
      </c>
      <c r="M1737" s="15">
        <f>J1737-L1737</f>
        <v/>
      </c>
      <c r="N1737" s="21" t="n"/>
    </row>
    <row r="1738">
      <c r="A1738" s="295" t="n"/>
      <c r="B1738" s="14" t="n"/>
      <c r="C1738" s="15" t="n"/>
      <c r="D1738" s="15" t="n"/>
      <c r="E1738" s="15">
        <f>D1738*Setup!$B$5</f>
        <v/>
      </c>
      <c r="F1738" s="15">
        <f>D1738-E1738</f>
        <v/>
      </c>
      <c r="G1738" s="15" t="n"/>
      <c r="H1738" s="15" t="n"/>
      <c r="I1738" s="15" t="n"/>
      <c r="J1738" s="15">
        <f>C1738+F1738+G1738-I1738</f>
        <v/>
      </c>
      <c r="K1738" s="15" t="n"/>
      <c r="L1738" s="15">
        <f>K1738*Setup!$B$6</f>
        <v/>
      </c>
      <c r="M1738" s="15">
        <f>J1738-L1738</f>
        <v/>
      </c>
      <c r="N1738" s="21" t="n"/>
    </row>
    <row r="1739">
      <c r="A1739" s="295" t="n"/>
      <c r="B1739" s="14" t="n"/>
      <c r="C1739" s="15" t="n"/>
      <c r="D1739" s="15" t="n"/>
      <c r="E1739" s="15">
        <f>D1739*Setup!$B$5</f>
        <v/>
      </c>
      <c r="F1739" s="15">
        <f>D1739-E1739</f>
        <v/>
      </c>
      <c r="G1739" s="15" t="n"/>
      <c r="H1739" s="15" t="n"/>
      <c r="I1739" s="15" t="n"/>
      <c r="J1739" s="15">
        <f>C1739+F1739+G1739-I1739</f>
        <v/>
      </c>
      <c r="K1739" s="15" t="n"/>
      <c r="L1739" s="15">
        <f>K1739*Setup!$B$6</f>
        <v/>
      </c>
      <c r="M1739" s="15">
        <f>J1739-L1739</f>
        <v/>
      </c>
      <c r="N1739" s="21" t="n"/>
    </row>
    <row r="1740">
      <c r="A1740" s="295" t="n"/>
      <c r="B1740" s="14" t="n"/>
      <c r="C1740" s="15" t="n"/>
      <c r="D1740" s="15" t="n"/>
      <c r="E1740" s="15">
        <f>D1740*Setup!$B$5</f>
        <v/>
      </c>
      <c r="F1740" s="15">
        <f>D1740-E1740</f>
        <v/>
      </c>
      <c r="G1740" s="15" t="n"/>
      <c r="H1740" s="15" t="n"/>
      <c r="I1740" s="15" t="n"/>
      <c r="J1740" s="15">
        <f>C1740+F1740+G1740-I1740</f>
        <v/>
      </c>
      <c r="K1740" s="15" t="n"/>
      <c r="L1740" s="15">
        <f>K1740*Setup!$B$6</f>
        <v/>
      </c>
      <c r="M1740" s="15">
        <f>J1740-L1740</f>
        <v/>
      </c>
      <c r="N1740" s="21" t="n"/>
    </row>
    <row r="1741">
      <c r="A1741" s="295" t="n"/>
      <c r="B1741" s="14" t="n"/>
      <c r="C1741" s="15" t="n"/>
      <c r="D1741" s="15" t="n"/>
      <c r="E1741" s="15">
        <f>D1741*Setup!$B$5</f>
        <v/>
      </c>
      <c r="F1741" s="15">
        <f>D1741-E1741</f>
        <v/>
      </c>
      <c r="G1741" s="15" t="n"/>
      <c r="H1741" s="15" t="n"/>
      <c r="I1741" s="15" t="n"/>
      <c r="J1741" s="15">
        <f>C1741+F1741+G1741-I1741</f>
        <v/>
      </c>
      <c r="K1741" s="15" t="n"/>
      <c r="L1741" s="15">
        <f>K1741*Setup!$B$6</f>
        <v/>
      </c>
      <c r="M1741" s="15">
        <f>J1741-L1741</f>
        <v/>
      </c>
      <c r="N1741" s="21" t="n"/>
    </row>
    <row r="1742">
      <c r="A1742" s="295" t="n"/>
      <c r="B1742" s="14" t="n"/>
      <c r="C1742" s="15" t="n"/>
      <c r="D1742" s="15" t="n"/>
      <c r="E1742" s="15">
        <f>D1742*Setup!$B$5</f>
        <v/>
      </c>
      <c r="F1742" s="15">
        <f>D1742-E1742</f>
        <v/>
      </c>
      <c r="G1742" s="15" t="n"/>
      <c r="H1742" s="15" t="n"/>
      <c r="I1742" s="15" t="n"/>
      <c r="J1742" s="15">
        <f>C1742+F1742+G1742-I1742</f>
        <v/>
      </c>
      <c r="K1742" s="15" t="n"/>
      <c r="L1742" s="15">
        <f>K1742*Setup!$B$6</f>
        <v/>
      </c>
      <c r="M1742" s="15">
        <f>J1742-L1742</f>
        <v/>
      </c>
      <c r="N1742" s="21" t="n"/>
    </row>
    <row r="1743">
      <c r="A1743" s="295" t="n"/>
      <c r="B1743" s="14" t="n"/>
      <c r="C1743" s="15" t="n"/>
      <c r="D1743" s="15" t="n"/>
      <c r="E1743" s="15">
        <f>D1743*Setup!$B$5</f>
        <v/>
      </c>
      <c r="F1743" s="15">
        <f>D1743-E1743</f>
        <v/>
      </c>
      <c r="G1743" s="15" t="n"/>
      <c r="H1743" s="15" t="n"/>
      <c r="I1743" s="15" t="n"/>
      <c r="J1743" s="15">
        <f>C1743+F1743+G1743-I1743</f>
        <v/>
      </c>
      <c r="K1743" s="15" t="n"/>
      <c r="L1743" s="15">
        <f>K1743*Setup!$B$6</f>
        <v/>
      </c>
      <c r="M1743" s="15">
        <f>J1743-L1743</f>
        <v/>
      </c>
      <c r="N1743" s="21" t="n"/>
    </row>
    <row r="1744">
      <c r="A1744" s="295" t="n"/>
      <c r="B1744" s="14" t="n"/>
      <c r="C1744" s="15" t="n"/>
      <c r="D1744" s="15" t="n"/>
      <c r="E1744" s="15">
        <f>D1744*Setup!$B$5</f>
        <v/>
      </c>
      <c r="F1744" s="15">
        <f>D1744-E1744</f>
        <v/>
      </c>
      <c r="G1744" s="15" t="n"/>
      <c r="H1744" s="15" t="n"/>
      <c r="I1744" s="15" t="n"/>
      <c r="J1744" s="15">
        <f>C1744+F1744+G1744-I1744</f>
        <v/>
      </c>
      <c r="K1744" s="15" t="n"/>
      <c r="L1744" s="15">
        <f>K1744*Setup!$B$6</f>
        <v/>
      </c>
      <c r="M1744" s="15">
        <f>J1744-L1744</f>
        <v/>
      </c>
      <c r="N1744" s="21" t="n"/>
    </row>
    <row r="1745">
      <c r="A1745" s="295" t="n"/>
      <c r="B1745" s="14" t="n"/>
      <c r="C1745" s="15" t="n"/>
      <c r="D1745" s="15" t="n"/>
      <c r="E1745" s="15">
        <f>D1745*Setup!$B$5</f>
        <v/>
      </c>
      <c r="F1745" s="15">
        <f>D1745-E1745</f>
        <v/>
      </c>
      <c r="G1745" s="15" t="n"/>
      <c r="H1745" s="15" t="n"/>
      <c r="I1745" s="15" t="n"/>
      <c r="J1745" s="15">
        <f>C1745+F1745+G1745-I1745</f>
        <v/>
      </c>
      <c r="K1745" s="15" t="n"/>
      <c r="L1745" s="15">
        <f>K1745*Setup!$B$6</f>
        <v/>
      </c>
      <c r="M1745" s="15">
        <f>J1745-L1745</f>
        <v/>
      </c>
      <c r="N1745" s="21" t="n"/>
    </row>
    <row r="1746">
      <c r="A1746" s="295" t="n"/>
      <c r="B1746" s="14" t="n"/>
      <c r="C1746" s="15" t="n"/>
      <c r="D1746" s="15" t="n"/>
      <c r="E1746" s="15">
        <f>D1746*Setup!$B$5</f>
        <v/>
      </c>
      <c r="F1746" s="15">
        <f>D1746-E1746</f>
        <v/>
      </c>
      <c r="G1746" s="15" t="n"/>
      <c r="H1746" s="15" t="n"/>
      <c r="I1746" s="15" t="n"/>
      <c r="J1746" s="15">
        <f>C1746+F1746+G1746-I1746</f>
        <v/>
      </c>
      <c r="K1746" s="15" t="n"/>
      <c r="L1746" s="15">
        <f>K1746*Setup!$B$6</f>
        <v/>
      </c>
      <c r="M1746" s="15">
        <f>J1746-L1746</f>
        <v/>
      </c>
      <c r="N1746" s="21" t="n"/>
    </row>
    <row r="1747">
      <c r="A1747" s="295" t="n"/>
      <c r="B1747" s="14" t="n"/>
      <c r="C1747" s="15" t="n"/>
      <c r="D1747" s="15" t="n"/>
      <c r="E1747" s="15">
        <f>D1747*Setup!$B$5</f>
        <v/>
      </c>
      <c r="F1747" s="15">
        <f>D1747-E1747</f>
        <v/>
      </c>
      <c r="G1747" s="15" t="n"/>
      <c r="H1747" s="15" t="n"/>
      <c r="I1747" s="15" t="n"/>
      <c r="J1747" s="15">
        <f>C1747+F1747+G1747-I1747</f>
        <v/>
      </c>
      <c r="K1747" s="15" t="n"/>
      <c r="L1747" s="15">
        <f>K1747*Setup!$B$6</f>
        <v/>
      </c>
      <c r="M1747" s="15">
        <f>J1747-L1747</f>
        <v/>
      </c>
      <c r="N1747" s="21" t="n"/>
    </row>
    <row r="1748">
      <c r="A1748" s="295" t="n"/>
      <c r="B1748" s="14" t="n"/>
      <c r="C1748" s="15" t="n"/>
      <c r="D1748" s="15" t="n"/>
      <c r="E1748" s="15">
        <f>D1748*Setup!$B$5</f>
        <v/>
      </c>
      <c r="F1748" s="15">
        <f>D1748-E1748</f>
        <v/>
      </c>
      <c r="G1748" s="15" t="n"/>
      <c r="H1748" s="15" t="n"/>
      <c r="I1748" s="15" t="n"/>
      <c r="J1748" s="15">
        <f>C1748+F1748+G1748-I1748</f>
        <v/>
      </c>
      <c r="K1748" s="15" t="n"/>
      <c r="L1748" s="15">
        <f>K1748*Setup!$B$6</f>
        <v/>
      </c>
      <c r="M1748" s="15">
        <f>J1748-L1748</f>
        <v/>
      </c>
      <c r="N1748" s="21" t="n"/>
    </row>
    <row r="1749">
      <c r="A1749" s="295" t="n"/>
      <c r="B1749" s="14" t="n"/>
      <c r="C1749" s="15" t="n"/>
      <c r="D1749" s="15" t="n"/>
      <c r="E1749" s="15">
        <f>D1749*Setup!$B$5</f>
        <v/>
      </c>
      <c r="F1749" s="15">
        <f>D1749-E1749</f>
        <v/>
      </c>
      <c r="G1749" s="15" t="n"/>
      <c r="H1749" s="15" t="n"/>
      <c r="I1749" s="15" t="n"/>
      <c r="J1749" s="15">
        <f>C1749+F1749+G1749-I1749</f>
        <v/>
      </c>
      <c r="K1749" s="15" t="n"/>
      <c r="L1749" s="15">
        <f>K1749*Setup!$B$6</f>
        <v/>
      </c>
      <c r="M1749" s="15">
        <f>J1749-L1749</f>
        <v/>
      </c>
      <c r="N1749" s="21" t="n"/>
    </row>
    <row r="1750">
      <c r="A1750" s="295" t="n"/>
      <c r="B1750" s="14" t="n"/>
      <c r="C1750" s="15" t="n"/>
      <c r="D1750" s="15" t="n"/>
      <c r="E1750" s="15">
        <f>D1750*Setup!$B$5</f>
        <v/>
      </c>
      <c r="F1750" s="15">
        <f>D1750-E1750</f>
        <v/>
      </c>
      <c r="G1750" s="15" t="n"/>
      <c r="H1750" s="15" t="n"/>
      <c r="I1750" s="15" t="n"/>
      <c r="J1750" s="15">
        <f>C1750+F1750+G1750-I1750</f>
        <v/>
      </c>
      <c r="K1750" s="15" t="n"/>
      <c r="L1750" s="15">
        <f>K1750*Setup!$B$6</f>
        <v/>
      </c>
      <c r="M1750" s="15">
        <f>J1750-L1750</f>
        <v/>
      </c>
      <c r="N1750" s="21" t="n"/>
    </row>
    <row r="1751">
      <c r="A1751" s="295" t="n"/>
      <c r="B1751" s="14" t="n"/>
      <c r="C1751" s="15" t="n"/>
      <c r="D1751" s="15" t="n"/>
      <c r="E1751" s="15">
        <f>D1751*Setup!$B$5</f>
        <v/>
      </c>
      <c r="F1751" s="15">
        <f>D1751-E1751</f>
        <v/>
      </c>
      <c r="G1751" s="15" t="n"/>
      <c r="H1751" s="15" t="n"/>
      <c r="I1751" s="15" t="n"/>
      <c r="J1751" s="15">
        <f>C1751+F1751+G1751-I1751</f>
        <v/>
      </c>
      <c r="K1751" s="15" t="n"/>
      <c r="L1751" s="15">
        <f>K1751*Setup!$B$6</f>
        <v/>
      </c>
      <c r="M1751" s="15">
        <f>J1751-L1751</f>
        <v/>
      </c>
      <c r="N1751" s="21" t="n"/>
    </row>
    <row r="1752">
      <c r="A1752" s="295" t="n"/>
      <c r="B1752" s="14" t="n"/>
      <c r="C1752" s="15" t="n"/>
      <c r="D1752" s="15" t="n"/>
      <c r="E1752" s="15">
        <f>D1752*Setup!$B$5</f>
        <v/>
      </c>
      <c r="F1752" s="15">
        <f>D1752-E1752</f>
        <v/>
      </c>
      <c r="G1752" s="15" t="n"/>
      <c r="H1752" s="15" t="n"/>
      <c r="I1752" s="15" t="n"/>
      <c r="J1752" s="15">
        <f>C1752+F1752+G1752-I1752</f>
        <v/>
      </c>
      <c r="K1752" s="15" t="n"/>
      <c r="L1752" s="15">
        <f>K1752*Setup!$B$6</f>
        <v/>
      </c>
      <c r="M1752" s="15">
        <f>J1752-L1752</f>
        <v/>
      </c>
      <c r="N1752" s="21" t="n"/>
    </row>
    <row r="1753">
      <c r="A1753" s="295" t="n"/>
      <c r="B1753" s="14" t="n"/>
      <c r="C1753" s="15" t="n"/>
      <c r="D1753" s="15" t="n"/>
      <c r="E1753" s="15">
        <f>D1753*Setup!$B$5</f>
        <v/>
      </c>
      <c r="F1753" s="15">
        <f>D1753-E1753</f>
        <v/>
      </c>
      <c r="G1753" s="15" t="n"/>
      <c r="H1753" s="15" t="n"/>
      <c r="I1753" s="15" t="n"/>
      <c r="J1753" s="15">
        <f>C1753+F1753+G1753-I1753</f>
        <v/>
      </c>
      <c r="K1753" s="15" t="n"/>
      <c r="L1753" s="15">
        <f>K1753*Setup!$B$6</f>
        <v/>
      </c>
      <c r="M1753" s="15">
        <f>J1753-L1753</f>
        <v/>
      </c>
      <c r="N1753" s="21" t="n"/>
    </row>
    <row r="1754">
      <c r="A1754" s="295" t="n"/>
      <c r="B1754" s="14" t="n"/>
      <c r="C1754" s="15" t="n"/>
      <c r="D1754" s="15" t="n"/>
      <c r="E1754" s="15">
        <f>D1754*Setup!$B$5</f>
        <v/>
      </c>
      <c r="F1754" s="15">
        <f>D1754-E1754</f>
        <v/>
      </c>
      <c r="G1754" s="15" t="n"/>
      <c r="H1754" s="15" t="n"/>
      <c r="I1754" s="15" t="n"/>
      <c r="J1754" s="15">
        <f>C1754+F1754+G1754-I1754</f>
        <v/>
      </c>
      <c r="K1754" s="15" t="n"/>
      <c r="L1754" s="15">
        <f>K1754*Setup!$B$6</f>
        <v/>
      </c>
      <c r="M1754" s="15">
        <f>J1754-L1754</f>
        <v/>
      </c>
      <c r="N1754" s="21" t="n"/>
    </row>
    <row r="1755">
      <c r="A1755" s="295" t="n"/>
      <c r="B1755" s="14" t="n"/>
      <c r="C1755" s="15" t="n"/>
      <c r="D1755" s="15" t="n"/>
      <c r="E1755" s="15">
        <f>D1755*Setup!$B$5</f>
        <v/>
      </c>
      <c r="F1755" s="15">
        <f>D1755-E1755</f>
        <v/>
      </c>
      <c r="G1755" s="15" t="n"/>
      <c r="H1755" s="15" t="n"/>
      <c r="I1755" s="15" t="n"/>
      <c r="J1755" s="15">
        <f>C1755+F1755+G1755-I1755</f>
        <v/>
      </c>
      <c r="K1755" s="15" t="n"/>
      <c r="L1755" s="15">
        <f>K1755*Setup!$B$6</f>
        <v/>
      </c>
      <c r="M1755" s="15">
        <f>J1755-L1755</f>
        <v/>
      </c>
      <c r="N1755" s="21" t="n"/>
    </row>
    <row r="1756">
      <c r="A1756" s="295" t="n"/>
      <c r="B1756" s="14" t="n"/>
      <c r="C1756" s="15" t="n"/>
      <c r="D1756" s="15" t="n"/>
      <c r="E1756" s="15">
        <f>D1756*Setup!$B$5</f>
        <v/>
      </c>
      <c r="F1756" s="15">
        <f>D1756-E1756</f>
        <v/>
      </c>
      <c r="G1756" s="15" t="n"/>
      <c r="H1756" s="15" t="n"/>
      <c r="I1756" s="15" t="n"/>
      <c r="J1756" s="15">
        <f>C1756+F1756+G1756-I1756</f>
        <v/>
      </c>
      <c r="K1756" s="15" t="n"/>
      <c r="L1756" s="15">
        <f>K1756*Setup!$B$6</f>
        <v/>
      </c>
      <c r="M1756" s="15">
        <f>J1756-L1756</f>
        <v/>
      </c>
      <c r="N1756" s="21" t="n"/>
    </row>
    <row r="1757">
      <c r="A1757" s="295" t="n"/>
      <c r="B1757" s="14" t="n"/>
      <c r="C1757" s="15" t="n"/>
      <c r="D1757" s="15" t="n"/>
      <c r="E1757" s="15">
        <f>D1757*Setup!$B$5</f>
        <v/>
      </c>
      <c r="F1757" s="15">
        <f>D1757-E1757</f>
        <v/>
      </c>
      <c r="G1757" s="15" t="n"/>
      <c r="H1757" s="15" t="n"/>
      <c r="I1757" s="15" t="n"/>
      <c r="J1757" s="15">
        <f>C1757+F1757+G1757-I1757</f>
        <v/>
      </c>
      <c r="K1757" s="15" t="n"/>
      <c r="L1757" s="15">
        <f>K1757*Setup!$B$6</f>
        <v/>
      </c>
      <c r="M1757" s="15">
        <f>J1757-L1757</f>
        <v/>
      </c>
      <c r="N1757" s="21" t="n"/>
    </row>
    <row r="1758">
      <c r="A1758" s="295" t="n"/>
      <c r="B1758" s="14" t="n"/>
      <c r="C1758" s="15" t="n"/>
      <c r="D1758" s="15" t="n"/>
      <c r="E1758" s="15">
        <f>D1758*Setup!$B$5</f>
        <v/>
      </c>
      <c r="F1758" s="15">
        <f>D1758-E1758</f>
        <v/>
      </c>
      <c r="G1758" s="15" t="n"/>
      <c r="H1758" s="15" t="n"/>
      <c r="I1758" s="15" t="n"/>
      <c r="J1758" s="15">
        <f>C1758+F1758+G1758-I1758</f>
        <v/>
      </c>
      <c r="K1758" s="15" t="n"/>
      <c r="L1758" s="15">
        <f>K1758*Setup!$B$6</f>
        <v/>
      </c>
      <c r="M1758" s="15">
        <f>J1758-L1758</f>
        <v/>
      </c>
      <c r="N1758" s="21" t="n"/>
    </row>
    <row r="1759">
      <c r="A1759" s="295" t="n"/>
      <c r="B1759" s="14" t="n"/>
      <c r="C1759" s="15" t="n"/>
      <c r="D1759" s="15" t="n"/>
      <c r="E1759" s="15">
        <f>D1759*Setup!$B$5</f>
        <v/>
      </c>
      <c r="F1759" s="15">
        <f>D1759-E1759</f>
        <v/>
      </c>
      <c r="G1759" s="15" t="n"/>
      <c r="H1759" s="15" t="n"/>
      <c r="I1759" s="15" t="n"/>
      <c r="J1759" s="15">
        <f>C1759+F1759+G1759-I1759</f>
        <v/>
      </c>
      <c r="K1759" s="15" t="n"/>
      <c r="L1759" s="15">
        <f>K1759*Setup!$B$6</f>
        <v/>
      </c>
      <c r="M1759" s="15">
        <f>J1759-L1759</f>
        <v/>
      </c>
      <c r="N1759" s="21" t="n"/>
    </row>
    <row r="1760">
      <c r="A1760" s="295" t="n"/>
      <c r="B1760" s="14" t="n"/>
      <c r="C1760" s="15" t="n"/>
      <c r="D1760" s="15" t="n"/>
      <c r="E1760" s="15">
        <f>D1760*Setup!$B$5</f>
        <v/>
      </c>
      <c r="F1760" s="15">
        <f>D1760-E1760</f>
        <v/>
      </c>
      <c r="G1760" s="15" t="n"/>
      <c r="H1760" s="15" t="n"/>
      <c r="I1760" s="15" t="n"/>
      <c r="J1760" s="15">
        <f>C1760+F1760+G1760-I1760</f>
        <v/>
      </c>
      <c r="K1760" s="15" t="n"/>
      <c r="L1760" s="15">
        <f>K1760*Setup!$B$6</f>
        <v/>
      </c>
      <c r="M1760" s="15">
        <f>J1760-L1760</f>
        <v/>
      </c>
      <c r="N1760" s="21" t="n"/>
    </row>
    <row r="1761">
      <c r="A1761" s="295" t="n"/>
      <c r="B1761" s="14" t="n"/>
      <c r="C1761" s="15" t="n"/>
      <c r="D1761" s="15" t="n"/>
      <c r="E1761" s="15">
        <f>D1761*Setup!$B$5</f>
        <v/>
      </c>
      <c r="F1761" s="15">
        <f>D1761-E1761</f>
        <v/>
      </c>
      <c r="G1761" s="15" t="n"/>
      <c r="H1761" s="15" t="n"/>
      <c r="I1761" s="15" t="n"/>
      <c r="J1761" s="15">
        <f>C1761+F1761+G1761-I1761</f>
        <v/>
      </c>
      <c r="K1761" s="15" t="n"/>
      <c r="L1761" s="15">
        <f>K1761*Setup!$B$6</f>
        <v/>
      </c>
      <c r="M1761" s="15">
        <f>J1761-L1761</f>
        <v/>
      </c>
      <c r="N1761" s="21" t="n"/>
    </row>
    <row r="1762">
      <c r="A1762" s="295" t="n"/>
      <c r="B1762" s="14" t="n"/>
      <c r="C1762" s="15" t="n"/>
      <c r="D1762" s="15" t="n"/>
      <c r="E1762" s="15">
        <f>D1762*Setup!$B$5</f>
        <v/>
      </c>
      <c r="F1762" s="15">
        <f>D1762-E1762</f>
        <v/>
      </c>
      <c r="G1762" s="15" t="n"/>
      <c r="H1762" s="15" t="n"/>
      <c r="I1762" s="15" t="n"/>
      <c r="J1762" s="15">
        <f>C1762+F1762+G1762-I1762</f>
        <v/>
      </c>
      <c r="K1762" s="15" t="n"/>
      <c r="L1762" s="15">
        <f>K1762*Setup!$B$6</f>
        <v/>
      </c>
      <c r="M1762" s="15">
        <f>J1762-L1762</f>
        <v/>
      </c>
      <c r="N1762" s="21" t="n"/>
    </row>
    <row r="1763">
      <c r="A1763" s="295" t="n"/>
      <c r="B1763" s="14" t="n"/>
      <c r="C1763" s="15" t="n"/>
      <c r="D1763" s="15" t="n"/>
      <c r="E1763" s="15">
        <f>D1763*Setup!$B$5</f>
        <v/>
      </c>
      <c r="F1763" s="15">
        <f>D1763-E1763</f>
        <v/>
      </c>
      <c r="G1763" s="15" t="n"/>
      <c r="H1763" s="15" t="n"/>
      <c r="I1763" s="15" t="n"/>
      <c r="J1763" s="15">
        <f>C1763+F1763+G1763-I1763</f>
        <v/>
      </c>
      <c r="K1763" s="15" t="n"/>
      <c r="L1763" s="15">
        <f>K1763*Setup!$B$6</f>
        <v/>
      </c>
      <c r="M1763" s="15">
        <f>J1763-L1763</f>
        <v/>
      </c>
      <c r="N1763" s="21" t="n"/>
    </row>
    <row r="1764">
      <c r="A1764" s="295" t="n"/>
      <c r="B1764" s="14" t="n"/>
      <c r="C1764" s="15" t="n"/>
      <c r="D1764" s="15" t="n"/>
      <c r="E1764" s="15">
        <f>D1764*Setup!$B$5</f>
        <v/>
      </c>
      <c r="F1764" s="15">
        <f>D1764-E1764</f>
        <v/>
      </c>
      <c r="G1764" s="15" t="n"/>
      <c r="H1764" s="15" t="n"/>
      <c r="I1764" s="15" t="n"/>
      <c r="J1764" s="15">
        <f>C1764+F1764+G1764-I1764</f>
        <v/>
      </c>
      <c r="K1764" s="15" t="n"/>
      <c r="L1764" s="15">
        <f>K1764*Setup!$B$6</f>
        <v/>
      </c>
      <c r="M1764" s="15">
        <f>J1764-L1764</f>
        <v/>
      </c>
      <c r="N1764" s="21" t="n"/>
    </row>
    <row r="1765">
      <c r="A1765" s="295" t="n"/>
      <c r="B1765" s="14" t="n"/>
      <c r="C1765" s="15" t="n"/>
      <c r="D1765" s="15" t="n"/>
      <c r="E1765" s="15">
        <f>D1765*Setup!$B$5</f>
        <v/>
      </c>
      <c r="F1765" s="15">
        <f>D1765-E1765</f>
        <v/>
      </c>
      <c r="G1765" s="15" t="n"/>
      <c r="H1765" s="15" t="n"/>
      <c r="I1765" s="15" t="n"/>
      <c r="J1765" s="15">
        <f>C1765+F1765+G1765-I1765</f>
        <v/>
      </c>
      <c r="K1765" s="15" t="n"/>
      <c r="L1765" s="15">
        <f>K1765*Setup!$B$6</f>
        <v/>
      </c>
      <c r="M1765" s="15">
        <f>J1765-L1765</f>
        <v/>
      </c>
      <c r="N1765" s="21" t="n"/>
    </row>
    <row r="1766">
      <c r="A1766" s="295" t="n"/>
      <c r="B1766" s="14" t="n"/>
      <c r="C1766" s="15" t="n"/>
      <c r="D1766" s="15" t="n"/>
      <c r="E1766" s="15">
        <f>D1766*Setup!$B$5</f>
        <v/>
      </c>
      <c r="F1766" s="15">
        <f>D1766-E1766</f>
        <v/>
      </c>
      <c r="G1766" s="15" t="n"/>
      <c r="H1766" s="15" t="n"/>
      <c r="I1766" s="15" t="n"/>
      <c r="J1766" s="15">
        <f>C1766+F1766+G1766-I1766</f>
        <v/>
      </c>
      <c r="K1766" s="15" t="n"/>
      <c r="L1766" s="15">
        <f>K1766*Setup!$B$6</f>
        <v/>
      </c>
      <c r="M1766" s="15">
        <f>J1766-L1766</f>
        <v/>
      </c>
      <c r="N1766" s="21" t="n"/>
    </row>
    <row r="1767">
      <c r="A1767" s="295" t="n"/>
      <c r="B1767" s="14" t="n"/>
      <c r="C1767" s="15" t="n"/>
      <c r="D1767" s="15" t="n"/>
      <c r="E1767" s="15">
        <f>D1767*Setup!$B$5</f>
        <v/>
      </c>
      <c r="F1767" s="15">
        <f>D1767-E1767</f>
        <v/>
      </c>
      <c r="G1767" s="15" t="n"/>
      <c r="H1767" s="15" t="n"/>
      <c r="I1767" s="15" t="n"/>
      <c r="J1767" s="15">
        <f>C1767+F1767+G1767-I1767</f>
        <v/>
      </c>
      <c r="K1767" s="15" t="n"/>
      <c r="L1767" s="15">
        <f>K1767*Setup!$B$6</f>
        <v/>
      </c>
      <c r="M1767" s="15">
        <f>J1767-L1767</f>
        <v/>
      </c>
      <c r="N1767" s="21" t="n"/>
    </row>
    <row r="1768">
      <c r="A1768" s="295" t="n"/>
      <c r="B1768" s="14" t="n"/>
      <c r="C1768" s="15" t="n"/>
      <c r="D1768" s="15" t="n"/>
      <c r="E1768" s="15">
        <f>D1768*Setup!$B$5</f>
        <v/>
      </c>
      <c r="F1768" s="15">
        <f>D1768-E1768</f>
        <v/>
      </c>
      <c r="G1768" s="15" t="n"/>
      <c r="H1768" s="15" t="n"/>
      <c r="I1768" s="15" t="n"/>
      <c r="J1768" s="15">
        <f>C1768+F1768+G1768-I1768</f>
        <v/>
      </c>
      <c r="K1768" s="15" t="n"/>
      <c r="L1768" s="15">
        <f>K1768*Setup!$B$6</f>
        <v/>
      </c>
      <c r="M1768" s="15">
        <f>J1768-L1768</f>
        <v/>
      </c>
      <c r="N1768" s="21" t="n"/>
    </row>
    <row r="1769">
      <c r="A1769" s="295" t="n"/>
      <c r="B1769" s="14" t="n"/>
      <c r="C1769" s="15" t="n"/>
      <c r="D1769" s="15" t="n"/>
      <c r="E1769" s="15">
        <f>D1769*Setup!$B$5</f>
        <v/>
      </c>
      <c r="F1769" s="15">
        <f>D1769-E1769</f>
        <v/>
      </c>
      <c r="G1769" s="15" t="n"/>
      <c r="H1769" s="15" t="n"/>
      <c r="I1769" s="15" t="n"/>
      <c r="J1769" s="15">
        <f>C1769+F1769+G1769-I1769</f>
        <v/>
      </c>
      <c r="K1769" s="15" t="n"/>
      <c r="L1769" s="15">
        <f>K1769*Setup!$B$6</f>
        <v/>
      </c>
      <c r="M1769" s="15">
        <f>J1769-L1769</f>
        <v/>
      </c>
      <c r="N1769" s="21" t="n"/>
    </row>
    <row r="1770">
      <c r="A1770" s="295" t="n"/>
      <c r="B1770" s="14" t="n"/>
      <c r="C1770" s="15" t="n"/>
      <c r="D1770" s="15" t="n"/>
      <c r="E1770" s="15">
        <f>D1770*Setup!$B$5</f>
        <v/>
      </c>
      <c r="F1770" s="15">
        <f>D1770-E1770</f>
        <v/>
      </c>
      <c r="G1770" s="15" t="n"/>
      <c r="H1770" s="15" t="n"/>
      <c r="I1770" s="15" t="n"/>
      <c r="J1770" s="15">
        <f>C1770+F1770+G1770-I1770</f>
        <v/>
      </c>
      <c r="K1770" s="15" t="n"/>
      <c r="L1770" s="15">
        <f>K1770*Setup!$B$6</f>
        <v/>
      </c>
      <c r="M1770" s="15">
        <f>J1770-L1770</f>
        <v/>
      </c>
      <c r="N1770" s="21" t="n"/>
    </row>
    <row r="1771">
      <c r="A1771" s="295" t="n"/>
      <c r="B1771" s="14" t="n"/>
      <c r="C1771" s="15" t="n"/>
      <c r="D1771" s="15" t="n"/>
      <c r="E1771" s="15">
        <f>D1771*Setup!$B$5</f>
        <v/>
      </c>
      <c r="F1771" s="15">
        <f>D1771-E1771</f>
        <v/>
      </c>
      <c r="G1771" s="15" t="n"/>
      <c r="H1771" s="15" t="n"/>
      <c r="I1771" s="15" t="n"/>
      <c r="J1771" s="15">
        <f>C1771+F1771+G1771-I1771</f>
        <v/>
      </c>
      <c r="K1771" s="15" t="n"/>
      <c r="L1771" s="15">
        <f>K1771*Setup!$B$6</f>
        <v/>
      </c>
      <c r="M1771" s="15">
        <f>J1771-L1771</f>
        <v/>
      </c>
      <c r="N1771" s="21" t="n"/>
    </row>
    <row r="1772">
      <c r="A1772" s="295" t="n"/>
      <c r="B1772" s="14" t="n"/>
      <c r="C1772" s="15" t="n"/>
      <c r="D1772" s="15" t="n"/>
      <c r="E1772" s="15">
        <f>D1772*Setup!$B$5</f>
        <v/>
      </c>
      <c r="F1772" s="15">
        <f>D1772-E1772</f>
        <v/>
      </c>
      <c r="G1772" s="15" t="n"/>
      <c r="H1772" s="15" t="n"/>
      <c r="I1772" s="15" t="n"/>
      <c r="J1772" s="15">
        <f>C1772+F1772+G1772-I1772</f>
        <v/>
      </c>
      <c r="K1772" s="15" t="n"/>
      <c r="L1772" s="15">
        <f>K1772*Setup!$B$6</f>
        <v/>
      </c>
      <c r="M1772" s="15">
        <f>J1772-L1772</f>
        <v/>
      </c>
      <c r="N1772" s="21" t="n"/>
    </row>
    <row r="1773">
      <c r="A1773" s="295" t="n"/>
      <c r="B1773" s="14" t="n"/>
      <c r="C1773" s="15" t="n"/>
      <c r="D1773" s="15" t="n"/>
      <c r="E1773" s="15">
        <f>D1773*Setup!$B$5</f>
        <v/>
      </c>
      <c r="F1773" s="15">
        <f>D1773-E1773</f>
        <v/>
      </c>
      <c r="G1773" s="15" t="n"/>
      <c r="H1773" s="15" t="n"/>
      <c r="I1773" s="15" t="n"/>
      <c r="J1773" s="15">
        <f>C1773+F1773+G1773-I1773</f>
        <v/>
      </c>
      <c r="K1773" s="15" t="n"/>
      <c r="L1773" s="15">
        <f>K1773*Setup!$B$6</f>
        <v/>
      </c>
      <c r="M1773" s="15">
        <f>J1773-L1773</f>
        <v/>
      </c>
      <c r="N1773" s="21" t="n"/>
    </row>
    <row r="1774">
      <c r="A1774" s="295" t="n"/>
      <c r="B1774" s="14" t="n"/>
      <c r="C1774" s="15" t="n"/>
      <c r="D1774" s="15" t="n"/>
      <c r="E1774" s="15">
        <f>D1774*Setup!$B$5</f>
        <v/>
      </c>
      <c r="F1774" s="15">
        <f>D1774-E1774</f>
        <v/>
      </c>
      <c r="G1774" s="15" t="n"/>
      <c r="H1774" s="15" t="n"/>
      <c r="I1774" s="15" t="n"/>
      <c r="J1774" s="15">
        <f>C1774+F1774+G1774-I1774</f>
        <v/>
      </c>
      <c r="K1774" s="15" t="n"/>
      <c r="L1774" s="15">
        <f>K1774*Setup!$B$6</f>
        <v/>
      </c>
      <c r="M1774" s="15">
        <f>J1774-L1774</f>
        <v/>
      </c>
      <c r="N1774" s="21" t="n"/>
    </row>
    <row r="1775">
      <c r="A1775" s="295" t="n"/>
      <c r="B1775" s="14" t="n"/>
      <c r="C1775" s="15" t="n"/>
      <c r="D1775" s="15" t="n"/>
      <c r="E1775" s="15">
        <f>D1775*Setup!$B$5</f>
        <v/>
      </c>
      <c r="F1775" s="15">
        <f>D1775-E1775</f>
        <v/>
      </c>
      <c r="G1775" s="15" t="n"/>
      <c r="H1775" s="15" t="n"/>
      <c r="I1775" s="15" t="n"/>
      <c r="J1775" s="15">
        <f>C1775+F1775+G1775-I1775</f>
        <v/>
      </c>
      <c r="K1775" s="15" t="n"/>
      <c r="L1775" s="15">
        <f>K1775*Setup!$B$6</f>
        <v/>
      </c>
      <c r="M1775" s="15">
        <f>J1775-L1775</f>
        <v/>
      </c>
      <c r="N1775" s="21" t="n"/>
    </row>
    <row r="1776">
      <c r="A1776" s="295" t="n"/>
      <c r="B1776" s="14" t="n"/>
      <c r="C1776" s="15" t="n"/>
      <c r="D1776" s="15" t="n"/>
      <c r="E1776" s="15">
        <f>D1776*Setup!$B$5</f>
        <v/>
      </c>
      <c r="F1776" s="15">
        <f>D1776-E1776</f>
        <v/>
      </c>
      <c r="G1776" s="15" t="n"/>
      <c r="H1776" s="15" t="n"/>
      <c r="I1776" s="15" t="n"/>
      <c r="J1776" s="15">
        <f>C1776+F1776+G1776-I1776</f>
        <v/>
      </c>
      <c r="K1776" s="15" t="n"/>
      <c r="L1776" s="15">
        <f>K1776*Setup!$B$6</f>
        <v/>
      </c>
      <c r="M1776" s="15">
        <f>J1776-L1776</f>
        <v/>
      </c>
      <c r="N1776" s="21" t="n"/>
    </row>
    <row r="1777">
      <c r="A1777" s="295" t="n"/>
      <c r="B1777" s="14" t="n"/>
      <c r="C1777" s="15" t="n"/>
      <c r="D1777" s="15" t="n"/>
      <c r="E1777" s="15">
        <f>D1777*Setup!$B$5</f>
        <v/>
      </c>
      <c r="F1777" s="15">
        <f>D1777-E1777</f>
        <v/>
      </c>
      <c r="G1777" s="15" t="n"/>
      <c r="H1777" s="15" t="n"/>
      <c r="I1777" s="15" t="n"/>
      <c r="J1777" s="15">
        <f>C1777+F1777+G1777-I1777</f>
        <v/>
      </c>
      <c r="K1777" s="15" t="n"/>
      <c r="L1777" s="15">
        <f>K1777*Setup!$B$6</f>
        <v/>
      </c>
      <c r="M1777" s="15">
        <f>J1777-L1777</f>
        <v/>
      </c>
      <c r="N1777" s="21" t="n"/>
    </row>
    <row r="1778">
      <c r="A1778" s="295" t="n"/>
      <c r="B1778" s="14" t="n"/>
      <c r="C1778" s="15" t="n"/>
      <c r="D1778" s="15" t="n"/>
      <c r="E1778" s="15">
        <f>D1778*Setup!$B$5</f>
        <v/>
      </c>
      <c r="F1778" s="15">
        <f>D1778-E1778</f>
        <v/>
      </c>
      <c r="G1778" s="15" t="n"/>
      <c r="H1778" s="15" t="n"/>
      <c r="I1778" s="15" t="n"/>
      <c r="J1778" s="15">
        <f>C1778+F1778+G1778-I1778</f>
        <v/>
      </c>
      <c r="K1778" s="15" t="n"/>
      <c r="L1778" s="15">
        <f>K1778*Setup!$B$6</f>
        <v/>
      </c>
      <c r="M1778" s="15">
        <f>J1778-L1778</f>
        <v/>
      </c>
      <c r="N1778" s="21" t="n"/>
    </row>
    <row r="1779">
      <c r="A1779" s="295" t="n"/>
      <c r="B1779" s="14" t="n"/>
      <c r="C1779" s="15" t="n"/>
      <c r="D1779" s="15" t="n"/>
      <c r="E1779" s="15">
        <f>D1779*Setup!$B$5</f>
        <v/>
      </c>
      <c r="F1779" s="15">
        <f>D1779-E1779</f>
        <v/>
      </c>
      <c r="G1779" s="15" t="n"/>
      <c r="H1779" s="15" t="n"/>
      <c r="I1779" s="15" t="n"/>
      <c r="J1779" s="15">
        <f>C1779+F1779+G1779-I1779</f>
        <v/>
      </c>
      <c r="K1779" s="15" t="n"/>
      <c r="L1779" s="15">
        <f>K1779*Setup!$B$6</f>
        <v/>
      </c>
      <c r="M1779" s="15">
        <f>J1779-L1779</f>
        <v/>
      </c>
      <c r="N1779" s="21" t="n"/>
    </row>
    <row r="1780">
      <c r="A1780" s="295" t="n"/>
      <c r="B1780" s="14" t="n"/>
      <c r="C1780" s="15" t="n"/>
      <c r="D1780" s="15" t="n"/>
      <c r="E1780" s="15">
        <f>D1780*Setup!$B$5</f>
        <v/>
      </c>
      <c r="F1780" s="15">
        <f>D1780-E1780</f>
        <v/>
      </c>
      <c r="G1780" s="15" t="n"/>
      <c r="H1780" s="15" t="n"/>
      <c r="I1780" s="15" t="n"/>
      <c r="J1780" s="15">
        <f>C1780+F1780+G1780-I1780</f>
        <v/>
      </c>
      <c r="K1780" s="15" t="n"/>
      <c r="L1780" s="15">
        <f>K1780*Setup!$B$6</f>
        <v/>
      </c>
      <c r="M1780" s="15">
        <f>J1780-L1780</f>
        <v/>
      </c>
      <c r="N1780" s="21" t="n"/>
    </row>
    <row r="1781">
      <c r="A1781" s="295" t="n"/>
      <c r="B1781" s="14" t="n"/>
      <c r="C1781" s="15" t="n"/>
      <c r="D1781" s="15" t="n"/>
      <c r="E1781" s="15">
        <f>D1781*Setup!$B$5</f>
        <v/>
      </c>
      <c r="F1781" s="15">
        <f>D1781-E1781</f>
        <v/>
      </c>
      <c r="G1781" s="15" t="n"/>
      <c r="H1781" s="15" t="n"/>
      <c r="I1781" s="15" t="n"/>
      <c r="J1781" s="15">
        <f>C1781+F1781+G1781-I1781</f>
        <v/>
      </c>
      <c r="K1781" s="15" t="n"/>
      <c r="L1781" s="15">
        <f>K1781*Setup!$B$6</f>
        <v/>
      </c>
      <c r="M1781" s="15">
        <f>J1781-L1781</f>
        <v/>
      </c>
      <c r="N1781" s="21" t="n"/>
    </row>
    <row r="1782">
      <c r="A1782" s="295" t="n"/>
      <c r="B1782" s="14" t="n"/>
      <c r="C1782" s="15" t="n"/>
      <c r="D1782" s="15" t="n"/>
      <c r="E1782" s="15">
        <f>D1782*Setup!$B$5</f>
        <v/>
      </c>
      <c r="F1782" s="15">
        <f>D1782-E1782</f>
        <v/>
      </c>
      <c r="G1782" s="15" t="n"/>
      <c r="H1782" s="15" t="n"/>
      <c r="I1782" s="15" t="n"/>
      <c r="J1782" s="15">
        <f>C1782+F1782+G1782-I1782</f>
        <v/>
      </c>
      <c r="K1782" s="15" t="n"/>
      <c r="L1782" s="15">
        <f>K1782*Setup!$B$6</f>
        <v/>
      </c>
      <c r="M1782" s="15">
        <f>J1782-L1782</f>
        <v/>
      </c>
      <c r="N1782" s="21" t="n"/>
    </row>
    <row r="1783">
      <c r="A1783" s="295" t="n"/>
      <c r="B1783" s="14" t="n"/>
      <c r="C1783" s="15" t="n"/>
      <c r="D1783" s="15" t="n"/>
      <c r="E1783" s="15">
        <f>D1783*Setup!$B$5</f>
        <v/>
      </c>
      <c r="F1783" s="15">
        <f>D1783-E1783</f>
        <v/>
      </c>
      <c r="G1783" s="15" t="n"/>
      <c r="H1783" s="15" t="n"/>
      <c r="I1783" s="15" t="n"/>
      <c r="J1783" s="15">
        <f>C1783+F1783+G1783-I1783</f>
        <v/>
      </c>
      <c r="K1783" s="15" t="n"/>
      <c r="L1783" s="15">
        <f>K1783*Setup!$B$6</f>
        <v/>
      </c>
      <c r="M1783" s="15">
        <f>J1783-L1783</f>
        <v/>
      </c>
      <c r="N1783" s="21" t="n"/>
    </row>
    <row r="1784">
      <c r="A1784" s="295" t="n"/>
      <c r="B1784" s="14" t="n"/>
      <c r="C1784" s="15" t="n"/>
      <c r="D1784" s="15" t="n"/>
      <c r="E1784" s="15">
        <f>D1784*Setup!$B$5</f>
        <v/>
      </c>
      <c r="F1784" s="15">
        <f>D1784-E1784</f>
        <v/>
      </c>
      <c r="G1784" s="15" t="n"/>
      <c r="H1784" s="15" t="n"/>
      <c r="I1784" s="15" t="n"/>
      <c r="J1784" s="15">
        <f>C1784+F1784+G1784-I1784</f>
        <v/>
      </c>
      <c r="K1784" s="15" t="n"/>
      <c r="L1784" s="15">
        <f>K1784*Setup!$B$6</f>
        <v/>
      </c>
      <c r="M1784" s="15">
        <f>J1784-L1784</f>
        <v/>
      </c>
      <c r="N1784" s="21" t="n"/>
    </row>
    <row r="1785">
      <c r="A1785" s="295" t="n"/>
      <c r="B1785" s="14" t="n"/>
      <c r="C1785" s="15" t="n"/>
      <c r="D1785" s="15" t="n"/>
      <c r="E1785" s="15">
        <f>D1785*Setup!$B$5</f>
        <v/>
      </c>
      <c r="F1785" s="15">
        <f>D1785-E1785</f>
        <v/>
      </c>
      <c r="G1785" s="15" t="n"/>
      <c r="H1785" s="15" t="n"/>
      <c r="I1785" s="15" t="n"/>
      <c r="J1785" s="15">
        <f>C1785+F1785+G1785-I1785</f>
        <v/>
      </c>
      <c r="K1785" s="15" t="n"/>
      <c r="L1785" s="15">
        <f>K1785*Setup!$B$6</f>
        <v/>
      </c>
      <c r="M1785" s="15">
        <f>J1785-L1785</f>
        <v/>
      </c>
      <c r="N1785" s="21" t="n"/>
    </row>
    <row r="1786">
      <c r="A1786" s="295" t="n"/>
      <c r="B1786" s="14" t="n"/>
      <c r="C1786" s="15" t="n"/>
      <c r="D1786" s="15" t="n"/>
      <c r="E1786" s="15">
        <f>D1786*Setup!$B$5</f>
        <v/>
      </c>
      <c r="F1786" s="15">
        <f>D1786-E1786</f>
        <v/>
      </c>
      <c r="G1786" s="15" t="n"/>
      <c r="H1786" s="15" t="n"/>
      <c r="I1786" s="15" t="n"/>
      <c r="J1786" s="15">
        <f>C1786+F1786+G1786-I1786</f>
        <v/>
      </c>
      <c r="K1786" s="15" t="n"/>
      <c r="L1786" s="15">
        <f>K1786*Setup!$B$6</f>
        <v/>
      </c>
      <c r="M1786" s="15">
        <f>J1786-L1786</f>
        <v/>
      </c>
      <c r="N1786" s="21" t="n"/>
    </row>
    <row r="1787">
      <c r="A1787" s="295" t="n"/>
      <c r="B1787" s="14" t="n"/>
      <c r="C1787" s="15" t="n"/>
      <c r="D1787" s="15" t="n"/>
      <c r="E1787" s="15">
        <f>D1787*Setup!$B$5</f>
        <v/>
      </c>
      <c r="F1787" s="15">
        <f>D1787-E1787</f>
        <v/>
      </c>
      <c r="G1787" s="15" t="n"/>
      <c r="H1787" s="15" t="n"/>
      <c r="I1787" s="15" t="n"/>
      <c r="J1787" s="15">
        <f>C1787+F1787+G1787-I1787</f>
        <v/>
      </c>
      <c r="K1787" s="15" t="n"/>
      <c r="L1787" s="15">
        <f>K1787*Setup!$B$6</f>
        <v/>
      </c>
      <c r="M1787" s="15">
        <f>J1787-L1787</f>
        <v/>
      </c>
      <c r="N1787" s="21" t="n"/>
    </row>
    <row r="1788">
      <c r="A1788" s="295" t="n"/>
      <c r="B1788" s="14" t="n"/>
      <c r="C1788" s="15" t="n"/>
      <c r="D1788" s="15" t="n"/>
      <c r="E1788" s="15">
        <f>D1788*Setup!$B$5</f>
        <v/>
      </c>
      <c r="F1788" s="15">
        <f>D1788-E1788</f>
        <v/>
      </c>
      <c r="G1788" s="15" t="n"/>
      <c r="H1788" s="15" t="n"/>
      <c r="I1788" s="15" t="n"/>
      <c r="J1788" s="15">
        <f>C1788+F1788+G1788-I1788</f>
        <v/>
      </c>
      <c r="K1788" s="15" t="n"/>
      <c r="L1788" s="15">
        <f>K1788*Setup!$B$6</f>
        <v/>
      </c>
      <c r="M1788" s="15">
        <f>J1788-L1788</f>
        <v/>
      </c>
      <c r="N1788" s="21" t="n"/>
    </row>
    <row r="1789">
      <c r="A1789" s="295" t="n"/>
      <c r="B1789" s="14" t="n"/>
      <c r="C1789" s="15" t="n"/>
      <c r="D1789" s="15" t="n"/>
      <c r="E1789" s="15">
        <f>D1789*Setup!$B$5</f>
        <v/>
      </c>
      <c r="F1789" s="15">
        <f>D1789-E1789</f>
        <v/>
      </c>
      <c r="G1789" s="15" t="n"/>
      <c r="H1789" s="15" t="n"/>
      <c r="I1789" s="15" t="n"/>
      <c r="J1789" s="15">
        <f>C1789+F1789+G1789-I1789</f>
        <v/>
      </c>
      <c r="K1789" s="15" t="n"/>
      <c r="L1789" s="15">
        <f>K1789*Setup!$B$6</f>
        <v/>
      </c>
      <c r="M1789" s="15">
        <f>J1789-L1789</f>
        <v/>
      </c>
      <c r="N1789" s="21" t="n"/>
    </row>
    <row r="1790">
      <c r="A1790" s="295" t="n"/>
      <c r="B1790" s="14" t="n"/>
      <c r="C1790" s="15" t="n"/>
      <c r="D1790" s="15" t="n"/>
      <c r="E1790" s="15">
        <f>D1790*Setup!$B$5</f>
        <v/>
      </c>
      <c r="F1790" s="15">
        <f>D1790-E1790</f>
        <v/>
      </c>
      <c r="G1790" s="15" t="n"/>
      <c r="H1790" s="15" t="n"/>
      <c r="I1790" s="15" t="n"/>
      <c r="J1790" s="15">
        <f>C1790+F1790+G1790-I1790</f>
        <v/>
      </c>
      <c r="K1790" s="15" t="n"/>
      <c r="L1790" s="15">
        <f>K1790*Setup!$B$6</f>
        <v/>
      </c>
      <c r="M1790" s="15">
        <f>J1790-L1790</f>
        <v/>
      </c>
      <c r="N1790" s="21" t="n"/>
    </row>
    <row r="1791">
      <c r="A1791" s="295" t="n"/>
      <c r="B1791" s="14" t="n"/>
      <c r="C1791" s="15" t="n"/>
      <c r="D1791" s="15" t="n"/>
      <c r="E1791" s="15">
        <f>D1791*Setup!$B$5</f>
        <v/>
      </c>
      <c r="F1791" s="15">
        <f>D1791-E1791</f>
        <v/>
      </c>
      <c r="G1791" s="15" t="n"/>
      <c r="H1791" s="15" t="n"/>
      <c r="I1791" s="15" t="n"/>
      <c r="J1791" s="15">
        <f>C1791+F1791+G1791-I1791</f>
        <v/>
      </c>
      <c r="K1791" s="15" t="n"/>
      <c r="L1791" s="15">
        <f>K1791*Setup!$B$6</f>
        <v/>
      </c>
      <c r="M1791" s="15">
        <f>J1791-L1791</f>
        <v/>
      </c>
      <c r="N1791" s="21" t="n"/>
    </row>
    <row r="1792">
      <c r="A1792" s="295" t="n"/>
      <c r="B1792" s="14" t="n"/>
      <c r="C1792" s="15" t="n"/>
      <c r="D1792" s="15" t="n"/>
      <c r="E1792" s="15">
        <f>D1792*Setup!$B$5</f>
        <v/>
      </c>
      <c r="F1792" s="15">
        <f>D1792-E1792</f>
        <v/>
      </c>
      <c r="G1792" s="15" t="n"/>
      <c r="H1792" s="15" t="n"/>
      <c r="I1792" s="15" t="n"/>
      <c r="J1792" s="15">
        <f>C1792+F1792+G1792-I1792</f>
        <v/>
      </c>
      <c r="K1792" s="15" t="n"/>
      <c r="L1792" s="15">
        <f>K1792*Setup!$B$6</f>
        <v/>
      </c>
      <c r="M1792" s="15">
        <f>J1792-L1792</f>
        <v/>
      </c>
      <c r="N1792" s="21" t="n"/>
    </row>
    <row r="1793">
      <c r="A1793" s="295" t="n"/>
      <c r="B1793" s="14" t="n"/>
      <c r="C1793" s="15" t="n"/>
      <c r="D1793" s="15" t="n"/>
      <c r="E1793" s="15">
        <f>D1793*Setup!$B$5</f>
        <v/>
      </c>
      <c r="F1793" s="15">
        <f>D1793-E1793</f>
        <v/>
      </c>
      <c r="G1793" s="15" t="n"/>
      <c r="H1793" s="15" t="n"/>
      <c r="I1793" s="15" t="n"/>
      <c r="J1793" s="15">
        <f>C1793+F1793+G1793-I1793</f>
        <v/>
      </c>
      <c r="K1793" s="15" t="n"/>
      <c r="L1793" s="15">
        <f>K1793*Setup!$B$6</f>
        <v/>
      </c>
      <c r="M1793" s="15">
        <f>J1793-L1793</f>
        <v/>
      </c>
      <c r="N1793" s="21" t="n"/>
    </row>
    <row r="1794">
      <c r="A1794" s="295" t="n"/>
      <c r="B1794" s="14" t="n"/>
      <c r="C1794" s="15" t="n"/>
      <c r="D1794" s="15" t="n"/>
      <c r="E1794" s="15">
        <f>D1794*Setup!$B$5</f>
        <v/>
      </c>
      <c r="F1794" s="15">
        <f>D1794-E1794</f>
        <v/>
      </c>
      <c r="G1794" s="15" t="n"/>
      <c r="H1794" s="15" t="n"/>
      <c r="I1794" s="15" t="n"/>
      <c r="J1794" s="15">
        <f>C1794+F1794+G1794-I1794</f>
        <v/>
      </c>
      <c r="K1794" s="15" t="n"/>
      <c r="L1794" s="15">
        <f>K1794*Setup!$B$6</f>
        <v/>
      </c>
      <c r="M1794" s="15">
        <f>J1794-L1794</f>
        <v/>
      </c>
      <c r="N1794" s="21" t="n"/>
    </row>
    <row r="1795">
      <c r="A1795" s="295" t="n"/>
      <c r="B1795" s="14" t="n"/>
      <c r="C1795" s="15" t="n"/>
      <c r="D1795" s="15" t="n"/>
      <c r="E1795" s="15">
        <f>D1795*Setup!$B$5</f>
        <v/>
      </c>
      <c r="F1795" s="15">
        <f>D1795-E1795</f>
        <v/>
      </c>
      <c r="G1795" s="15" t="n"/>
      <c r="H1795" s="15" t="n"/>
      <c r="I1795" s="15" t="n"/>
      <c r="J1795" s="15">
        <f>C1795+F1795+G1795-I1795</f>
        <v/>
      </c>
      <c r="K1795" s="15" t="n"/>
      <c r="L1795" s="15">
        <f>K1795*Setup!$B$6</f>
        <v/>
      </c>
      <c r="M1795" s="15">
        <f>J1795-L1795</f>
        <v/>
      </c>
      <c r="N1795" s="21" t="n"/>
    </row>
    <row r="1796">
      <c r="A1796" s="295" t="n"/>
      <c r="B1796" s="14" t="n"/>
      <c r="C1796" s="15" t="n"/>
      <c r="D1796" s="15" t="n"/>
      <c r="E1796" s="15">
        <f>D1796*Setup!$B$5</f>
        <v/>
      </c>
      <c r="F1796" s="15">
        <f>D1796-E1796</f>
        <v/>
      </c>
      <c r="G1796" s="15" t="n"/>
      <c r="H1796" s="15" t="n"/>
      <c r="I1796" s="15" t="n"/>
      <c r="J1796" s="15">
        <f>C1796+F1796+G1796-I1796</f>
        <v/>
      </c>
      <c r="K1796" s="15" t="n"/>
      <c r="L1796" s="15">
        <f>K1796*Setup!$B$6</f>
        <v/>
      </c>
      <c r="M1796" s="15">
        <f>J1796-L1796</f>
        <v/>
      </c>
      <c r="N1796" s="21" t="n"/>
    </row>
    <row r="1797">
      <c r="A1797" s="295" t="n"/>
      <c r="B1797" s="14" t="n"/>
      <c r="C1797" s="15" t="n"/>
      <c r="D1797" s="15" t="n"/>
      <c r="E1797" s="15">
        <f>D1797*Setup!$B$5</f>
        <v/>
      </c>
      <c r="F1797" s="15">
        <f>D1797-E1797</f>
        <v/>
      </c>
      <c r="G1797" s="15" t="n"/>
      <c r="H1797" s="15" t="n"/>
      <c r="I1797" s="15" t="n"/>
      <c r="J1797" s="15">
        <f>C1797+F1797+G1797-I1797</f>
        <v/>
      </c>
      <c r="K1797" s="15" t="n"/>
      <c r="L1797" s="15">
        <f>K1797*Setup!$B$6</f>
        <v/>
      </c>
      <c r="M1797" s="15">
        <f>J1797-L1797</f>
        <v/>
      </c>
      <c r="N1797" s="21" t="n"/>
    </row>
    <row r="1798">
      <c r="A1798" s="295" t="n"/>
      <c r="B1798" s="14" t="n"/>
      <c r="C1798" s="15" t="n"/>
      <c r="D1798" s="15" t="n"/>
      <c r="E1798" s="15">
        <f>D1798*Setup!$B$5</f>
        <v/>
      </c>
      <c r="F1798" s="15">
        <f>D1798-E1798</f>
        <v/>
      </c>
      <c r="G1798" s="15" t="n"/>
      <c r="H1798" s="15" t="n"/>
      <c r="I1798" s="15" t="n"/>
      <c r="J1798" s="15">
        <f>C1798+F1798+G1798-I1798</f>
        <v/>
      </c>
      <c r="K1798" s="15" t="n"/>
      <c r="L1798" s="15">
        <f>K1798*Setup!$B$6</f>
        <v/>
      </c>
      <c r="M1798" s="15">
        <f>J1798-L1798</f>
        <v/>
      </c>
      <c r="N1798" s="21" t="n"/>
    </row>
    <row r="1799">
      <c r="A1799" s="295" t="n"/>
      <c r="B1799" s="14" t="n"/>
      <c r="C1799" s="15" t="n"/>
      <c r="D1799" s="15" t="n"/>
      <c r="E1799" s="15">
        <f>D1799*Setup!$B$5</f>
        <v/>
      </c>
      <c r="F1799" s="15">
        <f>D1799-E1799</f>
        <v/>
      </c>
      <c r="G1799" s="15" t="n"/>
      <c r="H1799" s="15" t="n"/>
      <c r="I1799" s="15" t="n"/>
      <c r="J1799" s="15">
        <f>C1799+F1799+G1799-I1799</f>
        <v/>
      </c>
      <c r="K1799" s="15" t="n"/>
      <c r="L1799" s="15">
        <f>K1799*Setup!$B$6</f>
        <v/>
      </c>
      <c r="M1799" s="15">
        <f>J1799-L1799</f>
        <v/>
      </c>
      <c r="N1799" s="21" t="n"/>
    </row>
    <row r="1800">
      <c r="A1800" s="295" t="n"/>
      <c r="B1800" s="14" t="n"/>
      <c r="C1800" s="15" t="n"/>
      <c r="D1800" s="15" t="n"/>
      <c r="E1800" s="15">
        <f>D1800*Setup!$B$5</f>
        <v/>
      </c>
      <c r="F1800" s="15">
        <f>D1800-E1800</f>
        <v/>
      </c>
      <c r="G1800" s="15" t="n"/>
      <c r="H1800" s="15" t="n"/>
      <c r="I1800" s="15" t="n"/>
      <c r="J1800" s="15">
        <f>C1800+F1800+G1800-I1800</f>
        <v/>
      </c>
      <c r="K1800" s="15" t="n"/>
      <c r="L1800" s="15">
        <f>K1800*Setup!$B$6</f>
        <v/>
      </c>
      <c r="M1800" s="15">
        <f>J1800-L1800</f>
        <v/>
      </c>
      <c r="N1800" s="21" t="n"/>
    </row>
    <row r="1801">
      <c r="A1801" s="295" t="n"/>
      <c r="B1801" s="14" t="n"/>
      <c r="C1801" s="15" t="n"/>
      <c r="D1801" s="15" t="n"/>
      <c r="E1801" s="15">
        <f>D1801*Setup!$B$5</f>
        <v/>
      </c>
      <c r="F1801" s="15">
        <f>D1801-E1801</f>
        <v/>
      </c>
      <c r="G1801" s="15" t="n"/>
      <c r="H1801" s="15" t="n"/>
      <c r="I1801" s="15" t="n"/>
      <c r="J1801" s="15">
        <f>C1801+F1801+G1801-I1801</f>
        <v/>
      </c>
      <c r="K1801" s="15" t="n"/>
      <c r="L1801" s="15">
        <f>K1801*Setup!$B$6</f>
        <v/>
      </c>
      <c r="M1801" s="15">
        <f>J1801-L1801</f>
        <v/>
      </c>
      <c r="N1801" s="21" t="n"/>
    </row>
    <row r="1802">
      <c r="A1802" s="295" t="n"/>
      <c r="B1802" s="14" t="n"/>
      <c r="C1802" s="15" t="n"/>
      <c r="D1802" s="15" t="n"/>
      <c r="E1802" s="15">
        <f>D1802*Setup!$B$5</f>
        <v/>
      </c>
      <c r="F1802" s="15">
        <f>D1802-E1802</f>
        <v/>
      </c>
      <c r="G1802" s="15" t="n"/>
      <c r="H1802" s="15" t="n"/>
      <c r="I1802" s="15" t="n"/>
      <c r="J1802" s="15">
        <f>C1802+F1802+G1802-I1802</f>
        <v/>
      </c>
      <c r="K1802" s="15" t="n"/>
      <c r="L1802" s="15">
        <f>K1802*Setup!$B$6</f>
        <v/>
      </c>
      <c r="M1802" s="15">
        <f>J1802-L1802</f>
        <v/>
      </c>
      <c r="N1802" s="21" t="n"/>
    </row>
    <row r="1803">
      <c r="A1803" s="295" t="n"/>
      <c r="B1803" s="14" t="n"/>
      <c r="C1803" s="15" t="n"/>
      <c r="D1803" s="15" t="n"/>
      <c r="E1803" s="15">
        <f>D1803*Setup!$B$5</f>
        <v/>
      </c>
      <c r="F1803" s="15">
        <f>D1803-E1803</f>
        <v/>
      </c>
      <c r="G1803" s="15" t="n"/>
      <c r="H1803" s="15" t="n"/>
      <c r="I1803" s="15" t="n"/>
      <c r="J1803" s="15">
        <f>C1803+F1803+G1803-I1803</f>
        <v/>
      </c>
      <c r="K1803" s="15" t="n"/>
      <c r="L1803" s="15">
        <f>K1803*Setup!$B$6</f>
        <v/>
      </c>
      <c r="M1803" s="15">
        <f>J1803-L1803</f>
        <v/>
      </c>
      <c r="N1803" s="21" t="n"/>
    </row>
    <row r="1804">
      <c r="A1804" s="295" t="n"/>
      <c r="B1804" s="14" t="n"/>
      <c r="C1804" s="15" t="n"/>
      <c r="D1804" s="15" t="n"/>
      <c r="E1804" s="15">
        <f>D1804*Setup!$B$5</f>
        <v/>
      </c>
      <c r="F1804" s="15">
        <f>D1804-E1804</f>
        <v/>
      </c>
      <c r="G1804" s="15" t="n"/>
      <c r="H1804" s="15" t="n"/>
      <c r="I1804" s="15" t="n"/>
      <c r="J1804" s="15">
        <f>C1804+F1804+G1804-I1804</f>
        <v/>
      </c>
      <c r="K1804" s="15" t="n"/>
      <c r="L1804" s="15">
        <f>K1804*Setup!$B$6</f>
        <v/>
      </c>
      <c r="M1804" s="15">
        <f>J1804-L1804</f>
        <v/>
      </c>
      <c r="N1804" s="21" t="n"/>
    </row>
    <row r="1805">
      <c r="A1805" s="295" t="n"/>
      <c r="B1805" s="14" t="n"/>
      <c r="C1805" s="15" t="n"/>
      <c r="D1805" s="15" t="n"/>
      <c r="E1805" s="15">
        <f>D1805*Setup!$B$5</f>
        <v/>
      </c>
      <c r="F1805" s="15">
        <f>D1805-E1805</f>
        <v/>
      </c>
      <c r="G1805" s="15" t="n"/>
      <c r="H1805" s="15" t="n"/>
      <c r="I1805" s="15" t="n"/>
      <c r="J1805" s="15">
        <f>C1805+F1805+G1805-I1805</f>
        <v/>
      </c>
      <c r="K1805" s="15" t="n"/>
      <c r="L1805" s="15">
        <f>K1805*Setup!$B$6</f>
        <v/>
      </c>
      <c r="M1805" s="15">
        <f>J1805-L1805</f>
        <v/>
      </c>
      <c r="N1805" s="21" t="n"/>
    </row>
    <row r="1806">
      <c r="A1806" s="295" t="n"/>
      <c r="B1806" s="14" t="n"/>
      <c r="C1806" s="15" t="n"/>
      <c r="D1806" s="15" t="n"/>
      <c r="E1806" s="15">
        <f>D1806*Setup!$B$5</f>
        <v/>
      </c>
      <c r="F1806" s="15">
        <f>D1806-E1806</f>
        <v/>
      </c>
      <c r="G1806" s="15" t="n"/>
      <c r="H1806" s="15" t="n"/>
      <c r="I1806" s="15" t="n"/>
      <c r="J1806" s="15">
        <f>C1806+F1806+G1806-I1806</f>
        <v/>
      </c>
      <c r="K1806" s="15" t="n"/>
      <c r="L1806" s="15">
        <f>K1806*Setup!$B$6</f>
        <v/>
      </c>
      <c r="M1806" s="15">
        <f>J1806-L1806</f>
        <v/>
      </c>
      <c r="N1806" s="21" t="n"/>
    </row>
    <row r="1807">
      <c r="A1807" s="295" t="n"/>
      <c r="B1807" s="14" t="n"/>
      <c r="C1807" s="15" t="n"/>
      <c r="D1807" s="15" t="n"/>
      <c r="E1807" s="15">
        <f>D1807*Setup!$B$5</f>
        <v/>
      </c>
      <c r="F1807" s="15">
        <f>D1807-E1807</f>
        <v/>
      </c>
      <c r="G1807" s="15" t="n"/>
      <c r="H1807" s="15" t="n"/>
      <c r="I1807" s="15" t="n"/>
      <c r="J1807" s="15">
        <f>C1807+F1807+G1807-I1807</f>
        <v/>
      </c>
      <c r="K1807" s="15" t="n"/>
      <c r="L1807" s="15">
        <f>K1807*Setup!$B$6</f>
        <v/>
      </c>
      <c r="M1807" s="15">
        <f>J1807-L1807</f>
        <v/>
      </c>
      <c r="N1807" s="21" t="n"/>
    </row>
    <row r="1808">
      <c r="A1808" s="295" t="n"/>
      <c r="B1808" s="14" t="n"/>
      <c r="C1808" s="15" t="n"/>
      <c r="D1808" s="15" t="n"/>
      <c r="E1808" s="15">
        <f>D1808*Setup!$B$5</f>
        <v/>
      </c>
      <c r="F1808" s="15">
        <f>D1808-E1808</f>
        <v/>
      </c>
      <c r="G1808" s="15" t="n"/>
      <c r="H1808" s="15" t="n"/>
      <c r="I1808" s="15" t="n"/>
      <c r="J1808" s="15">
        <f>C1808+F1808+G1808-I1808</f>
        <v/>
      </c>
      <c r="K1808" s="15" t="n"/>
      <c r="L1808" s="15">
        <f>K1808*Setup!$B$6</f>
        <v/>
      </c>
      <c r="M1808" s="15">
        <f>J1808-L1808</f>
        <v/>
      </c>
      <c r="N1808" s="21" t="n"/>
    </row>
    <row r="1809">
      <c r="A1809" s="295" t="n"/>
      <c r="B1809" s="14" t="n"/>
      <c r="C1809" s="15" t="n"/>
      <c r="D1809" s="15" t="n"/>
      <c r="E1809" s="15">
        <f>D1809*Setup!$B$5</f>
        <v/>
      </c>
      <c r="F1809" s="15">
        <f>D1809-E1809</f>
        <v/>
      </c>
      <c r="G1809" s="15" t="n"/>
      <c r="H1809" s="15" t="n"/>
      <c r="I1809" s="15" t="n"/>
      <c r="J1809" s="15">
        <f>C1809+F1809+G1809-I1809</f>
        <v/>
      </c>
      <c r="K1809" s="15" t="n"/>
      <c r="L1809" s="15">
        <f>K1809*Setup!$B$6</f>
        <v/>
      </c>
      <c r="M1809" s="15">
        <f>J1809-L1809</f>
        <v/>
      </c>
      <c r="N1809" s="21" t="n"/>
    </row>
    <row r="1810">
      <c r="A1810" s="295" t="n"/>
      <c r="B1810" s="14" t="n"/>
      <c r="C1810" s="15" t="n"/>
      <c r="D1810" s="15" t="n"/>
      <c r="E1810" s="15">
        <f>D1810*Setup!$B$5</f>
        <v/>
      </c>
      <c r="F1810" s="15">
        <f>D1810-E1810</f>
        <v/>
      </c>
      <c r="G1810" s="15" t="n"/>
      <c r="H1810" s="15" t="n"/>
      <c r="I1810" s="15" t="n"/>
      <c r="J1810" s="15">
        <f>C1810+F1810+G1810-I1810</f>
        <v/>
      </c>
      <c r="K1810" s="15" t="n"/>
      <c r="L1810" s="15">
        <f>K1810*Setup!$B$6</f>
        <v/>
      </c>
      <c r="M1810" s="15">
        <f>J1810-L1810</f>
        <v/>
      </c>
      <c r="N1810" s="21" t="n"/>
    </row>
    <row r="1811">
      <c r="A1811" s="295" t="n"/>
      <c r="B1811" s="14" t="n"/>
      <c r="C1811" s="15" t="n"/>
      <c r="D1811" s="15" t="n"/>
      <c r="E1811" s="15">
        <f>D1811*Setup!$B$5</f>
        <v/>
      </c>
      <c r="F1811" s="15">
        <f>D1811-E1811</f>
        <v/>
      </c>
      <c r="G1811" s="15" t="n"/>
      <c r="H1811" s="15" t="n"/>
      <c r="I1811" s="15" t="n"/>
      <c r="J1811" s="15">
        <f>C1811+F1811+G1811-I1811</f>
        <v/>
      </c>
      <c r="K1811" s="15" t="n"/>
      <c r="L1811" s="15">
        <f>K1811*Setup!$B$6</f>
        <v/>
      </c>
      <c r="M1811" s="15">
        <f>J1811-L1811</f>
        <v/>
      </c>
      <c r="N1811" s="21" t="n"/>
    </row>
    <row r="1812">
      <c r="A1812" s="295" t="n"/>
      <c r="B1812" s="14" t="n"/>
      <c r="C1812" s="15" t="n"/>
      <c r="D1812" s="15" t="n"/>
      <c r="E1812" s="15">
        <f>D1812*Setup!$B$5</f>
        <v/>
      </c>
      <c r="F1812" s="15">
        <f>D1812-E1812</f>
        <v/>
      </c>
      <c r="G1812" s="15" t="n"/>
      <c r="H1812" s="15" t="n"/>
      <c r="I1812" s="15" t="n"/>
      <c r="J1812" s="15">
        <f>C1812+F1812+G1812-I1812</f>
        <v/>
      </c>
      <c r="K1812" s="15" t="n"/>
      <c r="L1812" s="15">
        <f>K1812*Setup!$B$6</f>
        <v/>
      </c>
      <c r="M1812" s="15">
        <f>J1812-L1812</f>
        <v/>
      </c>
      <c r="N1812" s="21" t="n"/>
    </row>
    <row r="1813">
      <c r="A1813" s="295" t="n"/>
      <c r="B1813" s="14" t="n"/>
      <c r="C1813" s="15" t="n"/>
      <c r="D1813" s="15" t="n"/>
      <c r="E1813" s="15">
        <f>D1813*Setup!$B$5</f>
        <v/>
      </c>
      <c r="F1813" s="15">
        <f>D1813-E1813</f>
        <v/>
      </c>
      <c r="G1813" s="15" t="n"/>
      <c r="H1813" s="15" t="n"/>
      <c r="I1813" s="15" t="n"/>
      <c r="J1813" s="15">
        <f>C1813+F1813+G1813-I1813</f>
        <v/>
      </c>
      <c r="K1813" s="15" t="n"/>
      <c r="L1813" s="15">
        <f>K1813*Setup!$B$6</f>
        <v/>
      </c>
      <c r="M1813" s="15">
        <f>J1813-L1813</f>
        <v/>
      </c>
      <c r="N1813" s="21" t="n"/>
    </row>
    <row r="1814">
      <c r="A1814" s="295" t="n"/>
      <c r="B1814" s="14" t="n"/>
      <c r="C1814" s="15" t="n"/>
      <c r="D1814" s="15" t="n"/>
      <c r="E1814" s="15">
        <f>D1814*Setup!$B$5</f>
        <v/>
      </c>
      <c r="F1814" s="15">
        <f>D1814-E1814</f>
        <v/>
      </c>
      <c r="G1814" s="15" t="n"/>
      <c r="H1814" s="15" t="n"/>
      <c r="I1814" s="15" t="n"/>
      <c r="J1814" s="15">
        <f>C1814+F1814+G1814-I1814</f>
        <v/>
      </c>
      <c r="K1814" s="15" t="n"/>
      <c r="L1814" s="15">
        <f>K1814*Setup!$B$6</f>
        <v/>
      </c>
      <c r="M1814" s="15">
        <f>J1814-L1814</f>
        <v/>
      </c>
      <c r="N1814" s="21" t="n"/>
    </row>
    <row r="1815">
      <c r="A1815" s="295" t="n"/>
      <c r="B1815" s="14" t="n"/>
      <c r="C1815" s="15" t="n"/>
      <c r="D1815" s="15" t="n"/>
      <c r="E1815" s="15">
        <f>D1815*Setup!$B$5</f>
        <v/>
      </c>
      <c r="F1815" s="15">
        <f>D1815-E1815</f>
        <v/>
      </c>
      <c r="G1815" s="15" t="n"/>
      <c r="H1815" s="15" t="n"/>
      <c r="I1815" s="15" t="n"/>
      <c r="J1815" s="15">
        <f>C1815+F1815+G1815-I1815</f>
        <v/>
      </c>
      <c r="K1815" s="15" t="n"/>
      <c r="L1815" s="15">
        <f>K1815*Setup!$B$6</f>
        <v/>
      </c>
      <c r="M1815" s="15">
        <f>J1815-L1815</f>
        <v/>
      </c>
      <c r="N1815" s="21" t="n"/>
    </row>
    <row r="1816">
      <c r="A1816" s="295" t="n"/>
      <c r="B1816" s="14" t="n"/>
      <c r="C1816" s="15" t="n"/>
      <c r="D1816" s="15" t="n"/>
      <c r="E1816" s="15">
        <f>D1816*Setup!$B$5</f>
        <v/>
      </c>
      <c r="F1816" s="15">
        <f>D1816-E1816</f>
        <v/>
      </c>
      <c r="G1816" s="15" t="n"/>
      <c r="H1816" s="15" t="n"/>
      <c r="I1816" s="15" t="n"/>
      <c r="J1816" s="15">
        <f>C1816+F1816+G1816-I1816</f>
        <v/>
      </c>
      <c r="K1816" s="15" t="n"/>
      <c r="L1816" s="15">
        <f>K1816*Setup!$B$6</f>
        <v/>
      </c>
      <c r="M1816" s="15">
        <f>J1816-L1816</f>
        <v/>
      </c>
      <c r="N1816" s="21" t="n"/>
    </row>
    <row r="1817">
      <c r="A1817" s="295" t="n"/>
      <c r="B1817" s="14" t="n"/>
      <c r="C1817" s="15" t="n"/>
      <c r="D1817" s="15" t="n"/>
      <c r="E1817" s="15">
        <f>D1817*Setup!$B$5</f>
        <v/>
      </c>
      <c r="F1817" s="15">
        <f>D1817-E1817</f>
        <v/>
      </c>
      <c r="G1817" s="15" t="n"/>
      <c r="H1817" s="15" t="n"/>
      <c r="I1817" s="15" t="n"/>
      <c r="J1817" s="15">
        <f>C1817+F1817+G1817-I1817</f>
        <v/>
      </c>
      <c r="K1817" s="15" t="n"/>
      <c r="L1817" s="15">
        <f>K1817*Setup!$B$6</f>
        <v/>
      </c>
      <c r="M1817" s="15">
        <f>J1817-L1817</f>
        <v/>
      </c>
      <c r="N1817" s="21" t="n"/>
    </row>
    <row r="1818">
      <c r="A1818" s="295" t="n"/>
      <c r="B1818" s="14" t="n"/>
      <c r="C1818" s="15" t="n"/>
      <c r="D1818" s="15" t="n"/>
      <c r="E1818" s="15">
        <f>D1818*Setup!$B$5</f>
        <v/>
      </c>
      <c r="F1818" s="15">
        <f>D1818-E1818</f>
        <v/>
      </c>
      <c r="G1818" s="15" t="n"/>
      <c r="H1818" s="15" t="n"/>
      <c r="I1818" s="15" t="n"/>
      <c r="J1818" s="15">
        <f>C1818+F1818+G1818-I1818</f>
        <v/>
      </c>
      <c r="K1818" s="15" t="n"/>
      <c r="L1818" s="15">
        <f>K1818*Setup!$B$6</f>
        <v/>
      </c>
      <c r="M1818" s="15">
        <f>J1818-L1818</f>
        <v/>
      </c>
      <c r="N1818" s="21" t="n"/>
    </row>
    <row r="1819">
      <c r="A1819" s="295" t="n"/>
      <c r="B1819" s="14" t="n"/>
      <c r="C1819" s="15" t="n"/>
      <c r="D1819" s="15" t="n"/>
      <c r="E1819" s="15">
        <f>D1819*Setup!$B$5</f>
        <v/>
      </c>
      <c r="F1819" s="15">
        <f>D1819-E1819</f>
        <v/>
      </c>
      <c r="G1819" s="15" t="n"/>
      <c r="H1819" s="15" t="n"/>
      <c r="I1819" s="15" t="n"/>
      <c r="J1819" s="15">
        <f>C1819+F1819+G1819-I1819</f>
        <v/>
      </c>
      <c r="K1819" s="15" t="n"/>
      <c r="L1819" s="15">
        <f>K1819*Setup!$B$6</f>
        <v/>
      </c>
      <c r="M1819" s="15">
        <f>J1819-L1819</f>
        <v/>
      </c>
      <c r="N1819" s="21" t="n"/>
    </row>
    <row r="1820">
      <c r="A1820" s="295" t="n"/>
      <c r="B1820" s="14" t="n"/>
      <c r="C1820" s="15" t="n"/>
      <c r="D1820" s="15" t="n"/>
      <c r="E1820" s="15">
        <f>D1820*Setup!$B$5</f>
        <v/>
      </c>
      <c r="F1820" s="15">
        <f>D1820-E1820</f>
        <v/>
      </c>
      <c r="G1820" s="15" t="n"/>
      <c r="H1820" s="15" t="n"/>
      <c r="I1820" s="15" t="n"/>
      <c r="J1820" s="15">
        <f>C1820+F1820+G1820-I1820</f>
        <v/>
      </c>
      <c r="K1820" s="15" t="n"/>
      <c r="L1820" s="15">
        <f>K1820*Setup!$B$6</f>
        <v/>
      </c>
      <c r="M1820" s="15">
        <f>J1820-L1820</f>
        <v/>
      </c>
      <c r="N1820" s="21" t="n"/>
    </row>
    <row r="1821">
      <c r="A1821" s="295" t="n"/>
      <c r="B1821" s="14" t="n"/>
      <c r="C1821" s="15" t="n"/>
      <c r="D1821" s="15" t="n"/>
      <c r="E1821" s="15">
        <f>D1821*Setup!$B$5</f>
        <v/>
      </c>
      <c r="F1821" s="15">
        <f>D1821-E1821</f>
        <v/>
      </c>
      <c r="G1821" s="15" t="n"/>
      <c r="H1821" s="15" t="n"/>
      <c r="I1821" s="15" t="n"/>
      <c r="J1821" s="15">
        <f>C1821+F1821+G1821-I1821</f>
        <v/>
      </c>
      <c r="K1821" s="15" t="n"/>
      <c r="L1821" s="15">
        <f>K1821*Setup!$B$6</f>
        <v/>
      </c>
      <c r="M1821" s="15">
        <f>J1821-L1821</f>
        <v/>
      </c>
      <c r="N1821" s="21" t="n"/>
    </row>
    <row r="1822">
      <c r="A1822" s="295" t="n"/>
      <c r="B1822" s="14" t="n"/>
      <c r="C1822" s="15" t="n"/>
      <c r="D1822" s="15" t="n"/>
      <c r="E1822" s="15">
        <f>D1822*Setup!$B$5</f>
        <v/>
      </c>
      <c r="F1822" s="15">
        <f>D1822-E1822</f>
        <v/>
      </c>
      <c r="G1822" s="15" t="n"/>
      <c r="H1822" s="15" t="n"/>
      <c r="I1822" s="15" t="n"/>
      <c r="J1822" s="15">
        <f>C1822+F1822+G1822-I1822</f>
        <v/>
      </c>
      <c r="K1822" s="15" t="n"/>
      <c r="L1822" s="15">
        <f>K1822*Setup!$B$6</f>
        <v/>
      </c>
      <c r="M1822" s="15">
        <f>J1822-L1822</f>
        <v/>
      </c>
      <c r="N1822" s="21" t="n"/>
    </row>
    <row r="1823">
      <c r="A1823" s="295" t="n"/>
      <c r="B1823" s="14" t="n"/>
      <c r="C1823" s="15" t="n"/>
      <c r="D1823" s="15" t="n"/>
      <c r="E1823" s="15">
        <f>D1823*Setup!$B$5</f>
        <v/>
      </c>
      <c r="F1823" s="15">
        <f>D1823-E1823</f>
        <v/>
      </c>
      <c r="G1823" s="15" t="n"/>
      <c r="H1823" s="15" t="n"/>
      <c r="I1823" s="15" t="n"/>
      <c r="J1823" s="15">
        <f>C1823+F1823+G1823-I1823</f>
        <v/>
      </c>
      <c r="K1823" s="15" t="n"/>
      <c r="L1823" s="15">
        <f>K1823*Setup!$B$6</f>
        <v/>
      </c>
      <c r="M1823" s="15">
        <f>J1823-L1823</f>
        <v/>
      </c>
      <c r="N1823" s="21" t="n"/>
    </row>
    <row r="1824">
      <c r="A1824" s="295" t="n"/>
      <c r="B1824" s="14" t="n"/>
      <c r="C1824" s="15" t="n"/>
      <c r="D1824" s="15" t="n"/>
      <c r="E1824" s="15">
        <f>D1824*Setup!$B$5</f>
        <v/>
      </c>
      <c r="F1824" s="15">
        <f>D1824-E1824</f>
        <v/>
      </c>
      <c r="G1824" s="15" t="n"/>
      <c r="H1824" s="15" t="n"/>
      <c r="I1824" s="15" t="n"/>
      <c r="J1824" s="15">
        <f>C1824+F1824+G1824-I1824</f>
        <v/>
      </c>
      <c r="K1824" s="15" t="n"/>
      <c r="L1824" s="15">
        <f>K1824*Setup!$B$6</f>
        <v/>
      </c>
      <c r="M1824" s="15">
        <f>J1824-L1824</f>
        <v/>
      </c>
      <c r="N1824" s="21" t="n"/>
    </row>
    <row r="1825">
      <c r="A1825" s="295" t="n"/>
      <c r="B1825" s="14" t="n"/>
      <c r="C1825" s="15" t="n"/>
      <c r="D1825" s="15" t="n"/>
      <c r="E1825" s="15">
        <f>D1825*Setup!$B$5</f>
        <v/>
      </c>
      <c r="F1825" s="15">
        <f>D1825-E1825</f>
        <v/>
      </c>
      <c r="G1825" s="15" t="n"/>
      <c r="H1825" s="15" t="n"/>
      <c r="I1825" s="15" t="n"/>
      <c r="J1825" s="15">
        <f>C1825+F1825+G1825-I1825</f>
        <v/>
      </c>
      <c r="K1825" s="15" t="n"/>
      <c r="L1825" s="15">
        <f>K1825*Setup!$B$6</f>
        <v/>
      </c>
      <c r="M1825" s="15">
        <f>J1825-L1825</f>
        <v/>
      </c>
      <c r="N1825" s="21" t="n"/>
    </row>
    <row r="1826">
      <c r="A1826" s="295" t="n"/>
      <c r="B1826" s="14" t="n"/>
      <c r="C1826" s="15" t="n"/>
      <c r="D1826" s="15" t="n"/>
      <c r="E1826" s="15">
        <f>D1826*Setup!$B$5</f>
        <v/>
      </c>
      <c r="F1826" s="15">
        <f>D1826-E1826</f>
        <v/>
      </c>
      <c r="G1826" s="15" t="n"/>
      <c r="H1826" s="15" t="n"/>
      <c r="I1826" s="15" t="n"/>
      <c r="J1826" s="15">
        <f>C1826+F1826+G1826-I1826</f>
        <v/>
      </c>
      <c r="K1826" s="15" t="n"/>
      <c r="L1826" s="15">
        <f>K1826*Setup!$B$6</f>
        <v/>
      </c>
      <c r="M1826" s="15">
        <f>J1826-L1826</f>
        <v/>
      </c>
      <c r="N1826" s="21" t="n"/>
    </row>
    <row r="1827">
      <c r="A1827" s="295" t="n"/>
      <c r="B1827" s="14" t="n"/>
      <c r="C1827" s="15" t="n"/>
      <c r="D1827" s="15" t="n"/>
      <c r="E1827" s="15">
        <f>D1827*Setup!$B$5</f>
        <v/>
      </c>
      <c r="F1827" s="15">
        <f>D1827-E1827</f>
        <v/>
      </c>
      <c r="G1827" s="15" t="n"/>
      <c r="H1827" s="15" t="n"/>
      <c r="I1827" s="15" t="n"/>
      <c r="J1827" s="15">
        <f>C1827+F1827+G1827-I1827</f>
        <v/>
      </c>
      <c r="K1827" s="15" t="n"/>
      <c r="L1827" s="15">
        <f>K1827*Setup!$B$6</f>
        <v/>
      </c>
      <c r="M1827" s="15">
        <f>J1827-L1827</f>
        <v/>
      </c>
      <c r="N1827" s="21" t="n"/>
    </row>
    <row r="1828">
      <c r="A1828" s="295" t="n"/>
      <c r="B1828" s="14" t="n"/>
      <c r="C1828" s="15" t="n"/>
      <c r="D1828" s="15" t="n"/>
      <c r="E1828" s="15">
        <f>D1828*Setup!$B$5</f>
        <v/>
      </c>
      <c r="F1828" s="15">
        <f>D1828-E1828</f>
        <v/>
      </c>
      <c r="G1828" s="15" t="n"/>
      <c r="H1828" s="15" t="n"/>
      <c r="I1828" s="15" t="n"/>
      <c r="J1828" s="15">
        <f>C1828+F1828+G1828-I1828</f>
        <v/>
      </c>
      <c r="K1828" s="15" t="n"/>
      <c r="L1828" s="15">
        <f>K1828*Setup!$B$6</f>
        <v/>
      </c>
      <c r="M1828" s="15">
        <f>J1828-L1828</f>
        <v/>
      </c>
      <c r="N1828" s="21" t="n"/>
    </row>
    <row r="1829">
      <c r="A1829" s="295" t="n"/>
      <c r="B1829" s="14" t="n"/>
      <c r="C1829" s="15" t="n"/>
      <c r="D1829" s="15" t="n"/>
      <c r="E1829" s="15">
        <f>D1829*Setup!$B$5</f>
        <v/>
      </c>
      <c r="F1829" s="15">
        <f>D1829-E1829</f>
        <v/>
      </c>
      <c r="G1829" s="15" t="n"/>
      <c r="H1829" s="15" t="n"/>
      <c r="I1829" s="15" t="n"/>
      <c r="J1829" s="15">
        <f>C1829+F1829+G1829-I1829</f>
        <v/>
      </c>
      <c r="K1829" s="15" t="n"/>
      <c r="L1829" s="15">
        <f>K1829*Setup!$B$6</f>
        <v/>
      </c>
      <c r="M1829" s="15">
        <f>J1829-L1829</f>
        <v/>
      </c>
      <c r="N1829" s="21" t="n"/>
    </row>
    <row r="1830">
      <c r="A1830" s="295" t="n"/>
      <c r="B1830" s="14" t="n"/>
      <c r="C1830" s="15" t="n"/>
      <c r="D1830" s="15" t="n"/>
      <c r="E1830" s="15">
        <f>D1830*Setup!$B$5</f>
        <v/>
      </c>
      <c r="F1830" s="15">
        <f>D1830-E1830</f>
        <v/>
      </c>
      <c r="G1830" s="15" t="n"/>
      <c r="H1830" s="15" t="n"/>
      <c r="I1830" s="15" t="n"/>
      <c r="J1830" s="15">
        <f>C1830+F1830+G1830-I1830</f>
        <v/>
      </c>
      <c r="K1830" s="15" t="n"/>
      <c r="L1830" s="15">
        <f>K1830*Setup!$B$6</f>
        <v/>
      </c>
      <c r="M1830" s="15">
        <f>J1830-L1830</f>
        <v/>
      </c>
      <c r="N1830" s="21" t="n"/>
    </row>
    <row r="1831">
      <c r="A1831" s="295" t="n"/>
      <c r="B1831" s="14" t="n"/>
      <c r="C1831" s="15" t="n"/>
      <c r="D1831" s="15" t="n"/>
      <c r="E1831" s="15">
        <f>D1831*Setup!$B$5</f>
        <v/>
      </c>
      <c r="F1831" s="15">
        <f>D1831-E1831</f>
        <v/>
      </c>
      <c r="G1831" s="15" t="n"/>
      <c r="H1831" s="15" t="n"/>
      <c r="I1831" s="15" t="n"/>
      <c r="J1831" s="15">
        <f>C1831+F1831+G1831-I1831</f>
        <v/>
      </c>
      <c r="K1831" s="15" t="n"/>
      <c r="L1831" s="15">
        <f>K1831*Setup!$B$6</f>
        <v/>
      </c>
      <c r="M1831" s="15">
        <f>J1831-L1831</f>
        <v/>
      </c>
      <c r="N1831" s="21" t="n"/>
    </row>
    <row r="1832">
      <c r="A1832" s="295" t="n"/>
      <c r="B1832" s="14" t="n"/>
      <c r="C1832" s="15" t="n"/>
      <c r="D1832" s="15" t="n"/>
      <c r="E1832" s="15">
        <f>D1832*Setup!$B$5</f>
        <v/>
      </c>
      <c r="F1832" s="15">
        <f>D1832-E1832</f>
        <v/>
      </c>
      <c r="G1832" s="15" t="n"/>
      <c r="H1832" s="15" t="n"/>
      <c r="I1832" s="15" t="n"/>
      <c r="J1832" s="15">
        <f>C1832+F1832+G1832-I1832</f>
        <v/>
      </c>
      <c r="K1832" s="15" t="n"/>
      <c r="L1832" s="15">
        <f>K1832*Setup!$B$6</f>
        <v/>
      </c>
      <c r="M1832" s="15">
        <f>J1832-L1832</f>
        <v/>
      </c>
      <c r="N1832" s="21" t="n"/>
    </row>
    <row r="1833">
      <c r="A1833" s="295" t="n"/>
      <c r="B1833" s="14" t="n"/>
      <c r="C1833" s="15" t="n"/>
      <c r="D1833" s="15" t="n"/>
      <c r="E1833" s="15">
        <f>D1833*Setup!$B$5</f>
        <v/>
      </c>
      <c r="F1833" s="15">
        <f>D1833-E1833</f>
        <v/>
      </c>
      <c r="G1833" s="15" t="n"/>
      <c r="H1833" s="15" t="n"/>
      <c r="I1833" s="15" t="n"/>
      <c r="J1833" s="15">
        <f>C1833+F1833+G1833-I1833</f>
        <v/>
      </c>
      <c r="K1833" s="15" t="n"/>
      <c r="L1833" s="15">
        <f>K1833*Setup!$B$6</f>
        <v/>
      </c>
      <c r="M1833" s="15">
        <f>J1833-L1833</f>
        <v/>
      </c>
      <c r="N1833" s="21" t="n"/>
    </row>
    <row r="1834">
      <c r="A1834" s="295" t="n"/>
      <c r="B1834" s="14" t="n"/>
      <c r="C1834" s="15" t="n"/>
      <c r="D1834" s="15" t="n"/>
      <c r="E1834" s="15">
        <f>D1834*Setup!$B$5</f>
        <v/>
      </c>
      <c r="F1834" s="15">
        <f>D1834-E1834</f>
        <v/>
      </c>
      <c r="G1834" s="15" t="n"/>
      <c r="H1834" s="15" t="n"/>
      <c r="I1834" s="15" t="n"/>
      <c r="J1834" s="15">
        <f>C1834+F1834+G1834-I1834</f>
        <v/>
      </c>
      <c r="K1834" s="15" t="n"/>
      <c r="L1834" s="15">
        <f>K1834*Setup!$B$6</f>
        <v/>
      </c>
      <c r="M1834" s="15">
        <f>J1834-L1834</f>
        <v/>
      </c>
      <c r="N1834" s="21" t="n"/>
    </row>
    <row r="1835">
      <c r="A1835" s="295" t="n"/>
      <c r="B1835" s="14" t="n"/>
      <c r="C1835" s="15" t="n"/>
      <c r="D1835" s="15" t="n"/>
      <c r="E1835" s="15">
        <f>D1835*Setup!$B$5</f>
        <v/>
      </c>
      <c r="F1835" s="15">
        <f>D1835-E1835</f>
        <v/>
      </c>
      <c r="G1835" s="15" t="n"/>
      <c r="H1835" s="15" t="n"/>
      <c r="I1835" s="15" t="n"/>
      <c r="J1835" s="15">
        <f>C1835+F1835+G1835-I1835</f>
        <v/>
      </c>
      <c r="K1835" s="15" t="n"/>
      <c r="L1835" s="15">
        <f>K1835*Setup!$B$6</f>
        <v/>
      </c>
      <c r="M1835" s="15">
        <f>J1835-L1835</f>
        <v/>
      </c>
      <c r="N1835" s="21" t="n"/>
    </row>
    <row r="1836">
      <c r="A1836" s="295" t="n"/>
      <c r="B1836" s="14" t="n"/>
      <c r="C1836" s="15" t="n"/>
      <c r="D1836" s="15" t="n"/>
      <c r="E1836" s="15">
        <f>D1836*Setup!$B$5</f>
        <v/>
      </c>
      <c r="F1836" s="15">
        <f>D1836-E1836</f>
        <v/>
      </c>
      <c r="G1836" s="15" t="n"/>
      <c r="H1836" s="15" t="n"/>
      <c r="I1836" s="15" t="n"/>
      <c r="J1836" s="15">
        <f>C1836+F1836+G1836-I1836</f>
        <v/>
      </c>
      <c r="K1836" s="15" t="n"/>
      <c r="L1836" s="15">
        <f>K1836*Setup!$B$6</f>
        <v/>
      </c>
      <c r="M1836" s="15">
        <f>J1836-L1836</f>
        <v/>
      </c>
      <c r="N1836" s="21" t="n"/>
    </row>
    <row r="1837">
      <c r="A1837" s="295" t="n"/>
      <c r="B1837" s="14" t="n"/>
      <c r="C1837" s="15" t="n"/>
      <c r="D1837" s="15" t="n"/>
      <c r="E1837" s="15">
        <f>D1837*Setup!$B$5</f>
        <v/>
      </c>
      <c r="F1837" s="15">
        <f>D1837-E1837</f>
        <v/>
      </c>
      <c r="G1837" s="15" t="n"/>
      <c r="H1837" s="15" t="n"/>
      <c r="I1837" s="15" t="n"/>
      <c r="J1837" s="15">
        <f>C1837+F1837+G1837-I1837</f>
        <v/>
      </c>
      <c r="K1837" s="15" t="n"/>
      <c r="L1837" s="15">
        <f>K1837*Setup!$B$6</f>
        <v/>
      </c>
      <c r="M1837" s="15">
        <f>J1837-L1837</f>
        <v/>
      </c>
      <c r="N1837" s="21" t="n"/>
    </row>
    <row r="1838">
      <c r="A1838" s="295" t="n"/>
      <c r="B1838" s="14" t="n"/>
      <c r="C1838" s="15" t="n"/>
      <c r="D1838" s="15" t="n"/>
      <c r="E1838" s="15">
        <f>D1838*Setup!$B$5</f>
        <v/>
      </c>
      <c r="F1838" s="15">
        <f>D1838-E1838</f>
        <v/>
      </c>
      <c r="G1838" s="15" t="n"/>
      <c r="H1838" s="15" t="n"/>
      <c r="I1838" s="15" t="n"/>
      <c r="J1838" s="15">
        <f>C1838+F1838+G1838-I1838</f>
        <v/>
      </c>
      <c r="K1838" s="15" t="n"/>
      <c r="L1838" s="15">
        <f>K1838*Setup!$B$6</f>
        <v/>
      </c>
      <c r="M1838" s="15">
        <f>J1838-L1838</f>
        <v/>
      </c>
      <c r="N1838" s="21" t="n"/>
    </row>
    <row r="1839">
      <c r="A1839" s="295" t="n"/>
      <c r="B1839" s="14" t="n"/>
      <c r="C1839" s="15" t="n"/>
      <c r="D1839" s="15" t="n"/>
      <c r="E1839" s="15">
        <f>D1839*Setup!$B$5</f>
        <v/>
      </c>
      <c r="F1839" s="15">
        <f>D1839-E1839</f>
        <v/>
      </c>
      <c r="G1839" s="15" t="n"/>
      <c r="H1839" s="15" t="n"/>
      <c r="I1839" s="15" t="n"/>
      <c r="J1839" s="15">
        <f>C1839+F1839+G1839-I1839</f>
        <v/>
      </c>
      <c r="K1839" s="15" t="n"/>
      <c r="L1839" s="15">
        <f>K1839*Setup!$B$6</f>
        <v/>
      </c>
      <c r="M1839" s="15">
        <f>J1839-L1839</f>
        <v/>
      </c>
      <c r="N1839" s="21" t="n"/>
    </row>
    <row r="1840">
      <c r="A1840" s="295" t="n"/>
      <c r="B1840" s="14" t="n"/>
      <c r="C1840" s="15" t="n"/>
      <c r="D1840" s="15" t="n"/>
      <c r="E1840" s="15">
        <f>D1840*Setup!$B$5</f>
        <v/>
      </c>
      <c r="F1840" s="15">
        <f>D1840-E1840</f>
        <v/>
      </c>
      <c r="G1840" s="15" t="n"/>
      <c r="H1840" s="15" t="n"/>
      <c r="I1840" s="15" t="n"/>
      <c r="J1840" s="15">
        <f>C1840+F1840+G1840-I1840</f>
        <v/>
      </c>
      <c r="K1840" s="15" t="n"/>
      <c r="L1840" s="15">
        <f>K1840*Setup!$B$6</f>
        <v/>
      </c>
      <c r="M1840" s="15">
        <f>J1840-L1840</f>
        <v/>
      </c>
      <c r="N1840" s="21" t="n"/>
    </row>
    <row r="1841">
      <c r="A1841" s="295" t="n"/>
      <c r="B1841" s="14" t="n"/>
      <c r="C1841" s="15" t="n"/>
      <c r="D1841" s="15" t="n"/>
      <c r="E1841" s="15">
        <f>D1841*Setup!$B$5</f>
        <v/>
      </c>
      <c r="F1841" s="15">
        <f>D1841-E1841</f>
        <v/>
      </c>
      <c r="G1841" s="15" t="n"/>
      <c r="H1841" s="15" t="n"/>
      <c r="I1841" s="15" t="n"/>
      <c r="J1841" s="15">
        <f>C1841+F1841+G1841-I1841</f>
        <v/>
      </c>
      <c r="K1841" s="15" t="n"/>
      <c r="L1841" s="15">
        <f>K1841*Setup!$B$6</f>
        <v/>
      </c>
      <c r="M1841" s="15">
        <f>J1841-L1841</f>
        <v/>
      </c>
      <c r="N1841" s="21" t="n"/>
    </row>
    <row r="1842">
      <c r="A1842" s="295" t="n"/>
      <c r="B1842" s="14" t="n"/>
      <c r="C1842" s="15" t="n"/>
      <c r="D1842" s="15" t="n"/>
      <c r="E1842" s="15">
        <f>D1842*Setup!$B$5</f>
        <v/>
      </c>
      <c r="F1842" s="15">
        <f>D1842-E1842</f>
        <v/>
      </c>
      <c r="G1842" s="15" t="n"/>
      <c r="H1842" s="15" t="n"/>
      <c r="I1842" s="15" t="n"/>
      <c r="J1842" s="15">
        <f>C1842+F1842+G1842-I1842</f>
        <v/>
      </c>
      <c r="K1842" s="15" t="n"/>
      <c r="L1842" s="15">
        <f>K1842*Setup!$B$6</f>
        <v/>
      </c>
      <c r="M1842" s="15">
        <f>J1842-L1842</f>
        <v/>
      </c>
      <c r="N1842" s="21" t="n"/>
    </row>
    <row r="1843">
      <c r="A1843" s="295" t="n"/>
      <c r="B1843" s="14" t="n"/>
      <c r="C1843" s="15" t="n"/>
      <c r="D1843" s="15" t="n"/>
      <c r="E1843" s="15">
        <f>D1843*Setup!$B$5</f>
        <v/>
      </c>
      <c r="F1843" s="15">
        <f>D1843-E1843</f>
        <v/>
      </c>
      <c r="G1843" s="15" t="n"/>
      <c r="H1843" s="15" t="n"/>
      <c r="I1843" s="15" t="n"/>
      <c r="J1843" s="15">
        <f>C1843+F1843+G1843-I1843</f>
        <v/>
      </c>
      <c r="K1843" s="15" t="n"/>
      <c r="L1843" s="15">
        <f>K1843*Setup!$B$6</f>
        <v/>
      </c>
      <c r="M1843" s="15">
        <f>J1843-L1843</f>
        <v/>
      </c>
      <c r="N1843" s="21" t="n"/>
    </row>
    <row r="1844">
      <c r="A1844" s="295" t="n"/>
      <c r="B1844" s="14" t="n"/>
      <c r="C1844" s="15" t="n"/>
      <c r="D1844" s="15" t="n"/>
      <c r="E1844" s="15">
        <f>D1844*Setup!$B$5</f>
        <v/>
      </c>
      <c r="F1844" s="15">
        <f>D1844-E1844</f>
        <v/>
      </c>
      <c r="G1844" s="15" t="n"/>
      <c r="H1844" s="15" t="n"/>
      <c r="I1844" s="15" t="n"/>
      <c r="J1844" s="15">
        <f>C1844+F1844+G1844-I1844</f>
        <v/>
      </c>
      <c r="K1844" s="15" t="n"/>
      <c r="L1844" s="15">
        <f>K1844*Setup!$B$6</f>
        <v/>
      </c>
      <c r="M1844" s="15">
        <f>J1844-L1844</f>
        <v/>
      </c>
      <c r="N1844" s="21" t="n"/>
    </row>
    <row r="1845">
      <c r="A1845" s="295" t="n"/>
      <c r="B1845" s="14" t="n"/>
      <c r="C1845" s="15" t="n"/>
      <c r="D1845" s="15" t="n"/>
      <c r="E1845" s="15">
        <f>D1845*Setup!$B$5</f>
        <v/>
      </c>
      <c r="F1845" s="15">
        <f>D1845-E1845</f>
        <v/>
      </c>
      <c r="G1845" s="15" t="n"/>
      <c r="H1845" s="15" t="n"/>
      <c r="I1845" s="15" t="n"/>
      <c r="J1845" s="15">
        <f>C1845+F1845+G1845-I1845</f>
        <v/>
      </c>
      <c r="K1845" s="15" t="n"/>
      <c r="L1845" s="15">
        <f>K1845*Setup!$B$6</f>
        <v/>
      </c>
      <c r="M1845" s="15">
        <f>J1845-L1845</f>
        <v/>
      </c>
      <c r="N1845" s="21" t="n"/>
    </row>
    <row r="1846">
      <c r="A1846" s="295" t="n"/>
      <c r="B1846" s="14" t="n"/>
      <c r="C1846" s="15" t="n"/>
      <c r="D1846" s="15" t="n"/>
      <c r="E1846" s="15">
        <f>D1846*Setup!$B$5</f>
        <v/>
      </c>
      <c r="F1846" s="15">
        <f>D1846-E1846</f>
        <v/>
      </c>
      <c r="G1846" s="15" t="n"/>
      <c r="H1846" s="15" t="n"/>
      <c r="I1846" s="15" t="n"/>
      <c r="J1846" s="15">
        <f>C1846+F1846+G1846-I1846</f>
        <v/>
      </c>
      <c r="K1846" s="15" t="n"/>
      <c r="L1846" s="15">
        <f>K1846*Setup!$B$6</f>
        <v/>
      </c>
      <c r="M1846" s="15">
        <f>J1846-L1846</f>
        <v/>
      </c>
      <c r="N1846" s="21" t="n"/>
    </row>
    <row r="1847">
      <c r="A1847" s="295" t="n"/>
      <c r="B1847" s="14" t="n"/>
      <c r="C1847" s="15" t="n"/>
      <c r="D1847" s="15" t="n"/>
      <c r="E1847" s="15">
        <f>D1847*Setup!$B$5</f>
        <v/>
      </c>
      <c r="F1847" s="15">
        <f>D1847-E1847</f>
        <v/>
      </c>
      <c r="G1847" s="15" t="n"/>
      <c r="H1847" s="15" t="n"/>
      <c r="I1847" s="15" t="n"/>
      <c r="J1847" s="15">
        <f>C1847+F1847+G1847-I1847</f>
        <v/>
      </c>
      <c r="K1847" s="15" t="n"/>
      <c r="L1847" s="15">
        <f>K1847*Setup!$B$6</f>
        <v/>
      </c>
      <c r="M1847" s="15">
        <f>J1847-L1847</f>
        <v/>
      </c>
      <c r="N1847" s="21" t="n"/>
    </row>
    <row r="1848">
      <c r="A1848" s="295" t="n"/>
      <c r="B1848" s="14" t="n"/>
      <c r="C1848" s="15" t="n"/>
      <c r="D1848" s="15" t="n"/>
      <c r="E1848" s="15">
        <f>D1848*Setup!$B$5</f>
        <v/>
      </c>
      <c r="F1848" s="15">
        <f>D1848-E1848</f>
        <v/>
      </c>
      <c r="G1848" s="15" t="n"/>
      <c r="H1848" s="15" t="n"/>
      <c r="I1848" s="15" t="n"/>
      <c r="J1848" s="15">
        <f>C1848+F1848+G1848-I1848</f>
        <v/>
      </c>
      <c r="K1848" s="15" t="n"/>
      <c r="L1848" s="15">
        <f>K1848*Setup!$B$6</f>
        <v/>
      </c>
      <c r="M1848" s="15">
        <f>J1848-L1848</f>
        <v/>
      </c>
      <c r="N1848" s="21" t="n"/>
    </row>
    <row r="1849">
      <c r="A1849" s="295" t="n"/>
      <c r="B1849" s="14" t="n"/>
      <c r="C1849" s="15" t="n"/>
      <c r="D1849" s="15" t="n"/>
      <c r="E1849" s="15">
        <f>D1849*Setup!$B$5</f>
        <v/>
      </c>
      <c r="F1849" s="15">
        <f>D1849-E1849</f>
        <v/>
      </c>
      <c r="G1849" s="15" t="n"/>
      <c r="H1849" s="15" t="n"/>
      <c r="I1849" s="15" t="n"/>
      <c r="J1849" s="15">
        <f>C1849+F1849+G1849-I1849</f>
        <v/>
      </c>
      <c r="K1849" s="15" t="n"/>
      <c r="L1849" s="15">
        <f>K1849*Setup!$B$6</f>
        <v/>
      </c>
      <c r="M1849" s="15">
        <f>J1849-L1849</f>
        <v/>
      </c>
      <c r="N1849" s="21" t="n"/>
    </row>
    <row r="1850">
      <c r="A1850" s="295" t="n"/>
      <c r="B1850" s="14" t="n"/>
      <c r="C1850" s="15" t="n"/>
      <c r="D1850" s="15" t="n"/>
      <c r="E1850" s="15">
        <f>D1850*Setup!$B$5</f>
        <v/>
      </c>
      <c r="F1850" s="15">
        <f>D1850-E1850</f>
        <v/>
      </c>
      <c r="G1850" s="15" t="n"/>
      <c r="H1850" s="15" t="n"/>
      <c r="I1850" s="15" t="n"/>
      <c r="J1850" s="15">
        <f>C1850+F1850+G1850-I1850</f>
        <v/>
      </c>
      <c r="K1850" s="15" t="n"/>
      <c r="L1850" s="15">
        <f>K1850*Setup!$B$6</f>
        <v/>
      </c>
      <c r="M1850" s="15">
        <f>J1850-L1850</f>
        <v/>
      </c>
      <c r="N1850" s="21" t="n"/>
    </row>
    <row r="1851">
      <c r="A1851" s="295" t="n"/>
      <c r="B1851" s="14" t="n"/>
      <c r="C1851" s="15" t="n"/>
      <c r="D1851" s="15" t="n"/>
      <c r="E1851" s="15">
        <f>D1851*Setup!$B$5</f>
        <v/>
      </c>
      <c r="F1851" s="15">
        <f>D1851-E1851</f>
        <v/>
      </c>
      <c r="G1851" s="15" t="n"/>
      <c r="H1851" s="15" t="n"/>
      <c r="I1851" s="15" t="n"/>
      <c r="J1851" s="15">
        <f>C1851+F1851+G1851-I1851</f>
        <v/>
      </c>
      <c r="K1851" s="15" t="n"/>
      <c r="L1851" s="15">
        <f>K1851*Setup!$B$6</f>
        <v/>
      </c>
      <c r="M1851" s="15">
        <f>J1851-L1851</f>
        <v/>
      </c>
      <c r="N1851" s="21" t="n"/>
    </row>
    <row r="1852">
      <c r="A1852" s="295" t="n"/>
      <c r="B1852" s="14" t="n"/>
      <c r="C1852" s="15" t="n"/>
      <c r="D1852" s="15" t="n"/>
      <c r="E1852" s="15">
        <f>D1852*Setup!$B$5</f>
        <v/>
      </c>
      <c r="F1852" s="15">
        <f>D1852-E1852</f>
        <v/>
      </c>
      <c r="G1852" s="15" t="n"/>
      <c r="H1852" s="15" t="n"/>
      <c r="I1852" s="15" t="n"/>
      <c r="J1852" s="15">
        <f>C1852+F1852+G1852-I1852</f>
        <v/>
      </c>
      <c r="K1852" s="15" t="n"/>
      <c r="L1852" s="15">
        <f>K1852*Setup!$B$6</f>
        <v/>
      </c>
      <c r="M1852" s="15">
        <f>J1852-L1852</f>
        <v/>
      </c>
      <c r="N1852" s="21" t="n"/>
    </row>
    <row r="1853">
      <c r="A1853" s="295" t="n"/>
      <c r="B1853" s="14" t="n"/>
      <c r="C1853" s="15" t="n"/>
      <c r="D1853" s="15" t="n"/>
      <c r="E1853" s="15">
        <f>D1853*Setup!$B$5</f>
        <v/>
      </c>
      <c r="F1853" s="15">
        <f>D1853-E1853</f>
        <v/>
      </c>
      <c r="G1853" s="15" t="n"/>
      <c r="H1853" s="15" t="n"/>
      <c r="I1853" s="15" t="n"/>
      <c r="J1853" s="15">
        <f>C1853+F1853+G1853-I1853</f>
        <v/>
      </c>
      <c r="K1853" s="15" t="n"/>
      <c r="L1853" s="15">
        <f>K1853*Setup!$B$6</f>
        <v/>
      </c>
      <c r="M1853" s="15">
        <f>J1853-L1853</f>
        <v/>
      </c>
      <c r="N1853" s="21" t="n"/>
    </row>
    <row r="1854">
      <c r="A1854" s="295" t="n"/>
      <c r="B1854" s="14" t="n"/>
      <c r="C1854" s="15" t="n"/>
      <c r="D1854" s="15" t="n"/>
      <c r="E1854" s="15">
        <f>D1854*Setup!$B$5</f>
        <v/>
      </c>
      <c r="F1854" s="15">
        <f>D1854-E1854</f>
        <v/>
      </c>
      <c r="G1854" s="15" t="n"/>
      <c r="H1854" s="15" t="n"/>
      <c r="I1854" s="15" t="n"/>
      <c r="J1854" s="15">
        <f>C1854+F1854+G1854-I1854</f>
        <v/>
      </c>
      <c r="K1854" s="15" t="n"/>
      <c r="L1854" s="15">
        <f>K1854*Setup!$B$6</f>
        <v/>
      </c>
      <c r="M1854" s="15">
        <f>J1854-L1854</f>
        <v/>
      </c>
      <c r="N1854" s="21" t="n"/>
    </row>
    <row r="1855">
      <c r="A1855" s="295" t="n"/>
      <c r="B1855" s="14" t="n"/>
      <c r="C1855" s="15" t="n"/>
      <c r="D1855" s="15" t="n"/>
      <c r="E1855" s="15">
        <f>D1855*Setup!$B$5</f>
        <v/>
      </c>
      <c r="F1855" s="15">
        <f>D1855-E1855</f>
        <v/>
      </c>
      <c r="G1855" s="15" t="n"/>
      <c r="H1855" s="15" t="n"/>
      <c r="I1855" s="15" t="n"/>
      <c r="J1855" s="15">
        <f>C1855+F1855+G1855-I1855</f>
        <v/>
      </c>
      <c r="K1855" s="15" t="n"/>
      <c r="L1855" s="15">
        <f>K1855*Setup!$B$6</f>
        <v/>
      </c>
      <c r="M1855" s="15">
        <f>J1855-L1855</f>
        <v/>
      </c>
      <c r="N1855" s="21" t="n"/>
    </row>
    <row r="1856">
      <c r="A1856" s="295" t="n"/>
      <c r="B1856" s="14" t="n"/>
      <c r="C1856" s="15" t="n"/>
      <c r="D1856" s="15" t="n"/>
      <c r="E1856" s="15">
        <f>D1856*Setup!$B$5</f>
        <v/>
      </c>
      <c r="F1856" s="15">
        <f>D1856-E1856</f>
        <v/>
      </c>
      <c r="G1856" s="15" t="n"/>
      <c r="H1856" s="15" t="n"/>
      <c r="I1856" s="15" t="n"/>
      <c r="J1856" s="15">
        <f>C1856+F1856+G1856-I1856</f>
        <v/>
      </c>
      <c r="K1856" s="15" t="n"/>
      <c r="L1856" s="15">
        <f>K1856*Setup!$B$6</f>
        <v/>
      </c>
      <c r="M1856" s="15">
        <f>J1856-L1856</f>
        <v/>
      </c>
      <c r="N1856" s="21" t="n"/>
    </row>
    <row r="1857">
      <c r="A1857" s="295" t="n"/>
      <c r="B1857" s="14" t="n"/>
      <c r="C1857" s="15" t="n"/>
      <c r="D1857" s="15" t="n"/>
      <c r="E1857" s="15">
        <f>D1857*Setup!$B$5</f>
        <v/>
      </c>
      <c r="F1857" s="15">
        <f>D1857-E1857</f>
        <v/>
      </c>
      <c r="G1857" s="15" t="n"/>
      <c r="H1857" s="15" t="n"/>
      <c r="I1857" s="15" t="n"/>
      <c r="J1857" s="15">
        <f>C1857+F1857+G1857-I1857</f>
        <v/>
      </c>
      <c r="K1857" s="15" t="n"/>
      <c r="L1857" s="15">
        <f>K1857*Setup!$B$6</f>
        <v/>
      </c>
      <c r="M1857" s="15">
        <f>J1857-L1857</f>
        <v/>
      </c>
      <c r="N1857" s="21" t="n"/>
    </row>
    <row r="1858">
      <c r="A1858" s="295" t="n"/>
      <c r="B1858" s="14" t="n"/>
      <c r="C1858" s="15" t="n"/>
      <c r="D1858" s="15" t="n"/>
      <c r="E1858" s="15">
        <f>D1858*Setup!$B$5</f>
        <v/>
      </c>
      <c r="F1858" s="15">
        <f>D1858-E1858</f>
        <v/>
      </c>
      <c r="G1858" s="15" t="n"/>
      <c r="H1858" s="15" t="n"/>
      <c r="I1858" s="15" t="n"/>
      <c r="J1858" s="15">
        <f>C1858+F1858+G1858-I1858</f>
        <v/>
      </c>
      <c r="K1858" s="15" t="n"/>
      <c r="L1858" s="15">
        <f>K1858*Setup!$B$6</f>
        <v/>
      </c>
      <c r="M1858" s="15">
        <f>J1858-L1858</f>
        <v/>
      </c>
      <c r="N1858" s="21" t="n"/>
    </row>
    <row r="1859">
      <c r="A1859" s="295" t="n"/>
      <c r="B1859" s="14" t="n"/>
      <c r="C1859" s="15" t="n"/>
      <c r="D1859" s="15" t="n"/>
      <c r="E1859" s="15">
        <f>D1859*Setup!$B$5</f>
        <v/>
      </c>
      <c r="F1859" s="15">
        <f>D1859-E1859</f>
        <v/>
      </c>
      <c r="G1859" s="15" t="n"/>
      <c r="H1859" s="15" t="n"/>
      <c r="I1859" s="15" t="n"/>
      <c r="J1859" s="15">
        <f>C1859+F1859+G1859-I1859</f>
        <v/>
      </c>
      <c r="K1859" s="15" t="n"/>
      <c r="L1859" s="15">
        <f>K1859*Setup!$B$6</f>
        <v/>
      </c>
      <c r="M1859" s="15">
        <f>J1859-L1859</f>
        <v/>
      </c>
      <c r="N1859" s="21" t="n"/>
    </row>
    <row r="1860">
      <c r="A1860" s="295" t="n"/>
      <c r="B1860" s="14" t="n"/>
      <c r="C1860" s="15" t="n"/>
      <c r="D1860" s="15" t="n"/>
      <c r="E1860" s="15">
        <f>D1860*Setup!$B$5</f>
        <v/>
      </c>
      <c r="F1860" s="15">
        <f>D1860-E1860</f>
        <v/>
      </c>
      <c r="G1860" s="15" t="n"/>
      <c r="H1860" s="15" t="n"/>
      <c r="I1860" s="15" t="n"/>
      <c r="J1860" s="15">
        <f>C1860+F1860+G1860-I1860</f>
        <v/>
      </c>
      <c r="K1860" s="15" t="n"/>
      <c r="L1860" s="15">
        <f>K1860*Setup!$B$6</f>
        <v/>
      </c>
      <c r="M1860" s="15">
        <f>J1860-L1860</f>
        <v/>
      </c>
      <c r="N1860" s="21" t="n"/>
    </row>
    <row r="1861">
      <c r="A1861" s="295" t="n"/>
      <c r="B1861" s="14" t="n"/>
      <c r="C1861" s="15" t="n"/>
      <c r="D1861" s="15" t="n"/>
      <c r="E1861" s="15">
        <f>D1861*Setup!$B$5</f>
        <v/>
      </c>
      <c r="F1861" s="15">
        <f>D1861-E1861</f>
        <v/>
      </c>
      <c r="G1861" s="15" t="n"/>
      <c r="H1861" s="15" t="n"/>
      <c r="I1861" s="15" t="n"/>
      <c r="J1861" s="15">
        <f>C1861+F1861+G1861-I1861</f>
        <v/>
      </c>
      <c r="K1861" s="15" t="n"/>
      <c r="L1861" s="15">
        <f>K1861*Setup!$B$6</f>
        <v/>
      </c>
      <c r="M1861" s="15">
        <f>J1861-L1861</f>
        <v/>
      </c>
      <c r="N1861" s="21" t="n"/>
    </row>
    <row r="1862">
      <c r="A1862" s="295" t="n"/>
      <c r="B1862" s="14" t="n"/>
      <c r="C1862" s="15" t="n"/>
      <c r="D1862" s="15" t="n"/>
      <c r="E1862" s="15">
        <f>D1862*Setup!$B$5</f>
        <v/>
      </c>
      <c r="F1862" s="15">
        <f>D1862-E1862</f>
        <v/>
      </c>
      <c r="G1862" s="15" t="n"/>
      <c r="H1862" s="15" t="n"/>
      <c r="I1862" s="15" t="n"/>
      <c r="J1862" s="15">
        <f>C1862+F1862+G1862-I1862</f>
        <v/>
      </c>
      <c r="K1862" s="15" t="n"/>
      <c r="L1862" s="15">
        <f>K1862*Setup!$B$6</f>
        <v/>
      </c>
      <c r="M1862" s="15">
        <f>J1862-L1862</f>
        <v/>
      </c>
      <c r="N1862" s="21" t="n"/>
    </row>
    <row r="1863">
      <c r="A1863" s="295" t="n"/>
      <c r="B1863" s="14" t="n"/>
      <c r="C1863" s="15" t="n"/>
      <c r="D1863" s="15" t="n"/>
      <c r="E1863" s="15">
        <f>D1863*Setup!$B$5</f>
        <v/>
      </c>
      <c r="F1863" s="15">
        <f>D1863-E1863</f>
        <v/>
      </c>
      <c r="G1863" s="15" t="n"/>
      <c r="H1863" s="15" t="n"/>
      <c r="I1863" s="15" t="n"/>
      <c r="J1863" s="15">
        <f>C1863+F1863+G1863-I1863</f>
        <v/>
      </c>
      <c r="K1863" s="15" t="n"/>
      <c r="L1863" s="15">
        <f>K1863*Setup!$B$6</f>
        <v/>
      </c>
      <c r="M1863" s="15">
        <f>J1863-L1863</f>
        <v/>
      </c>
      <c r="N1863" s="21" t="n"/>
    </row>
    <row r="1864">
      <c r="A1864" s="295" t="n"/>
      <c r="B1864" s="14" t="n"/>
      <c r="C1864" s="15" t="n"/>
      <c r="D1864" s="15" t="n"/>
      <c r="E1864" s="15">
        <f>D1864*Setup!$B$5</f>
        <v/>
      </c>
      <c r="F1864" s="15">
        <f>D1864-E1864</f>
        <v/>
      </c>
      <c r="G1864" s="15" t="n"/>
      <c r="H1864" s="15" t="n"/>
      <c r="I1864" s="15" t="n"/>
      <c r="J1864" s="15">
        <f>C1864+F1864+G1864-I1864</f>
        <v/>
      </c>
      <c r="K1864" s="15" t="n"/>
      <c r="L1864" s="15">
        <f>K1864*Setup!$B$6</f>
        <v/>
      </c>
      <c r="M1864" s="15">
        <f>J1864-L1864</f>
        <v/>
      </c>
      <c r="N1864" s="21" t="n"/>
    </row>
    <row r="1865">
      <c r="A1865" s="295" t="n"/>
      <c r="B1865" s="14" t="n"/>
      <c r="C1865" s="15" t="n"/>
      <c r="D1865" s="15" t="n"/>
      <c r="E1865" s="15">
        <f>D1865*Setup!$B$5</f>
        <v/>
      </c>
      <c r="F1865" s="15">
        <f>D1865-E1865</f>
        <v/>
      </c>
      <c r="G1865" s="15" t="n"/>
      <c r="H1865" s="15" t="n"/>
      <c r="I1865" s="15" t="n"/>
      <c r="J1865" s="15">
        <f>C1865+F1865+G1865-I1865</f>
        <v/>
      </c>
      <c r="K1865" s="15" t="n"/>
      <c r="L1865" s="15">
        <f>K1865*Setup!$B$6</f>
        <v/>
      </c>
      <c r="M1865" s="15">
        <f>J1865-L1865</f>
        <v/>
      </c>
      <c r="N1865" s="21" t="n"/>
    </row>
    <row r="1866">
      <c r="A1866" s="295" t="n"/>
      <c r="B1866" s="14" t="n"/>
      <c r="C1866" s="15" t="n"/>
      <c r="D1866" s="15" t="n"/>
      <c r="E1866" s="15">
        <f>D1866*Setup!$B$5</f>
        <v/>
      </c>
      <c r="F1866" s="15">
        <f>D1866-E1866</f>
        <v/>
      </c>
      <c r="G1866" s="15" t="n"/>
      <c r="H1866" s="15" t="n"/>
      <c r="I1866" s="15" t="n"/>
      <c r="J1866" s="15">
        <f>C1866+F1866+G1866-I1866</f>
        <v/>
      </c>
      <c r="K1866" s="15" t="n"/>
      <c r="L1866" s="15">
        <f>K1866*Setup!$B$6</f>
        <v/>
      </c>
      <c r="M1866" s="15">
        <f>J1866-L1866</f>
        <v/>
      </c>
      <c r="N1866" s="21" t="n"/>
    </row>
    <row r="1867">
      <c r="A1867" s="295" t="n"/>
      <c r="B1867" s="14" t="n"/>
      <c r="C1867" s="15" t="n"/>
      <c r="D1867" s="15" t="n"/>
      <c r="E1867" s="15">
        <f>D1867*Setup!$B$5</f>
        <v/>
      </c>
      <c r="F1867" s="15">
        <f>D1867-E1867</f>
        <v/>
      </c>
      <c r="G1867" s="15" t="n"/>
      <c r="H1867" s="15" t="n"/>
      <c r="I1867" s="15" t="n"/>
      <c r="J1867" s="15">
        <f>C1867+F1867+G1867-I1867</f>
        <v/>
      </c>
      <c r="K1867" s="15" t="n"/>
      <c r="L1867" s="15">
        <f>K1867*Setup!$B$6</f>
        <v/>
      </c>
      <c r="M1867" s="15">
        <f>J1867-L1867</f>
        <v/>
      </c>
      <c r="N1867" s="21" t="n"/>
    </row>
    <row r="1868">
      <c r="A1868" s="295" t="n"/>
      <c r="B1868" s="14" t="n"/>
      <c r="C1868" s="15" t="n"/>
      <c r="D1868" s="15" t="n"/>
      <c r="E1868" s="15">
        <f>D1868*Setup!$B$5</f>
        <v/>
      </c>
      <c r="F1868" s="15">
        <f>D1868-E1868</f>
        <v/>
      </c>
      <c r="G1868" s="15" t="n"/>
      <c r="H1868" s="15" t="n"/>
      <c r="I1868" s="15" t="n"/>
      <c r="J1868" s="15">
        <f>C1868+F1868+G1868-I1868</f>
        <v/>
      </c>
      <c r="K1868" s="15" t="n"/>
      <c r="L1868" s="15">
        <f>K1868*Setup!$B$6</f>
        <v/>
      </c>
      <c r="M1868" s="15">
        <f>J1868-L1868</f>
        <v/>
      </c>
      <c r="N1868" s="21" t="n"/>
    </row>
    <row r="1869">
      <c r="A1869" s="295" t="n"/>
      <c r="B1869" s="14" t="n"/>
      <c r="C1869" s="15" t="n"/>
      <c r="D1869" s="15" t="n"/>
      <c r="E1869" s="15">
        <f>D1869*Setup!$B$5</f>
        <v/>
      </c>
      <c r="F1869" s="15">
        <f>D1869-E1869</f>
        <v/>
      </c>
      <c r="G1869" s="15" t="n"/>
      <c r="H1869" s="15" t="n"/>
      <c r="I1869" s="15" t="n"/>
      <c r="J1869" s="15">
        <f>C1869+F1869+G1869-I1869</f>
        <v/>
      </c>
      <c r="K1869" s="15" t="n"/>
      <c r="L1869" s="15">
        <f>K1869*Setup!$B$6</f>
        <v/>
      </c>
      <c r="M1869" s="15">
        <f>J1869-L1869</f>
        <v/>
      </c>
      <c r="N1869" s="21" t="n"/>
    </row>
    <row r="1870">
      <c r="A1870" s="295" t="n"/>
      <c r="B1870" s="14" t="n"/>
      <c r="C1870" s="15" t="n"/>
      <c r="D1870" s="15" t="n"/>
      <c r="E1870" s="15">
        <f>D1870*Setup!$B$5</f>
        <v/>
      </c>
      <c r="F1870" s="15">
        <f>D1870-E1870</f>
        <v/>
      </c>
      <c r="G1870" s="15" t="n"/>
      <c r="H1870" s="15" t="n"/>
      <c r="I1870" s="15" t="n"/>
      <c r="J1870" s="15">
        <f>C1870+F1870+G1870-I1870</f>
        <v/>
      </c>
      <c r="K1870" s="15" t="n"/>
      <c r="L1870" s="15">
        <f>K1870*Setup!$B$6</f>
        <v/>
      </c>
      <c r="M1870" s="15">
        <f>J1870-L1870</f>
        <v/>
      </c>
      <c r="N1870" s="21" t="n"/>
    </row>
    <row r="1871">
      <c r="A1871" s="295" t="n"/>
      <c r="B1871" s="14" t="n"/>
      <c r="C1871" s="15" t="n"/>
      <c r="D1871" s="15" t="n"/>
      <c r="E1871" s="15">
        <f>D1871*Setup!$B$5</f>
        <v/>
      </c>
      <c r="F1871" s="15">
        <f>D1871-E1871</f>
        <v/>
      </c>
      <c r="G1871" s="15" t="n"/>
      <c r="H1871" s="15" t="n"/>
      <c r="I1871" s="15" t="n"/>
      <c r="J1871" s="15">
        <f>C1871+F1871+G1871-I1871</f>
        <v/>
      </c>
      <c r="K1871" s="15" t="n"/>
      <c r="L1871" s="15">
        <f>K1871*Setup!$B$6</f>
        <v/>
      </c>
      <c r="M1871" s="15">
        <f>J1871-L1871</f>
        <v/>
      </c>
      <c r="N1871" s="21" t="n"/>
    </row>
    <row r="1872">
      <c r="A1872" s="295" t="n"/>
      <c r="B1872" s="14" t="n"/>
      <c r="C1872" s="15" t="n"/>
      <c r="D1872" s="15" t="n"/>
      <c r="E1872" s="15">
        <f>D1872*Setup!$B$5</f>
        <v/>
      </c>
      <c r="F1872" s="15">
        <f>D1872-E1872</f>
        <v/>
      </c>
      <c r="G1872" s="15" t="n"/>
      <c r="H1872" s="15" t="n"/>
      <c r="I1872" s="15" t="n"/>
      <c r="J1872" s="15">
        <f>C1872+F1872+G1872-I1872</f>
        <v/>
      </c>
      <c r="K1872" s="15" t="n"/>
      <c r="L1872" s="15">
        <f>K1872*Setup!$B$6</f>
        <v/>
      </c>
      <c r="M1872" s="15">
        <f>J1872-L1872</f>
        <v/>
      </c>
      <c r="N1872" s="21" t="n"/>
    </row>
    <row r="1873">
      <c r="A1873" s="295" t="n"/>
      <c r="B1873" s="14" t="n"/>
      <c r="C1873" s="15" t="n"/>
      <c r="D1873" s="15" t="n"/>
      <c r="E1873" s="15">
        <f>D1873*Setup!$B$5</f>
        <v/>
      </c>
      <c r="F1873" s="15">
        <f>D1873-E1873</f>
        <v/>
      </c>
      <c r="G1873" s="15" t="n"/>
      <c r="H1873" s="15" t="n"/>
      <c r="I1873" s="15" t="n"/>
      <c r="J1873" s="15">
        <f>C1873+F1873+G1873-I1873</f>
        <v/>
      </c>
      <c r="K1873" s="15" t="n"/>
      <c r="L1873" s="15">
        <f>K1873*Setup!$B$6</f>
        <v/>
      </c>
      <c r="M1873" s="15">
        <f>J1873-L1873</f>
        <v/>
      </c>
      <c r="N1873" s="21" t="n"/>
    </row>
    <row r="1874">
      <c r="A1874" s="295" t="n"/>
      <c r="B1874" s="14" t="n"/>
      <c r="C1874" s="15" t="n"/>
      <c r="D1874" s="15" t="n"/>
      <c r="E1874" s="15">
        <f>D1874*Setup!$B$5</f>
        <v/>
      </c>
      <c r="F1874" s="15">
        <f>D1874-E1874</f>
        <v/>
      </c>
      <c r="G1874" s="15" t="n"/>
      <c r="H1874" s="15" t="n"/>
      <c r="I1874" s="15" t="n"/>
      <c r="J1874" s="15">
        <f>C1874+F1874+G1874-I1874</f>
        <v/>
      </c>
      <c r="K1874" s="15" t="n"/>
      <c r="L1874" s="15">
        <f>K1874*Setup!$B$6</f>
        <v/>
      </c>
      <c r="M1874" s="15">
        <f>J1874-L1874</f>
        <v/>
      </c>
      <c r="N1874" s="21" t="n"/>
    </row>
    <row r="1875">
      <c r="A1875" s="295" t="n"/>
      <c r="B1875" s="14" t="n"/>
      <c r="C1875" s="15" t="n"/>
      <c r="D1875" s="15" t="n"/>
      <c r="E1875" s="15">
        <f>D1875*Setup!$B$5</f>
        <v/>
      </c>
      <c r="F1875" s="15">
        <f>D1875-E1875</f>
        <v/>
      </c>
      <c r="G1875" s="15" t="n"/>
      <c r="H1875" s="15" t="n"/>
      <c r="I1875" s="15" t="n"/>
      <c r="J1875" s="15">
        <f>C1875+F1875+G1875-I1875</f>
        <v/>
      </c>
      <c r="K1875" s="15" t="n"/>
      <c r="L1875" s="15">
        <f>K1875*Setup!$B$6</f>
        <v/>
      </c>
      <c r="M1875" s="15">
        <f>J1875-L1875</f>
        <v/>
      </c>
      <c r="N1875" s="21" t="n"/>
    </row>
    <row r="1876">
      <c r="A1876" s="295" t="n"/>
      <c r="B1876" s="14" t="n"/>
      <c r="C1876" s="15" t="n"/>
      <c r="D1876" s="15" t="n"/>
      <c r="E1876" s="15">
        <f>D1876*Setup!$B$5</f>
        <v/>
      </c>
      <c r="F1876" s="15">
        <f>D1876-E1876</f>
        <v/>
      </c>
      <c r="G1876" s="15" t="n"/>
      <c r="H1876" s="15" t="n"/>
      <c r="I1876" s="15" t="n"/>
      <c r="J1876" s="15">
        <f>C1876+F1876+G1876-I1876</f>
        <v/>
      </c>
      <c r="K1876" s="15" t="n"/>
      <c r="L1876" s="15">
        <f>K1876*Setup!$B$6</f>
        <v/>
      </c>
      <c r="M1876" s="15">
        <f>J1876-L1876</f>
        <v/>
      </c>
      <c r="N1876" s="21" t="n"/>
    </row>
    <row r="1877">
      <c r="A1877" s="295" t="n"/>
      <c r="B1877" s="14" t="n"/>
      <c r="C1877" s="15" t="n"/>
      <c r="D1877" s="15" t="n"/>
      <c r="E1877" s="15">
        <f>D1877*Setup!$B$5</f>
        <v/>
      </c>
      <c r="F1877" s="15">
        <f>D1877-E1877</f>
        <v/>
      </c>
      <c r="G1877" s="15" t="n"/>
      <c r="H1877" s="15" t="n"/>
      <c r="I1877" s="15" t="n"/>
      <c r="J1877" s="15">
        <f>C1877+F1877+G1877-I1877</f>
        <v/>
      </c>
      <c r="K1877" s="15" t="n"/>
      <c r="L1877" s="15">
        <f>K1877*Setup!$B$6</f>
        <v/>
      </c>
      <c r="M1877" s="15">
        <f>J1877-L1877</f>
        <v/>
      </c>
      <c r="N1877" s="21" t="n"/>
    </row>
    <row r="1878">
      <c r="A1878" s="295" t="n"/>
      <c r="B1878" s="14" t="n"/>
      <c r="C1878" s="15" t="n"/>
      <c r="D1878" s="15" t="n"/>
      <c r="E1878" s="15">
        <f>D1878*Setup!$B$5</f>
        <v/>
      </c>
      <c r="F1878" s="15">
        <f>D1878-E1878</f>
        <v/>
      </c>
      <c r="G1878" s="15" t="n"/>
      <c r="H1878" s="15" t="n"/>
      <c r="I1878" s="15" t="n"/>
      <c r="J1878" s="15">
        <f>C1878+F1878+G1878-I1878</f>
        <v/>
      </c>
      <c r="K1878" s="15" t="n"/>
      <c r="L1878" s="15">
        <f>K1878*Setup!$B$6</f>
        <v/>
      </c>
      <c r="M1878" s="15">
        <f>J1878-L1878</f>
        <v/>
      </c>
      <c r="N1878" s="21" t="n"/>
    </row>
    <row r="1879">
      <c r="A1879" s="295" t="n"/>
      <c r="B1879" s="14" t="n"/>
      <c r="C1879" s="15" t="n"/>
      <c r="D1879" s="15" t="n"/>
      <c r="E1879" s="15">
        <f>D1879*Setup!$B$5</f>
        <v/>
      </c>
      <c r="F1879" s="15">
        <f>D1879-E1879</f>
        <v/>
      </c>
      <c r="G1879" s="15" t="n"/>
      <c r="H1879" s="15" t="n"/>
      <c r="I1879" s="15" t="n"/>
      <c r="J1879" s="15">
        <f>C1879+F1879+G1879-I1879</f>
        <v/>
      </c>
      <c r="K1879" s="15" t="n"/>
      <c r="L1879" s="15">
        <f>K1879*Setup!$B$6</f>
        <v/>
      </c>
      <c r="M1879" s="15">
        <f>J1879-L1879</f>
        <v/>
      </c>
      <c r="N1879" s="21" t="n"/>
    </row>
    <row r="1880">
      <c r="A1880" s="295" t="n"/>
      <c r="B1880" s="14" t="n"/>
      <c r="C1880" s="15" t="n"/>
      <c r="D1880" s="15" t="n"/>
      <c r="E1880" s="15">
        <f>D1880*Setup!$B$5</f>
        <v/>
      </c>
      <c r="F1880" s="15">
        <f>D1880-E1880</f>
        <v/>
      </c>
      <c r="G1880" s="15" t="n"/>
      <c r="H1880" s="15" t="n"/>
      <c r="I1880" s="15" t="n"/>
      <c r="J1880" s="15">
        <f>C1880+F1880+G1880-I1880</f>
        <v/>
      </c>
      <c r="K1880" s="15" t="n"/>
      <c r="L1880" s="15">
        <f>K1880*Setup!$B$6</f>
        <v/>
      </c>
      <c r="M1880" s="15">
        <f>J1880-L1880</f>
        <v/>
      </c>
      <c r="N1880" s="21" t="n"/>
    </row>
    <row r="1881">
      <c r="A1881" s="295" t="n"/>
      <c r="B1881" s="14" t="n"/>
      <c r="C1881" s="15" t="n"/>
      <c r="D1881" s="15" t="n"/>
      <c r="E1881" s="15">
        <f>D1881*Setup!$B$5</f>
        <v/>
      </c>
      <c r="F1881" s="15">
        <f>D1881-E1881</f>
        <v/>
      </c>
      <c r="G1881" s="15" t="n"/>
      <c r="H1881" s="15" t="n"/>
      <c r="I1881" s="15" t="n"/>
      <c r="J1881" s="15">
        <f>C1881+F1881+G1881-I1881</f>
        <v/>
      </c>
      <c r="K1881" s="15" t="n"/>
      <c r="L1881" s="15">
        <f>K1881*Setup!$B$6</f>
        <v/>
      </c>
      <c r="M1881" s="15">
        <f>J1881-L1881</f>
        <v/>
      </c>
      <c r="N1881" s="21" t="n"/>
    </row>
    <row r="1882">
      <c r="A1882" s="295" t="n"/>
      <c r="B1882" s="14" t="n"/>
      <c r="C1882" s="15" t="n"/>
      <c r="D1882" s="15" t="n"/>
      <c r="E1882" s="15">
        <f>D1882*Setup!$B$5</f>
        <v/>
      </c>
      <c r="F1882" s="15">
        <f>D1882-E1882</f>
        <v/>
      </c>
      <c r="G1882" s="15" t="n"/>
      <c r="H1882" s="15" t="n"/>
      <c r="I1882" s="15" t="n"/>
      <c r="J1882" s="15">
        <f>C1882+F1882+G1882-I1882</f>
        <v/>
      </c>
      <c r="K1882" s="15" t="n"/>
      <c r="L1882" s="15">
        <f>K1882*Setup!$B$6</f>
        <v/>
      </c>
      <c r="M1882" s="15">
        <f>J1882-L1882</f>
        <v/>
      </c>
      <c r="N1882" s="21" t="n"/>
    </row>
    <row r="1883">
      <c r="A1883" s="295" t="n"/>
      <c r="B1883" s="14" t="n"/>
      <c r="C1883" s="15" t="n"/>
      <c r="D1883" s="15" t="n"/>
      <c r="E1883" s="15">
        <f>D1883*Setup!$B$5</f>
        <v/>
      </c>
      <c r="F1883" s="15">
        <f>D1883-E1883</f>
        <v/>
      </c>
      <c r="G1883" s="15" t="n"/>
      <c r="H1883" s="15" t="n"/>
      <c r="I1883" s="15" t="n"/>
      <c r="J1883" s="15">
        <f>C1883+F1883+G1883-I1883</f>
        <v/>
      </c>
      <c r="K1883" s="15" t="n"/>
      <c r="L1883" s="15">
        <f>K1883*Setup!$B$6</f>
        <v/>
      </c>
      <c r="M1883" s="15">
        <f>J1883-L1883</f>
        <v/>
      </c>
      <c r="N1883" s="21" t="n"/>
    </row>
    <row r="1884">
      <c r="A1884" s="295" t="n"/>
      <c r="B1884" s="14" t="n"/>
      <c r="C1884" s="15" t="n"/>
      <c r="D1884" s="15" t="n"/>
      <c r="E1884" s="15">
        <f>D1884*Setup!$B$5</f>
        <v/>
      </c>
      <c r="F1884" s="15">
        <f>D1884-E1884</f>
        <v/>
      </c>
      <c r="G1884" s="15" t="n"/>
      <c r="H1884" s="15" t="n"/>
      <c r="I1884" s="15" t="n"/>
      <c r="J1884" s="15">
        <f>C1884+F1884+G1884-I1884</f>
        <v/>
      </c>
      <c r="K1884" s="15" t="n"/>
      <c r="L1884" s="15">
        <f>K1884*Setup!$B$6</f>
        <v/>
      </c>
      <c r="M1884" s="15">
        <f>J1884-L1884</f>
        <v/>
      </c>
      <c r="N1884" s="21" t="n"/>
    </row>
    <row r="1885">
      <c r="A1885" s="295" t="n"/>
      <c r="B1885" s="14" t="n"/>
      <c r="C1885" s="15" t="n"/>
      <c r="D1885" s="15" t="n"/>
      <c r="E1885" s="15">
        <f>D1885*Setup!$B$5</f>
        <v/>
      </c>
      <c r="F1885" s="15">
        <f>D1885-E1885</f>
        <v/>
      </c>
      <c r="G1885" s="15" t="n"/>
      <c r="H1885" s="15" t="n"/>
      <c r="I1885" s="15" t="n"/>
      <c r="J1885" s="15">
        <f>C1885+F1885+G1885-I1885</f>
        <v/>
      </c>
      <c r="K1885" s="15" t="n"/>
      <c r="L1885" s="15">
        <f>K1885*Setup!$B$6</f>
        <v/>
      </c>
      <c r="M1885" s="15">
        <f>J1885-L1885</f>
        <v/>
      </c>
      <c r="N1885" s="21" t="n"/>
    </row>
    <row r="1886">
      <c r="A1886" s="295" t="n"/>
      <c r="B1886" s="14" t="n"/>
      <c r="C1886" s="15" t="n"/>
      <c r="D1886" s="15" t="n"/>
      <c r="E1886" s="15">
        <f>D1886*Setup!$B$5</f>
        <v/>
      </c>
      <c r="F1886" s="15">
        <f>D1886-E1886</f>
        <v/>
      </c>
      <c r="G1886" s="15" t="n"/>
      <c r="H1886" s="15" t="n"/>
      <c r="I1886" s="15" t="n"/>
      <c r="J1886" s="15">
        <f>C1886+F1886+G1886-I1886</f>
        <v/>
      </c>
      <c r="K1886" s="15" t="n"/>
      <c r="L1886" s="15">
        <f>K1886*Setup!$B$6</f>
        <v/>
      </c>
      <c r="M1886" s="15">
        <f>J1886-L1886</f>
        <v/>
      </c>
      <c r="N1886" s="21" t="n"/>
    </row>
    <row r="1887">
      <c r="A1887" s="295" t="n"/>
      <c r="B1887" s="14" t="n"/>
      <c r="C1887" s="15" t="n"/>
      <c r="D1887" s="15" t="n"/>
      <c r="E1887" s="15">
        <f>D1887*Setup!$B$5</f>
        <v/>
      </c>
      <c r="F1887" s="15">
        <f>D1887-E1887</f>
        <v/>
      </c>
      <c r="G1887" s="15" t="n"/>
      <c r="H1887" s="15" t="n"/>
      <c r="I1887" s="15" t="n"/>
      <c r="J1887" s="15">
        <f>C1887+F1887+G1887-I1887</f>
        <v/>
      </c>
      <c r="K1887" s="15" t="n"/>
      <c r="L1887" s="15">
        <f>K1887*Setup!$B$6</f>
        <v/>
      </c>
      <c r="M1887" s="15">
        <f>J1887-L1887</f>
        <v/>
      </c>
      <c r="N1887" s="21" t="n"/>
    </row>
    <row r="1888">
      <c r="A1888" s="295" t="n"/>
      <c r="B1888" s="14" t="n"/>
      <c r="C1888" s="15" t="n"/>
      <c r="D1888" s="15" t="n"/>
      <c r="E1888" s="15">
        <f>D1888*Setup!$B$5</f>
        <v/>
      </c>
      <c r="F1888" s="15">
        <f>D1888-E1888</f>
        <v/>
      </c>
      <c r="G1888" s="15" t="n"/>
      <c r="H1888" s="15" t="n"/>
      <c r="I1888" s="15" t="n"/>
      <c r="J1888" s="15">
        <f>C1888+F1888+G1888-I1888</f>
        <v/>
      </c>
      <c r="K1888" s="15" t="n"/>
      <c r="L1888" s="15">
        <f>K1888*Setup!$B$6</f>
        <v/>
      </c>
      <c r="M1888" s="15">
        <f>J1888-L1888</f>
        <v/>
      </c>
      <c r="N1888" s="21" t="n"/>
    </row>
    <row r="1889">
      <c r="A1889" s="295" t="n"/>
      <c r="B1889" s="14" t="n"/>
      <c r="C1889" s="15" t="n"/>
      <c r="D1889" s="15" t="n"/>
      <c r="E1889" s="15">
        <f>D1889*Setup!$B$5</f>
        <v/>
      </c>
      <c r="F1889" s="15">
        <f>D1889-E1889</f>
        <v/>
      </c>
      <c r="G1889" s="15" t="n"/>
      <c r="H1889" s="15" t="n"/>
      <c r="I1889" s="15" t="n"/>
      <c r="J1889" s="15">
        <f>C1889+F1889+G1889-I1889</f>
        <v/>
      </c>
      <c r="K1889" s="15" t="n"/>
      <c r="L1889" s="15">
        <f>K1889*Setup!$B$6</f>
        <v/>
      </c>
      <c r="M1889" s="15">
        <f>J1889-L1889</f>
        <v/>
      </c>
      <c r="N1889" s="21" t="n"/>
    </row>
    <row r="1890">
      <c r="A1890" s="295" t="n"/>
      <c r="B1890" s="14" t="n"/>
      <c r="C1890" s="15" t="n"/>
      <c r="D1890" s="15" t="n"/>
      <c r="E1890" s="15">
        <f>D1890*Setup!$B$5</f>
        <v/>
      </c>
      <c r="F1890" s="15">
        <f>D1890-E1890</f>
        <v/>
      </c>
      <c r="G1890" s="15" t="n"/>
      <c r="H1890" s="15" t="n"/>
      <c r="I1890" s="15" t="n"/>
      <c r="J1890" s="15">
        <f>C1890+F1890+G1890-I1890</f>
        <v/>
      </c>
      <c r="K1890" s="15" t="n"/>
      <c r="L1890" s="15">
        <f>K1890*Setup!$B$6</f>
        <v/>
      </c>
      <c r="M1890" s="15">
        <f>J1890-L1890</f>
        <v/>
      </c>
      <c r="N1890" s="21" t="n"/>
    </row>
    <row r="1891">
      <c r="A1891" s="295" t="n"/>
      <c r="B1891" s="14" t="n"/>
      <c r="C1891" s="15" t="n"/>
      <c r="D1891" s="15" t="n"/>
      <c r="E1891" s="15">
        <f>D1891*Setup!$B$5</f>
        <v/>
      </c>
      <c r="F1891" s="15">
        <f>D1891-E1891</f>
        <v/>
      </c>
      <c r="G1891" s="15" t="n"/>
      <c r="H1891" s="15" t="n"/>
      <c r="I1891" s="15" t="n"/>
      <c r="J1891" s="15">
        <f>C1891+F1891+G1891-I1891</f>
        <v/>
      </c>
      <c r="K1891" s="15" t="n"/>
      <c r="L1891" s="15">
        <f>K1891*Setup!$B$6</f>
        <v/>
      </c>
      <c r="M1891" s="15">
        <f>J1891-L1891</f>
        <v/>
      </c>
      <c r="N1891" s="21" t="n"/>
    </row>
    <row r="1892">
      <c r="A1892" s="295" t="n"/>
      <c r="B1892" s="14" t="n"/>
      <c r="C1892" s="15" t="n"/>
      <c r="D1892" s="15" t="n"/>
      <c r="E1892" s="15">
        <f>D1892*Setup!$B$5</f>
        <v/>
      </c>
      <c r="F1892" s="15">
        <f>D1892-E1892</f>
        <v/>
      </c>
      <c r="G1892" s="15" t="n"/>
      <c r="H1892" s="15" t="n"/>
      <c r="I1892" s="15" t="n"/>
      <c r="J1892" s="15">
        <f>C1892+F1892+G1892-I1892</f>
        <v/>
      </c>
      <c r="K1892" s="15" t="n"/>
      <c r="L1892" s="15">
        <f>K1892*Setup!$B$6</f>
        <v/>
      </c>
      <c r="M1892" s="15">
        <f>J1892-L1892</f>
        <v/>
      </c>
      <c r="N1892" s="21" t="n"/>
    </row>
    <row r="1893">
      <c r="A1893" s="295" t="n"/>
      <c r="B1893" s="14" t="n"/>
      <c r="C1893" s="15" t="n"/>
      <c r="D1893" s="15" t="n"/>
      <c r="E1893" s="15">
        <f>D1893*Setup!$B$5</f>
        <v/>
      </c>
      <c r="F1893" s="15">
        <f>D1893-E1893</f>
        <v/>
      </c>
      <c r="G1893" s="15" t="n"/>
      <c r="H1893" s="15" t="n"/>
      <c r="I1893" s="15" t="n"/>
      <c r="J1893" s="15">
        <f>C1893+F1893+G1893-I1893</f>
        <v/>
      </c>
      <c r="K1893" s="15" t="n"/>
      <c r="L1893" s="15">
        <f>K1893*Setup!$B$6</f>
        <v/>
      </c>
      <c r="M1893" s="15">
        <f>J1893-L1893</f>
        <v/>
      </c>
      <c r="N1893" s="21" t="n"/>
    </row>
    <row r="1894">
      <c r="A1894" s="295" t="n"/>
      <c r="B1894" s="14" t="n"/>
      <c r="C1894" s="15" t="n"/>
      <c r="D1894" s="15" t="n"/>
      <c r="E1894" s="15">
        <f>D1894*Setup!$B$5</f>
        <v/>
      </c>
      <c r="F1894" s="15">
        <f>D1894-E1894</f>
        <v/>
      </c>
      <c r="G1894" s="15" t="n"/>
      <c r="H1894" s="15" t="n"/>
      <c r="I1894" s="15" t="n"/>
      <c r="J1894" s="15">
        <f>C1894+F1894+G1894-I1894</f>
        <v/>
      </c>
      <c r="K1894" s="15" t="n"/>
      <c r="L1894" s="15">
        <f>K1894*Setup!$B$6</f>
        <v/>
      </c>
      <c r="M1894" s="15">
        <f>J1894-L1894</f>
        <v/>
      </c>
      <c r="N1894" s="21" t="n"/>
    </row>
    <row r="1895">
      <c r="A1895" s="295" t="n"/>
      <c r="B1895" s="14" t="n"/>
      <c r="C1895" s="15" t="n"/>
      <c r="D1895" s="15" t="n"/>
      <c r="E1895" s="15">
        <f>D1895*Setup!$B$5</f>
        <v/>
      </c>
      <c r="F1895" s="15">
        <f>D1895-E1895</f>
        <v/>
      </c>
      <c r="G1895" s="15" t="n"/>
      <c r="H1895" s="15" t="n"/>
      <c r="I1895" s="15" t="n"/>
      <c r="J1895" s="15">
        <f>C1895+F1895+G1895-I1895</f>
        <v/>
      </c>
      <c r="K1895" s="15" t="n"/>
      <c r="L1895" s="15">
        <f>K1895*Setup!$B$6</f>
        <v/>
      </c>
      <c r="M1895" s="15">
        <f>J1895-L1895</f>
        <v/>
      </c>
      <c r="N1895" s="21" t="n"/>
    </row>
    <row r="1896">
      <c r="A1896" s="295" t="n"/>
      <c r="B1896" s="14" t="n"/>
      <c r="C1896" s="15" t="n"/>
      <c r="D1896" s="15" t="n"/>
      <c r="E1896" s="15">
        <f>D1896*Setup!$B$5</f>
        <v/>
      </c>
      <c r="F1896" s="15">
        <f>D1896-E1896</f>
        <v/>
      </c>
      <c r="G1896" s="15" t="n"/>
      <c r="H1896" s="15" t="n"/>
      <c r="I1896" s="15" t="n"/>
      <c r="J1896" s="15">
        <f>C1896+F1896+G1896-I1896</f>
        <v/>
      </c>
      <c r="K1896" s="15" t="n"/>
      <c r="L1896" s="15">
        <f>K1896*Setup!$B$6</f>
        <v/>
      </c>
      <c r="M1896" s="15">
        <f>J1896-L1896</f>
        <v/>
      </c>
      <c r="N1896" s="21" t="n"/>
    </row>
    <row r="1897">
      <c r="A1897" s="295" t="n"/>
      <c r="B1897" s="14" t="n"/>
      <c r="C1897" s="15" t="n"/>
      <c r="D1897" s="15" t="n"/>
      <c r="E1897" s="15">
        <f>D1897*Setup!$B$5</f>
        <v/>
      </c>
      <c r="F1897" s="15">
        <f>D1897-E1897</f>
        <v/>
      </c>
      <c r="G1897" s="15" t="n"/>
      <c r="H1897" s="15" t="n"/>
      <c r="I1897" s="15" t="n"/>
      <c r="J1897" s="15">
        <f>C1897+F1897+G1897-I1897</f>
        <v/>
      </c>
      <c r="K1897" s="15" t="n"/>
      <c r="L1897" s="15">
        <f>K1897*Setup!$B$6</f>
        <v/>
      </c>
      <c r="M1897" s="15">
        <f>J1897-L1897</f>
        <v/>
      </c>
      <c r="N1897" s="21" t="n"/>
    </row>
    <row r="1898">
      <c r="A1898" s="295" t="n"/>
      <c r="B1898" s="14" t="n"/>
      <c r="C1898" s="15" t="n"/>
      <c r="D1898" s="15" t="n"/>
      <c r="E1898" s="15">
        <f>D1898*Setup!$B$5</f>
        <v/>
      </c>
      <c r="F1898" s="15">
        <f>D1898-E1898</f>
        <v/>
      </c>
      <c r="G1898" s="15" t="n"/>
      <c r="H1898" s="15" t="n"/>
      <c r="I1898" s="15" t="n"/>
      <c r="J1898" s="15">
        <f>C1898+F1898+G1898-I1898</f>
        <v/>
      </c>
      <c r="K1898" s="15" t="n"/>
      <c r="L1898" s="15">
        <f>K1898*Setup!$B$6</f>
        <v/>
      </c>
      <c r="M1898" s="15">
        <f>J1898-L1898</f>
        <v/>
      </c>
      <c r="N1898" s="21" t="n"/>
    </row>
    <row r="1899">
      <c r="A1899" s="295" t="n"/>
      <c r="B1899" s="14" t="n"/>
      <c r="C1899" s="15" t="n"/>
      <c r="D1899" s="15" t="n"/>
      <c r="E1899" s="15">
        <f>D1899*Setup!$B$5</f>
        <v/>
      </c>
      <c r="F1899" s="15">
        <f>D1899-E1899</f>
        <v/>
      </c>
      <c r="G1899" s="15" t="n"/>
      <c r="H1899" s="15" t="n"/>
      <c r="I1899" s="15" t="n"/>
      <c r="J1899" s="15">
        <f>C1899+F1899+G1899-I1899</f>
        <v/>
      </c>
      <c r="K1899" s="15" t="n"/>
      <c r="L1899" s="15">
        <f>K1899*Setup!$B$6</f>
        <v/>
      </c>
      <c r="M1899" s="15">
        <f>J1899-L1899</f>
        <v/>
      </c>
      <c r="N1899" s="21" t="n"/>
    </row>
    <row r="1900">
      <c r="A1900" s="295" t="n"/>
      <c r="B1900" s="14" t="n"/>
      <c r="C1900" s="15" t="n"/>
      <c r="D1900" s="15" t="n"/>
      <c r="E1900" s="15">
        <f>D1900*Setup!$B$5</f>
        <v/>
      </c>
      <c r="F1900" s="15">
        <f>D1900-E1900</f>
        <v/>
      </c>
      <c r="G1900" s="15" t="n"/>
      <c r="H1900" s="15" t="n"/>
      <c r="I1900" s="15" t="n"/>
      <c r="J1900" s="15">
        <f>C1900+F1900+G1900-I1900</f>
        <v/>
      </c>
      <c r="K1900" s="15" t="n"/>
      <c r="L1900" s="15">
        <f>K1900*Setup!$B$6</f>
        <v/>
      </c>
      <c r="M1900" s="15">
        <f>J1900-L1900</f>
        <v/>
      </c>
      <c r="N1900" s="21" t="n"/>
    </row>
    <row r="1901">
      <c r="A1901" s="295" t="n"/>
      <c r="B1901" s="14" t="n"/>
      <c r="C1901" s="15" t="n"/>
      <c r="D1901" s="15" t="n"/>
      <c r="E1901" s="15">
        <f>D1901*Setup!$B$5</f>
        <v/>
      </c>
      <c r="F1901" s="15">
        <f>D1901-E1901</f>
        <v/>
      </c>
      <c r="G1901" s="15" t="n"/>
      <c r="H1901" s="15" t="n"/>
      <c r="I1901" s="15" t="n"/>
      <c r="J1901" s="15">
        <f>C1901+F1901+G1901-I1901</f>
        <v/>
      </c>
      <c r="K1901" s="15" t="n"/>
      <c r="L1901" s="15">
        <f>K1901*Setup!$B$6</f>
        <v/>
      </c>
      <c r="M1901" s="15">
        <f>J1901-L1901</f>
        <v/>
      </c>
      <c r="N1901" s="21" t="n"/>
    </row>
    <row r="1902">
      <c r="A1902" s="295" t="n"/>
      <c r="B1902" s="14" t="n"/>
      <c r="C1902" s="15" t="n"/>
      <c r="D1902" s="15" t="n"/>
      <c r="E1902" s="15">
        <f>D1902*Setup!$B$5</f>
        <v/>
      </c>
      <c r="F1902" s="15">
        <f>D1902-E1902</f>
        <v/>
      </c>
      <c r="G1902" s="15" t="n"/>
      <c r="H1902" s="15" t="n"/>
      <c r="I1902" s="15" t="n"/>
      <c r="J1902" s="15">
        <f>C1902+F1902+G1902-I1902</f>
        <v/>
      </c>
      <c r="K1902" s="15" t="n"/>
      <c r="L1902" s="15">
        <f>K1902*Setup!$B$6</f>
        <v/>
      </c>
      <c r="M1902" s="15">
        <f>J1902-L1902</f>
        <v/>
      </c>
      <c r="N1902" s="21" t="n"/>
    </row>
    <row r="1903">
      <c r="A1903" s="295" t="n"/>
      <c r="B1903" s="14" t="n"/>
      <c r="C1903" s="15" t="n"/>
      <c r="D1903" s="15" t="n"/>
      <c r="E1903" s="15">
        <f>D1903*Setup!$B$5</f>
        <v/>
      </c>
      <c r="F1903" s="15">
        <f>D1903-E1903</f>
        <v/>
      </c>
      <c r="G1903" s="15" t="n"/>
      <c r="H1903" s="15" t="n"/>
      <c r="I1903" s="15" t="n"/>
      <c r="J1903" s="15">
        <f>C1903+F1903+G1903-I1903</f>
        <v/>
      </c>
      <c r="K1903" s="15" t="n"/>
      <c r="L1903" s="15">
        <f>K1903*Setup!$B$6</f>
        <v/>
      </c>
      <c r="M1903" s="15">
        <f>J1903-L1903</f>
        <v/>
      </c>
      <c r="N1903" s="21" t="n"/>
    </row>
    <row r="1904">
      <c r="A1904" s="295" t="n"/>
      <c r="B1904" s="14" t="n"/>
      <c r="C1904" s="15" t="n"/>
      <c r="D1904" s="15" t="n"/>
      <c r="E1904" s="15">
        <f>D1904*Setup!$B$5</f>
        <v/>
      </c>
      <c r="F1904" s="15">
        <f>D1904-E1904</f>
        <v/>
      </c>
      <c r="G1904" s="15" t="n"/>
      <c r="H1904" s="15" t="n"/>
      <c r="I1904" s="15" t="n"/>
      <c r="J1904" s="15">
        <f>C1904+F1904+G1904-I1904</f>
        <v/>
      </c>
      <c r="K1904" s="15" t="n"/>
      <c r="L1904" s="15">
        <f>K1904*Setup!$B$6</f>
        <v/>
      </c>
      <c r="M1904" s="15">
        <f>J1904-L1904</f>
        <v/>
      </c>
      <c r="N1904" s="21" t="n"/>
    </row>
    <row r="1905">
      <c r="A1905" s="295" t="n"/>
      <c r="B1905" s="14" t="n"/>
      <c r="C1905" s="15" t="n"/>
      <c r="D1905" s="15" t="n"/>
      <c r="E1905" s="15">
        <f>D1905*Setup!$B$5</f>
        <v/>
      </c>
      <c r="F1905" s="15">
        <f>D1905-E1905</f>
        <v/>
      </c>
      <c r="G1905" s="15" t="n"/>
      <c r="H1905" s="15" t="n"/>
      <c r="I1905" s="15" t="n"/>
      <c r="J1905" s="15">
        <f>C1905+F1905+G1905-I1905</f>
        <v/>
      </c>
      <c r="K1905" s="15" t="n"/>
      <c r="L1905" s="15">
        <f>K1905*Setup!$B$6</f>
        <v/>
      </c>
      <c r="M1905" s="15">
        <f>J1905-L1905</f>
        <v/>
      </c>
      <c r="N1905" s="21" t="n"/>
    </row>
    <row r="1906">
      <c r="A1906" s="295" t="n"/>
      <c r="B1906" s="14" t="n"/>
      <c r="C1906" s="15" t="n"/>
      <c r="D1906" s="15" t="n"/>
      <c r="E1906" s="15">
        <f>D1906*Setup!$B$5</f>
        <v/>
      </c>
      <c r="F1906" s="15">
        <f>D1906-E1906</f>
        <v/>
      </c>
      <c r="G1906" s="15" t="n"/>
      <c r="H1906" s="15" t="n"/>
      <c r="I1906" s="15" t="n"/>
      <c r="J1906" s="15">
        <f>C1906+F1906+G1906-I1906</f>
        <v/>
      </c>
      <c r="K1906" s="15" t="n"/>
      <c r="L1906" s="15">
        <f>K1906*Setup!$B$6</f>
        <v/>
      </c>
      <c r="M1906" s="15">
        <f>J1906-L1906</f>
        <v/>
      </c>
      <c r="N1906" s="21" t="n"/>
    </row>
    <row r="1907">
      <c r="A1907" s="295" t="n"/>
      <c r="B1907" s="14" t="n"/>
      <c r="C1907" s="15" t="n"/>
      <c r="D1907" s="15" t="n"/>
      <c r="E1907" s="15">
        <f>D1907*Setup!$B$5</f>
        <v/>
      </c>
      <c r="F1907" s="15">
        <f>D1907-E1907</f>
        <v/>
      </c>
      <c r="G1907" s="15" t="n"/>
      <c r="H1907" s="15" t="n"/>
      <c r="I1907" s="15" t="n"/>
      <c r="J1907" s="15">
        <f>C1907+F1907+G1907-I1907</f>
        <v/>
      </c>
      <c r="K1907" s="15" t="n"/>
      <c r="L1907" s="15">
        <f>K1907*Setup!$B$6</f>
        <v/>
      </c>
      <c r="M1907" s="15">
        <f>J1907-L1907</f>
        <v/>
      </c>
      <c r="N1907" s="21" t="n"/>
    </row>
    <row r="1908">
      <c r="A1908" s="295" t="n"/>
      <c r="B1908" s="14" t="n"/>
      <c r="C1908" s="15" t="n"/>
      <c r="D1908" s="15" t="n"/>
      <c r="E1908" s="15">
        <f>D1908*Setup!$B$5</f>
        <v/>
      </c>
      <c r="F1908" s="15">
        <f>D1908-E1908</f>
        <v/>
      </c>
      <c r="G1908" s="15" t="n"/>
      <c r="H1908" s="15" t="n"/>
      <c r="I1908" s="15" t="n"/>
      <c r="J1908" s="15">
        <f>C1908+F1908+G1908-I1908</f>
        <v/>
      </c>
      <c r="K1908" s="15" t="n"/>
      <c r="L1908" s="15">
        <f>K1908*Setup!$B$6</f>
        <v/>
      </c>
      <c r="M1908" s="15">
        <f>J1908-L1908</f>
        <v/>
      </c>
      <c r="N1908" s="21" t="n"/>
    </row>
    <row r="1909">
      <c r="A1909" s="295" t="n"/>
      <c r="B1909" s="14" t="n"/>
      <c r="C1909" s="15" t="n"/>
      <c r="D1909" s="15" t="n"/>
      <c r="E1909" s="15">
        <f>D1909*Setup!$B$5</f>
        <v/>
      </c>
      <c r="F1909" s="15">
        <f>D1909-E1909</f>
        <v/>
      </c>
      <c r="G1909" s="15" t="n"/>
      <c r="H1909" s="15" t="n"/>
      <c r="I1909" s="15" t="n"/>
      <c r="J1909" s="15">
        <f>C1909+F1909+G1909-I1909</f>
        <v/>
      </c>
      <c r="K1909" s="15" t="n"/>
      <c r="L1909" s="15">
        <f>K1909*Setup!$B$6</f>
        <v/>
      </c>
      <c r="M1909" s="15">
        <f>J1909-L1909</f>
        <v/>
      </c>
      <c r="N1909" s="21" t="n"/>
    </row>
    <row r="1910">
      <c r="A1910" s="295" t="n"/>
      <c r="B1910" s="14" t="n"/>
      <c r="C1910" s="15" t="n"/>
      <c r="D1910" s="15" t="n"/>
      <c r="E1910" s="15">
        <f>D1910*Setup!$B$5</f>
        <v/>
      </c>
      <c r="F1910" s="15">
        <f>D1910-E1910</f>
        <v/>
      </c>
      <c r="G1910" s="15" t="n"/>
      <c r="H1910" s="15" t="n"/>
      <c r="I1910" s="15" t="n"/>
      <c r="J1910" s="15">
        <f>C1910+F1910+G1910-I1910</f>
        <v/>
      </c>
      <c r="K1910" s="15" t="n"/>
      <c r="L1910" s="15">
        <f>K1910*Setup!$B$6</f>
        <v/>
      </c>
      <c r="M1910" s="15">
        <f>J1910-L1910</f>
        <v/>
      </c>
      <c r="N1910" s="21" t="n"/>
    </row>
    <row r="1911">
      <c r="A1911" s="295" t="n"/>
      <c r="B1911" s="14" t="n"/>
      <c r="C1911" s="15" t="n"/>
      <c r="D1911" s="15" t="n"/>
      <c r="E1911" s="15">
        <f>D1911*Setup!$B$5</f>
        <v/>
      </c>
      <c r="F1911" s="15">
        <f>D1911-E1911</f>
        <v/>
      </c>
      <c r="G1911" s="15" t="n"/>
      <c r="H1911" s="15" t="n"/>
      <c r="I1911" s="15" t="n"/>
      <c r="J1911" s="15">
        <f>C1911+F1911+G1911-I1911</f>
        <v/>
      </c>
      <c r="K1911" s="15" t="n"/>
      <c r="L1911" s="15">
        <f>K1911*Setup!$B$6</f>
        <v/>
      </c>
      <c r="M1911" s="15">
        <f>J1911-L1911</f>
        <v/>
      </c>
      <c r="N1911" s="21" t="n"/>
    </row>
    <row r="1912">
      <c r="A1912" s="295" t="n"/>
      <c r="B1912" s="14" t="n"/>
      <c r="C1912" s="15" t="n"/>
      <c r="D1912" s="15" t="n"/>
      <c r="E1912" s="15">
        <f>D1912*Setup!$B$5</f>
        <v/>
      </c>
      <c r="F1912" s="15">
        <f>D1912-E1912</f>
        <v/>
      </c>
      <c r="G1912" s="15" t="n"/>
      <c r="H1912" s="15" t="n"/>
      <c r="I1912" s="15" t="n"/>
      <c r="J1912" s="15">
        <f>C1912+F1912+G1912-I1912</f>
        <v/>
      </c>
      <c r="K1912" s="15" t="n"/>
      <c r="L1912" s="15">
        <f>K1912*Setup!$B$6</f>
        <v/>
      </c>
      <c r="M1912" s="15">
        <f>J1912-L1912</f>
        <v/>
      </c>
      <c r="N1912" s="21" t="n"/>
    </row>
    <row r="1913">
      <c r="A1913" s="295" t="n"/>
      <c r="B1913" s="14" t="n"/>
      <c r="C1913" s="15" t="n"/>
      <c r="D1913" s="15" t="n"/>
      <c r="E1913" s="15">
        <f>D1913*Setup!$B$5</f>
        <v/>
      </c>
      <c r="F1913" s="15">
        <f>D1913-E1913</f>
        <v/>
      </c>
      <c r="G1913" s="15" t="n"/>
      <c r="H1913" s="15" t="n"/>
      <c r="I1913" s="15" t="n"/>
      <c r="J1913" s="15">
        <f>C1913+F1913+G1913-I1913</f>
        <v/>
      </c>
      <c r="K1913" s="15" t="n"/>
      <c r="L1913" s="15">
        <f>K1913*Setup!$B$6</f>
        <v/>
      </c>
      <c r="M1913" s="15">
        <f>J1913-L1913</f>
        <v/>
      </c>
      <c r="N1913" s="21" t="n"/>
    </row>
    <row r="1914">
      <c r="A1914" s="295" t="n"/>
      <c r="B1914" s="14" t="n"/>
      <c r="C1914" s="15" t="n"/>
      <c r="D1914" s="15" t="n"/>
      <c r="E1914" s="15">
        <f>D1914*Setup!$B$5</f>
        <v/>
      </c>
      <c r="F1914" s="15">
        <f>D1914-E1914</f>
        <v/>
      </c>
      <c r="G1914" s="15" t="n"/>
      <c r="H1914" s="15" t="n"/>
      <c r="I1914" s="15" t="n"/>
      <c r="J1914" s="15">
        <f>C1914+F1914+G1914-I1914</f>
        <v/>
      </c>
      <c r="K1914" s="15" t="n"/>
      <c r="L1914" s="15">
        <f>K1914*Setup!$B$6</f>
        <v/>
      </c>
      <c r="M1914" s="15">
        <f>J1914-L1914</f>
        <v/>
      </c>
      <c r="N1914" s="21" t="n"/>
    </row>
    <row r="1915">
      <c r="A1915" s="295" t="n"/>
      <c r="B1915" s="14" t="n"/>
      <c r="C1915" s="15" t="n"/>
      <c r="D1915" s="15" t="n"/>
      <c r="E1915" s="15">
        <f>D1915*Setup!$B$5</f>
        <v/>
      </c>
      <c r="F1915" s="15">
        <f>D1915-E1915</f>
        <v/>
      </c>
      <c r="G1915" s="15" t="n"/>
      <c r="H1915" s="15" t="n"/>
      <c r="I1915" s="15" t="n"/>
      <c r="J1915" s="15">
        <f>C1915+F1915+G1915-I1915</f>
        <v/>
      </c>
      <c r="K1915" s="15" t="n"/>
      <c r="L1915" s="15">
        <f>K1915*Setup!$B$6</f>
        <v/>
      </c>
      <c r="M1915" s="15">
        <f>J1915-L1915</f>
        <v/>
      </c>
      <c r="N1915" s="21" t="n"/>
    </row>
    <row r="1916">
      <c r="A1916" s="295" t="n"/>
      <c r="B1916" s="14" t="n"/>
      <c r="C1916" s="15" t="n"/>
      <c r="D1916" s="15" t="n"/>
      <c r="E1916" s="15">
        <f>D1916*Setup!$B$5</f>
        <v/>
      </c>
      <c r="F1916" s="15">
        <f>D1916-E1916</f>
        <v/>
      </c>
      <c r="G1916" s="15" t="n"/>
      <c r="H1916" s="15" t="n"/>
      <c r="I1916" s="15" t="n"/>
      <c r="J1916" s="15">
        <f>C1916+F1916+G1916-I1916</f>
        <v/>
      </c>
      <c r="K1916" s="15" t="n"/>
      <c r="L1916" s="15">
        <f>K1916*Setup!$B$6</f>
        <v/>
      </c>
      <c r="M1916" s="15">
        <f>J1916-L1916</f>
        <v/>
      </c>
      <c r="N1916" s="21" t="n"/>
    </row>
    <row r="1917">
      <c r="A1917" s="295" t="n"/>
      <c r="B1917" s="14" t="n"/>
      <c r="C1917" s="15" t="n"/>
      <c r="D1917" s="15" t="n"/>
      <c r="E1917" s="15">
        <f>D1917*Setup!$B$5</f>
        <v/>
      </c>
      <c r="F1917" s="15">
        <f>D1917-E1917</f>
        <v/>
      </c>
      <c r="G1917" s="15" t="n"/>
      <c r="H1917" s="15" t="n"/>
      <c r="I1917" s="15" t="n"/>
      <c r="J1917" s="15">
        <f>C1917+F1917+G1917-I1917</f>
        <v/>
      </c>
      <c r="K1917" s="15" t="n"/>
      <c r="L1917" s="15">
        <f>K1917*Setup!$B$6</f>
        <v/>
      </c>
      <c r="M1917" s="15">
        <f>J1917-L1917</f>
        <v/>
      </c>
      <c r="N1917" s="21" t="n"/>
    </row>
    <row r="1918">
      <c r="A1918" s="295" t="n"/>
      <c r="B1918" s="14" t="n"/>
      <c r="C1918" s="15" t="n"/>
      <c r="D1918" s="15" t="n"/>
      <c r="E1918" s="15">
        <f>D1918*Setup!$B$5</f>
        <v/>
      </c>
      <c r="F1918" s="15">
        <f>D1918-E1918</f>
        <v/>
      </c>
      <c r="G1918" s="15" t="n"/>
      <c r="H1918" s="15" t="n"/>
      <c r="I1918" s="15" t="n"/>
      <c r="J1918" s="15">
        <f>C1918+F1918+G1918-I1918</f>
        <v/>
      </c>
      <c r="K1918" s="15" t="n"/>
      <c r="L1918" s="15">
        <f>K1918*Setup!$B$6</f>
        <v/>
      </c>
      <c r="M1918" s="15">
        <f>J1918-L1918</f>
        <v/>
      </c>
      <c r="N1918" s="21" t="n"/>
    </row>
    <row r="1919">
      <c r="A1919" s="295" t="n"/>
      <c r="B1919" s="14" t="n"/>
      <c r="C1919" s="15" t="n"/>
      <c r="D1919" s="15" t="n"/>
      <c r="E1919" s="15">
        <f>D1919*Setup!$B$5</f>
        <v/>
      </c>
      <c r="F1919" s="15">
        <f>D1919-E1919</f>
        <v/>
      </c>
      <c r="G1919" s="15" t="n"/>
      <c r="H1919" s="15" t="n"/>
      <c r="I1919" s="15" t="n"/>
      <c r="J1919" s="15">
        <f>C1919+F1919+G1919-I1919</f>
        <v/>
      </c>
      <c r="K1919" s="15" t="n"/>
      <c r="L1919" s="15">
        <f>K1919*Setup!$B$6</f>
        <v/>
      </c>
      <c r="M1919" s="15">
        <f>J1919-L1919</f>
        <v/>
      </c>
      <c r="N1919" s="21" t="n"/>
    </row>
    <row r="1920">
      <c r="A1920" s="295" t="n"/>
      <c r="B1920" s="14" t="n"/>
      <c r="C1920" s="15" t="n"/>
      <c r="D1920" s="15" t="n"/>
      <c r="E1920" s="15">
        <f>D1920*Setup!$B$5</f>
        <v/>
      </c>
      <c r="F1920" s="15">
        <f>D1920-E1920</f>
        <v/>
      </c>
      <c r="G1920" s="15" t="n"/>
      <c r="H1920" s="15" t="n"/>
      <c r="I1920" s="15" t="n"/>
      <c r="J1920" s="15">
        <f>C1920+F1920+G1920-I1920</f>
        <v/>
      </c>
      <c r="K1920" s="15" t="n"/>
      <c r="L1920" s="15">
        <f>K1920*Setup!$B$6</f>
        <v/>
      </c>
      <c r="M1920" s="15">
        <f>J1920-L1920</f>
        <v/>
      </c>
      <c r="N1920" s="21" t="n"/>
    </row>
    <row r="1921">
      <c r="A1921" s="295" t="n"/>
      <c r="B1921" s="14" t="n"/>
      <c r="C1921" s="15" t="n"/>
      <c r="D1921" s="15" t="n"/>
      <c r="E1921" s="15">
        <f>D1921*Setup!$B$5</f>
        <v/>
      </c>
      <c r="F1921" s="15">
        <f>D1921-E1921</f>
        <v/>
      </c>
      <c r="G1921" s="15" t="n"/>
      <c r="H1921" s="15" t="n"/>
      <c r="I1921" s="15" t="n"/>
      <c r="J1921" s="15">
        <f>C1921+F1921+G1921-I1921</f>
        <v/>
      </c>
      <c r="K1921" s="15" t="n"/>
      <c r="L1921" s="15">
        <f>K1921*Setup!$B$6</f>
        <v/>
      </c>
      <c r="M1921" s="15">
        <f>J1921-L1921</f>
        <v/>
      </c>
      <c r="N1921" s="21" t="n"/>
    </row>
    <row r="1922">
      <c r="A1922" s="295" t="n"/>
      <c r="B1922" s="14" t="n"/>
      <c r="C1922" s="15" t="n"/>
      <c r="D1922" s="15" t="n"/>
      <c r="E1922" s="15">
        <f>D1922*Setup!$B$5</f>
        <v/>
      </c>
      <c r="F1922" s="15">
        <f>D1922-E1922</f>
        <v/>
      </c>
      <c r="G1922" s="15" t="n"/>
      <c r="H1922" s="15" t="n"/>
      <c r="I1922" s="15" t="n"/>
      <c r="J1922" s="15">
        <f>C1922+F1922+G1922-I1922</f>
        <v/>
      </c>
      <c r="K1922" s="15" t="n"/>
      <c r="L1922" s="15">
        <f>K1922*Setup!$B$6</f>
        <v/>
      </c>
      <c r="M1922" s="15">
        <f>J1922-L1922</f>
        <v/>
      </c>
      <c r="N1922" s="21" t="n"/>
    </row>
    <row r="1923">
      <c r="A1923" s="295" t="n"/>
      <c r="B1923" s="14" t="n"/>
      <c r="C1923" s="15" t="n"/>
      <c r="D1923" s="15" t="n"/>
      <c r="E1923" s="15">
        <f>D1923*Setup!$B$5</f>
        <v/>
      </c>
      <c r="F1923" s="15">
        <f>D1923-E1923</f>
        <v/>
      </c>
      <c r="G1923" s="15" t="n"/>
      <c r="H1923" s="15" t="n"/>
      <c r="I1923" s="15" t="n"/>
      <c r="J1923" s="15">
        <f>C1923+F1923+G1923-I1923</f>
        <v/>
      </c>
      <c r="K1923" s="15" t="n"/>
      <c r="L1923" s="15">
        <f>K1923*Setup!$B$6</f>
        <v/>
      </c>
      <c r="M1923" s="15">
        <f>J1923-L1923</f>
        <v/>
      </c>
      <c r="N1923" s="21" t="n"/>
    </row>
    <row r="1924">
      <c r="A1924" s="295" t="n"/>
      <c r="B1924" s="14" t="n"/>
      <c r="C1924" s="15" t="n"/>
      <c r="D1924" s="15" t="n"/>
      <c r="E1924" s="15">
        <f>D1924*Setup!$B$5</f>
        <v/>
      </c>
      <c r="F1924" s="15">
        <f>D1924-E1924</f>
        <v/>
      </c>
      <c r="G1924" s="15" t="n"/>
      <c r="H1924" s="15" t="n"/>
      <c r="I1924" s="15" t="n"/>
      <c r="J1924" s="15">
        <f>C1924+F1924+G1924-I1924</f>
        <v/>
      </c>
      <c r="K1924" s="15" t="n"/>
      <c r="L1924" s="15">
        <f>K1924*Setup!$B$6</f>
        <v/>
      </c>
      <c r="M1924" s="15">
        <f>J1924-L1924</f>
        <v/>
      </c>
      <c r="N1924" s="21" t="n"/>
    </row>
    <row r="1925">
      <c r="A1925" s="295" t="n"/>
      <c r="B1925" s="14" t="n"/>
      <c r="C1925" s="15" t="n"/>
      <c r="D1925" s="15" t="n"/>
      <c r="E1925" s="15">
        <f>D1925*Setup!$B$5</f>
        <v/>
      </c>
      <c r="F1925" s="15">
        <f>D1925-E1925</f>
        <v/>
      </c>
      <c r="G1925" s="15" t="n"/>
      <c r="H1925" s="15" t="n"/>
      <c r="I1925" s="15" t="n"/>
      <c r="J1925" s="15">
        <f>C1925+F1925+G1925-I1925</f>
        <v/>
      </c>
      <c r="K1925" s="15" t="n"/>
      <c r="L1925" s="15">
        <f>K1925*Setup!$B$6</f>
        <v/>
      </c>
      <c r="M1925" s="15">
        <f>J1925-L1925</f>
        <v/>
      </c>
      <c r="N1925" s="21" t="n"/>
    </row>
    <row r="1926">
      <c r="A1926" s="295" t="n"/>
      <c r="B1926" s="14" t="n"/>
      <c r="C1926" s="15" t="n"/>
      <c r="D1926" s="15" t="n"/>
      <c r="E1926" s="15">
        <f>D1926*Setup!$B$5</f>
        <v/>
      </c>
      <c r="F1926" s="15">
        <f>D1926-E1926</f>
        <v/>
      </c>
      <c r="G1926" s="15" t="n"/>
      <c r="H1926" s="15" t="n"/>
      <c r="I1926" s="15" t="n"/>
      <c r="J1926" s="15">
        <f>C1926+F1926+G1926-I1926</f>
        <v/>
      </c>
      <c r="K1926" s="15" t="n"/>
      <c r="L1926" s="15">
        <f>K1926*Setup!$B$6</f>
        <v/>
      </c>
      <c r="M1926" s="15">
        <f>J1926-L1926</f>
        <v/>
      </c>
      <c r="N1926" s="21" t="n"/>
    </row>
    <row r="1927">
      <c r="A1927" s="295" t="n"/>
      <c r="B1927" s="14" t="n"/>
      <c r="C1927" s="15" t="n"/>
      <c r="D1927" s="15" t="n"/>
      <c r="E1927" s="15">
        <f>D1927*Setup!$B$5</f>
        <v/>
      </c>
      <c r="F1927" s="15">
        <f>D1927-E1927</f>
        <v/>
      </c>
      <c r="G1927" s="15" t="n"/>
      <c r="H1927" s="15" t="n"/>
      <c r="I1927" s="15" t="n"/>
      <c r="J1927" s="15">
        <f>C1927+F1927+G1927-I1927</f>
        <v/>
      </c>
      <c r="K1927" s="15" t="n"/>
      <c r="L1927" s="15">
        <f>K1927*Setup!$B$6</f>
        <v/>
      </c>
      <c r="M1927" s="15">
        <f>J1927-L1927</f>
        <v/>
      </c>
      <c r="N1927" s="21" t="n"/>
    </row>
    <row r="1928">
      <c r="A1928" s="295" t="n"/>
      <c r="B1928" s="14" t="n"/>
      <c r="C1928" s="15" t="n"/>
      <c r="D1928" s="15" t="n"/>
      <c r="E1928" s="15">
        <f>D1928*Setup!$B$5</f>
        <v/>
      </c>
      <c r="F1928" s="15">
        <f>D1928-E1928</f>
        <v/>
      </c>
      <c r="G1928" s="15" t="n"/>
      <c r="H1928" s="15" t="n"/>
      <c r="I1928" s="15" t="n"/>
      <c r="J1928" s="15">
        <f>C1928+F1928+G1928-I1928</f>
        <v/>
      </c>
      <c r="K1928" s="15" t="n"/>
      <c r="L1928" s="15">
        <f>K1928*Setup!$B$6</f>
        <v/>
      </c>
      <c r="M1928" s="15">
        <f>J1928-L1928</f>
        <v/>
      </c>
      <c r="N1928" s="21" t="n"/>
    </row>
    <row r="1929">
      <c r="A1929" s="295" t="n"/>
      <c r="B1929" s="14" t="n"/>
      <c r="C1929" s="15" t="n"/>
      <c r="D1929" s="15" t="n"/>
      <c r="E1929" s="15">
        <f>D1929*Setup!$B$5</f>
        <v/>
      </c>
      <c r="F1929" s="15">
        <f>D1929-E1929</f>
        <v/>
      </c>
      <c r="G1929" s="15" t="n"/>
      <c r="H1929" s="15" t="n"/>
      <c r="I1929" s="15" t="n"/>
      <c r="J1929" s="15">
        <f>C1929+F1929+G1929-I1929</f>
        <v/>
      </c>
      <c r="K1929" s="15" t="n"/>
      <c r="L1929" s="15">
        <f>K1929*Setup!$B$6</f>
        <v/>
      </c>
      <c r="M1929" s="15">
        <f>J1929-L1929</f>
        <v/>
      </c>
      <c r="N1929" s="21" t="n"/>
    </row>
    <row r="1930">
      <c r="A1930" s="295" t="n"/>
      <c r="B1930" s="14" t="n"/>
      <c r="C1930" s="15" t="n"/>
      <c r="D1930" s="15" t="n"/>
      <c r="E1930" s="15">
        <f>D1930*Setup!$B$5</f>
        <v/>
      </c>
      <c r="F1930" s="15">
        <f>D1930-E1930</f>
        <v/>
      </c>
      <c r="G1930" s="15" t="n"/>
      <c r="H1930" s="15" t="n"/>
      <c r="I1930" s="15" t="n"/>
      <c r="J1930" s="15">
        <f>C1930+F1930+G1930-I1930</f>
        <v/>
      </c>
      <c r="K1930" s="15" t="n"/>
      <c r="L1930" s="15">
        <f>K1930*Setup!$B$6</f>
        <v/>
      </c>
      <c r="M1930" s="15">
        <f>J1930-L1930</f>
        <v/>
      </c>
      <c r="N1930" s="21" t="n"/>
    </row>
    <row r="1931">
      <c r="A1931" s="295" t="n"/>
      <c r="B1931" s="14" t="n"/>
      <c r="C1931" s="15" t="n"/>
      <c r="D1931" s="15" t="n"/>
      <c r="E1931" s="15">
        <f>D1931*Setup!$B$5</f>
        <v/>
      </c>
      <c r="F1931" s="15">
        <f>D1931-E1931</f>
        <v/>
      </c>
      <c r="G1931" s="15" t="n"/>
      <c r="H1931" s="15" t="n"/>
      <c r="I1931" s="15" t="n"/>
      <c r="J1931" s="15">
        <f>C1931+F1931+G1931-I1931</f>
        <v/>
      </c>
      <c r="K1931" s="15" t="n"/>
      <c r="L1931" s="15">
        <f>K1931*Setup!$B$6</f>
        <v/>
      </c>
      <c r="M1931" s="15">
        <f>J1931-L1931</f>
        <v/>
      </c>
      <c r="N1931" s="21" t="n"/>
    </row>
    <row r="1932">
      <c r="A1932" s="295" t="n"/>
      <c r="B1932" s="14" t="n"/>
      <c r="C1932" s="15" t="n"/>
      <c r="D1932" s="15" t="n"/>
      <c r="E1932" s="15">
        <f>D1932*Setup!$B$5</f>
        <v/>
      </c>
      <c r="F1932" s="15">
        <f>D1932-E1932</f>
        <v/>
      </c>
      <c r="G1932" s="15" t="n"/>
      <c r="H1932" s="15" t="n"/>
      <c r="I1932" s="15" t="n"/>
      <c r="J1932" s="15">
        <f>C1932+F1932+G1932-I1932</f>
        <v/>
      </c>
      <c r="K1932" s="15" t="n"/>
      <c r="L1932" s="15">
        <f>K1932*Setup!$B$6</f>
        <v/>
      </c>
      <c r="M1932" s="15">
        <f>J1932-L1932</f>
        <v/>
      </c>
      <c r="N1932" s="21" t="n"/>
    </row>
    <row r="1933">
      <c r="A1933" s="295" t="n"/>
      <c r="B1933" s="14" t="n"/>
      <c r="C1933" s="15" t="n"/>
      <c r="D1933" s="15" t="n"/>
      <c r="E1933" s="15">
        <f>D1933*Setup!$B$5</f>
        <v/>
      </c>
      <c r="F1933" s="15">
        <f>D1933-E1933</f>
        <v/>
      </c>
      <c r="G1933" s="15" t="n"/>
      <c r="H1933" s="15" t="n"/>
      <c r="I1933" s="15" t="n"/>
      <c r="J1933" s="15">
        <f>C1933+F1933+G1933-I1933</f>
        <v/>
      </c>
      <c r="K1933" s="15" t="n"/>
      <c r="L1933" s="15">
        <f>K1933*Setup!$B$6</f>
        <v/>
      </c>
      <c r="M1933" s="15">
        <f>J1933-L1933</f>
        <v/>
      </c>
      <c r="N1933" s="21" t="n"/>
    </row>
    <row r="1934">
      <c r="A1934" s="295" t="n"/>
      <c r="B1934" s="14" t="n"/>
      <c r="C1934" s="15" t="n"/>
      <c r="D1934" s="15" t="n"/>
      <c r="E1934" s="15">
        <f>D1934*Setup!$B$5</f>
        <v/>
      </c>
      <c r="F1934" s="15">
        <f>D1934-E1934</f>
        <v/>
      </c>
      <c r="G1934" s="15" t="n"/>
      <c r="H1934" s="15" t="n"/>
      <c r="I1934" s="15" t="n"/>
      <c r="J1934" s="15">
        <f>C1934+F1934+G1934-I1934</f>
        <v/>
      </c>
      <c r="K1934" s="15" t="n"/>
      <c r="L1934" s="15">
        <f>K1934*Setup!$B$6</f>
        <v/>
      </c>
      <c r="M1934" s="15">
        <f>J1934-L1934</f>
        <v/>
      </c>
      <c r="N1934" s="21" t="n"/>
    </row>
    <row r="1935">
      <c r="A1935" s="295" t="n"/>
      <c r="B1935" s="14" t="n"/>
      <c r="C1935" s="15" t="n"/>
      <c r="D1935" s="15" t="n"/>
      <c r="E1935" s="15">
        <f>D1935*Setup!$B$5</f>
        <v/>
      </c>
      <c r="F1935" s="15">
        <f>D1935-E1935</f>
        <v/>
      </c>
      <c r="G1935" s="15" t="n"/>
      <c r="H1935" s="15" t="n"/>
      <c r="I1935" s="15" t="n"/>
      <c r="J1935" s="15">
        <f>C1935+F1935+G1935-I1935</f>
        <v/>
      </c>
      <c r="K1935" s="15" t="n"/>
      <c r="L1935" s="15">
        <f>K1935*Setup!$B$6</f>
        <v/>
      </c>
      <c r="M1935" s="15">
        <f>J1935-L1935</f>
        <v/>
      </c>
      <c r="N1935" s="21" t="n"/>
    </row>
    <row r="1936">
      <c r="A1936" s="295" t="n"/>
      <c r="B1936" s="14" t="n"/>
      <c r="C1936" s="15" t="n"/>
      <c r="D1936" s="15" t="n"/>
      <c r="E1936" s="15">
        <f>D1936*Setup!$B$5</f>
        <v/>
      </c>
      <c r="F1936" s="15">
        <f>D1936-E1936</f>
        <v/>
      </c>
      <c r="G1936" s="15" t="n"/>
      <c r="H1936" s="15" t="n"/>
      <c r="I1936" s="15" t="n"/>
      <c r="J1936" s="15">
        <f>C1936+F1936+G1936-I1936</f>
        <v/>
      </c>
      <c r="K1936" s="15" t="n"/>
      <c r="L1936" s="15">
        <f>K1936*Setup!$B$6</f>
        <v/>
      </c>
      <c r="M1936" s="15">
        <f>J1936-L1936</f>
        <v/>
      </c>
      <c r="N1936" s="21" t="n"/>
    </row>
    <row r="1937">
      <c r="A1937" s="295" t="n"/>
      <c r="B1937" s="14" t="n"/>
      <c r="C1937" s="15" t="n"/>
      <c r="D1937" s="15" t="n"/>
      <c r="E1937" s="15">
        <f>D1937*Setup!$B$5</f>
        <v/>
      </c>
      <c r="F1937" s="15">
        <f>D1937-E1937</f>
        <v/>
      </c>
      <c r="G1937" s="15" t="n"/>
      <c r="H1937" s="15" t="n"/>
      <c r="I1937" s="15" t="n"/>
      <c r="J1937" s="15">
        <f>C1937+F1937+G1937-I1937</f>
        <v/>
      </c>
      <c r="K1937" s="15" t="n"/>
      <c r="L1937" s="15">
        <f>K1937*Setup!$B$6</f>
        <v/>
      </c>
      <c r="M1937" s="15">
        <f>J1937-L1937</f>
        <v/>
      </c>
      <c r="N1937" s="21" t="n"/>
    </row>
    <row r="1938">
      <c r="A1938" s="295" t="n"/>
      <c r="B1938" s="14" t="n"/>
      <c r="C1938" s="15" t="n"/>
      <c r="D1938" s="15" t="n"/>
      <c r="E1938" s="15">
        <f>D1938*Setup!$B$5</f>
        <v/>
      </c>
      <c r="F1938" s="15">
        <f>D1938-E1938</f>
        <v/>
      </c>
      <c r="G1938" s="15" t="n"/>
      <c r="H1938" s="15" t="n"/>
      <c r="I1938" s="15" t="n"/>
      <c r="J1938" s="15">
        <f>C1938+F1938+G1938-I1938</f>
        <v/>
      </c>
      <c r="K1938" s="15" t="n"/>
      <c r="L1938" s="15">
        <f>K1938*Setup!$B$6</f>
        <v/>
      </c>
      <c r="M1938" s="15">
        <f>J1938-L1938</f>
        <v/>
      </c>
      <c r="N1938" s="21" t="n"/>
    </row>
    <row r="1939">
      <c r="A1939" s="295" t="n"/>
      <c r="B1939" s="14" t="n"/>
      <c r="C1939" s="15" t="n"/>
      <c r="D1939" s="15" t="n"/>
      <c r="E1939" s="15">
        <f>D1939*Setup!$B$5</f>
        <v/>
      </c>
      <c r="F1939" s="15">
        <f>D1939-E1939</f>
        <v/>
      </c>
      <c r="G1939" s="15" t="n"/>
      <c r="H1939" s="15" t="n"/>
      <c r="I1939" s="15" t="n"/>
      <c r="J1939" s="15">
        <f>C1939+F1939+G1939-I1939</f>
        <v/>
      </c>
      <c r="K1939" s="15" t="n"/>
      <c r="L1939" s="15">
        <f>K1939*Setup!$B$6</f>
        <v/>
      </c>
      <c r="M1939" s="15">
        <f>J1939-L1939</f>
        <v/>
      </c>
      <c r="N1939" s="21" t="n"/>
    </row>
    <row r="1940">
      <c r="A1940" s="295" t="n"/>
      <c r="B1940" s="14" t="n"/>
      <c r="C1940" s="15" t="n"/>
      <c r="D1940" s="15" t="n"/>
      <c r="E1940" s="15">
        <f>D1940*Setup!$B$5</f>
        <v/>
      </c>
      <c r="F1940" s="15">
        <f>D1940-E1940</f>
        <v/>
      </c>
      <c r="G1940" s="15" t="n"/>
      <c r="H1940" s="15" t="n"/>
      <c r="I1940" s="15" t="n"/>
      <c r="J1940" s="15">
        <f>C1940+F1940+G1940-I1940</f>
        <v/>
      </c>
      <c r="K1940" s="15" t="n"/>
      <c r="L1940" s="15">
        <f>K1940*Setup!$B$6</f>
        <v/>
      </c>
      <c r="M1940" s="15">
        <f>J1940-L1940</f>
        <v/>
      </c>
      <c r="N1940" s="21" t="n"/>
    </row>
    <row r="1941">
      <c r="A1941" s="295" t="n"/>
      <c r="B1941" s="14" t="n"/>
      <c r="C1941" s="15" t="n"/>
      <c r="D1941" s="15" t="n"/>
      <c r="E1941" s="15">
        <f>D1941*Setup!$B$5</f>
        <v/>
      </c>
      <c r="F1941" s="15">
        <f>D1941-E1941</f>
        <v/>
      </c>
      <c r="G1941" s="15" t="n"/>
      <c r="H1941" s="15" t="n"/>
      <c r="I1941" s="15" t="n"/>
      <c r="J1941" s="15">
        <f>C1941+F1941+G1941-I1941</f>
        <v/>
      </c>
      <c r="K1941" s="15" t="n"/>
      <c r="L1941" s="15">
        <f>K1941*Setup!$B$6</f>
        <v/>
      </c>
      <c r="M1941" s="15">
        <f>J1941-L1941</f>
        <v/>
      </c>
      <c r="N1941" s="21" t="n"/>
    </row>
    <row r="1942">
      <c r="A1942" s="295" t="n"/>
      <c r="B1942" s="14" t="n"/>
      <c r="C1942" s="15" t="n"/>
      <c r="D1942" s="15" t="n"/>
      <c r="E1942" s="15">
        <f>D1942*Setup!$B$5</f>
        <v/>
      </c>
      <c r="F1942" s="15">
        <f>D1942-E1942</f>
        <v/>
      </c>
      <c r="G1942" s="15" t="n"/>
      <c r="H1942" s="15" t="n"/>
      <c r="I1942" s="15" t="n"/>
      <c r="J1942" s="15">
        <f>C1942+F1942+G1942-I1942</f>
        <v/>
      </c>
      <c r="K1942" s="15" t="n"/>
      <c r="L1942" s="15">
        <f>K1942*Setup!$B$6</f>
        <v/>
      </c>
      <c r="M1942" s="15">
        <f>J1942-L1942</f>
        <v/>
      </c>
      <c r="N1942" s="21" t="n"/>
    </row>
    <row r="1943">
      <c r="A1943" s="295" t="n"/>
      <c r="B1943" s="14" t="n"/>
      <c r="C1943" s="15" t="n"/>
      <c r="D1943" s="15" t="n"/>
      <c r="E1943" s="15">
        <f>D1943*Setup!$B$5</f>
        <v/>
      </c>
      <c r="F1943" s="15">
        <f>D1943-E1943</f>
        <v/>
      </c>
      <c r="G1943" s="15" t="n"/>
      <c r="H1943" s="15" t="n"/>
      <c r="I1943" s="15" t="n"/>
      <c r="J1943" s="15">
        <f>C1943+F1943+G1943-I1943</f>
        <v/>
      </c>
      <c r="K1943" s="15" t="n"/>
      <c r="L1943" s="15">
        <f>K1943*Setup!$B$6</f>
        <v/>
      </c>
      <c r="M1943" s="15">
        <f>J1943-L1943</f>
        <v/>
      </c>
      <c r="N1943" s="21" t="n"/>
    </row>
    <row r="1944">
      <c r="A1944" s="295" t="n"/>
      <c r="B1944" s="14" t="n"/>
      <c r="C1944" s="15" t="n"/>
      <c r="D1944" s="15" t="n"/>
      <c r="E1944" s="15">
        <f>D1944*Setup!$B$5</f>
        <v/>
      </c>
      <c r="F1944" s="15">
        <f>D1944-E1944</f>
        <v/>
      </c>
      <c r="G1944" s="15" t="n"/>
      <c r="H1944" s="15" t="n"/>
      <c r="I1944" s="15" t="n"/>
      <c r="J1944" s="15">
        <f>C1944+F1944+G1944-I1944</f>
        <v/>
      </c>
      <c r="K1944" s="15" t="n"/>
      <c r="L1944" s="15">
        <f>K1944*Setup!$B$6</f>
        <v/>
      </c>
      <c r="M1944" s="15">
        <f>J1944-L1944</f>
        <v/>
      </c>
      <c r="N1944" s="21" t="n"/>
    </row>
    <row r="1945">
      <c r="A1945" s="295" t="n"/>
      <c r="B1945" s="14" t="n"/>
      <c r="C1945" s="15" t="n"/>
      <c r="D1945" s="15" t="n"/>
      <c r="E1945" s="15">
        <f>D1945*Setup!$B$5</f>
        <v/>
      </c>
      <c r="F1945" s="15">
        <f>D1945-E1945</f>
        <v/>
      </c>
      <c r="G1945" s="15" t="n"/>
      <c r="H1945" s="15" t="n"/>
      <c r="I1945" s="15" t="n"/>
      <c r="J1945" s="15">
        <f>C1945+F1945+G1945-I1945</f>
        <v/>
      </c>
      <c r="K1945" s="15" t="n"/>
      <c r="L1945" s="15">
        <f>K1945*Setup!$B$6</f>
        <v/>
      </c>
      <c r="M1945" s="15">
        <f>J1945-L1945</f>
        <v/>
      </c>
      <c r="N1945" s="21" t="n"/>
    </row>
    <row r="1946">
      <c r="A1946" s="295" t="n"/>
      <c r="B1946" s="14" t="n"/>
      <c r="C1946" s="15" t="n"/>
      <c r="D1946" s="15" t="n"/>
      <c r="E1946" s="15">
        <f>D1946*Setup!$B$5</f>
        <v/>
      </c>
      <c r="F1946" s="15">
        <f>D1946-E1946</f>
        <v/>
      </c>
      <c r="G1946" s="15" t="n"/>
      <c r="H1946" s="15" t="n"/>
      <c r="I1946" s="15" t="n"/>
      <c r="J1946" s="15">
        <f>C1946+F1946+G1946-I1946</f>
        <v/>
      </c>
      <c r="K1946" s="15" t="n"/>
      <c r="L1946" s="15">
        <f>K1946*Setup!$B$6</f>
        <v/>
      </c>
      <c r="M1946" s="15">
        <f>J1946-L1946</f>
        <v/>
      </c>
      <c r="N1946" s="21" t="n"/>
    </row>
    <row r="1947">
      <c r="A1947" s="295" t="n"/>
      <c r="B1947" s="14" t="n"/>
      <c r="C1947" s="15" t="n"/>
      <c r="D1947" s="15" t="n"/>
      <c r="E1947" s="15">
        <f>D1947*Setup!$B$5</f>
        <v/>
      </c>
      <c r="F1947" s="15">
        <f>D1947-E1947</f>
        <v/>
      </c>
      <c r="G1947" s="15" t="n"/>
      <c r="H1947" s="15" t="n"/>
      <c r="I1947" s="15" t="n"/>
      <c r="J1947" s="15">
        <f>C1947+F1947+G1947-I1947</f>
        <v/>
      </c>
      <c r="K1947" s="15" t="n"/>
      <c r="L1947" s="15">
        <f>K1947*Setup!$B$6</f>
        <v/>
      </c>
      <c r="M1947" s="15">
        <f>J1947-L1947</f>
        <v/>
      </c>
      <c r="N1947" s="21" t="n"/>
    </row>
    <row r="1948">
      <c r="A1948" s="295" t="n"/>
      <c r="B1948" s="14" t="n"/>
      <c r="C1948" s="15" t="n"/>
      <c r="D1948" s="15" t="n"/>
      <c r="E1948" s="15">
        <f>D1948*Setup!$B$5</f>
        <v/>
      </c>
      <c r="F1948" s="15">
        <f>D1948-E1948</f>
        <v/>
      </c>
      <c r="G1948" s="15" t="n"/>
      <c r="H1948" s="15" t="n"/>
      <c r="I1948" s="15" t="n"/>
      <c r="J1948" s="15">
        <f>C1948+F1948+G1948-I1948</f>
        <v/>
      </c>
      <c r="K1948" s="15" t="n"/>
      <c r="L1948" s="15">
        <f>K1948*Setup!$B$6</f>
        <v/>
      </c>
      <c r="M1948" s="15">
        <f>J1948-L1948</f>
        <v/>
      </c>
      <c r="N1948" s="21" t="n"/>
    </row>
    <row r="1949">
      <c r="A1949" s="295" t="n"/>
      <c r="B1949" s="14" t="n"/>
      <c r="C1949" s="15" t="n"/>
      <c r="D1949" s="15" t="n"/>
      <c r="E1949" s="15">
        <f>D1949*Setup!$B$5</f>
        <v/>
      </c>
      <c r="F1949" s="15">
        <f>D1949-E1949</f>
        <v/>
      </c>
      <c r="G1949" s="15" t="n"/>
      <c r="H1949" s="15" t="n"/>
      <c r="I1949" s="15" t="n"/>
      <c r="J1949" s="15">
        <f>C1949+F1949+G1949-I1949</f>
        <v/>
      </c>
      <c r="K1949" s="15" t="n"/>
      <c r="L1949" s="15">
        <f>K1949*Setup!$B$6</f>
        <v/>
      </c>
      <c r="M1949" s="15">
        <f>J1949-L1949</f>
        <v/>
      </c>
      <c r="N1949" s="21" t="n"/>
    </row>
    <row r="1950">
      <c r="A1950" s="295" t="n"/>
      <c r="B1950" s="14" t="n"/>
      <c r="C1950" s="15" t="n"/>
      <c r="D1950" s="15" t="n"/>
      <c r="E1950" s="15">
        <f>D1950*Setup!$B$5</f>
        <v/>
      </c>
      <c r="F1950" s="15">
        <f>D1950-E1950</f>
        <v/>
      </c>
      <c r="G1950" s="15" t="n"/>
      <c r="H1950" s="15" t="n"/>
      <c r="I1950" s="15" t="n"/>
      <c r="J1950" s="15">
        <f>C1950+F1950+G1950-I1950</f>
        <v/>
      </c>
      <c r="K1950" s="15" t="n"/>
      <c r="L1950" s="15">
        <f>K1950*Setup!$B$6</f>
        <v/>
      </c>
      <c r="M1950" s="15">
        <f>J1950-L1950</f>
        <v/>
      </c>
      <c r="N1950" s="21" t="n"/>
    </row>
    <row r="1951">
      <c r="A1951" s="295" t="n"/>
      <c r="B1951" s="14" t="n"/>
      <c r="C1951" s="15" t="n"/>
      <c r="D1951" s="15" t="n"/>
      <c r="E1951" s="15">
        <f>D1951*Setup!$B$5</f>
        <v/>
      </c>
      <c r="F1951" s="15">
        <f>D1951-E1951</f>
        <v/>
      </c>
      <c r="G1951" s="15" t="n"/>
      <c r="H1951" s="15" t="n"/>
      <c r="I1951" s="15" t="n"/>
      <c r="J1951" s="15">
        <f>C1951+F1951+G1951-I1951</f>
        <v/>
      </c>
      <c r="K1951" s="15" t="n"/>
      <c r="L1951" s="15">
        <f>K1951*Setup!$B$6</f>
        <v/>
      </c>
      <c r="M1951" s="15">
        <f>J1951-L1951</f>
        <v/>
      </c>
      <c r="N1951" s="21" t="n"/>
    </row>
    <row r="1952">
      <c r="A1952" s="295" t="n"/>
      <c r="B1952" s="14" t="n"/>
      <c r="C1952" s="15" t="n"/>
      <c r="D1952" s="15" t="n"/>
      <c r="E1952" s="15">
        <f>D1952*Setup!$B$5</f>
        <v/>
      </c>
      <c r="F1952" s="15">
        <f>D1952-E1952</f>
        <v/>
      </c>
      <c r="G1952" s="15" t="n"/>
      <c r="H1952" s="15" t="n"/>
      <c r="I1952" s="15" t="n"/>
      <c r="J1952" s="15">
        <f>C1952+F1952+G1952-I1952</f>
        <v/>
      </c>
      <c r="K1952" s="15" t="n"/>
      <c r="L1952" s="15">
        <f>K1952*Setup!$B$6</f>
        <v/>
      </c>
      <c r="M1952" s="15">
        <f>J1952-L1952</f>
        <v/>
      </c>
      <c r="N1952" s="21" t="n"/>
    </row>
    <row r="1953">
      <c r="A1953" s="295" t="n"/>
      <c r="B1953" s="14" t="n"/>
      <c r="C1953" s="15" t="n"/>
      <c r="D1953" s="15" t="n"/>
      <c r="E1953" s="15">
        <f>D1953*Setup!$B$5</f>
        <v/>
      </c>
      <c r="F1953" s="15">
        <f>D1953-E1953</f>
        <v/>
      </c>
      <c r="G1953" s="15" t="n"/>
      <c r="H1953" s="15" t="n"/>
      <c r="I1953" s="15" t="n"/>
      <c r="J1953" s="15">
        <f>C1953+F1953+G1953-I1953</f>
        <v/>
      </c>
      <c r="K1953" s="15" t="n"/>
      <c r="L1953" s="15">
        <f>K1953*Setup!$B$6</f>
        <v/>
      </c>
      <c r="M1953" s="15">
        <f>J1953-L1953</f>
        <v/>
      </c>
      <c r="N1953" s="21" t="n"/>
    </row>
    <row r="1954">
      <c r="A1954" s="295" t="n"/>
      <c r="B1954" s="14" t="n"/>
      <c r="C1954" s="15" t="n"/>
      <c r="D1954" s="15" t="n"/>
      <c r="E1954" s="15">
        <f>D1954*Setup!$B$5</f>
        <v/>
      </c>
      <c r="F1954" s="15">
        <f>D1954-E1954</f>
        <v/>
      </c>
      <c r="G1954" s="15" t="n"/>
      <c r="H1954" s="15" t="n"/>
      <c r="I1954" s="15" t="n"/>
      <c r="J1954" s="15">
        <f>C1954+F1954+G1954-I1954</f>
        <v/>
      </c>
      <c r="K1954" s="15" t="n"/>
      <c r="L1954" s="15">
        <f>K1954*Setup!$B$6</f>
        <v/>
      </c>
      <c r="M1954" s="15">
        <f>J1954-L1954</f>
        <v/>
      </c>
      <c r="N1954" s="21" t="n"/>
    </row>
    <row r="1955">
      <c r="A1955" s="295" t="n"/>
      <c r="B1955" s="14" t="n"/>
      <c r="C1955" s="15" t="n"/>
      <c r="D1955" s="15" t="n"/>
      <c r="E1955" s="15">
        <f>D1955*Setup!$B$5</f>
        <v/>
      </c>
      <c r="F1955" s="15">
        <f>D1955-E1955</f>
        <v/>
      </c>
      <c r="G1955" s="15" t="n"/>
      <c r="H1955" s="15" t="n"/>
      <c r="I1955" s="15" t="n"/>
      <c r="J1955" s="15">
        <f>C1955+F1955+G1955-I1955</f>
        <v/>
      </c>
      <c r="K1955" s="15" t="n"/>
      <c r="L1955" s="15">
        <f>K1955*Setup!$B$6</f>
        <v/>
      </c>
      <c r="M1955" s="15">
        <f>J1955-L1955</f>
        <v/>
      </c>
      <c r="N1955" s="21" t="n"/>
    </row>
    <row r="1956">
      <c r="A1956" s="295" t="n"/>
      <c r="B1956" s="14" t="n"/>
      <c r="C1956" s="15" t="n"/>
      <c r="D1956" s="15" t="n"/>
      <c r="E1956" s="15">
        <f>D1956*Setup!$B$5</f>
        <v/>
      </c>
      <c r="F1956" s="15">
        <f>D1956-E1956</f>
        <v/>
      </c>
      <c r="G1956" s="15" t="n"/>
      <c r="H1956" s="15" t="n"/>
      <c r="I1956" s="15" t="n"/>
      <c r="J1956" s="15">
        <f>C1956+F1956+G1956-I1956</f>
        <v/>
      </c>
      <c r="K1956" s="15" t="n"/>
      <c r="L1956" s="15">
        <f>K1956*Setup!$B$6</f>
        <v/>
      </c>
      <c r="M1956" s="15">
        <f>J1956-L1956</f>
        <v/>
      </c>
      <c r="N1956" s="21" t="n"/>
    </row>
    <row r="1957">
      <c r="A1957" s="295" t="n"/>
      <c r="B1957" s="14" t="n"/>
      <c r="C1957" s="15" t="n"/>
      <c r="D1957" s="15" t="n"/>
      <c r="E1957" s="15">
        <f>D1957*Setup!$B$5</f>
        <v/>
      </c>
      <c r="F1957" s="15">
        <f>D1957-E1957</f>
        <v/>
      </c>
      <c r="G1957" s="15" t="n"/>
      <c r="H1957" s="15" t="n"/>
      <c r="I1957" s="15" t="n"/>
      <c r="J1957" s="15">
        <f>C1957+F1957+G1957-I1957</f>
        <v/>
      </c>
      <c r="K1957" s="15" t="n"/>
      <c r="L1957" s="15">
        <f>K1957*Setup!$B$6</f>
        <v/>
      </c>
      <c r="M1957" s="15">
        <f>J1957-L1957</f>
        <v/>
      </c>
      <c r="N1957" s="21" t="n"/>
    </row>
    <row r="1958">
      <c r="A1958" s="295" t="n"/>
      <c r="B1958" s="14" t="n"/>
      <c r="C1958" s="15" t="n"/>
      <c r="D1958" s="15" t="n"/>
      <c r="E1958" s="15">
        <f>D1958*Setup!$B$5</f>
        <v/>
      </c>
      <c r="F1958" s="15">
        <f>D1958-E1958</f>
        <v/>
      </c>
      <c r="G1958" s="15" t="n"/>
      <c r="H1958" s="15" t="n"/>
      <c r="I1958" s="15" t="n"/>
      <c r="J1958" s="15">
        <f>C1958+F1958+G1958-I1958</f>
        <v/>
      </c>
      <c r="K1958" s="15" t="n"/>
      <c r="L1958" s="15">
        <f>K1958*Setup!$B$6</f>
        <v/>
      </c>
      <c r="M1958" s="15">
        <f>J1958-L1958</f>
        <v/>
      </c>
      <c r="N1958" s="21" t="n"/>
    </row>
    <row r="1959">
      <c r="A1959" s="295" t="n"/>
      <c r="B1959" s="14" t="n"/>
      <c r="C1959" s="15" t="n"/>
      <c r="D1959" s="15" t="n"/>
      <c r="E1959" s="15">
        <f>D1959*Setup!$B$5</f>
        <v/>
      </c>
      <c r="F1959" s="15">
        <f>D1959-E1959</f>
        <v/>
      </c>
      <c r="G1959" s="15" t="n"/>
      <c r="H1959" s="15" t="n"/>
      <c r="I1959" s="15" t="n"/>
      <c r="J1959" s="15">
        <f>C1959+F1959+G1959-I1959</f>
        <v/>
      </c>
      <c r="K1959" s="15" t="n"/>
      <c r="L1959" s="15">
        <f>K1959*Setup!$B$6</f>
        <v/>
      </c>
      <c r="M1959" s="15">
        <f>J1959-L1959</f>
        <v/>
      </c>
      <c r="N1959" s="21" t="n"/>
    </row>
    <row r="1960">
      <c r="A1960" s="295" t="n"/>
      <c r="B1960" s="14" t="n"/>
      <c r="C1960" s="15" t="n"/>
      <c r="D1960" s="15" t="n"/>
      <c r="E1960" s="15">
        <f>D1960*Setup!$B$5</f>
        <v/>
      </c>
      <c r="F1960" s="15">
        <f>D1960-E1960</f>
        <v/>
      </c>
      <c r="G1960" s="15" t="n"/>
      <c r="H1960" s="15" t="n"/>
      <c r="I1960" s="15" t="n"/>
      <c r="J1960" s="15">
        <f>C1960+F1960+G1960-I1960</f>
        <v/>
      </c>
      <c r="K1960" s="15" t="n"/>
      <c r="L1960" s="15">
        <f>K1960*Setup!$B$6</f>
        <v/>
      </c>
      <c r="M1960" s="15">
        <f>J1960-L1960</f>
        <v/>
      </c>
      <c r="N1960" s="21" t="n"/>
    </row>
    <row r="1961">
      <c r="A1961" s="295" t="n"/>
      <c r="B1961" s="14" t="n"/>
      <c r="C1961" s="15" t="n"/>
      <c r="D1961" s="15" t="n"/>
      <c r="E1961" s="15">
        <f>D1961*Setup!$B$5</f>
        <v/>
      </c>
      <c r="F1961" s="15">
        <f>D1961-E1961</f>
        <v/>
      </c>
      <c r="G1961" s="15" t="n"/>
      <c r="H1961" s="15" t="n"/>
      <c r="I1961" s="15" t="n"/>
      <c r="J1961" s="15">
        <f>C1961+F1961+G1961-I1961</f>
        <v/>
      </c>
      <c r="K1961" s="15" t="n"/>
      <c r="L1961" s="15">
        <f>K1961*Setup!$B$6</f>
        <v/>
      </c>
      <c r="M1961" s="15">
        <f>J1961-L1961</f>
        <v/>
      </c>
      <c r="N1961" s="21" t="n"/>
    </row>
    <row r="1962">
      <c r="A1962" s="295" t="n"/>
      <c r="B1962" s="14" t="n"/>
      <c r="C1962" s="15" t="n"/>
      <c r="D1962" s="15" t="n"/>
      <c r="E1962" s="15">
        <f>D1962*Setup!$B$5</f>
        <v/>
      </c>
      <c r="F1962" s="15">
        <f>D1962-E1962</f>
        <v/>
      </c>
      <c r="G1962" s="15" t="n"/>
      <c r="H1962" s="15" t="n"/>
      <c r="I1962" s="15" t="n"/>
      <c r="J1962" s="15">
        <f>C1962+F1962+G1962-I1962</f>
        <v/>
      </c>
      <c r="K1962" s="15" t="n"/>
      <c r="L1962" s="15">
        <f>K1962*Setup!$B$6</f>
        <v/>
      </c>
      <c r="M1962" s="15">
        <f>J1962-L1962</f>
        <v/>
      </c>
      <c r="N1962" s="21" t="n"/>
    </row>
    <row r="1963">
      <c r="A1963" s="295" t="n"/>
      <c r="B1963" s="14" t="n"/>
      <c r="C1963" s="15" t="n"/>
      <c r="D1963" s="15" t="n"/>
      <c r="E1963" s="15">
        <f>D1963*Setup!$B$5</f>
        <v/>
      </c>
      <c r="F1963" s="15">
        <f>D1963-E1963</f>
        <v/>
      </c>
      <c r="G1963" s="15" t="n"/>
      <c r="H1963" s="15" t="n"/>
      <c r="I1963" s="15" t="n"/>
      <c r="J1963" s="15">
        <f>C1963+F1963+G1963-I1963</f>
        <v/>
      </c>
      <c r="K1963" s="15" t="n"/>
      <c r="L1963" s="15">
        <f>K1963*Setup!$B$6</f>
        <v/>
      </c>
      <c r="M1963" s="15">
        <f>J1963-L1963</f>
        <v/>
      </c>
      <c r="N1963" s="21" t="n"/>
    </row>
    <row r="1964">
      <c r="A1964" s="295" t="n"/>
      <c r="B1964" s="14" t="n"/>
      <c r="C1964" s="15" t="n"/>
      <c r="D1964" s="15" t="n"/>
      <c r="E1964" s="15">
        <f>D1964*Setup!$B$5</f>
        <v/>
      </c>
      <c r="F1964" s="15">
        <f>D1964-E1964</f>
        <v/>
      </c>
      <c r="G1964" s="15" t="n"/>
      <c r="H1964" s="15" t="n"/>
      <c r="I1964" s="15" t="n"/>
      <c r="J1964" s="15">
        <f>C1964+F1964+G1964-I1964</f>
        <v/>
      </c>
      <c r="K1964" s="15" t="n"/>
      <c r="L1964" s="15">
        <f>K1964*Setup!$B$6</f>
        <v/>
      </c>
      <c r="M1964" s="15">
        <f>J1964-L1964</f>
        <v/>
      </c>
      <c r="N1964" s="21" t="n"/>
    </row>
    <row r="1965">
      <c r="A1965" s="295" t="n"/>
      <c r="B1965" s="14" t="n"/>
      <c r="C1965" s="15" t="n"/>
      <c r="D1965" s="15" t="n"/>
      <c r="E1965" s="15">
        <f>D1965*Setup!$B$5</f>
        <v/>
      </c>
      <c r="F1965" s="15">
        <f>D1965-E1965</f>
        <v/>
      </c>
      <c r="G1965" s="15" t="n"/>
      <c r="H1965" s="15" t="n"/>
      <c r="I1965" s="15" t="n"/>
      <c r="J1965" s="15">
        <f>C1965+F1965+G1965-I1965</f>
        <v/>
      </c>
      <c r="K1965" s="15" t="n"/>
      <c r="L1965" s="15">
        <f>K1965*Setup!$B$6</f>
        <v/>
      </c>
      <c r="M1965" s="15">
        <f>J1965-L1965</f>
        <v/>
      </c>
      <c r="N1965" s="21" t="n"/>
    </row>
    <row r="1966">
      <c r="A1966" s="295" t="n"/>
      <c r="B1966" s="14" t="n"/>
      <c r="C1966" s="15" t="n"/>
      <c r="D1966" s="15" t="n"/>
      <c r="E1966" s="15">
        <f>D1966*Setup!$B$5</f>
        <v/>
      </c>
      <c r="F1966" s="15">
        <f>D1966-E1966</f>
        <v/>
      </c>
      <c r="G1966" s="15" t="n"/>
      <c r="H1966" s="15" t="n"/>
      <c r="I1966" s="15" t="n"/>
      <c r="J1966" s="15">
        <f>C1966+F1966+G1966-I1966</f>
        <v/>
      </c>
      <c r="K1966" s="15" t="n"/>
      <c r="L1966" s="15">
        <f>K1966*Setup!$B$6</f>
        <v/>
      </c>
      <c r="M1966" s="15">
        <f>J1966-L1966</f>
        <v/>
      </c>
      <c r="N1966" s="21" t="n"/>
    </row>
    <row r="1967">
      <c r="A1967" s="295" t="n"/>
      <c r="B1967" s="14" t="n"/>
      <c r="C1967" s="15" t="n"/>
      <c r="D1967" s="15" t="n"/>
      <c r="E1967" s="15">
        <f>D1967*Setup!$B$5</f>
        <v/>
      </c>
      <c r="F1967" s="15">
        <f>D1967-E1967</f>
        <v/>
      </c>
      <c r="G1967" s="15" t="n"/>
      <c r="H1967" s="15" t="n"/>
      <c r="I1967" s="15" t="n"/>
      <c r="J1967" s="15">
        <f>C1967+F1967+G1967-I1967</f>
        <v/>
      </c>
      <c r="K1967" s="15" t="n"/>
      <c r="L1967" s="15">
        <f>K1967*Setup!$B$6</f>
        <v/>
      </c>
      <c r="M1967" s="15">
        <f>J1967-L1967</f>
        <v/>
      </c>
      <c r="N1967" s="21" t="n"/>
    </row>
    <row r="1968">
      <c r="A1968" s="295" t="n"/>
      <c r="B1968" s="14" t="n"/>
      <c r="C1968" s="15" t="n"/>
      <c r="D1968" s="15" t="n"/>
      <c r="E1968" s="15">
        <f>D1968*Setup!$B$5</f>
        <v/>
      </c>
      <c r="F1968" s="15">
        <f>D1968-E1968</f>
        <v/>
      </c>
      <c r="G1968" s="15" t="n"/>
      <c r="H1968" s="15" t="n"/>
      <c r="I1968" s="15" t="n"/>
      <c r="J1968" s="15">
        <f>C1968+F1968+G1968-I1968</f>
        <v/>
      </c>
      <c r="K1968" s="15" t="n"/>
      <c r="L1968" s="15">
        <f>K1968*Setup!$B$6</f>
        <v/>
      </c>
      <c r="M1968" s="15">
        <f>J1968-L1968</f>
        <v/>
      </c>
      <c r="N1968" s="21" t="n"/>
    </row>
    <row r="1969">
      <c r="A1969" s="295" t="n"/>
      <c r="B1969" s="14" t="n"/>
      <c r="C1969" s="15" t="n"/>
      <c r="D1969" s="15" t="n"/>
      <c r="E1969" s="15">
        <f>D1969*Setup!$B$5</f>
        <v/>
      </c>
      <c r="F1969" s="15">
        <f>D1969-E1969</f>
        <v/>
      </c>
      <c r="G1969" s="15" t="n"/>
      <c r="H1969" s="15" t="n"/>
      <c r="I1969" s="15" t="n"/>
      <c r="J1969" s="15">
        <f>C1969+F1969+G1969-I1969</f>
        <v/>
      </c>
      <c r="K1969" s="15" t="n"/>
      <c r="L1969" s="15">
        <f>K1969*Setup!$B$6</f>
        <v/>
      </c>
      <c r="M1969" s="15">
        <f>J1969-L1969</f>
        <v/>
      </c>
      <c r="N1969" s="21" t="n"/>
    </row>
    <row r="1970">
      <c r="A1970" s="295" t="n"/>
      <c r="B1970" s="14" t="n"/>
      <c r="C1970" s="15" t="n"/>
      <c r="D1970" s="15" t="n"/>
      <c r="E1970" s="15">
        <f>D1970*Setup!$B$5</f>
        <v/>
      </c>
      <c r="F1970" s="15">
        <f>D1970-E1970</f>
        <v/>
      </c>
      <c r="G1970" s="15" t="n"/>
      <c r="H1970" s="15" t="n"/>
      <c r="I1970" s="15" t="n"/>
      <c r="J1970" s="15">
        <f>C1970+F1970+G1970-I1970</f>
        <v/>
      </c>
      <c r="K1970" s="15" t="n"/>
      <c r="L1970" s="15">
        <f>K1970*Setup!$B$6</f>
        <v/>
      </c>
      <c r="M1970" s="15">
        <f>J1970-L1970</f>
        <v/>
      </c>
      <c r="N1970" s="21" t="n"/>
    </row>
    <row r="1971">
      <c r="A1971" s="295" t="n"/>
      <c r="B1971" s="14" t="n"/>
      <c r="C1971" s="15" t="n"/>
      <c r="D1971" s="15" t="n"/>
      <c r="E1971" s="15">
        <f>D1971*Setup!$B$5</f>
        <v/>
      </c>
      <c r="F1971" s="15">
        <f>D1971-E1971</f>
        <v/>
      </c>
      <c r="G1971" s="15" t="n"/>
      <c r="H1971" s="15" t="n"/>
      <c r="I1971" s="15" t="n"/>
      <c r="J1971" s="15">
        <f>C1971+F1971+G1971-I1971</f>
        <v/>
      </c>
      <c r="K1971" s="15" t="n"/>
      <c r="L1971" s="15">
        <f>K1971*Setup!$B$6</f>
        <v/>
      </c>
      <c r="M1971" s="15">
        <f>J1971-L1971</f>
        <v/>
      </c>
      <c r="N1971" s="21" t="n"/>
    </row>
    <row r="1972">
      <c r="A1972" s="295" t="n"/>
      <c r="B1972" s="14" t="n"/>
      <c r="C1972" s="15" t="n"/>
      <c r="D1972" s="15" t="n"/>
      <c r="E1972" s="15">
        <f>D1972*Setup!$B$5</f>
        <v/>
      </c>
      <c r="F1972" s="15">
        <f>D1972-E1972</f>
        <v/>
      </c>
      <c r="G1972" s="15" t="n"/>
      <c r="H1972" s="15" t="n"/>
      <c r="I1972" s="15" t="n"/>
      <c r="J1972" s="15">
        <f>C1972+F1972+G1972-I1972</f>
        <v/>
      </c>
      <c r="K1972" s="15" t="n"/>
      <c r="L1972" s="15">
        <f>K1972*Setup!$B$6</f>
        <v/>
      </c>
      <c r="M1972" s="15">
        <f>J1972-L1972</f>
        <v/>
      </c>
      <c r="N1972" s="21" t="n"/>
    </row>
    <row r="1973">
      <c r="A1973" s="295" t="n"/>
      <c r="B1973" s="14" t="n"/>
      <c r="C1973" s="15" t="n"/>
      <c r="D1973" s="15" t="n"/>
      <c r="E1973" s="15">
        <f>D1973*Setup!$B$5</f>
        <v/>
      </c>
      <c r="F1973" s="15">
        <f>D1973-E1973</f>
        <v/>
      </c>
      <c r="G1973" s="15" t="n"/>
      <c r="H1973" s="15" t="n"/>
      <c r="I1973" s="15" t="n"/>
      <c r="J1973" s="15">
        <f>C1973+F1973+G1973-I1973</f>
        <v/>
      </c>
      <c r="K1973" s="15" t="n"/>
      <c r="L1973" s="15">
        <f>K1973*Setup!$B$6</f>
        <v/>
      </c>
      <c r="M1973" s="15">
        <f>J1973-L1973</f>
        <v/>
      </c>
      <c r="N1973" s="21" t="n"/>
    </row>
    <row r="1974">
      <c r="A1974" s="295" t="n"/>
      <c r="B1974" s="14" t="n"/>
      <c r="C1974" s="15" t="n"/>
      <c r="D1974" s="15" t="n"/>
      <c r="E1974" s="15">
        <f>D1974*Setup!$B$5</f>
        <v/>
      </c>
      <c r="F1974" s="15">
        <f>D1974-E1974</f>
        <v/>
      </c>
      <c r="G1974" s="15" t="n"/>
      <c r="H1974" s="15" t="n"/>
      <c r="I1974" s="15" t="n"/>
      <c r="J1974" s="15">
        <f>C1974+F1974+G1974-I1974</f>
        <v/>
      </c>
      <c r="K1974" s="15" t="n"/>
      <c r="L1974" s="15">
        <f>K1974*Setup!$B$6</f>
        <v/>
      </c>
      <c r="M1974" s="15">
        <f>J1974-L1974</f>
        <v/>
      </c>
      <c r="N1974" s="21" t="n"/>
    </row>
    <row r="1975">
      <c r="A1975" s="295" t="n"/>
      <c r="B1975" s="14" t="n"/>
      <c r="C1975" s="15" t="n"/>
      <c r="D1975" s="15" t="n"/>
      <c r="E1975" s="15">
        <f>D1975*Setup!$B$5</f>
        <v/>
      </c>
      <c r="F1975" s="15">
        <f>D1975-E1975</f>
        <v/>
      </c>
      <c r="G1975" s="15" t="n"/>
      <c r="H1975" s="15" t="n"/>
      <c r="I1975" s="15" t="n"/>
      <c r="J1975" s="15">
        <f>C1975+F1975+G1975-I1975</f>
        <v/>
      </c>
      <c r="K1975" s="15" t="n"/>
      <c r="L1975" s="15">
        <f>K1975*Setup!$B$6</f>
        <v/>
      </c>
      <c r="M1975" s="15">
        <f>J1975-L1975</f>
        <v/>
      </c>
      <c r="N1975" s="21" t="n"/>
    </row>
    <row r="1976">
      <c r="A1976" s="295" t="n"/>
      <c r="B1976" s="14" t="n"/>
      <c r="C1976" s="15" t="n"/>
      <c r="D1976" s="15" t="n"/>
      <c r="E1976" s="15">
        <f>D1976*Setup!$B$5</f>
        <v/>
      </c>
      <c r="F1976" s="15">
        <f>D1976-E1976</f>
        <v/>
      </c>
      <c r="G1976" s="15" t="n"/>
      <c r="H1976" s="15" t="n"/>
      <c r="I1976" s="15" t="n"/>
      <c r="J1976" s="15">
        <f>C1976+F1976+G1976-I1976</f>
        <v/>
      </c>
      <c r="K1976" s="15" t="n"/>
      <c r="L1976" s="15">
        <f>K1976*Setup!$B$6</f>
        <v/>
      </c>
      <c r="M1976" s="15">
        <f>J1976-L1976</f>
        <v/>
      </c>
      <c r="N1976" s="21" t="n"/>
    </row>
    <row r="1977">
      <c r="A1977" s="295" t="n"/>
      <c r="B1977" s="14" t="n"/>
      <c r="C1977" s="15" t="n"/>
      <c r="D1977" s="15" t="n"/>
      <c r="E1977" s="15">
        <f>D1977*Setup!$B$5</f>
        <v/>
      </c>
      <c r="F1977" s="15">
        <f>D1977-E1977</f>
        <v/>
      </c>
      <c r="G1977" s="15" t="n"/>
      <c r="H1977" s="15" t="n"/>
      <c r="I1977" s="15" t="n"/>
      <c r="J1977" s="15">
        <f>C1977+F1977+G1977-I1977</f>
        <v/>
      </c>
      <c r="K1977" s="15" t="n"/>
      <c r="L1977" s="15">
        <f>K1977*Setup!$B$6</f>
        <v/>
      </c>
      <c r="M1977" s="15">
        <f>J1977-L1977</f>
        <v/>
      </c>
      <c r="N1977" s="21" t="n"/>
    </row>
    <row r="1978">
      <c r="A1978" s="295" t="n"/>
      <c r="B1978" s="14" t="n"/>
      <c r="C1978" s="15" t="n"/>
      <c r="D1978" s="15" t="n"/>
      <c r="E1978" s="15">
        <f>D1978*Setup!$B$5</f>
        <v/>
      </c>
      <c r="F1978" s="15">
        <f>D1978-E1978</f>
        <v/>
      </c>
      <c r="G1978" s="15" t="n"/>
      <c r="H1978" s="15" t="n"/>
      <c r="I1978" s="15" t="n"/>
      <c r="J1978" s="15">
        <f>C1978+F1978+G1978-I1978</f>
        <v/>
      </c>
      <c r="K1978" s="15" t="n"/>
      <c r="L1978" s="15">
        <f>K1978*Setup!$B$6</f>
        <v/>
      </c>
      <c r="M1978" s="15">
        <f>J1978-L1978</f>
        <v/>
      </c>
      <c r="N1978" s="21" t="n"/>
    </row>
    <row r="1979">
      <c r="A1979" s="295" t="n"/>
      <c r="B1979" s="14" t="n"/>
      <c r="C1979" s="15" t="n"/>
      <c r="D1979" s="15" t="n"/>
      <c r="E1979" s="15">
        <f>D1979*Setup!$B$5</f>
        <v/>
      </c>
      <c r="F1979" s="15">
        <f>D1979-E1979</f>
        <v/>
      </c>
      <c r="G1979" s="15" t="n"/>
      <c r="H1979" s="15" t="n"/>
      <c r="I1979" s="15" t="n"/>
      <c r="J1979" s="15">
        <f>C1979+F1979+G1979-I1979</f>
        <v/>
      </c>
      <c r="K1979" s="15" t="n"/>
      <c r="L1979" s="15">
        <f>K1979*Setup!$B$6</f>
        <v/>
      </c>
      <c r="M1979" s="15">
        <f>J1979-L1979</f>
        <v/>
      </c>
      <c r="N1979" s="21" t="n"/>
    </row>
    <row r="1980">
      <c r="A1980" s="295" t="n"/>
      <c r="B1980" s="14" t="n"/>
      <c r="C1980" s="15" t="n"/>
      <c r="D1980" s="15" t="n"/>
      <c r="E1980" s="15">
        <f>D1980*Setup!$B$5</f>
        <v/>
      </c>
      <c r="F1980" s="15">
        <f>D1980-E1980</f>
        <v/>
      </c>
      <c r="G1980" s="15" t="n"/>
      <c r="H1980" s="15" t="n"/>
      <c r="I1980" s="15" t="n"/>
      <c r="J1980" s="15">
        <f>C1980+F1980+G1980-I1980</f>
        <v/>
      </c>
      <c r="K1980" s="15" t="n"/>
      <c r="L1980" s="15">
        <f>K1980*Setup!$B$6</f>
        <v/>
      </c>
      <c r="M1980" s="15">
        <f>J1980-L1980</f>
        <v/>
      </c>
      <c r="N1980" s="21" t="n"/>
    </row>
    <row r="1981">
      <c r="A1981" s="295" t="n"/>
      <c r="B1981" s="14" t="n"/>
      <c r="C1981" s="15" t="n"/>
      <c r="D1981" s="15" t="n"/>
      <c r="E1981" s="15">
        <f>D1981*Setup!$B$5</f>
        <v/>
      </c>
      <c r="F1981" s="15">
        <f>D1981-E1981</f>
        <v/>
      </c>
      <c r="G1981" s="15" t="n"/>
      <c r="H1981" s="15" t="n"/>
      <c r="I1981" s="15" t="n"/>
      <c r="J1981" s="15">
        <f>C1981+F1981+G1981-I1981</f>
        <v/>
      </c>
      <c r="K1981" s="15" t="n"/>
      <c r="L1981" s="15">
        <f>K1981*Setup!$B$6</f>
        <v/>
      </c>
      <c r="M1981" s="15">
        <f>J1981-L1981</f>
        <v/>
      </c>
      <c r="N1981" s="21" t="n"/>
    </row>
    <row r="1982">
      <c r="A1982" s="295" t="n"/>
      <c r="B1982" s="14" t="n"/>
      <c r="C1982" s="15" t="n"/>
      <c r="D1982" s="15" t="n"/>
      <c r="E1982" s="15">
        <f>D1982*Setup!$B$5</f>
        <v/>
      </c>
      <c r="F1982" s="15">
        <f>D1982-E1982</f>
        <v/>
      </c>
      <c r="G1982" s="15" t="n"/>
      <c r="H1982" s="15" t="n"/>
      <c r="I1982" s="15" t="n"/>
      <c r="J1982" s="15">
        <f>C1982+F1982+G1982-I1982</f>
        <v/>
      </c>
      <c r="K1982" s="15" t="n"/>
      <c r="L1982" s="15">
        <f>K1982*Setup!$B$6</f>
        <v/>
      </c>
      <c r="M1982" s="15">
        <f>J1982-L1982</f>
        <v/>
      </c>
      <c r="N1982" s="21" t="n"/>
    </row>
    <row r="1983">
      <c r="A1983" s="295" t="n"/>
      <c r="B1983" s="14" t="n"/>
      <c r="C1983" s="15" t="n"/>
      <c r="D1983" s="15" t="n"/>
      <c r="E1983" s="15">
        <f>D1983*Setup!$B$5</f>
        <v/>
      </c>
      <c r="F1983" s="15">
        <f>D1983-E1983</f>
        <v/>
      </c>
      <c r="G1983" s="15" t="n"/>
      <c r="H1983" s="15" t="n"/>
      <c r="I1983" s="15" t="n"/>
      <c r="J1983" s="15">
        <f>C1983+F1983+G1983-I1983</f>
        <v/>
      </c>
      <c r="K1983" s="15" t="n"/>
      <c r="L1983" s="15">
        <f>K1983*Setup!$B$6</f>
        <v/>
      </c>
      <c r="M1983" s="15">
        <f>J1983-L1983</f>
        <v/>
      </c>
      <c r="N1983" s="21" t="n"/>
    </row>
    <row r="1984">
      <c r="A1984" s="295" t="n"/>
      <c r="B1984" s="14" t="n"/>
      <c r="C1984" s="15" t="n"/>
      <c r="D1984" s="15" t="n"/>
      <c r="E1984" s="15">
        <f>D1984*Setup!$B$5</f>
        <v/>
      </c>
      <c r="F1984" s="15">
        <f>D1984-E1984</f>
        <v/>
      </c>
      <c r="G1984" s="15" t="n"/>
      <c r="H1984" s="15" t="n"/>
      <c r="I1984" s="15" t="n"/>
      <c r="J1984" s="15">
        <f>C1984+F1984+G1984-I1984</f>
        <v/>
      </c>
      <c r="K1984" s="15" t="n"/>
      <c r="L1984" s="15">
        <f>K1984*Setup!$B$6</f>
        <v/>
      </c>
      <c r="M1984" s="15">
        <f>J1984-L1984</f>
        <v/>
      </c>
      <c r="N1984" s="21" t="n"/>
    </row>
    <row r="1985">
      <c r="A1985" s="295" t="n"/>
      <c r="B1985" s="14" t="n"/>
      <c r="C1985" s="15" t="n"/>
      <c r="D1985" s="15" t="n"/>
      <c r="E1985" s="15">
        <f>D1985*Setup!$B$5</f>
        <v/>
      </c>
      <c r="F1985" s="15">
        <f>D1985-E1985</f>
        <v/>
      </c>
      <c r="G1985" s="15" t="n"/>
      <c r="H1985" s="15" t="n"/>
      <c r="I1985" s="15" t="n"/>
      <c r="J1985" s="15">
        <f>C1985+F1985+G1985-I1985</f>
        <v/>
      </c>
      <c r="K1985" s="15" t="n"/>
      <c r="L1985" s="15">
        <f>K1985*Setup!$B$6</f>
        <v/>
      </c>
      <c r="M1985" s="15">
        <f>J1985-L1985</f>
        <v/>
      </c>
      <c r="N1985" s="21" t="n"/>
    </row>
    <row r="1986">
      <c r="A1986" s="295" t="n"/>
      <c r="B1986" s="14" t="n"/>
      <c r="C1986" s="15" t="n"/>
      <c r="D1986" s="15" t="n"/>
      <c r="E1986" s="15">
        <f>D1986*Setup!$B$5</f>
        <v/>
      </c>
      <c r="F1986" s="15">
        <f>D1986-E1986</f>
        <v/>
      </c>
      <c r="G1986" s="15" t="n"/>
      <c r="H1986" s="15" t="n"/>
      <c r="I1986" s="15" t="n"/>
      <c r="J1986" s="15">
        <f>C1986+F1986+G1986-I1986</f>
        <v/>
      </c>
      <c r="K1986" s="15" t="n"/>
      <c r="L1986" s="15">
        <f>K1986*Setup!$B$6</f>
        <v/>
      </c>
      <c r="M1986" s="15">
        <f>J1986-L1986</f>
        <v/>
      </c>
      <c r="N1986" s="21" t="n"/>
    </row>
    <row r="1987">
      <c r="A1987" s="295" t="n"/>
      <c r="B1987" s="14" t="n"/>
      <c r="C1987" s="15" t="n"/>
      <c r="D1987" s="15" t="n"/>
      <c r="E1987" s="15">
        <f>D1987*Setup!$B$5</f>
        <v/>
      </c>
      <c r="F1987" s="15">
        <f>D1987-E1987</f>
        <v/>
      </c>
      <c r="G1987" s="15" t="n"/>
      <c r="H1987" s="15" t="n"/>
      <c r="I1987" s="15" t="n"/>
      <c r="J1987" s="15">
        <f>C1987+F1987+G1987-I1987</f>
        <v/>
      </c>
      <c r="K1987" s="15" t="n"/>
      <c r="L1987" s="15">
        <f>K1987*Setup!$B$6</f>
        <v/>
      </c>
      <c r="M1987" s="15">
        <f>J1987-L1987</f>
        <v/>
      </c>
      <c r="N1987" s="21" t="n"/>
    </row>
    <row r="1988">
      <c r="A1988" s="295" t="n"/>
      <c r="B1988" s="14" t="n"/>
      <c r="C1988" s="15" t="n"/>
      <c r="D1988" s="15" t="n"/>
      <c r="E1988" s="15">
        <f>D1988*Setup!$B$5</f>
        <v/>
      </c>
      <c r="F1988" s="15">
        <f>D1988-E1988</f>
        <v/>
      </c>
      <c r="G1988" s="15" t="n"/>
      <c r="H1988" s="15" t="n"/>
      <c r="I1988" s="15" t="n"/>
      <c r="J1988" s="15">
        <f>C1988+F1988+G1988-I1988</f>
        <v/>
      </c>
      <c r="K1988" s="15" t="n"/>
      <c r="L1988" s="15">
        <f>K1988*Setup!$B$6</f>
        <v/>
      </c>
      <c r="M1988" s="15">
        <f>J1988-L1988</f>
        <v/>
      </c>
      <c r="N1988" s="21" t="n"/>
    </row>
    <row r="1989">
      <c r="A1989" s="295" t="n"/>
      <c r="B1989" s="14" t="n"/>
      <c r="C1989" s="15" t="n"/>
      <c r="D1989" s="15" t="n"/>
      <c r="E1989" s="15">
        <f>D1989*Setup!$B$5</f>
        <v/>
      </c>
      <c r="F1989" s="15">
        <f>D1989-E1989</f>
        <v/>
      </c>
      <c r="G1989" s="15" t="n"/>
      <c r="H1989" s="15" t="n"/>
      <c r="I1989" s="15" t="n"/>
      <c r="J1989" s="15">
        <f>C1989+F1989+G1989-I1989</f>
        <v/>
      </c>
      <c r="K1989" s="15" t="n"/>
      <c r="L1989" s="15">
        <f>K1989*Setup!$B$6</f>
        <v/>
      </c>
      <c r="M1989" s="15">
        <f>J1989-L1989</f>
        <v/>
      </c>
      <c r="N1989" s="21" t="n"/>
    </row>
    <row r="1990">
      <c r="A1990" s="295" t="n"/>
      <c r="B1990" s="14" t="n"/>
      <c r="C1990" s="15" t="n"/>
      <c r="D1990" s="15" t="n"/>
      <c r="E1990" s="15">
        <f>D1990*Setup!$B$5</f>
        <v/>
      </c>
      <c r="F1990" s="15">
        <f>D1990-E1990</f>
        <v/>
      </c>
      <c r="G1990" s="15" t="n"/>
      <c r="H1990" s="15" t="n"/>
      <c r="I1990" s="15" t="n"/>
      <c r="J1990" s="15">
        <f>C1990+F1990+G1990-I1990</f>
        <v/>
      </c>
      <c r="K1990" s="15" t="n"/>
      <c r="L1990" s="15">
        <f>K1990*Setup!$B$6</f>
        <v/>
      </c>
      <c r="M1990" s="15">
        <f>J1990-L1990</f>
        <v/>
      </c>
      <c r="N1990" s="21" t="n"/>
    </row>
    <row r="1991">
      <c r="A1991" s="295" t="n"/>
      <c r="B1991" s="14" t="n"/>
      <c r="C1991" s="15" t="n"/>
      <c r="D1991" s="15" t="n"/>
      <c r="E1991" s="15">
        <f>D1991*Setup!$B$5</f>
        <v/>
      </c>
      <c r="F1991" s="15">
        <f>D1991-E1991</f>
        <v/>
      </c>
      <c r="G1991" s="15" t="n"/>
      <c r="H1991" s="15" t="n"/>
      <c r="I1991" s="15" t="n"/>
      <c r="J1991" s="15">
        <f>C1991+F1991+G1991-I1991</f>
        <v/>
      </c>
      <c r="K1991" s="15" t="n"/>
      <c r="L1991" s="15">
        <f>K1991*Setup!$B$6</f>
        <v/>
      </c>
      <c r="M1991" s="15">
        <f>J1991-L1991</f>
        <v/>
      </c>
      <c r="N1991" s="21" t="n"/>
    </row>
    <row r="1992">
      <c r="A1992" s="295" t="n"/>
      <c r="B1992" s="14" t="n"/>
      <c r="C1992" s="15" t="n"/>
      <c r="D1992" s="15" t="n"/>
      <c r="E1992" s="15">
        <f>D1992*Setup!$B$5</f>
        <v/>
      </c>
      <c r="F1992" s="15">
        <f>D1992-E1992</f>
        <v/>
      </c>
      <c r="G1992" s="15" t="n"/>
      <c r="H1992" s="15" t="n"/>
      <c r="I1992" s="15" t="n"/>
      <c r="J1992" s="15">
        <f>C1992+F1992+G1992-I1992</f>
        <v/>
      </c>
      <c r="K1992" s="15" t="n"/>
      <c r="L1992" s="15">
        <f>K1992*Setup!$B$6</f>
        <v/>
      </c>
      <c r="M1992" s="15">
        <f>J1992-L1992</f>
        <v/>
      </c>
      <c r="N1992" s="21" t="n"/>
    </row>
    <row r="1993">
      <c r="A1993" s="295" t="n"/>
      <c r="B1993" s="14" t="n"/>
      <c r="C1993" s="15" t="n"/>
      <c r="D1993" s="15" t="n"/>
      <c r="E1993" s="15">
        <f>D1993*Setup!$B$5</f>
        <v/>
      </c>
      <c r="F1993" s="15">
        <f>D1993-E1993</f>
        <v/>
      </c>
      <c r="G1993" s="15" t="n"/>
      <c r="H1993" s="15" t="n"/>
      <c r="I1993" s="15" t="n"/>
      <c r="J1993" s="15">
        <f>C1993+F1993+G1993-I1993</f>
        <v/>
      </c>
      <c r="K1993" s="15" t="n"/>
      <c r="L1993" s="15">
        <f>K1993*Setup!$B$6</f>
        <v/>
      </c>
      <c r="M1993" s="15">
        <f>J1993-L1993</f>
        <v/>
      </c>
      <c r="N1993" s="21" t="n"/>
    </row>
    <row r="1994">
      <c r="A1994" s="295" t="n"/>
      <c r="B1994" s="14" t="n"/>
      <c r="C1994" s="15" t="n"/>
      <c r="D1994" s="15" t="n"/>
      <c r="E1994" s="15">
        <f>D1994*Setup!$B$5</f>
        <v/>
      </c>
      <c r="F1994" s="15">
        <f>D1994-E1994</f>
        <v/>
      </c>
      <c r="G1994" s="15" t="n"/>
      <c r="H1994" s="15" t="n"/>
      <c r="I1994" s="15" t="n"/>
      <c r="J1994" s="15">
        <f>C1994+F1994+G1994-I1994</f>
        <v/>
      </c>
      <c r="K1994" s="15" t="n"/>
      <c r="L1994" s="15">
        <f>K1994*Setup!$B$6</f>
        <v/>
      </c>
      <c r="M1994" s="15">
        <f>J1994-L1994</f>
        <v/>
      </c>
      <c r="N1994" s="21" t="n"/>
    </row>
    <row r="1995">
      <c r="A1995" s="295" t="n"/>
      <c r="B1995" s="14" t="n"/>
      <c r="C1995" s="15" t="n"/>
      <c r="D1995" s="15" t="n"/>
      <c r="E1995" s="15">
        <f>D1995*Setup!$B$5</f>
        <v/>
      </c>
      <c r="F1995" s="15">
        <f>D1995-E1995</f>
        <v/>
      </c>
      <c r="G1995" s="15" t="n"/>
      <c r="H1995" s="15" t="n"/>
      <c r="I1995" s="15" t="n"/>
      <c r="J1995" s="15">
        <f>C1995+F1995+G1995-I1995</f>
        <v/>
      </c>
      <c r="K1995" s="15" t="n"/>
      <c r="L1995" s="15">
        <f>K1995*Setup!$B$6</f>
        <v/>
      </c>
      <c r="M1995" s="15">
        <f>J1995-L1995</f>
        <v/>
      </c>
      <c r="N1995" s="21" t="n"/>
    </row>
    <row r="1996">
      <c r="A1996" s="295" t="n"/>
      <c r="B1996" s="14" t="n"/>
      <c r="C1996" s="15" t="n"/>
      <c r="D1996" s="15" t="n"/>
      <c r="E1996" s="15">
        <f>D1996*Setup!$B$5</f>
        <v/>
      </c>
      <c r="F1996" s="15">
        <f>D1996-E1996</f>
        <v/>
      </c>
      <c r="G1996" s="15" t="n"/>
      <c r="H1996" s="15" t="n"/>
      <c r="I1996" s="15" t="n"/>
      <c r="J1996" s="15">
        <f>C1996+F1996+G1996-I1996</f>
        <v/>
      </c>
      <c r="K1996" s="15" t="n"/>
      <c r="L1996" s="15">
        <f>K1996*Setup!$B$6</f>
        <v/>
      </c>
      <c r="M1996" s="15">
        <f>J1996-L1996</f>
        <v/>
      </c>
      <c r="N1996" s="21" t="n"/>
    </row>
    <row r="1997">
      <c r="A1997" s="295" t="n"/>
      <c r="B1997" s="14" t="n"/>
      <c r="C1997" s="15" t="n"/>
      <c r="D1997" s="15" t="n"/>
      <c r="E1997" s="15">
        <f>D1997*Setup!$B$5</f>
        <v/>
      </c>
      <c r="F1997" s="15">
        <f>D1997-E1997</f>
        <v/>
      </c>
      <c r="G1997" s="15" t="n"/>
      <c r="H1997" s="15" t="n"/>
      <c r="I1997" s="15" t="n"/>
      <c r="J1997" s="15">
        <f>C1997+F1997+G1997-I1997</f>
        <v/>
      </c>
      <c r="K1997" s="15" t="n"/>
      <c r="L1997" s="15">
        <f>K1997*Setup!$B$6</f>
        <v/>
      </c>
      <c r="M1997" s="15">
        <f>J1997-L1997</f>
        <v/>
      </c>
      <c r="N1997" s="21" t="n"/>
    </row>
    <row r="1998">
      <c r="A1998" s="295" t="n"/>
      <c r="B1998" s="14" t="n"/>
      <c r="C1998" s="15" t="n"/>
      <c r="D1998" s="15" t="n"/>
      <c r="E1998" s="15">
        <f>D1998*Setup!$B$5</f>
        <v/>
      </c>
      <c r="F1998" s="15">
        <f>D1998-E1998</f>
        <v/>
      </c>
      <c r="G1998" s="15" t="n"/>
      <c r="H1998" s="15" t="n"/>
      <c r="I1998" s="15" t="n"/>
      <c r="J1998" s="15">
        <f>C1998+F1998+G1998-I1998</f>
        <v/>
      </c>
      <c r="K1998" s="15" t="n"/>
      <c r="L1998" s="15">
        <f>K1998*Setup!$B$6</f>
        <v/>
      </c>
      <c r="M1998" s="15">
        <f>J1998-L1998</f>
        <v/>
      </c>
      <c r="N1998" s="21" t="n"/>
    </row>
    <row r="1999">
      <c r="A1999" s="295" t="n"/>
      <c r="B1999" s="14" t="n"/>
      <c r="C1999" s="15" t="n"/>
      <c r="D1999" s="15" t="n"/>
      <c r="E1999" s="15">
        <f>D1999*Setup!$B$5</f>
        <v/>
      </c>
      <c r="F1999" s="15">
        <f>D1999-E1999</f>
        <v/>
      </c>
      <c r="G1999" s="15" t="n"/>
      <c r="H1999" s="15" t="n"/>
      <c r="I1999" s="15" t="n"/>
      <c r="J1999" s="15">
        <f>C1999+F1999+G1999-I1999</f>
        <v/>
      </c>
      <c r="K1999" s="15" t="n"/>
      <c r="L1999" s="15">
        <f>K1999*Setup!$B$6</f>
        <v/>
      </c>
      <c r="M1999" s="15">
        <f>J1999-L1999</f>
        <v/>
      </c>
      <c r="N1999" s="21" t="n"/>
    </row>
    <row r="2000">
      <c r="A2000" s="295" t="n"/>
      <c r="B2000" s="14" t="n"/>
      <c r="C2000" s="15" t="n"/>
      <c r="D2000" s="15" t="n"/>
      <c r="E2000" s="15">
        <f>D2000*Setup!$B$5</f>
        <v/>
      </c>
      <c r="F2000" s="15">
        <f>D2000-E2000</f>
        <v/>
      </c>
      <c r="G2000" s="15" t="n"/>
      <c r="H2000" s="15" t="n"/>
      <c r="I2000" s="15" t="n"/>
      <c r="J2000" s="15">
        <f>C2000+F2000+G2000-I2000</f>
        <v/>
      </c>
      <c r="K2000" s="15" t="n"/>
      <c r="L2000" s="15">
        <f>K2000*Setup!$B$6</f>
        <v/>
      </c>
      <c r="M2000" s="15">
        <f>J2000-L2000</f>
        <v/>
      </c>
      <c r="N2000" s="21" t="n"/>
    </row>
    <row r="2001">
      <c r="A2001" s="295" t="n"/>
      <c r="B2001" s="14" t="n"/>
      <c r="C2001" s="15" t="n"/>
      <c r="D2001" s="15" t="n"/>
      <c r="E2001" s="15">
        <f>D2001*Setup!$B$5</f>
        <v/>
      </c>
      <c r="F2001" s="15">
        <f>D2001-E2001</f>
        <v/>
      </c>
      <c r="G2001" s="15" t="n"/>
      <c r="H2001" s="15" t="n"/>
      <c r="I2001" s="15" t="n"/>
      <c r="J2001" s="15">
        <f>C2001+F2001+G2001-I2001</f>
        <v/>
      </c>
      <c r="K2001" s="15" t="n"/>
      <c r="L2001" s="15">
        <f>K2001*Setup!$B$6</f>
        <v/>
      </c>
      <c r="M2001" s="15">
        <f>J2001-L2001</f>
        <v/>
      </c>
      <c r="N2001" s="21" t="n"/>
    </row>
    <row r="2002">
      <c r="A2002" s="295" t="n"/>
      <c r="B2002" s="14" t="n"/>
      <c r="C2002" s="15" t="n"/>
      <c r="D2002" s="15" t="n"/>
      <c r="E2002" s="15">
        <f>D2002*Setup!$B$5</f>
        <v/>
      </c>
      <c r="F2002" s="15">
        <f>D2002-E2002</f>
        <v/>
      </c>
      <c r="G2002" s="15" t="n"/>
      <c r="H2002" s="15" t="n"/>
      <c r="I2002" s="15" t="n"/>
      <c r="J2002" s="15">
        <f>C2002+F2002+G2002-I2002</f>
        <v/>
      </c>
      <c r="K2002" s="15" t="n"/>
      <c r="L2002" s="15">
        <f>K2002*Setup!$B$6</f>
        <v/>
      </c>
      <c r="M2002" s="15">
        <f>J2002-L2002</f>
        <v/>
      </c>
      <c r="N2002" s="21" t="n"/>
    </row>
    <row r="2003">
      <c r="A2003" s="295" t="n"/>
      <c r="B2003" s="14" t="n"/>
      <c r="C2003" s="15" t="n"/>
      <c r="D2003" s="15" t="n"/>
      <c r="E2003" s="15">
        <f>D2003*Setup!$B$5</f>
        <v/>
      </c>
      <c r="F2003" s="15">
        <f>D2003-E2003</f>
        <v/>
      </c>
      <c r="G2003" s="15" t="n"/>
      <c r="H2003" s="15" t="n"/>
      <c r="I2003" s="15" t="n"/>
      <c r="J2003" s="15">
        <f>C2003+F2003+G2003-I2003</f>
        <v/>
      </c>
      <c r="K2003" s="15" t="n"/>
      <c r="L2003" s="15">
        <f>K2003*Setup!$B$6</f>
        <v/>
      </c>
      <c r="M2003" s="15">
        <f>J2003-L2003</f>
        <v/>
      </c>
      <c r="N2003" s="21" t="n"/>
    </row>
    <row r="2004">
      <c r="A2004" s="295" t="n"/>
      <c r="B2004" s="14" t="n"/>
      <c r="C2004" s="15" t="n"/>
      <c r="D2004" s="15" t="n"/>
      <c r="E2004" s="15">
        <f>D2004*Setup!$B$5</f>
        <v/>
      </c>
      <c r="F2004" s="15">
        <f>D2004-E2004</f>
        <v/>
      </c>
      <c r="G2004" s="15" t="n"/>
      <c r="H2004" s="15" t="n"/>
      <c r="I2004" s="15" t="n"/>
      <c r="J2004" s="15">
        <f>C2004+F2004+G2004-I2004</f>
        <v/>
      </c>
      <c r="K2004" s="15" t="n"/>
      <c r="L2004" s="15">
        <f>K2004*Setup!$B$6</f>
        <v/>
      </c>
      <c r="M2004" s="15">
        <f>J2004-L2004</f>
        <v/>
      </c>
      <c r="N2004" s="21" t="n"/>
    </row>
    <row r="2005">
      <c r="A2005" s="295" t="n"/>
      <c r="B2005" s="14" t="n"/>
      <c r="C2005" s="15" t="n"/>
      <c r="D2005" s="15" t="n"/>
      <c r="E2005" s="15">
        <f>D2005*Setup!$B$5</f>
        <v/>
      </c>
      <c r="F2005" s="15">
        <f>D2005-E2005</f>
        <v/>
      </c>
      <c r="G2005" s="15" t="n"/>
      <c r="H2005" s="15" t="n"/>
      <c r="I2005" s="15" t="n"/>
      <c r="J2005" s="15">
        <f>C2005+F2005+G2005-I2005</f>
        <v/>
      </c>
      <c r="K2005" s="15" t="n"/>
      <c r="L2005" s="15">
        <f>K2005*Setup!$B$6</f>
        <v/>
      </c>
      <c r="M2005" s="15">
        <f>J2005-L2005</f>
        <v/>
      </c>
      <c r="N2005" s="21" t="n"/>
    </row>
    <row r="2006">
      <c r="A2006" s="295" t="n"/>
      <c r="B2006" s="14" t="n"/>
      <c r="C2006" s="15" t="n"/>
      <c r="D2006" s="15" t="n"/>
      <c r="E2006" s="15">
        <f>D2006*Setup!$B$5</f>
        <v/>
      </c>
      <c r="F2006" s="15">
        <f>D2006-E2006</f>
        <v/>
      </c>
      <c r="G2006" s="15" t="n"/>
      <c r="H2006" s="15" t="n"/>
      <c r="I2006" s="15" t="n"/>
      <c r="J2006" s="15">
        <f>C2006+F2006+G2006-I2006</f>
        <v/>
      </c>
      <c r="K2006" s="15" t="n"/>
      <c r="L2006" s="15">
        <f>K2006*Setup!$B$6</f>
        <v/>
      </c>
      <c r="M2006" s="15">
        <f>J2006-L2006</f>
        <v/>
      </c>
      <c r="N2006" s="21" t="n"/>
    </row>
    <row r="2007">
      <c r="A2007" s="295" t="n"/>
      <c r="B2007" s="14" t="n"/>
      <c r="C2007" s="15" t="n"/>
      <c r="D2007" s="15" t="n"/>
      <c r="E2007" s="15">
        <f>D2007*Setup!$B$5</f>
        <v/>
      </c>
      <c r="F2007" s="15">
        <f>D2007-E2007</f>
        <v/>
      </c>
      <c r="G2007" s="15" t="n"/>
      <c r="H2007" s="15" t="n"/>
      <c r="I2007" s="15" t="n"/>
      <c r="J2007" s="15">
        <f>C2007+F2007+G2007-I2007</f>
        <v/>
      </c>
      <c r="K2007" s="15" t="n"/>
      <c r="L2007" s="15">
        <f>K2007*Setup!$B$6</f>
        <v/>
      </c>
      <c r="M2007" s="15">
        <f>J2007-L2007</f>
        <v/>
      </c>
      <c r="N2007" s="21" t="n"/>
    </row>
    <row r="2008">
      <c r="A2008" s="295" t="n"/>
      <c r="B2008" s="14" t="n"/>
      <c r="C2008" s="15" t="n"/>
      <c r="D2008" s="15" t="n"/>
      <c r="E2008" s="15">
        <f>D2008*Setup!$B$5</f>
        <v/>
      </c>
      <c r="F2008" s="15">
        <f>D2008-E2008</f>
        <v/>
      </c>
      <c r="G2008" s="15" t="n"/>
      <c r="H2008" s="15" t="n"/>
      <c r="I2008" s="15" t="n"/>
      <c r="J2008" s="15">
        <f>C2008+F2008+G2008-I2008</f>
        <v/>
      </c>
      <c r="K2008" s="15" t="n"/>
      <c r="L2008" s="15">
        <f>K2008*Setup!$B$6</f>
        <v/>
      </c>
      <c r="M2008" s="15">
        <f>J2008-L2008</f>
        <v/>
      </c>
      <c r="N2008" s="21" t="n"/>
    </row>
    <row r="2009">
      <c r="A2009" s="295" t="n"/>
      <c r="B2009" s="14" t="n"/>
      <c r="C2009" s="15" t="n"/>
      <c r="D2009" s="15" t="n"/>
      <c r="E2009" s="15">
        <f>D2009*Setup!$B$5</f>
        <v/>
      </c>
      <c r="F2009" s="15">
        <f>D2009-E2009</f>
        <v/>
      </c>
      <c r="G2009" s="15" t="n"/>
      <c r="H2009" s="15" t="n"/>
      <c r="I2009" s="15" t="n"/>
      <c r="J2009" s="15">
        <f>C2009+F2009+G2009-I2009</f>
        <v/>
      </c>
      <c r="K2009" s="15" t="n"/>
      <c r="L2009" s="15">
        <f>K2009*Setup!$B$6</f>
        <v/>
      </c>
      <c r="M2009" s="15">
        <f>J2009-L2009</f>
        <v/>
      </c>
      <c r="N2009" s="21" t="n"/>
    </row>
    <row r="2010">
      <c r="A2010" s="295" t="n"/>
      <c r="B2010" s="14" t="n"/>
      <c r="C2010" s="15" t="n"/>
      <c r="D2010" s="15" t="n"/>
      <c r="E2010" s="15">
        <f>D2010*Setup!$B$5</f>
        <v/>
      </c>
      <c r="F2010" s="15">
        <f>D2010-E2010</f>
        <v/>
      </c>
      <c r="G2010" s="15" t="n"/>
      <c r="H2010" s="15" t="n"/>
      <c r="I2010" s="15" t="n"/>
      <c r="J2010" s="15">
        <f>C2010+F2010+G2010-I2010</f>
        <v/>
      </c>
      <c r="K2010" s="15" t="n"/>
      <c r="L2010" s="15">
        <f>K2010*Setup!$B$6</f>
        <v/>
      </c>
      <c r="M2010" s="15">
        <f>J2010-L2010</f>
        <v/>
      </c>
      <c r="N2010" s="21" t="n"/>
    </row>
    <row r="2011">
      <c r="A2011" s="295" t="n"/>
      <c r="B2011" s="14" t="n"/>
      <c r="C2011" s="15" t="n"/>
      <c r="D2011" s="15" t="n"/>
      <c r="E2011" s="15">
        <f>D2011*Setup!$B$5</f>
        <v/>
      </c>
      <c r="F2011" s="15">
        <f>D2011-E2011</f>
        <v/>
      </c>
      <c r="G2011" s="15" t="n"/>
      <c r="H2011" s="15" t="n"/>
      <c r="I2011" s="15" t="n"/>
      <c r="J2011" s="15">
        <f>C2011+F2011+G2011-I2011</f>
        <v/>
      </c>
      <c r="K2011" s="15" t="n"/>
      <c r="L2011" s="15">
        <f>K2011*Setup!$B$6</f>
        <v/>
      </c>
      <c r="M2011" s="15">
        <f>J2011-L2011</f>
        <v/>
      </c>
      <c r="N2011" s="21" t="n"/>
    </row>
    <row r="2012">
      <c r="A2012" s="295" t="n"/>
      <c r="B2012" s="14" t="n"/>
      <c r="C2012" s="15" t="n"/>
      <c r="D2012" s="15" t="n"/>
      <c r="E2012" s="15">
        <f>D2012*Setup!$B$5</f>
        <v/>
      </c>
      <c r="F2012" s="15">
        <f>D2012-E2012</f>
        <v/>
      </c>
      <c r="G2012" s="15" t="n"/>
      <c r="H2012" s="15" t="n"/>
      <c r="I2012" s="15" t="n"/>
      <c r="J2012" s="15">
        <f>C2012+F2012+G2012-I2012</f>
        <v/>
      </c>
      <c r="K2012" s="15" t="n"/>
      <c r="L2012" s="15">
        <f>K2012*Setup!$B$6</f>
        <v/>
      </c>
      <c r="M2012" s="15">
        <f>J2012-L2012</f>
        <v/>
      </c>
      <c r="N2012" s="21" t="n"/>
    </row>
    <row r="2013">
      <c r="A2013" s="295" t="n"/>
      <c r="B2013" s="14" t="n"/>
      <c r="C2013" s="15" t="n"/>
      <c r="D2013" s="15" t="n"/>
      <c r="E2013" s="15">
        <f>D2013*Setup!$B$5</f>
        <v/>
      </c>
      <c r="F2013" s="15">
        <f>D2013-E2013</f>
        <v/>
      </c>
      <c r="G2013" s="15" t="n"/>
      <c r="H2013" s="15" t="n"/>
      <c r="I2013" s="15" t="n"/>
      <c r="J2013" s="15">
        <f>C2013+F2013+G2013-I2013</f>
        <v/>
      </c>
      <c r="K2013" s="15" t="n"/>
      <c r="L2013" s="15">
        <f>K2013*Setup!$B$6</f>
        <v/>
      </c>
      <c r="M2013" s="15">
        <f>J2013-L2013</f>
        <v/>
      </c>
      <c r="N2013" s="21" t="n"/>
    </row>
    <row r="2014">
      <c r="A2014" s="295" t="n"/>
      <c r="B2014" s="14" t="n"/>
      <c r="C2014" s="15" t="n"/>
      <c r="D2014" s="15" t="n"/>
      <c r="E2014" s="15">
        <f>D2014*Setup!$B$5</f>
        <v/>
      </c>
      <c r="F2014" s="15">
        <f>D2014-E2014</f>
        <v/>
      </c>
      <c r="G2014" s="15" t="n"/>
      <c r="H2014" s="15" t="n"/>
      <c r="I2014" s="15" t="n"/>
      <c r="J2014" s="15">
        <f>C2014+F2014+G2014-I2014</f>
        <v/>
      </c>
      <c r="K2014" s="15" t="n"/>
      <c r="L2014" s="15">
        <f>K2014*Setup!$B$6</f>
        <v/>
      </c>
      <c r="M2014" s="15">
        <f>J2014-L2014</f>
        <v/>
      </c>
      <c r="N2014" s="21" t="n"/>
    </row>
    <row r="2015">
      <c r="A2015" s="295" t="n"/>
      <c r="B2015" s="14" t="n"/>
      <c r="C2015" s="15" t="n"/>
      <c r="D2015" s="15" t="n"/>
      <c r="E2015" s="15">
        <f>D2015*Setup!$B$5</f>
        <v/>
      </c>
      <c r="F2015" s="15">
        <f>D2015-E2015</f>
        <v/>
      </c>
      <c r="G2015" s="15" t="n"/>
      <c r="H2015" s="15" t="n"/>
      <c r="I2015" s="15" t="n"/>
      <c r="J2015" s="15">
        <f>C2015+F2015+G2015-I2015</f>
        <v/>
      </c>
      <c r="K2015" s="15" t="n"/>
      <c r="L2015" s="15">
        <f>K2015*Setup!$B$6</f>
        <v/>
      </c>
      <c r="M2015" s="15">
        <f>J2015-L2015</f>
        <v/>
      </c>
      <c r="N2015" s="21" t="n"/>
    </row>
    <row r="2016">
      <c r="A2016" s="295" t="n"/>
      <c r="B2016" s="14" t="n"/>
      <c r="C2016" s="15" t="n"/>
      <c r="D2016" s="15" t="n"/>
      <c r="E2016" s="15">
        <f>D2016*Setup!$B$5</f>
        <v/>
      </c>
      <c r="F2016" s="15">
        <f>D2016-E2016</f>
        <v/>
      </c>
      <c r="G2016" s="15" t="n"/>
      <c r="H2016" s="15" t="n"/>
      <c r="I2016" s="15" t="n"/>
      <c r="J2016" s="15">
        <f>C2016+F2016+G2016-I2016</f>
        <v/>
      </c>
      <c r="K2016" s="15" t="n"/>
      <c r="L2016" s="15">
        <f>K2016*Setup!$B$6</f>
        <v/>
      </c>
      <c r="M2016" s="15">
        <f>J2016-L2016</f>
        <v/>
      </c>
      <c r="N2016" s="21" t="n"/>
    </row>
    <row r="2017">
      <c r="A2017" s="295" t="n"/>
      <c r="B2017" s="14" t="n"/>
      <c r="C2017" s="15" t="n"/>
      <c r="D2017" s="15" t="n"/>
      <c r="E2017" s="15">
        <f>D2017*Setup!$B$5</f>
        <v/>
      </c>
      <c r="F2017" s="15">
        <f>D2017-E2017</f>
        <v/>
      </c>
      <c r="G2017" s="15" t="n"/>
      <c r="H2017" s="15" t="n"/>
      <c r="I2017" s="15" t="n"/>
      <c r="J2017" s="15">
        <f>C2017+F2017+G2017-I2017</f>
        <v/>
      </c>
      <c r="K2017" s="15" t="n"/>
      <c r="L2017" s="15">
        <f>K2017*Setup!$B$6</f>
        <v/>
      </c>
      <c r="M2017" s="15">
        <f>J2017-L2017</f>
        <v/>
      </c>
      <c r="N2017" s="21" t="n"/>
    </row>
    <row r="2018">
      <c r="A2018" s="295" t="n"/>
      <c r="B2018" s="14" t="n"/>
      <c r="C2018" s="15" t="n"/>
      <c r="D2018" s="15" t="n"/>
      <c r="E2018" s="15">
        <f>D2018*Setup!$B$5</f>
        <v/>
      </c>
      <c r="F2018" s="15">
        <f>D2018-E2018</f>
        <v/>
      </c>
      <c r="G2018" s="15" t="n"/>
      <c r="H2018" s="15" t="n"/>
      <c r="I2018" s="15" t="n"/>
      <c r="J2018" s="15">
        <f>C2018+F2018+G2018-I2018</f>
        <v/>
      </c>
      <c r="K2018" s="15" t="n"/>
      <c r="L2018" s="15">
        <f>K2018*Setup!$B$6</f>
        <v/>
      </c>
      <c r="M2018" s="15">
        <f>J2018-L2018</f>
        <v/>
      </c>
      <c r="N2018" s="21" t="n"/>
    </row>
    <row r="2019">
      <c r="A2019" s="295" t="n"/>
      <c r="B2019" s="14" t="n"/>
      <c r="C2019" s="15" t="n"/>
      <c r="D2019" s="15" t="n"/>
      <c r="E2019" s="15">
        <f>D2019*Setup!$B$5</f>
        <v/>
      </c>
      <c r="F2019" s="15">
        <f>D2019-E2019</f>
        <v/>
      </c>
      <c r="G2019" s="15" t="n"/>
      <c r="H2019" s="15" t="n"/>
      <c r="I2019" s="15" t="n"/>
      <c r="J2019" s="15">
        <f>C2019+F2019+G2019-I2019</f>
        <v/>
      </c>
      <c r="K2019" s="15" t="n"/>
      <c r="L2019" s="15">
        <f>K2019*Setup!$B$6</f>
        <v/>
      </c>
      <c r="M2019" s="15">
        <f>J2019-L2019</f>
        <v/>
      </c>
      <c r="N2019" s="21" t="n"/>
    </row>
    <row r="2020">
      <c r="A2020" s="295" t="n"/>
      <c r="B2020" s="14" t="n"/>
      <c r="C2020" s="15" t="n"/>
      <c r="D2020" s="15" t="n"/>
      <c r="E2020" s="15">
        <f>D2020*Setup!$B$5</f>
        <v/>
      </c>
      <c r="F2020" s="15">
        <f>D2020-E2020</f>
        <v/>
      </c>
      <c r="G2020" s="15" t="n"/>
      <c r="H2020" s="15" t="n"/>
      <c r="I2020" s="15" t="n"/>
      <c r="J2020" s="15">
        <f>C2020+F2020+G2020-I2020</f>
        <v/>
      </c>
      <c r="K2020" s="15" t="n"/>
      <c r="L2020" s="15">
        <f>K2020*Setup!$B$6</f>
        <v/>
      </c>
      <c r="M2020" s="15">
        <f>J2020-L2020</f>
        <v/>
      </c>
      <c r="N2020" s="21" t="n"/>
    </row>
    <row r="2021">
      <c r="A2021" s="295" t="n"/>
      <c r="B2021" s="14" t="n"/>
      <c r="C2021" s="15" t="n"/>
      <c r="D2021" s="15" t="n"/>
      <c r="E2021" s="15">
        <f>D2021*Setup!$B$5</f>
        <v/>
      </c>
      <c r="F2021" s="15">
        <f>D2021-E2021</f>
        <v/>
      </c>
      <c r="G2021" s="15" t="n"/>
      <c r="H2021" s="15" t="n"/>
      <c r="I2021" s="15" t="n"/>
      <c r="J2021" s="15">
        <f>C2021+F2021+G2021-I2021</f>
        <v/>
      </c>
      <c r="K2021" s="15" t="n"/>
      <c r="L2021" s="15">
        <f>K2021*Setup!$B$6</f>
        <v/>
      </c>
      <c r="M2021" s="15">
        <f>J2021-L2021</f>
        <v/>
      </c>
      <c r="N2021" s="21" t="n"/>
    </row>
    <row r="2022">
      <c r="A2022" s="295" t="n"/>
      <c r="B2022" s="14" t="n"/>
      <c r="C2022" s="15" t="n"/>
      <c r="D2022" s="15" t="n"/>
      <c r="E2022" s="15">
        <f>D2022*Setup!$B$5</f>
        <v/>
      </c>
      <c r="F2022" s="15">
        <f>D2022-E2022</f>
        <v/>
      </c>
      <c r="G2022" s="15" t="n"/>
      <c r="H2022" s="15" t="n"/>
      <c r="I2022" s="15" t="n"/>
      <c r="J2022" s="15">
        <f>C2022+F2022+G2022-I2022</f>
        <v/>
      </c>
      <c r="K2022" s="15" t="n"/>
      <c r="L2022" s="15">
        <f>K2022*Setup!$B$6</f>
        <v/>
      </c>
      <c r="M2022" s="15">
        <f>J2022-L2022</f>
        <v/>
      </c>
      <c r="N2022" s="21" t="n"/>
    </row>
    <row r="2023">
      <c r="A2023" s="295" t="n"/>
      <c r="B2023" s="14" t="n"/>
      <c r="C2023" s="15" t="n"/>
      <c r="D2023" s="15" t="n"/>
      <c r="E2023" s="15">
        <f>D2023*Setup!$B$5</f>
        <v/>
      </c>
      <c r="F2023" s="15">
        <f>D2023-E2023</f>
        <v/>
      </c>
      <c r="G2023" s="15" t="n"/>
      <c r="H2023" s="15" t="n"/>
      <c r="I2023" s="15" t="n"/>
      <c r="J2023" s="15">
        <f>C2023+F2023+G2023-I2023</f>
        <v/>
      </c>
      <c r="K2023" s="15" t="n"/>
      <c r="L2023" s="15">
        <f>K2023*Setup!$B$6</f>
        <v/>
      </c>
      <c r="M2023" s="15">
        <f>J2023-L2023</f>
        <v/>
      </c>
      <c r="N2023" s="21" t="n"/>
    </row>
    <row r="2024">
      <c r="A2024" s="295" t="n"/>
      <c r="B2024" s="14" t="n"/>
      <c r="C2024" s="15" t="n"/>
      <c r="D2024" s="15" t="n"/>
      <c r="E2024" s="15">
        <f>D2024*Setup!$B$5</f>
        <v/>
      </c>
      <c r="F2024" s="15">
        <f>D2024-E2024</f>
        <v/>
      </c>
      <c r="G2024" s="15" t="n"/>
      <c r="H2024" s="15" t="n"/>
      <c r="I2024" s="15" t="n"/>
      <c r="J2024" s="15">
        <f>C2024+F2024+G2024-I2024</f>
        <v/>
      </c>
      <c r="K2024" s="15" t="n"/>
      <c r="L2024" s="15">
        <f>K2024*Setup!$B$6</f>
        <v/>
      </c>
      <c r="M2024" s="15">
        <f>J2024-L2024</f>
        <v/>
      </c>
      <c r="N2024" s="21" t="n"/>
    </row>
    <row r="2025">
      <c r="A2025" s="295" t="n"/>
      <c r="B2025" s="14" t="n"/>
      <c r="C2025" s="15" t="n"/>
      <c r="D2025" s="15" t="n"/>
      <c r="E2025" s="15">
        <f>D2025*Setup!$B$5</f>
        <v/>
      </c>
      <c r="F2025" s="15">
        <f>D2025-E2025</f>
        <v/>
      </c>
      <c r="G2025" s="15" t="n"/>
      <c r="H2025" s="15" t="n"/>
      <c r="I2025" s="15" t="n"/>
      <c r="J2025" s="15">
        <f>C2025+F2025+G2025-I2025</f>
        <v/>
      </c>
      <c r="K2025" s="15" t="n"/>
      <c r="L2025" s="15">
        <f>K2025*Setup!$B$6</f>
        <v/>
      </c>
      <c r="M2025" s="15">
        <f>J2025-L2025</f>
        <v/>
      </c>
      <c r="N2025" s="21" t="n"/>
    </row>
    <row r="2026">
      <c r="A2026" s="295" t="n"/>
      <c r="B2026" s="14" t="n"/>
      <c r="C2026" s="15" t="n"/>
      <c r="D2026" s="15" t="n"/>
      <c r="E2026" s="15">
        <f>D2026*Setup!$B$5</f>
        <v/>
      </c>
      <c r="F2026" s="15">
        <f>D2026-E2026</f>
        <v/>
      </c>
      <c r="G2026" s="15" t="n"/>
      <c r="H2026" s="15" t="n"/>
      <c r="I2026" s="15" t="n"/>
      <c r="J2026" s="15">
        <f>C2026+F2026+G2026-I2026</f>
        <v/>
      </c>
      <c r="K2026" s="15" t="n"/>
      <c r="L2026" s="15">
        <f>K2026*Setup!$B$6</f>
        <v/>
      </c>
      <c r="M2026" s="15">
        <f>J2026-L2026</f>
        <v/>
      </c>
      <c r="N2026" s="21" t="n"/>
    </row>
    <row r="2027">
      <c r="A2027" s="295" t="n"/>
      <c r="B2027" s="14" t="n"/>
      <c r="C2027" s="15" t="n"/>
      <c r="D2027" s="15" t="n"/>
      <c r="E2027" s="15">
        <f>D2027*Setup!$B$5</f>
        <v/>
      </c>
      <c r="F2027" s="15">
        <f>D2027-E2027</f>
        <v/>
      </c>
      <c r="G2027" s="15" t="n"/>
      <c r="H2027" s="15" t="n"/>
      <c r="I2027" s="15" t="n"/>
      <c r="J2027" s="15">
        <f>C2027+F2027+G2027-I2027</f>
        <v/>
      </c>
      <c r="K2027" s="15" t="n"/>
      <c r="L2027" s="15">
        <f>K2027*Setup!$B$6</f>
        <v/>
      </c>
      <c r="M2027" s="15">
        <f>J2027-L2027</f>
        <v/>
      </c>
      <c r="N2027" s="21" t="n"/>
    </row>
    <row r="2028">
      <c r="A2028" s="295" t="n"/>
      <c r="B2028" s="14" t="n"/>
      <c r="C2028" s="15" t="n"/>
      <c r="D2028" s="15" t="n"/>
      <c r="E2028" s="15">
        <f>D2028*Setup!$B$5</f>
        <v/>
      </c>
      <c r="F2028" s="15">
        <f>D2028-E2028</f>
        <v/>
      </c>
      <c r="G2028" s="15" t="n"/>
      <c r="H2028" s="15" t="n"/>
      <c r="I2028" s="15" t="n"/>
      <c r="J2028" s="15">
        <f>C2028+F2028+G2028-I2028</f>
        <v/>
      </c>
      <c r="K2028" s="15" t="n"/>
      <c r="L2028" s="15">
        <f>K2028*Setup!$B$6</f>
        <v/>
      </c>
      <c r="M2028" s="15">
        <f>J2028-L2028</f>
        <v/>
      </c>
      <c r="N2028" s="21" t="n"/>
    </row>
    <row r="2029">
      <c r="A2029" s="295" t="n"/>
      <c r="B2029" s="14" t="n"/>
      <c r="C2029" s="15" t="n"/>
      <c r="D2029" s="15" t="n"/>
      <c r="E2029" s="15">
        <f>D2029*Setup!$B$5</f>
        <v/>
      </c>
      <c r="F2029" s="15">
        <f>D2029-E2029</f>
        <v/>
      </c>
      <c r="G2029" s="15" t="n"/>
      <c r="H2029" s="15" t="n"/>
      <c r="I2029" s="15" t="n"/>
      <c r="J2029" s="15">
        <f>C2029+F2029+G2029-I2029</f>
        <v/>
      </c>
      <c r="K2029" s="15" t="n"/>
      <c r="L2029" s="15">
        <f>K2029*Setup!$B$6</f>
        <v/>
      </c>
      <c r="M2029" s="15">
        <f>J2029-L2029</f>
        <v/>
      </c>
      <c r="N2029" s="21" t="n"/>
    </row>
    <row r="2030">
      <c r="A2030" s="295" t="n"/>
      <c r="B2030" s="14" t="n"/>
      <c r="C2030" s="15" t="n"/>
      <c r="D2030" s="15" t="n"/>
      <c r="E2030" s="15">
        <f>D2030*Setup!$B$5</f>
        <v/>
      </c>
      <c r="F2030" s="15">
        <f>D2030-E2030</f>
        <v/>
      </c>
      <c r="G2030" s="15" t="n"/>
      <c r="H2030" s="15" t="n"/>
      <c r="I2030" s="15" t="n"/>
      <c r="J2030" s="15">
        <f>C2030+F2030+G2030-I2030</f>
        <v/>
      </c>
      <c r="K2030" s="15" t="n"/>
      <c r="L2030" s="15">
        <f>K2030*Setup!$B$6</f>
        <v/>
      </c>
      <c r="M2030" s="15">
        <f>J2030-L2030</f>
        <v/>
      </c>
      <c r="N2030" s="21" t="n"/>
    </row>
    <row r="2031">
      <c r="A2031" s="295" t="n"/>
      <c r="B2031" s="14" t="n"/>
      <c r="C2031" s="15" t="n"/>
      <c r="D2031" s="15" t="n"/>
      <c r="E2031" s="15">
        <f>D2031*Setup!$B$5</f>
        <v/>
      </c>
      <c r="F2031" s="15">
        <f>D2031-E2031</f>
        <v/>
      </c>
      <c r="G2031" s="15" t="n"/>
      <c r="H2031" s="15" t="n"/>
      <c r="I2031" s="15" t="n"/>
      <c r="J2031" s="15">
        <f>C2031+F2031+G2031-I2031</f>
        <v/>
      </c>
      <c r="K2031" s="15" t="n"/>
      <c r="L2031" s="15">
        <f>K2031*Setup!$B$6</f>
        <v/>
      </c>
      <c r="M2031" s="15">
        <f>J2031-L2031</f>
        <v/>
      </c>
      <c r="N2031" s="21" t="n"/>
    </row>
    <row r="2032">
      <c r="A2032" s="295" t="n"/>
      <c r="B2032" s="14" t="n"/>
      <c r="C2032" s="15" t="n"/>
      <c r="D2032" s="15" t="n"/>
      <c r="E2032" s="15">
        <f>D2032*Setup!$B$5</f>
        <v/>
      </c>
      <c r="F2032" s="15">
        <f>D2032-E2032</f>
        <v/>
      </c>
      <c r="G2032" s="15" t="n"/>
      <c r="H2032" s="15" t="n"/>
      <c r="I2032" s="15" t="n"/>
      <c r="J2032" s="15">
        <f>C2032+F2032+G2032-I2032</f>
        <v/>
      </c>
      <c r="K2032" s="15" t="n"/>
      <c r="L2032" s="15">
        <f>K2032*Setup!$B$6</f>
        <v/>
      </c>
      <c r="M2032" s="15">
        <f>J2032-L2032</f>
        <v/>
      </c>
      <c r="N2032" s="21" t="n"/>
    </row>
    <row r="2033">
      <c r="A2033" s="295" t="n"/>
      <c r="B2033" s="14" t="n"/>
      <c r="C2033" s="15" t="n"/>
      <c r="D2033" s="15" t="n"/>
      <c r="E2033" s="15">
        <f>D2033*Setup!$B$5</f>
        <v/>
      </c>
      <c r="F2033" s="15">
        <f>D2033-E2033</f>
        <v/>
      </c>
      <c r="G2033" s="15" t="n"/>
      <c r="H2033" s="15" t="n"/>
      <c r="I2033" s="15" t="n"/>
      <c r="J2033" s="15">
        <f>C2033+F2033+G2033-I2033</f>
        <v/>
      </c>
      <c r="K2033" s="15" t="n"/>
      <c r="L2033" s="15">
        <f>K2033*Setup!$B$6</f>
        <v/>
      </c>
      <c r="M2033" s="15">
        <f>J2033-L2033</f>
        <v/>
      </c>
      <c r="N2033" s="21" t="n"/>
    </row>
    <row r="2034">
      <c r="A2034" s="295" t="n"/>
      <c r="B2034" s="14" t="n"/>
      <c r="C2034" s="15" t="n"/>
      <c r="D2034" s="15" t="n"/>
      <c r="E2034" s="15">
        <f>D2034*Setup!$B$5</f>
        <v/>
      </c>
      <c r="F2034" s="15">
        <f>D2034-E2034</f>
        <v/>
      </c>
      <c r="G2034" s="15" t="n"/>
      <c r="H2034" s="15" t="n"/>
      <c r="I2034" s="15" t="n"/>
      <c r="J2034" s="15">
        <f>C2034+F2034+G2034-I2034</f>
        <v/>
      </c>
      <c r="K2034" s="15" t="n"/>
      <c r="L2034" s="15">
        <f>K2034*Setup!$B$6</f>
        <v/>
      </c>
      <c r="M2034" s="15">
        <f>J2034-L2034</f>
        <v/>
      </c>
      <c r="N2034" s="21" t="n"/>
    </row>
    <row r="2035">
      <c r="A2035" s="295" t="n"/>
      <c r="B2035" s="14" t="n"/>
      <c r="C2035" s="15" t="n"/>
      <c r="D2035" s="15" t="n"/>
      <c r="E2035" s="15">
        <f>D2035*Setup!$B$5</f>
        <v/>
      </c>
      <c r="F2035" s="15">
        <f>D2035-E2035</f>
        <v/>
      </c>
      <c r="G2035" s="15" t="n"/>
      <c r="H2035" s="15" t="n"/>
      <c r="I2035" s="15" t="n"/>
      <c r="J2035" s="15">
        <f>C2035+F2035+G2035-I2035</f>
        <v/>
      </c>
      <c r="K2035" s="15" t="n"/>
      <c r="L2035" s="15">
        <f>K2035*Setup!$B$6</f>
        <v/>
      </c>
      <c r="M2035" s="15">
        <f>J2035-L2035</f>
        <v/>
      </c>
      <c r="N2035" s="21" t="n"/>
    </row>
    <row r="2036">
      <c r="A2036" s="295" t="n"/>
      <c r="B2036" s="14" t="n"/>
      <c r="C2036" s="15" t="n"/>
      <c r="D2036" s="15" t="n"/>
      <c r="E2036" s="15">
        <f>D2036*Setup!$B$5</f>
        <v/>
      </c>
      <c r="F2036" s="15">
        <f>D2036-E2036</f>
        <v/>
      </c>
      <c r="G2036" s="15" t="n"/>
      <c r="H2036" s="15" t="n"/>
      <c r="I2036" s="15" t="n"/>
      <c r="J2036" s="15">
        <f>C2036+F2036+G2036-I2036</f>
        <v/>
      </c>
      <c r="K2036" s="15" t="n"/>
      <c r="L2036" s="15">
        <f>K2036*Setup!$B$6</f>
        <v/>
      </c>
      <c r="M2036" s="15">
        <f>J2036-L2036</f>
        <v/>
      </c>
      <c r="N2036" s="21" t="n"/>
    </row>
    <row r="2037">
      <c r="A2037" s="295" t="n"/>
      <c r="B2037" s="14" t="n"/>
      <c r="C2037" s="15" t="n"/>
      <c r="D2037" s="15" t="n"/>
      <c r="E2037" s="15">
        <f>D2037*Setup!$B$5</f>
        <v/>
      </c>
      <c r="F2037" s="15">
        <f>D2037-E2037</f>
        <v/>
      </c>
      <c r="G2037" s="15" t="n"/>
      <c r="H2037" s="15" t="n"/>
      <c r="I2037" s="15" t="n"/>
      <c r="J2037" s="15">
        <f>C2037+F2037+G2037-I2037</f>
        <v/>
      </c>
      <c r="K2037" s="15" t="n"/>
      <c r="L2037" s="15">
        <f>K2037*Setup!$B$6</f>
        <v/>
      </c>
      <c r="M2037" s="15">
        <f>J2037-L2037</f>
        <v/>
      </c>
      <c r="N2037" s="21" t="n"/>
    </row>
    <row r="2038">
      <c r="A2038" s="295" t="n"/>
      <c r="B2038" s="14" t="n"/>
      <c r="C2038" s="15" t="n"/>
      <c r="D2038" s="15" t="n"/>
      <c r="E2038" s="15">
        <f>D2038*Setup!$B$5</f>
        <v/>
      </c>
      <c r="F2038" s="15">
        <f>D2038-E2038</f>
        <v/>
      </c>
      <c r="G2038" s="15" t="n"/>
      <c r="H2038" s="15" t="n"/>
      <c r="I2038" s="15" t="n"/>
      <c r="J2038" s="15">
        <f>C2038+F2038+G2038-I2038</f>
        <v/>
      </c>
      <c r="K2038" s="15" t="n"/>
      <c r="L2038" s="15">
        <f>K2038*Setup!$B$6</f>
        <v/>
      </c>
      <c r="M2038" s="15">
        <f>J2038-L2038</f>
        <v/>
      </c>
      <c r="N2038" s="21" t="n"/>
    </row>
    <row r="2039">
      <c r="A2039" s="295" t="n"/>
      <c r="B2039" s="14" t="n"/>
      <c r="C2039" s="15" t="n"/>
      <c r="D2039" s="15" t="n"/>
      <c r="E2039" s="15">
        <f>D2039*Setup!$B$5</f>
        <v/>
      </c>
      <c r="F2039" s="15">
        <f>D2039-E2039</f>
        <v/>
      </c>
      <c r="G2039" s="15" t="n"/>
      <c r="H2039" s="15" t="n"/>
      <c r="I2039" s="15" t="n"/>
      <c r="J2039" s="15">
        <f>C2039+F2039+G2039-I2039</f>
        <v/>
      </c>
      <c r="K2039" s="15" t="n"/>
      <c r="L2039" s="15">
        <f>K2039*Setup!$B$6</f>
        <v/>
      </c>
      <c r="M2039" s="15">
        <f>J2039-L2039</f>
        <v/>
      </c>
      <c r="N2039" s="21" t="n"/>
    </row>
    <row r="2040">
      <c r="A2040" s="295" t="n"/>
      <c r="B2040" s="14" t="n"/>
      <c r="C2040" s="15" t="n"/>
      <c r="D2040" s="15" t="n"/>
      <c r="E2040" s="15">
        <f>D2040*Setup!$B$5</f>
        <v/>
      </c>
      <c r="F2040" s="15">
        <f>D2040-E2040</f>
        <v/>
      </c>
      <c r="G2040" s="15" t="n"/>
      <c r="H2040" s="15" t="n"/>
      <c r="I2040" s="15" t="n"/>
      <c r="J2040" s="15">
        <f>C2040+F2040+G2040-I2040</f>
        <v/>
      </c>
      <c r="K2040" s="15" t="n"/>
      <c r="L2040" s="15">
        <f>K2040*Setup!$B$6</f>
        <v/>
      </c>
      <c r="M2040" s="15">
        <f>J2040-L2040</f>
        <v/>
      </c>
      <c r="N2040" s="21" t="n"/>
    </row>
    <row r="2041">
      <c r="A2041" s="295" t="n"/>
      <c r="B2041" s="14" t="n"/>
      <c r="C2041" s="15" t="n"/>
      <c r="D2041" s="15" t="n"/>
      <c r="E2041" s="15">
        <f>D2041*Setup!$B$5</f>
        <v/>
      </c>
      <c r="F2041" s="15">
        <f>D2041-E2041</f>
        <v/>
      </c>
      <c r="G2041" s="15" t="n"/>
      <c r="H2041" s="15" t="n"/>
      <c r="I2041" s="15" t="n"/>
      <c r="J2041" s="15">
        <f>C2041+F2041+G2041-I2041</f>
        <v/>
      </c>
      <c r="K2041" s="15" t="n"/>
      <c r="L2041" s="15">
        <f>K2041*Setup!$B$6</f>
        <v/>
      </c>
      <c r="M2041" s="15">
        <f>J2041-L2041</f>
        <v/>
      </c>
      <c r="N2041" s="21" t="n"/>
    </row>
    <row r="2042">
      <c r="A2042" s="295" t="n"/>
      <c r="B2042" s="14" t="n"/>
      <c r="C2042" s="15" t="n"/>
      <c r="D2042" s="15" t="n"/>
      <c r="E2042" s="15">
        <f>D2042*Setup!$B$5</f>
        <v/>
      </c>
      <c r="F2042" s="15">
        <f>D2042-E2042</f>
        <v/>
      </c>
      <c r="G2042" s="15" t="n"/>
      <c r="H2042" s="15" t="n"/>
      <c r="I2042" s="15" t="n"/>
      <c r="J2042" s="15">
        <f>C2042+F2042+G2042-I2042</f>
        <v/>
      </c>
      <c r="K2042" s="15" t="n"/>
      <c r="L2042" s="15">
        <f>K2042*Setup!$B$6</f>
        <v/>
      </c>
      <c r="M2042" s="15">
        <f>J2042-L2042</f>
        <v/>
      </c>
      <c r="N2042" s="21" t="n"/>
    </row>
    <row r="2043">
      <c r="A2043" s="295" t="n"/>
      <c r="B2043" s="14" t="n"/>
      <c r="C2043" s="15" t="n"/>
      <c r="D2043" s="15" t="n"/>
      <c r="E2043" s="15">
        <f>D2043*Setup!$B$5</f>
        <v/>
      </c>
      <c r="F2043" s="15">
        <f>D2043-E2043</f>
        <v/>
      </c>
      <c r="G2043" s="15" t="n"/>
      <c r="H2043" s="15" t="n"/>
      <c r="I2043" s="15" t="n"/>
      <c r="J2043" s="15">
        <f>C2043+F2043+G2043-I2043</f>
        <v/>
      </c>
      <c r="K2043" s="15" t="n"/>
      <c r="L2043" s="15">
        <f>K2043*Setup!$B$6</f>
        <v/>
      </c>
      <c r="M2043" s="15">
        <f>J2043-L2043</f>
        <v/>
      </c>
      <c r="N2043" s="21" t="n"/>
    </row>
    <row r="2044">
      <c r="A2044" s="295" t="n"/>
      <c r="B2044" s="14" t="n"/>
      <c r="C2044" s="15" t="n"/>
      <c r="D2044" s="15" t="n"/>
      <c r="E2044" s="15">
        <f>D2044*Setup!$B$5</f>
        <v/>
      </c>
      <c r="F2044" s="15">
        <f>D2044-E2044</f>
        <v/>
      </c>
      <c r="G2044" s="15" t="n"/>
      <c r="H2044" s="15" t="n"/>
      <c r="I2044" s="15" t="n"/>
      <c r="J2044" s="15">
        <f>C2044+F2044+G2044-I2044</f>
        <v/>
      </c>
      <c r="K2044" s="15" t="n"/>
      <c r="L2044" s="15">
        <f>K2044*Setup!$B$6</f>
        <v/>
      </c>
      <c r="M2044" s="15">
        <f>J2044-L2044</f>
        <v/>
      </c>
      <c r="N2044" s="21" t="n"/>
    </row>
    <row r="2045">
      <c r="A2045" s="295" t="n"/>
      <c r="B2045" s="14" t="n"/>
      <c r="C2045" s="15" t="n"/>
      <c r="D2045" s="15" t="n"/>
      <c r="E2045" s="15">
        <f>D2045*Setup!$B$5</f>
        <v/>
      </c>
      <c r="F2045" s="15">
        <f>D2045-E2045</f>
        <v/>
      </c>
      <c r="G2045" s="15" t="n"/>
      <c r="H2045" s="15" t="n"/>
      <c r="I2045" s="15" t="n"/>
      <c r="J2045" s="15">
        <f>C2045+F2045+G2045-I2045</f>
        <v/>
      </c>
      <c r="K2045" s="15" t="n"/>
      <c r="L2045" s="15">
        <f>K2045*Setup!$B$6</f>
        <v/>
      </c>
      <c r="M2045" s="15">
        <f>J2045-L2045</f>
        <v/>
      </c>
      <c r="N2045" s="21" t="n"/>
    </row>
    <row r="2046">
      <c r="A2046" s="295" t="n"/>
      <c r="B2046" s="14" t="n"/>
      <c r="C2046" s="15" t="n"/>
      <c r="D2046" s="15" t="n"/>
      <c r="E2046" s="15">
        <f>D2046*Setup!$B$5</f>
        <v/>
      </c>
      <c r="F2046" s="15">
        <f>D2046-E2046</f>
        <v/>
      </c>
      <c r="G2046" s="15" t="n"/>
      <c r="H2046" s="15" t="n"/>
      <c r="I2046" s="15" t="n"/>
      <c r="J2046" s="15">
        <f>C2046+F2046+G2046-I2046</f>
        <v/>
      </c>
      <c r="K2046" s="15" t="n"/>
      <c r="L2046" s="15">
        <f>K2046*Setup!$B$6</f>
        <v/>
      </c>
      <c r="M2046" s="15">
        <f>J2046-L2046</f>
        <v/>
      </c>
      <c r="N2046" s="21" t="n"/>
    </row>
    <row r="2047">
      <c r="A2047" s="295" t="n"/>
      <c r="B2047" s="14" t="n"/>
      <c r="C2047" s="15" t="n"/>
      <c r="D2047" s="15" t="n"/>
      <c r="E2047" s="15">
        <f>D2047*Setup!$B$5</f>
        <v/>
      </c>
      <c r="F2047" s="15">
        <f>D2047-E2047</f>
        <v/>
      </c>
      <c r="G2047" s="15" t="n"/>
      <c r="H2047" s="15" t="n"/>
      <c r="I2047" s="15" t="n"/>
      <c r="J2047" s="15">
        <f>C2047+F2047+G2047-I2047</f>
        <v/>
      </c>
      <c r="K2047" s="15" t="n"/>
      <c r="L2047" s="15">
        <f>K2047*Setup!$B$6</f>
        <v/>
      </c>
      <c r="M2047" s="15">
        <f>J2047-L2047</f>
        <v/>
      </c>
      <c r="N2047" s="21" t="n"/>
    </row>
    <row r="2048">
      <c r="A2048" s="295" t="n"/>
      <c r="B2048" s="14" t="n"/>
      <c r="C2048" s="15" t="n"/>
      <c r="D2048" s="15" t="n"/>
      <c r="E2048" s="15">
        <f>D2048*Setup!$B$5</f>
        <v/>
      </c>
      <c r="F2048" s="15">
        <f>D2048-E2048</f>
        <v/>
      </c>
      <c r="G2048" s="15" t="n"/>
      <c r="H2048" s="15" t="n"/>
      <c r="I2048" s="15" t="n"/>
      <c r="J2048" s="15">
        <f>C2048+F2048+G2048-I2048</f>
        <v/>
      </c>
      <c r="K2048" s="15" t="n"/>
      <c r="L2048" s="15">
        <f>K2048*Setup!$B$6</f>
        <v/>
      </c>
      <c r="M2048" s="15">
        <f>J2048-L2048</f>
        <v/>
      </c>
      <c r="N2048" s="21" t="n"/>
    </row>
    <row r="2049">
      <c r="A2049" s="295" t="n"/>
      <c r="B2049" s="14" t="n"/>
      <c r="C2049" s="15" t="n"/>
      <c r="D2049" s="15" t="n"/>
      <c r="E2049" s="15">
        <f>D2049*Setup!$B$5</f>
        <v/>
      </c>
      <c r="F2049" s="15">
        <f>D2049-E2049</f>
        <v/>
      </c>
      <c r="G2049" s="15" t="n"/>
      <c r="H2049" s="15" t="n"/>
      <c r="I2049" s="15" t="n"/>
      <c r="J2049" s="15">
        <f>C2049+F2049+G2049-I2049</f>
        <v/>
      </c>
      <c r="K2049" s="15" t="n"/>
      <c r="L2049" s="15">
        <f>K2049*Setup!$B$6</f>
        <v/>
      </c>
      <c r="M2049" s="15">
        <f>J2049-L2049</f>
        <v/>
      </c>
      <c r="N2049" s="21" t="n"/>
    </row>
    <row r="2050">
      <c r="A2050" s="295" t="n"/>
      <c r="B2050" s="14" t="n"/>
      <c r="C2050" s="15" t="n"/>
      <c r="D2050" s="15" t="n"/>
      <c r="E2050" s="15">
        <f>D2050*Setup!$B$5</f>
        <v/>
      </c>
      <c r="F2050" s="15">
        <f>D2050-E2050</f>
        <v/>
      </c>
      <c r="G2050" s="15" t="n"/>
      <c r="H2050" s="15" t="n"/>
      <c r="I2050" s="15" t="n"/>
      <c r="J2050" s="15">
        <f>C2050+F2050+G2050-I2050</f>
        <v/>
      </c>
      <c r="K2050" s="15" t="n"/>
      <c r="L2050" s="15">
        <f>K2050*Setup!$B$6</f>
        <v/>
      </c>
      <c r="M2050" s="15">
        <f>J2050-L2050</f>
        <v/>
      </c>
      <c r="N2050" s="21" t="n"/>
    </row>
    <row r="2051">
      <c r="A2051" s="295" t="n"/>
      <c r="B2051" s="14" t="n"/>
      <c r="C2051" s="15" t="n"/>
      <c r="D2051" s="15" t="n"/>
      <c r="E2051" s="15">
        <f>D2051*Setup!$B$5</f>
        <v/>
      </c>
      <c r="F2051" s="15">
        <f>D2051-E2051</f>
        <v/>
      </c>
      <c r="G2051" s="15" t="n"/>
      <c r="H2051" s="15" t="n"/>
      <c r="I2051" s="15" t="n"/>
      <c r="J2051" s="15">
        <f>C2051+F2051+G2051-I2051</f>
        <v/>
      </c>
      <c r="K2051" s="15" t="n"/>
      <c r="L2051" s="15">
        <f>K2051*Setup!$B$6</f>
        <v/>
      </c>
      <c r="M2051" s="15">
        <f>J2051-L2051</f>
        <v/>
      </c>
      <c r="N2051" s="21" t="n"/>
    </row>
    <row r="2052">
      <c r="A2052" s="295" t="n"/>
      <c r="B2052" s="14" t="n"/>
      <c r="C2052" s="15" t="n"/>
      <c r="D2052" s="15" t="n"/>
      <c r="E2052" s="15">
        <f>D2052*Setup!$B$5</f>
        <v/>
      </c>
      <c r="F2052" s="15">
        <f>D2052-E2052</f>
        <v/>
      </c>
      <c r="G2052" s="15" t="n"/>
      <c r="H2052" s="15" t="n"/>
      <c r="I2052" s="15" t="n"/>
      <c r="J2052" s="15">
        <f>C2052+F2052+G2052-I2052</f>
        <v/>
      </c>
      <c r="K2052" s="15" t="n"/>
      <c r="L2052" s="15">
        <f>K2052*Setup!$B$6</f>
        <v/>
      </c>
      <c r="M2052" s="15">
        <f>J2052-L2052</f>
        <v/>
      </c>
      <c r="N2052" s="21" t="n"/>
    </row>
    <row r="2053">
      <c r="A2053" s="295" t="n"/>
      <c r="B2053" s="14" t="n"/>
      <c r="C2053" s="15" t="n"/>
      <c r="D2053" s="15" t="n"/>
      <c r="E2053" s="15">
        <f>D2053*Setup!$B$5</f>
        <v/>
      </c>
      <c r="F2053" s="15">
        <f>D2053-E2053</f>
        <v/>
      </c>
      <c r="G2053" s="15" t="n"/>
      <c r="H2053" s="15" t="n"/>
      <c r="I2053" s="15" t="n"/>
      <c r="J2053" s="15">
        <f>C2053+F2053+G2053-I2053</f>
        <v/>
      </c>
      <c r="K2053" s="15" t="n"/>
      <c r="L2053" s="15">
        <f>K2053*Setup!$B$6</f>
        <v/>
      </c>
      <c r="M2053" s="15">
        <f>J2053-L2053</f>
        <v/>
      </c>
      <c r="N2053" s="21" t="n"/>
    </row>
    <row r="2054">
      <c r="A2054" s="295" t="n"/>
      <c r="B2054" s="14" t="n"/>
      <c r="C2054" s="15" t="n"/>
      <c r="D2054" s="15" t="n"/>
      <c r="E2054" s="15">
        <f>D2054*Setup!$B$5</f>
        <v/>
      </c>
      <c r="F2054" s="15">
        <f>D2054-E2054</f>
        <v/>
      </c>
      <c r="G2054" s="15" t="n"/>
      <c r="H2054" s="15" t="n"/>
      <c r="I2054" s="15" t="n"/>
      <c r="J2054" s="15">
        <f>C2054+F2054+G2054-I2054</f>
        <v/>
      </c>
      <c r="K2054" s="15" t="n"/>
      <c r="L2054" s="15">
        <f>K2054*Setup!$B$6</f>
        <v/>
      </c>
      <c r="M2054" s="15">
        <f>J2054-L2054</f>
        <v/>
      </c>
      <c r="N2054" s="21" t="n"/>
    </row>
    <row r="2055">
      <c r="A2055" s="295" t="n"/>
      <c r="B2055" s="14" t="n"/>
      <c r="C2055" s="15" t="n"/>
      <c r="D2055" s="15" t="n"/>
      <c r="E2055" s="15">
        <f>D2055*Setup!$B$5</f>
        <v/>
      </c>
      <c r="F2055" s="15">
        <f>D2055-E2055</f>
        <v/>
      </c>
      <c r="G2055" s="15" t="n"/>
      <c r="H2055" s="15" t="n"/>
      <c r="I2055" s="15" t="n"/>
      <c r="J2055" s="15">
        <f>C2055+F2055+G2055-I2055</f>
        <v/>
      </c>
      <c r="K2055" s="15" t="n"/>
      <c r="L2055" s="15">
        <f>K2055*Setup!$B$6</f>
        <v/>
      </c>
      <c r="M2055" s="15">
        <f>J2055-L2055</f>
        <v/>
      </c>
      <c r="N2055" s="21" t="n"/>
    </row>
    <row r="2056">
      <c r="A2056" s="295" t="n"/>
      <c r="B2056" s="14" t="n"/>
      <c r="C2056" s="15" t="n"/>
      <c r="D2056" s="15" t="n"/>
      <c r="E2056" s="15">
        <f>D2056*Setup!$B$5</f>
        <v/>
      </c>
      <c r="F2056" s="15">
        <f>D2056-E2056</f>
        <v/>
      </c>
      <c r="G2056" s="15" t="n"/>
      <c r="H2056" s="15" t="n"/>
      <c r="I2056" s="15" t="n"/>
      <c r="J2056" s="15">
        <f>C2056+F2056+G2056-I2056</f>
        <v/>
      </c>
      <c r="K2056" s="15" t="n"/>
      <c r="L2056" s="15">
        <f>K2056*Setup!$B$6</f>
        <v/>
      </c>
      <c r="M2056" s="15">
        <f>J2056-L2056</f>
        <v/>
      </c>
      <c r="N2056" s="21" t="n"/>
    </row>
    <row r="2057">
      <c r="A2057" s="295" t="n"/>
      <c r="B2057" s="14" t="n"/>
      <c r="C2057" s="15" t="n"/>
      <c r="D2057" s="15" t="n"/>
      <c r="E2057" s="15">
        <f>D2057*Setup!$B$5</f>
        <v/>
      </c>
      <c r="F2057" s="15">
        <f>D2057-E2057</f>
        <v/>
      </c>
      <c r="G2057" s="15" t="n"/>
      <c r="H2057" s="15" t="n"/>
      <c r="I2057" s="15" t="n"/>
      <c r="J2057" s="15">
        <f>C2057+F2057+G2057-I2057</f>
        <v/>
      </c>
      <c r="K2057" s="15" t="n"/>
      <c r="L2057" s="15">
        <f>K2057*Setup!$B$6</f>
        <v/>
      </c>
      <c r="M2057" s="15">
        <f>J2057-L2057</f>
        <v/>
      </c>
      <c r="N2057" s="21" t="n"/>
    </row>
    <row r="2058">
      <c r="A2058" s="295" t="n"/>
      <c r="B2058" s="14" t="n"/>
      <c r="C2058" s="15" t="n"/>
      <c r="D2058" s="15" t="n"/>
      <c r="E2058" s="15">
        <f>D2058*Setup!$B$5</f>
        <v/>
      </c>
      <c r="F2058" s="15">
        <f>D2058-E2058</f>
        <v/>
      </c>
      <c r="G2058" s="15" t="n"/>
      <c r="H2058" s="15" t="n"/>
      <c r="I2058" s="15" t="n"/>
      <c r="J2058" s="15">
        <f>C2058+F2058+G2058-I2058</f>
        <v/>
      </c>
      <c r="K2058" s="15" t="n"/>
      <c r="L2058" s="15">
        <f>K2058*Setup!$B$6</f>
        <v/>
      </c>
      <c r="M2058" s="15">
        <f>J2058-L2058</f>
        <v/>
      </c>
      <c r="N2058" s="21" t="n"/>
    </row>
    <row r="2059">
      <c r="A2059" s="295" t="n"/>
      <c r="B2059" s="14" t="n"/>
      <c r="C2059" s="15" t="n"/>
      <c r="D2059" s="15" t="n"/>
      <c r="E2059" s="15">
        <f>D2059*Setup!$B$5</f>
        <v/>
      </c>
      <c r="F2059" s="15">
        <f>D2059-E2059</f>
        <v/>
      </c>
      <c r="G2059" s="15" t="n"/>
      <c r="H2059" s="15" t="n"/>
      <c r="I2059" s="15" t="n"/>
      <c r="J2059" s="15">
        <f>C2059+F2059+G2059-I2059</f>
        <v/>
      </c>
      <c r="K2059" s="15" t="n"/>
      <c r="L2059" s="15">
        <f>K2059*Setup!$B$6</f>
        <v/>
      </c>
      <c r="M2059" s="15">
        <f>J2059-L2059</f>
        <v/>
      </c>
      <c r="N2059" s="21" t="n"/>
    </row>
    <row r="2060">
      <c r="A2060" s="295" t="n"/>
      <c r="B2060" s="14" t="n"/>
      <c r="C2060" s="15" t="n"/>
      <c r="D2060" s="15" t="n"/>
      <c r="E2060" s="15">
        <f>D2060*Setup!$B$5</f>
        <v/>
      </c>
      <c r="F2060" s="15">
        <f>D2060-E2060</f>
        <v/>
      </c>
      <c r="G2060" s="15" t="n"/>
      <c r="H2060" s="15" t="n"/>
      <c r="I2060" s="15" t="n"/>
      <c r="J2060" s="15">
        <f>C2060+F2060+G2060-I2060</f>
        <v/>
      </c>
      <c r="K2060" s="15" t="n"/>
      <c r="L2060" s="15">
        <f>K2060*Setup!$B$6</f>
        <v/>
      </c>
      <c r="M2060" s="15">
        <f>J2060-L2060</f>
        <v/>
      </c>
      <c r="N2060" s="21" t="n"/>
    </row>
    <row r="2061">
      <c r="A2061" s="295" t="n"/>
      <c r="B2061" s="14" t="n"/>
      <c r="C2061" s="15" t="n"/>
      <c r="D2061" s="15" t="n"/>
      <c r="E2061" s="15">
        <f>D2061*Setup!$B$5</f>
        <v/>
      </c>
      <c r="F2061" s="15">
        <f>D2061-E2061</f>
        <v/>
      </c>
      <c r="G2061" s="15" t="n"/>
      <c r="H2061" s="15" t="n"/>
      <c r="I2061" s="15" t="n"/>
      <c r="J2061" s="15">
        <f>C2061+F2061+G2061-I2061</f>
        <v/>
      </c>
      <c r="K2061" s="15" t="n"/>
      <c r="L2061" s="15">
        <f>K2061*Setup!$B$6</f>
        <v/>
      </c>
      <c r="M2061" s="15">
        <f>J2061-L2061</f>
        <v/>
      </c>
      <c r="N2061" s="21" t="n"/>
    </row>
    <row r="2062">
      <c r="A2062" s="295" t="n"/>
      <c r="B2062" s="14" t="n"/>
      <c r="C2062" s="15" t="n"/>
      <c r="D2062" s="15" t="n"/>
      <c r="E2062" s="15">
        <f>D2062*Setup!$B$5</f>
        <v/>
      </c>
      <c r="F2062" s="15">
        <f>D2062-E2062</f>
        <v/>
      </c>
      <c r="G2062" s="15" t="n"/>
      <c r="H2062" s="15" t="n"/>
      <c r="I2062" s="15" t="n"/>
      <c r="J2062" s="15">
        <f>C2062+F2062+G2062-I2062</f>
        <v/>
      </c>
      <c r="K2062" s="15" t="n"/>
      <c r="L2062" s="15">
        <f>K2062*Setup!$B$6</f>
        <v/>
      </c>
      <c r="M2062" s="15">
        <f>J2062-L2062</f>
        <v/>
      </c>
      <c r="N2062" s="21" t="n"/>
    </row>
    <row r="2063">
      <c r="A2063" s="295" t="n"/>
      <c r="B2063" s="14" t="n"/>
      <c r="C2063" s="15" t="n"/>
      <c r="D2063" s="15" t="n"/>
      <c r="E2063" s="15">
        <f>D2063*Setup!$B$5</f>
        <v/>
      </c>
      <c r="F2063" s="15">
        <f>D2063-E2063</f>
        <v/>
      </c>
      <c r="G2063" s="15" t="n"/>
      <c r="H2063" s="15" t="n"/>
      <c r="I2063" s="15" t="n"/>
      <c r="J2063" s="15">
        <f>C2063+F2063+G2063-I2063</f>
        <v/>
      </c>
      <c r="K2063" s="15" t="n"/>
      <c r="L2063" s="15">
        <f>K2063*Setup!$B$6</f>
        <v/>
      </c>
      <c r="M2063" s="15">
        <f>J2063-L2063</f>
        <v/>
      </c>
      <c r="N2063" s="21" t="n"/>
    </row>
    <row r="2064">
      <c r="A2064" s="295" t="n"/>
      <c r="B2064" s="14" t="n"/>
      <c r="C2064" s="15" t="n"/>
      <c r="D2064" s="15" t="n"/>
      <c r="E2064" s="15">
        <f>D2064*Setup!$B$5</f>
        <v/>
      </c>
      <c r="F2064" s="15">
        <f>D2064-E2064</f>
        <v/>
      </c>
      <c r="G2064" s="15" t="n"/>
      <c r="H2064" s="15" t="n"/>
      <c r="I2064" s="15" t="n"/>
      <c r="J2064" s="15">
        <f>C2064+F2064+G2064-I2064</f>
        <v/>
      </c>
      <c r="K2064" s="15" t="n"/>
      <c r="L2064" s="15">
        <f>K2064*Setup!$B$6</f>
        <v/>
      </c>
      <c r="M2064" s="15">
        <f>J2064-L2064</f>
        <v/>
      </c>
      <c r="N2064" s="21" t="n"/>
    </row>
    <row r="2065">
      <c r="A2065" s="295" t="n"/>
      <c r="B2065" s="14" t="n"/>
      <c r="C2065" s="15" t="n"/>
      <c r="D2065" s="15" t="n"/>
      <c r="E2065" s="15">
        <f>D2065*Setup!$B$5</f>
        <v/>
      </c>
      <c r="F2065" s="15">
        <f>D2065-E2065</f>
        <v/>
      </c>
      <c r="G2065" s="15" t="n"/>
      <c r="H2065" s="15" t="n"/>
      <c r="I2065" s="15" t="n"/>
      <c r="J2065" s="15">
        <f>C2065+F2065+G2065-I2065</f>
        <v/>
      </c>
      <c r="K2065" s="15" t="n"/>
      <c r="L2065" s="15">
        <f>K2065*Setup!$B$6</f>
        <v/>
      </c>
      <c r="M2065" s="15">
        <f>J2065-L2065</f>
        <v/>
      </c>
      <c r="N2065" s="21" t="n"/>
    </row>
    <row r="2066">
      <c r="A2066" s="295" t="n"/>
      <c r="B2066" s="14" t="n"/>
      <c r="C2066" s="15" t="n"/>
      <c r="D2066" s="15" t="n"/>
      <c r="E2066" s="15">
        <f>D2066*Setup!$B$5</f>
        <v/>
      </c>
      <c r="F2066" s="15">
        <f>D2066-E2066</f>
        <v/>
      </c>
      <c r="G2066" s="15" t="n"/>
      <c r="H2066" s="15" t="n"/>
      <c r="I2066" s="15" t="n"/>
      <c r="J2066" s="15">
        <f>C2066+F2066+G2066-I2066</f>
        <v/>
      </c>
      <c r="K2066" s="15" t="n"/>
      <c r="L2066" s="15">
        <f>K2066*Setup!$B$6</f>
        <v/>
      </c>
      <c r="M2066" s="15">
        <f>J2066-L2066</f>
        <v/>
      </c>
      <c r="N2066" s="21" t="n"/>
    </row>
    <row r="2067">
      <c r="A2067" s="295" t="n"/>
      <c r="B2067" s="14" t="n"/>
      <c r="C2067" s="15" t="n"/>
      <c r="D2067" s="15" t="n"/>
      <c r="E2067" s="15">
        <f>D2067*Setup!$B$5</f>
        <v/>
      </c>
      <c r="F2067" s="15">
        <f>D2067-E2067</f>
        <v/>
      </c>
      <c r="G2067" s="15" t="n"/>
      <c r="H2067" s="15" t="n"/>
      <c r="I2067" s="15" t="n"/>
      <c r="J2067" s="15">
        <f>C2067+F2067+G2067-I2067</f>
        <v/>
      </c>
      <c r="K2067" s="15" t="n"/>
      <c r="L2067" s="15">
        <f>K2067*Setup!$B$6</f>
        <v/>
      </c>
      <c r="M2067" s="15">
        <f>J2067-L2067</f>
        <v/>
      </c>
      <c r="N2067" s="21" t="n"/>
    </row>
    <row r="2068">
      <c r="A2068" s="295" t="n"/>
      <c r="B2068" s="14" t="n"/>
      <c r="C2068" s="15" t="n"/>
      <c r="D2068" s="15" t="n"/>
      <c r="E2068" s="15">
        <f>D2068*Setup!$B$5</f>
        <v/>
      </c>
      <c r="F2068" s="15">
        <f>D2068-E2068</f>
        <v/>
      </c>
      <c r="G2068" s="15" t="n"/>
      <c r="H2068" s="15" t="n"/>
      <c r="I2068" s="15" t="n"/>
      <c r="J2068" s="15">
        <f>C2068+F2068+G2068-I2068</f>
        <v/>
      </c>
      <c r="K2068" s="15" t="n"/>
      <c r="L2068" s="15">
        <f>K2068*Setup!$B$6</f>
        <v/>
      </c>
      <c r="M2068" s="15">
        <f>J2068-L2068</f>
        <v/>
      </c>
      <c r="N2068" s="21" t="n"/>
    </row>
    <row r="2069">
      <c r="A2069" s="295" t="n"/>
      <c r="B2069" s="14" t="n"/>
      <c r="C2069" s="15" t="n"/>
      <c r="D2069" s="15" t="n"/>
      <c r="E2069" s="15">
        <f>D2069*Setup!$B$5</f>
        <v/>
      </c>
      <c r="F2069" s="15">
        <f>D2069-E2069</f>
        <v/>
      </c>
      <c r="G2069" s="15" t="n"/>
      <c r="H2069" s="15" t="n"/>
      <c r="I2069" s="15" t="n"/>
      <c r="J2069" s="15">
        <f>C2069+F2069+G2069-I2069</f>
        <v/>
      </c>
      <c r="K2069" s="15" t="n"/>
      <c r="L2069" s="15">
        <f>K2069*Setup!$B$6</f>
        <v/>
      </c>
      <c r="M2069" s="15">
        <f>J2069-L2069</f>
        <v/>
      </c>
      <c r="N2069" s="21" t="n"/>
    </row>
    <row r="2070">
      <c r="A2070" s="295" t="n"/>
      <c r="B2070" s="14" t="n"/>
      <c r="C2070" s="15" t="n"/>
      <c r="D2070" s="15" t="n"/>
      <c r="E2070" s="15">
        <f>D2070*Setup!$B$5</f>
        <v/>
      </c>
      <c r="F2070" s="15">
        <f>D2070-E2070</f>
        <v/>
      </c>
      <c r="G2070" s="15" t="n"/>
      <c r="H2070" s="15" t="n"/>
      <c r="I2070" s="15" t="n"/>
      <c r="J2070" s="15">
        <f>C2070+F2070+G2070-I2070</f>
        <v/>
      </c>
      <c r="K2070" s="15" t="n"/>
      <c r="L2070" s="15">
        <f>K2070*Setup!$B$6</f>
        <v/>
      </c>
      <c r="M2070" s="15">
        <f>J2070-L2070</f>
        <v/>
      </c>
      <c r="N2070" s="21" t="n"/>
    </row>
    <row r="2071">
      <c r="A2071" s="295" t="n"/>
      <c r="B2071" s="14" t="n"/>
      <c r="C2071" s="15" t="n"/>
      <c r="D2071" s="15" t="n"/>
      <c r="E2071" s="15">
        <f>D2071*Setup!$B$5</f>
        <v/>
      </c>
      <c r="F2071" s="15">
        <f>D2071-E2071</f>
        <v/>
      </c>
      <c r="G2071" s="15" t="n"/>
      <c r="H2071" s="15" t="n"/>
      <c r="I2071" s="15" t="n"/>
      <c r="J2071" s="15">
        <f>C2071+F2071+G2071-I2071</f>
        <v/>
      </c>
      <c r="K2071" s="15" t="n"/>
      <c r="L2071" s="15">
        <f>K2071*Setup!$B$6</f>
        <v/>
      </c>
      <c r="M2071" s="15">
        <f>J2071-L2071</f>
        <v/>
      </c>
      <c r="N2071" s="21" t="n"/>
    </row>
    <row r="2072">
      <c r="A2072" s="295" t="n"/>
      <c r="B2072" s="14" t="n"/>
      <c r="C2072" s="15" t="n"/>
      <c r="D2072" s="15" t="n"/>
      <c r="E2072" s="15">
        <f>D2072*Setup!$B$5</f>
        <v/>
      </c>
      <c r="F2072" s="15">
        <f>D2072-E2072</f>
        <v/>
      </c>
      <c r="G2072" s="15" t="n"/>
      <c r="H2072" s="15" t="n"/>
      <c r="I2072" s="15" t="n"/>
      <c r="J2072" s="15">
        <f>C2072+F2072+G2072-I2072</f>
        <v/>
      </c>
      <c r="K2072" s="15" t="n"/>
      <c r="L2072" s="15">
        <f>K2072*Setup!$B$6</f>
        <v/>
      </c>
      <c r="M2072" s="15">
        <f>J2072-L2072</f>
        <v/>
      </c>
      <c r="N2072" s="21" t="n"/>
    </row>
    <row r="2073">
      <c r="A2073" s="295" t="n"/>
      <c r="B2073" s="14" t="n"/>
      <c r="C2073" s="15" t="n"/>
      <c r="D2073" s="15" t="n"/>
      <c r="E2073" s="15">
        <f>D2073*Setup!$B$5</f>
        <v/>
      </c>
      <c r="F2073" s="15">
        <f>D2073-E2073</f>
        <v/>
      </c>
      <c r="G2073" s="15" t="n"/>
      <c r="H2073" s="15" t="n"/>
      <c r="I2073" s="15" t="n"/>
      <c r="J2073" s="15">
        <f>C2073+F2073+G2073-I2073</f>
        <v/>
      </c>
      <c r="K2073" s="15" t="n"/>
      <c r="L2073" s="15">
        <f>K2073*Setup!$B$6</f>
        <v/>
      </c>
      <c r="M2073" s="15">
        <f>J2073-L2073</f>
        <v/>
      </c>
      <c r="N2073" s="21" t="n"/>
    </row>
    <row r="2074">
      <c r="A2074" s="295" t="n"/>
      <c r="B2074" s="14" t="n"/>
      <c r="C2074" s="15" t="n"/>
      <c r="D2074" s="15" t="n"/>
      <c r="E2074" s="15">
        <f>D2074*Setup!$B$5</f>
        <v/>
      </c>
      <c r="F2074" s="15">
        <f>D2074-E2074</f>
        <v/>
      </c>
      <c r="G2074" s="15" t="n"/>
      <c r="H2074" s="15" t="n"/>
      <c r="I2074" s="15" t="n"/>
      <c r="J2074" s="15">
        <f>C2074+F2074+G2074-I2074</f>
        <v/>
      </c>
      <c r="K2074" s="15" t="n"/>
      <c r="L2074" s="15">
        <f>K2074*Setup!$B$6</f>
        <v/>
      </c>
      <c r="M2074" s="15">
        <f>J2074-L2074</f>
        <v/>
      </c>
      <c r="N2074" s="21" t="n"/>
    </row>
    <row r="2075">
      <c r="A2075" s="295" t="n"/>
      <c r="B2075" s="14" t="n"/>
      <c r="C2075" s="15" t="n"/>
      <c r="D2075" s="15" t="n"/>
      <c r="E2075" s="15">
        <f>D2075*Setup!$B$5</f>
        <v/>
      </c>
      <c r="F2075" s="15">
        <f>D2075-E2075</f>
        <v/>
      </c>
      <c r="G2075" s="15" t="n"/>
      <c r="H2075" s="15" t="n"/>
      <c r="I2075" s="15" t="n"/>
      <c r="J2075" s="15">
        <f>C2075+F2075+G2075-I2075</f>
        <v/>
      </c>
      <c r="K2075" s="15" t="n"/>
      <c r="L2075" s="15">
        <f>K2075*Setup!$B$6</f>
        <v/>
      </c>
      <c r="M2075" s="15">
        <f>J2075-L2075</f>
        <v/>
      </c>
      <c r="N2075" s="21" t="n"/>
    </row>
    <row r="2076">
      <c r="A2076" s="295" t="n"/>
      <c r="B2076" s="14" t="n"/>
      <c r="C2076" s="15" t="n"/>
      <c r="D2076" s="15" t="n"/>
      <c r="E2076" s="15">
        <f>D2076*Setup!$B$5</f>
        <v/>
      </c>
      <c r="F2076" s="15">
        <f>D2076-E2076</f>
        <v/>
      </c>
      <c r="G2076" s="15" t="n"/>
      <c r="H2076" s="15" t="n"/>
      <c r="I2076" s="15" t="n"/>
      <c r="J2076" s="15">
        <f>C2076+F2076+G2076-I2076</f>
        <v/>
      </c>
      <c r="K2076" s="15" t="n"/>
      <c r="L2076" s="15">
        <f>K2076*Setup!$B$6</f>
        <v/>
      </c>
      <c r="M2076" s="15">
        <f>J2076-L2076</f>
        <v/>
      </c>
      <c r="N2076" s="21" t="n"/>
    </row>
    <row r="2077">
      <c r="A2077" s="295" t="n"/>
      <c r="B2077" s="14" t="n"/>
      <c r="C2077" s="15" t="n"/>
      <c r="D2077" s="15" t="n"/>
      <c r="E2077" s="15">
        <f>D2077*Setup!$B$5</f>
        <v/>
      </c>
      <c r="F2077" s="15">
        <f>D2077-E2077</f>
        <v/>
      </c>
      <c r="G2077" s="15" t="n"/>
      <c r="H2077" s="15" t="n"/>
      <c r="I2077" s="15" t="n"/>
      <c r="J2077" s="15">
        <f>C2077+F2077+G2077-I2077</f>
        <v/>
      </c>
      <c r="K2077" s="15" t="n"/>
      <c r="L2077" s="15">
        <f>K2077*Setup!$B$6</f>
        <v/>
      </c>
      <c r="M2077" s="15">
        <f>J2077-L2077</f>
        <v/>
      </c>
      <c r="N2077" s="21" t="n"/>
    </row>
    <row r="2078">
      <c r="A2078" s="295" t="n"/>
      <c r="B2078" s="14" t="n"/>
      <c r="C2078" s="15" t="n"/>
      <c r="D2078" s="15" t="n"/>
      <c r="E2078" s="15">
        <f>D2078*Setup!$B$5</f>
        <v/>
      </c>
      <c r="F2078" s="15">
        <f>D2078-E2078</f>
        <v/>
      </c>
      <c r="G2078" s="15" t="n"/>
      <c r="H2078" s="15" t="n"/>
      <c r="I2078" s="15" t="n"/>
      <c r="J2078" s="15">
        <f>C2078+F2078+G2078-I2078</f>
        <v/>
      </c>
      <c r="K2078" s="15" t="n"/>
      <c r="L2078" s="15">
        <f>K2078*Setup!$B$6</f>
        <v/>
      </c>
      <c r="M2078" s="15">
        <f>J2078-L2078</f>
        <v/>
      </c>
      <c r="N2078" s="21" t="n"/>
    </row>
    <row r="2079">
      <c r="A2079" s="295" t="n"/>
      <c r="B2079" s="14" t="n"/>
      <c r="C2079" s="15" t="n"/>
      <c r="D2079" s="15" t="n"/>
      <c r="E2079" s="15">
        <f>D2079*Setup!$B$5</f>
        <v/>
      </c>
      <c r="F2079" s="15">
        <f>D2079-E2079</f>
        <v/>
      </c>
      <c r="G2079" s="15" t="n"/>
      <c r="H2079" s="15" t="n"/>
      <c r="I2079" s="15" t="n"/>
      <c r="J2079" s="15">
        <f>C2079+F2079+G2079-I2079</f>
        <v/>
      </c>
      <c r="K2079" s="15" t="n"/>
      <c r="L2079" s="15">
        <f>K2079*Setup!$B$6</f>
        <v/>
      </c>
      <c r="M2079" s="15">
        <f>J2079-L2079</f>
        <v/>
      </c>
      <c r="N2079" s="21" t="n"/>
    </row>
    <row r="2080">
      <c r="A2080" s="295" t="n"/>
      <c r="B2080" s="14" t="n"/>
      <c r="C2080" s="15" t="n"/>
      <c r="D2080" s="15" t="n"/>
      <c r="E2080" s="15">
        <f>D2080*Setup!$B$5</f>
        <v/>
      </c>
      <c r="F2080" s="15">
        <f>D2080-E2080</f>
        <v/>
      </c>
      <c r="G2080" s="15" t="n"/>
      <c r="H2080" s="15" t="n"/>
      <c r="I2080" s="15" t="n"/>
      <c r="J2080" s="15">
        <f>C2080+F2080+G2080-I2080</f>
        <v/>
      </c>
      <c r="K2080" s="15" t="n"/>
      <c r="L2080" s="15">
        <f>K2080*Setup!$B$6</f>
        <v/>
      </c>
      <c r="M2080" s="15">
        <f>J2080-L2080</f>
        <v/>
      </c>
      <c r="N2080" s="21" t="n"/>
    </row>
    <row r="2081">
      <c r="A2081" s="295" t="n"/>
      <c r="B2081" s="14" t="n"/>
      <c r="C2081" s="15" t="n"/>
      <c r="D2081" s="15" t="n"/>
      <c r="E2081" s="15">
        <f>D2081*Setup!$B$5</f>
        <v/>
      </c>
      <c r="F2081" s="15">
        <f>D2081-E2081</f>
        <v/>
      </c>
      <c r="G2081" s="15" t="n"/>
      <c r="H2081" s="15" t="n"/>
      <c r="I2081" s="15" t="n"/>
      <c r="J2081" s="15">
        <f>C2081+F2081+G2081-I2081</f>
        <v/>
      </c>
      <c r="K2081" s="15" t="n"/>
      <c r="L2081" s="15">
        <f>K2081*Setup!$B$6</f>
        <v/>
      </c>
      <c r="M2081" s="15">
        <f>J2081-L2081</f>
        <v/>
      </c>
      <c r="N2081" s="21" t="n"/>
    </row>
    <row r="2082">
      <c r="A2082" s="295" t="n"/>
      <c r="B2082" s="14" t="n"/>
      <c r="C2082" s="15" t="n"/>
      <c r="D2082" s="15" t="n"/>
      <c r="E2082" s="15">
        <f>D2082*Setup!$B$5</f>
        <v/>
      </c>
      <c r="F2082" s="15">
        <f>D2082-E2082</f>
        <v/>
      </c>
      <c r="G2082" s="15" t="n"/>
      <c r="H2082" s="15" t="n"/>
      <c r="I2082" s="15" t="n"/>
      <c r="J2082" s="15">
        <f>C2082+F2082+G2082-I2082</f>
        <v/>
      </c>
      <c r="K2082" s="15" t="n"/>
      <c r="L2082" s="15">
        <f>K2082*Setup!$B$6</f>
        <v/>
      </c>
      <c r="M2082" s="15">
        <f>J2082-L2082</f>
        <v/>
      </c>
      <c r="N2082" s="21" t="n"/>
    </row>
    <row r="2083">
      <c r="A2083" s="295" t="n"/>
      <c r="B2083" s="14" t="n"/>
      <c r="C2083" s="15" t="n"/>
      <c r="D2083" s="15" t="n"/>
      <c r="E2083" s="15">
        <f>D2083*Setup!$B$5</f>
        <v/>
      </c>
      <c r="F2083" s="15">
        <f>D2083-E2083</f>
        <v/>
      </c>
      <c r="G2083" s="15" t="n"/>
      <c r="H2083" s="15" t="n"/>
      <c r="I2083" s="15" t="n"/>
      <c r="J2083" s="15">
        <f>C2083+F2083+G2083-I2083</f>
        <v/>
      </c>
      <c r="K2083" s="15" t="n"/>
      <c r="L2083" s="15">
        <f>K2083*Setup!$B$6</f>
        <v/>
      </c>
      <c r="M2083" s="15">
        <f>J2083-L2083</f>
        <v/>
      </c>
      <c r="N2083" s="21" t="n"/>
    </row>
    <row r="2084">
      <c r="A2084" s="295" t="n"/>
      <c r="B2084" s="14" t="n"/>
      <c r="C2084" s="15" t="n"/>
      <c r="D2084" s="15" t="n"/>
      <c r="E2084" s="15">
        <f>D2084*Setup!$B$5</f>
        <v/>
      </c>
      <c r="F2084" s="15">
        <f>D2084-E2084</f>
        <v/>
      </c>
      <c r="G2084" s="15" t="n"/>
      <c r="H2084" s="15" t="n"/>
      <c r="I2084" s="15" t="n"/>
      <c r="J2084" s="15">
        <f>C2084+F2084+G2084-I2084</f>
        <v/>
      </c>
      <c r="K2084" s="15" t="n"/>
      <c r="L2084" s="15">
        <f>K2084*Setup!$B$6</f>
        <v/>
      </c>
      <c r="M2084" s="15">
        <f>J2084-L2084</f>
        <v/>
      </c>
      <c r="N2084" s="21" t="n"/>
    </row>
    <row r="2085">
      <c r="A2085" s="295" t="n"/>
      <c r="B2085" s="14" t="n"/>
      <c r="C2085" s="15" t="n"/>
      <c r="D2085" s="15" t="n"/>
      <c r="E2085" s="15">
        <f>D2085*Setup!$B$5</f>
        <v/>
      </c>
      <c r="F2085" s="15">
        <f>D2085-E2085</f>
        <v/>
      </c>
      <c r="G2085" s="15" t="n"/>
      <c r="H2085" s="15" t="n"/>
      <c r="I2085" s="15" t="n"/>
      <c r="J2085" s="15">
        <f>C2085+F2085+G2085-I2085</f>
        <v/>
      </c>
      <c r="K2085" s="15" t="n"/>
      <c r="L2085" s="15">
        <f>K2085*Setup!$B$6</f>
        <v/>
      </c>
      <c r="M2085" s="15">
        <f>J2085-L2085</f>
        <v/>
      </c>
      <c r="N2085" s="21" t="n"/>
    </row>
    <row r="2086">
      <c r="A2086" s="295" t="n"/>
      <c r="B2086" s="14" t="n"/>
      <c r="C2086" s="15" t="n"/>
      <c r="D2086" s="15" t="n"/>
      <c r="E2086" s="15">
        <f>D2086*Setup!$B$5</f>
        <v/>
      </c>
      <c r="F2086" s="15">
        <f>D2086-E2086</f>
        <v/>
      </c>
      <c r="G2086" s="15" t="n"/>
      <c r="H2086" s="15" t="n"/>
      <c r="I2086" s="15" t="n"/>
      <c r="J2086" s="15">
        <f>C2086+F2086+G2086-I2086</f>
        <v/>
      </c>
      <c r="K2086" s="15" t="n"/>
      <c r="L2086" s="15">
        <f>K2086*Setup!$B$6</f>
        <v/>
      </c>
      <c r="M2086" s="15">
        <f>J2086-L2086</f>
        <v/>
      </c>
      <c r="N2086" s="21" t="n"/>
    </row>
    <row r="2087">
      <c r="A2087" s="295" t="n"/>
      <c r="B2087" s="14" t="n"/>
      <c r="C2087" s="15" t="n"/>
      <c r="D2087" s="15" t="n"/>
      <c r="E2087" s="15">
        <f>D2087*Setup!$B$5</f>
        <v/>
      </c>
      <c r="F2087" s="15">
        <f>D2087-E2087</f>
        <v/>
      </c>
      <c r="G2087" s="15" t="n"/>
      <c r="H2087" s="15" t="n"/>
      <c r="I2087" s="15" t="n"/>
      <c r="J2087" s="15">
        <f>C2087+F2087+G2087-I2087</f>
        <v/>
      </c>
      <c r="K2087" s="15" t="n"/>
      <c r="L2087" s="15">
        <f>K2087*Setup!$B$6</f>
        <v/>
      </c>
      <c r="M2087" s="15">
        <f>J2087-L2087</f>
        <v/>
      </c>
      <c r="N2087" s="21" t="n"/>
    </row>
    <row r="2088">
      <c r="A2088" s="295" t="n"/>
      <c r="B2088" s="14" t="n"/>
      <c r="C2088" s="15" t="n"/>
      <c r="D2088" s="15" t="n"/>
      <c r="E2088" s="15">
        <f>D2088*Setup!$B$5</f>
        <v/>
      </c>
      <c r="F2088" s="15">
        <f>D2088-E2088</f>
        <v/>
      </c>
      <c r="G2088" s="15" t="n"/>
      <c r="H2088" s="15" t="n"/>
      <c r="I2088" s="15" t="n"/>
      <c r="J2088" s="15">
        <f>C2088+F2088+G2088-I2088</f>
        <v/>
      </c>
      <c r="K2088" s="15" t="n"/>
      <c r="L2088" s="15">
        <f>K2088*Setup!$B$6</f>
        <v/>
      </c>
      <c r="M2088" s="15">
        <f>J2088-L2088</f>
        <v/>
      </c>
      <c r="N2088" s="21" t="n"/>
    </row>
    <row r="2089">
      <c r="A2089" s="295" t="n"/>
      <c r="B2089" s="14" t="n"/>
      <c r="C2089" s="15" t="n"/>
      <c r="D2089" s="15" t="n"/>
      <c r="E2089" s="15">
        <f>D2089*Setup!$B$5</f>
        <v/>
      </c>
      <c r="F2089" s="15">
        <f>D2089-E2089</f>
        <v/>
      </c>
      <c r="G2089" s="15" t="n"/>
      <c r="H2089" s="15" t="n"/>
      <c r="I2089" s="15" t="n"/>
      <c r="J2089" s="15">
        <f>C2089+F2089+G2089-I2089</f>
        <v/>
      </c>
      <c r="K2089" s="15" t="n"/>
      <c r="L2089" s="15">
        <f>K2089*Setup!$B$6</f>
        <v/>
      </c>
      <c r="M2089" s="15">
        <f>J2089-L2089</f>
        <v/>
      </c>
      <c r="N2089" s="21" t="n"/>
    </row>
    <row r="2090">
      <c r="A2090" s="295" t="n"/>
      <c r="B2090" s="14" t="n"/>
      <c r="C2090" s="15" t="n"/>
      <c r="D2090" s="15" t="n"/>
      <c r="E2090" s="15">
        <f>D2090*Setup!$B$5</f>
        <v/>
      </c>
      <c r="F2090" s="15">
        <f>D2090-E2090</f>
        <v/>
      </c>
      <c r="G2090" s="15" t="n"/>
      <c r="H2090" s="15" t="n"/>
      <c r="I2090" s="15" t="n"/>
      <c r="J2090" s="15">
        <f>C2090+F2090+G2090-I2090</f>
        <v/>
      </c>
      <c r="K2090" s="15" t="n"/>
      <c r="L2090" s="15">
        <f>K2090*Setup!$B$6</f>
        <v/>
      </c>
      <c r="M2090" s="15">
        <f>J2090-L2090</f>
        <v/>
      </c>
      <c r="N2090" s="21" t="n"/>
    </row>
    <row r="2091">
      <c r="A2091" s="295" t="n"/>
      <c r="B2091" s="14" t="n"/>
      <c r="C2091" s="15" t="n"/>
      <c r="D2091" s="15" t="n"/>
      <c r="E2091" s="15">
        <f>D2091*Setup!$B$5</f>
        <v/>
      </c>
      <c r="F2091" s="15">
        <f>D2091-E2091</f>
        <v/>
      </c>
      <c r="G2091" s="15" t="n"/>
      <c r="H2091" s="15" t="n"/>
      <c r="I2091" s="15" t="n"/>
      <c r="J2091" s="15">
        <f>C2091+F2091+G2091-I2091</f>
        <v/>
      </c>
      <c r="K2091" s="15" t="n"/>
      <c r="L2091" s="15">
        <f>K2091*Setup!$B$6</f>
        <v/>
      </c>
      <c r="M2091" s="15">
        <f>J2091-L2091</f>
        <v/>
      </c>
      <c r="N2091" s="21" t="n"/>
    </row>
    <row r="2092">
      <c r="A2092" s="295" t="n"/>
      <c r="B2092" s="14" t="n"/>
      <c r="C2092" s="15" t="n"/>
      <c r="D2092" s="15" t="n"/>
      <c r="E2092" s="15">
        <f>D2092*Setup!$B$5</f>
        <v/>
      </c>
      <c r="F2092" s="15">
        <f>D2092-E2092</f>
        <v/>
      </c>
      <c r="G2092" s="15" t="n"/>
      <c r="H2092" s="15" t="n"/>
      <c r="I2092" s="15" t="n"/>
      <c r="J2092" s="15">
        <f>C2092+F2092+G2092-I2092</f>
        <v/>
      </c>
      <c r="K2092" s="15" t="n"/>
      <c r="L2092" s="15">
        <f>K2092*Setup!$B$6</f>
        <v/>
      </c>
      <c r="M2092" s="15">
        <f>J2092-L2092</f>
        <v/>
      </c>
      <c r="N2092" s="21" t="n"/>
    </row>
    <row r="2093">
      <c r="A2093" s="295" t="n"/>
      <c r="B2093" s="14" t="n"/>
      <c r="C2093" s="15" t="n"/>
      <c r="D2093" s="15" t="n"/>
      <c r="E2093" s="15">
        <f>D2093*Setup!$B$5</f>
        <v/>
      </c>
      <c r="F2093" s="15">
        <f>D2093-E2093</f>
        <v/>
      </c>
      <c r="G2093" s="15" t="n"/>
      <c r="H2093" s="15" t="n"/>
      <c r="I2093" s="15" t="n"/>
      <c r="J2093" s="15">
        <f>C2093+F2093+G2093-I2093</f>
        <v/>
      </c>
      <c r="K2093" s="15" t="n"/>
      <c r="L2093" s="15">
        <f>K2093*Setup!$B$6</f>
        <v/>
      </c>
      <c r="M2093" s="15">
        <f>J2093-L2093</f>
        <v/>
      </c>
      <c r="N2093" s="21" t="n"/>
    </row>
    <row r="2094">
      <c r="A2094" s="295" t="n"/>
      <c r="B2094" s="14" t="n"/>
      <c r="C2094" s="15" t="n"/>
      <c r="D2094" s="15" t="n"/>
      <c r="E2094" s="15">
        <f>D2094*Setup!$B$5</f>
        <v/>
      </c>
      <c r="F2094" s="15">
        <f>D2094-E2094</f>
        <v/>
      </c>
      <c r="G2094" s="15" t="n"/>
      <c r="H2094" s="15" t="n"/>
      <c r="I2094" s="15" t="n"/>
      <c r="J2094" s="15">
        <f>C2094+F2094+G2094-I2094</f>
        <v/>
      </c>
      <c r="K2094" s="15" t="n"/>
      <c r="L2094" s="15">
        <f>K2094*Setup!$B$6</f>
        <v/>
      </c>
      <c r="M2094" s="15">
        <f>J2094-L2094</f>
        <v/>
      </c>
      <c r="N2094" s="21" t="n"/>
    </row>
    <row r="2095">
      <c r="A2095" s="295" t="n"/>
      <c r="B2095" s="14" t="n"/>
      <c r="C2095" s="15" t="n"/>
      <c r="D2095" s="15" t="n"/>
      <c r="E2095" s="15">
        <f>D2095*Setup!$B$5</f>
        <v/>
      </c>
      <c r="F2095" s="15">
        <f>D2095-E2095</f>
        <v/>
      </c>
      <c r="G2095" s="15" t="n"/>
      <c r="H2095" s="15" t="n"/>
      <c r="I2095" s="15" t="n"/>
      <c r="J2095" s="15">
        <f>C2095+F2095+G2095-I2095</f>
        <v/>
      </c>
      <c r="K2095" s="15" t="n"/>
      <c r="L2095" s="15">
        <f>K2095*Setup!$B$6</f>
        <v/>
      </c>
      <c r="M2095" s="15">
        <f>J2095-L2095</f>
        <v/>
      </c>
      <c r="N2095" s="21" t="n"/>
    </row>
    <row r="2096">
      <c r="A2096" s="295" t="n"/>
      <c r="B2096" s="14" t="n"/>
      <c r="C2096" s="15" t="n"/>
      <c r="D2096" s="15" t="n"/>
      <c r="E2096" s="15">
        <f>D2096*Setup!$B$5</f>
        <v/>
      </c>
      <c r="F2096" s="15">
        <f>D2096-E2096</f>
        <v/>
      </c>
      <c r="G2096" s="15" t="n"/>
      <c r="H2096" s="15" t="n"/>
      <c r="I2096" s="15" t="n"/>
      <c r="J2096" s="15">
        <f>C2096+F2096+G2096-I2096</f>
        <v/>
      </c>
      <c r="K2096" s="15" t="n"/>
      <c r="L2096" s="15">
        <f>K2096*Setup!$B$6</f>
        <v/>
      </c>
      <c r="M2096" s="15">
        <f>J2096-L2096</f>
        <v/>
      </c>
      <c r="N2096" s="21" t="n"/>
    </row>
    <row r="2097">
      <c r="A2097" s="295" t="n"/>
      <c r="B2097" s="14" t="n"/>
      <c r="C2097" s="15" t="n"/>
      <c r="D2097" s="15" t="n"/>
      <c r="E2097" s="15">
        <f>D2097*Setup!$B$5</f>
        <v/>
      </c>
      <c r="F2097" s="15">
        <f>D2097-E2097</f>
        <v/>
      </c>
      <c r="G2097" s="15" t="n"/>
      <c r="H2097" s="15" t="n"/>
      <c r="I2097" s="15" t="n"/>
      <c r="J2097" s="15">
        <f>C2097+F2097+G2097-I2097</f>
        <v/>
      </c>
      <c r="K2097" s="15" t="n"/>
      <c r="L2097" s="15">
        <f>K2097*Setup!$B$6</f>
        <v/>
      </c>
      <c r="M2097" s="15">
        <f>J2097-L2097</f>
        <v/>
      </c>
      <c r="N2097" s="21" t="n"/>
    </row>
    <row r="2098">
      <c r="A2098" s="295" t="n"/>
      <c r="B2098" s="14" t="n"/>
      <c r="C2098" s="15" t="n"/>
      <c r="D2098" s="15" t="n"/>
      <c r="E2098" s="15">
        <f>D2098*Setup!$B$5</f>
        <v/>
      </c>
      <c r="F2098" s="15">
        <f>D2098-E2098</f>
        <v/>
      </c>
      <c r="G2098" s="15" t="n"/>
      <c r="H2098" s="15" t="n"/>
      <c r="I2098" s="15" t="n"/>
      <c r="J2098" s="15">
        <f>C2098+F2098+G2098-I2098</f>
        <v/>
      </c>
      <c r="K2098" s="15" t="n"/>
      <c r="L2098" s="15">
        <f>K2098*Setup!$B$6</f>
        <v/>
      </c>
      <c r="M2098" s="15">
        <f>J2098-L2098</f>
        <v/>
      </c>
      <c r="N2098" s="21" t="n"/>
    </row>
    <row r="2099">
      <c r="A2099" s="295" t="n"/>
      <c r="B2099" s="14" t="n"/>
      <c r="C2099" s="15" t="n"/>
      <c r="D2099" s="15" t="n"/>
      <c r="E2099" s="15">
        <f>D2099*Setup!$B$5</f>
        <v/>
      </c>
      <c r="F2099" s="15">
        <f>D2099-E2099</f>
        <v/>
      </c>
      <c r="G2099" s="15" t="n"/>
      <c r="H2099" s="15" t="n"/>
      <c r="I2099" s="15" t="n"/>
      <c r="J2099" s="15">
        <f>C2099+F2099+G2099-I2099</f>
        <v/>
      </c>
      <c r="K2099" s="15" t="n"/>
      <c r="L2099" s="15">
        <f>K2099*Setup!$B$6</f>
        <v/>
      </c>
      <c r="M2099" s="15">
        <f>J2099-L2099</f>
        <v/>
      </c>
      <c r="N2099" s="21" t="n"/>
    </row>
    <row r="2100">
      <c r="A2100" s="295" t="n"/>
      <c r="B2100" s="14" t="n"/>
      <c r="C2100" s="15" t="n"/>
      <c r="D2100" s="15" t="n"/>
      <c r="E2100" s="15">
        <f>D2100*Setup!$B$5</f>
        <v/>
      </c>
      <c r="F2100" s="15">
        <f>D2100-E2100</f>
        <v/>
      </c>
      <c r="G2100" s="15" t="n"/>
      <c r="H2100" s="15" t="n"/>
      <c r="I2100" s="15" t="n"/>
      <c r="J2100" s="15">
        <f>C2100+F2100+G2100-I2100</f>
        <v/>
      </c>
      <c r="K2100" s="15" t="n"/>
      <c r="L2100" s="15">
        <f>K2100*Setup!$B$6</f>
        <v/>
      </c>
      <c r="M2100" s="15">
        <f>J2100-L2100</f>
        <v/>
      </c>
      <c r="N2100" s="21" t="n"/>
    </row>
    <row r="2101">
      <c r="A2101" s="295" t="n"/>
      <c r="B2101" s="14" t="n"/>
      <c r="C2101" s="15" t="n"/>
      <c r="D2101" s="15" t="n"/>
      <c r="E2101" s="15">
        <f>D2101*Setup!$B$5</f>
        <v/>
      </c>
      <c r="F2101" s="15">
        <f>D2101-E2101</f>
        <v/>
      </c>
      <c r="G2101" s="15" t="n"/>
      <c r="H2101" s="15" t="n"/>
      <c r="I2101" s="15" t="n"/>
      <c r="J2101" s="15">
        <f>C2101+F2101+G2101-I2101</f>
        <v/>
      </c>
      <c r="K2101" s="15" t="n"/>
      <c r="L2101" s="15">
        <f>K2101*Setup!$B$6</f>
        <v/>
      </c>
      <c r="M2101" s="15">
        <f>J2101-L2101</f>
        <v/>
      </c>
      <c r="N2101" s="21" t="n"/>
    </row>
    <row r="2102">
      <c r="A2102" s="295" t="n"/>
      <c r="B2102" s="14" t="n"/>
      <c r="C2102" s="15" t="n"/>
      <c r="D2102" s="15" t="n"/>
      <c r="E2102" s="15">
        <f>D2102*Setup!$B$5</f>
        <v/>
      </c>
      <c r="F2102" s="15">
        <f>D2102-E2102</f>
        <v/>
      </c>
      <c r="G2102" s="15" t="n"/>
      <c r="H2102" s="15" t="n"/>
      <c r="I2102" s="15" t="n"/>
      <c r="J2102" s="15">
        <f>C2102+F2102+G2102-I2102</f>
        <v/>
      </c>
      <c r="K2102" s="15" t="n"/>
      <c r="L2102" s="15">
        <f>K2102*Setup!$B$6</f>
        <v/>
      </c>
      <c r="M2102" s="15">
        <f>J2102-L2102</f>
        <v/>
      </c>
      <c r="N2102" s="21" t="n"/>
    </row>
    <row r="2103">
      <c r="A2103" s="295" t="n"/>
      <c r="B2103" s="14" t="n"/>
      <c r="C2103" s="15" t="n"/>
      <c r="D2103" s="15" t="n"/>
      <c r="E2103" s="15">
        <f>D2103*Setup!$B$5</f>
        <v/>
      </c>
      <c r="F2103" s="15">
        <f>D2103-E2103</f>
        <v/>
      </c>
      <c r="G2103" s="15" t="n"/>
      <c r="H2103" s="15" t="n"/>
      <c r="I2103" s="15" t="n"/>
      <c r="J2103" s="15">
        <f>C2103+F2103+G2103-I2103</f>
        <v/>
      </c>
      <c r="K2103" s="15" t="n"/>
      <c r="L2103" s="15">
        <f>K2103*Setup!$B$6</f>
        <v/>
      </c>
      <c r="M2103" s="15">
        <f>J2103-L2103</f>
        <v/>
      </c>
      <c r="N2103" s="21" t="n"/>
    </row>
    <row r="2104">
      <c r="A2104" s="295" t="n"/>
      <c r="B2104" s="14" t="n"/>
      <c r="C2104" s="15" t="n"/>
      <c r="D2104" s="15" t="n"/>
      <c r="E2104" s="15">
        <f>D2104*Setup!$B$5</f>
        <v/>
      </c>
      <c r="F2104" s="15">
        <f>D2104-E2104</f>
        <v/>
      </c>
      <c r="G2104" s="15" t="n"/>
      <c r="H2104" s="15" t="n"/>
      <c r="I2104" s="15" t="n"/>
      <c r="J2104" s="15">
        <f>C2104+F2104+G2104-I2104</f>
        <v/>
      </c>
      <c r="K2104" s="15" t="n"/>
      <c r="L2104" s="15">
        <f>K2104*Setup!$B$6</f>
        <v/>
      </c>
      <c r="M2104" s="15">
        <f>J2104-L2104</f>
        <v/>
      </c>
      <c r="N2104" s="21" t="n"/>
    </row>
    <row r="2105">
      <c r="A2105" s="295" t="n"/>
      <c r="B2105" s="14" t="n"/>
      <c r="C2105" s="15" t="n"/>
      <c r="D2105" s="15" t="n"/>
      <c r="E2105" s="15">
        <f>D2105*Setup!$B$5</f>
        <v/>
      </c>
      <c r="F2105" s="15">
        <f>D2105-E2105</f>
        <v/>
      </c>
      <c r="G2105" s="15" t="n"/>
      <c r="H2105" s="15" t="n"/>
      <c r="I2105" s="15" t="n"/>
      <c r="J2105" s="15">
        <f>C2105+F2105+G2105-I2105</f>
        <v/>
      </c>
      <c r="K2105" s="15" t="n"/>
      <c r="L2105" s="15">
        <f>K2105*Setup!$B$6</f>
        <v/>
      </c>
      <c r="M2105" s="15">
        <f>J2105-L2105</f>
        <v/>
      </c>
      <c r="N2105" s="21" t="n"/>
    </row>
    <row r="2106">
      <c r="A2106" s="295" t="n"/>
      <c r="B2106" s="14" t="n"/>
      <c r="C2106" s="15" t="n"/>
      <c r="D2106" s="15" t="n"/>
      <c r="E2106" s="15">
        <f>D2106*Setup!$B$5</f>
        <v/>
      </c>
      <c r="F2106" s="15">
        <f>D2106-E2106</f>
        <v/>
      </c>
      <c r="G2106" s="15" t="n"/>
      <c r="H2106" s="15" t="n"/>
      <c r="I2106" s="15" t="n"/>
      <c r="J2106" s="15">
        <f>C2106+F2106+G2106-I2106</f>
        <v/>
      </c>
      <c r="K2106" s="15" t="n"/>
      <c r="L2106" s="15">
        <f>K2106*Setup!$B$6</f>
        <v/>
      </c>
      <c r="M2106" s="15">
        <f>J2106-L2106</f>
        <v/>
      </c>
      <c r="N2106" s="21" t="n"/>
    </row>
    <row r="2107">
      <c r="A2107" s="295" t="n"/>
      <c r="B2107" s="14" t="n"/>
      <c r="C2107" s="15" t="n"/>
      <c r="D2107" s="15" t="n"/>
      <c r="E2107" s="15">
        <f>D2107*Setup!$B$5</f>
        <v/>
      </c>
      <c r="F2107" s="15">
        <f>D2107-E2107</f>
        <v/>
      </c>
      <c r="G2107" s="15" t="n"/>
      <c r="H2107" s="15" t="n"/>
      <c r="I2107" s="15" t="n"/>
      <c r="J2107" s="15">
        <f>C2107+F2107+G2107-I2107</f>
        <v/>
      </c>
      <c r="K2107" s="15" t="n"/>
      <c r="L2107" s="15">
        <f>K2107*Setup!$B$6</f>
        <v/>
      </c>
      <c r="M2107" s="15">
        <f>J2107-L2107</f>
        <v/>
      </c>
      <c r="N2107" s="21" t="n"/>
    </row>
    <row r="2108">
      <c r="A2108" s="295" t="n"/>
      <c r="B2108" s="14" t="n"/>
      <c r="C2108" s="15" t="n"/>
      <c r="D2108" s="15" t="n"/>
      <c r="E2108" s="15">
        <f>D2108*Setup!$B$5</f>
        <v/>
      </c>
      <c r="F2108" s="15">
        <f>D2108-E2108</f>
        <v/>
      </c>
      <c r="G2108" s="15" t="n"/>
      <c r="H2108" s="15" t="n"/>
      <c r="I2108" s="15" t="n"/>
      <c r="J2108" s="15">
        <f>C2108+F2108+G2108-I2108</f>
        <v/>
      </c>
      <c r="K2108" s="15" t="n"/>
      <c r="L2108" s="15">
        <f>K2108*Setup!$B$6</f>
        <v/>
      </c>
      <c r="M2108" s="15">
        <f>J2108-L2108</f>
        <v/>
      </c>
      <c r="N2108" s="21" t="n"/>
    </row>
    <row r="2109">
      <c r="A2109" s="295" t="n"/>
      <c r="B2109" s="14" t="n"/>
      <c r="C2109" s="15" t="n"/>
      <c r="D2109" s="15" t="n"/>
      <c r="E2109" s="15">
        <f>D2109*Setup!$B$5</f>
        <v/>
      </c>
      <c r="F2109" s="15">
        <f>D2109-E2109</f>
        <v/>
      </c>
      <c r="G2109" s="15" t="n"/>
      <c r="H2109" s="15" t="n"/>
      <c r="I2109" s="15" t="n"/>
      <c r="J2109" s="15">
        <f>C2109+F2109+G2109-I2109</f>
        <v/>
      </c>
      <c r="K2109" s="15" t="n"/>
      <c r="L2109" s="15">
        <f>K2109*Setup!$B$6</f>
        <v/>
      </c>
      <c r="M2109" s="15">
        <f>J2109-L2109</f>
        <v/>
      </c>
      <c r="N2109" s="21" t="n"/>
    </row>
    <row r="2110">
      <c r="A2110" s="295" t="n"/>
      <c r="B2110" s="14" t="n"/>
      <c r="C2110" s="15" t="n"/>
      <c r="D2110" s="15" t="n"/>
      <c r="E2110" s="15">
        <f>D2110*Setup!$B$5</f>
        <v/>
      </c>
      <c r="F2110" s="15">
        <f>D2110-E2110</f>
        <v/>
      </c>
      <c r="G2110" s="15" t="n"/>
      <c r="H2110" s="15" t="n"/>
      <c r="I2110" s="15" t="n"/>
      <c r="J2110" s="15">
        <f>C2110+F2110+G2110-I2110</f>
        <v/>
      </c>
      <c r="K2110" s="15" t="n"/>
      <c r="L2110" s="15">
        <f>K2110*Setup!$B$6</f>
        <v/>
      </c>
      <c r="M2110" s="15">
        <f>J2110-L2110</f>
        <v/>
      </c>
      <c r="N2110" s="21" t="n"/>
    </row>
    <row r="2111">
      <c r="A2111" s="295" t="n"/>
      <c r="B2111" s="14" t="n"/>
      <c r="C2111" s="15" t="n"/>
      <c r="D2111" s="15" t="n"/>
      <c r="E2111" s="15">
        <f>D2111*Setup!$B$5</f>
        <v/>
      </c>
      <c r="F2111" s="15">
        <f>D2111-E2111</f>
        <v/>
      </c>
      <c r="G2111" s="15" t="n"/>
      <c r="H2111" s="15" t="n"/>
      <c r="I2111" s="15" t="n"/>
      <c r="J2111" s="15">
        <f>C2111+F2111+G2111-I2111</f>
        <v/>
      </c>
      <c r="K2111" s="15" t="n"/>
      <c r="L2111" s="15">
        <f>K2111*Setup!$B$6</f>
        <v/>
      </c>
      <c r="M2111" s="15">
        <f>J2111-L2111</f>
        <v/>
      </c>
      <c r="N2111" s="21" t="n"/>
    </row>
    <row r="2112">
      <c r="A2112" s="295" t="n"/>
      <c r="B2112" s="14" t="n"/>
      <c r="C2112" s="15" t="n"/>
      <c r="D2112" s="15" t="n"/>
      <c r="E2112" s="15">
        <f>D2112*Setup!$B$5</f>
        <v/>
      </c>
      <c r="F2112" s="15">
        <f>D2112-E2112</f>
        <v/>
      </c>
      <c r="G2112" s="15" t="n"/>
      <c r="H2112" s="15" t="n"/>
      <c r="I2112" s="15" t="n"/>
      <c r="J2112" s="15">
        <f>C2112+F2112+G2112-I2112</f>
        <v/>
      </c>
      <c r="K2112" s="15" t="n"/>
      <c r="L2112" s="15">
        <f>K2112*Setup!$B$6</f>
        <v/>
      </c>
      <c r="M2112" s="15">
        <f>J2112-L2112</f>
        <v/>
      </c>
      <c r="N2112" s="21" t="n"/>
    </row>
    <row r="2113">
      <c r="A2113" s="295" t="n"/>
      <c r="B2113" s="14" t="n"/>
      <c r="C2113" s="15" t="n"/>
      <c r="D2113" s="15" t="n"/>
      <c r="E2113" s="15">
        <f>D2113*Setup!$B$5</f>
        <v/>
      </c>
      <c r="F2113" s="15">
        <f>D2113-E2113</f>
        <v/>
      </c>
      <c r="G2113" s="15" t="n"/>
      <c r="H2113" s="15" t="n"/>
      <c r="I2113" s="15" t="n"/>
      <c r="J2113" s="15">
        <f>C2113+F2113+G2113-I2113</f>
        <v/>
      </c>
      <c r="K2113" s="15" t="n"/>
      <c r="L2113" s="15">
        <f>K2113*Setup!$B$6</f>
        <v/>
      </c>
      <c r="M2113" s="15">
        <f>J2113-L2113</f>
        <v/>
      </c>
      <c r="N2113" s="21" t="n"/>
    </row>
    <row r="2114">
      <c r="A2114" s="295" t="n"/>
      <c r="B2114" s="14" t="n"/>
      <c r="C2114" s="15" t="n"/>
      <c r="D2114" s="15" t="n"/>
      <c r="E2114" s="15">
        <f>D2114*Setup!$B$5</f>
        <v/>
      </c>
      <c r="F2114" s="15">
        <f>D2114-E2114</f>
        <v/>
      </c>
      <c r="G2114" s="15" t="n"/>
      <c r="H2114" s="15" t="n"/>
      <c r="I2114" s="15" t="n"/>
      <c r="J2114" s="15">
        <f>C2114+F2114+G2114-I2114</f>
        <v/>
      </c>
      <c r="K2114" s="15" t="n"/>
      <c r="L2114" s="15">
        <f>K2114*Setup!$B$6</f>
        <v/>
      </c>
      <c r="M2114" s="15">
        <f>J2114-L2114</f>
        <v/>
      </c>
      <c r="N2114" s="21" t="n"/>
    </row>
    <row r="2115">
      <c r="A2115" s="295" t="n"/>
      <c r="B2115" s="14" t="n"/>
      <c r="C2115" s="15" t="n"/>
      <c r="D2115" s="15" t="n"/>
      <c r="E2115" s="15">
        <f>D2115*Setup!$B$5</f>
        <v/>
      </c>
      <c r="F2115" s="15">
        <f>D2115-E2115</f>
        <v/>
      </c>
      <c r="G2115" s="15" t="n"/>
      <c r="H2115" s="15" t="n"/>
      <c r="I2115" s="15" t="n"/>
      <c r="J2115" s="15">
        <f>C2115+F2115+G2115-I2115</f>
        <v/>
      </c>
      <c r="K2115" s="15" t="n"/>
      <c r="L2115" s="15">
        <f>K2115*Setup!$B$6</f>
        <v/>
      </c>
      <c r="M2115" s="15">
        <f>J2115-L2115</f>
        <v/>
      </c>
      <c r="N2115" s="21" t="n"/>
    </row>
    <row r="2116">
      <c r="A2116" s="295" t="n"/>
      <c r="B2116" s="14" t="n"/>
      <c r="C2116" s="15" t="n"/>
      <c r="D2116" s="15" t="n"/>
      <c r="E2116" s="15">
        <f>D2116*Setup!$B$5</f>
        <v/>
      </c>
      <c r="F2116" s="15">
        <f>D2116-E2116</f>
        <v/>
      </c>
      <c r="G2116" s="15" t="n"/>
      <c r="H2116" s="15" t="n"/>
      <c r="I2116" s="15" t="n"/>
      <c r="J2116" s="15">
        <f>C2116+F2116+G2116-I2116</f>
        <v/>
      </c>
      <c r="K2116" s="15" t="n"/>
      <c r="L2116" s="15">
        <f>K2116*Setup!$B$6</f>
        <v/>
      </c>
      <c r="M2116" s="15">
        <f>J2116-L2116</f>
        <v/>
      </c>
      <c r="N2116" s="21" t="n"/>
    </row>
    <row r="2117">
      <c r="A2117" s="295" t="n"/>
      <c r="B2117" s="14" t="n"/>
      <c r="C2117" s="15" t="n"/>
      <c r="D2117" s="15" t="n"/>
      <c r="E2117" s="15">
        <f>D2117*Setup!$B$5</f>
        <v/>
      </c>
      <c r="F2117" s="15">
        <f>D2117-E2117</f>
        <v/>
      </c>
      <c r="G2117" s="15" t="n"/>
      <c r="H2117" s="15" t="n"/>
      <c r="I2117" s="15" t="n"/>
      <c r="J2117" s="15">
        <f>C2117+F2117+G2117-I2117</f>
        <v/>
      </c>
      <c r="K2117" s="15" t="n"/>
      <c r="L2117" s="15">
        <f>K2117*Setup!$B$6</f>
        <v/>
      </c>
      <c r="M2117" s="15">
        <f>J2117-L2117</f>
        <v/>
      </c>
      <c r="N2117" s="21" t="n"/>
    </row>
    <row r="2118">
      <c r="A2118" s="295" t="n"/>
      <c r="B2118" s="14" t="n"/>
      <c r="C2118" s="15" t="n"/>
      <c r="D2118" s="15" t="n"/>
      <c r="E2118" s="15">
        <f>D2118*Setup!$B$5</f>
        <v/>
      </c>
      <c r="F2118" s="15">
        <f>D2118-E2118</f>
        <v/>
      </c>
      <c r="G2118" s="15" t="n"/>
      <c r="H2118" s="15" t="n"/>
      <c r="I2118" s="15" t="n"/>
      <c r="J2118" s="15">
        <f>C2118+F2118+G2118-I2118</f>
        <v/>
      </c>
      <c r="K2118" s="15" t="n"/>
      <c r="L2118" s="15">
        <f>K2118*Setup!$B$6</f>
        <v/>
      </c>
      <c r="M2118" s="15">
        <f>J2118-L2118</f>
        <v/>
      </c>
      <c r="N2118" s="21" t="n"/>
    </row>
    <row r="2119">
      <c r="A2119" s="295" t="n"/>
      <c r="B2119" s="14" t="n"/>
      <c r="C2119" s="15" t="n"/>
      <c r="D2119" s="15" t="n"/>
      <c r="E2119" s="15">
        <f>D2119*Setup!$B$5</f>
        <v/>
      </c>
      <c r="F2119" s="15">
        <f>D2119-E2119</f>
        <v/>
      </c>
      <c r="G2119" s="15" t="n"/>
      <c r="H2119" s="15" t="n"/>
      <c r="I2119" s="15" t="n"/>
      <c r="J2119" s="15">
        <f>C2119+F2119+G2119-I2119</f>
        <v/>
      </c>
      <c r="K2119" s="15" t="n"/>
      <c r="L2119" s="15">
        <f>K2119*Setup!$B$6</f>
        <v/>
      </c>
      <c r="M2119" s="15">
        <f>J2119-L2119</f>
        <v/>
      </c>
      <c r="N2119" s="21" t="n"/>
    </row>
    <row r="2120">
      <c r="A2120" s="295" t="n"/>
      <c r="B2120" s="14" t="n"/>
      <c r="C2120" s="15" t="n"/>
      <c r="D2120" s="15" t="n"/>
      <c r="E2120" s="15">
        <f>D2120*Setup!$B$5</f>
        <v/>
      </c>
      <c r="F2120" s="15">
        <f>D2120-E2120</f>
        <v/>
      </c>
      <c r="G2120" s="15" t="n"/>
      <c r="H2120" s="15" t="n"/>
      <c r="I2120" s="15" t="n"/>
      <c r="J2120" s="15">
        <f>C2120+F2120+G2120-I2120</f>
        <v/>
      </c>
      <c r="K2120" s="15" t="n"/>
      <c r="L2120" s="15">
        <f>K2120*Setup!$B$6</f>
        <v/>
      </c>
      <c r="M2120" s="15">
        <f>J2120-L2120</f>
        <v/>
      </c>
      <c r="N2120" s="21" t="n"/>
    </row>
    <row r="2121">
      <c r="A2121" s="295" t="n"/>
      <c r="B2121" s="14" t="n"/>
      <c r="C2121" s="15" t="n"/>
      <c r="D2121" s="15" t="n"/>
      <c r="E2121" s="15">
        <f>D2121*Setup!$B$5</f>
        <v/>
      </c>
      <c r="F2121" s="15">
        <f>D2121-E2121</f>
        <v/>
      </c>
      <c r="G2121" s="15" t="n"/>
      <c r="H2121" s="15" t="n"/>
      <c r="I2121" s="15" t="n"/>
      <c r="J2121" s="15">
        <f>C2121+F2121+G2121-I2121</f>
        <v/>
      </c>
      <c r="K2121" s="15" t="n"/>
      <c r="L2121" s="15">
        <f>K2121*Setup!$B$6</f>
        <v/>
      </c>
      <c r="M2121" s="15">
        <f>J2121-L2121</f>
        <v/>
      </c>
      <c r="N2121" s="21" t="n"/>
    </row>
    <row r="2122">
      <c r="A2122" s="295" t="n"/>
      <c r="B2122" s="14" t="n"/>
      <c r="C2122" s="15" t="n"/>
      <c r="D2122" s="15" t="n"/>
      <c r="E2122" s="15">
        <f>D2122*Setup!$B$5</f>
        <v/>
      </c>
      <c r="F2122" s="15">
        <f>D2122-E2122</f>
        <v/>
      </c>
      <c r="G2122" s="15" t="n"/>
      <c r="H2122" s="15" t="n"/>
      <c r="I2122" s="15" t="n"/>
      <c r="J2122" s="15">
        <f>C2122+F2122+G2122-I2122</f>
        <v/>
      </c>
      <c r="K2122" s="15" t="n"/>
      <c r="L2122" s="15">
        <f>K2122*Setup!$B$6</f>
        <v/>
      </c>
      <c r="M2122" s="15">
        <f>J2122-L2122</f>
        <v/>
      </c>
      <c r="N2122" s="21" t="n"/>
    </row>
    <row r="2123">
      <c r="A2123" s="295" t="n"/>
      <c r="B2123" s="14" t="n"/>
      <c r="C2123" s="15" t="n"/>
      <c r="D2123" s="15" t="n"/>
      <c r="E2123" s="15">
        <f>D2123*Setup!$B$5</f>
        <v/>
      </c>
      <c r="F2123" s="15">
        <f>D2123-E2123</f>
        <v/>
      </c>
      <c r="G2123" s="15" t="n"/>
      <c r="H2123" s="15" t="n"/>
      <c r="I2123" s="15" t="n"/>
      <c r="J2123" s="15">
        <f>C2123+F2123+G2123-I2123</f>
        <v/>
      </c>
      <c r="K2123" s="15" t="n"/>
      <c r="L2123" s="15">
        <f>K2123*Setup!$B$6</f>
        <v/>
      </c>
      <c r="M2123" s="15">
        <f>J2123-L2123</f>
        <v/>
      </c>
      <c r="N2123" s="21" t="n"/>
    </row>
    <row r="2124">
      <c r="A2124" s="295" t="n"/>
      <c r="B2124" s="14" t="n"/>
      <c r="C2124" s="15" t="n"/>
      <c r="D2124" s="15" t="n"/>
      <c r="E2124" s="15">
        <f>D2124*Setup!$B$5</f>
        <v/>
      </c>
      <c r="F2124" s="15">
        <f>D2124-E2124</f>
        <v/>
      </c>
      <c r="G2124" s="15" t="n"/>
      <c r="H2124" s="15" t="n"/>
      <c r="I2124" s="15" t="n"/>
      <c r="J2124" s="15">
        <f>C2124+F2124+G2124-I2124</f>
        <v/>
      </c>
      <c r="K2124" s="15" t="n"/>
      <c r="L2124" s="15">
        <f>K2124*Setup!$B$6</f>
        <v/>
      </c>
      <c r="M2124" s="15">
        <f>J2124-L2124</f>
        <v/>
      </c>
      <c r="N2124" s="21" t="n"/>
    </row>
    <row r="2125">
      <c r="A2125" s="295" t="n"/>
      <c r="B2125" s="14" t="n"/>
      <c r="C2125" s="15" t="n"/>
      <c r="D2125" s="15" t="n"/>
      <c r="E2125" s="15">
        <f>D2125*Setup!$B$5</f>
        <v/>
      </c>
      <c r="F2125" s="15">
        <f>D2125-E2125</f>
        <v/>
      </c>
      <c r="G2125" s="15" t="n"/>
      <c r="H2125" s="15" t="n"/>
      <c r="I2125" s="15" t="n"/>
      <c r="J2125" s="15">
        <f>C2125+F2125+G2125-I2125</f>
        <v/>
      </c>
      <c r="K2125" s="15" t="n"/>
      <c r="L2125" s="15">
        <f>K2125*Setup!$B$6</f>
        <v/>
      </c>
      <c r="M2125" s="15">
        <f>J2125-L2125</f>
        <v/>
      </c>
      <c r="N2125" s="21" t="n"/>
    </row>
    <row r="2126">
      <c r="A2126" s="295" t="n"/>
      <c r="B2126" s="14" t="n"/>
      <c r="C2126" s="15" t="n"/>
      <c r="D2126" s="15" t="n"/>
      <c r="E2126" s="15">
        <f>D2126*Setup!$B$5</f>
        <v/>
      </c>
      <c r="F2126" s="15">
        <f>D2126-E2126</f>
        <v/>
      </c>
      <c r="G2126" s="15" t="n"/>
      <c r="H2126" s="15" t="n"/>
      <c r="I2126" s="15" t="n"/>
      <c r="J2126" s="15">
        <f>C2126+F2126+G2126-I2126</f>
        <v/>
      </c>
      <c r="K2126" s="15" t="n"/>
      <c r="L2126" s="15">
        <f>K2126*Setup!$B$6</f>
        <v/>
      </c>
      <c r="M2126" s="15">
        <f>J2126-L2126</f>
        <v/>
      </c>
      <c r="N2126" s="21" t="n"/>
    </row>
    <row r="2127">
      <c r="A2127" s="295" t="n"/>
      <c r="B2127" s="14" t="n"/>
      <c r="C2127" s="15" t="n"/>
      <c r="D2127" s="15" t="n"/>
      <c r="E2127" s="15">
        <f>D2127*Setup!$B$5</f>
        <v/>
      </c>
      <c r="F2127" s="15">
        <f>D2127-E2127</f>
        <v/>
      </c>
      <c r="G2127" s="15" t="n"/>
      <c r="H2127" s="15" t="n"/>
      <c r="I2127" s="15" t="n"/>
      <c r="J2127" s="15">
        <f>C2127+F2127+G2127-I2127</f>
        <v/>
      </c>
      <c r="K2127" s="15" t="n"/>
      <c r="L2127" s="15">
        <f>K2127*Setup!$B$6</f>
        <v/>
      </c>
      <c r="M2127" s="15">
        <f>J2127-L2127</f>
        <v/>
      </c>
      <c r="N2127" s="21" t="n"/>
    </row>
    <row r="2128">
      <c r="A2128" s="295" t="n"/>
      <c r="B2128" s="14" t="n"/>
      <c r="C2128" s="15" t="n"/>
      <c r="D2128" s="15" t="n"/>
      <c r="E2128" s="15">
        <f>D2128*Setup!$B$5</f>
        <v/>
      </c>
      <c r="F2128" s="15">
        <f>D2128-E2128</f>
        <v/>
      </c>
      <c r="G2128" s="15" t="n"/>
      <c r="H2128" s="15" t="n"/>
      <c r="I2128" s="15" t="n"/>
      <c r="J2128" s="15">
        <f>C2128+F2128+G2128-I2128</f>
        <v/>
      </c>
      <c r="K2128" s="15" t="n"/>
      <c r="L2128" s="15">
        <f>K2128*Setup!$B$6</f>
        <v/>
      </c>
      <c r="M2128" s="15">
        <f>J2128-L2128</f>
        <v/>
      </c>
      <c r="N2128" s="21" t="n"/>
    </row>
    <row r="2129">
      <c r="A2129" s="295" t="n"/>
      <c r="B2129" s="14" t="n"/>
      <c r="C2129" s="15" t="n"/>
      <c r="D2129" s="15" t="n"/>
      <c r="E2129" s="15">
        <f>D2129*Setup!$B$5</f>
        <v/>
      </c>
      <c r="F2129" s="15">
        <f>D2129-E2129</f>
        <v/>
      </c>
      <c r="G2129" s="15" t="n"/>
      <c r="H2129" s="15" t="n"/>
      <c r="I2129" s="15" t="n"/>
      <c r="J2129" s="15">
        <f>C2129+F2129+G2129-I2129</f>
        <v/>
      </c>
      <c r="K2129" s="15" t="n"/>
      <c r="L2129" s="15">
        <f>K2129*Setup!$B$6</f>
        <v/>
      </c>
      <c r="M2129" s="15">
        <f>J2129-L2129</f>
        <v/>
      </c>
      <c r="N2129" s="21" t="n"/>
    </row>
    <row r="2130">
      <c r="A2130" s="295" t="n"/>
      <c r="B2130" s="14" t="n"/>
      <c r="C2130" s="15" t="n"/>
      <c r="D2130" s="15" t="n"/>
      <c r="E2130" s="15">
        <f>D2130*Setup!$B$5</f>
        <v/>
      </c>
      <c r="F2130" s="15">
        <f>D2130-E2130</f>
        <v/>
      </c>
      <c r="G2130" s="15" t="n"/>
      <c r="H2130" s="15" t="n"/>
      <c r="I2130" s="15" t="n"/>
      <c r="J2130" s="15">
        <f>C2130+F2130+G2130-I2130</f>
        <v/>
      </c>
      <c r="K2130" s="15" t="n"/>
      <c r="L2130" s="15">
        <f>K2130*Setup!$B$6</f>
        <v/>
      </c>
      <c r="M2130" s="15">
        <f>J2130-L2130</f>
        <v/>
      </c>
      <c r="N2130" s="21" t="n"/>
    </row>
    <row r="2131">
      <c r="A2131" s="295" t="n"/>
      <c r="B2131" s="14" t="n"/>
      <c r="C2131" s="15" t="n"/>
      <c r="D2131" s="15" t="n"/>
      <c r="E2131" s="15">
        <f>D2131*Setup!$B$5</f>
        <v/>
      </c>
      <c r="F2131" s="15">
        <f>D2131-E2131</f>
        <v/>
      </c>
      <c r="G2131" s="15" t="n"/>
      <c r="H2131" s="15" t="n"/>
      <c r="I2131" s="15" t="n"/>
      <c r="J2131" s="15">
        <f>C2131+F2131+G2131-I2131</f>
        <v/>
      </c>
      <c r="K2131" s="15" t="n"/>
      <c r="L2131" s="15">
        <f>K2131*Setup!$B$6</f>
        <v/>
      </c>
      <c r="M2131" s="15">
        <f>J2131-L2131</f>
        <v/>
      </c>
      <c r="N2131" s="21" t="n"/>
    </row>
    <row r="2132">
      <c r="A2132" s="295" t="n"/>
      <c r="B2132" s="14" t="n"/>
      <c r="C2132" s="15" t="n"/>
      <c r="D2132" s="15" t="n"/>
      <c r="E2132" s="15">
        <f>D2132*Setup!$B$5</f>
        <v/>
      </c>
      <c r="F2132" s="15">
        <f>D2132-E2132</f>
        <v/>
      </c>
      <c r="G2132" s="15" t="n"/>
      <c r="H2132" s="15" t="n"/>
      <c r="I2132" s="15" t="n"/>
      <c r="J2132" s="15">
        <f>C2132+F2132+G2132-I2132</f>
        <v/>
      </c>
      <c r="K2132" s="15" t="n"/>
      <c r="L2132" s="15">
        <f>K2132*Setup!$B$6</f>
        <v/>
      </c>
      <c r="M2132" s="15">
        <f>J2132-L2132</f>
        <v/>
      </c>
      <c r="N2132" s="21" t="n"/>
    </row>
    <row r="2133">
      <c r="A2133" s="295" t="n"/>
      <c r="B2133" s="14" t="n"/>
      <c r="C2133" s="15" t="n"/>
      <c r="D2133" s="15" t="n"/>
      <c r="E2133" s="15">
        <f>D2133*Setup!$B$5</f>
        <v/>
      </c>
      <c r="F2133" s="15">
        <f>D2133-E2133</f>
        <v/>
      </c>
      <c r="G2133" s="15" t="n"/>
      <c r="H2133" s="15" t="n"/>
      <c r="I2133" s="15" t="n"/>
      <c r="J2133" s="15">
        <f>C2133+F2133+G2133-I2133</f>
        <v/>
      </c>
      <c r="K2133" s="15" t="n"/>
      <c r="L2133" s="15">
        <f>K2133*Setup!$B$6</f>
        <v/>
      </c>
      <c r="M2133" s="15">
        <f>J2133-L2133</f>
        <v/>
      </c>
      <c r="N2133" s="21" t="n"/>
    </row>
    <row r="2134">
      <c r="A2134" s="295" t="n"/>
      <c r="B2134" s="14" t="n"/>
      <c r="C2134" s="15" t="n"/>
      <c r="D2134" s="15" t="n"/>
      <c r="E2134" s="15">
        <f>D2134*Setup!$B$5</f>
        <v/>
      </c>
      <c r="F2134" s="15">
        <f>D2134-E2134</f>
        <v/>
      </c>
      <c r="G2134" s="15" t="n"/>
      <c r="H2134" s="15" t="n"/>
      <c r="I2134" s="15" t="n"/>
      <c r="J2134" s="15">
        <f>C2134+F2134+G2134-I2134</f>
        <v/>
      </c>
      <c r="K2134" s="15" t="n"/>
      <c r="L2134" s="15">
        <f>K2134*Setup!$B$6</f>
        <v/>
      </c>
      <c r="M2134" s="15">
        <f>J2134-L2134</f>
        <v/>
      </c>
      <c r="N2134" s="21" t="n"/>
    </row>
    <row r="2135">
      <c r="A2135" s="295" t="n"/>
      <c r="B2135" s="14" t="n"/>
      <c r="C2135" s="15" t="n"/>
      <c r="D2135" s="15" t="n"/>
      <c r="E2135" s="15">
        <f>D2135*Setup!$B$5</f>
        <v/>
      </c>
      <c r="F2135" s="15">
        <f>D2135-E2135</f>
        <v/>
      </c>
      <c r="G2135" s="15" t="n"/>
      <c r="H2135" s="15" t="n"/>
      <c r="I2135" s="15" t="n"/>
      <c r="J2135" s="15">
        <f>C2135+F2135+G2135-I2135</f>
        <v/>
      </c>
      <c r="K2135" s="15" t="n"/>
      <c r="L2135" s="15">
        <f>K2135*Setup!$B$6</f>
        <v/>
      </c>
      <c r="M2135" s="15">
        <f>J2135-L2135</f>
        <v/>
      </c>
      <c r="N2135" s="21" t="n"/>
    </row>
    <row r="2136">
      <c r="A2136" s="295" t="n"/>
      <c r="B2136" s="14" t="n"/>
      <c r="C2136" s="15" t="n"/>
      <c r="D2136" s="15" t="n"/>
      <c r="E2136" s="15">
        <f>D2136*Setup!$B$5</f>
        <v/>
      </c>
      <c r="F2136" s="15">
        <f>D2136-E2136</f>
        <v/>
      </c>
      <c r="G2136" s="15" t="n"/>
      <c r="H2136" s="15" t="n"/>
      <c r="I2136" s="15" t="n"/>
      <c r="J2136" s="15">
        <f>C2136+F2136+G2136-I2136</f>
        <v/>
      </c>
      <c r="K2136" s="15" t="n"/>
      <c r="L2136" s="15">
        <f>K2136*Setup!$B$6</f>
        <v/>
      </c>
      <c r="M2136" s="15">
        <f>J2136-L2136</f>
        <v/>
      </c>
      <c r="N2136" s="21" t="n"/>
    </row>
    <row r="2137">
      <c r="A2137" s="295" t="n"/>
      <c r="B2137" s="14" t="n"/>
      <c r="C2137" s="15" t="n"/>
      <c r="D2137" s="15" t="n"/>
      <c r="E2137" s="15">
        <f>D2137*Setup!$B$5</f>
        <v/>
      </c>
      <c r="F2137" s="15">
        <f>D2137-E2137</f>
        <v/>
      </c>
      <c r="G2137" s="15" t="n"/>
      <c r="H2137" s="15" t="n"/>
      <c r="I2137" s="15" t="n"/>
      <c r="J2137" s="15">
        <f>C2137+F2137+G2137-I2137</f>
        <v/>
      </c>
      <c r="K2137" s="15" t="n"/>
      <c r="L2137" s="15">
        <f>K2137*Setup!$B$6</f>
        <v/>
      </c>
      <c r="M2137" s="15">
        <f>J2137-L2137</f>
        <v/>
      </c>
      <c r="N2137" s="21" t="n"/>
    </row>
    <row r="2138">
      <c r="A2138" s="295" t="n"/>
      <c r="B2138" s="14" t="n"/>
      <c r="C2138" s="15" t="n"/>
      <c r="D2138" s="15" t="n"/>
      <c r="E2138" s="15">
        <f>D2138*Setup!$B$5</f>
        <v/>
      </c>
      <c r="F2138" s="15">
        <f>D2138-E2138</f>
        <v/>
      </c>
      <c r="G2138" s="15" t="n"/>
      <c r="H2138" s="15" t="n"/>
      <c r="I2138" s="15" t="n"/>
      <c r="J2138" s="15">
        <f>C2138+F2138+G2138-I2138</f>
        <v/>
      </c>
      <c r="K2138" s="15" t="n"/>
      <c r="L2138" s="15">
        <f>K2138*Setup!$B$6</f>
        <v/>
      </c>
      <c r="M2138" s="15">
        <f>J2138-L2138</f>
        <v/>
      </c>
      <c r="N2138" s="21" t="n"/>
    </row>
    <row r="2139">
      <c r="A2139" s="295" t="n"/>
      <c r="B2139" s="14" t="n"/>
      <c r="C2139" s="15" t="n"/>
      <c r="D2139" s="15" t="n"/>
      <c r="E2139" s="15">
        <f>D2139*Setup!$B$5</f>
        <v/>
      </c>
      <c r="F2139" s="15">
        <f>D2139-E2139</f>
        <v/>
      </c>
      <c r="G2139" s="15" t="n"/>
      <c r="H2139" s="15" t="n"/>
      <c r="I2139" s="15" t="n"/>
      <c r="J2139" s="15">
        <f>C2139+F2139+G2139-I2139</f>
        <v/>
      </c>
      <c r="K2139" s="15" t="n"/>
      <c r="L2139" s="15">
        <f>K2139*Setup!$B$6</f>
        <v/>
      </c>
      <c r="M2139" s="15">
        <f>J2139-L2139</f>
        <v/>
      </c>
      <c r="N2139" s="21" t="n"/>
    </row>
    <row r="2140">
      <c r="A2140" s="295" t="n"/>
      <c r="B2140" s="14" t="n"/>
      <c r="C2140" s="15" t="n"/>
      <c r="D2140" s="15" t="n"/>
      <c r="E2140" s="15">
        <f>D2140*Setup!$B$5</f>
        <v/>
      </c>
      <c r="F2140" s="15">
        <f>D2140-E2140</f>
        <v/>
      </c>
      <c r="G2140" s="15" t="n"/>
      <c r="H2140" s="15" t="n"/>
      <c r="I2140" s="15" t="n"/>
      <c r="J2140" s="15">
        <f>C2140+F2140+G2140-I2140</f>
        <v/>
      </c>
      <c r="K2140" s="15" t="n"/>
      <c r="L2140" s="15">
        <f>K2140*Setup!$B$6</f>
        <v/>
      </c>
      <c r="M2140" s="15">
        <f>J2140-L2140</f>
        <v/>
      </c>
      <c r="N2140" s="21" t="n"/>
    </row>
    <row r="2141">
      <c r="A2141" s="295" t="n"/>
      <c r="B2141" s="14" t="n"/>
      <c r="C2141" s="15" t="n"/>
      <c r="D2141" s="15" t="n"/>
      <c r="E2141" s="15">
        <f>D2141*Setup!$B$5</f>
        <v/>
      </c>
      <c r="F2141" s="15">
        <f>D2141-E2141</f>
        <v/>
      </c>
      <c r="G2141" s="15" t="n"/>
      <c r="H2141" s="15" t="n"/>
      <c r="I2141" s="15" t="n"/>
      <c r="J2141" s="15">
        <f>C2141+F2141+G2141-I2141</f>
        <v/>
      </c>
      <c r="K2141" s="15" t="n"/>
      <c r="L2141" s="15">
        <f>K2141*Setup!$B$6</f>
        <v/>
      </c>
      <c r="M2141" s="15">
        <f>J2141-L2141</f>
        <v/>
      </c>
      <c r="N2141" s="21" t="n"/>
    </row>
    <row r="2142">
      <c r="A2142" s="295" t="n"/>
      <c r="B2142" s="14" t="n"/>
      <c r="C2142" s="15" t="n"/>
      <c r="D2142" s="15" t="n"/>
      <c r="E2142" s="15">
        <f>D2142*Setup!$B$5</f>
        <v/>
      </c>
      <c r="F2142" s="15">
        <f>D2142-E2142</f>
        <v/>
      </c>
      <c r="G2142" s="15" t="n"/>
      <c r="H2142" s="15" t="n"/>
      <c r="I2142" s="15" t="n"/>
      <c r="J2142" s="15">
        <f>C2142+F2142+G2142-I2142</f>
        <v/>
      </c>
      <c r="K2142" s="15" t="n"/>
      <c r="L2142" s="15">
        <f>K2142*Setup!$B$6</f>
        <v/>
      </c>
      <c r="M2142" s="15">
        <f>J2142-L2142</f>
        <v/>
      </c>
      <c r="N2142" s="21" t="n"/>
    </row>
    <row r="2143">
      <c r="A2143" s="295" t="n"/>
      <c r="B2143" s="14" t="n"/>
      <c r="C2143" s="15" t="n"/>
      <c r="D2143" s="15" t="n"/>
      <c r="E2143" s="15">
        <f>D2143*Setup!$B$5</f>
        <v/>
      </c>
      <c r="F2143" s="15">
        <f>D2143-E2143</f>
        <v/>
      </c>
      <c r="G2143" s="15" t="n"/>
      <c r="H2143" s="15" t="n"/>
      <c r="I2143" s="15" t="n"/>
      <c r="J2143" s="15">
        <f>C2143+F2143+G2143-I2143</f>
        <v/>
      </c>
      <c r="K2143" s="15" t="n"/>
      <c r="L2143" s="15">
        <f>K2143*Setup!$B$6</f>
        <v/>
      </c>
      <c r="M2143" s="15">
        <f>J2143-L2143</f>
        <v/>
      </c>
      <c r="N2143" s="21" t="n"/>
    </row>
    <row r="2144">
      <c r="A2144" s="295" t="n"/>
      <c r="B2144" s="14" t="n"/>
      <c r="C2144" s="15" t="n"/>
      <c r="D2144" s="15" t="n"/>
      <c r="E2144" s="15">
        <f>D2144*Setup!$B$5</f>
        <v/>
      </c>
      <c r="F2144" s="15">
        <f>D2144-E2144</f>
        <v/>
      </c>
      <c r="G2144" s="15" t="n"/>
      <c r="H2144" s="15" t="n"/>
      <c r="I2144" s="15" t="n"/>
      <c r="J2144" s="15">
        <f>C2144+F2144+G2144-I2144</f>
        <v/>
      </c>
      <c r="K2144" s="15" t="n"/>
      <c r="L2144" s="15">
        <f>K2144*Setup!$B$6</f>
        <v/>
      </c>
      <c r="M2144" s="15">
        <f>J2144-L2144</f>
        <v/>
      </c>
      <c r="N2144" s="21" t="n"/>
    </row>
    <row r="2145">
      <c r="A2145" s="295" t="n"/>
      <c r="B2145" s="14" t="n"/>
      <c r="C2145" s="15" t="n"/>
      <c r="D2145" s="15" t="n"/>
      <c r="E2145" s="15">
        <f>D2145*Setup!$B$5</f>
        <v/>
      </c>
      <c r="F2145" s="15">
        <f>D2145-E2145</f>
        <v/>
      </c>
      <c r="G2145" s="15" t="n"/>
      <c r="H2145" s="15" t="n"/>
      <c r="I2145" s="15" t="n"/>
      <c r="J2145" s="15">
        <f>C2145+F2145+G2145-I2145</f>
        <v/>
      </c>
      <c r="K2145" s="15" t="n"/>
      <c r="L2145" s="15">
        <f>K2145*Setup!$B$6</f>
        <v/>
      </c>
      <c r="M2145" s="15">
        <f>J2145-L2145</f>
        <v/>
      </c>
      <c r="N2145" s="21" t="n"/>
    </row>
    <row r="2146">
      <c r="A2146" s="295" t="n"/>
      <c r="B2146" s="14" t="n"/>
      <c r="C2146" s="15" t="n"/>
      <c r="D2146" s="15" t="n"/>
      <c r="E2146" s="15">
        <f>D2146*Setup!$B$5</f>
        <v/>
      </c>
      <c r="F2146" s="15">
        <f>D2146-E2146</f>
        <v/>
      </c>
      <c r="G2146" s="15" t="n"/>
      <c r="H2146" s="15" t="n"/>
      <c r="I2146" s="15" t="n"/>
      <c r="J2146" s="15">
        <f>C2146+F2146+G2146-I2146</f>
        <v/>
      </c>
      <c r="K2146" s="15" t="n"/>
      <c r="L2146" s="15">
        <f>K2146*Setup!$B$6</f>
        <v/>
      </c>
      <c r="M2146" s="15">
        <f>J2146-L2146</f>
        <v/>
      </c>
      <c r="N2146" s="21" t="n"/>
    </row>
    <row r="2147">
      <c r="A2147" s="295" t="n"/>
      <c r="B2147" s="14" t="n"/>
      <c r="C2147" s="15" t="n"/>
      <c r="D2147" s="15" t="n"/>
      <c r="E2147" s="15">
        <f>D2147*Setup!$B$5</f>
        <v/>
      </c>
      <c r="F2147" s="15">
        <f>D2147-E2147</f>
        <v/>
      </c>
      <c r="G2147" s="15" t="n"/>
      <c r="H2147" s="15" t="n"/>
      <c r="I2147" s="15" t="n"/>
      <c r="J2147" s="15">
        <f>C2147+F2147+G2147-I2147</f>
        <v/>
      </c>
      <c r="K2147" s="15" t="n"/>
      <c r="L2147" s="15">
        <f>K2147*Setup!$B$6</f>
        <v/>
      </c>
      <c r="M2147" s="15">
        <f>J2147-L2147</f>
        <v/>
      </c>
      <c r="N2147" s="21" t="n"/>
    </row>
    <row r="2148">
      <c r="A2148" s="295" t="n"/>
      <c r="B2148" s="14" t="n"/>
      <c r="C2148" s="15" t="n"/>
      <c r="D2148" s="15" t="n"/>
      <c r="E2148" s="15">
        <f>D2148*Setup!$B$5</f>
        <v/>
      </c>
      <c r="F2148" s="15">
        <f>D2148-E2148</f>
        <v/>
      </c>
      <c r="G2148" s="15" t="n"/>
      <c r="H2148" s="15" t="n"/>
      <c r="I2148" s="15" t="n"/>
      <c r="J2148" s="15">
        <f>C2148+F2148+G2148-I2148</f>
        <v/>
      </c>
      <c r="K2148" s="15" t="n"/>
      <c r="L2148" s="15">
        <f>K2148*Setup!$B$6</f>
        <v/>
      </c>
      <c r="M2148" s="15">
        <f>J2148-L2148</f>
        <v/>
      </c>
      <c r="N2148" s="21" t="n"/>
    </row>
    <row r="2149">
      <c r="A2149" s="295" t="n"/>
      <c r="B2149" s="14" t="n"/>
      <c r="C2149" s="15" t="n"/>
      <c r="D2149" s="15" t="n"/>
      <c r="E2149" s="15">
        <f>D2149*Setup!$B$5</f>
        <v/>
      </c>
      <c r="F2149" s="15">
        <f>D2149-E2149</f>
        <v/>
      </c>
      <c r="G2149" s="15" t="n"/>
      <c r="H2149" s="15" t="n"/>
      <c r="I2149" s="15" t="n"/>
      <c r="J2149" s="15">
        <f>C2149+F2149+G2149-I2149</f>
        <v/>
      </c>
      <c r="K2149" s="15" t="n"/>
      <c r="L2149" s="15">
        <f>K2149*Setup!$B$6</f>
        <v/>
      </c>
      <c r="M2149" s="15">
        <f>J2149-L2149</f>
        <v/>
      </c>
      <c r="N2149" s="21" t="n"/>
    </row>
    <row r="2150">
      <c r="A2150" s="295" t="n"/>
      <c r="B2150" s="14" t="n"/>
      <c r="C2150" s="15" t="n"/>
      <c r="D2150" s="15" t="n"/>
      <c r="E2150" s="15">
        <f>D2150*Setup!$B$5</f>
        <v/>
      </c>
      <c r="F2150" s="15">
        <f>D2150-E2150</f>
        <v/>
      </c>
      <c r="G2150" s="15" t="n"/>
      <c r="H2150" s="15" t="n"/>
      <c r="I2150" s="15" t="n"/>
      <c r="J2150" s="15">
        <f>C2150+F2150+G2150-I2150</f>
        <v/>
      </c>
      <c r="K2150" s="15" t="n"/>
      <c r="L2150" s="15">
        <f>K2150*Setup!$B$6</f>
        <v/>
      </c>
      <c r="M2150" s="15">
        <f>J2150-L2150</f>
        <v/>
      </c>
      <c r="N2150" s="21" t="n"/>
    </row>
    <row r="2151">
      <c r="A2151" s="295" t="n"/>
      <c r="B2151" s="14" t="n"/>
      <c r="C2151" s="15" t="n"/>
      <c r="D2151" s="15" t="n"/>
      <c r="E2151" s="15">
        <f>D2151*Setup!$B$5</f>
        <v/>
      </c>
      <c r="F2151" s="15">
        <f>D2151-E2151</f>
        <v/>
      </c>
      <c r="G2151" s="15" t="n"/>
      <c r="H2151" s="15" t="n"/>
      <c r="I2151" s="15" t="n"/>
      <c r="J2151" s="15">
        <f>C2151+F2151+G2151-I2151</f>
        <v/>
      </c>
      <c r="K2151" s="15" t="n"/>
      <c r="L2151" s="15">
        <f>K2151*Setup!$B$6</f>
        <v/>
      </c>
      <c r="M2151" s="15">
        <f>J2151-L2151</f>
        <v/>
      </c>
      <c r="N2151" s="21" t="n"/>
    </row>
    <row r="2152">
      <c r="A2152" s="295" t="n"/>
      <c r="B2152" s="14" t="n"/>
      <c r="C2152" s="15" t="n"/>
      <c r="D2152" s="15" t="n"/>
      <c r="E2152" s="15">
        <f>D2152*Setup!$B$5</f>
        <v/>
      </c>
      <c r="F2152" s="15">
        <f>D2152-E2152</f>
        <v/>
      </c>
      <c r="G2152" s="15" t="n"/>
      <c r="H2152" s="15" t="n"/>
      <c r="I2152" s="15" t="n"/>
      <c r="J2152" s="15">
        <f>C2152+F2152+G2152-I2152</f>
        <v/>
      </c>
      <c r="K2152" s="15" t="n"/>
      <c r="L2152" s="15">
        <f>K2152*Setup!$B$6</f>
        <v/>
      </c>
      <c r="M2152" s="15">
        <f>J2152-L2152</f>
        <v/>
      </c>
      <c r="N2152" s="21" t="n"/>
    </row>
    <row r="2153">
      <c r="A2153" s="295" t="n"/>
      <c r="B2153" s="14" t="n"/>
      <c r="C2153" s="15" t="n"/>
      <c r="D2153" s="15" t="n"/>
      <c r="E2153" s="15">
        <f>D2153*Setup!$B$5</f>
        <v/>
      </c>
      <c r="F2153" s="15">
        <f>D2153-E2153</f>
        <v/>
      </c>
      <c r="G2153" s="15" t="n"/>
      <c r="H2153" s="15" t="n"/>
      <c r="I2153" s="15" t="n"/>
      <c r="J2153" s="15">
        <f>C2153+F2153+G2153-I2153</f>
        <v/>
      </c>
      <c r="K2153" s="15" t="n"/>
      <c r="L2153" s="15">
        <f>K2153*Setup!$B$6</f>
        <v/>
      </c>
      <c r="M2153" s="15">
        <f>J2153-L2153</f>
        <v/>
      </c>
      <c r="N2153" s="21" t="n"/>
    </row>
    <row r="2154">
      <c r="A2154" s="295" t="n"/>
      <c r="B2154" s="14" t="n"/>
      <c r="C2154" s="15" t="n"/>
      <c r="D2154" s="15" t="n"/>
      <c r="E2154" s="15">
        <f>D2154*Setup!$B$5</f>
        <v/>
      </c>
      <c r="F2154" s="15">
        <f>D2154-E2154</f>
        <v/>
      </c>
      <c r="G2154" s="15" t="n"/>
      <c r="H2154" s="15" t="n"/>
      <c r="I2154" s="15" t="n"/>
      <c r="J2154" s="15">
        <f>C2154+F2154+G2154-I2154</f>
        <v/>
      </c>
      <c r="K2154" s="15" t="n"/>
      <c r="L2154" s="15">
        <f>K2154*Setup!$B$6</f>
        <v/>
      </c>
      <c r="M2154" s="15">
        <f>J2154-L2154</f>
        <v/>
      </c>
      <c r="N2154" s="21" t="n"/>
    </row>
    <row r="2155">
      <c r="A2155" s="295" t="n"/>
      <c r="B2155" s="14" t="n"/>
      <c r="C2155" s="15" t="n"/>
      <c r="D2155" s="15" t="n"/>
      <c r="E2155" s="15">
        <f>D2155*Setup!$B$5</f>
        <v/>
      </c>
      <c r="F2155" s="15">
        <f>D2155-E2155</f>
        <v/>
      </c>
      <c r="G2155" s="15" t="n"/>
      <c r="H2155" s="15" t="n"/>
      <c r="I2155" s="15" t="n"/>
      <c r="J2155" s="15">
        <f>C2155+F2155+G2155-I2155</f>
        <v/>
      </c>
      <c r="K2155" s="15" t="n"/>
      <c r="L2155" s="15">
        <f>K2155*Setup!$B$6</f>
        <v/>
      </c>
      <c r="M2155" s="15">
        <f>J2155-L2155</f>
        <v/>
      </c>
      <c r="N2155" s="21" t="n"/>
    </row>
    <row r="2156">
      <c r="A2156" s="295" t="n"/>
      <c r="B2156" s="14" t="n"/>
      <c r="C2156" s="15" t="n"/>
      <c r="D2156" s="15" t="n"/>
      <c r="E2156" s="15">
        <f>D2156*Setup!$B$5</f>
        <v/>
      </c>
      <c r="F2156" s="15">
        <f>D2156-E2156</f>
        <v/>
      </c>
      <c r="G2156" s="15" t="n"/>
      <c r="H2156" s="15" t="n"/>
      <c r="I2156" s="15" t="n"/>
      <c r="J2156" s="15">
        <f>C2156+F2156+G2156-I2156</f>
        <v/>
      </c>
      <c r="K2156" s="15" t="n"/>
      <c r="L2156" s="15">
        <f>K2156*Setup!$B$6</f>
        <v/>
      </c>
      <c r="M2156" s="15">
        <f>J2156-L2156</f>
        <v/>
      </c>
      <c r="N2156" s="21" t="n"/>
    </row>
    <row r="2157">
      <c r="A2157" s="295" t="n"/>
      <c r="B2157" s="14" t="n"/>
      <c r="C2157" s="15" t="n"/>
      <c r="D2157" s="15" t="n"/>
      <c r="E2157" s="15">
        <f>D2157*Setup!$B$5</f>
        <v/>
      </c>
      <c r="F2157" s="15">
        <f>D2157-E2157</f>
        <v/>
      </c>
      <c r="G2157" s="15" t="n"/>
      <c r="H2157" s="15" t="n"/>
      <c r="I2157" s="15" t="n"/>
      <c r="J2157" s="15">
        <f>C2157+F2157+G2157-I2157</f>
        <v/>
      </c>
      <c r="K2157" s="15" t="n"/>
      <c r="L2157" s="15">
        <f>K2157*Setup!$B$6</f>
        <v/>
      </c>
      <c r="M2157" s="15">
        <f>J2157-L2157</f>
        <v/>
      </c>
      <c r="N2157" s="21" t="n"/>
    </row>
    <row r="2158">
      <c r="A2158" s="295" t="n"/>
      <c r="B2158" s="14" t="n"/>
      <c r="C2158" s="15" t="n"/>
      <c r="D2158" s="15" t="n"/>
      <c r="E2158" s="15">
        <f>D2158*Setup!$B$5</f>
        <v/>
      </c>
      <c r="F2158" s="15">
        <f>D2158-E2158</f>
        <v/>
      </c>
      <c r="G2158" s="15" t="n"/>
      <c r="H2158" s="15" t="n"/>
      <c r="I2158" s="15" t="n"/>
      <c r="J2158" s="15">
        <f>C2158+F2158+G2158-I2158</f>
        <v/>
      </c>
      <c r="K2158" s="15" t="n"/>
      <c r="L2158" s="15">
        <f>K2158*Setup!$B$6</f>
        <v/>
      </c>
      <c r="M2158" s="15">
        <f>J2158-L2158</f>
        <v/>
      </c>
      <c r="N2158" s="21" t="n"/>
    </row>
    <row r="2159">
      <c r="A2159" s="295" t="n"/>
      <c r="B2159" s="14" t="n"/>
      <c r="C2159" s="15" t="n"/>
      <c r="D2159" s="15" t="n"/>
      <c r="E2159" s="15">
        <f>D2159*Setup!$B$5</f>
        <v/>
      </c>
      <c r="F2159" s="15">
        <f>D2159-E2159</f>
        <v/>
      </c>
      <c r="G2159" s="15" t="n"/>
      <c r="H2159" s="15" t="n"/>
      <c r="I2159" s="15" t="n"/>
      <c r="J2159" s="15">
        <f>C2159+F2159+G2159-I2159</f>
        <v/>
      </c>
      <c r="K2159" s="15" t="n"/>
      <c r="L2159" s="15">
        <f>K2159*Setup!$B$6</f>
        <v/>
      </c>
      <c r="M2159" s="15">
        <f>J2159-L2159</f>
        <v/>
      </c>
      <c r="N2159" s="21" t="n"/>
    </row>
    <row r="2160">
      <c r="A2160" s="295" t="n"/>
      <c r="B2160" s="14" t="n"/>
      <c r="C2160" s="15" t="n"/>
      <c r="D2160" s="15" t="n"/>
      <c r="E2160" s="15">
        <f>D2160*Setup!$B$5</f>
        <v/>
      </c>
      <c r="F2160" s="15">
        <f>D2160-E2160</f>
        <v/>
      </c>
      <c r="G2160" s="15" t="n"/>
      <c r="H2160" s="15" t="n"/>
      <c r="I2160" s="15" t="n"/>
      <c r="J2160" s="15">
        <f>C2160+F2160+G2160-I2160</f>
        <v/>
      </c>
      <c r="K2160" s="15" t="n"/>
      <c r="L2160" s="15">
        <f>K2160*Setup!$B$6</f>
        <v/>
      </c>
      <c r="M2160" s="15">
        <f>J2160-L2160</f>
        <v/>
      </c>
      <c r="N2160" s="21" t="n"/>
    </row>
    <row r="2161">
      <c r="A2161" s="295" t="n"/>
      <c r="B2161" s="14" t="n"/>
      <c r="C2161" s="15" t="n"/>
      <c r="D2161" s="15" t="n"/>
      <c r="E2161" s="15">
        <f>D2161*Setup!$B$5</f>
        <v/>
      </c>
      <c r="F2161" s="15">
        <f>D2161-E2161</f>
        <v/>
      </c>
      <c r="G2161" s="15" t="n"/>
      <c r="H2161" s="15" t="n"/>
      <c r="I2161" s="15" t="n"/>
      <c r="J2161" s="15">
        <f>C2161+F2161+G2161-I2161</f>
        <v/>
      </c>
      <c r="K2161" s="15" t="n"/>
      <c r="L2161" s="15">
        <f>K2161*Setup!$B$6</f>
        <v/>
      </c>
      <c r="M2161" s="15">
        <f>J2161-L2161</f>
        <v/>
      </c>
      <c r="N2161" s="21" t="n"/>
    </row>
    <row r="2162">
      <c r="A2162" s="295" t="n"/>
      <c r="B2162" s="14" t="n"/>
      <c r="C2162" s="15" t="n"/>
      <c r="D2162" s="15" t="n"/>
      <c r="E2162" s="15">
        <f>D2162*Setup!$B$5</f>
        <v/>
      </c>
      <c r="F2162" s="15">
        <f>D2162-E2162</f>
        <v/>
      </c>
      <c r="G2162" s="15" t="n"/>
      <c r="H2162" s="15" t="n"/>
      <c r="I2162" s="15" t="n"/>
      <c r="J2162" s="15">
        <f>C2162+F2162+G2162-I2162</f>
        <v/>
      </c>
      <c r="K2162" s="15" t="n"/>
      <c r="L2162" s="15">
        <f>K2162*Setup!$B$6</f>
        <v/>
      </c>
      <c r="M2162" s="15">
        <f>J2162-L2162</f>
        <v/>
      </c>
      <c r="N2162" s="21" t="n"/>
    </row>
    <row r="2163">
      <c r="A2163" s="295" t="n"/>
      <c r="B2163" s="14" t="n"/>
      <c r="C2163" s="15" t="n"/>
      <c r="D2163" s="15" t="n"/>
      <c r="E2163" s="15">
        <f>D2163*Setup!$B$5</f>
        <v/>
      </c>
      <c r="F2163" s="15">
        <f>D2163-E2163</f>
        <v/>
      </c>
      <c r="G2163" s="15" t="n"/>
      <c r="H2163" s="15" t="n"/>
      <c r="I2163" s="15" t="n"/>
      <c r="J2163" s="15">
        <f>C2163+F2163+G2163-I2163</f>
        <v/>
      </c>
      <c r="K2163" s="15" t="n"/>
      <c r="L2163" s="15">
        <f>K2163*Setup!$B$6</f>
        <v/>
      </c>
      <c r="M2163" s="15">
        <f>J2163-L2163</f>
        <v/>
      </c>
      <c r="N2163" s="21" t="n"/>
    </row>
    <row r="2164">
      <c r="A2164" s="295" t="n"/>
      <c r="B2164" s="14" t="n"/>
      <c r="C2164" s="15" t="n"/>
      <c r="D2164" s="15" t="n"/>
      <c r="E2164" s="15">
        <f>D2164*Setup!$B$5</f>
        <v/>
      </c>
      <c r="F2164" s="15">
        <f>D2164-E2164</f>
        <v/>
      </c>
      <c r="G2164" s="15" t="n"/>
      <c r="H2164" s="15" t="n"/>
      <c r="I2164" s="15" t="n"/>
      <c r="J2164" s="15">
        <f>C2164+F2164+G2164-I2164</f>
        <v/>
      </c>
      <c r="K2164" s="15" t="n"/>
      <c r="L2164" s="15">
        <f>K2164*Setup!$B$6</f>
        <v/>
      </c>
      <c r="M2164" s="15">
        <f>J2164-L2164</f>
        <v/>
      </c>
      <c r="N2164" s="21" t="n"/>
    </row>
    <row r="2165">
      <c r="A2165" s="295" t="n"/>
      <c r="B2165" s="14" t="n"/>
      <c r="C2165" s="15" t="n"/>
      <c r="D2165" s="15" t="n"/>
      <c r="E2165" s="15">
        <f>D2165*Setup!$B$5</f>
        <v/>
      </c>
      <c r="F2165" s="15">
        <f>D2165-E2165</f>
        <v/>
      </c>
      <c r="G2165" s="15" t="n"/>
      <c r="H2165" s="15" t="n"/>
      <c r="I2165" s="15" t="n"/>
      <c r="J2165" s="15">
        <f>C2165+F2165+G2165-I2165</f>
        <v/>
      </c>
      <c r="K2165" s="15" t="n"/>
      <c r="L2165" s="15">
        <f>K2165*Setup!$B$6</f>
        <v/>
      </c>
      <c r="M2165" s="15">
        <f>J2165-L2165</f>
        <v/>
      </c>
      <c r="N2165" s="21" t="n"/>
    </row>
    <row r="2166">
      <c r="A2166" s="295" t="n"/>
      <c r="B2166" s="14" t="n"/>
      <c r="C2166" s="15" t="n"/>
      <c r="D2166" s="15" t="n"/>
      <c r="E2166" s="15">
        <f>D2166*Setup!$B$5</f>
        <v/>
      </c>
      <c r="F2166" s="15">
        <f>D2166-E2166</f>
        <v/>
      </c>
      <c r="G2166" s="15" t="n"/>
      <c r="H2166" s="15" t="n"/>
      <c r="I2166" s="15" t="n"/>
      <c r="J2166" s="15">
        <f>C2166+F2166+G2166-I2166</f>
        <v/>
      </c>
      <c r="K2166" s="15" t="n"/>
      <c r="L2166" s="15">
        <f>K2166*Setup!$B$6</f>
        <v/>
      </c>
      <c r="M2166" s="15">
        <f>J2166-L2166</f>
        <v/>
      </c>
      <c r="N2166" s="21" t="n"/>
    </row>
    <row r="2167">
      <c r="A2167" s="295" t="n"/>
      <c r="B2167" s="14" t="n"/>
      <c r="C2167" s="15" t="n"/>
      <c r="D2167" s="15" t="n"/>
      <c r="E2167" s="15">
        <f>D2167*Setup!$B$5</f>
        <v/>
      </c>
      <c r="F2167" s="15">
        <f>D2167-E2167</f>
        <v/>
      </c>
      <c r="G2167" s="15" t="n"/>
      <c r="H2167" s="15" t="n"/>
      <c r="I2167" s="15" t="n"/>
      <c r="J2167" s="15">
        <f>C2167+F2167+G2167-I2167</f>
        <v/>
      </c>
      <c r="K2167" s="15" t="n"/>
      <c r="L2167" s="15">
        <f>K2167*Setup!$B$6</f>
        <v/>
      </c>
      <c r="M2167" s="15">
        <f>J2167-L2167</f>
        <v/>
      </c>
      <c r="N2167" s="21" t="n"/>
    </row>
    <row r="2168">
      <c r="A2168" s="295" t="n"/>
      <c r="B2168" s="14" t="n"/>
      <c r="C2168" s="15" t="n"/>
      <c r="D2168" s="15" t="n"/>
      <c r="E2168" s="15">
        <f>D2168*Setup!$B$5</f>
        <v/>
      </c>
      <c r="F2168" s="15">
        <f>D2168-E2168</f>
        <v/>
      </c>
      <c r="G2168" s="15" t="n"/>
      <c r="H2168" s="15" t="n"/>
      <c r="I2168" s="15" t="n"/>
      <c r="J2168" s="15">
        <f>C2168+F2168+G2168-I2168</f>
        <v/>
      </c>
      <c r="K2168" s="15" t="n"/>
      <c r="L2168" s="15">
        <f>K2168*Setup!$B$6</f>
        <v/>
      </c>
      <c r="M2168" s="15">
        <f>J2168-L2168</f>
        <v/>
      </c>
      <c r="N2168" s="21" t="n"/>
    </row>
    <row r="2169">
      <c r="A2169" s="295" t="n"/>
      <c r="B2169" s="14" t="n"/>
      <c r="C2169" s="15" t="n"/>
      <c r="D2169" s="15" t="n"/>
      <c r="E2169" s="15">
        <f>D2169*Setup!$B$5</f>
        <v/>
      </c>
      <c r="F2169" s="15">
        <f>D2169-E2169</f>
        <v/>
      </c>
      <c r="G2169" s="15" t="n"/>
      <c r="H2169" s="15" t="n"/>
      <c r="I2169" s="15" t="n"/>
      <c r="J2169" s="15">
        <f>C2169+F2169+G2169-I2169</f>
        <v/>
      </c>
      <c r="K2169" s="15" t="n"/>
      <c r="L2169" s="15">
        <f>K2169*Setup!$B$6</f>
        <v/>
      </c>
      <c r="M2169" s="15">
        <f>J2169-L2169</f>
        <v/>
      </c>
      <c r="N2169" s="21" t="n"/>
    </row>
    <row r="2170">
      <c r="A2170" s="295" t="n"/>
      <c r="B2170" s="14" t="n"/>
      <c r="C2170" s="15" t="n"/>
      <c r="D2170" s="15" t="n"/>
      <c r="E2170" s="15">
        <f>D2170*Setup!$B$5</f>
        <v/>
      </c>
      <c r="F2170" s="15">
        <f>D2170-E2170</f>
        <v/>
      </c>
      <c r="G2170" s="15" t="n"/>
      <c r="H2170" s="15" t="n"/>
      <c r="I2170" s="15" t="n"/>
      <c r="J2170" s="15">
        <f>C2170+F2170+G2170-I2170</f>
        <v/>
      </c>
      <c r="K2170" s="15" t="n"/>
      <c r="L2170" s="15">
        <f>K2170*Setup!$B$6</f>
        <v/>
      </c>
      <c r="M2170" s="15">
        <f>J2170-L2170</f>
        <v/>
      </c>
      <c r="N2170" s="21" t="n"/>
    </row>
    <row r="2171">
      <c r="A2171" s="295" t="n"/>
      <c r="B2171" s="14" t="n"/>
      <c r="C2171" s="15" t="n"/>
      <c r="D2171" s="15" t="n"/>
      <c r="E2171" s="15">
        <f>D2171*Setup!$B$5</f>
        <v/>
      </c>
      <c r="F2171" s="15">
        <f>D2171-E2171</f>
        <v/>
      </c>
      <c r="G2171" s="15" t="n"/>
      <c r="H2171" s="15" t="n"/>
      <c r="I2171" s="15" t="n"/>
      <c r="J2171" s="15">
        <f>C2171+F2171+G2171-I2171</f>
        <v/>
      </c>
      <c r="K2171" s="15" t="n"/>
      <c r="L2171" s="15">
        <f>K2171*Setup!$B$6</f>
        <v/>
      </c>
      <c r="M2171" s="15">
        <f>J2171-L2171</f>
        <v/>
      </c>
      <c r="N2171" s="21" t="n"/>
    </row>
    <row r="2172">
      <c r="A2172" s="295" t="n"/>
      <c r="B2172" s="14" t="n"/>
      <c r="C2172" s="15" t="n"/>
      <c r="D2172" s="15" t="n"/>
      <c r="E2172" s="15">
        <f>D2172*Setup!$B$5</f>
        <v/>
      </c>
      <c r="F2172" s="15">
        <f>D2172-E2172</f>
        <v/>
      </c>
      <c r="G2172" s="15" t="n"/>
      <c r="H2172" s="15" t="n"/>
      <c r="I2172" s="15" t="n"/>
      <c r="J2172" s="15">
        <f>C2172+F2172+G2172-I2172</f>
        <v/>
      </c>
      <c r="K2172" s="15" t="n"/>
      <c r="L2172" s="15">
        <f>K2172*Setup!$B$6</f>
        <v/>
      </c>
      <c r="M2172" s="15">
        <f>J2172-L2172</f>
        <v/>
      </c>
      <c r="N2172" s="21" t="n"/>
    </row>
    <row r="2173">
      <c r="A2173" s="295" t="n"/>
      <c r="B2173" s="14" t="n"/>
      <c r="C2173" s="15" t="n"/>
      <c r="D2173" s="15" t="n"/>
      <c r="E2173" s="15">
        <f>D2173*Setup!$B$5</f>
        <v/>
      </c>
      <c r="F2173" s="15">
        <f>D2173-E2173</f>
        <v/>
      </c>
      <c r="G2173" s="15" t="n"/>
      <c r="H2173" s="15" t="n"/>
      <c r="I2173" s="15" t="n"/>
      <c r="J2173" s="15">
        <f>C2173+F2173+G2173-I2173</f>
        <v/>
      </c>
      <c r="K2173" s="15" t="n"/>
      <c r="L2173" s="15">
        <f>K2173*Setup!$B$6</f>
        <v/>
      </c>
      <c r="M2173" s="15">
        <f>J2173-L2173</f>
        <v/>
      </c>
      <c r="N2173" s="21" t="n"/>
    </row>
    <row r="2174">
      <c r="A2174" s="295" t="n"/>
      <c r="B2174" s="14" t="n"/>
      <c r="C2174" s="15" t="n"/>
      <c r="D2174" s="15" t="n"/>
      <c r="E2174" s="15">
        <f>D2174*Setup!$B$5</f>
        <v/>
      </c>
      <c r="F2174" s="15">
        <f>D2174-E2174</f>
        <v/>
      </c>
      <c r="G2174" s="15" t="n"/>
      <c r="H2174" s="15" t="n"/>
      <c r="I2174" s="15" t="n"/>
      <c r="J2174" s="15">
        <f>C2174+F2174+G2174-I2174</f>
        <v/>
      </c>
      <c r="K2174" s="15" t="n"/>
      <c r="L2174" s="15">
        <f>K2174*Setup!$B$6</f>
        <v/>
      </c>
      <c r="M2174" s="15">
        <f>J2174-L2174</f>
        <v/>
      </c>
      <c r="N2174" s="21" t="n"/>
    </row>
    <row r="2175">
      <c r="A2175" s="295" t="n"/>
      <c r="B2175" s="14" t="n"/>
      <c r="C2175" s="15" t="n"/>
      <c r="D2175" s="15" t="n"/>
      <c r="E2175" s="15">
        <f>D2175*Setup!$B$5</f>
        <v/>
      </c>
      <c r="F2175" s="15">
        <f>D2175-E2175</f>
        <v/>
      </c>
      <c r="G2175" s="15" t="n"/>
      <c r="H2175" s="15" t="n"/>
      <c r="I2175" s="15" t="n"/>
      <c r="J2175" s="15">
        <f>C2175+F2175+G2175-I2175</f>
        <v/>
      </c>
      <c r="K2175" s="15" t="n"/>
      <c r="L2175" s="15">
        <f>K2175*Setup!$B$6</f>
        <v/>
      </c>
      <c r="M2175" s="15">
        <f>J2175-L2175</f>
        <v/>
      </c>
      <c r="N2175" s="21" t="n"/>
    </row>
    <row r="2176">
      <c r="A2176" s="295" t="n"/>
      <c r="B2176" s="14" t="n"/>
      <c r="C2176" s="15" t="n"/>
      <c r="D2176" s="15" t="n"/>
      <c r="E2176" s="15">
        <f>D2176*Setup!$B$5</f>
        <v/>
      </c>
      <c r="F2176" s="15">
        <f>D2176-E2176</f>
        <v/>
      </c>
      <c r="G2176" s="15" t="n"/>
      <c r="H2176" s="15" t="n"/>
      <c r="I2176" s="15" t="n"/>
      <c r="J2176" s="15">
        <f>C2176+F2176+G2176-I2176</f>
        <v/>
      </c>
      <c r="K2176" s="15" t="n"/>
      <c r="L2176" s="15">
        <f>K2176*Setup!$B$6</f>
        <v/>
      </c>
      <c r="M2176" s="15">
        <f>J2176-L2176</f>
        <v/>
      </c>
      <c r="N2176" s="21" t="n"/>
    </row>
    <row r="2177">
      <c r="A2177" s="295" t="n"/>
      <c r="B2177" s="14" t="n"/>
      <c r="C2177" s="15" t="n"/>
      <c r="D2177" s="15" t="n"/>
      <c r="E2177" s="15">
        <f>D2177*Setup!$B$5</f>
        <v/>
      </c>
      <c r="F2177" s="15">
        <f>D2177-E2177</f>
        <v/>
      </c>
      <c r="G2177" s="15" t="n"/>
      <c r="H2177" s="15" t="n"/>
      <c r="I2177" s="15" t="n"/>
      <c r="J2177" s="15">
        <f>C2177+F2177+G2177-I2177</f>
        <v/>
      </c>
      <c r="K2177" s="15" t="n"/>
      <c r="L2177" s="15">
        <f>K2177*Setup!$B$6</f>
        <v/>
      </c>
      <c r="M2177" s="15">
        <f>J2177-L2177</f>
        <v/>
      </c>
      <c r="N2177" s="21" t="n"/>
    </row>
    <row r="2178">
      <c r="A2178" s="295" t="n"/>
      <c r="B2178" s="14" t="n"/>
      <c r="C2178" s="15" t="n"/>
      <c r="D2178" s="15" t="n"/>
      <c r="E2178" s="15">
        <f>D2178*Setup!$B$5</f>
        <v/>
      </c>
      <c r="F2178" s="15">
        <f>D2178-E2178</f>
        <v/>
      </c>
      <c r="G2178" s="15" t="n"/>
      <c r="H2178" s="15" t="n"/>
      <c r="I2178" s="15" t="n"/>
      <c r="J2178" s="15">
        <f>C2178+F2178+G2178-I2178</f>
        <v/>
      </c>
      <c r="K2178" s="15" t="n"/>
      <c r="L2178" s="15">
        <f>K2178*Setup!$B$6</f>
        <v/>
      </c>
      <c r="M2178" s="15">
        <f>J2178-L2178</f>
        <v/>
      </c>
      <c r="N2178" s="21" t="n"/>
    </row>
    <row r="2179">
      <c r="A2179" s="295" t="n"/>
      <c r="B2179" s="14" t="n"/>
      <c r="C2179" s="15" t="n"/>
      <c r="D2179" s="15" t="n"/>
      <c r="E2179" s="15">
        <f>D2179*Setup!$B$5</f>
        <v/>
      </c>
      <c r="F2179" s="15">
        <f>D2179-E2179</f>
        <v/>
      </c>
      <c r="G2179" s="15" t="n"/>
      <c r="H2179" s="15" t="n"/>
      <c r="I2179" s="15" t="n"/>
      <c r="J2179" s="15">
        <f>C2179+F2179+G2179-I2179</f>
        <v/>
      </c>
      <c r="K2179" s="15" t="n"/>
      <c r="L2179" s="15">
        <f>K2179*Setup!$B$6</f>
        <v/>
      </c>
      <c r="M2179" s="15">
        <f>J2179-L2179</f>
        <v/>
      </c>
      <c r="N2179" s="21" t="n"/>
    </row>
    <row r="2180">
      <c r="A2180" s="295" t="n"/>
      <c r="B2180" s="14" t="n"/>
      <c r="C2180" s="15" t="n"/>
      <c r="D2180" s="15" t="n"/>
      <c r="E2180" s="15">
        <f>D2180*Setup!$B$5</f>
        <v/>
      </c>
      <c r="F2180" s="15">
        <f>D2180-E2180</f>
        <v/>
      </c>
      <c r="G2180" s="15" t="n"/>
      <c r="H2180" s="15" t="n"/>
      <c r="I2180" s="15" t="n"/>
      <c r="J2180" s="15">
        <f>C2180+F2180+G2180-I2180</f>
        <v/>
      </c>
      <c r="K2180" s="15" t="n"/>
      <c r="L2180" s="15">
        <f>K2180*Setup!$B$6</f>
        <v/>
      </c>
      <c r="M2180" s="15">
        <f>J2180-L2180</f>
        <v/>
      </c>
      <c r="N2180" s="21" t="n"/>
    </row>
    <row r="2181">
      <c r="A2181" s="295" t="n"/>
      <c r="B2181" s="14" t="n"/>
      <c r="C2181" s="15" t="n"/>
      <c r="D2181" s="15" t="n"/>
      <c r="E2181" s="15">
        <f>D2181*Setup!$B$5</f>
        <v/>
      </c>
      <c r="F2181" s="15">
        <f>D2181-E2181</f>
        <v/>
      </c>
      <c r="G2181" s="15" t="n"/>
      <c r="H2181" s="15" t="n"/>
      <c r="I2181" s="15" t="n"/>
      <c r="J2181" s="15">
        <f>C2181+F2181+G2181-I2181</f>
        <v/>
      </c>
      <c r="K2181" s="15" t="n"/>
      <c r="L2181" s="15">
        <f>K2181*Setup!$B$6</f>
        <v/>
      </c>
      <c r="M2181" s="15">
        <f>J2181-L2181</f>
        <v/>
      </c>
      <c r="N2181" s="21" t="n"/>
    </row>
    <row r="2182">
      <c r="A2182" s="295" t="n"/>
      <c r="B2182" s="14" t="n"/>
      <c r="C2182" s="15" t="n"/>
      <c r="D2182" s="15" t="n"/>
      <c r="E2182" s="15">
        <f>D2182*Setup!$B$5</f>
        <v/>
      </c>
      <c r="F2182" s="15">
        <f>D2182-E2182</f>
        <v/>
      </c>
      <c r="G2182" s="15" t="n"/>
      <c r="H2182" s="15" t="n"/>
      <c r="I2182" s="15" t="n"/>
      <c r="J2182" s="15">
        <f>C2182+F2182+G2182-I2182</f>
        <v/>
      </c>
      <c r="K2182" s="15" t="n"/>
      <c r="L2182" s="15">
        <f>K2182*Setup!$B$6</f>
        <v/>
      </c>
      <c r="M2182" s="15">
        <f>J2182-L2182</f>
        <v/>
      </c>
      <c r="N2182" s="21" t="n"/>
    </row>
    <row r="2183">
      <c r="A2183" s="295" t="n"/>
      <c r="B2183" s="14" t="n"/>
      <c r="C2183" s="15" t="n"/>
      <c r="D2183" s="15" t="n"/>
      <c r="E2183" s="15">
        <f>D2183*Setup!$B$5</f>
        <v/>
      </c>
      <c r="F2183" s="15">
        <f>D2183-E2183</f>
        <v/>
      </c>
      <c r="G2183" s="15" t="n"/>
      <c r="H2183" s="15" t="n"/>
      <c r="I2183" s="15" t="n"/>
      <c r="J2183" s="15">
        <f>C2183+F2183+G2183-I2183</f>
        <v/>
      </c>
      <c r="K2183" s="15" t="n"/>
      <c r="L2183" s="15">
        <f>K2183*Setup!$B$6</f>
        <v/>
      </c>
      <c r="M2183" s="15">
        <f>J2183-L2183</f>
        <v/>
      </c>
      <c r="N2183" s="21" t="n"/>
    </row>
    <row r="2184">
      <c r="A2184" s="295" t="n"/>
      <c r="B2184" s="14" t="n"/>
      <c r="C2184" s="15" t="n"/>
      <c r="D2184" s="15" t="n"/>
      <c r="E2184" s="15">
        <f>D2184*Setup!$B$5</f>
        <v/>
      </c>
      <c r="F2184" s="15">
        <f>D2184-E2184</f>
        <v/>
      </c>
      <c r="G2184" s="15" t="n"/>
      <c r="H2184" s="15" t="n"/>
      <c r="I2184" s="15" t="n"/>
      <c r="J2184" s="15">
        <f>C2184+F2184+G2184-I2184</f>
        <v/>
      </c>
      <c r="K2184" s="15" t="n"/>
      <c r="L2184" s="15">
        <f>K2184*Setup!$B$6</f>
        <v/>
      </c>
      <c r="M2184" s="15">
        <f>J2184-L2184</f>
        <v/>
      </c>
      <c r="N2184" s="21" t="n"/>
    </row>
    <row r="2185">
      <c r="A2185" s="295" t="n"/>
      <c r="B2185" s="14" t="n"/>
      <c r="C2185" s="15" t="n"/>
      <c r="D2185" s="15" t="n"/>
      <c r="E2185" s="15">
        <f>D2185*Setup!$B$5</f>
        <v/>
      </c>
      <c r="F2185" s="15">
        <f>D2185-E2185</f>
        <v/>
      </c>
      <c r="G2185" s="15" t="n"/>
      <c r="H2185" s="15" t="n"/>
      <c r="I2185" s="15" t="n"/>
      <c r="J2185" s="15">
        <f>C2185+F2185+G2185-I2185</f>
        <v/>
      </c>
      <c r="K2185" s="15" t="n"/>
      <c r="L2185" s="15">
        <f>K2185*Setup!$B$6</f>
        <v/>
      </c>
      <c r="M2185" s="15">
        <f>J2185-L2185</f>
        <v/>
      </c>
      <c r="N2185" s="21" t="n"/>
    </row>
    <row r="2186">
      <c r="A2186" s="295" t="n"/>
      <c r="B2186" s="14" t="n"/>
      <c r="C2186" s="15" t="n"/>
      <c r="D2186" s="15" t="n"/>
      <c r="E2186" s="15">
        <f>D2186*Setup!$B$5</f>
        <v/>
      </c>
      <c r="F2186" s="15">
        <f>D2186-E2186</f>
        <v/>
      </c>
      <c r="G2186" s="15" t="n"/>
      <c r="H2186" s="15" t="n"/>
      <c r="I2186" s="15" t="n"/>
      <c r="J2186" s="15">
        <f>C2186+F2186+G2186-I2186</f>
        <v/>
      </c>
      <c r="K2186" s="15" t="n"/>
      <c r="L2186" s="15">
        <f>K2186*Setup!$B$6</f>
        <v/>
      </c>
      <c r="M2186" s="15">
        <f>J2186-L2186</f>
        <v/>
      </c>
      <c r="N2186" s="21" t="n"/>
    </row>
    <row r="2187">
      <c r="A2187" s="295" t="n"/>
      <c r="B2187" s="14" t="n"/>
      <c r="C2187" s="15" t="n"/>
      <c r="D2187" s="15" t="n"/>
      <c r="E2187" s="15">
        <f>D2187*Setup!$B$5</f>
        <v/>
      </c>
      <c r="F2187" s="15">
        <f>D2187-E2187</f>
        <v/>
      </c>
      <c r="G2187" s="15" t="n"/>
      <c r="H2187" s="15" t="n"/>
      <c r="I2187" s="15" t="n"/>
      <c r="J2187" s="15">
        <f>C2187+F2187+G2187-I2187</f>
        <v/>
      </c>
      <c r="K2187" s="15" t="n"/>
      <c r="L2187" s="15">
        <f>K2187*Setup!$B$6</f>
        <v/>
      </c>
      <c r="M2187" s="15">
        <f>J2187-L2187</f>
        <v/>
      </c>
      <c r="N2187" s="21" t="n"/>
    </row>
    <row r="2188">
      <c r="A2188" s="295" t="n"/>
      <c r="B2188" s="14" t="n"/>
      <c r="C2188" s="15" t="n"/>
      <c r="D2188" s="15" t="n"/>
      <c r="E2188" s="15">
        <f>D2188*Setup!$B$5</f>
        <v/>
      </c>
      <c r="F2188" s="15">
        <f>D2188-E2188</f>
        <v/>
      </c>
      <c r="G2188" s="15" t="n"/>
      <c r="H2188" s="15" t="n"/>
      <c r="I2188" s="15" t="n"/>
      <c r="J2188" s="15">
        <f>C2188+F2188+G2188-I2188</f>
        <v/>
      </c>
      <c r="K2188" s="15" t="n"/>
      <c r="L2188" s="15">
        <f>K2188*Setup!$B$6</f>
        <v/>
      </c>
      <c r="M2188" s="15">
        <f>J2188-L2188</f>
        <v/>
      </c>
      <c r="N2188" s="21" t="n"/>
    </row>
    <row r="2189">
      <c r="A2189" s="295" t="n"/>
      <c r="B2189" s="14" t="n"/>
      <c r="C2189" s="15" t="n"/>
      <c r="D2189" s="15" t="n"/>
      <c r="E2189" s="15">
        <f>D2189*Setup!$B$5</f>
        <v/>
      </c>
      <c r="F2189" s="15">
        <f>D2189-E2189</f>
        <v/>
      </c>
      <c r="G2189" s="15" t="n"/>
      <c r="H2189" s="15" t="n"/>
      <c r="I2189" s="15" t="n"/>
      <c r="J2189" s="15">
        <f>C2189+F2189+G2189-I2189</f>
        <v/>
      </c>
      <c r="K2189" s="15" t="n"/>
      <c r="L2189" s="15">
        <f>K2189*Setup!$B$6</f>
        <v/>
      </c>
      <c r="M2189" s="15">
        <f>J2189-L2189</f>
        <v/>
      </c>
      <c r="N2189" s="21" t="n"/>
    </row>
    <row r="2190">
      <c r="A2190" s="295" t="n"/>
      <c r="B2190" s="14" t="n"/>
      <c r="C2190" s="15" t="n"/>
      <c r="D2190" s="15" t="n"/>
      <c r="E2190" s="15">
        <f>D2190*Setup!$B$5</f>
        <v/>
      </c>
      <c r="F2190" s="15">
        <f>D2190-E2190</f>
        <v/>
      </c>
      <c r="G2190" s="15" t="n"/>
      <c r="H2190" s="15" t="n"/>
      <c r="I2190" s="15" t="n"/>
      <c r="J2190" s="15">
        <f>C2190+F2190+G2190-I2190</f>
        <v/>
      </c>
      <c r="K2190" s="15" t="n"/>
      <c r="L2190" s="15">
        <f>K2190*Setup!$B$6</f>
        <v/>
      </c>
      <c r="M2190" s="15">
        <f>J2190-L2190</f>
        <v/>
      </c>
      <c r="N2190" s="21" t="n"/>
    </row>
    <row r="2191">
      <c r="A2191" s="295" t="n"/>
      <c r="B2191" s="14" t="n"/>
      <c r="C2191" s="15" t="n"/>
      <c r="D2191" s="15" t="n"/>
      <c r="E2191" s="15">
        <f>D2191*Setup!$B$5</f>
        <v/>
      </c>
      <c r="F2191" s="15">
        <f>D2191-E2191</f>
        <v/>
      </c>
      <c r="G2191" s="15" t="n"/>
      <c r="H2191" s="15" t="n"/>
      <c r="I2191" s="15" t="n"/>
      <c r="J2191" s="15">
        <f>C2191+F2191+G2191-I2191</f>
        <v/>
      </c>
      <c r="K2191" s="15" t="n"/>
      <c r="L2191" s="15">
        <f>K2191*Setup!$B$6</f>
        <v/>
      </c>
      <c r="M2191" s="15">
        <f>J2191-L2191</f>
        <v/>
      </c>
      <c r="N2191" s="21" t="n"/>
    </row>
    <row r="2192">
      <c r="A2192" s="295" t="n"/>
      <c r="B2192" s="14" t="n"/>
      <c r="C2192" s="15" t="n"/>
      <c r="D2192" s="15" t="n"/>
      <c r="E2192" s="15">
        <f>D2192*Setup!$B$5</f>
        <v/>
      </c>
      <c r="F2192" s="15">
        <f>D2192-E2192</f>
        <v/>
      </c>
      <c r="G2192" s="15" t="n"/>
      <c r="H2192" s="15" t="n"/>
      <c r="I2192" s="15" t="n"/>
      <c r="J2192" s="15">
        <f>C2192+F2192+G2192-I2192</f>
        <v/>
      </c>
      <c r="K2192" s="15" t="n"/>
      <c r="L2192" s="15">
        <f>K2192*Setup!$B$6</f>
        <v/>
      </c>
      <c r="M2192" s="15">
        <f>J2192-L2192</f>
        <v/>
      </c>
      <c r="N2192" s="21" t="n"/>
    </row>
    <row r="2193">
      <c r="A2193" s="295" t="n"/>
      <c r="B2193" s="14" t="n"/>
      <c r="C2193" s="15" t="n"/>
      <c r="D2193" s="15" t="n"/>
      <c r="E2193" s="15">
        <f>D2193*Setup!$B$5</f>
        <v/>
      </c>
      <c r="F2193" s="15">
        <f>D2193-E2193</f>
        <v/>
      </c>
      <c r="G2193" s="15" t="n"/>
      <c r="H2193" s="15" t="n"/>
      <c r="I2193" s="15" t="n"/>
      <c r="J2193" s="15">
        <f>C2193+F2193+G2193-I2193</f>
        <v/>
      </c>
      <c r="K2193" s="15" t="n"/>
      <c r="L2193" s="15">
        <f>K2193*Setup!$B$6</f>
        <v/>
      </c>
      <c r="M2193" s="15">
        <f>J2193-L2193</f>
        <v/>
      </c>
      <c r="N2193" s="21" t="n"/>
    </row>
    <row r="2194">
      <c r="A2194" s="295" t="n"/>
      <c r="B2194" s="14" t="n"/>
      <c r="C2194" s="15" t="n"/>
      <c r="D2194" s="15" t="n"/>
      <c r="E2194" s="15">
        <f>D2194*Setup!$B$5</f>
        <v/>
      </c>
      <c r="F2194" s="15">
        <f>D2194-E2194</f>
        <v/>
      </c>
      <c r="G2194" s="15" t="n"/>
      <c r="H2194" s="15" t="n"/>
      <c r="I2194" s="15" t="n"/>
      <c r="J2194" s="15">
        <f>C2194+F2194+G2194-I2194</f>
        <v/>
      </c>
      <c r="K2194" s="15" t="n"/>
      <c r="L2194" s="15">
        <f>K2194*Setup!$B$6</f>
        <v/>
      </c>
      <c r="M2194" s="15">
        <f>J2194-L2194</f>
        <v/>
      </c>
      <c r="N2194" s="21" t="n"/>
    </row>
    <row r="2195">
      <c r="A2195" s="295" t="n"/>
      <c r="B2195" s="14" t="n"/>
      <c r="C2195" s="15" t="n"/>
      <c r="D2195" s="15" t="n"/>
      <c r="E2195" s="15">
        <f>D2195*Setup!$B$5</f>
        <v/>
      </c>
      <c r="F2195" s="15">
        <f>D2195-E2195</f>
        <v/>
      </c>
      <c r="G2195" s="15" t="n"/>
      <c r="H2195" s="15" t="n"/>
      <c r="I2195" s="15" t="n"/>
      <c r="J2195" s="15">
        <f>C2195+F2195+G2195-I2195</f>
        <v/>
      </c>
      <c r="K2195" s="15" t="n"/>
      <c r="L2195" s="15">
        <f>K2195*Setup!$B$6</f>
        <v/>
      </c>
      <c r="M2195" s="15">
        <f>J2195-L2195</f>
        <v/>
      </c>
      <c r="N2195" s="21" t="n"/>
    </row>
    <row r="2196">
      <c r="A2196" s="295" t="n"/>
      <c r="B2196" s="14" t="n"/>
      <c r="C2196" s="15" t="n"/>
      <c r="D2196" s="15" t="n"/>
      <c r="E2196" s="15">
        <f>D2196*Setup!$B$5</f>
        <v/>
      </c>
      <c r="F2196" s="15">
        <f>D2196-E2196</f>
        <v/>
      </c>
      <c r="G2196" s="15" t="n"/>
      <c r="H2196" s="15" t="n"/>
      <c r="I2196" s="15" t="n"/>
      <c r="J2196" s="15">
        <f>C2196+F2196+G2196-I2196</f>
        <v/>
      </c>
      <c r="K2196" s="15" t="n"/>
      <c r="L2196" s="15">
        <f>K2196*Setup!$B$6</f>
        <v/>
      </c>
      <c r="M2196" s="15">
        <f>J2196-L2196</f>
        <v/>
      </c>
      <c r="N2196" s="21" t="n"/>
    </row>
    <row r="2197">
      <c r="A2197" s="295" t="n"/>
      <c r="B2197" s="14" t="n"/>
      <c r="C2197" s="15" t="n"/>
      <c r="D2197" s="15" t="n"/>
      <c r="E2197" s="15">
        <f>D2197*Setup!$B$5</f>
        <v/>
      </c>
      <c r="F2197" s="15">
        <f>D2197-E2197</f>
        <v/>
      </c>
      <c r="G2197" s="15" t="n"/>
      <c r="H2197" s="15" t="n"/>
      <c r="I2197" s="15" t="n"/>
      <c r="J2197" s="15">
        <f>C2197+F2197+G2197-I2197</f>
        <v/>
      </c>
      <c r="K2197" s="15" t="n"/>
      <c r="L2197" s="15">
        <f>K2197*Setup!$B$6</f>
        <v/>
      </c>
      <c r="M2197" s="15">
        <f>J2197-L2197</f>
        <v/>
      </c>
      <c r="N2197" s="21" t="n"/>
    </row>
    <row r="2198">
      <c r="A2198" s="295" t="n"/>
      <c r="B2198" s="14" t="n"/>
      <c r="C2198" s="15" t="n"/>
      <c r="D2198" s="15" t="n"/>
      <c r="E2198" s="15">
        <f>D2198*Setup!$B$5</f>
        <v/>
      </c>
      <c r="F2198" s="15">
        <f>D2198-E2198</f>
        <v/>
      </c>
      <c r="G2198" s="15" t="n"/>
      <c r="H2198" s="15" t="n"/>
      <c r="I2198" s="15" t="n"/>
      <c r="J2198" s="15">
        <f>C2198+F2198+G2198-I2198</f>
        <v/>
      </c>
      <c r="K2198" s="15" t="n"/>
      <c r="L2198" s="15">
        <f>K2198*Setup!$B$6</f>
        <v/>
      </c>
      <c r="M2198" s="15">
        <f>J2198-L2198</f>
        <v/>
      </c>
      <c r="N2198" s="21" t="n"/>
    </row>
    <row r="2199">
      <c r="A2199" s="295" t="n"/>
      <c r="B2199" s="14" t="n"/>
      <c r="C2199" s="15" t="n"/>
      <c r="D2199" s="15" t="n"/>
      <c r="E2199" s="15">
        <f>D2199*Setup!$B$5</f>
        <v/>
      </c>
      <c r="F2199" s="15">
        <f>D2199-E2199</f>
        <v/>
      </c>
      <c r="G2199" s="15" t="n"/>
      <c r="H2199" s="15" t="n"/>
      <c r="I2199" s="15" t="n"/>
      <c r="J2199" s="15">
        <f>C2199+F2199+G2199-I2199</f>
        <v/>
      </c>
      <c r="K2199" s="15" t="n"/>
      <c r="L2199" s="15">
        <f>K2199*Setup!$B$6</f>
        <v/>
      </c>
      <c r="M2199" s="15">
        <f>J2199-L2199</f>
        <v/>
      </c>
      <c r="N2199" s="21" t="n"/>
    </row>
    <row r="2200">
      <c r="A2200" s="295" t="n"/>
      <c r="B2200" s="14" t="n"/>
      <c r="C2200" s="15" t="n"/>
      <c r="D2200" s="15" t="n"/>
      <c r="E2200" s="15">
        <f>D2200*Setup!$B$5</f>
        <v/>
      </c>
      <c r="F2200" s="15">
        <f>D2200-E2200</f>
        <v/>
      </c>
      <c r="G2200" s="15" t="n"/>
      <c r="H2200" s="15" t="n"/>
      <c r="I2200" s="15" t="n"/>
      <c r="J2200" s="15">
        <f>C2200+F2200+G2200-I2200</f>
        <v/>
      </c>
      <c r="K2200" s="15" t="n"/>
      <c r="L2200" s="15">
        <f>K2200*Setup!$B$6</f>
        <v/>
      </c>
      <c r="M2200" s="15">
        <f>J2200-L2200</f>
        <v/>
      </c>
      <c r="N2200" s="21" t="n"/>
    </row>
    <row r="2201">
      <c r="A2201" s="295" t="n"/>
      <c r="B2201" s="14" t="n"/>
      <c r="C2201" s="15" t="n"/>
      <c r="D2201" s="15" t="n"/>
      <c r="E2201" s="15">
        <f>D2201*Setup!$B$5</f>
        <v/>
      </c>
      <c r="F2201" s="15">
        <f>D2201-E2201</f>
        <v/>
      </c>
      <c r="G2201" s="15" t="n"/>
      <c r="H2201" s="15" t="n"/>
      <c r="I2201" s="15" t="n"/>
      <c r="J2201" s="15">
        <f>C2201+F2201+G2201-I2201</f>
        <v/>
      </c>
      <c r="K2201" s="15" t="n"/>
      <c r="L2201" s="15">
        <f>K2201*Setup!$B$6</f>
        <v/>
      </c>
      <c r="M2201" s="15">
        <f>J2201-L2201</f>
        <v/>
      </c>
      <c r="N2201" s="21" t="n"/>
    </row>
    <row r="2202">
      <c r="A2202" s="295" t="n"/>
      <c r="B2202" s="14" t="n"/>
      <c r="C2202" s="15" t="n"/>
      <c r="D2202" s="15" t="n"/>
      <c r="E2202" s="15">
        <f>D2202*Setup!$B$5</f>
        <v/>
      </c>
      <c r="F2202" s="15">
        <f>D2202-E2202</f>
        <v/>
      </c>
      <c r="G2202" s="15" t="n"/>
      <c r="H2202" s="15" t="n"/>
      <c r="I2202" s="15" t="n"/>
      <c r="J2202" s="15">
        <f>C2202+F2202+G2202-I2202</f>
        <v/>
      </c>
      <c r="K2202" s="15" t="n"/>
      <c r="L2202" s="15">
        <f>K2202*Setup!$B$6</f>
        <v/>
      </c>
      <c r="M2202" s="15">
        <f>J2202-L2202</f>
        <v/>
      </c>
      <c r="N2202" s="21" t="n"/>
    </row>
    <row r="2203">
      <c r="A2203" s="295" t="n"/>
      <c r="B2203" s="14" t="n"/>
      <c r="C2203" s="15" t="n"/>
      <c r="D2203" s="15" t="n"/>
      <c r="E2203" s="15">
        <f>D2203*Setup!$B$5</f>
        <v/>
      </c>
      <c r="F2203" s="15">
        <f>D2203-E2203</f>
        <v/>
      </c>
      <c r="G2203" s="15" t="n"/>
      <c r="H2203" s="15" t="n"/>
      <c r="I2203" s="15" t="n"/>
      <c r="J2203" s="15">
        <f>C2203+F2203+G2203-I2203</f>
        <v/>
      </c>
      <c r="K2203" s="15" t="n"/>
      <c r="L2203" s="15">
        <f>K2203*Setup!$B$6</f>
        <v/>
      </c>
      <c r="M2203" s="15">
        <f>J2203-L2203</f>
        <v/>
      </c>
      <c r="N2203" s="21" t="n"/>
    </row>
    <row r="2204">
      <c r="A2204" s="295" t="n"/>
      <c r="B2204" s="14" t="n"/>
      <c r="C2204" s="15" t="n"/>
      <c r="D2204" s="15" t="n"/>
      <c r="E2204" s="15">
        <f>D2204*Setup!$B$5</f>
        <v/>
      </c>
      <c r="F2204" s="15">
        <f>D2204-E2204</f>
        <v/>
      </c>
      <c r="G2204" s="15" t="n"/>
      <c r="H2204" s="15" t="n"/>
      <c r="I2204" s="15" t="n"/>
      <c r="J2204" s="15">
        <f>C2204+F2204+G2204-I2204</f>
        <v/>
      </c>
      <c r="K2204" s="15" t="n"/>
      <c r="L2204" s="15">
        <f>K2204*Setup!$B$6</f>
        <v/>
      </c>
      <c r="M2204" s="15">
        <f>J2204-L2204</f>
        <v/>
      </c>
      <c r="N2204" s="21" t="n"/>
    </row>
    <row r="2205">
      <c r="A2205" s="295" t="n"/>
      <c r="B2205" s="14" t="n"/>
      <c r="C2205" s="15" t="n"/>
      <c r="D2205" s="15" t="n"/>
      <c r="E2205" s="15">
        <f>D2205*Setup!$B$5</f>
        <v/>
      </c>
      <c r="F2205" s="15">
        <f>D2205-E2205</f>
        <v/>
      </c>
      <c r="G2205" s="15" t="n"/>
      <c r="H2205" s="15" t="n"/>
      <c r="I2205" s="15" t="n"/>
      <c r="J2205" s="15">
        <f>C2205+F2205+G2205-I2205</f>
        <v/>
      </c>
      <c r="K2205" s="15" t="n"/>
      <c r="L2205" s="15">
        <f>K2205*Setup!$B$6</f>
        <v/>
      </c>
      <c r="M2205" s="15">
        <f>J2205-L2205</f>
        <v/>
      </c>
      <c r="N2205" s="21" t="n"/>
    </row>
    <row r="2206">
      <c r="A2206" s="295" t="n"/>
      <c r="B2206" s="14" t="n"/>
      <c r="C2206" s="15" t="n"/>
      <c r="D2206" s="15" t="n"/>
      <c r="E2206" s="15">
        <f>D2206*Setup!$B$5</f>
        <v/>
      </c>
      <c r="F2206" s="15">
        <f>D2206-E2206</f>
        <v/>
      </c>
      <c r="G2206" s="15" t="n"/>
      <c r="H2206" s="15" t="n"/>
      <c r="I2206" s="15" t="n"/>
      <c r="J2206" s="15">
        <f>C2206+F2206+G2206-I2206</f>
        <v/>
      </c>
      <c r="K2206" s="15" t="n"/>
      <c r="L2206" s="15">
        <f>K2206*Setup!$B$6</f>
        <v/>
      </c>
      <c r="M2206" s="15">
        <f>J2206-L2206</f>
        <v/>
      </c>
      <c r="N2206" s="21" t="n"/>
    </row>
    <row r="2207">
      <c r="A2207" s="295" t="n"/>
      <c r="B2207" s="14" t="n"/>
      <c r="C2207" s="15" t="n"/>
      <c r="D2207" s="15" t="n"/>
      <c r="E2207" s="15">
        <f>D2207*Setup!$B$5</f>
        <v/>
      </c>
      <c r="F2207" s="15">
        <f>D2207-E2207</f>
        <v/>
      </c>
      <c r="G2207" s="15" t="n"/>
      <c r="H2207" s="15" t="n"/>
      <c r="I2207" s="15" t="n"/>
      <c r="J2207" s="15">
        <f>C2207+F2207+G2207-I2207</f>
        <v/>
      </c>
      <c r="K2207" s="15" t="n"/>
      <c r="L2207" s="15">
        <f>K2207*Setup!$B$6</f>
        <v/>
      </c>
      <c r="M2207" s="15">
        <f>J2207-L2207</f>
        <v/>
      </c>
      <c r="N2207" s="21" t="n"/>
    </row>
    <row r="2208">
      <c r="A2208" s="295" t="n"/>
      <c r="B2208" s="14" t="n"/>
      <c r="C2208" s="15" t="n"/>
      <c r="D2208" s="15" t="n"/>
      <c r="E2208" s="15">
        <f>D2208*Setup!$B$5</f>
        <v/>
      </c>
      <c r="F2208" s="15">
        <f>D2208-E2208</f>
        <v/>
      </c>
      <c r="G2208" s="15" t="n"/>
      <c r="H2208" s="15" t="n"/>
      <c r="I2208" s="15" t="n"/>
      <c r="J2208" s="15">
        <f>C2208+F2208+G2208-I2208</f>
        <v/>
      </c>
      <c r="K2208" s="15" t="n"/>
      <c r="L2208" s="15">
        <f>K2208*Setup!$B$6</f>
        <v/>
      </c>
      <c r="M2208" s="15">
        <f>J2208-L2208</f>
        <v/>
      </c>
      <c r="N2208" s="21" t="n"/>
    </row>
    <row r="2209">
      <c r="A2209" s="295" t="n"/>
      <c r="B2209" s="14" t="n"/>
      <c r="C2209" s="15" t="n"/>
      <c r="D2209" s="15" t="n"/>
      <c r="E2209" s="15">
        <f>D2209*Setup!$B$5</f>
        <v/>
      </c>
      <c r="F2209" s="15">
        <f>D2209-E2209</f>
        <v/>
      </c>
      <c r="G2209" s="15" t="n"/>
      <c r="H2209" s="15" t="n"/>
      <c r="I2209" s="15" t="n"/>
      <c r="J2209" s="15">
        <f>C2209+F2209+G2209-I2209</f>
        <v/>
      </c>
      <c r="K2209" s="15" t="n"/>
      <c r="L2209" s="15">
        <f>K2209*Setup!$B$6</f>
        <v/>
      </c>
      <c r="M2209" s="15">
        <f>J2209-L2209</f>
        <v/>
      </c>
      <c r="N2209" s="21" t="n"/>
    </row>
    <row r="2210">
      <c r="A2210" s="295" t="n"/>
      <c r="B2210" s="14" t="n"/>
      <c r="C2210" s="15" t="n"/>
      <c r="D2210" s="15" t="n"/>
      <c r="E2210" s="15">
        <f>D2210*Setup!$B$5</f>
        <v/>
      </c>
      <c r="F2210" s="15">
        <f>D2210-E2210</f>
        <v/>
      </c>
      <c r="G2210" s="15" t="n"/>
      <c r="H2210" s="15" t="n"/>
      <c r="I2210" s="15" t="n"/>
      <c r="J2210" s="15">
        <f>C2210+F2210+G2210-I2210</f>
        <v/>
      </c>
      <c r="K2210" s="15" t="n"/>
      <c r="L2210" s="15">
        <f>K2210*Setup!$B$6</f>
        <v/>
      </c>
      <c r="M2210" s="15">
        <f>J2210-L2210</f>
        <v/>
      </c>
      <c r="N2210" s="21" t="n"/>
    </row>
    <row r="2211">
      <c r="A2211" s="295" t="n"/>
      <c r="B2211" s="14" t="n"/>
      <c r="C2211" s="15" t="n"/>
      <c r="D2211" s="15" t="n"/>
      <c r="E2211" s="15">
        <f>D2211*Setup!$B$5</f>
        <v/>
      </c>
      <c r="F2211" s="15">
        <f>D2211-E2211</f>
        <v/>
      </c>
      <c r="G2211" s="15" t="n"/>
      <c r="H2211" s="15" t="n"/>
      <c r="I2211" s="15" t="n"/>
      <c r="J2211" s="15">
        <f>C2211+F2211+G2211-I2211</f>
        <v/>
      </c>
      <c r="K2211" s="15" t="n"/>
      <c r="L2211" s="15">
        <f>K2211*Setup!$B$6</f>
        <v/>
      </c>
      <c r="M2211" s="15">
        <f>J2211-L2211</f>
        <v/>
      </c>
      <c r="N2211" s="21" t="n"/>
    </row>
    <row r="2212">
      <c r="A2212" s="295" t="n"/>
      <c r="B2212" s="14" t="n"/>
      <c r="C2212" s="15" t="n"/>
      <c r="D2212" s="15" t="n"/>
      <c r="E2212" s="15">
        <f>D2212*Setup!$B$5</f>
        <v/>
      </c>
      <c r="F2212" s="15">
        <f>D2212-E2212</f>
        <v/>
      </c>
      <c r="G2212" s="15" t="n"/>
      <c r="H2212" s="15" t="n"/>
      <c r="I2212" s="15" t="n"/>
      <c r="J2212" s="15">
        <f>C2212+F2212+G2212-I2212</f>
        <v/>
      </c>
      <c r="K2212" s="15" t="n"/>
      <c r="L2212" s="15">
        <f>K2212*Setup!$B$6</f>
        <v/>
      </c>
      <c r="M2212" s="15">
        <f>J2212-L2212</f>
        <v/>
      </c>
      <c r="N2212" s="21" t="n"/>
    </row>
    <row r="2213">
      <c r="A2213" s="295" t="n"/>
      <c r="B2213" s="14" t="n"/>
      <c r="C2213" s="15" t="n"/>
      <c r="D2213" s="15" t="n"/>
      <c r="E2213" s="15">
        <f>D2213*Setup!$B$5</f>
        <v/>
      </c>
      <c r="F2213" s="15">
        <f>D2213-E2213</f>
        <v/>
      </c>
      <c r="G2213" s="15" t="n"/>
      <c r="H2213" s="15" t="n"/>
      <c r="I2213" s="15" t="n"/>
      <c r="J2213" s="15">
        <f>C2213+F2213+G2213-I2213</f>
        <v/>
      </c>
      <c r="K2213" s="15" t="n"/>
      <c r="L2213" s="15">
        <f>K2213*Setup!$B$6</f>
        <v/>
      </c>
      <c r="M2213" s="15">
        <f>J2213-L2213</f>
        <v/>
      </c>
      <c r="N2213" s="21" t="n"/>
    </row>
    <row r="2214">
      <c r="A2214" s="295" t="n"/>
      <c r="B2214" s="14" t="n"/>
      <c r="C2214" s="15" t="n"/>
      <c r="D2214" s="15" t="n"/>
      <c r="E2214" s="15">
        <f>D2214*Setup!$B$5</f>
        <v/>
      </c>
      <c r="F2214" s="15">
        <f>D2214-E2214</f>
        <v/>
      </c>
      <c r="G2214" s="15" t="n"/>
      <c r="H2214" s="15" t="n"/>
      <c r="I2214" s="15" t="n"/>
      <c r="J2214" s="15">
        <f>C2214+F2214+G2214-I2214</f>
        <v/>
      </c>
      <c r="K2214" s="15" t="n"/>
      <c r="L2214" s="15">
        <f>K2214*Setup!$B$6</f>
        <v/>
      </c>
      <c r="M2214" s="15">
        <f>J2214-L2214</f>
        <v/>
      </c>
      <c r="N2214" s="21" t="n"/>
    </row>
    <row r="2215">
      <c r="A2215" s="295" t="n"/>
      <c r="B2215" s="14" t="n"/>
      <c r="C2215" s="15" t="n"/>
      <c r="D2215" s="15" t="n"/>
      <c r="E2215" s="15">
        <f>D2215*Setup!$B$5</f>
        <v/>
      </c>
      <c r="F2215" s="15">
        <f>D2215-E2215</f>
        <v/>
      </c>
      <c r="G2215" s="15" t="n"/>
      <c r="H2215" s="15" t="n"/>
      <c r="I2215" s="15" t="n"/>
      <c r="J2215" s="15">
        <f>C2215+F2215+G2215-I2215</f>
        <v/>
      </c>
      <c r="K2215" s="15" t="n"/>
      <c r="L2215" s="15">
        <f>K2215*Setup!$B$6</f>
        <v/>
      </c>
      <c r="M2215" s="15">
        <f>J2215-L2215</f>
        <v/>
      </c>
      <c r="N2215" s="21" t="n"/>
    </row>
    <row r="2216">
      <c r="A2216" s="295" t="n"/>
      <c r="B2216" s="14" t="n"/>
      <c r="C2216" s="15" t="n"/>
      <c r="D2216" s="15" t="n"/>
      <c r="E2216" s="15">
        <f>D2216*Setup!$B$5</f>
        <v/>
      </c>
      <c r="F2216" s="15">
        <f>D2216-E2216</f>
        <v/>
      </c>
      <c r="G2216" s="15" t="n"/>
      <c r="H2216" s="15" t="n"/>
      <c r="I2216" s="15" t="n"/>
      <c r="J2216" s="15">
        <f>C2216+F2216+G2216-I2216</f>
        <v/>
      </c>
      <c r="K2216" s="15" t="n"/>
      <c r="L2216" s="15">
        <f>K2216*Setup!$B$6</f>
        <v/>
      </c>
      <c r="M2216" s="15">
        <f>J2216-L2216</f>
        <v/>
      </c>
      <c r="N2216" s="21" t="n"/>
    </row>
    <row r="2217">
      <c r="A2217" s="295" t="n"/>
      <c r="B2217" s="14" t="n"/>
      <c r="C2217" s="15" t="n"/>
      <c r="D2217" s="15" t="n"/>
      <c r="E2217" s="15">
        <f>D2217*Setup!$B$5</f>
        <v/>
      </c>
      <c r="F2217" s="15">
        <f>D2217-E2217</f>
        <v/>
      </c>
      <c r="G2217" s="15" t="n"/>
      <c r="H2217" s="15" t="n"/>
      <c r="I2217" s="15" t="n"/>
      <c r="J2217" s="15">
        <f>C2217+F2217+G2217-I2217</f>
        <v/>
      </c>
      <c r="K2217" s="15" t="n"/>
      <c r="L2217" s="15">
        <f>K2217*Setup!$B$6</f>
        <v/>
      </c>
      <c r="M2217" s="15">
        <f>J2217-L2217</f>
        <v/>
      </c>
      <c r="N2217" s="21" t="n"/>
    </row>
    <row r="2218">
      <c r="A2218" s="295" t="n"/>
      <c r="B2218" s="14" t="n"/>
      <c r="C2218" s="15" t="n"/>
      <c r="D2218" s="15" t="n"/>
      <c r="E2218" s="15">
        <f>D2218*Setup!$B$5</f>
        <v/>
      </c>
      <c r="F2218" s="15">
        <f>D2218-E2218</f>
        <v/>
      </c>
      <c r="G2218" s="15" t="n"/>
      <c r="H2218" s="15" t="n"/>
      <c r="I2218" s="15" t="n"/>
      <c r="J2218" s="15">
        <f>C2218+F2218+G2218-I2218</f>
        <v/>
      </c>
      <c r="K2218" s="15" t="n"/>
      <c r="L2218" s="15">
        <f>K2218*Setup!$B$6</f>
        <v/>
      </c>
      <c r="M2218" s="15">
        <f>J2218-L2218</f>
        <v/>
      </c>
      <c r="N2218" s="21" t="n"/>
    </row>
    <row r="2219">
      <c r="A2219" s="295" t="n"/>
      <c r="B2219" s="14" t="n"/>
      <c r="C2219" s="15" t="n"/>
      <c r="D2219" s="15" t="n"/>
      <c r="E2219" s="15">
        <f>D2219*Setup!$B$5</f>
        <v/>
      </c>
      <c r="F2219" s="15">
        <f>D2219-E2219</f>
        <v/>
      </c>
      <c r="G2219" s="15" t="n"/>
      <c r="H2219" s="15" t="n"/>
      <c r="I2219" s="15" t="n"/>
      <c r="J2219" s="15">
        <f>C2219+F2219+G2219-I2219</f>
        <v/>
      </c>
      <c r="K2219" s="15" t="n"/>
      <c r="L2219" s="15">
        <f>K2219*Setup!$B$6</f>
        <v/>
      </c>
      <c r="M2219" s="15">
        <f>J2219-L2219</f>
        <v/>
      </c>
      <c r="N2219" s="21" t="n"/>
    </row>
    <row r="2220">
      <c r="A2220" s="295" t="n"/>
      <c r="B2220" s="14" t="n"/>
      <c r="C2220" s="15" t="n"/>
      <c r="D2220" s="15" t="n"/>
      <c r="E2220" s="15">
        <f>D2220*Setup!$B$5</f>
        <v/>
      </c>
      <c r="F2220" s="15">
        <f>D2220-E2220</f>
        <v/>
      </c>
      <c r="G2220" s="15" t="n"/>
      <c r="H2220" s="15" t="n"/>
      <c r="I2220" s="15" t="n"/>
      <c r="J2220" s="15">
        <f>C2220+F2220+G2220-I2220</f>
        <v/>
      </c>
      <c r="K2220" s="15" t="n"/>
      <c r="L2220" s="15">
        <f>K2220*Setup!$B$6</f>
        <v/>
      </c>
      <c r="M2220" s="15">
        <f>J2220-L2220</f>
        <v/>
      </c>
      <c r="N2220" s="21" t="n"/>
    </row>
    <row r="2221">
      <c r="A2221" s="295" t="n"/>
      <c r="B2221" s="14" t="n"/>
      <c r="C2221" s="15" t="n"/>
      <c r="D2221" s="15" t="n"/>
      <c r="E2221" s="15">
        <f>D2221*Setup!$B$5</f>
        <v/>
      </c>
      <c r="F2221" s="15">
        <f>D2221-E2221</f>
        <v/>
      </c>
      <c r="G2221" s="15" t="n"/>
      <c r="H2221" s="15" t="n"/>
      <c r="I2221" s="15" t="n"/>
      <c r="J2221" s="15">
        <f>C2221+F2221+G2221-I2221</f>
        <v/>
      </c>
      <c r="K2221" s="15" t="n"/>
      <c r="L2221" s="15">
        <f>K2221*Setup!$B$6</f>
        <v/>
      </c>
      <c r="M2221" s="15">
        <f>J2221-L2221</f>
        <v/>
      </c>
      <c r="N2221" s="21" t="n"/>
    </row>
    <row r="2222">
      <c r="A2222" s="295" t="n"/>
      <c r="B2222" s="14" t="n"/>
      <c r="C2222" s="15" t="n"/>
      <c r="D2222" s="15" t="n"/>
      <c r="E2222" s="15">
        <f>D2222*Setup!$B$5</f>
        <v/>
      </c>
      <c r="F2222" s="15">
        <f>D2222-E2222</f>
        <v/>
      </c>
      <c r="G2222" s="15" t="n"/>
      <c r="H2222" s="15" t="n"/>
      <c r="I2222" s="15" t="n"/>
      <c r="J2222" s="15">
        <f>C2222+F2222+G2222-I2222</f>
        <v/>
      </c>
      <c r="K2222" s="15" t="n"/>
      <c r="L2222" s="15">
        <f>K2222*Setup!$B$6</f>
        <v/>
      </c>
      <c r="M2222" s="15">
        <f>J2222-L2222</f>
        <v/>
      </c>
      <c r="N2222" s="21" t="n"/>
    </row>
    <row r="2223">
      <c r="A2223" s="295" t="n"/>
      <c r="B2223" s="14" t="n"/>
      <c r="C2223" s="15" t="n"/>
      <c r="D2223" s="15" t="n"/>
      <c r="E2223" s="15">
        <f>D2223*Setup!$B$5</f>
        <v/>
      </c>
      <c r="F2223" s="15">
        <f>D2223-E2223</f>
        <v/>
      </c>
      <c r="G2223" s="15" t="n"/>
      <c r="H2223" s="15" t="n"/>
      <c r="I2223" s="15" t="n"/>
      <c r="J2223" s="15">
        <f>C2223+F2223+G2223-I2223</f>
        <v/>
      </c>
      <c r="K2223" s="15" t="n"/>
      <c r="L2223" s="15">
        <f>K2223*Setup!$B$6</f>
        <v/>
      </c>
      <c r="M2223" s="15">
        <f>J2223-L2223</f>
        <v/>
      </c>
      <c r="N2223" s="21" t="n"/>
    </row>
    <row r="2224">
      <c r="A2224" s="295" t="n"/>
      <c r="B2224" s="14" t="n"/>
      <c r="C2224" s="15" t="n"/>
      <c r="D2224" s="15" t="n"/>
      <c r="E2224" s="15">
        <f>D2224*Setup!$B$5</f>
        <v/>
      </c>
      <c r="F2224" s="15">
        <f>D2224-E2224</f>
        <v/>
      </c>
      <c r="G2224" s="15" t="n"/>
      <c r="H2224" s="15" t="n"/>
      <c r="I2224" s="15" t="n"/>
      <c r="J2224" s="15">
        <f>C2224+F2224+G2224-I2224</f>
        <v/>
      </c>
      <c r="K2224" s="15" t="n"/>
      <c r="L2224" s="15">
        <f>K2224*Setup!$B$6</f>
        <v/>
      </c>
      <c r="M2224" s="15">
        <f>J2224-L2224</f>
        <v/>
      </c>
      <c r="N2224" s="21" t="n"/>
    </row>
    <row r="2225">
      <c r="A2225" s="295" t="n"/>
      <c r="B2225" s="14" t="n"/>
      <c r="C2225" s="15" t="n"/>
      <c r="D2225" s="15" t="n"/>
      <c r="E2225" s="15">
        <f>D2225*Setup!$B$5</f>
        <v/>
      </c>
      <c r="F2225" s="15">
        <f>D2225-E2225</f>
        <v/>
      </c>
      <c r="G2225" s="15" t="n"/>
      <c r="H2225" s="15" t="n"/>
      <c r="I2225" s="15" t="n"/>
      <c r="J2225" s="15">
        <f>C2225+F2225+G2225-I2225</f>
        <v/>
      </c>
      <c r="K2225" s="15" t="n"/>
      <c r="L2225" s="15">
        <f>K2225*Setup!$B$6</f>
        <v/>
      </c>
      <c r="M2225" s="15">
        <f>J2225-L2225</f>
        <v/>
      </c>
      <c r="N2225" s="21" t="n"/>
    </row>
    <row r="2226">
      <c r="A2226" s="295" t="n"/>
      <c r="B2226" s="14" t="n"/>
      <c r="C2226" s="15" t="n"/>
      <c r="D2226" s="15" t="n"/>
      <c r="E2226" s="15">
        <f>D2226*Setup!$B$5</f>
        <v/>
      </c>
      <c r="F2226" s="15">
        <f>D2226-E2226</f>
        <v/>
      </c>
      <c r="G2226" s="15" t="n"/>
      <c r="H2226" s="15" t="n"/>
      <c r="I2226" s="15" t="n"/>
      <c r="J2226" s="15">
        <f>C2226+F2226+G2226-I2226</f>
        <v/>
      </c>
      <c r="K2226" s="15" t="n"/>
      <c r="L2226" s="15">
        <f>K2226*Setup!$B$6</f>
        <v/>
      </c>
      <c r="M2226" s="15">
        <f>J2226-L2226</f>
        <v/>
      </c>
      <c r="N2226" s="21" t="n"/>
    </row>
    <row r="2227">
      <c r="A2227" s="295" t="n"/>
      <c r="B2227" s="14" t="n"/>
      <c r="C2227" s="15" t="n"/>
      <c r="D2227" s="15" t="n"/>
      <c r="E2227" s="15">
        <f>D2227*Setup!$B$5</f>
        <v/>
      </c>
      <c r="F2227" s="15">
        <f>D2227-E2227</f>
        <v/>
      </c>
      <c r="G2227" s="15" t="n"/>
      <c r="H2227" s="15" t="n"/>
      <c r="I2227" s="15" t="n"/>
      <c r="J2227" s="15">
        <f>C2227+F2227+G2227-I2227</f>
        <v/>
      </c>
      <c r="K2227" s="15" t="n"/>
      <c r="L2227" s="15">
        <f>K2227*Setup!$B$6</f>
        <v/>
      </c>
      <c r="M2227" s="15">
        <f>J2227-L2227</f>
        <v/>
      </c>
      <c r="N2227" s="21" t="n"/>
    </row>
    <row r="2228">
      <c r="A2228" s="295" t="n"/>
      <c r="B2228" s="14" t="n"/>
      <c r="C2228" s="15" t="n"/>
      <c r="D2228" s="15" t="n"/>
      <c r="E2228" s="15">
        <f>D2228*Setup!$B$5</f>
        <v/>
      </c>
      <c r="F2228" s="15">
        <f>D2228-E2228</f>
        <v/>
      </c>
      <c r="G2228" s="15" t="n"/>
      <c r="H2228" s="15" t="n"/>
      <c r="I2228" s="15" t="n"/>
      <c r="J2228" s="15">
        <f>C2228+F2228+G2228-I2228</f>
        <v/>
      </c>
      <c r="K2228" s="15" t="n"/>
      <c r="L2228" s="15">
        <f>K2228*Setup!$B$6</f>
        <v/>
      </c>
      <c r="M2228" s="15">
        <f>J2228-L2228</f>
        <v/>
      </c>
      <c r="N2228" s="21" t="n"/>
    </row>
    <row r="2229">
      <c r="A2229" s="295" t="n"/>
      <c r="B2229" s="14" t="n"/>
      <c r="C2229" s="15" t="n"/>
      <c r="D2229" s="15" t="n"/>
      <c r="E2229" s="15">
        <f>D2229*Setup!$B$5</f>
        <v/>
      </c>
      <c r="F2229" s="15">
        <f>D2229-E2229</f>
        <v/>
      </c>
      <c r="G2229" s="15" t="n"/>
      <c r="H2229" s="15" t="n"/>
      <c r="I2229" s="15" t="n"/>
      <c r="J2229" s="15">
        <f>C2229+F2229+G2229-I2229</f>
        <v/>
      </c>
      <c r="K2229" s="15" t="n"/>
      <c r="L2229" s="15">
        <f>K2229*Setup!$B$6</f>
        <v/>
      </c>
      <c r="M2229" s="15">
        <f>J2229-L2229</f>
        <v/>
      </c>
      <c r="N2229" s="21" t="n"/>
    </row>
    <row r="2230">
      <c r="A2230" s="295" t="n"/>
      <c r="B2230" s="14" t="n"/>
      <c r="C2230" s="15" t="n"/>
      <c r="D2230" s="15" t="n"/>
      <c r="E2230" s="15">
        <f>D2230*Setup!$B$5</f>
        <v/>
      </c>
      <c r="F2230" s="15">
        <f>D2230-E2230</f>
        <v/>
      </c>
      <c r="G2230" s="15" t="n"/>
      <c r="H2230" s="15" t="n"/>
      <c r="I2230" s="15" t="n"/>
      <c r="J2230" s="15">
        <f>C2230+F2230+G2230-I2230</f>
        <v/>
      </c>
      <c r="K2230" s="15" t="n"/>
      <c r="L2230" s="15">
        <f>K2230*Setup!$B$6</f>
        <v/>
      </c>
      <c r="M2230" s="15">
        <f>J2230-L2230</f>
        <v/>
      </c>
      <c r="N2230" s="21" t="n"/>
    </row>
    <row r="2231">
      <c r="A2231" s="295" t="n"/>
      <c r="B2231" s="14" t="n"/>
      <c r="C2231" s="15" t="n"/>
      <c r="D2231" s="15" t="n"/>
      <c r="E2231" s="15">
        <f>D2231*Setup!$B$5</f>
        <v/>
      </c>
      <c r="F2231" s="15">
        <f>D2231-E2231</f>
        <v/>
      </c>
      <c r="G2231" s="15" t="n"/>
      <c r="H2231" s="15" t="n"/>
      <c r="I2231" s="15" t="n"/>
      <c r="J2231" s="15">
        <f>C2231+F2231+G2231-I2231</f>
        <v/>
      </c>
      <c r="K2231" s="15" t="n"/>
      <c r="L2231" s="15">
        <f>K2231*Setup!$B$6</f>
        <v/>
      </c>
      <c r="M2231" s="15">
        <f>J2231-L2231</f>
        <v/>
      </c>
      <c r="N2231" s="21" t="n"/>
    </row>
    <row r="2232">
      <c r="A2232" s="295" t="n"/>
      <c r="B2232" s="14" t="n"/>
      <c r="C2232" s="15" t="n"/>
      <c r="D2232" s="15" t="n"/>
      <c r="E2232" s="15">
        <f>D2232*Setup!$B$5</f>
        <v/>
      </c>
      <c r="F2232" s="15">
        <f>D2232-E2232</f>
        <v/>
      </c>
      <c r="G2232" s="15" t="n"/>
      <c r="H2232" s="15" t="n"/>
      <c r="I2232" s="15" t="n"/>
      <c r="J2232" s="15">
        <f>C2232+F2232+G2232-I2232</f>
        <v/>
      </c>
      <c r="K2232" s="15" t="n"/>
      <c r="L2232" s="15">
        <f>K2232*Setup!$B$6</f>
        <v/>
      </c>
      <c r="M2232" s="15">
        <f>J2232-L2232</f>
        <v/>
      </c>
      <c r="N2232" s="21" t="n"/>
    </row>
    <row r="2233">
      <c r="A2233" s="295" t="n"/>
      <c r="B2233" s="14" t="n"/>
      <c r="C2233" s="15" t="n"/>
      <c r="D2233" s="15" t="n"/>
      <c r="E2233" s="15">
        <f>D2233*Setup!$B$5</f>
        <v/>
      </c>
      <c r="F2233" s="15">
        <f>D2233-E2233</f>
        <v/>
      </c>
      <c r="G2233" s="15" t="n"/>
      <c r="H2233" s="15" t="n"/>
      <c r="I2233" s="15" t="n"/>
      <c r="J2233" s="15">
        <f>C2233+F2233+G2233-I2233</f>
        <v/>
      </c>
      <c r="K2233" s="15" t="n"/>
      <c r="L2233" s="15">
        <f>K2233*Setup!$B$6</f>
        <v/>
      </c>
      <c r="M2233" s="15">
        <f>J2233-L2233</f>
        <v/>
      </c>
      <c r="N2233" s="21" t="n"/>
    </row>
    <row r="2234">
      <c r="A2234" s="295" t="n"/>
      <c r="B2234" s="14" t="n"/>
      <c r="C2234" s="15" t="n"/>
      <c r="D2234" s="15" t="n"/>
      <c r="E2234" s="15">
        <f>D2234*Setup!$B$5</f>
        <v/>
      </c>
      <c r="F2234" s="15">
        <f>D2234-E2234</f>
        <v/>
      </c>
      <c r="G2234" s="15" t="n"/>
      <c r="H2234" s="15" t="n"/>
      <c r="I2234" s="15" t="n"/>
      <c r="J2234" s="15">
        <f>C2234+F2234+G2234-I2234</f>
        <v/>
      </c>
      <c r="K2234" s="15" t="n"/>
      <c r="L2234" s="15">
        <f>K2234*Setup!$B$6</f>
        <v/>
      </c>
      <c r="M2234" s="15">
        <f>J2234-L2234</f>
        <v/>
      </c>
      <c r="N2234" s="21" t="n"/>
    </row>
    <row r="2235">
      <c r="A2235" s="295" t="n"/>
      <c r="B2235" s="14" t="n"/>
      <c r="C2235" s="15" t="n"/>
      <c r="D2235" s="15" t="n"/>
      <c r="E2235" s="15">
        <f>D2235*Setup!$B$5</f>
        <v/>
      </c>
      <c r="F2235" s="15">
        <f>D2235-E2235</f>
        <v/>
      </c>
      <c r="G2235" s="15" t="n"/>
      <c r="H2235" s="15" t="n"/>
      <c r="I2235" s="15" t="n"/>
      <c r="J2235" s="15">
        <f>C2235+F2235+G2235-I2235</f>
        <v/>
      </c>
      <c r="K2235" s="15" t="n"/>
      <c r="L2235" s="15">
        <f>K2235*Setup!$B$6</f>
        <v/>
      </c>
      <c r="M2235" s="15">
        <f>J2235-L2235</f>
        <v/>
      </c>
      <c r="N2235" s="21" t="n"/>
    </row>
    <row r="2236">
      <c r="A2236" s="295" t="n"/>
      <c r="B2236" s="14" t="n"/>
      <c r="C2236" s="15" t="n"/>
      <c r="D2236" s="15" t="n"/>
      <c r="E2236" s="15">
        <f>D2236*Setup!$B$5</f>
        <v/>
      </c>
      <c r="F2236" s="15">
        <f>D2236-E2236</f>
        <v/>
      </c>
      <c r="G2236" s="15" t="n"/>
      <c r="H2236" s="15" t="n"/>
      <c r="I2236" s="15" t="n"/>
      <c r="J2236" s="15">
        <f>C2236+F2236+G2236-I2236</f>
        <v/>
      </c>
      <c r="K2236" s="15" t="n"/>
      <c r="L2236" s="15">
        <f>K2236*Setup!$B$6</f>
        <v/>
      </c>
      <c r="M2236" s="15">
        <f>J2236-L2236</f>
        <v/>
      </c>
      <c r="N2236" s="21" t="n"/>
    </row>
    <row r="2237">
      <c r="A2237" s="295" t="n"/>
      <c r="B2237" s="14" t="n"/>
      <c r="C2237" s="15" t="n"/>
      <c r="D2237" s="15" t="n"/>
      <c r="E2237" s="15">
        <f>D2237*Setup!$B$5</f>
        <v/>
      </c>
      <c r="F2237" s="15">
        <f>D2237-E2237</f>
        <v/>
      </c>
      <c r="G2237" s="15" t="n"/>
      <c r="H2237" s="15" t="n"/>
      <c r="I2237" s="15" t="n"/>
      <c r="J2237" s="15">
        <f>C2237+F2237+G2237-I2237</f>
        <v/>
      </c>
      <c r="K2237" s="15" t="n"/>
      <c r="L2237" s="15">
        <f>K2237*Setup!$B$6</f>
        <v/>
      </c>
      <c r="M2237" s="15">
        <f>J2237-L2237</f>
        <v/>
      </c>
      <c r="N2237" s="21" t="n"/>
    </row>
    <row r="2238">
      <c r="A2238" s="295" t="n"/>
      <c r="B2238" s="14" t="n"/>
      <c r="C2238" s="15" t="n"/>
      <c r="D2238" s="15" t="n"/>
      <c r="E2238" s="15">
        <f>D2238*Setup!$B$5</f>
        <v/>
      </c>
      <c r="F2238" s="15">
        <f>D2238-E2238</f>
        <v/>
      </c>
      <c r="G2238" s="15" t="n"/>
      <c r="H2238" s="15" t="n"/>
      <c r="I2238" s="15" t="n"/>
      <c r="J2238" s="15">
        <f>C2238+F2238+G2238-I2238</f>
        <v/>
      </c>
      <c r="K2238" s="15" t="n"/>
      <c r="L2238" s="15">
        <f>K2238*Setup!$B$6</f>
        <v/>
      </c>
      <c r="M2238" s="15">
        <f>J2238-L2238</f>
        <v/>
      </c>
      <c r="N2238" s="21" t="n"/>
    </row>
    <row r="2239">
      <c r="A2239" s="295" t="n"/>
      <c r="B2239" s="14" t="n"/>
      <c r="C2239" s="15" t="n"/>
      <c r="D2239" s="15" t="n"/>
      <c r="E2239" s="15">
        <f>D2239*Setup!$B$5</f>
        <v/>
      </c>
      <c r="F2239" s="15">
        <f>D2239-E2239</f>
        <v/>
      </c>
      <c r="G2239" s="15" t="n"/>
      <c r="H2239" s="15" t="n"/>
      <c r="I2239" s="15" t="n"/>
      <c r="J2239" s="15">
        <f>C2239+F2239+G2239-I2239</f>
        <v/>
      </c>
      <c r="K2239" s="15" t="n"/>
      <c r="L2239" s="15">
        <f>K2239*Setup!$B$6</f>
        <v/>
      </c>
      <c r="M2239" s="15">
        <f>J2239-L2239</f>
        <v/>
      </c>
      <c r="N2239" s="21" t="n"/>
    </row>
    <row r="2240">
      <c r="A2240" s="295" t="n"/>
      <c r="B2240" s="14" t="n"/>
      <c r="C2240" s="15" t="n"/>
      <c r="D2240" s="15" t="n"/>
      <c r="E2240" s="15">
        <f>D2240*Setup!$B$5</f>
        <v/>
      </c>
      <c r="F2240" s="15">
        <f>D2240-E2240</f>
        <v/>
      </c>
      <c r="G2240" s="15" t="n"/>
      <c r="H2240" s="15" t="n"/>
      <c r="I2240" s="15" t="n"/>
      <c r="J2240" s="15">
        <f>C2240+F2240+G2240-I2240</f>
        <v/>
      </c>
      <c r="K2240" s="15" t="n"/>
      <c r="L2240" s="15">
        <f>K2240*Setup!$B$6</f>
        <v/>
      </c>
      <c r="M2240" s="15">
        <f>J2240-L2240</f>
        <v/>
      </c>
      <c r="N2240" s="21" t="n"/>
    </row>
    <row r="2241">
      <c r="A2241" s="295" t="n"/>
      <c r="B2241" s="14" t="n"/>
      <c r="C2241" s="15" t="n"/>
      <c r="D2241" s="15" t="n"/>
      <c r="E2241" s="15">
        <f>D2241*Setup!$B$5</f>
        <v/>
      </c>
      <c r="F2241" s="15">
        <f>D2241-E2241</f>
        <v/>
      </c>
      <c r="G2241" s="15" t="n"/>
      <c r="H2241" s="15" t="n"/>
      <c r="I2241" s="15" t="n"/>
      <c r="J2241" s="15">
        <f>C2241+F2241+G2241-I2241</f>
        <v/>
      </c>
      <c r="K2241" s="15" t="n"/>
      <c r="L2241" s="15">
        <f>K2241*Setup!$B$6</f>
        <v/>
      </c>
      <c r="M2241" s="15">
        <f>J2241-L2241</f>
        <v/>
      </c>
      <c r="N2241" s="21" t="n"/>
    </row>
    <row r="2242">
      <c r="A2242" s="295" t="n"/>
      <c r="B2242" s="14" t="n"/>
      <c r="C2242" s="15" t="n"/>
      <c r="D2242" s="15" t="n"/>
      <c r="E2242" s="15">
        <f>D2242*Setup!$B$5</f>
        <v/>
      </c>
      <c r="F2242" s="15">
        <f>D2242-E2242</f>
        <v/>
      </c>
      <c r="G2242" s="15" t="n"/>
      <c r="H2242" s="15" t="n"/>
      <c r="I2242" s="15" t="n"/>
      <c r="J2242" s="15">
        <f>C2242+F2242+G2242-I2242</f>
        <v/>
      </c>
      <c r="K2242" s="15" t="n"/>
      <c r="L2242" s="15">
        <f>K2242*Setup!$B$6</f>
        <v/>
      </c>
      <c r="M2242" s="15">
        <f>J2242-L2242</f>
        <v/>
      </c>
      <c r="N2242" s="21" t="n"/>
    </row>
    <row r="2243">
      <c r="A2243" s="295" t="n"/>
      <c r="B2243" s="14" t="n"/>
      <c r="C2243" s="15" t="n"/>
      <c r="D2243" s="15" t="n"/>
      <c r="E2243" s="15">
        <f>D2243*Setup!$B$5</f>
        <v/>
      </c>
      <c r="F2243" s="15">
        <f>D2243-E2243</f>
        <v/>
      </c>
      <c r="G2243" s="15" t="n"/>
      <c r="H2243" s="15" t="n"/>
      <c r="I2243" s="15" t="n"/>
      <c r="J2243" s="15">
        <f>C2243+F2243+G2243-I2243</f>
        <v/>
      </c>
      <c r="K2243" s="15" t="n"/>
      <c r="L2243" s="15">
        <f>K2243*Setup!$B$6</f>
        <v/>
      </c>
      <c r="M2243" s="15">
        <f>J2243-L2243</f>
        <v/>
      </c>
      <c r="N2243" s="21" t="n"/>
    </row>
    <row r="2244">
      <c r="A2244" s="295" t="n"/>
      <c r="B2244" s="14" t="n"/>
      <c r="C2244" s="15" t="n"/>
      <c r="D2244" s="15" t="n"/>
      <c r="E2244" s="15">
        <f>D2244*Setup!$B$5</f>
        <v/>
      </c>
      <c r="F2244" s="15">
        <f>D2244-E2244</f>
        <v/>
      </c>
      <c r="G2244" s="15" t="n"/>
      <c r="H2244" s="15" t="n"/>
      <c r="I2244" s="15" t="n"/>
      <c r="J2244" s="15">
        <f>C2244+F2244+G2244-I2244</f>
        <v/>
      </c>
      <c r="K2244" s="15" t="n"/>
      <c r="L2244" s="15">
        <f>K2244*Setup!$B$6</f>
        <v/>
      </c>
      <c r="M2244" s="15">
        <f>J2244-L2244</f>
        <v/>
      </c>
      <c r="N2244" s="21" t="n"/>
    </row>
    <row r="2245">
      <c r="A2245" s="295" t="n"/>
      <c r="B2245" s="14" t="n"/>
      <c r="C2245" s="15" t="n"/>
      <c r="D2245" s="15" t="n"/>
      <c r="E2245" s="15">
        <f>D2245*Setup!$B$5</f>
        <v/>
      </c>
      <c r="F2245" s="15">
        <f>D2245-E2245</f>
        <v/>
      </c>
      <c r="G2245" s="15" t="n"/>
      <c r="H2245" s="15" t="n"/>
      <c r="I2245" s="15" t="n"/>
      <c r="J2245" s="15">
        <f>C2245+F2245+G2245-I2245</f>
        <v/>
      </c>
      <c r="K2245" s="15" t="n"/>
      <c r="L2245" s="15">
        <f>K2245*Setup!$B$6</f>
        <v/>
      </c>
      <c r="M2245" s="15">
        <f>J2245-L2245</f>
        <v/>
      </c>
      <c r="N2245" s="21" t="n"/>
    </row>
    <row r="2246">
      <c r="A2246" s="295" t="n"/>
      <c r="B2246" s="14" t="n"/>
      <c r="C2246" s="15" t="n"/>
      <c r="D2246" s="15" t="n"/>
      <c r="E2246" s="15">
        <f>D2246*Setup!$B$5</f>
        <v/>
      </c>
      <c r="F2246" s="15">
        <f>D2246-E2246</f>
        <v/>
      </c>
      <c r="G2246" s="15" t="n"/>
      <c r="H2246" s="15" t="n"/>
      <c r="I2246" s="15" t="n"/>
      <c r="J2246" s="15">
        <f>C2246+F2246+G2246-I2246</f>
        <v/>
      </c>
      <c r="K2246" s="15" t="n"/>
      <c r="L2246" s="15">
        <f>K2246*Setup!$B$6</f>
        <v/>
      </c>
      <c r="M2246" s="15">
        <f>J2246-L2246</f>
        <v/>
      </c>
      <c r="N2246" s="21" t="n"/>
    </row>
    <row r="2247">
      <c r="A2247" s="295" t="n"/>
      <c r="B2247" s="14" t="n"/>
      <c r="C2247" s="15" t="n"/>
      <c r="D2247" s="15" t="n"/>
      <c r="E2247" s="15">
        <f>D2247*Setup!$B$5</f>
        <v/>
      </c>
      <c r="F2247" s="15">
        <f>D2247-E2247</f>
        <v/>
      </c>
      <c r="G2247" s="15" t="n"/>
      <c r="H2247" s="15" t="n"/>
      <c r="I2247" s="15" t="n"/>
      <c r="J2247" s="15">
        <f>C2247+F2247+G2247-I2247</f>
        <v/>
      </c>
      <c r="K2247" s="15" t="n"/>
      <c r="L2247" s="15">
        <f>K2247*Setup!$B$6</f>
        <v/>
      </c>
      <c r="M2247" s="15">
        <f>J2247-L2247</f>
        <v/>
      </c>
      <c r="N2247" s="21" t="n"/>
    </row>
    <row r="2248">
      <c r="A2248" s="295" t="n"/>
      <c r="B2248" s="14" t="n"/>
      <c r="C2248" s="15" t="n"/>
      <c r="D2248" s="15" t="n"/>
      <c r="E2248" s="15">
        <f>D2248*Setup!$B$5</f>
        <v/>
      </c>
      <c r="F2248" s="15">
        <f>D2248-E2248</f>
        <v/>
      </c>
      <c r="G2248" s="15" t="n"/>
      <c r="H2248" s="15" t="n"/>
      <c r="I2248" s="15" t="n"/>
      <c r="J2248" s="15">
        <f>C2248+F2248+G2248-I2248</f>
        <v/>
      </c>
      <c r="K2248" s="15" t="n"/>
      <c r="L2248" s="15">
        <f>K2248*Setup!$B$6</f>
        <v/>
      </c>
      <c r="M2248" s="15">
        <f>J2248-L2248</f>
        <v/>
      </c>
      <c r="N2248" s="21" t="n"/>
    </row>
    <row r="2249">
      <c r="A2249" s="295" t="n"/>
      <c r="B2249" s="14" t="n"/>
      <c r="C2249" s="15" t="n"/>
      <c r="D2249" s="15" t="n"/>
      <c r="E2249" s="15">
        <f>D2249*Setup!$B$5</f>
        <v/>
      </c>
      <c r="F2249" s="15">
        <f>D2249-E2249</f>
        <v/>
      </c>
      <c r="G2249" s="15" t="n"/>
      <c r="H2249" s="15" t="n"/>
      <c r="I2249" s="15" t="n"/>
      <c r="J2249" s="15">
        <f>C2249+F2249+G2249-I2249</f>
        <v/>
      </c>
      <c r="K2249" s="15" t="n"/>
      <c r="L2249" s="15">
        <f>K2249*Setup!$B$6</f>
        <v/>
      </c>
      <c r="M2249" s="15">
        <f>J2249-L2249</f>
        <v/>
      </c>
      <c r="N2249" s="21" t="n"/>
    </row>
    <row r="2250">
      <c r="A2250" s="295" t="n"/>
      <c r="B2250" s="14" t="n"/>
      <c r="C2250" s="15" t="n"/>
      <c r="D2250" s="15" t="n"/>
      <c r="E2250" s="15">
        <f>D2250*Setup!$B$5</f>
        <v/>
      </c>
      <c r="F2250" s="15">
        <f>D2250-E2250</f>
        <v/>
      </c>
      <c r="G2250" s="15" t="n"/>
      <c r="H2250" s="15" t="n"/>
      <c r="I2250" s="15" t="n"/>
      <c r="J2250" s="15">
        <f>C2250+F2250+G2250-I2250</f>
        <v/>
      </c>
      <c r="K2250" s="15" t="n"/>
      <c r="L2250" s="15">
        <f>K2250*Setup!$B$6</f>
        <v/>
      </c>
      <c r="M2250" s="15">
        <f>J2250-L2250</f>
        <v/>
      </c>
      <c r="N2250" s="21" t="n"/>
    </row>
    <row r="2251">
      <c r="A2251" s="295" t="n"/>
      <c r="B2251" s="14" t="n"/>
      <c r="C2251" s="15" t="n"/>
      <c r="D2251" s="15" t="n"/>
      <c r="E2251" s="15">
        <f>D2251*Setup!$B$5</f>
        <v/>
      </c>
      <c r="F2251" s="15">
        <f>D2251-E2251</f>
        <v/>
      </c>
      <c r="G2251" s="15" t="n"/>
      <c r="H2251" s="15" t="n"/>
      <c r="I2251" s="15" t="n"/>
      <c r="J2251" s="15">
        <f>C2251+F2251+G2251-I2251</f>
        <v/>
      </c>
      <c r="K2251" s="15" t="n"/>
      <c r="L2251" s="15">
        <f>K2251*Setup!$B$6</f>
        <v/>
      </c>
      <c r="M2251" s="15">
        <f>J2251-L2251</f>
        <v/>
      </c>
      <c r="N2251" s="21" t="n"/>
    </row>
    <row r="2252">
      <c r="A2252" s="295" t="n"/>
      <c r="B2252" s="14" t="n"/>
      <c r="C2252" s="15" t="n"/>
      <c r="D2252" s="15" t="n"/>
      <c r="E2252" s="15">
        <f>D2252*Setup!$B$5</f>
        <v/>
      </c>
      <c r="F2252" s="15">
        <f>D2252-E2252</f>
        <v/>
      </c>
      <c r="G2252" s="15" t="n"/>
      <c r="H2252" s="15" t="n"/>
      <c r="I2252" s="15" t="n"/>
      <c r="J2252" s="15">
        <f>C2252+F2252+G2252-I2252</f>
        <v/>
      </c>
      <c r="K2252" s="15" t="n"/>
      <c r="L2252" s="15">
        <f>K2252*Setup!$B$6</f>
        <v/>
      </c>
      <c r="M2252" s="15">
        <f>J2252-L2252</f>
        <v/>
      </c>
      <c r="N2252" s="21" t="n"/>
    </row>
    <row r="2253">
      <c r="A2253" s="295" t="n"/>
      <c r="B2253" s="14" t="n"/>
      <c r="C2253" s="15" t="n"/>
      <c r="D2253" s="15" t="n"/>
      <c r="E2253" s="15">
        <f>D2253*Setup!$B$5</f>
        <v/>
      </c>
      <c r="F2253" s="15">
        <f>D2253-E2253</f>
        <v/>
      </c>
      <c r="G2253" s="15" t="n"/>
      <c r="H2253" s="15" t="n"/>
      <c r="I2253" s="15" t="n"/>
      <c r="J2253" s="15">
        <f>C2253+F2253+G2253-I2253</f>
        <v/>
      </c>
      <c r="K2253" s="15" t="n"/>
      <c r="L2253" s="15">
        <f>K2253*Setup!$B$6</f>
        <v/>
      </c>
      <c r="M2253" s="15">
        <f>J2253-L2253</f>
        <v/>
      </c>
      <c r="N2253" s="21" t="n"/>
    </row>
    <row r="2254">
      <c r="A2254" s="295" t="n"/>
      <c r="B2254" s="14" t="n"/>
      <c r="C2254" s="15" t="n"/>
      <c r="D2254" s="15" t="n"/>
      <c r="E2254" s="15">
        <f>D2254*Setup!$B$5</f>
        <v/>
      </c>
      <c r="F2254" s="15">
        <f>D2254-E2254</f>
        <v/>
      </c>
      <c r="G2254" s="15" t="n"/>
      <c r="H2254" s="15" t="n"/>
      <c r="I2254" s="15" t="n"/>
      <c r="J2254" s="15">
        <f>C2254+F2254+G2254-I2254</f>
        <v/>
      </c>
      <c r="K2254" s="15" t="n"/>
      <c r="L2254" s="15">
        <f>K2254*Setup!$B$6</f>
        <v/>
      </c>
      <c r="M2254" s="15">
        <f>J2254-L2254</f>
        <v/>
      </c>
      <c r="N2254" s="21" t="n"/>
    </row>
    <row r="2255">
      <c r="A2255" s="295" t="n"/>
      <c r="B2255" s="14" t="n"/>
      <c r="C2255" s="15" t="n"/>
      <c r="D2255" s="15" t="n"/>
      <c r="E2255" s="15">
        <f>D2255*Setup!$B$5</f>
        <v/>
      </c>
      <c r="F2255" s="15">
        <f>D2255-E2255</f>
        <v/>
      </c>
      <c r="G2255" s="15" t="n"/>
      <c r="H2255" s="15" t="n"/>
      <c r="I2255" s="15" t="n"/>
      <c r="J2255" s="15">
        <f>C2255+F2255+G2255-I2255</f>
        <v/>
      </c>
      <c r="K2255" s="15" t="n"/>
      <c r="L2255" s="15">
        <f>K2255*Setup!$B$6</f>
        <v/>
      </c>
      <c r="M2255" s="15">
        <f>J2255-L2255</f>
        <v/>
      </c>
      <c r="N2255" s="21" t="n"/>
    </row>
    <row r="2256">
      <c r="A2256" s="295" t="n"/>
      <c r="B2256" s="14" t="n"/>
      <c r="C2256" s="15" t="n"/>
      <c r="D2256" s="15" t="n"/>
      <c r="E2256" s="15">
        <f>D2256*Setup!$B$5</f>
        <v/>
      </c>
      <c r="F2256" s="15">
        <f>D2256-E2256</f>
        <v/>
      </c>
      <c r="G2256" s="15" t="n"/>
      <c r="H2256" s="15" t="n"/>
      <c r="I2256" s="15" t="n"/>
      <c r="J2256" s="15">
        <f>C2256+F2256+G2256-I2256</f>
        <v/>
      </c>
      <c r="K2256" s="15" t="n"/>
      <c r="L2256" s="15">
        <f>K2256*Setup!$B$6</f>
        <v/>
      </c>
      <c r="M2256" s="15">
        <f>J2256-L2256</f>
        <v/>
      </c>
      <c r="N2256" s="21" t="n"/>
    </row>
    <row r="2257">
      <c r="A2257" s="295" t="n"/>
      <c r="B2257" s="14" t="n"/>
      <c r="C2257" s="15" t="n"/>
      <c r="D2257" s="15" t="n"/>
      <c r="E2257" s="15">
        <f>D2257*Setup!$B$5</f>
        <v/>
      </c>
      <c r="F2257" s="15">
        <f>D2257-E2257</f>
        <v/>
      </c>
      <c r="G2257" s="15" t="n"/>
      <c r="H2257" s="15" t="n"/>
      <c r="I2257" s="15" t="n"/>
      <c r="J2257" s="15">
        <f>C2257+F2257+G2257-I2257</f>
        <v/>
      </c>
      <c r="K2257" s="15" t="n"/>
      <c r="L2257" s="15">
        <f>K2257*Setup!$B$6</f>
        <v/>
      </c>
      <c r="M2257" s="15">
        <f>J2257-L2257</f>
        <v/>
      </c>
      <c r="N2257" s="21" t="n"/>
    </row>
    <row r="2258">
      <c r="A2258" s="295" t="n"/>
      <c r="B2258" s="14" t="n"/>
      <c r="C2258" s="15" t="n"/>
      <c r="D2258" s="15" t="n"/>
      <c r="E2258" s="15">
        <f>D2258*Setup!$B$5</f>
        <v/>
      </c>
      <c r="F2258" s="15">
        <f>D2258-E2258</f>
        <v/>
      </c>
      <c r="G2258" s="15" t="n"/>
      <c r="H2258" s="15" t="n"/>
      <c r="I2258" s="15" t="n"/>
      <c r="J2258" s="15">
        <f>C2258+F2258+G2258-I2258</f>
        <v/>
      </c>
      <c r="K2258" s="15" t="n"/>
      <c r="L2258" s="15">
        <f>K2258*Setup!$B$6</f>
        <v/>
      </c>
      <c r="M2258" s="15">
        <f>J2258-L2258</f>
        <v/>
      </c>
      <c r="N2258" s="21" t="n"/>
    </row>
    <row r="2259">
      <c r="A2259" s="295" t="n"/>
      <c r="B2259" s="14" t="n"/>
      <c r="C2259" s="15" t="n"/>
      <c r="D2259" s="15" t="n"/>
      <c r="E2259" s="15">
        <f>D2259*Setup!$B$5</f>
        <v/>
      </c>
      <c r="F2259" s="15">
        <f>D2259-E2259</f>
        <v/>
      </c>
      <c r="G2259" s="15" t="n"/>
      <c r="H2259" s="15" t="n"/>
      <c r="I2259" s="15" t="n"/>
      <c r="J2259" s="15">
        <f>C2259+F2259+G2259-I2259</f>
        <v/>
      </c>
      <c r="K2259" s="15" t="n"/>
      <c r="L2259" s="15">
        <f>K2259*Setup!$B$6</f>
        <v/>
      </c>
      <c r="M2259" s="15">
        <f>J2259-L2259</f>
        <v/>
      </c>
      <c r="N2259" s="21" t="n"/>
    </row>
    <row r="2260">
      <c r="A2260" s="295" t="n"/>
      <c r="B2260" s="14" t="n"/>
      <c r="C2260" s="15" t="n"/>
      <c r="D2260" s="15" t="n"/>
      <c r="E2260" s="15">
        <f>D2260*Setup!$B$5</f>
        <v/>
      </c>
      <c r="F2260" s="15">
        <f>D2260-E2260</f>
        <v/>
      </c>
      <c r="G2260" s="15" t="n"/>
      <c r="H2260" s="15" t="n"/>
      <c r="I2260" s="15" t="n"/>
      <c r="J2260" s="15">
        <f>C2260+F2260+G2260-I2260</f>
        <v/>
      </c>
      <c r="K2260" s="15" t="n"/>
      <c r="L2260" s="15">
        <f>K2260*Setup!$B$6</f>
        <v/>
      </c>
      <c r="M2260" s="15">
        <f>J2260-L2260</f>
        <v/>
      </c>
      <c r="N2260" s="21" t="n"/>
    </row>
    <row r="2261">
      <c r="A2261" s="295" t="n"/>
      <c r="B2261" s="14" t="n"/>
      <c r="C2261" s="15" t="n"/>
      <c r="D2261" s="15" t="n"/>
      <c r="E2261" s="15">
        <f>D2261*Setup!$B$5</f>
        <v/>
      </c>
      <c r="F2261" s="15">
        <f>D2261-E2261</f>
        <v/>
      </c>
      <c r="G2261" s="15" t="n"/>
      <c r="H2261" s="15" t="n"/>
      <c r="I2261" s="15" t="n"/>
      <c r="J2261" s="15">
        <f>C2261+F2261+G2261-I2261</f>
        <v/>
      </c>
      <c r="K2261" s="15" t="n"/>
      <c r="L2261" s="15">
        <f>K2261*Setup!$B$6</f>
        <v/>
      </c>
      <c r="M2261" s="15">
        <f>J2261-L2261</f>
        <v/>
      </c>
      <c r="N2261" s="21" t="n"/>
    </row>
    <row r="2262">
      <c r="A2262" s="295" t="n"/>
      <c r="B2262" s="14" t="n"/>
      <c r="C2262" s="15" t="n"/>
      <c r="D2262" s="15" t="n"/>
      <c r="E2262" s="15">
        <f>D2262*Setup!$B$5</f>
        <v/>
      </c>
      <c r="F2262" s="15">
        <f>D2262-E2262</f>
        <v/>
      </c>
      <c r="G2262" s="15" t="n"/>
      <c r="H2262" s="15" t="n"/>
      <c r="I2262" s="15" t="n"/>
      <c r="J2262" s="15">
        <f>C2262+F2262+G2262-I2262</f>
        <v/>
      </c>
      <c r="K2262" s="15" t="n"/>
      <c r="L2262" s="15">
        <f>K2262*Setup!$B$6</f>
        <v/>
      </c>
      <c r="M2262" s="15">
        <f>J2262-L2262</f>
        <v/>
      </c>
      <c r="N2262" s="21" t="n"/>
    </row>
    <row r="2263">
      <c r="A2263" s="295" t="n"/>
      <c r="B2263" s="14" t="n"/>
      <c r="C2263" s="15" t="n"/>
      <c r="D2263" s="15" t="n"/>
      <c r="E2263" s="15">
        <f>D2263*Setup!$B$5</f>
        <v/>
      </c>
      <c r="F2263" s="15">
        <f>D2263-E2263</f>
        <v/>
      </c>
      <c r="G2263" s="15" t="n"/>
      <c r="H2263" s="15" t="n"/>
      <c r="I2263" s="15" t="n"/>
      <c r="J2263" s="15">
        <f>C2263+F2263+G2263-I2263</f>
        <v/>
      </c>
      <c r="K2263" s="15" t="n"/>
      <c r="L2263" s="15">
        <f>K2263*Setup!$B$6</f>
        <v/>
      </c>
      <c r="M2263" s="15">
        <f>J2263-L2263</f>
        <v/>
      </c>
      <c r="N2263" s="21" t="n"/>
    </row>
    <row r="2264">
      <c r="A2264" s="295" t="n"/>
      <c r="B2264" s="14" t="n"/>
      <c r="C2264" s="15" t="n"/>
      <c r="D2264" s="15" t="n"/>
      <c r="E2264" s="15">
        <f>D2264*Setup!$B$5</f>
        <v/>
      </c>
      <c r="F2264" s="15">
        <f>D2264-E2264</f>
        <v/>
      </c>
      <c r="G2264" s="15" t="n"/>
      <c r="H2264" s="15" t="n"/>
      <c r="I2264" s="15" t="n"/>
      <c r="J2264" s="15">
        <f>C2264+F2264+G2264-I2264</f>
        <v/>
      </c>
      <c r="K2264" s="15" t="n"/>
      <c r="L2264" s="15">
        <f>K2264*Setup!$B$6</f>
        <v/>
      </c>
      <c r="M2264" s="15">
        <f>J2264-L2264</f>
        <v/>
      </c>
      <c r="N2264" s="21" t="n"/>
    </row>
    <row r="2265">
      <c r="A2265" s="295" t="n"/>
      <c r="B2265" s="14" t="n"/>
      <c r="C2265" s="15" t="n"/>
      <c r="D2265" s="15" t="n"/>
      <c r="E2265" s="15">
        <f>D2265*Setup!$B$5</f>
        <v/>
      </c>
      <c r="F2265" s="15">
        <f>D2265-E2265</f>
        <v/>
      </c>
      <c r="G2265" s="15" t="n"/>
      <c r="H2265" s="15" t="n"/>
      <c r="I2265" s="15" t="n"/>
      <c r="J2265" s="15">
        <f>C2265+F2265+G2265-I2265</f>
        <v/>
      </c>
      <c r="K2265" s="15" t="n"/>
      <c r="L2265" s="15">
        <f>K2265*Setup!$B$6</f>
        <v/>
      </c>
      <c r="M2265" s="15">
        <f>J2265-L2265</f>
        <v/>
      </c>
      <c r="N2265" s="21" t="n"/>
    </row>
    <row r="2266">
      <c r="A2266" s="295" t="n"/>
      <c r="B2266" s="14" t="n"/>
      <c r="C2266" s="15" t="n"/>
      <c r="D2266" s="15" t="n"/>
      <c r="E2266" s="15">
        <f>D2266*Setup!$B$5</f>
        <v/>
      </c>
      <c r="F2266" s="15">
        <f>D2266-E2266</f>
        <v/>
      </c>
      <c r="G2266" s="15" t="n"/>
      <c r="H2266" s="15" t="n"/>
      <c r="I2266" s="15" t="n"/>
      <c r="J2266" s="15">
        <f>C2266+F2266+G2266-I2266</f>
        <v/>
      </c>
      <c r="K2266" s="15" t="n"/>
      <c r="L2266" s="15">
        <f>K2266*Setup!$B$6</f>
        <v/>
      </c>
      <c r="M2266" s="15">
        <f>J2266-L2266</f>
        <v/>
      </c>
      <c r="N2266" s="21" t="n"/>
    </row>
    <row r="2267">
      <c r="A2267" s="295" t="n"/>
      <c r="B2267" s="14" t="n"/>
      <c r="C2267" s="15" t="n"/>
      <c r="D2267" s="15" t="n"/>
      <c r="E2267" s="15">
        <f>D2267*Setup!$B$5</f>
        <v/>
      </c>
      <c r="F2267" s="15">
        <f>D2267-E2267</f>
        <v/>
      </c>
      <c r="G2267" s="15" t="n"/>
      <c r="H2267" s="15" t="n"/>
      <c r="I2267" s="15" t="n"/>
      <c r="J2267" s="15">
        <f>C2267+F2267+G2267-I2267</f>
        <v/>
      </c>
      <c r="K2267" s="15" t="n"/>
      <c r="L2267" s="15">
        <f>K2267*Setup!$B$6</f>
        <v/>
      </c>
      <c r="M2267" s="15">
        <f>J2267-L2267</f>
        <v/>
      </c>
      <c r="N2267" s="21" t="n"/>
    </row>
    <row r="2268">
      <c r="A2268" s="295" t="n"/>
      <c r="B2268" s="14" t="n"/>
      <c r="C2268" s="15" t="n"/>
      <c r="D2268" s="15" t="n"/>
      <c r="E2268" s="15">
        <f>D2268*Setup!$B$5</f>
        <v/>
      </c>
      <c r="F2268" s="15">
        <f>D2268-E2268</f>
        <v/>
      </c>
      <c r="G2268" s="15" t="n"/>
      <c r="H2268" s="15" t="n"/>
      <c r="I2268" s="15" t="n"/>
      <c r="J2268" s="15">
        <f>C2268+F2268+G2268-I2268</f>
        <v/>
      </c>
      <c r="K2268" s="15" t="n"/>
      <c r="L2268" s="15">
        <f>K2268*Setup!$B$6</f>
        <v/>
      </c>
      <c r="M2268" s="15">
        <f>J2268-L2268</f>
        <v/>
      </c>
      <c r="N2268" s="21" t="n"/>
    </row>
    <row r="2269">
      <c r="A2269" s="295" t="n"/>
      <c r="B2269" s="14" t="n"/>
      <c r="C2269" s="15" t="n"/>
      <c r="D2269" s="15" t="n"/>
      <c r="E2269" s="15">
        <f>D2269*Setup!$B$5</f>
        <v/>
      </c>
      <c r="F2269" s="15">
        <f>D2269-E2269</f>
        <v/>
      </c>
      <c r="G2269" s="15" t="n"/>
      <c r="H2269" s="15" t="n"/>
      <c r="I2269" s="15" t="n"/>
      <c r="J2269" s="15">
        <f>C2269+F2269+G2269-I2269</f>
        <v/>
      </c>
      <c r="K2269" s="15" t="n"/>
      <c r="L2269" s="15">
        <f>K2269*Setup!$B$6</f>
        <v/>
      </c>
      <c r="M2269" s="15">
        <f>J2269-L2269</f>
        <v/>
      </c>
      <c r="N2269" s="21" t="n"/>
    </row>
    <row r="2270">
      <c r="A2270" s="295" t="n"/>
      <c r="B2270" s="14" t="n"/>
      <c r="C2270" s="15" t="n"/>
      <c r="D2270" s="15" t="n"/>
      <c r="E2270" s="15">
        <f>D2270*Setup!$B$5</f>
        <v/>
      </c>
      <c r="F2270" s="15">
        <f>D2270-E2270</f>
        <v/>
      </c>
      <c r="G2270" s="15" t="n"/>
      <c r="H2270" s="15" t="n"/>
      <c r="I2270" s="15" t="n"/>
      <c r="J2270" s="15">
        <f>C2270+F2270+G2270-I2270</f>
        <v/>
      </c>
      <c r="K2270" s="15" t="n"/>
      <c r="L2270" s="15">
        <f>K2270*Setup!$B$6</f>
        <v/>
      </c>
      <c r="M2270" s="15">
        <f>J2270-L2270</f>
        <v/>
      </c>
      <c r="N2270" s="21" t="n"/>
    </row>
    <row r="2271">
      <c r="A2271" s="295" t="n"/>
      <c r="B2271" s="14" t="n"/>
      <c r="C2271" s="15" t="n"/>
      <c r="D2271" s="15" t="n"/>
      <c r="E2271" s="15">
        <f>D2271*Setup!$B$5</f>
        <v/>
      </c>
      <c r="F2271" s="15">
        <f>D2271-E2271</f>
        <v/>
      </c>
      <c r="G2271" s="15" t="n"/>
      <c r="H2271" s="15" t="n"/>
      <c r="I2271" s="15" t="n"/>
      <c r="J2271" s="15">
        <f>C2271+F2271+G2271-I2271</f>
        <v/>
      </c>
      <c r="K2271" s="15" t="n"/>
      <c r="L2271" s="15">
        <f>K2271*Setup!$B$6</f>
        <v/>
      </c>
      <c r="M2271" s="15">
        <f>J2271-L2271</f>
        <v/>
      </c>
      <c r="N2271" s="21" t="n"/>
    </row>
    <row r="2272">
      <c r="A2272" s="295" t="n"/>
      <c r="B2272" s="14" t="n"/>
      <c r="C2272" s="15" t="n"/>
      <c r="D2272" s="15" t="n"/>
      <c r="E2272" s="15">
        <f>D2272*Setup!$B$5</f>
        <v/>
      </c>
      <c r="F2272" s="15">
        <f>D2272-E2272</f>
        <v/>
      </c>
      <c r="G2272" s="15" t="n"/>
      <c r="H2272" s="15" t="n"/>
      <c r="I2272" s="15" t="n"/>
      <c r="J2272" s="15">
        <f>C2272+F2272+G2272-I2272</f>
        <v/>
      </c>
      <c r="K2272" s="15" t="n"/>
      <c r="L2272" s="15">
        <f>K2272*Setup!$B$6</f>
        <v/>
      </c>
      <c r="M2272" s="15">
        <f>J2272-L2272</f>
        <v/>
      </c>
      <c r="N2272" s="21" t="n"/>
    </row>
    <row r="2273">
      <c r="A2273" s="295" t="n"/>
      <c r="B2273" s="14" t="n"/>
      <c r="C2273" s="15" t="n"/>
      <c r="D2273" s="15" t="n"/>
      <c r="E2273" s="15">
        <f>D2273*Setup!$B$5</f>
        <v/>
      </c>
      <c r="F2273" s="15">
        <f>D2273-E2273</f>
        <v/>
      </c>
      <c r="G2273" s="15" t="n"/>
      <c r="H2273" s="15" t="n"/>
      <c r="I2273" s="15" t="n"/>
      <c r="J2273" s="15">
        <f>C2273+F2273+G2273-I2273</f>
        <v/>
      </c>
      <c r="K2273" s="15" t="n"/>
      <c r="L2273" s="15">
        <f>K2273*Setup!$B$6</f>
        <v/>
      </c>
      <c r="M2273" s="15">
        <f>J2273-L2273</f>
        <v/>
      </c>
      <c r="N2273" s="21" t="n"/>
    </row>
    <row r="2274">
      <c r="A2274" s="295" t="n"/>
      <c r="B2274" s="14" t="n"/>
      <c r="C2274" s="15" t="n"/>
      <c r="D2274" s="15" t="n"/>
      <c r="E2274" s="15">
        <f>D2274*Setup!$B$5</f>
        <v/>
      </c>
      <c r="F2274" s="15">
        <f>D2274-E2274</f>
        <v/>
      </c>
      <c r="G2274" s="15" t="n"/>
      <c r="H2274" s="15" t="n"/>
      <c r="I2274" s="15" t="n"/>
      <c r="J2274" s="15">
        <f>C2274+F2274+G2274-I2274</f>
        <v/>
      </c>
      <c r="K2274" s="15" t="n"/>
      <c r="L2274" s="15">
        <f>K2274*Setup!$B$6</f>
        <v/>
      </c>
      <c r="M2274" s="15">
        <f>J2274-L2274</f>
        <v/>
      </c>
      <c r="N2274" s="21" t="n"/>
    </row>
    <row r="2275">
      <c r="A2275" s="295" t="n"/>
      <c r="B2275" s="14" t="n"/>
      <c r="C2275" s="15" t="n"/>
      <c r="D2275" s="15" t="n"/>
      <c r="E2275" s="15">
        <f>D2275*Setup!$B$5</f>
        <v/>
      </c>
      <c r="F2275" s="15">
        <f>D2275-E2275</f>
        <v/>
      </c>
      <c r="G2275" s="15" t="n"/>
      <c r="H2275" s="15" t="n"/>
      <c r="I2275" s="15" t="n"/>
      <c r="J2275" s="15">
        <f>C2275+F2275+G2275-I2275</f>
        <v/>
      </c>
      <c r="K2275" s="15" t="n"/>
      <c r="L2275" s="15">
        <f>K2275*Setup!$B$6</f>
        <v/>
      </c>
      <c r="M2275" s="15">
        <f>J2275-L2275</f>
        <v/>
      </c>
      <c r="N2275" s="21" t="n"/>
    </row>
    <row r="2276">
      <c r="A2276" s="295" t="n"/>
      <c r="B2276" s="14" t="n"/>
      <c r="C2276" s="15" t="n"/>
      <c r="D2276" s="15" t="n"/>
      <c r="E2276" s="15">
        <f>D2276*Setup!$B$5</f>
        <v/>
      </c>
      <c r="F2276" s="15">
        <f>D2276-E2276</f>
        <v/>
      </c>
      <c r="G2276" s="15" t="n"/>
      <c r="H2276" s="15" t="n"/>
      <c r="I2276" s="15" t="n"/>
      <c r="J2276" s="15">
        <f>C2276+F2276+G2276-I2276</f>
        <v/>
      </c>
      <c r="K2276" s="15" t="n"/>
      <c r="L2276" s="15">
        <f>K2276*Setup!$B$6</f>
        <v/>
      </c>
      <c r="M2276" s="15">
        <f>J2276-L2276</f>
        <v/>
      </c>
      <c r="N2276" s="21" t="n"/>
    </row>
    <row r="2277">
      <c r="A2277" s="295" t="n"/>
      <c r="B2277" s="14" t="n"/>
      <c r="C2277" s="15" t="n"/>
      <c r="D2277" s="15" t="n"/>
      <c r="E2277" s="15">
        <f>D2277*Setup!$B$5</f>
        <v/>
      </c>
      <c r="F2277" s="15">
        <f>D2277-E2277</f>
        <v/>
      </c>
      <c r="G2277" s="15" t="n"/>
      <c r="H2277" s="15" t="n"/>
      <c r="I2277" s="15" t="n"/>
      <c r="J2277" s="15">
        <f>C2277+F2277+G2277-I2277</f>
        <v/>
      </c>
      <c r="K2277" s="15" t="n"/>
      <c r="L2277" s="15">
        <f>K2277*Setup!$B$6</f>
        <v/>
      </c>
      <c r="M2277" s="15">
        <f>J2277-L2277</f>
        <v/>
      </c>
      <c r="N2277" s="21" t="n"/>
    </row>
    <row r="2278">
      <c r="A2278" s="295" t="n"/>
      <c r="B2278" s="14" t="n"/>
      <c r="C2278" s="15" t="n"/>
      <c r="D2278" s="15" t="n"/>
      <c r="E2278" s="15">
        <f>D2278*Setup!$B$5</f>
        <v/>
      </c>
      <c r="F2278" s="15">
        <f>D2278-E2278</f>
        <v/>
      </c>
      <c r="G2278" s="15" t="n"/>
      <c r="H2278" s="15" t="n"/>
      <c r="I2278" s="15" t="n"/>
      <c r="J2278" s="15">
        <f>C2278+F2278+G2278-I2278</f>
        <v/>
      </c>
      <c r="K2278" s="15" t="n"/>
      <c r="L2278" s="15">
        <f>K2278*Setup!$B$6</f>
        <v/>
      </c>
      <c r="M2278" s="15">
        <f>J2278-L2278</f>
        <v/>
      </c>
      <c r="N2278" s="21" t="n"/>
    </row>
    <row r="2279">
      <c r="A2279" s="295" t="n"/>
      <c r="B2279" s="14" t="n"/>
      <c r="C2279" s="15" t="n"/>
      <c r="D2279" s="15" t="n"/>
      <c r="E2279" s="15">
        <f>D2279*Setup!$B$5</f>
        <v/>
      </c>
      <c r="F2279" s="15">
        <f>D2279-E2279</f>
        <v/>
      </c>
      <c r="G2279" s="15" t="n"/>
      <c r="H2279" s="15" t="n"/>
      <c r="I2279" s="15" t="n"/>
      <c r="J2279" s="15">
        <f>C2279+F2279+G2279-I2279</f>
        <v/>
      </c>
      <c r="K2279" s="15" t="n"/>
      <c r="L2279" s="15">
        <f>K2279*Setup!$B$6</f>
        <v/>
      </c>
      <c r="M2279" s="15">
        <f>J2279-L2279</f>
        <v/>
      </c>
      <c r="N2279" s="21" t="n"/>
    </row>
    <row r="2280">
      <c r="A2280" s="295" t="n"/>
      <c r="B2280" s="14" t="n"/>
      <c r="C2280" s="15" t="n"/>
      <c r="D2280" s="15" t="n"/>
      <c r="E2280" s="15">
        <f>D2280*Setup!$B$5</f>
        <v/>
      </c>
      <c r="F2280" s="15">
        <f>D2280-E2280</f>
        <v/>
      </c>
      <c r="G2280" s="15" t="n"/>
      <c r="H2280" s="15" t="n"/>
      <c r="I2280" s="15" t="n"/>
      <c r="J2280" s="15">
        <f>C2280+F2280+G2280-I2280</f>
        <v/>
      </c>
      <c r="K2280" s="15" t="n"/>
      <c r="L2280" s="15">
        <f>K2280*Setup!$B$6</f>
        <v/>
      </c>
      <c r="M2280" s="15">
        <f>J2280-L2280</f>
        <v/>
      </c>
      <c r="N2280" s="21" t="n"/>
    </row>
    <row r="2281">
      <c r="A2281" s="295" t="n"/>
      <c r="B2281" s="14" t="n"/>
      <c r="C2281" s="15" t="n"/>
      <c r="D2281" s="15" t="n"/>
      <c r="E2281" s="15">
        <f>D2281*Setup!$B$5</f>
        <v/>
      </c>
      <c r="F2281" s="15">
        <f>D2281-E2281</f>
        <v/>
      </c>
      <c r="G2281" s="15" t="n"/>
      <c r="H2281" s="15" t="n"/>
      <c r="I2281" s="15" t="n"/>
      <c r="J2281" s="15">
        <f>C2281+F2281+G2281-I2281</f>
        <v/>
      </c>
      <c r="K2281" s="15" t="n"/>
      <c r="L2281" s="15">
        <f>K2281*Setup!$B$6</f>
        <v/>
      </c>
      <c r="M2281" s="15">
        <f>J2281-L2281</f>
        <v/>
      </c>
      <c r="N2281" s="21" t="n"/>
    </row>
    <row r="2282">
      <c r="A2282" s="295" t="n"/>
      <c r="B2282" s="14" t="n"/>
      <c r="C2282" s="15" t="n"/>
      <c r="D2282" s="15" t="n"/>
      <c r="E2282" s="15">
        <f>D2282*Setup!$B$5</f>
        <v/>
      </c>
      <c r="F2282" s="15">
        <f>D2282-E2282</f>
        <v/>
      </c>
      <c r="G2282" s="15" t="n"/>
      <c r="H2282" s="15" t="n"/>
      <c r="I2282" s="15" t="n"/>
      <c r="J2282" s="15">
        <f>C2282+F2282+G2282-I2282</f>
        <v/>
      </c>
      <c r="K2282" s="15" t="n"/>
      <c r="L2282" s="15">
        <f>K2282*Setup!$B$6</f>
        <v/>
      </c>
      <c r="M2282" s="15">
        <f>J2282-L2282</f>
        <v/>
      </c>
      <c r="N2282" s="21" t="n"/>
    </row>
    <row r="2283">
      <c r="A2283" s="295" t="n"/>
      <c r="B2283" s="14" t="n"/>
      <c r="C2283" s="15" t="n"/>
      <c r="D2283" s="15" t="n"/>
      <c r="E2283" s="15">
        <f>D2283*Setup!$B$5</f>
        <v/>
      </c>
      <c r="F2283" s="15">
        <f>D2283-E2283</f>
        <v/>
      </c>
      <c r="G2283" s="15" t="n"/>
      <c r="H2283" s="15" t="n"/>
      <c r="I2283" s="15" t="n"/>
      <c r="J2283" s="15">
        <f>C2283+F2283+G2283-I2283</f>
        <v/>
      </c>
      <c r="K2283" s="15" t="n"/>
      <c r="L2283" s="15">
        <f>K2283*Setup!$B$6</f>
        <v/>
      </c>
      <c r="M2283" s="15">
        <f>J2283-L2283</f>
        <v/>
      </c>
      <c r="N2283" s="21" t="n"/>
    </row>
    <row r="2284">
      <c r="A2284" s="295" t="n"/>
      <c r="B2284" s="14" t="n"/>
      <c r="C2284" s="15" t="n"/>
      <c r="D2284" s="15" t="n"/>
      <c r="E2284" s="15">
        <f>D2284*Setup!$B$5</f>
        <v/>
      </c>
      <c r="F2284" s="15">
        <f>D2284-E2284</f>
        <v/>
      </c>
      <c r="G2284" s="15" t="n"/>
      <c r="H2284" s="15" t="n"/>
      <c r="I2284" s="15" t="n"/>
      <c r="J2284" s="15">
        <f>C2284+F2284+G2284-I2284</f>
        <v/>
      </c>
      <c r="K2284" s="15" t="n"/>
      <c r="L2284" s="15">
        <f>K2284*Setup!$B$6</f>
        <v/>
      </c>
      <c r="M2284" s="15">
        <f>J2284-L2284</f>
        <v/>
      </c>
      <c r="N2284" s="21" t="n"/>
    </row>
    <row r="2285">
      <c r="A2285" s="295" t="n"/>
      <c r="B2285" s="14" t="n"/>
      <c r="C2285" s="15" t="n"/>
      <c r="D2285" s="15" t="n"/>
      <c r="E2285" s="15">
        <f>D2285*Setup!$B$5</f>
        <v/>
      </c>
      <c r="F2285" s="15">
        <f>D2285-E2285</f>
        <v/>
      </c>
      <c r="G2285" s="15" t="n"/>
      <c r="H2285" s="15" t="n"/>
      <c r="I2285" s="15" t="n"/>
      <c r="J2285" s="15">
        <f>C2285+F2285+G2285-I2285</f>
        <v/>
      </c>
      <c r="K2285" s="15" t="n"/>
      <c r="L2285" s="15">
        <f>K2285*Setup!$B$6</f>
        <v/>
      </c>
      <c r="M2285" s="15">
        <f>J2285-L2285</f>
        <v/>
      </c>
      <c r="N2285" s="21" t="n"/>
    </row>
    <row r="2286">
      <c r="A2286" s="295" t="n"/>
      <c r="B2286" s="14" t="n"/>
      <c r="C2286" s="15" t="n"/>
      <c r="D2286" s="15" t="n"/>
      <c r="E2286" s="15">
        <f>D2286*Setup!$B$5</f>
        <v/>
      </c>
      <c r="F2286" s="15">
        <f>D2286-E2286</f>
        <v/>
      </c>
      <c r="G2286" s="15" t="n"/>
      <c r="H2286" s="15" t="n"/>
      <c r="I2286" s="15" t="n"/>
      <c r="J2286" s="15">
        <f>C2286+F2286+G2286-I2286</f>
        <v/>
      </c>
      <c r="K2286" s="15" t="n"/>
      <c r="L2286" s="15">
        <f>K2286*Setup!$B$6</f>
        <v/>
      </c>
      <c r="M2286" s="15">
        <f>J2286-L2286</f>
        <v/>
      </c>
      <c r="N2286" s="21" t="n"/>
    </row>
    <row r="2287">
      <c r="A2287" s="295" t="n"/>
      <c r="B2287" s="14" t="n"/>
      <c r="C2287" s="15" t="n"/>
      <c r="D2287" s="15" t="n"/>
      <c r="E2287" s="15">
        <f>D2287*Setup!$B$5</f>
        <v/>
      </c>
      <c r="F2287" s="15">
        <f>D2287-E2287</f>
        <v/>
      </c>
      <c r="G2287" s="15" t="n"/>
      <c r="H2287" s="15" t="n"/>
      <c r="I2287" s="15" t="n"/>
      <c r="J2287" s="15">
        <f>C2287+F2287+G2287-I2287</f>
        <v/>
      </c>
      <c r="K2287" s="15" t="n"/>
      <c r="L2287" s="15">
        <f>K2287*Setup!$B$6</f>
        <v/>
      </c>
      <c r="M2287" s="15">
        <f>J2287-L2287</f>
        <v/>
      </c>
      <c r="N2287" s="21" t="n"/>
    </row>
    <row r="2288">
      <c r="A2288" s="295" t="n"/>
      <c r="B2288" s="14" t="n"/>
      <c r="C2288" s="15" t="n"/>
      <c r="D2288" s="15" t="n"/>
      <c r="E2288" s="15">
        <f>D2288*Setup!$B$5</f>
        <v/>
      </c>
      <c r="F2288" s="15">
        <f>D2288-E2288</f>
        <v/>
      </c>
      <c r="G2288" s="15" t="n"/>
      <c r="H2288" s="15" t="n"/>
      <c r="I2288" s="15" t="n"/>
      <c r="J2288" s="15">
        <f>C2288+F2288+G2288-I2288</f>
        <v/>
      </c>
      <c r="K2288" s="15" t="n"/>
      <c r="L2288" s="15">
        <f>K2288*Setup!$B$6</f>
        <v/>
      </c>
      <c r="M2288" s="15">
        <f>J2288-L2288</f>
        <v/>
      </c>
      <c r="N2288" s="21" t="n"/>
    </row>
    <row r="2289">
      <c r="A2289" s="295" t="n"/>
      <c r="B2289" s="14" t="n"/>
      <c r="C2289" s="15" t="n"/>
      <c r="D2289" s="15" t="n"/>
      <c r="E2289" s="15">
        <f>D2289*Setup!$B$5</f>
        <v/>
      </c>
      <c r="F2289" s="15">
        <f>D2289-E2289</f>
        <v/>
      </c>
      <c r="G2289" s="15" t="n"/>
      <c r="H2289" s="15" t="n"/>
      <c r="I2289" s="15" t="n"/>
      <c r="J2289" s="15">
        <f>C2289+F2289+G2289-I2289</f>
        <v/>
      </c>
      <c r="K2289" s="15" t="n"/>
      <c r="L2289" s="15">
        <f>K2289*Setup!$B$6</f>
        <v/>
      </c>
      <c r="M2289" s="15">
        <f>J2289-L2289</f>
        <v/>
      </c>
      <c r="N2289" s="21" t="n"/>
    </row>
    <row r="2290">
      <c r="A2290" s="295" t="n"/>
      <c r="B2290" s="14" t="n"/>
      <c r="C2290" s="15" t="n"/>
      <c r="D2290" s="15" t="n"/>
      <c r="E2290" s="15">
        <f>D2290*Setup!$B$5</f>
        <v/>
      </c>
      <c r="F2290" s="15">
        <f>D2290-E2290</f>
        <v/>
      </c>
      <c r="G2290" s="15" t="n"/>
      <c r="H2290" s="15" t="n"/>
      <c r="I2290" s="15" t="n"/>
      <c r="J2290" s="15">
        <f>C2290+F2290+G2290-I2290</f>
        <v/>
      </c>
      <c r="K2290" s="15" t="n"/>
      <c r="L2290" s="15">
        <f>K2290*Setup!$B$6</f>
        <v/>
      </c>
      <c r="M2290" s="15">
        <f>J2290-L2290</f>
        <v/>
      </c>
      <c r="N2290" s="21" t="n"/>
    </row>
    <row r="2291">
      <c r="A2291" s="295" t="n"/>
      <c r="B2291" s="14" t="n"/>
      <c r="C2291" s="15" t="n"/>
      <c r="D2291" s="15" t="n"/>
      <c r="E2291" s="15">
        <f>D2291*Setup!$B$5</f>
        <v/>
      </c>
      <c r="F2291" s="15">
        <f>D2291-E2291</f>
        <v/>
      </c>
      <c r="G2291" s="15" t="n"/>
      <c r="H2291" s="15" t="n"/>
      <c r="I2291" s="15" t="n"/>
      <c r="J2291" s="15">
        <f>C2291+F2291+G2291-I2291</f>
        <v/>
      </c>
      <c r="K2291" s="15" t="n"/>
      <c r="L2291" s="15">
        <f>K2291*Setup!$B$6</f>
        <v/>
      </c>
      <c r="M2291" s="15">
        <f>J2291-L2291</f>
        <v/>
      </c>
      <c r="N2291" s="21" t="n"/>
    </row>
    <row r="2292">
      <c r="A2292" s="295" t="n"/>
      <c r="B2292" s="14" t="n"/>
      <c r="C2292" s="15" t="n"/>
      <c r="D2292" s="15" t="n"/>
      <c r="E2292" s="15">
        <f>D2292*Setup!$B$5</f>
        <v/>
      </c>
      <c r="F2292" s="15">
        <f>D2292-E2292</f>
        <v/>
      </c>
      <c r="G2292" s="15" t="n"/>
      <c r="H2292" s="15" t="n"/>
      <c r="I2292" s="15" t="n"/>
      <c r="J2292" s="15">
        <f>C2292+F2292+G2292-I2292</f>
        <v/>
      </c>
      <c r="K2292" s="15" t="n"/>
      <c r="L2292" s="15">
        <f>K2292*Setup!$B$6</f>
        <v/>
      </c>
      <c r="M2292" s="15">
        <f>J2292-L2292</f>
        <v/>
      </c>
      <c r="N2292" s="21" t="n"/>
    </row>
    <row r="2293">
      <c r="A2293" s="295" t="n"/>
      <c r="B2293" s="14" t="n"/>
      <c r="C2293" s="15" t="n"/>
      <c r="D2293" s="15" t="n"/>
      <c r="E2293" s="15">
        <f>D2293*Setup!$B$5</f>
        <v/>
      </c>
      <c r="F2293" s="15">
        <f>D2293-E2293</f>
        <v/>
      </c>
      <c r="G2293" s="15" t="n"/>
      <c r="H2293" s="15" t="n"/>
      <c r="I2293" s="15" t="n"/>
      <c r="J2293" s="15">
        <f>C2293+F2293+G2293-I2293</f>
        <v/>
      </c>
      <c r="K2293" s="15" t="n"/>
      <c r="L2293" s="15">
        <f>K2293*Setup!$B$6</f>
        <v/>
      </c>
      <c r="M2293" s="15">
        <f>J2293-L2293</f>
        <v/>
      </c>
      <c r="N2293" s="21" t="n"/>
    </row>
    <row r="2294">
      <c r="A2294" s="295" t="n"/>
      <c r="B2294" s="14" t="n"/>
      <c r="C2294" s="15" t="n"/>
      <c r="D2294" s="15" t="n"/>
      <c r="E2294" s="15">
        <f>D2294*Setup!$B$5</f>
        <v/>
      </c>
      <c r="F2294" s="15">
        <f>D2294-E2294</f>
        <v/>
      </c>
      <c r="G2294" s="15" t="n"/>
      <c r="H2294" s="15" t="n"/>
      <c r="I2294" s="15" t="n"/>
      <c r="J2294" s="15">
        <f>C2294+F2294+G2294-I2294</f>
        <v/>
      </c>
      <c r="K2294" s="15" t="n"/>
      <c r="L2294" s="15">
        <f>K2294*Setup!$B$6</f>
        <v/>
      </c>
      <c r="M2294" s="15">
        <f>J2294-L2294</f>
        <v/>
      </c>
      <c r="N2294" s="21" t="n"/>
    </row>
    <row r="2295">
      <c r="A2295" s="295" t="n"/>
      <c r="B2295" s="14" t="n"/>
      <c r="C2295" s="15" t="n"/>
      <c r="D2295" s="15" t="n"/>
      <c r="E2295" s="15">
        <f>D2295*Setup!$B$5</f>
        <v/>
      </c>
      <c r="F2295" s="15">
        <f>D2295-E2295</f>
        <v/>
      </c>
      <c r="G2295" s="15" t="n"/>
      <c r="H2295" s="15" t="n"/>
      <c r="I2295" s="15" t="n"/>
      <c r="J2295" s="15">
        <f>C2295+F2295+G2295-I2295</f>
        <v/>
      </c>
      <c r="K2295" s="15" t="n"/>
      <c r="L2295" s="15">
        <f>K2295*Setup!$B$6</f>
        <v/>
      </c>
      <c r="M2295" s="15">
        <f>J2295-L2295</f>
        <v/>
      </c>
      <c r="N2295" s="21" t="n"/>
    </row>
    <row r="2296">
      <c r="A2296" s="295" t="n"/>
      <c r="B2296" s="14" t="n"/>
      <c r="C2296" s="15" t="n"/>
      <c r="D2296" s="15" t="n"/>
      <c r="E2296" s="15">
        <f>D2296*Setup!$B$5</f>
        <v/>
      </c>
      <c r="F2296" s="15">
        <f>D2296-E2296</f>
        <v/>
      </c>
      <c r="G2296" s="15" t="n"/>
      <c r="H2296" s="15" t="n"/>
      <c r="I2296" s="15" t="n"/>
      <c r="J2296" s="15">
        <f>C2296+F2296+G2296-I2296</f>
        <v/>
      </c>
      <c r="K2296" s="15" t="n"/>
      <c r="L2296" s="15">
        <f>K2296*Setup!$B$6</f>
        <v/>
      </c>
      <c r="M2296" s="15">
        <f>J2296-L2296</f>
        <v/>
      </c>
      <c r="N2296" s="21" t="n"/>
    </row>
    <row r="2297">
      <c r="A2297" s="295" t="n"/>
      <c r="B2297" s="14" t="n"/>
      <c r="C2297" s="15" t="n"/>
      <c r="D2297" s="15" t="n"/>
      <c r="E2297" s="15">
        <f>D2297*Setup!$B$5</f>
        <v/>
      </c>
      <c r="F2297" s="15">
        <f>D2297-E2297</f>
        <v/>
      </c>
      <c r="G2297" s="15" t="n"/>
      <c r="H2297" s="15" t="n"/>
      <c r="I2297" s="15" t="n"/>
      <c r="J2297" s="15">
        <f>C2297+F2297+G2297-I2297</f>
        <v/>
      </c>
      <c r="K2297" s="15" t="n"/>
      <c r="L2297" s="15">
        <f>K2297*Setup!$B$6</f>
        <v/>
      </c>
      <c r="M2297" s="15">
        <f>J2297-L2297</f>
        <v/>
      </c>
      <c r="N2297" s="21" t="n"/>
    </row>
    <row r="2298">
      <c r="A2298" s="295" t="n"/>
      <c r="B2298" s="14" t="n"/>
      <c r="C2298" s="15" t="n"/>
      <c r="D2298" s="15" t="n"/>
      <c r="E2298" s="15">
        <f>D2298*Setup!$B$5</f>
        <v/>
      </c>
      <c r="F2298" s="15">
        <f>D2298-E2298</f>
        <v/>
      </c>
      <c r="G2298" s="15" t="n"/>
      <c r="H2298" s="15" t="n"/>
      <c r="I2298" s="15" t="n"/>
      <c r="J2298" s="15">
        <f>C2298+F2298+G2298-I2298</f>
        <v/>
      </c>
      <c r="K2298" s="15" t="n"/>
      <c r="L2298" s="15">
        <f>K2298*Setup!$B$6</f>
        <v/>
      </c>
      <c r="M2298" s="15">
        <f>J2298-L2298</f>
        <v/>
      </c>
      <c r="N2298" s="21" t="n"/>
    </row>
    <row r="2299">
      <c r="A2299" s="295" t="n"/>
      <c r="B2299" s="14" t="n"/>
      <c r="C2299" s="15" t="n"/>
      <c r="D2299" s="15" t="n"/>
      <c r="E2299" s="15">
        <f>D2299*Setup!$B$5</f>
        <v/>
      </c>
      <c r="F2299" s="15">
        <f>D2299-E2299</f>
        <v/>
      </c>
      <c r="G2299" s="15" t="n"/>
      <c r="H2299" s="15" t="n"/>
      <c r="I2299" s="15" t="n"/>
      <c r="J2299" s="15">
        <f>C2299+F2299+G2299-I2299</f>
        <v/>
      </c>
      <c r="K2299" s="15" t="n"/>
      <c r="L2299" s="15">
        <f>K2299*Setup!$B$6</f>
        <v/>
      </c>
      <c r="M2299" s="15">
        <f>J2299-L2299</f>
        <v/>
      </c>
      <c r="N2299" s="21" t="n"/>
    </row>
    <row r="2300">
      <c r="A2300" s="295" t="n"/>
      <c r="B2300" s="14" t="n"/>
      <c r="C2300" s="15" t="n"/>
      <c r="D2300" s="15" t="n"/>
      <c r="E2300" s="15">
        <f>D2300*Setup!$B$5</f>
        <v/>
      </c>
      <c r="F2300" s="15">
        <f>D2300-E2300</f>
        <v/>
      </c>
      <c r="G2300" s="15" t="n"/>
      <c r="H2300" s="15" t="n"/>
      <c r="I2300" s="15" t="n"/>
      <c r="J2300" s="15">
        <f>C2300+F2300+G2300-I2300</f>
        <v/>
      </c>
      <c r="K2300" s="15" t="n"/>
      <c r="L2300" s="15">
        <f>K2300*Setup!$B$6</f>
        <v/>
      </c>
      <c r="M2300" s="15">
        <f>J2300-L2300</f>
        <v/>
      </c>
      <c r="N2300" s="21" t="n"/>
    </row>
    <row r="2301">
      <c r="A2301" s="295" t="n"/>
      <c r="B2301" s="14" t="n"/>
      <c r="C2301" s="15" t="n"/>
      <c r="D2301" s="15" t="n"/>
      <c r="E2301" s="15">
        <f>D2301*Setup!$B$5</f>
        <v/>
      </c>
      <c r="F2301" s="15">
        <f>D2301-E2301</f>
        <v/>
      </c>
      <c r="G2301" s="15" t="n"/>
      <c r="H2301" s="15" t="n"/>
      <c r="I2301" s="15" t="n"/>
      <c r="J2301" s="15">
        <f>C2301+F2301+G2301-I2301</f>
        <v/>
      </c>
      <c r="K2301" s="15" t="n"/>
      <c r="L2301" s="15">
        <f>K2301*Setup!$B$6</f>
        <v/>
      </c>
      <c r="M2301" s="15">
        <f>J2301-L2301</f>
        <v/>
      </c>
      <c r="N2301" s="21" t="n"/>
    </row>
    <row r="2302">
      <c r="A2302" s="295" t="n"/>
      <c r="B2302" s="14" t="n"/>
      <c r="C2302" s="15" t="n"/>
      <c r="D2302" s="15" t="n"/>
      <c r="E2302" s="15">
        <f>D2302*Setup!$B$5</f>
        <v/>
      </c>
      <c r="F2302" s="15">
        <f>D2302-E2302</f>
        <v/>
      </c>
      <c r="G2302" s="15" t="n"/>
      <c r="H2302" s="15" t="n"/>
      <c r="I2302" s="15" t="n"/>
      <c r="J2302" s="15">
        <f>C2302+F2302+G2302-I2302</f>
        <v/>
      </c>
      <c r="K2302" s="15" t="n"/>
      <c r="L2302" s="15">
        <f>K2302*Setup!$B$6</f>
        <v/>
      </c>
      <c r="M2302" s="15">
        <f>J2302-L2302</f>
        <v/>
      </c>
      <c r="N2302" s="21" t="n"/>
    </row>
    <row r="2303">
      <c r="A2303" s="295" t="n"/>
      <c r="B2303" s="14" t="n"/>
      <c r="C2303" s="15" t="n"/>
      <c r="D2303" s="15" t="n"/>
      <c r="E2303" s="15">
        <f>D2303*Setup!$B$5</f>
        <v/>
      </c>
      <c r="F2303" s="15">
        <f>D2303-E2303</f>
        <v/>
      </c>
      <c r="G2303" s="15" t="n"/>
      <c r="H2303" s="15" t="n"/>
      <c r="I2303" s="15" t="n"/>
      <c r="J2303" s="15">
        <f>C2303+F2303+G2303-I2303</f>
        <v/>
      </c>
      <c r="K2303" s="15" t="n"/>
      <c r="L2303" s="15">
        <f>K2303*Setup!$B$6</f>
        <v/>
      </c>
      <c r="M2303" s="15">
        <f>J2303-L2303</f>
        <v/>
      </c>
      <c r="N2303" s="21" t="n"/>
    </row>
    <row r="2304">
      <c r="A2304" s="295" t="n"/>
      <c r="B2304" s="14" t="n"/>
      <c r="C2304" s="15" t="n"/>
      <c r="D2304" s="15" t="n"/>
      <c r="E2304" s="15">
        <f>D2304*Setup!$B$5</f>
        <v/>
      </c>
      <c r="F2304" s="15">
        <f>D2304-E2304</f>
        <v/>
      </c>
      <c r="G2304" s="15" t="n"/>
      <c r="H2304" s="15" t="n"/>
      <c r="I2304" s="15" t="n"/>
      <c r="J2304" s="15">
        <f>C2304+F2304+G2304-I2304</f>
        <v/>
      </c>
      <c r="K2304" s="15" t="n"/>
      <c r="L2304" s="15">
        <f>K2304*Setup!$B$6</f>
        <v/>
      </c>
      <c r="M2304" s="15">
        <f>J2304-L2304</f>
        <v/>
      </c>
      <c r="N2304" s="21" t="n"/>
    </row>
    <row r="2305">
      <c r="A2305" s="295" t="n"/>
      <c r="B2305" s="14" t="n"/>
      <c r="C2305" s="15" t="n"/>
      <c r="D2305" s="15" t="n"/>
      <c r="E2305" s="15">
        <f>D2305*Setup!$B$5</f>
        <v/>
      </c>
      <c r="F2305" s="15">
        <f>D2305-E2305</f>
        <v/>
      </c>
      <c r="G2305" s="15" t="n"/>
      <c r="H2305" s="15" t="n"/>
      <c r="I2305" s="15" t="n"/>
      <c r="J2305" s="15">
        <f>C2305+F2305+G2305-I2305</f>
        <v/>
      </c>
      <c r="K2305" s="15" t="n"/>
      <c r="L2305" s="15">
        <f>K2305*Setup!$B$6</f>
        <v/>
      </c>
      <c r="M2305" s="15">
        <f>J2305-L2305</f>
        <v/>
      </c>
      <c r="N2305" s="21" t="n"/>
    </row>
    <row r="2306">
      <c r="A2306" s="295" t="n"/>
      <c r="B2306" s="14" t="n"/>
      <c r="C2306" s="15" t="n"/>
      <c r="D2306" s="15" t="n"/>
      <c r="E2306" s="15">
        <f>D2306*Setup!$B$5</f>
        <v/>
      </c>
      <c r="F2306" s="15">
        <f>D2306-E2306</f>
        <v/>
      </c>
      <c r="G2306" s="15" t="n"/>
      <c r="H2306" s="15" t="n"/>
      <c r="I2306" s="15" t="n"/>
      <c r="J2306" s="15">
        <f>C2306+F2306+G2306-I2306</f>
        <v/>
      </c>
      <c r="K2306" s="15" t="n"/>
      <c r="L2306" s="15">
        <f>K2306*Setup!$B$6</f>
        <v/>
      </c>
      <c r="M2306" s="15">
        <f>J2306-L2306</f>
        <v/>
      </c>
      <c r="N2306" s="21" t="n"/>
    </row>
    <row r="2307">
      <c r="A2307" s="295" t="n"/>
      <c r="B2307" s="14" t="n"/>
      <c r="C2307" s="15" t="n"/>
      <c r="D2307" s="15" t="n"/>
      <c r="E2307" s="15">
        <f>D2307*Setup!$B$5</f>
        <v/>
      </c>
      <c r="F2307" s="15">
        <f>D2307-E2307</f>
        <v/>
      </c>
      <c r="G2307" s="15" t="n"/>
      <c r="H2307" s="15" t="n"/>
      <c r="I2307" s="15" t="n"/>
      <c r="J2307" s="15">
        <f>C2307+F2307+G2307-I2307</f>
        <v/>
      </c>
      <c r="K2307" s="15" t="n"/>
      <c r="L2307" s="15">
        <f>K2307*Setup!$B$6</f>
        <v/>
      </c>
      <c r="M2307" s="15">
        <f>J2307-L2307</f>
        <v/>
      </c>
      <c r="N2307" s="21" t="n"/>
    </row>
    <row r="2308">
      <c r="A2308" s="295" t="n"/>
      <c r="B2308" s="14" t="n"/>
      <c r="C2308" s="15" t="n"/>
      <c r="D2308" s="15" t="n"/>
      <c r="E2308" s="15">
        <f>D2308*Setup!$B$5</f>
        <v/>
      </c>
      <c r="F2308" s="15">
        <f>D2308-E2308</f>
        <v/>
      </c>
      <c r="G2308" s="15" t="n"/>
      <c r="H2308" s="15" t="n"/>
      <c r="I2308" s="15" t="n"/>
      <c r="J2308" s="15">
        <f>C2308+F2308+G2308-I2308</f>
        <v/>
      </c>
      <c r="K2308" s="15" t="n"/>
      <c r="L2308" s="15">
        <f>K2308*Setup!$B$6</f>
        <v/>
      </c>
      <c r="M2308" s="15">
        <f>J2308-L2308</f>
        <v/>
      </c>
      <c r="N2308" s="21" t="n"/>
    </row>
    <row r="2309">
      <c r="A2309" s="295" t="n"/>
      <c r="B2309" s="14" t="n"/>
      <c r="C2309" s="15" t="n"/>
      <c r="D2309" s="15" t="n"/>
      <c r="E2309" s="15">
        <f>D2309*Setup!$B$5</f>
        <v/>
      </c>
      <c r="F2309" s="15">
        <f>D2309-E2309</f>
        <v/>
      </c>
      <c r="G2309" s="15" t="n"/>
      <c r="H2309" s="15" t="n"/>
      <c r="I2309" s="15" t="n"/>
      <c r="J2309" s="15">
        <f>C2309+F2309+G2309-I2309</f>
        <v/>
      </c>
      <c r="K2309" s="15" t="n"/>
      <c r="L2309" s="15">
        <f>K2309*Setup!$B$6</f>
        <v/>
      </c>
      <c r="M2309" s="15">
        <f>J2309-L2309</f>
        <v/>
      </c>
      <c r="N2309" s="21" t="n"/>
    </row>
    <row r="2310">
      <c r="A2310" s="295" t="n"/>
      <c r="B2310" s="14" t="n"/>
      <c r="C2310" s="15" t="n"/>
      <c r="D2310" s="15" t="n"/>
      <c r="E2310" s="15">
        <f>D2310*Setup!$B$5</f>
        <v/>
      </c>
      <c r="F2310" s="15">
        <f>D2310-E2310</f>
        <v/>
      </c>
      <c r="G2310" s="15" t="n"/>
      <c r="H2310" s="15" t="n"/>
      <c r="I2310" s="15" t="n"/>
      <c r="J2310" s="15">
        <f>C2310+F2310+G2310-I2310</f>
        <v/>
      </c>
      <c r="K2310" s="15" t="n"/>
      <c r="L2310" s="15">
        <f>K2310*Setup!$B$6</f>
        <v/>
      </c>
      <c r="M2310" s="15">
        <f>J2310-L2310</f>
        <v/>
      </c>
      <c r="N2310" s="21" t="n"/>
    </row>
    <row r="2311">
      <c r="A2311" s="295" t="n"/>
      <c r="B2311" s="14" t="n"/>
      <c r="C2311" s="15" t="n"/>
      <c r="D2311" s="15" t="n"/>
      <c r="E2311" s="15">
        <f>D2311*Setup!$B$5</f>
        <v/>
      </c>
      <c r="F2311" s="15">
        <f>D2311-E2311</f>
        <v/>
      </c>
      <c r="G2311" s="15" t="n"/>
      <c r="H2311" s="15" t="n"/>
      <c r="I2311" s="15" t="n"/>
      <c r="J2311" s="15">
        <f>C2311+F2311+G2311-I2311</f>
        <v/>
      </c>
      <c r="K2311" s="15" t="n"/>
      <c r="L2311" s="15">
        <f>K2311*Setup!$B$6</f>
        <v/>
      </c>
      <c r="M2311" s="15">
        <f>J2311-L2311</f>
        <v/>
      </c>
      <c r="N2311" s="21" t="n"/>
    </row>
    <row r="2312">
      <c r="A2312" s="295" t="n"/>
      <c r="B2312" s="14" t="n"/>
      <c r="C2312" s="15" t="n"/>
      <c r="D2312" s="15" t="n"/>
      <c r="E2312" s="15">
        <f>D2312*Setup!$B$5</f>
        <v/>
      </c>
      <c r="F2312" s="15">
        <f>D2312-E2312</f>
        <v/>
      </c>
      <c r="G2312" s="15" t="n"/>
      <c r="H2312" s="15" t="n"/>
      <c r="I2312" s="15" t="n"/>
      <c r="J2312" s="15">
        <f>C2312+F2312+G2312-I2312</f>
        <v/>
      </c>
      <c r="K2312" s="15" t="n"/>
      <c r="L2312" s="15">
        <f>K2312*Setup!$B$6</f>
        <v/>
      </c>
      <c r="M2312" s="15">
        <f>J2312-L2312</f>
        <v/>
      </c>
      <c r="N2312" s="21" t="n"/>
    </row>
    <row r="2313">
      <c r="A2313" s="295" t="n"/>
      <c r="B2313" s="14" t="n"/>
      <c r="C2313" s="15" t="n"/>
      <c r="D2313" s="15" t="n"/>
      <c r="E2313" s="15">
        <f>D2313*Setup!$B$5</f>
        <v/>
      </c>
      <c r="F2313" s="15">
        <f>D2313-E2313</f>
        <v/>
      </c>
      <c r="G2313" s="15" t="n"/>
      <c r="H2313" s="15" t="n"/>
      <c r="I2313" s="15" t="n"/>
      <c r="J2313" s="15">
        <f>C2313+F2313+G2313-I2313</f>
        <v/>
      </c>
      <c r="K2313" s="15" t="n"/>
      <c r="L2313" s="15">
        <f>K2313*Setup!$B$6</f>
        <v/>
      </c>
      <c r="M2313" s="15">
        <f>J2313-L2313</f>
        <v/>
      </c>
      <c r="N2313" s="21" t="n"/>
    </row>
    <row r="2314">
      <c r="A2314" s="295" t="n"/>
      <c r="B2314" s="14" t="n"/>
      <c r="C2314" s="15" t="n"/>
      <c r="D2314" s="15" t="n"/>
      <c r="E2314" s="15">
        <f>D2314*Setup!$B$5</f>
        <v/>
      </c>
      <c r="F2314" s="15">
        <f>D2314-E2314</f>
        <v/>
      </c>
      <c r="G2314" s="15" t="n"/>
      <c r="H2314" s="15" t="n"/>
      <c r="I2314" s="15" t="n"/>
      <c r="J2314" s="15">
        <f>C2314+F2314+G2314-I2314</f>
        <v/>
      </c>
      <c r="K2314" s="15" t="n"/>
      <c r="L2314" s="15">
        <f>K2314*Setup!$B$6</f>
        <v/>
      </c>
      <c r="M2314" s="15">
        <f>J2314-L2314</f>
        <v/>
      </c>
      <c r="N2314" s="21" t="n"/>
    </row>
    <row r="2315">
      <c r="A2315" s="295" t="n"/>
      <c r="B2315" s="14" t="n"/>
      <c r="C2315" s="15" t="n"/>
      <c r="D2315" s="15" t="n"/>
      <c r="E2315" s="15">
        <f>D2315*Setup!$B$5</f>
        <v/>
      </c>
      <c r="F2315" s="15">
        <f>D2315-E2315</f>
        <v/>
      </c>
      <c r="G2315" s="15" t="n"/>
      <c r="H2315" s="15" t="n"/>
      <c r="I2315" s="15" t="n"/>
      <c r="J2315" s="15">
        <f>C2315+F2315+G2315-I2315</f>
        <v/>
      </c>
      <c r="K2315" s="15" t="n"/>
      <c r="L2315" s="15">
        <f>K2315*Setup!$B$6</f>
        <v/>
      </c>
      <c r="M2315" s="15">
        <f>J2315-L2315</f>
        <v/>
      </c>
      <c r="N2315" s="21" t="n"/>
    </row>
    <row r="2316">
      <c r="A2316" s="295" t="n"/>
      <c r="B2316" s="14" t="n"/>
      <c r="C2316" s="15" t="n"/>
      <c r="D2316" s="15" t="n"/>
      <c r="E2316" s="15">
        <f>D2316*Setup!$B$5</f>
        <v/>
      </c>
      <c r="F2316" s="15">
        <f>D2316-E2316</f>
        <v/>
      </c>
      <c r="G2316" s="15" t="n"/>
      <c r="H2316" s="15" t="n"/>
      <c r="I2316" s="15" t="n"/>
      <c r="J2316" s="15">
        <f>C2316+F2316+G2316-I2316</f>
        <v/>
      </c>
      <c r="K2316" s="15" t="n"/>
      <c r="L2316" s="15">
        <f>K2316*Setup!$B$6</f>
        <v/>
      </c>
      <c r="M2316" s="15">
        <f>J2316-L2316</f>
        <v/>
      </c>
      <c r="N2316" s="21" t="n"/>
    </row>
    <row r="2317">
      <c r="A2317" s="295" t="n"/>
      <c r="B2317" s="14" t="n"/>
      <c r="C2317" s="15" t="n"/>
      <c r="D2317" s="15" t="n"/>
      <c r="E2317" s="15">
        <f>D2317*Setup!$B$5</f>
        <v/>
      </c>
      <c r="F2317" s="15">
        <f>D2317-E2317</f>
        <v/>
      </c>
      <c r="G2317" s="15" t="n"/>
      <c r="H2317" s="15" t="n"/>
      <c r="I2317" s="15" t="n"/>
      <c r="J2317" s="15">
        <f>C2317+F2317+G2317-I2317</f>
        <v/>
      </c>
      <c r="K2317" s="15" t="n"/>
      <c r="L2317" s="15">
        <f>K2317*Setup!$B$6</f>
        <v/>
      </c>
      <c r="M2317" s="15">
        <f>J2317-L2317</f>
        <v/>
      </c>
      <c r="N2317" s="21" t="n"/>
    </row>
    <row r="2318">
      <c r="A2318" s="295" t="n"/>
      <c r="B2318" s="14" t="n"/>
      <c r="C2318" s="15" t="n"/>
      <c r="D2318" s="15" t="n"/>
      <c r="E2318" s="15">
        <f>D2318*Setup!$B$5</f>
        <v/>
      </c>
      <c r="F2318" s="15">
        <f>D2318-E2318</f>
        <v/>
      </c>
      <c r="G2318" s="15" t="n"/>
      <c r="H2318" s="15" t="n"/>
      <c r="I2318" s="15" t="n"/>
      <c r="J2318" s="15">
        <f>C2318+F2318+G2318-I2318</f>
        <v/>
      </c>
      <c r="K2318" s="15" t="n"/>
      <c r="L2318" s="15">
        <f>K2318*Setup!$B$6</f>
        <v/>
      </c>
      <c r="M2318" s="15">
        <f>J2318-L2318</f>
        <v/>
      </c>
      <c r="N2318" s="21" t="n"/>
    </row>
    <row r="2319">
      <c r="A2319" s="295" t="n"/>
      <c r="B2319" s="14" t="n"/>
      <c r="C2319" s="15" t="n"/>
      <c r="D2319" s="15" t="n"/>
      <c r="E2319" s="15">
        <f>D2319*Setup!$B$5</f>
        <v/>
      </c>
      <c r="F2319" s="15">
        <f>D2319-E2319</f>
        <v/>
      </c>
      <c r="G2319" s="15" t="n"/>
      <c r="H2319" s="15" t="n"/>
      <c r="I2319" s="15" t="n"/>
      <c r="J2319" s="15">
        <f>C2319+F2319+G2319-I2319</f>
        <v/>
      </c>
      <c r="K2319" s="15" t="n"/>
      <c r="L2319" s="15">
        <f>K2319*Setup!$B$6</f>
        <v/>
      </c>
      <c r="M2319" s="15">
        <f>J2319-L2319</f>
        <v/>
      </c>
      <c r="N2319" s="21" t="n"/>
    </row>
    <row r="2320">
      <c r="A2320" s="295" t="n"/>
      <c r="B2320" s="14" t="n"/>
      <c r="C2320" s="15" t="n"/>
      <c r="D2320" s="15" t="n"/>
      <c r="E2320" s="15">
        <f>D2320*Setup!$B$5</f>
        <v/>
      </c>
      <c r="F2320" s="15">
        <f>D2320-E2320</f>
        <v/>
      </c>
      <c r="G2320" s="15" t="n"/>
      <c r="H2320" s="15" t="n"/>
      <c r="I2320" s="15" t="n"/>
      <c r="J2320" s="15">
        <f>C2320+F2320+G2320-I2320</f>
        <v/>
      </c>
      <c r="K2320" s="15" t="n"/>
      <c r="L2320" s="15">
        <f>K2320*Setup!$B$6</f>
        <v/>
      </c>
      <c r="M2320" s="15">
        <f>J2320-L2320</f>
        <v/>
      </c>
      <c r="N2320" s="21" t="n"/>
    </row>
    <row r="2321">
      <c r="A2321" s="295" t="n"/>
      <c r="B2321" s="14" t="n"/>
      <c r="C2321" s="15" t="n"/>
      <c r="D2321" s="15" t="n"/>
      <c r="E2321" s="15">
        <f>D2321*Setup!$B$5</f>
        <v/>
      </c>
      <c r="F2321" s="15">
        <f>D2321-E2321</f>
        <v/>
      </c>
      <c r="G2321" s="15" t="n"/>
      <c r="H2321" s="15" t="n"/>
      <c r="I2321" s="15" t="n"/>
      <c r="J2321" s="15">
        <f>C2321+F2321+G2321-I2321</f>
        <v/>
      </c>
      <c r="K2321" s="15" t="n"/>
      <c r="L2321" s="15">
        <f>K2321*Setup!$B$6</f>
        <v/>
      </c>
      <c r="M2321" s="15">
        <f>J2321-L2321</f>
        <v/>
      </c>
      <c r="N2321" s="21" t="n"/>
    </row>
    <row r="2322">
      <c r="A2322" s="295" t="n"/>
      <c r="B2322" s="14" t="n"/>
      <c r="C2322" s="15" t="n"/>
      <c r="D2322" s="15" t="n"/>
      <c r="E2322" s="15">
        <f>D2322*Setup!$B$5</f>
        <v/>
      </c>
      <c r="F2322" s="15">
        <f>D2322-E2322</f>
        <v/>
      </c>
      <c r="G2322" s="15" t="n"/>
      <c r="H2322" s="15" t="n"/>
      <c r="I2322" s="15" t="n"/>
      <c r="J2322" s="15">
        <f>C2322+F2322+G2322-I2322</f>
        <v/>
      </c>
      <c r="K2322" s="15" t="n"/>
      <c r="L2322" s="15">
        <f>K2322*Setup!$B$6</f>
        <v/>
      </c>
      <c r="M2322" s="15">
        <f>J2322-L2322</f>
        <v/>
      </c>
      <c r="N2322" s="21" t="n"/>
    </row>
    <row r="2323">
      <c r="A2323" s="295" t="n"/>
      <c r="B2323" s="14" t="n"/>
      <c r="C2323" s="15" t="n"/>
      <c r="D2323" s="15" t="n"/>
      <c r="E2323" s="15">
        <f>D2323*Setup!$B$5</f>
        <v/>
      </c>
      <c r="F2323" s="15">
        <f>D2323-E2323</f>
        <v/>
      </c>
      <c r="G2323" s="15" t="n"/>
      <c r="H2323" s="15" t="n"/>
      <c r="I2323" s="15" t="n"/>
      <c r="J2323" s="15">
        <f>C2323+F2323+G2323-I2323</f>
        <v/>
      </c>
      <c r="K2323" s="15" t="n"/>
      <c r="L2323" s="15">
        <f>K2323*Setup!$B$6</f>
        <v/>
      </c>
      <c r="M2323" s="15">
        <f>J2323-L2323</f>
        <v/>
      </c>
      <c r="N2323" s="21" t="n"/>
    </row>
    <row r="2324">
      <c r="A2324" s="295" t="n"/>
      <c r="B2324" s="14" t="n"/>
      <c r="C2324" s="15" t="n"/>
      <c r="D2324" s="15" t="n"/>
      <c r="E2324" s="15">
        <f>D2324*Setup!$B$5</f>
        <v/>
      </c>
      <c r="F2324" s="15">
        <f>D2324-E2324</f>
        <v/>
      </c>
      <c r="G2324" s="15" t="n"/>
      <c r="H2324" s="15" t="n"/>
      <c r="I2324" s="15" t="n"/>
      <c r="J2324" s="15">
        <f>C2324+F2324+G2324-I2324</f>
        <v/>
      </c>
      <c r="K2324" s="15" t="n"/>
      <c r="L2324" s="15">
        <f>K2324*Setup!$B$6</f>
        <v/>
      </c>
      <c r="M2324" s="15">
        <f>J2324-L2324</f>
        <v/>
      </c>
      <c r="N2324" s="21" t="n"/>
    </row>
    <row r="2325">
      <c r="A2325" s="295" t="n"/>
      <c r="B2325" s="14" t="n"/>
      <c r="C2325" s="15" t="n"/>
      <c r="D2325" s="15" t="n"/>
      <c r="E2325" s="15">
        <f>D2325*Setup!$B$5</f>
        <v/>
      </c>
      <c r="F2325" s="15">
        <f>D2325-E2325</f>
        <v/>
      </c>
      <c r="G2325" s="15" t="n"/>
      <c r="H2325" s="15" t="n"/>
      <c r="I2325" s="15" t="n"/>
      <c r="J2325" s="15">
        <f>C2325+F2325+G2325-I2325</f>
        <v/>
      </c>
      <c r="K2325" s="15" t="n"/>
      <c r="L2325" s="15">
        <f>K2325*Setup!$B$6</f>
        <v/>
      </c>
      <c r="M2325" s="15">
        <f>J2325-L2325</f>
        <v/>
      </c>
      <c r="N2325" s="21" t="n"/>
    </row>
    <row r="2326">
      <c r="A2326" s="295" t="n"/>
      <c r="B2326" s="14" t="n"/>
      <c r="C2326" s="15" t="n"/>
      <c r="D2326" s="15" t="n"/>
      <c r="E2326" s="15">
        <f>D2326*Setup!$B$5</f>
        <v/>
      </c>
      <c r="F2326" s="15">
        <f>D2326-E2326</f>
        <v/>
      </c>
      <c r="G2326" s="15" t="n"/>
      <c r="H2326" s="15" t="n"/>
      <c r="I2326" s="15" t="n"/>
      <c r="J2326" s="15">
        <f>C2326+F2326+G2326-I2326</f>
        <v/>
      </c>
      <c r="K2326" s="15" t="n"/>
      <c r="L2326" s="15">
        <f>K2326*Setup!$B$6</f>
        <v/>
      </c>
      <c r="M2326" s="15">
        <f>J2326-L2326</f>
        <v/>
      </c>
      <c r="N2326" s="21" t="n"/>
    </row>
    <row r="2327">
      <c r="A2327" s="295" t="n"/>
      <c r="B2327" s="14" t="n"/>
      <c r="C2327" s="15" t="n"/>
      <c r="D2327" s="15" t="n"/>
      <c r="E2327" s="15">
        <f>D2327*Setup!$B$5</f>
        <v/>
      </c>
      <c r="F2327" s="15">
        <f>D2327-E2327</f>
        <v/>
      </c>
      <c r="G2327" s="15" t="n"/>
      <c r="H2327" s="15" t="n"/>
      <c r="I2327" s="15" t="n"/>
      <c r="J2327" s="15">
        <f>C2327+F2327+G2327-I2327</f>
        <v/>
      </c>
      <c r="K2327" s="15" t="n"/>
      <c r="L2327" s="15">
        <f>K2327*Setup!$B$6</f>
        <v/>
      </c>
      <c r="M2327" s="15">
        <f>J2327-L2327</f>
        <v/>
      </c>
      <c r="N2327" s="21" t="n"/>
    </row>
    <row r="2328">
      <c r="A2328" s="295" t="n"/>
      <c r="B2328" s="14" t="n"/>
      <c r="C2328" s="15" t="n"/>
      <c r="D2328" s="15" t="n"/>
      <c r="E2328" s="15">
        <f>D2328*Setup!$B$5</f>
        <v/>
      </c>
      <c r="F2328" s="15">
        <f>D2328-E2328</f>
        <v/>
      </c>
      <c r="G2328" s="15" t="n"/>
      <c r="H2328" s="15" t="n"/>
      <c r="I2328" s="15" t="n"/>
      <c r="J2328" s="15">
        <f>C2328+F2328+G2328-I2328</f>
        <v/>
      </c>
      <c r="K2328" s="15" t="n"/>
      <c r="L2328" s="15">
        <f>K2328*Setup!$B$6</f>
        <v/>
      </c>
      <c r="M2328" s="15">
        <f>J2328-L2328</f>
        <v/>
      </c>
      <c r="N2328" s="21" t="n"/>
    </row>
    <row r="2329">
      <c r="A2329" s="295" t="n"/>
      <c r="B2329" s="14" t="n"/>
      <c r="C2329" s="15" t="n"/>
      <c r="D2329" s="15" t="n"/>
      <c r="E2329" s="15">
        <f>D2329*Setup!$B$5</f>
        <v/>
      </c>
      <c r="F2329" s="15">
        <f>D2329-E2329</f>
        <v/>
      </c>
      <c r="G2329" s="15" t="n"/>
      <c r="H2329" s="15" t="n"/>
      <c r="I2329" s="15" t="n"/>
      <c r="J2329" s="15">
        <f>C2329+F2329+G2329-I2329</f>
        <v/>
      </c>
      <c r="K2329" s="15" t="n"/>
      <c r="L2329" s="15">
        <f>K2329*Setup!$B$6</f>
        <v/>
      </c>
      <c r="M2329" s="15">
        <f>J2329-L2329</f>
        <v/>
      </c>
      <c r="N2329" s="21" t="n"/>
    </row>
    <row r="2330">
      <c r="A2330" s="295" t="n"/>
      <c r="B2330" s="14" t="n"/>
      <c r="C2330" s="15" t="n"/>
      <c r="D2330" s="15" t="n"/>
      <c r="E2330" s="15">
        <f>D2330*Setup!$B$5</f>
        <v/>
      </c>
      <c r="F2330" s="15">
        <f>D2330-E2330</f>
        <v/>
      </c>
      <c r="G2330" s="15" t="n"/>
      <c r="H2330" s="15" t="n"/>
      <c r="I2330" s="15" t="n"/>
      <c r="J2330" s="15">
        <f>C2330+F2330+G2330-I2330</f>
        <v/>
      </c>
      <c r="K2330" s="15" t="n"/>
      <c r="L2330" s="15">
        <f>K2330*Setup!$B$6</f>
        <v/>
      </c>
      <c r="M2330" s="15">
        <f>J2330-L2330</f>
        <v/>
      </c>
      <c r="N2330" s="21" t="n"/>
    </row>
    <row r="2331">
      <c r="A2331" s="295" t="n"/>
      <c r="B2331" s="14" t="n"/>
      <c r="C2331" s="15" t="n"/>
      <c r="D2331" s="15" t="n"/>
      <c r="E2331" s="15">
        <f>D2331*Setup!$B$5</f>
        <v/>
      </c>
      <c r="F2331" s="15">
        <f>D2331-E2331</f>
        <v/>
      </c>
      <c r="G2331" s="15" t="n"/>
      <c r="H2331" s="15" t="n"/>
      <c r="I2331" s="15" t="n"/>
      <c r="J2331" s="15">
        <f>C2331+F2331+G2331-I2331</f>
        <v/>
      </c>
      <c r="K2331" s="15" t="n"/>
      <c r="L2331" s="15">
        <f>K2331*Setup!$B$6</f>
        <v/>
      </c>
      <c r="M2331" s="15">
        <f>J2331-L2331</f>
        <v/>
      </c>
      <c r="N2331" s="21" t="n"/>
    </row>
    <row r="2332">
      <c r="A2332" s="295" t="n"/>
      <c r="B2332" s="14" t="n"/>
      <c r="C2332" s="15" t="n"/>
      <c r="D2332" s="15" t="n"/>
      <c r="E2332" s="15">
        <f>D2332*Setup!$B$5</f>
        <v/>
      </c>
      <c r="F2332" s="15">
        <f>D2332-E2332</f>
        <v/>
      </c>
      <c r="G2332" s="15" t="n"/>
      <c r="H2332" s="15" t="n"/>
      <c r="I2332" s="15" t="n"/>
      <c r="J2332" s="15">
        <f>C2332+F2332+G2332-I2332</f>
        <v/>
      </c>
      <c r="K2332" s="15" t="n"/>
      <c r="L2332" s="15">
        <f>K2332*Setup!$B$6</f>
        <v/>
      </c>
      <c r="M2332" s="15">
        <f>J2332-L2332</f>
        <v/>
      </c>
      <c r="N2332" s="21" t="n"/>
    </row>
    <row r="2333">
      <c r="A2333" s="295" t="n"/>
      <c r="B2333" s="14" t="n"/>
      <c r="C2333" s="15" t="n"/>
      <c r="D2333" s="15" t="n"/>
      <c r="E2333" s="15">
        <f>D2333*Setup!$B$5</f>
        <v/>
      </c>
      <c r="F2333" s="15">
        <f>D2333-E2333</f>
        <v/>
      </c>
      <c r="G2333" s="15" t="n"/>
      <c r="H2333" s="15" t="n"/>
      <c r="I2333" s="15" t="n"/>
      <c r="J2333" s="15">
        <f>C2333+F2333+G2333-I2333</f>
        <v/>
      </c>
      <c r="K2333" s="15" t="n"/>
      <c r="L2333" s="15">
        <f>K2333*Setup!$B$6</f>
        <v/>
      </c>
      <c r="M2333" s="15">
        <f>J2333-L2333</f>
        <v/>
      </c>
      <c r="N2333" s="21" t="n"/>
    </row>
    <row r="2334">
      <c r="A2334" s="295" t="n"/>
      <c r="B2334" s="14" t="n"/>
      <c r="C2334" s="15" t="n"/>
      <c r="D2334" s="15" t="n"/>
      <c r="E2334" s="15">
        <f>D2334*Setup!$B$5</f>
        <v/>
      </c>
      <c r="F2334" s="15">
        <f>D2334-E2334</f>
        <v/>
      </c>
      <c r="G2334" s="15" t="n"/>
      <c r="H2334" s="15" t="n"/>
      <c r="I2334" s="15" t="n"/>
      <c r="J2334" s="15">
        <f>C2334+F2334+G2334-I2334</f>
        <v/>
      </c>
      <c r="K2334" s="15" t="n"/>
      <c r="L2334" s="15">
        <f>K2334*Setup!$B$6</f>
        <v/>
      </c>
      <c r="M2334" s="15">
        <f>J2334-L2334</f>
        <v/>
      </c>
      <c r="N2334" s="21" t="n"/>
    </row>
    <row r="2335">
      <c r="A2335" s="295" t="n"/>
      <c r="B2335" s="14" t="n"/>
      <c r="C2335" s="15" t="n"/>
      <c r="D2335" s="15" t="n"/>
      <c r="E2335" s="15">
        <f>D2335*Setup!$B$5</f>
        <v/>
      </c>
      <c r="F2335" s="15">
        <f>D2335-E2335</f>
        <v/>
      </c>
      <c r="G2335" s="15" t="n"/>
      <c r="H2335" s="15" t="n"/>
      <c r="I2335" s="15" t="n"/>
      <c r="J2335" s="15">
        <f>C2335+F2335+G2335-I2335</f>
        <v/>
      </c>
      <c r="K2335" s="15" t="n"/>
      <c r="L2335" s="15">
        <f>K2335*Setup!$B$6</f>
        <v/>
      </c>
      <c r="M2335" s="15">
        <f>J2335-L2335</f>
        <v/>
      </c>
      <c r="N2335" s="21" t="n"/>
    </row>
    <row r="2336">
      <c r="A2336" s="295" t="n"/>
      <c r="B2336" s="14" t="n"/>
      <c r="C2336" s="15" t="n"/>
      <c r="D2336" s="15" t="n"/>
      <c r="E2336" s="15">
        <f>D2336*Setup!$B$5</f>
        <v/>
      </c>
      <c r="F2336" s="15">
        <f>D2336-E2336</f>
        <v/>
      </c>
      <c r="G2336" s="15" t="n"/>
      <c r="H2336" s="15" t="n"/>
      <c r="I2336" s="15" t="n"/>
      <c r="J2336" s="15">
        <f>C2336+F2336+G2336-I2336</f>
        <v/>
      </c>
      <c r="K2336" s="15" t="n"/>
      <c r="L2336" s="15">
        <f>K2336*Setup!$B$6</f>
        <v/>
      </c>
      <c r="M2336" s="15">
        <f>J2336-L2336</f>
        <v/>
      </c>
      <c r="N2336" s="21" t="n"/>
    </row>
    <row r="2337">
      <c r="A2337" s="295" t="n"/>
      <c r="B2337" s="14" t="n"/>
      <c r="C2337" s="15" t="n"/>
      <c r="D2337" s="15" t="n"/>
      <c r="E2337" s="15">
        <f>D2337*Setup!$B$5</f>
        <v/>
      </c>
      <c r="F2337" s="15">
        <f>D2337-E2337</f>
        <v/>
      </c>
      <c r="G2337" s="15" t="n"/>
      <c r="H2337" s="15" t="n"/>
      <c r="I2337" s="15" t="n"/>
      <c r="J2337" s="15">
        <f>C2337+F2337+G2337-I2337</f>
        <v/>
      </c>
      <c r="K2337" s="15" t="n"/>
      <c r="L2337" s="15">
        <f>K2337*Setup!$B$6</f>
        <v/>
      </c>
      <c r="M2337" s="15">
        <f>J2337-L2337</f>
        <v/>
      </c>
      <c r="N2337" s="21" t="n"/>
    </row>
    <row r="2338">
      <c r="A2338" s="295" t="n"/>
      <c r="B2338" s="14" t="n"/>
      <c r="C2338" s="15" t="n"/>
      <c r="D2338" s="15" t="n"/>
      <c r="E2338" s="15">
        <f>D2338*Setup!$B$5</f>
        <v/>
      </c>
      <c r="F2338" s="15">
        <f>D2338-E2338</f>
        <v/>
      </c>
      <c r="G2338" s="15" t="n"/>
      <c r="H2338" s="15" t="n"/>
      <c r="I2338" s="15" t="n"/>
      <c r="J2338" s="15">
        <f>C2338+F2338+G2338-I2338</f>
        <v/>
      </c>
      <c r="K2338" s="15" t="n"/>
      <c r="L2338" s="15">
        <f>K2338*Setup!$B$6</f>
        <v/>
      </c>
      <c r="M2338" s="15">
        <f>J2338-L2338</f>
        <v/>
      </c>
      <c r="N2338" s="21" t="n"/>
    </row>
    <row r="2339">
      <c r="A2339" s="295" t="n"/>
      <c r="B2339" s="14" t="n"/>
      <c r="C2339" s="15" t="n"/>
      <c r="D2339" s="15" t="n"/>
      <c r="E2339" s="15">
        <f>D2339*Setup!$B$5</f>
        <v/>
      </c>
      <c r="F2339" s="15">
        <f>D2339-E2339</f>
        <v/>
      </c>
      <c r="G2339" s="15" t="n"/>
      <c r="H2339" s="15" t="n"/>
      <c r="I2339" s="15" t="n"/>
      <c r="J2339" s="15">
        <f>C2339+F2339+G2339-I2339</f>
        <v/>
      </c>
      <c r="K2339" s="15" t="n"/>
      <c r="L2339" s="15">
        <f>K2339*Setup!$B$6</f>
        <v/>
      </c>
      <c r="M2339" s="15">
        <f>J2339-L2339</f>
        <v/>
      </c>
      <c r="N2339" s="21" t="n"/>
    </row>
    <row r="2340">
      <c r="A2340" s="295" t="n"/>
      <c r="B2340" s="14" t="n"/>
      <c r="C2340" s="15" t="n"/>
      <c r="D2340" s="15" t="n"/>
      <c r="E2340" s="15">
        <f>D2340*Setup!$B$5</f>
        <v/>
      </c>
      <c r="F2340" s="15">
        <f>D2340-E2340</f>
        <v/>
      </c>
      <c r="G2340" s="15" t="n"/>
      <c r="H2340" s="15" t="n"/>
      <c r="I2340" s="15" t="n"/>
      <c r="J2340" s="15">
        <f>C2340+F2340+G2340-I2340</f>
        <v/>
      </c>
      <c r="K2340" s="15" t="n"/>
      <c r="L2340" s="15">
        <f>K2340*Setup!$B$6</f>
        <v/>
      </c>
      <c r="M2340" s="15">
        <f>J2340-L2340</f>
        <v/>
      </c>
      <c r="N2340" s="21" t="n"/>
    </row>
    <row r="2341">
      <c r="A2341" s="295" t="n"/>
      <c r="B2341" s="14" t="n"/>
      <c r="C2341" s="15" t="n"/>
      <c r="D2341" s="15" t="n"/>
      <c r="E2341" s="15">
        <f>D2341*Setup!$B$5</f>
        <v/>
      </c>
      <c r="F2341" s="15">
        <f>D2341-E2341</f>
        <v/>
      </c>
      <c r="G2341" s="15" t="n"/>
      <c r="H2341" s="15" t="n"/>
      <c r="I2341" s="15" t="n"/>
      <c r="J2341" s="15">
        <f>C2341+F2341+G2341-I2341</f>
        <v/>
      </c>
      <c r="K2341" s="15" t="n"/>
      <c r="L2341" s="15">
        <f>K2341*Setup!$B$6</f>
        <v/>
      </c>
      <c r="M2341" s="15">
        <f>J2341-L2341</f>
        <v/>
      </c>
      <c r="N2341" s="21" t="n"/>
    </row>
    <row r="2342">
      <c r="A2342" s="295" t="n"/>
      <c r="B2342" s="14" t="n"/>
      <c r="C2342" s="15" t="n"/>
      <c r="D2342" s="15" t="n"/>
      <c r="E2342" s="15">
        <f>D2342*Setup!$B$5</f>
        <v/>
      </c>
      <c r="F2342" s="15">
        <f>D2342-E2342</f>
        <v/>
      </c>
      <c r="G2342" s="15" t="n"/>
      <c r="H2342" s="15" t="n"/>
      <c r="I2342" s="15" t="n"/>
      <c r="J2342" s="15">
        <f>C2342+F2342+G2342-I2342</f>
        <v/>
      </c>
      <c r="K2342" s="15" t="n"/>
      <c r="L2342" s="15">
        <f>K2342*Setup!$B$6</f>
        <v/>
      </c>
      <c r="M2342" s="15">
        <f>J2342-L2342</f>
        <v/>
      </c>
      <c r="N2342" s="21" t="n"/>
    </row>
    <row r="2343">
      <c r="A2343" s="295" t="n"/>
      <c r="B2343" s="14" t="n"/>
      <c r="C2343" s="15" t="n"/>
      <c r="D2343" s="15" t="n"/>
      <c r="E2343" s="15">
        <f>D2343*Setup!$B$5</f>
        <v/>
      </c>
      <c r="F2343" s="15">
        <f>D2343-E2343</f>
        <v/>
      </c>
      <c r="G2343" s="15" t="n"/>
      <c r="H2343" s="15" t="n"/>
      <c r="I2343" s="15" t="n"/>
      <c r="J2343" s="15">
        <f>C2343+F2343+G2343-I2343</f>
        <v/>
      </c>
      <c r="K2343" s="15" t="n"/>
      <c r="L2343" s="15">
        <f>K2343*Setup!$B$6</f>
        <v/>
      </c>
      <c r="M2343" s="15">
        <f>J2343-L2343</f>
        <v/>
      </c>
      <c r="N2343" s="21" t="n"/>
    </row>
    <row r="2344">
      <c r="A2344" s="295" t="n"/>
      <c r="B2344" s="14" t="n"/>
      <c r="C2344" s="15" t="n"/>
      <c r="D2344" s="15" t="n"/>
      <c r="E2344" s="15">
        <f>D2344*Setup!$B$5</f>
        <v/>
      </c>
      <c r="F2344" s="15">
        <f>D2344-E2344</f>
        <v/>
      </c>
      <c r="G2344" s="15" t="n"/>
      <c r="H2344" s="15" t="n"/>
      <c r="I2344" s="15" t="n"/>
      <c r="J2344" s="15">
        <f>C2344+F2344+G2344-I2344</f>
        <v/>
      </c>
      <c r="K2344" s="15" t="n"/>
      <c r="L2344" s="15">
        <f>K2344*Setup!$B$6</f>
        <v/>
      </c>
      <c r="M2344" s="15">
        <f>J2344-L2344</f>
        <v/>
      </c>
      <c r="N2344" s="21" t="n"/>
    </row>
    <row r="2345">
      <c r="A2345" s="295" t="n"/>
      <c r="B2345" s="14" t="n"/>
      <c r="C2345" s="15" t="n"/>
      <c r="D2345" s="15" t="n"/>
      <c r="E2345" s="15">
        <f>D2345*Setup!$B$5</f>
        <v/>
      </c>
      <c r="F2345" s="15">
        <f>D2345-E2345</f>
        <v/>
      </c>
      <c r="G2345" s="15" t="n"/>
      <c r="H2345" s="15" t="n"/>
      <c r="I2345" s="15" t="n"/>
      <c r="J2345" s="15">
        <f>C2345+F2345+G2345-I2345</f>
        <v/>
      </c>
      <c r="K2345" s="15" t="n"/>
      <c r="L2345" s="15">
        <f>K2345*Setup!$B$6</f>
        <v/>
      </c>
      <c r="M2345" s="15">
        <f>J2345-L2345</f>
        <v/>
      </c>
      <c r="N2345" s="21" t="n"/>
    </row>
    <row r="2346">
      <c r="A2346" s="295" t="n"/>
      <c r="B2346" s="14" t="n"/>
      <c r="C2346" s="15" t="n"/>
      <c r="D2346" s="15" t="n"/>
      <c r="E2346" s="15">
        <f>D2346*Setup!$B$5</f>
        <v/>
      </c>
      <c r="F2346" s="15">
        <f>D2346-E2346</f>
        <v/>
      </c>
      <c r="G2346" s="15" t="n"/>
      <c r="H2346" s="15" t="n"/>
      <c r="I2346" s="15" t="n"/>
      <c r="J2346" s="15">
        <f>C2346+F2346+G2346-I2346</f>
        <v/>
      </c>
      <c r="K2346" s="15" t="n"/>
      <c r="L2346" s="15">
        <f>K2346*Setup!$B$6</f>
        <v/>
      </c>
      <c r="M2346" s="15">
        <f>J2346-L2346</f>
        <v/>
      </c>
      <c r="N2346" s="21" t="n"/>
    </row>
    <row r="2347">
      <c r="A2347" s="295" t="n"/>
      <c r="B2347" s="14" t="n"/>
      <c r="C2347" s="15" t="n"/>
      <c r="D2347" s="15" t="n"/>
      <c r="E2347" s="15">
        <f>D2347*Setup!$B$5</f>
        <v/>
      </c>
      <c r="F2347" s="15">
        <f>D2347-E2347</f>
        <v/>
      </c>
      <c r="G2347" s="15" t="n"/>
      <c r="H2347" s="15" t="n"/>
      <c r="I2347" s="15" t="n"/>
      <c r="J2347" s="15">
        <f>C2347+F2347+G2347-I2347</f>
        <v/>
      </c>
      <c r="K2347" s="15" t="n"/>
      <c r="L2347" s="15">
        <f>K2347*Setup!$B$6</f>
        <v/>
      </c>
      <c r="M2347" s="15">
        <f>J2347-L2347</f>
        <v/>
      </c>
      <c r="N2347" s="21" t="n"/>
    </row>
    <row r="2348">
      <c r="A2348" s="295" t="n"/>
      <c r="B2348" s="14" t="n"/>
      <c r="C2348" s="15" t="n"/>
      <c r="D2348" s="15" t="n"/>
      <c r="E2348" s="15">
        <f>D2348*Setup!$B$5</f>
        <v/>
      </c>
      <c r="F2348" s="15">
        <f>D2348-E2348</f>
        <v/>
      </c>
      <c r="G2348" s="15" t="n"/>
      <c r="H2348" s="15" t="n"/>
      <c r="I2348" s="15" t="n"/>
      <c r="J2348" s="15">
        <f>C2348+F2348+G2348-I2348</f>
        <v/>
      </c>
      <c r="K2348" s="15" t="n"/>
      <c r="L2348" s="15">
        <f>K2348*Setup!$B$6</f>
        <v/>
      </c>
      <c r="M2348" s="15">
        <f>J2348-L2348</f>
        <v/>
      </c>
      <c r="N2348" s="21" t="n"/>
    </row>
    <row r="2349">
      <c r="A2349" s="295" t="n"/>
      <c r="B2349" s="14" t="n"/>
      <c r="C2349" s="15" t="n"/>
      <c r="D2349" s="15" t="n"/>
      <c r="E2349" s="15">
        <f>D2349*Setup!$B$5</f>
        <v/>
      </c>
      <c r="F2349" s="15">
        <f>D2349-E2349</f>
        <v/>
      </c>
      <c r="G2349" s="15" t="n"/>
      <c r="H2349" s="15" t="n"/>
      <c r="I2349" s="15" t="n"/>
      <c r="J2349" s="15">
        <f>C2349+F2349+G2349-I2349</f>
        <v/>
      </c>
      <c r="K2349" s="15" t="n"/>
      <c r="L2349" s="15">
        <f>K2349*Setup!$B$6</f>
        <v/>
      </c>
      <c r="M2349" s="15">
        <f>J2349-L2349</f>
        <v/>
      </c>
      <c r="N2349" s="21" t="n"/>
    </row>
    <row r="2350">
      <c r="A2350" s="295" t="n"/>
      <c r="B2350" s="14" t="n"/>
      <c r="C2350" s="15" t="n"/>
      <c r="D2350" s="15" t="n"/>
      <c r="E2350" s="15">
        <f>D2350*Setup!$B$5</f>
        <v/>
      </c>
      <c r="F2350" s="15">
        <f>D2350-E2350</f>
        <v/>
      </c>
      <c r="G2350" s="15" t="n"/>
      <c r="H2350" s="15" t="n"/>
      <c r="I2350" s="15" t="n"/>
      <c r="J2350" s="15">
        <f>C2350+F2350+G2350-I2350</f>
        <v/>
      </c>
      <c r="K2350" s="15" t="n"/>
      <c r="L2350" s="15">
        <f>K2350*Setup!$B$6</f>
        <v/>
      </c>
      <c r="M2350" s="15">
        <f>J2350-L2350</f>
        <v/>
      </c>
      <c r="N2350" s="21" t="n"/>
    </row>
    <row r="2351">
      <c r="A2351" s="295" t="n"/>
      <c r="B2351" s="14" t="n"/>
      <c r="C2351" s="15" t="n"/>
      <c r="D2351" s="15" t="n"/>
      <c r="E2351" s="15">
        <f>D2351*Setup!$B$5</f>
        <v/>
      </c>
      <c r="F2351" s="15">
        <f>D2351-E2351</f>
        <v/>
      </c>
      <c r="G2351" s="15" t="n"/>
      <c r="H2351" s="15" t="n"/>
      <c r="I2351" s="15" t="n"/>
      <c r="J2351" s="15">
        <f>C2351+F2351+G2351-I2351</f>
        <v/>
      </c>
      <c r="K2351" s="15" t="n"/>
      <c r="L2351" s="15">
        <f>K2351*Setup!$B$6</f>
        <v/>
      </c>
      <c r="M2351" s="15">
        <f>J2351-L2351</f>
        <v/>
      </c>
      <c r="N2351" s="21" t="n"/>
    </row>
    <row r="2352">
      <c r="A2352" s="295" t="n"/>
      <c r="B2352" s="14" t="n"/>
      <c r="C2352" s="15" t="n"/>
      <c r="D2352" s="15" t="n"/>
      <c r="E2352" s="15">
        <f>D2352*Setup!$B$5</f>
        <v/>
      </c>
      <c r="F2352" s="15">
        <f>D2352-E2352</f>
        <v/>
      </c>
      <c r="G2352" s="15" t="n"/>
      <c r="H2352" s="15" t="n"/>
      <c r="I2352" s="15" t="n"/>
      <c r="J2352" s="15">
        <f>C2352+F2352+G2352-I2352</f>
        <v/>
      </c>
      <c r="K2352" s="15" t="n"/>
      <c r="L2352" s="15">
        <f>K2352*Setup!$B$6</f>
        <v/>
      </c>
      <c r="M2352" s="15">
        <f>J2352-L2352</f>
        <v/>
      </c>
      <c r="N2352" s="21" t="n"/>
    </row>
    <row r="2353">
      <c r="A2353" s="295" t="n"/>
      <c r="B2353" s="14" t="n"/>
      <c r="C2353" s="15" t="n"/>
      <c r="D2353" s="15" t="n"/>
      <c r="E2353" s="15">
        <f>D2353*Setup!$B$5</f>
        <v/>
      </c>
      <c r="F2353" s="15">
        <f>D2353-E2353</f>
        <v/>
      </c>
      <c r="G2353" s="15" t="n"/>
      <c r="H2353" s="15" t="n"/>
      <c r="I2353" s="15" t="n"/>
      <c r="J2353" s="15">
        <f>C2353+F2353+G2353-I2353</f>
        <v/>
      </c>
      <c r="K2353" s="15" t="n"/>
      <c r="L2353" s="15">
        <f>K2353*Setup!$B$6</f>
        <v/>
      </c>
      <c r="M2353" s="15">
        <f>J2353-L2353</f>
        <v/>
      </c>
      <c r="N2353" s="21" t="n"/>
    </row>
    <row r="2354">
      <c r="A2354" s="295" t="n"/>
      <c r="B2354" s="14" t="n"/>
      <c r="C2354" s="15" t="n"/>
      <c r="D2354" s="15" t="n"/>
      <c r="E2354" s="15">
        <f>D2354*Setup!$B$5</f>
        <v/>
      </c>
      <c r="F2354" s="15">
        <f>D2354-E2354</f>
        <v/>
      </c>
      <c r="G2354" s="15" t="n"/>
      <c r="H2354" s="15" t="n"/>
      <c r="I2354" s="15" t="n"/>
      <c r="J2354" s="15">
        <f>C2354+F2354+G2354-I2354</f>
        <v/>
      </c>
      <c r="K2354" s="15" t="n"/>
      <c r="L2354" s="15">
        <f>K2354*Setup!$B$6</f>
        <v/>
      </c>
      <c r="M2354" s="15">
        <f>J2354-L2354</f>
        <v/>
      </c>
      <c r="N2354" s="21" t="n"/>
    </row>
    <row r="2355">
      <c r="A2355" s="295" t="n"/>
      <c r="B2355" s="14" t="n"/>
      <c r="C2355" s="15" t="n"/>
      <c r="D2355" s="15" t="n"/>
      <c r="E2355" s="15">
        <f>D2355*Setup!$B$5</f>
        <v/>
      </c>
      <c r="F2355" s="15">
        <f>D2355-E2355</f>
        <v/>
      </c>
      <c r="G2355" s="15" t="n"/>
      <c r="H2355" s="15" t="n"/>
      <c r="I2355" s="15" t="n"/>
      <c r="J2355" s="15">
        <f>C2355+F2355+G2355-I2355</f>
        <v/>
      </c>
      <c r="K2355" s="15" t="n"/>
      <c r="L2355" s="15">
        <f>K2355*Setup!$B$6</f>
        <v/>
      </c>
      <c r="M2355" s="15">
        <f>J2355-L2355</f>
        <v/>
      </c>
      <c r="N2355" s="21" t="n"/>
    </row>
    <row r="2356">
      <c r="A2356" s="295" t="n"/>
      <c r="B2356" s="14" t="n"/>
      <c r="C2356" s="15" t="n"/>
      <c r="D2356" s="15" t="n"/>
      <c r="E2356" s="15">
        <f>D2356*Setup!$B$5</f>
        <v/>
      </c>
      <c r="F2356" s="15">
        <f>D2356-E2356</f>
        <v/>
      </c>
      <c r="G2356" s="15" t="n"/>
      <c r="H2356" s="15" t="n"/>
      <c r="I2356" s="15" t="n"/>
      <c r="J2356" s="15">
        <f>C2356+F2356+G2356-I2356</f>
        <v/>
      </c>
      <c r="K2356" s="15" t="n"/>
      <c r="L2356" s="15">
        <f>K2356*Setup!$B$6</f>
        <v/>
      </c>
      <c r="M2356" s="15">
        <f>J2356-L2356</f>
        <v/>
      </c>
      <c r="N2356" s="21" t="n"/>
    </row>
    <row r="2357">
      <c r="A2357" s="295" t="n"/>
      <c r="B2357" s="14" t="n"/>
      <c r="C2357" s="15" t="n"/>
      <c r="D2357" s="15" t="n"/>
      <c r="E2357" s="15">
        <f>D2357*Setup!$B$5</f>
        <v/>
      </c>
      <c r="F2357" s="15">
        <f>D2357-E2357</f>
        <v/>
      </c>
      <c r="G2357" s="15" t="n"/>
      <c r="H2357" s="15" t="n"/>
      <c r="I2357" s="15" t="n"/>
      <c r="J2357" s="15">
        <f>C2357+F2357+G2357-I2357</f>
        <v/>
      </c>
      <c r="K2357" s="15" t="n"/>
      <c r="L2357" s="15">
        <f>K2357*Setup!$B$6</f>
        <v/>
      </c>
      <c r="M2357" s="15">
        <f>J2357-L2357</f>
        <v/>
      </c>
      <c r="N2357" s="21" t="n"/>
    </row>
    <row r="2358">
      <c r="A2358" s="295" t="n"/>
      <c r="B2358" s="14" t="n"/>
      <c r="C2358" s="15" t="n"/>
      <c r="D2358" s="15" t="n"/>
      <c r="E2358" s="15">
        <f>D2358*Setup!$B$5</f>
        <v/>
      </c>
      <c r="F2358" s="15">
        <f>D2358-E2358</f>
        <v/>
      </c>
      <c r="G2358" s="15" t="n"/>
      <c r="H2358" s="15" t="n"/>
      <c r="I2358" s="15" t="n"/>
      <c r="J2358" s="15">
        <f>C2358+F2358+G2358-I2358</f>
        <v/>
      </c>
      <c r="K2358" s="15" t="n"/>
      <c r="L2358" s="15">
        <f>K2358*Setup!$B$6</f>
        <v/>
      </c>
      <c r="M2358" s="15">
        <f>J2358-L2358</f>
        <v/>
      </c>
      <c r="N2358" s="21" t="n"/>
    </row>
    <row r="2359">
      <c r="A2359" s="295" t="n"/>
      <c r="B2359" s="14" t="n"/>
      <c r="C2359" s="15" t="n"/>
      <c r="D2359" s="15" t="n"/>
      <c r="E2359" s="15">
        <f>D2359*Setup!$B$5</f>
        <v/>
      </c>
      <c r="F2359" s="15">
        <f>D2359-E2359</f>
        <v/>
      </c>
      <c r="G2359" s="15" t="n"/>
      <c r="H2359" s="15" t="n"/>
      <c r="I2359" s="15" t="n"/>
      <c r="J2359" s="15">
        <f>C2359+F2359+G2359-I2359</f>
        <v/>
      </c>
      <c r="K2359" s="15" t="n"/>
      <c r="L2359" s="15">
        <f>K2359*Setup!$B$6</f>
        <v/>
      </c>
      <c r="M2359" s="15">
        <f>J2359-L2359</f>
        <v/>
      </c>
      <c r="N2359" s="21" t="n"/>
    </row>
    <row r="2360">
      <c r="A2360" s="295" t="n"/>
      <c r="B2360" s="14" t="n"/>
      <c r="C2360" s="15" t="n"/>
      <c r="D2360" s="15" t="n"/>
      <c r="E2360" s="15">
        <f>D2360*Setup!$B$5</f>
        <v/>
      </c>
      <c r="F2360" s="15">
        <f>D2360-E2360</f>
        <v/>
      </c>
      <c r="G2360" s="15" t="n"/>
      <c r="H2360" s="15" t="n"/>
      <c r="I2360" s="15" t="n"/>
      <c r="J2360" s="15">
        <f>C2360+F2360+G2360-I2360</f>
        <v/>
      </c>
      <c r="K2360" s="15" t="n"/>
      <c r="L2360" s="15">
        <f>K2360*Setup!$B$6</f>
        <v/>
      </c>
      <c r="M2360" s="15">
        <f>J2360-L2360</f>
        <v/>
      </c>
      <c r="N2360" s="21" t="n"/>
    </row>
    <row r="2361">
      <c r="A2361" s="295" t="n"/>
      <c r="B2361" s="14" t="n"/>
      <c r="C2361" s="15" t="n"/>
      <c r="D2361" s="15" t="n"/>
      <c r="E2361" s="15">
        <f>D2361*Setup!$B$5</f>
        <v/>
      </c>
      <c r="F2361" s="15">
        <f>D2361-E2361</f>
        <v/>
      </c>
      <c r="G2361" s="15" t="n"/>
      <c r="H2361" s="15" t="n"/>
      <c r="I2361" s="15" t="n"/>
      <c r="J2361" s="15">
        <f>C2361+F2361+G2361-I2361</f>
        <v/>
      </c>
      <c r="K2361" s="15" t="n"/>
      <c r="L2361" s="15">
        <f>K2361*Setup!$B$6</f>
        <v/>
      </c>
      <c r="M2361" s="15">
        <f>J2361-L2361</f>
        <v/>
      </c>
      <c r="N2361" s="21" t="n"/>
    </row>
    <row r="2362">
      <c r="A2362" s="295" t="n"/>
      <c r="B2362" s="14" t="n"/>
      <c r="C2362" s="15" t="n"/>
      <c r="D2362" s="15" t="n"/>
      <c r="E2362" s="15">
        <f>D2362*Setup!$B$5</f>
        <v/>
      </c>
      <c r="F2362" s="15">
        <f>D2362-E2362</f>
        <v/>
      </c>
      <c r="G2362" s="15" t="n"/>
      <c r="H2362" s="15" t="n"/>
      <c r="I2362" s="15" t="n"/>
      <c r="J2362" s="15">
        <f>C2362+F2362+G2362-I2362</f>
        <v/>
      </c>
      <c r="K2362" s="15" t="n"/>
      <c r="L2362" s="15">
        <f>K2362*Setup!$B$6</f>
        <v/>
      </c>
      <c r="M2362" s="15">
        <f>J2362-L2362</f>
        <v/>
      </c>
      <c r="N2362" s="21" t="n"/>
    </row>
    <row r="2363">
      <c r="A2363" s="295" t="n"/>
      <c r="B2363" s="14" t="n"/>
      <c r="C2363" s="15" t="n"/>
      <c r="D2363" s="15" t="n"/>
      <c r="E2363" s="15">
        <f>D2363*Setup!$B$5</f>
        <v/>
      </c>
      <c r="F2363" s="15">
        <f>D2363-E2363</f>
        <v/>
      </c>
      <c r="G2363" s="15" t="n"/>
      <c r="H2363" s="15" t="n"/>
      <c r="I2363" s="15" t="n"/>
      <c r="J2363" s="15">
        <f>C2363+F2363+G2363-I2363</f>
        <v/>
      </c>
      <c r="K2363" s="15" t="n"/>
      <c r="L2363" s="15">
        <f>K2363*Setup!$B$6</f>
        <v/>
      </c>
      <c r="M2363" s="15">
        <f>J2363-L2363</f>
        <v/>
      </c>
      <c r="N2363" s="21" t="n"/>
    </row>
    <row r="2364">
      <c r="A2364" s="295" t="n"/>
      <c r="B2364" s="14" t="n"/>
      <c r="C2364" s="15" t="n"/>
      <c r="D2364" s="15" t="n"/>
      <c r="E2364" s="15">
        <f>D2364*Setup!$B$5</f>
        <v/>
      </c>
      <c r="F2364" s="15">
        <f>D2364-E2364</f>
        <v/>
      </c>
      <c r="G2364" s="15" t="n"/>
      <c r="H2364" s="15" t="n"/>
      <c r="I2364" s="15" t="n"/>
      <c r="J2364" s="15">
        <f>C2364+F2364+G2364-I2364</f>
        <v/>
      </c>
      <c r="K2364" s="15" t="n"/>
      <c r="L2364" s="15">
        <f>K2364*Setup!$B$6</f>
        <v/>
      </c>
      <c r="M2364" s="15">
        <f>J2364-L2364</f>
        <v/>
      </c>
      <c r="N2364" s="21" t="n"/>
    </row>
    <row r="2365">
      <c r="A2365" s="295" t="n"/>
      <c r="B2365" s="14" t="n"/>
      <c r="C2365" s="15" t="n"/>
      <c r="D2365" s="15" t="n"/>
      <c r="E2365" s="15">
        <f>D2365*Setup!$B$5</f>
        <v/>
      </c>
      <c r="F2365" s="15">
        <f>D2365-E2365</f>
        <v/>
      </c>
      <c r="G2365" s="15" t="n"/>
      <c r="H2365" s="15" t="n"/>
      <c r="I2365" s="15" t="n"/>
      <c r="J2365" s="15">
        <f>C2365+F2365+G2365-I2365</f>
        <v/>
      </c>
      <c r="K2365" s="15" t="n"/>
      <c r="L2365" s="15">
        <f>K2365*Setup!$B$6</f>
        <v/>
      </c>
      <c r="M2365" s="15">
        <f>J2365-L2365</f>
        <v/>
      </c>
      <c r="N2365" s="21" t="n"/>
    </row>
    <row r="2366">
      <c r="A2366" s="295" t="n"/>
      <c r="B2366" s="14" t="n"/>
      <c r="C2366" s="15" t="n"/>
      <c r="D2366" s="15" t="n"/>
      <c r="E2366" s="15">
        <f>D2366*Setup!$B$5</f>
        <v/>
      </c>
      <c r="F2366" s="15">
        <f>D2366-E2366</f>
        <v/>
      </c>
      <c r="G2366" s="15" t="n"/>
      <c r="H2366" s="15" t="n"/>
      <c r="I2366" s="15" t="n"/>
      <c r="J2366" s="15">
        <f>C2366+F2366+G2366-I2366</f>
        <v/>
      </c>
      <c r="K2366" s="15" t="n"/>
      <c r="L2366" s="15">
        <f>K2366*Setup!$B$6</f>
        <v/>
      </c>
      <c r="M2366" s="15">
        <f>J2366-L2366</f>
        <v/>
      </c>
      <c r="N2366" s="21" t="n"/>
    </row>
    <row r="2367">
      <c r="A2367" s="295" t="n"/>
      <c r="B2367" s="14" t="n"/>
      <c r="C2367" s="15" t="n"/>
      <c r="D2367" s="15" t="n"/>
      <c r="E2367" s="15">
        <f>D2367*Setup!$B$5</f>
        <v/>
      </c>
      <c r="F2367" s="15">
        <f>D2367-E2367</f>
        <v/>
      </c>
      <c r="G2367" s="15" t="n"/>
      <c r="H2367" s="15" t="n"/>
      <c r="I2367" s="15" t="n"/>
      <c r="J2367" s="15">
        <f>C2367+F2367+G2367-I2367</f>
        <v/>
      </c>
      <c r="K2367" s="15" t="n"/>
      <c r="L2367" s="15">
        <f>K2367*Setup!$B$6</f>
        <v/>
      </c>
      <c r="M2367" s="15">
        <f>J2367-L2367</f>
        <v/>
      </c>
      <c r="N2367" s="21" t="n"/>
    </row>
    <row r="2368">
      <c r="A2368" s="295" t="n"/>
      <c r="B2368" s="14" t="n"/>
      <c r="C2368" s="15" t="n"/>
      <c r="D2368" s="15" t="n"/>
      <c r="E2368" s="15">
        <f>D2368*Setup!$B$5</f>
        <v/>
      </c>
      <c r="F2368" s="15">
        <f>D2368-E2368</f>
        <v/>
      </c>
      <c r="G2368" s="15" t="n"/>
      <c r="H2368" s="15" t="n"/>
      <c r="I2368" s="15" t="n"/>
      <c r="J2368" s="15">
        <f>C2368+F2368+G2368-I2368</f>
        <v/>
      </c>
      <c r="K2368" s="15" t="n"/>
      <c r="L2368" s="15">
        <f>K2368*Setup!$B$6</f>
        <v/>
      </c>
      <c r="M2368" s="15">
        <f>J2368-L2368</f>
        <v/>
      </c>
      <c r="N2368" s="21" t="n"/>
    </row>
    <row r="2369">
      <c r="A2369" s="295" t="n"/>
      <c r="B2369" s="14" t="n"/>
      <c r="C2369" s="15" t="n"/>
      <c r="D2369" s="15" t="n"/>
      <c r="E2369" s="15">
        <f>D2369*Setup!$B$5</f>
        <v/>
      </c>
      <c r="F2369" s="15">
        <f>D2369-E2369</f>
        <v/>
      </c>
      <c r="G2369" s="15" t="n"/>
      <c r="H2369" s="15" t="n"/>
      <c r="I2369" s="15" t="n"/>
      <c r="J2369" s="15">
        <f>C2369+F2369+G2369-I2369</f>
        <v/>
      </c>
      <c r="K2369" s="15" t="n"/>
      <c r="L2369" s="15">
        <f>K2369*Setup!$B$6</f>
        <v/>
      </c>
      <c r="M2369" s="15">
        <f>J2369-L2369</f>
        <v/>
      </c>
      <c r="N2369" s="21" t="n"/>
    </row>
    <row r="2370">
      <c r="A2370" s="295" t="n"/>
      <c r="B2370" s="14" t="n"/>
      <c r="C2370" s="15" t="n"/>
      <c r="D2370" s="15" t="n"/>
      <c r="E2370" s="15">
        <f>D2370*Setup!$B$5</f>
        <v/>
      </c>
      <c r="F2370" s="15">
        <f>D2370-E2370</f>
        <v/>
      </c>
      <c r="G2370" s="15" t="n"/>
      <c r="H2370" s="15" t="n"/>
      <c r="I2370" s="15" t="n"/>
      <c r="J2370" s="15">
        <f>C2370+F2370+G2370-I2370</f>
        <v/>
      </c>
      <c r="K2370" s="15" t="n"/>
      <c r="L2370" s="15">
        <f>K2370*Setup!$B$6</f>
        <v/>
      </c>
      <c r="M2370" s="15">
        <f>J2370-L2370</f>
        <v/>
      </c>
      <c r="N2370" s="21" t="n"/>
    </row>
    <row r="2371">
      <c r="A2371" s="295" t="n"/>
      <c r="B2371" s="14" t="n"/>
      <c r="C2371" s="15" t="n"/>
      <c r="D2371" s="15" t="n"/>
      <c r="E2371" s="15">
        <f>D2371*Setup!$B$5</f>
        <v/>
      </c>
      <c r="F2371" s="15">
        <f>D2371-E2371</f>
        <v/>
      </c>
      <c r="G2371" s="15" t="n"/>
      <c r="H2371" s="15" t="n"/>
      <c r="I2371" s="15" t="n"/>
      <c r="J2371" s="15">
        <f>C2371+F2371+G2371-I2371</f>
        <v/>
      </c>
      <c r="K2371" s="15" t="n"/>
      <c r="L2371" s="15">
        <f>K2371*Setup!$B$6</f>
        <v/>
      </c>
      <c r="M2371" s="15">
        <f>J2371-L2371</f>
        <v/>
      </c>
      <c r="N2371" s="21" t="n"/>
    </row>
    <row r="2372">
      <c r="A2372" s="295" t="n"/>
      <c r="B2372" s="14" t="n"/>
      <c r="C2372" s="15" t="n"/>
      <c r="D2372" s="15" t="n"/>
      <c r="E2372" s="15">
        <f>D2372*Setup!$B$5</f>
        <v/>
      </c>
      <c r="F2372" s="15">
        <f>D2372-E2372</f>
        <v/>
      </c>
      <c r="G2372" s="15" t="n"/>
      <c r="H2372" s="15" t="n"/>
      <c r="I2372" s="15" t="n"/>
      <c r="J2372" s="15">
        <f>C2372+F2372+G2372-I2372</f>
        <v/>
      </c>
      <c r="K2372" s="15" t="n"/>
      <c r="L2372" s="15">
        <f>K2372*Setup!$B$6</f>
        <v/>
      </c>
      <c r="M2372" s="15">
        <f>J2372-L2372</f>
        <v/>
      </c>
      <c r="N2372" s="21" t="n"/>
    </row>
    <row r="2373">
      <c r="A2373" s="295" t="n"/>
      <c r="B2373" s="14" t="n"/>
      <c r="C2373" s="15" t="n"/>
      <c r="D2373" s="15" t="n"/>
      <c r="E2373" s="15">
        <f>D2373*Setup!$B$5</f>
        <v/>
      </c>
      <c r="F2373" s="15">
        <f>D2373-E2373</f>
        <v/>
      </c>
      <c r="G2373" s="15" t="n"/>
      <c r="H2373" s="15" t="n"/>
      <c r="I2373" s="15" t="n"/>
      <c r="J2373" s="15">
        <f>C2373+F2373+G2373-I2373</f>
        <v/>
      </c>
      <c r="K2373" s="15" t="n"/>
      <c r="L2373" s="15">
        <f>K2373*Setup!$B$6</f>
        <v/>
      </c>
      <c r="M2373" s="15">
        <f>J2373-L2373</f>
        <v/>
      </c>
      <c r="N2373" s="21" t="n"/>
    </row>
    <row r="2374">
      <c r="A2374" s="295" t="n"/>
      <c r="B2374" s="14" t="n"/>
      <c r="C2374" s="15" t="n"/>
      <c r="D2374" s="15" t="n"/>
      <c r="E2374" s="15">
        <f>D2374*Setup!$B$5</f>
        <v/>
      </c>
      <c r="F2374" s="15">
        <f>D2374-E2374</f>
        <v/>
      </c>
      <c r="G2374" s="15" t="n"/>
      <c r="H2374" s="15" t="n"/>
      <c r="I2374" s="15" t="n"/>
      <c r="J2374" s="15">
        <f>C2374+F2374+G2374-I2374</f>
        <v/>
      </c>
      <c r="K2374" s="15" t="n"/>
      <c r="L2374" s="15">
        <f>K2374*Setup!$B$6</f>
        <v/>
      </c>
      <c r="M2374" s="15">
        <f>J2374-L2374</f>
        <v/>
      </c>
      <c r="N2374" s="21" t="n"/>
    </row>
    <row r="2375">
      <c r="A2375" s="295" t="n"/>
      <c r="B2375" s="14" t="n"/>
      <c r="C2375" s="15" t="n"/>
      <c r="D2375" s="15" t="n"/>
      <c r="E2375" s="15">
        <f>D2375*Setup!$B$5</f>
        <v/>
      </c>
      <c r="F2375" s="15">
        <f>D2375-E2375</f>
        <v/>
      </c>
      <c r="G2375" s="15" t="n"/>
      <c r="H2375" s="15" t="n"/>
      <c r="I2375" s="15" t="n"/>
      <c r="J2375" s="15">
        <f>C2375+F2375+G2375-I2375</f>
        <v/>
      </c>
      <c r="K2375" s="15" t="n"/>
      <c r="L2375" s="15">
        <f>K2375*Setup!$B$6</f>
        <v/>
      </c>
      <c r="M2375" s="15">
        <f>J2375-L2375</f>
        <v/>
      </c>
      <c r="N2375" s="21" t="n"/>
    </row>
    <row r="2376">
      <c r="A2376" s="295" t="n"/>
      <c r="B2376" s="14" t="n"/>
      <c r="C2376" s="15" t="n"/>
      <c r="D2376" s="15" t="n"/>
      <c r="E2376" s="15">
        <f>D2376*Setup!$B$5</f>
        <v/>
      </c>
      <c r="F2376" s="15">
        <f>D2376-E2376</f>
        <v/>
      </c>
      <c r="G2376" s="15" t="n"/>
      <c r="H2376" s="15" t="n"/>
      <c r="I2376" s="15" t="n"/>
      <c r="J2376" s="15">
        <f>C2376+F2376+G2376-I2376</f>
        <v/>
      </c>
      <c r="K2376" s="15" t="n"/>
      <c r="L2376" s="15">
        <f>K2376*Setup!$B$6</f>
        <v/>
      </c>
      <c r="M2376" s="15">
        <f>J2376-L2376</f>
        <v/>
      </c>
      <c r="N2376" s="21" t="n"/>
    </row>
    <row r="2377">
      <c r="A2377" s="295" t="n"/>
      <c r="B2377" s="14" t="n"/>
      <c r="C2377" s="15" t="n"/>
      <c r="D2377" s="15" t="n"/>
      <c r="E2377" s="15">
        <f>D2377*Setup!$B$5</f>
        <v/>
      </c>
      <c r="F2377" s="15">
        <f>D2377-E2377</f>
        <v/>
      </c>
      <c r="G2377" s="15" t="n"/>
      <c r="H2377" s="15" t="n"/>
      <c r="I2377" s="15" t="n"/>
      <c r="J2377" s="15">
        <f>C2377+F2377+G2377-I2377</f>
        <v/>
      </c>
      <c r="K2377" s="15" t="n"/>
      <c r="L2377" s="15">
        <f>K2377*Setup!$B$6</f>
        <v/>
      </c>
      <c r="M2377" s="15">
        <f>J2377-L2377</f>
        <v/>
      </c>
      <c r="N2377" s="21" t="n"/>
    </row>
    <row r="2378">
      <c r="A2378" s="295" t="n"/>
      <c r="B2378" s="14" t="n"/>
      <c r="C2378" s="15" t="n"/>
      <c r="D2378" s="15" t="n"/>
      <c r="E2378" s="15">
        <f>D2378*Setup!$B$5</f>
        <v/>
      </c>
      <c r="F2378" s="15">
        <f>D2378-E2378</f>
        <v/>
      </c>
      <c r="G2378" s="15" t="n"/>
      <c r="H2378" s="15" t="n"/>
      <c r="I2378" s="15" t="n"/>
      <c r="J2378" s="15">
        <f>C2378+F2378+G2378-I2378</f>
        <v/>
      </c>
      <c r="K2378" s="15" t="n"/>
      <c r="L2378" s="15">
        <f>K2378*Setup!$B$6</f>
        <v/>
      </c>
      <c r="M2378" s="15">
        <f>J2378-L2378</f>
        <v/>
      </c>
      <c r="N2378" s="21" t="n"/>
    </row>
    <row r="2379">
      <c r="A2379" s="295" t="n"/>
      <c r="B2379" s="14" t="n"/>
      <c r="C2379" s="15" t="n"/>
      <c r="D2379" s="15" t="n"/>
      <c r="E2379" s="15">
        <f>D2379*Setup!$B$5</f>
        <v/>
      </c>
      <c r="F2379" s="15">
        <f>D2379-E2379</f>
        <v/>
      </c>
      <c r="G2379" s="15" t="n"/>
      <c r="H2379" s="15" t="n"/>
      <c r="I2379" s="15" t="n"/>
      <c r="J2379" s="15">
        <f>C2379+F2379+G2379-I2379</f>
        <v/>
      </c>
      <c r="K2379" s="15" t="n"/>
      <c r="L2379" s="15">
        <f>K2379*Setup!$B$6</f>
        <v/>
      </c>
      <c r="M2379" s="15">
        <f>J2379-L2379</f>
        <v/>
      </c>
      <c r="N2379" s="21" t="n"/>
    </row>
    <row r="2380">
      <c r="A2380" s="295" t="n"/>
      <c r="B2380" s="14" t="n"/>
      <c r="C2380" s="15" t="n"/>
      <c r="D2380" s="15" t="n"/>
      <c r="E2380" s="15">
        <f>D2380*Setup!$B$5</f>
        <v/>
      </c>
      <c r="F2380" s="15">
        <f>D2380-E2380</f>
        <v/>
      </c>
      <c r="G2380" s="15" t="n"/>
      <c r="H2380" s="15" t="n"/>
      <c r="I2380" s="15" t="n"/>
      <c r="J2380" s="15">
        <f>C2380+F2380+G2380-I2380</f>
        <v/>
      </c>
      <c r="K2380" s="15" t="n"/>
      <c r="L2380" s="15">
        <f>K2380*Setup!$B$6</f>
        <v/>
      </c>
      <c r="M2380" s="15">
        <f>J2380-L2380</f>
        <v/>
      </c>
      <c r="N2380" s="21" t="n"/>
    </row>
    <row r="2381">
      <c r="A2381" s="295" t="n"/>
      <c r="B2381" s="14" t="n"/>
      <c r="C2381" s="15" t="n"/>
      <c r="D2381" s="15" t="n"/>
      <c r="E2381" s="15">
        <f>D2381*Setup!$B$5</f>
        <v/>
      </c>
      <c r="F2381" s="15">
        <f>D2381-E2381</f>
        <v/>
      </c>
      <c r="G2381" s="15" t="n"/>
      <c r="H2381" s="15" t="n"/>
      <c r="I2381" s="15" t="n"/>
      <c r="J2381" s="15">
        <f>C2381+F2381+G2381-I2381</f>
        <v/>
      </c>
      <c r="K2381" s="15" t="n"/>
      <c r="L2381" s="15">
        <f>K2381*Setup!$B$6</f>
        <v/>
      </c>
      <c r="M2381" s="15">
        <f>J2381-L2381</f>
        <v/>
      </c>
      <c r="N2381" s="21" t="n"/>
    </row>
    <row r="2382">
      <c r="A2382" s="295" t="n"/>
      <c r="B2382" s="14" t="n"/>
      <c r="C2382" s="15" t="n"/>
      <c r="D2382" s="15" t="n"/>
      <c r="E2382" s="15">
        <f>D2382*Setup!$B$5</f>
        <v/>
      </c>
      <c r="F2382" s="15">
        <f>D2382-E2382</f>
        <v/>
      </c>
      <c r="G2382" s="15" t="n"/>
      <c r="H2382" s="15" t="n"/>
      <c r="I2382" s="15" t="n"/>
      <c r="J2382" s="15">
        <f>C2382+F2382+G2382-I2382</f>
        <v/>
      </c>
      <c r="K2382" s="15" t="n"/>
      <c r="L2382" s="15">
        <f>K2382*Setup!$B$6</f>
        <v/>
      </c>
      <c r="M2382" s="15">
        <f>J2382-L2382</f>
        <v/>
      </c>
      <c r="N2382" s="21" t="n"/>
    </row>
    <row r="2383">
      <c r="A2383" s="295" t="n"/>
      <c r="B2383" s="14" t="n"/>
      <c r="C2383" s="15" t="n"/>
      <c r="D2383" s="15" t="n"/>
      <c r="E2383" s="15">
        <f>D2383*Setup!$B$5</f>
        <v/>
      </c>
      <c r="F2383" s="15">
        <f>D2383-E2383</f>
        <v/>
      </c>
      <c r="G2383" s="15" t="n"/>
      <c r="H2383" s="15" t="n"/>
      <c r="I2383" s="15" t="n"/>
      <c r="J2383" s="15">
        <f>C2383+F2383+G2383-I2383</f>
        <v/>
      </c>
      <c r="K2383" s="15" t="n"/>
      <c r="L2383" s="15">
        <f>K2383*Setup!$B$6</f>
        <v/>
      </c>
      <c r="M2383" s="15">
        <f>J2383-L2383</f>
        <v/>
      </c>
      <c r="N2383" s="21" t="n"/>
    </row>
    <row r="2384">
      <c r="A2384" s="295" t="n"/>
      <c r="B2384" s="14" t="n"/>
      <c r="C2384" s="15" t="n"/>
      <c r="D2384" s="15" t="n"/>
      <c r="E2384" s="15">
        <f>D2384*Setup!$B$5</f>
        <v/>
      </c>
      <c r="F2384" s="15">
        <f>D2384-E2384</f>
        <v/>
      </c>
      <c r="G2384" s="15" t="n"/>
      <c r="H2384" s="15" t="n"/>
      <c r="I2384" s="15" t="n"/>
      <c r="J2384" s="15">
        <f>C2384+F2384+G2384-I2384</f>
        <v/>
      </c>
      <c r="K2384" s="15" t="n"/>
      <c r="L2384" s="15">
        <f>K2384*Setup!$B$6</f>
        <v/>
      </c>
      <c r="M2384" s="15">
        <f>J2384-L2384</f>
        <v/>
      </c>
      <c r="N2384" s="21" t="n"/>
    </row>
    <row r="2385">
      <c r="A2385" s="295" t="n"/>
      <c r="B2385" s="14" t="n"/>
      <c r="C2385" s="15" t="n"/>
      <c r="D2385" s="15" t="n"/>
      <c r="E2385" s="15">
        <f>D2385*Setup!$B$5</f>
        <v/>
      </c>
      <c r="F2385" s="15">
        <f>D2385-E2385</f>
        <v/>
      </c>
      <c r="G2385" s="15" t="n"/>
      <c r="H2385" s="15" t="n"/>
      <c r="I2385" s="15" t="n"/>
      <c r="J2385" s="15">
        <f>C2385+F2385+G2385-I2385</f>
        <v/>
      </c>
      <c r="K2385" s="15" t="n"/>
      <c r="L2385" s="15">
        <f>K2385*Setup!$B$6</f>
        <v/>
      </c>
      <c r="M2385" s="15">
        <f>J2385-L2385</f>
        <v/>
      </c>
      <c r="N2385" s="21" t="n"/>
    </row>
    <row r="2386">
      <c r="A2386" s="295" t="n"/>
      <c r="B2386" s="14" t="n"/>
      <c r="C2386" s="15" t="n"/>
      <c r="D2386" s="15" t="n"/>
      <c r="E2386" s="15">
        <f>D2386*Setup!$B$5</f>
        <v/>
      </c>
      <c r="F2386" s="15">
        <f>D2386-E2386</f>
        <v/>
      </c>
      <c r="G2386" s="15" t="n"/>
      <c r="H2386" s="15" t="n"/>
      <c r="I2386" s="15" t="n"/>
      <c r="J2386" s="15">
        <f>C2386+F2386+G2386-I2386</f>
        <v/>
      </c>
      <c r="K2386" s="15" t="n"/>
      <c r="L2386" s="15">
        <f>K2386*Setup!$B$6</f>
        <v/>
      </c>
      <c r="M2386" s="15">
        <f>J2386-L2386</f>
        <v/>
      </c>
      <c r="N2386" s="21" t="n"/>
    </row>
    <row r="2387">
      <c r="A2387" s="295" t="n"/>
      <c r="B2387" s="14" t="n"/>
      <c r="C2387" s="15" t="n"/>
      <c r="D2387" s="15" t="n"/>
      <c r="E2387" s="15">
        <f>D2387*Setup!$B$5</f>
        <v/>
      </c>
      <c r="F2387" s="15">
        <f>D2387-E2387</f>
        <v/>
      </c>
      <c r="G2387" s="15" t="n"/>
      <c r="H2387" s="15" t="n"/>
      <c r="I2387" s="15" t="n"/>
      <c r="J2387" s="15">
        <f>C2387+F2387+G2387-I2387</f>
        <v/>
      </c>
      <c r="K2387" s="15" t="n"/>
      <c r="L2387" s="15">
        <f>K2387*Setup!$B$6</f>
        <v/>
      </c>
      <c r="M2387" s="15">
        <f>J2387-L2387</f>
        <v/>
      </c>
      <c r="N2387" s="21" t="n"/>
    </row>
    <row r="2388">
      <c r="A2388" s="295" t="n"/>
      <c r="B2388" s="14" t="n"/>
      <c r="C2388" s="15" t="n"/>
      <c r="D2388" s="15" t="n"/>
      <c r="E2388" s="15">
        <f>D2388*Setup!$B$5</f>
        <v/>
      </c>
      <c r="F2388" s="15">
        <f>D2388-E2388</f>
        <v/>
      </c>
      <c r="G2388" s="15" t="n"/>
      <c r="H2388" s="15" t="n"/>
      <c r="I2388" s="15" t="n"/>
      <c r="J2388" s="15">
        <f>C2388+F2388+G2388-I2388</f>
        <v/>
      </c>
      <c r="K2388" s="15" t="n"/>
      <c r="L2388" s="15">
        <f>K2388*Setup!$B$6</f>
        <v/>
      </c>
      <c r="M2388" s="15">
        <f>J2388-L2388</f>
        <v/>
      </c>
      <c r="N2388" s="21" t="n"/>
    </row>
    <row r="2389">
      <c r="A2389" s="295" t="n"/>
      <c r="B2389" s="14" t="n"/>
      <c r="C2389" s="15" t="n"/>
      <c r="D2389" s="15" t="n"/>
      <c r="E2389" s="15">
        <f>D2389*Setup!$B$5</f>
        <v/>
      </c>
      <c r="F2389" s="15">
        <f>D2389-E2389</f>
        <v/>
      </c>
      <c r="G2389" s="15" t="n"/>
      <c r="H2389" s="15" t="n"/>
      <c r="I2389" s="15" t="n"/>
      <c r="J2389" s="15">
        <f>C2389+F2389+G2389-I2389</f>
        <v/>
      </c>
      <c r="K2389" s="15" t="n"/>
      <c r="L2389" s="15">
        <f>K2389*Setup!$B$6</f>
        <v/>
      </c>
      <c r="M2389" s="15">
        <f>J2389-L2389</f>
        <v/>
      </c>
      <c r="N2389" s="21" t="n"/>
    </row>
    <row r="2390">
      <c r="A2390" s="295" t="n"/>
      <c r="B2390" s="14" t="n"/>
      <c r="C2390" s="15" t="n"/>
      <c r="D2390" s="15" t="n"/>
      <c r="E2390" s="15">
        <f>D2390*Setup!$B$5</f>
        <v/>
      </c>
      <c r="F2390" s="15">
        <f>D2390-E2390</f>
        <v/>
      </c>
      <c r="G2390" s="15" t="n"/>
      <c r="H2390" s="15" t="n"/>
      <c r="I2390" s="15" t="n"/>
      <c r="J2390" s="15">
        <f>C2390+F2390+G2390-I2390</f>
        <v/>
      </c>
      <c r="K2390" s="15" t="n"/>
      <c r="L2390" s="15">
        <f>K2390*Setup!$B$6</f>
        <v/>
      </c>
      <c r="M2390" s="15">
        <f>J2390-L2390</f>
        <v/>
      </c>
      <c r="N2390" s="21" t="n"/>
    </row>
    <row r="2391">
      <c r="A2391" s="295" t="n"/>
      <c r="B2391" s="14" t="n"/>
      <c r="C2391" s="15" t="n"/>
      <c r="D2391" s="15" t="n"/>
      <c r="E2391" s="15">
        <f>D2391*Setup!$B$5</f>
        <v/>
      </c>
      <c r="F2391" s="15">
        <f>D2391-E2391</f>
        <v/>
      </c>
      <c r="G2391" s="15" t="n"/>
      <c r="H2391" s="15" t="n"/>
      <c r="I2391" s="15" t="n"/>
      <c r="J2391" s="15">
        <f>C2391+F2391+G2391-I2391</f>
        <v/>
      </c>
      <c r="K2391" s="15" t="n"/>
      <c r="L2391" s="15">
        <f>K2391*Setup!$B$6</f>
        <v/>
      </c>
      <c r="M2391" s="15">
        <f>J2391-L2391</f>
        <v/>
      </c>
      <c r="N2391" s="21" t="n"/>
    </row>
    <row r="2392">
      <c r="A2392" s="295" t="n"/>
      <c r="B2392" s="14" t="n"/>
      <c r="C2392" s="15" t="n"/>
      <c r="D2392" s="15" t="n"/>
      <c r="E2392" s="15">
        <f>D2392*Setup!$B$5</f>
        <v/>
      </c>
      <c r="F2392" s="15">
        <f>D2392-E2392</f>
        <v/>
      </c>
      <c r="G2392" s="15" t="n"/>
      <c r="H2392" s="15" t="n"/>
      <c r="I2392" s="15" t="n"/>
      <c r="J2392" s="15">
        <f>C2392+F2392+G2392-I2392</f>
        <v/>
      </c>
      <c r="K2392" s="15" t="n"/>
      <c r="L2392" s="15">
        <f>K2392*Setup!$B$6</f>
        <v/>
      </c>
      <c r="M2392" s="15">
        <f>J2392-L2392</f>
        <v/>
      </c>
      <c r="N2392" s="21" t="n"/>
    </row>
    <row r="2393">
      <c r="A2393" s="295" t="n"/>
      <c r="B2393" s="14" t="n"/>
      <c r="C2393" s="15" t="n"/>
      <c r="D2393" s="15" t="n"/>
      <c r="E2393" s="15">
        <f>D2393*Setup!$B$5</f>
        <v/>
      </c>
      <c r="F2393" s="15">
        <f>D2393-E2393</f>
        <v/>
      </c>
      <c r="G2393" s="15" t="n"/>
      <c r="H2393" s="15" t="n"/>
      <c r="I2393" s="15" t="n"/>
      <c r="J2393" s="15">
        <f>C2393+F2393+G2393-I2393</f>
        <v/>
      </c>
      <c r="K2393" s="15" t="n"/>
      <c r="L2393" s="15">
        <f>K2393*Setup!$B$6</f>
        <v/>
      </c>
      <c r="M2393" s="15">
        <f>J2393-L2393</f>
        <v/>
      </c>
      <c r="N2393" s="21" t="n"/>
    </row>
    <row r="2394">
      <c r="A2394" s="295" t="n"/>
      <c r="B2394" s="14" t="n"/>
      <c r="C2394" s="15" t="n"/>
      <c r="D2394" s="15" t="n"/>
      <c r="E2394" s="15">
        <f>D2394*Setup!$B$5</f>
        <v/>
      </c>
      <c r="F2394" s="15">
        <f>D2394-E2394</f>
        <v/>
      </c>
      <c r="G2394" s="15" t="n"/>
      <c r="H2394" s="15" t="n"/>
      <c r="I2394" s="15" t="n"/>
      <c r="J2394" s="15">
        <f>C2394+F2394+G2394-I2394</f>
        <v/>
      </c>
      <c r="K2394" s="15" t="n"/>
      <c r="L2394" s="15">
        <f>K2394*Setup!$B$6</f>
        <v/>
      </c>
      <c r="M2394" s="15">
        <f>J2394-L2394</f>
        <v/>
      </c>
      <c r="N2394" s="21" t="n"/>
    </row>
    <row r="2395">
      <c r="A2395" s="295" t="n"/>
      <c r="B2395" s="14" t="n"/>
      <c r="C2395" s="15" t="n"/>
      <c r="D2395" s="15" t="n"/>
      <c r="E2395" s="15">
        <f>D2395*Setup!$B$5</f>
        <v/>
      </c>
      <c r="F2395" s="15">
        <f>D2395-E2395</f>
        <v/>
      </c>
      <c r="G2395" s="15" t="n"/>
      <c r="H2395" s="15" t="n"/>
      <c r="I2395" s="15" t="n"/>
      <c r="J2395" s="15">
        <f>C2395+F2395+G2395-I2395</f>
        <v/>
      </c>
      <c r="K2395" s="15" t="n"/>
      <c r="L2395" s="15">
        <f>K2395*Setup!$B$6</f>
        <v/>
      </c>
      <c r="M2395" s="15">
        <f>J2395-L2395</f>
        <v/>
      </c>
      <c r="N2395" s="21" t="n"/>
    </row>
    <row r="2396">
      <c r="A2396" s="295" t="n"/>
      <c r="B2396" s="14" t="n"/>
      <c r="C2396" s="15" t="n"/>
      <c r="D2396" s="15" t="n"/>
      <c r="E2396" s="15">
        <f>D2396*Setup!$B$5</f>
        <v/>
      </c>
      <c r="F2396" s="15">
        <f>D2396-E2396</f>
        <v/>
      </c>
      <c r="G2396" s="15" t="n"/>
      <c r="H2396" s="15" t="n"/>
      <c r="I2396" s="15" t="n"/>
      <c r="J2396" s="15">
        <f>C2396+F2396+G2396-I2396</f>
        <v/>
      </c>
      <c r="K2396" s="15" t="n"/>
      <c r="L2396" s="15">
        <f>K2396*Setup!$B$6</f>
        <v/>
      </c>
      <c r="M2396" s="15">
        <f>J2396-L2396</f>
        <v/>
      </c>
      <c r="N2396" s="21" t="n"/>
    </row>
    <row r="2397">
      <c r="A2397" s="295" t="n"/>
      <c r="B2397" s="14" t="n"/>
      <c r="C2397" s="15" t="n"/>
      <c r="D2397" s="15" t="n"/>
      <c r="E2397" s="15">
        <f>D2397*Setup!$B$5</f>
        <v/>
      </c>
      <c r="F2397" s="15">
        <f>D2397-E2397</f>
        <v/>
      </c>
      <c r="G2397" s="15" t="n"/>
      <c r="H2397" s="15" t="n"/>
      <c r="I2397" s="15" t="n"/>
      <c r="J2397" s="15">
        <f>C2397+F2397+G2397-I2397</f>
        <v/>
      </c>
      <c r="K2397" s="15" t="n"/>
      <c r="L2397" s="15">
        <f>K2397*Setup!$B$6</f>
        <v/>
      </c>
      <c r="M2397" s="15">
        <f>J2397-L2397</f>
        <v/>
      </c>
      <c r="N2397" s="21" t="n"/>
    </row>
    <row r="2398">
      <c r="A2398" s="295" t="n"/>
      <c r="B2398" s="14" t="n"/>
      <c r="C2398" s="15" t="n"/>
      <c r="D2398" s="15" t="n"/>
      <c r="E2398" s="15">
        <f>D2398*Setup!$B$5</f>
        <v/>
      </c>
      <c r="F2398" s="15">
        <f>D2398-E2398</f>
        <v/>
      </c>
      <c r="G2398" s="15" t="n"/>
      <c r="H2398" s="15" t="n"/>
      <c r="I2398" s="15" t="n"/>
      <c r="J2398" s="15">
        <f>C2398+F2398+G2398-I2398</f>
        <v/>
      </c>
      <c r="K2398" s="15" t="n"/>
      <c r="L2398" s="15">
        <f>K2398*Setup!$B$6</f>
        <v/>
      </c>
      <c r="M2398" s="15">
        <f>J2398-L2398</f>
        <v/>
      </c>
      <c r="N2398" s="21" t="n"/>
    </row>
    <row r="2399">
      <c r="A2399" s="295" t="n"/>
      <c r="B2399" s="14" t="n"/>
      <c r="C2399" s="15" t="n"/>
      <c r="D2399" s="15" t="n"/>
      <c r="E2399" s="15">
        <f>D2399*Setup!$B$5</f>
        <v/>
      </c>
      <c r="F2399" s="15">
        <f>D2399-E2399</f>
        <v/>
      </c>
      <c r="G2399" s="15" t="n"/>
      <c r="H2399" s="15" t="n"/>
      <c r="I2399" s="15" t="n"/>
      <c r="J2399" s="15">
        <f>C2399+F2399+G2399-I2399</f>
        <v/>
      </c>
      <c r="K2399" s="15" t="n"/>
      <c r="L2399" s="15">
        <f>K2399*Setup!$B$6</f>
        <v/>
      </c>
      <c r="M2399" s="15">
        <f>J2399-L2399</f>
        <v/>
      </c>
      <c r="N2399" s="21" t="n"/>
    </row>
    <row r="2400">
      <c r="A2400" s="295" t="n"/>
      <c r="B2400" s="14" t="n"/>
      <c r="C2400" s="15" t="n"/>
      <c r="D2400" s="15" t="n"/>
      <c r="E2400" s="15">
        <f>D2400*Setup!$B$5</f>
        <v/>
      </c>
      <c r="F2400" s="15">
        <f>D2400-E2400</f>
        <v/>
      </c>
      <c r="G2400" s="15" t="n"/>
      <c r="H2400" s="15" t="n"/>
      <c r="I2400" s="15" t="n"/>
      <c r="J2400" s="15">
        <f>C2400+F2400+G2400-I2400</f>
        <v/>
      </c>
      <c r="K2400" s="15" t="n"/>
      <c r="L2400" s="15">
        <f>K2400*Setup!$B$6</f>
        <v/>
      </c>
      <c r="M2400" s="15">
        <f>J2400-L2400</f>
        <v/>
      </c>
      <c r="N2400" s="21" t="n"/>
    </row>
    <row r="2401">
      <c r="A2401" s="295" t="n"/>
      <c r="B2401" s="14" t="n"/>
      <c r="C2401" s="15" t="n"/>
      <c r="D2401" s="15" t="n"/>
      <c r="E2401" s="15">
        <f>D2401*Setup!$B$5</f>
        <v/>
      </c>
      <c r="F2401" s="15">
        <f>D2401-E2401</f>
        <v/>
      </c>
      <c r="G2401" s="15" t="n"/>
      <c r="H2401" s="15" t="n"/>
      <c r="I2401" s="15" t="n"/>
      <c r="J2401" s="15">
        <f>C2401+F2401+G2401-I2401</f>
        <v/>
      </c>
      <c r="K2401" s="15" t="n"/>
      <c r="L2401" s="15">
        <f>K2401*Setup!$B$6</f>
        <v/>
      </c>
      <c r="M2401" s="15">
        <f>J2401-L2401</f>
        <v/>
      </c>
      <c r="N2401" s="21" t="n"/>
    </row>
    <row r="2402">
      <c r="A2402" s="295" t="n"/>
      <c r="B2402" s="14" t="n"/>
      <c r="C2402" s="15" t="n"/>
      <c r="D2402" s="15" t="n"/>
      <c r="E2402" s="15">
        <f>D2402*Setup!$B$5</f>
        <v/>
      </c>
      <c r="F2402" s="15">
        <f>D2402-E2402</f>
        <v/>
      </c>
      <c r="G2402" s="15" t="n"/>
      <c r="H2402" s="15" t="n"/>
      <c r="I2402" s="15" t="n"/>
      <c r="J2402" s="15">
        <f>C2402+F2402+G2402-I2402</f>
        <v/>
      </c>
      <c r="K2402" s="15" t="n"/>
      <c r="L2402" s="15">
        <f>K2402*Setup!$B$6</f>
        <v/>
      </c>
      <c r="M2402" s="15">
        <f>J2402-L2402</f>
        <v/>
      </c>
      <c r="N2402" s="21" t="n"/>
    </row>
    <row r="2403">
      <c r="A2403" s="295" t="n"/>
      <c r="B2403" s="14" t="n"/>
      <c r="C2403" s="15" t="n"/>
      <c r="D2403" s="15" t="n"/>
      <c r="E2403" s="15">
        <f>D2403*Setup!$B$5</f>
        <v/>
      </c>
      <c r="F2403" s="15">
        <f>D2403-E2403</f>
        <v/>
      </c>
      <c r="G2403" s="15" t="n"/>
      <c r="H2403" s="15" t="n"/>
      <c r="I2403" s="15" t="n"/>
      <c r="J2403" s="15">
        <f>C2403+F2403+G2403-I2403</f>
        <v/>
      </c>
      <c r="K2403" s="15" t="n"/>
      <c r="L2403" s="15">
        <f>K2403*Setup!$B$6</f>
        <v/>
      </c>
      <c r="M2403" s="15">
        <f>J2403-L2403</f>
        <v/>
      </c>
      <c r="N2403" s="21" t="n"/>
    </row>
    <row r="2404">
      <c r="A2404" s="295" t="n"/>
      <c r="B2404" s="14" t="n"/>
      <c r="C2404" s="15" t="n"/>
      <c r="D2404" s="15" t="n"/>
      <c r="E2404" s="15">
        <f>D2404*Setup!$B$5</f>
        <v/>
      </c>
      <c r="F2404" s="15">
        <f>D2404-E2404</f>
        <v/>
      </c>
      <c r="G2404" s="15" t="n"/>
      <c r="H2404" s="15" t="n"/>
      <c r="I2404" s="15" t="n"/>
      <c r="J2404" s="15">
        <f>C2404+F2404+G2404-I2404</f>
        <v/>
      </c>
      <c r="K2404" s="15" t="n"/>
      <c r="L2404" s="15">
        <f>K2404*Setup!$B$6</f>
        <v/>
      </c>
      <c r="M2404" s="15">
        <f>J2404-L2404</f>
        <v/>
      </c>
      <c r="N2404" s="21" t="n"/>
    </row>
    <row r="2405">
      <c r="A2405" s="295" t="n"/>
      <c r="B2405" s="14" t="n"/>
      <c r="C2405" s="15" t="n"/>
      <c r="D2405" s="15" t="n"/>
      <c r="E2405" s="15">
        <f>D2405*Setup!$B$5</f>
        <v/>
      </c>
      <c r="F2405" s="15">
        <f>D2405-E2405</f>
        <v/>
      </c>
      <c r="G2405" s="15" t="n"/>
      <c r="H2405" s="15" t="n"/>
      <c r="I2405" s="15" t="n"/>
      <c r="J2405" s="15">
        <f>C2405+F2405+G2405-I2405</f>
        <v/>
      </c>
      <c r="K2405" s="15" t="n"/>
      <c r="L2405" s="15">
        <f>K2405*Setup!$B$6</f>
        <v/>
      </c>
      <c r="M2405" s="15">
        <f>J2405-L2405</f>
        <v/>
      </c>
      <c r="N2405" s="21" t="n"/>
    </row>
    <row r="2406">
      <c r="A2406" s="295" t="n"/>
      <c r="B2406" s="14" t="n"/>
      <c r="C2406" s="15" t="n"/>
      <c r="D2406" s="15" t="n"/>
      <c r="E2406" s="15">
        <f>D2406*Setup!$B$5</f>
        <v/>
      </c>
      <c r="F2406" s="15">
        <f>D2406-E2406</f>
        <v/>
      </c>
      <c r="G2406" s="15" t="n"/>
      <c r="H2406" s="15" t="n"/>
      <c r="I2406" s="15" t="n"/>
      <c r="J2406" s="15">
        <f>C2406+F2406+G2406-I2406</f>
        <v/>
      </c>
      <c r="K2406" s="15" t="n"/>
      <c r="L2406" s="15">
        <f>K2406*Setup!$B$6</f>
        <v/>
      </c>
      <c r="M2406" s="15">
        <f>J2406-L2406</f>
        <v/>
      </c>
      <c r="N2406" s="21" t="n"/>
    </row>
    <row r="2407">
      <c r="A2407" s="295" t="n"/>
      <c r="B2407" s="14" t="n"/>
      <c r="C2407" s="15" t="n"/>
      <c r="D2407" s="15" t="n"/>
      <c r="E2407" s="15">
        <f>D2407*Setup!$B$5</f>
        <v/>
      </c>
      <c r="F2407" s="15">
        <f>D2407-E2407</f>
        <v/>
      </c>
      <c r="G2407" s="15" t="n"/>
      <c r="H2407" s="15" t="n"/>
      <c r="I2407" s="15" t="n"/>
      <c r="J2407" s="15">
        <f>C2407+F2407+G2407-I2407</f>
        <v/>
      </c>
      <c r="K2407" s="15" t="n"/>
      <c r="L2407" s="15">
        <f>K2407*Setup!$B$6</f>
        <v/>
      </c>
      <c r="M2407" s="15">
        <f>J2407-L2407</f>
        <v/>
      </c>
      <c r="N2407" s="21" t="n"/>
    </row>
    <row r="2408">
      <c r="A2408" s="295" t="n"/>
      <c r="B2408" s="14" t="n"/>
      <c r="C2408" s="15" t="n"/>
      <c r="D2408" s="15" t="n"/>
      <c r="E2408" s="15">
        <f>D2408*Setup!$B$5</f>
        <v/>
      </c>
      <c r="F2408" s="15">
        <f>D2408-E2408</f>
        <v/>
      </c>
      <c r="G2408" s="15" t="n"/>
      <c r="H2408" s="15" t="n"/>
      <c r="I2408" s="15" t="n"/>
      <c r="J2408" s="15">
        <f>C2408+F2408+G2408-I2408</f>
        <v/>
      </c>
      <c r="K2408" s="15" t="n"/>
      <c r="L2408" s="15">
        <f>K2408*Setup!$B$6</f>
        <v/>
      </c>
      <c r="M2408" s="15">
        <f>J2408-L2408</f>
        <v/>
      </c>
      <c r="N2408" s="21" t="n"/>
    </row>
    <row r="2409">
      <c r="A2409" s="295" t="n"/>
      <c r="B2409" s="14" t="n"/>
      <c r="C2409" s="15" t="n"/>
      <c r="D2409" s="15" t="n"/>
      <c r="E2409" s="15">
        <f>D2409*Setup!$B$5</f>
        <v/>
      </c>
      <c r="F2409" s="15">
        <f>D2409-E2409</f>
        <v/>
      </c>
      <c r="G2409" s="15" t="n"/>
      <c r="H2409" s="15" t="n"/>
      <c r="I2409" s="15" t="n"/>
      <c r="J2409" s="15">
        <f>C2409+F2409+G2409-I2409</f>
        <v/>
      </c>
      <c r="K2409" s="15" t="n"/>
      <c r="L2409" s="15">
        <f>K2409*Setup!$B$6</f>
        <v/>
      </c>
      <c r="M2409" s="15">
        <f>J2409-L2409</f>
        <v/>
      </c>
      <c r="N2409" s="21" t="n"/>
    </row>
    <row r="2410">
      <c r="A2410" s="295" t="n"/>
      <c r="B2410" s="14" t="n"/>
      <c r="C2410" s="15" t="n"/>
      <c r="D2410" s="15" t="n"/>
      <c r="E2410" s="15">
        <f>D2410*Setup!$B$5</f>
        <v/>
      </c>
      <c r="F2410" s="15">
        <f>D2410-E2410</f>
        <v/>
      </c>
      <c r="G2410" s="15" t="n"/>
      <c r="H2410" s="15" t="n"/>
      <c r="I2410" s="15" t="n"/>
      <c r="J2410" s="15">
        <f>C2410+F2410+G2410-I2410</f>
        <v/>
      </c>
      <c r="K2410" s="15" t="n"/>
      <c r="L2410" s="15">
        <f>K2410*Setup!$B$6</f>
        <v/>
      </c>
      <c r="M2410" s="15">
        <f>J2410-L2410</f>
        <v/>
      </c>
      <c r="N2410" s="21" t="n"/>
    </row>
    <row r="2411">
      <c r="A2411" s="295" t="n"/>
      <c r="B2411" s="14" t="n"/>
      <c r="C2411" s="15" t="n"/>
      <c r="D2411" s="15" t="n"/>
      <c r="E2411" s="15">
        <f>D2411*Setup!$B$5</f>
        <v/>
      </c>
      <c r="F2411" s="15">
        <f>D2411-E2411</f>
        <v/>
      </c>
      <c r="G2411" s="15" t="n"/>
      <c r="H2411" s="15" t="n"/>
      <c r="I2411" s="15" t="n"/>
      <c r="J2411" s="15">
        <f>C2411+F2411+G2411-I2411</f>
        <v/>
      </c>
      <c r="K2411" s="15" t="n"/>
      <c r="L2411" s="15">
        <f>K2411*Setup!$B$6</f>
        <v/>
      </c>
      <c r="M2411" s="15">
        <f>J2411-L2411</f>
        <v/>
      </c>
      <c r="N2411" s="21" t="n"/>
    </row>
    <row r="2412">
      <c r="A2412" s="295" t="n"/>
      <c r="B2412" s="14" t="n"/>
      <c r="C2412" s="15" t="n"/>
      <c r="D2412" s="15" t="n"/>
      <c r="E2412" s="15">
        <f>D2412*Setup!$B$5</f>
        <v/>
      </c>
      <c r="F2412" s="15">
        <f>D2412-E2412</f>
        <v/>
      </c>
      <c r="G2412" s="15" t="n"/>
      <c r="H2412" s="15" t="n"/>
      <c r="I2412" s="15" t="n"/>
      <c r="J2412" s="15">
        <f>C2412+F2412+G2412-I2412</f>
        <v/>
      </c>
      <c r="K2412" s="15" t="n"/>
      <c r="L2412" s="15">
        <f>K2412*Setup!$B$6</f>
        <v/>
      </c>
      <c r="M2412" s="15">
        <f>J2412-L2412</f>
        <v/>
      </c>
      <c r="N2412" s="21" t="n"/>
    </row>
    <row r="2413">
      <c r="A2413" s="295" t="n"/>
      <c r="B2413" s="14" t="n"/>
      <c r="C2413" s="15" t="n"/>
      <c r="D2413" s="15" t="n"/>
      <c r="E2413" s="15">
        <f>D2413*Setup!$B$5</f>
        <v/>
      </c>
      <c r="F2413" s="15">
        <f>D2413-E2413</f>
        <v/>
      </c>
      <c r="G2413" s="15" t="n"/>
      <c r="H2413" s="15" t="n"/>
      <c r="I2413" s="15" t="n"/>
      <c r="J2413" s="15">
        <f>C2413+F2413+G2413-I2413</f>
        <v/>
      </c>
      <c r="K2413" s="15" t="n"/>
      <c r="L2413" s="15">
        <f>K2413*Setup!$B$6</f>
        <v/>
      </c>
      <c r="M2413" s="15">
        <f>J2413-L2413</f>
        <v/>
      </c>
      <c r="N2413" s="21" t="n"/>
    </row>
    <row r="2414">
      <c r="A2414" s="295" t="n"/>
      <c r="B2414" s="14" t="n"/>
      <c r="C2414" s="15" t="n"/>
      <c r="D2414" s="15" t="n"/>
      <c r="E2414" s="15">
        <f>D2414*Setup!$B$5</f>
        <v/>
      </c>
      <c r="F2414" s="15">
        <f>D2414-E2414</f>
        <v/>
      </c>
      <c r="G2414" s="15" t="n"/>
      <c r="H2414" s="15" t="n"/>
      <c r="I2414" s="15" t="n"/>
      <c r="J2414" s="15">
        <f>C2414+F2414+G2414-I2414</f>
        <v/>
      </c>
      <c r="K2414" s="15" t="n"/>
      <c r="L2414" s="15">
        <f>K2414*Setup!$B$6</f>
        <v/>
      </c>
      <c r="M2414" s="15">
        <f>J2414-L2414</f>
        <v/>
      </c>
      <c r="N2414" s="21" t="n"/>
    </row>
    <row r="2415">
      <c r="A2415" s="295" t="n"/>
      <c r="B2415" s="14" t="n"/>
      <c r="C2415" s="15" t="n"/>
      <c r="D2415" s="15" t="n"/>
      <c r="E2415" s="15">
        <f>D2415*Setup!$B$5</f>
        <v/>
      </c>
      <c r="F2415" s="15">
        <f>D2415-E2415</f>
        <v/>
      </c>
      <c r="G2415" s="15" t="n"/>
      <c r="H2415" s="15" t="n"/>
      <c r="I2415" s="15" t="n"/>
      <c r="J2415" s="15">
        <f>C2415+F2415+G2415-I2415</f>
        <v/>
      </c>
      <c r="K2415" s="15" t="n"/>
      <c r="L2415" s="15">
        <f>K2415*Setup!$B$6</f>
        <v/>
      </c>
      <c r="M2415" s="15">
        <f>J2415-L2415</f>
        <v/>
      </c>
      <c r="N2415" s="21" t="n"/>
    </row>
    <row r="2416">
      <c r="A2416" s="295" t="n"/>
      <c r="B2416" s="14" t="n"/>
      <c r="C2416" s="15" t="n"/>
      <c r="D2416" s="15" t="n"/>
      <c r="E2416" s="15">
        <f>D2416*Setup!$B$5</f>
        <v/>
      </c>
      <c r="F2416" s="15">
        <f>D2416-E2416</f>
        <v/>
      </c>
      <c r="G2416" s="15" t="n"/>
      <c r="H2416" s="15" t="n"/>
      <c r="I2416" s="15" t="n"/>
      <c r="J2416" s="15">
        <f>C2416+F2416+G2416-I2416</f>
        <v/>
      </c>
      <c r="K2416" s="15" t="n"/>
      <c r="L2416" s="15">
        <f>K2416*Setup!$B$6</f>
        <v/>
      </c>
      <c r="M2416" s="15">
        <f>J2416-L2416</f>
        <v/>
      </c>
      <c r="N2416" s="21" t="n"/>
    </row>
    <row r="2417">
      <c r="A2417" s="295" t="n"/>
      <c r="B2417" s="14" t="n"/>
      <c r="C2417" s="15" t="n"/>
      <c r="D2417" s="15" t="n"/>
      <c r="E2417" s="15">
        <f>D2417*Setup!$B$5</f>
        <v/>
      </c>
      <c r="F2417" s="15">
        <f>D2417-E2417</f>
        <v/>
      </c>
      <c r="G2417" s="15" t="n"/>
      <c r="H2417" s="15" t="n"/>
      <c r="I2417" s="15" t="n"/>
      <c r="J2417" s="15">
        <f>C2417+F2417+G2417-I2417</f>
        <v/>
      </c>
      <c r="K2417" s="15" t="n"/>
      <c r="L2417" s="15">
        <f>K2417*Setup!$B$6</f>
        <v/>
      </c>
      <c r="M2417" s="15">
        <f>J2417-L2417</f>
        <v/>
      </c>
      <c r="N2417" s="21" t="n"/>
    </row>
    <row r="2418">
      <c r="A2418" s="295" t="n"/>
      <c r="B2418" s="14" t="n"/>
      <c r="C2418" s="15" t="n"/>
      <c r="D2418" s="15" t="n"/>
      <c r="E2418" s="15">
        <f>D2418*Setup!$B$5</f>
        <v/>
      </c>
      <c r="F2418" s="15">
        <f>D2418-E2418</f>
        <v/>
      </c>
      <c r="G2418" s="15" t="n"/>
      <c r="H2418" s="15" t="n"/>
      <c r="I2418" s="15" t="n"/>
      <c r="J2418" s="15">
        <f>C2418+F2418+G2418-I2418</f>
        <v/>
      </c>
      <c r="K2418" s="15" t="n"/>
      <c r="L2418" s="15">
        <f>K2418*Setup!$B$6</f>
        <v/>
      </c>
      <c r="M2418" s="15">
        <f>J2418-L2418</f>
        <v/>
      </c>
      <c r="N2418" s="21" t="n"/>
    </row>
    <row r="2419">
      <c r="A2419" s="295" t="n"/>
      <c r="B2419" s="14" t="n"/>
      <c r="C2419" s="15" t="n"/>
      <c r="D2419" s="15" t="n"/>
      <c r="E2419" s="15">
        <f>D2419*Setup!$B$5</f>
        <v/>
      </c>
      <c r="F2419" s="15">
        <f>D2419-E2419</f>
        <v/>
      </c>
      <c r="G2419" s="15" t="n"/>
      <c r="H2419" s="15" t="n"/>
      <c r="I2419" s="15" t="n"/>
      <c r="J2419" s="15">
        <f>C2419+F2419+G2419-I2419</f>
        <v/>
      </c>
      <c r="K2419" s="15" t="n"/>
      <c r="L2419" s="15">
        <f>K2419*Setup!$B$6</f>
        <v/>
      </c>
      <c r="M2419" s="15">
        <f>J2419-L2419</f>
        <v/>
      </c>
      <c r="N2419" s="21" t="n"/>
    </row>
    <row r="2420">
      <c r="A2420" s="295" t="n"/>
      <c r="B2420" s="14" t="n"/>
      <c r="C2420" s="15" t="n"/>
      <c r="D2420" s="15" t="n"/>
      <c r="E2420" s="15">
        <f>D2420*Setup!$B$5</f>
        <v/>
      </c>
      <c r="F2420" s="15">
        <f>D2420-E2420</f>
        <v/>
      </c>
      <c r="G2420" s="15" t="n"/>
      <c r="H2420" s="15" t="n"/>
      <c r="I2420" s="15" t="n"/>
      <c r="J2420" s="15">
        <f>C2420+F2420+G2420-I2420</f>
        <v/>
      </c>
      <c r="K2420" s="15" t="n"/>
      <c r="L2420" s="15">
        <f>K2420*Setup!$B$6</f>
        <v/>
      </c>
      <c r="M2420" s="15">
        <f>J2420-L2420</f>
        <v/>
      </c>
      <c r="N2420" s="21" t="n"/>
    </row>
    <row r="2421">
      <c r="A2421" s="295" t="n"/>
      <c r="B2421" s="14" t="n"/>
      <c r="C2421" s="15" t="n"/>
      <c r="D2421" s="15" t="n"/>
      <c r="E2421" s="15">
        <f>D2421*Setup!$B$5</f>
        <v/>
      </c>
      <c r="F2421" s="15">
        <f>D2421-E2421</f>
        <v/>
      </c>
      <c r="G2421" s="15" t="n"/>
      <c r="H2421" s="15" t="n"/>
      <c r="I2421" s="15" t="n"/>
      <c r="J2421" s="15">
        <f>C2421+F2421+G2421-I2421</f>
        <v/>
      </c>
      <c r="K2421" s="15" t="n"/>
      <c r="L2421" s="15">
        <f>K2421*Setup!$B$6</f>
        <v/>
      </c>
      <c r="M2421" s="15">
        <f>J2421-L2421</f>
        <v/>
      </c>
      <c r="N2421" s="21" t="n"/>
    </row>
    <row r="2422">
      <c r="A2422" s="295" t="n"/>
      <c r="B2422" s="14" t="n"/>
      <c r="C2422" s="15" t="n"/>
      <c r="D2422" s="15" t="n"/>
      <c r="E2422" s="15">
        <f>D2422*Setup!$B$5</f>
        <v/>
      </c>
      <c r="F2422" s="15">
        <f>D2422-E2422</f>
        <v/>
      </c>
      <c r="G2422" s="15" t="n"/>
      <c r="H2422" s="15" t="n"/>
      <c r="I2422" s="15" t="n"/>
      <c r="J2422" s="15">
        <f>C2422+F2422+G2422-I2422</f>
        <v/>
      </c>
      <c r="K2422" s="15" t="n"/>
      <c r="L2422" s="15">
        <f>K2422*Setup!$B$6</f>
        <v/>
      </c>
      <c r="M2422" s="15">
        <f>J2422-L2422</f>
        <v/>
      </c>
      <c r="N2422" s="21" t="n"/>
    </row>
    <row r="2423">
      <c r="A2423" s="295" t="n"/>
      <c r="B2423" s="14" t="n"/>
      <c r="C2423" s="15" t="n"/>
      <c r="D2423" s="15" t="n"/>
      <c r="E2423" s="15">
        <f>D2423*Setup!$B$5</f>
        <v/>
      </c>
      <c r="F2423" s="15">
        <f>D2423-E2423</f>
        <v/>
      </c>
      <c r="G2423" s="15" t="n"/>
      <c r="H2423" s="15" t="n"/>
      <c r="I2423" s="15" t="n"/>
      <c r="J2423" s="15">
        <f>C2423+F2423+G2423-I2423</f>
        <v/>
      </c>
      <c r="K2423" s="15" t="n"/>
      <c r="L2423" s="15">
        <f>K2423*Setup!$B$6</f>
        <v/>
      </c>
      <c r="M2423" s="15">
        <f>J2423-L2423</f>
        <v/>
      </c>
      <c r="N2423" s="21" t="n"/>
    </row>
    <row r="2424">
      <c r="A2424" s="295" t="n"/>
      <c r="B2424" s="14" t="n"/>
      <c r="C2424" s="15" t="n"/>
      <c r="D2424" s="15" t="n"/>
      <c r="E2424" s="15">
        <f>D2424*Setup!$B$5</f>
        <v/>
      </c>
      <c r="F2424" s="15">
        <f>D2424-E2424</f>
        <v/>
      </c>
      <c r="G2424" s="15" t="n"/>
      <c r="H2424" s="15" t="n"/>
      <c r="I2424" s="15" t="n"/>
      <c r="J2424" s="15">
        <f>C2424+F2424+G2424-I2424</f>
        <v/>
      </c>
      <c r="K2424" s="15" t="n"/>
      <c r="L2424" s="15">
        <f>K2424*Setup!$B$6</f>
        <v/>
      </c>
      <c r="M2424" s="15">
        <f>J2424-L2424</f>
        <v/>
      </c>
      <c r="N2424" s="21" t="n"/>
    </row>
    <row r="2425">
      <c r="A2425" s="295" t="n"/>
      <c r="B2425" s="14" t="n"/>
      <c r="C2425" s="15" t="n"/>
      <c r="D2425" s="15" t="n"/>
      <c r="E2425" s="15">
        <f>D2425*Setup!$B$5</f>
        <v/>
      </c>
      <c r="F2425" s="15">
        <f>D2425-E2425</f>
        <v/>
      </c>
      <c r="G2425" s="15" t="n"/>
      <c r="H2425" s="15" t="n"/>
      <c r="I2425" s="15" t="n"/>
      <c r="J2425" s="15">
        <f>C2425+F2425+G2425-I2425</f>
        <v/>
      </c>
      <c r="K2425" s="15" t="n"/>
      <c r="L2425" s="15">
        <f>K2425*Setup!$B$6</f>
        <v/>
      </c>
      <c r="M2425" s="15">
        <f>J2425-L2425</f>
        <v/>
      </c>
      <c r="N2425" s="21" t="n"/>
    </row>
    <row r="2426">
      <c r="A2426" s="295" t="n"/>
      <c r="B2426" s="14" t="n"/>
      <c r="C2426" s="15" t="n"/>
      <c r="D2426" s="15" t="n"/>
      <c r="E2426" s="15">
        <f>D2426*Setup!$B$5</f>
        <v/>
      </c>
      <c r="F2426" s="15">
        <f>D2426-E2426</f>
        <v/>
      </c>
      <c r="G2426" s="15" t="n"/>
      <c r="H2426" s="15" t="n"/>
      <c r="I2426" s="15" t="n"/>
      <c r="J2426" s="15">
        <f>C2426+F2426+G2426-I2426</f>
        <v/>
      </c>
      <c r="K2426" s="15" t="n"/>
      <c r="L2426" s="15">
        <f>K2426*Setup!$B$6</f>
        <v/>
      </c>
      <c r="M2426" s="15">
        <f>J2426-L2426</f>
        <v/>
      </c>
      <c r="N2426" s="21" t="n"/>
    </row>
    <row r="2427">
      <c r="A2427" s="295" t="n"/>
      <c r="B2427" s="14" t="n"/>
      <c r="C2427" s="15" t="n"/>
      <c r="D2427" s="15" t="n"/>
      <c r="E2427" s="15">
        <f>D2427*Setup!$B$5</f>
        <v/>
      </c>
      <c r="F2427" s="15">
        <f>D2427-E2427</f>
        <v/>
      </c>
      <c r="G2427" s="15" t="n"/>
      <c r="H2427" s="15" t="n"/>
      <c r="I2427" s="15" t="n"/>
      <c r="J2427" s="15">
        <f>C2427+F2427+G2427-I2427</f>
        <v/>
      </c>
      <c r="K2427" s="15" t="n"/>
      <c r="L2427" s="15">
        <f>K2427*Setup!$B$6</f>
        <v/>
      </c>
      <c r="M2427" s="15">
        <f>J2427-L2427</f>
        <v/>
      </c>
      <c r="N2427" s="21" t="n"/>
    </row>
    <row r="2428">
      <c r="A2428" s="295" t="n"/>
      <c r="B2428" s="14" t="n"/>
      <c r="C2428" s="15" t="n"/>
      <c r="D2428" s="15" t="n"/>
      <c r="E2428" s="15">
        <f>D2428*Setup!$B$5</f>
        <v/>
      </c>
      <c r="F2428" s="15">
        <f>D2428-E2428</f>
        <v/>
      </c>
      <c r="G2428" s="15" t="n"/>
      <c r="H2428" s="15" t="n"/>
      <c r="I2428" s="15" t="n"/>
      <c r="J2428" s="15">
        <f>C2428+F2428+G2428-I2428</f>
        <v/>
      </c>
      <c r="K2428" s="15" t="n"/>
      <c r="L2428" s="15">
        <f>K2428*Setup!$B$6</f>
        <v/>
      </c>
      <c r="M2428" s="15">
        <f>J2428-L2428</f>
        <v/>
      </c>
      <c r="N2428" s="21" t="n"/>
    </row>
    <row r="2429">
      <c r="A2429" s="295" t="n"/>
      <c r="B2429" s="14" t="n"/>
      <c r="C2429" s="15" t="n"/>
      <c r="D2429" s="15" t="n"/>
      <c r="E2429" s="15">
        <f>D2429*Setup!$B$5</f>
        <v/>
      </c>
      <c r="F2429" s="15">
        <f>D2429-E2429</f>
        <v/>
      </c>
      <c r="G2429" s="15" t="n"/>
      <c r="H2429" s="15" t="n"/>
      <c r="I2429" s="15" t="n"/>
      <c r="J2429" s="15">
        <f>C2429+F2429+G2429-I2429</f>
        <v/>
      </c>
      <c r="K2429" s="15" t="n"/>
      <c r="L2429" s="15">
        <f>K2429*Setup!$B$6</f>
        <v/>
      </c>
      <c r="M2429" s="15">
        <f>J2429-L2429</f>
        <v/>
      </c>
      <c r="N2429" s="21" t="n"/>
    </row>
    <row r="2430">
      <c r="A2430" s="295" t="n"/>
      <c r="B2430" s="14" t="n"/>
      <c r="C2430" s="15" t="n"/>
      <c r="D2430" s="15" t="n"/>
      <c r="E2430" s="15">
        <f>D2430*Setup!$B$5</f>
        <v/>
      </c>
      <c r="F2430" s="15">
        <f>D2430-E2430</f>
        <v/>
      </c>
      <c r="G2430" s="15" t="n"/>
      <c r="H2430" s="15" t="n"/>
      <c r="I2430" s="15" t="n"/>
      <c r="J2430" s="15">
        <f>C2430+F2430+G2430-I2430</f>
        <v/>
      </c>
      <c r="K2430" s="15" t="n"/>
      <c r="L2430" s="15">
        <f>K2430*Setup!$B$6</f>
        <v/>
      </c>
      <c r="M2430" s="15">
        <f>J2430-L2430</f>
        <v/>
      </c>
      <c r="N2430" s="21" t="n"/>
    </row>
    <row r="2431">
      <c r="A2431" s="295" t="n"/>
      <c r="B2431" s="14" t="n"/>
      <c r="C2431" s="15" t="n"/>
      <c r="D2431" s="15" t="n"/>
      <c r="E2431" s="15">
        <f>D2431*Setup!$B$5</f>
        <v/>
      </c>
      <c r="F2431" s="15">
        <f>D2431-E2431</f>
        <v/>
      </c>
      <c r="G2431" s="15" t="n"/>
      <c r="H2431" s="15" t="n"/>
      <c r="I2431" s="15" t="n"/>
      <c r="J2431" s="15">
        <f>C2431+F2431+G2431-I2431</f>
        <v/>
      </c>
      <c r="K2431" s="15" t="n"/>
      <c r="L2431" s="15">
        <f>K2431*Setup!$B$6</f>
        <v/>
      </c>
      <c r="M2431" s="15">
        <f>J2431-L2431</f>
        <v/>
      </c>
      <c r="N2431" s="21" t="n"/>
    </row>
    <row r="2432">
      <c r="A2432" s="295" t="n"/>
      <c r="B2432" s="14" t="n"/>
      <c r="C2432" s="15" t="n"/>
      <c r="D2432" s="15" t="n"/>
      <c r="E2432" s="15">
        <f>D2432*Setup!$B$5</f>
        <v/>
      </c>
      <c r="F2432" s="15">
        <f>D2432-E2432</f>
        <v/>
      </c>
      <c r="G2432" s="15" t="n"/>
      <c r="H2432" s="15" t="n"/>
      <c r="I2432" s="15" t="n"/>
      <c r="J2432" s="15">
        <f>C2432+F2432+G2432-I2432</f>
        <v/>
      </c>
      <c r="K2432" s="15" t="n"/>
      <c r="L2432" s="15">
        <f>K2432*Setup!$B$6</f>
        <v/>
      </c>
      <c r="M2432" s="15">
        <f>J2432-L2432</f>
        <v/>
      </c>
      <c r="N2432" s="21" t="n"/>
    </row>
    <row r="2433">
      <c r="A2433" s="295" t="n"/>
      <c r="B2433" s="14" t="n"/>
      <c r="C2433" s="15" t="n"/>
      <c r="D2433" s="15" t="n"/>
      <c r="E2433" s="15">
        <f>D2433*Setup!$B$5</f>
        <v/>
      </c>
      <c r="F2433" s="15">
        <f>D2433-E2433</f>
        <v/>
      </c>
      <c r="G2433" s="15" t="n"/>
      <c r="H2433" s="15" t="n"/>
      <c r="I2433" s="15" t="n"/>
      <c r="J2433" s="15">
        <f>C2433+F2433+G2433-I2433</f>
        <v/>
      </c>
      <c r="K2433" s="15" t="n"/>
      <c r="L2433" s="15">
        <f>K2433*Setup!$B$6</f>
        <v/>
      </c>
      <c r="M2433" s="15">
        <f>J2433-L2433</f>
        <v/>
      </c>
      <c r="N2433" s="21" t="n"/>
    </row>
    <row r="2434">
      <c r="A2434" s="295" t="n"/>
      <c r="B2434" s="14" t="n"/>
      <c r="C2434" s="15" t="n"/>
      <c r="D2434" s="15" t="n"/>
      <c r="E2434" s="15">
        <f>D2434*Setup!$B$5</f>
        <v/>
      </c>
      <c r="F2434" s="15">
        <f>D2434-E2434</f>
        <v/>
      </c>
      <c r="G2434" s="15" t="n"/>
      <c r="H2434" s="15" t="n"/>
      <c r="I2434" s="15" t="n"/>
      <c r="J2434" s="15">
        <f>C2434+F2434+G2434-I2434</f>
        <v/>
      </c>
      <c r="K2434" s="15" t="n"/>
      <c r="L2434" s="15">
        <f>K2434*Setup!$B$6</f>
        <v/>
      </c>
      <c r="M2434" s="15">
        <f>J2434-L2434</f>
        <v/>
      </c>
      <c r="N2434" s="21" t="n"/>
    </row>
    <row r="2435">
      <c r="A2435" s="295" t="n"/>
      <c r="B2435" s="14" t="n"/>
      <c r="C2435" s="15" t="n"/>
      <c r="D2435" s="15" t="n"/>
      <c r="E2435" s="15">
        <f>D2435*Setup!$B$5</f>
        <v/>
      </c>
      <c r="F2435" s="15">
        <f>D2435-E2435</f>
        <v/>
      </c>
      <c r="G2435" s="15" t="n"/>
      <c r="H2435" s="15" t="n"/>
      <c r="I2435" s="15" t="n"/>
      <c r="J2435" s="15">
        <f>C2435+F2435+G2435-I2435</f>
        <v/>
      </c>
      <c r="K2435" s="15" t="n"/>
      <c r="L2435" s="15">
        <f>K2435*Setup!$B$6</f>
        <v/>
      </c>
      <c r="M2435" s="15">
        <f>J2435-L2435</f>
        <v/>
      </c>
      <c r="N2435" s="21" t="n"/>
    </row>
    <row r="2436">
      <c r="A2436" s="295" t="n"/>
      <c r="B2436" s="14" t="n"/>
      <c r="C2436" s="15" t="n"/>
      <c r="D2436" s="15" t="n"/>
      <c r="E2436" s="15">
        <f>D2436*Setup!$B$5</f>
        <v/>
      </c>
      <c r="F2436" s="15">
        <f>D2436-E2436</f>
        <v/>
      </c>
      <c r="G2436" s="15" t="n"/>
      <c r="H2436" s="15" t="n"/>
      <c r="I2436" s="15" t="n"/>
      <c r="J2436" s="15">
        <f>C2436+F2436+G2436-I2436</f>
        <v/>
      </c>
      <c r="K2436" s="15" t="n"/>
      <c r="L2436" s="15">
        <f>K2436*Setup!$B$6</f>
        <v/>
      </c>
      <c r="M2436" s="15">
        <f>J2436-L2436</f>
        <v/>
      </c>
      <c r="N2436" s="21" t="n"/>
    </row>
    <row r="2437">
      <c r="A2437" s="295" t="n"/>
      <c r="B2437" s="14" t="n"/>
      <c r="C2437" s="15" t="n"/>
      <c r="D2437" s="15" t="n"/>
      <c r="E2437" s="15">
        <f>D2437*Setup!$B$5</f>
        <v/>
      </c>
      <c r="F2437" s="15">
        <f>D2437-E2437</f>
        <v/>
      </c>
      <c r="G2437" s="15" t="n"/>
      <c r="H2437" s="15" t="n"/>
      <c r="I2437" s="15" t="n"/>
      <c r="J2437" s="15">
        <f>C2437+F2437+G2437-I2437</f>
        <v/>
      </c>
      <c r="K2437" s="15" t="n"/>
      <c r="L2437" s="15">
        <f>K2437*Setup!$B$6</f>
        <v/>
      </c>
      <c r="M2437" s="15">
        <f>J2437-L2437</f>
        <v/>
      </c>
      <c r="N2437" s="21" t="n"/>
    </row>
    <row r="2438">
      <c r="A2438" s="295" t="n"/>
      <c r="B2438" s="14" t="n"/>
      <c r="C2438" s="15" t="n"/>
      <c r="D2438" s="15" t="n"/>
      <c r="E2438" s="15">
        <f>D2438*Setup!$B$5</f>
        <v/>
      </c>
      <c r="F2438" s="15">
        <f>D2438-E2438</f>
        <v/>
      </c>
      <c r="G2438" s="15" t="n"/>
      <c r="H2438" s="15" t="n"/>
      <c r="I2438" s="15" t="n"/>
      <c r="J2438" s="15">
        <f>C2438+F2438+G2438-I2438</f>
        <v/>
      </c>
      <c r="K2438" s="15" t="n"/>
      <c r="L2438" s="15">
        <f>K2438*Setup!$B$6</f>
        <v/>
      </c>
      <c r="M2438" s="15">
        <f>J2438-L2438</f>
        <v/>
      </c>
      <c r="N2438" s="21" t="n"/>
    </row>
    <row r="2439">
      <c r="A2439" s="295" t="n"/>
      <c r="B2439" s="14" t="n"/>
      <c r="C2439" s="15" t="n"/>
      <c r="D2439" s="15" t="n"/>
      <c r="E2439" s="15">
        <f>D2439*Setup!$B$5</f>
        <v/>
      </c>
      <c r="F2439" s="15">
        <f>D2439-E2439</f>
        <v/>
      </c>
      <c r="G2439" s="15" t="n"/>
      <c r="H2439" s="15" t="n"/>
      <c r="I2439" s="15" t="n"/>
      <c r="J2439" s="15">
        <f>C2439+F2439+G2439-I2439</f>
        <v/>
      </c>
      <c r="K2439" s="15" t="n"/>
      <c r="L2439" s="15">
        <f>K2439*Setup!$B$6</f>
        <v/>
      </c>
      <c r="M2439" s="15">
        <f>J2439-L2439</f>
        <v/>
      </c>
      <c r="N2439" s="21" t="n"/>
    </row>
    <row r="2440">
      <c r="A2440" s="295" t="n"/>
      <c r="B2440" s="14" t="n"/>
      <c r="C2440" s="15" t="n"/>
      <c r="D2440" s="15" t="n"/>
      <c r="E2440" s="15">
        <f>D2440*Setup!$B$5</f>
        <v/>
      </c>
      <c r="F2440" s="15">
        <f>D2440-E2440</f>
        <v/>
      </c>
      <c r="G2440" s="15" t="n"/>
      <c r="H2440" s="15" t="n"/>
      <c r="I2440" s="15" t="n"/>
      <c r="J2440" s="15">
        <f>C2440+F2440+G2440-I2440</f>
        <v/>
      </c>
      <c r="K2440" s="15" t="n"/>
      <c r="L2440" s="15">
        <f>K2440*Setup!$B$6</f>
        <v/>
      </c>
      <c r="M2440" s="15">
        <f>J2440-L2440</f>
        <v/>
      </c>
      <c r="N2440" s="21" t="n"/>
    </row>
    <row r="2441">
      <c r="A2441" s="295" t="n"/>
      <c r="B2441" s="14" t="n"/>
      <c r="C2441" s="15" t="n"/>
      <c r="D2441" s="15" t="n"/>
      <c r="E2441" s="15">
        <f>D2441*Setup!$B$5</f>
        <v/>
      </c>
      <c r="F2441" s="15">
        <f>D2441-E2441</f>
        <v/>
      </c>
      <c r="G2441" s="15" t="n"/>
      <c r="H2441" s="15" t="n"/>
      <c r="I2441" s="15" t="n"/>
      <c r="J2441" s="15">
        <f>C2441+F2441+G2441-I2441</f>
        <v/>
      </c>
      <c r="K2441" s="15" t="n"/>
      <c r="L2441" s="15">
        <f>K2441*Setup!$B$6</f>
        <v/>
      </c>
      <c r="M2441" s="15">
        <f>J2441-L2441</f>
        <v/>
      </c>
      <c r="N2441" s="21" t="n"/>
    </row>
    <row r="2442">
      <c r="A2442" s="295" t="n"/>
      <c r="B2442" s="14" t="n"/>
      <c r="C2442" s="15" t="n"/>
      <c r="D2442" s="15" t="n"/>
      <c r="E2442" s="15">
        <f>D2442*Setup!$B$5</f>
        <v/>
      </c>
      <c r="F2442" s="15">
        <f>D2442-E2442</f>
        <v/>
      </c>
      <c r="G2442" s="15" t="n"/>
      <c r="H2442" s="15" t="n"/>
      <c r="I2442" s="15" t="n"/>
      <c r="J2442" s="15">
        <f>C2442+F2442+G2442-I2442</f>
        <v/>
      </c>
      <c r="K2442" s="15" t="n"/>
      <c r="L2442" s="15">
        <f>K2442*Setup!$B$6</f>
        <v/>
      </c>
      <c r="M2442" s="15">
        <f>J2442-L2442</f>
        <v/>
      </c>
      <c r="N2442" s="21" t="n"/>
    </row>
    <row r="2443">
      <c r="A2443" s="295" t="n"/>
      <c r="B2443" s="14" t="n"/>
      <c r="C2443" s="15" t="n"/>
      <c r="D2443" s="15" t="n"/>
      <c r="E2443" s="15">
        <f>D2443*Setup!$B$5</f>
        <v/>
      </c>
      <c r="F2443" s="15">
        <f>D2443-E2443</f>
        <v/>
      </c>
      <c r="G2443" s="15" t="n"/>
      <c r="H2443" s="15" t="n"/>
      <c r="I2443" s="15" t="n"/>
      <c r="J2443" s="15">
        <f>C2443+F2443+G2443-I2443</f>
        <v/>
      </c>
      <c r="K2443" s="15" t="n"/>
      <c r="L2443" s="15">
        <f>K2443*Setup!$B$6</f>
        <v/>
      </c>
      <c r="M2443" s="15">
        <f>J2443-L2443</f>
        <v/>
      </c>
      <c r="N2443" s="21" t="n"/>
    </row>
    <row r="2444">
      <c r="A2444" s="295" t="n"/>
      <c r="B2444" s="14" t="n"/>
      <c r="C2444" s="15" t="n"/>
      <c r="D2444" s="15" t="n"/>
      <c r="E2444" s="15">
        <f>D2444*Setup!$B$5</f>
        <v/>
      </c>
      <c r="F2444" s="15">
        <f>D2444-E2444</f>
        <v/>
      </c>
      <c r="G2444" s="15" t="n"/>
      <c r="H2444" s="15" t="n"/>
      <c r="I2444" s="15" t="n"/>
      <c r="J2444" s="15">
        <f>C2444+F2444+G2444-I2444</f>
        <v/>
      </c>
      <c r="K2444" s="15" t="n"/>
      <c r="L2444" s="15">
        <f>K2444*Setup!$B$6</f>
        <v/>
      </c>
      <c r="M2444" s="15">
        <f>J2444-L2444</f>
        <v/>
      </c>
      <c r="N2444" s="21" t="n"/>
    </row>
    <row r="2445">
      <c r="A2445" s="295" t="n"/>
      <c r="B2445" s="14" t="n"/>
      <c r="C2445" s="15" t="n"/>
      <c r="D2445" s="15" t="n"/>
      <c r="E2445" s="15">
        <f>D2445*Setup!$B$5</f>
        <v/>
      </c>
      <c r="F2445" s="15">
        <f>D2445-E2445</f>
        <v/>
      </c>
      <c r="G2445" s="15" t="n"/>
      <c r="H2445" s="15" t="n"/>
      <c r="I2445" s="15" t="n"/>
      <c r="J2445" s="15">
        <f>C2445+F2445+G2445-I2445</f>
        <v/>
      </c>
      <c r="K2445" s="15" t="n"/>
      <c r="L2445" s="15">
        <f>K2445*Setup!$B$6</f>
        <v/>
      </c>
      <c r="M2445" s="15">
        <f>J2445-L2445</f>
        <v/>
      </c>
      <c r="N2445" s="21" t="n"/>
    </row>
    <row r="2446">
      <c r="A2446" s="295" t="n"/>
      <c r="B2446" s="14" t="n"/>
      <c r="C2446" s="15" t="n"/>
      <c r="D2446" s="15" t="n"/>
      <c r="E2446" s="15">
        <f>D2446*Setup!$B$5</f>
        <v/>
      </c>
      <c r="F2446" s="15">
        <f>D2446-E2446</f>
        <v/>
      </c>
      <c r="G2446" s="15" t="n"/>
      <c r="H2446" s="15" t="n"/>
      <c r="I2446" s="15" t="n"/>
      <c r="J2446" s="15">
        <f>C2446+F2446+G2446-I2446</f>
        <v/>
      </c>
      <c r="K2446" s="15" t="n"/>
      <c r="L2446" s="15">
        <f>K2446*Setup!$B$6</f>
        <v/>
      </c>
      <c r="M2446" s="15">
        <f>J2446-L2446</f>
        <v/>
      </c>
      <c r="N2446" s="21" t="n"/>
    </row>
    <row r="2447">
      <c r="A2447" s="295" t="n"/>
      <c r="B2447" s="14" t="n"/>
      <c r="C2447" s="15" t="n"/>
      <c r="D2447" s="15" t="n"/>
      <c r="E2447" s="15">
        <f>D2447*Setup!$B$5</f>
        <v/>
      </c>
      <c r="F2447" s="15">
        <f>D2447-E2447</f>
        <v/>
      </c>
      <c r="G2447" s="15" t="n"/>
      <c r="H2447" s="15" t="n"/>
      <c r="I2447" s="15" t="n"/>
      <c r="J2447" s="15">
        <f>C2447+F2447+G2447-I2447</f>
        <v/>
      </c>
      <c r="K2447" s="15" t="n"/>
      <c r="L2447" s="15">
        <f>K2447*Setup!$B$6</f>
        <v/>
      </c>
      <c r="M2447" s="15">
        <f>J2447-L2447</f>
        <v/>
      </c>
      <c r="N2447" s="21" t="n"/>
    </row>
    <row r="2448">
      <c r="A2448" s="295" t="n"/>
      <c r="B2448" s="14" t="n"/>
      <c r="C2448" s="15" t="n"/>
      <c r="D2448" s="15" t="n"/>
      <c r="E2448" s="15">
        <f>D2448*Setup!$B$5</f>
        <v/>
      </c>
      <c r="F2448" s="15">
        <f>D2448-E2448</f>
        <v/>
      </c>
      <c r="G2448" s="15" t="n"/>
      <c r="H2448" s="15" t="n"/>
      <c r="I2448" s="15" t="n"/>
      <c r="J2448" s="15">
        <f>C2448+F2448+G2448-I2448</f>
        <v/>
      </c>
      <c r="K2448" s="15" t="n"/>
      <c r="L2448" s="15">
        <f>K2448*Setup!$B$6</f>
        <v/>
      </c>
      <c r="M2448" s="15">
        <f>J2448-L2448</f>
        <v/>
      </c>
      <c r="N2448" s="21" t="n"/>
    </row>
    <row r="2449">
      <c r="A2449" s="295" t="n"/>
      <c r="B2449" s="14" t="n"/>
      <c r="C2449" s="15" t="n"/>
      <c r="D2449" s="15" t="n"/>
      <c r="E2449" s="15">
        <f>D2449*Setup!$B$5</f>
        <v/>
      </c>
      <c r="F2449" s="15">
        <f>D2449-E2449</f>
        <v/>
      </c>
      <c r="G2449" s="15" t="n"/>
      <c r="H2449" s="15" t="n"/>
      <c r="I2449" s="15" t="n"/>
      <c r="J2449" s="15">
        <f>C2449+F2449+G2449-I2449</f>
        <v/>
      </c>
      <c r="K2449" s="15" t="n"/>
      <c r="L2449" s="15">
        <f>K2449*Setup!$B$6</f>
        <v/>
      </c>
      <c r="M2449" s="15">
        <f>J2449-L2449</f>
        <v/>
      </c>
      <c r="N2449" s="21" t="n"/>
    </row>
    <row r="2450">
      <c r="A2450" s="295" t="n"/>
      <c r="B2450" s="14" t="n"/>
      <c r="C2450" s="15" t="n"/>
      <c r="D2450" s="15" t="n"/>
      <c r="E2450" s="15">
        <f>D2450*Setup!$B$5</f>
        <v/>
      </c>
      <c r="F2450" s="15">
        <f>D2450-E2450</f>
        <v/>
      </c>
      <c r="G2450" s="15" t="n"/>
      <c r="H2450" s="15" t="n"/>
      <c r="I2450" s="15" t="n"/>
      <c r="J2450" s="15">
        <f>C2450+F2450+G2450-I2450</f>
        <v/>
      </c>
      <c r="K2450" s="15" t="n"/>
      <c r="L2450" s="15">
        <f>K2450*Setup!$B$6</f>
        <v/>
      </c>
      <c r="M2450" s="15">
        <f>J2450-L2450</f>
        <v/>
      </c>
      <c r="N2450" s="21" t="n"/>
    </row>
    <row r="2451">
      <c r="A2451" s="295" t="n"/>
      <c r="B2451" s="14" t="n"/>
      <c r="C2451" s="15" t="n"/>
      <c r="D2451" s="15" t="n"/>
      <c r="E2451" s="15">
        <f>D2451*Setup!$B$5</f>
        <v/>
      </c>
      <c r="F2451" s="15">
        <f>D2451-E2451</f>
        <v/>
      </c>
      <c r="G2451" s="15" t="n"/>
      <c r="H2451" s="15" t="n"/>
      <c r="I2451" s="15" t="n"/>
      <c r="J2451" s="15">
        <f>C2451+F2451+G2451-I2451</f>
        <v/>
      </c>
      <c r="K2451" s="15" t="n"/>
      <c r="L2451" s="15">
        <f>K2451*Setup!$B$6</f>
        <v/>
      </c>
      <c r="M2451" s="15">
        <f>J2451-L2451</f>
        <v/>
      </c>
      <c r="N2451" s="21" t="n"/>
    </row>
    <row r="2452">
      <c r="A2452" s="295" t="n"/>
      <c r="B2452" s="14" t="n"/>
      <c r="C2452" s="15" t="n"/>
      <c r="D2452" s="15" t="n"/>
      <c r="E2452" s="15">
        <f>D2452*Setup!$B$5</f>
        <v/>
      </c>
      <c r="F2452" s="15">
        <f>D2452-E2452</f>
        <v/>
      </c>
      <c r="G2452" s="15" t="n"/>
      <c r="H2452" s="15" t="n"/>
      <c r="I2452" s="15" t="n"/>
      <c r="J2452" s="15">
        <f>C2452+F2452+G2452-I2452</f>
        <v/>
      </c>
      <c r="K2452" s="15" t="n"/>
      <c r="L2452" s="15">
        <f>K2452*Setup!$B$6</f>
        <v/>
      </c>
      <c r="M2452" s="15">
        <f>J2452-L2452</f>
        <v/>
      </c>
      <c r="N2452" s="21" t="n"/>
    </row>
    <row r="2453">
      <c r="A2453" s="295" t="n"/>
      <c r="B2453" s="14" t="n"/>
      <c r="C2453" s="15" t="n"/>
      <c r="D2453" s="15" t="n"/>
      <c r="E2453" s="15">
        <f>D2453*Setup!$B$5</f>
        <v/>
      </c>
      <c r="F2453" s="15">
        <f>D2453-E2453</f>
        <v/>
      </c>
      <c r="G2453" s="15" t="n"/>
      <c r="H2453" s="15" t="n"/>
      <c r="I2453" s="15" t="n"/>
      <c r="J2453" s="15">
        <f>C2453+F2453+G2453-I2453</f>
        <v/>
      </c>
      <c r="K2453" s="15" t="n"/>
      <c r="L2453" s="15">
        <f>K2453*Setup!$B$6</f>
        <v/>
      </c>
      <c r="M2453" s="15">
        <f>J2453-L2453</f>
        <v/>
      </c>
      <c r="N2453" s="21" t="n"/>
    </row>
    <row r="2454">
      <c r="A2454" s="295" t="n"/>
      <c r="B2454" s="14" t="n"/>
      <c r="C2454" s="15" t="n"/>
      <c r="D2454" s="15" t="n"/>
      <c r="E2454" s="15">
        <f>D2454*Setup!$B$5</f>
        <v/>
      </c>
      <c r="F2454" s="15">
        <f>D2454-E2454</f>
        <v/>
      </c>
      <c r="G2454" s="15" t="n"/>
      <c r="H2454" s="15" t="n"/>
      <c r="I2454" s="15" t="n"/>
      <c r="J2454" s="15">
        <f>C2454+F2454+G2454-I2454</f>
        <v/>
      </c>
      <c r="K2454" s="15" t="n"/>
      <c r="L2454" s="15">
        <f>K2454*Setup!$B$6</f>
        <v/>
      </c>
      <c r="M2454" s="15">
        <f>J2454-L2454</f>
        <v/>
      </c>
      <c r="N2454" s="21" t="n"/>
    </row>
    <row r="2455">
      <c r="A2455" s="295" t="n"/>
      <c r="B2455" s="14" t="n"/>
      <c r="C2455" s="15" t="n"/>
      <c r="D2455" s="15" t="n"/>
      <c r="E2455" s="15">
        <f>D2455*Setup!$B$5</f>
        <v/>
      </c>
      <c r="F2455" s="15">
        <f>D2455-E2455</f>
        <v/>
      </c>
      <c r="G2455" s="15" t="n"/>
      <c r="H2455" s="15" t="n"/>
      <c r="I2455" s="15" t="n"/>
      <c r="J2455" s="15">
        <f>C2455+F2455+G2455-I2455</f>
        <v/>
      </c>
      <c r="K2455" s="15" t="n"/>
      <c r="L2455" s="15">
        <f>K2455*Setup!$B$6</f>
        <v/>
      </c>
      <c r="M2455" s="15">
        <f>J2455-L2455</f>
        <v/>
      </c>
      <c r="N2455" s="21" t="n"/>
    </row>
    <row r="2456">
      <c r="A2456" s="295" t="n"/>
      <c r="B2456" s="14" t="n"/>
      <c r="C2456" s="15" t="n"/>
      <c r="D2456" s="15" t="n"/>
      <c r="E2456" s="15">
        <f>D2456*Setup!$B$5</f>
        <v/>
      </c>
      <c r="F2456" s="15">
        <f>D2456-E2456</f>
        <v/>
      </c>
      <c r="G2456" s="15" t="n"/>
      <c r="H2456" s="15" t="n"/>
      <c r="I2456" s="15" t="n"/>
      <c r="J2456" s="15">
        <f>C2456+F2456+G2456-I2456</f>
        <v/>
      </c>
      <c r="K2456" s="15" t="n"/>
      <c r="L2456" s="15">
        <f>K2456*Setup!$B$6</f>
        <v/>
      </c>
      <c r="M2456" s="15">
        <f>J2456-L2456</f>
        <v/>
      </c>
      <c r="N2456" s="21" t="n"/>
    </row>
    <row r="2457">
      <c r="A2457" s="295" t="n"/>
      <c r="B2457" s="14" t="n"/>
      <c r="C2457" s="15" t="n"/>
      <c r="D2457" s="15" t="n"/>
      <c r="E2457" s="15">
        <f>D2457*Setup!$B$5</f>
        <v/>
      </c>
      <c r="F2457" s="15">
        <f>D2457-E2457</f>
        <v/>
      </c>
      <c r="G2457" s="15" t="n"/>
      <c r="H2457" s="15" t="n"/>
      <c r="I2457" s="15" t="n"/>
      <c r="J2457" s="15">
        <f>C2457+F2457+G2457-I2457</f>
        <v/>
      </c>
      <c r="K2457" s="15" t="n"/>
      <c r="L2457" s="15">
        <f>K2457*Setup!$B$6</f>
        <v/>
      </c>
      <c r="M2457" s="15">
        <f>J2457-L2457</f>
        <v/>
      </c>
      <c r="N2457" s="21" t="n"/>
    </row>
    <row r="2458">
      <c r="A2458" s="295" t="n"/>
      <c r="B2458" s="14" t="n"/>
      <c r="C2458" s="15" t="n"/>
      <c r="D2458" s="15" t="n"/>
      <c r="E2458" s="15">
        <f>D2458*Setup!$B$5</f>
        <v/>
      </c>
      <c r="F2458" s="15">
        <f>D2458-E2458</f>
        <v/>
      </c>
      <c r="G2458" s="15" t="n"/>
      <c r="H2458" s="15" t="n"/>
      <c r="I2458" s="15" t="n"/>
      <c r="J2458" s="15">
        <f>C2458+F2458+G2458-I2458</f>
        <v/>
      </c>
      <c r="K2458" s="15" t="n"/>
      <c r="L2458" s="15">
        <f>K2458*Setup!$B$6</f>
        <v/>
      </c>
      <c r="M2458" s="15">
        <f>J2458-L2458</f>
        <v/>
      </c>
      <c r="N2458" s="21" t="n"/>
    </row>
    <row r="2459">
      <c r="A2459" s="295" t="n"/>
      <c r="B2459" s="14" t="n"/>
      <c r="C2459" s="15" t="n"/>
      <c r="D2459" s="15" t="n"/>
      <c r="E2459" s="15">
        <f>D2459*Setup!$B$5</f>
        <v/>
      </c>
      <c r="F2459" s="15">
        <f>D2459-E2459</f>
        <v/>
      </c>
      <c r="G2459" s="15" t="n"/>
      <c r="H2459" s="15" t="n"/>
      <c r="I2459" s="15" t="n"/>
      <c r="J2459" s="15">
        <f>C2459+F2459+G2459-I2459</f>
        <v/>
      </c>
      <c r="K2459" s="15" t="n"/>
      <c r="L2459" s="15">
        <f>K2459*Setup!$B$6</f>
        <v/>
      </c>
      <c r="M2459" s="15">
        <f>J2459-L2459</f>
        <v/>
      </c>
      <c r="N2459" s="21" t="n"/>
    </row>
    <row r="2460">
      <c r="A2460" s="295" t="n"/>
      <c r="B2460" s="14" t="n"/>
      <c r="C2460" s="15" t="n"/>
      <c r="D2460" s="15" t="n"/>
      <c r="E2460" s="15">
        <f>D2460*Setup!$B$5</f>
        <v/>
      </c>
      <c r="F2460" s="15">
        <f>D2460-E2460</f>
        <v/>
      </c>
      <c r="G2460" s="15" t="n"/>
      <c r="H2460" s="15" t="n"/>
      <c r="I2460" s="15" t="n"/>
      <c r="J2460" s="15">
        <f>C2460+F2460+G2460-I2460</f>
        <v/>
      </c>
      <c r="K2460" s="15" t="n"/>
      <c r="L2460" s="15">
        <f>K2460*Setup!$B$6</f>
        <v/>
      </c>
      <c r="M2460" s="15">
        <f>J2460-L2460</f>
        <v/>
      </c>
      <c r="N2460" s="21" t="n"/>
    </row>
    <row r="2461">
      <c r="A2461" s="295" t="n"/>
      <c r="B2461" s="14" t="n"/>
      <c r="C2461" s="15" t="n"/>
      <c r="D2461" s="15" t="n"/>
      <c r="E2461" s="15">
        <f>D2461*Setup!$B$5</f>
        <v/>
      </c>
      <c r="F2461" s="15">
        <f>D2461-E2461</f>
        <v/>
      </c>
      <c r="G2461" s="15" t="n"/>
      <c r="H2461" s="15" t="n"/>
      <c r="I2461" s="15" t="n"/>
      <c r="J2461" s="15">
        <f>C2461+F2461+G2461-I2461</f>
        <v/>
      </c>
      <c r="K2461" s="15" t="n"/>
      <c r="L2461" s="15">
        <f>K2461*Setup!$B$6</f>
        <v/>
      </c>
      <c r="M2461" s="15">
        <f>J2461-L2461</f>
        <v/>
      </c>
      <c r="N2461" s="21" t="n"/>
    </row>
    <row r="2462">
      <c r="A2462" s="295" t="n"/>
      <c r="B2462" s="14" t="n"/>
      <c r="C2462" s="15" t="n"/>
      <c r="D2462" s="15" t="n"/>
      <c r="E2462" s="15">
        <f>D2462*Setup!$B$5</f>
        <v/>
      </c>
      <c r="F2462" s="15">
        <f>D2462-E2462</f>
        <v/>
      </c>
      <c r="G2462" s="15" t="n"/>
      <c r="H2462" s="15" t="n"/>
      <c r="I2462" s="15" t="n"/>
      <c r="J2462" s="15">
        <f>C2462+F2462+G2462-I2462</f>
        <v/>
      </c>
      <c r="K2462" s="15" t="n"/>
      <c r="L2462" s="15">
        <f>K2462*Setup!$B$6</f>
        <v/>
      </c>
      <c r="M2462" s="15">
        <f>J2462-L2462</f>
        <v/>
      </c>
      <c r="N2462" s="21" t="n"/>
    </row>
    <row r="2463">
      <c r="A2463" s="295" t="n"/>
      <c r="B2463" s="14" t="n"/>
      <c r="C2463" s="15" t="n"/>
      <c r="D2463" s="15" t="n"/>
      <c r="E2463" s="15">
        <f>D2463*Setup!$B$5</f>
        <v/>
      </c>
      <c r="F2463" s="15">
        <f>D2463-E2463</f>
        <v/>
      </c>
      <c r="G2463" s="15" t="n"/>
      <c r="H2463" s="15" t="n"/>
      <c r="I2463" s="15" t="n"/>
      <c r="J2463" s="15">
        <f>C2463+F2463+G2463-I2463</f>
        <v/>
      </c>
      <c r="K2463" s="15" t="n"/>
      <c r="L2463" s="15">
        <f>K2463*Setup!$B$6</f>
        <v/>
      </c>
      <c r="M2463" s="15">
        <f>J2463-L2463</f>
        <v/>
      </c>
      <c r="N2463" s="21" t="n"/>
    </row>
    <row r="2464">
      <c r="A2464" s="295" t="n"/>
      <c r="B2464" s="14" t="n"/>
      <c r="C2464" s="15" t="n"/>
      <c r="D2464" s="15" t="n"/>
      <c r="E2464" s="15">
        <f>D2464*Setup!$B$5</f>
        <v/>
      </c>
      <c r="F2464" s="15">
        <f>D2464-E2464</f>
        <v/>
      </c>
      <c r="G2464" s="15" t="n"/>
      <c r="H2464" s="15" t="n"/>
      <c r="I2464" s="15" t="n"/>
      <c r="J2464" s="15">
        <f>C2464+F2464+G2464-I2464</f>
        <v/>
      </c>
      <c r="K2464" s="15" t="n"/>
      <c r="L2464" s="15">
        <f>K2464*Setup!$B$6</f>
        <v/>
      </c>
      <c r="M2464" s="15">
        <f>J2464-L2464</f>
        <v/>
      </c>
      <c r="N2464" s="21" t="n"/>
    </row>
    <row r="2465">
      <c r="A2465" s="295" t="n"/>
      <c r="B2465" s="14" t="n"/>
      <c r="C2465" s="15" t="n"/>
      <c r="D2465" s="15" t="n"/>
      <c r="E2465" s="15">
        <f>D2465*Setup!$B$5</f>
        <v/>
      </c>
      <c r="F2465" s="15">
        <f>D2465-E2465</f>
        <v/>
      </c>
      <c r="G2465" s="15" t="n"/>
      <c r="H2465" s="15" t="n"/>
      <c r="I2465" s="15" t="n"/>
      <c r="J2465" s="15">
        <f>C2465+F2465+G2465-I2465</f>
        <v/>
      </c>
      <c r="K2465" s="15" t="n"/>
      <c r="L2465" s="15">
        <f>K2465*Setup!$B$6</f>
        <v/>
      </c>
      <c r="M2465" s="15">
        <f>J2465-L2465</f>
        <v/>
      </c>
      <c r="N2465" s="21" t="n"/>
    </row>
    <row r="2466">
      <c r="A2466" s="295" t="n"/>
      <c r="B2466" s="14" t="n"/>
      <c r="C2466" s="15" t="n"/>
      <c r="D2466" s="15" t="n"/>
      <c r="E2466" s="15">
        <f>D2466*Setup!$B$5</f>
        <v/>
      </c>
      <c r="F2466" s="15">
        <f>D2466-E2466</f>
        <v/>
      </c>
      <c r="G2466" s="15" t="n"/>
      <c r="H2466" s="15" t="n"/>
      <c r="I2466" s="15" t="n"/>
      <c r="J2466" s="15">
        <f>C2466+F2466+G2466-I2466</f>
        <v/>
      </c>
      <c r="K2466" s="15" t="n"/>
      <c r="L2466" s="15">
        <f>K2466*Setup!$B$6</f>
        <v/>
      </c>
      <c r="M2466" s="15">
        <f>J2466-L2466</f>
        <v/>
      </c>
      <c r="N2466" s="21" t="n"/>
    </row>
    <row r="2467">
      <c r="A2467" s="295" t="n"/>
      <c r="B2467" s="14" t="n"/>
      <c r="C2467" s="15" t="n"/>
      <c r="D2467" s="15" t="n"/>
      <c r="E2467" s="15">
        <f>D2467*Setup!$B$5</f>
        <v/>
      </c>
      <c r="F2467" s="15">
        <f>D2467-E2467</f>
        <v/>
      </c>
      <c r="G2467" s="15" t="n"/>
      <c r="H2467" s="15" t="n"/>
      <c r="I2467" s="15" t="n"/>
      <c r="J2467" s="15">
        <f>C2467+F2467+G2467-I2467</f>
        <v/>
      </c>
      <c r="K2467" s="15" t="n"/>
      <c r="L2467" s="15">
        <f>K2467*Setup!$B$6</f>
        <v/>
      </c>
      <c r="M2467" s="15">
        <f>J2467-L2467</f>
        <v/>
      </c>
      <c r="N2467" s="21" t="n"/>
    </row>
    <row r="2468">
      <c r="A2468" s="295" t="n"/>
      <c r="B2468" s="14" t="n"/>
      <c r="C2468" s="15" t="n"/>
      <c r="D2468" s="15" t="n"/>
      <c r="E2468" s="15">
        <f>D2468*Setup!$B$5</f>
        <v/>
      </c>
      <c r="F2468" s="15">
        <f>D2468-E2468</f>
        <v/>
      </c>
      <c r="G2468" s="15" t="n"/>
      <c r="H2468" s="15" t="n"/>
      <c r="I2468" s="15" t="n"/>
      <c r="J2468" s="15">
        <f>C2468+F2468+G2468-I2468</f>
        <v/>
      </c>
      <c r="K2468" s="15" t="n"/>
      <c r="L2468" s="15">
        <f>K2468*Setup!$B$6</f>
        <v/>
      </c>
      <c r="M2468" s="15">
        <f>J2468-L2468</f>
        <v/>
      </c>
      <c r="N2468" s="21" t="n"/>
    </row>
    <row r="2469">
      <c r="A2469" s="295" t="n"/>
      <c r="B2469" s="14" t="n"/>
      <c r="C2469" s="15" t="n"/>
      <c r="D2469" s="15" t="n"/>
      <c r="E2469" s="15">
        <f>D2469*Setup!$B$5</f>
        <v/>
      </c>
      <c r="F2469" s="15">
        <f>D2469-E2469</f>
        <v/>
      </c>
      <c r="G2469" s="15" t="n"/>
      <c r="H2469" s="15" t="n"/>
      <c r="I2469" s="15" t="n"/>
      <c r="J2469" s="15">
        <f>C2469+F2469+G2469-I2469</f>
        <v/>
      </c>
      <c r="K2469" s="15" t="n"/>
      <c r="L2469" s="15">
        <f>K2469*Setup!$B$6</f>
        <v/>
      </c>
      <c r="M2469" s="15">
        <f>J2469-L2469</f>
        <v/>
      </c>
      <c r="N2469" s="21" t="n"/>
    </row>
    <row r="2470">
      <c r="A2470" s="295" t="n"/>
      <c r="B2470" s="14" t="n"/>
      <c r="C2470" s="15" t="n"/>
      <c r="D2470" s="15" t="n"/>
      <c r="E2470" s="15">
        <f>D2470*Setup!$B$5</f>
        <v/>
      </c>
      <c r="F2470" s="15">
        <f>D2470-E2470</f>
        <v/>
      </c>
      <c r="G2470" s="15" t="n"/>
      <c r="H2470" s="15" t="n"/>
      <c r="I2470" s="15" t="n"/>
      <c r="J2470" s="15">
        <f>C2470+F2470+G2470-I2470</f>
        <v/>
      </c>
      <c r="K2470" s="15" t="n"/>
      <c r="L2470" s="15">
        <f>K2470*Setup!$B$6</f>
        <v/>
      </c>
      <c r="M2470" s="15">
        <f>J2470-L2470</f>
        <v/>
      </c>
      <c r="N2470" s="21" t="n"/>
    </row>
    <row r="2471">
      <c r="A2471" s="295" t="n"/>
      <c r="B2471" s="14" t="n"/>
      <c r="C2471" s="15" t="n"/>
      <c r="D2471" s="15" t="n"/>
      <c r="E2471" s="15">
        <f>D2471*Setup!$B$5</f>
        <v/>
      </c>
      <c r="F2471" s="15">
        <f>D2471-E2471</f>
        <v/>
      </c>
      <c r="G2471" s="15" t="n"/>
      <c r="H2471" s="15" t="n"/>
      <c r="I2471" s="15" t="n"/>
      <c r="J2471" s="15">
        <f>C2471+F2471+G2471-I2471</f>
        <v/>
      </c>
      <c r="K2471" s="15" t="n"/>
      <c r="L2471" s="15">
        <f>K2471*Setup!$B$6</f>
        <v/>
      </c>
      <c r="M2471" s="15">
        <f>J2471-L2471</f>
        <v/>
      </c>
      <c r="N2471" s="21" t="n"/>
    </row>
    <row r="2472">
      <c r="A2472" s="295" t="n"/>
      <c r="B2472" s="14" t="n"/>
      <c r="C2472" s="15" t="n"/>
      <c r="D2472" s="15" t="n"/>
      <c r="E2472" s="15">
        <f>D2472*Setup!$B$5</f>
        <v/>
      </c>
      <c r="F2472" s="15">
        <f>D2472-E2472</f>
        <v/>
      </c>
      <c r="G2472" s="15" t="n"/>
      <c r="H2472" s="15" t="n"/>
      <c r="I2472" s="15" t="n"/>
      <c r="J2472" s="15">
        <f>C2472+F2472+G2472-I2472</f>
        <v/>
      </c>
      <c r="K2472" s="15" t="n"/>
      <c r="L2472" s="15">
        <f>K2472*Setup!$B$6</f>
        <v/>
      </c>
      <c r="M2472" s="15">
        <f>J2472-L2472</f>
        <v/>
      </c>
      <c r="N2472" s="21" t="n"/>
    </row>
    <row r="2473">
      <c r="A2473" s="295" t="n"/>
      <c r="B2473" s="14" t="n"/>
      <c r="C2473" s="15" t="n"/>
      <c r="D2473" s="15" t="n"/>
      <c r="E2473" s="15">
        <f>D2473*Setup!$B$5</f>
        <v/>
      </c>
      <c r="F2473" s="15">
        <f>D2473-E2473</f>
        <v/>
      </c>
      <c r="G2473" s="15" t="n"/>
      <c r="H2473" s="15" t="n"/>
      <c r="I2473" s="15" t="n"/>
      <c r="J2473" s="15">
        <f>C2473+F2473+G2473-I2473</f>
        <v/>
      </c>
      <c r="K2473" s="15" t="n"/>
      <c r="L2473" s="15">
        <f>K2473*Setup!$B$6</f>
        <v/>
      </c>
      <c r="M2473" s="15">
        <f>J2473-L2473</f>
        <v/>
      </c>
      <c r="N2473" s="21" t="n"/>
    </row>
    <row r="2474">
      <c r="A2474" s="295" t="n"/>
      <c r="B2474" s="14" t="n"/>
      <c r="C2474" s="15" t="n"/>
      <c r="D2474" s="15" t="n"/>
      <c r="E2474" s="15">
        <f>D2474*Setup!$B$5</f>
        <v/>
      </c>
      <c r="F2474" s="15">
        <f>D2474-E2474</f>
        <v/>
      </c>
      <c r="G2474" s="15" t="n"/>
      <c r="H2474" s="15" t="n"/>
      <c r="I2474" s="15" t="n"/>
      <c r="J2474" s="15">
        <f>C2474+F2474+G2474-I2474</f>
        <v/>
      </c>
      <c r="K2474" s="15" t="n"/>
      <c r="L2474" s="15">
        <f>K2474*Setup!$B$6</f>
        <v/>
      </c>
      <c r="M2474" s="15">
        <f>J2474-L2474</f>
        <v/>
      </c>
      <c r="N2474" s="21" t="n"/>
    </row>
    <row r="2475">
      <c r="A2475" s="295" t="n"/>
      <c r="B2475" s="14" t="n"/>
      <c r="C2475" s="15" t="n"/>
      <c r="D2475" s="15" t="n"/>
      <c r="E2475" s="15">
        <f>D2475*Setup!$B$5</f>
        <v/>
      </c>
      <c r="F2475" s="15">
        <f>D2475-E2475</f>
        <v/>
      </c>
      <c r="G2475" s="15" t="n"/>
      <c r="H2475" s="15" t="n"/>
      <c r="I2475" s="15" t="n"/>
      <c r="J2475" s="15">
        <f>C2475+F2475+G2475-I2475</f>
        <v/>
      </c>
      <c r="K2475" s="15" t="n"/>
      <c r="L2475" s="15">
        <f>K2475*Setup!$B$6</f>
        <v/>
      </c>
      <c r="M2475" s="15">
        <f>J2475-L2475</f>
        <v/>
      </c>
      <c r="N2475" s="21" t="n"/>
    </row>
    <row r="2476">
      <c r="A2476" s="295" t="n"/>
      <c r="B2476" s="14" t="n"/>
      <c r="C2476" s="15" t="n"/>
      <c r="D2476" s="15" t="n"/>
      <c r="E2476" s="15">
        <f>D2476*Setup!$B$5</f>
        <v/>
      </c>
      <c r="F2476" s="15">
        <f>D2476-E2476</f>
        <v/>
      </c>
      <c r="G2476" s="15" t="n"/>
      <c r="H2476" s="15" t="n"/>
      <c r="I2476" s="15" t="n"/>
      <c r="J2476" s="15">
        <f>C2476+F2476+G2476-I2476</f>
        <v/>
      </c>
      <c r="K2476" s="15" t="n"/>
      <c r="L2476" s="15">
        <f>K2476*Setup!$B$6</f>
        <v/>
      </c>
      <c r="M2476" s="15">
        <f>J2476-L2476</f>
        <v/>
      </c>
      <c r="N2476" s="21" t="n"/>
    </row>
    <row r="2477">
      <c r="A2477" s="295" t="n"/>
      <c r="B2477" s="14" t="n"/>
      <c r="C2477" s="15" t="n"/>
      <c r="D2477" s="15" t="n"/>
      <c r="E2477" s="15">
        <f>D2477*Setup!$B$5</f>
        <v/>
      </c>
      <c r="F2477" s="15">
        <f>D2477-E2477</f>
        <v/>
      </c>
      <c r="G2477" s="15" t="n"/>
      <c r="H2477" s="15" t="n"/>
      <c r="I2477" s="15" t="n"/>
      <c r="J2477" s="15">
        <f>C2477+F2477+G2477-I2477</f>
        <v/>
      </c>
      <c r="K2477" s="15" t="n"/>
      <c r="L2477" s="15">
        <f>K2477*Setup!$B$6</f>
        <v/>
      </c>
      <c r="M2477" s="15">
        <f>J2477-L2477</f>
        <v/>
      </c>
      <c r="N2477" s="21" t="n"/>
    </row>
    <row r="2478">
      <c r="A2478" s="295" t="n"/>
      <c r="B2478" s="14" t="n"/>
      <c r="C2478" s="15" t="n"/>
      <c r="D2478" s="15" t="n"/>
      <c r="E2478" s="15">
        <f>D2478*Setup!$B$5</f>
        <v/>
      </c>
      <c r="F2478" s="15">
        <f>D2478-E2478</f>
        <v/>
      </c>
      <c r="G2478" s="15" t="n"/>
      <c r="H2478" s="15" t="n"/>
      <c r="I2478" s="15" t="n"/>
      <c r="J2478" s="15">
        <f>C2478+F2478+G2478-I2478</f>
        <v/>
      </c>
      <c r="K2478" s="15" t="n"/>
      <c r="L2478" s="15">
        <f>K2478*Setup!$B$6</f>
        <v/>
      </c>
      <c r="M2478" s="15">
        <f>J2478-L2478</f>
        <v/>
      </c>
      <c r="N2478" s="21" t="n"/>
    </row>
    <row r="2479">
      <c r="A2479" s="295" t="n"/>
      <c r="B2479" s="14" t="n"/>
      <c r="C2479" s="15" t="n"/>
      <c r="D2479" s="15" t="n"/>
      <c r="E2479" s="15">
        <f>D2479*Setup!$B$5</f>
        <v/>
      </c>
      <c r="F2479" s="15">
        <f>D2479-E2479</f>
        <v/>
      </c>
      <c r="G2479" s="15" t="n"/>
      <c r="H2479" s="15" t="n"/>
      <c r="I2479" s="15" t="n"/>
      <c r="J2479" s="15">
        <f>C2479+F2479+G2479-I2479</f>
        <v/>
      </c>
      <c r="K2479" s="15" t="n"/>
      <c r="L2479" s="15">
        <f>K2479*Setup!$B$6</f>
        <v/>
      </c>
      <c r="M2479" s="15">
        <f>J2479-L2479</f>
        <v/>
      </c>
      <c r="N2479" s="21" t="n"/>
    </row>
    <row r="2480">
      <c r="A2480" s="295" t="n"/>
      <c r="B2480" s="14" t="n"/>
      <c r="C2480" s="15" t="n"/>
      <c r="D2480" s="15" t="n"/>
      <c r="E2480" s="15">
        <f>D2480*Setup!$B$5</f>
        <v/>
      </c>
      <c r="F2480" s="15">
        <f>D2480-E2480</f>
        <v/>
      </c>
      <c r="G2480" s="15" t="n"/>
      <c r="H2480" s="15" t="n"/>
      <c r="I2480" s="15" t="n"/>
      <c r="J2480" s="15">
        <f>C2480+F2480+G2480-I2480</f>
        <v/>
      </c>
      <c r="K2480" s="15" t="n"/>
      <c r="L2480" s="15">
        <f>K2480*Setup!$B$6</f>
        <v/>
      </c>
      <c r="M2480" s="15">
        <f>J2480-L2480</f>
        <v/>
      </c>
      <c r="N2480" s="21" t="n"/>
    </row>
    <row r="2481">
      <c r="A2481" s="295" t="n"/>
      <c r="B2481" s="14" t="n"/>
      <c r="C2481" s="15" t="n"/>
      <c r="D2481" s="15" t="n"/>
      <c r="E2481" s="15">
        <f>D2481*Setup!$B$5</f>
        <v/>
      </c>
      <c r="F2481" s="15">
        <f>D2481-E2481</f>
        <v/>
      </c>
      <c r="G2481" s="15" t="n"/>
      <c r="H2481" s="15" t="n"/>
      <c r="I2481" s="15" t="n"/>
      <c r="J2481" s="15">
        <f>C2481+F2481+G2481-I2481</f>
        <v/>
      </c>
      <c r="K2481" s="15" t="n"/>
      <c r="L2481" s="15">
        <f>K2481*Setup!$B$6</f>
        <v/>
      </c>
      <c r="M2481" s="15">
        <f>J2481-L2481</f>
        <v/>
      </c>
      <c r="N2481" s="21" t="n"/>
    </row>
    <row r="2482">
      <c r="A2482" s="295" t="n"/>
      <c r="B2482" s="14" t="n"/>
      <c r="C2482" s="15" t="n"/>
      <c r="D2482" s="15" t="n"/>
      <c r="E2482" s="15">
        <f>D2482*Setup!$B$5</f>
        <v/>
      </c>
      <c r="F2482" s="15">
        <f>D2482-E2482</f>
        <v/>
      </c>
      <c r="G2482" s="15" t="n"/>
      <c r="H2482" s="15" t="n"/>
      <c r="I2482" s="15" t="n"/>
      <c r="J2482" s="15">
        <f>C2482+F2482+G2482-I2482</f>
        <v/>
      </c>
      <c r="K2482" s="15" t="n"/>
      <c r="L2482" s="15">
        <f>K2482*Setup!$B$6</f>
        <v/>
      </c>
      <c r="M2482" s="15">
        <f>J2482-L2482</f>
        <v/>
      </c>
      <c r="N2482" s="21" t="n"/>
    </row>
    <row r="2483">
      <c r="A2483" s="295" t="n"/>
      <c r="B2483" s="14" t="n"/>
      <c r="C2483" s="15" t="n"/>
      <c r="D2483" s="15" t="n"/>
      <c r="E2483" s="15">
        <f>D2483*Setup!$B$5</f>
        <v/>
      </c>
      <c r="F2483" s="15">
        <f>D2483-E2483</f>
        <v/>
      </c>
      <c r="G2483" s="15" t="n"/>
      <c r="H2483" s="15" t="n"/>
      <c r="I2483" s="15" t="n"/>
      <c r="J2483" s="15">
        <f>C2483+F2483+G2483-I2483</f>
        <v/>
      </c>
      <c r="K2483" s="15" t="n"/>
      <c r="L2483" s="15">
        <f>K2483*Setup!$B$6</f>
        <v/>
      </c>
      <c r="M2483" s="15">
        <f>J2483-L2483</f>
        <v/>
      </c>
      <c r="N2483" s="21" t="n"/>
    </row>
    <row r="2484">
      <c r="A2484" s="295" t="n"/>
      <c r="B2484" s="14" t="n"/>
      <c r="C2484" s="15" t="n"/>
      <c r="D2484" s="15" t="n"/>
      <c r="E2484" s="15">
        <f>D2484*Setup!$B$5</f>
        <v/>
      </c>
      <c r="F2484" s="15">
        <f>D2484-E2484</f>
        <v/>
      </c>
      <c r="G2484" s="15" t="n"/>
      <c r="H2484" s="15" t="n"/>
      <c r="I2484" s="15" t="n"/>
      <c r="J2484" s="15">
        <f>C2484+F2484+G2484-I2484</f>
        <v/>
      </c>
      <c r="K2484" s="15" t="n"/>
      <c r="L2484" s="15">
        <f>K2484*Setup!$B$6</f>
        <v/>
      </c>
      <c r="M2484" s="15">
        <f>J2484-L2484</f>
        <v/>
      </c>
      <c r="N2484" s="21" t="n"/>
    </row>
    <row r="2485">
      <c r="A2485" s="295" t="n"/>
      <c r="B2485" s="14" t="n"/>
      <c r="C2485" s="15" t="n"/>
      <c r="D2485" s="15" t="n"/>
      <c r="E2485" s="15">
        <f>D2485*Setup!$B$5</f>
        <v/>
      </c>
      <c r="F2485" s="15">
        <f>D2485-E2485</f>
        <v/>
      </c>
      <c r="G2485" s="15" t="n"/>
      <c r="H2485" s="15" t="n"/>
      <c r="I2485" s="15" t="n"/>
      <c r="J2485" s="15">
        <f>C2485+F2485+G2485-I2485</f>
        <v/>
      </c>
      <c r="K2485" s="15" t="n"/>
      <c r="L2485" s="15">
        <f>K2485*Setup!$B$6</f>
        <v/>
      </c>
      <c r="M2485" s="15">
        <f>J2485-L2485</f>
        <v/>
      </c>
      <c r="N2485" s="21" t="n"/>
    </row>
    <row r="2486">
      <c r="A2486" s="295" t="n"/>
      <c r="B2486" s="14" t="n"/>
      <c r="C2486" s="15" t="n"/>
      <c r="D2486" s="15" t="n"/>
      <c r="E2486" s="15">
        <f>D2486*Setup!$B$5</f>
        <v/>
      </c>
      <c r="F2486" s="15">
        <f>D2486-E2486</f>
        <v/>
      </c>
      <c r="G2486" s="15" t="n"/>
      <c r="H2486" s="15" t="n"/>
      <c r="I2486" s="15" t="n"/>
      <c r="J2486" s="15">
        <f>C2486+F2486+G2486-I2486</f>
        <v/>
      </c>
      <c r="K2486" s="15" t="n"/>
      <c r="L2486" s="15">
        <f>K2486*Setup!$B$6</f>
        <v/>
      </c>
      <c r="M2486" s="15">
        <f>J2486-L2486</f>
        <v/>
      </c>
      <c r="N2486" s="21" t="n"/>
    </row>
    <row r="2487">
      <c r="A2487" s="295" t="n"/>
      <c r="B2487" s="14" t="n"/>
      <c r="C2487" s="15" t="n"/>
      <c r="D2487" s="15" t="n"/>
      <c r="E2487" s="15">
        <f>D2487*Setup!$B$5</f>
        <v/>
      </c>
      <c r="F2487" s="15">
        <f>D2487-E2487</f>
        <v/>
      </c>
      <c r="G2487" s="15" t="n"/>
      <c r="H2487" s="15" t="n"/>
      <c r="I2487" s="15" t="n"/>
      <c r="J2487" s="15">
        <f>C2487+F2487+G2487-I2487</f>
        <v/>
      </c>
      <c r="K2487" s="15" t="n"/>
      <c r="L2487" s="15">
        <f>K2487*Setup!$B$6</f>
        <v/>
      </c>
      <c r="M2487" s="15">
        <f>J2487-L2487</f>
        <v/>
      </c>
      <c r="N2487" s="21" t="n"/>
    </row>
    <row r="2488">
      <c r="A2488" s="295" t="n"/>
      <c r="B2488" s="14" t="n"/>
      <c r="C2488" s="15" t="n"/>
      <c r="D2488" s="15" t="n"/>
      <c r="E2488" s="15">
        <f>D2488*Setup!$B$5</f>
        <v/>
      </c>
      <c r="F2488" s="15">
        <f>D2488-E2488</f>
        <v/>
      </c>
      <c r="G2488" s="15" t="n"/>
      <c r="H2488" s="15" t="n"/>
      <c r="I2488" s="15" t="n"/>
      <c r="J2488" s="15">
        <f>C2488+F2488+G2488-I2488</f>
        <v/>
      </c>
      <c r="K2488" s="15" t="n"/>
      <c r="L2488" s="15">
        <f>K2488*Setup!$B$6</f>
        <v/>
      </c>
      <c r="M2488" s="15">
        <f>J2488-L2488</f>
        <v/>
      </c>
      <c r="N2488" s="21" t="n"/>
    </row>
    <row r="2489">
      <c r="A2489" s="295" t="n"/>
      <c r="B2489" s="14" t="n"/>
      <c r="C2489" s="15" t="n"/>
      <c r="D2489" s="15" t="n"/>
      <c r="E2489" s="15">
        <f>D2489*Setup!$B$5</f>
        <v/>
      </c>
      <c r="F2489" s="15">
        <f>D2489-E2489</f>
        <v/>
      </c>
      <c r="G2489" s="15" t="n"/>
      <c r="H2489" s="15" t="n"/>
      <c r="I2489" s="15" t="n"/>
      <c r="J2489" s="15">
        <f>C2489+F2489+G2489-I2489</f>
        <v/>
      </c>
      <c r="K2489" s="15" t="n"/>
      <c r="L2489" s="15">
        <f>K2489*Setup!$B$6</f>
        <v/>
      </c>
      <c r="M2489" s="15">
        <f>J2489-L2489</f>
        <v/>
      </c>
      <c r="N2489" s="21" t="n"/>
    </row>
    <row r="2490">
      <c r="A2490" s="295" t="n"/>
      <c r="B2490" s="14" t="n"/>
      <c r="C2490" s="15" t="n"/>
      <c r="D2490" s="15" t="n"/>
      <c r="E2490" s="15">
        <f>D2490*Setup!$B$5</f>
        <v/>
      </c>
      <c r="F2490" s="15">
        <f>D2490-E2490</f>
        <v/>
      </c>
      <c r="G2490" s="15" t="n"/>
      <c r="H2490" s="15" t="n"/>
      <c r="I2490" s="15" t="n"/>
      <c r="J2490" s="15">
        <f>C2490+F2490+G2490-I2490</f>
        <v/>
      </c>
      <c r="K2490" s="15" t="n"/>
      <c r="L2490" s="15">
        <f>K2490*Setup!$B$6</f>
        <v/>
      </c>
      <c r="M2490" s="15">
        <f>J2490-L2490</f>
        <v/>
      </c>
      <c r="N2490" s="21" t="n"/>
    </row>
    <row r="2491">
      <c r="A2491" s="295" t="n"/>
      <c r="B2491" s="14" t="n"/>
      <c r="C2491" s="15" t="n"/>
      <c r="D2491" s="15" t="n"/>
      <c r="E2491" s="15">
        <f>D2491*Setup!$B$5</f>
        <v/>
      </c>
      <c r="F2491" s="15">
        <f>D2491-E2491</f>
        <v/>
      </c>
      <c r="G2491" s="15" t="n"/>
      <c r="H2491" s="15" t="n"/>
      <c r="I2491" s="15" t="n"/>
      <c r="J2491" s="15">
        <f>C2491+F2491+G2491-I2491</f>
        <v/>
      </c>
      <c r="K2491" s="15" t="n"/>
      <c r="L2491" s="15">
        <f>K2491*Setup!$B$6</f>
        <v/>
      </c>
      <c r="M2491" s="15">
        <f>J2491-L2491</f>
        <v/>
      </c>
      <c r="N2491" s="21" t="n"/>
    </row>
    <row r="2492">
      <c r="A2492" s="295" t="n"/>
      <c r="B2492" s="14" t="n"/>
      <c r="C2492" s="15" t="n"/>
      <c r="D2492" s="15" t="n"/>
      <c r="E2492" s="15">
        <f>D2492*Setup!$B$5</f>
        <v/>
      </c>
      <c r="F2492" s="15">
        <f>D2492-E2492</f>
        <v/>
      </c>
      <c r="G2492" s="15" t="n"/>
      <c r="H2492" s="15" t="n"/>
      <c r="I2492" s="15" t="n"/>
      <c r="J2492" s="15">
        <f>C2492+F2492+G2492-I2492</f>
        <v/>
      </c>
      <c r="K2492" s="15" t="n"/>
      <c r="L2492" s="15">
        <f>K2492*Setup!$B$6</f>
        <v/>
      </c>
      <c r="M2492" s="15">
        <f>J2492-L2492</f>
        <v/>
      </c>
      <c r="N2492" s="21" t="n"/>
    </row>
    <row r="2493">
      <c r="A2493" s="295" t="n"/>
      <c r="B2493" s="14" t="n"/>
      <c r="C2493" s="15" t="n"/>
      <c r="D2493" s="15" t="n"/>
      <c r="E2493" s="15">
        <f>D2493*Setup!$B$5</f>
        <v/>
      </c>
      <c r="F2493" s="15">
        <f>D2493-E2493</f>
        <v/>
      </c>
      <c r="G2493" s="15" t="n"/>
      <c r="H2493" s="15" t="n"/>
      <c r="I2493" s="15" t="n"/>
      <c r="J2493" s="15">
        <f>C2493+F2493+G2493-I2493</f>
        <v/>
      </c>
      <c r="K2493" s="15" t="n"/>
      <c r="L2493" s="15">
        <f>K2493*Setup!$B$6</f>
        <v/>
      </c>
      <c r="M2493" s="15">
        <f>J2493-L2493</f>
        <v/>
      </c>
      <c r="N2493" s="21" t="n"/>
    </row>
    <row r="2494">
      <c r="A2494" s="295" t="n"/>
      <c r="B2494" s="14" t="n"/>
      <c r="C2494" s="15" t="n"/>
      <c r="D2494" s="15" t="n"/>
      <c r="E2494" s="15">
        <f>D2494*Setup!$B$5</f>
        <v/>
      </c>
      <c r="F2494" s="15">
        <f>D2494-E2494</f>
        <v/>
      </c>
      <c r="G2494" s="15" t="n"/>
      <c r="H2494" s="15" t="n"/>
      <c r="I2494" s="15" t="n"/>
      <c r="J2494" s="15">
        <f>C2494+F2494+G2494-I2494</f>
        <v/>
      </c>
      <c r="K2494" s="15" t="n"/>
      <c r="L2494" s="15">
        <f>K2494*Setup!$B$6</f>
        <v/>
      </c>
      <c r="M2494" s="15">
        <f>J2494-L2494</f>
        <v/>
      </c>
      <c r="N2494" s="21" t="n"/>
    </row>
    <row r="2495">
      <c r="A2495" s="295" t="n"/>
      <c r="B2495" s="14" t="n"/>
      <c r="C2495" s="15" t="n"/>
      <c r="D2495" s="15" t="n"/>
      <c r="E2495" s="15">
        <f>D2495*Setup!$B$5</f>
        <v/>
      </c>
      <c r="F2495" s="15">
        <f>D2495-E2495</f>
        <v/>
      </c>
      <c r="G2495" s="15" t="n"/>
      <c r="H2495" s="15" t="n"/>
      <c r="I2495" s="15" t="n"/>
      <c r="J2495" s="15">
        <f>C2495+F2495+G2495-I2495</f>
        <v/>
      </c>
      <c r="K2495" s="15" t="n"/>
      <c r="L2495" s="15">
        <f>K2495*Setup!$B$6</f>
        <v/>
      </c>
      <c r="M2495" s="15">
        <f>J2495-L2495</f>
        <v/>
      </c>
      <c r="N2495" s="21" t="n"/>
    </row>
    <row r="2496">
      <c r="A2496" s="295" t="n"/>
      <c r="B2496" s="14" t="n"/>
      <c r="C2496" s="15" t="n"/>
      <c r="D2496" s="15" t="n"/>
      <c r="E2496" s="15">
        <f>D2496*Setup!$B$5</f>
        <v/>
      </c>
      <c r="F2496" s="15">
        <f>D2496-E2496</f>
        <v/>
      </c>
      <c r="G2496" s="15" t="n"/>
      <c r="H2496" s="15" t="n"/>
      <c r="I2496" s="15" t="n"/>
      <c r="J2496" s="15">
        <f>C2496+F2496+G2496-I2496</f>
        <v/>
      </c>
      <c r="K2496" s="15" t="n"/>
      <c r="L2496" s="15">
        <f>K2496*Setup!$B$6</f>
        <v/>
      </c>
      <c r="M2496" s="15">
        <f>J2496-L2496</f>
        <v/>
      </c>
      <c r="N2496" s="21" t="n"/>
    </row>
    <row r="2497">
      <c r="A2497" s="295" t="n"/>
      <c r="B2497" s="14" t="n"/>
      <c r="C2497" s="15" t="n"/>
      <c r="D2497" s="15" t="n"/>
      <c r="E2497" s="15">
        <f>D2497*Setup!$B$5</f>
        <v/>
      </c>
      <c r="F2497" s="15">
        <f>D2497-E2497</f>
        <v/>
      </c>
      <c r="G2497" s="15" t="n"/>
      <c r="H2497" s="15" t="n"/>
      <c r="I2497" s="15" t="n"/>
      <c r="J2497" s="15">
        <f>C2497+F2497+G2497-I2497</f>
        <v/>
      </c>
      <c r="K2497" s="15" t="n"/>
      <c r="L2497" s="15">
        <f>K2497*Setup!$B$6</f>
        <v/>
      </c>
      <c r="M2497" s="15">
        <f>J2497-L2497</f>
        <v/>
      </c>
      <c r="N2497" s="21" t="n"/>
    </row>
    <row r="2498">
      <c r="A2498" s="295" t="n"/>
      <c r="B2498" s="14" t="n"/>
      <c r="C2498" s="15" t="n"/>
      <c r="D2498" s="15" t="n"/>
      <c r="E2498" s="15">
        <f>D2498*Setup!$B$5</f>
        <v/>
      </c>
      <c r="F2498" s="15">
        <f>D2498-E2498</f>
        <v/>
      </c>
      <c r="G2498" s="15" t="n"/>
      <c r="H2498" s="15" t="n"/>
      <c r="I2498" s="15" t="n"/>
      <c r="J2498" s="15">
        <f>C2498+F2498+G2498-I2498</f>
        <v/>
      </c>
      <c r="K2498" s="15" t="n"/>
      <c r="L2498" s="15">
        <f>K2498*Setup!$B$6</f>
        <v/>
      </c>
      <c r="M2498" s="15">
        <f>J2498-L2498</f>
        <v/>
      </c>
      <c r="N2498" s="21" t="n"/>
    </row>
    <row r="2499">
      <c r="A2499" s="295" t="n"/>
      <c r="B2499" s="14" t="n"/>
      <c r="C2499" s="15" t="n"/>
      <c r="D2499" s="15" t="n"/>
      <c r="E2499" s="15">
        <f>D2499*Setup!$B$5</f>
        <v/>
      </c>
      <c r="F2499" s="15">
        <f>D2499-E2499</f>
        <v/>
      </c>
      <c r="G2499" s="15" t="n"/>
      <c r="H2499" s="15" t="n"/>
      <c r="I2499" s="15" t="n"/>
      <c r="J2499" s="15">
        <f>C2499+F2499+G2499-I2499</f>
        <v/>
      </c>
      <c r="K2499" s="15" t="n"/>
      <c r="L2499" s="15">
        <f>K2499*Setup!$B$6</f>
        <v/>
      </c>
      <c r="M2499" s="15">
        <f>J2499-L2499</f>
        <v/>
      </c>
      <c r="N2499" s="21" t="n"/>
    </row>
    <row r="2500">
      <c r="A2500" s="295" t="n"/>
      <c r="B2500" s="14" t="n"/>
      <c r="C2500" s="15" t="n"/>
      <c r="D2500" s="15" t="n"/>
      <c r="E2500" s="15">
        <f>D2500*Setup!$B$5</f>
        <v/>
      </c>
      <c r="F2500" s="15">
        <f>D2500-E2500</f>
        <v/>
      </c>
      <c r="G2500" s="15" t="n"/>
      <c r="H2500" s="15" t="n"/>
      <c r="I2500" s="15" t="n"/>
      <c r="J2500" s="15">
        <f>C2500+F2500+G2500-I2500</f>
        <v/>
      </c>
      <c r="K2500" s="15" t="n"/>
      <c r="L2500" s="15">
        <f>K2500*Setup!$B$6</f>
        <v/>
      </c>
      <c r="M2500" s="15">
        <f>J2500-L2500</f>
        <v/>
      </c>
      <c r="N2500" s="21" t="n"/>
    </row>
    <row r="2501">
      <c r="A2501" s="295" t="n"/>
      <c r="B2501" s="14" t="n"/>
      <c r="C2501" s="15" t="n"/>
      <c r="D2501" s="15" t="n"/>
      <c r="E2501" s="15">
        <f>D2501*Setup!$B$5</f>
        <v/>
      </c>
      <c r="F2501" s="15">
        <f>D2501-E2501</f>
        <v/>
      </c>
      <c r="G2501" s="15" t="n"/>
      <c r="H2501" s="15" t="n"/>
      <c r="I2501" s="15" t="n"/>
      <c r="J2501" s="15">
        <f>C2501+F2501+G2501-I2501</f>
        <v/>
      </c>
      <c r="K2501" s="15" t="n"/>
      <c r="L2501" s="15">
        <f>K2501*Setup!$B$6</f>
        <v/>
      </c>
      <c r="M2501" s="15">
        <f>J2501-L2501</f>
        <v/>
      </c>
      <c r="N2501" s="21" t="n"/>
    </row>
    <row r="2502">
      <c r="A2502" s="295" t="n"/>
      <c r="B2502" s="14" t="n"/>
      <c r="C2502" s="15" t="n"/>
      <c r="D2502" s="15" t="n"/>
      <c r="E2502" s="15">
        <f>D2502*Setup!$B$5</f>
        <v/>
      </c>
      <c r="F2502" s="15">
        <f>D2502-E2502</f>
        <v/>
      </c>
      <c r="G2502" s="15" t="n"/>
      <c r="H2502" s="15" t="n"/>
      <c r="I2502" s="15" t="n"/>
      <c r="J2502" s="15">
        <f>C2502+F2502+G2502-I2502</f>
        <v/>
      </c>
      <c r="K2502" s="15" t="n"/>
      <c r="L2502" s="15">
        <f>K2502*Setup!$B$6</f>
        <v/>
      </c>
      <c r="M2502" s="15">
        <f>J2502-L2502</f>
        <v/>
      </c>
      <c r="N2502" s="21" t="n"/>
    </row>
    <row r="2503">
      <c r="A2503" s="295" t="n"/>
      <c r="B2503" s="14" t="n"/>
      <c r="C2503" s="15" t="n"/>
      <c r="D2503" s="15" t="n"/>
      <c r="E2503" s="15">
        <f>D2503*Setup!$B$5</f>
        <v/>
      </c>
      <c r="F2503" s="15">
        <f>D2503-E2503</f>
        <v/>
      </c>
      <c r="G2503" s="15" t="n"/>
      <c r="H2503" s="15" t="n"/>
      <c r="I2503" s="15" t="n"/>
      <c r="J2503" s="15">
        <f>C2503+F2503+G2503-I2503</f>
        <v/>
      </c>
      <c r="K2503" s="15" t="n"/>
      <c r="L2503" s="15">
        <f>K2503*Setup!$B$6</f>
        <v/>
      </c>
      <c r="M2503" s="15">
        <f>J2503-L2503</f>
        <v/>
      </c>
      <c r="N2503" s="21" t="n"/>
    </row>
    <row r="2504">
      <c r="A2504" s="295" t="n"/>
      <c r="B2504" s="14" t="n"/>
      <c r="C2504" s="15" t="n"/>
      <c r="D2504" s="15" t="n"/>
      <c r="E2504" s="15">
        <f>D2504*Setup!$B$5</f>
        <v/>
      </c>
      <c r="F2504" s="15">
        <f>D2504-E2504</f>
        <v/>
      </c>
      <c r="G2504" s="15" t="n"/>
      <c r="H2504" s="15" t="n"/>
      <c r="I2504" s="15" t="n"/>
      <c r="J2504" s="15">
        <f>C2504+F2504+G2504-I2504</f>
        <v/>
      </c>
      <c r="K2504" s="15" t="n"/>
      <c r="L2504" s="15">
        <f>K2504*Setup!$B$6</f>
        <v/>
      </c>
      <c r="M2504" s="15">
        <f>J2504-L2504</f>
        <v/>
      </c>
      <c r="N2504" s="21" t="n"/>
    </row>
    <row r="2505">
      <c r="A2505" s="295" t="n"/>
      <c r="B2505" s="14" t="n"/>
      <c r="C2505" s="15" t="n"/>
      <c r="D2505" s="15" t="n"/>
      <c r="E2505" s="15">
        <f>D2505*Setup!$B$5</f>
        <v/>
      </c>
      <c r="F2505" s="15">
        <f>D2505-E2505</f>
        <v/>
      </c>
      <c r="G2505" s="15" t="n"/>
      <c r="H2505" s="15" t="n"/>
      <c r="I2505" s="15" t="n"/>
      <c r="J2505" s="15">
        <f>C2505+F2505+G2505-I2505</f>
        <v/>
      </c>
      <c r="K2505" s="15" t="n"/>
      <c r="L2505" s="15">
        <f>K2505*Setup!$B$6</f>
        <v/>
      </c>
      <c r="M2505" s="15">
        <f>J2505-L2505</f>
        <v/>
      </c>
      <c r="N2505" s="21" t="n"/>
    </row>
    <row r="2506">
      <c r="A2506" s="295" t="n"/>
      <c r="B2506" s="14" t="n"/>
      <c r="C2506" s="15" t="n"/>
      <c r="D2506" s="15" t="n"/>
      <c r="E2506" s="15">
        <f>D2506*Setup!$B$5</f>
        <v/>
      </c>
      <c r="F2506" s="15">
        <f>D2506-E2506</f>
        <v/>
      </c>
      <c r="G2506" s="15" t="n"/>
      <c r="H2506" s="15" t="n"/>
      <c r="I2506" s="15" t="n"/>
      <c r="J2506" s="15">
        <f>C2506+F2506+G2506-I2506</f>
        <v/>
      </c>
      <c r="K2506" s="15" t="n"/>
      <c r="L2506" s="15">
        <f>K2506*Setup!$B$6</f>
        <v/>
      </c>
      <c r="M2506" s="15">
        <f>J2506-L2506</f>
        <v/>
      </c>
      <c r="N2506" s="21" t="n"/>
    </row>
    <row r="2507">
      <c r="A2507" s="295" t="n"/>
      <c r="B2507" s="14" t="n"/>
      <c r="C2507" s="15" t="n"/>
      <c r="D2507" s="15" t="n"/>
      <c r="E2507" s="15">
        <f>D2507*Setup!$B$5</f>
        <v/>
      </c>
      <c r="F2507" s="15">
        <f>D2507-E2507</f>
        <v/>
      </c>
      <c r="G2507" s="15" t="n"/>
      <c r="H2507" s="15" t="n"/>
      <c r="I2507" s="15" t="n"/>
      <c r="J2507" s="15">
        <f>C2507+F2507+G2507-I2507</f>
        <v/>
      </c>
      <c r="K2507" s="15" t="n"/>
      <c r="L2507" s="15">
        <f>K2507*Setup!$B$6</f>
        <v/>
      </c>
      <c r="M2507" s="15">
        <f>J2507-L2507</f>
        <v/>
      </c>
      <c r="N2507" s="21" t="n"/>
    </row>
    <row r="2508">
      <c r="A2508" s="295" t="n"/>
      <c r="B2508" s="14" t="n"/>
      <c r="C2508" s="15" t="n"/>
      <c r="D2508" s="15" t="n"/>
      <c r="E2508" s="15">
        <f>D2508*Setup!$B$5</f>
        <v/>
      </c>
      <c r="F2508" s="15">
        <f>D2508-E2508</f>
        <v/>
      </c>
      <c r="G2508" s="15" t="n"/>
      <c r="H2508" s="15" t="n"/>
      <c r="I2508" s="15" t="n"/>
      <c r="J2508" s="15">
        <f>C2508+F2508+G2508-I2508</f>
        <v/>
      </c>
      <c r="K2508" s="15" t="n"/>
      <c r="L2508" s="15">
        <f>K2508*Setup!$B$6</f>
        <v/>
      </c>
      <c r="M2508" s="15">
        <f>J2508-L2508</f>
        <v/>
      </c>
      <c r="N2508" s="21" t="n"/>
    </row>
    <row r="2509">
      <c r="A2509" s="295" t="n"/>
      <c r="B2509" s="14" t="n"/>
      <c r="C2509" s="15" t="n"/>
      <c r="D2509" s="15" t="n"/>
      <c r="E2509" s="15">
        <f>D2509*Setup!$B$5</f>
        <v/>
      </c>
      <c r="F2509" s="15">
        <f>D2509-E2509</f>
        <v/>
      </c>
      <c r="G2509" s="15" t="n"/>
      <c r="H2509" s="15" t="n"/>
      <c r="I2509" s="15" t="n"/>
      <c r="J2509" s="15">
        <f>C2509+F2509+G2509-I2509</f>
        <v/>
      </c>
      <c r="K2509" s="15" t="n"/>
      <c r="L2509" s="15">
        <f>K2509*Setup!$B$6</f>
        <v/>
      </c>
      <c r="M2509" s="15">
        <f>J2509-L2509</f>
        <v/>
      </c>
      <c r="N2509" s="21" t="n"/>
    </row>
    <row r="2510">
      <c r="A2510" s="295" t="n"/>
      <c r="B2510" s="14" t="n"/>
      <c r="C2510" s="15" t="n"/>
      <c r="D2510" s="15" t="n"/>
      <c r="E2510" s="15">
        <f>D2510*Setup!$B$5</f>
        <v/>
      </c>
      <c r="F2510" s="15">
        <f>D2510-E2510</f>
        <v/>
      </c>
      <c r="G2510" s="15" t="n"/>
      <c r="H2510" s="15" t="n"/>
      <c r="I2510" s="15" t="n"/>
      <c r="J2510" s="15">
        <f>C2510+F2510+G2510-I2510</f>
        <v/>
      </c>
      <c r="K2510" s="15" t="n"/>
      <c r="L2510" s="15">
        <f>K2510*Setup!$B$6</f>
        <v/>
      </c>
      <c r="M2510" s="15">
        <f>J2510-L2510</f>
        <v/>
      </c>
      <c r="N2510" s="21" t="n"/>
    </row>
    <row r="2511">
      <c r="A2511" s="295" t="n"/>
      <c r="B2511" s="14" t="n"/>
      <c r="C2511" s="15" t="n"/>
      <c r="D2511" s="15" t="n"/>
      <c r="E2511" s="15">
        <f>D2511*Setup!$B$5</f>
        <v/>
      </c>
      <c r="F2511" s="15">
        <f>D2511-E2511</f>
        <v/>
      </c>
      <c r="G2511" s="15" t="n"/>
      <c r="H2511" s="15" t="n"/>
      <c r="I2511" s="15" t="n"/>
      <c r="J2511" s="15">
        <f>C2511+F2511+G2511-I2511</f>
        <v/>
      </c>
      <c r="K2511" s="15" t="n"/>
      <c r="L2511" s="15">
        <f>K2511*Setup!$B$6</f>
        <v/>
      </c>
      <c r="M2511" s="15">
        <f>J2511-L2511</f>
        <v/>
      </c>
      <c r="N2511" s="21" t="n"/>
    </row>
    <row r="2512">
      <c r="A2512" s="295" t="n"/>
      <c r="B2512" s="14" t="n"/>
      <c r="C2512" s="15" t="n"/>
      <c r="D2512" s="15" t="n"/>
      <c r="E2512" s="15">
        <f>D2512*Setup!$B$5</f>
        <v/>
      </c>
      <c r="F2512" s="15">
        <f>D2512-E2512</f>
        <v/>
      </c>
      <c r="G2512" s="15" t="n"/>
      <c r="H2512" s="15" t="n"/>
      <c r="I2512" s="15" t="n"/>
      <c r="J2512" s="15">
        <f>C2512+F2512+G2512-I2512</f>
        <v/>
      </c>
      <c r="K2512" s="15" t="n"/>
      <c r="L2512" s="15">
        <f>K2512*Setup!$B$6</f>
        <v/>
      </c>
      <c r="M2512" s="15">
        <f>J2512-L2512</f>
        <v/>
      </c>
      <c r="N2512" s="21" t="n"/>
    </row>
    <row r="2513">
      <c r="A2513" s="295" t="n"/>
      <c r="B2513" s="14" t="n"/>
      <c r="C2513" s="15" t="n"/>
      <c r="D2513" s="15" t="n"/>
      <c r="E2513" s="15">
        <f>D2513*Setup!$B$5</f>
        <v/>
      </c>
      <c r="F2513" s="15">
        <f>D2513-E2513</f>
        <v/>
      </c>
      <c r="G2513" s="15" t="n"/>
      <c r="H2513" s="15" t="n"/>
      <c r="I2513" s="15" t="n"/>
      <c r="J2513" s="15">
        <f>C2513+F2513+G2513-I2513</f>
        <v/>
      </c>
      <c r="K2513" s="15" t="n"/>
      <c r="L2513" s="15">
        <f>K2513*Setup!$B$6</f>
        <v/>
      </c>
      <c r="M2513" s="15">
        <f>J2513-L2513</f>
        <v/>
      </c>
      <c r="N2513" s="21" t="n"/>
    </row>
    <row r="2514">
      <c r="A2514" s="295" t="n"/>
      <c r="B2514" s="14" t="n"/>
      <c r="C2514" s="15" t="n"/>
      <c r="D2514" s="15" t="n"/>
      <c r="E2514" s="15">
        <f>D2514*Setup!$B$5</f>
        <v/>
      </c>
      <c r="F2514" s="15">
        <f>D2514-E2514</f>
        <v/>
      </c>
      <c r="G2514" s="15" t="n"/>
      <c r="H2514" s="15" t="n"/>
      <c r="I2514" s="15" t="n"/>
      <c r="J2514" s="15">
        <f>C2514+F2514+G2514-I2514</f>
        <v/>
      </c>
      <c r="K2514" s="15" t="n"/>
      <c r="L2514" s="15">
        <f>K2514*Setup!$B$6</f>
        <v/>
      </c>
      <c r="M2514" s="15">
        <f>J2514-L2514</f>
        <v/>
      </c>
      <c r="N2514" s="21" t="n"/>
    </row>
    <row r="2515">
      <c r="A2515" s="295" t="n"/>
      <c r="B2515" s="14" t="n"/>
      <c r="C2515" s="15" t="n"/>
      <c r="D2515" s="15" t="n"/>
      <c r="E2515" s="15">
        <f>D2515*Setup!$B$5</f>
        <v/>
      </c>
      <c r="F2515" s="15">
        <f>D2515-E2515</f>
        <v/>
      </c>
      <c r="G2515" s="15" t="n"/>
      <c r="H2515" s="15" t="n"/>
      <c r="I2515" s="15" t="n"/>
      <c r="J2515" s="15">
        <f>C2515+F2515+G2515-I2515</f>
        <v/>
      </c>
      <c r="K2515" s="15" t="n"/>
      <c r="L2515" s="15">
        <f>K2515*Setup!$B$6</f>
        <v/>
      </c>
      <c r="M2515" s="15">
        <f>J2515-L2515</f>
        <v/>
      </c>
      <c r="N2515" s="21" t="n"/>
    </row>
    <row r="2516">
      <c r="A2516" s="295" t="n"/>
      <c r="B2516" s="14" t="n"/>
      <c r="C2516" s="15" t="n"/>
      <c r="D2516" s="15" t="n"/>
      <c r="E2516" s="15">
        <f>D2516*Setup!$B$5</f>
        <v/>
      </c>
      <c r="F2516" s="15">
        <f>D2516-E2516</f>
        <v/>
      </c>
      <c r="G2516" s="15" t="n"/>
      <c r="H2516" s="15" t="n"/>
      <c r="I2516" s="15" t="n"/>
      <c r="J2516" s="15">
        <f>C2516+F2516+G2516-I2516</f>
        <v/>
      </c>
      <c r="K2516" s="15" t="n"/>
      <c r="L2516" s="15">
        <f>K2516*Setup!$B$6</f>
        <v/>
      </c>
      <c r="M2516" s="15">
        <f>J2516-L2516</f>
        <v/>
      </c>
      <c r="N2516" s="21" t="n"/>
    </row>
    <row r="2517">
      <c r="A2517" s="295" t="n"/>
      <c r="B2517" s="14" t="n"/>
      <c r="C2517" s="15" t="n"/>
      <c r="D2517" s="15" t="n"/>
      <c r="E2517" s="15">
        <f>D2517*Setup!$B$5</f>
        <v/>
      </c>
      <c r="F2517" s="15">
        <f>D2517-E2517</f>
        <v/>
      </c>
      <c r="G2517" s="15" t="n"/>
      <c r="H2517" s="15" t="n"/>
      <c r="I2517" s="15" t="n"/>
      <c r="J2517" s="15">
        <f>C2517+F2517+G2517-I2517</f>
        <v/>
      </c>
      <c r="K2517" s="15" t="n"/>
      <c r="L2517" s="15">
        <f>K2517*Setup!$B$6</f>
        <v/>
      </c>
      <c r="M2517" s="15">
        <f>J2517-L2517</f>
        <v/>
      </c>
      <c r="N2517" s="21" t="n"/>
    </row>
    <row r="2518">
      <c r="A2518" s="295" t="n"/>
      <c r="B2518" s="14" t="n"/>
      <c r="C2518" s="15" t="n"/>
      <c r="D2518" s="15" t="n"/>
      <c r="E2518" s="15">
        <f>D2518*Setup!$B$5</f>
        <v/>
      </c>
      <c r="F2518" s="15">
        <f>D2518-E2518</f>
        <v/>
      </c>
      <c r="G2518" s="15" t="n"/>
      <c r="H2518" s="15" t="n"/>
      <c r="I2518" s="15" t="n"/>
      <c r="J2518" s="15">
        <f>C2518+F2518+G2518-I2518</f>
        <v/>
      </c>
      <c r="K2518" s="15" t="n"/>
      <c r="L2518" s="15">
        <f>K2518*Setup!$B$6</f>
        <v/>
      </c>
      <c r="M2518" s="15">
        <f>J2518-L2518</f>
        <v/>
      </c>
      <c r="N2518" s="21" t="n"/>
    </row>
    <row r="2519">
      <c r="A2519" s="295" t="n"/>
      <c r="B2519" s="14" t="n"/>
      <c r="C2519" s="15" t="n"/>
      <c r="D2519" s="15" t="n"/>
      <c r="E2519" s="15">
        <f>D2519*Setup!$B$5</f>
        <v/>
      </c>
      <c r="F2519" s="15">
        <f>D2519-E2519</f>
        <v/>
      </c>
      <c r="G2519" s="15" t="n"/>
      <c r="H2519" s="15" t="n"/>
      <c r="I2519" s="15" t="n"/>
      <c r="J2519" s="15">
        <f>C2519+F2519+G2519-I2519</f>
        <v/>
      </c>
      <c r="K2519" s="15" t="n"/>
      <c r="L2519" s="15">
        <f>K2519*Setup!$B$6</f>
        <v/>
      </c>
      <c r="M2519" s="15">
        <f>J2519-L2519</f>
        <v/>
      </c>
      <c r="N2519" s="21" t="n"/>
    </row>
    <row r="2520">
      <c r="A2520" s="295" t="n"/>
      <c r="B2520" s="14" t="n"/>
      <c r="C2520" s="15" t="n"/>
      <c r="D2520" s="15" t="n"/>
      <c r="E2520" s="15">
        <f>D2520*Setup!$B$5</f>
        <v/>
      </c>
      <c r="F2520" s="15">
        <f>D2520-E2520</f>
        <v/>
      </c>
      <c r="G2520" s="15" t="n"/>
      <c r="H2520" s="15" t="n"/>
      <c r="I2520" s="15" t="n"/>
      <c r="J2520" s="15">
        <f>C2520+F2520+G2520-I2520</f>
        <v/>
      </c>
      <c r="K2520" s="15" t="n"/>
      <c r="L2520" s="15">
        <f>K2520*Setup!$B$6</f>
        <v/>
      </c>
      <c r="M2520" s="15">
        <f>J2520-L2520</f>
        <v/>
      </c>
      <c r="N2520" s="21" t="n"/>
    </row>
    <row r="2521">
      <c r="A2521" s="295" t="n"/>
      <c r="B2521" s="14" t="n"/>
      <c r="C2521" s="15" t="n"/>
      <c r="D2521" s="15" t="n"/>
      <c r="E2521" s="15">
        <f>D2521*Setup!$B$5</f>
        <v/>
      </c>
      <c r="F2521" s="15">
        <f>D2521-E2521</f>
        <v/>
      </c>
      <c r="G2521" s="15" t="n"/>
      <c r="H2521" s="15" t="n"/>
      <c r="I2521" s="15" t="n"/>
      <c r="J2521" s="15">
        <f>C2521+F2521+G2521-I2521</f>
        <v/>
      </c>
      <c r="K2521" s="15" t="n"/>
      <c r="L2521" s="15">
        <f>K2521*Setup!$B$6</f>
        <v/>
      </c>
      <c r="M2521" s="15">
        <f>J2521-L2521</f>
        <v/>
      </c>
      <c r="N2521" s="21" t="n"/>
    </row>
    <row r="2522">
      <c r="A2522" s="295" t="n"/>
      <c r="B2522" s="14" t="n"/>
      <c r="C2522" s="15" t="n"/>
      <c r="D2522" s="15" t="n"/>
      <c r="E2522" s="15">
        <f>D2522*Setup!$B$5</f>
        <v/>
      </c>
      <c r="F2522" s="15">
        <f>D2522-E2522</f>
        <v/>
      </c>
      <c r="G2522" s="15" t="n"/>
      <c r="H2522" s="15" t="n"/>
      <c r="I2522" s="15" t="n"/>
      <c r="J2522" s="15">
        <f>C2522+F2522+G2522-I2522</f>
        <v/>
      </c>
      <c r="K2522" s="15" t="n"/>
      <c r="L2522" s="15">
        <f>K2522*Setup!$B$6</f>
        <v/>
      </c>
      <c r="M2522" s="15">
        <f>J2522-L2522</f>
        <v/>
      </c>
      <c r="N2522" s="21" t="n"/>
    </row>
    <row r="2523">
      <c r="A2523" s="295" t="n"/>
      <c r="B2523" s="14" t="n"/>
      <c r="C2523" s="15" t="n"/>
      <c r="D2523" s="15" t="n"/>
      <c r="E2523" s="15">
        <f>D2523*Setup!$B$5</f>
        <v/>
      </c>
      <c r="F2523" s="15">
        <f>D2523-E2523</f>
        <v/>
      </c>
      <c r="G2523" s="15" t="n"/>
      <c r="H2523" s="15" t="n"/>
      <c r="I2523" s="15" t="n"/>
      <c r="J2523" s="15">
        <f>C2523+F2523+G2523-I2523</f>
        <v/>
      </c>
      <c r="K2523" s="15" t="n"/>
      <c r="L2523" s="15">
        <f>K2523*Setup!$B$6</f>
        <v/>
      </c>
      <c r="M2523" s="15">
        <f>J2523-L2523</f>
        <v/>
      </c>
      <c r="N2523" s="21" t="n"/>
    </row>
    <row r="2524">
      <c r="A2524" s="295" t="n"/>
      <c r="B2524" s="14" t="n"/>
      <c r="C2524" s="15" t="n"/>
      <c r="D2524" s="15" t="n"/>
      <c r="E2524" s="15">
        <f>D2524*Setup!$B$5</f>
        <v/>
      </c>
      <c r="F2524" s="15">
        <f>D2524-E2524</f>
        <v/>
      </c>
      <c r="G2524" s="15" t="n"/>
      <c r="H2524" s="15" t="n"/>
      <c r="I2524" s="15" t="n"/>
      <c r="J2524" s="15">
        <f>C2524+F2524+G2524-I2524</f>
        <v/>
      </c>
      <c r="K2524" s="15" t="n"/>
      <c r="L2524" s="15">
        <f>K2524*Setup!$B$6</f>
        <v/>
      </c>
      <c r="M2524" s="15">
        <f>J2524-L2524</f>
        <v/>
      </c>
      <c r="N2524" s="21" t="n"/>
    </row>
    <row r="2525">
      <c r="A2525" s="295" t="n"/>
      <c r="B2525" s="14" t="n"/>
      <c r="C2525" s="15" t="n"/>
      <c r="D2525" s="15" t="n"/>
      <c r="E2525" s="15">
        <f>D2525*Setup!$B$5</f>
        <v/>
      </c>
      <c r="F2525" s="15">
        <f>D2525-E2525</f>
        <v/>
      </c>
      <c r="G2525" s="15" t="n"/>
      <c r="H2525" s="15" t="n"/>
      <c r="I2525" s="15" t="n"/>
      <c r="J2525" s="15">
        <f>C2525+F2525+G2525-I2525</f>
        <v/>
      </c>
      <c r="K2525" s="15" t="n"/>
      <c r="L2525" s="15">
        <f>K2525*Setup!$B$6</f>
        <v/>
      </c>
      <c r="M2525" s="15">
        <f>J2525-L2525</f>
        <v/>
      </c>
      <c r="N2525" s="21" t="n"/>
    </row>
    <row r="2526">
      <c r="A2526" s="295" t="n"/>
      <c r="B2526" s="14" t="n"/>
      <c r="C2526" s="15" t="n"/>
      <c r="D2526" s="15" t="n"/>
      <c r="E2526" s="15">
        <f>D2526*Setup!$B$5</f>
        <v/>
      </c>
      <c r="F2526" s="15">
        <f>D2526-E2526</f>
        <v/>
      </c>
      <c r="G2526" s="15" t="n"/>
      <c r="H2526" s="15" t="n"/>
      <c r="I2526" s="15" t="n"/>
      <c r="J2526" s="15">
        <f>C2526+F2526+G2526-I2526</f>
        <v/>
      </c>
      <c r="K2526" s="15" t="n"/>
      <c r="L2526" s="15">
        <f>K2526*Setup!$B$6</f>
        <v/>
      </c>
      <c r="M2526" s="15">
        <f>J2526-L2526</f>
        <v/>
      </c>
      <c r="N2526" s="21" t="n"/>
    </row>
    <row r="2527">
      <c r="A2527" s="295" t="n"/>
      <c r="B2527" s="14" t="n"/>
      <c r="C2527" s="15" t="n"/>
      <c r="D2527" s="15" t="n"/>
      <c r="E2527" s="15">
        <f>D2527*Setup!$B$5</f>
        <v/>
      </c>
      <c r="F2527" s="15">
        <f>D2527-E2527</f>
        <v/>
      </c>
      <c r="G2527" s="15" t="n"/>
      <c r="H2527" s="15" t="n"/>
      <c r="I2527" s="15" t="n"/>
      <c r="J2527" s="15">
        <f>C2527+F2527+G2527-I2527</f>
        <v/>
      </c>
      <c r="K2527" s="15" t="n"/>
      <c r="L2527" s="15">
        <f>K2527*Setup!$B$6</f>
        <v/>
      </c>
      <c r="M2527" s="15">
        <f>J2527-L2527</f>
        <v/>
      </c>
      <c r="N2527" s="21" t="n"/>
    </row>
    <row r="2528">
      <c r="A2528" s="295" t="n"/>
      <c r="B2528" s="14" t="n"/>
      <c r="C2528" s="15" t="n"/>
      <c r="D2528" s="15" t="n"/>
      <c r="E2528" s="15">
        <f>D2528*Setup!$B$5</f>
        <v/>
      </c>
      <c r="F2528" s="15">
        <f>D2528-E2528</f>
        <v/>
      </c>
      <c r="G2528" s="15" t="n"/>
      <c r="H2528" s="15" t="n"/>
      <c r="I2528" s="15" t="n"/>
      <c r="J2528" s="15">
        <f>C2528+F2528+G2528-I2528</f>
        <v/>
      </c>
      <c r="K2528" s="15" t="n"/>
      <c r="L2528" s="15">
        <f>K2528*Setup!$B$6</f>
        <v/>
      </c>
      <c r="M2528" s="15">
        <f>J2528-L2528</f>
        <v/>
      </c>
      <c r="N2528" s="21" t="n"/>
    </row>
    <row r="2529">
      <c r="A2529" s="295" t="n"/>
      <c r="B2529" s="14" t="n"/>
      <c r="C2529" s="15" t="n"/>
      <c r="D2529" s="15" t="n"/>
      <c r="E2529" s="15">
        <f>D2529*Setup!$B$5</f>
        <v/>
      </c>
      <c r="F2529" s="15">
        <f>D2529-E2529</f>
        <v/>
      </c>
      <c r="G2529" s="15" t="n"/>
      <c r="H2529" s="15" t="n"/>
      <c r="I2529" s="15" t="n"/>
      <c r="J2529" s="15">
        <f>C2529+F2529+G2529-I2529</f>
        <v/>
      </c>
      <c r="K2529" s="15" t="n"/>
      <c r="L2529" s="15">
        <f>K2529*Setup!$B$6</f>
        <v/>
      </c>
      <c r="M2529" s="15">
        <f>J2529-L2529</f>
        <v/>
      </c>
      <c r="N2529" s="21" t="n"/>
    </row>
    <row r="2530">
      <c r="A2530" s="295" t="n"/>
      <c r="B2530" s="14" t="n"/>
      <c r="C2530" s="15" t="n"/>
      <c r="D2530" s="15" t="n"/>
      <c r="E2530" s="15">
        <f>D2530*Setup!$B$5</f>
        <v/>
      </c>
      <c r="F2530" s="15">
        <f>D2530-E2530</f>
        <v/>
      </c>
      <c r="G2530" s="15" t="n"/>
      <c r="H2530" s="15" t="n"/>
      <c r="I2530" s="15" t="n"/>
      <c r="J2530" s="15">
        <f>C2530+F2530+G2530-I2530</f>
        <v/>
      </c>
      <c r="K2530" s="15" t="n"/>
      <c r="L2530" s="15">
        <f>K2530*Setup!$B$6</f>
        <v/>
      </c>
      <c r="M2530" s="15">
        <f>J2530-L2530</f>
        <v/>
      </c>
      <c r="N2530" s="21" t="n"/>
    </row>
    <row r="2531">
      <c r="A2531" s="295" t="n"/>
      <c r="B2531" s="14" t="n"/>
      <c r="C2531" s="15" t="n"/>
      <c r="D2531" s="15" t="n"/>
      <c r="E2531" s="15">
        <f>D2531*Setup!$B$5</f>
        <v/>
      </c>
      <c r="F2531" s="15">
        <f>D2531-E2531</f>
        <v/>
      </c>
      <c r="G2531" s="15" t="n"/>
      <c r="H2531" s="15" t="n"/>
      <c r="I2531" s="15" t="n"/>
      <c r="J2531" s="15">
        <f>C2531+F2531+G2531-I2531</f>
        <v/>
      </c>
      <c r="K2531" s="15" t="n"/>
      <c r="L2531" s="15">
        <f>K2531*Setup!$B$6</f>
        <v/>
      </c>
      <c r="M2531" s="15">
        <f>J2531-L2531</f>
        <v/>
      </c>
      <c r="N2531" s="21" t="n"/>
    </row>
    <row r="2532">
      <c r="A2532" s="295" t="n"/>
      <c r="B2532" s="14" t="n"/>
      <c r="C2532" s="15" t="n"/>
      <c r="D2532" s="15" t="n"/>
      <c r="E2532" s="15">
        <f>D2532*Setup!$B$5</f>
        <v/>
      </c>
      <c r="F2532" s="15">
        <f>D2532-E2532</f>
        <v/>
      </c>
      <c r="G2532" s="15" t="n"/>
      <c r="H2532" s="15" t="n"/>
      <c r="I2532" s="15" t="n"/>
      <c r="J2532" s="15">
        <f>C2532+F2532+G2532-I2532</f>
        <v/>
      </c>
      <c r="K2532" s="15" t="n"/>
      <c r="L2532" s="15">
        <f>K2532*Setup!$B$6</f>
        <v/>
      </c>
      <c r="M2532" s="15">
        <f>J2532-L2532</f>
        <v/>
      </c>
      <c r="N2532" s="21" t="n"/>
    </row>
    <row r="2533">
      <c r="A2533" s="295" t="n"/>
      <c r="B2533" s="14" t="n"/>
      <c r="C2533" s="15" t="n"/>
      <c r="D2533" s="15" t="n"/>
      <c r="E2533" s="15">
        <f>D2533*Setup!$B$5</f>
        <v/>
      </c>
      <c r="F2533" s="15">
        <f>D2533-E2533</f>
        <v/>
      </c>
      <c r="G2533" s="15" t="n"/>
      <c r="H2533" s="15" t="n"/>
      <c r="I2533" s="15" t="n"/>
      <c r="J2533" s="15">
        <f>C2533+F2533+G2533-I2533</f>
        <v/>
      </c>
      <c r="K2533" s="15" t="n"/>
      <c r="L2533" s="15">
        <f>K2533*Setup!$B$6</f>
        <v/>
      </c>
      <c r="M2533" s="15">
        <f>J2533-L2533</f>
        <v/>
      </c>
      <c r="N2533" s="21" t="n"/>
    </row>
    <row r="2534">
      <c r="A2534" s="295" t="n"/>
      <c r="B2534" s="14" t="n"/>
      <c r="C2534" s="15" t="n"/>
      <c r="D2534" s="15" t="n"/>
      <c r="E2534" s="15">
        <f>D2534*Setup!$B$5</f>
        <v/>
      </c>
      <c r="F2534" s="15">
        <f>D2534-E2534</f>
        <v/>
      </c>
      <c r="G2534" s="15" t="n"/>
      <c r="H2534" s="15" t="n"/>
      <c r="I2534" s="15" t="n"/>
      <c r="J2534" s="15">
        <f>C2534+F2534+G2534-I2534</f>
        <v/>
      </c>
      <c r="K2534" s="15" t="n"/>
      <c r="L2534" s="15">
        <f>K2534*Setup!$B$6</f>
        <v/>
      </c>
      <c r="M2534" s="15">
        <f>J2534-L2534</f>
        <v/>
      </c>
      <c r="N2534" s="21" t="n"/>
    </row>
    <row r="2535">
      <c r="A2535" s="295" t="n"/>
      <c r="B2535" s="14" t="n"/>
      <c r="C2535" s="15" t="n"/>
      <c r="D2535" s="15" t="n"/>
      <c r="E2535" s="15">
        <f>D2535*Setup!$B$5</f>
        <v/>
      </c>
      <c r="F2535" s="15">
        <f>D2535-E2535</f>
        <v/>
      </c>
      <c r="G2535" s="15" t="n"/>
      <c r="H2535" s="15" t="n"/>
      <c r="I2535" s="15" t="n"/>
      <c r="J2535" s="15">
        <f>C2535+F2535+G2535-I2535</f>
        <v/>
      </c>
      <c r="K2535" s="15" t="n"/>
      <c r="L2535" s="15">
        <f>K2535*Setup!$B$6</f>
        <v/>
      </c>
      <c r="M2535" s="15">
        <f>J2535-L2535</f>
        <v/>
      </c>
      <c r="N2535" s="21" t="n"/>
    </row>
    <row r="2536">
      <c r="A2536" s="295" t="n"/>
      <c r="B2536" s="14" t="n"/>
      <c r="C2536" s="15" t="n"/>
      <c r="D2536" s="15" t="n"/>
      <c r="E2536" s="15">
        <f>D2536*Setup!$B$5</f>
        <v/>
      </c>
      <c r="F2536" s="15">
        <f>D2536-E2536</f>
        <v/>
      </c>
      <c r="G2536" s="15" t="n"/>
      <c r="H2536" s="15" t="n"/>
      <c r="I2536" s="15" t="n"/>
      <c r="J2536" s="15">
        <f>C2536+F2536+G2536-I2536</f>
        <v/>
      </c>
      <c r="K2536" s="15" t="n"/>
      <c r="L2536" s="15">
        <f>K2536*Setup!$B$6</f>
        <v/>
      </c>
      <c r="M2536" s="15">
        <f>J2536-L2536</f>
        <v/>
      </c>
      <c r="N2536" s="21" t="n"/>
    </row>
    <row r="2537">
      <c r="A2537" s="295" t="n"/>
      <c r="B2537" s="14" t="n"/>
      <c r="C2537" s="15" t="n"/>
      <c r="D2537" s="15" t="n"/>
      <c r="E2537" s="15">
        <f>D2537*Setup!$B$5</f>
        <v/>
      </c>
      <c r="F2537" s="15">
        <f>D2537-E2537</f>
        <v/>
      </c>
      <c r="G2537" s="15" t="n"/>
      <c r="H2537" s="15" t="n"/>
      <c r="I2537" s="15" t="n"/>
      <c r="J2537" s="15">
        <f>C2537+F2537+G2537-I2537</f>
        <v/>
      </c>
      <c r="K2537" s="15" t="n"/>
      <c r="L2537" s="15">
        <f>K2537*Setup!$B$6</f>
        <v/>
      </c>
      <c r="M2537" s="15">
        <f>J2537-L2537</f>
        <v/>
      </c>
      <c r="N2537" s="21" t="n"/>
    </row>
    <row r="2538">
      <c r="A2538" s="295" t="n"/>
      <c r="B2538" s="14" t="n"/>
      <c r="C2538" s="15" t="n"/>
      <c r="D2538" s="15" t="n"/>
      <c r="E2538" s="15">
        <f>D2538*Setup!$B$5</f>
        <v/>
      </c>
      <c r="F2538" s="15">
        <f>D2538-E2538</f>
        <v/>
      </c>
      <c r="G2538" s="15" t="n"/>
      <c r="H2538" s="15" t="n"/>
      <c r="I2538" s="15" t="n"/>
      <c r="J2538" s="15">
        <f>C2538+F2538+G2538-I2538</f>
        <v/>
      </c>
      <c r="K2538" s="15" t="n"/>
      <c r="L2538" s="15">
        <f>K2538*Setup!$B$6</f>
        <v/>
      </c>
      <c r="M2538" s="15">
        <f>J2538-L2538</f>
        <v/>
      </c>
      <c r="N2538" s="21" t="n"/>
    </row>
    <row r="2539">
      <c r="A2539" s="295" t="n"/>
      <c r="B2539" s="14" t="n"/>
      <c r="C2539" s="15" t="n"/>
      <c r="D2539" s="15" t="n"/>
      <c r="E2539" s="15">
        <f>D2539*Setup!$B$5</f>
        <v/>
      </c>
      <c r="F2539" s="15">
        <f>D2539-E2539</f>
        <v/>
      </c>
      <c r="G2539" s="15" t="n"/>
      <c r="H2539" s="15" t="n"/>
      <c r="I2539" s="15" t="n"/>
      <c r="J2539" s="15">
        <f>C2539+F2539+G2539-I2539</f>
        <v/>
      </c>
      <c r="K2539" s="15" t="n"/>
      <c r="L2539" s="15">
        <f>K2539*Setup!$B$6</f>
        <v/>
      </c>
      <c r="M2539" s="15">
        <f>J2539-L2539</f>
        <v/>
      </c>
      <c r="N2539" s="21" t="n"/>
    </row>
    <row r="2540">
      <c r="A2540" s="295" t="n"/>
      <c r="B2540" s="14" t="n"/>
      <c r="C2540" s="15" t="n"/>
      <c r="D2540" s="15" t="n"/>
      <c r="E2540" s="15">
        <f>D2540*Setup!$B$5</f>
        <v/>
      </c>
      <c r="F2540" s="15">
        <f>D2540-E2540</f>
        <v/>
      </c>
      <c r="G2540" s="15" t="n"/>
      <c r="H2540" s="15" t="n"/>
      <c r="I2540" s="15" t="n"/>
      <c r="J2540" s="15">
        <f>C2540+F2540+G2540-I2540</f>
        <v/>
      </c>
      <c r="K2540" s="15" t="n"/>
      <c r="L2540" s="15">
        <f>K2540*Setup!$B$6</f>
        <v/>
      </c>
      <c r="M2540" s="15">
        <f>J2540-L2540</f>
        <v/>
      </c>
      <c r="N2540" s="21" t="n"/>
    </row>
    <row r="2541">
      <c r="A2541" s="295" t="n"/>
      <c r="B2541" s="14" t="n"/>
      <c r="C2541" s="15" t="n"/>
      <c r="D2541" s="15" t="n"/>
      <c r="E2541" s="15">
        <f>D2541*Setup!$B$5</f>
        <v/>
      </c>
      <c r="F2541" s="15">
        <f>D2541-E2541</f>
        <v/>
      </c>
      <c r="G2541" s="15" t="n"/>
      <c r="H2541" s="15" t="n"/>
      <c r="I2541" s="15" t="n"/>
      <c r="J2541" s="15">
        <f>C2541+F2541+G2541-I2541</f>
        <v/>
      </c>
      <c r="K2541" s="15" t="n"/>
      <c r="L2541" s="15">
        <f>K2541*Setup!$B$6</f>
        <v/>
      </c>
      <c r="M2541" s="15">
        <f>J2541-L2541</f>
        <v/>
      </c>
      <c r="N2541" s="21" t="n"/>
    </row>
    <row r="2542">
      <c r="A2542" s="295" t="n"/>
      <c r="B2542" s="14" t="n"/>
      <c r="C2542" s="15" t="n"/>
      <c r="D2542" s="15" t="n"/>
      <c r="E2542" s="15">
        <f>D2542*Setup!$B$5</f>
        <v/>
      </c>
      <c r="F2542" s="15">
        <f>D2542-E2542</f>
        <v/>
      </c>
      <c r="G2542" s="15" t="n"/>
      <c r="H2542" s="15" t="n"/>
      <c r="I2542" s="15" t="n"/>
      <c r="J2542" s="15">
        <f>C2542+F2542+G2542-I2542</f>
        <v/>
      </c>
      <c r="K2542" s="15" t="n"/>
      <c r="L2542" s="15">
        <f>K2542*Setup!$B$6</f>
        <v/>
      </c>
      <c r="M2542" s="15">
        <f>J2542-L2542</f>
        <v/>
      </c>
      <c r="N2542" s="21" t="n"/>
    </row>
    <row r="2543">
      <c r="A2543" s="295" t="n"/>
      <c r="B2543" s="14" t="n"/>
      <c r="C2543" s="15" t="n"/>
      <c r="D2543" s="15" t="n"/>
      <c r="E2543" s="15">
        <f>D2543*Setup!$B$5</f>
        <v/>
      </c>
      <c r="F2543" s="15">
        <f>D2543-E2543</f>
        <v/>
      </c>
      <c r="G2543" s="15" t="n"/>
      <c r="H2543" s="15" t="n"/>
      <c r="I2543" s="15" t="n"/>
      <c r="J2543" s="15">
        <f>C2543+F2543+G2543-I2543</f>
        <v/>
      </c>
      <c r="K2543" s="15" t="n"/>
      <c r="L2543" s="15">
        <f>K2543*Setup!$B$6</f>
        <v/>
      </c>
      <c r="M2543" s="15">
        <f>J2543-L2543</f>
        <v/>
      </c>
      <c r="N2543" s="21" t="n"/>
    </row>
    <row r="2544">
      <c r="A2544" s="295" t="n"/>
      <c r="B2544" s="14" t="n"/>
      <c r="C2544" s="15" t="n"/>
      <c r="D2544" s="15" t="n"/>
      <c r="E2544" s="15">
        <f>D2544*Setup!$B$5</f>
        <v/>
      </c>
      <c r="F2544" s="15">
        <f>D2544-E2544</f>
        <v/>
      </c>
      <c r="G2544" s="15" t="n"/>
      <c r="H2544" s="15" t="n"/>
      <c r="I2544" s="15" t="n"/>
      <c r="J2544" s="15">
        <f>C2544+F2544+G2544-I2544</f>
        <v/>
      </c>
      <c r="K2544" s="15" t="n"/>
      <c r="L2544" s="15">
        <f>K2544*Setup!$B$6</f>
        <v/>
      </c>
      <c r="M2544" s="15">
        <f>J2544-L2544</f>
        <v/>
      </c>
      <c r="N2544" s="21" t="n"/>
    </row>
    <row r="2545">
      <c r="A2545" s="295" t="n"/>
      <c r="B2545" s="14" t="n"/>
      <c r="C2545" s="15" t="n"/>
      <c r="D2545" s="15" t="n"/>
      <c r="E2545" s="15">
        <f>D2545*Setup!$B$5</f>
        <v/>
      </c>
      <c r="F2545" s="15">
        <f>D2545-E2545</f>
        <v/>
      </c>
      <c r="G2545" s="15" t="n"/>
      <c r="H2545" s="15" t="n"/>
      <c r="I2545" s="15" t="n"/>
      <c r="J2545" s="15">
        <f>C2545+F2545+G2545-I2545</f>
        <v/>
      </c>
      <c r="K2545" s="15" t="n"/>
      <c r="L2545" s="15">
        <f>K2545*Setup!$B$6</f>
        <v/>
      </c>
      <c r="M2545" s="15">
        <f>J2545-L2545</f>
        <v/>
      </c>
      <c r="N2545" s="21" t="n"/>
    </row>
    <row r="2546">
      <c r="A2546" s="295" t="n"/>
      <c r="B2546" s="14" t="n"/>
      <c r="C2546" s="15" t="n"/>
      <c r="D2546" s="15" t="n"/>
      <c r="E2546" s="15">
        <f>D2546*Setup!$B$5</f>
        <v/>
      </c>
      <c r="F2546" s="15">
        <f>D2546-E2546</f>
        <v/>
      </c>
      <c r="G2546" s="15" t="n"/>
      <c r="H2546" s="15" t="n"/>
      <c r="I2546" s="15" t="n"/>
      <c r="J2546" s="15">
        <f>C2546+F2546+G2546-I2546</f>
        <v/>
      </c>
      <c r="K2546" s="15" t="n"/>
      <c r="L2546" s="15">
        <f>K2546*Setup!$B$6</f>
        <v/>
      </c>
      <c r="M2546" s="15">
        <f>J2546-L2546</f>
        <v/>
      </c>
      <c r="N2546" s="21" t="n"/>
    </row>
    <row r="2547">
      <c r="A2547" s="295" t="n"/>
      <c r="B2547" s="14" t="n"/>
      <c r="C2547" s="15" t="n"/>
      <c r="D2547" s="15" t="n"/>
      <c r="E2547" s="15">
        <f>D2547*Setup!$B$5</f>
        <v/>
      </c>
      <c r="F2547" s="15">
        <f>D2547-E2547</f>
        <v/>
      </c>
      <c r="G2547" s="15" t="n"/>
      <c r="H2547" s="15" t="n"/>
      <c r="I2547" s="15" t="n"/>
      <c r="J2547" s="15">
        <f>C2547+F2547+G2547-I2547</f>
        <v/>
      </c>
      <c r="K2547" s="15" t="n"/>
      <c r="L2547" s="15">
        <f>K2547*Setup!$B$6</f>
        <v/>
      </c>
      <c r="M2547" s="15">
        <f>J2547-L2547</f>
        <v/>
      </c>
      <c r="N2547" s="21" t="n"/>
    </row>
    <row r="2548">
      <c r="A2548" s="295" t="n"/>
      <c r="B2548" s="14" t="n"/>
      <c r="C2548" s="15" t="n"/>
      <c r="D2548" s="15" t="n"/>
      <c r="E2548" s="15">
        <f>D2548*Setup!$B$5</f>
        <v/>
      </c>
      <c r="F2548" s="15">
        <f>D2548-E2548</f>
        <v/>
      </c>
      <c r="G2548" s="15" t="n"/>
      <c r="H2548" s="15" t="n"/>
      <c r="I2548" s="15" t="n"/>
      <c r="J2548" s="15">
        <f>C2548+F2548+G2548-I2548</f>
        <v/>
      </c>
      <c r="K2548" s="15" t="n"/>
      <c r="L2548" s="15">
        <f>K2548*Setup!$B$6</f>
        <v/>
      </c>
      <c r="M2548" s="15">
        <f>J2548-L2548</f>
        <v/>
      </c>
      <c r="N2548" s="21" t="n"/>
    </row>
    <row r="2549">
      <c r="A2549" s="295" t="n"/>
      <c r="B2549" s="14" t="n"/>
      <c r="C2549" s="15" t="n"/>
      <c r="D2549" s="15" t="n"/>
      <c r="E2549" s="15">
        <f>D2549*Setup!$B$5</f>
        <v/>
      </c>
      <c r="F2549" s="15">
        <f>D2549-E2549</f>
        <v/>
      </c>
      <c r="G2549" s="15" t="n"/>
      <c r="H2549" s="15" t="n"/>
      <c r="I2549" s="15" t="n"/>
      <c r="J2549" s="15">
        <f>C2549+F2549+G2549-I2549</f>
        <v/>
      </c>
      <c r="K2549" s="15" t="n"/>
      <c r="L2549" s="15">
        <f>K2549*Setup!$B$6</f>
        <v/>
      </c>
      <c r="M2549" s="15">
        <f>J2549-L2549</f>
        <v/>
      </c>
      <c r="N2549" s="21" t="n"/>
    </row>
    <row r="2550">
      <c r="A2550" s="295" t="n"/>
      <c r="B2550" s="14" t="n"/>
      <c r="C2550" s="15" t="n"/>
      <c r="D2550" s="15" t="n"/>
      <c r="E2550" s="15">
        <f>D2550*Setup!$B$5</f>
        <v/>
      </c>
      <c r="F2550" s="15">
        <f>D2550-E2550</f>
        <v/>
      </c>
      <c r="G2550" s="15" t="n"/>
      <c r="H2550" s="15" t="n"/>
      <c r="I2550" s="15" t="n"/>
      <c r="J2550" s="15">
        <f>C2550+F2550+G2550-I2550</f>
        <v/>
      </c>
      <c r="K2550" s="15" t="n"/>
      <c r="L2550" s="15">
        <f>K2550*Setup!$B$6</f>
        <v/>
      </c>
      <c r="M2550" s="15">
        <f>J2550-L2550</f>
        <v/>
      </c>
      <c r="N2550" s="21" t="n"/>
    </row>
    <row r="2551">
      <c r="A2551" s="295" t="n"/>
      <c r="B2551" s="14" t="n"/>
      <c r="C2551" s="15" t="n"/>
      <c r="D2551" s="15" t="n"/>
      <c r="E2551" s="15">
        <f>D2551*Setup!$B$5</f>
        <v/>
      </c>
      <c r="F2551" s="15">
        <f>D2551-E2551</f>
        <v/>
      </c>
      <c r="G2551" s="15" t="n"/>
      <c r="H2551" s="15" t="n"/>
      <c r="I2551" s="15" t="n"/>
      <c r="J2551" s="15">
        <f>C2551+F2551+G2551-I2551</f>
        <v/>
      </c>
      <c r="K2551" s="15" t="n"/>
      <c r="L2551" s="15">
        <f>K2551*Setup!$B$6</f>
        <v/>
      </c>
      <c r="M2551" s="15">
        <f>J2551-L2551</f>
        <v/>
      </c>
      <c r="N2551" s="21" t="n"/>
    </row>
    <row r="2552">
      <c r="A2552" s="295" t="n"/>
      <c r="B2552" s="14" t="n"/>
      <c r="C2552" s="15" t="n"/>
      <c r="D2552" s="15" t="n"/>
      <c r="E2552" s="15">
        <f>D2552*Setup!$B$5</f>
        <v/>
      </c>
      <c r="F2552" s="15">
        <f>D2552-E2552</f>
        <v/>
      </c>
      <c r="G2552" s="15" t="n"/>
      <c r="H2552" s="15" t="n"/>
      <c r="I2552" s="15" t="n"/>
      <c r="J2552" s="15">
        <f>C2552+F2552+G2552-I2552</f>
        <v/>
      </c>
      <c r="K2552" s="15" t="n"/>
      <c r="L2552" s="15">
        <f>K2552*Setup!$B$6</f>
        <v/>
      </c>
      <c r="M2552" s="15">
        <f>J2552-L2552</f>
        <v/>
      </c>
      <c r="N2552" s="21" t="n"/>
    </row>
    <row r="2553">
      <c r="A2553" s="295" t="n"/>
      <c r="B2553" s="14" t="n"/>
      <c r="C2553" s="15" t="n"/>
      <c r="D2553" s="15" t="n"/>
      <c r="E2553" s="15">
        <f>D2553*Setup!$B$5</f>
        <v/>
      </c>
      <c r="F2553" s="15">
        <f>D2553-E2553</f>
        <v/>
      </c>
      <c r="G2553" s="15" t="n"/>
      <c r="H2553" s="15" t="n"/>
      <c r="I2553" s="15" t="n"/>
      <c r="J2553" s="15">
        <f>C2553+F2553+G2553-I2553</f>
        <v/>
      </c>
      <c r="K2553" s="15" t="n"/>
      <c r="L2553" s="15">
        <f>K2553*Setup!$B$6</f>
        <v/>
      </c>
      <c r="M2553" s="15">
        <f>J2553-L2553</f>
        <v/>
      </c>
      <c r="N2553" s="21" t="n"/>
    </row>
    <row r="2554">
      <c r="A2554" s="295" t="n"/>
      <c r="B2554" s="14" t="n"/>
      <c r="C2554" s="15" t="n"/>
      <c r="D2554" s="15" t="n"/>
      <c r="E2554" s="15">
        <f>D2554*Setup!$B$5</f>
        <v/>
      </c>
      <c r="F2554" s="15">
        <f>D2554-E2554</f>
        <v/>
      </c>
      <c r="G2554" s="15" t="n"/>
      <c r="H2554" s="15" t="n"/>
      <c r="I2554" s="15" t="n"/>
      <c r="J2554" s="15">
        <f>C2554+F2554+G2554-I2554</f>
        <v/>
      </c>
      <c r="K2554" s="15" t="n"/>
      <c r="L2554" s="15">
        <f>K2554*Setup!$B$6</f>
        <v/>
      </c>
      <c r="M2554" s="15">
        <f>J2554-L2554</f>
        <v/>
      </c>
      <c r="N2554" s="21" t="n"/>
    </row>
    <row r="2555">
      <c r="A2555" s="295" t="n"/>
      <c r="B2555" s="14" t="n"/>
      <c r="C2555" s="15" t="n"/>
      <c r="D2555" s="15" t="n"/>
      <c r="E2555" s="15">
        <f>D2555*Setup!$B$5</f>
        <v/>
      </c>
      <c r="F2555" s="15">
        <f>D2555-E2555</f>
        <v/>
      </c>
      <c r="G2555" s="15" t="n"/>
      <c r="H2555" s="15" t="n"/>
      <c r="I2555" s="15" t="n"/>
      <c r="J2555" s="15">
        <f>C2555+F2555+G2555-I2555</f>
        <v/>
      </c>
      <c r="K2555" s="15" t="n"/>
      <c r="L2555" s="15">
        <f>K2555*Setup!$B$6</f>
        <v/>
      </c>
      <c r="M2555" s="15">
        <f>J2555-L2555</f>
        <v/>
      </c>
      <c r="N2555" s="21" t="n"/>
    </row>
    <row r="2556">
      <c r="A2556" s="295" t="n"/>
      <c r="B2556" s="14" t="n"/>
      <c r="C2556" s="15" t="n"/>
      <c r="D2556" s="15" t="n"/>
      <c r="E2556" s="15">
        <f>D2556*Setup!$B$5</f>
        <v/>
      </c>
      <c r="F2556" s="15">
        <f>D2556-E2556</f>
        <v/>
      </c>
      <c r="G2556" s="15" t="n"/>
      <c r="H2556" s="15" t="n"/>
      <c r="I2556" s="15" t="n"/>
      <c r="J2556" s="15">
        <f>C2556+F2556+G2556-I2556</f>
        <v/>
      </c>
      <c r="K2556" s="15" t="n"/>
      <c r="L2556" s="15">
        <f>K2556*Setup!$B$6</f>
        <v/>
      </c>
      <c r="M2556" s="15">
        <f>J2556-L2556</f>
        <v/>
      </c>
      <c r="N2556" s="21" t="n"/>
    </row>
    <row r="2557">
      <c r="A2557" s="295" t="n"/>
      <c r="B2557" s="14" t="n"/>
      <c r="C2557" s="15" t="n"/>
      <c r="D2557" s="15" t="n"/>
      <c r="E2557" s="15">
        <f>D2557*Setup!$B$5</f>
        <v/>
      </c>
      <c r="F2557" s="15">
        <f>D2557-E2557</f>
        <v/>
      </c>
      <c r="G2557" s="15" t="n"/>
      <c r="H2557" s="15" t="n"/>
      <c r="I2557" s="15" t="n"/>
      <c r="J2557" s="15">
        <f>C2557+F2557+G2557-I2557</f>
        <v/>
      </c>
      <c r="K2557" s="15" t="n"/>
      <c r="L2557" s="15">
        <f>K2557*Setup!$B$6</f>
        <v/>
      </c>
      <c r="M2557" s="15">
        <f>J2557-L2557</f>
        <v/>
      </c>
      <c r="N2557" s="21" t="n"/>
    </row>
    <row r="2558">
      <c r="A2558" s="295" t="n"/>
      <c r="B2558" s="14" t="n"/>
      <c r="C2558" s="15" t="n"/>
      <c r="D2558" s="15" t="n"/>
      <c r="E2558" s="15">
        <f>D2558*Setup!$B$5</f>
        <v/>
      </c>
      <c r="F2558" s="15">
        <f>D2558-E2558</f>
        <v/>
      </c>
      <c r="G2558" s="15" t="n"/>
      <c r="H2558" s="15" t="n"/>
      <c r="I2558" s="15" t="n"/>
      <c r="J2558" s="15">
        <f>C2558+F2558+G2558-I2558</f>
        <v/>
      </c>
      <c r="K2558" s="15" t="n"/>
      <c r="L2558" s="15">
        <f>K2558*Setup!$B$6</f>
        <v/>
      </c>
      <c r="M2558" s="15">
        <f>J2558-L2558</f>
        <v/>
      </c>
      <c r="N2558" s="21" t="n"/>
    </row>
    <row r="2559">
      <c r="A2559" s="295" t="n"/>
      <c r="B2559" s="14" t="n"/>
      <c r="C2559" s="15" t="n"/>
      <c r="D2559" s="15" t="n"/>
      <c r="E2559" s="15">
        <f>D2559*Setup!$B$5</f>
        <v/>
      </c>
      <c r="F2559" s="15">
        <f>D2559-E2559</f>
        <v/>
      </c>
      <c r="G2559" s="15" t="n"/>
      <c r="H2559" s="15" t="n"/>
      <c r="I2559" s="15" t="n"/>
      <c r="J2559" s="15">
        <f>C2559+F2559+G2559-I2559</f>
        <v/>
      </c>
      <c r="K2559" s="15" t="n"/>
      <c r="L2559" s="15">
        <f>K2559*Setup!$B$6</f>
        <v/>
      </c>
      <c r="M2559" s="15">
        <f>J2559-L2559</f>
        <v/>
      </c>
      <c r="N2559" s="21" t="n"/>
    </row>
    <row r="2560">
      <c r="A2560" s="295" t="n"/>
      <c r="B2560" s="14" t="n"/>
      <c r="C2560" s="15" t="n"/>
      <c r="D2560" s="15" t="n"/>
      <c r="E2560" s="15">
        <f>D2560*Setup!$B$5</f>
        <v/>
      </c>
      <c r="F2560" s="15">
        <f>D2560-E2560</f>
        <v/>
      </c>
      <c r="G2560" s="15" t="n"/>
      <c r="H2560" s="15" t="n"/>
      <c r="I2560" s="15" t="n"/>
      <c r="J2560" s="15">
        <f>C2560+F2560+G2560-I2560</f>
        <v/>
      </c>
      <c r="K2560" s="15" t="n"/>
      <c r="L2560" s="15">
        <f>K2560*Setup!$B$6</f>
        <v/>
      </c>
      <c r="M2560" s="15">
        <f>J2560-L2560</f>
        <v/>
      </c>
      <c r="N2560" s="21" t="n"/>
    </row>
    <row r="2561">
      <c r="A2561" s="295" t="n"/>
      <c r="B2561" s="14" t="n"/>
      <c r="C2561" s="15" t="n"/>
      <c r="D2561" s="15" t="n"/>
      <c r="E2561" s="15">
        <f>D2561*Setup!$B$5</f>
        <v/>
      </c>
      <c r="F2561" s="15">
        <f>D2561-E2561</f>
        <v/>
      </c>
      <c r="G2561" s="15" t="n"/>
      <c r="H2561" s="15" t="n"/>
      <c r="I2561" s="15" t="n"/>
      <c r="J2561" s="15">
        <f>C2561+F2561+G2561-I2561</f>
        <v/>
      </c>
      <c r="K2561" s="15" t="n"/>
      <c r="L2561" s="15">
        <f>K2561*Setup!$B$6</f>
        <v/>
      </c>
      <c r="M2561" s="15">
        <f>J2561-L2561</f>
        <v/>
      </c>
      <c r="N2561" s="21" t="n"/>
    </row>
    <row r="2562">
      <c r="A2562" s="295" t="n"/>
      <c r="B2562" s="14" t="n"/>
      <c r="C2562" s="15" t="n"/>
      <c r="D2562" s="15" t="n"/>
      <c r="E2562" s="15">
        <f>D2562*Setup!$B$5</f>
        <v/>
      </c>
      <c r="F2562" s="15">
        <f>D2562-E2562</f>
        <v/>
      </c>
      <c r="G2562" s="15" t="n"/>
      <c r="H2562" s="15" t="n"/>
      <c r="I2562" s="15" t="n"/>
      <c r="J2562" s="15">
        <f>C2562+F2562+G2562-I2562</f>
        <v/>
      </c>
      <c r="K2562" s="15" t="n"/>
      <c r="L2562" s="15">
        <f>K2562*Setup!$B$6</f>
        <v/>
      </c>
      <c r="M2562" s="15">
        <f>J2562-L2562</f>
        <v/>
      </c>
      <c r="N2562" s="21" t="n"/>
    </row>
    <row r="2563">
      <c r="A2563" s="295" t="n"/>
      <c r="B2563" s="14" t="n"/>
      <c r="C2563" s="15" t="n"/>
      <c r="D2563" s="15" t="n"/>
      <c r="E2563" s="15">
        <f>D2563*Setup!$B$5</f>
        <v/>
      </c>
      <c r="F2563" s="15">
        <f>D2563-E2563</f>
        <v/>
      </c>
      <c r="G2563" s="15" t="n"/>
      <c r="H2563" s="15" t="n"/>
      <c r="I2563" s="15" t="n"/>
      <c r="J2563" s="15">
        <f>C2563+F2563+G2563-I2563</f>
        <v/>
      </c>
      <c r="K2563" s="15" t="n"/>
      <c r="L2563" s="15">
        <f>K2563*Setup!$B$6</f>
        <v/>
      </c>
      <c r="M2563" s="15">
        <f>J2563-L2563</f>
        <v/>
      </c>
      <c r="N2563" s="21" t="n"/>
    </row>
    <row r="2564">
      <c r="A2564" s="295" t="n"/>
      <c r="B2564" s="14" t="n"/>
      <c r="C2564" s="15" t="n"/>
      <c r="D2564" s="15" t="n"/>
      <c r="E2564" s="15">
        <f>D2564*Setup!$B$5</f>
        <v/>
      </c>
      <c r="F2564" s="15">
        <f>D2564-E2564</f>
        <v/>
      </c>
      <c r="G2564" s="15" t="n"/>
      <c r="H2564" s="15" t="n"/>
      <c r="I2564" s="15" t="n"/>
      <c r="J2564" s="15">
        <f>C2564+F2564+G2564-I2564</f>
        <v/>
      </c>
      <c r="K2564" s="15" t="n"/>
      <c r="L2564" s="15">
        <f>K2564*Setup!$B$6</f>
        <v/>
      </c>
      <c r="M2564" s="15">
        <f>J2564-L2564</f>
        <v/>
      </c>
      <c r="N2564" s="21" t="n"/>
    </row>
    <row r="2565">
      <c r="A2565" s="295" t="n"/>
      <c r="B2565" s="14" t="n"/>
      <c r="C2565" s="15" t="n"/>
      <c r="D2565" s="15" t="n"/>
      <c r="E2565" s="15">
        <f>D2565*Setup!$B$5</f>
        <v/>
      </c>
      <c r="F2565" s="15">
        <f>D2565-E2565</f>
        <v/>
      </c>
      <c r="G2565" s="15" t="n"/>
      <c r="H2565" s="15" t="n"/>
      <c r="I2565" s="15" t="n"/>
      <c r="J2565" s="15">
        <f>C2565+F2565+G2565-I2565</f>
        <v/>
      </c>
      <c r="K2565" s="15" t="n"/>
      <c r="L2565" s="15">
        <f>K2565*Setup!$B$6</f>
        <v/>
      </c>
      <c r="M2565" s="15">
        <f>J2565-L2565</f>
        <v/>
      </c>
      <c r="N2565" s="21" t="n"/>
    </row>
    <row r="2566">
      <c r="A2566" s="295" t="n"/>
      <c r="B2566" s="14" t="n"/>
      <c r="C2566" s="15" t="n"/>
      <c r="D2566" s="15" t="n"/>
      <c r="E2566" s="15">
        <f>D2566*Setup!$B$5</f>
        <v/>
      </c>
      <c r="F2566" s="15">
        <f>D2566-E2566</f>
        <v/>
      </c>
      <c r="G2566" s="15" t="n"/>
      <c r="H2566" s="15" t="n"/>
      <c r="I2566" s="15" t="n"/>
      <c r="J2566" s="15">
        <f>C2566+F2566+G2566-I2566</f>
        <v/>
      </c>
      <c r="K2566" s="15" t="n"/>
      <c r="L2566" s="15">
        <f>K2566*Setup!$B$6</f>
        <v/>
      </c>
      <c r="M2566" s="15">
        <f>J2566-L2566</f>
        <v/>
      </c>
      <c r="N2566" s="21" t="n"/>
    </row>
    <row r="2567">
      <c r="A2567" s="295" t="n"/>
      <c r="B2567" s="14" t="n"/>
      <c r="C2567" s="15" t="n"/>
      <c r="D2567" s="15" t="n"/>
      <c r="E2567" s="15">
        <f>D2567*Setup!$B$5</f>
        <v/>
      </c>
      <c r="F2567" s="15">
        <f>D2567-E2567</f>
        <v/>
      </c>
      <c r="G2567" s="15" t="n"/>
      <c r="H2567" s="15" t="n"/>
      <c r="I2567" s="15" t="n"/>
      <c r="J2567" s="15">
        <f>C2567+F2567+G2567-I2567</f>
        <v/>
      </c>
      <c r="K2567" s="15" t="n"/>
      <c r="L2567" s="15">
        <f>K2567*Setup!$B$6</f>
        <v/>
      </c>
      <c r="M2567" s="15">
        <f>J2567-L2567</f>
        <v/>
      </c>
      <c r="N2567" s="21" t="n"/>
    </row>
    <row r="2568">
      <c r="A2568" s="295" t="n"/>
      <c r="B2568" s="14" t="n"/>
      <c r="C2568" s="15" t="n"/>
      <c r="D2568" s="15" t="n"/>
      <c r="E2568" s="15">
        <f>D2568*Setup!$B$5</f>
        <v/>
      </c>
      <c r="F2568" s="15">
        <f>D2568-E2568</f>
        <v/>
      </c>
      <c r="G2568" s="15" t="n"/>
      <c r="H2568" s="15" t="n"/>
      <c r="I2568" s="15" t="n"/>
      <c r="J2568" s="15">
        <f>C2568+F2568+G2568-I2568</f>
        <v/>
      </c>
      <c r="K2568" s="15" t="n"/>
      <c r="L2568" s="15">
        <f>K2568*Setup!$B$6</f>
        <v/>
      </c>
      <c r="M2568" s="15">
        <f>J2568-L2568</f>
        <v/>
      </c>
      <c r="N2568" s="21" t="n"/>
    </row>
    <row r="2569">
      <c r="A2569" s="295" t="n"/>
      <c r="B2569" s="14" t="n"/>
      <c r="C2569" s="15" t="n"/>
      <c r="D2569" s="15" t="n"/>
      <c r="E2569" s="15">
        <f>D2569*Setup!$B$5</f>
        <v/>
      </c>
      <c r="F2569" s="15">
        <f>D2569-E2569</f>
        <v/>
      </c>
      <c r="G2569" s="15" t="n"/>
      <c r="H2569" s="15" t="n"/>
      <c r="I2569" s="15" t="n"/>
      <c r="J2569" s="15">
        <f>C2569+F2569+G2569-I2569</f>
        <v/>
      </c>
      <c r="K2569" s="15" t="n"/>
      <c r="L2569" s="15">
        <f>K2569*Setup!$B$6</f>
        <v/>
      </c>
      <c r="M2569" s="15">
        <f>J2569-L2569</f>
        <v/>
      </c>
      <c r="N2569" s="21" t="n"/>
    </row>
    <row r="2570">
      <c r="A2570" s="295" t="n"/>
      <c r="B2570" s="14" t="n"/>
      <c r="C2570" s="15" t="n"/>
      <c r="D2570" s="15" t="n"/>
      <c r="E2570" s="15">
        <f>D2570*Setup!$B$5</f>
        <v/>
      </c>
      <c r="F2570" s="15">
        <f>D2570-E2570</f>
        <v/>
      </c>
      <c r="G2570" s="15" t="n"/>
      <c r="H2570" s="15" t="n"/>
      <c r="I2570" s="15" t="n"/>
      <c r="J2570" s="15">
        <f>C2570+F2570+G2570-I2570</f>
        <v/>
      </c>
      <c r="K2570" s="15" t="n"/>
      <c r="L2570" s="15">
        <f>K2570*Setup!$B$6</f>
        <v/>
      </c>
      <c r="M2570" s="15">
        <f>J2570-L2570</f>
        <v/>
      </c>
      <c r="N2570" s="21" t="n"/>
    </row>
    <row r="2571">
      <c r="A2571" s="295" t="n"/>
      <c r="B2571" s="14" t="n"/>
      <c r="C2571" s="15" t="n"/>
      <c r="D2571" s="15" t="n"/>
      <c r="E2571" s="15">
        <f>D2571*Setup!$B$5</f>
        <v/>
      </c>
      <c r="F2571" s="15">
        <f>D2571-E2571</f>
        <v/>
      </c>
      <c r="G2571" s="15" t="n"/>
      <c r="H2571" s="15" t="n"/>
      <c r="I2571" s="15" t="n"/>
      <c r="J2571" s="15">
        <f>C2571+F2571+G2571-I2571</f>
        <v/>
      </c>
      <c r="K2571" s="15" t="n"/>
      <c r="L2571" s="15">
        <f>K2571*Setup!$B$6</f>
        <v/>
      </c>
      <c r="M2571" s="15">
        <f>J2571-L2571</f>
        <v/>
      </c>
      <c r="N2571" s="21" t="n"/>
    </row>
    <row r="2572">
      <c r="A2572" s="295" t="n"/>
      <c r="B2572" s="14" t="n"/>
      <c r="C2572" s="15" t="n"/>
      <c r="D2572" s="15" t="n"/>
      <c r="E2572" s="15">
        <f>D2572*Setup!$B$5</f>
        <v/>
      </c>
      <c r="F2572" s="15">
        <f>D2572-E2572</f>
        <v/>
      </c>
      <c r="G2572" s="15" t="n"/>
      <c r="H2572" s="15" t="n"/>
      <c r="I2572" s="15" t="n"/>
      <c r="J2572" s="15">
        <f>C2572+F2572+G2572-I2572</f>
        <v/>
      </c>
      <c r="K2572" s="15" t="n"/>
      <c r="L2572" s="15">
        <f>K2572*Setup!$B$6</f>
        <v/>
      </c>
      <c r="M2572" s="15">
        <f>J2572-L2572</f>
        <v/>
      </c>
      <c r="N2572" s="21" t="n"/>
    </row>
    <row r="2573">
      <c r="A2573" s="295" t="n"/>
      <c r="B2573" s="14" t="n"/>
      <c r="C2573" s="15" t="n"/>
      <c r="D2573" s="15" t="n"/>
      <c r="E2573" s="15">
        <f>D2573*Setup!$B$5</f>
        <v/>
      </c>
      <c r="F2573" s="15">
        <f>D2573-E2573</f>
        <v/>
      </c>
      <c r="G2573" s="15" t="n"/>
      <c r="H2573" s="15" t="n"/>
      <c r="I2573" s="15" t="n"/>
      <c r="J2573" s="15">
        <f>C2573+F2573+G2573-I2573</f>
        <v/>
      </c>
      <c r="K2573" s="15" t="n"/>
      <c r="L2573" s="15">
        <f>K2573*Setup!$B$6</f>
        <v/>
      </c>
      <c r="M2573" s="15">
        <f>J2573-L2573</f>
        <v/>
      </c>
      <c r="N2573" s="21" t="n"/>
    </row>
    <row r="2574">
      <c r="A2574" s="295" t="n"/>
      <c r="B2574" s="14" t="n"/>
      <c r="C2574" s="15" t="n"/>
      <c r="D2574" s="15" t="n"/>
      <c r="E2574" s="15">
        <f>D2574*Setup!$B$5</f>
        <v/>
      </c>
      <c r="F2574" s="15">
        <f>D2574-E2574</f>
        <v/>
      </c>
      <c r="G2574" s="15" t="n"/>
      <c r="H2574" s="15" t="n"/>
      <c r="I2574" s="15" t="n"/>
      <c r="J2574" s="15">
        <f>C2574+F2574+G2574-I2574</f>
        <v/>
      </c>
      <c r="K2574" s="15" t="n"/>
      <c r="L2574" s="15">
        <f>K2574*Setup!$B$6</f>
        <v/>
      </c>
      <c r="M2574" s="15">
        <f>J2574-L2574</f>
        <v/>
      </c>
      <c r="N2574" s="21" t="n"/>
    </row>
    <row r="2575">
      <c r="A2575" s="295" t="n"/>
      <c r="B2575" s="14" t="n"/>
      <c r="C2575" s="15" t="n"/>
      <c r="D2575" s="15" t="n"/>
      <c r="E2575" s="15">
        <f>D2575*Setup!$B$5</f>
        <v/>
      </c>
      <c r="F2575" s="15">
        <f>D2575-E2575</f>
        <v/>
      </c>
      <c r="G2575" s="15" t="n"/>
      <c r="H2575" s="15" t="n"/>
      <c r="I2575" s="15" t="n"/>
      <c r="J2575" s="15">
        <f>C2575+F2575+G2575-I2575</f>
        <v/>
      </c>
      <c r="K2575" s="15" t="n"/>
      <c r="L2575" s="15">
        <f>K2575*Setup!$B$6</f>
        <v/>
      </c>
      <c r="M2575" s="15">
        <f>J2575-L2575</f>
        <v/>
      </c>
      <c r="N2575" s="21" t="n"/>
    </row>
    <row r="2576">
      <c r="A2576" s="295" t="n"/>
      <c r="B2576" s="14" t="n"/>
      <c r="C2576" s="15" t="n"/>
      <c r="D2576" s="15" t="n"/>
      <c r="E2576" s="15">
        <f>D2576*Setup!$B$5</f>
        <v/>
      </c>
      <c r="F2576" s="15">
        <f>D2576-E2576</f>
        <v/>
      </c>
      <c r="G2576" s="15" t="n"/>
      <c r="H2576" s="15" t="n"/>
      <c r="I2576" s="15" t="n"/>
      <c r="J2576" s="15">
        <f>C2576+F2576+G2576-I2576</f>
        <v/>
      </c>
      <c r="K2576" s="15" t="n"/>
      <c r="L2576" s="15">
        <f>K2576*Setup!$B$6</f>
        <v/>
      </c>
      <c r="M2576" s="15">
        <f>J2576-L2576</f>
        <v/>
      </c>
      <c r="N2576" s="21" t="n"/>
    </row>
    <row r="2577">
      <c r="A2577" s="295" t="n"/>
      <c r="B2577" s="14" t="n"/>
      <c r="C2577" s="15" t="n"/>
      <c r="D2577" s="15" t="n"/>
      <c r="E2577" s="15">
        <f>D2577*Setup!$B$5</f>
        <v/>
      </c>
      <c r="F2577" s="15">
        <f>D2577-E2577</f>
        <v/>
      </c>
      <c r="G2577" s="15" t="n"/>
      <c r="H2577" s="15" t="n"/>
      <c r="I2577" s="15" t="n"/>
      <c r="J2577" s="15">
        <f>C2577+F2577+G2577-I2577</f>
        <v/>
      </c>
      <c r="K2577" s="15" t="n"/>
      <c r="L2577" s="15">
        <f>K2577*Setup!$B$6</f>
        <v/>
      </c>
      <c r="M2577" s="15">
        <f>J2577-L2577</f>
        <v/>
      </c>
      <c r="N2577" s="21" t="n"/>
    </row>
    <row r="2578">
      <c r="A2578" s="295" t="n"/>
      <c r="B2578" s="14" t="n"/>
      <c r="C2578" s="15" t="n"/>
      <c r="D2578" s="15" t="n"/>
      <c r="E2578" s="15">
        <f>D2578*Setup!$B$5</f>
        <v/>
      </c>
      <c r="F2578" s="15">
        <f>D2578-E2578</f>
        <v/>
      </c>
      <c r="G2578" s="15" t="n"/>
      <c r="H2578" s="15" t="n"/>
      <c r="I2578" s="15" t="n"/>
      <c r="J2578" s="15">
        <f>C2578+F2578+G2578-I2578</f>
        <v/>
      </c>
      <c r="K2578" s="15" t="n"/>
      <c r="L2578" s="15">
        <f>K2578*Setup!$B$6</f>
        <v/>
      </c>
      <c r="M2578" s="15">
        <f>J2578-L2578</f>
        <v/>
      </c>
      <c r="N2578" s="21" t="n"/>
    </row>
    <row r="2579">
      <c r="A2579" s="295" t="n"/>
      <c r="B2579" s="14" t="n"/>
      <c r="C2579" s="15" t="n"/>
      <c r="D2579" s="15" t="n"/>
      <c r="E2579" s="15">
        <f>D2579*Setup!$B$5</f>
        <v/>
      </c>
      <c r="F2579" s="15">
        <f>D2579-E2579</f>
        <v/>
      </c>
      <c r="G2579" s="15" t="n"/>
      <c r="H2579" s="15" t="n"/>
      <c r="I2579" s="15" t="n"/>
      <c r="J2579" s="15">
        <f>C2579+F2579+G2579-I2579</f>
        <v/>
      </c>
      <c r="K2579" s="15" t="n"/>
      <c r="L2579" s="15">
        <f>K2579*Setup!$B$6</f>
        <v/>
      </c>
      <c r="M2579" s="15">
        <f>J2579-L2579</f>
        <v/>
      </c>
      <c r="N2579" s="21" t="n"/>
    </row>
    <row r="2580">
      <c r="A2580" s="295" t="n"/>
      <c r="B2580" s="14" t="n"/>
      <c r="C2580" s="15" t="n"/>
      <c r="D2580" s="15" t="n"/>
      <c r="E2580" s="15">
        <f>D2580*Setup!$B$5</f>
        <v/>
      </c>
      <c r="F2580" s="15">
        <f>D2580-E2580</f>
        <v/>
      </c>
      <c r="G2580" s="15" t="n"/>
      <c r="H2580" s="15" t="n"/>
      <c r="I2580" s="15" t="n"/>
      <c r="J2580" s="15">
        <f>C2580+F2580+G2580-I2580</f>
        <v/>
      </c>
      <c r="K2580" s="15" t="n"/>
      <c r="L2580" s="15">
        <f>K2580*Setup!$B$6</f>
        <v/>
      </c>
      <c r="M2580" s="15">
        <f>J2580-L2580</f>
        <v/>
      </c>
      <c r="N2580" s="21" t="n"/>
    </row>
    <row r="2581">
      <c r="A2581" s="295" t="n"/>
      <c r="B2581" s="14" t="n"/>
      <c r="C2581" s="15" t="n"/>
      <c r="D2581" s="15" t="n"/>
      <c r="E2581" s="15">
        <f>D2581*Setup!$B$5</f>
        <v/>
      </c>
      <c r="F2581" s="15">
        <f>D2581-E2581</f>
        <v/>
      </c>
      <c r="G2581" s="15" t="n"/>
      <c r="H2581" s="15" t="n"/>
      <c r="I2581" s="15" t="n"/>
      <c r="J2581" s="15">
        <f>C2581+F2581+G2581-I2581</f>
        <v/>
      </c>
      <c r="K2581" s="15" t="n"/>
      <c r="L2581" s="15">
        <f>K2581*Setup!$B$6</f>
        <v/>
      </c>
      <c r="M2581" s="15">
        <f>J2581-L2581</f>
        <v/>
      </c>
      <c r="N2581" s="21" t="n"/>
    </row>
    <row r="2582">
      <c r="A2582" s="295" t="n"/>
      <c r="B2582" s="14" t="n"/>
      <c r="C2582" s="15" t="n"/>
      <c r="D2582" s="15" t="n"/>
      <c r="E2582" s="15">
        <f>D2582*Setup!$B$5</f>
        <v/>
      </c>
      <c r="F2582" s="15">
        <f>D2582-E2582</f>
        <v/>
      </c>
      <c r="G2582" s="15" t="n"/>
      <c r="H2582" s="15" t="n"/>
      <c r="I2582" s="15" t="n"/>
      <c r="J2582" s="15">
        <f>C2582+F2582+G2582-I2582</f>
        <v/>
      </c>
      <c r="K2582" s="15" t="n"/>
      <c r="L2582" s="15">
        <f>K2582*Setup!$B$6</f>
        <v/>
      </c>
      <c r="M2582" s="15">
        <f>J2582-L2582</f>
        <v/>
      </c>
      <c r="N2582" s="21" t="n"/>
    </row>
    <row r="2583">
      <c r="A2583" s="295" t="n"/>
      <c r="B2583" s="14" t="n"/>
      <c r="C2583" s="15" t="n"/>
      <c r="D2583" s="15" t="n"/>
      <c r="E2583" s="15">
        <f>D2583*Setup!$B$5</f>
        <v/>
      </c>
      <c r="F2583" s="15">
        <f>D2583-E2583</f>
        <v/>
      </c>
      <c r="G2583" s="15" t="n"/>
      <c r="H2583" s="15" t="n"/>
      <c r="I2583" s="15" t="n"/>
      <c r="J2583" s="15">
        <f>C2583+F2583+G2583-I2583</f>
        <v/>
      </c>
      <c r="K2583" s="15" t="n"/>
      <c r="L2583" s="15">
        <f>K2583*Setup!$B$6</f>
        <v/>
      </c>
      <c r="M2583" s="15">
        <f>J2583-L2583</f>
        <v/>
      </c>
      <c r="N2583" s="21" t="n"/>
    </row>
    <row r="2584">
      <c r="A2584" s="295" t="n"/>
      <c r="B2584" s="14" t="n"/>
      <c r="C2584" s="15" t="n"/>
      <c r="D2584" s="15" t="n"/>
      <c r="E2584" s="15">
        <f>D2584*Setup!$B$5</f>
        <v/>
      </c>
      <c r="F2584" s="15">
        <f>D2584-E2584</f>
        <v/>
      </c>
      <c r="G2584" s="15" t="n"/>
      <c r="H2584" s="15" t="n"/>
      <c r="I2584" s="15" t="n"/>
      <c r="J2584" s="15">
        <f>C2584+F2584+G2584-I2584</f>
        <v/>
      </c>
      <c r="K2584" s="15" t="n"/>
      <c r="L2584" s="15">
        <f>K2584*Setup!$B$6</f>
        <v/>
      </c>
      <c r="M2584" s="15">
        <f>J2584-L2584</f>
        <v/>
      </c>
      <c r="N2584" s="21" t="n"/>
    </row>
    <row r="2585">
      <c r="A2585" s="295" t="n"/>
      <c r="B2585" s="14" t="n"/>
      <c r="C2585" s="15" t="n"/>
      <c r="D2585" s="15" t="n"/>
      <c r="E2585" s="15">
        <f>D2585*Setup!$B$5</f>
        <v/>
      </c>
      <c r="F2585" s="15">
        <f>D2585-E2585</f>
        <v/>
      </c>
      <c r="G2585" s="15" t="n"/>
      <c r="H2585" s="15" t="n"/>
      <c r="I2585" s="15" t="n"/>
      <c r="J2585" s="15">
        <f>C2585+F2585+G2585-I2585</f>
        <v/>
      </c>
      <c r="K2585" s="15" t="n"/>
      <c r="L2585" s="15">
        <f>K2585*Setup!$B$6</f>
        <v/>
      </c>
      <c r="M2585" s="15">
        <f>J2585-L2585</f>
        <v/>
      </c>
      <c r="N2585" s="21" t="n"/>
    </row>
    <row r="2586">
      <c r="A2586" s="295" t="n"/>
      <c r="B2586" s="14" t="n"/>
      <c r="C2586" s="15" t="n"/>
      <c r="D2586" s="15" t="n"/>
      <c r="E2586" s="15">
        <f>D2586*Setup!$B$5</f>
        <v/>
      </c>
      <c r="F2586" s="15">
        <f>D2586-E2586</f>
        <v/>
      </c>
      <c r="G2586" s="15" t="n"/>
      <c r="H2586" s="15" t="n"/>
      <c r="I2586" s="15" t="n"/>
      <c r="J2586" s="15">
        <f>C2586+F2586+G2586-I2586</f>
        <v/>
      </c>
      <c r="K2586" s="15" t="n"/>
      <c r="L2586" s="15">
        <f>K2586*Setup!$B$6</f>
        <v/>
      </c>
      <c r="M2586" s="15">
        <f>J2586-L2586</f>
        <v/>
      </c>
      <c r="N2586" s="21" t="n"/>
    </row>
    <row r="2587">
      <c r="A2587" s="295" t="n"/>
      <c r="B2587" s="14" t="n"/>
      <c r="C2587" s="15" t="n"/>
      <c r="D2587" s="15" t="n"/>
      <c r="E2587" s="15">
        <f>D2587*Setup!$B$5</f>
        <v/>
      </c>
      <c r="F2587" s="15">
        <f>D2587-E2587</f>
        <v/>
      </c>
      <c r="G2587" s="15" t="n"/>
      <c r="H2587" s="15" t="n"/>
      <c r="I2587" s="15" t="n"/>
      <c r="J2587" s="15">
        <f>C2587+F2587+G2587-I2587</f>
        <v/>
      </c>
      <c r="K2587" s="15" t="n"/>
      <c r="L2587" s="15">
        <f>K2587*Setup!$B$6</f>
        <v/>
      </c>
      <c r="M2587" s="15">
        <f>J2587-L2587</f>
        <v/>
      </c>
      <c r="N2587" s="21" t="n"/>
    </row>
    <row r="2588">
      <c r="A2588" s="295" t="n"/>
      <c r="B2588" s="14" t="n"/>
      <c r="C2588" s="15" t="n"/>
      <c r="D2588" s="15" t="n"/>
      <c r="E2588" s="15">
        <f>D2588*Setup!$B$5</f>
        <v/>
      </c>
      <c r="F2588" s="15">
        <f>D2588-E2588</f>
        <v/>
      </c>
      <c r="G2588" s="15" t="n"/>
      <c r="H2588" s="15" t="n"/>
      <c r="I2588" s="15" t="n"/>
      <c r="J2588" s="15">
        <f>C2588+F2588+G2588-I2588</f>
        <v/>
      </c>
      <c r="K2588" s="15" t="n"/>
      <c r="L2588" s="15">
        <f>K2588*Setup!$B$6</f>
        <v/>
      </c>
      <c r="M2588" s="15">
        <f>J2588-L2588</f>
        <v/>
      </c>
      <c r="N2588" s="21" t="n"/>
    </row>
    <row r="2589">
      <c r="A2589" s="295" t="n"/>
      <c r="B2589" s="14" t="n"/>
      <c r="C2589" s="15" t="n"/>
      <c r="D2589" s="15" t="n"/>
      <c r="E2589" s="15">
        <f>D2589*Setup!$B$5</f>
        <v/>
      </c>
      <c r="F2589" s="15">
        <f>D2589-E2589</f>
        <v/>
      </c>
      <c r="G2589" s="15" t="n"/>
      <c r="H2589" s="15" t="n"/>
      <c r="I2589" s="15" t="n"/>
      <c r="J2589" s="15">
        <f>C2589+F2589+G2589-I2589</f>
        <v/>
      </c>
      <c r="K2589" s="15" t="n"/>
      <c r="L2589" s="15">
        <f>K2589*Setup!$B$6</f>
        <v/>
      </c>
      <c r="M2589" s="15">
        <f>J2589-L2589</f>
        <v/>
      </c>
      <c r="N2589" s="21" t="n"/>
    </row>
    <row r="2590">
      <c r="A2590" s="295" t="n"/>
      <c r="B2590" s="14" t="n"/>
      <c r="C2590" s="15" t="n"/>
      <c r="D2590" s="15" t="n"/>
      <c r="E2590" s="15">
        <f>D2590*Setup!$B$5</f>
        <v/>
      </c>
      <c r="F2590" s="15">
        <f>D2590-E2590</f>
        <v/>
      </c>
      <c r="G2590" s="15" t="n"/>
      <c r="H2590" s="15" t="n"/>
      <c r="I2590" s="15" t="n"/>
      <c r="J2590" s="15">
        <f>C2590+F2590+G2590-I2590</f>
        <v/>
      </c>
      <c r="K2590" s="15" t="n"/>
      <c r="L2590" s="15">
        <f>K2590*Setup!$B$6</f>
        <v/>
      </c>
      <c r="M2590" s="15">
        <f>J2590-L2590</f>
        <v/>
      </c>
      <c r="N2590" s="21" t="n"/>
    </row>
    <row r="2591">
      <c r="A2591" s="295" t="n"/>
      <c r="B2591" s="14" t="n"/>
      <c r="C2591" s="15" t="n"/>
      <c r="D2591" s="15" t="n"/>
      <c r="E2591" s="15">
        <f>D2591*Setup!$B$5</f>
        <v/>
      </c>
      <c r="F2591" s="15">
        <f>D2591-E2591</f>
        <v/>
      </c>
      <c r="G2591" s="15" t="n"/>
      <c r="H2591" s="15" t="n"/>
      <c r="I2591" s="15" t="n"/>
      <c r="J2591" s="15">
        <f>C2591+F2591+G2591-I2591</f>
        <v/>
      </c>
      <c r="K2591" s="15" t="n"/>
      <c r="L2591" s="15">
        <f>K2591*Setup!$B$6</f>
        <v/>
      </c>
      <c r="M2591" s="15">
        <f>J2591-L2591</f>
        <v/>
      </c>
      <c r="N2591" s="21" t="n"/>
    </row>
    <row r="2592">
      <c r="A2592" s="295" t="n"/>
      <c r="B2592" s="14" t="n"/>
      <c r="C2592" s="15" t="n"/>
      <c r="D2592" s="15" t="n"/>
      <c r="E2592" s="15">
        <f>D2592*Setup!$B$5</f>
        <v/>
      </c>
      <c r="F2592" s="15">
        <f>D2592-E2592</f>
        <v/>
      </c>
      <c r="G2592" s="15" t="n"/>
      <c r="H2592" s="15" t="n"/>
      <c r="I2592" s="15" t="n"/>
      <c r="J2592" s="15">
        <f>C2592+F2592+G2592-I2592</f>
        <v/>
      </c>
      <c r="K2592" s="15" t="n"/>
      <c r="L2592" s="15">
        <f>K2592*Setup!$B$6</f>
        <v/>
      </c>
      <c r="M2592" s="15">
        <f>J2592-L2592</f>
        <v/>
      </c>
      <c r="N2592" s="21" t="n"/>
    </row>
    <row r="2593">
      <c r="A2593" s="295" t="n"/>
      <c r="B2593" s="14" t="n"/>
      <c r="C2593" s="15" t="n"/>
      <c r="D2593" s="15" t="n"/>
      <c r="E2593" s="15">
        <f>D2593*Setup!$B$5</f>
        <v/>
      </c>
      <c r="F2593" s="15">
        <f>D2593-E2593</f>
        <v/>
      </c>
      <c r="G2593" s="15" t="n"/>
      <c r="H2593" s="15" t="n"/>
      <c r="I2593" s="15" t="n"/>
      <c r="J2593" s="15">
        <f>C2593+F2593+G2593-I2593</f>
        <v/>
      </c>
      <c r="K2593" s="15" t="n"/>
      <c r="L2593" s="15">
        <f>K2593*Setup!$B$6</f>
        <v/>
      </c>
      <c r="M2593" s="15">
        <f>J2593-L2593</f>
        <v/>
      </c>
      <c r="N2593" s="21" t="n"/>
    </row>
    <row r="2594">
      <c r="A2594" s="295" t="n"/>
      <c r="B2594" s="14" t="n"/>
      <c r="C2594" s="15" t="n"/>
      <c r="D2594" s="15" t="n"/>
      <c r="E2594" s="15">
        <f>D2594*Setup!$B$5</f>
        <v/>
      </c>
      <c r="F2594" s="15">
        <f>D2594-E2594</f>
        <v/>
      </c>
      <c r="G2594" s="15" t="n"/>
      <c r="H2594" s="15" t="n"/>
      <c r="I2594" s="15" t="n"/>
      <c r="J2594" s="15">
        <f>C2594+F2594+G2594-I2594</f>
        <v/>
      </c>
      <c r="K2594" s="15" t="n"/>
      <c r="L2594" s="15">
        <f>K2594*Setup!$B$6</f>
        <v/>
      </c>
      <c r="M2594" s="15">
        <f>J2594-L2594</f>
        <v/>
      </c>
      <c r="N2594" s="21" t="n"/>
    </row>
    <row r="2595">
      <c r="A2595" s="295" t="n"/>
      <c r="B2595" s="14" t="n"/>
      <c r="C2595" s="15" t="n"/>
      <c r="D2595" s="15" t="n"/>
      <c r="E2595" s="15">
        <f>D2595*Setup!$B$5</f>
        <v/>
      </c>
      <c r="F2595" s="15">
        <f>D2595-E2595</f>
        <v/>
      </c>
      <c r="G2595" s="15" t="n"/>
      <c r="H2595" s="15" t="n"/>
      <c r="I2595" s="15" t="n"/>
      <c r="J2595" s="15">
        <f>C2595+F2595+G2595-I2595</f>
        <v/>
      </c>
      <c r="K2595" s="15" t="n"/>
      <c r="L2595" s="15">
        <f>K2595*Setup!$B$6</f>
        <v/>
      </c>
      <c r="M2595" s="15">
        <f>J2595-L2595</f>
        <v/>
      </c>
      <c r="N2595" s="21" t="n"/>
    </row>
    <row r="2596">
      <c r="A2596" s="295" t="n"/>
      <c r="B2596" s="14" t="n"/>
      <c r="C2596" s="15" t="n"/>
      <c r="D2596" s="15" t="n"/>
      <c r="E2596" s="15">
        <f>D2596*Setup!$B$5</f>
        <v/>
      </c>
      <c r="F2596" s="15">
        <f>D2596-E2596</f>
        <v/>
      </c>
      <c r="G2596" s="15" t="n"/>
      <c r="H2596" s="15" t="n"/>
      <c r="I2596" s="15" t="n"/>
      <c r="J2596" s="15">
        <f>C2596+F2596+G2596-I2596</f>
        <v/>
      </c>
      <c r="K2596" s="15" t="n"/>
      <c r="L2596" s="15">
        <f>K2596*Setup!$B$6</f>
        <v/>
      </c>
      <c r="M2596" s="15">
        <f>J2596-L2596</f>
        <v/>
      </c>
      <c r="N2596" s="21" t="n"/>
    </row>
    <row r="2597">
      <c r="A2597" s="295" t="n"/>
      <c r="B2597" s="14" t="n"/>
      <c r="C2597" s="15" t="n"/>
      <c r="D2597" s="15" t="n"/>
      <c r="E2597" s="15">
        <f>D2597*Setup!$B$5</f>
        <v/>
      </c>
      <c r="F2597" s="15">
        <f>D2597-E2597</f>
        <v/>
      </c>
      <c r="G2597" s="15" t="n"/>
      <c r="H2597" s="15" t="n"/>
      <c r="I2597" s="15" t="n"/>
      <c r="J2597" s="15">
        <f>C2597+F2597+G2597-I2597</f>
        <v/>
      </c>
      <c r="K2597" s="15" t="n"/>
      <c r="L2597" s="15">
        <f>K2597*Setup!$B$6</f>
        <v/>
      </c>
      <c r="M2597" s="15">
        <f>J2597-L2597</f>
        <v/>
      </c>
      <c r="N2597" s="21" t="n"/>
    </row>
    <row r="2598">
      <c r="A2598" s="295" t="n"/>
      <c r="B2598" s="14" t="n"/>
      <c r="C2598" s="15" t="n"/>
      <c r="D2598" s="15" t="n"/>
      <c r="E2598" s="15">
        <f>D2598*Setup!$B$5</f>
        <v/>
      </c>
      <c r="F2598" s="15">
        <f>D2598-E2598</f>
        <v/>
      </c>
      <c r="G2598" s="15" t="n"/>
      <c r="H2598" s="15" t="n"/>
      <c r="I2598" s="15" t="n"/>
      <c r="J2598" s="15">
        <f>C2598+F2598+G2598-I2598</f>
        <v/>
      </c>
      <c r="K2598" s="15" t="n"/>
      <c r="L2598" s="15">
        <f>K2598*Setup!$B$6</f>
        <v/>
      </c>
      <c r="M2598" s="15">
        <f>J2598-L2598</f>
        <v/>
      </c>
      <c r="N2598" s="21" t="n"/>
    </row>
    <row r="2599">
      <c r="A2599" s="295" t="n"/>
      <c r="B2599" s="14" t="n"/>
      <c r="C2599" s="15" t="n"/>
      <c r="D2599" s="15" t="n"/>
      <c r="E2599" s="15">
        <f>D2599*Setup!$B$5</f>
        <v/>
      </c>
      <c r="F2599" s="15">
        <f>D2599-E2599</f>
        <v/>
      </c>
      <c r="G2599" s="15" t="n"/>
      <c r="H2599" s="15" t="n"/>
      <c r="I2599" s="15" t="n"/>
      <c r="J2599" s="15">
        <f>C2599+F2599+G2599-I2599</f>
        <v/>
      </c>
      <c r="K2599" s="15" t="n"/>
      <c r="L2599" s="15">
        <f>K2599*Setup!$B$6</f>
        <v/>
      </c>
      <c r="M2599" s="15">
        <f>J2599-L2599</f>
        <v/>
      </c>
      <c r="N2599" s="21" t="n"/>
    </row>
    <row r="2600">
      <c r="A2600" s="295" t="n"/>
      <c r="B2600" s="14" t="n"/>
      <c r="C2600" s="15" t="n"/>
      <c r="D2600" s="15" t="n"/>
      <c r="E2600" s="15">
        <f>D2600*Setup!$B$5</f>
        <v/>
      </c>
      <c r="F2600" s="15">
        <f>D2600-E2600</f>
        <v/>
      </c>
      <c r="G2600" s="15" t="n"/>
      <c r="H2600" s="15" t="n"/>
      <c r="I2600" s="15" t="n"/>
      <c r="J2600" s="15">
        <f>C2600+F2600+G2600-I2600</f>
        <v/>
      </c>
      <c r="K2600" s="15" t="n"/>
      <c r="L2600" s="15">
        <f>K2600*Setup!$B$6</f>
        <v/>
      </c>
      <c r="M2600" s="15">
        <f>J2600-L2600</f>
        <v/>
      </c>
      <c r="N2600" s="21" t="n"/>
    </row>
    <row r="2601">
      <c r="A2601" s="295" t="n"/>
      <c r="B2601" s="14" t="n"/>
      <c r="C2601" s="15" t="n"/>
      <c r="D2601" s="15" t="n"/>
      <c r="E2601" s="15">
        <f>D2601*Setup!$B$5</f>
        <v/>
      </c>
      <c r="F2601" s="15">
        <f>D2601-E2601</f>
        <v/>
      </c>
      <c r="G2601" s="15" t="n"/>
      <c r="H2601" s="15" t="n"/>
      <c r="I2601" s="15" t="n"/>
      <c r="J2601" s="15">
        <f>C2601+F2601+G2601-I2601</f>
        <v/>
      </c>
      <c r="K2601" s="15" t="n"/>
      <c r="L2601" s="15">
        <f>K2601*Setup!$B$6</f>
        <v/>
      </c>
      <c r="M2601" s="15">
        <f>J2601-L2601</f>
        <v/>
      </c>
      <c r="N2601" s="21" t="n"/>
    </row>
    <row r="2602">
      <c r="A2602" s="295" t="n"/>
      <c r="B2602" s="14" t="n"/>
      <c r="C2602" s="15" t="n"/>
      <c r="D2602" s="15" t="n"/>
      <c r="E2602" s="15">
        <f>D2602*Setup!$B$5</f>
        <v/>
      </c>
      <c r="F2602" s="15">
        <f>D2602-E2602</f>
        <v/>
      </c>
      <c r="G2602" s="15" t="n"/>
      <c r="H2602" s="15" t="n"/>
      <c r="I2602" s="15" t="n"/>
      <c r="J2602" s="15">
        <f>C2602+F2602+G2602-I2602</f>
        <v/>
      </c>
      <c r="K2602" s="15" t="n"/>
      <c r="L2602" s="15">
        <f>K2602*Setup!$B$6</f>
        <v/>
      </c>
      <c r="M2602" s="15">
        <f>J2602-L2602</f>
        <v/>
      </c>
      <c r="N2602" s="21" t="n"/>
    </row>
    <row r="2603">
      <c r="A2603" s="295" t="n"/>
      <c r="B2603" s="14" t="n"/>
      <c r="C2603" s="15" t="n"/>
      <c r="D2603" s="15" t="n"/>
      <c r="E2603" s="15">
        <f>D2603*Setup!$B$5</f>
        <v/>
      </c>
      <c r="F2603" s="15">
        <f>D2603-E2603</f>
        <v/>
      </c>
      <c r="G2603" s="15" t="n"/>
      <c r="H2603" s="15" t="n"/>
      <c r="I2603" s="15" t="n"/>
      <c r="J2603" s="15">
        <f>C2603+F2603+G2603-I2603</f>
        <v/>
      </c>
      <c r="K2603" s="15" t="n"/>
      <c r="L2603" s="15">
        <f>K2603*Setup!$B$6</f>
        <v/>
      </c>
      <c r="M2603" s="15">
        <f>J2603-L2603</f>
        <v/>
      </c>
      <c r="N2603" s="21" t="n"/>
    </row>
    <row r="2604">
      <c r="A2604" s="295" t="n"/>
      <c r="B2604" s="14" t="n"/>
      <c r="C2604" s="15" t="n"/>
      <c r="D2604" s="15" t="n"/>
      <c r="E2604" s="15">
        <f>D2604*Setup!$B$5</f>
        <v/>
      </c>
      <c r="F2604" s="15">
        <f>D2604-E2604</f>
        <v/>
      </c>
      <c r="G2604" s="15" t="n"/>
      <c r="H2604" s="15" t="n"/>
      <c r="I2604" s="15" t="n"/>
      <c r="J2604" s="15">
        <f>C2604+F2604+G2604-I2604</f>
        <v/>
      </c>
      <c r="K2604" s="15" t="n"/>
      <c r="L2604" s="15">
        <f>K2604*Setup!$B$6</f>
        <v/>
      </c>
      <c r="M2604" s="15">
        <f>J2604-L2604</f>
        <v/>
      </c>
      <c r="N2604" s="21" t="n"/>
    </row>
    <row r="2605">
      <c r="A2605" s="295" t="n"/>
      <c r="B2605" s="14" t="n"/>
      <c r="C2605" s="15" t="n"/>
      <c r="D2605" s="15" t="n"/>
      <c r="E2605" s="15">
        <f>D2605*Setup!$B$5</f>
        <v/>
      </c>
      <c r="F2605" s="15">
        <f>D2605-E2605</f>
        <v/>
      </c>
      <c r="G2605" s="15" t="n"/>
      <c r="H2605" s="15" t="n"/>
      <c r="I2605" s="15" t="n"/>
      <c r="J2605" s="15">
        <f>C2605+F2605+G2605-I2605</f>
        <v/>
      </c>
      <c r="K2605" s="15" t="n"/>
      <c r="L2605" s="15">
        <f>K2605*Setup!$B$6</f>
        <v/>
      </c>
      <c r="M2605" s="15">
        <f>J2605-L2605</f>
        <v/>
      </c>
      <c r="N2605" s="21" t="n"/>
    </row>
    <row r="2606">
      <c r="A2606" s="295" t="n"/>
      <c r="B2606" s="14" t="n"/>
      <c r="C2606" s="15" t="n"/>
      <c r="D2606" s="15" t="n"/>
      <c r="E2606" s="15">
        <f>D2606*Setup!$B$5</f>
        <v/>
      </c>
      <c r="F2606" s="15">
        <f>D2606-E2606</f>
        <v/>
      </c>
      <c r="G2606" s="15" t="n"/>
      <c r="H2606" s="15" t="n"/>
      <c r="I2606" s="15" t="n"/>
      <c r="J2606" s="15">
        <f>C2606+F2606+G2606-I2606</f>
        <v/>
      </c>
      <c r="K2606" s="15" t="n"/>
      <c r="L2606" s="15">
        <f>K2606*Setup!$B$6</f>
        <v/>
      </c>
      <c r="M2606" s="15">
        <f>J2606-L2606</f>
        <v/>
      </c>
      <c r="N2606" s="21" t="n"/>
    </row>
    <row r="2607">
      <c r="A2607" s="295" t="n"/>
      <c r="B2607" s="14" t="n"/>
      <c r="C2607" s="15" t="n"/>
      <c r="D2607" s="15" t="n"/>
      <c r="E2607" s="15">
        <f>D2607*Setup!$B$5</f>
        <v/>
      </c>
      <c r="F2607" s="15">
        <f>D2607-E2607</f>
        <v/>
      </c>
      <c r="G2607" s="15" t="n"/>
      <c r="H2607" s="15" t="n"/>
      <c r="I2607" s="15" t="n"/>
      <c r="J2607" s="15">
        <f>C2607+F2607+G2607-I2607</f>
        <v/>
      </c>
      <c r="K2607" s="15" t="n"/>
      <c r="L2607" s="15">
        <f>K2607*Setup!$B$6</f>
        <v/>
      </c>
      <c r="M2607" s="15">
        <f>J2607-L2607</f>
        <v/>
      </c>
      <c r="N2607" s="21" t="n"/>
    </row>
    <row r="2608">
      <c r="A2608" s="295" t="n"/>
      <c r="B2608" s="14" t="n"/>
      <c r="C2608" s="15" t="n"/>
      <c r="D2608" s="15" t="n"/>
      <c r="E2608" s="15">
        <f>D2608*Setup!$B$5</f>
        <v/>
      </c>
      <c r="F2608" s="15">
        <f>D2608-E2608</f>
        <v/>
      </c>
      <c r="G2608" s="15" t="n"/>
      <c r="H2608" s="15" t="n"/>
      <c r="I2608" s="15" t="n"/>
      <c r="J2608" s="15">
        <f>C2608+F2608+G2608-I2608</f>
        <v/>
      </c>
      <c r="K2608" s="15" t="n"/>
      <c r="L2608" s="15">
        <f>K2608*Setup!$B$6</f>
        <v/>
      </c>
      <c r="M2608" s="15">
        <f>J2608-L2608</f>
        <v/>
      </c>
      <c r="N2608" s="21" t="n"/>
    </row>
    <row r="2609">
      <c r="A2609" s="295" t="n"/>
      <c r="B2609" s="14" t="n"/>
      <c r="C2609" s="15" t="n"/>
      <c r="D2609" s="15" t="n"/>
      <c r="E2609" s="15">
        <f>D2609*Setup!$B$5</f>
        <v/>
      </c>
      <c r="F2609" s="15">
        <f>D2609-E2609</f>
        <v/>
      </c>
      <c r="G2609" s="15" t="n"/>
      <c r="H2609" s="15" t="n"/>
      <c r="I2609" s="15" t="n"/>
      <c r="J2609" s="15">
        <f>C2609+F2609+G2609-I2609</f>
        <v/>
      </c>
      <c r="K2609" s="15" t="n"/>
      <c r="L2609" s="15">
        <f>K2609*Setup!$B$6</f>
        <v/>
      </c>
      <c r="M2609" s="15">
        <f>J2609-L2609</f>
        <v/>
      </c>
      <c r="N2609" s="21" t="n"/>
    </row>
    <row r="2610">
      <c r="A2610" s="295" t="n"/>
      <c r="B2610" s="14" t="n"/>
      <c r="C2610" s="15" t="n"/>
      <c r="D2610" s="15" t="n"/>
      <c r="E2610" s="15">
        <f>D2610*Setup!$B$5</f>
        <v/>
      </c>
      <c r="F2610" s="15">
        <f>D2610-E2610</f>
        <v/>
      </c>
      <c r="G2610" s="15" t="n"/>
      <c r="H2610" s="15" t="n"/>
      <c r="I2610" s="15" t="n"/>
      <c r="J2610" s="15">
        <f>C2610+F2610+G2610-I2610</f>
        <v/>
      </c>
      <c r="K2610" s="15" t="n"/>
      <c r="L2610" s="15">
        <f>K2610*Setup!$B$6</f>
        <v/>
      </c>
      <c r="M2610" s="15">
        <f>J2610-L2610</f>
        <v/>
      </c>
      <c r="N2610" s="21" t="n"/>
    </row>
    <row r="2611">
      <c r="A2611" s="295" t="n"/>
      <c r="B2611" s="14" t="n"/>
      <c r="C2611" s="15" t="n"/>
      <c r="D2611" s="15" t="n"/>
      <c r="E2611" s="15">
        <f>D2611*Setup!$B$5</f>
        <v/>
      </c>
      <c r="F2611" s="15">
        <f>D2611-E2611</f>
        <v/>
      </c>
      <c r="G2611" s="15" t="n"/>
      <c r="H2611" s="15" t="n"/>
      <c r="I2611" s="15" t="n"/>
      <c r="J2611" s="15">
        <f>C2611+F2611+G2611-I2611</f>
        <v/>
      </c>
      <c r="K2611" s="15" t="n"/>
      <c r="L2611" s="15">
        <f>K2611*Setup!$B$6</f>
        <v/>
      </c>
      <c r="M2611" s="15">
        <f>J2611-L2611</f>
        <v/>
      </c>
      <c r="N2611" s="21" t="n"/>
    </row>
    <row r="2612">
      <c r="A2612" s="295" t="n"/>
      <c r="B2612" s="14" t="n"/>
      <c r="C2612" s="15" t="n"/>
      <c r="D2612" s="15" t="n"/>
      <c r="E2612" s="15">
        <f>D2612*Setup!$B$5</f>
        <v/>
      </c>
      <c r="F2612" s="15">
        <f>D2612-E2612</f>
        <v/>
      </c>
      <c r="G2612" s="15" t="n"/>
      <c r="H2612" s="15" t="n"/>
      <c r="I2612" s="15" t="n"/>
      <c r="J2612" s="15">
        <f>C2612+F2612+G2612-I2612</f>
        <v/>
      </c>
      <c r="K2612" s="15" t="n"/>
      <c r="L2612" s="15">
        <f>K2612*Setup!$B$6</f>
        <v/>
      </c>
      <c r="M2612" s="15">
        <f>J2612-L2612</f>
        <v/>
      </c>
      <c r="N2612" s="21" t="n"/>
    </row>
    <row r="2613">
      <c r="A2613" s="295" t="n"/>
      <c r="B2613" s="14" t="n"/>
      <c r="C2613" s="15" t="n"/>
      <c r="D2613" s="15" t="n"/>
      <c r="E2613" s="15">
        <f>D2613*Setup!$B$5</f>
        <v/>
      </c>
      <c r="F2613" s="15">
        <f>D2613-E2613</f>
        <v/>
      </c>
      <c r="G2613" s="15" t="n"/>
      <c r="H2613" s="15" t="n"/>
      <c r="I2613" s="15" t="n"/>
      <c r="J2613" s="15">
        <f>C2613+F2613+G2613-I2613</f>
        <v/>
      </c>
      <c r="K2613" s="15" t="n"/>
      <c r="L2613" s="15">
        <f>K2613*Setup!$B$6</f>
        <v/>
      </c>
      <c r="M2613" s="15">
        <f>J2613-L2613</f>
        <v/>
      </c>
      <c r="N2613" s="21" t="n"/>
    </row>
    <row r="2614">
      <c r="A2614" s="295" t="n"/>
      <c r="B2614" s="14" t="n"/>
      <c r="C2614" s="15" t="n"/>
      <c r="D2614" s="15" t="n"/>
      <c r="E2614" s="15">
        <f>D2614*Setup!$B$5</f>
        <v/>
      </c>
      <c r="F2614" s="15">
        <f>D2614-E2614</f>
        <v/>
      </c>
      <c r="G2614" s="15" t="n"/>
      <c r="H2614" s="15" t="n"/>
      <c r="I2614" s="15" t="n"/>
      <c r="J2614" s="15">
        <f>C2614+F2614+G2614-I2614</f>
        <v/>
      </c>
      <c r="K2614" s="15" t="n"/>
      <c r="L2614" s="15">
        <f>K2614*Setup!$B$6</f>
        <v/>
      </c>
      <c r="M2614" s="15">
        <f>J2614-L2614</f>
        <v/>
      </c>
      <c r="N2614" s="21" t="n"/>
    </row>
    <row r="2615">
      <c r="A2615" s="295" t="n"/>
      <c r="B2615" s="14" t="n"/>
      <c r="C2615" s="15" t="n"/>
      <c r="D2615" s="15" t="n"/>
      <c r="E2615" s="15">
        <f>D2615*Setup!$B$5</f>
        <v/>
      </c>
      <c r="F2615" s="15">
        <f>D2615-E2615</f>
        <v/>
      </c>
      <c r="G2615" s="15" t="n"/>
      <c r="H2615" s="15" t="n"/>
      <c r="I2615" s="15" t="n"/>
      <c r="J2615" s="15">
        <f>C2615+F2615+G2615-I2615</f>
        <v/>
      </c>
      <c r="K2615" s="15" t="n"/>
      <c r="L2615" s="15">
        <f>K2615*Setup!$B$6</f>
        <v/>
      </c>
      <c r="M2615" s="15">
        <f>J2615-L2615</f>
        <v/>
      </c>
      <c r="N2615" s="21" t="n"/>
    </row>
    <row r="2616">
      <c r="A2616" s="295" t="n"/>
      <c r="B2616" s="14" t="n"/>
      <c r="C2616" s="15" t="n"/>
      <c r="D2616" s="15" t="n"/>
      <c r="E2616" s="15">
        <f>D2616*Setup!$B$5</f>
        <v/>
      </c>
      <c r="F2616" s="15">
        <f>D2616-E2616</f>
        <v/>
      </c>
      <c r="G2616" s="15" t="n"/>
      <c r="H2616" s="15" t="n"/>
      <c r="I2616" s="15" t="n"/>
      <c r="J2616" s="15">
        <f>C2616+F2616+G2616-I2616</f>
        <v/>
      </c>
      <c r="K2616" s="15" t="n"/>
      <c r="L2616" s="15">
        <f>K2616*Setup!$B$6</f>
        <v/>
      </c>
      <c r="M2616" s="15">
        <f>J2616-L2616</f>
        <v/>
      </c>
      <c r="N2616" s="21" t="n"/>
    </row>
    <row r="2617">
      <c r="A2617" s="295" t="n"/>
      <c r="B2617" s="14" t="n"/>
      <c r="C2617" s="15" t="n"/>
      <c r="D2617" s="15" t="n"/>
      <c r="E2617" s="15">
        <f>D2617*Setup!$B$5</f>
        <v/>
      </c>
      <c r="F2617" s="15">
        <f>D2617-E2617</f>
        <v/>
      </c>
      <c r="G2617" s="15" t="n"/>
      <c r="H2617" s="15" t="n"/>
      <c r="I2617" s="15" t="n"/>
      <c r="J2617" s="15">
        <f>C2617+F2617+G2617-I2617</f>
        <v/>
      </c>
      <c r="K2617" s="15" t="n"/>
      <c r="L2617" s="15">
        <f>K2617*Setup!$B$6</f>
        <v/>
      </c>
      <c r="M2617" s="15">
        <f>J2617-L2617</f>
        <v/>
      </c>
      <c r="N2617" s="21" t="n"/>
    </row>
    <row r="2618">
      <c r="A2618" s="295" t="n"/>
      <c r="B2618" s="14" t="n"/>
      <c r="C2618" s="15" t="n"/>
      <c r="D2618" s="15" t="n"/>
      <c r="E2618" s="15">
        <f>D2618*Setup!$B$5</f>
        <v/>
      </c>
      <c r="F2618" s="15">
        <f>D2618-E2618</f>
        <v/>
      </c>
      <c r="G2618" s="15" t="n"/>
      <c r="H2618" s="15" t="n"/>
      <c r="I2618" s="15" t="n"/>
      <c r="J2618" s="15">
        <f>C2618+F2618+G2618-I2618</f>
        <v/>
      </c>
      <c r="K2618" s="15" t="n"/>
      <c r="L2618" s="15">
        <f>K2618*Setup!$B$6</f>
        <v/>
      </c>
      <c r="M2618" s="15">
        <f>J2618-L2618</f>
        <v/>
      </c>
      <c r="N2618" s="21" t="n"/>
    </row>
    <row r="2619">
      <c r="A2619" s="295" t="n"/>
      <c r="B2619" s="14" t="n"/>
      <c r="C2619" s="15" t="n"/>
      <c r="D2619" s="15" t="n"/>
      <c r="E2619" s="15">
        <f>D2619*Setup!$B$5</f>
        <v/>
      </c>
      <c r="F2619" s="15">
        <f>D2619-E2619</f>
        <v/>
      </c>
      <c r="G2619" s="15" t="n"/>
      <c r="H2619" s="15" t="n"/>
      <c r="I2619" s="15" t="n"/>
      <c r="J2619" s="15">
        <f>C2619+F2619+G2619-I2619</f>
        <v/>
      </c>
      <c r="K2619" s="15" t="n"/>
      <c r="L2619" s="15">
        <f>K2619*Setup!$B$6</f>
        <v/>
      </c>
      <c r="M2619" s="15">
        <f>J2619-L2619</f>
        <v/>
      </c>
      <c r="N2619" s="21" t="n"/>
    </row>
    <row r="2620">
      <c r="A2620" s="295" t="n"/>
      <c r="B2620" s="14" t="n"/>
      <c r="C2620" s="15" t="n"/>
      <c r="D2620" s="15" t="n"/>
      <c r="E2620" s="15">
        <f>D2620*Setup!$B$5</f>
        <v/>
      </c>
      <c r="F2620" s="15">
        <f>D2620-E2620</f>
        <v/>
      </c>
      <c r="G2620" s="15" t="n"/>
      <c r="H2620" s="15" t="n"/>
      <c r="I2620" s="15" t="n"/>
      <c r="J2620" s="15">
        <f>C2620+F2620+G2620-I2620</f>
        <v/>
      </c>
      <c r="K2620" s="15" t="n"/>
      <c r="L2620" s="15">
        <f>K2620*Setup!$B$6</f>
        <v/>
      </c>
      <c r="M2620" s="15">
        <f>J2620-L2620</f>
        <v/>
      </c>
      <c r="N2620" s="21" t="n"/>
    </row>
    <row r="2621">
      <c r="A2621" s="295" t="n"/>
      <c r="B2621" s="14" t="n"/>
      <c r="C2621" s="15" t="n"/>
      <c r="D2621" s="15" t="n"/>
      <c r="E2621" s="15">
        <f>D2621*Setup!$B$5</f>
        <v/>
      </c>
      <c r="F2621" s="15">
        <f>D2621-E2621</f>
        <v/>
      </c>
      <c r="G2621" s="15" t="n"/>
      <c r="H2621" s="15" t="n"/>
      <c r="I2621" s="15" t="n"/>
      <c r="J2621" s="15">
        <f>C2621+F2621+G2621-I2621</f>
        <v/>
      </c>
      <c r="K2621" s="15" t="n"/>
      <c r="L2621" s="15">
        <f>K2621*Setup!$B$6</f>
        <v/>
      </c>
      <c r="M2621" s="15">
        <f>J2621-L2621</f>
        <v/>
      </c>
      <c r="N2621" s="21" t="n"/>
    </row>
    <row r="2622">
      <c r="A2622" s="295" t="n"/>
      <c r="B2622" s="14" t="n"/>
      <c r="C2622" s="15" t="n"/>
      <c r="D2622" s="15" t="n"/>
      <c r="E2622" s="15">
        <f>D2622*Setup!$B$5</f>
        <v/>
      </c>
      <c r="F2622" s="15">
        <f>D2622-E2622</f>
        <v/>
      </c>
      <c r="G2622" s="15" t="n"/>
      <c r="H2622" s="15" t="n"/>
      <c r="I2622" s="15" t="n"/>
      <c r="J2622" s="15">
        <f>C2622+F2622+G2622-I2622</f>
        <v/>
      </c>
      <c r="K2622" s="15" t="n"/>
      <c r="L2622" s="15">
        <f>K2622*Setup!$B$6</f>
        <v/>
      </c>
      <c r="M2622" s="15">
        <f>J2622-L2622</f>
        <v/>
      </c>
      <c r="N2622" s="21" t="n"/>
    </row>
    <row r="2623">
      <c r="A2623" s="295" t="n"/>
      <c r="B2623" s="14" t="n"/>
      <c r="C2623" s="15" t="n"/>
      <c r="D2623" s="15" t="n"/>
      <c r="E2623" s="15">
        <f>D2623*Setup!$B$5</f>
        <v/>
      </c>
      <c r="F2623" s="15">
        <f>D2623-E2623</f>
        <v/>
      </c>
      <c r="G2623" s="15" t="n"/>
      <c r="H2623" s="15" t="n"/>
      <c r="I2623" s="15" t="n"/>
      <c r="J2623" s="15">
        <f>C2623+F2623+G2623-I2623</f>
        <v/>
      </c>
      <c r="K2623" s="15" t="n"/>
      <c r="L2623" s="15">
        <f>K2623*Setup!$B$6</f>
        <v/>
      </c>
      <c r="M2623" s="15">
        <f>J2623-L2623</f>
        <v/>
      </c>
      <c r="N2623" s="21" t="n"/>
    </row>
    <row r="2624">
      <c r="A2624" s="295" t="n"/>
      <c r="B2624" s="14" t="n"/>
      <c r="C2624" s="15" t="n"/>
      <c r="D2624" s="15" t="n"/>
      <c r="E2624" s="15">
        <f>D2624*Setup!$B$5</f>
        <v/>
      </c>
      <c r="F2624" s="15">
        <f>D2624-E2624</f>
        <v/>
      </c>
      <c r="G2624" s="15" t="n"/>
      <c r="H2624" s="15" t="n"/>
      <c r="I2624" s="15" t="n"/>
      <c r="J2624" s="15">
        <f>C2624+F2624+G2624-I2624</f>
        <v/>
      </c>
      <c r="K2624" s="15" t="n"/>
      <c r="L2624" s="15">
        <f>K2624*Setup!$B$6</f>
        <v/>
      </c>
      <c r="M2624" s="15">
        <f>J2624-L2624</f>
        <v/>
      </c>
      <c r="N2624" s="21" t="n"/>
    </row>
    <row r="2625">
      <c r="A2625" s="295" t="n"/>
      <c r="B2625" s="14" t="n"/>
      <c r="C2625" s="15" t="n"/>
      <c r="D2625" s="15" t="n"/>
      <c r="E2625" s="15">
        <f>D2625*Setup!$B$5</f>
        <v/>
      </c>
      <c r="F2625" s="15">
        <f>D2625-E2625</f>
        <v/>
      </c>
      <c r="G2625" s="15" t="n"/>
      <c r="H2625" s="15" t="n"/>
      <c r="I2625" s="15" t="n"/>
      <c r="J2625" s="15">
        <f>C2625+F2625+G2625-I2625</f>
        <v/>
      </c>
      <c r="K2625" s="15" t="n"/>
      <c r="L2625" s="15">
        <f>K2625*Setup!$B$6</f>
        <v/>
      </c>
      <c r="M2625" s="15">
        <f>J2625-L2625</f>
        <v/>
      </c>
      <c r="N2625" s="21" t="n"/>
    </row>
    <row r="2626">
      <c r="A2626" s="295" t="n"/>
      <c r="B2626" s="14" t="n"/>
      <c r="C2626" s="15" t="n"/>
      <c r="D2626" s="15" t="n"/>
      <c r="E2626" s="15">
        <f>D2626*Setup!$B$5</f>
        <v/>
      </c>
      <c r="F2626" s="15">
        <f>D2626-E2626</f>
        <v/>
      </c>
      <c r="G2626" s="15" t="n"/>
      <c r="H2626" s="15" t="n"/>
      <c r="I2626" s="15" t="n"/>
      <c r="J2626" s="15">
        <f>C2626+F2626+G2626-I2626</f>
        <v/>
      </c>
      <c r="K2626" s="15" t="n"/>
      <c r="L2626" s="15">
        <f>K2626*Setup!$B$6</f>
        <v/>
      </c>
      <c r="M2626" s="15">
        <f>J2626-L2626</f>
        <v/>
      </c>
      <c r="N2626" s="21" t="n"/>
    </row>
    <row r="2627">
      <c r="A2627" s="295" t="n"/>
      <c r="B2627" s="14" t="n"/>
      <c r="C2627" s="15" t="n"/>
      <c r="D2627" s="15" t="n"/>
      <c r="E2627" s="15">
        <f>D2627*Setup!$B$5</f>
        <v/>
      </c>
      <c r="F2627" s="15">
        <f>D2627-E2627</f>
        <v/>
      </c>
      <c r="G2627" s="15" t="n"/>
      <c r="H2627" s="15" t="n"/>
      <c r="I2627" s="15" t="n"/>
      <c r="J2627" s="15">
        <f>C2627+F2627+G2627-I2627</f>
        <v/>
      </c>
      <c r="K2627" s="15" t="n"/>
      <c r="L2627" s="15">
        <f>K2627*Setup!$B$6</f>
        <v/>
      </c>
      <c r="M2627" s="15">
        <f>J2627-L2627</f>
        <v/>
      </c>
      <c r="N2627" s="21" t="n"/>
    </row>
    <row r="2628">
      <c r="A2628" s="295" t="n"/>
      <c r="B2628" s="14" t="n"/>
      <c r="C2628" s="15" t="n"/>
      <c r="D2628" s="15" t="n"/>
      <c r="E2628" s="15">
        <f>D2628*Setup!$B$5</f>
        <v/>
      </c>
      <c r="F2628" s="15">
        <f>D2628-E2628</f>
        <v/>
      </c>
      <c r="G2628" s="15" t="n"/>
      <c r="H2628" s="15" t="n"/>
      <c r="I2628" s="15" t="n"/>
      <c r="J2628" s="15">
        <f>C2628+F2628+G2628-I2628</f>
        <v/>
      </c>
      <c r="K2628" s="15" t="n"/>
      <c r="L2628" s="15">
        <f>K2628*Setup!$B$6</f>
        <v/>
      </c>
      <c r="M2628" s="15">
        <f>J2628-L2628</f>
        <v/>
      </c>
      <c r="N2628" s="21" t="n"/>
    </row>
    <row r="2629">
      <c r="A2629" s="295" t="n"/>
      <c r="B2629" s="14" t="n"/>
      <c r="C2629" s="15" t="n"/>
      <c r="D2629" s="15" t="n"/>
      <c r="E2629" s="15">
        <f>D2629*Setup!$B$5</f>
        <v/>
      </c>
      <c r="F2629" s="15">
        <f>D2629-E2629</f>
        <v/>
      </c>
      <c r="G2629" s="15" t="n"/>
      <c r="H2629" s="15" t="n"/>
      <c r="I2629" s="15" t="n"/>
      <c r="J2629" s="15">
        <f>C2629+F2629+G2629-I2629</f>
        <v/>
      </c>
      <c r="K2629" s="15" t="n"/>
      <c r="L2629" s="15">
        <f>K2629*Setup!$B$6</f>
        <v/>
      </c>
      <c r="M2629" s="15">
        <f>J2629-L2629</f>
        <v/>
      </c>
      <c r="N2629" s="21" t="n"/>
    </row>
    <row r="2630">
      <c r="A2630" s="295" t="n"/>
      <c r="B2630" s="14" t="n"/>
      <c r="C2630" s="15" t="n"/>
      <c r="D2630" s="15" t="n"/>
      <c r="E2630" s="15">
        <f>D2630*Setup!$B$5</f>
        <v/>
      </c>
      <c r="F2630" s="15">
        <f>D2630-E2630</f>
        <v/>
      </c>
      <c r="G2630" s="15" t="n"/>
      <c r="H2630" s="15" t="n"/>
      <c r="I2630" s="15" t="n"/>
      <c r="J2630" s="15">
        <f>C2630+F2630+G2630-I2630</f>
        <v/>
      </c>
      <c r="K2630" s="15" t="n"/>
      <c r="L2630" s="15">
        <f>K2630*Setup!$B$6</f>
        <v/>
      </c>
      <c r="M2630" s="15">
        <f>J2630-L2630</f>
        <v/>
      </c>
      <c r="N2630" s="21" t="n"/>
    </row>
    <row r="2631">
      <c r="A2631" s="295" t="n"/>
      <c r="B2631" s="14" t="n"/>
      <c r="C2631" s="15" t="n"/>
      <c r="D2631" s="15" t="n"/>
      <c r="E2631" s="15">
        <f>D2631*Setup!$B$5</f>
        <v/>
      </c>
      <c r="F2631" s="15">
        <f>D2631-E2631</f>
        <v/>
      </c>
      <c r="G2631" s="15" t="n"/>
      <c r="H2631" s="15" t="n"/>
      <c r="I2631" s="15" t="n"/>
      <c r="J2631" s="15">
        <f>C2631+F2631+G2631-I2631</f>
        <v/>
      </c>
      <c r="K2631" s="15" t="n"/>
      <c r="L2631" s="15">
        <f>K2631*Setup!$B$6</f>
        <v/>
      </c>
      <c r="M2631" s="15">
        <f>J2631-L2631</f>
        <v/>
      </c>
      <c r="N2631" s="21" t="n"/>
    </row>
    <row r="2632">
      <c r="A2632" s="295" t="n"/>
      <c r="B2632" s="14" t="n"/>
      <c r="C2632" s="15" t="n"/>
      <c r="D2632" s="15" t="n"/>
      <c r="E2632" s="15">
        <f>D2632*Setup!$B$5</f>
        <v/>
      </c>
      <c r="F2632" s="15">
        <f>D2632-E2632</f>
        <v/>
      </c>
      <c r="G2632" s="15" t="n"/>
      <c r="H2632" s="15" t="n"/>
      <c r="I2632" s="15" t="n"/>
      <c r="J2632" s="15">
        <f>C2632+F2632+G2632-I2632</f>
        <v/>
      </c>
      <c r="K2632" s="15" t="n"/>
      <c r="L2632" s="15">
        <f>K2632*Setup!$B$6</f>
        <v/>
      </c>
      <c r="M2632" s="15">
        <f>J2632-L2632</f>
        <v/>
      </c>
      <c r="N2632" s="21" t="n"/>
    </row>
    <row r="2633">
      <c r="A2633" s="295" t="n"/>
      <c r="B2633" s="14" t="n"/>
      <c r="C2633" s="15" t="n"/>
      <c r="D2633" s="15" t="n"/>
      <c r="E2633" s="15">
        <f>D2633*Setup!$B$5</f>
        <v/>
      </c>
      <c r="F2633" s="15">
        <f>D2633-E2633</f>
        <v/>
      </c>
      <c r="G2633" s="15" t="n"/>
      <c r="H2633" s="15" t="n"/>
      <c r="I2633" s="15" t="n"/>
      <c r="J2633" s="15">
        <f>C2633+F2633+G2633-I2633</f>
        <v/>
      </c>
      <c r="K2633" s="15" t="n"/>
      <c r="L2633" s="15">
        <f>K2633*Setup!$B$6</f>
        <v/>
      </c>
      <c r="M2633" s="15">
        <f>J2633-L2633</f>
        <v/>
      </c>
      <c r="N2633" s="21" t="n"/>
    </row>
    <row r="2634">
      <c r="A2634" s="295" t="n"/>
      <c r="B2634" s="14" t="n"/>
      <c r="C2634" s="15" t="n"/>
      <c r="D2634" s="15" t="n"/>
      <c r="E2634" s="15">
        <f>D2634*Setup!$B$5</f>
        <v/>
      </c>
      <c r="F2634" s="15">
        <f>D2634-E2634</f>
        <v/>
      </c>
      <c r="G2634" s="15" t="n"/>
      <c r="H2634" s="15" t="n"/>
      <c r="I2634" s="15" t="n"/>
      <c r="J2634" s="15">
        <f>C2634+F2634+G2634-I2634</f>
        <v/>
      </c>
      <c r="K2634" s="15" t="n"/>
      <c r="L2634" s="15">
        <f>K2634*Setup!$B$6</f>
        <v/>
      </c>
      <c r="M2634" s="15">
        <f>J2634-L2634</f>
        <v/>
      </c>
      <c r="N2634" s="21" t="n"/>
    </row>
    <row r="2635">
      <c r="A2635" s="295" t="n"/>
      <c r="B2635" s="14" t="n"/>
      <c r="C2635" s="15" t="n"/>
      <c r="D2635" s="15" t="n"/>
      <c r="E2635" s="15">
        <f>D2635*Setup!$B$5</f>
        <v/>
      </c>
      <c r="F2635" s="15">
        <f>D2635-E2635</f>
        <v/>
      </c>
      <c r="G2635" s="15" t="n"/>
      <c r="H2635" s="15" t="n"/>
      <c r="I2635" s="15" t="n"/>
      <c r="J2635" s="15">
        <f>C2635+F2635+G2635-I2635</f>
        <v/>
      </c>
      <c r="K2635" s="15" t="n"/>
      <c r="L2635" s="15">
        <f>K2635*Setup!$B$6</f>
        <v/>
      </c>
      <c r="M2635" s="15">
        <f>J2635-L2635</f>
        <v/>
      </c>
      <c r="N2635" s="21" t="n"/>
    </row>
    <row r="2636">
      <c r="A2636" s="295" t="n"/>
      <c r="B2636" s="14" t="n"/>
      <c r="C2636" s="15" t="n"/>
      <c r="D2636" s="15" t="n"/>
      <c r="E2636" s="15">
        <f>D2636*Setup!$B$5</f>
        <v/>
      </c>
      <c r="F2636" s="15">
        <f>D2636-E2636</f>
        <v/>
      </c>
      <c r="G2636" s="15" t="n"/>
      <c r="H2636" s="15" t="n"/>
      <c r="I2636" s="15" t="n"/>
      <c r="J2636" s="15">
        <f>C2636+F2636+G2636-I2636</f>
        <v/>
      </c>
      <c r="K2636" s="15" t="n"/>
      <c r="L2636" s="15">
        <f>K2636*Setup!$B$6</f>
        <v/>
      </c>
      <c r="M2636" s="15">
        <f>J2636-L2636</f>
        <v/>
      </c>
      <c r="N2636" s="21" t="n"/>
    </row>
    <row r="2637">
      <c r="A2637" s="295" t="n"/>
      <c r="B2637" s="14" t="n"/>
      <c r="C2637" s="15" t="n"/>
      <c r="D2637" s="15" t="n"/>
      <c r="E2637" s="15">
        <f>D2637*Setup!$B$5</f>
        <v/>
      </c>
      <c r="F2637" s="15">
        <f>D2637-E2637</f>
        <v/>
      </c>
      <c r="G2637" s="15" t="n"/>
      <c r="H2637" s="15" t="n"/>
      <c r="I2637" s="15" t="n"/>
      <c r="J2637" s="15">
        <f>C2637+F2637+G2637-I2637</f>
        <v/>
      </c>
      <c r="K2637" s="15" t="n"/>
      <c r="L2637" s="15">
        <f>K2637*Setup!$B$6</f>
        <v/>
      </c>
      <c r="M2637" s="15">
        <f>J2637-L2637</f>
        <v/>
      </c>
      <c r="N2637" s="21" t="n"/>
    </row>
    <row r="2638">
      <c r="A2638" s="295" t="n"/>
      <c r="B2638" s="14" t="n"/>
      <c r="C2638" s="15" t="n"/>
      <c r="D2638" s="15" t="n"/>
      <c r="E2638" s="15">
        <f>D2638*Setup!$B$5</f>
        <v/>
      </c>
      <c r="F2638" s="15">
        <f>D2638-E2638</f>
        <v/>
      </c>
      <c r="G2638" s="15" t="n"/>
      <c r="H2638" s="15" t="n"/>
      <c r="I2638" s="15" t="n"/>
      <c r="J2638" s="15">
        <f>C2638+F2638+G2638-I2638</f>
        <v/>
      </c>
      <c r="K2638" s="15" t="n"/>
      <c r="L2638" s="15">
        <f>K2638*Setup!$B$6</f>
        <v/>
      </c>
      <c r="M2638" s="15">
        <f>J2638-L2638</f>
        <v/>
      </c>
      <c r="N2638" s="21" t="n"/>
    </row>
    <row r="2639">
      <c r="A2639" s="295" t="n"/>
      <c r="B2639" s="14" t="n"/>
      <c r="C2639" s="15" t="n"/>
      <c r="D2639" s="15" t="n"/>
      <c r="E2639" s="15">
        <f>D2639*Setup!$B$5</f>
        <v/>
      </c>
      <c r="F2639" s="15">
        <f>D2639-E2639</f>
        <v/>
      </c>
      <c r="G2639" s="15" t="n"/>
      <c r="H2639" s="15" t="n"/>
      <c r="I2639" s="15" t="n"/>
      <c r="J2639" s="15">
        <f>C2639+F2639+G2639-I2639</f>
        <v/>
      </c>
      <c r="K2639" s="15" t="n"/>
      <c r="L2639" s="15">
        <f>K2639*Setup!$B$6</f>
        <v/>
      </c>
      <c r="M2639" s="15">
        <f>J2639-L2639</f>
        <v/>
      </c>
      <c r="N2639" s="21" t="n"/>
    </row>
    <row r="2640">
      <c r="A2640" s="295" t="n"/>
      <c r="B2640" s="14" t="n"/>
      <c r="C2640" s="15" t="n"/>
      <c r="D2640" s="15" t="n"/>
      <c r="E2640" s="15">
        <f>D2640*Setup!$B$5</f>
        <v/>
      </c>
      <c r="F2640" s="15">
        <f>D2640-E2640</f>
        <v/>
      </c>
      <c r="G2640" s="15" t="n"/>
      <c r="H2640" s="15" t="n"/>
      <c r="I2640" s="15" t="n"/>
      <c r="J2640" s="15">
        <f>C2640+F2640+G2640-I2640</f>
        <v/>
      </c>
      <c r="K2640" s="15" t="n"/>
      <c r="L2640" s="15">
        <f>K2640*Setup!$B$6</f>
        <v/>
      </c>
      <c r="M2640" s="15">
        <f>J2640-L2640</f>
        <v/>
      </c>
      <c r="N2640" s="21" t="n"/>
    </row>
    <row r="2641">
      <c r="A2641" s="295" t="n"/>
      <c r="B2641" s="14" t="n"/>
      <c r="C2641" s="15" t="n"/>
      <c r="D2641" s="15" t="n"/>
      <c r="E2641" s="15">
        <f>D2641*Setup!$B$5</f>
        <v/>
      </c>
      <c r="F2641" s="15">
        <f>D2641-E2641</f>
        <v/>
      </c>
      <c r="G2641" s="15" t="n"/>
      <c r="H2641" s="15" t="n"/>
      <c r="I2641" s="15" t="n"/>
      <c r="J2641" s="15">
        <f>C2641+F2641+G2641-I2641</f>
        <v/>
      </c>
      <c r="K2641" s="15" t="n"/>
      <c r="L2641" s="15">
        <f>K2641*Setup!$B$6</f>
        <v/>
      </c>
      <c r="M2641" s="15">
        <f>J2641-L2641</f>
        <v/>
      </c>
      <c r="N2641" s="21" t="n"/>
    </row>
    <row r="2642">
      <c r="A2642" s="295" t="n"/>
      <c r="B2642" s="14" t="n"/>
      <c r="C2642" s="15" t="n"/>
      <c r="D2642" s="15" t="n"/>
      <c r="E2642" s="15">
        <f>D2642*Setup!$B$5</f>
        <v/>
      </c>
      <c r="F2642" s="15">
        <f>D2642-E2642</f>
        <v/>
      </c>
      <c r="G2642" s="15" t="n"/>
      <c r="H2642" s="15" t="n"/>
      <c r="I2642" s="15" t="n"/>
      <c r="J2642" s="15">
        <f>C2642+F2642+G2642-I2642</f>
        <v/>
      </c>
      <c r="K2642" s="15" t="n"/>
      <c r="L2642" s="15">
        <f>K2642*Setup!$B$6</f>
        <v/>
      </c>
      <c r="M2642" s="15">
        <f>J2642-L2642</f>
        <v/>
      </c>
      <c r="N2642" s="21" t="n"/>
    </row>
    <row r="2643">
      <c r="A2643" s="295" t="n"/>
      <c r="B2643" s="14" t="n"/>
      <c r="C2643" s="15" t="n"/>
      <c r="D2643" s="15" t="n"/>
      <c r="E2643" s="15">
        <f>D2643*Setup!$B$5</f>
        <v/>
      </c>
      <c r="F2643" s="15">
        <f>D2643-E2643</f>
        <v/>
      </c>
      <c r="G2643" s="15" t="n"/>
      <c r="H2643" s="15" t="n"/>
      <c r="I2643" s="15" t="n"/>
      <c r="J2643" s="15">
        <f>C2643+F2643+G2643-I2643</f>
        <v/>
      </c>
      <c r="K2643" s="15" t="n"/>
      <c r="L2643" s="15">
        <f>K2643*Setup!$B$6</f>
        <v/>
      </c>
      <c r="M2643" s="15">
        <f>J2643-L2643</f>
        <v/>
      </c>
      <c r="N2643" s="21" t="n"/>
    </row>
    <row r="2644">
      <c r="A2644" s="295" t="n"/>
      <c r="B2644" s="14" t="n"/>
      <c r="C2644" s="15" t="n"/>
      <c r="D2644" s="15" t="n"/>
      <c r="E2644" s="15">
        <f>D2644*Setup!$B$5</f>
        <v/>
      </c>
      <c r="F2644" s="15">
        <f>D2644-E2644</f>
        <v/>
      </c>
      <c r="G2644" s="15" t="n"/>
      <c r="H2644" s="15" t="n"/>
      <c r="I2644" s="15" t="n"/>
      <c r="J2644" s="15">
        <f>C2644+F2644+G2644-I2644</f>
        <v/>
      </c>
      <c r="K2644" s="15" t="n"/>
      <c r="L2644" s="15">
        <f>K2644*Setup!$B$6</f>
        <v/>
      </c>
      <c r="M2644" s="15">
        <f>J2644-L2644</f>
        <v/>
      </c>
      <c r="N2644" s="21" t="n"/>
    </row>
    <row r="2645">
      <c r="A2645" s="295" t="n"/>
      <c r="B2645" s="14" t="n"/>
      <c r="C2645" s="15" t="n"/>
      <c r="D2645" s="15" t="n"/>
      <c r="E2645" s="15">
        <f>D2645*Setup!$B$5</f>
        <v/>
      </c>
      <c r="F2645" s="15">
        <f>D2645-E2645</f>
        <v/>
      </c>
      <c r="G2645" s="15" t="n"/>
      <c r="H2645" s="15" t="n"/>
      <c r="I2645" s="15" t="n"/>
      <c r="J2645" s="15">
        <f>C2645+F2645+G2645-I2645</f>
        <v/>
      </c>
      <c r="K2645" s="15" t="n"/>
      <c r="L2645" s="15">
        <f>K2645*Setup!$B$6</f>
        <v/>
      </c>
      <c r="M2645" s="15">
        <f>J2645-L2645</f>
        <v/>
      </c>
      <c r="N2645" s="21" t="n"/>
    </row>
    <row r="2646">
      <c r="A2646" s="295" t="n"/>
      <c r="B2646" s="14" t="n"/>
      <c r="C2646" s="15" t="n"/>
      <c r="D2646" s="15" t="n"/>
      <c r="E2646" s="15">
        <f>D2646*Setup!$B$5</f>
        <v/>
      </c>
      <c r="F2646" s="15">
        <f>D2646-E2646</f>
        <v/>
      </c>
      <c r="G2646" s="15" t="n"/>
      <c r="H2646" s="15" t="n"/>
      <c r="I2646" s="15" t="n"/>
      <c r="J2646" s="15">
        <f>C2646+F2646+G2646-I2646</f>
        <v/>
      </c>
      <c r="K2646" s="15" t="n"/>
      <c r="L2646" s="15">
        <f>K2646*Setup!$B$6</f>
        <v/>
      </c>
      <c r="M2646" s="15">
        <f>J2646-L2646</f>
        <v/>
      </c>
      <c r="N2646" s="21" t="n"/>
    </row>
    <row r="2647">
      <c r="A2647" s="295" t="n"/>
      <c r="B2647" s="14" t="n"/>
      <c r="C2647" s="15" t="n"/>
      <c r="D2647" s="15" t="n"/>
      <c r="E2647" s="15">
        <f>D2647*Setup!$B$5</f>
        <v/>
      </c>
      <c r="F2647" s="15">
        <f>D2647-E2647</f>
        <v/>
      </c>
      <c r="G2647" s="15" t="n"/>
      <c r="H2647" s="15" t="n"/>
      <c r="I2647" s="15" t="n"/>
      <c r="J2647" s="15">
        <f>C2647+F2647+G2647-I2647</f>
        <v/>
      </c>
      <c r="K2647" s="15" t="n"/>
      <c r="L2647" s="15">
        <f>K2647*Setup!$B$6</f>
        <v/>
      </c>
      <c r="M2647" s="15">
        <f>J2647-L2647</f>
        <v/>
      </c>
      <c r="N2647" s="21" t="n"/>
    </row>
    <row r="2648">
      <c r="A2648" s="295" t="n"/>
      <c r="B2648" s="14" t="n"/>
      <c r="C2648" s="15" t="n"/>
      <c r="D2648" s="15" t="n"/>
      <c r="E2648" s="15">
        <f>D2648*Setup!$B$5</f>
        <v/>
      </c>
      <c r="F2648" s="15">
        <f>D2648-E2648</f>
        <v/>
      </c>
      <c r="G2648" s="15" t="n"/>
      <c r="H2648" s="15" t="n"/>
      <c r="I2648" s="15" t="n"/>
      <c r="J2648" s="15">
        <f>C2648+F2648+G2648-I2648</f>
        <v/>
      </c>
      <c r="K2648" s="15" t="n"/>
      <c r="L2648" s="15">
        <f>K2648*Setup!$B$6</f>
        <v/>
      </c>
      <c r="M2648" s="15">
        <f>J2648-L2648</f>
        <v/>
      </c>
      <c r="N2648" s="21" t="n"/>
    </row>
    <row r="2649">
      <c r="A2649" s="295" t="n"/>
      <c r="B2649" s="14" t="n"/>
      <c r="C2649" s="15" t="n"/>
      <c r="D2649" s="15" t="n"/>
      <c r="E2649" s="15">
        <f>D2649*Setup!$B$5</f>
        <v/>
      </c>
      <c r="F2649" s="15">
        <f>D2649-E2649</f>
        <v/>
      </c>
      <c r="G2649" s="15" t="n"/>
      <c r="H2649" s="15" t="n"/>
      <c r="I2649" s="15" t="n"/>
      <c r="J2649" s="15">
        <f>C2649+F2649+G2649-I2649</f>
        <v/>
      </c>
      <c r="K2649" s="15" t="n"/>
      <c r="L2649" s="15">
        <f>K2649*Setup!$B$6</f>
        <v/>
      </c>
      <c r="M2649" s="15">
        <f>J2649-L2649</f>
        <v/>
      </c>
      <c r="N2649" s="21" t="n"/>
    </row>
    <row r="2650">
      <c r="A2650" s="295" t="n"/>
      <c r="B2650" s="14" t="n"/>
      <c r="C2650" s="15" t="n"/>
      <c r="D2650" s="15" t="n"/>
      <c r="E2650" s="15">
        <f>D2650*Setup!$B$5</f>
        <v/>
      </c>
      <c r="F2650" s="15">
        <f>D2650-E2650</f>
        <v/>
      </c>
      <c r="G2650" s="15" t="n"/>
      <c r="H2650" s="15" t="n"/>
      <c r="I2650" s="15" t="n"/>
      <c r="J2650" s="15">
        <f>C2650+F2650+G2650-I2650</f>
        <v/>
      </c>
      <c r="K2650" s="15" t="n"/>
      <c r="L2650" s="15">
        <f>K2650*Setup!$B$6</f>
        <v/>
      </c>
      <c r="M2650" s="15">
        <f>J2650-L2650</f>
        <v/>
      </c>
      <c r="N2650" s="21" t="n"/>
    </row>
    <row r="2651">
      <c r="A2651" s="295" t="n"/>
      <c r="B2651" s="14" t="n"/>
      <c r="C2651" s="15" t="n"/>
      <c r="D2651" s="15" t="n"/>
      <c r="E2651" s="15">
        <f>D2651*Setup!$B$5</f>
        <v/>
      </c>
      <c r="F2651" s="15">
        <f>D2651-E2651</f>
        <v/>
      </c>
      <c r="G2651" s="15" t="n"/>
      <c r="H2651" s="15" t="n"/>
      <c r="I2651" s="15" t="n"/>
      <c r="J2651" s="15">
        <f>C2651+F2651+G2651-I2651</f>
        <v/>
      </c>
      <c r="K2651" s="15" t="n"/>
      <c r="L2651" s="15">
        <f>K2651*Setup!$B$6</f>
        <v/>
      </c>
      <c r="M2651" s="15">
        <f>J2651-L2651</f>
        <v/>
      </c>
      <c r="N2651" s="21" t="n"/>
    </row>
    <row r="2652">
      <c r="A2652" s="295" t="n"/>
      <c r="B2652" s="14" t="n"/>
      <c r="C2652" s="15" t="n"/>
      <c r="D2652" s="15" t="n"/>
      <c r="E2652" s="15">
        <f>D2652*Setup!$B$5</f>
        <v/>
      </c>
      <c r="F2652" s="15">
        <f>D2652-E2652</f>
        <v/>
      </c>
      <c r="G2652" s="15" t="n"/>
      <c r="H2652" s="15" t="n"/>
      <c r="I2652" s="15" t="n"/>
      <c r="J2652" s="15">
        <f>C2652+F2652+G2652-I2652</f>
        <v/>
      </c>
      <c r="K2652" s="15" t="n"/>
      <c r="L2652" s="15">
        <f>K2652*Setup!$B$6</f>
        <v/>
      </c>
      <c r="M2652" s="15">
        <f>J2652-L2652</f>
        <v/>
      </c>
      <c r="N2652" s="21" t="n"/>
    </row>
    <row r="2653">
      <c r="A2653" s="295" t="n"/>
      <c r="B2653" s="14" t="n"/>
      <c r="C2653" s="15" t="n"/>
      <c r="D2653" s="15" t="n"/>
      <c r="E2653" s="15">
        <f>D2653*Setup!$B$5</f>
        <v/>
      </c>
      <c r="F2653" s="15">
        <f>D2653-E2653</f>
        <v/>
      </c>
      <c r="G2653" s="15" t="n"/>
      <c r="H2653" s="15" t="n"/>
      <c r="I2653" s="15" t="n"/>
      <c r="J2653" s="15">
        <f>C2653+F2653+G2653-I2653</f>
        <v/>
      </c>
      <c r="K2653" s="15" t="n"/>
      <c r="L2653" s="15">
        <f>K2653*Setup!$B$6</f>
        <v/>
      </c>
      <c r="M2653" s="15">
        <f>J2653-L2653</f>
        <v/>
      </c>
      <c r="N2653" s="21" t="n"/>
    </row>
    <row r="2654">
      <c r="A2654" s="295" t="n"/>
      <c r="B2654" s="14" t="n"/>
      <c r="C2654" s="15" t="n"/>
      <c r="D2654" s="15" t="n"/>
      <c r="E2654" s="15">
        <f>D2654*Setup!$B$5</f>
        <v/>
      </c>
      <c r="F2654" s="15">
        <f>D2654-E2654</f>
        <v/>
      </c>
      <c r="G2654" s="15" t="n"/>
      <c r="H2654" s="15" t="n"/>
      <c r="I2654" s="15" t="n"/>
      <c r="J2654" s="15">
        <f>C2654+F2654+G2654-I2654</f>
        <v/>
      </c>
      <c r="K2654" s="15" t="n"/>
      <c r="L2654" s="15">
        <f>K2654*Setup!$B$6</f>
        <v/>
      </c>
      <c r="M2654" s="15">
        <f>J2654-L2654</f>
        <v/>
      </c>
      <c r="N2654" s="21" t="n"/>
    </row>
    <row r="2655">
      <c r="A2655" s="295" t="n"/>
      <c r="B2655" s="14" t="n"/>
      <c r="C2655" s="15" t="n"/>
      <c r="D2655" s="15" t="n"/>
      <c r="E2655" s="15">
        <f>D2655*Setup!$B$5</f>
        <v/>
      </c>
      <c r="F2655" s="15">
        <f>D2655-E2655</f>
        <v/>
      </c>
      <c r="G2655" s="15" t="n"/>
      <c r="H2655" s="15" t="n"/>
      <c r="I2655" s="15" t="n"/>
      <c r="J2655" s="15">
        <f>C2655+F2655+G2655-I2655</f>
        <v/>
      </c>
      <c r="K2655" s="15" t="n"/>
      <c r="L2655" s="15">
        <f>K2655*Setup!$B$6</f>
        <v/>
      </c>
      <c r="M2655" s="15">
        <f>J2655-L2655</f>
        <v/>
      </c>
      <c r="N2655" s="21" t="n"/>
    </row>
    <row r="2656">
      <c r="A2656" s="295" t="n"/>
      <c r="B2656" s="14" t="n"/>
      <c r="C2656" s="15" t="n"/>
      <c r="D2656" s="15" t="n"/>
      <c r="E2656" s="15">
        <f>D2656*Setup!$B$5</f>
        <v/>
      </c>
      <c r="F2656" s="15">
        <f>D2656-E2656</f>
        <v/>
      </c>
      <c r="G2656" s="15" t="n"/>
      <c r="H2656" s="15" t="n"/>
      <c r="I2656" s="15" t="n"/>
      <c r="J2656" s="15">
        <f>C2656+F2656+G2656-I2656</f>
        <v/>
      </c>
      <c r="K2656" s="15" t="n"/>
      <c r="L2656" s="15">
        <f>K2656*Setup!$B$6</f>
        <v/>
      </c>
      <c r="M2656" s="15">
        <f>J2656-L2656</f>
        <v/>
      </c>
      <c r="N2656" s="21" t="n"/>
    </row>
    <row r="2657">
      <c r="A2657" s="295" t="n"/>
      <c r="B2657" s="14" t="n"/>
      <c r="C2657" s="15" t="n"/>
      <c r="D2657" s="15" t="n"/>
      <c r="E2657" s="15">
        <f>D2657*Setup!$B$5</f>
        <v/>
      </c>
      <c r="F2657" s="15">
        <f>D2657-E2657</f>
        <v/>
      </c>
      <c r="G2657" s="15" t="n"/>
      <c r="H2657" s="15" t="n"/>
      <c r="I2657" s="15" t="n"/>
      <c r="J2657" s="15">
        <f>C2657+F2657+G2657-I2657</f>
        <v/>
      </c>
      <c r="K2657" s="15" t="n"/>
      <c r="L2657" s="15">
        <f>K2657*Setup!$B$6</f>
        <v/>
      </c>
      <c r="M2657" s="15">
        <f>J2657-L2657</f>
        <v/>
      </c>
      <c r="N2657" s="21" t="n"/>
    </row>
    <row r="2658">
      <c r="A2658" s="295" t="n"/>
      <c r="B2658" s="14" t="n"/>
      <c r="C2658" s="15" t="n"/>
      <c r="D2658" s="15" t="n"/>
      <c r="E2658" s="15">
        <f>D2658*Setup!$B$5</f>
        <v/>
      </c>
      <c r="F2658" s="15">
        <f>D2658-E2658</f>
        <v/>
      </c>
      <c r="G2658" s="15" t="n"/>
      <c r="H2658" s="15" t="n"/>
      <c r="I2658" s="15" t="n"/>
      <c r="J2658" s="15">
        <f>C2658+F2658+G2658-I2658</f>
        <v/>
      </c>
      <c r="K2658" s="15" t="n"/>
      <c r="L2658" s="15">
        <f>K2658*Setup!$B$6</f>
        <v/>
      </c>
      <c r="M2658" s="15">
        <f>J2658-L2658</f>
        <v/>
      </c>
      <c r="N2658" s="21" t="n"/>
    </row>
    <row r="2659">
      <c r="A2659" s="295" t="n"/>
      <c r="B2659" s="14" t="n"/>
      <c r="C2659" s="15" t="n"/>
      <c r="D2659" s="15" t="n"/>
      <c r="E2659" s="15">
        <f>D2659*Setup!$B$5</f>
        <v/>
      </c>
      <c r="F2659" s="15">
        <f>D2659-E2659</f>
        <v/>
      </c>
      <c r="G2659" s="15" t="n"/>
      <c r="H2659" s="15" t="n"/>
      <c r="I2659" s="15" t="n"/>
      <c r="J2659" s="15">
        <f>C2659+F2659+G2659-I2659</f>
        <v/>
      </c>
      <c r="K2659" s="15" t="n"/>
      <c r="L2659" s="15">
        <f>K2659*Setup!$B$6</f>
        <v/>
      </c>
      <c r="M2659" s="15">
        <f>J2659-L2659</f>
        <v/>
      </c>
      <c r="N2659" s="21" t="n"/>
    </row>
    <row r="2660">
      <c r="A2660" s="295" t="n"/>
      <c r="B2660" s="14" t="n"/>
      <c r="C2660" s="15" t="n"/>
      <c r="D2660" s="15" t="n"/>
      <c r="E2660" s="15">
        <f>D2660*Setup!$B$5</f>
        <v/>
      </c>
      <c r="F2660" s="15">
        <f>D2660-E2660</f>
        <v/>
      </c>
      <c r="G2660" s="15" t="n"/>
      <c r="H2660" s="15" t="n"/>
      <c r="I2660" s="15" t="n"/>
      <c r="J2660" s="15">
        <f>C2660+F2660+G2660-I2660</f>
        <v/>
      </c>
      <c r="K2660" s="15" t="n"/>
      <c r="L2660" s="15">
        <f>K2660*Setup!$B$6</f>
        <v/>
      </c>
      <c r="M2660" s="15">
        <f>J2660-L2660</f>
        <v/>
      </c>
      <c r="N2660" s="21" t="n"/>
    </row>
    <row r="2661">
      <c r="A2661" s="295" t="n"/>
      <c r="B2661" s="14" t="n"/>
      <c r="C2661" s="15" t="n"/>
      <c r="D2661" s="15" t="n"/>
      <c r="E2661" s="15">
        <f>D2661*Setup!$B$5</f>
        <v/>
      </c>
      <c r="F2661" s="15">
        <f>D2661-E2661</f>
        <v/>
      </c>
      <c r="G2661" s="15" t="n"/>
      <c r="H2661" s="15" t="n"/>
      <c r="I2661" s="15" t="n"/>
      <c r="J2661" s="15">
        <f>C2661+F2661+G2661-I2661</f>
        <v/>
      </c>
      <c r="K2661" s="15" t="n"/>
      <c r="L2661" s="15">
        <f>K2661*Setup!$B$6</f>
        <v/>
      </c>
      <c r="M2661" s="15">
        <f>J2661-L2661</f>
        <v/>
      </c>
      <c r="N2661" s="21" t="n"/>
    </row>
    <row r="2662">
      <c r="A2662" s="295" t="n"/>
      <c r="B2662" s="14" t="n"/>
      <c r="C2662" s="15" t="n"/>
      <c r="D2662" s="15" t="n"/>
      <c r="E2662" s="15">
        <f>D2662*Setup!$B$5</f>
        <v/>
      </c>
      <c r="F2662" s="15">
        <f>D2662-E2662</f>
        <v/>
      </c>
      <c r="G2662" s="15" t="n"/>
      <c r="H2662" s="15" t="n"/>
      <c r="I2662" s="15" t="n"/>
      <c r="J2662" s="15">
        <f>C2662+F2662+G2662-I2662</f>
        <v/>
      </c>
      <c r="K2662" s="15" t="n"/>
      <c r="L2662" s="15">
        <f>K2662*Setup!$B$6</f>
        <v/>
      </c>
      <c r="M2662" s="15">
        <f>J2662-L2662</f>
        <v/>
      </c>
      <c r="N2662" s="21" t="n"/>
    </row>
    <row r="2663">
      <c r="A2663" s="295" t="n"/>
      <c r="B2663" s="14" t="n"/>
      <c r="C2663" s="15" t="n"/>
      <c r="D2663" s="15" t="n"/>
      <c r="E2663" s="15">
        <f>D2663*Setup!$B$5</f>
        <v/>
      </c>
      <c r="F2663" s="15">
        <f>D2663-E2663</f>
        <v/>
      </c>
      <c r="G2663" s="15" t="n"/>
      <c r="H2663" s="15" t="n"/>
      <c r="I2663" s="15" t="n"/>
      <c r="J2663" s="15">
        <f>C2663+F2663+G2663-I2663</f>
        <v/>
      </c>
      <c r="K2663" s="15" t="n"/>
      <c r="L2663" s="15">
        <f>K2663*Setup!$B$6</f>
        <v/>
      </c>
      <c r="M2663" s="15">
        <f>J2663-L2663</f>
        <v/>
      </c>
      <c r="N2663" s="21" t="n"/>
    </row>
    <row r="2664">
      <c r="A2664" s="295" t="n"/>
      <c r="B2664" s="14" t="n"/>
      <c r="C2664" s="15" t="n"/>
      <c r="D2664" s="15" t="n"/>
      <c r="E2664" s="15">
        <f>D2664*Setup!$B$5</f>
        <v/>
      </c>
      <c r="F2664" s="15">
        <f>D2664-E2664</f>
        <v/>
      </c>
      <c r="G2664" s="15" t="n"/>
      <c r="H2664" s="15" t="n"/>
      <c r="I2664" s="15" t="n"/>
      <c r="J2664" s="15">
        <f>C2664+F2664+G2664-I2664</f>
        <v/>
      </c>
      <c r="K2664" s="15" t="n"/>
      <c r="L2664" s="15">
        <f>K2664*Setup!$B$6</f>
        <v/>
      </c>
      <c r="M2664" s="15">
        <f>J2664-L2664</f>
        <v/>
      </c>
      <c r="N2664" s="21" t="n"/>
    </row>
    <row r="2665">
      <c r="A2665" s="295" t="n"/>
      <c r="B2665" s="14" t="n"/>
      <c r="C2665" s="15" t="n"/>
      <c r="D2665" s="15" t="n"/>
      <c r="E2665" s="15">
        <f>D2665*Setup!$B$5</f>
        <v/>
      </c>
      <c r="F2665" s="15">
        <f>D2665-E2665</f>
        <v/>
      </c>
      <c r="G2665" s="15" t="n"/>
      <c r="H2665" s="15" t="n"/>
      <c r="I2665" s="15" t="n"/>
      <c r="J2665" s="15">
        <f>C2665+F2665+G2665-I2665</f>
        <v/>
      </c>
      <c r="K2665" s="15" t="n"/>
      <c r="L2665" s="15">
        <f>K2665*Setup!$B$6</f>
        <v/>
      </c>
      <c r="M2665" s="15">
        <f>J2665-L2665</f>
        <v/>
      </c>
      <c r="N2665" s="21" t="n"/>
    </row>
    <row r="2666">
      <c r="A2666" s="295" t="n"/>
      <c r="B2666" s="14" t="n"/>
      <c r="C2666" s="15" t="n"/>
      <c r="D2666" s="15" t="n"/>
      <c r="E2666" s="15">
        <f>D2666*Setup!$B$5</f>
        <v/>
      </c>
      <c r="F2666" s="15">
        <f>D2666-E2666</f>
        <v/>
      </c>
      <c r="G2666" s="15" t="n"/>
      <c r="H2666" s="15" t="n"/>
      <c r="I2666" s="15" t="n"/>
      <c r="J2666" s="15">
        <f>C2666+F2666+G2666-I2666</f>
        <v/>
      </c>
      <c r="K2666" s="15" t="n"/>
      <c r="L2666" s="15">
        <f>K2666*Setup!$B$6</f>
        <v/>
      </c>
      <c r="M2666" s="15">
        <f>J2666-L2666</f>
        <v/>
      </c>
      <c r="N2666" s="21" t="n"/>
    </row>
    <row r="2667">
      <c r="A2667" s="295" t="n"/>
      <c r="B2667" s="14" t="n"/>
      <c r="C2667" s="15" t="n"/>
      <c r="D2667" s="15" t="n"/>
      <c r="E2667" s="15">
        <f>D2667*Setup!$B$5</f>
        <v/>
      </c>
      <c r="F2667" s="15">
        <f>D2667-E2667</f>
        <v/>
      </c>
      <c r="G2667" s="15" t="n"/>
      <c r="H2667" s="15" t="n"/>
      <c r="I2667" s="15" t="n"/>
      <c r="J2667" s="15">
        <f>C2667+F2667+G2667-I2667</f>
        <v/>
      </c>
      <c r="K2667" s="15" t="n"/>
      <c r="L2667" s="15">
        <f>K2667*Setup!$B$6</f>
        <v/>
      </c>
      <c r="M2667" s="15">
        <f>J2667-L2667</f>
        <v/>
      </c>
      <c r="N2667" s="21" t="n"/>
    </row>
    <row r="2668">
      <c r="A2668" s="295" t="n"/>
      <c r="B2668" s="14" t="n"/>
      <c r="C2668" s="15" t="n"/>
      <c r="D2668" s="15" t="n"/>
      <c r="E2668" s="15">
        <f>D2668*Setup!$B$5</f>
        <v/>
      </c>
      <c r="F2668" s="15">
        <f>D2668-E2668</f>
        <v/>
      </c>
      <c r="G2668" s="15" t="n"/>
      <c r="H2668" s="15" t="n"/>
      <c r="I2668" s="15" t="n"/>
      <c r="J2668" s="15">
        <f>C2668+F2668+G2668-I2668</f>
        <v/>
      </c>
      <c r="K2668" s="15" t="n"/>
      <c r="L2668" s="15">
        <f>K2668*Setup!$B$6</f>
        <v/>
      </c>
      <c r="M2668" s="15">
        <f>J2668-L2668</f>
        <v/>
      </c>
      <c r="N2668" s="21" t="n"/>
    </row>
    <row r="2669">
      <c r="A2669" s="295" t="n"/>
      <c r="B2669" s="14" t="n"/>
      <c r="C2669" s="15" t="n"/>
      <c r="D2669" s="15" t="n"/>
      <c r="E2669" s="15">
        <f>D2669*Setup!$B$5</f>
        <v/>
      </c>
      <c r="F2669" s="15">
        <f>D2669-E2669</f>
        <v/>
      </c>
      <c r="G2669" s="15" t="n"/>
      <c r="H2669" s="15" t="n"/>
      <c r="I2669" s="15" t="n"/>
      <c r="J2669" s="15">
        <f>C2669+F2669+G2669-I2669</f>
        <v/>
      </c>
      <c r="K2669" s="15" t="n"/>
      <c r="L2669" s="15">
        <f>K2669*Setup!$B$6</f>
        <v/>
      </c>
      <c r="M2669" s="15">
        <f>J2669-L2669</f>
        <v/>
      </c>
      <c r="N2669" s="21" t="n"/>
    </row>
    <row r="2670">
      <c r="A2670" s="295" t="n"/>
      <c r="B2670" s="14" t="n"/>
      <c r="C2670" s="15" t="n"/>
      <c r="D2670" s="15" t="n"/>
      <c r="E2670" s="15">
        <f>D2670*Setup!$B$5</f>
        <v/>
      </c>
      <c r="F2670" s="15">
        <f>D2670-E2670</f>
        <v/>
      </c>
      <c r="G2670" s="15" t="n"/>
      <c r="H2670" s="15" t="n"/>
      <c r="I2670" s="15" t="n"/>
      <c r="J2670" s="15">
        <f>C2670+F2670+G2670-I2670</f>
        <v/>
      </c>
      <c r="K2670" s="15" t="n"/>
      <c r="L2670" s="15">
        <f>K2670*Setup!$B$6</f>
        <v/>
      </c>
      <c r="M2670" s="15">
        <f>J2670-L2670</f>
        <v/>
      </c>
      <c r="N2670" s="21" t="n"/>
    </row>
    <row r="2671">
      <c r="A2671" s="295" t="n"/>
      <c r="B2671" s="14" t="n"/>
      <c r="C2671" s="15" t="n"/>
      <c r="D2671" s="15" t="n"/>
      <c r="E2671" s="15">
        <f>D2671*Setup!$B$5</f>
        <v/>
      </c>
      <c r="F2671" s="15">
        <f>D2671-E2671</f>
        <v/>
      </c>
      <c r="G2671" s="15" t="n"/>
      <c r="H2671" s="15" t="n"/>
      <c r="I2671" s="15" t="n"/>
      <c r="J2671" s="15">
        <f>C2671+F2671+G2671-I2671</f>
        <v/>
      </c>
      <c r="K2671" s="15" t="n"/>
      <c r="L2671" s="15">
        <f>K2671*Setup!$B$6</f>
        <v/>
      </c>
      <c r="M2671" s="15">
        <f>J2671-L2671</f>
        <v/>
      </c>
      <c r="N2671" s="21" t="n"/>
    </row>
    <row r="2672">
      <c r="A2672" s="295" t="n"/>
      <c r="B2672" s="14" t="n"/>
      <c r="C2672" s="15" t="n"/>
      <c r="D2672" s="15" t="n"/>
      <c r="E2672" s="15">
        <f>D2672*Setup!$B$5</f>
        <v/>
      </c>
      <c r="F2672" s="15">
        <f>D2672-E2672</f>
        <v/>
      </c>
      <c r="G2672" s="15" t="n"/>
      <c r="H2672" s="15" t="n"/>
      <c r="I2672" s="15" t="n"/>
      <c r="J2672" s="15">
        <f>C2672+F2672+G2672-I2672</f>
        <v/>
      </c>
      <c r="K2672" s="15" t="n"/>
      <c r="L2672" s="15">
        <f>K2672*Setup!$B$6</f>
        <v/>
      </c>
      <c r="M2672" s="15">
        <f>J2672-L2672</f>
        <v/>
      </c>
      <c r="N2672" s="21" t="n"/>
    </row>
    <row r="2673">
      <c r="A2673" s="295" t="n"/>
      <c r="B2673" s="14" t="n"/>
      <c r="C2673" s="15" t="n"/>
      <c r="D2673" s="15" t="n"/>
      <c r="E2673" s="15">
        <f>D2673*Setup!$B$5</f>
        <v/>
      </c>
      <c r="F2673" s="15">
        <f>D2673-E2673</f>
        <v/>
      </c>
      <c r="G2673" s="15" t="n"/>
      <c r="H2673" s="15" t="n"/>
      <c r="I2673" s="15" t="n"/>
      <c r="J2673" s="15">
        <f>C2673+F2673+G2673-I2673</f>
        <v/>
      </c>
      <c r="K2673" s="15" t="n"/>
      <c r="L2673" s="15">
        <f>K2673*Setup!$B$6</f>
        <v/>
      </c>
      <c r="M2673" s="15">
        <f>J2673-L2673</f>
        <v/>
      </c>
      <c r="N2673" s="21" t="n"/>
    </row>
    <row r="2674">
      <c r="A2674" s="295" t="n"/>
      <c r="B2674" s="14" t="n"/>
      <c r="C2674" s="15" t="n"/>
      <c r="D2674" s="15" t="n"/>
      <c r="E2674" s="15">
        <f>D2674*Setup!$B$5</f>
        <v/>
      </c>
      <c r="F2674" s="15">
        <f>D2674-E2674</f>
        <v/>
      </c>
      <c r="G2674" s="15" t="n"/>
      <c r="H2674" s="15" t="n"/>
      <c r="I2674" s="15" t="n"/>
      <c r="J2674" s="15">
        <f>C2674+F2674+G2674-I2674</f>
        <v/>
      </c>
      <c r="K2674" s="15" t="n"/>
      <c r="L2674" s="15">
        <f>K2674*Setup!$B$6</f>
        <v/>
      </c>
      <c r="M2674" s="15">
        <f>J2674-L2674</f>
        <v/>
      </c>
      <c r="N2674" s="21" t="n"/>
    </row>
    <row r="2675">
      <c r="A2675" s="295" t="n"/>
      <c r="B2675" s="14" t="n"/>
      <c r="C2675" s="15" t="n"/>
      <c r="D2675" s="15" t="n"/>
      <c r="E2675" s="15">
        <f>D2675*Setup!$B$5</f>
        <v/>
      </c>
      <c r="F2675" s="15">
        <f>D2675-E2675</f>
        <v/>
      </c>
      <c r="G2675" s="15" t="n"/>
      <c r="H2675" s="15" t="n"/>
      <c r="I2675" s="15" t="n"/>
      <c r="J2675" s="15">
        <f>C2675+F2675+G2675-I2675</f>
        <v/>
      </c>
      <c r="K2675" s="15" t="n"/>
      <c r="L2675" s="15">
        <f>K2675*Setup!$B$6</f>
        <v/>
      </c>
      <c r="M2675" s="15">
        <f>J2675-L2675</f>
        <v/>
      </c>
      <c r="N2675" s="21" t="n"/>
    </row>
    <row r="2676">
      <c r="A2676" s="295" t="n"/>
      <c r="B2676" s="14" t="n"/>
      <c r="C2676" s="15" t="n"/>
      <c r="D2676" s="15" t="n"/>
      <c r="E2676" s="15">
        <f>D2676*Setup!$B$5</f>
        <v/>
      </c>
      <c r="F2676" s="15">
        <f>D2676-E2676</f>
        <v/>
      </c>
      <c r="G2676" s="15" t="n"/>
      <c r="H2676" s="15" t="n"/>
      <c r="I2676" s="15" t="n"/>
      <c r="J2676" s="15">
        <f>C2676+F2676+G2676-I2676</f>
        <v/>
      </c>
      <c r="K2676" s="15" t="n"/>
      <c r="L2676" s="15">
        <f>K2676*Setup!$B$6</f>
        <v/>
      </c>
      <c r="M2676" s="15">
        <f>J2676-L2676</f>
        <v/>
      </c>
      <c r="N2676" s="21" t="n"/>
    </row>
    <row r="2677">
      <c r="A2677" s="295" t="n"/>
      <c r="B2677" s="14" t="n"/>
      <c r="C2677" s="15" t="n"/>
      <c r="D2677" s="15" t="n"/>
      <c r="E2677" s="15">
        <f>D2677*Setup!$B$5</f>
        <v/>
      </c>
      <c r="F2677" s="15">
        <f>D2677-E2677</f>
        <v/>
      </c>
      <c r="G2677" s="15" t="n"/>
      <c r="H2677" s="15" t="n"/>
      <c r="I2677" s="15" t="n"/>
      <c r="J2677" s="15">
        <f>C2677+F2677+G2677-I2677</f>
        <v/>
      </c>
      <c r="K2677" s="15" t="n"/>
      <c r="L2677" s="15">
        <f>K2677*Setup!$B$6</f>
        <v/>
      </c>
      <c r="M2677" s="15">
        <f>J2677-L2677</f>
        <v/>
      </c>
      <c r="N2677" s="21" t="n"/>
    </row>
    <row r="2678">
      <c r="A2678" s="295" t="n"/>
      <c r="B2678" s="14" t="n"/>
      <c r="C2678" s="15" t="n"/>
      <c r="D2678" s="15" t="n"/>
      <c r="E2678" s="15">
        <f>D2678*Setup!$B$5</f>
        <v/>
      </c>
      <c r="F2678" s="15">
        <f>D2678-E2678</f>
        <v/>
      </c>
      <c r="G2678" s="15" t="n"/>
      <c r="H2678" s="15" t="n"/>
      <c r="I2678" s="15" t="n"/>
      <c r="J2678" s="15">
        <f>C2678+F2678+G2678-I2678</f>
        <v/>
      </c>
      <c r="K2678" s="15" t="n"/>
      <c r="L2678" s="15">
        <f>K2678*Setup!$B$6</f>
        <v/>
      </c>
      <c r="M2678" s="15">
        <f>J2678-L2678</f>
        <v/>
      </c>
      <c r="N2678" s="21" t="n"/>
    </row>
    <row r="2679">
      <c r="A2679" s="295" t="n"/>
      <c r="B2679" s="14" t="n"/>
      <c r="C2679" s="15" t="n"/>
      <c r="D2679" s="15" t="n"/>
      <c r="E2679" s="15">
        <f>D2679*Setup!$B$5</f>
        <v/>
      </c>
      <c r="F2679" s="15">
        <f>D2679-E2679</f>
        <v/>
      </c>
      <c r="G2679" s="15" t="n"/>
      <c r="H2679" s="15" t="n"/>
      <c r="I2679" s="15" t="n"/>
      <c r="J2679" s="15">
        <f>C2679+F2679+G2679-I2679</f>
        <v/>
      </c>
      <c r="K2679" s="15" t="n"/>
      <c r="L2679" s="15">
        <f>K2679*Setup!$B$6</f>
        <v/>
      </c>
      <c r="M2679" s="15">
        <f>J2679-L2679</f>
        <v/>
      </c>
      <c r="N2679" s="21" t="n"/>
    </row>
    <row r="2680">
      <c r="A2680" s="295" t="n"/>
      <c r="B2680" s="14" t="n"/>
      <c r="C2680" s="15" t="n"/>
      <c r="D2680" s="15" t="n"/>
      <c r="E2680" s="15">
        <f>D2680*Setup!$B$5</f>
        <v/>
      </c>
      <c r="F2680" s="15">
        <f>D2680-E2680</f>
        <v/>
      </c>
      <c r="G2680" s="15" t="n"/>
      <c r="H2680" s="15" t="n"/>
      <c r="I2680" s="15" t="n"/>
      <c r="J2680" s="15">
        <f>C2680+F2680+G2680-I2680</f>
        <v/>
      </c>
      <c r="K2680" s="15" t="n"/>
      <c r="L2680" s="15">
        <f>K2680*Setup!$B$6</f>
        <v/>
      </c>
      <c r="M2680" s="15">
        <f>J2680-L2680</f>
        <v/>
      </c>
      <c r="N2680" s="21" t="n"/>
    </row>
    <row r="2681">
      <c r="A2681" s="295" t="n"/>
      <c r="B2681" s="14" t="n"/>
      <c r="C2681" s="15" t="n"/>
      <c r="D2681" s="15" t="n"/>
      <c r="E2681" s="15">
        <f>D2681*Setup!$B$5</f>
        <v/>
      </c>
      <c r="F2681" s="15">
        <f>D2681-E2681</f>
        <v/>
      </c>
      <c r="G2681" s="15" t="n"/>
      <c r="H2681" s="15" t="n"/>
      <c r="I2681" s="15" t="n"/>
      <c r="J2681" s="15">
        <f>C2681+F2681+G2681-I2681</f>
        <v/>
      </c>
      <c r="K2681" s="15" t="n"/>
      <c r="L2681" s="15">
        <f>K2681*Setup!$B$6</f>
        <v/>
      </c>
      <c r="M2681" s="15">
        <f>J2681-L2681</f>
        <v/>
      </c>
      <c r="N2681" s="21" t="n"/>
    </row>
    <row r="2682">
      <c r="A2682" s="295" t="n"/>
      <c r="B2682" s="14" t="n"/>
      <c r="C2682" s="15" t="n"/>
      <c r="D2682" s="15" t="n"/>
      <c r="E2682" s="15">
        <f>D2682*Setup!$B$5</f>
        <v/>
      </c>
      <c r="F2682" s="15">
        <f>D2682-E2682</f>
        <v/>
      </c>
      <c r="G2682" s="15" t="n"/>
      <c r="H2682" s="15" t="n"/>
      <c r="I2682" s="15" t="n"/>
      <c r="J2682" s="15">
        <f>C2682+F2682+G2682-I2682</f>
        <v/>
      </c>
      <c r="K2682" s="15" t="n"/>
      <c r="L2682" s="15">
        <f>K2682*Setup!$B$6</f>
        <v/>
      </c>
      <c r="M2682" s="15">
        <f>J2682-L2682</f>
        <v/>
      </c>
      <c r="N2682" s="21" t="n"/>
    </row>
    <row r="2683">
      <c r="A2683" s="295" t="n"/>
      <c r="B2683" s="14" t="n"/>
      <c r="C2683" s="15" t="n"/>
      <c r="D2683" s="15" t="n"/>
      <c r="E2683" s="15">
        <f>D2683*Setup!$B$5</f>
        <v/>
      </c>
      <c r="F2683" s="15">
        <f>D2683-E2683</f>
        <v/>
      </c>
      <c r="G2683" s="15" t="n"/>
      <c r="H2683" s="15" t="n"/>
      <c r="I2683" s="15" t="n"/>
      <c r="J2683" s="15">
        <f>C2683+F2683+G2683-I2683</f>
        <v/>
      </c>
      <c r="K2683" s="15" t="n"/>
      <c r="L2683" s="15">
        <f>K2683*Setup!$B$6</f>
        <v/>
      </c>
      <c r="M2683" s="15">
        <f>J2683-L2683</f>
        <v/>
      </c>
      <c r="N2683" s="21" t="n"/>
    </row>
    <row r="2684">
      <c r="A2684" s="295" t="n"/>
      <c r="B2684" s="14" t="n"/>
      <c r="C2684" s="15" t="n"/>
      <c r="D2684" s="15" t="n"/>
      <c r="E2684" s="15">
        <f>D2684*Setup!$B$5</f>
        <v/>
      </c>
      <c r="F2684" s="15">
        <f>D2684-E2684</f>
        <v/>
      </c>
      <c r="G2684" s="15" t="n"/>
      <c r="H2684" s="15" t="n"/>
      <c r="I2684" s="15" t="n"/>
      <c r="J2684" s="15">
        <f>C2684+F2684+G2684-I2684</f>
        <v/>
      </c>
      <c r="K2684" s="15" t="n"/>
      <c r="L2684" s="15">
        <f>K2684*Setup!$B$6</f>
        <v/>
      </c>
      <c r="M2684" s="15">
        <f>J2684-L2684</f>
        <v/>
      </c>
      <c r="N2684" s="21" t="n"/>
    </row>
    <row r="2685">
      <c r="A2685" s="295" t="n"/>
      <c r="B2685" s="14" t="n"/>
      <c r="C2685" s="15" t="n"/>
      <c r="D2685" s="15" t="n"/>
      <c r="E2685" s="15">
        <f>D2685*Setup!$B$5</f>
        <v/>
      </c>
      <c r="F2685" s="15">
        <f>D2685-E2685</f>
        <v/>
      </c>
      <c r="G2685" s="15" t="n"/>
      <c r="H2685" s="15" t="n"/>
      <c r="I2685" s="15" t="n"/>
      <c r="J2685" s="15">
        <f>C2685+F2685+G2685-I2685</f>
        <v/>
      </c>
      <c r="K2685" s="15" t="n"/>
      <c r="L2685" s="15">
        <f>K2685*Setup!$B$6</f>
        <v/>
      </c>
      <c r="M2685" s="15">
        <f>J2685-L2685</f>
        <v/>
      </c>
      <c r="N2685" s="21" t="n"/>
    </row>
    <row r="2686">
      <c r="A2686" s="295" t="n"/>
      <c r="B2686" s="14" t="n"/>
      <c r="C2686" s="15" t="n"/>
      <c r="D2686" s="15" t="n"/>
      <c r="E2686" s="15">
        <f>D2686*Setup!$B$5</f>
        <v/>
      </c>
      <c r="F2686" s="15">
        <f>D2686-E2686</f>
        <v/>
      </c>
      <c r="G2686" s="15" t="n"/>
      <c r="H2686" s="15" t="n"/>
      <c r="I2686" s="15" t="n"/>
      <c r="J2686" s="15">
        <f>C2686+F2686+G2686-I2686</f>
        <v/>
      </c>
      <c r="K2686" s="15" t="n"/>
      <c r="L2686" s="15">
        <f>K2686*Setup!$B$6</f>
        <v/>
      </c>
      <c r="M2686" s="15">
        <f>J2686-L2686</f>
        <v/>
      </c>
      <c r="N2686" s="21" t="n"/>
    </row>
    <row r="2687">
      <c r="A2687" s="295" t="n"/>
      <c r="B2687" s="14" t="n"/>
      <c r="C2687" s="15" t="n"/>
      <c r="D2687" s="15" t="n"/>
      <c r="E2687" s="15">
        <f>D2687*Setup!$B$5</f>
        <v/>
      </c>
      <c r="F2687" s="15">
        <f>D2687-E2687</f>
        <v/>
      </c>
      <c r="G2687" s="15" t="n"/>
      <c r="H2687" s="15" t="n"/>
      <c r="I2687" s="15" t="n"/>
      <c r="J2687" s="15">
        <f>C2687+F2687+G2687-I2687</f>
        <v/>
      </c>
      <c r="K2687" s="15" t="n"/>
      <c r="L2687" s="15">
        <f>K2687*Setup!$B$6</f>
        <v/>
      </c>
      <c r="M2687" s="15">
        <f>J2687-L2687</f>
        <v/>
      </c>
      <c r="N2687" s="21" t="n"/>
    </row>
    <row r="2688">
      <c r="A2688" s="295" t="n"/>
      <c r="B2688" s="14" t="n"/>
      <c r="C2688" s="15" t="n"/>
      <c r="D2688" s="15" t="n"/>
      <c r="E2688" s="15">
        <f>D2688*Setup!$B$5</f>
        <v/>
      </c>
      <c r="F2688" s="15">
        <f>D2688-E2688</f>
        <v/>
      </c>
      <c r="G2688" s="15" t="n"/>
      <c r="H2688" s="15" t="n"/>
      <c r="I2688" s="15" t="n"/>
      <c r="J2688" s="15">
        <f>C2688+F2688+G2688-I2688</f>
        <v/>
      </c>
      <c r="K2688" s="15" t="n"/>
      <c r="L2688" s="15">
        <f>K2688*Setup!$B$6</f>
        <v/>
      </c>
      <c r="M2688" s="15">
        <f>J2688-L2688</f>
        <v/>
      </c>
      <c r="N2688" s="21" t="n"/>
    </row>
    <row r="2689">
      <c r="A2689" s="295" t="n"/>
      <c r="B2689" s="14" t="n"/>
      <c r="C2689" s="15" t="n"/>
      <c r="D2689" s="15" t="n"/>
      <c r="E2689" s="15">
        <f>D2689*Setup!$B$5</f>
        <v/>
      </c>
      <c r="F2689" s="15">
        <f>D2689-E2689</f>
        <v/>
      </c>
      <c r="G2689" s="15" t="n"/>
      <c r="H2689" s="15" t="n"/>
      <c r="I2689" s="15" t="n"/>
      <c r="J2689" s="15">
        <f>C2689+F2689+G2689-I2689</f>
        <v/>
      </c>
      <c r="K2689" s="15" t="n"/>
      <c r="L2689" s="15">
        <f>K2689*Setup!$B$6</f>
        <v/>
      </c>
      <c r="M2689" s="15">
        <f>J2689-L2689</f>
        <v/>
      </c>
      <c r="N2689" s="21" t="n"/>
    </row>
    <row r="2690">
      <c r="A2690" s="295" t="n"/>
      <c r="B2690" s="14" t="n"/>
      <c r="C2690" s="15" t="n"/>
      <c r="D2690" s="15" t="n"/>
      <c r="E2690" s="15">
        <f>D2690*Setup!$B$5</f>
        <v/>
      </c>
      <c r="F2690" s="15">
        <f>D2690-E2690</f>
        <v/>
      </c>
      <c r="G2690" s="15" t="n"/>
      <c r="H2690" s="15" t="n"/>
      <c r="I2690" s="15" t="n"/>
      <c r="J2690" s="15">
        <f>C2690+F2690+G2690-I2690</f>
        <v/>
      </c>
      <c r="K2690" s="15" t="n"/>
      <c r="L2690" s="15">
        <f>K2690*Setup!$B$6</f>
        <v/>
      </c>
      <c r="M2690" s="15">
        <f>J2690-L2690</f>
        <v/>
      </c>
      <c r="N2690" s="21" t="n"/>
    </row>
    <row r="2691">
      <c r="A2691" s="295" t="n"/>
      <c r="B2691" s="14" t="n"/>
      <c r="C2691" s="15" t="n"/>
      <c r="D2691" s="15" t="n"/>
      <c r="E2691" s="15">
        <f>D2691*Setup!$B$5</f>
        <v/>
      </c>
      <c r="F2691" s="15">
        <f>D2691-E2691</f>
        <v/>
      </c>
      <c r="G2691" s="15" t="n"/>
      <c r="H2691" s="15" t="n"/>
      <c r="I2691" s="15" t="n"/>
      <c r="J2691" s="15">
        <f>C2691+F2691+G2691-I2691</f>
        <v/>
      </c>
      <c r="K2691" s="15" t="n"/>
      <c r="L2691" s="15">
        <f>K2691*Setup!$B$6</f>
        <v/>
      </c>
      <c r="M2691" s="15">
        <f>J2691-L2691</f>
        <v/>
      </c>
      <c r="N2691" s="21" t="n"/>
    </row>
    <row r="2692">
      <c r="A2692" s="295" t="n"/>
      <c r="B2692" s="14" t="n"/>
      <c r="C2692" s="15" t="n"/>
      <c r="D2692" s="15" t="n"/>
      <c r="E2692" s="15">
        <f>D2692*Setup!$B$5</f>
        <v/>
      </c>
      <c r="F2692" s="15">
        <f>D2692-E2692</f>
        <v/>
      </c>
      <c r="G2692" s="15" t="n"/>
      <c r="H2692" s="15" t="n"/>
      <c r="I2692" s="15" t="n"/>
      <c r="J2692" s="15">
        <f>C2692+F2692+G2692-I2692</f>
        <v/>
      </c>
      <c r="K2692" s="15" t="n"/>
      <c r="L2692" s="15">
        <f>K2692*Setup!$B$6</f>
        <v/>
      </c>
      <c r="M2692" s="15">
        <f>J2692-L2692</f>
        <v/>
      </c>
      <c r="N2692" s="21" t="n"/>
    </row>
    <row r="2693">
      <c r="A2693" s="295" t="n"/>
      <c r="B2693" s="14" t="n"/>
      <c r="C2693" s="15" t="n"/>
      <c r="D2693" s="15" t="n"/>
      <c r="E2693" s="15">
        <f>D2693*Setup!$B$5</f>
        <v/>
      </c>
      <c r="F2693" s="15">
        <f>D2693-E2693</f>
        <v/>
      </c>
      <c r="G2693" s="15" t="n"/>
      <c r="H2693" s="15" t="n"/>
      <c r="I2693" s="15" t="n"/>
      <c r="J2693" s="15">
        <f>C2693+F2693+G2693-I2693</f>
        <v/>
      </c>
      <c r="K2693" s="15" t="n"/>
      <c r="L2693" s="15">
        <f>K2693*Setup!$B$6</f>
        <v/>
      </c>
      <c r="M2693" s="15">
        <f>J2693-L2693</f>
        <v/>
      </c>
      <c r="N2693" s="21" t="n"/>
    </row>
    <row r="2694">
      <c r="A2694" s="295" t="n"/>
      <c r="B2694" s="14" t="n"/>
      <c r="C2694" s="15" t="n"/>
      <c r="D2694" s="15" t="n"/>
      <c r="E2694" s="15">
        <f>D2694*Setup!$B$5</f>
        <v/>
      </c>
      <c r="F2694" s="15">
        <f>D2694-E2694</f>
        <v/>
      </c>
      <c r="G2694" s="15" t="n"/>
      <c r="H2694" s="15" t="n"/>
      <c r="I2694" s="15" t="n"/>
      <c r="J2694" s="15">
        <f>C2694+F2694+G2694-I2694</f>
        <v/>
      </c>
      <c r="K2694" s="15" t="n"/>
      <c r="L2694" s="15">
        <f>K2694*Setup!$B$6</f>
        <v/>
      </c>
      <c r="M2694" s="15">
        <f>J2694-L2694</f>
        <v/>
      </c>
      <c r="N2694" s="21" t="n"/>
    </row>
    <row r="2695">
      <c r="A2695" s="295" t="n"/>
      <c r="B2695" s="14" t="n"/>
      <c r="C2695" s="15" t="n"/>
      <c r="D2695" s="15" t="n"/>
      <c r="E2695" s="15">
        <f>D2695*Setup!$B$5</f>
        <v/>
      </c>
      <c r="F2695" s="15">
        <f>D2695-E2695</f>
        <v/>
      </c>
      <c r="G2695" s="15" t="n"/>
      <c r="H2695" s="15" t="n"/>
      <c r="I2695" s="15" t="n"/>
      <c r="J2695" s="15">
        <f>C2695+F2695+G2695-I2695</f>
        <v/>
      </c>
      <c r="K2695" s="15" t="n"/>
      <c r="L2695" s="15">
        <f>K2695*Setup!$B$6</f>
        <v/>
      </c>
      <c r="M2695" s="15">
        <f>J2695-L2695</f>
        <v/>
      </c>
      <c r="N2695" s="21" t="n"/>
    </row>
    <row r="2696">
      <c r="A2696" s="295" t="n"/>
      <c r="B2696" s="14" t="n"/>
      <c r="C2696" s="15" t="n"/>
      <c r="D2696" s="15" t="n"/>
      <c r="E2696" s="15">
        <f>D2696*Setup!$B$5</f>
        <v/>
      </c>
      <c r="F2696" s="15">
        <f>D2696-E2696</f>
        <v/>
      </c>
      <c r="G2696" s="15" t="n"/>
      <c r="H2696" s="15" t="n"/>
      <c r="I2696" s="15" t="n"/>
      <c r="J2696" s="15">
        <f>C2696+F2696+G2696-I2696</f>
        <v/>
      </c>
      <c r="K2696" s="15" t="n"/>
      <c r="L2696" s="15">
        <f>K2696*Setup!$B$6</f>
        <v/>
      </c>
      <c r="M2696" s="15">
        <f>J2696-L2696</f>
        <v/>
      </c>
      <c r="N2696" s="21" t="n"/>
    </row>
    <row r="2697">
      <c r="A2697" s="295" t="n"/>
      <c r="B2697" s="14" t="n"/>
      <c r="C2697" s="15" t="n"/>
      <c r="D2697" s="15" t="n"/>
      <c r="E2697" s="15">
        <f>D2697*Setup!$B$5</f>
        <v/>
      </c>
      <c r="F2697" s="15">
        <f>D2697-E2697</f>
        <v/>
      </c>
      <c r="G2697" s="15" t="n"/>
      <c r="H2697" s="15" t="n"/>
      <c r="I2697" s="15" t="n"/>
      <c r="J2697" s="15">
        <f>C2697+F2697+G2697-I2697</f>
        <v/>
      </c>
      <c r="K2697" s="15" t="n"/>
      <c r="L2697" s="15">
        <f>K2697*Setup!$B$6</f>
        <v/>
      </c>
      <c r="M2697" s="15">
        <f>J2697-L2697</f>
        <v/>
      </c>
      <c r="N2697" s="21" t="n"/>
    </row>
    <row r="2698">
      <c r="A2698" s="295" t="n"/>
      <c r="B2698" s="14" t="n"/>
      <c r="C2698" s="15" t="n"/>
      <c r="D2698" s="15" t="n"/>
      <c r="E2698" s="15">
        <f>D2698*Setup!$B$5</f>
        <v/>
      </c>
      <c r="F2698" s="15">
        <f>D2698-E2698</f>
        <v/>
      </c>
      <c r="G2698" s="15" t="n"/>
      <c r="H2698" s="15" t="n"/>
      <c r="I2698" s="15" t="n"/>
      <c r="J2698" s="15">
        <f>C2698+F2698+G2698-I2698</f>
        <v/>
      </c>
      <c r="K2698" s="15" t="n"/>
      <c r="L2698" s="15">
        <f>K2698*Setup!$B$6</f>
        <v/>
      </c>
      <c r="M2698" s="15">
        <f>J2698-L2698</f>
        <v/>
      </c>
      <c r="N2698" s="21" t="n"/>
    </row>
    <row r="2699">
      <c r="A2699" s="295" t="n"/>
      <c r="B2699" s="14" t="n"/>
      <c r="C2699" s="15" t="n"/>
      <c r="D2699" s="15" t="n"/>
      <c r="E2699" s="15">
        <f>D2699*Setup!$B$5</f>
        <v/>
      </c>
      <c r="F2699" s="15">
        <f>D2699-E2699</f>
        <v/>
      </c>
      <c r="G2699" s="15" t="n"/>
      <c r="H2699" s="15" t="n"/>
      <c r="I2699" s="15" t="n"/>
      <c r="J2699" s="15">
        <f>C2699+F2699+G2699-I2699</f>
        <v/>
      </c>
      <c r="K2699" s="15" t="n"/>
      <c r="L2699" s="15">
        <f>K2699*Setup!$B$6</f>
        <v/>
      </c>
      <c r="M2699" s="15">
        <f>J2699-L2699</f>
        <v/>
      </c>
      <c r="N2699" s="21" t="n"/>
    </row>
    <row r="2700">
      <c r="A2700" s="295" t="n"/>
      <c r="B2700" s="14" t="n"/>
      <c r="C2700" s="15" t="n"/>
      <c r="D2700" s="15" t="n"/>
      <c r="E2700" s="15">
        <f>D2700*Setup!$B$5</f>
        <v/>
      </c>
      <c r="F2700" s="15">
        <f>D2700-E2700</f>
        <v/>
      </c>
      <c r="G2700" s="15" t="n"/>
      <c r="H2700" s="15" t="n"/>
      <c r="I2700" s="15" t="n"/>
      <c r="J2700" s="15">
        <f>C2700+F2700+G2700-I2700</f>
        <v/>
      </c>
      <c r="K2700" s="15" t="n"/>
      <c r="L2700" s="15">
        <f>K2700*Setup!$B$6</f>
        <v/>
      </c>
      <c r="M2700" s="15">
        <f>J2700-L2700</f>
        <v/>
      </c>
      <c r="N2700" s="21" t="n"/>
    </row>
    <row r="2701">
      <c r="A2701" s="295" t="n"/>
      <c r="B2701" s="14" t="n"/>
      <c r="C2701" s="15" t="n"/>
      <c r="D2701" s="15" t="n"/>
      <c r="E2701" s="15">
        <f>D2701*Setup!$B$5</f>
        <v/>
      </c>
      <c r="F2701" s="15">
        <f>D2701-E2701</f>
        <v/>
      </c>
      <c r="G2701" s="15" t="n"/>
      <c r="H2701" s="15" t="n"/>
      <c r="I2701" s="15" t="n"/>
      <c r="J2701" s="15">
        <f>C2701+F2701+G2701-I2701</f>
        <v/>
      </c>
      <c r="K2701" s="15" t="n"/>
      <c r="L2701" s="15">
        <f>K2701*Setup!$B$6</f>
        <v/>
      </c>
      <c r="M2701" s="15">
        <f>J2701-L2701</f>
        <v/>
      </c>
      <c r="N2701" s="21" t="n"/>
    </row>
    <row r="2702">
      <c r="A2702" s="295" t="n"/>
      <c r="B2702" s="14" t="n"/>
      <c r="C2702" s="15" t="n"/>
      <c r="D2702" s="15" t="n"/>
      <c r="E2702" s="15">
        <f>D2702*Setup!$B$5</f>
        <v/>
      </c>
      <c r="F2702" s="15">
        <f>D2702-E2702</f>
        <v/>
      </c>
      <c r="G2702" s="15" t="n"/>
      <c r="H2702" s="15" t="n"/>
      <c r="I2702" s="15" t="n"/>
      <c r="J2702" s="15">
        <f>C2702+F2702+G2702-I2702</f>
        <v/>
      </c>
      <c r="K2702" s="15" t="n"/>
      <c r="L2702" s="15">
        <f>K2702*Setup!$B$6</f>
        <v/>
      </c>
      <c r="M2702" s="15">
        <f>J2702-L2702</f>
        <v/>
      </c>
      <c r="N2702" s="21" t="n"/>
    </row>
    <row r="2703">
      <c r="A2703" s="295" t="n"/>
      <c r="B2703" s="14" t="n"/>
      <c r="C2703" s="15" t="n"/>
      <c r="D2703" s="15" t="n"/>
      <c r="E2703" s="15">
        <f>D2703*Setup!$B$5</f>
        <v/>
      </c>
      <c r="F2703" s="15">
        <f>D2703-E2703</f>
        <v/>
      </c>
      <c r="G2703" s="15" t="n"/>
      <c r="H2703" s="15" t="n"/>
      <c r="I2703" s="15" t="n"/>
      <c r="J2703" s="15">
        <f>C2703+F2703+G2703-I2703</f>
        <v/>
      </c>
      <c r="K2703" s="15" t="n"/>
      <c r="L2703" s="15">
        <f>K2703*Setup!$B$6</f>
        <v/>
      </c>
      <c r="M2703" s="15">
        <f>J2703-L2703</f>
        <v/>
      </c>
      <c r="N2703" s="21" t="n"/>
    </row>
    <row r="2704">
      <c r="A2704" s="295" t="n"/>
      <c r="B2704" s="14" t="n"/>
      <c r="C2704" s="15" t="n"/>
      <c r="D2704" s="15" t="n"/>
      <c r="E2704" s="15">
        <f>D2704*Setup!$B$5</f>
        <v/>
      </c>
      <c r="F2704" s="15">
        <f>D2704-E2704</f>
        <v/>
      </c>
      <c r="G2704" s="15" t="n"/>
      <c r="H2704" s="15" t="n"/>
      <c r="I2704" s="15" t="n"/>
      <c r="J2704" s="15">
        <f>C2704+F2704+G2704-I2704</f>
        <v/>
      </c>
      <c r="K2704" s="15" t="n"/>
      <c r="L2704" s="15">
        <f>K2704*Setup!$B$6</f>
        <v/>
      </c>
      <c r="M2704" s="15">
        <f>J2704-L2704</f>
        <v/>
      </c>
      <c r="N2704" s="21" t="n"/>
    </row>
    <row r="2705">
      <c r="A2705" s="295" t="n"/>
      <c r="B2705" s="14" t="n"/>
      <c r="C2705" s="15" t="n"/>
      <c r="D2705" s="15" t="n"/>
      <c r="E2705" s="15">
        <f>D2705*Setup!$B$5</f>
        <v/>
      </c>
      <c r="F2705" s="15">
        <f>D2705-E2705</f>
        <v/>
      </c>
      <c r="G2705" s="15" t="n"/>
      <c r="H2705" s="15" t="n"/>
      <c r="I2705" s="15" t="n"/>
      <c r="J2705" s="15">
        <f>C2705+F2705+G2705-I2705</f>
        <v/>
      </c>
      <c r="K2705" s="15" t="n"/>
      <c r="L2705" s="15">
        <f>K2705*Setup!$B$6</f>
        <v/>
      </c>
      <c r="M2705" s="15">
        <f>J2705-L2705</f>
        <v/>
      </c>
      <c r="N2705" s="21" t="n"/>
    </row>
    <row r="2706">
      <c r="A2706" s="295" t="n"/>
      <c r="B2706" s="14" t="n"/>
      <c r="C2706" s="15" t="n"/>
      <c r="D2706" s="15" t="n"/>
      <c r="E2706" s="15">
        <f>D2706*Setup!$B$5</f>
        <v/>
      </c>
      <c r="F2706" s="15">
        <f>D2706-E2706</f>
        <v/>
      </c>
      <c r="G2706" s="15" t="n"/>
      <c r="H2706" s="15" t="n"/>
      <c r="I2706" s="15" t="n"/>
      <c r="J2706" s="15">
        <f>C2706+F2706+G2706-I2706</f>
        <v/>
      </c>
      <c r="K2706" s="15" t="n"/>
      <c r="L2706" s="15">
        <f>K2706*Setup!$B$6</f>
        <v/>
      </c>
      <c r="M2706" s="15">
        <f>J2706-L2706</f>
        <v/>
      </c>
      <c r="N2706" s="21" t="n"/>
    </row>
    <row r="2707">
      <c r="A2707" s="295" t="n"/>
      <c r="B2707" s="14" t="n"/>
      <c r="C2707" s="15" t="n"/>
      <c r="D2707" s="15" t="n"/>
      <c r="E2707" s="15">
        <f>D2707*Setup!$B$5</f>
        <v/>
      </c>
      <c r="F2707" s="15">
        <f>D2707-E2707</f>
        <v/>
      </c>
      <c r="G2707" s="15" t="n"/>
      <c r="H2707" s="15" t="n"/>
      <c r="I2707" s="15" t="n"/>
      <c r="J2707" s="15">
        <f>C2707+F2707+G2707-I2707</f>
        <v/>
      </c>
      <c r="K2707" s="15" t="n"/>
      <c r="L2707" s="15">
        <f>K2707*Setup!$B$6</f>
        <v/>
      </c>
      <c r="M2707" s="15">
        <f>J2707-L2707</f>
        <v/>
      </c>
      <c r="N2707" s="21" t="n"/>
    </row>
    <row r="2708">
      <c r="A2708" s="295" t="n"/>
      <c r="B2708" s="14" t="n"/>
      <c r="C2708" s="15" t="n"/>
      <c r="D2708" s="15" t="n"/>
      <c r="E2708" s="15">
        <f>D2708*Setup!$B$5</f>
        <v/>
      </c>
      <c r="F2708" s="15">
        <f>D2708-E2708</f>
        <v/>
      </c>
      <c r="G2708" s="15" t="n"/>
      <c r="H2708" s="15" t="n"/>
      <c r="I2708" s="15" t="n"/>
      <c r="J2708" s="15">
        <f>C2708+F2708+G2708-I2708</f>
        <v/>
      </c>
      <c r="K2708" s="15" t="n"/>
      <c r="L2708" s="15">
        <f>K2708*Setup!$B$6</f>
        <v/>
      </c>
      <c r="M2708" s="15">
        <f>J2708-L2708</f>
        <v/>
      </c>
      <c r="N2708" s="21" t="n"/>
    </row>
    <row r="2709">
      <c r="A2709" s="295" t="n"/>
      <c r="B2709" s="14" t="n"/>
      <c r="C2709" s="15" t="n"/>
      <c r="D2709" s="15" t="n"/>
      <c r="E2709" s="15">
        <f>D2709*Setup!$B$5</f>
        <v/>
      </c>
      <c r="F2709" s="15">
        <f>D2709-E2709</f>
        <v/>
      </c>
      <c r="G2709" s="15" t="n"/>
      <c r="H2709" s="15" t="n"/>
      <c r="I2709" s="15" t="n"/>
      <c r="J2709" s="15">
        <f>C2709+F2709+G2709-I2709</f>
        <v/>
      </c>
      <c r="K2709" s="15" t="n"/>
      <c r="L2709" s="15">
        <f>K2709*Setup!$B$6</f>
        <v/>
      </c>
      <c r="M2709" s="15">
        <f>J2709-L2709</f>
        <v/>
      </c>
      <c r="N2709" s="21" t="n"/>
    </row>
    <row r="2710">
      <c r="A2710" s="295" t="n"/>
      <c r="B2710" s="14" t="n"/>
      <c r="C2710" s="15" t="n"/>
      <c r="D2710" s="15" t="n"/>
      <c r="E2710" s="15">
        <f>D2710*Setup!$B$5</f>
        <v/>
      </c>
      <c r="F2710" s="15">
        <f>D2710-E2710</f>
        <v/>
      </c>
      <c r="G2710" s="15" t="n"/>
      <c r="H2710" s="15" t="n"/>
      <c r="I2710" s="15" t="n"/>
      <c r="J2710" s="15">
        <f>C2710+F2710+G2710-I2710</f>
        <v/>
      </c>
      <c r="K2710" s="15" t="n"/>
      <c r="L2710" s="15">
        <f>K2710*Setup!$B$6</f>
        <v/>
      </c>
      <c r="M2710" s="15">
        <f>J2710-L2710</f>
        <v/>
      </c>
      <c r="N2710" s="21" t="n"/>
    </row>
    <row r="2711">
      <c r="A2711" s="295" t="n"/>
      <c r="B2711" s="14" t="n"/>
      <c r="C2711" s="15" t="n"/>
      <c r="D2711" s="15" t="n"/>
      <c r="E2711" s="15">
        <f>D2711*Setup!$B$5</f>
        <v/>
      </c>
      <c r="F2711" s="15">
        <f>D2711-E2711</f>
        <v/>
      </c>
      <c r="G2711" s="15" t="n"/>
      <c r="H2711" s="15" t="n"/>
      <c r="I2711" s="15" t="n"/>
      <c r="J2711" s="15">
        <f>C2711+F2711+G2711-I2711</f>
        <v/>
      </c>
      <c r="K2711" s="15" t="n"/>
      <c r="L2711" s="15">
        <f>K2711*Setup!$B$6</f>
        <v/>
      </c>
      <c r="M2711" s="15">
        <f>J2711-L2711</f>
        <v/>
      </c>
      <c r="N2711" s="21" t="n"/>
    </row>
    <row r="2712">
      <c r="A2712" s="295" t="n"/>
      <c r="B2712" s="14" t="n"/>
      <c r="C2712" s="15" t="n"/>
      <c r="D2712" s="15" t="n"/>
      <c r="E2712" s="15">
        <f>D2712*Setup!$B$5</f>
        <v/>
      </c>
      <c r="F2712" s="15">
        <f>D2712-E2712</f>
        <v/>
      </c>
      <c r="G2712" s="15" t="n"/>
      <c r="H2712" s="15" t="n"/>
      <c r="I2712" s="15" t="n"/>
      <c r="J2712" s="15">
        <f>C2712+F2712+G2712-I2712</f>
        <v/>
      </c>
      <c r="K2712" s="15" t="n"/>
      <c r="L2712" s="15">
        <f>K2712*Setup!$B$6</f>
        <v/>
      </c>
      <c r="M2712" s="15">
        <f>J2712-L2712</f>
        <v/>
      </c>
      <c r="N2712" s="21" t="n"/>
    </row>
    <row r="2713">
      <c r="A2713" s="295" t="n"/>
      <c r="B2713" s="14" t="n"/>
      <c r="C2713" s="15" t="n"/>
      <c r="D2713" s="15" t="n"/>
      <c r="E2713" s="15">
        <f>D2713*Setup!$B$5</f>
        <v/>
      </c>
      <c r="F2713" s="15">
        <f>D2713-E2713</f>
        <v/>
      </c>
      <c r="G2713" s="15" t="n"/>
      <c r="H2713" s="15" t="n"/>
      <c r="I2713" s="15" t="n"/>
      <c r="J2713" s="15">
        <f>C2713+F2713+G2713-I2713</f>
        <v/>
      </c>
      <c r="K2713" s="15" t="n"/>
      <c r="L2713" s="15">
        <f>K2713*Setup!$B$6</f>
        <v/>
      </c>
      <c r="M2713" s="15">
        <f>J2713-L2713</f>
        <v/>
      </c>
      <c r="N2713" s="21" t="n"/>
    </row>
    <row r="2714">
      <c r="A2714" s="295" t="n"/>
      <c r="B2714" s="14" t="n"/>
      <c r="C2714" s="15" t="n"/>
      <c r="D2714" s="15" t="n"/>
      <c r="E2714" s="15">
        <f>D2714*Setup!$B$5</f>
        <v/>
      </c>
      <c r="F2714" s="15">
        <f>D2714-E2714</f>
        <v/>
      </c>
      <c r="G2714" s="15" t="n"/>
      <c r="H2714" s="15" t="n"/>
      <c r="I2714" s="15" t="n"/>
      <c r="J2714" s="15">
        <f>C2714+F2714+G2714-I2714</f>
        <v/>
      </c>
      <c r="K2714" s="15" t="n"/>
      <c r="L2714" s="15">
        <f>K2714*Setup!$B$6</f>
        <v/>
      </c>
      <c r="M2714" s="15">
        <f>J2714-L2714</f>
        <v/>
      </c>
      <c r="N2714" s="21" t="n"/>
    </row>
    <row r="2715">
      <c r="A2715" s="295" t="n"/>
      <c r="B2715" s="14" t="n"/>
      <c r="C2715" s="15" t="n"/>
      <c r="D2715" s="15" t="n"/>
      <c r="E2715" s="15">
        <f>D2715*Setup!$B$5</f>
        <v/>
      </c>
      <c r="F2715" s="15">
        <f>D2715-E2715</f>
        <v/>
      </c>
      <c r="G2715" s="15" t="n"/>
      <c r="H2715" s="15" t="n"/>
      <c r="I2715" s="15" t="n"/>
      <c r="J2715" s="15">
        <f>C2715+F2715+G2715-I2715</f>
        <v/>
      </c>
      <c r="K2715" s="15" t="n"/>
      <c r="L2715" s="15">
        <f>K2715*Setup!$B$6</f>
        <v/>
      </c>
      <c r="M2715" s="15">
        <f>J2715-L2715</f>
        <v/>
      </c>
      <c r="N2715" s="21" t="n"/>
    </row>
    <row r="2716">
      <c r="A2716" s="295" t="n"/>
      <c r="B2716" s="14" t="n"/>
      <c r="C2716" s="15" t="n"/>
      <c r="D2716" s="15" t="n"/>
      <c r="E2716" s="15">
        <f>D2716*Setup!$B$5</f>
        <v/>
      </c>
      <c r="F2716" s="15">
        <f>D2716-E2716</f>
        <v/>
      </c>
      <c r="G2716" s="15" t="n"/>
      <c r="H2716" s="15" t="n"/>
      <c r="I2716" s="15" t="n"/>
      <c r="J2716" s="15">
        <f>C2716+F2716+G2716-I2716</f>
        <v/>
      </c>
      <c r="K2716" s="15" t="n"/>
      <c r="L2716" s="15">
        <f>K2716*Setup!$B$6</f>
        <v/>
      </c>
      <c r="M2716" s="15">
        <f>J2716-L2716</f>
        <v/>
      </c>
      <c r="N2716" s="21" t="n"/>
    </row>
    <row r="2717">
      <c r="A2717" s="295" t="n"/>
      <c r="B2717" s="14" t="n"/>
      <c r="C2717" s="15" t="n"/>
      <c r="D2717" s="15" t="n"/>
      <c r="E2717" s="15">
        <f>D2717*Setup!$B$5</f>
        <v/>
      </c>
      <c r="F2717" s="15">
        <f>D2717-E2717</f>
        <v/>
      </c>
      <c r="G2717" s="15" t="n"/>
      <c r="H2717" s="15" t="n"/>
      <c r="I2717" s="15" t="n"/>
      <c r="J2717" s="15">
        <f>C2717+F2717+G2717-I2717</f>
        <v/>
      </c>
      <c r="K2717" s="15" t="n"/>
      <c r="L2717" s="15">
        <f>K2717*Setup!$B$6</f>
        <v/>
      </c>
      <c r="M2717" s="15">
        <f>J2717-L2717</f>
        <v/>
      </c>
      <c r="N2717" s="21" t="n"/>
    </row>
    <row r="2718">
      <c r="A2718" s="295" t="n"/>
      <c r="B2718" s="14" t="n"/>
      <c r="C2718" s="15" t="n"/>
      <c r="D2718" s="15" t="n"/>
      <c r="E2718" s="15">
        <f>D2718*Setup!$B$5</f>
        <v/>
      </c>
      <c r="F2718" s="15">
        <f>D2718-E2718</f>
        <v/>
      </c>
      <c r="G2718" s="15" t="n"/>
      <c r="H2718" s="15" t="n"/>
      <c r="I2718" s="15" t="n"/>
      <c r="J2718" s="15">
        <f>C2718+F2718+G2718-I2718</f>
        <v/>
      </c>
      <c r="K2718" s="15" t="n"/>
      <c r="L2718" s="15">
        <f>K2718*Setup!$B$6</f>
        <v/>
      </c>
      <c r="M2718" s="15">
        <f>J2718-L2718</f>
        <v/>
      </c>
      <c r="N2718" s="21" t="n"/>
    </row>
    <row r="2719">
      <c r="A2719" s="295" t="n"/>
      <c r="B2719" s="14" t="n"/>
      <c r="C2719" s="15" t="n"/>
      <c r="D2719" s="15" t="n"/>
      <c r="E2719" s="15">
        <f>D2719*Setup!$B$5</f>
        <v/>
      </c>
      <c r="F2719" s="15">
        <f>D2719-E2719</f>
        <v/>
      </c>
      <c r="G2719" s="15" t="n"/>
      <c r="H2719" s="15" t="n"/>
      <c r="I2719" s="15" t="n"/>
      <c r="J2719" s="15">
        <f>C2719+F2719+G2719-I2719</f>
        <v/>
      </c>
      <c r="K2719" s="15" t="n"/>
      <c r="L2719" s="15">
        <f>K2719*Setup!$B$6</f>
        <v/>
      </c>
      <c r="M2719" s="15">
        <f>J2719-L2719</f>
        <v/>
      </c>
      <c r="N2719" s="21" t="n"/>
    </row>
    <row r="2720">
      <c r="A2720" s="295" t="n"/>
      <c r="B2720" s="14" t="n"/>
      <c r="C2720" s="15" t="n"/>
      <c r="D2720" s="15" t="n"/>
      <c r="E2720" s="15">
        <f>D2720*Setup!$B$5</f>
        <v/>
      </c>
      <c r="F2720" s="15">
        <f>D2720-E2720</f>
        <v/>
      </c>
      <c r="G2720" s="15" t="n"/>
      <c r="H2720" s="15" t="n"/>
      <c r="I2720" s="15" t="n"/>
      <c r="J2720" s="15">
        <f>C2720+F2720+G2720-I2720</f>
        <v/>
      </c>
      <c r="K2720" s="15" t="n"/>
      <c r="L2720" s="15">
        <f>K2720*Setup!$B$6</f>
        <v/>
      </c>
      <c r="M2720" s="15">
        <f>J2720-L2720</f>
        <v/>
      </c>
      <c r="N2720" s="21" t="n"/>
    </row>
    <row r="2721">
      <c r="A2721" s="295" t="n"/>
      <c r="B2721" s="14" t="n"/>
      <c r="C2721" s="15" t="n"/>
      <c r="D2721" s="15" t="n"/>
      <c r="E2721" s="15">
        <f>D2721*Setup!$B$5</f>
        <v/>
      </c>
      <c r="F2721" s="15">
        <f>D2721-E2721</f>
        <v/>
      </c>
      <c r="G2721" s="15" t="n"/>
      <c r="H2721" s="15" t="n"/>
      <c r="I2721" s="15" t="n"/>
      <c r="J2721" s="15">
        <f>C2721+F2721+G2721-I2721</f>
        <v/>
      </c>
      <c r="K2721" s="15" t="n"/>
      <c r="L2721" s="15">
        <f>K2721*Setup!$B$6</f>
        <v/>
      </c>
      <c r="M2721" s="15">
        <f>J2721-L2721</f>
        <v/>
      </c>
      <c r="N2721" s="21" t="n"/>
    </row>
    <row r="2722">
      <c r="A2722" s="295" t="n"/>
      <c r="B2722" s="14" t="n"/>
      <c r="C2722" s="15" t="n"/>
      <c r="D2722" s="15" t="n"/>
      <c r="E2722" s="15">
        <f>D2722*Setup!$B$5</f>
        <v/>
      </c>
      <c r="F2722" s="15">
        <f>D2722-E2722</f>
        <v/>
      </c>
      <c r="G2722" s="15" t="n"/>
      <c r="H2722" s="15" t="n"/>
      <c r="I2722" s="15" t="n"/>
      <c r="J2722" s="15">
        <f>C2722+F2722+G2722-I2722</f>
        <v/>
      </c>
      <c r="K2722" s="15" t="n"/>
      <c r="L2722" s="15">
        <f>K2722*Setup!$B$6</f>
        <v/>
      </c>
      <c r="M2722" s="15">
        <f>J2722-L2722</f>
        <v/>
      </c>
      <c r="N2722" s="21" t="n"/>
    </row>
    <row r="2723">
      <c r="A2723" s="295" t="n"/>
      <c r="B2723" s="14" t="n"/>
      <c r="C2723" s="15" t="n"/>
      <c r="D2723" s="15" t="n"/>
      <c r="E2723" s="15">
        <f>D2723*Setup!$B$5</f>
        <v/>
      </c>
      <c r="F2723" s="15">
        <f>D2723-E2723</f>
        <v/>
      </c>
      <c r="G2723" s="15" t="n"/>
      <c r="H2723" s="15" t="n"/>
      <c r="I2723" s="15" t="n"/>
      <c r="J2723" s="15">
        <f>C2723+F2723+G2723-I2723</f>
        <v/>
      </c>
      <c r="K2723" s="15" t="n"/>
      <c r="L2723" s="15">
        <f>K2723*Setup!$B$6</f>
        <v/>
      </c>
      <c r="M2723" s="15">
        <f>J2723-L2723</f>
        <v/>
      </c>
      <c r="N2723" s="21" t="n"/>
    </row>
    <row r="2724">
      <c r="A2724" s="295" t="n"/>
      <c r="B2724" s="14" t="n"/>
      <c r="C2724" s="15" t="n"/>
      <c r="D2724" s="15" t="n"/>
      <c r="E2724" s="15">
        <f>D2724*Setup!$B$5</f>
        <v/>
      </c>
      <c r="F2724" s="15">
        <f>D2724-E2724</f>
        <v/>
      </c>
      <c r="G2724" s="15" t="n"/>
      <c r="H2724" s="15" t="n"/>
      <c r="I2724" s="15" t="n"/>
      <c r="J2724" s="15">
        <f>C2724+F2724+G2724-I2724</f>
        <v/>
      </c>
      <c r="K2724" s="15" t="n"/>
      <c r="L2724" s="15">
        <f>K2724*Setup!$B$6</f>
        <v/>
      </c>
      <c r="M2724" s="15">
        <f>J2724-L2724</f>
        <v/>
      </c>
      <c r="N2724" s="21" t="n"/>
    </row>
    <row r="2725">
      <c r="A2725" s="295" t="n"/>
      <c r="B2725" s="14" t="n"/>
      <c r="C2725" s="15" t="n"/>
      <c r="D2725" s="15" t="n"/>
      <c r="E2725" s="15">
        <f>D2725*Setup!$B$5</f>
        <v/>
      </c>
      <c r="F2725" s="15">
        <f>D2725-E2725</f>
        <v/>
      </c>
      <c r="G2725" s="15" t="n"/>
      <c r="H2725" s="15" t="n"/>
      <c r="I2725" s="15" t="n"/>
      <c r="J2725" s="15">
        <f>C2725+F2725+G2725-I2725</f>
        <v/>
      </c>
      <c r="K2725" s="15" t="n"/>
      <c r="L2725" s="15">
        <f>K2725*Setup!$B$6</f>
        <v/>
      </c>
      <c r="M2725" s="15">
        <f>J2725-L2725</f>
        <v/>
      </c>
      <c r="N2725" s="21" t="n"/>
    </row>
    <row r="2726">
      <c r="A2726" s="295" t="n"/>
      <c r="B2726" s="14" t="n"/>
      <c r="C2726" s="15" t="n"/>
      <c r="D2726" s="15" t="n"/>
      <c r="E2726" s="15">
        <f>D2726*Setup!$B$5</f>
        <v/>
      </c>
      <c r="F2726" s="15">
        <f>D2726-E2726</f>
        <v/>
      </c>
      <c r="G2726" s="15" t="n"/>
      <c r="H2726" s="15" t="n"/>
      <c r="I2726" s="15" t="n"/>
      <c r="J2726" s="15">
        <f>C2726+F2726+G2726-I2726</f>
        <v/>
      </c>
      <c r="K2726" s="15" t="n"/>
      <c r="L2726" s="15">
        <f>K2726*Setup!$B$6</f>
        <v/>
      </c>
      <c r="M2726" s="15">
        <f>J2726-L2726</f>
        <v/>
      </c>
      <c r="N2726" s="21" t="n"/>
    </row>
    <row r="2727">
      <c r="A2727" s="295" t="n"/>
      <c r="B2727" s="14" t="n"/>
      <c r="C2727" s="15" t="n"/>
      <c r="D2727" s="15" t="n"/>
      <c r="E2727" s="15">
        <f>D2727*Setup!$B$5</f>
        <v/>
      </c>
      <c r="F2727" s="15">
        <f>D2727-E2727</f>
        <v/>
      </c>
      <c r="G2727" s="15" t="n"/>
      <c r="H2727" s="15" t="n"/>
      <c r="I2727" s="15" t="n"/>
      <c r="J2727" s="15">
        <f>C2727+F2727+G2727-I2727</f>
        <v/>
      </c>
      <c r="K2727" s="15" t="n"/>
      <c r="L2727" s="15">
        <f>K2727*Setup!$B$6</f>
        <v/>
      </c>
      <c r="M2727" s="15">
        <f>J2727-L2727</f>
        <v/>
      </c>
      <c r="N2727" s="21" t="n"/>
    </row>
    <row r="2728">
      <c r="A2728" s="295" t="n"/>
      <c r="B2728" s="14" t="n"/>
      <c r="C2728" s="15" t="n"/>
      <c r="D2728" s="15" t="n"/>
      <c r="E2728" s="15">
        <f>D2728*Setup!$B$5</f>
        <v/>
      </c>
      <c r="F2728" s="15">
        <f>D2728-E2728</f>
        <v/>
      </c>
      <c r="G2728" s="15" t="n"/>
      <c r="H2728" s="15" t="n"/>
      <c r="I2728" s="15" t="n"/>
      <c r="J2728" s="15">
        <f>C2728+F2728+G2728-I2728</f>
        <v/>
      </c>
      <c r="K2728" s="15" t="n"/>
      <c r="L2728" s="15">
        <f>K2728*Setup!$B$6</f>
        <v/>
      </c>
      <c r="M2728" s="15">
        <f>J2728-L2728</f>
        <v/>
      </c>
      <c r="N2728" s="21" t="n"/>
    </row>
    <row r="2729">
      <c r="A2729" s="295" t="n"/>
      <c r="B2729" s="14" t="n"/>
      <c r="C2729" s="15" t="n"/>
      <c r="D2729" s="15" t="n"/>
      <c r="E2729" s="15">
        <f>D2729*Setup!$B$5</f>
        <v/>
      </c>
      <c r="F2729" s="15">
        <f>D2729-E2729</f>
        <v/>
      </c>
      <c r="G2729" s="15" t="n"/>
      <c r="H2729" s="15" t="n"/>
      <c r="I2729" s="15" t="n"/>
      <c r="J2729" s="15">
        <f>C2729+F2729+G2729-I2729</f>
        <v/>
      </c>
      <c r="K2729" s="15" t="n"/>
      <c r="L2729" s="15">
        <f>K2729*Setup!$B$6</f>
        <v/>
      </c>
      <c r="M2729" s="15">
        <f>J2729-L2729</f>
        <v/>
      </c>
      <c r="N2729" s="21" t="n"/>
    </row>
    <row r="2730">
      <c r="A2730" s="295" t="n"/>
      <c r="B2730" s="14" t="n"/>
      <c r="C2730" s="15" t="n"/>
      <c r="D2730" s="15" t="n"/>
      <c r="E2730" s="15">
        <f>D2730*Setup!$B$5</f>
        <v/>
      </c>
      <c r="F2730" s="15">
        <f>D2730-E2730</f>
        <v/>
      </c>
      <c r="G2730" s="15" t="n"/>
      <c r="H2730" s="15" t="n"/>
      <c r="I2730" s="15" t="n"/>
      <c r="J2730" s="15">
        <f>C2730+F2730+G2730-I2730</f>
        <v/>
      </c>
      <c r="K2730" s="15" t="n"/>
      <c r="L2730" s="15">
        <f>K2730*Setup!$B$6</f>
        <v/>
      </c>
      <c r="M2730" s="15">
        <f>J2730-L2730</f>
        <v/>
      </c>
      <c r="N2730" s="21" t="n"/>
    </row>
    <row r="2731">
      <c r="A2731" s="295" t="n"/>
      <c r="B2731" s="14" t="n"/>
      <c r="C2731" s="15" t="n"/>
      <c r="D2731" s="15" t="n"/>
      <c r="E2731" s="15">
        <f>D2731*Setup!$B$5</f>
        <v/>
      </c>
      <c r="F2731" s="15">
        <f>D2731-E2731</f>
        <v/>
      </c>
      <c r="G2731" s="15" t="n"/>
      <c r="H2731" s="15" t="n"/>
      <c r="I2731" s="15" t="n"/>
      <c r="J2731" s="15">
        <f>C2731+F2731+G2731-I2731</f>
        <v/>
      </c>
      <c r="K2731" s="15" t="n"/>
      <c r="L2731" s="15">
        <f>K2731*Setup!$B$6</f>
        <v/>
      </c>
      <c r="M2731" s="15">
        <f>J2731-L2731</f>
        <v/>
      </c>
      <c r="N2731" s="21" t="n"/>
    </row>
    <row r="2732">
      <c r="A2732" s="295" t="n"/>
      <c r="B2732" s="14" t="n"/>
      <c r="C2732" s="15" t="n"/>
      <c r="D2732" s="15" t="n"/>
      <c r="E2732" s="15">
        <f>D2732*Setup!$B$5</f>
        <v/>
      </c>
      <c r="F2732" s="15">
        <f>D2732-E2732</f>
        <v/>
      </c>
      <c r="G2732" s="15" t="n"/>
      <c r="H2732" s="15" t="n"/>
      <c r="I2732" s="15" t="n"/>
      <c r="J2732" s="15">
        <f>C2732+F2732+G2732-I2732</f>
        <v/>
      </c>
      <c r="K2732" s="15" t="n"/>
      <c r="L2732" s="15">
        <f>K2732*Setup!$B$6</f>
        <v/>
      </c>
      <c r="M2732" s="15">
        <f>J2732-L2732</f>
        <v/>
      </c>
      <c r="N2732" s="21" t="n"/>
    </row>
    <row r="2733">
      <c r="A2733" s="295" t="n"/>
      <c r="B2733" s="14" t="n"/>
      <c r="C2733" s="15" t="n"/>
      <c r="D2733" s="15" t="n"/>
      <c r="E2733" s="15">
        <f>D2733*Setup!$B$5</f>
        <v/>
      </c>
      <c r="F2733" s="15">
        <f>D2733-E2733</f>
        <v/>
      </c>
      <c r="G2733" s="15" t="n"/>
      <c r="H2733" s="15" t="n"/>
      <c r="I2733" s="15" t="n"/>
      <c r="J2733" s="15">
        <f>C2733+F2733+G2733-I2733</f>
        <v/>
      </c>
      <c r="K2733" s="15" t="n"/>
      <c r="L2733" s="15">
        <f>K2733*Setup!$B$6</f>
        <v/>
      </c>
      <c r="M2733" s="15">
        <f>J2733-L2733</f>
        <v/>
      </c>
      <c r="N2733" s="21" t="n"/>
    </row>
    <row r="2734">
      <c r="A2734" s="295" t="n"/>
      <c r="B2734" s="14" t="n"/>
      <c r="C2734" s="15" t="n"/>
      <c r="D2734" s="15" t="n"/>
      <c r="E2734" s="15">
        <f>D2734*Setup!$B$5</f>
        <v/>
      </c>
      <c r="F2734" s="15">
        <f>D2734-E2734</f>
        <v/>
      </c>
      <c r="G2734" s="15" t="n"/>
      <c r="H2734" s="15" t="n"/>
      <c r="I2734" s="15" t="n"/>
      <c r="J2734" s="15">
        <f>C2734+F2734+G2734-I2734</f>
        <v/>
      </c>
      <c r="K2734" s="15" t="n"/>
      <c r="L2734" s="15">
        <f>K2734*Setup!$B$6</f>
        <v/>
      </c>
      <c r="M2734" s="15">
        <f>J2734-L2734</f>
        <v/>
      </c>
      <c r="N2734" s="21" t="n"/>
    </row>
    <row r="2735">
      <c r="A2735" s="295" t="n"/>
      <c r="B2735" s="14" t="n"/>
      <c r="C2735" s="15" t="n"/>
      <c r="D2735" s="15" t="n"/>
      <c r="E2735" s="15">
        <f>D2735*Setup!$B$5</f>
        <v/>
      </c>
      <c r="F2735" s="15">
        <f>D2735-E2735</f>
        <v/>
      </c>
      <c r="G2735" s="15" t="n"/>
      <c r="H2735" s="15" t="n"/>
      <c r="I2735" s="15" t="n"/>
      <c r="J2735" s="15">
        <f>C2735+F2735+G2735-I2735</f>
        <v/>
      </c>
      <c r="K2735" s="15" t="n"/>
      <c r="L2735" s="15">
        <f>K2735*Setup!$B$6</f>
        <v/>
      </c>
      <c r="M2735" s="15">
        <f>J2735-L2735</f>
        <v/>
      </c>
      <c r="N2735" s="21" t="n"/>
    </row>
    <row r="2736">
      <c r="A2736" s="295" t="n"/>
      <c r="B2736" s="14" t="n"/>
      <c r="C2736" s="15" t="n"/>
      <c r="D2736" s="15" t="n"/>
      <c r="E2736" s="15">
        <f>D2736*Setup!$B$5</f>
        <v/>
      </c>
      <c r="F2736" s="15">
        <f>D2736-E2736</f>
        <v/>
      </c>
      <c r="G2736" s="15" t="n"/>
      <c r="H2736" s="15" t="n"/>
      <c r="I2736" s="15" t="n"/>
      <c r="J2736" s="15">
        <f>C2736+F2736+G2736-I2736</f>
        <v/>
      </c>
      <c r="K2736" s="15" t="n"/>
      <c r="L2736" s="15">
        <f>K2736*Setup!$B$6</f>
        <v/>
      </c>
      <c r="M2736" s="15">
        <f>J2736-L2736</f>
        <v/>
      </c>
      <c r="N2736" s="21" t="n"/>
    </row>
    <row r="2737">
      <c r="A2737" s="295" t="n"/>
      <c r="B2737" s="14" t="n"/>
      <c r="C2737" s="15" t="n"/>
      <c r="D2737" s="15" t="n"/>
      <c r="E2737" s="15">
        <f>D2737*Setup!$B$5</f>
        <v/>
      </c>
      <c r="F2737" s="15">
        <f>D2737-E2737</f>
        <v/>
      </c>
      <c r="G2737" s="15" t="n"/>
      <c r="H2737" s="15" t="n"/>
      <c r="I2737" s="15" t="n"/>
      <c r="J2737" s="15">
        <f>C2737+F2737+G2737-I2737</f>
        <v/>
      </c>
      <c r="K2737" s="15" t="n"/>
      <c r="L2737" s="15">
        <f>K2737*Setup!$B$6</f>
        <v/>
      </c>
      <c r="M2737" s="15">
        <f>J2737-L2737</f>
        <v/>
      </c>
      <c r="N2737" s="21" t="n"/>
    </row>
    <row r="2738">
      <c r="A2738" s="295" t="n"/>
      <c r="B2738" s="14" t="n"/>
      <c r="C2738" s="15" t="n"/>
      <c r="D2738" s="15" t="n"/>
      <c r="E2738" s="15">
        <f>D2738*Setup!$B$5</f>
        <v/>
      </c>
      <c r="F2738" s="15">
        <f>D2738-E2738</f>
        <v/>
      </c>
      <c r="G2738" s="15" t="n"/>
      <c r="H2738" s="15" t="n"/>
      <c r="I2738" s="15" t="n"/>
      <c r="J2738" s="15">
        <f>C2738+F2738+G2738-I2738</f>
        <v/>
      </c>
      <c r="K2738" s="15" t="n"/>
      <c r="L2738" s="15">
        <f>K2738*Setup!$B$6</f>
        <v/>
      </c>
      <c r="M2738" s="15">
        <f>J2738-L2738</f>
        <v/>
      </c>
      <c r="N2738" s="21" t="n"/>
    </row>
    <row r="2739">
      <c r="A2739" s="295" t="n"/>
      <c r="B2739" s="14" t="n"/>
      <c r="C2739" s="15" t="n"/>
      <c r="D2739" s="15" t="n"/>
      <c r="E2739" s="15">
        <f>D2739*Setup!$B$5</f>
        <v/>
      </c>
      <c r="F2739" s="15">
        <f>D2739-E2739</f>
        <v/>
      </c>
      <c r="G2739" s="15" t="n"/>
      <c r="H2739" s="15" t="n"/>
      <c r="I2739" s="15" t="n"/>
      <c r="J2739" s="15">
        <f>C2739+F2739+G2739-I2739</f>
        <v/>
      </c>
      <c r="K2739" s="15" t="n"/>
      <c r="L2739" s="15">
        <f>K2739*Setup!$B$6</f>
        <v/>
      </c>
      <c r="M2739" s="15">
        <f>J2739-L2739</f>
        <v/>
      </c>
      <c r="N2739" s="21" t="n"/>
    </row>
    <row r="2740">
      <c r="A2740" s="295" t="n"/>
      <c r="B2740" s="14" t="n"/>
      <c r="C2740" s="15" t="n"/>
      <c r="D2740" s="15" t="n"/>
      <c r="E2740" s="15">
        <f>D2740*Setup!$B$5</f>
        <v/>
      </c>
      <c r="F2740" s="15">
        <f>D2740-E2740</f>
        <v/>
      </c>
      <c r="G2740" s="15" t="n"/>
      <c r="H2740" s="15" t="n"/>
      <c r="I2740" s="15" t="n"/>
      <c r="J2740" s="15">
        <f>C2740+F2740+G2740-I2740</f>
        <v/>
      </c>
      <c r="K2740" s="15" t="n"/>
      <c r="L2740" s="15">
        <f>K2740*Setup!$B$6</f>
        <v/>
      </c>
      <c r="M2740" s="15">
        <f>J2740-L2740</f>
        <v/>
      </c>
      <c r="N2740" s="21" t="n"/>
    </row>
    <row r="2741">
      <c r="A2741" s="295" t="n"/>
      <c r="B2741" s="14" t="n"/>
      <c r="C2741" s="15" t="n"/>
      <c r="D2741" s="15" t="n"/>
      <c r="E2741" s="15">
        <f>D2741*Setup!$B$5</f>
        <v/>
      </c>
      <c r="F2741" s="15">
        <f>D2741-E2741</f>
        <v/>
      </c>
      <c r="G2741" s="15" t="n"/>
      <c r="H2741" s="15" t="n"/>
      <c r="I2741" s="15" t="n"/>
      <c r="J2741" s="15">
        <f>C2741+F2741+G2741-I2741</f>
        <v/>
      </c>
      <c r="K2741" s="15" t="n"/>
      <c r="L2741" s="15">
        <f>K2741*Setup!$B$6</f>
        <v/>
      </c>
      <c r="M2741" s="15">
        <f>J2741-L2741</f>
        <v/>
      </c>
      <c r="N2741" s="21" t="n"/>
    </row>
    <row r="2742">
      <c r="A2742" s="295" t="n"/>
      <c r="B2742" s="14" t="n"/>
      <c r="C2742" s="15" t="n"/>
      <c r="D2742" s="15" t="n"/>
      <c r="E2742" s="15">
        <f>D2742*Setup!$B$5</f>
        <v/>
      </c>
      <c r="F2742" s="15">
        <f>D2742-E2742</f>
        <v/>
      </c>
      <c r="G2742" s="15" t="n"/>
      <c r="H2742" s="15" t="n"/>
      <c r="I2742" s="15" t="n"/>
      <c r="J2742" s="15">
        <f>C2742+F2742+G2742-I2742</f>
        <v/>
      </c>
      <c r="K2742" s="15" t="n"/>
      <c r="L2742" s="15">
        <f>K2742*Setup!$B$6</f>
        <v/>
      </c>
      <c r="M2742" s="15">
        <f>J2742-L2742</f>
        <v/>
      </c>
      <c r="N2742" s="21" t="n"/>
    </row>
    <row r="2743">
      <c r="A2743" s="295" t="n"/>
      <c r="B2743" s="14" t="n"/>
      <c r="C2743" s="15" t="n"/>
      <c r="D2743" s="15" t="n"/>
      <c r="E2743" s="15">
        <f>D2743*Setup!$B$5</f>
        <v/>
      </c>
      <c r="F2743" s="15">
        <f>D2743-E2743</f>
        <v/>
      </c>
      <c r="G2743" s="15" t="n"/>
      <c r="H2743" s="15" t="n"/>
      <c r="I2743" s="15" t="n"/>
      <c r="J2743" s="15">
        <f>C2743+F2743+G2743-I2743</f>
        <v/>
      </c>
      <c r="K2743" s="15" t="n"/>
      <c r="L2743" s="15">
        <f>K2743*Setup!$B$6</f>
        <v/>
      </c>
      <c r="M2743" s="15">
        <f>J2743-L2743</f>
        <v/>
      </c>
      <c r="N2743" s="21" t="n"/>
    </row>
    <row r="2744">
      <c r="A2744" s="295" t="n"/>
      <c r="B2744" s="14" t="n"/>
      <c r="C2744" s="15" t="n"/>
      <c r="D2744" s="15" t="n"/>
      <c r="E2744" s="15">
        <f>D2744*Setup!$B$5</f>
        <v/>
      </c>
      <c r="F2744" s="15">
        <f>D2744-E2744</f>
        <v/>
      </c>
      <c r="G2744" s="15" t="n"/>
      <c r="H2744" s="15" t="n"/>
      <c r="I2744" s="15" t="n"/>
      <c r="J2744" s="15">
        <f>C2744+F2744+G2744-I2744</f>
        <v/>
      </c>
      <c r="K2744" s="15" t="n"/>
      <c r="L2744" s="15">
        <f>K2744*Setup!$B$6</f>
        <v/>
      </c>
      <c r="M2744" s="15">
        <f>J2744-L2744</f>
        <v/>
      </c>
      <c r="N2744" s="21" t="n"/>
    </row>
    <row r="2745">
      <c r="A2745" s="295" t="n"/>
      <c r="B2745" s="14" t="n"/>
      <c r="C2745" s="15" t="n"/>
      <c r="D2745" s="15" t="n"/>
      <c r="E2745" s="15">
        <f>D2745*Setup!$B$5</f>
        <v/>
      </c>
      <c r="F2745" s="15">
        <f>D2745-E2745</f>
        <v/>
      </c>
      <c r="G2745" s="15" t="n"/>
      <c r="H2745" s="15" t="n"/>
      <c r="I2745" s="15" t="n"/>
      <c r="J2745" s="15">
        <f>C2745+F2745+G2745-I2745</f>
        <v/>
      </c>
      <c r="K2745" s="15" t="n"/>
      <c r="L2745" s="15">
        <f>K2745*Setup!$B$6</f>
        <v/>
      </c>
      <c r="M2745" s="15">
        <f>J2745-L2745</f>
        <v/>
      </c>
      <c r="N2745" s="21" t="n"/>
    </row>
    <row r="2746">
      <c r="A2746" s="295" t="n"/>
      <c r="B2746" s="14" t="n"/>
      <c r="C2746" s="15" t="n"/>
      <c r="D2746" s="15" t="n"/>
      <c r="E2746" s="15">
        <f>D2746*Setup!$B$5</f>
        <v/>
      </c>
      <c r="F2746" s="15">
        <f>D2746-E2746</f>
        <v/>
      </c>
      <c r="G2746" s="15" t="n"/>
      <c r="H2746" s="15" t="n"/>
      <c r="I2746" s="15" t="n"/>
      <c r="J2746" s="15">
        <f>C2746+F2746+G2746-I2746</f>
        <v/>
      </c>
      <c r="K2746" s="15" t="n"/>
      <c r="L2746" s="15">
        <f>K2746*Setup!$B$6</f>
        <v/>
      </c>
      <c r="M2746" s="15">
        <f>J2746-L2746</f>
        <v/>
      </c>
      <c r="N2746" s="21" t="n"/>
    </row>
    <row r="2747">
      <c r="A2747" s="295" t="n"/>
      <c r="B2747" s="14" t="n"/>
      <c r="C2747" s="15" t="n"/>
      <c r="D2747" s="15" t="n"/>
      <c r="E2747" s="15">
        <f>D2747*Setup!$B$5</f>
        <v/>
      </c>
      <c r="F2747" s="15">
        <f>D2747-E2747</f>
        <v/>
      </c>
      <c r="G2747" s="15" t="n"/>
      <c r="H2747" s="15" t="n"/>
      <c r="I2747" s="15" t="n"/>
      <c r="J2747" s="15">
        <f>C2747+F2747+G2747-I2747</f>
        <v/>
      </c>
      <c r="K2747" s="15" t="n"/>
      <c r="L2747" s="15">
        <f>K2747*Setup!$B$6</f>
        <v/>
      </c>
      <c r="M2747" s="15">
        <f>J2747-L2747</f>
        <v/>
      </c>
      <c r="N2747" s="21" t="n"/>
    </row>
    <row r="2748">
      <c r="A2748" s="295" t="n"/>
      <c r="B2748" s="14" t="n"/>
      <c r="C2748" s="15" t="n"/>
      <c r="D2748" s="15" t="n"/>
      <c r="E2748" s="15">
        <f>D2748*Setup!$B$5</f>
        <v/>
      </c>
      <c r="F2748" s="15">
        <f>D2748-E2748</f>
        <v/>
      </c>
      <c r="G2748" s="15" t="n"/>
      <c r="H2748" s="15" t="n"/>
      <c r="I2748" s="15" t="n"/>
      <c r="J2748" s="15">
        <f>C2748+F2748+G2748-I2748</f>
        <v/>
      </c>
      <c r="K2748" s="15" t="n"/>
      <c r="L2748" s="15">
        <f>K2748*Setup!$B$6</f>
        <v/>
      </c>
      <c r="M2748" s="15">
        <f>J2748-L2748</f>
        <v/>
      </c>
      <c r="N2748" s="21" t="n"/>
    </row>
    <row r="2749">
      <c r="A2749" s="295" t="n"/>
      <c r="B2749" s="14" t="n"/>
      <c r="C2749" s="15" t="n"/>
      <c r="D2749" s="15" t="n"/>
      <c r="E2749" s="15">
        <f>D2749*Setup!$B$5</f>
        <v/>
      </c>
      <c r="F2749" s="15">
        <f>D2749-E2749</f>
        <v/>
      </c>
      <c r="G2749" s="15" t="n"/>
      <c r="H2749" s="15" t="n"/>
      <c r="I2749" s="15" t="n"/>
      <c r="J2749" s="15">
        <f>C2749+F2749+G2749-I2749</f>
        <v/>
      </c>
      <c r="K2749" s="15" t="n"/>
      <c r="L2749" s="15">
        <f>K2749*Setup!$B$6</f>
        <v/>
      </c>
      <c r="M2749" s="15">
        <f>J2749-L2749</f>
        <v/>
      </c>
      <c r="N2749" s="21" t="n"/>
    </row>
    <row r="2750">
      <c r="A2750" s="295" t="n"/>
      <c r="B2750" s="14" t="n"/>
      <c r="C2750" s="15" t="n"/>
      <c r="D2750" s="15" t="n"/>
      <c r="E2750" s="15">
        <f>D2750*Setup!$B$5</f>
        <v/>
      </c>
      <c r="F2750" s="15">
        <f>D2750-E2750</f>
        <v/>
      </c>
      <c r="G2750" s="15" t="n"/>
      <c r="H2750" s="15" t="n"/>
      <c r="I2750" s="15" t="n"/>
      <c r="J2750" s="15">
        <f>C2750+F2750+G2750-I2750</f>
        <v/>
      </c>
      <c r="K2750" s="15" t="n"/>
      <c r="L2750" s="15">
        <f>K2750*Setup!$B$6</f>
        <v/>
      </c>
      <c r="M2750" s="15">
        <f>J2750-L2750</f>
        <v/>
      </c>
      <c r="N2750" s="21" t="n"/>
    </row>
    <row r="2751">
      <c r="A2751" s="295" t="n"/>
      <c r="B2751" s="14" t="n"/>
      <c r="C2751" s="15" t="n"/>
      <c r="D2751" s="15" t="n"/>
      <c r="E2751" s="15">
        <f>D2751*Setup!$B$5</f>
        <v/>
      </c>
      <c r="F2751" s="15">
        <f>D2751-E2751</f>
        <v/>
      </c>
      <c r="G2751" s="15" t="n"/>
      <c r="H2751" s="15" t="n"/>
      <c r="I2751" s="15" t="n"/>
      <c r="J2751" s="15">
        <f>C2751+F2751+G2751-I2751</f>
        <v/>
      </c>
      <c r="K2751" s="15" t="n"/>
      <c r="L2751" s="15">
        <f>K2751*Setup!$B$6</f>
        <v/>
      </c>
      <c r="M2751" s="15">
        <f>J2751-L2751</f>
        <v/>
      </c>
      <c r="N2751" s="21" t="n"/>
    </row>
    <row r="2752">
      <c r="A2752" s="295" t="n"/>
      <c r="B2752" s="14" t="n"/>
      <c r="C2752" s="15" t="n"/>
      <c r="D2752" s="15" t="n"/>
      <c r="E2752" s="15">
        <f>D2752*Setup!$B$5</f>
        <v/>
      </c>
      <c r="F2752" s="15">
        <f>D2752-E2752</f>
        <v/>
      </c>
      <c r="G2752" s="15" t="n"/>
      <c r="H2752" s="15" t="n"/>
      <c r="I2752" s="15" t="n"/>
      <c r="J2752" s="15">
        <f>C2752+F2752+G2752-I2752</f>
        <v/>
      </c>
      <c r="K2752" s="15" t="n"/>
      <c r="L2752" s="15">
        <f>K2752*Setup!$B$6</f>
        <v/>
      </c>
      <c r="M2752" s="15">
        <f>J2752-L2752</f>
        <v/>
      </c>
      <c r="N2752" s="21" t="n"/>
    </row>
    <row r="2753">
      <c r="A2753" s="295" t="n"/>
      <c r="B2753" s="14" t="n"/>
      <c r="C2753" s="15" t="n"/>
      <c r="D2753" s="15" t="n"/>
      <c r="E2753" s="15">
        <f>D2753*Setup!$B$5</f>
        <v/>
      </c>
      <c r="F2753" s="15">
        <f>D2753-E2753</f>
        <v/>
      </c>
      <c r="G2753" s="15" t="n"/>
      <c r="H2753" s="15" t="n"/>
      <c r="I2753" s="15" t="n"/>
      <c r="J2753" s="15">
        <f>C2753+F2753+G2753-I2753</f>
        <v/>
      </c>
      <c r="K2753" s="15" t="n"/>
      <c r="L2753" s="15">
        <f>K2753*Setup!$B$6</f>
        <v/>
      </c>
      <c r="M2753" s="15">
        <f>J2753-L2753</f>
        <v/>
      </c>
      <c r="N2753" s="21" t="n"/>
    </row>
    <row r="2754">
      <c r="A2754" s="295" t="n"/>
      <c r="B2754" s="14" t="n"/>
      <c r="C2754" s="15" t="n"/>
      <c r="D2754" s="15" t="n"/>
      <c r="E2754" s="15">
        <f>D2754*Setup!$B$5</f>
        <v/>
      </c>
      <c r="F2754" s="15">
        <f>D2754-E2754</f>
        <v/>
      </c>
      <c r="G2754" s="15" t="n"/>
      <c r="H2754" s="15" t="n"/>
      <c r="I2754" s="15" t="n"/>
      <c r="J2754" s="15">
        <f>C2754+F2754+G2754-I2754</f>
        <v/>
      </c>
      <c r="K2754" s="15" t="n"/>
      <c r="L2754" s="15">
        <f>K2754*Setup!$B$6</f>
        <v/>
      </c>
      <c r="M2754" s="15">
        <f>J2754-L2754</f>
        <v/>
      </c>
      <c r="N2754" s="21" t="n"/>
    </row>
    <row r="2755">
      <c r="A2755" s="295" t="n"/>
      <c r="B2755" s="14" t="n"/>
      <c r="C2755" s="15" t="n"/>
      <c r="D2755" s="15" t="n"/>
      <c r="E2755" s="15">
        <f>D2755*Setup!$B$5</f>
        <v/>
      </c>
      <c r="F2755" s="15">
        <f>D2755-E2755</f>
        <v/>
      </c>
      <c r="G2755" s="15" t="n"/>
      <c r="H2755" s="15" t="n"/>
      <c r="I2755" s="15" t="n"/>
      <c r="J2755" s="15">
        <f>C2755+F2755+G2755-I2755</f>
        <v/>
      </c>
      <c r="K2755" s="15" t="n"/>
      <c r="L2755" s="15">
        <f>K2755*Setup!$B$6</f>
        <v/>
      </c>
      <c r="M2755" s="15">
        <f>J2755-L2755</f>
        <v/>
      </c>
      <c r="N2755" s="21" t="n"/>
    </row>
    <row r="2756">
      <c r="A2756" s="295" t="n"/>
      <c r="B2756" s="14" t="n"/>
      <c r="C2756" s="15" t="n"/>
      <c r="D2756" s="15" t="n"/>
      <c r="E2756" s="15">
        <f>D2756*Setup!$B$5</f>
        <v/>
      </c>
      <c r="F2756" s="15">
        <f>D2756-E2756</f>
        <v/>
      </c>
      <c r="G2756" s="15" t="n"/>
      <c r="H2756" s="15" t="n"/>
      <c r="I2756" s="15" t="n"/>
      <c r="J2756" s="15">
        <f>C2756+F2756+G2756-I2756</f>
        <v/>
      </c>
      <c r="K2756" s="15" t="n"/>
      <c r="L2756" s="15">
        <f>K2756*Setup!$B$6</f>
        <v/>
      </c>
      <c r="M2756" s="15">
        <f>J2756-L2756</f>
        <v/>
      </c>
      <c r="N2756" s="21" t="n"/>
    </row>
    <row r="2757">
      <c r="A2757" s="295" t="n"/>
      <c r="B2757" s="14" t="n"/>
      <c r="C2757" s="15" t="n"/>
      <c r="D2757" s="15" t="n"/>
      <c r="E2757" s="15">
        <f>D2757*Setup!$B$5</f>
        <v/>
      </c>
      <c r="F2757" s="15">
        <f>D2757-E2757</f>
        <v/>
      </c>
      <c r="G2757" s="15" t="n"/>
      <c r="H2757" s="15" t="n"/>
      <c r="I2757" s="15" t="n"/>
      <c r="J2757" s="15">
        <f>C2757+F2757+G2757-I2757</f>
        <v/>
      </c>
      <c r="K2757" s="15" t="n"/>
      <c r="L2757" s="15">
        <f>K2757*Setup!$B$6</f>
        <v/>
      </c>
      <c r="M2757" s="15">
        <f>J2757-L2757</f>
        <v/>
      </c>
      <c r="N2757" s="21" t="n"/>
    </row>
    <row r="2758">
      <c r="A2758" s="295" t="n"/>
      <c r="B2758" s="14" t="n"/>
      <c r="C2758" s="15" t="n"/>
      <c r="D2758" s="15" t="n"/>
      <c r="E2758" s="15">
        <f>D2758*Setup!$B$5</f>
        <v/>
      </c>
      <c r="F2758" s="15">
        <f>D2758-E2758</f>
        <v/>
      </c>
      <c r="G2758" s="15" t="n"/>
      <c r="H2758" s="15" t="n"/>
      <c r="I2758" s="15" t="n"/>
      <c r="J2758" s="15">
        <f>C2758+F2758+G2758-I2758</f>
        <v/>
      </c>
      <c r="K2758" s="15" t="n"/>
      <c r="L2758" s="15">
        <f>K2758*Setup!$B$6</f>
        <v/>
      </c>
      <c r="M2758" s="15">
        <f>J2758-L2758</f>
        <v/>
      </c>
      <c r="N2758" s="21" t="n"/>
    </row>
    <row r="2759">
      <c r="A2759" s="295" t="n"/>
      <c r="B2759" s="14" t="n"/>
      <c r="C2759" s="15" t="n"/>
      <c r="D2759" s="15" t="n"/>
      <c r="E2759" s="15">
        <f>D2759*Setup!$B$5</f>
        <v/>
      </c>
      <c r="F2759" s="15">
        <f>D2759-E2759</f>
        <v/>
      </c>
      <c r="G2759" s="15" t="n"/>
      <c r="H2759" s="15" t="n"/>
      <c r="I2759" s="15" t="n"/>
      <c r="J2759" s="15">
        <f>C2759+F2759+G2759-I2759</f>
        <v/>
      </c>
      <c r="K2759" s="15" t="n"/>
      <c r="L2759" s="15">
        <f>K2759*Setup!$B$6</f>
        <v/>
      </c>
      <c r="M2759" s="15">
        <f>J2759-L2759</f>
        <v/>
      </c>
      <c r="N2759" s="21" t="n"/>
    </row>
    <row r="2760">
      <c r="A2760" s="295" t="n"/>
      <c r="B2760" s="14" t="n"/>
      <c r="C2760" s="15" t="n"/>
      <c r="D2760" s="15" t="n"/>
      <c r="E2760" s="15">
        <f>D2760*Setup!$B$5</f>
        <v/>
      </c>
      <c r="F2760" s="15">
        <f>D2760-E2760</f>
        <v/>
      </c>
      <c r="G2760" s="15" t="n"/>
      <c r="H2760" s="15" t="n"/>
      <c r="I2760" s="15" t="n"/>
      <c r="J2760" s="15">
        <f>C2760+F2760+G2760-I2760</f>
        <v/>
      </c>
      <c r="K2760" s="15" t="n"/>
      <c r="L2760" s="15">
        <f>K2760*Setup!$B$6</f>
        <v/>
      </c>
      <c r="M2760" s="15">
        <f>J2760-L2760</f>
        <v/>
      </c>
      <c r="N2760" s="21" t="n"/>
    </row>
    <row r="2761">
      <c r="A2761" s="295" t="n"/>
      <c r="B2761" s="14" t="n"/>
      <c r="C2761" s="15" t="n"/>
      <c r="D2761" s="15" t="n"/>
      <c r="E2761" s="15">
        <f>D2761*Setup!$B$5</f>
        <v/>
      </c>
      <c r="F2761" s="15">
        <f>D2761-E2761</f>
        <v/>
      </c>
      <c r="G2761" s="15" t="n"/>
      <c r="H2761" s="15" t="n"/>
      <c r="I2761" s="15" t="n"/>
      <c r="J2761" s="15">
        <f>C2761+F2761+G2761-I2761</f>
        <v/>
      </c>
      <c r="K2761" s="15" t="n"/>
      <c r="L2761" s="15">
        <f>K2761*Setup!$B$6</f>
        <v/>
      </c>
      <c r="M2761" s="15">
        <f>J2761-L2761</f>
        <v/>
      </c>
      <c r="N2761" s="21" t="n"/>
    </row>
    <row r="2762">
      <c r="A2762" s="295" t="n"/>
      <c r="B2762" s="14" t="n"/>
      <c r="C2762" s="15" t="n"/>
      <c r="D2762" s="15" t="n"/>
      <c r="E2762" s="15">
        <f>D2762*Setup!$B$5</f>
        <v/>
      </c>
      <c r="F2762" s="15">
        <f>D2762-E2762</f>
        <v/>
      </c>
      <c r="G2762" s="15" t="n"/>
      <c r="H2762" s="15" t="n"/>
      <c r="I2762" s="15" t="n"/>
      <c r="J2762" s="15">
        <f>C2762+F2762+G2762-I2762</f>
        <v/>
      </c>
      <c r="K2762" s="15" t="n"/>
      <c r="L2762" s="15">
        <f>K2762*Setup!$B$6</f>
        <v/>
      </c>
      <c r="M2762" s="15">
        <f>J2762-L2762</f>
        <v/>
      </c>
      <c r="N2762" s="21" t="n"/>
    </row>
    <row r="2763">
      <c r="A2763" s="295" t="n"/>
      <c r="B2763" s="14" t="n"/>
      <c r="C2763" s="15" t="n"/>
      <c r="D2763" s="15" t="n"/>
      <c r="E2763" s="15">
        <f>D2763*Setup!$B$5</f>
        <v/>
      </c>
      <c r="F2763" s="15">
        <f>D2763-E2763</f>
        <v/>
      </c>
      <c r="G2763" s="15" t="n"/>
      <c r="H2763" s="15" t="n"/>
      <c r="I2763" s="15" t="n"/>
      <c r="J2763" s="15">
        <f>C2763+F2763+G2763-I2763</f>
        <v/>
      </c>
      <c r="K2763" s="15" t="n"/>
      <c r="L2763" s="15">
        <f>K2763*Setup!$B$6</f>
        <v/>
      </c>
      <c r="M2763" s="15">
        <f>J2763-L2763</f>
        <v/>
      </c>
      <c r="N2763" s="21" t="n"/>
    </row>
    <row r="2764">
      <c r="A2764" s="295" t="n"/>
      <c r="B2764" s="14" t="n"/>
      <c r="C2764" s="15" t="n"/>
      <c r="D2764" s="15" t="n"/>
      <c r="E2764" s="15">
        <f>D2764*Setup!$B$5</f>
        <v/>
      </c>
      <c r="F2764" s="15">
        <f>D2764-E2764</f>
        <v/>
      </c>
      <c r="G2764" s="15" t="n"/>
      <c r="H2764" s="15" t="n"/>
      <c r="I2764" s="15" t="n"/>
      <c r="J2764" s="15">
        <f>C2764+F2764+G2764-I2764</f>
        <v/>
      </c>
      <c r="K2764" s="15" t="n"/>
      <c r="L2764" s="15">
        <f>K2764*Setup!$B$6</f>
        <v/>
      </c>
      <c r="M2764" s="15">
        <f>J2764-L2764</f>
        <v/>
      </c>
      <c r="N2764" s="21" t="n"/>
    </row>
    <row r="2765">
      <c r="A2765" s="295" t="n"/>
      <c r="B2765" s="14" t="n"/>
      <c r="C2765" s="15" t="n"/>
      <c r="D2765" s="15" t="n"/>
      <c r="E2765" s="15">
        <f>D2765*Setup!$B$5</f>
        <v/>
      </c>
      <c r="F2765" s="15">
        <f>D2765-E2765</f>
        <v/>
      </c>
      <c r="G2765" s="15" t="n"/>
      <c r="H2765" s="15" t="n"/>
      <c r="I2765" s="15" t="n"/>
      <c r="J2765" s="15">
        <f>C2765+F2765+G2765-I2765</f>
        <v/>
      </c>
      <c r="K2765" s="15" t="n"/>
      <c r="L2765" s="15">
        <f>K2765*Setup!$B$6</f>
        <v/>
      </c>
      <c r="M2765" s="15">
        <f>J2765-L2765</f>
        <v/>
      </c>
      <c r="N2765" s="21" t="n"/>
    </row>
    <row r="2766">
      <c r="A2766" s="295" t="n"/>
      <c r="B2766" s="14" t="n"/>
      <c r="C2766" s="15" t="n"/>
      <c r="D2766" s="15" t="n"/>
      <c r="E2766" s="15">
        <f>D2766*Setup!$B$5</f>
        <v/>
      </c>
      <c r="F2766" s="15">
        <f>D2766-E2766</f>
        <v/>
      </c>
      <c r="G2766" s="15" t="n"/>
      <c r="H2766" s="15" t="n"/>
      <c r="I2766" s="15" t="n"/>
      <c r="J2766" s="15">
        <f>C2766+F2766+G2766-I2766</f>
        <v/>
      </c>
      <c r="K2766" s="15" t="n"/>
      <c r="L2766" s="15">
        <f>K2766*Setup!$B$6</f>
        <v/>
      </c>
      <c r="M2766" s="15">
        <f>J2766-L2766</f>
        <v/>
      </c>
      <c r="N2766" s="21" t="n"/>
    </row>
    <row r="2767">
      <c r="A2767" s="295" t="n"/>
      <c r="B2767" s="14" t="n"/>
      <c r="C2767" s="15" t="n"/>
      <c r="D2767" s="15" t="n"/>
      <c r="E2767" s="15">
        <f>D2767*Setup!$B$5</f>
        <v/>
      </c>
      <c r="F2767" s="15">
        <f>D2767-E2767</f>
        <v/>
      </c>
      <c r="G2767" s="15" t="n"/>
      <c r="H2767" s="15" t="n"/>
      <c r="I2767" s="15" t="n"/>
      <c r="J2767" s="15">
        <f>C2767+F2767+G2767-I2767</f>
        <v/>
      </c>
      <c r="K2767" s="15" t="n"/>
      <c r="L2767" s="15">
        <f>K2767*Setup!$B$6</f>
        <v/>
      </c>
      <c r="M2767" s="15">
        <f>J2767-L2767</f>
        <v/>
      </c>
      <c r="N2767" s="21" t="n"/>
    </row>
    <row r="2768">
      <c r="A2768" s="295" t="n"/>
      <c r="B2768" s="14" t="n"/>
      <c r="C2768" s="15" t="n"/>
      <c r="D2768" s="15" t="n"/>
      <c r="E2768" s="15">
        <f>D2768*Setup!$B$5</f>
        <v/>
      </c>
      <c r="F2768" s="15">
        <f>D2768-E2768</f>
        <v/>
      </c>
      <c r="G2768" s="15" t="n"/>
      <c r="H2768" s="15" t="n"/>
      <c r="I2768" s="15" t="n"/>
      <c r="J2768" s="15">
        <f>C2768+F2768+G2768-I2768</f>
        <v/>
      </c>
      <c r="K2768" s="15" t="n"/>
      <c r="L2768" s="15">
        <f>K2768*Setup!$B$6</f>
        <v/>
      </c>
      <c r="M2768" s="15">
        <f>J2768-L2768</f>
        <v/>
      </c>
      <c r="N2768" s="21" t="n"/>
    </row>
    <row r="2769">
      <c r="A2769" s="295" t="n"/>
      <c r="B2769" s="14" t="n"/>
      <c r="C2769" s="15" t="n"/>
      <c r="D2769" s="15" t="n"/>
      <c r="E2769" s="15">
        <f>D2769*Setup!$B$5</f>
        <v/>
      </c>
      <c r="F2769" s="15">
        <f>D2769-E2769</f>
        <v/>
      </c>
      <c r="G2769" s="15" t="n"/>
      <c r="H2769" s="15" t="n"/>
      <c r="I2769" s="15" t="n"/>
      <c r="J2769" s="15">
        <f>C2769+F2769+G2769-I2769</f>
        <v/>
      </c>
      <c r="K2769" s="15" t="n"/>
      <c r="L2769" s="15">
        <f>K2769*Setup!$B$6</f>
        <v/>
      </c>
      <c r="M2769" s="15">
        <f>J2769-L2769</f>
        <v/>
      </c>
      <c r="N2769" s="21" t="n"/>
    </row>
    <row r="2770">
      <c r="A2770" s="295" t="n"/>
      <c r="B2770" s="14" t="n"/>
      <c r="C2770" s="15" t="n"/>
      <c r="D2770" s="15" t="n"/>
      <c r="E2770" s="15">
        <f>D2770*Setup!$B$5</f>
        <v/>
      </c>
      <c r="F2770" s="15">
        <f>D2770-E2770</f>
        <v/>
      </c>
      <c r="G2770" s="15" t="n"/>
      <c r="H2770" s="15" t="n"/>
      <c r="I2770" s="15" t="n"/>
      <c r="J2770" s="15">
        <f>C2770+F2770+G2770-I2770</f>
        <v/>
      </c>
      <c r="K2770" s="15" t="n"/>
      <c r="L2770" s="15">
        <f>K2770*Setup!$B$6</f>
        <v/>
      </c>
      <c r="M2770" s="15">
        <f>J2770-L2770</f>
        <v/>
      </c>
      <c r="N2770" s="21" t="n"/>
    </row>
    <row r="2771">
      <c r="A2771" s="295" t="n"/>
      <c r="B2771" s="14" t="n"/>
      <c r="C2771" s="15" t="n"/>
      <c r="D2771" s="15" t="n"/>
      <c r="E2771" s="15">
        <f>D2771*Setup!$B$5</f>
        <v/>
      </c>
      <c r="F2771" s="15">
        <f>D2771-E2771</f>
        <v/>
      </c>
      <c r="G2771" s="15" t="n"/>
      <c r="H2771" s="15" t="n"/>
      <c r="I2771" s="15" t="n"/>
      <c r="J2771" s="15">
        <f>C2771+F2771+G2771-I2771</f>
        <v/>
      </c>
      <c r="K2771" s="15" t="n"/>
      <c r="L2771" s="15">
        <f>K2771*Setup!$B$6</f>
        <v/>
      </c>
      <c r="M2771" s="15">
        <f>J2771-L2771</f>
        <v/>
      </c>
      <c r="N2771" s="21" t="n"/>
    </row>
    <row r="2772">
      <c r="A2772" s="295" t="n"/>
      <c r="B2772" s="14" t="n"/>
      <c r="C2772" s="15" t="n"/>
      <c r="D2772" s="15" t="n"/>
      <c r="E2772" s="15">
        <f>D2772*Setup!$B$5</f>
        <v/>
      </c>
      <c r="F2772" s="15">
        <f>D2772-E2772</f>
        <v/>
      </c>
      <c r="G2772" s="15" t="n"/>
      <c r="H2772" s="15" t="n"/>
      <c r="I2772" s="15" t="n"/>
      <c r="J2772" s="15">
        <f>C2772+F2772+G2772-I2772</f>
        <v/>
      </c>
      <c r="K2772" s="15" t="n"/>
      <c r="L2772" s="15">
        <f>K2772*Setup!$B$6</f>
        <v/>
      </c>
      <c r="M2772" s="15">
        <f>J2772-L2772</f>
        <v/>
      </c>
      <c r="N2772" s="21" t="n"/>
    </row>
    <row r="2773">
      <c r="A2773" s="295" t="n"/>
      <c r="B2773" s="14" t="n"/>
      <c r="C2773" s="15" t="n"/>
      <c r="D2773" s="15" t="n"/>
      <c r="E2773" s="15">
        <f>D2773*Setup!$B$5</f>
        <v/>
      </c>
      <c r="F2773" s="15">
        <f>D2773-E2773</f>
        <v/>
      </c>
      <c r="G2773" s="15" t="n"/>
      <c r="H2773" s="15" t="n"/>
      <c r="I2773" s="15" t="n"/>
      <c r="J2773" s="15">
        <f>C2773+F2773+G2773-I2773</f>
        <v/>
      </c>
      <c r="K2773" s="15" t="n"/>
      <c r="L2773" s="15">
        <f>K2773*Setup!$B$6</f>
        <v/>
      </c>
      <c r="M2773" s="15">
        <f>J2773-L2773</f>
        <v/>
      </c>
      <c r="N2773" s="21" t="n"/>
    </row>
    <row r="2774">
      <c r="A2774" s="295" t="n"/>
      <c r="B2774" s="14" t="n"/>
      <c r="C2774" s="15" t="n"/>
      <c r="D2774" s="15" t="n"/>
      <c r="E2774" s="15">
        <f>D2774*Setup!$B$5</f>
        <v/>
      </c>
      <c r="F2774" s="15">
        <f>D2774-E2774</f>
        <v/>
      </c>
      <c r="G2774" s="15" t="n"/>
      <c r="H2774" s="15" t="n"/>
      <c r="I2774" s="15" t="n"/>
      <c r="J2774" s="15">
        <f>C2774+F2774+G2774-I2774</f>
        <v/>
      </c>
      <c r="K2774" s="15" t="n"/>
      <c r="L2774" s="15">
        <f>K2774*Setup!$B$6</f>
        <v/>
      </c>
      <c r="M2774" s="15">
        <f>J2774-L2774</f>
        <v/>
      </c>
      <c r="N2774" s="21" t="n"/>
    </row>
    <row r="2775">
      <c r="A2775" s="295" t="n"/>
      <c r="B2775" s="14" t="n"/>
      <c r="C2775" s="15" t="n"/>
      <c r="D2775" s="15" t="n"/>
      <c r="E2775" s="15">
        <f>D2775*Setup!$B$5</f>
        <v/>
      </c>
      <c r="F2775" s="15">
        <f>D2775-E2775</f>
        <v/>
      </c>
      <c r="G2775" s="15" t="n"/>
      <c r="H2775" s="15" t="n"/>
      <c r="I2775" s="15" t="n"/>
      <c r="J2775" s="15">
        <f>C2775+F2775+G2775-I2775</f>
        <v/>
      </c>
      <c r="K2775" s="15" t="n"/>
      <c r="L2775" s="15">
        <f>K2775*Setup!$B$6</f>
        <v/>
      </c>
      <c r="M2775" s="15">
        <f>J2775-L2775</f>
        <v/>
      </c>
      <c r="N2775" s="21" t="n"/>
    </row>
    <row r="2776">
      <c r="A2776" s="295" t="n"/>
      <c r="B2776" s="14" t="n"/>
      <c r="C2776" s="15" t="n"/>
      <c r="D2776" s="15" t="n"/>
      <c r="E2776" s="15">
        <f>D2776*Setup!$B$5</f>
        <v/>
      </c>
      <c r="F2776" s="15">
        <f>D2776-E2776</f>
        <v/>
      </c>
      <c r="G2776" s="15" t="n"/>
      <c r="H2776" s="15" t="n"/>
      <c r="I2776" s="15" t="n"/>
      <c r="J2776" s="15">
        <f>C2776+F2776+G2776-I2776</f>
        <v/>
      </c>
      <c r="K2776" s="15" t="n"/>
      <c r="L2776" s="15">
        <f>K2776*Setup!$B$6</f>
        <v/>
      </c>
      <c r="M2776" s="15">
        <f>J2776-L2776</f>
        <v/>
      </c>
      <c r="N2776" s="21" t="n"/>
    </row>
    <row r="2777">
      <c r="A2777" s="295" t="n"/>
      <c r="B2777" s="14" t="n"/>
      <c r="C2777" s="15" t="n"/>
      <c r="D2777" s="15" t="n"/>
      <c r="E2777" s="15">
        <f>D2777*Setup!$B$5</f>
        <v/>
      </c>
      <c r="F2777" s="15">
        <f>D2777-E2777</f>
        <v/>
      </c>
      <c r="G2777" s="15" t="n"/>
      <c r="H2777" s="15" t="n"/>
      <c r="I2777" s="15" t="n"/>
      <c r="J2777" s="15">
        <f>C2777+F2777+G2777-I2777</f>
        <v/>
      </c>
      <c r="K2777" s="15" t="n"/>
      <c r="L2777" s="15">
        <f>K2777*Setup!$B$6</f>
        <v/>
      </c>
      <c r="M2777" s="15">
        <f>J2777-L2777</f>
        <v/>
      </c>
      <c r="N2777" s="21" t="n"/>
    </row>
    <row r="2778">
      <c r="A2778" s="295" t="n"/>
      <c r="B2778" s="14" t="n"/>
      <c r="C2778" s="15" t="n"/>
      <c r="D2778" s="15" t="n"/>
      <c r="E2778" s="15">
        <f>D2778*Setup!$B$5</f>
        <v/>
      </c>
      <c r="F2778" s="15">
        <f>D2778-E2778</f>
        <v/>
      </c>
      <c r="G2778" s="15" t="n"/>
      <c r="H2778" s="15" t="n"/>
      <c r="I2778" s="15" t="n"/>
      <c r="J2778" s="15">
        <f>C2778+F2778+G2778-I2778</f>
        <v/>
      </c>
      <c r="K2778" s="15" t="n"/>
      <c r="L2778" s="15">
        <f>K2778*Setup!$B$6</f>
        <v/>
      </c>
      <c r="M2778" s="15">
        <f>J2778-L2778</f>
        <v/>
      </c>
      <c r="N2778" s="21" t="n"/>
    </row>
    <row r="2779">
      <c r="A2779" s="295" t="n"/>
      <c r="B2779" s="14" t="n"/>
      <c r="C2779" s="15" t="n"/>
      <c r="D2779" s="15" t="n"/>
      <c r="E2779" s="15">
        <f>D2779*Setup!$B$5</f>
        <v/>
      </c>
      <c r="F2779" s="15">
        <f>D2779-E2779</f>
        <v/>
      </c>
      <c r="G2779" s="15" t="n"/>
      <c r="H2779" s="15" t="n"/>
      <c r="I2779" s="15" t="n"/>
      <c r="J2779" s="15">
        <f>C2779+F2779+G2779-I2779</f>
        <v/>
      </c>
      <c r="K2779" s="15" t="n"/>
      <c r="L2779" s="15">
        <f>K2779*Setup!$B$6</f>
        <v/>
      </c>
      <c r="M2779" s="15">
        <f>J2779-L2779</f>
        <v/>
      </c>
      <c r="N2779" s="21" t="n"/>
    </row>
    <row r="2780">
      <c r="A2780" s="295" t="n"/>
      <c r="B2780" s="14" t="n"/>
      <c r="C2780" s="15" t="n"/>
      <c r="D2780" s="15" t="n"/>
      <c r="E2780" s="15">
        <f>D2780*Setup!$B$5</f>
        <v/>
      </c>
      <c r="F2780" s="15">
        <f>D2780-E2780</f>
        <v/>
      </c>
      <c r="G2780" s="15" t="n"/>
      <c r="H2780" s="15" t="n"/>
      <c r="I2780" s="15" t="n"/>
      <c r="J2780" s="15">
        <f>C2780+F2780+G2780-I2780</f>
        <v/>
      </c>
      <c r="K2780" s="15" t="n"/>
      <c r="L2780" s="15">
        <f>K2780*Setup!$B$6</f>
        <v/>
      </c>
      <c r="M2780" s="15">
        <f>J2780-L2780</f>
        <v/>
      </c>
      <c r="N2780" s="21" t="n"/>
    </row>
    <row r="2781">
      <c r="A2781" s="295" t="n"/>
      <c r="B2781" s="14" t="n"/>
      <c r="C2781" s="15" t="n"/>
      <c r="D2781" s="15" t="n"/>
      <c r="E2781" s="15">
        <f>D2781*Setup!$B$5</f>
        <v/>
      </c>
      <c r="F2781" s="15">
        <f>D2781-E2781</f>
        <v/>
      </c>
      <c r="G2781" s="15" t="n"/>
      <c r="H2781" s="15" t="n"/>
      <c r="I2781" s="15" t="n"/>
      <c r="J2781" s="15">
        <f>C2781+F2781+G2781-I2781</f>
        <v/>
      </c>
      <c r="K2781" s="15" t="n"/>
      <c r="L2781" s="15">
        <f>K2781*Setup!$B$6</f>
        <v/>
      </c>
      <c r="M2781" s="15">
        <f>J2781-L2781</f>
        <v/>
      </c>
      <c r="N2781" s="21" t="n"/>
    </row>
    <row r="2782">
      <c r="A2782" s="295" t="n"/>
      <c r="B2782" s="14" t="n"/>
      <c r="C2782" s="15" t="n"/>
      <c r="D2782" s="15" t="n"/>
      <c r="E2782" s="15">
        <f>D2782*Setup!$B$5</f>
        <v/>
      </c>
      <c r="F2782" s="15">
        <f>D2782-E2782</f>
        <v/>
      </c>
      <c r="G2782" s="15" t="n"/>
      <c r="H2782" s="15" t="n"/>
      <c r="I2782" s="15" t="n"/>
      <c r="J2782" s="15">
        <f>C2782+F2782+G2782-I2782</f>
        <v/>
      </c>
      <c r="K2782" s="15" t="n"/>
      <c r="L2782" s="15">
        <f>K2782*Setup!$B$6</f>
        <v/>
      </c>
      <c r="M2782" s="15">
        <f>J2782-L2782</f>
        <v/>
      </c>
      <c r="N2782" s="21" t="n"/>
    </row>
    <row r="2783">
      <c r="A2783" s="295" t="n"/>
      <c r="B2783" s="14" t="n"/>
      <c r="C2783" s="15" t="n"/>
      <c r="D2783" s="15" t="n"/>
      <c r="E2783" s="15">
        <f>D2783*Setup!$B$5</f>
        <v/>
      </c>
      <c r="F2783" s="15">
        <f>D2783-E2783</f>
        <v/>
      </c>
      <c r="G2783" s="15" t="n"/>
      <c r="H2783" s="15" t="n"/>
      <c r="I2783" s="15" t="n"/>
      <c r="J2783" s="15">
        <f>C2783+F2783+G2783-I2783</f>
        <v/>
      </c>
      <c r="K2783" s="15" t="n"/>
      <c r="L2783" s="15">
        <f>K2783*Setup!$B$6</f>
        <v/>
      </c>
      <c r="M2783" s="15">
        <f>J2783-L2783</f>
        <v/>
      </c>
      <c r="N2783" s="21" t="n"/>
    </row>
    <row r="2784">
      <c r="A2784" s="295" t="n"/>
      <c r="B2784" s="14" t="n"/>
      <c r="C2784" s="15" t="n"/>
      <c r="D2784" s="15" t="n"/>
      <c r="E2784" s="15">
        <f>D2784*Setup!$B$5</f>
        <v/>
      </c>
      <c r="F2784" s="15">
        <f>D2784-E2784</f>
        <v/>
      </c>
      <c r="G2784" s="15" t="n"/>
      <c r="H2784" s="15" t="n"/>
      <c r="I2784" s="15" t="n"/>
      <c r="J2784" s="15">
        <f>C2784+F2784+G2784-I2784</f>
        <v/>
      </c>
      <c r="K2784" s="15" t="n"/>
      <c r="L2784" s="15">
        <f>K2784*Setup!$B$6</f>
        <v/>
      </c>
      <c r="M2784" s="15">
        <f>J2784-L2784</f>
        <v/>
      </c>
      <c r="N2784" s="21" t="n"/>
    </row>
    <row r="2785">
      <c r="A2785" s="295" t="n"/>
      <c r="B2785" s="14" t="n"/>
      <c r="C2785" s="15" t="n"/>
      <c r="D2785" s="15" t="n"/>
      <c r="E2785" s="15">
        <f>D2785*Setup!$B$5</f>
        <v/>
      </c>
      <c r="F2785" s="15">
        <f>D2785-E2785</f>
        <v/>
      </c>
      <c r="G2785" s="15" t="n"/>
      <c r="H2785" s="15" t="n"/>
      <c r="I2785" s="15" t="n"/>
      <c r="J2785" s="15">
        <f>C2785+F2785+G2785-I2785</f>
        <v/>
      </c>
      <c r="K2785" s="15" t="n"/>
      <c r="L2785" s="15">
        <f>K2785*Setup!$B$6</f>
        <v/>
      </c>
      <c r="M2785" s="15">
        <f>J2785-L2785</f>
        <v/>
      </c>
      <c r="N2785" s="21" t="n"/>
    </row>
    <row r="2786">
      <c r="A2786" s="295" t="n"/>
      <c r="B2786" s="14" t="n"/>
      <c r="C2786" s="15" t="n"/>
      <c r="D2786" s="15" t="n"/>
      <c r="E2786" s="15">
        <f>D2786*Setup!$B$5</f>
        <v/>
      </c>
      <c r="F2786" s="15">
        <f>D2786-E2786</f>
        <v/>
      </c>
      <c r="G2786" s="15" t="n"/>
      <c r="H2786" s="15" t="n"/>
      <c r="I2786" s="15" t="n"/>
      <c r="J2786" s="15">
        <f>C2786+F2786+G2786-I2786</f>
        <v/>
      </c>
      <c r="K2786" s="15" t="n"/>
      <c r="L2786" s="15">
        <f>K2786*Setup!$B$6</f>
        <v/>
      </c>
      <c r="M2786" s="15">
        <f>J2786-L2786</f>
        <v/>
      </c>
      <c r="N2786" s="21" t="n"/>
    </row>
    <row r="2787">
      <c r="A2787" s="295" t="n"/>
      <c r="B2787" s="14" t="n"/>
      <c r="C2787" s="15" t="n"/>
      <c r="D2787" s="15" t="n"/>
      <c r="E2787" s="15">
        <f>D2787*Setup!$B$5</f>
        <v/>
      </c>
      <c r="F2787" s="15">
        <f>D2787-E2787</f>
        <v/>
      </c>
      <c r="G2787" s="15" t="n"/>
      <c r="H2787" s="15" t="n"/>
      <c r="I2787" s="15" t="n"/>
      <c r="J2787" s="15">
        <f>C2787+F2787+G2787-I2787</f>
        <v/>
      </c>
      <c r="K2787" s="15" t="n"/>
      <c r="L2787" s="15">
        <f>K2787*Setup!$B$6</f>
        <v/>
      </c>
      <c r="M2787" s="15">
        <f>J2787-L2787</f>
        <v/>
      </c>
      <c r="N2787" s="21" t="n"/>
    </row>
    <row r="2788">
      <c r="A2788" s="295" t="n"/>
      <c r="B2788" s="14" t="n"/>
      <c r="C2788" s="15" t="n"/>
      <c r="D2788" s="15" t="n"/>
      <c r="E2788" s="15">
        <f>D2788*Setup!$B$5</f>
        <v/>
      </c>
      <c r="F2788" s="15">
        <f>D2788-E2788</f>
        <v/>
      </c>
      <c r="G2788" s="15" t="n"/>
      <c r="H2788" s="15" t="n"/>
      <c r="I2788" s="15" t="n"/>
      <c r="J2788" s="15">
        <f>C2788+F2788+G2788-I2788</f>
        <v/>
      </c>
      <c r="K2788" s="15" t="n"/>
      <c r="L2788" s="15">
        <f>K2788*Setup!$B$6</f>
        <v/>
      </c>
      <c r="M2788" s="15">
        <f>J2788-L2788</f>
        <v/>
      </c>
      <c r="N2788" s="21" t="n"/>
    </row>
    <row r="2789">
      <c r="A2789" s="295" t="n"/>
      <c r="B2789" s="14" t="n"/>
      <c r="C2789" s="15" t="n"/>
      <c r="D2789" s="15" t="n"/>
      <c r="E2789" s="15">
        <f>D2789*Setup!$B$5</f>
        <v/>
      </c>
      <c r="F2789" s="15">
        <f>D2789-E2789</f>
        <v/>
      </c>
      <c r="G2789" s="15" t="n"/>
      <c r="H2789" s="15" t="n"/>
      <c r="I2789" s="15" t="n"/>
      <c r="J2789" s="15">
        <f>C2789+F2789+G2789-I2789</f>
        <v/>
      </c>
      <c r="K2789" s="15" t="n"/>
      <c r="L2789" s="15">
        <f>K2789*Setup!$B$6</f>
        <v/>
      </c>
      <c r="M2789" s="15">
        <f>J2789-L2789</f>
        <v/>
      </c>
      <c r="N2789" s="21" t="n"/>
    </row>
    <row r="2790">
      <c r="A2790" s="295" t="n"/>
      <c r="B2790" s="14" t="n"/>
      <c r="C2790" s="15" t="n"/>
      <c r="D2790" s="15" t="n"/>
      <c r="E2790" s="15">
        <f>D2790*Setup!$B$5</f>
        <v/>
      </c>
      <c r="F2790" s="15">
        <f>D2790-E2790</f>
        <v/>
      </c>
      <c r="G2790" s="15" t="n"/>
      <c r="H2790" s="15" t="n"/>
      <c r="I2790" s="15" t="n"/>
      <c r="J2790" s="15">
        <f>C2790+F2790+G2790-I2790</f>
        <v/>
      </c>
      <c r="K2790" s="15" t="n"/>
      <c r="L2790" s="15">
        <f>K2790*Setup!$B$6</f>
        <v/>
      </c>
      <c r="M2790" s="15">
        <f>J2790-L2790</f>
        <v/>
      </c>
      <c r="N2790" s="21" t="n"/>
    </row>
    <row r="2791">
      <c r="A2791" s="295" t="n"/>
      <c r="B2791" s="14" t="n"/>
      <c r="C2791" s="15" t="n"/>
      <c r="D2791" s="15" t="n"/>
      <c r="E2791" s="15">
        <f>D2791*Setup!$B$5</f>
        <v/>
      </c>
      <c r="F2791" s="15">
        <f>D2791-E2791</f>
        <v/>
      </c>
      <c r="G2791" s="15" t="n"/>
      <c r="H2791" s="15" t="n"/>
      <c r="I2791" s="15" t="n"/>
      <c r="J2791" s="15">
        <f>C2791+F2791+G2791-I2791</f>
        <v/>
      </c>
      <c r="K2791" s="15" t="n"/>
      <c r="L2791" s="15">
        <f>K2791*Setup!$B$6</f>
        <v/>
      </c>
      <c r="M2791" s="15">
        <f>J2791-L2791</f>
        <v/>
      </c>
      <c r="N2791" s="21" t="n"/>
    </row>
    <row r="2792">
      <c r="A2792" s="295" t="n"/>
      <c r="B2792" s="14" t="n"/>
      <c r="C2792" s="15" t="n"/>
      <c r="D2792" s="15" t="n"/>
      <c r="E2792" s="15">
        <f>D2792*Setup!$B$5</f>
        <v/>
      </c>
      <c r="F2792" s="15">
        <f>D2792-E2792</f>
        <v/>
      </c>
      <c r="G2792" s="15" t="n"/>
      <c r="H2792" s="15" t="n"/>
      <c r="I2792" s="15" t="n"/>
      <c r="J2792" s="15">
        <f>C2792+F2792+G2792-I2792</f>
        <v/>
      </c>
      <c r="K2792" s="15" t="n"/>
      <c r="L2792" s="15">
        <f>K2792*Setup!$B$6</f>
        <v/>
      </c>
      <c r="M2792" s="15">
        <f>J2792-L2792</f>
        <v/>
      </c>
      <c r="N2792" s="21" t="n"/>
    </row>
    <row r="2793">
      <c r="A2793" s="295" t="n"/>
      <c r="B2793" s="14" t="n"/>
      <c r="C2793" s="15" t="n"/>
      <c r="D2793" s="15" t="n"/>
      <c r="E2793" s="15">
        <f>D2793*Setup!$B$5</f>
        <v/>
      </c>
      <c r="F2793" s="15">
        <f>D2793-E2793</f>
        <v/>
      </c>
      <c r="G2793" s="15" t="n"/>
      <c r="H2793" s="15" t="n"/>
      <c r="I2793" s="15" t="n"/>
      <c r="J2793" s="15">
        <f>C2793+F2793+G2793-I2793</f>
        <v/>
      </c>
      <c r="K2793" s="15" t="n"/>
      <c r="L2793" s="15">
        <f>K2793*Setup!$B$6</f>
        <v/>
      </c>
      <c r="M2793" s="15">
        <f>J2793-L2793</f>
        <v/>
      </c>
      <c r="N2793" s="21" t="n"/>
    </row>
    <row r="2794">
      <c r="A2794" s="295" t="n"/>
      <c r="B2794" s="14" t="n"/>
      <c r="C2794" s="15" t="n"/>
      <c r="D2794" s="15" t="n"/>
      <c r="E2794" s="15">
        <f>D2794*Setup!$B$5</f>
        <v/>
      </c>
      <c r="F2794" s="15">
        <f>D2794-E2794</f>
        <v/>
      </c>
      <c r="G2794" s="15" t="n"/>
      <c r="H2794" s="15" t="n"/>
      <c r="I2794" s="15" t="n"/>
      <c r="J2794" s="15">
        <f>C2794+F2794+G2794-I2794</f>
        <v/>
      </c>
      <c r="K2794" s="15" t="n"/>
      <c r="L2794" s="15">
        <f>K2794*Setup!$B$6</f>
        <v/>
      </c>
      <c r="M2794" s="15">
        <f>J2794-L2794</f>
        <v/>
      </c>
      <c r="N2794" s="21" t="n"/>
    </row>
    <row r="2795">
      <c r="A2795" s="295" t="n"/>
      <c r="B2795" s="14" t="n"/>
      <c r="C2795" s="15" t="n"/>
      <c r="D2795" s="15" t="n"/>
      <c r="E2795" s="15">
        <f>D2795*Setup!$B$5</f>
        <v/>
      </c>
      <c r="F2795" s="15">
        <f>D2795-E2795</f>
        <v/>
      </c>
      <c r="G2795" s="15" t="n"/>
      <c r="H2795" s="15" t="n"/>
      <c r="I2795" s="15" t="n"/>
      <c r="J2795" s="15">
        <f>C2795+F2795+G2795-I2795</f>
        <v/>
      </c>
      <c r="K2795" s="15" t="n"/>
      <c r="L2795" s="15">
        <f>K2795*Setup!$B$6</f>
        <v/>
      </c>
      <c r="M2795" s="15">
        <f>J2795-L2795</f>
        <v/>
      </c>
      <c r="N2795" s="21" t="n"/>
    </row>
    <row r="2796">
      <c r="A2796" s="295" t="n"/>
      <c r="B2796" s="14" t="n"/>
      <c r="C2796" s="15" t="n"/>
      <c r="D2796" s="15" t="n"/>
      <c r="E2796" s="15">
        <f>D2796*Setup!$B$5</f>
        <v/>
      </c>
      <c r="F2796" s="15">
        <f>D2796-E2796</f>
        <v/>
      </c>
      <c r="G2796" s="15" t="n"/>
      <c r="H2796" s="15" t="n"/>
      <c r="I2796" s="15" t="n"/>
      <c r="J2796" s="15">
        <f>C2796+F2796+G2796-I2796</f>
        <v/>
      </c>
      <c r="K2796" s="15" t="n"/>
      <c r="L2796" s="15">
        <f>K2796*Setup!$B$6</f>
        <v/>
      </c>
      <c r="M2796" s="15">
        <f>J2796-L2796</f>
        <v/>
      </c>
      <c r="N2796" s="21" t="n"/>
    </row>
    <row r="2797">
      <c r="A2797" s="295" t="n"/>
      <c r="B2797" s="14" t="n"/>
      <c r="C2797" s="15" t="n"/>
      <c r="D2797" s="15" t="n"/>
      <c r="E2797" s="15">
        <f>D2797*Setup!$B$5</f>
        <v/>
      </c>
      <c r="F2797" s="15">
        <f>D2797-E2797</f>
        <v/>
      </c>
      <c r="G2797" s="15" t="n"/>
      <c r="H2797" s="15" t="n"/>
      <c r="I2797" s="15" t="n"/>
      <c r="J2797" s="15">
        <f>C2797+F2797+G2797-I2797</f>
        <v/>
      </c>
      <c r="K2797" s="15" t="n"/>
      <c r="L2797" s="15">
        <f>K2797*Setup!$B$6</f>
        <v/>
      </c>
      <c r="M2797" s="15">
        <f>J2797-L2797</f>
        <v/>
      </c>
      <c r="N2797" s="21" t="n"/>
    </row>
    <row r="2798">
      <c r="A2798" s="295" t="n"/>
      <c r="B2798" s="14" t="n"/>
      <c r="C2798" s="15" t="n"/>
      <c r="D2798" s="15" t="n"/>
      <c r="E2798" s="15">
        <f>D2798*Setup!$B$5</f>
        <v/>
      </c>
      <c r="F2798" s="15">
        <f>D2798-E2798</f>
        <v/>
      </c>
      <c r="G2798" s="15" t="n"/>
      <c r="H2798" s="15" t="n"/>
      <c r="I2798" s="15" t="n"/>
      <c r="J2798" s="15">
        <f>C2798+F2798+G2798-I2798</f>
        <v/>
      </c>
      <c r="K2798" s="15" t="n"/>
      <c r="L2798" s="15">
        <f>K2798*Setup!$B$6</f>
        <v/>
      </c>
      <c r="M2798" s="15">
        <f>J2798-L2798</f>
        <v/>
      </c>
      <c r="N2798" s="21" t="n"/>
    </row>
    <row r="2799">
      <c r="A2799" s="295" t="n"/>
      <c r="B2799" s="14" t="n"/>
      <c r="C2799" s="15" t="n"/>
      <c r="D2799" s="15" t="n"/>
      <c r="E2799" s="15">
        <f>D2799*Setup!$B$5</f>
        <v/>
      </c>
      <c r="F2799" s="15">
        <f>D2799-E2799</f>
        <v/>
      </c>
      <c r="G2799" s="15" t="n"/>
      <c r="H2799" s="15" t="n"/>
      <c r="I2799" s="15" t="n"/>
      <c r="J2799" s="15">
        <f>C2799+F2799+G2799-I2799</f>
        <v/>
      </c>
      <c r="K2799" s="15" t="n"/>
      <c r="L2799" s="15">
        <f>K2799*Setup!$B$6</f>
        <v/>
      </c>
      <c r="M2799" s="15">
        <f>J2799-L2799</f>
        <v/>
      </c>
      <c r="N2799" s="21" t="n"/>
    </row>
    <row r="2800">
      <c r="A2800" s="295" t="n"/>
      <c r="B2800" s="14" t="n"/>
      <c r="C2800" s="15" t="n"/>
      <c r="D2800" s="15" t="n"/>
      <c r="E2800" s="15">
        <f>D2800*Setup!$B$5</f>
        <v/>
      </c>
      <c r="F2800" s="15">
        <f>D2800-E2800</f>
        <v/>
      </c>
      <c r="G2800" s="15" t="n"/>
      <c r="H2800" s="15" t="n"/>
      <c r="I2800" s="15" t="n"/>
      <c r="J2800" s="15">
        <f>C2800+F2800+G2800-I2800</f>
        <v/>
      </c>
      <c r="K2800" s="15" t="n"/>
      <c r="L2800" s="15">
        <f>K2800*Setup!$B$6</f>
        <v/>
      </c>
      <c r="M2800" s="15">
        <f>J2800-L2800</f>
        <v/>
      </c>
      <c r="N2800" s="21" t="n"/>
    </row>
    <row r="2801">
      <c r="A2801" s="295" t="n"/>
      <c r="B2801" s="14" t="n"/>
      <c r="C2801" s="15" t="n"/>
      <c r="D2801" s="15" t="n"/>
      <c r="E2801" s="15">
        <f>D2801*Setup!$B$5</f>
        <v/>
      </c>
      <c r="F2801" s="15">
        <f>D2801-E2801</f>
        <v/>
      </c>
      <c r="G2801" s="15" t="n"/>
      <c r="H2801" s="15" t="n"/>
      <c r="I2801" s="15" t="n"/>
      <c r="J2801" s="15">
        <f>C2801+F2801+G2801-I2801</f>
        <v/>
      </c>
      <c r="K2801" s="15" t="n"/>
      <c r="L2801" s="15">
        <f>K2801*Setup!$B$6</f>
        <v/>
      </c>
      <c r="M2801" s="15">
        <f>J2801-L2801</f>
        <v/>
      </c>
      <c r="N2801" s="21" t="n"/>
    </row>
    <row r="2802">
      <c r="A2802" s="295" t="n"/>
      <c r="B2802" s="14" t="n"/>
      <c r="C2802" s="15" t="n"/>
      <c r="D2802" s="15" t="n"/>
      <c r="E2802" s="15">
        <f>D2802*Setup!$B$5</f>
        <v/>
      </c>
      <c r="F2802" s="15">
        <f>D2802-E2802</f>
        <v/>
      </c>
      <c r="G2802" s="15" t="n"/>
      <c r="H2802" s="15" t="n"/>
      <c r="I2802" s="15" t="n"/>
      <c r="J2802" s="15">
        <f>C2802+F2802+G2802-I2802</f>
        <v/>
      </c>
      <c r="K2802" s="15" t="n"/>
      <c r="L2802" s="15">
        <f>K2802*Setup!$B$6</f>
        <v/>
      </c>
      <c r="M2802" s="15">
        <f>J2802-L2802</f>
        <v/>
      </c>
      <c r="N2802" s="21" t="n"/>
    </row>
    <row r="2803">
      <c r="A2803" s="295" t="n"/>
      <c r="B2803" s="14" t="n"/>
      <c r="C2803" s="15" t="n"/>
      <c r="D2803" s="15" t="n"/>
      <c r="E2803" s="15">
        <f>D2803*Setup!$B$5</f>
        <v/>
      </c>
      <c r="F2803" s="15">
        <f>D2803-E2803</f>
        <v/>
      </c>
      <c r="G2803" s="15" t="n"/>
      <c r="H2803" s="15" t="n"/>
      <c r="I2803" s="15" t="n"/>
      <c r="J2803" s="15">
        <f>C2803+F2803+G2803-I2803</f>
        <v/>
      </c>
      <c r="K2803" s="15" t="n"/>
      <c r="L2803" s="15">
        <f>K2803*Setup!$B$6</f>
        <v/>
      </c>
      <c r="M2803" s="15">
        <f>J2803-L2803</f>
        <v/>
      </c>
      <c r="N2803" s="21" t="n"/>
    </row>
    <row r="2804">
      <c r="A2804" s="295" t="n"/>
      <c r="B2804" s="14" t="n"/>
      <c r="C2804" s="15" t="n"/>
      <c r="D2804" s="15" t="n"/>
      <c r="E2804" s="15">
        <f>D2804*Setup!$B$5</f>
        <v/>
      </c>
      <c r="F2804" s="15">
        <f>D2804-E2804</f>
        <v/>
      </c>
      <c r="G2804" s="15" t="n"/>
      <c r="H2804" s="15" t="n"/>
      <c r="I2804" s="15" t="n"/>
      <c r="J2804" s="15">
        <f>C2804+F2804+G2804-I2804</f>
        <v/>
      </c>
      <c r="K2804" s="15" t="n"/>
      <c r="L2804" s="15">
        <f>K2804*Setup!$B$6</f>
        <v/>
      </c>
      <c r="M2804" s="15">
        <f>J2804-L2804</f>
        <v/>
      </c>
      <c r="N2804" s="21" t="n"/>
    </row>
    <row r="2805">
      <c r="A2805" s="295" t="n"/>
      <c r="B2805" s="14" t="n"/>
      <c r="C2805" s="15" t="n"/>
      <c r="D2805" s="15" t="n"/>
      <c r="E2805" s="15">
        <f>D2805*Setup!$B$5</f>
        <v/>
      </c>
      <c r="F2805" s="15">
        <f>D2805-E2805</f>
        <v/>
      </c>
      <c r="G2805" s="15" t="n"/>
      <c r="H2805" s="15" t="n"/>
      <c r="I2805" s="15" t="n"/>
      <c r="J2805" s="15">
        <f>C2805+F2805+G2805-I2805</f>
        <v/>
      </c>
      <c r="K2805" s="15" t="n"/>
      <c r="L2805" s="15">
        <f>K2805*Setup!$B$6</f>
        <v/>
      </c>
      <c r="M2805" s="15">
        <f>J2805-L2805</f>
        <v/>
      </c>
      <c r="N2805" s="21" t="n"/>
    </row>
    <row r="2806">
      <c r="A2806" s="295" t="n"/>
      <c r="B2806" s="14" t="n"/>
      <c r="C2806" s="15" t="n"/>
      <c r="D2806" s="15" t="n"/>
      <c r="E2806" s="15">
        <f>D2806*Setup!$B$5</f>
        <v/>
      </c>
      <c r="F2806" s="15">
        <f>D2806-E2806</f>
        <v/>
      </c>
      <c r="G2806" s="15" t="n"/>
      <c r="H2806" s="15" t="n"/>
      <c r="I2806" s="15" t="n"/>
      <c r="J2806" s="15">
        <f>C2806+F2806+G2806-I2806</f>
        <v/>
      </c>
      <c r="K2806" s="15" t="n"/>
      <c r="L2806" s="15">
        <f>K2806*Setup!$B$6</f>
        <v/>
      </c>
      <c r="M2806" s="15">
        <f>J2806-L2806</f>
        <v/>
      </c>
      <c r="N2806" s="21" t="n"/>
    </row>
    <row r="2807">
      <c r="A2807" s="295" t="n"/>
      <c r="B2807" s="14" t="n"/>
      <c r="C2807" s="15" t="n"/>
      <c r="D2807" s="15" t="n"/>
      <c r="E2807" s="15">
        <f>D2807*Setup!$B$5</f>
        <v/>
      </c>
      <c r="F2807" s="15">
        <f>D2807-E2807</f>
        <v/>
      </c>
      <c r="G2807" s="15" t="n"/>
      <c r="H2807" s="15" t="n"/>
      <c r="I2807" s="15" t="n"/>
      <c r="J2807" s="15">
        <f>C2807+F2807+G2807-I2807</f>
        <v/>
      </c>
      <c r="K2807" s="15" t="n"/>
      <c r="L2807" s="15">
        <f>K2807*Setup!$B$6</f>
        <v/>
      </c>
      <c r="M2807" s="15">
        <f>J2807-L2807</f>
        <v/>
      </c>
      <c r="N2807" s="21" t="n"/>
    </row>
    <row r="2808">
      <c r="A2808" s="295" t="n"/>
      <c r="B2808" s="14" t="n"/>
      <c r="C2808" s="15" t="n"/>
      <c r="D2808" s="15" t="n"/>
      <c r="E2808" s="15">
        <f>D2808*Setup!$B$5</f>
        <v/>
      </c>
      <c r="F2808" s="15">
        <f>D2808-E2808</f>
        <v/>
      </c>
      <c r="G2808" s="15" t="n"/>
      <c r="H2808" s="15" t="n"/>
      <c r="I2808" s="15" t="n"/>
      <c r="J2808" s="15">
        <f>C2808+F2808+G2808-I2808</f>
        <v/>
      </c>
      <c r="K2808" s="15" t="n"/>
      <c r="L2808" s="15">
        <f>K2808*Setup!$B$6</f>
        <v/>
      </c>
      <c r="M2808" s="15">
        <f>J2808-L2808</f>
        <v/>
      </c>
      <c r="N2808" s="21" t="n"/>
    </row>
    <row r="2809">
      <c r="A2809" s="295" t="n"/>
      <c r="B2809" s="14" t="n"/>
      <c r="C2809" s="15" t="n"/>
      <c r="D2809" s="15" t="n"/>
      <c r="E2809" s="15">
        <f>D2809*Setup!$B$5</f>
        <v/>
      </c>
      <c r="F2809" s="15">
        <f>D2809-E2809</f>
        <v/>
      </c>
      <c r="G2809" s="15" t="n"/>
      <c r="H2809" s="15" t="n"/>
      <c r="I2809" s="15" t="n"/>
      <c r="J2809" s="15">
        <f>C2809+F2809+G2809-I2809</f>
        <v/>
      </c>
      <c r="K2809" s="15" t="n"/>
      <c r="L2809" s="15">
        <f>K2809*Setup!$B$6</f>
        <v/>
      </c>
      <c r="M2809" s="15">
        <f>J2809-L2809</f>
        <v/>
      </c>
      <c r="N2809" s="21" t="n"/>
    </row>
    <row r="2810">
      <c r="A2810" s="295" t="n"/>
      <c r="B2810" s="14" t="n"/>
      <c r="C2810" s="15" t="n"/>
      <c r="D2810" s="15" t="n"/>
      <c r="E2810" s="15">
        <f>D2810*Setup!$B$5</f>
        <v/>
      </c>
      <c r="F2810" s="15">
        <f>D2810-E2810</f>
        <v/>
      </c>
      <c r="G2810" s="15" t="n"/>
      <c r="H2810" s="15" t="n"/>
      <c r="I2810" s="15" t="n"/>
      <c r="J2810" s="15">
        <f>C2810+F2810+G2810-I2810</f>
        <v/>
      </c>
      <c r="K2810" s="15" t="n"/>
      <c r="L2810" s="15">
        <f>K2810*Setup!$B$6</f>
        <v/>
      </c>
      <c r="M2810" s="15">
        <f>J2810-L2810</f>
        <v/>
      </c>
      <c r="N2810" s="21" t="n"/>
    </row>
    <row r="2811">
      <c r="A2811" s="295" t="n"/>
      <c r="B2811" s="14" t="n"/>
      <c r="C2811" s="15" t="n"/>
      <c r="D2811" s="15" t="n"/>
      <c r="E2811" s="15">
        <f>D2811*Setup!$B$5</f>
        <v/>
      </c>
      <c r="F2811" s="15">
        <f>D2811-E2811</f>
        <v/>
      </c>
      <c r="G2811" s="15" t="n"/>
      <c r="H2811" s="15" t="n"/>
      <c r="I2811" s="15" t="n"/>
      <c r="J2811" s="15">
        <f>C2811+F2811+G2811-I2811</f>
        <v/>
      </c>
      <c r="K2811" s="15" t="n"/>
      <c r="L2811" s="15">
        <f>K2811*Setup!$B$6</f>
        <v/>
      </c>
      <c r="M2811" s="15">
        <f>J2811-L2811</f>
        <v/>
      </c>
      <c r="N2811" s="21" t="n"/>
    </row>
    <row r="2812">
      <c r="A2812" s="295" t="n"/>
      <c r="B2812" s="14" t="n"/>
      <c r="C2812" s="15" t="n"/>
      <c r="D2812" s="15" t="n"/>
      <c r="E2812" s="15">
        <f>D2812*Setup!$B$5</f>
        <v/>
      </c>
      <c r="F2812" s="15">
        <f>D2812-E2812</f>
        <v/>
      </c>
      <c r="G2812" s="15" t="n"/>
      <c r="H2812" s="15" t="n"/>
      <c r="I2812" s="15" t="n"/>
      <c r="J2812" s="15">
        <f>C2812+F2812+G2812-I2812</f>
        <v/>
      </c>
      <c r="K2812" s="15" t="n"/>
      <c r="L2812" s="15">
        <f>K2812*Setup!$B$6</f>
        <v/>
      </c>
      <c r="M2812" s="15">
        <f>J2812-L2812</f>
        <v/>
      </c>
      <c r="N2812" s="21" t="n"/>
    </row>
    <row r="2813">
      <c r="A2813" s="295" t="n"/>
      <c r="B2813" s="14" t="n"/>
      <c r="C2813" s="15" t="n"/>
      <c r="D2813" s="15" t="n"/>
      <c r="E2813" s="15">
        <f>D2813*Setup!$B$5</f>
        <v/>
      </c>
      <c r="F2813" s="15">
        <f>D2813-E2813</f>
        <v/>
      </c>
      <c r="G2813" s="15" t="n"/>
      <c r="H2813" s="15" t="n"/>
      <c r="I2813" s="15" t="n"/>
      <c r="J2813" s="15">
        <f>C2813+F2813+G2813-I2813</f>
        <v/>
      </c>
      <c r="K2813" s="15" t="n"/>
      <c r="L2813" s="15">
        <f>K2813*Setup!$B$6</f>
        <v/>
      </c>
      <c r="M2813" s="15">
        <f>J2813-L2813</f>
        <v/>
      </c>
      <c r="N2813" s="21" t="n"/>
    </row>
    <row r="2814">
      <c r="A2814" s="295" t="n"/>
      <c r="B2814" s="14" t="n"/>
      <c r="C2814" s="15" t="n"/>
      <c r="D2814" s="15" t="n"/>
      <c r="E2814" s="15">
        <f>D2814*Setup!$B$5</f>
        <v/>
      </c>
      <c r="F2814" s="15">
        <f>D2814-E2814</f>
        <v/>
      </c>
      <c r="G2814" s="15" t="n"/>
      <c r="H2814" s="15" t="n"/>
      <c r="I2814" s="15" t="n"/>
      <c r="J2814" s="15">
        <f>C2814+F2814+G2814-I2814</f>
        <v/>
      </c>
      <c r="K2814" s="15" t="n"/>
      <c r="L2814" s="15">
        <f>K2814*Setup!$B$6</f>
        <v/>
      </c>
      <c r="M2814" s="15">
        <f>J2814-L2814</f>
        <v/>
      </c>
      <c r="N2814" s="21" t="n"/>
    </row>
    <row r="2815">
      <c r="A2815" s="295" t="n"/>
      <c r="B2815" s="14" t="n"/>
      <c r="C2815" s="15" t="n"/>
      <c r="D2815" s="15" t="n"/>
      <c r="E2815" s="15">
        <f>D2815*Setup!$B$5</f>
        <v/>
      </c>
      <c r="F2815" s="15">
        <f>D2815-E2815</f>
        <v/>
      </c>
      <c r="G2815" s="15" t="n"/>
      <c r="H2815" s="15" t="n"/>
      <c r="I2815" s="15" t="n"/>
      <c r="J2815" s="15">
        <f>C2815+F2815+G2815-I2815</f>
        <v/>
      </c>
      <c r="K2815" s="15" t="n"/>
      <c r="L2815" s="15">
        <f>K2815*Setup!$B$6</f>
        <v/>
      </c>
      <c r="M2815" s="15">
        <f>J2815-L2815</f>
        <v/>
      </c>
      <c r="N2815" s="21" t="n"/>
    </row>
    <row r="2816">
      <c r="A2816" s="295" t="n"/>
      <c r="B2816" s="14" t="n"/>
      <c r="C2816" s="15" t="n"/>
      <c r="D2816" s="15" t="n"/>
      <c r="E2816" s="15">
        <f>D2816*Setup!$B$5</f>
        <v/>
      </c>
      <c r="F2816" s="15">
        <f>D2816-E2816</f>
        <v/>
      </c>
      <c r="G2816" s="15" t="n"/>
      <c r="H2816" s="15" t="n"/>
      <c r="I2816" s="15" t="n"/>
      <c r="J2816" s="15">
        <f>C2816+F2816+G2816-I2816</f>
        <v/>
      </c>
      <c r="K2816" s="15" t="n"/>
      <c r="L2816" s="15">
        <f>K2816*Setup!$B$6</f>
        <v/>
      </c>
      <c r="M2816" s="15">
        <f>J2816-L2816</f>
        <v/>
      </c>
      <c r="N2816" s="21" t="n"/>
    </row>
    <row r="2817">
      <c r="A2817" s="295" t="n"/>
      <c r="B2817" s="14" t="n"/>
      <c r="C2817" s="15" t="n"/>
      <c r="D2817" s="15" t="n"/>
      <c r="E2817" s="15">
        <f>D2817*Setup!$B$5</f>
        <v/>
      </c>
      <c r="F2817" s="15">
        <f>D2817-E2817</f>
        <v/>
      </c>
      <c r="G2817" s="15" t="n"/>
      <c r="H2817" s="15" t="n"/>
      <c r="I2817" s="15" t="n"/>
      <c r="J2817" s="15">
        <f>C2817+F2817+G2817-I2817</f>
        <v/>
      </c>
      <c r="K2817" s="15" t="n"/>
      <c r="L2817" s="15">
        <f>K2817*Setup!$B$6</f>
        <v/>
      </c>
      <c r="M2817" s="15">
        <f>J2817-L2817</f>
        <v/>
      </c>
      <c r="N2817" s="21" t="n"/>
    </row>
    <row r="2818">
      <c r="A2818" s="295" t="n"/>
      <c r="B2818" s="14" t="n"/>
      <c r="C2818" s="15" t="n"/>
      <c r="D2818" s="15" t="n"/>
      <c r="E2818" s="15">
        <f>D2818*Setup!$B$5</f>
        <v/>
      </c>
      <c r="F2818" s="15">
        <f>D2818-E2818</f>
        <v/>
      </c>
      <c r="G2818" s="15" t="n"/>
      <c r="H2818" s="15" t="n"/>
      <c r="I2818" s="15" t="n"/>
      <c r="J2818" s="15">
        <f>C2818+F2818+G2818-I2818</f>
        <v/>
      </c>
      <c r="K2818" s="15" t="n"/>
      <c r="L2818" s="15">
        <f>K2818*Setup!$B$6</f>
        <v/>
      </c>
      <c r="M2818" s="15">
        <f>J2818-L2818</f>
        <v/>
      </c>
      <c r="N2818" s="21" t="n"/>
    </row>
    <row r="2819">
      <c r="A2819" s="295" t="n"/>
      <c r="B2819" s="14" t="n"/>
      <c r="C2819" s="15" t="n"/>
      <c r="D2819" s="15" t="n"/>
      <c r="E2819" s="15">
        <f>D2819*Setup!$B$5</f>
        <v/>
      </c>
      <c r="F2819" s="15">
        <f>D2819-E2819</f>
        <v/>
      </c>
      <c r="G2819" s="15" t="n"/>
      <c r="H2819" s="15" t="n"/>
      <c r="I2819" s="15" t="n"/>
      <c r="J2819" s="15">
        <f>C2819+F2819+G2819-I2819</f>
        <v/>
      </c>
      <c r="K2819" s="15" t="n"/>
      <c r="L2819" s="15">
        <f>K2819*Setup!$B$6</f>
        <v/>
      </c>
      <c r="M2819" s="15">
        <f>J2819-L2819</f>
        <v/>
      </c>
      <c r="N2819" s="21" t="n"/>
    </row>
    <row r="2820">
      <c r="A2820" s="295" t="n"/>
      <c r="B2820" s="14" t="n"/>
      <c r="C2820" s="15" t="n"/>
      <c r="D2820" s="15" t="n"/>
      <c r="E2820" s="15">
        <f>D2820*Setup!$B$5</f>
        <v/>
      </c>
      <c r="F2820" s="15">
        <f>D2820-E2820</f>
        <v/>
      </c>
      <c r="G2820" s="15" t="n"/>
      <c r="H2820" s="15" t="n"/>
      <c r="I2820" s="15" t="n"/>
      <c r="J2820" s="15">
        <f>C2820+F2820+G2820-I2820</f>
        <v/>
      </c>
      <c r="K2820" s="15" t="n"/>
      <c r="L2820" s="15">
        <f>K2820*Setup!$B$6</f>
        <v/>
      </c>
      <c r="M2820" s="15">
        <f>J2820-L2820</f>
        <v/>
      </c>
      <c r="N2820" s="21" t="n"/>
    </row>
    <row r="2821">
      <c r="A2821" s="295" t="n"/>
      <c r="B2821" s="14" t="n"/>
      <c r="C2821" s="15" t="n"/>
      <c r="D2821" s="15" t="n"/>
      <c r="E2821" s="15">
        <f>D2821*Setup!$B$5</f>
        <v/>
      </c>
      <c r="F2821" s="15">
        <f>D2821-E2821</f>
        <v/>
      </c>
      <c r="G2821" s="15" t="n"/>
      <c r="H2821" s="15" t="n"/>
      <c r="I2821" s="15" t="n"/>
      <c r="J2821" s="15">
        <f>C2821+F2821+G2821-I2821</f>
        <v/>
      </c>
      <c r="K2821" s="15" t="n"/>
      <c r="L2821" s="15">
        <f>K2821*Setup!$B$6</f>
        <v/>
      </c>
      <c r="M2821" s="15">
        <f>J2821-L2821</f>
        <v/>
      </c>
      <c r="N2821" s="21" t="n"/>
    </row>
    <row r="2822">
      <c r="A2822" s="295" t="n"/>
      <c r="B2822" s="14" t="n"/>
      <c r="C2822" s="15" t="n"/>
      <c r="D2822" s="15" t="n"/>
      <c r="E2822" s="15">
        <f>D2822*Setup!$B$5</f>
        <v/>
      </c>
      <c r="F2822" s="15">
        <f>D2822-E2822</f>
        <v/>
      </c>
      <c r="G2822" s="15" t="n"/>
      <c r="H2822" s="15" t="n"/>
      <c r="I2822" s="15" t="n"/>
      <c r="J2822" s="15">
        <f>C2822+F2822+G2822-I2822</f>
        <v/>
      </c>
      <c r="K2822" s="15" t="n"/>
      <c r="L2822" s="15">
        <f>K2822*Setup!$B$6</f>
        <v/>
      </c>
      <c r="M2822" s="15">
        <f>J2822-L2822</f>
        <v/>
      </c>
      <c r="N2822" s="21" t="n"/>
    </row>
    <row r="2823">
      <c r="A2823" s="295" t="n"/>
      <c r="B2823" s="14" t="n"/>
      <c r="C2823" s="15" t="n"/>
      <c r="D2823" s="15" t="n"/>
      <c r="E2823" s="15">
        <f>D2823*Setup!$B$5</f>
        <v/>
      </c>
      <c r="F2823" s="15">
        <f>D2823-E2823</f>
        <v/>
      </c>
      <c r="G2823" s="15" t="n"/>
      <c r="H2823" s="15" t="n"/>
      <c r="I2823" s="15" t="n"/>
      <c r="J2823" s="15">
        <f>C2823+F2823+G2823-I2823</f>
        <v/>
      </c>
      <c r="K2823" s="15" t="n"/>
      <c r="L2823" s="15">
        <f>K2823*Setup!$B$6</f>
        <v/>
      </c>
      <c r="M2823" s="15">
        <f>J2823-L2823</f>
        <v/>
      </c>
      <c r="N2823" s="21" t="n"/>
    </row>
    <row r="2824">
      <c r="A2824" s="295" t="n"/>
      <c r="B2824" s="14" t="n"/>
      <c r="C2824" s="15" t="n"/>
      <c r="D2824" s="15" t="n"/>
      <c r="E2824" s="15">
        <f>D2824*Setup!$B$5</f>
        <v/>
      </c>
      <c r="F2824" s="15">
        <f>D2824-E2824</f>
        <v/>
      </c>
      <c r="G2824" s="15" t="n"/>
      <c r="H2824" s="15" t="n"/>
      <c r="I2824" s="15" t="n"/>
      <c r="J2824" s="15">
        <f>C2824+F2824+G2824-I2824</f>
        <v/>
      </c>
      <c r="K2824" s="15" t="n"/>
      <c r="L2824" s="15">
        <f>K2824*Setup!$B$6</f>
        <v/>
      </c>
      <c r="M2824" s="15">
        <f>J2824-L2824</f>
        <v/>
      </c>
      <c r="N2824" s="21" t="n"/>
    </row>
    <row r="2825">
      <c r="A2825" s="295" t="n"/>
      <c r="B2825" s="14" t="n"/>
      <c r="C2825" s="15" t="n"/>
      <c r="D2825" s="15" t="n"/>
      <c r="E2825" s="15">
        <f>D2825*Setup!$B$5</f>
        <v/>
      </c>
      <c r="F2825" s="15">
        <f>D2825-E2825</f>
        <v/>
      </c>
      <c r="G2825" s="15" t="n"/>
      <c r="H2825" s="15" t="n"/>
      <c r="I2825" s="15" t="n"/>
      <c r="J2825" s="15">
        <f>C2825+F2825+G2825-I2825</f>
        <v/>
      </c>
      <c r="K2825" s="15" t="n"/>
      <c r="L2825" s="15">
        <f>K2825*Setup!$B$6</f>
        <v/>
      </c>
      <c r="M2825" s="15">
        <f>J2825-L2825</f>
        <v/>
      </c>
      <c r="N2825" s="21" t="n"/>
    </row>
    <row r="2826">
      <c r="A2826" s="295" t="n"/>
      <c r="B2826" s="14" t="n"/>
      <c r="C2826" s="15" t="n"/>
      <c r="D2826" s="15" t="n"/>
      <c r="E2826" s="15">
        <f>D2826*Setup!$B$5</f>
        <v/>
      </c>
      <c r="F2826" s="15">
        <f>D2826-E2826</f>
        <v/>
      </c>
      <c r="G2826" s="15" t="n"/>
      <c r="H2826" s="15" t="n"/>
      <c r="I2826" s="15" t="n"/>
      <c r="J2826" s="15">
        <f>C2826+F2826+G2826-I2826</f>
        <v/>
      </c>
      <c r="K2826" s="15" t="n"/>
      <c r="L2826" s="15">
        <f>K2826*Setup!$B$6</f>
        <v/>
      </c>
      <c r="M2826" s="15">
        <f>J2826-L2826</f>
        <v/>
      </c>
      <c r="N2826" s="21" t="n"/>
    </row>
    <row r="2827">
      <c r="A2827" s="295" t="n"/>
      <c r="B2827" s="14" t="n"/>
      <c r="C2827" s="15" t="n"/>
      <c r="D2827" s="15" t="n"/>
      <c r="E2827" s="15">
        <f>D2827*Setup!$B$5</f>
        <v/>
      </c>
      <c r="F2827" s="15">
        <f>D2827-E2827</f>
        <v/>
      </c>
      <c r="G2827" s="15" t="n"/>
      <c r="H2827" s="15" t="n"/>
      <c r="I2827" s="15" t="n"/>
      <c r="J2827" s="15">
        <f>C2827+F2827+G2827-I2827</f>
        <v/>
      </c>
      <c r="K2827" s="15" t="n"/>
      <c r="L2827" s="15">
        <f>K2827*Setup!$B$6</f>
        <v/>
      </c>
      <c r="M2827" s="15">
        <f>J2827-L2827</f>
        <v/>
      </c>
      <c r="N2827" s="21" t="n"/>
    </row>
    <row r="2828">
      <c r="A2828" s="295" t="n"/>
      <c r="B2828" s="14" t="n"/>
      <c r="C2828" s="15" t="n"/>
      <c r="D2828" s="15" t="n"/>
      <c r="E2828" s="15">
        <f>D2828*Setup!$B$5</f>
        <v/>
      </c>
      <c r="F2828" s="15">
        <f>D2828-E2828</f>
        <v/>
      </c>
      <c r="G2828" s="15" t="n"/>
      <c r="H2828" s="15" t="n"/>
      <c r="I2828" s="15" t="n"/>
      <c r="J2828" s="15">
        <f>C2828+F2828+G2828-I2828</f>
        <v/>
      </c>
      <c r="K2828" s="15" t="n"/>
      <c r="L2828" s="15">
        <f>K2828*Setup!$B$6</f>
        <v/>
      </c>
      <c r="M2828" s="15">
        <f>J2828-L2828</f>
        <v/>
      </c>
      <c r="N2828" s="21" t="n"/>
    </row>
    <row r="2829">
      <c r="A2829" s="295" t="n"/>
      <c r="B2829" s="14" t="n"/>
      <c r="C2829" s="15" t="n"/>
      <c r="D2829" s="15" t="n"/>
      <c r="E2829" s="15">
        <f>D2829*Setup!$B$5</f>
        <v/>
      </c>
      <c r="F2829" s="15">
        <f>D2829-E2829</f>
        <v/>
      </c>
      <c r="G2829" s="15" t="n"/>
      <c r="H2829" s="15" t="n"/>
      <c r="I2829" s="15" t="n"/>
      <c r="J2829" s="15">
        <f>C2829+F2829+G2829-I2829</f>
        <v/>
      </c>
      <c r="K2829" s="15" t="n"/>
      <c r="L2829" s="15">
        <f>K2829*Setup!$B$6</f>
        <v/>
      </c>
      <c r="M2829" s="15">
        <f>J2829-L2829</f>
        <v/>
      </c>
      <c r="N2829" s="21" t="n"/>
    </row>
    <row r="2830">
      <c r="A2830" s="295" t="n"/>
      <c r="B2830" s="14" t="n"/>
      <c r="C2830" s="15" t="n"/>
      <c r="D2830" s="15" t="n"/>
      <c r="E2830" s="15">
        <f>D2830*Setup!$B$5</f>
        <v/>
      </c>
      <c r="F2830" s="15">
        <f>D2830-E2830</f>
        <v/>
      </c>
      <c r="G2830" s="15" t="n"/>
      <c r="H2830" s="15" t="n"/>
      <c r="I2830" s="15" t="n"/>
      <c r="J2830" s="15">
        <f>C2830+F2830+G2830-I2830</f>
        <v/>
      </c>
      <c r="K2830" s="15" t="n"/>
      <c r="L2830" s="15">
        <f>K2830*Setup!$B$6</f>
        <v/>
      </c>
      <c r="M2830" s="15">
        <f>J2830-L2830</f>
        <v/>
      </c>
      <c r="N2830" s="21" t="n"/>
    </row>
    <row r="2831">
      <c r="A2831" s="295" t="n"/>
      <c r="B2831" s="14" t="n"/>
      <c r="C2831" s="15" t="n"/>
      <c r="D2831" s="15" t="n"/>
      <c r="E2831" s="15">
        <f>D2831*Setup!$B$5</f>
        <v/>
      </c>
      <c r="F2831" s="15">
        <f>D2831-E2831</f>
        <v/>
      </c>
      <c r="G2831" s="15" t="n"/>
      <c r="H2831" s="15" t="n"/>
      <c r="I2831" s="15" t="n"/>
      <c r="J2831" s="15">
        <f>C2831+F2831+G2831-I2831</f>
        <v/>
      </c>
      <c r="K2831" s="15" t="n"/>
      <c r="L2831" s="15">
        <f>K2831*Setup!$B$6</f>
        <v/>
      </c>
      <c r="M2831" s="15">
        <f>J2831-L2831</f>
        <v/>
      </c>
      <c r="N2831" s="21" t="n"/>
    </row>
    <row r="2832">
      <c r="A2832" s="295" t="n"/>
      <c r="B2832" s="14" t="n"/>
      <c r="C2832" s="15" t="n"/>
      <c r="D2832" s="15" t="n"/>
      <c r="E2832" s="15">
        <f>D2832*Setup!$B$5</f>
        <v/>
      </c>
      <c r="F2832" s="15">
        <f>D2832-E2832</f>
        <v/>
      </c>
      <c r="G2832" s="15" t="n"/>
      <c r="H2832" s="15" t="n"/>
      <c r="I2832" s="15" t="n"/>
      <c r="J2832" s="15">
        <f>C2832+F2832+G2832-I2832</f>
        <v/>
      </c>
      <c r="K2832" s="15" t="n"/>
      <c r="L2832" s="15">
        <f>K2832*Setup!$B$6</f>
        <v/>
      </c>
      <c r="M2832" s="15">
        <f>J2832-L2832</f>
        <v/>
      </c>
      <c r="N2832" s="21" t="n"/>
    </row>
    <row r="2833">
      <c r="A2833" s="295" t="n"/>
      <c r="B2833" s="14" t="n"/>
      <c r="C2833" s="15" t="n"/>
      <c r="D2833" s="15" t="n"/>
      <c r="E2833" s="15">
        <f>D2833*Setup!$B$5</f>
        <v/>
      </c>
      <c r="F2833" s="15">
        <f>D2833-E2833</f>
        <v/>
      </c>
      <c r="G2833" s="15" t="n"/>
      <c r="H2833" s="15" t="n"/>
      <c r="I2833" s="15" t="n"/>
      <c r="J2833" s="15">
        <f>C2833+F2833+G2833-I2833</f>
        <v/>
      </c>
      <c r="K2833" s="15" t="n"/>
      <c r="L2833" s="15">
        <f>K2833*Setup!$B$6</f>
        <v/>
      </c>
      <c r="M2833" s="15">
        <f>J2833-L2833</f>
        <v/>
      </c>
      <c r="N2833" s="21" t="n"/>
    </row>
    <row r="2834">
      <c r="A2834" s="295" t="n"/>
      <c r="B2834" s="14" t="n"/>
      <c r="C2834" s="15" t="n"/>
      <c r="D2834" s="15" t="n"/>
      <c r="E2834" s="15">
        <f>D2834*Setup!$B$5</f>
        <v/>
      </c>
      <c r="F2834" s="15">
        <f>D2834-E2834</f>
        <v/>
      </c>
      <c r="G2834" s="15" t="n"/>
      <c r="H2834" s="15" t="n"/>
      <c r="I2834" s="15" t="n"/>
      <c r="J2834" s="15">
        <f>C2834+F2834+G2834-I2834</f>
        <v/>
      </c>
      <c r="K2834" s="15" t="n"/>
      <c r="L2834" s="15">
        <f>K2834*Setup!$B$6</f>
        <v/>
      </c>
      <c r="M2834" s="15">
        <f>J2834-L2834</f>
        <v/>
      </c>
      <c r="N2834" s="21" t="n"/>
    </row>
    <row r="2835">
      <c r="A2835" s="295" t="n"/>
      <c r="B2835" s="14" t="n"/>
      <c r="C2835" s="15" t="n"/>
      <c r="D2835" s="15" t="n"/>
      <c r="E2835" s="15">
        <f>D2835*Setup!$B$5</f>
        <v/>
      </c>
      <c r="F2835" s="15">
        <f>D2835-E2835</f>
        <v/>
      </c>
      <c r="G2835" s="15" t="n"/>
      <c r="H2835" s="15" t="n"/>
      <c r="I2835" s="15" t="n"/>
      <c r="J2835" s="15">
        <f>C2835+F2835+G2835-I2835</f>
        <v/>
      </c>
      <c r="K2835" s="15" t="n"/>
      <c r="L2835" s="15">
        <f>K2835*Setup!$B$6</f>
        <v/>
      </c>
      <c r="M2835" s="15">
        <f>J2835-L2835</f>
        <v/>
      </c>
      <c r="N2835" s="21" t="n"/>
    </row>
    <row r="2836">
      <c r="A2836" s="295" t="n"/>
      <c r="B2836" s="14" t="n"/>
      <c r="C2836" s="15" t="n"/>
      <c r="D2836" s="15" t="n"/>
      <c r="E2836" s="15">
        <f>D2836*Setup!$B$5</f>
        <v/>
      </c>
      <c r="F2836" s="15">
        <f>D2836-E2836</f>
        <v/>
      </c>
      <c r="G2836" s="15" t="n"/>
      <c r="H2836" s="15" t="n"/>
      <c r="I2836" s="15" t="n"/>
      <c r="J2836" s="15">
        <f>C2836+F2836+G2836-I2836</f>
        <v/>
      </c>
      <c r="K2836" s="15" t="n"/>
      <c r="L2836" s="15">
        <f>K2836*Setup!$B$6</f>
        <v/>
      </c>
      <c r="M2836" s="15">
        <f>J2836-L2836</f>
        <v/>
      </c>
      <c r="N2836" s="21" t="n"/>
    </row>
    <row r="2837">
      <c r="A2837" s="295" t="n"/>
      <c r="B2837" s="14" t="n"/>
      <c r="C2837" s="15" t="n"/>
      <c r="D2837" s="15" t="n"/>
      <c r="E2837" s="15">
        <f>D2837*Setup!$B$5</f>
        <v/>
      </c>
      <c r="F2837" s="15">
        <f>D2837-E2837</f>
        <v/>
      </c>
      <c r="G2837" s="15" t="n"/>
      <c r="H2837" s="15" t="n"/>
      <c r="I2837" s="15" t="n"/>
      <c r="J2837" s="15">
        <f>C2837+F2837+G2837-I2837</f>
        <v/>
      </c>
      <c r="K2837" s="15" t="n"/>
      <c r="L2837" s="15">
        <f>K2837*Setup!$B$6</f>
        <v/>
      </c>
      <c r="M2837" s="15">
        <f>J2837-L2837</f>
        <v/>
      </c>
      <c r="N2837" s="21" t="n"/>
    </row>
    <row r="2838">
      <c r="A2838" s="295" t="n"/>
      <c r="B2838" s="14" t="n"/>
      <c r="C2838" s="15" t="n"/>
      <c r="D2838" s="15" t="n"/>
      <c r="E2838" s="15">
        <f>D2838*Setup!$B$5</f>
        <v/>
      </c>
      <c r="F2838" s="15">
        <f>D2838-E2838</f>
        <v/>
      </c>
      <c r="G2838" s="15" t="n"/>
      <c r="H2838" s="15" t="n"/>
      <c r="I2838" s="15" t="n"/>
      <c r="J2838" s="15">
        <f>C2838+F2838+G2838-I2838</f>
        <v/>
      </c>
      <c r="K2838" s="15" t="n"/>
      <c r="L2838" s="15">
        <f>K2838*Setup!$B$6</f>
        <v/>
      </c>
      <c r="M2838" s="15">
        <f>J2838-L2838</f>
        <v/>
      </c>
      <c r="N2838" s="21" t="n"/>
    </row>
    <row r="2839">
      <c r="A2839" s="295" t="n"/>
      <c r="B2839" s="14" t="n"/>
      <c r="C2839" s="15" t="n"/>
      <c r="D2839" s="15" t="n"/>
      <c r="E2839" s="15">
        <f>D2839*Setup!$B$5</f>
        <v/>
      </c>
      <c r="F2839" s="15">
        <f>D2839-E2839</f>
        <v/>
      </c>
      <c r="G2839" s="15" t="n"/>
      <c r="H2839" s="15" t="n"/>
      <c r="I2839" s="15" t="n"/>
      <c r="J2839" s="15">
        <f>C2839+F2839+G2839-I2839</f>
        <v/>
      </c>
      <c r="K2839" s="15" t="n"/>
      <c r="L2839" s="15">
        <f>K2839*Setup!$B$6</f>
        <v/>
      </c>
      <c r="M2839" s="15">
        <f>J2839-L2839</f>
        <v/>
      </c>
      <c r="N2839" s="21" t="n"/>
    </row>
    <row r="2840">
      <c r="A2840" s="295" t="n"/>
      <c r="B2840" s="14" t="n"/>
      <c r="C2840" s="15" t="n"/>
      <c r="D2840" s="15" t="n"/>
      <c r="E2840" s="15">
        <f>D2840*Setup!$B$5</f>
        <v/>
      </c>
      <c r="F2840" s="15">
        <f>D2840-E2840</f>
        <v/>
      </c>
      <c r="G2840" s="15" t="n"/>
      <c r="H2840" s="15" t="n"/>
      <c r="I2840" s="15" t="n"/>
      <c r="J2840" s="15">
        <f>C2840+F2840+G2840-I2840</f>
        <v/>
      </c>
      <c r="K2840" s="15" t="n"/>
      <c r="L2840" s="15">
        <f>K2840*Setup!$B$6</f>
        <v/>
      </c>
      <c r="M2840" s="15">
        <f>J2840-L2840</f>
        <v/>
      </c>
      <c r="N2840" s="21" t="n"/>
    </row>
    <row r="2841">
      <c r="A2841" s="295" t="n"/>
      <c r="B2841" s="14" t="n"/>
      <c r="C2841" s="15" t="n"/>
      <c r="D2841" s="15" t="n"/>
      <c r="E2841" s="15">
        <f>D2841*Setup!$B$5</f>
        <v/>
      </c>
      <c r="F2841" s="15">
        <f>D2841-E2841</f>
        <v/>
      </c>
      <c r="G2841" s="15" t="n"/>
      <c r="H2841" s="15" t="n"/>
      <c r="I2841" s="15" t="n"/>
      <c r="J2841" s="15">
        <f>C2841+F2841+G2841-I2841</f>
        <v/>
      </c>
      <c r="K2841" s="15" t="n"/>
      <c r="L2841" s="15">
        <f>K2841*Setup!$B$6</f>
        <v/>
      </c>
      <c r="M2841" s="15">
        <f>J2841-L2841</f>
        <v/>
      </c>
      <c r="N2841" s="21" t="n"/>
    </row>
    <row r="2842">
      <c r="A2842" s="295" t="n"/>
      <c r="B2842" s="14" t="n"/>
      <c r="C2842" s="15" t="n"/>
      <c r="D2842" s="15" t="n"/>
      <c r="E2842" s="15">
        <f>D2842*Setup!$B$5</f>
        <v/>
      </c>
      <c r="F2842" s="15">
        <f>D2842-E2842</f>
        <v/>
      </c>
      <c r="G2842" s="15" t="n"/>
      <c r="H2842" s="15" t="n"/>
      <c r="I2842" s="15" t="n"/>
      <c r="J2842" s="15">
        <f>C2842+F2842+G2842-I2842</f>
        <v/>
      </c>
      <c r="K2842" s="15" t="n"/>
      <c r="L2842" s="15">
        <f>K2842*Setup!$B$6</f>
        <v/>
      </c>
      <c r="M2842" s="15">
        <f>J2842-L2842</f>
        <v/>
      </c>
      <c r="N2842" s="21" t="n"/>
    </row>
    <row r="2843">
      <c r="A2843" s="295" t="n"/>
      <c r="B2843" s="14" t="n"/>
      <c r="C2843" s="15" t="n"/>
      <c r="D2843" s="15" t="n"/>
      <c r="E2843" s="15">
        <f>D2843*Setup!$B$5</f>
        <v/>
      </c>
      <c r="F2843" s="15">
        <f>D2843-E2843</f>
        <v/>
      </c>
      <c r="G2843" s="15" t="n"/>
      <c r="H2843" s="15" t="n"/>
      <c r="I2843" s="15" t="n"/>
      <c r="J2843" s="15">
        <f>C2843+F2843+G2843-I2843</f>
        <v/>
      </c>
      <c r="K2843" s="15" t="n"/>
      <c r="L2843" s="15">
        <f>K2843*Setup!$B$6</f>
        <v/>
      </c>
      <c r="M2843" s="15">
        <f>J2843-L2843</f>
        <v/>
      </c>
      <c r="N2843" s="21" t="n"/>
    </row>
    <row r="2844">
      <c r="A2844" s="295" t="n"/>
      <c r="B2844" s="14" t="n"/>
      <c r="C2844" s="15" t="n"/>
      <c r="D2844" s="15" t="n"/>
      <c r="E2844" s="15">
        <f>D2844*Setup!$B$5</f>
        <v/>
      </c>
      <c r="F2844" s="15">
        <f>D2844-E2844</f>
        <v/>
      </c>
      <c r="G2844" s="15" t="n"/>
      <c r="H2844" s="15" t="n"/>
      <c r="I2844" s="15" t="n"/>
      <c r="J2844" s="15">
        <f>C2844+F2844+G2844-I2844</f>
        <v/>
      </c>
      <c r="K2844" s="15" t="n"/>
      <c r="L2844" s="15">
        <f>K2844*Setup!$B$6</f>
        <v/>
      </c>
      <c r="M2844" s="15">
        <f>J2844-L2844</f>
        <v/>
      </c>
      <c r="N2844" s="21" t="n"/>
    </row>
    <row r="2845">
      <c r="A2845" s="295" t="n"/>
      <c r="B2845" s="14" t="n"/>
      <c r="C2845" s="15" t="n"/>
      <c r="D2845" s="15" t="n"/>
      <c r="E2845" s="15">
        <f>D2845*Setup!$B$5</f>
        <v/>
      </c>
      <c r="F2845" s="15">
        <f>D2845-E2845</f>
        <v/>
      </c>
      <c r="G2845" s="15" t="n"/>
      <c r="H2845" s="15" t="n"/>
      <c r="I2845" s="15" t="n"/>
      <c r="J2845" s="15">
        <f>C2845+F2845+G2845-I2845</f>
        <v/>
      </c>
      <c r="K2845" s="15" t="n"/>
      <c r="L2845" s="15">
        <f>K2845*Setup!$B$6</f>
        <v/>
      </c>
      <c r="M2845" s="15">
        <f>J2845-L2845</f>
        <v/>
      </c>
      <c r="N2845" s="21" t="n"/>
    </row>
    <row r="2846">
      <c r="A2846" s="295" t="n"/>
      <c r="B2846" s="14" t="n"/>
      <c r="C2846" s="15" t="n"/>
      <c r="D2846" s="15" t="n"/>
      <c r="E2846" s="15">
        <f>D2846*Setup!$B$5</f>
        <v/>
      </c>
      <c r="F2846" s="15">
        <f>D2846-E2846</f>
        <v/>
      </c>
      <c r="G2846" s="15" t="n"/>
      <c r="H2846" s="15" t="n"/>
      <c r="I2846" s="15" t="n"/>
      <c r="J2846" s="15">
        <f>C2846+F2846+G2846-I2846</f>
        <v/>
      </c>
      <c r="K2846" s="15" t="n"/>
      <c r="L2846" s="15">
        <f>K2846*Setup!$B$6</f>
        <v/>
      </c>
      <c r="M2846" s="15">
        <f>J2846-L2846</f>
        <v/>
      </c>
      <c r="N2846" s="21" t="n"/>
    </row>
    <row r="2847">
      <c r="A2847" s="295" t="n"/>
      <c r="B2847" s="14" t="n"/>
      <c r="C2847" s="15" t="n"/>
      <c r="D2847" s="15" t="n"/>
      <c r="E2847" s="15">
        <f>D2847*Setup!$B$5</f>
        <v/>
      </c>
      <c r="F2847" s="15">
        <f>D2847-E2847</f>
        <v/>
      </c>
      <c r="G2847" s="15" t="n"/>
      <c r="H2847" s="15" t="n"/>
      <c r="I2847" s="15" t="n"/>
      <c r="J2847" s="15">
        <f>C2847+F2847+G2847-I2847</f>
        <v/>
      </c>
      <c r="K2847" s="15" t="n"/>
      <c r="L2847" s="15">
        <f>K2847*Setup!$B$6</f>
        <v/>
      </c>
      <c r="M2847" s="15">
        <f>J2847-L2847</f>
        <v/>
      </c>
      <c r="N2847" s="21" t="n"/>
    </row>
    <row r="2848">
      <c r="A2848" s="295" t="n"/>
      <c r="B2848" s="14" t="n"/>
      <c r="C2848" s="15" t="n"/>
      <c r="D2848" s="15" t="n"/>
      <c r="E2848" s="15">
        <f>D2848*Setup!$B$5</f>
        <v/>
      </c>
      <c r="F2848" s="15">
        <f>D2848-E2848</f>
        <v/>
      </c>
      <c r="G2848" s="15" t="n"/>
      <c r="H2848" s="15" t="n"/>
      <c r="I2848" s="15" t="n"/>
      <c r="J2848" s="15">
        <f>C2848+F2848+G2848-I2848</f>
        <v/>
      </c>
      <c r="K2848" s="15" t="n"/>
      <c r="L2848" s="15">
        <f>K2848*Setup!$B$6</f>
        <v/>
      </c>
      <c r="M2848" s="15">
        <f>J2848-L2848</f>
        <v/>
      </c>
      <c r="N2848" s="21" t="n"/>
    </row>
    <row r="2849">
      <c r="A2849" s="295" t="n"/>
      <c r="B2849" s="14" t="n"/>
      <c r="C2849" s="15" t="n"/>
      <c r="D2849" s="15" t="n"/>
      <c r="E2849" s="15">
        <f>D2849*Setup!$B$5</f>
        <v/>
      </c>
      <c r="F2849" s="15">
        <f>D2849-E2849</f>
        <v/>
      </c>
      <c r="G2849" s="15" t="n"/>
      <c r="H2849" s="15" t="n"/>
      <c r="I2849" s="15" t="n"/>
      <c r="J2849" s="15">
        <f>C2849+F2849+G2849-I2849</f>
        <v/>
      </c>
      <c r="K2849" s="15" t="n"/>
      <c r="L2849" s="15">
        <f>K2849*Setup!$B$6</f>
        <v/>
      </c>
      <c r="M2849" s="15">
        <f>J2849-L2849</f>
        <v/>
      </c>
      <c r="N2849" s="21" t="n"/>
    </row>
    <row r="2850">
      <c r="A2850" s="295" t="n"/>
      <c r="B2850" s="14" t="n"/>
      <c r="C2850" s="15" t="n"/>
      <c r="D2850" s="15" t="n"/>
      <c r="E2850" s="15">
        <f>D2850*Setup!$B$5</f>
        <v/>
      </c>
      <c r="F2850" s="15">
        <f>D2850-E2850</f>
        <v/>
      </c>
      <c r="G2850" s="15" t="n"/>
      <c r="H2850" s="15" t="n"/>
      <c r="I2850" s="15" t="n"/>
      <c r="J2850" s="15">
        <f>C2850+F2850+G2850-I2850</f>
        <v/>
      </c>
      <c r="K2850" s="15" t="n"/>
      <c r="L2850" s="15">
        <f>K2850*Setup!$B$6</f>
        <v/>
      </c>
      <c r="M2850" s="15">
        <f>J2850-L2850</f>
        <v/>
      </c>
      <c r="N2850" s="21" t="n"/>
    </row>
    <row r="2851">
      <c r="A2851" s="295" t="n"/>
      <c r="B2851" s="14" t="n"/>
      <c r="C2851" s="15" t="n"/>
      <c r="D2851" s="15" t="n"/>
      <c r="E2851" s="15">
        <f>D2851*Setup!$B$5</f>
        <v/>
      </c>
      <c r="F2851" s="15">
        <f>D2851-E2851</f>
        <v/>
      </c>
      <c r="G2851" s="15" t="n"/>
      <c r="H2851" s="15" t="n"/>
      <c r="I2851" s="15" t="n"/>
      <c r="J2851" s="15">
        <f>C2851+F2851+G2851-I2851</f>
        <v/>
      </c>
      <c r="K2851" s="15" t="n"/>
      <c r="L2851" s="15">
        <f>K2851*Setup!$B$6</f>
        <v/>
      </c>
      <c r="M2851" s="15">
        <f>J2851-L2851</f>
        <v/>
      </c>
      <c r="N2851" s="21" t="n"/>
    </row>
    <row r="2852">
      <c r="A2852" s="295" t="n"/>
      <c r="B2852" s="14" t="n"/>
      <c r="C2852" s="15" t="n"/>
      <c r="D2852" s="15" t="n"/>
      <c r="E2852" s="15">
        <f>D2852*Setup!$B$5</f>
        <v/>
      </c>
      <c r="F2852" s="15">
        <f>D2852-E2852</f>
        <v/>
      </c>
      <c r="G2852" s="15" t="n"/>
      <c r="H2852" s="15" t="n"/>
      <c r="I2852" s="15" t="n"/>
      <c r="J2852" s="15">
        <f>C2852+F2852+G2852-I2852</f>
        <v/>
      </c>
      <c r="K2852" s="15" t="n"/>
      <c r="L2852" s="15">
        <f>K2852*Setup!$B$6</f>
        <v/>
      </c>
      <c r="M2852" s="15">
        <f>J2852-L2852</f>
        <v/>
      </c>
      <c r="N2852" s="21" t="n"/>
    </row>
    <row r="2853">
      <c r="A2853" s="295" t="n"/>
      <c r="B2853" s="14" t="n"/>
      <c r="C2853" s="15" t="n"/>
      <c r="D2853" s="15" t="n"/>
      <c r="E2853" s="15">
        <f>D2853*Setup!$B$5</f>
        <v/>
      </c>
      <c r="F2853" s="15">
        <f>D2853-E2853</f>
        <v/>
      </c>
      <c r="G2853" s="15" t="n"/>
      <c r="H2853" s="15" t="n"/>
      <c r="I2853" s="15" t="n"/>
      <c r="J2853" s="15">
        <f>C2853+F2853+G2853-I2853</f>
        <v/>
      </c>
      <c r="K2853" s="15" t="n"/>
      <c r="L2853" s="15">
        <f>K2853*Setup!$B$6</f>
        <v/>
      </c>
      <c r="M2853" s="15">
        <f>J2853-L2853</f>
        <v/>
      </c>
      <c r="N2853" s="21" t="n"/>
    </row>
    <row r="2854">
      <c r="A2854" s="295" t="n"/>
      <c r="B2854" s="14" t="n"/>
      <c r="C2854" s="15" t="n"/>
      <c r="D2854" s="15" t="n"/>
      <c r="E2854" s="15">
        <f>D2854*Setup!$B$5</f>
        <v/>
      </c>
      <c r="F2854" s="15">
        <f>D2854-E2854</f>
        <v/>
      </c>
      <c r="G2854" s="15" t="n"/>
      <c r="H2854" s="15" t="n"/>
      <c r="I2854" s="15" t="n"/>
      <c r="J2854" s="15">
        <f>C2854+F2854+G2854-I2854</f>
        <v/>
      </c>
      <c r="K2854" s="15" t="n"/>
      <c r="L2854" s="15">
        <f>K2854*Setup!$B$6</f>
        <v/>
      </c>
      <c r="M2854" s="15">
        <f>J2854-L2854</f>
        <v/>
      </c>
      <c r="N2854" s="21" t="n"/>
    </row>
    <row r="2855">
      <c r="A2855" s="295" t="n"/>
      <c r="B2855" s="14" t="n"/>
      <c r="C2855" s="15" t="n"/>
      <c r="D2855" s="15" t="n"/>
      <c r="E2855" s="15">
        <f>D2855*Setup!$B$5</f>
        <v/>
      </c>
      <c r="F2855" s="15">
        <f>D2855-E2855</f>
        <v/>
      </c>
      <c r="G2855" s="15" t="n"/>
      <c r="H2855" s="15" t="n"/>
      <c r="I2855" s="15" t="n"/>
      <c r="J2855" s="15">
        <f>C2855+F2855+G2855-I2855</f>
        <v/>
      </c>
      <c r="K2855" s="15" t="n"/>
      <c r="L2855" s="15">
        <f>K2855*Setup!$B$6</f>
        <v/>
      </c>
      <c r="M2855" s="15">
        <f>J2855-L2855</f>
        <v/>
      </c>
      <c r="N2855" s="21" t="n"/>
    </row>
    <row r="2856">
      <c r="A2856" s="295" t="n"/>
      <c r="B2856" s="14" t="n"/>
      <c r="C2856" s="15" t="n"/>
      <c r="D2856" s="15" t="n"/>
      <c r="E2856" s="15">
        <f>D2856*Setup!$B$5</f>
        <v/>
      </c>
      <c r="F2856" s="15">
        <f>D2856-E2856</f>
        <v/>
      </c>
      <c r="G2856" s="15" t="n"/>
      <c r="H2856" s="15" t="n"/>
      <c r="I2856" s="15" t="n"/>
      <c r="J2856" s="15">
        <f>C2856+F2856+G2856-I2856</f>
        <v/>
      </c>
      <c r="K2856" s="15" t="n"/>
      <c r="L2856" s="15">
        <f>K2856*Setup!$B$6</f>
        <v/>
      </c>
      <c r="M2856" s="15">
        <f>J2856-L2856</f>
        <v/>
      </c>
      <c r="N2856" s="21" t="n"/>
    </row>
    <row r="2857">
      <c r="A2857" s="295" t="n"/>
      <c r="B2857" s="14" t="n"/>
      <c r="C2857" s="15" t="n"/>
      <c r="D2857" s="15" t="n"/>
      <c r="E2857" s="15">
        <f>D2857*Setup!$B$5</f>
        <v/>
      </c>
      <c r="F2857" s="15">
        <f>D2857-E2857</f>
        <v/>
      </c>
      <c r="G2857" s="15" t="n"/>
      <c r="H2857" s="15" t="n"/>
      <c r="I2857" s="15" t="n"/>
      <c r="J2857" s="15">
        <f>C2857+F2857+G2857-I2857</f>
        <v/>
      </c>
      <c r="K2857" s="15" t="n"/>
      <c r="L2857" s="15">
        <f>K2857*Setup!$B$6</f>
        <v/>
      </c>
      <c r="M2857" s="15">
        <f>J2857-L2857</f>
        <v/>
      </c>
      <c r="N2857" s="21" t="n"/>
    </row>
    <row r="2858">
      <c r="A2858" s="295" t="n"/>
      <c r="B2858" s="14" t="n"/>
      <c r="C2858" s="15" t="n"/>
      <c r="D2858" s="15" t="n"/>
      <c r="E2858" s="15">
        <f>D2858*Setup!$B$5</f>
        <v/>
      </c>
      <c r="F2858" s="15">
        <f>D2858-E2858</f>
        <v/>
      </c>
      <c r="G2858" s="15" t="n"/>
      <c r="H2858" s="15" t="n"/>
      <c r="I2858" s="15" t="n"/>
      <c r="J2858" s="15">
        <f>C2858+F2858+G2858-I2858</f>
        <v/>
      </c>
      <c r="K2858" s="15" t="n"/>
      <c r="L2858" s="15">
        <f>K2858*Setup!$B$6</f>
        <v/>
      </c>
      <c r="M2858" s="15">
        <f>J2858-L2858</f>
        <v/>
      </c>
      <c r="N2858" s="21" t="n"/>
    </row>
    <row r="2859">
      <c r="A2859" s="295" t="n"/>
      <c r="B2859" s="14" t="n"/>
      <c r="C2859" s="15" t="n"/>
      <c r="D2859" s="15" t="n"/>
      <c r="E2859" s="15">
        <f>D2859*Setup!$B$5</f>
        <v/>
      </c>
      <c r="F2859" s="15">
        <f>D2859-E2859</f>
        <v/>
      </c>
      <c r="G2859" s="15" t="n"/>
      <c r="H2859" s="15" t="n"/>
      <c r="I2859" s="15" t="n"/>
      <c r="J2859" s="15">
        <f>C2859+F2859+G2859-I2859</f>
        <v/>
      </c>
      <c r="K2859" s="15" t="n"/>
      <c r="L2859" s="15">
        <f>K2859*Setup!$B$6</f>
        <v/>
      </c>
      <c r="M2859" s="15">
        <f>J2859-L2859</f>
        <v/>
      </c>
      <c r="N2859" s="21" t="n"/>
    </row>
    <row r="2860">
      <c r="A2860" s="295" t="n"/>
      <c r="B2860" s="14" t="n"/>
      <c r="C2860" s="15" t="n"/>
      <c r="D2860" s="15" t="n"/>
      <c r="E2860" s="15">
        <f>D2860*Setup!$B$5</f>
        <v/>
      </c>
      <c r="F2860" s="15">
        <f>D2860-E2860</f>
        <v/>
      </c>
      <c r="G2860" s="15" t="n"/>
      <c r="H2860" s="15" t="n"/>
      <c r="I2860" s="15" t="n"/>
      <c r="J2860" s="15">
        <f>C2860+F2860+G2860-I2860</f>
        <v/>
      </c>
      <c r="K2860" s="15" t="n"/>
      <c r="L2860" s="15">
        <f>K2860*Setup!$B$6</f>
        <v/>
      </c>
      <c r="M2860" s="15">
        <f>J2860-L2860</f>
        <v/>
      </c>
      <c r="N2860" s="21" t="n"/>
    </row>
    <row r="2861">
      <c r="A2861" s="295" t="n"/>
      <c r="B2861" s="14" t="n"/>
      <c r="C2861" s="15" t="n"/>
      <c r="D2861" s="15" t="n"/>
      <c r="E2861" s="15">
        <f>D2861*Setup!$B$5</f>
        <v/>
      </c>
      <c r="F2861" s="15">
        <f>D2861-E2861</f>
        <v/>
      </c>
      <c r="G2861" s="15" t="n"/>
      <c r="H2861" s="15" t="n"/>
      <c r="I2861" s="15" t="n"/>
      <c r="J2861" s="15">
        <f>C2861+F2861+G2861-I2861</f>
        <v/>
      </c>
      <c r="K2861" s="15" t="n"/>
      <c r="L2861" s="15">
        <f>K2861*Setup!$B$6</f>
        <v/>
      </c>
      <c r="M2861" s="15">
        <f>J2861-L2861</f>
        <v/>
      </c>
      <c r="N2861" s="21" t="n"/>
    </row>
    <row r="2862">
      <c r="A2862" s="295" t="n"/>
      <c r="B2862" s="14" t="n"/>
      <c r="C2862" s="15" t="n"/>
      <c r="D2862" s="15" t="n"/>
      <c r="E2862" s="15">
        <f>D2862*Setup!$B$5</f>
        <v/>
      </c>
      <c r="F2862" s="15">
        <f>D2862-E2862</f>
        <v/>
      </c>
      <c r="G2862" s="15" t="n"/>
      <c r="H2862" s="15" t="n"/>
      <c r="I2862" s="15" t="n"/>
      <c r="J2862" s="15">
        <f>C2862+F2862+G2862-I2862</f>
        <v/>
      </c>
      <c r="K2862" s="15" t="n"/>
      <c r="L2862" s="15">
        <f>K2862*Setup!$B$6</f>
        <v/>
      </c>
      <c r="M2862" s="15">
        <f>J2862-L2862</f>
        <v/>
      </c>
      <c r="N2862" s="21" t="n"/>
    </row>
    <row r="2863">
      <c r="A2863" s="295" t="n"/>
      <c r="B2863" s="14" t="n"/>
      <c r="C2863" s="15" t="n"/>
      <c r="D2863" s="15" t="n"/>
      <c r="E2863" s="15">
        <f>D2863*Setup!$B$5</f>
        <v/>
      </c>
      <c r="F2863" s="15">
        <f>D2863-E2863</f>
        <v/>
      </c>
      <c r="G2863" s="15" t="n"/>
      <c r="H2863" s="15" t="n"/>
      <c r="I2863" s="15" t="n"/>
      <c r="J2863" s="15">
        <f>C2863+F2863+G2863-I2863</f>
        <v/>
      </c>
      <c r="K2863" s="15" t="n"/>
      <c r="L2863" s="15">
        <f>K2863*Setup!$B$6</f>
        <v/>
      </c>
      <c r="M2863" s="15">
        <f>J2863-L2863</f>
        <v/>
      </c>
      <c r="N2863" s="21" t="n"/>
    </row>
    <row r="2864">
      <c r="A2864" s="295" t="n"/>
      <c r="B2864" s="14" t="n"/>
      <c r="C2864" s="15" t="n"/>
      <c r="D2864" s="15" t="n"/>
      <c r="E2864" s="15">
        <f>D2864*Setup!$B$5</f>
        <v/>
      </c>
      <c r="F2864" s="15">
        <f>D2864-E2864</f>
        <v/>
      </c>
      <c r="G2864" s="15" t="n"/>
      <c r="H2864" s="15" t="n"/>
      <c r="I2864" s="15" t="n"/>
      <c r="J2864" s="15">
        <f>C2864+F2864+G2864-I2864</f>
        <v/>
      </c>
      <c r="K2864" s="15" t="n"/>
      <c r="L2864" s="15">
        <f>K2864*Setup!$B$6</f>
        <v/>
      </c>
      <c r="M2864" s="15">
        <f>J2864-L2864</f>
        <v/>
      </c>
      <c r="N2864" s="21" t="n"/>
    </row>
    <row r="2865">
      <c r="A2865" s="295" t="n"/>
      <c r="B2865" s="14" t="n"/>
      <c r="C2865" s="15" t="n"/>
      <c r="D2865" s="15" t="n"/>
      <c r="E2865" s="15">
        <f>D2865*Setup!$B$5</f>
        <v/>
      </c>
      <c r="F2865" s="15">
        <f>D2865-E2865</f>
        <v/>
      </c>
      <c r="G2865" s="15" t="n"/>
      <c r="H2865" s="15" t="n"/>
      <c r="I2865" s="15" t="n"/>
      <c r="J2865" s="15">
        <f>C2865+F2865+G2865-I2865</f>
        <v/>
      </c>
      <c r="K2865" s="15" t="n"/>
      <c r="L2865" s="15">
        <f>K2865*Setup!$B$6</f>
        <v/>
      </c>
      <c r="M2865" s="15">
        <f>J2865-L2865</f>
        <v/>
      </c>
      <c r="N2865" s="21" t="n"/>
    </row>
    <row r="2866">
      <c r="A2866" s="295" t="n"/>
      <c r="B2866" s="14" t="n"/>
      <c r="C2866" s="15" t="n"/>
      <c r="D2866" s="15" t="n"/>
      <c r="E2866" s="15">
        <f>D2866*Setup!$B$5</f>
        <v/>
      </c>
      <c r="F2866" s="15">
        <f>D2866-E2866</f>
        <v/>
      </c>
      <c r="G2866" s="15" t="n"/>
      <c r="H2866" s="15" t="n"/>
      <c r="I2866" s="15" t="n"/>
      <c r="J2866" s="15">
        <f>C2866+F2866+G2866-I2866</f>
        <v/>
      </c>
      <c r="K2866" s="15" t="n"/>
      <c r="L2866" s="15">
        <f>K2866*Setup!$B$6</f>
        <v/>
      </c>
      <c r="M2866" s="15">
        <f>J2866-L2866</f>
        <v/>
      </c>
      <c r="N2866" s="21" t="n"/>
    </row>
    <row r="2867">
      <c r="A2867" s="295" t="n"/>
      <c r="B2867" s="14" t="n"/>
      <c r="C2867" s="15" t="n"/>
      <c r="D2867" s="15" t="n"/>
      <c r="E2867" s="15">
        <f>D2867*Setup!$B$5</f>
        <v/>
      </c>
      <c r="F2867" s="15">
        <f>D2867-E2867</f>
        <v/>
      </c>
      <c r="G2867" s="15" t="n"/>
      <c r="H2867" s="15" t="n"/>
      <c r="I2867" s="15" t="n"/>
      <c r="J2867" s="15">
        <f>C2867+F2867+G2867-I2867</f>
        <v/>
      </c>
      <c r="K2867" s="15" t="n"/>
      <c r="L2867" s="15">
        <f>K2867*Setup!$B$6</f>
        <v/>
      </c>
      <c r="M2867" s="15">
        <f>J2867-L2867</f>
        <v/>
      </c>
      <c r="N2867" s="21" t="n"/>
    </row>
    <row r="2868">
      <c r="A2868" s="295" t="n"/>
      <c r="B2868" s="14" t="n"/>
      <c r="C2868" s="15" t="n"/>
      <c r="D2868" s="15" t="n"/>
      <c r="E2868" s="15">
        <f>D2868*Setup!$B$5</f>
        <v/>
      </c>
      <c r="F2868" s="15">
        <f>D2868-E2868</f>
        <v/>
      </c>
      <c r="G2868" s="15" t="n"/>
      <c r="H2868" s="15" t="n"/>
      <c r="I2868" s="15" t="n"/>
      <c r="J2868" s="15">
        <f>C2868+F2868+G2868-I2868</f>
        <v/>
      </c>
      <c r="K2868" s="15" t="n"/>
      <c r="L2868" s="15">
        <f>K2868*Setup!$B$6</f>
        <v/>
      </c>
      <c r="M2868" s="15">
        <f>J2868-L2868</f>
        <v/>
      </c>
      <c r="N2868" s="21" t="n"/>
    </row>
    <row r="2869">
      <c r="A2869" s="295" t="n"/>
      <c r="B2869" s="14" t="n"/>
      <c r="C2869" s="15" t="n"/>
      <c r="D2869" s="15" t="n"/>
      <c r="E2869" s="15">
        <f>D2869*Setup!$B$5</f>
        <v/>
      </c>
      <c r="F2869" s="15">
        <f>D2869-E2869</f>
        <v/>
      </c>
      <c r="G2869" s="15" t="n"/>
      <c r="H2869" s="15" t="n"/>
      <c r="I2869" s="15" t="n"/>
      <c r="J2869" s="15">
        <f>C2869+F2869+G2869-I2869</f>
        <v/>
      </c>
      <c r="K2869" s="15" t="n"/>
      <c r="L2869" s="15">
        <f>K2869*Setup!$B$6</f>
        <v/>
      </c>
      <c r="M2869" s="15">
        <f>J2869-L2869</f>
        <v/>
      </c>
      <c r="N2869" s="21" t="n"/>
    </row>
    <row r="2870">
      <c r="A2870" s="295" t="n"/>
      <c r="B2870" s="14" t="n"/>
      <c r="C2870" s="15" t="n"/>
      <c r="D2870" s="15" t="n"/>
      <c r="E2870" s="15">
        <f>D2870*Setup!$B$5</f>
        <v/>
      </c>
      <c r="F2870" s="15">
        <f>D2870-E2870</f>
        <v/>
      </c>
      <c r="G2870" s="15" t="n"/>
      <c r="H2870" s="15" t="n"/>
      <c r="I2870" s="15" t="n"/>
      <c r="J2870" s="15">
        <f>C2870+F2870+G2870-I2870</f>
        <v/>
      </c>
      <c r="K2870" s="15" t="n"/>
      <c r="L2870" s="15">
        <f>K2870*Setup!$B$6</f>
        <v/>
      </c>
      <c r="M2870" s="15">
        <f>J2870-L2870</f>
        <v/>
      </c>
      <c r="N2870" s="21" t="n"/>
    </row>
    <row r="2871">
      <c r="A2871" s="295" t="n"/>
      <c r="B2871" s="14" t="n"/>
      <c r="C2871" s="15" t="n"/>
      <c r="D2871" s="15" t="n"/>
      <c r="E2871" s="15">
        <f>D2871*Setup!$B$5</f>
        <v/>
      </c>
      <c r="F2871" s="15">
        <f>D2871-E2871</f>
        <v/>
      </c>
      <c r="G2871" s="15" t="n"/>
      <c r="H2871" s="15" t="n"/>
      <c r="I2871" s="15" t="n"/>
      <c r="J2871" s="15">
        <f>C2871+F2871+G2871-I2871</f>
        <v/>
      </c>
      <c r="K2871" s="15" t="n"/>
      <c r="L2871" s="15">
        <f>K2871*Setup!$B$6</f>
        <v/>
      </c>
      <c r="M2871" s="15">
        <f>J2871-L2871</f>
        <v/>
      </c>
      <c r="N2871" s="21" t="n"/>
    </row>
    <row r="2872">
      <c r="A2872" s="295" t="n"/>
      <c r="B2872" s="14" t="n"/>
      <c r="C2872" s="15" t="n"/>
      <c r="D2872" s="15" t="n"/>
      <c r="E2872" s="15">
        <f>D2872*Setup!$B$5</f>
        <v/>
      </c>
      <c r="F2872" s="15">
        <f>D2872-E2872</f>
        <v/>
      </c>
      <c r="G2872" s="15" t="n"/>
      <c r="H2872" s="15" t="n"/>
      <c r="I2872" s="15" t="n"/>
      <c r="J2872" s="15">
        <f>C2872+F2872+G2872-I2872</f>
        <v/>
      </c>
      <c r="K2872" s="15" t="n"/>
      <c r="L2872" s="15">
        <f>K2872*Setup!$B$6</f>
        <v/>
      </c>
      <c r="M2872" s="15">
        <f>J2872-L2872</f>
        <v/>
      </c>
      <c r="N2872" s="21" t="n"/>
    </row>
    <row r="2873">
      <c r="A2873" s="295" t="n"/>
      <c r="B2873" s="14" t="n"/>
      <c r="C2873" s="15" t="n"/>
      <c r="D2873" s="15" t="n"/>
      <c r="E2873" s="15">
        <f>D2873*Setup!$B$5</f>
        <v/>
      </c>
      <c r="F2873" s="15">
        <f>D2873-E2873</f>
        <v/>
      </c>
      <c r="G2873" s="15" t="n"/>
      <c r="H2873" s="15" t="n"/>
      <c r="I2873" s="15" t="n"/>
      <c r="J2873" s="15">
        <f>C2873+F2873+G2873-I2873</f>
        <v/>
      </c>
      <c r="K2873" s="15" t="n"/>
      <c r="L2873" s="15">
        <f>K2873*Setup!$B$6</f>
        <v/>
      </c>
      <c r="M2873" s="15">
        <f>J2873-L2873</f>
        <v/>
      </c>
      <c r="N2873" s="21" t="n"/>
    </row>
    <row r="2874">
      <c r="A2874" s="295" t="n"/>
      <c r="B2874" s="14" t="n"/>
      <c r="C2874" s="15" t="n"/>
      <c r="D2874" s="15" t="n"/>
      <c r="E2874" s="15">
        <f>D2874*Setup!$B$5</f>
        <v/>
      </c>
      <c r="F2874" s="15">
        <f>D2874-E2874</f>
        <v/>
      </c>
      <c r="G2874" s="15" t="n"/>
      <c r="H2874" s="15" t="n"/>
      <c r="I2874" s="15" t="n"/>
      <c r="J2874" s="15">
        <f>C2874+F2874+G2874-I2874</f>
        <v/>
      </c>
      <c r="K2874" s="15" t="n"/>
      <c r="L2874" s="15">
        <f>K2874*Setup!$B$6</f>
        <v/>
      </c>
      <c r="M2874" s="15">
        <f>J2874-L2874</f>
        <v/>
      </c>
      <c r="N2874" s="21" t="n"/>
    </row>
    <row r="2875">
      <c r="A2875" s="295" t="n"/>
      <c r="B2875" s="14" t="n"/>
      <c r="C2875" s="15" t="n"/>
      <c r="D2875" s="15" t="n"/>
      <c r="E2875" s="15">
        <f>D2875*Setup!$B$5</f>
        <v/>
      </c>
      <c r="F2875" s="15">
        <f>D2875-E2875</f>
        <v/>
      </c>
      <c r="G2875" s="15" t="n"/>
      <c r="H2875" s="15" t="n"/>
      <c r="I2875" s="15" t="n"/>
      <c r="J2875" s="15">
        <f>C2875+F2875+G2875-I2875</f>
        <v/>
      </c>
      <c r="K2875" s="15" t="n"/>
      <c r="L2875" s="15">
        <f>K2875*Setup!$B$6</f>
        <v/>
      </c>
      <c r="M2875" s="15">
        <f>J2875-L2875</f>
        <v/>
      </c>
      <c r="N2875" s="21" t="n"/>
    </row>
    <row r="2876">
      <c r="A2876" s="295" t="n"/>
      <c r="B2876" s="14" t="n"/>
      <c r="C2876" s="15" t="n"/>
      <c r="D2876" s="15" t="n"/>
      <c r="E2876" s="15">
        <f>D2876*Setup!$B$5</f>
        <v/>
      </c>
      <c r="F2876" s="15">
        <f>D2876-E2876</f>
        <v/>
      </c>
      <c r="G2876" s="15" t="n"/>
      <c r="H2876" s="15" t="n"/>
      <c r="I2876" s="15" t="n"/>
      <c r="J2876" s="15">
        <f>C2876+F2876+G2876-I2876</f>
        <v/>
      </c>
      <c r="K2876" s="15" t="n"/>
      <c r="L2876" s="15">
        <f>K2876*Setup!$B$6</f>
        <v/>
      </c>
      <c r="M2876" s="15">
        <f>J2876-L2876</f>
        <v/>
      </c>
      <c r="N2876" s="21" t="n"/>
    </row>
    <row r="2877">
      <c r="A2877" s="295" t="n"/>
      <c r="B2877" s="14" t="n"/>
      <c r="C2877" s="15" t="n"/>
      <c r="D2877" s="15" t="n"/>
      <c r="E2877" s="15">
        <f>D2877*Setup!$B$5</f>
        <v/>
      </c>
      <c r="F2877" s="15">
        <f>D2877-E2877</f>
        <v/>
      </c>
      <c r="G2877" s="15" t="n"/>
      <c r="H2877" s="15" t="n"/>
      <c r="I2877" s="15" t="n"/>
      <c r="J2877" s="15">
        <f>C2877+F2877+G2877-I2877</f>
        <v/>
      </c>
      <c r="K2877" s="15" t="n"/>
      <c r="L2877" s="15">
        <f>K2877*Setup!$B$6</f>
        <v/>
      </c>
      <c r="M2877" s="15">
        <f>J2877-L2877</f>
        <v/>
      </c>
      <c r="N2877" s="21" t="n"/>
    </row>
    <row r="2878">
      <c r="A2878" s="295" t="n"/>
      <c r="B2878" s="14" t="n"/>
      <c r="C2878" s="15" t="n"/>
      <c r="D2878" s="15" t="n"/>
      <c r="E2878" s="15">
        <f>D2878*Setup!$B$5</f>
        <v/>
      </c>
      <c r="F2878" s="15">
        <f>D2878-E2878</f>
        <v/>
      </c>
      <c r="G2878" s="15" t="n"/>
      <c r="H2878" s="15" t="n"/>
      <c r="I2878" s="15" t="n"/>
      <c r="J2878" s="15">
        <f>C2878+F2878+G2878-I2878</f>
        <v/>
      </c>
      <c r="K2878" s="15" t="n"/>
      <c r="L2878" s="15">
        <f>K2878*Setup!$B$6</f>
        <v/>
      </c>
      <c r="M2878" s="15">
        <f>J2878-L2878</f>
        <v/>
      </c>
      <c r="N2878" s="21" t="n"/>
    </row>
    <row r="2879">
      <c r="A2879" s="295" t="n"/>
      <c r="B2879" s="14" t="n"/>
      <c r="C2879" s="15" t="n"/>
      <c r="D2879" s="15" t="n"/>
      <c r="E2879" s="15">
        <f>D2879*Setup!$B$5</f>
        <v/>
      </c>
      <c r="F2879" s="15">
        <f>D2879-E2879</f>
        <v/>
      </c>
      <c r="G2879" s="15" t="n"/>
      <c r="H2879" s="15" t="n"/>
      <c r="I2879" s="15" t="n"/>
      <c r="J2879" s="15">
        <f>C2879+F2879+G2879-I2879</f>
        <v/>
      </c>
      <c r="K2879" s="15" t="n"/>
      <c r="L2879" s="15">
        <f>K2879*Setup!$B$6</f>
        <v/>
      </c>
      <c r="M2879" s="15">
        <f>J2879-L2879</f>
        <v/>
      </c>
      <c r="N2879" s="21" t="n"/>
    </row>
    <row r="2880">
      <c r="A2880" s="295" t="n"/>
      <c r="B2880" s="14" t="n"/>
      <c r="C2880" s="15" t="n"/>
      <c r="D2880" s="15" t="n"/>
      <c r="E2880" s="15">
        <f>D2880*Setup!$B$5</f>
        <v/>
      </c>
      <c r="F2880" s="15">
        <f>D2880-E2880</f>
        <v/>
      </c>
      <c r="G2880" s="15" t="n"/>
      <c r="H2880" s="15" t="n"/>
      <c r="I2880" s="15" t="n"/>
      <c r="J2880" s="15">
        <f>C2880+F2880+G2880-I2880</f>
        <v/>
      </c>
      <c r="K2880" s="15" t="n"/>
      <c r="L2880" s="15">
        <f>K2880*Setup!$B$6</f>
        <v/>
      </c>
      <c r="M2880" s="15">
        <f>J2880-L2880</f>
        <v/>
      </c>
      <c r="N2880" s="21" t="n"/>
    </row>
    <row r="2881">
      <c r="A2881" s="295" t="n"/>
      <c r="B2881" s="14" t="n"/>
      <c r="C2881" s="15" t="n"/>
      <c r="D2881" s="15" t="n"/>
      <c r="E2881" s="15">
        <f>D2881*Setup!$B$5</f>
        <v/>
      </c>
      <c r="F2881" s="15">
        <f>D2881-E2881</f>
        <v/>
      </c>
      <c r="G2881" s="15" t="n"/>
      <c r="H2881" s="15" t="n"/>
      <c r="I2881" s="15" t="n"/>
      <c r="J2881" s="15">
        <f>C2881+F2881+G2881-I2881</f>
        <v/>
      </c>
      <c r="K2881" s="15" t="n"/>
      <c r="L2881" s="15">
        <f>K2881*Setup!$B$6</f>
        <v/>
      </c>
      <c r="M2881" s="15">
        <f>J2881-L2881</f>
        <v/>
      </c>
      <c r="N2881" s="21" t="n"/>
    </row>
    <row r="2882">
      <c r="A2882" s="295" t="n"/>
      <c r="B2882" s="14" t="n"/>
      <c r="C2882" s="15" t="n"/>
      <c r="D2882" s="15" t="n"/>
      <c r="E2882" s="15">
        <f>D2882*Setup!$B$5</f>
        <v/>
      </c>
      <c r="F2882" s="15">
        <f>D2882-E2882</f>
        <v/>
      </c>
      <c r="G2882" s="15" t="n"/>
      <c r="H2882" s="15" t="n"/>
      <c r="I2882" s="15" t="n"/>
      <c r="J2882" s="15">
        <f>C2882+F2882+G2882-I2882</f>
        <v/>
      </c>
      <c r="K2882" s="15" t="n"/>
      <c r="L2882" s="15">
        <f>K2882*Setup!$B$6</f>
        <v/>
      </c>
      <c r="M2882" s="15">
        <f>J2882-L2882</f>
        <v/>
      </c>
      <c r="N2882" s="21" t="n"/>
    </row>
    <row r="2883">
      <c r="A2883" s="295" t="n"/>
      <c r="B2883" s="14" t="n"/>
      <c r="C2883" s="15" t="n"/>
      <c r="D2883" s="15" t="n"/>
      <c r="E2883" s="15">
        <f>D2883*Setup!$B$5</f>
        <v/>
      </c>
      <c r="F2883" s="15">
        <f>D2883-E2883</f>
        <v/>
      </c>
      <c r="G2883" s="15" t="n"/>
      <c r="H2883" s="15" t="n"/>
      <c r="I2883" s="15" t="n"/>
      <c r="J2883" s="15">
        <f>C2883+F2883+G2883-I2883</f>
        <v/>
      </c>
      <c r="K2883" s="15" t="n"/>
      <c r="L2883" s="15">
        <f>K2883*Setup!$B$6</f>
        <v/>
      </c>
      <c r="M2883" s="15">
        <f>J2883-L2883</f>
        <v/>
      </c>
      <c r="N2883" s="21" t="n"/>
    </row>
    <row r="2884">
      <c r="A2884" s="295" t="n"/>
      <c r="B2884" s="14" t="n"/>
      <c r="C2884" s="15" t="n"/>
      <c r="D2884" s="15" t="n"/>
      <c r="E2884" s="15">
        <f>D2884*Setup!$B$5</f>
        <v/>
      </c>
      <c r="F2884" s="15">
        <f>D2884-E2884</f>
        <v/>
      </c>
      <c r="G2884" s="15" t="n"/>
      <c r="H2884" s="15" t="n"/>
      <c r="I2884" s="15" t="n"/>
      <c r="J2884" s="15">
        <f>C2884+F2884+G2884-I2884</f>
        <v/>
      </c>
      <c r="K2884" s="15" t="n"/>
      <c r="L2884" s="15">
        <f>K2884*Setup!$B$6</f>
        <v/>
      </c>
      <c r="M2884" s="15">
        <f>J2884-L2884</f>
        <v/>
      </c>
      <c r="N2884" s="21" t="n"/>
    </row>
    <row r="2885">
      <c r="A2885" s="295" t="n"/>
      <c r="B2885" s="14" t="n"/>
      <c r="C2885" s="15" t="n"/>
      <c r="D2885" s="15" t="n"/>
      <c r="E2885" s="15">
        <f>D2885*Setup!$B$5</f>
        <v/>
      </c>
      <c r="F2885" s="15">
        <f>D2885-E2885</f>
        <v/>
      </c>
      <c r="G2885" s="15" t="n"/>
      <c r="H2885" s="15" t="n"/>
      <c r="I2885" s="15" t="n"/>
      <c r="J2885" s="15">
        <f>C2885+F2885+G2885-I2885</f>
        <v/>
      </c>
      <c r="K2885" s="15" t="n"/>
      <c r="L2885" s="15">
        <f>K2885*Setup!$B$6</f>
        <v/>
      </c>
      <c r="M2885" s="15">
        <f>J2885-L2885</f>
        <v/>
      </c>
      <c r="N2885" s="21" t="n"/>
    </row>
    <row r="2886">
      <c r="A2886" s="295" t="n"/>
      <c r="B2886" s="14" t="n"/>
      <c r="C2886" s="15" t="n"/>
      <c r="D2886" s="15" t="n"/>
      <c r="E2886" s="15">
        <f>D2886*Setup!$B$5</f>
        <v/>
      </c>
      <c r="F2886" s="15">
        <f>D2886-E2886</f>
        <v/>
      </c>
      <c r="G2886" s="15" t="n"/>
      <c r="H2886" s="15" t="n"/>
      <c r="I2886" s="15" t="n"/>
      <c r="J2886" s="15">
        <f>C2886+F2886+G2886-I2886</f>
        <v/>
      </c>
      <c r="K2886" s="15" t="n"/>
      <c r="L2886" s="15">
        <f>K2886*Setup!$B$6</f>
        <v/>
      </c>
      <c r="M2886" s="15">
        <f>J2886-L2886</f>
        <v/>
      </c>
      <c r="N2886" s="21" t="n"/>
    </row>
    <row r="2887">
      <c r="A2887" s="295" t="n"/>
      <c r="B2887" s="14" t="n"/>
      <c r="C2887" s="15" t="n"/>
      <c r="D2887" s="15" t="n"/>
      <c r="E2887" s="15">
        <f>D2887*Setup!$B$5</f>
        <v/>
      </c>
      <c r="F2887" s="15">
        <f>D2887-E2887</f>
        <v/>
      </c>
      <c r="G2887" s="15" t="n"/>
      <c r="H2887" s="15" t="n"/>
      <c r="I2887" s="15" t="n"/>
      <c r="J2887" s="15">
        <f>C2887+F2887+G2887-I2887</f>
        <v/>
      </c>
      <c r="K2887" s="15" t="n"/>
      <c r="L2887" s="15">
        <f>K2887*Setup!$B$6</f>
        <v/>
      </c>
      <c r="M2887" s="15">
        <f>J2887-L2887</f>
        <v/>
      </c>
      <c r="N2887" s="21" t="n"/>
    </row>
    <row r="2888">
      <c r="A2888" s="295" t="n"/>
      <c r="B2888" s="14" t="n"/>
      <c r="C2888" s="15" t="n"/>
      <c r="D2888" s="15" t="n"/>
      <c r="E2888" s="15">
        <f>D2888*Setup!$B$5</f>
        <v/>
      </c>
      <c r="F2888" s="15">
        <f>D2888-E2888</f>
        <v/>
      </c>
      <c r="G2888" s="15" t="n"/>
      <c r="H2888" s="15" t="n"/>
      <c r="I2888" s="15" t="n"/>
      <c r="J2888" s="15">
        <f>C2888+F2888+G2888-I2888</f>
        <v/>
      </c>
      <c r="K2888" s="15" t="n"/>
      <c r="L2888" s="15">
        <f>K2888*Setup!$B$6</f>
        <v/>
      </c>
      <c r="M2888" s="15">
        <f>J2888-L2888</f>
        <v/>
      </c>
      <c r="N2888" s="21" t="n"/>
    </row>
    <row r="2889">
      <c r="A2889" s="295" t="n"/>
      <c r="B2889" s="14" t="n"/>
      <c r="C2889" s="15" t="n"/>
      <c r="D2889" s="15" t="n"/>
      <c r="E2889" s="15">
        <f>D2889*Setup!$B$5</f>
        <v/>
      </c>
      <c r="F2889" s="15">
        <f>D2889-E2889</f>
        <v/>
      </c>
      <c r="G2889" s="15" t="n"/>
      <c r="H2889" s="15" t="n"/>
      <c r="I2889" s="15" t="n"/>
      <c r="J2889" s="15">
        <f>C2889+F2889+G2889-I2889</f>
        <v/>
      </c>
      <c r="K2889" s="15" t="n"/>
      <c r="L2889" s="15">
        <f>K2889*Setup!$B$6</f>
        <v/>
      </c>
      <c r="M2889" s="15">
        <f>J2889-L2889</f>
        <v/>
      </c>
      <c r="N2889" s="21" t="n"/>
    </row>
    <row r="2890">
      <c r="A2890" s="295" t="n"/>
      <c r="B2890" s="14" t="n"/>
      <c r="C2890" s="15" t="n"/>
      <c r="D2890" s="15" t="n"/>
      <c r="E2890" s="15">
        <f>D2890*Setup!$B$5</f>
        <v/>
      </c>
      <c r="F2890" s="15">
        <f>D2890-E2890</f>
        <v/>
      </c>
      <c r="G2890" s="15" t="n"/>
      <c r="H2890" s="15" t="n"/>
      <c r="I2890" s="15" t="n"/>
      <c r="J2890" s="15">
        <f>C2890+F2890+G2890-I2890</f>
        <v/>
      </c>
      <c r="K2890" s="15" t="n"/>
      <c r="L2890" s="15">
        <f>K2890*Setup!$B$6</f>
        <v/>
      </c>
      <c r="M2890" s="15">
        <f>J2890-L2890</f>
        <v/>
      </c>
      <c r="N2890" s="21" t="n"/>
    </row>
    <row r="2891">
      <c r="A2891" s="295" t="n"/>
      <c r="B2891" s="14" t="n"/>
      <c r="C2891" s="15" t="n"/>
      <c r="D2891" s="15" t="n"/>
      <c r="E2891" s="15">
        <f>D2891*Setup!$B$5</f>
        <v/>
      </c>
      <c r="F2891" s="15">
        <f>D2891-E2891</f>
        <v/>
      </c>
      <c r="G2891" s="15" t="n"/>
      <c r="H2891" s="15" t="n"/>
      <c r="I2891" s="15" t="n"/>
      <c r="J2891" s="15">
        <f>C2891+F2891+G2891-I2891</f>
        <v/>
      </c>
      <c r="K2891" s="15" t="n"/>
      <c r="L2891" s="15">
        <f>K2891*Setup!$B$6</f>
        <v/>
      </c>
      <c r="M2891" s="15">
        <f>J2891-L2891</f>
        <v/>
      </c>
      <c r="N2891" s="21" t="n"/>
    </row>
    <row r="2892">
      <c r="A2892" s="295" t="n"/>
      <c r="B2892" s="14" t="n"/>
      <c r="C2892" s="15" t="n"/>
      <c r="D2892" s="15" t="n"/>
      <c r="E2892" s="15">
        <f>D2892*Setup!$B$5</f>
        <v/>
      </c>
      <c r="F2892" s="15">
        <f>D2892-E2892</f>
        <v/>
      </c>
      <c r="G2892" s="15" t="n"/>
      <c r="H2892" s="15" t="n"/>
      <c r="I2892" s="15" t="n"/>
      <c r="J2892" s="15">
        <f>C2892+F2892+G2892-I2892</f>
        <v/>
      </c>
      <c r="K2892" s="15" t="n"/>
      <c r="L2892" s="15">
        <f>K2892*Setup!$B$6</f>
        <v/>
      </c>
      <c r="M2892" s="15">
        <f>J2892-L2892</f>
        <v/>
      </c>
      <c r="N2892" s="21" t="n"/>
    </row>
    <row r="2893">
      <c r="A2893" s="295" t="n"/>
      <c r="B2893" s="14" t="n"/>
      <c r="C2893" s="15" t="n"/>
      <c r="D2893" s="15" t="n"/>
      <c r="E2893" s="15">
        <f>D2893*Setup!$B$5</f>
        <v/>
      </c>
      <c r="F2893" s="15">
        <f>D2893-E2893</f>
        <v/>
      </c>
      <c r="G2893" s="15" t="n"/>
      <c r="H2893" s="15" t="n"/>
      <c r="I2893" s="15" t="n"/>
      <c r="J2893" s="15">
        <f>C2893+F2893+G2893-I2893</f>
        <v/>
      </c>
      <c r="K2893" s="15" t="n"/>
      <c r="L2893" s="15">
        <f>K2893*Setup!$B$6</f>
        <v/>
      </c>
      <c r="M2893" s="15">
        <f>J2893-L2893</f>
        <v/>
      </c>
      <c r="N2893" s="21" t="n"/>
    </row>
    <row r="2894">
      <c r="A2894" s="295" t="n"/>
      <c r="B2894" s="14" t="n"/>
      <c r="C2894" s="15" t="n"/>
      <c r="D2894" s="15" t="n"/>
      <c r="E2894" s="15">
        <f>D2894*Setup!$B$5</f>
        <v/>
      </c>
      <c r="F2894" s="15">
        <f>D2894-E2894</f>
        <v/>
      </c>
      <c r="G2894" s="15" t="n"/>
      <c r="H2894" s="15" t="n"/>
      <c r="I2894" s="15" t="n"/>
      <c r="J2894" s="15">
        <f>C2894+F2894+G2894-I2894</f>
        <v/>
      </c>
      <c r="K2894" s="15" t="n"/>
      <c r="L2894" s="15">
        <f>K2894*Setup!$B$6</f>
        <v/>
      </c>
      <c r="M2894" s="15">
        <f>J2894-L2894</f>
        <v/>
      </c>
      <c r="N2894" s="21" t="n"/>
    </row>
    <row r="2895">
      <c r="A2895" s="295" t="n"/>
      <c r="B2895" s="14" t="n"/>
      <c r="C2895" s="15" t="n"/>
      <c r="D2895" s="15" t="n"/>
      <c r="E2895" s="15">
        <f>D2895*Setup!$B$5</f>
        <v/>
      </c>
      <c r="F2895" s="15">
        <f>D2895-E2895</f>
        <v/>
      </c>
      <c r="G2895" s="15" t="n"/>
      <c r="H2895" s="15" t="n"/>
      <c r="I2895" s="15" t="n"/>
      <c r="J2895" s="15">
        <f>C2895+F2895+G2895-I2895</f>
        <v/>
      </c>
      <c r="K2895" s="15" t="n"/>
      <c r="L2895" s="15">
        <f>K2895*Setup!$B$6</f>
        <v/>
      </c>
      <c r="M2895" s="15">
        <f>J2895-L2895</f>
        <v/>
      </c>
      <c r="N2895" s="21" t="n"/>
    </row>
    <row r="2896">
      <c r="A2896" s="295" t="n"/>
      <c r="B2896" s="14" t="n"/>
      <c r="C2896" s="15" t="n"/>
      <c r="D2896" s="15" t="n"/>
      <c r="E2896" s="15">
        <f>D2896*Setup!$B$5</f>
        <v/>
      </c>
      <c r="F2896" s="15">
        <f>D2896-E2896</f>
        <v/>
      </c>
      <c r="G2896" s="15" t="n"/>
      <c r="H2896" s="15" t="n"/>
      <c r="I2896" s="15" t="n"/>
      <c r="J2896" s="15">
        <f>C2896+F2896+G2896-I2896</f>
        <v/>
      </c>
      <c r="K2896" s="15" t="n"/>
      <c r="L2896" s="15">
        <f>K2896*Setup!$B$6</f>
        <v/>
      </c>
      <c r="M2896" s="15">
        <f>J2896-L2896</f>
        <v/>
      </c>
      <c r="N2896" s="21" t="n"/>
    </row>
    <row r="2897">
      <c r="A2897" s="295" t="n"/>
      <c r="B2897" s="14" t="n"/>
      <c r="C2897" s="15" t="n"/>
      <c r="D2897" s="15" t="n"/>
      <c r="E2897" s="15">
        <f>D2897*Setup!$B$5</f>
        <v/>
      </c>
      <c r="F2897" s="15">
        <f>D2897-E2897</f>
        <v/>
      </c>
      <c r="G2897" s="15" t="n"/>
      <c r="H2897" s="15" t="n"/>
      <c r="I2897" s="15" t="n"/>
      <c r="J2897" s="15">
        <f>C2897+F2897+G2897-I2897</f>
        <v/>
      </c>
      <c r="K2897" s="15" t="n"/>
      <c r="L2897" s="15">
        <f>K2897*Setup!$B$6</f>
        <v/>
      </c>
      <c r="M2897" s="15">
        <f>J2897-L2897</f>
        <v/>
      </c>
      <c r="N2897" s="21" t="n"/>
    </row>
    <row r="2898">
      <c r="A2898" s="295" t="n"/>
      <c r="B2898" s="14" t="n"/>
      <c r="C2898" s="15" t="n"/>
      <c r="D2898" s="15" t="n"/>
      <c r="E2898" s="15">
        <f>D2898*Setup!$B$5</f>
        <v/>
      </c>
      <c r="F2898" s="15">
        <f>D2898-E2898</f>
        <v/>
      </c>
      <c r="G2898" s="15" t="n"/>
      <c r="H2898" s="15" t="n"/>
      <c r="I2898" s="15" t="n"/>
      <c r="J2898" s="15">
        <f>C2898+F2898+G2898-I2898</f>
        <v/>
      </c>
      <c r="K2898" s="15" t="n"/>
      <c r="L2898" s="15">
        <f>K2898*Setup!$B$6</f>
        <v/>
      </c>
      <c r="M2898" s="15">
        <f>J2898-L2898</f>
        <v/>
      </c>
      <c r="N2898" s="21" t="n"/>
    </row>
    <row r="2899">
      <c r="A2899" s="295" t="n"/>
      <c r="B2899" s="14" t="n"/>
      <c r="C2899" s="15" t="n"/>
      <c r="D2899" s="15" t="n"/>
      <c r="E2899" s="15">
        <f>D2899*Setup!$B$5</f>
        <v/>
      </c>
      <c r="F2899" s="15">
        <f>D2899-E2899</f>
        <v/>
      </c>
      <c r="G2899" s="15" t="n"/>
      <c r="H2899" s="15" t="n"/>
      <c r="I2899" s="15" t="n"/>
      <c r="J2899" s="15">
        <f>C2899+F2899+G2899-I2899</f>
        <v/>
      </c>
      <c r="K2899" s="15" t="n"/>
      <c r="L2899" s="15">
        <f>K2899*Setup!$B$6</f>
        <v/>
      </c>
      <c r="M2899" s="15">
        <f>J2899-L2899</f>
        <v/>
      </c>
      <c r="N2899" s="21" t="n"/>
    </row>
    <row r="2900">
      <c r="A2900" s="295" t="n"/>
      <c r="B2900" s="14" t="n"/>
      <c r="C2900" s="15" t="n"/>
      <c r="D2900" s="15" t="n"/>
      <c r="E2900" s="15">
        <f>D2900*Setup!$B$5</f>
        <v/>
      </c>
      <c r="F2900" s="15">
        <f>D2900-E2900</f>
        <v/>
      </c>
      <c r="G2900" s="15" t="n"/>
      <c r="H2900" s="15" t="n"/>
      <c r="I2900" s="15" t="n"/>
      <c r="J2900" s="15">
        <f>C2900+F2900+G2900-I2900</f>
        <v/>
      </c>
      <c r="K2900" s="15" t="n"/>
      <c r="L2900" s="15">
        <f>K2900*Setup!$B$6</f>
        <v/>
      </c>
      <c r="M2900" s="15">
        <f>J2900-L2900</f>
        <v/>
      </c>
      <c r="N2900" s="21" t="n"/>
    </row>
    <row r="2901">
      <c r="A2901" s="295" t="n"/>
      <c r="B2901" s="14" t="n"/>
      <c r="C2901" s="15" t="n"/>
      <c r="D2901" s="15" t="n"/>
      <c r="E2901" s="15">
        <f>D2901*Setup!$B$5</f>
        <v/>
      </c>
      <c r="F2901" s="15">
        <f>D2901-E2901</f>
        <v/>
      </c>
      <c r="G2901" s="15" t="n"/>
      <c r="H2901" s="15" t="n"/>
      <c r="I2901" s="15" t="n"/>
      <c r="J2901" s="15">
        <f>C2901+F2901+G2901-I2901</f>
        <v/>
      </c>
      <c r="K2901" s="15" t="n"/>
      <c r="L2901" s="15">
        <f>K2901*Setup!$B$6</f>
        <v/>
      </c>
      <c r="M2901" s="15">
        <f>J2901-L2901</f>
        <v/>
      </c>
      <c r="N2901" s="21" t="n"/>
    </row>
    <row r="2902">
      <c r="A2902" s="295" t="n"/>
      <c r="B2902" s="14" t="n"/>
      <c r="C2902" s="15" t="n"/>
      <c r="D2902" s="15" t="n"/>
      <c r="E2902" s="15">
        <f>D2902*Setup!$B$5</f>
        <v/>
      </c>
      <c r="F2902" s="15">
        <f>D2902-E2902</f>
        <v/>
      </c>
      <c r="G2902" s="15" t="n"/>
      <c r="H2902" s="15" t="n"/>
      <c r="I2902" s="15" t="n"/>
      <c r="J2902" s="15">
        <f>C2902+F2902+G2902-I2902</f>
        <v/>
      </c>
      <c r="K2902" s="15" t="n"/>
      <c r="L2902" s="15">
        <f>K2902*Setup!$B$6</f>
        <v/>
      </c>
      <c r="M2902" s="15">
        <f>J2902-L2902</f>
        <v/>
      </c>
      <c r="N2902" s="21" t="n"/>
    </row>
    <row r="2903">
      <c r="A2903" s="295" t="n"/>
      <c r="B2903" s="14" t="n"/>
      <c r="C2903" s="15" t="n"/>
      <c r="D2903" s="15" t="n"/>
      <c r="E2903" s="15">
        <f>D2903*Setup!$B$5</f>
        <v/>
      </c>
      <c r="F2903" s="15">
        <f>D2903-E2903</f>
        <v/>
      </c>
      <c r="G2903" s="15" t="n"/>
      <c r="H2903" s="15" t="n"/>
      <c r="I2903" s="15" t="n"/>
      <c r="J2903" s="15">
        <f>C2903+F2903+G2903-I2903</f>
        <v/>
      </c>
      <c r="K2903" s="15" t="n"/>
      <c r="L2903" s="15">
        <f>K2903*Setup!$B$6</f>
        <v/>
      </c>
      <c r="M2903" s="15">
        <f>J2903-L2903</f>
        <v/>
      </c>
      <c r="N2903" s="21" t="n"/>
    </row>
    <row r="2904">
      <c r="A2904" s="295" t="n"/>
      <c r="B2904" s="14" t="n"/>
      <c r="C2904" s="15" t="n"/>
      <c r="D2904" s="15" t="n"/>
      <c r="E2904" s="15">
        <f>D2904*Setup!$B$5</f>
        <v/>
      </c>
      <c r="F2904" s="15">
        <f>D2904-E2904</f>
        <v/>
      </c>
      <c r="G2904" s="15" t="n"/>
      <c r="H2904" s="15" t="n"/>
      <c r="I2904" s="15" t="n"/>
      <c r="J2904" s="15">
        <f>C2904+F2904+G2904-I2904</f>
        <v/>
      </c>
      <c r="K2904" s="15" t="n"/>
      <c r="L2904" s="15">
        <f>K2904*Setup!$B$6</f>
        <v/>
      </c>
      <c r="M2904" s="15">
        <f>J2904-L2904</f>
        <v/>
      </c>
      <c r="N2904" s="21" t="n"/>
    </row>
    <row r="2905">
      <c r="A2905" s="295" t="n"/>
      <c r="B2905" s="14" t="n"/>
      <c r="C2905" s="15" t="n"/>
      <c r="D2905" s="15" t="n"/>
      <c r="E2905" s="15">
        <f>D2905*Setup!$B$5</f>
        <v/>
      </c>
      <c r="F2905" s="15">
        <f>D2905-E2905</f>
        <v/>
      </c>
      <c r="G2905" s="15" t="n"/>
      <c r="H2905" s="15" t="n"/>
      <c r="I2905" s="15" t="n"/>
      <c r="J2905" s="15">
        <f>C2905+F2905+G2905-I2905</f>
        <v/>
      </c>
      <c r="K2905" s="15" t="n"/>
      <c r="L2905" s="15">
        <f>K2905*Setup!$B$6</f>
        <v/>
      </c>
      <c r="M2905" s="15">
        <f>J2905-L2905</f>
        <v/>
      </c>
      <c r="N2905" s="21" t="n"/>
    </row>
    <row r="2906">
      <c r="A2906" s="295" t="n"/>
      <c r="B2906" s="14" t="n"/>
      <c r="C2906" s="15" t="n"/>
      <c r="D2906" s="15" t="n"/>
      <c r="E2906" s="15">
        <f>D2906*Setup!$B$5</f>
        <v/>
      </c>
      <c r="F2906" s="15">
        <f>D2906-E2906</f>
        <v/>
      </c>
      <c r="G2906" s="15" t="n"/>
      <c r="H2906" s="15" t="n"/>
      <c r="I2906" s="15" t="n"/>
      <c r="J2906" s="15">
        <f>C2906+F2906+G2906-I2906</f>
        <v/>
      </c>
      <c r="K2906" s="15" t="n"/>
      <c r="L2906" s="15">
        <f>K2906*Setup!$B$6</f>
        <v/>
      </c>
      <c r="M2906" s="15">
        <f>J2906-L2906</f>
        <v/>
      </c>
      <c r="N2906" s="21" t="n"/>
    </row>
    <row r="2907">
      <c r="A2907" s="295" t="n"/>
      <c r="B2907" s="14" t="n"/>
      <c r="C2907" s="15" t="n"/>
      <c r="D2907" s="15" t="n"/>
      <c r="E2907" s="15">
        <f>D2907*Setup!$B$5</f>
        <v/>
      </c>
      <c r="F2907" s="15">
        <f>D2907-E2907</f>
        <v/>
      </c>
      <c r="G2907" s="15" t="n"/>
      <c r="H2907" s="15" t="n"/>
      <c r="I2907" s="15" t="n"/>
      <c r="J2907" s="15">
        <f>C2907+F2907+G2907-I2907</f>
        <v/>
      </c>
      <c r="K2907" s="15" t="n"/>
      <c r="L2907" s="15">
        <f>K2907*Setup!$B$6</f>
        <v/>
      </c>
      <c r="M2907" s="15">
        <f>J2907-L2907</f>
        <v/>
      </c>
      <c r="N2907" s="21" t="n"/>
    </row>
    <row r="2908">
      <c r="A2908" s="295" t="n"/>
      <c r="B2908" s="14" t="n"/>
      <c r="C2908" s="15" t="n"/>
      <c r="D2908" s="15" t="n"/>
      <c r="E2908" s="15">
        <f>D2908*Setup!$B$5</f>
        <v/>
      </c>
      <c r="F2908" s="15">
        <f>D2908-E2908</f>
        <v/>
      </c>
      <c r="G2908" s="15" t="n"/>
      <c r="H2908" s="15" t="n"/>
      <c r="I2908" s="15" t="n"/>
      <c r="J2908" s="15">
        <f>C2908+F2908+G2908-I2908</f>
        <v/>
      </c>
      <c r="K2908" s="15" t="n"/>
      <c r="L2908" s="15">
        <f>K2908*Setup!$B$6</f>
        <v/>
      </c>
      <c r="M2908" s="15">
        <f>J2908-L2908</f>
        <v/>
      </c>
      <c r="N2908" s="21" t="n"/>
    </row>
    <row r="2909">
      <c r="A2909" s="295" t="n"/>
      <c r="B2909" s="14" t="n"/>
      <c r="C2909" s="15" t="n"/>
      <c r="D2909" s="15" t="n"/>
      <c r="E2909" s="15">
        <f>D2909*Setup!$B$5</f>
        <v/>
      </c>
      <c r="F2909" s="15">
        <f>D2909-E2909</f>
        <v/>
      </c>
      <c r="G2909" s="15" t="n"/>
      <c r="H2909" s="15" t="n"/>
      <c r="I2909" s="15" t="n"/>
      <c r="J2909" s="15">
        <f>C2909+F2909+G2909-I2909</f>
        <v/>
      </c>
      <c r="K2909" s="15" t="n"/>
      <c r="L2909" s="15">
        <f>K2909*Setup!$B$6</f>
        <v/>
      </c>
      <c r="M2909" s="15">
        <f>J2909-L2909</f>
        <v/>
      </c>
      <c r="N2909" s="21" t="n"/>
    </row>
    <row r="2910">
      <c r="A2910" s="295" t="n"/>
      <c r="B2910" s="14" t="n"/>
      <c r="C2910" s="15" t="n"/>
      <c r="D2910" s="15" t="n"/>
      <c r="E2910" s="15">
        <f>D2910*Setup!$B$5</f>
        <v/>
      </c>
      <c r="F2910" s="15">
        <f>D2910-E2910</f>
        <v/>
      </c>
      <c r="G2910" s="15" t="n"/>
      <c r="H2910" s="15" t="n"/>
      <c r="I2910" s="15" t="n"/>
      <c r="J2910" s="15">
        <f>C2910+F2910+G2910-I2910</f>
        <v/>
      </c>
      <c r="K2910" s="15" t="n"/>
      <c r="L2910" s="15">
        <f>K2910*Setup!$B$6</f>
        <v/>
      </c>
      <c r="M2910" s="15">
        <f>J2910-L2910</f>
        <v/>
      </c>
      <c r="N2910" s="21" t="n"/>
    </row>
    <row r="2911">
      <c r="A2911" s="295" t="n"/>
      <c r="B2911" s="14" t="n"/>
      <c r="C2911" s="15" t="n"/>
      <c r="D2911" s="15" t="n"/>
      <c r="E2911" s="15">
        <f>D2911*Setup!$B$5</f>
        <v/>
      </c>
      <c r="F2911" s="15">
        <f>D2911-E2911</f>
        <v/>
      </c>
      <c r="G2911" s="15" t="n"/>
      <c r="H2911" s="15" t="n"/>
      <c r="I2911" s="15" t="n"/>
      <c r="J2911" s="15">
        <f>C2911+F2911+G2911-I2911</f>
        <v/>
      </c>
      <c r="K2911" s="15" t="n"/>
      <c r="L2911" s="15">
        <f>K2911*Setup!$B$6</f>
        <v/>
      </c>
      <c r="M2911" s="15">
        <f>J2911-L2911</f>
        <v/>
      </c>
      <c r="N2911" s="21" t="n"/>
    </row>
    <row r="2912">
      <c r="A2912" s="295" t="n"/>
      <c r="B2912" s="14" t="n"/>
      <c r="C2912" s="15" t="n"/>
      <c r="D2912" s="15" t="n"/>
      <c r="E2912" s="15">
        <f>D2912*Setup!$B$5</f>
        <v/>
      </c>
      <c r="F2912" s="15">
        <f>D2912-E2912</f>
        <v/>
      </c>
      <c r="G2912" s="15" t="n"/>
      <c r="H2912" s="15" t="n"/>
      <c r="I2912" s="15" t="n"/>
      <c r="J2912" s="15">
        <f>C2912+F2912+G2912-I2912</f>
        <v/>
      </c>
      <c r="K2912" s="15" t="n"/>
      <c r="L2912" s="15">
        <f>K2912*Setup!$B$6</f>
        <v/>
      </c>
      <c r="M2912" s="15">
        <f>J2912-L2912</f>
        <v/>
      </c>
      <c r="N2912" s="21" t="n"/>
    </row>
    <row r="2913">
      <c r="A2913" s="295" t="n"/>
      <c r="B2913" s="14" t="n"/>
      <c r="C2913" s="15" t="n"/>
      <c r="D2913" s="15" t="n"/>
      <c r="E2913" s="15">
        <f>D2913*Setup!$B$5</f>
        <v/>
      </c>
      <c r="F2913" s="15">
        <f>D2913-E2913</f>
        <v/>
      </c>
      <c r="G2913" s="15" t="n"/>
      <c r="H2913" s="15" t="n"/>
      <c r="I2913" s="15" t="n"/>
      <c r="J2913" s="15">
        <f>C2913+F2913+G2913-I2913</f>
        <v/>
      </c>
      <c r="K2913" s="15" t="n"/>
      <c r="L2913" s="15">
        <f>K2913*Setup!$B$6</f>
        <v/>
      </c>
      <c r="M2913" s="15">
        <f>J2913-L2913</f>
        <v/>
      </c>
      <c r="N2913" s="21" t="n"/>
    </row>
    <row r="2914">
      <c r="A2914" s="295" t="n"/>
      <c r="B2914" s="14" t="n"/>
      <c r="C2914" s="15" t="n"/>
      <c r="D2914" s="15" t="n"/>
      <c r="E2914" s="15">
        <f>D2914*Setup!$B$5</f>
        <v/>
      </c>
      <c r="F2914" s="15">
        <f>D2914-E2914</f>
        <v/>
      </c>
      <c r="G2914" s="15" t="n"/>
      <c r="H2914" s="15" t="n"/>
      <c r="I2914" s="15" t="n"/>
      <c r="J2914" s="15">
        <f>C2914+F2914+G2914-I2914</f>
        <v/>
      </c>
      <c r="K2914" s="15" t="n"/>
      <c r="L2914" s="15">
        <f>K2914*Setup!$B$6</f>
        <v/>
      </c>
      <c r="M2914" s="15">
        <f>J2914-L2914</f>
        <v/>
      </c>
      <c r="N2914" s="21" t="n"/>
    </row>
    <row r="2915">
      <c r="A2915" s="295" t="n"/>
      <c r="B2915" s="14" t="n"/>
      <c r="C2915" s="15" t="n"/>
      <c r="D2915" s="15" t="n"/>
      <c r="E2915" s="15">
        <f>D2915*Setup!$B$5</f>
        <v/>
      </c>
      <c r="F2915" s="15">
        <f>D2915-E2915</f>
        <v/>
      </c>
      <c r="G2915" s="15" t="n"/>
      <c r="H2915" s="15" t="n"/>
      <c r="I2915" s="15" t="n"/>
      <c r="J2915" s="15">
        <f>C2915+F2915+G2915-I2915</f>
        <v/>
      </c>
      <c r="K2915" s="15" t="n"/>
      <c r="L2915" s="15">
        <f>K2915*Setup!$B$6</f>
        <v/>
      </c>
      <c r="M2915" s="15">
        <f>J2915-L2915</f>
        <v/>
      </c>
      <c r="N2915" s="21" t="n"/>
    </row>
    <row r="2916">
      <c r="A2916" s="295" t="n"/>
      <c r="B2916" s="14" t="n"/>
      <c r="C2916" s="15" t="n"/>
      <c r="D2916" s="15" t="n"/>
      <c r="E2916" s="15">
        <f>D2916*Setup!$B$5</f>
        <v/>
      </c>
      <c r="F2916" s="15">
        <f>D2916-E2916</f>
        <v/>
      </c>
      <c r="G2916" s="15" t="n"/>
      <c r="H2916" s="15" t="n"/>
      <c r="I2916" s="15" t="n"/>
      <c r="J2916" s="15">
        <f>C2916+F2916+G2916-I2916</f>
        <v/>
      </c>
      <c r="K2916" s="15" t="n"/>
      <c r="L2916" s="15">
        <f>K2916*Setup!$B$6</f>
        <v/>
      </c>
      <c r="M2916" s="15">
        <f>J2916-L2916</f>
        <v/>
      </c>
      <c r="N2916" s="21" t="n"/>
    </row>
    <row r="2917">
      <c r="A2917" s="295" t="n"/>
      <c r="B2917" s="14" t="n"/>
      <c r="C2917" s="15" t="n"/>
      <c r="D2917" s="15" t="n"/>
      <c r="E2917" s="15">
        <f>D2917*Setup!$B$5</f>
        <v/>
      </c>
      <c r="F2917" s="15">
        <f>D2917-E2917</f>
        <v/>
      </c>
      <c r="G2917" s="15" t="n"/>
      <c r="H2917" s="15" t="n"/>
      <c r="I2917" s="15" t="n"/>
      <c r="J2917" s="15">
        <f>C2917+F2917+G2917-I2917</f>
        <v/>
      </c>
      <c r="K2917" s="15" t="n"/>
      <c r="L2917" s="15">
        <f>K2917*Setup!$B$6</f>
        <v/>
      </c>
      <c r="M2917" s="15">
        <f>J2917-L2917</f>
        <v/>
      </c>
      <c r="N2917" s="21" t="n"/>
    </row>
    <row r="2918">
      <c r="A2918" s="295" t="n"/>
      <c r="B2918" s="14" t="n"/>
      <c r="C2918" s="15" t="n"/>
      <c r="D2918" s="15" t="n"/>
      <c r="E2918" s="15">
        <f>D2918*Setup!$B$5</f>
        <v/>
      </c>
      <c r="F2918" s="15">
        <f>D2918-E2918</f>
        <v/>
      </c>
      <c r="G2918" s="15" t="n"/>
      <c r="H2918" s="15" t="n"/>
      <c r="I2918" s="15" t="n"/>
      <c r="J2918" s="15">
        <f>C2918+F2918+G2918-I2918</f>
        <v/>
      </c>
      <c r="K2918" s="15" t="n"/>
      <c r="L2918" s="15">
        <f>K2918*Setup!$B$6</f>
        <v/>
      </c>
      <c r="M2918" s="15">
        <f>J2918-L2918</f>
        <v/>
      </c>
      <c r="N2918" s="21" t="n"/>
    </row>
    <row r="2919">
      <c r="A2919" s="295" t="n"/>
      <c r="B2919" s="14" t="n"/>
      <c r="C2919" s="15" t="n"/>
      <c r="D2919" s="15" t="n"/>
      <c r="E2919" s="15">
        <f>D2919*Setup!$B$5</f>
        <v/>
      </c>
      <c r="F2919" s="15">
        <f>D2919-E2919</f>
        <v/>
      </c>
      <c r="G2919" s="15" t="n"/>
      <c r="H2919" s="15" t="n"/>
      <c r="I2919" s="15" t="n"/>
      <c r="J2919" s="15">
        <f>C2919+F2919+G2919-I2919</f>
        <v/>
      </c>
      <c r="K2919" s="15" t="n"/>
      <c r="L2919" s="15">
        <f>K2919*Setup!$B$6</f>
        <v/>
      </c>
      <c r="M2919" s="15">
        <f>J2919-L2919</f>
        <v/>
      </c>
      <c r="N2919" s="21" t="n"/>
    </row>
    <row r="2920">
      <c r="A2920" s="295" t="n"/>
      <c r="B2920" s="14" t="n"/>
      <c r="C2920" s="15" t="n"/>
      <c r="D2920" s="15" t="n"/>
      <c r="E2920" s="15">
        <f>D2920*Setup!$B$5</f>
        <v/>
      </c>
      <c r="F2920" s="15">
        <f>D2920-E2920</f>
        <v/>
      </c>
      <c r="G2920" s="15" t="n"/>
      <c r="H2920" s="15" t="n"/>
      <c r="I2920" s="15" t="n"/>
      <c r="J2920" s="15">
        <f>C2920+F2920+G2920-I2920</f>
        <v/>
      </c>
      <c r="K2920" s="15" t="n"/>
      <c r="L2920" s="15">
        <f>K2920*Setup!$B$6</f>
        <v/>
      </c>
      <c r="M2920" s="15">
        <f>J2920-L2920</f>
        <v/>
      </c>
      <c r="N2920" s="21" t="n"/>
    </row>
    <row r="2921">
      <c r="A2921" s="295" t="n"/>
      <c r="B2921" s="14" t="n"/>
      <c r="C2921" s="15" t="n"/>
      <c r="D2921" s="15" t="n"/>
      <c r="E2921" s="15">
        <f>D2921*Setup!$B$5</f>
        <v/>
      </c>
      <c r="F2921" s="15">
        <f>D2921-E2921</f>
        <v/>
      </c>
      <c r="G2921" s="15" t="n"/>
      <c r="H2921" s="15" t="n"/>
      <c r="I2921" s="15" t="n"/>
      <c r="J2921" s="15">
        <f>C2921+F2921+G2921-I2921</f>
        <v/>
      </c>
      <c r="K2921" s="15" t="n"/>
      <c r="L2921" s="15">
        <f>K2921*Setup!$B$6</f>
        <v/>
      </c>
      <c r="M2921" s="15">
        <f>J2921-L2921</f>
        <v/>
      </c>
      <c r="N2921" s="21" t="n"/>
    </row>
    <row r="2922">
      <c r="A2922" s="295" t="n"/>
      <c r="B2922" s="14" t="n"/>
      <c r="C2922" s="15" t="n"/>
      <c r="D2922" s="15" t="n"/>
      <c r="E2922" s="15">
        <f>D2922*Setup!$B$5</f>
        <v/>
      </c>
      <c r="F2922" s="15">
        <f>D2922-E2922</f>
        <v/>
      </c>
      <c r="G2922" s="15" t="n"/>
      <c r="H2922" s="15" t="n"/>
      <c r="I2922" s="15" t="n"/>
      <c r="J2922" s="15">
        <f>C2922+F2922+G2922-I2922</f>
        <v/>
      </c>
      <c r="K2922" s="15" t="n"/>
      <c r="L2922" s="15">
        <f>K2922*Setup!$B$6</f>
        <v/>
      </c>
      <c r="M2922" s="15">
        <f>J2922-L2922</f>
        <v/>
      </c>
      <c r="N2922" s="21" t="n"/>
    </row>
    <row r="2923">
      <c r="A2923" s="295" t="n"/>
      <c r="B2923" s="14" t="n"/>
      <c r="C2923" s="15" t="n"/>
      <c r="D2923" s="15" t="n"/>
      <c r="E2923" s="15">
        <f>D2923*Setup!$B$5</f>
        <v/>
      </c>
      <c r="F2923" s="15">
        <f>D2923-E2923</f>
        <v/>
      </c>
      <c r="G2923" s="15" t="n"/>
      <c r="H2923" s="15" t="n"/>
      <c r="I2923" s="15" t="n"/>
      <c r="J2923" s="15">
        <f>C2923+F2923+G2923-I2923</f>
        <v/>
      </c>
      <c r="K2923" s="15" t="n"/>
      <c r="L2923" s="15">
        <f>K2923*Setup!$B$6</f>
        <v/>
      </c>
      <c r="M2923" s="15">
        <f>J2923-L2923</f>
        <v/>
      </c>
      <c r="N2923" s="21" t="n"/>
    </row>
    <row r="2924">
      <c r="A2924" s="295" t="n"/>
      <c r="B2924" s="14" t="n"/>
      <c r="C2924" s="15" t="n"/>
      <c r="D2924" s="15" t="n"/>
      <c r="E2924" s="15">
        <f>D2924*Setup!$B$5</f>
        <v/>
      </c>
      <c r="F2924" s="15">
        <f>D2924-E2924</f>
        <v/>
      </c>
      <c r="G2924" s="15" t="n"/>
      <c r="H2924" s="15" t="n"/>
      <c r="I2924" s="15" t="n"/>
      <c r="J2924" s="15">
        <f>C2924+F2924+G2924-I2924</f>
        <v/>
      </c>
      <c r="K2924" s="15" t="n"/>
      <c r="L2924" s="15">
        <f>K2924*Setup!$B$6</f>
        <v/>
      </c>
      <c r="M2924" s="15">
        <f>J2924-L2924</f>
        <v/>
      </c>
      <c r="N2924" s="21" t="n"/>
    </row>
    <row r="2925">
      <c r="A2925" s="295" t="n"/>
      <c r="B2925" s="14" t="n"/>
      <c r="C2925" s="15" t="n"/>
      <c r="D2925" s="15" t="n"/>
      <c r="E2925" s="15">
        <f>D2925*Setup!$B$5</f>
        <v/>
      </c>
      <c r="F2925" s="15">
        <f>D2925-E2925</f>
        <v/>
      </c>
      <c r="G2925" s="15" t="n"/>
      <c r="H2925" s="15" t="n"/>
      <c r="I2925" s="15" t="n"/>
      <c r="J2925" s="15">
        <f>C2925+F2925+G2925-I2925</f>
        <v/>
      </c>
      <c r="K2925" s="15" t="n"/>
      <c r="L2925" s="15">
        <f>K2925*Setup!$B$6</f>
        <v/>
      </c>
      <c r="M2925" s="15">
        <f>J2925-L2925</f>
        <v/>
      </c>
      <c r="N2925" s="21" t="n"/>
    </row>
    <row r="2926">
      <c r="A2926" s="295" t="n"/>
      <c r="B2926" s="14" t="n"/>
      <c r="C2926" s="15" t="n"/>
      <c r="D2926" s="15" t="n"/>
      <c r="E2926" s="15">
        <f>D2926*Setup!$B$5</f>
        <v/>
      </c>
      <c r="F2926" s="15">
        <f>D2926-E2926</f>
        <v/>
      </c>
      <c r="G2926" s="15" t="n"/>
      <c r="H2926" s="15" t="n"/>
      <c r="I2926" s="15" t="n"/>
      <c r="J2926" s="15">
        <f>C2926+F2926+G2926-I2926</f>
        <v/>
      </c>
      <c r="K2926" s="15" t="n"/>
      <c r="L2926" s="15">
        <f>K2926*Setup!$B$6</f>
        <v/>
      </c>
      <c r="M2926" s="15">
        <f>J2926-L2926</f>
        <v/>
      </c>
      <c r="N2926" s="21" t="n"/>
    </row>
    <row r="2927">
      <c r="A2927" s="295" t="n"/>
      <c r="B2927" s="14" t="n"/>
      <c r="C2927" s="15" t="n"/>
      <c r="D2927" s="15" t="n"/>
      <c r="E2927" s="15">
        <f>D2927*Setup!$B$5</f>
        <v/>
      </c>
      <c r="F2927" s="15">
        <f>D2927-E2927</f>
        <v/>
      </c>
      <c r="G2927" s="15" t="n"/>
      <c r="H2927" s="15" t="n"/>
      <c r="I2927" s="15" t="n"/>
      <c r="J2927" s="15">
        <f>C2927+F2927+G2927-I2927</f>
        <v/>
      </c>
      <c r="K2927" s="15" t="n"/>
      <c r="L2927" s="15">
        <f>K2927*Setup!$B$6</f>
        <v/>
      </c>
      <c r="M2927" s="15">
        <f>J2927-L2927</f>
        <v/>
      </c>
      <c r="N2927" s="21" t="n"/>
    </row>
    <row r="2928">
      <c r="A2928" s="295" t="n"/>
      <c r="B2928" s="14" t="n"/>
      <c r="C2928" s="15" t="n"/>
      <c r="D2928" s="15" t="n"/>
      <c r="E2928" s="15">
        <f>D2928*Setup!$B$5</f>
        <v/>
      </c>
      <c r="F2928" s="15">
        <f>D2928-E2928</f>
        <v/>
      </c>
      <c r="G2928" s="15" t="n"/>
      <c r="H2928" s="15" t="n"/>
      <c r="I2928" s="15" t="n"/>
      <c r="J2928" s="15">
        <f>C2928+F2928+G2928-I2928</f>
        <v/>
      </c>
      <c r="K2928" s="15" t="n"/>
      <c r="L2928" s="15">
        <f>K2928*Setup!$B$6</f>
        <v/>
      </c>
      <c r="M2928" s="15">
        <f>J2928-L2928</f>
        <v/>
      </c>
      <c r="N2928" s="21" t="n"/>
    </row>
    <row r="2929">
      <c r="A2929" s="295" t="n"/>
      <c r="B2929" s="14" t="n"/>
      <c r="C2929" s="15" t="n"/>
      <c r="D2929" s="15" t="n"/>
      <c r="E2929" s="15">
        <f>D2929*Setup!$B$5</f>
        <v/>
      </c>
      <c r="F2929" s="15">
        <f>D2929-E2929</f>
        <v/>
      </c>
      <c r="G2929" s="15" t="n"/>
      <c r="H2929" s="15" t="n"/>
      <c r="I2929" s="15" t="n"/>
      <c r="J2929" s="15">
        <f>C2929+F2929+G2929-I2929</f>
        <v/>
      </c>
      <c r="K2929" s="15" t="n"/>
      <c r="L2929" s="15">
        <f>K2929*Setup!$B$6</f>
        <v/>
      </c>
      <c r="M2929" s="15">
        <f>J2929-L2929</f>
        <v/>
      </c>
      <c r="N2929" s="21" t="n"/>
    </row>
    <row r="2930">
      <c r="A2930" s="295" t="n"/>
      <c r="B2930" s="14" t="n"/>
      <c r="C2930" s="15" t="n"/>
      <c r="D2930" s="15" t="n"/>
      <c r="E2930" s="15">
        <f>D2930*Setup!$B$5</f>
        <v/>
      </c>
      <c r="F2930" s="15">
        <f>D2930-E2930</f>
        <v/>
      </c>
      <c r="G2930" s="15" t="n"/>
      <c r="H2930" s="15" t="n"/>
      <c r="I2930" s="15" t="n"/>
      <c r="J2930" s="15">
        <f>C2930+F2930+G2930-I2930</f>
        <v/>
      </c>
      <c r="K2930" s="15" t="n"/>
      <c r="L2930" s="15">
        <f>K2930*Setup!$B$6</f>
        <v/>
      </c>
      <c r="M2930" s="15">
        <f>J2930-L2930</f>
        <v/>
      </c>
      <c r="N2930" s="21" t="n"/>
    </row>
    <row r="2931">
      <c r="A2931" s="295" t="n"/>
      <c r="B2931" s="14" t="n"/>
      <c r="C2931" s="15" t="n"/>
      <c r="D2931" s="15" t="n"/>
      <c r="E2931" s="15">
        <f>D2931*Setup!$B$5</f>
        <v/>
      </c>
      <c r="F2931" s="15">
        <f>D2931-E2931</f>
        <v/>
      </c>
      <c r="G2931" s="15" t="n"/>
      <c r="H2931" s="15" t="n"/>
      <c r="I2931" s="15" t="n"/>
      <c r="J2931" s="15">
        <f>C2931+F2931+G2931-I2931</f>
        <v/>
      </c>
      <c r="K2931" s="15" t="n"/>
      <c r="L2931" s="15">
        <f>K2931*Setup!$B$6</f>
        <v/>
      </c>
      <c r="M2931" s="15">
        <f>J2931-L2931</f>
        <v/>
      </c>
      <c r="N2931" s="21" t="n"/>
    </row>
    <row r="2932">
      <c r="A2932" s="295" t="n"/>
      <c r="B2932" s="14" t="n"/>
      <c r="C2932" s="15" t="n"/>
      <c r="D2932" s="15" t="n"/>
      <c r="E2932" s="15">
        <f>D2932*Setup!$B$5</f>
        <v/>
      </c>
      <c r="F2932" s="15">
        <f>D2932-E2932</f>
        <v/>
      </c>
      <c r="G2932" s="15" t="n"/>
      <c r="H2932" s="15" t="n"/>
      <c r="I2932" s="15" t="n"/>
      <c r="J2932" s="15">
        <f>C2932+F2932+G2932-I2932</f>
        <v/>
      </c>
      <c r="K2932" s="15" t="n"/>
      <c r="L2932" s="15">
        <f>K2932*Setup!$B$6</f>
        <v/>
      </c>
      <c r="M2932" s="15">
        <f>J2932-L2932</f>
        <v/>
      </c>
      <c r="N2932" s="21" t="n"/>
    </row>
    <row r="2933">
      <c r="A2933" s="295" t="n"/>
      <c r="B2933" s="14" t="n"/>
      <c r="C2933" s="15" t="n"/>
      <c r="D2933" s="15" t="n"/>
      <c r="E2933" s="15">
        <f>D2933*Setup!$B$5</f>
        <v/>
      </c>
      <c r="F2933" s="15">
        <f>D2933-E2933</f>
        <v/>
      </c>
      <c r="G2933" s="15" t="n"/>
      <c r="H2933" s="15" t="n"/>
      <c r="I2933" s="15" t="n"/>
      <c r="J2933" s="15">
        <f>C2933+F2933+G2933-I2933</f>
        <v/>
      </c>
      <c r="K2933" s="15" t="n"/>
      <c r="L2933" s="15">
        <f>K2933*Setup!$B$6</f>
        <v/>
      </c>
      <c r="M2933" s="15">
        <f>J2933-L2933</f>
        <v/>
      </c>
      <c r="N2933" s="21" t="n"/>
    </row>
    <row r="2934">
      <c r="A2934" s="295" t="n"/>
      <c r="B2934" s="14" t="n"/>
      <c r="C2934" s="15" t="n"/>
      <c r="D2934" s="15" t="n"/>
      <c r="E2934" s="15">
        <f>D2934*Setup!$B$5</f>
        <v/>
      </c>
      <c r="F2934" s="15">
        <f>D2934-E2934</f>
        <v/>
      </c>
      <c r="G2934" s="15" t="n"/>
      <c r="H2934" s="15" t="n"/>
      <c r="I2934" s="15" t="n"/>
      <c r="J2934" s="15">
        <f>C2934+F2934+G2934-I2934</f>
        <v/>
      </c>
      <c r="K2934" s="15" t="n"/>
      <c r="L2934" s="15">
        <f>K2934*Setup!$B$6</f>
        <v/>
      </c>
      <c r="M2934" s="15">
        <f>J2934-L2934</f>
        <v/>
      </c>
      <c r="N2934" s="21" t="n"/>
    </row>
    <row r="2935">
      <c r="A2935" s="295" t="n"/>
      <c r="B2935" s="14" t="n"/>
      <c r="C2935" s="15" t="n"/>
      <c r="D2935" s="15" t="n"/>
      <c r="E2935" s="15">
        <f>D2935*Setup!$B$5</f>
        <v/>
      </c>
      <c r="F2935" s="15">
        <f>D2935-E2935</f>
        <v/>
      </c>
      <c r="G2935" s="15" t="n"/>
      <c r="H2935" s="15" t="n"/>
      <c r="I2935" s="15" t="n"/>
      <c r="J2935" s="15">
        <f>C2935+F2935+G2935-I2935</f>
        <v/>
      </c>
      <c r="K2935" s="15" t="n"/>
      <c r="L2935" s="15">
        <f>K2935*Setup!$B$6</f>
        <v/>
      </c>
      <c r="M2935" s="15">
        <f>J2935-L2935</f>
        <v/>
      </c>
      <c r="N2935" s="21" t="n"/>
    </row>
    <row r="2936">
      <c r="A2936" s="295" t="n"/>
      <c r="B2936" s="14" t="n"/>
      <c r="C2936" s="15" t="n"/>
      <c r="D2936" s="15" t="n"/>
      <c r="E2936" s="15">
        <f>D2936*Setup!$B$5</f>
        <v/>
      </c>
      <c r="F2936" s="15">
        <f>D2936-E2936</f>
        <v/>
      </c>
      <c r="G2936" s="15" t="n"/>
      <c r="H2936" s="15" t="n"/>
      <c r="I2936" s="15" t="n"/>
      <c r="J2936" s="15">
        <f>C2936+F2936+G2936-I2936</f>
        <v/>
      </c>
      <c r="K2936" s="15" t="n"/>
      <c r="L2936" s="15">
        <f>K2936*Setup!$B$6</f>
        <v/>
      </c>
      <c r="M2936" s="15">
        <f>J2936-L2936</f>
        <v/>
      </c>
      <c r="N2936" s="21" t="n"/>
    </row>
    <row r="2937">
      <c r="A2937" s="295" t="n"/>
      <c r="B2937" s="14" t="n"/>
      <c r="C2937" s="15" t="n"/>
      <c r="D2937" s="15" t="n"/>
      <c r="E2937" s="15">
        <f>D2937*Setup!$B$5</f>
        <v/>
      </c>
      <c r="F2937" s="15">
        <f>D2937-E2937</f>
        <v/>
      </c>
      <c r="G2937" s="15" t="n"/>
      <c r="H2937" s="15" t="n"/>
      <c r="I2937" s="15" t="n"/>
      <c r="J2937" s="15">
        <f>C2937+F2937+G2937-I2937</f>
        <v/>
      </c>
      <c r="K2937" s="15" t="n"/>
      <c r="L2937" s="15">
        <f>K2937*Setup!$B$6</f>
        <v/>
      </c>
      <c r="M2937" s="15">
        <f>J2937-L2937</f>
        <v/>
      </c>
      <c r="N2937" s="21" t="n"/>
    </row>
    <row r="2938">
      <c r="A2938" s="295" t="n"/>
      <c r="B2938" s="14" t="n"/>
      <c r="C2938" s="15" t="n"/>
      <c r="D2938" s="15" t="n"/>
      <c r="E2938" s="15">
        <f>D2938*Setup!$B$5</f>
        <v/>
      </c>
      <c r="F2938" s="15">
        <f>D2938-E2938</f>
        <v/>
      </c>
      <c r="G2938" s="15" t="n"/>
      <c r="H2938" s="15" t="n"/>
      <c r="I2938" s="15" t="n"/>
      <c r="J2938" s="15">
        <f>C2938+F2938+G2938-I2938</f>
        <v/>
      </c>
      <c r="K2938" s="15" t="n"/>
      <c r="L2938" s="15">
        <f>K2938*Setup!$B$6</f>
        <v/>
      </c>
      <c r="M2938" s="15">
        <f>J2938-L2938</f>
        <v/>
      </c>
      <c r="N2938" s="21" t="n"/>
    </row>
    <row r="2939">
      <c r="A2939" s="295" t="n"/>
      <c r="B2939" s="14" t="n"/>
      <c r="C2939" s="15" t="n"/>
      <c r="D2939" s="15" t="n"/>
      <c r="E2939" s="15">
        <f>D2939*Setup!$B$5</f>
        <v/>
      </c>
      <c r="F2939" s="15">
        <f>D2939-E2939</f>
        <v/>
      </c>
      <c r="G2939" s="15" t="n"/>
      <c r="H2939" s="15" t="n"/>
      <c r="I2939" s="15" t="n"/>
      <c r="J2939" s="15">
        <f>C2939+F2939+G2939-I2939</f>
        <v/>
      </c>
      <c r="K2939" s="15" t="n"/>
      <c r="L2939" s="15">
        <f>K2939*Setup!$B$6</f>
        <v/>
      </c>
      <c r="M2939" s="15">
        <f>J2939-L2939</f>
        <v/>
      </c>
      <c r="N2939" s="21" t="n"/>
    </row>
    <row r="2940">
      <c r="A2940" s="295" t="n"/>
      <c r="B2940" s="14" t="n"/>
      <c r="C2940" s="15" t="n"/>
      <c r="D2940" s="15" t="n"/>
      <c r="E2940" s="15">
        <f>D2940*Setup!$B$5</f>
        <v/>
      </c>
      <c r="F2940" s="15">
        <f>D2940-E2940</f>
        <v/>
      </c>
      <c r="G2940" s="15" t="n"/>
      <c r="H2940" s="15" t="n"/>
      <c r="I2940" s="15" t="n"/>
      <c r="J2940" s="15">
        <f>C2940+F2940+G2940-I2940</f>
        <v/>
      </c>
      <c r="K2940" s="15" t="n"/>
      <c r="L2940" s="15">
        <f>K2940*Setup!$B$6</f>
        <v/>
      </c>
      <c r="M2940" s="15">
        <f>J2940-L2940</f>
        <v/>
      </c>
      <c r="N2940" s="21" t="n"/>
    </row>
    <row r="2941">
      <c r="A2941" s="295" t="n"/>
      <c r="B2941" s="14" t="n"/>
      <c r="C2941" s="15" t="n"/>
      <c r="D2941" s="15" t="n"/>
      <c r="E2941" s="15">
        <f>D2941*Setup!$B$5</f>
        <v/>
      </c>
      <c r="F2941" s="15">
        <f>D2941-E2941</f>
        <v/>
      </c>
      <c r="G2941" s="15" t="n"/>
      <c r="H2941" s="15" t="n"/>
      <c r="I2941" s="15" t="n"/>
      <c r="J2941" s="15">
        <f>C2941+F2941+G2941-I2941</f>
        <v/>
      </c>
      <c r="K2941" s="15" t="n"/>
      <c r="L2941" s="15">
        <f>K2941*Setup!$B$6</f>
        <v/>
      </c>
      <c r="M2941" s="15">
        <f>J2941-L2941</f>
        <v/>
      </c>
      <c r="N2941" s="21" t="n"/>
    </row>
    <row r="2942">
      <c r="A2942" s="295" t="n"/>
      <c r="B2942" s="14" t="n"/>
      <c r="C2942" s="15" t="n"/>
      <c r="D2942" s="15" t="n"/>
      <c r="E2942" s="15">
        <f>D2942*Setup!$B$5</f>
        <v/>
      </c>
      <c r="F2942" s="15">
        <f>D2942-E2942</f>
        <v/>
      </c>
      <c r="G2942" s="15" t="n"/>
      <c r="H2942" s="15" t="n"/>
      <c r="I2942" s="15" t="n"/>
      <c r="J2942" s="15">
        <f>C2942+F2942+G2942-I2942</f>
        <v/>
      </c>
      <c r="K2942" s="15" t="n"/>
      <c r="L2942" s="15">
        <f>K2942*Setup!$B$6</f>
        <v/>
      </c>
      <c r="M2942" s="15">
        <f>J2942-L2942</f>
        <v/>
      </c>
      <c r="N2942" s="21" t="n"/>
    </row>
    <row r="2943">
      <c r="A2943" s="295" t="n"/>
      <c r="B2943" s="14" t="n"/>
      <c r="C2943" s="15" t="n"/>
      <c r="D2943" s="15" t="n"/>
      <c r="E2943" s="15">
        <f>D2943*Setup!$B$5</f>
        <v/>
      </c>
      <c r="F2943" s="15">
        <f>D2943-E2943</f>
        <v/>
      </c>
      <c r="G2943" s="15" t="n"/>
      <c r="H2943" s="15" t="n"/>
      <c r="I2943" s="15" t="n"/>
      <c r="J2943" s="15">
        <f>C2943+F2943+G2943-I2943</f>
        <v/>
      </c>
      <c r="K2943" s="15" t="n"/>
      <c r="L2943" s="15">
        <f>K2943*Setup!$B$6</f>
        <v/>
      </c>
      <c r="M2943" s="15">
        <f>J2943-L2943</f>
        <v/>
      </c>
      <c r="N2943" s="21" t="n"/>
    </row>
    <row r="2944">
      <c r="A2944" s="295" t="n"/>
      <c r="B2944" s="14" t="n"/>
      <c r="C2944" s="15" t="n"/>
      <c r="D2944" s="15" t="n"/>
      <c r="E2944" s="15">
        <f>D2944*Setup!$B$5</f>
        <v/>
      </c>
      <c r="F2944" s="15">
        <f>D2944-E2944</f>
        <v/>
      </c>
      <c r="G2944" s="15" t="n"/>
      <c r="H2944" s="15" t="n"/>
      <c r="I2944" s="15" t="n"/>
      <c r="J2944" s="15">
        <f>C2944+F2944+G2944-I2944</f>
        <v/>
      </c>
      <c r="K2944" s="15" t="n"/>
      <c r="L2944" s="15">
        <f>K2944*Setup!$B$6</f>
        <v/>
      </c>
      <c r="M2944" s="15">
        <f>J2944-L2944</f>
        <v/>
      </c>
      <c r="N2944" s="21" t="n"/>
    </row>
    <row r="2945">
      <c r="A2945" s="295" t="n"/>
      <c r="B2945" s="14" t="n"/>
      <c r="C2945" s="15" t="n"/>
      <c r="D2945" s="15" t="n"/>
      <c r="E2945" s="15">
        <f>D2945*Setup!$B$5</f>
        <v/>
      </c>
      <c r="F2945" s="15">
        <f>D2945-E2945</f>
        <v/>
      </c>
      <c r="G2945" s="15" t="n"/>
      <c r="H2945" s="15" t="n"/>
      <c r="I2945" s="15" t="n"/>
      <c r="J2945" s="15">
        <f>C2945+F2945+G2945-I2945</f>
        <v/>
      </c>
      <c r="K2945" s="15" t="n"/>
      <c r="L2945" s="15">
        <f>K2945*Setup!$B$6</f>
        <v/>
      </c>
      <c r="M2945" s="15">
        <f>J2945-L2945</f>
        <v/>
      </c>
      <c r="N2945" s="21" t="n"/>
    </row>
    <row r="2946">
      <c r="A2946" s="295" t="n"/>
      <c r="B2946" s="14" t="n"/>
      <c r="C2946" s="15" t="n"/>
      <c r="D2946" s="15" t="n"/>
      <c r="E2946" s="15">
        <f>D2946*Setup!$B$5</f>
        <v/>
      </c>
      <c r="F2946" s="15">
        <f>D2946-E2946</f>
        <v/>
      </c>
      <c r="G2946" s="15" t="n"/>
      <c r="H2946" s="15" t="n"/>
      <c r="I2946" s="15" t="n"/>
      <c r="J2946" s="15">
        <f>C2946+F2946+G2946-I2946</f>
        <v/>
      </c>
      <c r="K2946" s="15" t="n"/>
      <c r="L2946" s="15">
        <f>K2946*Setup!$B$6</f>
        <v/>
      </c>
      <c r="M2946" s="15">
        <f>J2946-L2946</f>
        <v/>
      </c>
      <c r="N2946" s="21" t="n"/>
    </row>
    <row r="2947">
      <c r="A2947" s="295" t="n"/>
      <c r="B2947" s="14" t="n"/>
      <c r="C2947" s="15" t="n"/>
      <c r="D2947" s="15" t="n"/>
      <c r="E2947" s="15">
        <f>D2947*Setup!$B$5</f>
        <v/>
      </c>
      <c r="F2947" s="15">
        <f>D2947-E2947</f>
        <v/>
      </c>
      <c r="G2947" s="15" t="n"/>
      <c r="H2947" s="15" t="n"/>
      <c r="I2947" s="15" t="n"/>
      <c r="J2947" s="15">
        <f>C2947+F2947+G2947-I2947</f>
        <v/>
      </c>
      <c r="K2947" s="15" t="n"/>
      <c r="L2947" s="15">
        <f>K2947*Setup!$B$6</f>
        <v/>
      </c>
      <c r="M2947" s="15">
        <f>J2947-L2947</f>
        <v/>
      </c>
      <c r="N2947" s="21" t="n"/>
    </row>
    <row r="2948">
      <c r="A2948" s="295" t="n"/>
      <c r="B2948" s="14" t="n"/>
      <c r="C2948" s="15" t="n"/>
      <c r="D2948" s="15" t="n"/>
      <c r="E2948" s="15">
        <f>D2948*Setup!$B$5</f>
        <v/>
      </c>
      <c r="F2948" s="15">
        <f>D2948-E2948</f>
        <v/>
      </c>
      <c r="G2948" s="15" t="n"/>
      <c r="H2948" s="15" t="n"/>
      <c r="I2948" s="15" t="n"/>
      <c r="J2948" s="15">
        <f>C2948+F2948+G2948-I2948</f>
        <v/>
      </c>
      <c r="K2948" s="15" t="n"/>
      <c r="L2948" s="15">
        <f>K2948*Setup!$B$6</f>
        <v/>
      </c>
      <c r="M2948" s="15">
        <f>J2948-L2948</f>
        <v/>
      </c>
      <c r="N2948" s="21" t="n"/>
    </row>
    <row r="2949">
      <c r="A2949" s="295" t="n"/>
      <c r="B2949" s="14" t="n"/>
      <c r="C2949" s="15" t="n"/>
      <c r="D2949" s="15" t="n"/>
      <c r="E2949" s="15">
        <f>D2949*Setup!$B$5</f>
        <v/>
      </c>
      <c r="F2949" s="15">
        <f>D2949-E2949</f>
        <v/>
      </c>
      <c r="G2949" s="15" t="n"/>
      <c r="H2949" s="15" t="n"/>
      <c r="I2949" s="15" t="n"/>
      <c r="J2949" s="15">
        <f>C2949+F2949+G2949-I2949</f>
        <v/>
      </c>
      <c r="K2949" s="15" t="n"/>
      <c r="L2949" s="15">
        <f>K2949*Setup!$B$6</f>
        <v/>
      </c>
      <c r="M2949" s="15">
        <f>J2949-L2949</f>
        <v/>
      </c>
      <c r="N2949" s="21" t="n"/>
    </row>
    <row r="2950">
      <c r="A2950" s="295" t="n"/>
      <c r="B2950" s="14" t="n"/>
      <c r="C2950" s="15" t="n"/>
      <c r="D2950" s="15" t="n"/>
      <c r="E2950" s="15">
        <f>D2950*Setup!$B$5</f>
        <v/>
      </c>
      <c r="F2950" s="15">
        <f>D2950-E2950</f>
        <v/>
      </c>
      <c r="G2950" s="15" t="n"/>
      <c r="H2950" s="15" t="n"/>
      <c r="I2950" s="15" t="n"/>
      <c r="J2950" s="15">
        <f>C2950+F2950+G2950-I2950</f>
        <v/>
      </c>
      <c r="K2950" s="15" t="n"/>
      <c r="L2950" s="15">
        <f>K2950*Setup!$B$6</f>
        <v/>
      </c>
      <c r="M2950" s="15">
        <f>J2950-L2950</f>
        <v/>
      </c>
      <c r="N2950" s="21" t="n"/>
    </row>
    <row r="2951">
      <c r="A2951" s="295" t="n"/>
      <c r="B2951" s="14" t="n"/>
      <c r="C2951" s="15" t="n"/>
      <c r="D2951" s="15" t="n"/>
      <c r="E2951" s="15">
        <f>D2951*Setup!$B$5</f>
        <v/>
      </c>
      <c r="F2951" s="15">
        <f>D2951-E2951</f>
        <v/>
      </c>
      <c r="G2951" s="15" t="n"/>
      <c r="H2951" s="15" t="n"/>
      <c r="I2951" s="15" t="n"/>
      <c r="J2951" s="15">
        <f>C2951+F2951+G2951-I2951</f>
        <v/>
      </c>
      <c r="K2951" s="15" t="n"/>
      <c r="L2951" s="15">
        <f>K2951*Setup!$B$6</f>
        <v/>
      </c>
      <c r="M2951" s="15">
        <f>J2951-L2951</f>
        <v/>
      </c>
      <c r="N2951" s="21" t="n"/>
    </row>
    <row r="2952">
      <c r="A2952" s="295" t="n"/>
      <c r="B2952" s="14" t="n"/>
      <c r="C2952" s="15" t="n"/>
      <c r="D2952" s="15" t="n"/>
      <c r="E2952" s="15">
        <f>D2952*Setup!$B$5</f>
        <v/>
      </c>
      <c r="F2952" s="15">
        <f>D2952-E2952</f>
        <v/>
      </c>
      <c r="G2952" s="15" t="n"/>
      <c r="H2952" s="15" t="n"/>
      <c r="I2952" s="15" t="n"/>
      <c r="J2952" s="15">
        <f>C2952+F2952+G2952-I2952</f>
        <v/>
      </c>
      <c r="K2952" s="15" t="n"/>
      <c r="L2952" s="15">
        <f>K2952*Setup!$B$6</f>
        <v/>
      </c>
      <c r="M2952" s="15">
        <f>J2952-L2952</f>
        <v/>
      </c>
      <c r="N2952" s="21" t="n"/>
    </row>
    <row r="2953">
      <c r="A2953" s="295" t="n"/>
      <c r="B2953" s="14" t="n"/>
      <c r="C2953" s="15" t="n"/>
      <c r="D2953" s="15" t="n"/>
      <c r="E2953" s="15">
        <f>D2953*Setup!$B$5</f>
        <v/>
      </c>
      <c r="F2953" s="15">
        <f>D2953-E2953</f>
        <v/>
      </c>
      <c r="G2953" s="15" t="n"/>
      <c r="H2953" s="15" t="n"/>
      <c r="I2953" s="15" t="n"/>
      <c r="J2953" s="15">
        <f>C2953+F2953+G2953-I2953</f>
        <v/>
      </c>
      <c r="K2953" s="15" t="n"/>
      <c r="L2953" s="15">
        <f>K2953*Setup!$B$6</f>
        <v/>
      </c>
      <c r="M2953" s="15">
        <f>J2953-L2953</f>
        <v/>
      </c>
      <c r="N2953" s="21" t="n"/>
    </row>
    <row r="2954">
      <c r="A2954" s="295" t="n"/>
      <c r="B2954" s="14" t="n"/>
      <c r="C2954" s="15" t="n"/>
      <c r="D2954" s="15" t="n"/>
      <c r="E2954" s="15">
        <f>D2954*Setup!$B$5</f>
        <v/>
      </c>
      <c r="F2954" s="15">
        <f>D2954-E2954</f>
        <v/>
      </c>
      <c r="G2954" s="15" t="n"/>
      <c r="H2954" s="15" t="n"/>
      <c r="I2954" s="15" t="n"/>
      <c r="J2954" s="15">
        <f>C2954+F2954+G2954-I2954</f>
        <v/>
      </c>
      <c r="K2954" s="15" t="n"/>
      <c r="L2954" s="15">
        <f>K2954*Setup!$B$6</f>
        <v/>
      </c>
      <c r="M2954" s="15">
        <f>J2954-L2954</f>
        <v/>
      </c>
      <c r="N2954" s="21" t="n"/>
    </row>
    <row r="2955">
      <c r="A2955" s="295" t="n"/>
      <c r="B2955" s="14" t="n"/>
      <c r="C2955" s="15" t="n"/>
      <c r="D2955" s="15" t="n"/>
      <c r="E2955" s="15">
        <f>D2955*Setup!$B$5</f>
        <v/>
      </c>
      <c r="F2955" s="15">
        <f>D2955-E2955</f>
        <v/>
      </c>
      <c r="G2955" s="15" t="n"/>
      <c r="H2955" s="15" t="n"/>
      <c r="I2955" s="15" t="n"/>
      <c r="J2955" s="15">
        <f>C2955+F2955+G2955-I2955</f>
        <v/>
      </c>
      <c r="K2955" s="15" t="n"/>
      <c r="L2955" s="15">
        <f>K2955*Setup!$B$6</f>
        <v/>
      </c>
      <c r="M2955" s="15">
        <f>J2955-L2955</f>
        <v/>
      </c>
      <c r="N2955" s="21" t="n"/>
    </row>
    <row r="2956">
      <c r="A2956" s="295" t="n"/>
      <c r="B2956" s="14" t="n"/>
      <c r="C2956" s="15" t="n"/>
      <c r="D2956" s="15" t="n"/>
      <c r="E2956" s="15">
        <f>D2956*Setup!$B$5</f>
        <v/>
      </c>
      <c r="F2956" s="15">
        <f>D2956-E2956</f>
        <v/>
      </c>
      <c r="G2956" s="15" t="n"/>
      <c r="H2956" s="15" t="n"/>
      <c r="I2956" s="15" t="n"/>
      <c r="J2956" s="15">
        <f>C2956+F2956+G2956-I2956</f>
        <v/>
      </c>
      <c r="K2956" s="15" t="n"/>
      <c r="L2956" s="15">
        <f>K2956*Setup!$B$6</f>
        <v/>
      </c>
      <c r="M2956" s="15">
        <f>J2956-L2956</f>
        <v/>
      </c>
      <c r="N2956" s="21" t="n"/>
    </row>
    <row r="2957">
      <c r="A2957" s="295" t="n"/>
      <c r="B2957" s="14" t="n"/>
      <c r="C2957" s="15" t="n"/>
      <c r="D2957" s="15" t="n"/>
      <c r="E2957" s="15">
        <f>D2957*Setup!$B$5</f>
        <v/>
      </c>
      <c r="F2957" s="15">
        <f>D2957-E2957</f>
        <v/>
      </c>
      <c r="G2957" s="15" t="n"/>
      <c r="H2957" s="15" t="n"/>
      <c r="I2957" s="15" t="n"/>
      <c r="J2957" s="15">
        <f>C2957+F2957+G2957-I2957</f>
        <v/>
      </c>
      <c r="K2957" s="15" t="n"/>
      <c r="L2957" s="15">
        <f>K2957*Setup!$B$6</f>
        <v/>
      </c>
      <c r="M2957" s="15">
        <f>J2957-L2957</f>
        <v/>
      </c>
      <c r="N2957" s="21" t="n"/>
    </row>
    <row r="2958">
      <c r="A2958" s="295" t="n"/>
      <c r="B2958" s="14" t="n"/>
      <c r="C2958" s="15" t="n"/>
      <c r="D2958" s="15" t="n"/>
      <c r="E2958" s="15">
        <f>D2958*Setup!$B$5</f>
        <v/>
      </c>
      <c r="F2958" s="15">
        <f>D2958-E2958</f>
        <v/>
      </c>
      <c r="G2958" s="15" t="n"/>
      <c r="H2958" s="15" t="n"/>
      <c r="I2958" s="15" t="n"/>
      <c r="J2958" s="15">
        <f>C2958+F2958+G2958-I2958</f>
        <v/>
      </c>
      <c r="K2958" s="15" t="n"/>
      <c r="L2958" s="15">
        <f>K2958*Setup!$B$6</f>
        <v/>
      </c>
      <c r="M2958" s="15">
        <f>J2958-L2958</f>
        <v/>
      </c>
      <c r="N2958" s="21" t="n"/>
    </row>
    <row r="2959">
      <c r="A2959" s="295" t="n"/>
      <c r="B2959" s="14" t="n"/>
      <c r="C2959" s="15" t="n"/>
      <c r="D2959" s="15" t="n"/>
      <c r="E2959" s="15">
        <f>D2959*Setup!$B$5</f>
        <v/>
      </c>
      <c r="F2959" s="15">
        <f>D2959-E2959</f>
        <v/>
      </c>
      <c r="G2959" s="15" t="n"/>
      <c r="H2959" s="15" t="n"/>
      <c r="I2959" s="15" t="n"/>
      <c r="J2959" s="15">
        <f>C2959+F2959+G2959-I2959</f>
        <v/>
      </c>
      <c r="K2959" s="15" t="n"/>
      <c r="L2959" s="15">
        <f>K2959*Setup!$B$6</f>
        <v/>
      </c>
      <c r="M2959" s="15">
        <f>J2959-L2959</f>
        <v/>
      </c>
      <c r="N2959" s="21" t="n"/>
    </row>
    <row r="2960">
      <c r="A2960" s="295" t="n"/>
      <c r="B2960" s="14" t="n"/>
      <c r="C2960" s="15" t="n"/>
      <c r="D2960" s="15" t="n"/>
      <c r="E2960" s="15">
        <f>D2960*Setup!$B$5</f>
        <v/>
      </c>
      <c r="F2960" s="15">
        <f>D2960-E2960</f>
        <v/>
      </c>
      <c r="G2960" s="15" t="n"/>
      <c r="H2960" s="15" t="n"/>
      <c r="I2960" s="15" t="n"/>
      <c r="J2960" s="15">
        <f>C2960+F2960+G2960-I2960</f>
        <v/>
      </c>
      <c r="K2960" s="15" t="n"/>
      <c r="L2960" s="15">
        <f>K2960*Setup!$B$6</f>
        <v/>
      </c>
      <c r="M2960" s="15">
        <f>J2960-L2960</f>
        <v/>
      </c>
      <c r="N2960" s="21" t="n"/>
    </row>
    <row r="2961">
      <c r="A2961" s="295" t="n"/>
      <c r="B2961" s="14" t="n"/>
      <c r="C2961" s="15" t="n"/>
      <c r="D2961" s="15" t="n"/>
      <c r="E2961" s="15">
        <f>D2961*Setup!$B$5</f>
        <v/>
      </c>
      <c r="F2961" s="15">
        <f>D2961-E2961</f>
        <v/>
      </c>
      <c r="G2961" s="15" t="n"/>
      <c r="H2961" s="15" t="n"/>
      <c r="I2961" s="15" t="n"/>
      <c r="J2961" s="15">
        <f>C2961+F2961+G2961-I2961</f>
        <v/>
      </c>
      <c r="K2961" s="15" t="n"/>
      <c r="L2961" s="15">
        <f>K2961*Setup!$B$6</f>
        <v/>
      </c>
      <c r="M2961" s="15">
        <f>J2961-L2961</f>
        <v/>
      </c>
      <c r="N2961" s="21" t="n"/>
    </row>
    <row r="2962">
      <c r="A2962" s="295" t="n"/>
      <c r="B2962" s="14" t="n"/>
      <c r="C2962" s="15" t="n"/>
      <c r="D2962" s="15" t="n"/>
      <c r="E2962" s="15">
        <f>D2962*Setup!$B$5</f>
        <v/>
      </c>
      <c r="F2962" s="15">
        <f>D2962-E2962</f>
        <v/>
      </c>
      <c r="G2962" s="15" t="n"/>
      <c r="H2962" s="15" t="n"/>
      <c r="I2962" s="15" t="n"/>
      <c r="J2962" s="15">
        <f>C2962+F2962+G2962-I2962</f>
        <v/>
      </c>
      <c r="K2962" s="15" t="n"/>
      <c r="L2962" s="15">
        <f>K2962*Setup!$B$6</f>
        <v/>
      </c>
      <c r="M2962" s="15">
        <f>J2962-L2962</f>
        <v/>
      </c>
      <c r="N2962" s="21" t="n"/>
    </row>
    <row r="2963">
      <c r="A2963" s="295" t="n"/>
      <c r="B2963" s="14" t="n"/>
      <c r="C2963" s="15" t="n"/>
      <c r="D2963" s="15" t="n"/>
      <c r="E2963" s="15">
        <f>D2963*Setup!$B$5</f>
        <v/>
      </c>
      <c r="F2963" s="15">
        <f>D2963-E2963</f>
        <v/>
      </c>
      <c r="G2963" s="15" t="n"/>
      <c r="H2963" s="15" t="n"/>
      <c r="I2963" s="15" t="n"/>
      <c r="J2963" s="15">
        <f>C2963+F2963+G2963-I2963</f>
        <v/>
      </c>
      <c r="K2963" s="15" t="n"/>
      <c r="L2963" s="15">
        <f>K2963*Setup!$B$6</f>
        <v/>
      </c>
      <c r="M2963" s="15">
        <f>J2963-L2963</f>
        <v/>
      </c>
      <c r="N2963" s="21" t="n"/>
    </row>
    <row r="2964">
      <c r="A2964" s="295" t="n"/>
      <c r="B2964" s="14" t="n"/>
      <c r="C2964" s="15" t="n"/>
      <c r="D2964" s="15" t="n"/>
      <c r="E2964" s="15">
        <f>D2964*Setup!$B$5</f>
        <v/>
      </c>
      <c r="F2964" s="15">
        <f>D2964-E2964</f>
        <v/>
      </c>
      <c r="G2964" s="15" t="n"/>
      <c r="H2964" s="15" t="n"/>
      <c r="I2964" s="15" t="n"/>
      <c r="J2964" s="15">
        <f>C2964+F2964+G2964-I2964</f>
        <v/>
      </c>
      <c r="K2964" s="15" t="n"/>
      <c r="L2964" s="15">
        <f>K2964*Setup!$B$6</f>
        <v/>
      </c>
      <c r="M2964" s="15">
        <f>J2964-L2964</f>
        <v/>
      </c>
      <c r="N2964" s="21" t="n"/>
    </row>
    <row r="2965">
      <c r="A2965" s="295" t="n"/>
      <c r="B2965" s="14" t="n"/>
      <c r="C2965" s="15" t="n"/>
      <c r="D2965" s="15" t="n"/>
      <c r="E2965" s="15">
        <f>D2965*Setup!$B$5</f>
        <v/>
      </c>
      <c r="F2965" s="15">
        <f>D2965-E2965</f>
        <v/>
      </c>
      <c r="G2965" s="15" t="n"/>
      <c r="H2965" s="15" t="n"/>
      <c r="I2965" s="15" t="n"/>
      <c r="J2965" s="15">
        <f>C2965+F2965+G2965-I2965</f>
        <v/>
      </c>
      <c r="K2965" s="15" t="n"/>
      <c r="L2965" s="15">
        <f>K2965*Setup!$B$6</f>
        <v/>
      </c>
      <c r="M2965" s="15">
        <f>J2965-L2965</f>
        <v/>
      </c>
      <c r="N2965" s="21" t="n"/>
    </row>
    <row r="2966">
      <c r="A2966" s="295" t="n"/>
      <c r="B2966" s="14" t="n"/>
      <c r="C2966" s="15" t="n"/>
      <c r="D2966" s="15" t="n"/>
      <c r="E2966" s="15">
        <f>D2966*Setup!$B$5</f>
        <v/>
      </c>
      <c r="F2966" s="15">
        <f>D2966-E2966</f>
        <v/>
      </c>
      <c r="G2966" s="15" t="n"/>
      <c r="H2966" s="15" t="n"/>
      <c r="I2966" s="15" t="n"/>
      <c r="J2966" s="15">
        <f>C2966+F2966+G2966-I2966</f>
        <v/>
      </c>
      <c r="K2966" s="15" t="n"/>
      <c r="L2966" s="15">
        <f>K2966*Setup!$B$6</f>
        <v/>
      </c>
      <c r="M2966" s="15">
        <f>J2966-L2966</f>
        <v/>
      </c>
      <c r="N2966" s="21" t="n"/>
    </row>
    <row r="2967">
      <c r="A2967" s="295" t="n"/>
      <c r="B2967" s="14" t="n"/>
      <c r="C2967" s="15" t="n"/>
      <c r="D2967" s="15" t="n"/>
      <c r="E2967" s="15">
        <f>D2967*Setup!$B$5</f>
        <v/>
      </c>
      <c r="F2967" s="15">
        <f>D2967-E2967</f>
        <v/>
      </c>
      <c r="G2967" s="15" t="n"/>
      <c r="H2967" s="15" t="n"/>
      <c r="I2967" s="15" t="n"/>
      <c r="J2967" s="15">
        <f>C2967+F2967+G2967-I2967</f>
        <v/>
      </c>
      <c r="K2967" s="15" t="n"/>
      <c r="L2967" s="15">
        <f>K2967*Setup!$B$6</f>
        <v/>
      </c>
      <c r="M2967" s="15">
        <f>J2967-L2967</f>
        <v/>
      </c>
      <c r="N2967" s="21" t="n"/>
    </row>
    <row r="2968">
      <c r="A2968" s="295" t="n"/>
      <c r="B2968" s="14" t="n"/>
      <c r="C2968" s="15" t="n"/>
      <c r="D2968" s="15" t="n"/>
      <c r="E2968" s="15">
        <f>D2968*Setup!$B$5</f>
        <v/>
      </c>
      <c r="F2968" s="15">
        <f>D2968-E2968</f>
        <v/>
      </c>
      <c r="G2968" s="15" t="n"/>
      <c r="H2968" s="15" t="n"/>
      <c r="I2968" s="15" t="n"/>
      <c r="J2968" s="15">
        <f>C2968+F2968+G2968-I2968</f>
        <v/>
      </c>
      <c r="K2968" s="15" t="n"/>
      <c r="L2968" s="15">
        <f>K2968*Setup!$B$6</f>
        <v/>
      </c>
      <c r="M2968" s="15">
        <f>J2968-L2968</f>
        <v/>
      </c>
      <c r="N2968" s="21" t="n"/>
    </row>
    <row r="2969">
      <c r="A2969" s="295" t="n"/>
      <c r="B2969" s="14" t="n"/>
      <c r="C2969" s="15" t="n"/>
      <c r="D2969" s="15" t="n"/>
      <c r="E2969" s="15">
        <f>D2969*Setup!$B$5</f>
        <v/>
      </c>
      <c r="F2969" s="15">
        <f>D2969-E2969</f>
        <v/>
      </c>
      <c r="G2969" s="15" t="n"/>
      <c r="H2969" s="15" t="n"/>
      <c r="I2969" s="15" t="n"/>
      <c r="J2969" s="15">
        <f>C2969+F2969+G2969-I2969</f>
        <v/>
      </c>
      <c r="K2969" s="15" t="n"/>
      <c r="L2969" s="15">
        <f>K2969*Setup!$B$6</f>
        <v/>
      </c>
      <c r="M2969" s="15">
        <f>J2969-L2969</f>
        <v/>
      </c>
      <c r="N2969" s="21" t="n"/>
    </row>
    <row r="2970">
      <c r="A2970" s="295" t="n"/>
      <c r="B2970" s="14" t="n"/>
      <c r="C2970" s="15" t="n"/>
      <c r="D2970" s="15" t="n"/>
      <c r="E2970" s="15">
        <f>D2970*Setup!$B$5</f>
        <v/>
      </c>
      <c r="F2970" s="15">
        <f>D2970-E2970</f>
        <v/>
      </c>
      <c r="G2970" s="15" t="n"/>
      <c r="H2970" s="15" t="n"/>
      <c r="I2970" s="15" t="n"/>
      <c r="J2970" s="15">
        <f>C2970+F2970+G2970-I2970</f>
        <v/>
      </c>
      <c r="K2970" s="15" t="n"/>
      <c r="L2970" s="15">
        <f>K2970*Setup!$B$6</f>
        <v/>
      </c>
      <c r="M2970" s="15">
        <f>J2970-L2970</f>
        <v/>
      </c>
      <c r="N2970" s="21" t="n"/>
    </row>
    <row r="2971">
      <c r="A2971" s="295" t="n"/>
      <c r="B2971" s="14" t="n"/>
      <c r="C2971" s="15" t="n"/>
      <c r="D2971" s="15" t="n"/>
      <c r="E2971" s="15">
        <f>D2971*Setup!$B$5</f>
        <v/>
      </c>
      <c r="F2971" s="15">
        <f>D2971-E2971</f>
        <v/>
      </c>
      <c r="G2971" s="15" t="n"/>
      <c r="H2971" s="15" t="n"/>
      <c r="I2971" s="15" t="n"/>
      <c r="J2971" s="15">
        <f>C2971+F2971+G2971-I2971</f>
        <v/>
      </c>
      <c r="K2971" s="15" t="n"/>
      <c r="L2971" s="15">
        <f>K2971*Setup!$B$6</f>
        <v/>
      </c>
      <c r="M2971" s="15">
        <f>J2971-L2971</f>
        <v/>
      </c>
      <c r="N2971" s="21" t="n"/>
    </row>
    <row r="2972">
      <c r="A2972" s="295" t="n"/>
      <c r="B2972" s="14" t="n"/>
      <c r="C2972" s="15" t="n"/>
      <c r="D2972" s="15" t="n"/>
      <c r="E2972" s="15">
        <f>D2972*Setup!$B$5</f>
        <v/>
      </c>
      <c r="F2972" s="15">
        <f>D2972-E2972</f>
        <v/>
      </c>
      <c r="G2972" s="15" t="n"/>
      <c r="H2972" s="15" t="n"/>
      <c r="I2972" s="15" t="n"/>
      <c r="J2972" s="15">
        <f>C2972+F2972+G2972-I2972</f>
        <v/>
      </c>
      <c r="K2972" s="15" t="n"/>
      <c r="L2972" s="15">
        <f>K2972*Setup!$B$6</f>
        <v/>
      </c>
      <c r="M2972" s="15">
        <f>J2972-L2972</f>
        <v/>
      </c>
      <c r="N2972" s="21" t="n"/>
    </row>
    <row r="2973">
      <c r="A2973" s="295" t="n"/>
      <c r="B2973" s="14" t="n"/>
      <c r="C2973" s="15" t="n"/>
      <c r="D2973" s="15" t="n"/>
      <c r="E2973" s="15">
        <f>D2973*Setup!$B$5</f>
        <v/>
      </c>
      <c r="F2973" s="15">
        <f>D2973-E2973</f>
        <v/>
      </c>
      <c r="G2973" s="15" t="n"/>
      <c r="H2973" s="15" t="n"/>
      <c r="I2973" s="15" t="n"/>
      <c r="J2973" s="15">
        <f>C2973+F2973+G2973-I2973</f>
        <v/>
      </c>
      <c r="K2973" s="15" t="n"/>
      <c r="L2973" s="15">
        <f>K2973*Setup!$B$6</f>
        <v/>
      </c>
      <c r="M2973" s="15">
        <f>J2973-L2973</f>
        <v/>
      </c>
      <c r="N2973" s="21" t="n"/>
    </row>
    <row r="2974">
      <c r="A2974" s="295" t="n"/>
      <c r="B2974" s="14" t="n"/>
      <c r="C2974" s="15" t="n"/>
      <c r="D2974" s="15" t="n"/>
      <c r="E2974" s="15">
        <f>D2974*Setup!$B$5</f>
        <v/>
      </c>
      <c r="F2974" s="15">
        <f>D2974-E2974</f>
        <v/>
      </c>
      <c r="G2974" s="15" t="n"/>
      <c r="H2974" s="15" t="n"/>
      <c r="I2974" s="15" t="n"/>
      <c r="J2974" s="15">
        <f>C2974+F2974+G2974-I2974</f>
        <v/>
      </c>
      <c r="K2974" s="15" t="n"/>
      <c r="L2974" s="15">
        <f>K2974*Setup!$B$6</f>
        <v/>
      </c>
      <c r="M2974" s="15">
        <f>J2974-L2974</f>
        <v/>
      </c>
      <c r="N2974" s="21" t="n"/>
    </row>
    <row r="2975">
      <c r="A2975" s="295" t="n"/>
      <c r="B2975" s="14" t="n"/>
      <c r="C2975" s="15" t="n"/>
      <c r="D2975" s="15" t="n"/>
      <c r="E2975" s="15">
        <f>D2975*Setup!$B$5</f>
        <v/>
      </c>
      <c r="F2975" s="15">
        <f>D2975-E2975</f>
        <v/>
      </c>
      <c r="G2975" s="15" t="n"/>
      <c r="H2975" s="15" t="n"/>
      <c r="I2975" s="15" t="n"/>
      <c r="J2975" s="15">
        <f>C2975+F2975+G2975-I2975</f>
        <v/>
      </c>
      <c r="K2975" s="15" t="n"/>
      <c r="L2975" s="15">
        <f>K2975*Setup!$B$6</f>
        <v/>
      </c>
      <c r="M2975" s="15">
        <f>J2975-L2975</f>
        <v/>
      </c>
      <c r="N2975" s="21" t="n"/>
    </row>
    <row r="2976">
      <c r="A2976" s="295" t="n"/>
      <c r="B2976" s="14" t="n"/>
      <c r="C2976" s="15" t="n"/>
      <c r="D2976" s="15" t="n"/>
      <c r="E2976" s="15">
        <f>D2976*Setup!$B$5</f>
        <v/>
      </c>
      <c r="F2976" s="15">
        <f>D2976-E2976</f>
        <v/>
      </c>
      <c r="G2976" s="15" t="n"/>
      <c r="H2976" s="15" t="n"/>
      <c r="I2976" s="15" t="n"/>
      <c r="J2976" s="15">
        <f>C2976+F2976+G2976-I2976</f>
        <v/>
      </c>
      <c r="K2976" s="15" t="n"/>
      <c r="L2976" s="15">
        <f>K2976*Setup!$B$6</f>
        <v/>
      </c>
      <c r="M2976" s="15">
        <f>J2976-L2976</f>
        <v/>
      </c>
      <c r="N2976" s="21" t="n"/>
    </row>
    <row r="2977">
      <c r="A2977" s="295" t="n"/>
      <c r="B2977" s="14" t="n"/>
      <c r="C2977" s="15" t="n"/>
      <c r="D2977" s="15" t="n"/>
      <c r="E2977" s="15">
        <f>D2977*Setup!$B$5</f>
        <v/>
      </c>
      <c r="F2977" s="15">
        <f>D2977-E2977</f>
        <v/>
      </c>
      <c r="G2977" s="15" t="n"/>
      <c r="H2977" s="15" t="n"/>
      <c r="I2977" s="15" t="n"/>
      <c r="J2977" s="15">
        <f>C2977+F2977+G2977-I2977</f>
        <v/>
      </c>
      <c r="K2977" s="15" t="n"/>
      <c r="L2977" s="15">
        <f>K2977*Setup!$B$6</f>
        <v/>
      </c>
      <c r="M2977" s="15">
        <f>J2977-L2977</f>
        <v/>
      </c>
      <c r="N2977" s="21" t="n"/>
    </row>
    <row r="2978">
      <c r="A2978" s="295" t="n"/>
      <c r="B2978" s="14" t="n"/>
      <c r="C2978" s="15" t="n"/>
      <c r="D2978" s="15" t="n"/>
      <c r="E2978" s="15">
        <f>D2978*Setup!$B$5</f>
        <v/>
      </c>
      <c r="F2978" s="15">
        <f>D2978-E2978</f>
        <v/>
      </c>
      <c r="G2978" s="15" t="n"/>
      <c r="H2978" s="15" t="n"/>
      <c r="I2978" s="15" t="n"/>
      <c r="J2978" s="15">
        <f>C2978+F2978+G2978-I2978</f>
        <v/>
      </c>
      <c r="K2978" s="15" t="n"/>
      <c r="L2978" s="15">
        <f>K2978*Setup!$B$6</f>
        <v/>
      </c>
      <c r="M2978" s="15">
        <f>J2978-L2978</f>
        <v/>
      </c>
      <c r="N2978" s="21" t="n"/>
    </row>
    <row r="2979">
      <c r="A2979" s="295" t="n"/>
      <c r="B2979" s="14" t="n"/>
      <c r="C2979" s="15" t="n"/>
      <c r="D2979" s="15" t="n"/>
      <c r="E2979" s="15">
        <f>D2979*Setup!$B$5</f>
        <v/>
      </c>
      <c r="F2979" s="15">
        <f>D2979-E2979</f>
        <v/>
      </c>
      <c r="G2979" s="15" t="n"/>
      <c r="H2979" s="15" t="n"/>
      <c r="I2979" s="15" t="n"/>
      <c r="J2979" s="15">
        <f>C2979+F2979+G2979-I2979</f>
        <v/>
      </c>
      <c r="K2979" s="15" t="n"/>
      <c r="L2979" s="15">
        <f>K2979*Setup!$B$6</f>
        <v/>
      </c>
      <c r="M2979" s="15">
        <f>J2979-L2979</f>
        <v/>
      </c>
      <c r="N2979" s="21" t="n"/>
    </row>
    <row r="2980">
      <c r="A2980" s="295" t="n"/>
      <c r="B2980" s="14" t="n"/>
      <c r="C2980" s="15" t="n"/>
      <c r="D2980" s="15" t="n"/>
      <c r="E2980" s="15">
        <f>D2980*Setup!$B$5</f>
        <v/>
      </c>
      <c r="F2980" s="15">
        <f>D2980-E2980</f>
        <v/>
      </c>
      <c r="G2980" s="15" t="n"/>
      <c r="H2980" s="15" t="n"/>
      <c r="I2980" s="15" t="n"/>
      <c r="J2980" s="15">
        <f>C2980+F2980+G2980-I2980</f>
        <v/>
      </c>
      <c r="K2980" s="15" t="n"/>
      <c r="L2980" s="15">
        <f>K2980*Setup!$B$6</f>
        <v/>
      </c>
      <c r="M2980" s="15">
        <f>J2980-L2980</f>
        <v/>
      </c>
      <c r="N2980" s="21" t="n"/>
    </row>
    <row r="2981">
      <c r="A2981" s="295" t="n"/>
      <c r="B2981" s="14" t="n"/>
      <c r="C2981" s="15" t="n"/>
      <c r="D2981" s="15" t="n"/>
      <c r="E2981" s="15">
        <f>D2981*Setup!$B$5</f>
        <v/>
      </c>
      <c r="F2981" s="15">
        <f>D2981-E2981</f>
        <v/>
      </c>
      <c r="G2981" s="15" t="n"/>
      <c r="H2981" s="15" t="n"/>
      <c r="I2981" s="15" t="n"/>
      <c r="J2981" s="15">
        <f>C2981+F2981+G2981-I2981</f>
        <v/>
      </c>
      <c r="K2981" s="15" t="n"/>
      <c r="L2981" s="15">
        <f>K2981*Setup!$B$6</f>
        <v/>
      </c>
      <c r="M2981" s="15">
        <f>J2981-L2981</f>
        <v/>
      </c>
      <c r="N2981" s="21" t="n"/>
    </row>
    <row r="2982">
      <c r="A2982" s="295" t="n"/>
      <c r="B2982" s="14" t="n"/>
      <c r="C2982" s="15" t="n"/>
      <c r="D2982" s="15" t="n"/>
      <c r="E2982" s="15">
        <f>D2982*Setup!$B$5</f>
        <v/>
      </c>
      <c r="F2982" s="15">
        <f>D2982-E2982</f>
        <v/>
      </c>
      <c r="G2982" s="15" t="n"/>
      <c r="H2982" s="15" t="n"/>
      <c r="I2982" s="15" t="n"/>
      <c r="J2982" s="15">
        <f>C2982+F2982+G2982-I2982</f>
        <v/>
      </c>
      <c r="K2982" s="15" t="n"/>
      <c r="L2982" s="15">
        <f>K2982*Setup!$B$6</f>
        <v/>
      </c>
      <c r="M2982" s="15">
        <f>J2982-L2982</f>
        <v/>
      </c>
      <c r="N2982" s="21" t="n"/>
    </row>
    <row r="2983">
      <c r="A2983" s="295" t="n"/>
      <c r="B2983" s="14" t="n"/>
      <c r="C2983" s="15" t="n"/>
      <c r="D2983" s="15" t="n"/>
      <c r="E2983" s="15">
        <f>D2983*Setup!$B$5</f>
        <v/>
      </c>
      <c r="F2983" s="15">
        <f>D2983-E2983</f>
        <v/>
      </c>
      <c r="G2983" s="15" t="n"/>
      <c r="H2983" s="15" t="n"/>
      <c r="I2983" s="15" t="n"/>
      <c r="J2983" s="15">
        <f>C2983+F2983+G2983-I2983</f>
        <v/>
      </c>
      <c r="K2983" s="15" t="n"/>
      <c r="L2983" s="15">
        <f>K2983*Setup!$B$6</f>
        <v/>
      </c>
      <c r="M2983" s="15">
        <f>J2983-L2983</f>
        <v/>
      </c>
      <c r="N2983" s="21" t="n"/>
    </row>
    <row r="2984">
      <c r="A2984" s="295" t="n"/>
      <c r="B2984" s="14" t="n"/>
      <c r="C2984" s="15" t="n"/>
      <c r="D2984" s="15" t="n"/>
      <c r="E2984" s="15">
        <f>D2984*Setup!$B$5</f>
        <v/>
      </c>
      <c r="F2984" s="15">
        <f>D2984-E2984</f>
        <v/>
      </c>
      <c r="G2984" s="15" t="n"/>
      <c r="H2984" s="15" t="n"/>
      <c r="I2984" s="15" t="n"/>
      <c r="J2984" s="15">
        <f>C2984+F2984+G2984-I2984</f>
        <v/>
      </c>
      <c r="K2984" s="15" t="n"/>
      <c r="L2984" s="15">
        <f>K2984*Setup!$B$6</f>
        <v/>
      </c>
      <c r="M2984" s="15">
        <f>J2984-L2984</f>
        <v/>
      </c>
      <c r="N2984" s="21" t="n"/>
    </row>
    <row r="2985">
      <c r="A2985" s="295" t="n"/>
      <c r="B2985" s="14" t="n"/>
      <c r="C2985" s="15" t="n"/>
      <c r="D2985" s="15" t="n"/>
      <c r="E2985" s="15">
        <f>D2985*Setup!$B$5</f>
        <v/>
      </c>
      <c r="F2985" s="15">
        <f>D2985-E2985</f>
        <v/>
      </c>
      <c r="G2985" s="15" t="n"/>
      <c r="H2985" s="15" t="n"/>
      <c r="I2985" s="15" t="n"/>
      <c r="J2985" s="15">
        <f>C2985+F2985+G2985-I2985</f>
        <v/>
      </c>
      <c r="K2985" s="15" t="n"/>
      <c r="L2985" s="15">
        <f>K2985*Setup!$B$6</f>
        <v/>
      </c>
      <c r="M2985" s="15">
        <f>J2985-L2985</f>
        <v/>
      </c>
      <c r="N2985" s="21" t="n"/>
    </row>
    <row r="2986">
      <c r="A2986" s="295" t="n"/>
      <c r="B2986" s="14" t="n"/>
      <c r="C2986" s="15" t="n"/>
      <c r="D2986" s="15" t="n"/>
      <c r="E2986" s="15">
        <f>D2986*Setup!$B$5</f>
        <v/>
      </c>
      <c r="F2986" s="15">
        <f>D2986-E2986</f>
        <v/>
      </c>
      <c r="G2986" s="15" t="n"/>
      <c r="H2986" s="15" t="n"/>
      <c r="I2986" s="15" t="n"/>
      <c r="J2986" s="15">
        <f>C2986+F2986+G2986-I2986</f>
        <v/>
      </c>
      <c r="K2986" s="15" t="n"/>
      <c r="L2986" s="15">
        <f>K2986*Setup!$B$6</f>
        <v/>
      </c>
      <c r="M2986" s="15">
        <f>J2986-L2986</f>
        <v/>
      </c>
      <c r="N2986" s="21" t="n"/>
    </row>
    <row r="2987">
      <c r="A2987" s="295" t="n"/>
      <c r="B2987" s="14" t="n"/>
      <c r="C2987" s="15" t="n"/>
      <c r="D2987" s="15" t="n"/>
      <c r="E2987" s="15">
        <f>D2987*Setup!$B$5</f>
        <v/>
      </c>
      <c r="F2987" s="15">
        <f>D2987-E2987</f>
        <v/>
      </c>
      <c r="G2987" s="15" t="n"/>
      <c r="H2987" s="15" t="n"/>
      <c r="I2987" s="15" t="n"/>
      <c r="J2987" s="15">
        <f>C2987+F2987+G2987-I2987</f>
        <v/>
      </c>
      <c r="K2987" s="15" t="n"/>
      <c r="L2987" s="15">
        <f>K2987*Setup!$B$6</f>
        <v/>
      </c>
      <c r="M2987" s="15">
        <f>J2987-L2987</f>
        <v/>
      </c>
      <c r="N2987" s="21" t="n"/>
    </row>
    <row r="2988">
      <c r="A2988" s="295" t="n"/>
      <c r="B2988" s="14" t="n"/>
      <c r="C2988" s="15" t="n"/>
      <c r="D2988" s="15" t="n"/>
      <c r="E2988" s="15">
        <f>D2988*Setup!$B$5</f>
        <v/>
      </c>
      <c r="F2988" s="15">
        <f>D2988-E2988</f>
        <v/>
      </c>
      <c r="G2988" s="15" t="n"/>
      <c r="H2988" s="15" t="n"/>
      <c r="I2988" s="15" t="n"/>
      <c r="J2988" s="15">
        <f>C2988+F2988+G2988-I2988</f>
        <v/>
      </c>
      <c r="K2988" s="15" t="n"/>
      <c r="L2988" s="15">
        <f>K2988*Setup!$B$6</f>
        <v/>
      </c>
      <c r="M2988" s="15">
        <f>J2988-L2988</f>
        <v/>
      </c>
      <c r="N2988" s="21" t="n"/>
    </row>
    <row r="2989">
      <c r="A2989" s="295" t="n"/>
      <c r="B2989" s="14" t="n"/>
      <c r="C2989" s="15" t="n"/>
      <c r="D2989" s="15" t="n"/>
      <c r="E2989" s="15">
        <f>D2989*Setup!$B$5</f>
        <v/>
      </c>
      <c r="F2989" s="15">
        <f>D2989-E2989</f>
        <v/>
      </c>
      <c r="G2989" s="15" t="n"/>
      <c r="H2989" s="15" t="n"/>
      <c r="I2989" s="15" t="n"/>
      <c r="J2989" s="15">
        <f>C2989+F2989+G2989-I2989</f>
        <v/>
      </c>
      <c r="K2989" s="15" t="n"/>
      <c r="L2989" s="15">
        <f>K2989*Setup!$B$6</f>
        <v/>
      </c>
      <c r="M2989" s="15">
        <f>J2989-L2989</f>
        <v/>
      </c>
      <c r="N2989" s="21" t="n"/>
    </row>
    <row r="2990">
      <c r="A2990" s="295" t="n"/>
      <c r="B2990" s="14" t="n"/>
      <c r="C2990" s="15" t="n"/>
      <c r="D2990" s="15" t="n"/>
      <c r="E2990" s="15">
        <f>D2990*Setup!$B$5</f>
        <v/>
      </c>
      <c r="F2990" s="15">
        <f>D2990-E2990</f>
        <v/>
      </c>
      <c r="G2990" s="15" t="n"/>
      <c r="H2990" s="15" t="n"/>
      <c r="I2990" s="15" t="n"/>
      <c r="J2990" s="15">
        <f>C2990+F2990+G2990-I2990</f>
        <v/>
      </c>
      <c r="K2990" s="15" t="n"/>
      <c r="L2990" s="15">
        <f>K2990*Setup!$B$6</f>
        <v/>
      </c>
      <c r="M2990" s="15">
        <f>J2990-L2990</f>
        <v/>
      </c>
      <c r="N2990" s="21" t="n"/>
    </row>
    <row r="2991">
      <c r="A2991" s="295" t="n"/>
      <c r="B2991" s="14" t="n"/>
      <c r="C2991" s="15" t="n"/>
      <c r="D2991" s="15" t="n"/>
      <c r="E2991" s="15">
        <f>D2991*Setup!$B$5</f>
        <v/>
      </c>
      <c r="F2991" s="15">
        <f>D2991-E2991</f>
        <v/>
      </c>
      <c r="G2991" s="15" t="n"/>
      <c r="H2991" s="15" t="n"/>
      <c r="I2991" s="15" t="n"/>
      <c r="J2991" s="15">
        <f>C2991+F2991+G2991-I2991</f>
        <v/>
      </c>
      <c r="K2991" s="15" t="n"/>
      <c r="L2991" s="15">
        <f>K2991*Setup!$B$6</f>
        <v/>
      </c>
      <c r="M2991" s="15">
        <f>J2991-L2991</f>
        <v/>
      </c>
      <c r="N2991" s="21" t="n"/>
    </row>
    <row r="2992">
      <c r="A2992" s="295" t="n"/>
      <c r="B2992" s="14" t="n"/>
      <c r="C2992" s="15" t="n"/>
      <c r="D2992" s="15" t="n"/>
      <c r="E2992" s="15">
        <f>D2992*Setup!$B$5</f>
        <v/>
      </c>
      <c r="F2992" s="15">
        <f>D2992-E2992</f>
        <v/>
      </c>
      <c r="G2992" s="15" t="n"/>
      <c r="H2992" s="15" t="n"/>
      <c r="I2992" s="15" t="n"/>
      <c r="J2992" s="15">
        <f>C2992+F2992+G2992-I2992</f>
        <v/>
      </c>
      <c r="K2992" s="15" t="n"/>
      <c r="L2992" s="15">
        <f>K2992*Setup!$B$6</f>
        <v/>
      </c>
      <c r="M2992" s="15">
        <f>J2992-L2992</f>
        <v/>
      </c>
      <c r="N2992" s="21" t="n"/>
    </row>
    <row r="2993">
      <c r="A2993" s="295" t="n"/>
      <c r="B2993" s="14" t="n"/>
      <c r="C2993" s="15" t="n"/>
      <c r="D2993" s="15" t="n"/>
      <c r="E2993" s="15">
        <f>D2993*Setup!$B$5</f>
        <v/>
      </c>
      <c r="F2993" s="15">
        <f>D2993-E2993</f>
        <v/>
      </c>
      <c r="G2993" s="15" t="n"/>
      <c r="H2993" s="15" t="n"/>
      <c r="I2993" s="15" t="n"/>
      <c r="J2993" s="15">
        <f>C2993+F2993+G2993-I2993</f>
        <v/>
      </c>
      <c r="K2993" s="15" t="n"/>
      <c r="L2993" s="15">
        <f>K2993*Setup!$B$6</f>
        <v/>
      </c>
      <c r="M2993" s="15">
        <f>J2993-L2993</f>
        <v/>
      </c>
      <c r="N2993" s="21" t="n"/>
    </row>
    <row r="2994">
      <c r="A2994" s="295" t="n"/>
      <c r="B2994" s="14" t="n"/>
      <c r="C2994" s="15" t="n"/>
      <c r="D2994" s="15" t="n"/>
      <c r="E2994" s="15">
        <f>D2994*Setup!$B$5</f>
        <v/>
      </c>
      <c r="F2994" s="15">
        <f>D2994-E2994</f>
        <v/>
      </c>
      <c r="G2994" s="15" t="n"/>
      <c r="H2994" s="15" t="n"/>
      <c r="I2994" s="15" t="n"/>
      <c r="J2994" s="15">
        <f>C2994+F2994+G2994-I2994</f>
        <v/>
      </c>
      <c r="K2994" s="15" t="n"/>
      <c r="L2994" s="15">
        <f>K2994*Setup!$B$6</f>
        <v/>
      </c>
      <c r="M2994" s="15">
        <f>J2994-L2994</f>
        <v/>
      </c>
      <c r="N2994" s="21" t="n"/>
    </row>
    <row r="2995">
      <c r="A2995" s="295" t="n"/>
      <c r="B2995" s="14" t="n"/>
      <c r="C2995" s="15" t="n"/>
      <c r="D2995" s="15" t="n"/>
      <c r="E2995" s="15">
        <f>D2995*Setup!$B$5</f>
        <v/>
      </c>
      <c r="F2995" s="15">
        <f>D2995-E2995</f>
        <v/>
      </c>
      <c r="G2995" s="15" t="n"/>
      <c r="H2995" s="15" t="n"/>
      <c r="I2995" s="15" t="n"/>
      <c r="J2995" s="15">
        <f>C2995+F2995+G2995-I2995</f>
        <v/>
      </c>
      <c r="K2995" s="15" t="n"/>
      <c r="L2995" s="15">
        <f>K2995*Setup!$B$6</f>
        <v/>
      </c>
      <c r="M2995" s="15">
        <f>J2995-L2995</f>
        <v/>
      </c>
      <c r="N2995" s="21" t="n"/>
    </row>
    <row r="2996">
      <c r="A2996" s="295" t="n"/>
      <c r="B2996" s="14" t="n"/>
      <c r="C2996" s="15" t="n"/>
      <c r="D2996" s="15" t="n"/>
      <c r="E2996" s="15">
        <f>D2996*Setup!$B$5</f>
        <v/>
      </c>
      <c r="F2996" s="15">
        <f>D2996-E2996</f>
        <v/>
      </c>
      <c r="G2996" s="15" t="n"/>
      <c r="H2996" s="15" t="n"/>
      <c r="I2996" s="15" t="n"/>
      <c r="J2996" s="15">
        <f>C2996+F2996+G2996-I2996</f>
        <v/>
      </c>
      <c r="K2996" s="15" t="n"/>
      <c r="L2996" s="15">
        <f>K2996*Setup!$B$6</f>
        <v/>
      </c>
      <c r="M2996" s="15">
        <f>J2996-L2996</f>
        <v/>
      </c>
      <c r="N2996" s="21" t="n"/>
    </row>
    <row r="2997">
      <c r="A2997" s="295" t="n"/>
      <c r="B2997" s="14" t="n"/>
      <c r="C2997" s="15" t="n"/>
      <c r="D2997" s="15" t="n"/>
      <c r="E2997" s="15">
        <f>D2997*Setup!$B$5</f>
        <v/>
      </c>
      <c r="F2997" s="15">
        <f>D2997-E2997</f>
        <v/>
      </c>
      <c r="G2997" s="15" t="n"/>
      <c r="H2997" s="15" t="n"/>
      <c r="I2997" s="15" t="n"/>
      <c r="J2997" s="15">
        <f>C2997+F2997+G2997-I2997</f>
        <v/>
      </c>
      <c r="K2997" s="15" t="n"/>
      <c r="L2997" s="15">
        <f>K2997*Setup!$B$6</f>
        <v/>
      </c>
      <c r="M2997" s="15">
        <f>J2997-L2997</f>
        <v/>
      </c>
      <c r="N2997" s="21" t="n"/>
    </row>
    <row r="2998">
      <c r="A2998" s="295" t="n"/>
      <c r="B2998" s="14" t="n"/>
      <c r="C2998" s="15" t="n"/>
      <c r="D2998" s="15" t="n"/>
      <c r="E2998" s="15">
        <f>D2998*Setup!$B$5</f>
        <v/>
      </c>
      <c r="F2998" s="15">
        <f>D2998-E2998</f>
        <v/>
      </c>
      <c r="G2998" s="15" t="n"/>
      <c r="H2998" s="15" t="n"/>
      <c r="I2998" s="15" t="n"/>
      <c r="J2998" s="15">
        <f>C2998+F2998+G2998-I2998</f>
        <v/>
      </c>
      <c r="K2998" s="15" t="n"/>
      <c r="L2998" s="15">
        <f>K2998*Setup!$B$6</f>
        <v/>
      </c>
      <c r="M2998" s="15">
        <f>J2998-L2998</f>
        <v/>
      </c>
      <c r="N2998" s="21" t="n"/>
    </row>
    <row r="2999">
      <c r="A2999" s="295" t="n"/>
      <c r="B2999" s="14" t="n"/>
      <c r="C2999" s="15" t="n"/>
      <c r="D2999" s="15" t="n"/>
      <c r="E2999" s="15">
        <f>D2999*Setup!$B$5</f>
        <v/>
      </c>
      <c r="F2999" s="15">
        <f>D2999-E2999</f>
        <v/>
      </c>
      <c r="G2999" s="15" t="n"/>
      <c r="H2999" s="15" t="n"/>
      <c r="I2999" s="15" t="n"/>
      <c r="J2999" s="15">
        <f>C2999+F2999+G2999-I2999</f>
        <v/>
      </c>
      <c r="K2999" s="15" t="n"/>
      <c r="L2999" s="15">
        <f>K2999*Setup!$B$6</f>
        <v/>
      </c>
      <c r="M2999" s="15">
        <f>J2999-L2999</f>
        <v/>
      </c>
      <c r="N2999" s="21" t="n"/>
    </row>
    <row r="3000">
      <c r="A3000" s="295" t="n"/>
      <c r="B3000" s="14" t="n"/>
      <c r="C3000" s="15" t="n"/>
      <c r="D3000" s="15" t="n"/>
      <c r="E3000" s="15">
        <f>D3000*Setup!$B$5</f>
        <v/>
      </c>
      <c r="F3000" s="15">
        <f>D3000-E3000</f>
        <v/>
      </c>
      <c r="G3000" s="15" t="n"/>
      <c r="H3000" s="15" t="n"/>
      <c r="I3000" s="15" t="n"/>
      <c r="J3000" s="15">
        <f>C3000+F3000+G3000-I3000</f>
        <v/>
      </c>
      <c r="K3000" s="15" t="n"/>
      <c r="L3000" s="15">
        <f>K3000*Setup!$B$6</f>
        <v/>
      </c>
      <c r="M3000" s="15">
        <f>J3000-L3000</f>
        <v/>
      </c>
      <c r="N3000" s="21" t="n"/>
    </row>
    <row r="3001">
      <c r="A3001" s="295" t="n"/>
      <c r="B3001" s="14" t="n"/>
      <c r="C3001" s="15" t="n"/>
      <c r="D3001" s="15" t="n"/>
      <c r="E3001" s="15">
        <f>D3001*Setup!$B$5</f>
        <v/>
      </c>
      <c r="F3001" s="15">
        <f>D3001-E3001</f>
        <v/>
      </c>
      <c r="G3001" s="15" t="n"/>
      <c r="H3001" s="15" t="n"/>
      <c r="I3001" s="15" t="n"/>
      <c r="J3001" s="15">
        <f>C3001+F3001+G3001-I3001</f>
        <v/>
      </c>
      <c r="K3001" s="15" t="n"/>
      <c r="L3001" s="15">
        <f>K3001*Setup!$B$6</f>
        <v/>
      </c>
      <c r="M3001" s="15">
        <f>J3001-L3001</f>
        <v/>
      </c>
      <c r="N3001" s="21" t="n"/>
    </row>
    <row r="3002">
      <c r="A3002" s="295" t="n"/>
      <c r="B3002" s="14" t="n"/>
      <c r="C3002" s="15" t="n"/>
      <c r="D3002" s="15" t="n"/>
      <c r="E3002" s="15">
        <f>D3002*Setup!$B$5</f>
        <v/>
      </c>
      <c r="F3002" s="15">
        <f>D3002-E3002</f>
        <v/>
      </c>
      <c r="G3002" s="15" t="n"/>
      <c r="H3002" s="15" t="n"/>
      <c r="I3002" s="15" t="n"/>
      <c r="J3002" s="15">
        <f>C3002+F3002+G3002-I3002</f>
        <v/>
      </c>
      <c r="K3002" s="15" t="n"/>
      <c r="L3002" s="15">
        <f>K3002*Setup!$B$6</f>
        <v/>
      </c>
      <c r="M3002" s="15">
        <f>J3002-L3002</f>
        <v/>
      </c>
      <c r="N3002" s="21" t="n"/>
    </row>
    <row r="3003">
      <c r="A3003" s="295" t="n"/>
      <c r="B3003" s="14" t="n"/>
      <c r="C3003" s="15" t="n"/>
      <c r="D3003" s="15" t="n"/>
      <c r="E3003" s="15">
        <f>D3003*Setup!$B$5</f>
        <v/>
      </c>
      <c r="F3003" s="15">
        <f>D3003-E3003</f>
        <v/>
      </c>
      <c r="G3003" s="15" t="n"/>
      <c r="H3003" s="15" t="n"/>
      <c r="I3003" s="15" t="n"/>
      <c r="J3003" s="15">
        <f>C3003+F3003+G3003-I3003</f>
        <v/>
      </c>
      <c r="K3003" s="15" t="n"/>
      <c r="L3003" s="15">
        <f>K3003*Setup!$B$6</f>
        <v/>
      </c>
      <c r="M3003" s="15">
        <f>J3003-L3003</f>
        <v/>
      </c>
      <c r="N3003" s="21" t="n"/>
    </row>
    <row r="3004">
      <c r="A3004" s="295" t="n"/>
      <c r="B3004" s="14" t="n"/>
      <c r="C3004" s="15" t="n"/>
      <c r="D3004" s="15" t="n"/>
      <c r="E3004" s="15">
        <f>D3004*Setup!$B$5</f>
        <v/>
      </c>
      <c r="F3004" s="15">
        <f>D3004-E3004</f>
        <v/>
      </c>
      <c r="G3004" s="15" t="n"/>
      <c r="H3004" s="15" t="n"/>
      <c r="I3004" s="15" t="n"/>
      <c r="J3004" s="15">
        <f>C3004+F3004+G3004-I3004</f>
        <v/>
      </c>
      <c r="K3004" s="15" t="n"/>
      <c r="L3004" s="15">
        <f>K3004*Setup!$B$6</f>
        <v/>
      </c>
      <c r="M3004" s="15">
        <f>J3004-L3004</f>
        <v/>
      </c>
      <c r="N3004" s="21" t="n"/>
    </row>
    <row r="3005">
      <c r="A3005" s="295" t="n"/>
      <c r="B3005" s="14" t="n"/>
      <c r="C3005" s="15" t="n"/>
      <c r="D3005" s="15" t="n"/>
      <c r="E3005" s="15">
        <f>D3005*Setup!$B$5</f>
        <v/>
      </c>
      <c r="F3005" s="15">
        <f>D3005-E3005</f>
        <v/>
      </c>
      <c r="G3005" s="15" t="n"/>
      <c r="H3005" s="15" t="n"/>
      <c r="I3005" s="15" t="n"/>
      <c r="J3005" s="15">
        <f>C3005+F3005+G3005-I3005</f>
        <v/>
      </c>
      <c r="K3005" s="15" t="n"/>
      <c r="L3005" s="15">
        <f>K3005*Setup!$B$6</f>
        <v/>
      </c>
      <c r="M3005" s="15">
        <f>J3005-L3005</f>
        <v/>
      </c>
      <c r="N3005" s="21" t="n"/>
    </row>
    <row r="3006">
      <c r="A3006" s="295" t="n"/>
      <c r="B3006" s="14" t="n"/>
      <c r="C3006" s="15" t="n"/>
      <c r="D3006" s="15" t="n"/>
      <c r="E3006" s="15">
        <f>D3006*Setup!$B$5</f>
        <v/>
      </c>
      <c r="F3006" s="15">
        <f>D3006-E3006</f>
        <v/>
      </c>
      <c r="G3006" s="15" t="n"/>
      <c r="H3006" s="15" t="n"/>
      <c r="I3006" s="15" t="n"/>
      <c r="J3006" s="15">
        <f>C3006+F3006+G3006-I3006</f>
        <v/>
      </c>
      <c r="K3006" s="15" t="n"/>
      <c r="L3006" s="15">
        <f>K3006*Setup!$B$6</f>
        <v/>
      </c>
      <c r="M3006" s="15">
        <f>J3006-L3006</f>
        <v/>
      </c>
      <c r="N3006" s="21" t="n"/>
    </row>
    <row r="3007">
      <c r="A3007" s="295" t="n"/>
      <c r="B3007" s="14" t="n"/>
      <c r="C3007" s="15" t="n"/>
      <c r="D3007" s="15" t="n"/>
      <c r="E3007" s="15">
        <f>D3007*Setup!$B$5</f>
        <v/>
      </c>
      <c r="F3007" s="15">
        <f>D3007-E3007</f>
        <v/>
      </c>
      <c r="G3007" s="15" t="n"/>
      <c r="H3007" s="15" t="n"/>
      <c r="I3007" s="15" t="n"/>
      <c r="J3007" s="15">
        <f>C3007+F3007+G3007-I3007</f>
        <v/>
      </c>
      <c r="K3007" s="15" t="n"/>
      <c r="L3007" s="15">
        <f>K3007*Setup!$B$6</f>
        <v/>
      </c>
      <c r="M3007" s="15">
        <f>J3007-L3007</f>
        <v/>
      </c>
      <c r="N3007" s="21" t="n"/>
    </row>
    <row r="3008">
      <c r="A3008" s="295" t="n"/>
      <c r="B3008" s="14" t="n"/>
      <c r="C3008" s="15" t="n"/>
      <c r="D3008" s="15" t="n"/>
      <c r="E3008" s="15">
        <f>D3008*Setup!$B$5</f>
        <v/>
      </c>
      <c r="F3008" s="15">
        <f>D3008-E3008</f>
        <v/>
      </c>
      <c r="G3008" s="15" t="n"/>
      <c r="H3008" s="15" t="n"/>
      <c r="I3008" s="15" t="n"/>
      <c r="J3008" s="15">
        <f>C3008+F3008+G3008-I3008</f>
        <v/>
      </c>
      <c r="K3008" s="15" t="n"/>
      <c r="L3008" s="15">
        <f>K3008*Setup!$B$6</f>
        <v/>
      </c>
      <c r="M3008" s="15">
        <f>J3008-L3008</f>
        <v/>
      </c>
      <c r="N3008" s="21" t="n"/>
    </row>
    <row r="3009">
      <c r="A3009" s="295" t="n"/>
      <c r="B3009" s="14" t="n"/>
      <c r="C3009" s="15" t="n"/>
      <c r="D3009" s="15" t="n"/>
      <c r="E3009" s="15">
        <f>D3009*Setup!$B$5</f>
        <v/>
      </c>
      <c r="F3009" s="15">
        <f>D3009-E3009</f>
        <v/>
      </c>
      <c r="G3009" s="15" t="n"/>
      <c r="H3009" s="15" t="n"/>
      <c r="I3009" s="15" t="n"/>
      <c r="J3009" s="15">
        <f>C3009+F3009+G3009-I3009</f>
        <v/>
      </c>
      <c r="K3009" s="15" t="n"/>
      <c r="L3009" s="15">
        <f>K3009*Setup!$B$6</f>
        <v/>
      </c>
      <c r="M3009" s="15">
        <f>J3009-L3009</f>
        <v/>
      </c>
      <c r="N3009" s="21" t="n"/>
    </row>
    <row r="3010">
      <c r="A3010" s="295" t="n"/>
      <c r="B3010" s="14" t="n"/>
      <c r="C3010" s="15" t="n"/>
      <c r="D3010" s="15" t="n"/>
      <c r="E3010" s="15">
        <f>D3010*Setup!$B$5</f>
        <v/>
      </c>
      <c r="F3010" s="15">
        <f>D3010-E3010</f>
        <v/>
      </c>
      <c r="G3010" s="15" t="n"/>
      <c r="H3010" s="15" t="n"/>
      <c r="I3010" s="15" t="n"/>
      <c r="J3010" s="15">
        <f>C3010+F3010+G3010-I3010</f>
        <v/>
      </c>
      <c r="K3010" s="15" t="n"/>
      <c r="L3010" s="15">
        <f>K3010*Setup!$B$6</f>
        <v/>
      </c>
      <c r="M3010" s="15">
        <f>J3010-L3010</f>
        <v/>
      </c>
      <c r="N3010" s="21" t="n"/>
    </row>
    <row r="3011">
      <c r="A3011" s="295" t="n"/>
      <c r="B3011" s="14" t="n"/>
      <c r="C3011" s="15" t="n"/>
      <c r="D3011" s="15" t="n"/>
      <c r="E3011" s="15">
        <f>D3011*Setup!$B$5</f>
        <v/>
      </c>
      <c r="F3011" s="15">
        <f>D3011-E3011</f>
        <v/>
      </c>
      <c r="G3011" s="15" t="n"/>
      <c r="H3011" s="15" t="n"/>
      <c r="I3011" s="15" t="n"/>
      <c r="J3011" s="15">
        <f>C3011+F3011+G3011-I3011</f>
        <v/>
      </c>
      <c r="K3011" s="15" t="n"/>
      <c r="L3011" s="15">
        <f>K3011*Setup!$B$6</f>
        <v/>
      </c>
      <c r="M3011" s="15">
        <f>J3011-L3011</f>
        <v/>
      </c>
      <c r="N3011" s="21" t="n"/>
    </row>
    <row r="3012">
      <c r="A3012" s="295" t="n"/>
      <c r="B3012" s="14" t="n"/>
      <c r="C3012" s="15" t="n"/>
      <c r="D3012" s="15" t="n"/>
      <c r="E3012" s="15">
        <f>D3012*Setup!$B$5</f>
        <v/>
      </c>
      <c r="F3012" s="15">
        <f>D3012-E3012</f>
        <v/>
      </c>
      <c r="G3012" s="15" t="n"/>
      <c r="H3012" s="15" t="n"/>
      <c r="I3012" s="15" t="n"/>
      <c r="J3012" s="15">
        <f>C3012+F3012+G3012-I3012</f>
        <v/>
      </c>
      <c r="K3012" s="15" t="n"/>
      <c r="L3012" s="15">
        <f>K3012*Setup!$B$6</f>
        <v/>
      </c>
      <c r="M3012" s="15">
        <f>J3012-L3012</f>
        <v/>
      </c>
      <c r="N3012" s="21" t="n"/>
    </row>
    <row r="3013">
      <c r="A3013" s="295" t="n"/>
      <c r="B3013" s="14" t="n"/>
      <c r="C3013" s="15" t="n"/>
      <c r="D3013" s="15" t="n"/>
      <c r="E3013" s="15">
        <f>D3013*Setup!$B$5</f>
        <v/>
      </c>
      <c r="F3013" s="15">
        <f>D3013-E3013</f>
        <v/>
      </c>
      <c r="G3013" s="15" t="n"/>
      <c r="H3013" s="15" t="n"/>
      <c r="I3013" s="15" t="n"/>
      <c r="J3013" s="15">
        <f>C3013+F3013+G3013-I3013</f>
        <v/>
      </c>
      <c r="K3013" s="15" t="n"/>
      <c r="L3013" s="15">
        <f>K3013*Setup!$B$6</f>
        <v/>
      </c>
      <c r="M3013" s="15">
        <f>J3013-L3013</f>
        <v/>
      </c>
      <c r="N3013" s="21" t="n"/>
    </row>
    <row r="3014">
      <c r="A3014" s="295" t="n"/>
      <c r="B3014" s="14" t="n"/>
      <c r="C3014" s="15" t="n"/>
      <c r="D3014" s="15" t="n"/>
      <c r="E3014" s="15">
        <f>D3014*Setup!$B$5</f>
        <v/>
      </c>
      <c r="F3014" s="15">
        <f>D3014-E3014</f>
        <v/>
      </c>
      <c r="G3014" s="15" t="n"/>
      <c r="H3014" s="15" t="n"/>
      <c r="I3014" s="15" t="n"/>
      <c r="J3014" s="15">
        <f>C3014+F3014+G3014-I3014</f>
        <v/>
      </c>
      <c r="K3014" s="15" t="n"/>
      <c r="L3014" s="15">
        <f>K3014*Setup!$B$6</f>
        <v/>
      </c>
      <c r="M3014" s="15">
        <f>J3014-L3014</f>
        <v/>
      </c>
      <c r="N3014" s="21" t="n"/>
    </row>
    <row r="3015">
      <c r="A3015" s="295" t="n"/>
      <c r="B3015" s="14" t="n"/>
      <c r="C3015" s="15" t="n"/>
      <c r="D3015" s="15" t="n"/>
      <c r="E3015" s="15">
        <f>D3015*Setup!$B$5</f>
        <v/>
      </c>
      <c r="F3015" s="15">
        <f>D3015-E3015</f>
        <v/>
      </c>
      <c r="G3015" s="15" t="n"/>
      <c r="H3015" s="15" t="n"/>
      <c r="I3015" s="15" t="n"/>
      <c r="J3015" s="15">
        <f>C3015+F3015+G3015-I3015</f>
        <v/>
      </c>
      <c r="K3015" s="15" t="n"/>
      <c r="L3015" s="15">
        <f>K3015*Setup!$B$6</f>
        <v/>
      </c>
      <c r="M3015" s="15">
        <f>J3015-L3015</f>
        <v/>
      </c>
      <c r="N3015" s="21" t="n"/>
    </row>
    <row r="3016">
      <c r="A3016" s="295" t="n"/>
      <c r="B3016" s="14" t="n"/>
      <c r="C3016" s="15" t="n"/>
      <c r="D3016" s="15" t="n"/>
      <c r="E3016" s="15">
        <f>D3016*Setup!$B$5</f>
        <v/>
      </c>
      <c r="F3016" s="15">
        <f>D3016-E3016</f>
        <v/>
      </c>
      <c r="G3016" s="15" t="n"/>
      <c r="H3016" s="15" t="n"/>
      <c r="I3016" s="15" t="n"/>
      <c r="J3016" s="15">
        <f>C3016+F3016+G3016-I3016</f>
        <v/>
      </c>
      <c r="K3016" s="15" t="n"/>
      <c r="L3016" s="15">
        <f>K3016*Setup!$B$6</f>
        <v/>
      </c>
      <c r="M3016" s="15">
        <f>J3016-L3016</f>
        <v/>
      </c>
      <c r="N3016" s="21" t="n"/>
    </row>
    <row r="3017">
      <c r="A3017" s="295" t="n"/>
      <c r="B3017" s="14" t="n"/>
      <c r="C3017" s="15" t="n"/>
      <c r="D3017" s="15" t="n"/>
      <c r="E3017" s="15">
        <f>D3017*Setup!$B$5</f>
        <v/>
      </c>
      <c r="F3017" s="15">
        <f>D3017-E3017</f>
        <v/>
      </c>
      <c r="G3017" s="15" t="n"/>
      <c r="H3017" s="15" t="n"/>
      <c r="I3017" s="15" t="n"/>
      <c r="J3017" s="15">
        <f>C3017+F3017+G3017-I3017</f>
        <v/>
      </c>
      <c r="K3017" s="15" t="n"/>
      <c r="L3017" s="15">
        <f>K3017*Setup!$B$6</f>
        <v/>
      </c>
      <c r="M3017" s="15">
        <f>J3017-L3017</f>
        <v/>
      </c>
      <c r="N3017" s="21" t="n"/>
    </row>
    <row r="3018">
      <c r="A3018" s="295" t="n"/>
      <c r="B3018" s="14" t="n"/>
      <c r="C3018" s="15" t="n"/>
      <c r="D3018" s="15" t="n"/>
      <c r="E3018" s="15">
        <f>D3018*Setup!$B$5</f>
        <v/>
      </c>
      <c r="F3018" s="15">
        <f>D3018-E3018</f>
        <v/>
      </c>
      <c r="G3018" s="15" t="n"/>
      <c r="H3018" s="15" t="n"/>
      <c r="I3018" s="15" t="n"/>
      <c r="J3018" s="15">
        <f>C3018+F3018+G3018-I3018</f>
        <v/>
      </c>
      <c r="K3018" s="15" t="n"/>
      <c r="L3018" s="15">
        <f>K3018*Setup!$B$6</f>
        <v/>
      </c>
      <c r="M3018" s="15">
        <f>J3018-L3018</f>
        <v/>
      </c>
      <c r="N3018" s="21" t="n"/>
    </row>
    <row r="3019">
      <c r="A3019" s="295" t="n"/>
      <c r="B3019" s="14" t="n"/>
      <c r="C3019" s="15" t="n"/>
      <c r="D3019" s="15" t="n"/>
      <c r="E3019" s="15">
        <f>D3019*Setup!$B$5</f>
        <v/>
      </c>
      <c r="F3019" s="15">
        <f>D3019-E3019</f>
        <v/>
      </c>
      <c r="G3019" s="15" t="n"/>
      <c r="H3019" s="15" t="n"/>
      <c r="I3019" s="15" t="n"/>
      <c r="J3019" s="15">
        <f>C3019+F3019+G3019-I3019</f>
        <v/>
      </c>
      <c r="K3019" s="15" t="n"/>
      <c r="L3019" s="15">
        <f>K3019*Setup!$B$6</f>
        <v/>
      </c>
      <c r="M3019" s="15">
        <f>J3019-L3019</f>
        <v/>
      </c>
      <c r="N3019" s="21" t="n"/>
    </row>
    <row r="3020">
      <c r="A3020" s="295" t="n"/>
      <c r="B3020" s="14" t="n"/>
      <c r="C3020" s="15" t="n"/>
      <c r="D3020" s="15" t="n"/>
      <c r="E3020" s="15">
        <f>D3020*Setup!$B$5</f>
        <v/>
      </c>
      <c r="F3020" s="15">
        <f>D3020-E3020</f>
        <v/>
      </c>
      <c r="G3020" s="15" t="n"/>
      <c r="H3020" s="15" t="n"/>
      <c r="I3020" s="15" t="n"/>
      <c r="J3020" s="15">
        <f>C3020+F3020+G3020-I3020</f>
        <v/>
      </c>
      <c r="K3020" s="15" t="n"/>
      <c r="L3020" s="15">
        <f>K3020*Setup!$B$6</f>
        <v/>
      </c>
      <c r="M3020" s="15">
        <f>J3020-L3020</f>
        <v/>
      </c>
      <c r="N3020" s="21" t="n"/>
    </row>
    <row r="3021">
      <c r="A3021" s="295" t="n"/>
      <c r="B3021" s="14" t="n"/>
      <c r="C3021" s="15" t="n"/>
      <c r="D3021" s="15" t="n"/>
      <c r="E3021" s="15">
        <f>D3021*Setup!$B$5</f>
        <v/>
      </c>
      <c r="F3021" s="15">
        <f>D3021-E3021</f>
        <v/>
      </c>
      <c r="G3021" s="15" t="n"/>
      <c r="H3021" s="15" t="n"/>
      <c r="I3021" s="15" t="n"/>
      <c r="J3021" s="15">
        <f>C3021+F3021+G3021-I3021</f>
        <v/>
      </c>
      <c r="K3021" s="15" t="n"/>
      <c r="L3021" s="15">
        <f>K3021*Setup!$B$6</f>
        <v/>
      </c>
      <c r="M3021" s="15">
        <f>J3021-L3021</f>
        <v/>
      </c>
      <c r="N3021" s="21" t="n"/>
    </row>
    <row r="3022">
      <c r="A3022" s="295" t="n"/>
      <c r="B3022" s="14" t="n"/>
      <c r="C3022" s="15" t="n"/>
      <c r="D3022" s="15" t="n"/>
      <c r="E3022" s="15">
        <f>D3022*Setup!$B$5</f>
        <v/>
      </c>
      <c r="F3022" s="15">
        <f>D3022-E3022</f>
        <v/>
      </c>
      <c r="G3022" s="15" t="n"/>
      <c r="H3022" s="15" t="n"/>
      <c r="I3022" s="15" t="n"/>
      <c r="J3022" s="15">
        <f>C3022+F3022+G3022-I3022</f>
        <v/>
      </c>
      <c r="K3022" s="15" t="n"/>
      <c r="L3022" s="15">
        <f>K3022*Setup!$B$6</f>
        <v/>
      </c>
      <c r="M3022" s="15">
        <f>J3022-L3022</f>
        <v/>
      </c>
      <c r="N3022" s="21" t="n"/>
    </row>
    <row r="3023">
      <c r="A3023" s="295" t="n"/>
      <c r="B3023" s="14" t="n"/>
      <c r="C3023" s="15" t="n"/>
      <c r="D3023" s="15" t="n"/>
      <c r="E3023" s="15">
        <f>D3023*Setup!$B$5</f>
        <v/>
      </c>
      <c r="F3023" s="15">
        <f>D3023-E3023</f>
        <v/>
      </c>
      <c r="G3023" s="15" t="n"/>
      <c r="H3023" s="15" t="n"/>
      <c r="I3023" s="15" t="n"/>
      <c r="J3023" s="15">
        <f>C3023+F3023+G3023-I3023</f>
        <v/>
      </c>
      <c r="K3023" s="15" t="n"/>
      <c r="L3023" s="15">
        <f>K3023*Setup!$B$6</f>
        <v/>
      </c>
      <c r="M3023" s="15">
        <f>J3023-L3023</f>
        <v/>
      </c>
      <c r="N3023" s="21" t="n"/>
    </row>
    <row r="3024">
      <c r="A3024" s="295" t="n"/>
      <c r="B3024" s="14" t="n"/>
      <c r="C3024" s="15" t="n"/>
      <c r="D3024" s="15" t="n"/>
      <c r="E3024" s="15">
        <f>D3024*Setup!$B$5</f>
        <v/>
      </c>
      <c r="F3024" s="15">
        <f>D3024-E3024</f>
        <v/>
      </c>
      <c r="G3024" s="15" t="n"/>
      <c r="H3024" s="15" t="n"/>
      <c r="I3024" s="15" t="n"/>
      <c r="J3024" s="15">
        <f>C3024+F3024+G3024-I3024</f>
        <v/>
      </c>
      <c r="K3024" s="15" t="n"/>
      <c r="L3024" s="15">
        <f>K3024*Setup!$B$6</f>
        <v/>
      </c>
      <c r="M3024" s="15">
        <f>J3024-L3024</f>
        <v/>
      </c>
      <c r="N3024" s="21" t="n"/>
    </row>
    <row r="3025">
      <c r="A3025" s="295" t="n"/>
      <c r="B3025" s="14" t="n"/>
      <c r="C3025" s="15" t="n"/>
      <c r="D3025" s="15" t="n"/>
      <c r="E3025" s="15">
        <f>D3025*Setup!$B$5</f>
        <v/>
      </c>
      <c r="F3025" s="15">
        <f>D3025-E3025</f>
        <v/>
      </c>
      <c r="G3025" s="15" t="n"/>
      <c r="H3025" s="15" t="n"/>
      <c r="I3025" s="15" t="n"/>
      <c r="J3025" s="15">
        <f>C3025+F3025+G3025-I3025</f>
        <v/>
      </c>
      <c r="K3025" s="15" t="n"/>
      <c r="L3025" s="15">
        <f>K3025*Setup!$B$6</f>
        <v/>
      </c>
      <c r="M3025" s="15">
        <f>J3025-L3025</f>
        <v/>
      </c>
      <c r="N3025" s="21" t="n"/>
    </row>
    <row r="3026">
      <c r="A3026" s="295" t="n"/>
      <c r="B3026" s="14" t="n"/>
      <c r="C3026" s="15" t="n"/>
      <c r="D3026" s="15" t="n"/>
      <c r="E3026" s="15">
        <f>D3026*Setup!$B$5</f>
        <v/>
      </c>
      <c r="F3026" s="15">
        <f>D3026-E3026</f>
        <v/>
      </c>
      <c r="G3026" s="15" t="n"/>
      <c r="H3026" s="15" t="n"/>
      <c r="I3026" s="15" t="n"/>
      <c r="J3026" s="15">
        <f>C3026+F3026+G3026-I3026</f>
        <v/>
      </c>
      <c r="K3026" s="15" t="n"/>
      <c r="L3026" s="15">
        <f>K3026*Setup!$B$6</f>
        <v/>
      </c>
      <c r="M3026" s="15">
        <f>J3026-L3026</f>
        <v/>
      </c>
      <c r="N3026" s="21" t="n"/>
    </row>
    <row r="3027">
      <c r="A3027" s="295" t="n"/>
      <c r="B3027" s="14" t="n"/>
      <c r="C3027" s="15" t="n"/>
      <c r="D3027" s="15" t="n"/>
      <c r="E3027" s="15">
        <f>D3027*Setup!$B$5</f>
        <v/>
      </c>
      <c r="F3027" s="15">
        <f>D3027-E3027</f>
        <v/>
      </c>
      <c r="G3027" s="15" t="n"/>
      <c r="H3027" s="15" t="n"/>
      <c r="I3027" s="15" t="n"/>
      <c r="J3027" s="15">
        <f>C3027+F3027+G3027-I3027</f>
        <v/>
      </c>
      <c r="K3027" s="15" t="n"/>
      <c r="L3027" s="15">
        <f>K3027*Setup!$B$6</f>
        <v/>
      </c>
      <c r="M3027" s="15">
        <f>J3027-L3027</f>
        <v/>
      </c>
      <c r="N3027" s="21" t="n"/>
    </row>
    <row r="3028">
      <c r="A3028" s="295" t="n"/>
      <c r="B3028" s="14" t="n"/>
      <c r="C3028" s="15" t="n"/>
      <c r="D3028" s="15" t="n"/>
      <c r="E3028" s="15">
        <f>D3028*Setup!$B$5</f>
        <v/>
      </c>
      <c r="F3028" s="15">
        <f>D3028-E3028</f>
        <v/>
      </c>
      <c r="G3028" s="15" t="n"/>
      <c r="H3028" s="15" t="n"/>
      <c r="I3028" s="15" t="n"/>
      <c r="J3028" s="15">
        <f>C3028+F3028+G3028-I3028</f>
        <v/>
      </c>
      <c r="K3028" s="15" t="n"/>
      <c r="L3028" s="15">
        <f>K3028*Setup!$B$6</f>
        <v/>
      </c>
      <c r="M3028" s="15">
        <f>J3028-L3028</f>
        <v/>
      </c>
      <c r="N3028" s="21" t="n"/>
    </row>
    <row r="3029">
      <c r="A3029" s="295" t="n"/>
      <c r="B3029" s="14" t="n"/>
      <c r="C3029" s="15" t="n"/>
      <c r="D3029" s="15" t="n"/>
      <c r="E3029" s="15">
        <f>D3029*Setup!$B$5</f>
        <v/>
      </c>
      <c r="F3029" s="15">
        <f>D3029-E3029</f>
        <v/>
      </c>
      <c r="G3029" s="15" t="n"/>
      <c r="H3029" s="15" t="n"/>
      <c r="I3029" s="15" t="n"/>
      <c r="J3029" s="15">
        <f>C3029+F3029+G3029-I3029</f>
        <v/>
      </c>
      <c r="K3029" s="15" t="n"/>
      <c r="L3029" s="15">
        <f>K3029*Setup!$B$6</f>
        <v/>
      </c>
      <c r="M3029" s="15">
        <f>J3029-L3029</f>
        <v/>
      </c>
      <c r="N3029" s="21" t="n"/>
    </row>
    <row r="3030">
      <c r="A3030" s="295" t="n"/>
      <c r="B3030" s="14" t="n"/>
      <c r="C3030" s="15" t="n"/>
      <c r="D3030" s="15" t="n"/>
      <c r="E3030" s="15">
        <f>D3030*Setup!$B$5</f>
        <v/>
      </c>
      <c r="F3030" s="15">
        <f>D3030-E3030</f>
        <v/>
      </c>
      <c r="G3030" s="15" t="n"/>
      <c r="H3030" s="15" t="n"/>
      <c r="I3030" s="15" t="n"/>
      <c r="J3030" s="15">
        <f>C3030+F3030+G3030-I3030</f>
        <v/>
      </c>
      <c r="K3030" s="15" t="n"/>
      <c r="L3030" s="15">
        <f>K3030*Setup!$B$6</f>
        <v/>
      </c>
      <c r="M3030" s="15">
        <f>J3030-L3030</f>
        <v/>
      </c>
      <c r="N3030" s="21" t="n"/>
    </row>
    <row r="3031">
      <c r="A3031" s="295" t="n"/>
      <c r="B3031" s="14" t="n"/>
      <c r="C3031" s="15" t="n"/>
      <c r="D3031" s="15" t="n"/>
      <c r="E3031" s="15">
        <f>D3031*Setup!$B$5</f>
        <v/>
      </c>
      <c r="F3031" s="15">
        <f>D3031-E3031</f>
        <v/>
      </c>
      <c r="G3031" s="15" t="n"/>
      <c r="H3031" s="15" t="n"/>
      <c r="I3031" s="15" t="n"/>
      <c r="J3031" s="15">
        <f>C3031+F3031+G3031-I3031</f>
        <v/>
      </c>
      <c r="K3031" s="15" t="n"/>
      <c r="L3031" s="15">
        <f>K3031*Setup!$B$6</f>
        <v/>
      </c>
      <c r="M3031" s="15">
        <f>J3031-L3031</f>
        <v/>
      </c>
      <c r="N3031" s="21" t="n"/>
    </row>
    <row r="3032">
      <c r="A3032" s="295" t="n"/>
      <c r="B3032" s="14" t="n"/>
      <c r="C3032" s="15" t="n"/>
      <c r="D3032" s="15" t="n"/>
      <c r="E3032" s="15">
        <f>D3032*Setup!$B$5</f>
        <v/>
      </c>
      <c r="F3032" s="15">
        <f>D3032-E3032</f>
        <v/>
      </c>
      <c r="G3032" s="15" t="n"/>
      <c r="H3032" s="15" t="n"/>
      <c r="I3032" s="15" t="n"/>
      <c r="J3032" s="15">
        <f>C3032+F3032+G3032-I3032</f>
        <v/>
      </c>
      <c r="K3032" s="15" t="n"/>
      <c r="L3032" s="15">
        <f>K3032*Setup!$B$6</f>
        <v/>
      </c>
      <c r="M3032" s="15">
        <f>J3032-L3032</f>
        <v/>
      </c>
      <c r="N3032" s="21" t="n"/>
    </row>
    <row r="3033">
      <c r="A3033" s="295" t="n"/>
      <c r="B3033" s="14" t="n"/>
      <c r="C3033" s="15" t="n"/>
      <c r="D3033" s="15" t="n"/>
      <c r="E3033" s="15">
        <f>D3033*Setup!$B$5</f>
        <v/>
      </c>
      <c r="F3033" s="15">
        <f>D3033-E3033</f>
        <v/>
      </c>
      <c r="G3033" s="15" t="n"/>
      <c r="H3033" s="15" t="n"/>
      <c r="I3033" s="15" t="n"/>
      <c r="J3033" s="15">
        <f>C3033+F3033+G3033-I3033</f>
        <v/>
      </c>
      <c r="K3033" s="15" t="n"/>
      <c r="L3033" s="15">
        <f>K3033*Setup!$B$6</f>
        <v/>
      </c>
      <c r="M3033" s="15">
        <f>J3033-L3033</f>
        <v/>
      </c>
      <c r="N3033" s="21" t="n"/>
    </row>
    <row r="3034">
      <c r="A3034" s="295" t="n"/>
      <c r="B3034" s="14" t="n"/>
      <c r="C3034" s="15" t="n"/>
      <c r="D3034" s="15" t="n"/>
      <c r="E3034" s="15">
        <f>D3034*Setup!$B$5</f>
        <v/>
      </c>
      <c r="F3034" s="15">
        <f>D3034-E3034</f>
        <v/>
      </c>
      <c r="G3034" s="15" t="n"/>
      <c r="H3034" s="15" t="n"/>
      <c r="I3034" s="15" t="n"/>
      <c r="J3034" s="15">
        <f>C3034+F3034+G3034-I3034</f>
        <v/>
      </c>
      <c r="K3034" s="15" t="n"/>
      <c r="L3034" s="15">
        <f>K3034*Setup!$B$6</f>
        <v/>
      </c>
      <c r="M3034" s="15">
        <f>J3034-L3034</f>
        <v/>
      </c>
      <c r="N3034" s="21" t="n"/>
    </row>
    <row r="3035">
      <c r="A3035" s="295" t="n"/>
      <c r="B3035" s="14" t="n"/>
      <c r="C3035" s="15" t="n"/>
      <c r="D3035" s="15" t="n"/>
      <c r="E3035" s="15">
        <f>D3035*Setup!$B$5</f>
        <v/>
      </c>
      <c r="F3035" s="15">
        <f>D3035-E3035</f>
        <v/>
      </c>
      <c r="G3035" s="15" t="n"/>
      <c r="H3035" s="15" t="n"/>
      <c r="I3035" s="15" t="n"/>
      <c r="J3035" s="15">
        <f>C3035+F3035+G3035-I3035</f>
        <v/>
      </c>
      <c r="K3035" s="15" t="n"/>
      <c r="L3035" s="15">
        <f>K3035*Setup!$B$6</f>
        <v/>
      </c>
      <c r="M3035" s="15">
        <f>J3035-L3035</f>
        <v/>
      </c>
      <c r="N3035" s="21" t="n"/>
    </row>
    <row r="3036">
      <c r="A3036" s="295" t="n"/>
      <c r="B3036" s="14" t="n"/>
      <c r="C3036" s="15" t="n"/>
      <c r="D3036" s="15" t="n"/>
      <c r="E3036" s="15">
        <f>D3036*Setup!$B$5</f>
        <v/>
      </c>
      <c r="F3036" s="15">
        <f>D3036-E3036</f>
        <v/>
      </c>
      <c r="G3036" s="15" t="n"/>
      <c r="H3036" s="15" t="n"/>
      <c r="I3036" s="15" t="n"/>
      <c r="J3036" s="15">
        <f>C3036+F3036+G3036-I3036</f>
        <v/>
      </c>
      <c r="K3036" s="15" t="n"/>
      <c r="L3036" s="15">
        <f>K3036*Setup!$B$6</f>
        <v/>
      </c>
      <c r="M3036" s="15">
        <f>J3036-L3036</f>
        <v/>
      </c>
      <c r="N3036" s="21" t="n"/>
    </row>
    <row r="3037">
      <c r="A3037" s="295" t="n"/>
      <c r="B3037" s="14" t="n"/>
      <c r="C3037" s="15" t="n"/>
      <c r="D3037" s="15" t="n"/>
      <c r="E3037" s="15">
        <f>D3037*Setup!$B$5</f>
        <v/>
      </c>
      <c r="F3037" s="15">
        <f>D3037-E3037</f>
        <v/>
      </c>
      <c r="G3037" s="15" t="n"/>
      <c r="H3037" s="15" t="n"/>
      <c r="I3037" s="15" t="n"/>
      <c r="J3037" s="15">
        <f>C3037+F3037+G3037-I3037</f>
        <v/>
      </c>
      <c r="K3037" s="15" t="n"/>
      <c r="L3037" s="15">
        <f>K3037*Setup!$B$6</f>
        <v/>
      </c>
      <c r="M3037" s="15">
        <f>J3037-L3037</f>
        <v/>
      </c>
      <c r="N3037" s="21" t="n"/>
    </row>
    <row r="3038">
      <c r="A3038" s="295" t="n"/>
      <c r="B3038" s="14" t="n"/>
      <c r="C3038" s="15" t="n"/>
      <c r="D3038" s="15" t="n"/>
      <c r="E3038" s="15">
        <f>D3038*Setup!$B$5</f>
        <v/>
      </c>
      <c r="F3038" s="15">
        <f>D3038-E3038</f>
        <v/>
      </c>
      <c r="G3038" s="15" t="n"/>
      <c r="H3038" s="15" t="n"/>
      <c r="I3038" s="15" t="n"/>
      <c r="J3038" s="15">
        <f>C3038+F3038+G3038-I3038</f>
        <v/>
      </c>
      <c r="K3038" s="15" t="n"/>
      <c r="L3038" s="15">
        <f>K3038*Setup!$B$6</f>
        <v/>
      </c>
      <c r="M3038" s="15">
        <f>J3038-L3038</f>
        <v/>
      </c>
      <c r="N3038" s="21" t="n"/>
    </row>
    <row r="3039">
      <c r="A3039" s="295" t="n"/>
      <c r="B3039" s="14" t="n"/>
      <c r="C3039" s="15" t="n"/>
      <c r="D3039" s="15" t="n"/>
      <c r="E3039" s="15">
        <f>D3039*Setup!$B$5</f>
        <v/>
      </c>
      <c r="F3039" s="15">
        <f>D3039-E3039</f>
        <v/>
      </c>
      <c r="G3039" s="15" t="n"/>
      <c r="H3039" s="15" t="n"/>
      <c r="I3039" s="15" t="n"/>
      <c r="J3039" s="15">
        <f>C3039+F3039+G3039-I3039</f>
        <v/>
      </c>
      <c r="K3039" s="15" t="n"/>
      <c r="L3039" s="15">
        <f>K3039*Setup!$B$6</f>
        <v/>
      </c>
      <c r="M3039" s="15">
        <f>J3039-L3039</f>
        <v/>
      </c>
      <c r="N3039" s="21" t="n"/>
    </row>
    <row r="3040">
      <c r="A3040" s="295" t="n"/>
      <c r="B3040" s="14" t="n"/>
      <c r="C3040" s="15" t="n"/>
      <c r="D3040" s="15" t="n"/>
      <c r="E3040" s="15">
        <f>D3040*Setup!$B$5</f>
        <v/>
      </c>
      <c r="F3040" s="15">
        <f>D3040-E3040</f>
        <v/>
      </c>
      <c r="G3040" s="15" t="n"/>
      <c r="H3040" s="15" t="n"/>
      <c r="I3040" s="15" t="n"/>
      <c r="J3040" s="15">
        <f>C3040+F3040+G3040-I3040</f>
        <v/>
      </c>
      <c r="K3040" s="15" t="n"/>
      <c r="L3040" s="15">
        <f>K3040*Setup!$B$6</f>
        <v/>
      </c>
      <c r="M3040" s="15">
        <f>J3040-L3040</f>
        <v/>
      </c>
      <c r="N3040" s="21" t="n"/>
    </row>
    <row r="3041">
      <c r="A3041" s="295" t="n"/>
      <c r="B3041" s="14" t="n"/>
      <c r="C3041" s="15" t="n"/>
      <c r="D3041" s="15" t="n"/>
      <c r="E3041" s="15">
        <f>D3041*Setup!$B$5</f>
        <v/>
      </c>
      <c r="F3041" s="15">
        <f>D3041-E3041</f>
        <v/>
      </c>
      <c r="G3041" s="15" t="n"/>
      <c r="H3041" s="15" t="n"/>
      <c r="I3041" s="15" t="n"/>
      <c r="J3041" s="15">
        <f>C3041+F3041+G3041-I3041</f>
        <v/>
      </c>
      <c r="K3041" s="15" t="n"/>
      <c r="L3041" s="15">
        <f>K3041*Setup!$B$6</f>
        <v/>
      </c>
      <c r="M3041" s="15">
        <f>J3041-L3041</f>
        <v/>
      </c>
      <c r="N3041" s="21" t="n"/>
    </row>
    <row r="3042">
      <c r="A3042" s="295" t="n"/>
      <c r="B3042" s="14" t="n"/>
      <c r="C3042" s="15" t="n"/>
      <c r="D3042" s="15" t="n"/>
      <c r="E3042" s="15">
        <f>D3042*Setup!$B$5</f>
        <v/>
      </c>
      <c r="F3042" s="15">
        <f>D3042-E3042</f>
        <v/>
      </c>
      <c r="G3042" s="15" t="n"/>
      <c r="H3042" s="15" t="n"/>
      <c r="I3042" s="15" t="n"/>
      <c r="J3042" s="15">
        <f>C3042+F3042+G3042-I3042</f>
        <v/>
      </c>
      <c r="K3042" s="15" t="n"/>
      <c r="L3042" s="15">
        <f>K3042*Setup!$B$6</f>
        <v/>
      </c>
      <c r="M3042" s="15">
        <f>J3042-L3042</f>
        <v/>
      </c>
      <c r="N3042" s="21" t="n"/>
    </row>
    <row r="3043">
      <c r="A3043" s="295" t="n"/>
      <c r="B3043" s="14" t="n"/>
      <c r="C3043" s="15" t="n"/>
      <c r="D3043" s="15" t="n"/>
      <c r="E3043" s="15">
        <f>D3043*Setup!$B$5</f>
        <v/>
      </c>
      <c r="F3043" s="15">
        <f>D3043-E3043</f>
        <v/>
      </c>
      <c r="G3043" s="15" t="n"/>
      <c r="H3043" s="15" t="n"/>
      <c r="I3043" s="15" t="n"/>
      <c r="J3043" s="15">
        <f>C3043+F3043+G3043-I3043</f>
        <v/>
      </c>
      <c r="K3043" s="15" t="n"/>
      <c r="L3043" s="15">
        <f>K3043*Setup!$B$6</f>
        <v/>
      </c>
      <c r="M3043" s="15">
        <f>J3043-L3043</f>
        <v/>
      </c>
      <c r="N3043" s="21" t="n"/>
    </row>
    <row r="3044">
      <c r="A3044" s="295" t="n"/>
      <c r="B3044" s="14" t="n"/>
      <c r="C3044" s="15" t="n"/>
      <c r="D3044" s="15" t="n"/>
      <c r="E3044" s="15">
        <f>D3044*Setup!$B$5</f>
        <v/>
      </c>
      <c r="F3044" s="15">
        <f>D3044-E3044</f>
        <v/>
      </c>
      <c r="G3044" s="15" t="n"/>
      <c r="H3044" s="15" t="n"/>
      <c r="I3044" s="15" t="n"/>
      <c r="J3044" s="15">
        <f>C3044+F3044+G3044-I3044</f>
        <v/>
      </c>
      <c r="K3044" s="15" t="n"/>
      <c r="L3044" s="15">
        <f>K3044*Setup!$B$6</f>
        <v/>
      </c>
      <c r="M3044" s="15">
        <f>J3044-L3044</f>
        <v/>
      </c>
      <c r="N3044" s="21" t="n"/>
    </row>
    <row r="3045">
      <c r="A3045" s="295" t="n"/>
      <c r="B3045" s="14" t="n"/>
      <c r="C3045" s="15" t="n"/>
      <c r="D3045" s="15" t="n"/>
      <c r="E3045" s="15">
        <f>D3045*Setup!$B$5</f>
        <v/>
      </c>
      <c r="F3045" s="15">
        <f>D3045-E3045</f>
        <v/>
      </c>
      <c r="G3045" s="15" t="n"/>
      <c r="H3045" s="15" t="n"/>
      <c r="I3045" s="15" t="n"/>
      <c r="J3045" s="15">
        <f>C3045+F3045+G3045-I3045</f>
        <v/>
      </c>
      <c r="K3045" s="15" t="n"/>
      <c r="L3045" s="15">
        <f>K3045*Setup!$B$6</f>
        <v/>
      </c>
      <c r="M3045" s="15">
        <f>J3045-L3045</f>
        <v/>
      </c>
      <c r="N3045" s="21" t="n"/>
    </row>
    <row r="3046">
      <c r="A3046" s="295" t="n"/>
      <c r="B3046" s="14" t="n"/>
      <c r="C3046" s="15" t="n"/>
      <c r="D3046" s="15" t="n"/>
      <c r="E3046" s="15">
        <f>D3046*Setup!$B$5</f>
        <v/>
      </c>
      <c r="F3046" s="15">
        <f>D3046-E3046</f>
        <v/>
      </c>
      <c r="G3046" s="15" t="n"/>
      <c r="H3046" s="15" t="n"/>
      <c r="I3046" s="15" t="n"/>
      <c r="J3046" s="15">
        <f>C3046+F3046+G3046-I3046</f>
        <v/>
      </c>
      <c r="K3046" s="15" t="n"/>
      <c r="L3046" s="15">
        <f>K3046*Setup!$B$6</f>
        <v/>
      </c>
      <c r="M3046" s="15">
        <f>J3046-L3046</f>
        <v/>
      </c>
      <c r="N3046" s="21" t="n"/>
    </row>
    <row r="3047">
      <c r="A3047" s="295" t="n"/>
      <c r="B3047" s="14" t="n"/>
      <c r="C3047" s="15" t="n"/>
      <c r="D3047" s="15" t="n"/>
      <c r="E3047" s="15">
        <f>D3047*Setup!$B$5</f>
        <v/>
      </c>
      <c r="F3047" s="15">
        <f>D3047-E3047</f>
        <v/>
      </c>
      <c r="G3047" s="15" t="n"/>
      <c r="H3047" s="15" t="n"/>
      <c r="I3047" s="15" t="n"/>
      <c r="J3047" s="15">
        <f>C3047+F3047+G3047-I3047</f>
        <v/>
      </c>
      <c r="K3047" s="15" t="n"/>
      <c r="L3047" s="15">
        <f>K3047*Setup!$B$6</f>
        <v/>
      </c>
      <c r="M3047" s="15">
        <f>J3047-L3047</f>
        <v/>
      </c>
      <c r="N3047" s="21" t="n"/>
    </row>
    <row r="3048">
      <c r="A3048" s="295" t="n"/>
      <c r="B3048" s="14" t="n"/>
      <c r="C3048" s="15" t="n"/>
      <c r="D3048" s="15" t="n"/>
      <c r="E3048" s="15">
        <f>D3048*Setup!$B$5</f>
        <v/>
      </c>
      <c r="F3048" s="15">
        <f>D3048-E3048</f>
        <v/>
      </c>
      <c r="G3048" s="15" t="n"/>
      <c r="H3048" s="15" t="n"/>
      <c r="I3048" s="15" t="n"/>
      <c r="J3048" s="15">
        <f>C3048+F3048+G3048-I3048</f>
        <v/>
      </c>
      <c r="K3048" s="15" t="n"/>
      <c r="L3048" s="15">
        <f>K3048*Setup!$B$6</f>
        <v/>
      </c>
      <c r="M3048" s="15">
        <f>J3048-L3048</f>
        <v/>
      </c>
      <c r="N3048" s="21" t="n"/>
    </row>
    <row r="3049">
      <c r="A3049" s="295" t="n"/>
      <c r="B3049" s="14" t="n"/>
      <c r="C3049" s="15" t="n"/>
      <c r="D3049" s="15" t="n"/>
      <c r="E3049" s="15">
        <f>D3049*Setup!$B$5</f>
        <v/>
      </c>
      <c r="F3049" s="15">
        <f>D3049-E3049</f>
        <v/>
      </c>
      <c r="G3049" s="15" t="n"/>
      <c r="H3049" s="15" t="n"/>
      <c r="I3049" s="15" t="n"/>
      <c r="J3049" s="15">
        <f>C3049+F3049+G3049-I3049</f>
        <v/>
      </c>
      <c r="K3049" s="15" t="n"/>
      <c r="L3049" s="15">
        <f>K3049*Setup!$B$6</f>
        <v/>
      </c>
      <c r="M3049" s="15">
        <f>J3049-L3049</f>
        <v/>
      </c>
      <c r="N3049" s="21" t="n"/>
    </row>
    <row r="3050">
      <c r="A3050" s="295" t="n"/>
      <c r="B3050" s="14" t="n"/>
      <c r="C3050" s="15" t="n"/>
      <c r="D3050" s="15" t="n"/>
      <c r="E3050" s="15">
        <f>D3050*Setup!$B$5</f>
        <v/>
      </c>
      <c r="F3050" s="15">
        <f>D3050-E3050</f>
        <v/>
      </c>
      <c r="G3050" s="15" t="n"/>
      <c r="H3050" s="15" t="n"/>
      <c r="I3050" s="15" t="n"/>
      <c r="J3050" s="15">
        <f>C3050+F3050+G3050-I3050</f>
        <v/>
      </c>
      <c r="K3050" s="15" t="n"/>
      <c r="L3050" s="15">
        <f>K3050*Setup!$B$6</f>
        <v/>
      </c>
      <c r="M3050" s="15">
        <f>J3050-L3050</f>
        <v/>
      </c>
      <c r="N3050" s="21" t="n"/>
    </row>
    <row r="3051">
      <c r="A3051" s="295" t="n"/>
      <c r="B3051" s="14" t="n"/>
      <c r="C3051" s="15" t="n"/>
      <c r="D3051" s="15" t="n"/>
      <c r="E3051" s="15">
        <f>D3051*Setup!$B$5</f>
        <v/>
      </c>
      <c r="F3051" s="15">
        <f>D3051-E3051</f>
        <v/>
      </c>
      <c r="G3051" s="15" t="n"/>
      <c r="H3051" s="15" t="n"/>
      <c r="I3051" s="15" t="n"/>
      <c r="J3051" s="15">
        <f>C3051+F3051+G3051-I3051</f>
        <v/>
      </c>
      <c r="K3051" s="15" t="n"/>
      <c r="L3051" s="15">
        <f>K3051*Setup!$B$6</f>
        <v/>
      </c>
      <c r="M3051" s="15">
        <f>J3051-L3051</f>
        <v/>
      </c>
      <c r="N3051" s="21" t="n"/>
    </row>
    <row r="3052">
      <c r="A3052" s="295" t="n"/>
      <c r="B3052" s="14" t="n"/>
      <c r="C3052" s="15" t="n"/>
      <c r="D3052" s="15" t="n"/>
      <c r="E3052" s="15">
        <f>D3052*Setup!$B$5</f>
        <v/>
      </c>
      <c r="F3052" s="15">
        <f>D3052-E3052</f>
        <v/>
      </c>
      <c r="G3052" s="15" t="n"/>
      <c r="H3052" s="15" t="n"/>
      <c r="I3052" s="15" t="n"/>
      <c r="J3052" s="15">
        <f>C3052+F3052+G3052-I3052</f>
        <v/>
      </c>
      <c r="K3052" s="15" t="n"/>
      <c r="L3052" s="15">
        <f>K3052*Setup!$B$6</f>
        <v/>
      </c>
      <c r="M3052" s="15">
        <f>J3052-L3052</f>
        <v/>
      </c>
      <c r="N3052" s="21" t="n"/>
    </row>
    <row r="3053">
      <c r="A3053" s="295" t="n"/>
      <c r="B3053" s="14" t="n"/>
      <c r="C3053" s="15" t="n"/>
      <c r="D3053" s="15" t="n"/>
      <c r="E3053" s="15">
        <f>D3053*Setup!$B$5</f>
        <v/>
      </c>
      <c r="F3053" s="15">
        <f>D3053-E3053</f>
        <v/>
      </c>
      <c r="G3053" s="15" t="n"/>
      <c r="H3053" s="15" t="n"/>
      <c r="I3053" s="15" t="n"/>
      <c r="J3053" s="15">
        <f>C3053+F3053+G3053-I3053</f>
        <v/>
      </c>
      <c r="K3053" s="15" t="n"/>
      <c r="L3053" s="15">
        <f>K3053*Setup!$B$6</f>
        <v/>
      </c>
      <c r="M3053" s="15">
        <f>J3053-L3053</f>
        <v/>
      </c>
      <c r="N3053" s="21" t="n"/>
    </row>
    <row r="3054">
      <c r="A3054" s="295" t="n"/>
      <c r="B3054" s="14" t="n"/>
      <c r="C3054" s="15" t="n"/>
      <c r="D3054" s="15" t="n"/>
      <c r="E3054" s="15">
        <f>D3054*Setup!$B$5</f>
        <v/>
      </c>
      <c r="F3054" s="15">
        <f>D3054-E3054</f>
        <v/>
      </c>
      <c r="G3054" s="15" t="n"/>
      <c r="H3054" s="15" t="n"/>
      <c r="I3054" s="15" t="n"/>
      <c r="J3054" s="15">
        <f>C3054+F3054+G3054-I3054</f>
        <v/>
      </c>
      <c r="K3054" s="15" t="n"/>
      <c r="L3054" s="15">
        <f>K3054*Setup!$B$6</f>
        <v/>
      </c>
      <c r="M3054" s="15">
        <f>J3054-L3054</f>
        <v/>
      </c>
      <c r="N3054" s="21" t="n"/>
    </row>
    <row r="3055">
      <c r="A3055" s="295" t="n"/>
      <c r="B3055" s="14" t="n"/>
      <c r="C3055" s="15" t="n"/>
      <c r="D3055" s="15" t="n"/>
      <c r="E3055" s="15">
        <f>D3055*Setup!$B$5</f>
        <v/>
      </c>
      <c r="F3055" s="15">
        <f>D3055-E3055</f>
        <v/>
      </c>
      <c r="G3055" s="15" t="n"/>
      <c r="H3055" s="15" t="n"/>
      <c r="I3055" s="15" t="n"/>
      <c r="J3055" s="15">
        <f>C3055+F3055+G3055-I3055</f>
        <v/>
      </c>
      <c r="K3055" s="15" t="n"/>
      <c r="L3055" s="15">
        <f>K3055*Setup!$B$6</f>
        <v/>
      </c>
      <c r="M3055" s="15">
        <f>J3055-L3055</f>
        <v/>
      </c>
      <c r="N3055" s="21" t="n"/>
    </row>
    <row r="3056">
      <c r="A3056" s="295" t="n"/>
      <c r="B3056" s="14" t="n"/>
      <c r="C3056" s="15" t="n"/>
      <c r="D3056" s="15" t="n"/>
      <c r="E3056" s="15">
        <f>D3056*Setup!$B$5</f>
        <v/>
      </c>
      <c r="F3056" s="15">
        <f>D3056-E3056</f>
        <v/>
      </c>
      <c r="G3056" s="15" t="n"/>
      <c r="H3056" s="15" t="n"/>
      <c r="I3056" s="15" t="n"/>
      <c r="J3056" s="15">
        <f>C3056+F3056+G3056-I3056</f>
        <v/>
      </c>
      <c r="K3056" s="15" t="n"/>
      <c r="L3056" s="15">
        <f>K3056*Setup!$B$6</f>
        <v/>
      </c>
      <c r="M3056" s="15">
        <f>J3056-L3056</f>
        <v/>
      </c>
      <c r="N3056" s="21" t="n"/>
    </row>
    <row r="3057">
      <c r="A3057" s="295" t="n"/>
      <c r="B3057" s="14" t="n"/>
      <c r="C3057" s="15" t="n"/>
      <c r="D3057" s="15" t="n"/>
      <c r="E3057" s="15">
        <f>D3057*Setup!$B$5</f>
        <v/>
      </c>
      <c r="F3057" s="15">
        <f>D3057-E3057</f>
        <v/>
      </c>
      <c r="G3057" s="15" t="n"/>
      <c r="H3057" s="15" t="n"/>
      <c r="I3057" s="15" t="n"/>
      <c r="J3057" s="15">
        <f>C3057+F3057+G3057-I3057</f>
        <v/>
      </c>
      <c r="K3057" s="15" t="n"/>
      <c r="L3057" s="15">
        <f>K3057*Setup!$B$6</f>
        <v/>
      </c>
      <c r="M3057" s="15">
        <f>J3057-L3057</f>
        <v/>
      </c>
      <c r="N3057" s="21" t="n"/>
    </row>
    <row r="3058">
      <c r="A3058" s="295" t="n"/>
      <c r="B3058" s="14" t="n"/>
      <c r="C3058" s="15" t="n"/>
      <c r="D3058" s="15" t="n"/>
      <c r="E3058" s="15">
        <f>D3058*Setup!$B$5</f>
        <v/>
      </c>
      <c r="F3058" s="15">
        <f>D3058-E3058</f>
        <v/>
      </c>
      <c r="G3058" s="15" t="n"/>
      <c r="H3058" s="15" t="n"/>
      <c r="I3058" s="15" t="n"/>
      <c r="J3058" s="15">
        <f>C3058+F3058+G3058-I3058</f>
        <v/>
      </c>
      <c r="K3058" s="15" t="n"/>
      <c r="L3058" s="15">
        <f>K3058*Setup!$B$6</f>
        <v/>
      </c>
      <c r="M3058" s="15">
        <f>J3058-L3058</f>
        <v/>
      </c>
      <c r="N3058" s="21" t="n"/>
    </row>
    <row r="3059">
      <c r="A3059" s="295" t="n"/>
      <c r="B3059" s="14" t="n"/>
      <c r="C3059" s="15" t="n"/>
      <c r="D3059" s="15" t="n"/>
      <c r="E3059" s="15">
        <f>D3059*Setup!$B$5</f>
        <v/>
      </c>
      <c r="F3059" s="15">
        <f>D3059-E3059</f>
        <v/>
      </c>
      <c r="G3059" s="15" t="n"/>
      <c r="H3059" s="15" t="n"/>
      <c r="I3059" s="15" t="n"/>
      <c r="J3059" s="15">
        <f>C3059+F3059+G3059-I3059</f>
        <v/>
      </c>
      <c r="K3059" s="15" t="n"/>
      <c r="L3059" s="15">
        <f>K3059*Setup!$B$6</f>
        <v/>
      </c>
      <c r="M3059" s="15">
        <f>J3059-L3059</f>
        <v/>
      </c>
      <c r="N3059" s="21" t="n"/>
    </row>
    <row r="3060">
      <c r="A3060" s="295" t="n"/>
      <c r="B3060" s="14" t="n"/>
      <c r="C3060" s="15" t="n"/>
      <c r="D3060" s="15" t="n"/>
      <c r="E3060" s="15">
        <f>D3060*Setup!$B$5</f>
        <v/>
      </c>
      <c r="F3060" s="15">
        <f>D3060-E3060</f>
        <v/>
      </c>
      <c r="G3060" s="15" t="n"/>
      <c r="H3060" s="15" t="n"/>
      <c r="I3060" s="15" t="n"/>
      <c r="J3060" s="15">
        <f>C3060+F3060+G3060-I3060</f>
        <v/>
      </c>
      <c r="K3060" s="15" t="n"/>
      <c r="L3060" s="15">
        <f>K3060*Setup!$B$6</f>
        <v/>
      </c>
      <c r="M3060" s="15">
        <f>J3060-L3060</f>
        <v/>
      </c>
      <c r="N3060" s="21" t="n"/>
    </row>
    <row r="3061">
      <c r="A3061" s="295" t="n"/>
      <c r="B3061" s="14" t="n"/>
      <c r="C3061" s="15" t="n"/>
      <c r="D3061" s="15" t="n"/>
      <c r="E3061" s="15">
        <f>D3061*Setup!$B$5</f>
        <v/>
      </c>
      <c r="F3061" s="15">
        <f>D3061-E3061</f>
        <v/>
      </c>
      <c r="G3061" s="15" t="n"/>
      <c r="H3061" s="15" t="n"/>
      <c r="I3061" s="15" t="n"/>
      <c r="J3061" s="15">
        <f>C3061+F3061+G3061-I3061</f>
        <v/>
      </c>
      <c r="K3061" s="15" t="n"/>
      <c r="L3061" s="15">
        <f>K3061*Setup!$B$6</f>
        <v/>
      </c>
      <c r="M3061" s="15">
        <f>J3061-L3061</f>
        <v/>
      </c>
      <c r="N3061" s="21" t="n"/>
    </row>
    <row r="3062">
      <c r="A3062" s="295" t="n"/>
      <c r="B3062" s="14" t="n"/>
      <c r="C3062" s="15" t="n"/>
      <c r="D3062" s="15" t="n"/>
      <c r="E3062" s="15">
        <f>D3062*Setup!$B$5</f>
        <v/>
      </c>
      <c r="F3062" s="15">
        <f>D3062-E3062</f>
        <v/>
      </c>
      <c r="G3062" s="15" t="n"/>
      <c r="H3062" s="15" t="n"/>
      <c r="I3062" s="15" t="n"/>
      <c r="J3062" s="15">
        <f>C3062+F3062+G3062-I3062</f>
        <v/>
      </c>
      <c r="K3062" s="15" t="n"/>
      <c r="L3062" s="15">
        <f>K3062*Setup!$B$6</f>
        <v/>
      </c>
      <c r="M3062" s="15">
        <f>J3062-L3062</f>
        <v/>
      </c>
      <c r="N3062" s="21" t="n"/>
    </row>
    <row r="3063">
      <c r="A3063" s="295" t="n"/>
      <c r="B3063" s="14" t="n"/>
      <c r="C3063" s="15" t="n"/>
      <c r="D3063" s="15" t="n"/>
      <c r="E3063" s="15">
        <f>D3063*Setup!$B$5</f>
        <v/>
      </c>
      <c r="F3063" s="15">
        <f>D3063-E3063</f>
        <v/>
      </c>
      <c r="G3063" s="15" t="n"/>
      <c r="H3063" s="15" t="n"/>
      <c r="I3063" s="15" t="n"/>
      <c r="J3063" s="15">
        <f>C3063+F3063+G3063-I3063</f>
        <v/>
      </c>
      <c r="K3063" s="15" t="n"/>
      <c r="L3063" s="15">
        <f>K3063*Setup!$B$6</f>
        <v/>
      </c>
      <c r="M3063" s="15">
        <f>J3063-L3063</f>
        <v/>
      </c>
      <c r="N3063" s="21" t="n"/>
    </row>
    <row r="3064">
      <c r="A3064" s="295" t="n"/>
      <c r="B3064" s="14" t="n"/>
      <c r="C3064" s="15" t="n"/>
      <c r="D3064" s="15" t="n"/>
      <c r="E3064" s="15">
        <f>D3064*Setup!$B$5</f>
        <v/>
      </c>
      <c r="F3064" s="15">
        <f>D3064-E3064</f>
        <v/>
      </c>
      <c r="G3064" s="15" t="n"/>
      <c r="H3064" s="15" t="n"/>
      <c r="I3064" s="15" t="n"/>
      <c r="J3064" s="15">
        <f>C3064+F3064+G3064-I3064</f>
        <v/>
      </c>
      <c r="K3064" s="15" t="n"/>
      <c r="L3064" s="15">
        <f>K3064*Setup!$B$6</f>
        <v/>
      </c>
      <c r="M3064" s="15">
        <f>J3064-L3064</f>
        <v/>
      </c>
      <c r="N3064" s="21" t="n"/>
    </row>
    <row r="3065">
      <c r="A3065" s="295" t="n"/>
      <c r="B3065" s="14" t="n"/>
      <c r="C3065" s="15" t="n"/>
      <c r="D3065" s="15" t="n"/>
      <c r="E3065" s="15">
        <f>D3065*Setup!$B$5</f>
        <v/>
      </c>
      <c r="F3065" s="15">
        <f>D3065-E3065</f>
        <v/>
      </c>
      <c r="G3065" s="15" t="n"/>
      <c r="H3065" s="15" t="n"/>
      <c r="I3065" s="15" t="n"/>
      <c r="J3065" s="15">
        <f>C3065+F3065+G3065-I3065</f>
        <v/>
      </c>
      <c r="K3065" s="15" t="n"/>
      <c r="L3065" s="15">
        <f>K3065*Setup!$B$6</f>
        <v/>
      </c>
      <c r="M3065" s="15">
        <f>J3065-L3065</f>
        <v/>
      </c>
      <c r="N3065" s="21" t="n"/>
    </row>
    <row r="3066">
      <c r="A3066" s="295" t="n"/>
      <c r="B3066" s="14" t="n"/>
      <c r="C3066" s="15" t="n"/>
      <c r="D3066" s="15" t="n"/>
      <c r="E3066" s="15">
        <f>D3066*Setup!$B$5</f>
        <v/>
      </c>
      <c r="F3066" s="15">
        <f>D3066-E3066</f>
        <v/>
      </c>
      <c r="G3066" s="15" t="n"/>
      <c r="H3066" s="15" t="n"/>
      <c r="I3066" s="15" t="n"/>
      <c r="J3066" s="15">
        <f>C3066+F3066+G3066-I3066</f>
        <v/>
      </c>
      <c r="K3066" s="15" t="n"/>
      <c r="L3066" s="15">
        <f>K3066*Setup!$B$6</f>
        <v/>
      </c>
      <c r="M3066" s="15">
        <f>J3066-L3066</f>
        <v/>
      </c>
      <c r="N3066" s="21" t="n"/>
    </row>
    <row r="3067">
      <c r="A3067" s="295" t="n"/>
      <c r="B3067" s="14" t="n"/>
      <c r="C3067" s="15" t="n"/>
      <c r="D3067" s="15" t="n"/>
      <c r="E3067" s="15">
        <f>D3067*Setup!$B$5</f>
        <v/>
      </c>
      <c r="F3067" s="15">
        <f>D3067-E3067</f>
        <v/>
      </c>
      <c r="G3067" s="15" t="n"/>
      <c r="H3067" s="15" t="n"/>
      <c r="I3067" s="15" t="n"/>
      <c r="J3067" s="15">
        <f>C3067+F3067+G3067-I3067</f>
        <v/>
      </c>
      <c r="K3067" s="15" t="n"/>
      <c r="L3067" s="15">
        <f>K3067*Setup!$B$6</f>
        <v/>
      </c>
      <c r="M3067" s="15">
        <f>J3067-L3067</f>
        <v/>
      </c>
      <c r="N3067" s="21" t="n"/>
    </row>
    <row r="3068">
      <c r="A3068" s="295" t="n"/>
      <c r="B3068" s="14" t="n"/>
      <c r="C3068" s="15" t="n"/>
      <c r="D3068" s="15" t="n"/>
      <c r="E3068" s="15">
        <f>D3068*Setup!$B$5</f>
        <v/>
      </c>
      <c r="F3068" s="15">
        <f>D3068-E3068</f>
        <v/>
      </c>
      <c r="G3068" s="15" t="n"/>
      <c r="H3068" s="15" t="n"/>
      <c r="I3068" s="15" t="n"/>
      <c r="J3068" s="15">
        <f>C3068+F3068+G3068-I3068</f>
        <v/>
      </c>
      <c r="K3068" s="15" t="n"/>
      <c r="L3068" s="15">
        <f>K3068*Setup!$B$6</f>
        <v/>
      </c>
      <c r="M3068" s="15">
        <f>J3068-L3068</f>
        <v/>
      </c>
      <c r="N3068" s="21" t="n"/>
    </row>
    <row r="3069">
      <c r="A3069" s="295" t="n"/>
      <c r="B3069" s="14" t="n"/>
      <c r="C3069" s="15" t="n"/>
      <c r="D3069" s="15" t="n"/>
      <c r="E3069" s="15">
        <f>D3069*Setup!$B$5</f>
        <v/>
      </c>
      <c r="F3069" s="15">
        <f>D3069-E3069</f>
        <v/>
      </c>
      <c r="G3069" s="15" t="n"/>
      <c r="H3069" s="15" t="n"/>
      <c r="I3069" s="15" t="n"/>
      <c r="J3069" s="15">
        <f>C3069+F3069+G3069-I3069</f>
        <v/>
      </c>
      <c r="K3069" s="15" t="n"/>
      <c r="L3069" s="15">
        <f>K3069*Setup!$B$6</f>
        <v/>
      </c>
      <c r="M3069" s="15">
        <f>J3069-L3069</f>
        <v/>
      </c>
      <c r="N3069" s="21" t="n"/>
    </row>
    <row r="3070">
      <c r="A3070" s="295" t="n"/>
      <c r="B3070" s="14" t="n"/>
      <c r="C3070" s="15" t="n"/>
      <c r="D3070" s="15" t="n"/>
      <c r="E3070" s="15">
        <f>D3070*Setup!$B$5</f>
        <v/>
      </c>
      <c r="F3070" s="15">
        <f>D3070-E3070</f>
        <v/>
      </c>
      <c r="G3070" s="15" t="n"/>
      <c r="H3070" s="15" t="n"/>
      <c r="I3070" s="15" t="n"/>
      <c r="J3070" s="15">
        <f>C3070+F3070+G3070-I3070</f>
        <v/>
      </c>
      <c r="K3070" s="15" t="n"/>
      <c r="L3070" s="15">
        <f>K3070*Setup!$B$6</f>
        <v/>
      </c>
      <c r="M3070" s="15">
        <f>J3070-L3070</f>
        <v/>
      </c>
      <c r="N3070" s="21" t="n"/>
    </row>
    <row r="3071">
      <c r="A3071" s="295" t="n"/>
      <c r="B3071" s="14" t="n"/>
      <c r="C3071" s="15" t="n"/>
      <c r="D3071" s="15" t="n"/>
      <c r="E3071" s="15">
        <f>D3071*Setup!$B$5</f>
        <v/>
      </c>
      <c r="F3071" s="15">
        <f>D3071-E3071</f>
        <v/>
      </c>
      <c r="G3071" s="15" t="n"/>
      <c r="H3071" s="15" t="n"/>
      <c r="I3071" s="15" t="n"/>
      <c r="J3071" s="15">
        <f>C3071+F3071+G3071-I3071</f>
        <v/>
      </c>
      <c r="K3071" s="15" t="n"/>
      <c r="L3071" s="15">
        <f>K3071*Setup!$B$6</f>
        <v/>
      </c>
      <c r="M3071" s="15">
        <f>J3071-L3071</f>
        <v/>
      </c>
      <c r="N3071" s="21" t="n"/>
    </row>
    <row r="3072">
      <c r="A3072" s="295" t="n"/>
      <c r="B3072" s="14" t="n"/>
      <c r="C3072" s="15" t="n"/>
      <c r="D3072" s="15" t="n"/>
      <c r="E3072" s="15">
        <f>D3072*Setup!$B$5</f>
        <v/>
      </c>
      <c r="F3072" s="15">
        <f>D3072-E3072</f>
        <v/>
      </c>
      <c r="G3072" s="15" t="n"/>
      <c r="H3072" s="15" t="n"/>
      <c r="I3072" s="15" t="n"/>
      <c r="J3072" s="15">
        <f>C3072+F3072+G3072-I3072</f>
        <v/>
      </c>
      <c r="K3072" s="15" t="n"/>
      <c r="L3072" s="15">
        <f>K3072*Setup!$B$6</f>
        <v/>
      </c>
      <c r="M3072" s="15">
        <f>J3072-L3072</f>
        <v/>
      </c>
      <c r="N3072" s="21" t="n"/>
    </row>
    <row r="3073">
      <c r="A3073" s="295" t="n"/>
      <c r="B3073" s="14" t="n"/>
      <c r="C3073" s="15" t="n"/>
      <c r="D3073" s="15" t="n"/>
      <c r="E3073" s="15">
        <f>D3073*Setup!$B$5</f>
        <v/>
      </c>
      <c r="F3073" s="15">
        <f>D3073-E3073</f>
        <v/>
      </c>
      <c r="G3073" s="15" t="n"/>
      <c r="H3073" s="15" t="n"/>
      <c r="I3073" s="15" t="n"/>
      <c r="J3073" s="15">
        <f>C3073+F3073+G3073-I3073</f>
        <v/>
      </c>
      <c r="K3073" s="15" t="n"/>
      <c r="L3073" s="15">
        <f>K3073*Setup!$B$6</f>
        <v/>
      </c>
      <c r="M3073" s="15">
        <f>J3073-L3073</f>
        <v/>
      </c>
      <c r="N3073" s="21" t="n"/>
    </row>
    <row r="3074">
      <c r="A3074" s="295" t="n"/>
      <c r="B3074" s="14" t="n"/>
      <c r="C3074" s="15" t="n"/>
      <c r="D3074" s="15" t="n"/>
      <c r="E3074" s="15">
        <f>D3074*Setup!$B$5</f>
        <v/>
      </c>
      <c r="F3074" s="15">
        <f>D3074-E3074</f>
        <v/>
      </c>
      <c r="G3074" s="15" t="n"/>
      <c r="H3074" s="15" t="n"/>
      <c r="I3074" s="15" t="n"/>
      <c r="J3074" s="15">
        <f>C3074+F3074+G3074-I3074</f>
        <v/>
      </c>
      <c r="K3074" s="15" t="n"/>
      <c r="L3074" s="15">
        <f>K3074*Setup!$B$6</f>
        <v/>
      </c>
      <c r="M3074" s="15">
        <f>J3074-L3074</f>
        <v/>
      </c>
      <c r="N3074" s="21" t="n"/>
    </row>
    <row r="3075">
      <c r="A3075" s="295" t="n"/>
      <c r="B3075" s="14" t="n"/>
      <c r="C3075" s="15" t="n"/>
      <c r="D3075" s="15" t="n"/>
      <c r="E3075" s="15">
        <f>D3075*Setup!$B$5</f>
        <v/>
      </c>
      <c r="F3075" s="15">
        <f>D3075-E3075</f>
        <v/>
      </c>
      <c r="G3075" s="15" t="n"/>
      <c r="H3075" s="15" t="n"/>
      <c r="I3075" s="15" t="n"/>
      <c r="J3075" s="15">
        <f>C3075+F3075+G3075-I3075</f>
        <v/>
      </c>
      <c r="K3075" s="15" t="n"/>
      <c r="L3075" s="15">
        <f>K3075*Setup!$B$6</f>
        <v/>
      </c>
      <c r="M3075" s="15">
        <f>J3075-L3075</f>
        <v/>
      </c>
      <c r="N3075" s="21" t="n"/>
    </row>
    <row r="3076">
      <c r="A3076" s="295" t="n"/>
      <c r="B3076" s="14" t="n"/>
      <c r="C3076" s="15" t="n"/>
      <c r="D3076" s="15" t="n"/>
      <c r="E3076" s="15">
        <f>D3076*Setup!$B$5</f>
        <v/>
      </c>
      <c r="F3076" s="15">
        <f>D3076-E3076</f>
        <v/>
      </c>
      <c r="G3076" s="15" t="n"/>
      <c r="H3076" s="15" t="n"/>
      <c r="I3076" s="15" t="n"/>
      <c r="J3076" s="15">
        <f>C3076+F3076+G3076-I3076</f>
        <v/>
      </c>
      <c r="K3076" s="15" t="n"/>
      <c r="L3076" s="15">
        <f>K3076*Setup!$B$6</f>
        <v/>
      </c>
      <c r="M3076" s="15">
        <f>J3076-L3076</f>
        <v/>
      </c>
      <c r="N3076" s="21" t="n"/>
    </row>
    <row r="3077">
      <c r="A3077" s="295" t="n"/>
      <c r="B3077" s="14" t="n"/>
      <c r="C3077" s="15" t="n"/>
      <c r="D3077" s="15" t="n"/>
      <c r="E3077" s="15">
        <f>D3077*Setup!$B$5</f>
        <v/>
      </c>
      <c r="F3077" s="15">
        <f>D3077-E3077</f>
        <v/>
      </c>
      <c r="G3077" s="15" t="n"/>
      <c r="H3077" s="15" t="n"/>
      <c r="I3077" s="15" t="n"/>
      <c r="J3077" s="15">
        <f>C3077+F3077+G3077-I3077</f>
        <v/>
      </c>
      <c r="K3077" s="15" t="n"/>
      <c r="L3077" s="15">
        <f>K3077*Setup!$B$6</f>
        <v/>
      </c>
      <c r="M3077" s="15">
        <f>J3077-L3077</f>
        <v/>
      </c>
      <c r="N3077" s="21" t="n"/>
    </row>
    <row r="3078">
      <c r="A3078" s="295" t="n"/>
      <c r="B3078" s="14" t="n"/>
      <c r="C3078" s="15" t="n"/>
      <c r="D3078" s="15" t="n"/>
      <c r="E3078" s="15">
        <f>D3078*Setup!$B$5</f>
        <v/>
      </c>
      <c r="F3078" s="15">
        <f>D3078-E3078</f>
        <v/>
      </c>
      <c r="G3078" s="15" t="n"/>
      <c r="H3078" s="15" t="n"/>
      <c r="I3078" s="15" t="n"/>
      <c r="J3078" s="15">
        <f>C3078+F3078+G3078-I3078</f>
        <v/>
      </c>
      <c r="K3078" s="15" t="n"/>
      <c r="L3078" s="15">
        <f>K3078*Setup!$B$6</f>
        <v/>
      </c>
      <c r="M3078" s="15">
        <f>J3078-L3078</f>
        <v/>
      </c>
      <c r="N3078" s="21" t="n"/>
    </row>
    <row r="3079">
      <c r="A3079" s="295" t="n"/>
      <c r="B3079" s="14" t="n"/>
      <c r="C3079" s="15" t="n"/>
      <c r="D3079" s="15" t="n"/>
      <c r="E3079" s="15">
        <f>D3079*Setup!$B$5</f>
        <v/>
      </c>
      <c r="F3079" s="15">
        <f>D3079-E3079</f>
        <v/>
      </c>
      <c r="G3079" s="15" t="n"/>
      <c r="H3079" s="15" t="n"/>
      <c r="I3079" s="15" t="n"/>
      <c r="J3079" s="15">
        <f>C3079+F3079+G3079-I3079</f>
        <v/>
      </c>
      <c r="K3079" s="15" t="n"/>
      <c r="L3079" s="15">
        <f>K3079*Setup!$B$6</f>
        <v/>
      </c>
      <c r="M3079" s="15">
        <f>J3079-L3079</f>
        <v/>
      </c>
      <c r="N3079" s="21" t="n"/>
    </row>
    <row r="3080">
      <c r="A3080" s="295" t="n"/>
      <c r="B3080" s="14" t="n"/>
      <c r="C3080" s="15" t="n"/>
      <c r="D3080" s="15" t="n"/>
      <c r="E3080" s="15">
        <f>D3080*Setup!$B$5</f>
        <v/>
      </c>
      <c r="F3080" s="15">
        <f>D3080-E3080</f>
        <v/>
      </c>
      <c r="G3080" s="15" t="n"/>
      <c r="H3080" s="15" t="n"/>
      <c r="I3080" s="15" t="n"/>
      <c r="J3080" s="15">
        <f>C3080+F3080+G3080-I3080</f>
        <v/>
      </c>
      <c r="K3080" s="15" t="n"/>
      <c r="L3080" s="15">
        <f>K3080*Setup!$B$6</f>
        <v/>
      </c>
      <c r="M3080" s="15">
        <f>J3080-L3080</f>
        <v/>
      </c>
      <c r="N3080" s="21" t="n"/>
    </row>
    <row r="3081">
      <c r="A3081" s="295" t="n"/>
      <c r="B3081" s="14" t="n"/>
      <c r="C3081" s="15" t="n"/>
      <c r="D3081" s="15" t="n"/>
      <c r="E3081" s="15">
        <f>D3081*Setup!$B$5</f>
        <v/>
      </c>
      <c r="F3081" s="15">
        <f>D3081-E3081</f>
        <v/>
      </c>
      <c r="G3081" s="15" t="n"/>
      <c r="H3081" s="15" t="n"/>
      <c r="I3081" s="15" t="n"/>
      <c r="J3081" s="15">
        <f>C3081+F3081+G3081-I3081</f>
        <v/>
      </c>
      <c r="K3081" s="15" t="n"/>
      <c r="L3081" s="15">
        <f>K3081*Setup!$B$6</f>
        <v/>
      </c>
      <c r="M3081" s="15">
        <f>J3081-L3081</f>
        <v/>
      </c>
      <c r="N3081" s="21" t="n"/>
    </row>
    <row r="3082">
      <c r="A3082" s="295" t="n"/>
      <c r="B3082" s="14" t="n"/>
      <c r="C3082" s="15" t="n"/>
      <c r="D3082" s="15" t="n"/>
      <c r="E3082" s="15">
        <f>D3082*Setup!$B$5</f>
        <v/>
      </c>
      <c r="F3082" s="15">
        <f>D3082-E3082</f>
        <v/>
      </c>
      <c r="G3082" s="15" t="n"/>
      <c r="H3082" s="15" t="n"/>
      <c r="I3082" s="15" t="n"/>
      <c r="J3082" s="15">
        <f>C3082+F3082+G3082-I3082</f>
        <v/>
      </c>
      <c r="K3082" s="15" t="n"/>
      <c r="L3082" s="15">
        <f>K3082*Setup!$B$6</f>
        <v/>
      </c>
      <c r="M3082" s="15">
        <f>J3082-L3082</f>
        <v/>
      </c>
      <c r="N3082" s="21" t="n"/>
    </row>
    <row r="3083">
      <c r="A3083" s="295" t="n"/>
      <c r="B3083" s="14" t="n"/>
      <c r="C3083" s="15" t="n"/>
      <c r="D3083" s="15" t="n"/>
      <c r="E3083" s="15">
        <f>D3083*Setup!$B$5</f>
        <v/>
      </c>
      <c r="F3083" s="15">
        <f>D3083-E3083</f>
        <v/>
      </c>
      <c r="G3083" s="15" t="n"/>
      <c r="H3083" s="15" t="n"/>
      <c r="I3083" s="15" t="n"/>
      <c r="J3083" s="15">
        <f>C3083+F3083+G3083-I3083</f>
        <v/>
      </c>
      <c r="K3083" s="15" t="n"/>
      <c r="L3083" s="15">
        <f>K3083*Setup!$B$6</f>
        <v/>
      </c>
      <c r="M3083" s="15">
        <f>J3083-L3083</f>
        <v/>
      </c>
      <c r="N3083" s="21" t="n"/>
    </row>
    <row r="3084">
      <c r="A3084" s="295" t="n"/>
      <c r="B3084" s="14" t="n"/>
      <c r="C3084" s="15" t="n"/>
      <c r="D3084" s="15" t="n"/>
      <c r="E3084" s="15">
        <f>D3084*Setup!$B$5</f>
        <v/>
      </c>
      <c r="F3084" s="15">
        <f>D3084-E3084</f>
        <v/>
      </c>
      <c r="G3084" s="15" t="n"/>
      <c r="H3084" s="15" t="n"/>
      <c r="I3084" s="15" t="n"/>
      <c r="J3084" s="15">
        <f>C3084+F3084+G3084-I3084</f>
        <v/>
      </c>
      <c r="K3084" s="15" t="n"/>
      <c r="L3084" s="15">
        <f>K3084*Setup!$B$6</f>
        <v/>
      </c>
      <c r="M3084" s="15">
        <f>J3084-L3084</f>
        <v/>
      </c>
      <c r="N3084" s="21" t="n"/>
    </row>
    <row r="3085">
      <c r="A3085" s="295" t="n"/>
      <c r="B3085" s="14" t="n"/>
      <c r="C3085" s="15" t="n"/>
      <c r="D3085" s="15" t="n"/>
      <c r="E3085" s="15">
        <f>D3085*Setup!$B$5</f>
        <v/>
      </c>
      <c r="F3085" s="15">
        <f>D3085-E3085</f>
        <v/>
      </c>
      <c r="G3085" s="15" t="n"/>
      <c r="H3085" s="15" t="n"/>
      <c r="I3085" s="15" t="n"/>
      <c r="J3085" s="15">
        <f>C3085+F3085+G3085-I3085</f>
        <v/>
      </c>
      <c r="K3085" s="15" t="n"/>
      <c r="L3085" s="15">
        <f>K3085*Setup!$B$6</f>
        <v/>
      </c>
      <c r="M3085" s="15">
        <f>J3085-L3085</f>
        <v/>
      </c>
      <c r="N3085" s="21" t="n"/>
    </row>
    <row r="3086">
      <c r="A3086" s="295" t="n"/>
      <c r="B3086" s="14" t="n"/>
      <c r="C3086" s="15" t="n"/>
      <c r="D3086" s="15" t="n"/>
      <c r="E3086" s="15">
        <f>D3086*Setup!$B$5</f>
        <v/>
      </c>
      <c r="F3086" s="15">
        <f>D3086-E3086</f>
        <v/>
      </c>
      <c r="G3086" s="15" t="n"/>
      <c r="H3086" s="15" t="n"/>
      <c r="I3086" s="15" t="n"/>
      <c r="J3086" s="15">
        <f>C3086+F3086+G3086-I3086</f>
        <v/>
      </c>
      <c r="K3086" s="15" t="n"/>
      <c r="L3086" s="15">
        <f>K3086*Setup!$B$6</f>
        <v/>
      </c>
      <c r="M3086" s="15">
        <f>J3086-L3086</f>
        <v/>
      </c>
      <c r="N3086" s="21" t="n"/>
    </row>
    <row r="3087">
      <c r="A3087" s="295" t="n"/>
      <c r="B3087" s="14" t="n"/>
      <c r="C3087" s="15" t="n"/>
      <c r="D3087" s="15" t="n"/>
      <c r="E3087" s="15">
        <f>D3087*Setup!$B$5</f>
        <v/>
      </c>
      <c r="F3087" s="15">
        <f>D3087-E3087</f>
        <v/>
      </c>
      <c r="G3087" s="15" t="n"/>
      <c r="H3087" s="15" t="n"/>
      <c r="I3087" s="15" t="n"/>
      <c r="J3087" s="15">
        <f>C3087+F3087+G3087-I3087</f>
        <v/>
      </c>
      <c r="K3087" s="15" t="n"/>
      <c r="L3087" s="15">
        <f>K3087*Setup!$B$6</f>
        <v/>
      </c>
      <c r="M3087" s="15">
        <f>J3087-L3087</f>
        <v/>
      </c>
      <c r="N3087" s="21" t="n"/>
    </row>
    <row r="3088">
      <c r="A3088" s="295" t="n"/>
      <c r="B3088" s="14" t="n"/>
      <c r="C3088" s="15" t="n"/>
      <c r="D3088" s="15" t="n"/>
      <c r="E3088" s="15">
        <f>D3088*Setup!$B$5</f>
        <v/>
      </c>
      <c r="F3088" s="15">
        <f>D3088-E3088</f>
        <v/>
      </c>
      <c r="G3088" s="15" t="n"/>
      <c r="H3088" s="15" t="n"/>
      <c r="I3088" s="15" t="n"/>
      <c r="J3088" s="15">
        <f>C3088+F3088+G3088-I3088</f>
        <v/>
      </c>
      <c r="K3088" s="15" t="n"/>
      <c r="L3088" s="15">
        <f>K3088*Setup!$B$6</f>
        <v/>
      </c>
      <c r="M3088" s="15">
        <f>J3088-L3088</f>
        <v/>
      </c>
      <c r="N3088" s="21" t="n"/>
    </row>
    <row r="3089">
      <c r="A3089" s="295" t="n"/>
      <c r="B3089" s="14" t="n"/>
      <c r="C3089" s="15" t="n"/>
      <c r="D3089" s="15" t="n"/>
      <c r="E3089" s="15">
        <f>D3089*Setup!$B$5</f>
        <v/>
      </c>
      <c r="F3089" s="15">
        <f>D3089-E3089</f>
        <v/>
      </c>
      <c r="G3089" s="15" t="n"/>
      <c r="H3089" s="15" t="n"/>
      <c r="I3089" s="15" t="n"/>
      <c r="J3089" s="15">
        <f>C3089+F3089+G3089-I3089</f>
        <v/>
      </c>
      <c r="K3089" s="15" t="n"/>
      <c r="L3089" s="15">
        <f>K3089*Setup!$B$6</f>
        <v/>
      </c>
      <c r="M3089" s="15">
        <f>J3089-L3089</f>
        <v/>
      </c>
      <c r="N3089" s="21" t="n"/>
    </row>
    <row r="3090">
      <c r="A3090" s="295" t="n"/>
      <c r="B3090" s="14" t="n"/>
      <c r="C3090" s="15" t="n"/>
      <c r="D3090" s="15" t="n"/>
      <c r="E3090" s="15">
        <f>D3090*Setup!$B$5</f>
        <v/>
      </c>
      <c r="F3090" s="15">
        <f>D3090-E3090</f>
        <v/>
      </c>
      <c r="G3090" s="15" t="n"/>
      <c r="H3090" s="15" t="n"/>
      <c r="I3090" s="15" t="n"/>
      <c r="J3090" s="15">
        <f>C3090+F3090+G3090-I3090</f>
        <v/>
      </c>
      <c r="K3090" s="15" t="n"/>
      <c r="L3090" s="15">
        <f>K3090*Setup!$B$6</f>
        <v/>
      </c>
      <c r="M3090" s="15">
        <f>J3090-L3090</f>
        <v/>
      </c>
      <c r="N3090" s="21" t="n"/>
    </row>
    <row r="3091">
      <c r="A3091" s="295" t="n"/>
      <c r="B3091" s="14" t="n"/>
      <c r="C3091" s="15" t="n"/>
      <c r="D3091" s="15" t="n"/>
      <c r="E3091" s="15">
        <f>D3091*Setup!$B$5</f>
        <v/>
      </c>
      <c r="F3091" s="15">
        <f>D3091-E3091</f>
        <v/>
      </c>
      <c r="G3091" s="15" t="n"/>
      <c r="H3091" s="15" t="n"/>
      <c r="I3091" s="15" t="n"/>
      <c r="J3091" s="15">
        <f>C3091+F3091+G3091-I3091</f>
        <v/>
      </c>
      <c r="K3091" s="15" t="n"/>
      <c r="L3091" s="15">
        <f>K3091*Setup!$B$6</f>
        <v/>
      </c>
      <c r="M3091" s="15">
        <f>J3091-L3091</f>
        <v/>
      </c>
      <c r="N3091" s="21" t="n"/>
    </row>
    <row r="3092">
      <c r="A3092" s="295" t="n"/>
      <c r="B3092" s="14" t="n"/>
      <c r="C3092" s="15" t="n"/>
      <c r="D3092" s="15" t="n"/>
      <c r="E3092" s="15">
        <f>D3092*Setup!$B$5</f>
        <v/>
      </c>
      <c r="F3092" s="15">
        <f>D3092-E3092</f>
        <v/>
      </c>
      <c r="G3092" s="15" t="n"/>
      <c r="H3092" s="15" t="n"/>
      <c r="I3092" s="15" t="n"/>
      <c r="J3092" s="15">
        <f>C3092+F3092+G3092-I3092</f>
        <v/>
      </c>
      <c r="K3092" s="15" t="n"/>
      <c r="L3092" s="15">
        <f>K3092*Setup!$B$6</f>
        <v/>
      </c>
      <c r="M3092" s="15">
        <f>J3092-L3092</f>
        <v/>
      </c>
      <c r="N3092" s="21" t="n"/>
    </row>
    <row r="3093">
      <c r="A3093" s="295" t="n"/>
      <c r="B3093" s="14" t="n"/>
      <c r="C3093" s="15" t="n"/>
      <c r="D3093" s="15" t="n"/>
      <c r="E3093" s="15">
        <f>D3093*Setup!$B$5</f>
        <v/>
      </c>
      <c r="F3093" s="15">
        <f>D3093-E3093</f>
        <v/>
      </c>
      <c r="G3093" s="15" t="n"/>
      <c r="H3093" s="15" t="n"/>
      <c r="I3093" s="15" t="n"/>
      <c r="J3093" s="15">
        <f>C3093+F3093+G3093-I3093</f>
        <v/>
      </c>
      <c r="K3093" s="15" t="n"/>
      <c r="L3093" s="15">
        <f>K3093*Setup!$B$6</f>
        <v/>
      </c>
      <c r="M3093" s="15">
        <f>J3093-L3093</f>
        <v/>
      </c>
      <c r="N3093" s="21" t="n"/>
    </row>
    <row r="3094">
      <c r="A3094" s="295" t="n"/>
      <c r="B3094" s="14" t="n"/>
      <c r="C3094" s="15" t="n"/>
      <c r="D3094" s="15" t="n"/>
      <c r="E3094" s="15">
        <f>D3094*Setup!$B$5</f>
        <v/>
      </c>
      <c r="F3094" s="15">
        <f>D3094-E3094</f>
        <v/>
      </c>
      <c r="G3094" s="15" t="n"/>
      <c r="H3094" s="15" t="n"/>
      <c r="I3094" s="15" t="n"/>
      <c r="J3094" s="15">
        <f>C3094+F3094+G3094-I3094</f>
        <v/>
      </c>
      <c r="K3094" s="15" t="n"/>
      <c r="L3094" s="15">
        <f>K3094*Setup!$B$6</f>
        <v/>
      </c>
      <c r="M3094" s="15">
        <f>J3094-L3094</f>
        <v/>
      </c>
      <c r="N3094" s="21" t="n"/>
    </row>
    <row r="3095">
      <c r="A3095" s="295" t="n"/>
      <c r="B3095" s="14" t="n"/>
      <c r="C3095" s="15" t="n"/>
      <c r="D3095" s="15" t="n"/>
      <c r="E3095" s="15">
        <f>D3095*Setup!$B$5</f>
        <v/>
      </c>
      <c r="F3095" s="15">
        <f>D3095-E3095</f>
        <v/>
      </c>
      <c r="G3095" s="15" t="n"/>
      <c r="H3095" s="15" t="n"/>
      <c r="I3095" s="15" t="n"/>
      <c r="J3095" s="15">
        <f>C3095+F3095+G3095-I3095</f>
        <v/>
      </c>
      <c r="K3095" s="15" t="n"/>
      <c r="L3095" s="15">
        <f>K3095*Setup!$B$6</f>
        <v/>
      </c>
      <c r="M3095" s="15">
        <f>J3095-L3095</f>
        <v/>
      </c>
      <c r="N3095" s="21" t="n"/>
    </row>
    <row r="3096">
      <c r="A3096" s="295" t="n"/>
      <c r="B3096" s="14" t="n"/>
      <c r="C3096" s="15" t="n"/>
      <c r="D3096" s="15" t="n"/>
      <c r="E3096" s="15">
        <f>D3096*Setup!$B$5</f>
        <v/>
      </c>
      <c r="F3096" s="15">
        <f>D3096-E3096</f>
        <v/>
      </c>
      <c r="G3096" s="15" t="n"/>
      <c r="H3096" s="15" t="n"/>
      <c r="I3096" s="15" t="n"/>
      <c r="J3096" s="15">
        <f>C3096+F3096+G3096-I3096</f>
        <v/>
      </c>
      <c r="K3096" s="15" t="n"/>
      <c r="L3096" s="15">
        <f>K3096*Setup!$B$6</f>
        <v/>
      </c>
      <c r="M3096" s="15">
        <f>J3096-L3096</f>
        <v/>
      </c>
      <c r="N3096" s="21" t="n"/>
    </row>
    <row r="3097">
      <c r="A3097" s="295" t="n"/>
      <c r="B3097" s="14" t="n"/>
      <c r="C3097" s="15" t="n"/>
      <c r="D3097" s="15" t="n"/>
      <c r="E3097" s="15">
        <f>D3097*Setup!$B$5</f>
        <v/>
      </c>
      <c r="F3097" s="15">
        <f>D3097-E3097</f>
        <v/>
      </c>
      <c r="G3097" s="15" t="n"/>
      <c r="H3097" s="15" t="n"/>
      <c r="I3097" s="15" t="n"/>
      <c r="J3097" s="15">
        <f>C3097+F3097+G3097-I3097</f>
        <v/>
      </c>
      <c r="K3097" s="15" t="n"/>
      <c r="L3097" s="15">
        <f>K3097*Setup!$B$6</f>
        <v/>
      </c>
      <c r="M3097" s="15">
        <f>J3097-L3097</f>
        <v/>
      </c>
      <c r="N3097" s="21" t="n"/>
    </row>
    <row r="3098">
      <c r="A3098" s="295" t="n"/>
      <c r="B3098" s="14" t="n"/>
      <c r="C3098" s="15" t="n"/>
      <c r="D3098" s="15" t="n"/>
      <c r="E3098" s="15">
        <f>D3098*Setup!$B$5</f>
        <v/>
      </c>
      <c r="F3098" s="15">
        <f>D3098-E3098</f>
        <v/>
      </c>
      <c r="G3098" s="15" t="n"/>
      <c r="H3098" s="15" t="n"/>
      <c r="I3098" s="15" t="n"/>
      <c r="J3098" s="15">
        <f>C3098+F3098+G3098-I3098</f>
        <v/>
      </c>
      <c r="K3098" s="15" t="n"/>
      <c r="L3098" s="15">
        <f>K3098*Setup!$B$6</f>
        <v/>
      </c>
      <c r="M3098" s="15">
        <f>J3098-L3098</f>
        <v/>
      </c>
      <c r="N3098" s="21" t="n"/>
    </row>
    <row r="3099">
      <c r="A3099" s="295" t="n"/>
      <c r="B3099" s="14" t="n"/>
      <c r="C3099" s="15" t="n"/>
      <c r="D3099" s="15" t="n"/>
      <c r="E3099" s="15">
        <f>D3099*Setup!$B$5</f>
        <v/>
      </c>
      <c r="F3099" s="15">
        <f>D3099-E3099</f>
        <v/>
      </c>
      <c r="G3099" s="15" t="n"/>
      <c r="H3099" s="15" t="n"/>
      <c r="I3099" s="15" t="n"/>
      <c r="J3099" s="15">
        <f>C3099+F3099+G3099-I3099</f>
        <v/>
      </c>
      <c r="K3099" s="15" t="n"/>
      <c r="L3099" s="15">
        <f>K3099*Setup!$B$6</f>
        <v/>
      </c>
      <c r="M3099" s="15">
        <f>J3099-L3099</f>
        <v/>
      </c>
      <c r="N3099" s="21" t="n"/>
    </row>
    <row r="3100">
      <c r="A3100" s="295" t="n"/>
      <c r="B3100" s="14" t="n"/>
      <c r="C3100" s="15" t="n"/>
      <c r="D3100" s="15" t="n"/>
      <c r="E3100" s="15">
        <f>D3100*Setup!$B$5</f>
        <v/>
      </c>
      <c r="F3100" s="15">
        <f>D3100-E3100</f>
        <v/>
      </c>
      <c r="G3100" s="15" t="n"/>
      <c r="H3100" s="15" t="n"/>
      <c r="I3100" s="15" t="n"/>
      <c r="J3100" s="15">
        <f>C3100+F3100+G3100-I3100</f>
        <v/>
      </c>
      <c r="K3100" s="15" t="n"/>
      <c r="L3100" s="15">
        <f>K3100*Setup!$B$6</f>
        <v/>
      </c>
      <c r="M3100" s="15">
        <f>J3100-L3100</f>
        <v/>
      </c>
      <c r="N3100" s="21" t="n"/>
    </row>
    <row r="3101">
      <c r="A3101" s="295" t="n"/>
      <c r="B3101" s="14" t="n"/>
      <c r="C3101" s="15" t="n"/>
      <c r="D3101" s="15" t="n"/>
      <c r="E3101" s="15">
        <f>D3101*Setup!$B$5</f>
        <v/>
      </c>
      <c r="F3101" s="15">
        <f>D3101-E3101</f>
        <v/>
      </c>
      <c r="G3101" s="15" t="n"/>
      <c r="H3101" s="15" t="n"/>
      <c r="I3101" s="15" t="n"/>
      <c r="J3101" s="15">
        <f>C3101+F3101+G3101-I3101</f>
        <v/>
      </c>
      <c r="K3101" s="15" t="n"/>
      <c r="L3101" s="15">
        <f>K3101*Setup!$B$6</f>
        <v/>
      </c>
      <c r="M3101" s="15">
        <f>J3101-L3101</f>
        <v/>
      </c>
      <c r="N3101" s="21" t="n"/>
    </row>
    <row r="3102">
      <c r="A3102" s="295" t="n"/>
      <c r="B3102" s="14" t="n"/>
      <c r="C3102" s="15" t="n"/>
      <c r="D3102" s="15" t="n"/>
      <c r="E3102" s="15">
        <f>D3102*Setup!$B$5</f>
        <v/>
      </c>
      <c r="F3102" s="15">
        <f>D3102-E3102</f>
        <v/>
      </c>
      <c r="G3102" s="15" t="n"/>
      <c r="H3102" s="15" t="n"/>
      <c r="I3102" s="15" t="n"/>
      <c r="J3102" s="15">
        <f>C3102+F3102+G3102-I3102</f>
        <v/>
      </c>
      <c r="K3102" s="15" t="n"/>
      <c r="L3102" s="15">
        <f>K3102*Setup!$B$6</f>
        <v/>
      </c>
      <c r="M3102" s="15">
        <f>J3102-L3102</f>
        <v/>
      </c>
      <c r="N3102" s="21" t="n"/>
    </row>
    <row r="3103">
      <c r="A3103" s="295" t="n"/>
      <c r="B3103" s="14" t="n"/>
      <c r="C3103" s="15" t="n"/>
      <c r="D3103" s="15" t="n"/>
      <c r="E3103" s="15">
        <f>D3103*Setup!$B$5</f>
        <v/>
      </c>
      <c r="F3103" s="15">
        <f>D3103-E3103</f>
        <v/>
      </c>
      <c r="G3103" s="15" t="n"/>
      <c r="H3103" s="15" t="n"/>
      <c r="I3103" s="15" t="n"/>
      <c r="J3103" s="15">
        <f>C3103+F3103+G3103-I3103</f>
        <v/>
      </c>
      <c r="K3103" s="15" t="n"/>
      <c r="L3103" s="15">
        <f>K3103*Setup!$B$6</f>
        <v/>
      </c>
      <c r="M3103" s="15">
        <f>J3103-L3103</f>
        <v/>
      </c>
      <c r="N3103" s="21" t="n"/>
    </row>
    <row r="3104">
      <c r="A3104" s="295" t="n"/>
      <c r="B3104" s="14" t="n"/>
      <c r="C3104" s="15" t="n"/>
      <c r="D3104" s="15" t="n"/>
      <c r="E3104" s="15">
        <f>D3104*Setup!$B$5</f>
        <v/>
      </c>
      <c r="F3104" s="15">
        <f>D3104-E3104</f>
        <v/>
      </c>
      <c r="G3104" s="15" t="n"/>
      <c r="H3104" s="15" t="n"/>
      <c r="I3104" s="15" t="n"/>
      <c r="J3104" s="15">
        <f>C3104+F3104+G3104-I3104</f>
        <v/>
      </c>
      <c r="K3104" s="15" t="n"/>
      <c r="L3104" s="15">
        <f>K3104*Setup!$B$6</f>
        <v/>
      </c>
      <c r="M3104" s="15">
        <f>J3104-L3104</f>
        <v/>
      </c>
      <c r="N3104" s="21" t="n"/>
    </row>
    <row r="3105">
      <c r="A3105" s="295" t="n"/>
      <c r="B3105" s="14" t="n"/>
      <c r="C3105" s="15" t="n"/>
      <c r="D3105" s="15" t="n"/>
      <c r="E3105" s="15">
        <f>D3105*Setup!$B$5</f>
        <v/>
      </c>
      <c r="F3105" s="15">
        <f>D3105-E3105</f>
        <v/>
      </c>
      <c r="G3105" s="15" t="n"/>
      <c r="H3105" s="15" t="n"/>
      <c r="I3105" s="15" t="n"/>
      <c r="J3105" s="15">
        <f>C3105+F3105+G3105-I3105</f>
        <v/>
      </c>
      <c r="K3105" s="15" t="n"/>
      <c r="L3105" s="15">
        <f>K3105*Setup!$B$6</f>
        <v/>
      </c>
      <c r="M3105" s="15">
        <f>J3105-L3105</f>
        <v/>
      </c>
      <c r="N3105" s="21" t="n"/>
    </row>
    <row r="3106">
      <c r="A3106" s="295" t="n"/>
      <c r="B3106" s="14" t="n"/>
      <c r="C3106" s="15" t="n"/>
      <c r="D3106" s="15" t="n"/>
      <c r="E3106" s="15">
        <f>D3106*Setup!$B$5</f>
        <v/>
      </c>
      <c r="F3106" s="15">
        <f>D3106-E3106</f>
        <v/>
      </c>
      <c r="G3106" s="15" t="n"/>
      <c r="H3106" s="15" t="n"/>
      <c r="I3106" s="15" t="n"/>
      <c r="J3106" s="15">
        <f>C3106+F3106+G3106-I3106</f>
        <v/>
      </c>
      <c r="K3106" s="15" t="n"/>
      <c r="L3106" s="15">
        <f>K3106*Setup!$B$6</f>
        <v/>
      </c>
      <c r="M3106" s="15">
        <f>J3106-L3106</f>
        <v/>
      </c>
      <c r="N3106" s="21" t="n"/>
    </row>
    <row r="3107">
      <c r="A3107" s="295" t="n"/>
      <c r="B3107" s="14" t="n"/>
      <c r="C3107" s="15" t="n"/>
      <c r="D3107" s="15" t="n"/>
      <c r="E3107" s="15">
        <f>D3107*Setup!$B$5</f>
        <v/>
      </c>
      <c r="F3107" s="15">
        <f>D3107-E3107</f>
        <v/>
      </c>
      <c r="G3107" s="15" t="n"/>
      <c r="H3107" s="15" t="n"/>
      <c r="I3107" s="15" t="n"/>
      <c r="J3107" s="15">
        <f>C3107+F3107+G3107-I3107</f>
        <v/>
      </c>
      <c r="K3107" s="15" t="n"/>
      <c r="L3107" s="15">
        <f>K3107*Setup!$B$6</f>
        <v/>
      </c>
      <c r="M3107" s="15">
        <f>J3107-L3107</f>
        <v/>
      </c>
      <c r="N3107" s="21" t="n"/>
    </row>
    <row r="3108">
      <c r="A3108" s="295" t="n"/>
      <c r="B3108" s="14" t="n"/>
      <c r="C3108" s="15" t="n"/>
      <c r="D3108" s="15" t="n"/>
      <c r="E3108" s="15">
        <f>D3108*Setup!$B$5</f>
        <v/>
      </c>
      <c r="F3108" s="15">
        <f>D3108-E3108</f>
        <v/>
      </c>
      <c r="G3108" s="15" t="n"/>
      <c r="H3108" s="15" t="n"/>
      <c r="I3108" s="15" t="n"/>
      <c r="J3108" s="15">
        <f>C3108+F3108+G3108-I3108</f>
        <v/>
      </c>
      <c r="K3108" s="15" t="n"/>
      <c r="L3108" s="15">
        <f>K3108*Setup!$B$6</f>
        <v/>
      </c>
      <c r="M3108" s="15">
        <f>J3108-L3108</f>
        <v/>
      </c>
      <c r="N3108" s="21" t="n"/>
    </row>
    <row r="3109">
      <c r="A3109" s="295" t="n"/>
      <c r="B3109" s="14" t="n"/>
      <c r="C3109" s="15" t="n"/>
      <c r="D3109" s="15" t="n"/>
      <c r="E3109" s="15">
        <f>D3109*Setup!$B$5</f>
        <v/>
      </c>
      <c r="F3109" s="15">
        <f>D3109-E3109</f>
        <v/>
      </c>
      <c r="G3109" s="15" t="n"/>
      <c r="H3109" s="15" t="n"/>
      <c r="I3109" s="15" t="n"/>
      <c r="J3109" s="15">
        <f>C3109+F3109+G3109-I3109</f>
        <v/>
      </c>
      <c r="K3109" s="15" t="n"/>
      <c r="L3109" s="15">
        <f>K3109*Setup!$B$6</f>
        <v/>
      </c>
      <c r="M3109" s="15">
        <f>J3109-L3109</f>
        <v/>
      </c>
      <c r="N3109" s="21" t="n"/>
    </row>
    <row r="3110">
      <c r="A3110" s="295" t="n"/>
      <c r="B3110" s="14" t="n"/>
      <c r="C3110" s="15" t="n"/>
      <c r="D3110" s="15" t="n"/>
      <c r="E3110" s="15">
        <f>D3110*Setup!$B$5</f>
        <v/>
      </c>
      <c r="F3110" s="15">
        <f>D3110-E3110</f>
        <v/>
      </c>
      <c r="G3110" s="15" t="n"/>
      <c r="H3110" s="15" t="n"/>
      <c r="I3110" s="15" t="n"/>
      <c r="J3110" s="15">
        <f>C3110+F3110+G3110-I3110</f>
        <v/>
      </c>
      <c r="K3110" s="15" t="n"/>
      <c r="L3110" s="15">
        <f>K3110*Setup!$B$6</f>
        <v/>
      </c>
      <c r="M3110" s="15">
        <f>J3110-L3110</f>
        <v/>
      </c>
      <c r="N3110" s="21" t="n"/>
    </row>
    <row r="3111">
      <c r="A3111" s="295" t="n"/>
      <c r="B3111" s="14" t="n"/>
      <c r="C3111" s="15" t="n"/>
      <c r="D3111" s="15" t="n"/>
      <c r="E3111" s="15">
        <f>D3111*Setup!$B$5</f>
        <v/>
      </c>
      <c r="F3111" s="15">
        <f>D3111-E3111</f>
        <v/>
      </c>
      <c r="G3111" s="15" t="n"/>
      <c r="H3111" s="15" t="n"/>
      <c r="I3111" s="15" t="n"/>
      <c r="J3111" s="15">
        <f>C3111+F3111+G3111-I3111</f>
        <v/>
      </c>
      <c r="K3111" s="15" t="n"/>
      <c r="L3111" s="15">
        <f>K3111*Setup!$B$6</f>
        <v/>
      </c>
      <c r="M3111" s="15">
        <f>J3111-L3111</f>
        <v/>
      </c>
      <c r="N3111" s="21" t="n"/>
    </row>
    <row r="3112">
      <c r="A3112" s="295" t="n"/>
      <c r="B3112" s="14" t="n"/>
      <c r="C3112" s="15" t="n"/>
      <c r="D3112" s="15" t="n"/>
      <c r="E3112" s="15">
        <f>D3112*Setup!$B$5</f>
        <v/>
      </c>
      <c r="F3112" s="15">
        <f>D3112-E3112</f>
        <v/>
      </c>
      <c r="G3112" s="15" t="n"/>
      <c r="H3112" s="15" t="n"/>
      <c r="I3112" s="15" t="n"/>
      <c r="J3112" s="15">
        <f>C3112+F3112+G3112-I3112</f>
        <v/>
      </c>
      <c r="K3112" s="15" t="n"/>
      <c r="L3112" s="15">
        <f>K3112*Setup!$B$6</f>
        <v/>
      </c>
      <c r="M3112" s="15">
        <f>J3112-L3112</f>
        <v/>
      </c>
      <c r="N3112" s="21" t="n"/>
    </row>
    <row r="3113">
      <c r="A3113" s="295" t="n"/>
      <c r="B3113" s="14" t="n"/>
      <c r="C3113" s="15" t="n"/>
      <c r="D3113" s="15" t="n"/>
      <c r="E3113" s="15">
        <f>D3113*Setup!$B$5</f>
        <v/>
      </c>
      <c r="F3113" s="15">
        <f>D3113-E3113</f>
        <v/>
      </c>
      <c r="G3113" s="15" t="n"/>
      <c r="H3113" s="15" t="n"/>
      <c r="I3113" s="15" t="n"/>
      <c r="J3113" s="15">
        <f>C3113+F3113+G3113-I3113</f>
        <v/>
      </c>
      <c r="K3113" s="15" t="n"/>
      <c r="L3113" s="15">
        <f>K3113*Setup!$B$6</f>
        <v/>
      </c>
      <c r="M3113" s="15">
        <f>J3113-L3113</f>
        <v/>
      </c>
      <c r="N3113" s="21" t="n"/>
    </row>
    <row r="3114">
      <c r="A3114" s="295" t="n"/>
      <c r="B3114" s="14" t="n"/>
      <c r="C3114" s="15" t="n"/>
      <c r="D3114" s="15" t="n"/>
      <c r="E3114" s="15">
        <f>D3114*Setup!$B$5</f>
        <v/>
      </c>
      <c r="F3114" s="15">
        <f>D3114-E3114</f>
        <v/>
      </c>
      <c r="G3114" s="15" t="n"/>
      <c r="H3114" s="15" t="n"/>
      <c r="I3114" s="15" t="n"/>
      <c r="J3114" s="15">
        <f>C3114+F3114+G3114-I3114</f>
        <v/>
      </c>
      <c r="K3114" s="15" t="n"/>
      <c r="L3114" s="15">
        <f>K3114*Setup!$B$6</f>
        <v/>
      </c>
      <c r="M3114" s="15">
        <f>J3114-L3114</f>
        <v/>
      </c>
      <c r="N3114" s="21" t="n"/>
    </row>
    <row r="3115">
      <c r="A3115" s="295" t="n"/>
      <c r="B3115" s="14" t="n"/>
      <c r="C3115" s="15" t="n"/>
      <c r="D3115" s="15" t="n"/>
      <c r="E3115" s="15">
        <f>D3115*Setup!$B$5</f>
        <v/>
      </c>
      <c r="F3115" s="15">
        <f>D3115-E3115</f>
        <v/>
      </c>
      <c r="G3115" s="15" t="n"/>
      <c r="H3115" s="15" t="n"/>
      <c r="I3115" s="15" t="n"/>
      <c r="J3115" s="15">
        <f>C3115+F3115+G3115-I3115</f>
        <v/>
      </c>
      <c r="K3115" s="15" t="n"/>
      <c r="L3115" s="15">
        <f>K3115*Setup!$B$6</f>
        <v/>
      </c>
      <c r="M3115" s="15">
        <f>J3115-L3115</f>
        <v/>
      </c>
      <c r="N3115" s="21" t="n"/>
    </row>
    <row r="3116">
      <c r="A3116" s="295" t="n"/>
      <c r="B3116" s="14" t="n"/>
      <c r="C3116" s="15" t="n"/>
      <c r="D3116" s="15" t="n"/>
      <c r="E3116" s="15">
        <f>D3116*Setup!$B$5</f>
        <v/>
      </c>
      <c r="F3116" s="15">
        <f>D3116-E3116</f>
        <v/>
      </c>
      <c r="G3116" s="15" t="n"/>
      <c r="H3116" s="15" t="n"/>
      <c r="I3116" s="15" t="n"/>
      <c r="J3116" s="15">
        <f>C3116+F3116+G3116-I3116</f>
        <v/>
      </c>
      <c r="K3116" s="15" t="n"/>
      <c r="L3116" s="15">
        <f>K3116*Setup!$B$6</f>
        <v/>
      </c>
      <c r="M3116" s="15">
        <f>J3116-L3116</f>
        <v/>
      </c>
      <c r="N3116" s="21" t="n"/>
    </row>
    <row r="3117">
      <c r="A3117" s="295" t="n"/>
      <c r="B3117" s="14" t="n"/>
      <c r="C3117" s="15" t="n"/>
      <c r="D3117" s="15" t="n"/>
      <c r="E3117" s="15">
        <f>D3117*Setup!$B$5</f>
        <v/>
      </c>
      <c r="F3117" s="15">
        <f>D3117-E3117</f>
        <v/>
      </c>
      <c r="G3117" s="15" t="n"/>
      <c r="H3117" s="15" t="n"/>
      <c r="I3117" s="15" t="n"/>
      <c r="J3117" s="15">
        <f>C3117+F3117+G3117-I3117</f>
        <v/>
      </c>
      <c r="K3117" s="15" t="n"/>
      <c r="L3117" s="15">
        <f>K3117*Setup!$B$6</f>
        <v/>
      </c>
      <c r="M3117" s="15">
        <f>J3117-L3117</f>
        <v/>
      </c>
      <c r="N3117" s="21" t="n"/>
    </row>
    <row r="3118">
      <c r="A3118" s="295" t="n"/>
      <c r="B3118" s="14" t="n"/>
      <c r="C3118" s="15" t="n"/>
      <c r="D3118" s="15" t="n"/>
      <c r="E3118" s="15">
        <f>D3118*Setup!$B$5</f>
        <v/>
      </c>
      <c r="F3118" s="15">
        <f>D3118-E3118</f>
        <v/>
      </c>
      <c r="G3118" s="15" t="n"/>
      <c r="H3118" s="15" t="n"/>
      <c r="I3118" s="15" t="n"/>
      <c r="J3118" s="15">
        <f>C3118+F3118+G3118-I3118</f>
        <v/>
      </c>
      <c r="K3118" s="15" t="n"/>
      <c r="L3118" s="15">
        <f>K3118*Setup!$B$6</f>
        <v/>
      </c>
      <c r="M3118" s="15">
        <f>J3118-L3118</f>
        <v/>
      </c>
      <c r="N3118" s="21" t="n"/>
    </row>
    <row r="3119">
      <c r="A3119" s="295" t="n"/>
      <c r="B3119" s="14" t="n"/>
      <c r="C3119" s="15" t="n"/>
      <c r="D3119" s="15" t="n"/>
      <c r="E3119" s="15">
        <f>D3119*Setup!$B$5</f>
        <v/>
      </c>
      <c r="F3119" s="15">
        <f>D3119-E3119</f>
        <v/>
      </c>
      <c r="G3119" s="15" t="n"/>
      <c r="H3119" s="15" t="n"/>
      <c r="I3119" s="15" t="n"/>
      <c r="J3119" s="15">
        <f>C3119+F3119+G3119-I3119</f>
        <v/>
      </c>
      <c r="K3119" s="15" t="n"/>
      <c r="L3119" s="15">
        <f>K3119*Setup!$B$6</f>
        <v/>
      </c>
      <c r="M3119" s="15">
        <f>J3119-L3119</f>
        <v/>
      </c>
      <c r="N3119" s="21" t="n"/>
    </row>
    <row r="3120">
      <c r="A3120" s="295" t="n"/>
      <c r="B3120" s="14" t="n"/>
      <c r="C3120" s="15" t="n"/>
      <c r="D3120" s="15" t="n"/>
      <c r="E3120" s="15">
        <f>D3120*Setup!$B$5</f>
        <v/>
      </c>
      <c r="F3120" s="15">
        <f>D3120-E3120</f>
        <v/>
      </c>
      <c r="G3120" s="15" t="n"/>
      <c r="H3120" s="15" t="n"/>
      <c r="I3120" s="15" t="n"/>
      <c r="J3120" s="15">
        <f>C3120+F3120+G3120-I3120</f>
        <v/>
      </c>
      <c r="K3120" s="15" t="n"/>
      <c r="L3120" s="15">
        <f>K3120*Setup!$B$6</f>
        <v/>
      </c>
      <c r="M3120" s="15">
        <f>J3120-L3120</f>
        <v/>
      </c>
      <c r="N3120" s="21" t="n"/>
    </row>
    <row r="3121">
      <c r="A3121" s="295" t="n"/>
      <c r="B3121" s="14" t="n"/>
      <c r="C3121" s="15" t="n"/>
      <c r="D3121" s="15" t="n"/>
      <c r="E3121" s="15">
        <f>D3121*Setup!$B$5</f>
        <v/>
      </c>
      <c r="F3121" s="15">
        <f>D3121-E3121</f>
        <v/>
      </c>
      <c r="G3121" s="15" t="n"/>
      <c r="H3121" s="15" t="n"/>
      <c r="I3121" s="15" t="n"/>
      <c r="J3121" s="15">
        <f>C3121+F3121+G3121-I3121</f>
        <v/>
      </c>
      <c r="K3121" s="15" t="n"/>
      <c r="L3121" s="15">
        <f>K3121*Setup!$B$6</f>
        <v/>
      </c>
      <c r="M3121" s="15">
        <f>J3121-L3121</f>
        <v/>
      </c>
      <c r="N3121" s="21" t="n"/>
    </row>
    <row r="3122">
      <c r="A3122" s="295" t="n"/>
      <c r="B3122" s="14" t="n"/>
      <c r="C3122" s="15" t="n"/>
      <c r="D3122" s="15" t="n"/>
      <c r="E3122" s="15">
        <f>D3122*Setup!$B$5</f>
        <v/>
      </c>
      <c r="F3122" s="15">
        <f>D3122-E3122</f>
        <v/>
      </c>
      <c r="G3122" s="15" t="n"/>
      <c r="H3122" s="15" t="n"/>
      <c r="I3122" s="15" t="n"/>
      <c r="J3122" s="15">
        <f>C3122+F3122+G3122-I3122</f>
        <v/>
      </c>
      <c r="K3122" s="15" t="n"/>
      <c r="L3122" s="15">
        <f>K3122*Setup!$B$6</f>
        <v/>
      </c>
      <c r="M3122" s="15">
        <f>J3122-L3122</f>
        <v/>
      </c>
      <c r="N3122" s="21" t="n"/>
    </row>
    <row r="3123">
      <c r="A3123" s="295" t="n"/>
      <c r="B3123" s="14" t="n"/>
      <c r="C3123" s="15" t="n"/>
      <c r="D3123" s="15" t="n"/>
      <c r="E3123" s="15">
        <f>D3123*Setup!$B$5</f>
        <v/>
      </c>
      <c r="F3123" s="15">
        <f>D3123-E3123</f>
        <v/>
      </c>
      <c r="G3123" s="15" t="n"/>
      <c r="H3123" s="15" t="n"/>
      <c r="I3123" s="15" t="n"/>
      <c r="J3123" s="15">
        <f>C3123+F3123+G3123-I3123</f>
        <v/>
      </c>
      <c r="K3123" s="15" t="n"/>
      <c r="L3123" s="15">
        <f>K3123*Setup!$B$6</f>
        <v/>
      </c>
      <c r="M3123" s="15">
        <f>J3123-L3123</f>
        <v/>
      </c>
      <c r="N3123" s="21" t="n"/>
    </row>
    <row r="3124">
      <c r="A3124" s="295" t="n"/>
      <c r="B3124" s="14" t="n"/>
      <c r="C3124" s="15" t="n"/>
      <c r="D3124" s="15" t="n"/>
      <c r="E3124" s="15">
        <f>D3124*Setup!$B$5</f>
        <v/>
      </c>
      <c r="F3124" s="15">
        <f>D3124-E3124</f>
        <v/>
      </c>
      <c r="G3124" s="15" t="n"/>
      <c r="H3124" s="15" t="n"/>
      <c r="I3124" s="15" t="n"/>
      <c r="J3124" s="15">
        <f>C3124+F3124+G3124-I3124</f>
        <v/>
      </c>
      <c r="K3124" s="15" t="n"/>
      <c r="L3124" s="15">
        <f>K3124*Setup!$B$6</f>
        <v/>
      </c>
      <c r="M3124" s="15">
        <f>J3124-L3124</f>
        <v/>
      </c>
      <c r="N3124" s="21" t="n"/>
    </row>
    <row r="3125">
      <c r="A3125" s="295" t="n"/>
      <c r="B3125" s="14" t="n"/>
      <c r="C3125" s="15" t="n"/>
      <c r="D3125" s="15" t="n"/>
      <c r="E3125" s="15">
        <f>D3125*Setup!$B$5</f>
        <v/>
      </c>
      <c r="F3125" s="15">
        <f>D3125-E3125</f>
        <v/>
      </c>
      <c r="G3125" s="15" t="n"/>
      <c r="H3125" s="15" t="n"/>
      <c r="I3125" s="15" t="n"/>
      <c r="J3125" s="15">
        <f>C3125+F3125+G3125-I3125</f>
        <v/>
      </c>
      <c r="K3125" s="15" t="n"/>
      <c r="L3125" s="15">
        <f>K3125*Setup!$B$6</f>
        <v/>
      </c>
      <c r="M3125" s="15">
        <f>J3125-L3125</f>
        <v/>
      </c>
      <c r="N3125" s="21" t="n"/>
    </row>
    <row r="3126">
      <c r="A3126" s="295" t="n"/>
      <c r="B3126" s="14" t="n"/>
      <c r="C3126" s="15" t="n"/>
      <c r="D3126" s="15" t="n"/>
      <c r="E3126" s="15">
        <f>D3126*Setup!$B$5</f>
        <v/>
      </c>
      <c r="F3126" s="15">
        <f>D3126-E3126</f>
        <v/>
      </c>
      <c r="G3126" s="15" t="n"/>
      <c r="H3126" s="15" t="n"/>
      <c r="I3126" s="15" t="n"/>
      <c r="J3126" s="15">
        <f>C3126+F3126+G3126-I3126</f>
        <v/>
      </c>
      <c r="K3126" s="15" t="n"/>
      <c r="L3126" s="15">
        <f>K3126*Setup!$B$6</f>
        <v/>
      </c>
      <c r="M3126" s="15">
        <f>J3126-L3126</f>
        <v/>
      </c>
      <c r="N3126" s="21" t="n"/>
    </row>
    <row r="3127">
      <c r="A3127" s="295" t="n"/>
      <c r="B3127" s="14" t="n"/>
      <c r="C3127" s="15" t="n"/>
      <c r="D3127" s="15" t="n"/>
      <c r="E3127" s="15">
        <f>D3127*Setup!$B$5</f>
        <v/>
      </c>
      <c r="F3127" s="15">
        <f>D3127-E3127</f>
        <v/>
      </c>
      <c r="G3127" s="15" t="n"/>
      <c r="H3127" s="15" t="n"/>
      <c r="I3127" s="15" t="n"/>
      <c r="J3127" s="15">
        <f>C3127+F3127+G3127-I3127</f>
        <v/>
      </c>
      <c r="K3127" s="15" t="n"/>
      <c r="L3127" s="15">
        <f>K3127*Setup!$B$6</f>
        <v/>
      </c>
      <c r="M3127" s="15">
        <f>J3127-L3127</f>
        <v/>
      </c>
      <c r="N3127" s="21" t="n"/>
    </row>
    <row r="3128">
      <c r="A3128" s="295" t="n"/>
      <c r="B3128" s="14" t="n"/>
      <c r="C3128" s="15" t="n"/>
      <c r="D3128" s="15" t="n"/>
      <c r="E3128" s="15">
        <f>D3128*Setup!$B$5</f>
        <v/>
      </c>
      <c r="F3128" s="15">
        <f>D3128-E3128</f>
        <v/>
      </c>
      <c r="G3128" s="15" t="n"/>
      <c r="H3128" s="15" t="n"/>
      <c r="I3128" s="15" t="n"/>
      <c r="J3128" s="15">
        <f>C3128+F3128+G3128-I3128</f>
        <v/>
      </c>
      <c r="K3128" s="15" t="n"/>
      <c r="L3128" s="15">
        <f>K3128*Setup!$B$6</f>
        <v/>
      </c>
      <c r="M3128" s="15">
        <f>J3128-L3128</f>
        <v/>
      </c>
      <c r="N3128" s="21" t="n"/>
    </row>
    <row r="3129">
      <c r="A3129" s="295" t="n"/>
      <c r="B3129" s="14" t="n"/>
      <c r="C3129" s="15" t="n"/>
      <c r="D3129" s="15" t="n"/>
      <c r="E3129" s="15">
        <f>D3129*Setup!$B$5</f>
        <v/>
      </c>
      <c r="F3129" s="15">
        <f>D3129-E3129</f>
        <v/>
      </c>
      <c r="G3129" s="15" t="n"/>
      <c r="H3129" s="15" t="n"/>
      <c r="I3129" s="15" t="n"/>
      <c r="J3129" s="15">
        <f>C3129+F3129+G3129-I3129</f>
        <v/>
      </c>
      <c r="K3129" s="15" t="n"/>
      <c r="L3129" s="15">
        <f>K3129*Setup!$B$6</f>
        <v/>
      </c>
      <c r="M3129" s="15">
        <f>J3129-L3129</f>
        <v/>
      </c>
      <c r="N3129" s="21" t="n"/>
    </row>
    <row r="3130">
      <c r="A3130" s="295" t="n"/>
      <c r="B3130" s="14" t="n"/>
      <c r="C3130" s="15" t="n"/>
      <c r="D3130" s="15" t="n"/>
      <c r="E3130" s="15">
        <f>D3130*Setup!$B$5</f>
        <v/>
      </c>
      <c r="F3130" s="15">
        <f>D3130-E3130</f>
        <v/>
      </c>
      <c r="G3130" s="15" t="n"/>
      <c r="H3130" s="15" t="n"/>
      <c r="I3130" s="15" t="n"/>
      <c r="J3130" s="15">
        <f>C3130+F3130+G3130-I3130</f>
        <v/>
      </c>
      <c r="K3130" s="15" t="n"/>
      <c r="L3130" s="15">
        <f>K3130*Setup!$B$6</f>
        <v/>
      </c>
      <c r="M3130" s="15">
        <f>J3130-L3130</f>
        <v/>
      </c>
      <c r="N3130" s="21" t="n"/>
    </row>
    <row r="3131">
      <c r="A3131" s="295" t="n"/>
      <c r="B3131" s="14" t="n"/>
      <c r="C3131" s="15" t="n"/>
      <c r="D3131" s="15" t="n"/>
      <c r="E3131" s="15">
        <f>D3131*Setup!$B$5</f>
        <v/>
      </c>
      <c r="F3131" s="15">
        <f>D3131-E3131</f>
        <v/>
      </c>
      <c r="G3131" s="15" t="n"/>
      <c r="H3131" s="15" t="n"/>
      <c r="I3131" s="15" t="n"/>
      <c r="J3131" s="15">
        <f>C3131+F3131+G3131-I3131</f>
        <v/>
      </c>
      <c r="K3131" s="15" t="n"/>
      <c r="L3131" s="15">
        <f>K3131*Setup!$B$6</f>
        <v/>
      </c>
      <c r="M3131" s="15">
        <f>J3131-L3131</f>
        <v/>
      </c>
      <c r="N3131" s="21" t="n"/>
    </row>
    <row r="3132">
      <c r="A3132" s="295" t="n"/>
      <c r="B3132" s="14" t="n"/>
      <c r="C3132" s="15" t="n"/>
      <c r="D3132" s="15" t="n"/>
      <c r="E3132" s="15">
        <f>D3132*Setup!$B$5</f>
        <v/>
      </c>
      <c r="F3132" s="15">
        <f>D3132-E3132</f>
        <v/>
      </c>
      <c r="G3132" s="15" t="n"/>
      <c r="H3132" s="15" t="n"/>
      <c r="I3132" s="15" t="n"/>
      <c r="J3132" s="15">
        <f>C3132+F3132+G3132-I3132</f>
        <v/>
      </c>
      <c r="K3132" s="15" t="n"/>
      <c r="L3132" s="15">
        <f>K3132*Setup!$B$6</f>
        <v/>
      </c>
      <c r="M3132" s="15">
        <f>J3132-L3132</f>
        <v/>
      </c>
      <c r="N3132" s="21" t="n"/>
    </row>
    <row r="3133">
      <c r="A3133" s="295" t="n"/>
      <c r="B3133" s="14" t="n"/>
      <c r="C3133" s="15" t="n"/>
      <c r="D3133" s="15" t="n"/>
      <c r="E3133" s="15">
        <f>D3133*Setup!$B$5</f>
        <v/>
      </c>
      <c r="F3133" s="15">
        <f>D3133-E3133</f>
        <v/>
      </c>
      <c r="G3133" s="15" t="n"/>
      <c r="H3133" s="15" t="n"/>
      <c r="I3133" s="15" t="n"/>
      <c r="J3133" s="15">
        <f>C3133+F3133+G3133-I3133</f>
        <v/>
      </c>
      <c r="K3133" s="15" t="n"/>
      <c r="L3133" s="15">
        <f>K3133*Setup!$B$6</f>
        <v/>
      </c>
      <c r="M3133" s="15">
        <f>J3133-L3133</f>
        <v/>
      </c>
      <c r="N3133" s="21" t="n"/>
    </row>
    <row r="3134">
      <c r="A3134" s="295" t="n"/>
      <c r="B3134" s="14" t="n"/>
      <c r="C3134" s="15" t="n"/>
      <c r="D3134" s="15" t="n"/>
      <c r="E3134" s="15">
        <f>D3134*Setup!$B$5</f>
        <v/>
      </c>
      <c r="F3134" s="15">
        <f>D3134-E3134</f>
        <v/>
      </c>
      <c r="G3134" s="15" t="n"/>
      <c r="H3134" s="15" t="n"/>
      <c r="I3134" s="15" t="n"/>
      <c r="J3134" s="15">
        <f>C3134+F3134+G3134-I3134</f>
        <v/>
      </c>
      <c r="K3134" s="15" t="n"/>
      <c r="L3134" s="15">
        <f>K3134*Setup!$B$6</f>
        <v/>
      </c>
      <c r="M3134" s="15">
        <f>J3134-L3134</f>
        <v/>
      </c>
      <c r="N3134" s="21" t="n"/>
    </row>
    <row r="3135">
      <c r="A3135" s="295" t="n"/>
      <c r="B3135" s="14" t="n"/>
      <c r="C3135" s="15" t="n"/>
      <c r="D3135" s="15" t="n"/>
      <c r="E3135" s="15">
        <f>D3135*Setup!$B$5</f>
        <v/>
      </c>
      <c r="F3135" s="15">
        <f>D3135-E3135</f>
        <v/>
      </c>
      <c r="G3135" s="15" t="n"/>
      <c r="H3135" s="15" t="n"/>
      <c r="I3135" s="15" t="n"/>
      <c r="J3135" s="15">
        <f>C3135+F3135+G3135-I3135</f>
        <v/>
      </c>
      <c r="K3135" s="15" t="n"/>
      <c r="L3135" s="15">
        <f>K3135*Setup!$B$6</f>
        <v/>
      </c>
      <c r="M3135" s="15">
        <f>J3135-L3135</f>
        <v/>
      </c>
      <c r="N3135" s="21" t="n"/>
    </row>
    <row r="3136">
      <c r="A3136" s="295" t="n"/>
      <c r="B3136" s="14" t="n"/>
      <c r="C3136" s="15" t="n"/>
      <c r="D3136" s="15" t="n"/>
      <c r="E3136" s="15">
        <f>D3136*Setup!$B$5</f>
        <v/>
      </c>
      <c r="F3136" s="15">
        <f>D3136-E3136</f>
        <v/>
      </c>
      <c r="G3136" s="15" t="n"/>
      <c r="H3136" s="15" t="n"/>
      <c r="I3136" s="15" t="n"/>
      <c r="J3136" s="15">
        <f>C3136+F3136+G3136-I3136</f>
        <v/>
      </c>
      <c r="K3136" s="15" t="n"/>
      <c r="L3136" s="15">
        <f>K3136*Setup!$B$6</f>
        <v/>
      </c>
      <c r="M3136" s="15">
        <f>J3136-L3136</f>
        <v/>
      </c>
      <c r="N3136" s="21" t="n"/>
    </row>
    <row r="3137">
      <c r="A3137" s="295" t="n"/>
      <c r="B3137" s="14" t="n"/>
      <c r="C3137" s="15" t="n"/>
      <c r="D3137" s="15" t="n"/>
      <c r="E3137" s="15">
        <f>D3137*Setup!$B$5</f>
        <v/>
      </c>
      <c r="F3137" s="15">
        <f>D3137-E3137</f>
        <v/>
      </c>
      <c r="G3137" s="15" t="n"/>
      <c r="H3137" s="15" t="n"/>
      <c r="I3137" s="15" t="n"/>
      <c r="J3137" s="15">
        <f>C3137+F3137+G3137-I3137</f>
        <v/>
      </c>
      <c r="K3137" s="15" t="n"/>
      <c r="L3137" s="15">
        <f>K3137*Setup!$B$6</f>
        <v/>
      </c>
      <c r="M3137" s="15">
        <f>J3137-L3137</f>
        <v/>
      </c>
      <c r="N3137" s="21" t="n"/>
    </row>
    <row r="3138">
      <c r="A3138" s="295" t="n"/>
      <c r="B3138" s="14" t="n"/>
      <c r="C3138" s="15" t="n"/>
      <c r="D3138" s="15" t="n"/>
      <c r="E3138" s="15">
        <f>D3138*Setup!$B$5</f>
        <v/>
      </c>
      <c r="F3138" s="15">
        <f>D3138-E3138</f>
        <v/>
      </c>
      <c r="G3138" s="15" t="n"/>
      <c r="H3138" s="15" t="n"/>
      <c r="I3138" s="15" t="n"/>
      <c r="J3138" s="15">
        <f>C3138+F3138+G3138-I3138</f>
        <v/>
      </c>
      <c r="K3138" s="15" t="n"/>
      <c r="L3138" s="15">
        <f>K3138*Setup!$B$6</f>
        <v/>
      </c>
      <c r="M3138" s="15">
        <f>J3138-L3138</f>
        <v/>
      </c>
      <c r="N3138" s="21" t="n"/>
    </row>
    <row r="3139">
      <c r="A3139" s="295" t="n"/>
      <c r="B3139" s="14" t="n"/>
      <c r="C3139" s="15" t="n"/>
      <c r="D3139" s="15" t="n"/>
      <c r="E3139" s="15">
        <f>D3139*Setup!$B$5</f>
        <v/>
      </c>
      <c r="F3139" s="15">
        <f>D3139-E3139</f>
        <v/>
      </c>
      <c r="G3139" s="15" t="n"/>
      <c r="H3139" s="15" t="n"/>
      <c r="I3139" s="15" t="n"/>
      <c r="J3139" s="15">
        <f>C3139+F3139+G3139-I3139</f>
        <v/>
      </c>
      <c r="K3139" s="15" t="n"/>
      <c r="L3139" s="15">
        <f>K3139*Setup!$B$6</f>
        <v/>
      </c>
      <c r="M3139" s="15">
        <f>J3139-L3139</f>
        <v/>
      </c>
      <c r="N3139" s="21" t="n"/>
    </row>
    <row r="3140">
      <c r="A3140" s="295" t="n"/>
      <c r="B3140" s="14" t="n"/>
      <c r="C3140" s="15" t="n"/>
      <c r="D3140" s="15" t="n"/>
      <c r="E3140" s="15">
        <f>D3140*Setup!$B$5</f>
        <v/>
      </c>
      <c r="F3140" s="15">
        <f>D3140-E3140</f>
        <v/>
      </c>
      <c r="G3140" s="15" t="n"/>
      <c r="H3140" s="15" t="n"/>
      <c r="I3140" s="15" t="n"/>
      <c r="J3140" s="15">
        <f>C3140+F3140+G3140-I3140</f>
        <v/>
      </c>
      <c r="K3140" s="15" t="n"/>
      <c r="L3140" s="15">
        <f>K3140*Setup!$B$6</f>
        <v/>
      </c>
      <c r="M3140" s="15">
        <f>J3140-L3140</f>
        <v/>
      </c>
      <c r="N3140" s="21" t="n"/>
    </row>
    <row r="3141">
      <c r="A3141" s="295" t="n"/>
      <c r="B3141" s="14" t="n"/>
      <c r="C3141" s="15" t="n"/>
      <c r="D3141" s="15" t="n"/>
      <c r="E3141" s="15">
        <f>D3141*Setup!$B$5</f>
        <v/>
      </c>
      <c r="F3141" s="15">
        <f>D3141-E3141</f>
        <v/>
      </c>
      <c r="G3141" s="15" t="n"/>
      <c r="H3141" s="15" t="n"/>
      <c r="I3141" s="15" t="n"/>
      <c r="J3141" s="15">
        <f>C3141+F3141+G3141-I3141</f>
        <v/>
      </c>
      <c r="K3141" s="15" t="n"/>
      <c r="L3141" s="15">
        <f>K3141*Setup!$B$6</f>
        <v/>
      </c>
      <c r="M3141" s="15">
        <f>J3141-L3141</f>
        <v/>
      </c>
      <c r="N3141" s="21" t="n"/>
    </row>
    <row r="3142">
      <c r="A3142" s="295" t="n"/>
      <c r="B3142" s="14" t="n"/>
      <c r="C3142" s="15" t="n"/>
      <c r="D3142" s="15" t="n"/>
      <c r="E3142" s="15">
        <f>D3142*Setup!$B$5</f>
        <v/>
      </c>
      <c r="F3142" s="15">
        <f>D3142-E3142</f>
        <v/>
      </c>
      <c r="G3142" s="15" t="n"/>
      <c r="H3142" s="15" t="n"/>
      <c r="I3142" s="15" t="n"/>
      <c r="J3142" s="15">
        <f>C3142+F3142+G3142-I3142</f>
        <v/>
      </c>
      <c r="K3142" s="15" t="n"/>
      <c r="L3142" s="15">
        <f>K3142*Setup!$B$6</f>
        <v/>
      </c>
      <c r="M3142" s="15">
        <f>J3142-L3142</f>
        <v/>
      </c>
      <c r="N3142" s="21" t="n"/>
    </row>
    <row r="3143">
      <c r="A3143" s="295" t="n"/>
      <c r="B3143" s="14" t="n"/>
      <c r="C3143" s="15" t="n"/>
      <c r="D3143" s="15" t="n"/>
      <c r="E3143" s="15">
        <f>D3143*Setup!$B$5</f>
        <v/>
      </c>
      <c r="F3143" s="15">
        <f>D3143-E3143</f>
        <v/>
      </c>
      <c r="G3143" s="15" t="n"/>
      <c r="H3143" s="15" t="n"/>
      <c r="I3143" s="15" t="n"/>
      <c r="J3143" s="15">
        <f>C3143+F3143+G3143-I3143</f>
        <v/>
      </c>
      <c r="K3143" s="15" t="n"/>
      <c r="L3143" s="15">
        <f>K3143*Setup!$B$6</f>
        <v/>
      </c>
      <c r="M3143" s="15">
        <f>J3143-L3143</f>
        <v/>
      </c>
      <c r="N3143" s="21" t="n"/>
    </row>
    <row r="3144">
      <c r="A3144" s="295" t="n"/>
      <c r="B3144" s="14" t="n"/>
      <c r="C3144" s="15" t="n"/>
      <c r="D3144" s="15" t="n"/>
      <c r="E3144" s="15">
        <f>D3144*Setup!$B$5</f>
        <v/>
      </c>
      <c r="F3144" s="15">
        <f>D3144-E3144</f>
        <v/>
      </c>
      <c r="G3144" s="15" t="n"/>
      <c r="H3144" s="15" t="n"/>
      <c r="I3144" s="15" t="n"/>
      <c r="J3144" s="15">
        <f>C3144+F3144+G3144-I3144</f>
        <v/>
      </c>
      <c r="K3144" s="15" t="n"/>
      <c r="L3144" s="15">
        <f>K3144*Setup!$B$6</f>
        <v/>
      </c>
      <c r="M3144" s="15">
        <f>J3144-L3144</f>
        <v/>
      </c>
      <c r="N3144" s="21" t="n"/>
    </row>
    <row r="3145">
      <c r="A3145" s="295" t="n"/>
      <c r="B3145" s="14" t="n"/>
      <c r="C3145" s="15" t="n"/>
      <c r="D3145" s="15" t="n"/>
      <c r="E3145" s="15">
        <f>D3145*Setup!$B$5</f>
        <v/>
      </c>
      <c r="F3145" s="15">
        <f>D3145-E3145</f>
        <v/>
      </c>
      <c r="G3145" s="15" t="n"/>
      <c r="H3145" s="15" t="n"/>
      <c r="I3145" s="15" t="n"/>
      <c r="J3145" s="15">
        <f>C3145+F3145+G3145-I3145</f>
        <v/>
      </c>
      <c r="K3145" s="15" t="n"/>
      <c r="L3145" s="15">
        <f>K3145*Setup!$B$6</f>
        <v/>
      </c>
      <c r="M3145" s="15">
        <f>J3145-L3145</f>
        <v/>
      </c>
      <c r="N3145" s="21" t="n"/>
    </row>
    <row r="3146">
      <c r="A3146" s="295" t="n"/>
      <c r="B3146" s="14" t="n"/>
      <c r="C3146" s="15" t="n"/>
      <c r="D3146" s="15" t="n"/>
      <c r="E3146" s="15">
        <f>D3146*Setup!$B$5</f>
        <v/>
      </c>
      <c r="F3146" s="15">
        <f>D3146-E3146</f>
        <v/>
      </c>
      <c r="G3146" s="15" t="n"/>
      <c r="H3146" s="15" t="n"/>
      <c r="I3146" s="15" t="n"/>
      <c r="J3146" s="15">
        <f>C3146+F3146+G3146-I3146</f>
        <v/>
      </c>
      <c r="K3146" s="15" t="n"/>
      <c r="L3146" s="15">
        <f>K3146*Setup!$B$6</f>
        <v/>
      </c>
      <c r="M3146" s="15">
        <f>J3146-L3146</f>
        <v/>
      </c>
      <c r="N3146" s="21" t="n"/>
    </row>
    <row r="3147">
      <c r="A3147" s="295" t="n"/>
      <c r="B3147" s="14" t="n"/>
      <c r="C3147" s="15" t="n"/>
      <c r="D3147" s="15" t="n"/>
      <c r="E3147" s="15">
        <f>D3147*Setup!$B$5</f>
        <v/>
      </c>
      <c r="F3147" s="15">
        <f>D3147-E3147</f>
        <v/>
      </c>
      <c r="G3147" s="15" t="n"/>
      <c r="H3147" s="15" t="n"/>
      <c r="I3147" s="15" t="n"/>
      <c r="J3147" s="15">
        <f>C3147+F3147+G3147-I3147</f>
        <v/>
      </c>
      <c r="K3147" s="15" t="n"/>
      <c r="L3147" s="15">
        <f>K3147*Setup!$B$6</f>
        <v/>
      </c>
      <c r="M3147" s="15">
        <f>J3147-L3147</f>
        <v/>
      </c>
      <c r="N3147" s="21" t="n"/>
    </row>
    <row r="3148">
      <c r="A3148" s="295" t="n"/>
      <c r="B3148" s="14" t="n"/>
      <c r="C3148" s="15" t="n"/>
      <c r="D3148" s="15" t="n"/>
      <c r="E3148" s="15">
        <f>D3148*Setup!$B$5</f>
        <v/>
      </c>
      <c r="F3148" s="15">
        <f>D3148-E3148</f>
        <v/>
      </c>
      <c r="G3148" s="15" t="n"/>
      <c r="H3148" s="15" t="n"/>
      <c r="I3148" s="15" t="n"/>
      <c r="J3148" s="15">
        <f>C3148+F3148+G3148-I3148</f>
        <v/>
      </c>
      <c r="K3148" s="15" t="n"/>
      <c r="L3148" s="15">
        <f>K3148*Setup!$B$6</f>
        <v/>
      </c>
      <c r="M3148" s="15">
        <f>J3148-L3148</f>
        <v/>
      </c>
      <c r="N3148" s="21" t="n"/>
    </row>
    <row r="3149">
      <c r="A3149" s="295" t="n"/>
      <c r="B3149" s="14" t="n"/>
      <c r="C3149" s="15" t="n"/>
      <c r="D3149" s="15" t="n"/>
      <c r="E3149" s="15">
        <f>D3149*Setup!$B$5</f>
        <v/>
      </c>
      <c r="F3149" s="15">
        <f>D3149-E3149</f>
        <v/>
      </c>
      <c r="G3149" s="15" t="n"/>
      <c r="H3149" s="15" t="n"/>
      <c r="I3149" s="15" t="n"/>
      <c r="J3149" s="15">
        <f>C3149+F3149+G3149-I3149</f>
        <v/>
      </c>
      <c r="K3149" s="15" t="n"/>
      <c r="L3149" s="15">
        <f>K3149*Setup!$B$6</f>
        <v/>
      </c>
      <c r="M3149" s="15">
        <f>J3149-L3149</f>
        <v/>
      </c>
      <c r="N3149" s="21" t="n"/>
    </row>
    <row r="3150">
      <c r="A3150" s="295" t="n"/>
      <c r="B3150" s="14" t="n"/>
      <c r="C3150" s="15" t="n"/>
      <c r="D3150" s="15" t="n"/>
      <c r="E3150" s="15">
        <f>D3150*Setup!$B$5</f>
        <v/>
      </c>
      <c r="F3150" s="15">
        <f>D3150-E3150</f>
        <v/>
      </c>
      <c r="G3150" s="15" t="n"/>
      <c r="H3150" s="15" t="n"/>
      <c r="I3150" s="15" t="n"/>
      <c r="J3150" s="15">
        <f>C3150+F3150+G3150-I3150</f>
        <v/>
      </c>
      <c r="K3150" s="15" t="n"/>
      <c r="L3150" s="15">
        <f>K3150*Setup!$B$6</f>
        <v/>
      </c>
      <c r="M3150" s="15">
        <f>J3150-L3150</f>
        <v/>
      </c>
      <c r="N3150" s="21" t="n"/>
    </row>
    <row r="3151">
      <c r="A3151" s="295" t="n"/>
      <c r="B3151" s="14" t="n"/>
      <c r="C3151" s="15" t="n"/>
      <c r="D3151" s="15" t="n"/>
      <c r="E3151" s="15">
        <f>D3151*Setup!$B$5</f>
        <v/>
      </c>
      <c r="F3151" s="15">
        <f>D3151-E3151</f>
        <v/>
      </c>
      <c r="G3151" s="15" t="n"/>
      <c r="H3151" s="15" t="n"/>
      <c r="I3151" s="15" t="n"/>
      <c r="J3151" s="15">
        <f>C3151+F3151+G3151-I3151</f>
        <v/>
      </c>
      <c r="K3151" s="15" t="n"/>
      <c r="L3151" s="15">
        <f>K3151*Setup!$B$6</f>
        <v/>
      </c>
      <c r="M3151" s="15">
        <f>J3151-L3151</f>
        <v/>
      </c>
      <c r="N3151" s="21" t="n"/>
    </row>
    <row r="3152">
      <c r="A3152" s="295" t="n"/>
      <c r="B3152" s="14" t="n"/>
      <c r="C3152" s="15" t="n"/>
      <c r="D3152" s="15" t="n"/>
      <c r="E3152" s="15">
        <f>D3152*Setup!$B$5</f>
        <v/>
      </c>
      <c r="F3152" s="15">
        <f>D3152-E3152</f>
        <v/>
      </c>
      <c r="G3152" s="15" t="n"/>
      <c r="H3152" s="15" t="n"/>
      <c r="I3152" s="15" t="n"/>
      <c r="J3152" s="15">
        <f>C3152+F3152+G3152-I3152</f>
        <v/>
      </c>
      <c r="K3152" s="15" t="n"/>
      <c r="L3152" s="15">
        <f>K3152*Setup!$B$6</f>
        <v/>
      </c>
      <c r="M3152" s="15">
        <f>J3152-L3152</f>
        <v/>
      </c>
      <c r="N3152" s="21" t="n"/>
    </row>
    <row r="3153">
      <c r="A3153" s="295" t="n"/>
      <c r="B3153" s="14" t="n"/>
      <c r="C3153" s="15" t="n"/>
      <c r="D3153" s="15" t="n"/>
      <c r="E3153" s="15">
        <f>D3153*Setup!$B$5</f>
        <v/>
      </c>
      <c r="F3153" s="15">
        <f>D3153-E3153</f>
        <v/>
      </c>
      <c r="G3153" s="15" t="n"/>
      <c r="H3153" s="15" t="n"/>
      <c r="I3153" s="15" t="n"/>
      <c r="J3153" s="15">
        <f>C3153+F3153+G3153-I3153</f>
        <v/>
      </c>
      <c r="K3153" s="15" t="n"/>
      <c r="L3153" s="15">
        <f>K3153*Setup!$B$6</f>
        <v/>
      </c>
      <c r="M3153" s="15">
        <f>J3153-L3153</f>
        <v/>
      </c>
      <c r="N3153" s="21" t="n"/>
    </row>
    <row r="3154">
      <c r="A3154" s="295" t="n"/>
      <c r="B3154" s="14" t="n"/>
      <c r="C3154" s="15" t="n"/>
      <c r="D3154" s="15" t="n"/>
      <c r="E3154" s="15">
        <f>D3154*Setup!$B$5</f>
        <v/>
      </c>
      <c r="F3154" s="15">
        <f>D3154-E3154</f>
        <v/>
      </c>
      <c r="G3154" s="15" t="n"/>
      <c r="H3154" s="15" t="n"/>
      <c r="I3154" s="15" t="n"/>
      <c r="J3154" s="15">
        <f>C3154+F3154+G3154-I3154</f>
        <v/>
      </c>
      <c r="K3154" s="15" t="n"/>
      <c r="L3154" s="15">
        <f>K3154*Setup!$B$6</f>
        <v/>
      </c>
      <c r="M3154" s="15">
        <f>J3154-L3154</f>
        <v/>
      </c>
      <c r="N3154" s="21" t="n"/>
    </row>
    <row r="3155">
      <c r="A3155" s="295" t="n"/>
      <c r="B3155" s="14" t="n"/>
      <c r="C3155" s="15" t="n"/>
      <c r="D3155" s="15" t="n"/>
      <c r="E3155" s="15">
        <f>D3155*Setup!$B$5</f>
        <v/>
      </c>
      <c r="F3155" s="15">
        <f>D3155-E3155</f>
        <v/>
      </c>
      <c r="G3155" s="15" t="n"/>
      <c r="H3155" s="15" t="n"/>
      <c r="I3155" s="15" t="n"/>
      <c r="J3155" s="15">
        <f>C3155+F3155+G3155-I3155</f>
        <v/>
      </c>
      <c r="K3155" s="15" t="n"/>
      <c r="L3155" s="15">
        <f>K3155*Setup!$B$6</f>
        <v/>
      </c>
      <c r="M3155" s="15">
        <f>J3155-L3155</f>
        <v/>
      </c>
      <c r="N3155" s="21" t="n"/>
    </row>
    <row r="3156">
      <c r="A3156" s="295" t="n"/>
      <c r="B3156" s="14" t="n"/>
      <c r="C3156" s="15" t="n"/>
      <c r="D3156" s="15" t="n"/>
      <c r="E3156" s="15">
        <f>D3156*Setup!$B$5</f>
        <v/>
      </c>
      <c r="F3156" s="15">
        <f>D3156-E3156</f>
        <v/>
      </c>
      <c r="G3156" s="15" t="n"/>
      <c r="H3156" s="15" t="n"/>
      <c r="I3156" s="15" t="n"/>
      <c r="J3156" s="15">
        <f>C3156+F3156+G3156-I3156</f>
        <v/>
      </c>
      <c r="K3156" s="15" t="n"/>
      <c r="L3156" s="15">
        <f>K3156*Setup!$B$6</f>
        <v/>
      </c>
      <c r="M3156" s="15">
        <f>J3156-L3156</f>
        <v/>
      </c>
      <c r="N3156" s="21" t="n"/>
    </row>
    <row r="3157">
      <c r="A3157" s="295" t="n"/>
      <c r="B3157" s="14" t="n"/>
      <c r="C3157" s="15" t="n"/>
      <c r="D3157" s="15" t="n"/>
      <c r="E3157" s="15">
        <f>D3157*Setup!$B$5</f>
        <v/>
      </c>
      <c r="F3157" s="15">
        <f>D3157-E3157</f>
        <v/>
      </c>
      <c r="G3157" s="15" t="n"/>
      <c r="H3157" s="15" t="n"/>
      <c r="I3157" s="15" t="n"/>
      <c r="J3157" s="15">
        <f>C3157+F3157+G3157-I3157</f>
        <v/>
      </c>
      <c r="K3157" s="15" t="n"/>
      <c r="L3157" s="15">
        <f>K3157*Setup!$B$6</f>
        <v/>
      </c>
      <c r="M3157" s="15">
        <f>J3157-L3157</f>
        <v/>
      </c>
      <c r="N3157" s="21" t="n"/>
    </row>
    <row r="3158">
      <c r="A3158" s="295" t="n"/>
      <c r="B3158" s="14" t="n"/>
      <c r="C3158" s="15" t="n"/>
      <c r="D3158" s="15" t="n"/>
      <c r="E3158" s="15">
        <f>D3158*Setup!$B$5</f>
        <v/>
      </c>
      <c r="F3158" s="15">
        <f>D3158-E3158</f>
        <v/>
      </c>
      <c r="G3158" s="15" t="n"/>
      <c r="H3158" s="15" t="n"/>
      <c r="I3158" s="15" t="n"/>
      <c r="J3158" s="15">
        <f>C3158+F3158+G3158-I3158</f>
        <v/>
      </c>
      <c r="K3158" s="15" t="n"/>
      <c r="L3158" s="15">
        <f>K3158*Setup!$B$6</f>
        <v/>
      </c>
      <c r="M3158" s="15">
        <f>J3158-L3158</f>
        <v/>
      </c>
      <c r="N3158" s="21" t="n"/>
    </row>
    <row r="3159">
      <c r="A3159" s="295" t="n"/>
      <c r="B3159" s="14" t="n"/>
      <c r="C3159" s="15" t="n"/>
      <c r="D3159" s="15" t="n"/>
      <c r="E3159" s="15">
        <f>D3159*Setup!$B$5</f>
        <v/>
      </c>
      <c r="F3159" s="15">
        <f>D3159-E3159</f>
        <v/>
      </c>
      <c r="G3159" s="15" t="n"/>
      <c r="H3159" s="15" t="n"/>
      <c r="I3159" s="15" t="n"/>
      <c r="J3159" s="15">
        <f>C3159+F3159+G3159-I3159</f>
        <v/>
      </c>
      <c r="K3159" s="15" t="n"/>
      <c r="L3159" s="15">
        <f>K3159*Setup!$B$6</f>
        <v/>
      </c>
      <c r="M3159" s="15">
        <f>J3159-L3159</f>
        <v/>
      </c>
      <c r="N3159" s="21" t="n"/>
    </row>
    <row r="3160">
      <c r="A3160" s="295" t="n"/>
      <c r="B3160" s="14" t="n"/>
      <c r="C3160" s="15" t="n"/>
      <c r="D3160" s="15" t="n"/>
      <c r="E3160" s="15">
        <f>D3160*Setup!$B$5</f>
        <v/>
      </c>
      <c r="F3160" s="15">
        <f>D3160-E3160</f>
        <v/>
      </c>
      <c r="G3160" s="15" t="n"/>
      <c r="H3160" s="15" t="n"/>
      <c r="I3160" s="15" t="n"/>
      <c r="J3160" s="15">
        <f>C3160+F3160+G3160-I3160</f>
        <v/>
      </c>
      <c r="K3160" s="15" t="n"/>
      <c r="L3160" s="15">
        <f>K3160*Setup!$B$6</f>
        <v/>
      </c>
      <c r="M3160" s="15">
        <f>J3160-L3160</f>
        <v/>
      </c>
      <c r="N3160" s="21" t="n"/>
    </row>
    <row r="3161">
      <c r="A3161" s="295" t="n"/>
      <c r="B3161" s="14" t="n"/>
      <c r="C3161" s="15" t="n"/>
      <c r="D3161" s="15" t="n"/>
      <c r="E3161" s="15">
        <f>D3161*Setup!$B$5</f>
        <v/>
      </c>
      <c r="F3161" s="15">
        <f>D3161-E3161</f>
        <v/>
      </c>
      <c r="G3161" s="15" t="n"/>
      <c r="H3161" s="15" t="n"/>
      <c r="I3161" s="15" t="n"/>
      <c r="J3161" s="15">
        <f>C3161+F3161+G3161-I3161</f>
        <v/>
      </c>
      <c r="K3161" s="15" t="n"/>
      <c r="L3161" s="15">
        <f>K3161*Setup!$B$6</f>
        <v/>
      </c>
      <c r="M3161" s="15">
        <f>J3161-L3161</f>
        <v/>
      </c>
      <c r="N3161" s="21" t="n"/>
    </row>
    <row r="3162">
      <c r="A3162" s="295" t="n"/>
      <c r="B3162" s="14" t="n"/>
      <c r="C3162" s="15" t="n"/>
      <c r="D3162" s="15" t="n"/>
      <c r="E3162" s="15">
        <f>D3162*Setup!$B$5</f>
        <v/>
      </c>
      <c r="F3162" s="15">
        <f>D3162-E3162</f>
        <v/>
      </c>
      <c r="G3162" s="15" t="n"/>
      <c r="H3162" s="15" t="n"/>
      <c r="I3162" s="15" t="n"/>
      <c r="J3162" s="15">
        <f>C3162+F3162+G3162-I3162</f>
        <v/>
      </c>
      <c r="K3162" s="15" t="n"/>
      <c r="L3162" s="15">
        <f>K3162*Setup!$B$6</f>
        <v/>
      </c>
      <c r="M3162" s="15">
        <f>J3162-L3162</f>
        <v/>
      </c>
      <c r="N3162" s="21" t="n"/>
    </row>
    <row r="3163">
      <c r="A3163" s="295" t="n"/>
      <c r="B3163" s="14" t="n"/>
      <c r="C3163" s="15" t="n"/>
      <c r="D3163" s="15" t="n"/>
      <c r="E3163" s="15">
        <f>D3163*Setup!$B$5</f>
        <v/>
      </c>
      <c r="F3163" s="15">
        <f>D3163-E3163</f>
        <v/>
      </c>
      <c r="G3163" s="15" t="n"/>
      <c r="H3163" s="15" t="n"/>
      <c r="I3163" s="15" t="n"/>
      <c r="J3163" s="15">
        <f>C3163+F3163+G3163-I3163</f>
        <v/>
      </c>
      <c r="K3163" s="15" t="n"/>
      <c r="L3163" s="15">
        <f>K3163*Setup!$B$6</f>
        <v/>
      </c>
      <c r="M3163" s="15">
        <f>J3163-L3163</f>
        <v/>
      </c>
      <c r="N3163" s="21" t="n"/>
    </row>
    <row r="3164">
      <c r="A3164" s="295" t="n"/>
      <c r="B3164" s="14" t="n"/>
      <c r="C3164" s="15" t="n"/>
      <c r="D3164" s="15" t="n"/>
      <c r="E3164" s="15">
        <f>D3164*Setup!$B$5</f>
        <v/>
      </c>
      <c r="F3164" s="15">
        <f>D3164-E3164</f>
        <v/>
      </c>
      <c r="G3164" s="15" t="n"/>
      <c r="H3164" s="15" t="n"/>
      <c r="I3164" s="15" t="n"/>
      <c r="J3164" s="15">
        <f>C3164+F3164+G3164-I3164</f>
        <v/>
      </c>
      <c r="K3164" s="15" t="n"/>
      <c r="L3164" s="15">
        <f>K3164*Setup!$B$6</f>
        <v/>
      </c>
      <c r="M3164" s="15">
        <f>J3164-L3164</f>
        <v/>
      </c>
      <c r="N3164" s="21" t="n"/>
    </row>
    <row r="3165">
      <c r="A3165" s="295" t="n"/>
      <c r="B3165" s="14" t="n"/>
      <c r="C3165" s="15" t="n"/>
      <c r="D3165" s="15" t="n"/>
      <c r="E3165" s="15">
        <f>D3165*Setup!$B$5</f>
        <v/>
      </c>
      <c r="F3165" s="15">
        <f>D3165-E3165</f>
        <v/>
      </c>
      <c r="G3165" s="15" t="n"/>
      <c r="H3165" s="15" t="n"/>
      <c r="I3165" s="15" t="n"/>
      <c r="J3165" s="15">
        <f>C3165+F3165+G3165-I3165</f>
        <v/>
      </c>
      <c r="K3165" s="15" t="n"/>
      <c r="L3165" s="15">
        <f>K3165*Setup!$B$6</f>
        <v/>
      </c>
      <c r="M3165" s="15">
        <f>J3165-L3165</f>
        <v/>
      </c>
      <c r="N3165" s="21" t="n"/>
    </row>
    <row r="3166">
      <c r="A3166" s="295" t="n"/>
      <c r="B3166" s="14" t="n"/>
      <c r="C3166" s="15" t="n"/>
      <c r="D3166" s="15" t="n"/>
      <c r="E3166" s="15">
        <f>D3166*Setup!$B$5</f>
        <v/>
      </c>
      <c r="F3166" s="15">
        <f>D3166-E3166</f>
        <v/>
      </c>
      <c r="G3166" s="15" t="n"/>
      <c r="H3166" s="15" t="n"/>
      <c r="I3166" s="15" t="n"/>
      <c r="J3166" s="15">
        <f>C3166+F3166+G3166-I3166</f>
        <v/>
      </c>
      <c r="K3166" s="15" t="n"/>
      <c r="L3166" s="15">
        <f>K3166*Setup!$B$6</f>
        <v/>
      </c>
      <c r="M3166" s="15">
        <f>J3166-L3166</f>
        <v/>
      </c>
      <c r="N3166" s="21" t="n"/>
    </row>
    <row r="3167">
      <c r="A3167" s="295" t="n"/>
      <c r="B3167" s="14" t="n"/>
      <c r="C3167" s="15" t="n"/>
      <c r="D3167" s="15" t="n"/>
      <c r="E3167" s="15">
        <f>D3167*Setup!$B$5</f>
        <v/>
      </c>
      <c r="F3167" s="15">
        <f>D3167-E3167</f>
        <v/>
      </c>
      <c r="G3167" s="15" t="n"/>
      <c r="H3167" s="15" t="n"/>
      <c r="I3167" s="15" t="n"/>
      <c r="J3167" s="15">
        <f>C3167+F3167+G3167-I3167</f>
        <v/>
      </c>
      <c r="K3167" s="15" t="n"/>
      <c r="L3167" s="15">
        <f>K3167*Setup!$B$6</f>
        <v/>
      </c>
      <c r="M3167" s="15">
        <f>J3167-L3167</f>
        <v/>
      </c>
      <c r="N3167" s="21" t="n"/>
    </row>
    <row r="3168">
      <c r="A3168" s="295" t="n"/>
      <c r="B3168" s="14" t="n"/>
      <c r="C3168" s="15" t="n"/>
      <c r="D3168" s="15" t="n"/>
      <c r="E3168" s="15">
        <f>D3168*Setup!$B$5</f>
        <v/>
      </c>
      <c r="F3168" s="15">
        <f>D3168-E3168</f>
        <v/>
      </c>
      <c r="G3168" s="15" t="n"/>
      <c r="H3168" s="15" t="n"/>
      <c r="I3168" s="15" t="n"/>
      <c r="J3168" s="15">
        <f>C3168+F3168+G3168-I3168</f>
        <v/>
      </c>
      <c r="K3168" s="15" t="n"/>
      <c r="L3168" s="15">
        <f>K3168*Setup!$B$6</f>
        <v/>
      </c>
      <c r="M3168" s="15">
        <f>J3168-L3168</f>
        <v/>
      </c>
      <c r="N3168" s="21" t="n"/>
    </row>
    <row r="3169">
      <c r="A3169" s="295" t="n"/>
      <c r="B3169" s="14" t="n"/>
      <c r="C3169" s="15" t="n"/>
      <c r="D3169" s="15" t="n"/>
      <c r="E3169" s="15">
        <f>D3169*Setup!$B$5</f>
        <v/>
      </c>
      <c r="F3169" s="15">
        <f>D3169-E3169</f>
        <v/>
      </c>
      <c r="G3169" s="15" t="n"/>
      <c r="H3169" s="15" t="n"/>
      <c r="I3169" s="15" t="n"/>
      <c r="J3169" s="15">
        <f>C3169+F3169+G3169-I3169</f>
        <v/>
      </c>
      <c r="K3169" s="15" t="n"/>
      <c r="L3169" s="15">
        <f>K3169*Setup!$B$6</f>
        <v/>
      </c>
      <c r="M3169" s="15">
        <f>J3169-L3169</f>
        <v/>
      </c>
      <c r="N3169" s="21" t="n"/>
    </row>
    <row r="3170">
      <c r="A3170" s="295" t="n"/>
      <c r="B3170" s="14" t="n"/>
      <c r="C3170" s="15" t="n"/>
      <c r="D3170" s="15" t="n"/>
      <c r="E3170" s="15">
        <f>D3170*Setup!$B$5</f>
        <v/>
      </c>
      <c r="F3170" s="15">
        <f>D3170-E3170</f>
        <v/>
      </c>
      <c r="G3170" s="15" t="n"/>
      <c r="H3170" s="15" t="n"/>
      <c r="I3170" s="15" t="n"/>
      <c r="J3170" s="15">
        <f>C3170+F3170+G3170-I3170</f>
        <v/>
      </c>
      <c r="K3170" s="15" t="n"/>
      <c r="L3170" s="15">
        <f>K3170*Setup!$B$6</f>
        <v/>
      </c>
      <c r="M3170" s="15">
        <f>J3170-L3170</f>
        <v/>
      </c>
      <c r="N3170" s="21" t="n"/>
    </row>
    <row r="3171">
      <c r="A3171" s="295" t="n"/>
      <c r="B3171" s="14" t="n"/>
      <c r="C3171" s="15" t="n"/>
      <c r="D3171" s="15" t="n"/>
      <c r="E3171" s="15">
        <f>D3171*Setup!$B$5</f>
        <v/>
      </c>
      <c r="F3171" s="15">
        <f>D3171-E3171</f>
        <v/>
      </c>
      <c r="G3171" s="15" t="n"/>
      <c r="H3171" s="15" t="n"/>
      <c r="I3171" s="15" t="n"/>
      <c r="J3171" s="15">
        <f>C3171+F3171+G3171-I3171</f>
        <v/>
      </c>
      <c r="K3171" s="15" t="n"/>
      <c r="L3171" s="15">
        <f>K3171*Setup!$B$6</f>
        <v/>
      </c>
      <c r="M3171" s="15">
        <f>J3171-L3171</f>
        <v/>
      </c>
      <c r="N3171" s="21" t="n"/>
    </row>
    <row r="3172">
      <c r="A3172" s="295" t="n"/>
      <c r="B3172" s="14" t="n"/>
      <c r="C3172" s="15" t="n"/>
      <c r="D3172" s="15" t="n"/>
      <c r="E3172" s="15">
        <f>D3172*Setup!$B$5</f>
        <v/>
      </c>
      <c r="F3172" s="15">
        <f>D3172-E3172</f>
        <v/>
      </c>
      <c r="G3172" s="15" t="n"/>
      <c r="H3172" s="15" t="n"/>
      <c r="I3172" s="15" t="n"/>
      <c r="J3172" s="15">
        <f>C3172+F3172+G3172-I3172</f>
        <v/>
      </c>
      <c r="K3172" s="15" t="n"/>
      <c r="L3172" s="15">
        <f>K3172*Setup!$B$6</f>
        <v/>
      </c>
      <c r="M3172" s="15">
        <f>J3172-L3172</f>
        <v/>
      </c>
      <c r="N3172" s="21" t="n"/>
    </row>
    <row r="3173">
      <c r="A3173" s="295" t="n"/>
      <c r="B3173" s="14" t="n"/>
      <c r="C3173" s="15" t="n"/>
      <c r="D3173" s="15" t="n"/>
      <c r="E3173" s="15">
        <f>D3173*Setup!$B$5</f>
        <v/>
      </c>
      <c r="F3173" s="15">
        <f>D3173-E3173</f>
        <v/>
      </c>
      <c r="G3173" s="15" t="n"/>
      <c r="H3173" s="15" t="n"/>
      <c r="I3173" s="15" t="n"/>
      <c r="J3173" s="15">
        <f>C3173+F3173+G3173-I3173</f>
        <v/>
      </c>
      <c r="K3173" s="15" t="n"/>
      <c r="L3173" s="15">
        <f>K3173*Setup!$B$6</f>
        <v/>
      </c>
      <c r="M3173" s="15">
        <f>J3173-L3173</f>
        <v/>
      </c>
      <c r="N3173" s="21" t="n"/>
    </row>
    <row r="3174">
      <c r="A3174" s="295" t="n"/>
      <c r="B3174" s="14" t="n"/>
      <c r="C3174" s="15" t="n"/>
      <c r="D3174" s="15" t="n"/>
      <c r="E3174" s="15">
        <f>D3174*Setup!$B$5</f>
        <v/>
      </c>
      <c r="F3174" s="15">
        <f>D3174-E3174</f>
        <v/>
      </c>
      <c r="G3174" s="15" t="n"/>
      <c r="H3174" s="15" t="n"/>
      <c r="I3174" s="15" t="n"/>
      <c r="J3174" s="15">
        <f>C3174+F3174+G3174-I3174</f>
        <v/>
      </c>
      <c r="K3174" s="15" t="n"/>
      <c r="L3174" s="15">
        <f>K3174*Setup!$B$6</f>
        <v/>
      </c>
      <c r="M3174" s="15">
        <f>J3174-L3174</f>
        <v/>
      </c>
      <c r="N3174" s="21" t="n"/>
    </row>
    <row r="3175">
      <c r="A3175" s="295" t="n"/>
      <c r="B3175" s="14" t="n"/>
      <c r="C3175" s="15" t="n"/>
      <c r="D3175" s="15" t="n"/>
      <c r="E3175" s="15">
        <f>D3175*Setup!$B$5</f>
        <v/>
      </c>
      <c r="F3175" s="15">
        <f>D3175-E3175</f>
        <v/>
      </c>
      <c r="G3175" s="15" t="n"/>
      <c r="H3175" s="15" t="n"/>
      <c r="I3175" s="15" t="n"/>
      <c r="J3175" s="15">
        <f>C3175+F3175+G3175-I3175</f>
        <v/>
      </c>
      <c r="K3175" s="15" t="n"/>
      <c r="L3175" s="15">
        <f>K3175*Setup!$B$6</f>
        <v/>
      </c>
      <c r="M3175" s="15">
        <f>J3175-L3175</f>
        <v/>
      </c>
      <c r="N3175" s="21" t="n"/>
    </row>
    <row r="3176">
      <c r="A3176" s="295" t="n"/>
      <c r="B3176" s="14" t="n"/>
      <c r="C3176" s="15" t="n"/>
      <c r="D3176" s="15" t="n"/>
      <c r="E3176" s="15">
        <f>D3176*Setup!$B$5</f>
        <v/>
      </c>
      <c r="F3176" s="15">
        <f>D3176-E3176</f>
        <v/>
      </c>
      <c r="G3176" s="15" t="n"/>
      <c r="H3176" s="15" t="n"/>
      <c r="I3176" s="15" t="n"/>
      <c r="J3176" s="15">
        <f>C3176+F3176+G3176-I3176</f>
        <v/>
      </c>
      <c r="K3176" s="15" t="n"/>
      <c r="L3176" s="15">
        <f>K3176*Setup!$B$6</f>
        <v/>
      </c>
      <c r="M3176" s="15">
        <f>J3176-L3176</f>
        <v/>
      </c>
      <c r="N3176" s="21" t="n"/>
    </row>
    <row r="3177">
      <c r="A3177" s="295" t="n"/>
      <c r="B3177" s="14" t="n"/>
      <c r="C3177" s="15" t="n"/>
      <c r="D3177" s="15" t="n"/>
      <c r="E3177" s="15">
        <f>D3177*Setup!$B$5</f>
        <v/>
      </c>
      <c r="F3177" s="15">
        <f>D3177-E3177</f>
        <v/>
      </c>
      <c r="G3177" s="15" t="n"/>
      <c r="H3177" s="15" t="n"/>
      <c r="I3177" s="15" t="n"/>
      <c r="J3177" s="15">
        <f>C3177+F3177+G3177-I3177</f>
        <v/>
      </c>
      <c r="K3177" s="15" t="n"/>
      <c r="L3177" s="15">
        <f>K3177*Setup!$B$6</f>
        <v/>
      </c>
      <c r="M3177" s="15">
        <f>J3177-L3177</f>
        <v/>
      </c>
      <c r="N3177" s="21" t="n"/>
    </row>
    <row r="3178">
      <c r="A3178" s="295" t="n"/>
      <c r="B3178" s="14" t="n"/>
      <c r="C3178" s="15" t="n"/>
      <c r="D3178" s="15" t="n"/>
      <c r="E3178" s="15">
        <f>D3178*Setup!$B$5</f>
        <v/>
      </c>
      <c r="F3178" s="15">
        <f>D3178-E3178</f>
        <v/>
      </c>
      <c r="G3178" s="15" t="n"/>
      <c r="H3178" s="15" t="n"/>
      <c r="I3178" s="15" t="n"/>
      <c r="J3178" s="15">
        <f>C3178+F3178+G3178-I3178</f>
        <v/>
      </c>
      <c r="K3178" s="15" t="n"/>
      <c r="L3178" s="15">
        <f>K3178*Setup!$B$6</f>
        <v/>
      </c>
      <c r="M3178" s="15">
        <f>J3178-L3178</f>
        <v/>
      </c>
      <c r="N3178" s="21" t="n"/>
    </row>
    <row r="3179">
      <c r="A3179" s="295" t="n"/>
      <c r="B3179" s="14" t="n"/>
      <c r="C3179" s="15" t="n"/>
      <c r="D3179" s="15" t="n"/>
      <c r="E3179" s="15">
        <f>D3179*Setup!$B$5</f>
        <v/>
      </c>
      <c r="F3179" s="15">
        <f>D3179-E3179</f>
        <v/>
      </c>
      <c r="G3179" s="15" t="n"/>
      <c r="H3179" s="15" t="n"/>
      <c r="I3179" s="15" t="n"/>
      <c r="J3179" s="15">
        <f>C3179+F3179+G3179-I3179</f>
        <v/>
      </c>
      <c r="K3179" s="15" t="n"/>
      <c r="L3179" s="15">
        <f>K3179*Setup!$B$6</f>
        <v/>
      </c>
      <c r="M3179" s="15">
        <f>J3179-L3179</f>
        <v/>
      </c>
      <c r="N3179" s="21" t="n"/>
    </row>
    <row r="3180">
      <c r="A3180" s="295" t="n"/>
      <c r="B3180" s="14" t="n"/>
      <c r="C3180" s="15" t="n"/>
      <c r="D3180" s="15" t="n"/>
      <c r="E3180" s="15">
        <f>D3180*Setup!$B$5</f>
        <v/>
      </c>
      <c r="F3180" s="15">
        <f>D3180-E3180</f>
        <v/>
      </c>
      <c r="G3180" s="15" t="n"/>
      <c r="H3180" s="15" t="n"/>
      <c r="I3180" s="15" t="n"/>
      <c r="J3180" s="15">
        <f>C3180+F3180+G3180-I3180</f>
        <v/>
      </c>
      <c r="K3180" s="15" t="n"/>
      <c r="L3180" s="15">
        <f>K3180*Setup!$B$6</f>
        <v/>
      </c>
      <c r="M3180" s="15">
        <f>J3180-L3180</f>
        <v/>
      </c>
      <c r="N3180" s="21" t="n"/>
    </row>
    <row r="3181">
      <c r="A3181" s="295" t="n"/>
      <c r="B3181" s="14" t="n"/>
      <c r="C3181" s="15" t="n"/>
      <c r="D3181" s="15" t="n"/>
      <c r="E3181" s="15">
        <f>D3181*Setup!$B$5</f>
        <v/>
      </c>
      <c r="F3181" s="15">
        <f>D3181-E3181</f>
        <v/>
      </c>
      <c r="G3181" s="15" t="n"/>
      <c r="H3181" s="15" t="n"/>
      <c r="I3181" s="15" t="n"/>
      <c r="J3181" s="15">
        <f>C3181+F3181+G3181-I3181</f>
        <v/>
      </c>
      <c r="K3181" s="15" t="n"/>
      <c r="L3181" s="15">
        <f>K3181*Setup!$B$6</f>
        <v/>
      </c>
      <c r="M3181" s="15">
        <f>J3181-L3181</f>
        <v/>
      </c>
      <c r="N3181" s="21" t="n"/>
    </row>
    <row r="3182">
      <c r="A3182" s="295" t="n"/>
      <c r="B3182" s="14" t="n"/>
      <c r="C3182" s="15" t="n"/>
      <c r="D3182" s="15" t="n"/>
      <c r="E3182" s="15">
        <f>D3182*Setup!$B$5</f>
        <v/>
      </c>
      <c r="F3182" s="15">
        <f>D3182-E3182</f>
        <v/>
      </c>
      <c r="G3182" s="15" t="n"/>
      <c r="H3182" s="15" t="n"/>
      <c r="I3182" s="15" t="n"/>
      <c r="J3182" s="15">
        <f>C3182+F3182+G3182-I3182</f>
        <v/>
      </c>
      <c r="K3182" s="15" t="n"/>
      <c r="L3182" s="15">
        <f>K3182*Setup!$B$6</f>
        <v/>
      </c>
      <c r="M3182" s="15">
        <f>J3182-L3182</f>
        <v/>
      </c>
      <c r="N3182" s="21" t="n"/>
    </row>
    <row r="3183">
      <c r="A3183" s="295" t="n"/>
      <c r="B3183" s="14" t="n"/>
      <c r="C3183" s="15" t="n"/>
      <c r="D3183" s="15" t="n"/>
      <c r="E3183" s="15">
        <f>D3183*Setup!$B$5</f>
        <v/>
      </c>
      <c r="F3183" s="15">
        <f>D3183-E3183</f>
        <v/>
      </c>
      <c r="G3183" s="15" t="n"/>
      <c r="H3183" s="15" t="n"/>
      <c r="I3183" s="15" t="n"/>
      <c r="J3183" s="15">
        <f>C3183+F3183+G3183-I3183</f>
        <v/>
      </c>
      <c r="K3183" s="15" t="n"/>
      <c r="L3183" s="15">
        <f>K3183*Setup!$B$6</f>
        <v/>
      </c>
      <c r="M3183" s="15">
        <f>J3183-L3183</f>
        <v/>
      </c>
      <c r="N3183" s="21" t="n"/>
    </row>
    <row r="3184">
      <c r="A3184" s="295" t="n"/>
      <c r="B3184" s="14" t="n"/>
      <c r="C3184" s="15" t="n"/>
      <c r="D3184" s="15" t="n"/>
      <c r="E3184" s="15">
        <f>D3184*Setup!$B$5</f>
        <v/>
      </c>
      <c r="F3184" s="15">
        <f>D3184-E3184</f>
        <v/>
      </c>
      <c r="G3184" s="15" t="n"/>
      <c r="H3184" s="15" t="n"/>
      <c r="I3184" s="15" t="n"/>
      <c r="J3184" s="15">
        <f>C3184+F3184+G3184-I3184</f>
        <v/>
      </c>
      <c r="K3184" s="15" t="n"/>
      <c r="L3184" s="15">
        <f>K3184*Setup!$B$6</f>
        <v/>
      </c>
      <c r="M3184" s="15">
        <f>J3184-L3184</f>
        <v/>
      </c>
      <c r="N3184" s="21" t="n"/>
    </row>
    <row r="3185">
      <c r="A3185" s="295" t="n"/>
      <c r="B3185" s="14" t="n"/>
      <c r="C3185" s="15" t="n"/>
      <c r="D3185" s="15" t="n"/>
      <c r="E3185" s="15">
        <f>D3185*Setup!$B$5</f>
        <v/>
      </c>
      <c r="F3185" s="15">
        <f>D3185-E3185</f>
        <v/>
      </c>
      <c r="G3185" s="15" t="n"/>
      <c r="H3185" s="15" t="n"/>
      <c r="I3185" s="15" t="n"/>
      <c r="J3185" s="15">
        <f>C3185+F3185+G3185-I3185</f>
        <v/>
      </c>
      <c r="K3185" s="15" t="n"/>
      <c r="L3185" s="15">
        <f>K3185*Setup!$B$6</f>
        <v/>
      </c>
      <c r="M3185" s="15">
        <f>J3185-L3185</f>
        <v/>
      </c>
      <c r="N3185" s="21" t="n"/>
    </row>
    <row r="3186">
      <c r="A3186" s="295" t="n"/>
      <c r="B3186" s="14" t="n"/>
      <c r="C3186" s="15" t="n"/>
      <c r="D3186" s="15" t="n"/>
      <c r="E3186" s="15">
        <f>D3186*Setup!$B$5</f>
        <v/>
      </c>
      <c r="F3186" s="15">
        <f>D3186-E3186</f>
        <v/>
      </c>
      <c r="G3186" s="15" t="n"/>
      <c r="H3186" s="15" t="n"/>
      <c r="I3186" s="15" t="n"/>
      <c r="J3186" s="15">
        <f>C3186+F3186+G3186-I3186</f>
        <v/>
      </c>
      <c r="K3186" s="15" t="n"/>
      <c r="L3186" s="15">
        <f>K3186*Setup!$B$6</f>
        <v/>
      </c>
      <c r="M3186" s="15">
        <f>J3186-L3186</f>
        <v/>
      </c>
      <c r="N3186" s="21" t="n"/>
    </row>
    <row r="3187">
      <c r="A3187" s="295" t="n"/>
      <c r="B3187" s="14" t="n"/>
      <c r="C3187" s="15" t="n"/>
      <c r="D3187" s="15" t="n"/>
      <c r="E3187" s="15">
        <f>D3187*Setup!$B$5</f>
        <v/>
      </c>
      <c r="F3187" s="15">
        <f>D3187-E3187</f>
        <v/>
      </c>
      <c r="G3187" s="15" t="n"/>
      <c r="H3187" s="15" t="n"/>
      <c r="I3187" s="15" t="n"/>
      <c r="J3187" s="15">
        <f>C3187+F3187+G3187-I3187</f>
        <v/>
      </c>
      <c r="K3187" s="15" t="n"/>
      <c r="L3187" s="15">
        <f>K3187*Setup!$B$6</f>
        <v/>
      </c>
      <c r="M3187" s="15">
        <f>J3187-L3187</f>
        <v/>
      </c>
      <c r="N3187" s="21" t="n"/>
    </row>
    <row r="3188">
      <c r="A3188" s="295" t="n"/>
      <c r="B3188" s="14" t="n"/>
      <c r="C3188" s="15" t="n"/>
      <c r="D3188" s="15" t="n"/>
      <c r="E3188" s="15">
        <f>D3188*Setup!$B$5</f>
        <v/>
      </c>
      <c r="F3188" s="15">
        <f>D3188-E3188</f>
        <v/>
      </c>
      <c r="G3188" s="15" t="n"/>
      <c r="H3188" s="15" t="n"/>
      <c r="I3188" s="15" t="n"/>
      <c r="J3188" s="15">
        <f>C3188+F3188+G3188-I3188</f>
        <v/>
      </c>
      <c r="K3188" s="15" t="n"/>
      <c r="L3188" s="15">
        <f>K3188*Setup!$B$6</f>
        <v/>
      </c>
      <c r="M3188" s="15">
        <f>J3188-L3188</f>
        <v/>
      </c>
      <c r="N3188" s="21" t="n"/>
    </row>
    <row r="3189">
      <c r="A3189" s="295" t="n"/>
      <c r="B3189" s="14" t="n"/>
      <c r="C3189" s="15" t="n"/>
      <c r="D3189" s="15" t="n"/>
      <c r="E3189" s="15">
        <f>D3189*Setup!$B$5</f>
        <v/>
      </c>
      <c r="F3189" s="15">
        <f>D3189-E3189</f>
        <v/>
      </c>
      <c r="G3189" s="15" t="n"/>
      <c r="H3189" s="15" t="n"/>
      <c r="I3189" s="15" t="n"/>
      <c r="J3189" s="15">
        <f>C3189+F3189+G3189-I3189</f>
        <v/>
      </c>
      <c r="K3189" s="15" t="n"/>
      <c r="L3189" s="15">
        <f>K3189*Setup!$B$6</f>
        <v/>
      </c>
      <c r="M3189" s="15">
        <f>J3189-L3189</f>
        <v/>
      </c>
      <c r="N3189" s="21" t="n"/>
    </row>
    <row r="3190">
      <c r="A3190" s="295" t="n"/>
      <c r="B3190" s="14" t="n"/>
      <c r="C3190" s="15" t="n"/>
      <c r="D3190" s="15" t="n"/>
      <c r="E3190" s="15">
        <f>D3190*Setup!$B$5</f>
        <v/>
      </c>
      <c r="F3190" s="15">
        <f>D3190-E3190</f>
        <v/>
      </c>
      <c r="G3190" s="15" t="n"/>
      <c r="H3190" s="15" t="n"/>
      <c r="I3190" s="15" t="n"/>
      <c r="J3190" s="15">
        <f>C3190+F3190+G3190-I3190</f>
        <v/>
      </c>
      <c r="K3190" s="15" t="n"/>
      <c r="L3190" s="15">
        <f>K3190*Setup!$B$6</f>
        <v/>
      </c>
      <c r="M3190" s="15">
        <f>J3190-L3190</f>
        <v/>
      </c>
      <c r="N3190" s="21" t="n"/>
    </row>
    <row r="3191">
      <c r="A3191" s="295" t="n"/>
      <c r="B3191" s="14" t="n"/>
      <c r="C3191" s="15" t="n"/>
      <c r="D3191" s="15" t="n"/>
      <c r="E3191" s="15">
        <f>D3191*Setup!$B$5</f>
        <v/>
      </c>
      <c r="F3191" s="15">
        <f>D3191-E3191</f>
        <v/>
      </c>
      <c r="G3191" s="15" t="n"/>
      <c r="H3191" s="15" t="n"/>
      <c r="I3191" s="15" t="n"/>
      <c r="J3191" s="15">
        <f>C3191+F3191+G3191-I3191</f>
        <v/>
      </c>
      <c r="K3191" s="15" t="n"/>
      <c r="L3191" s="15">
        <f>K3191*Setup!$B$6</f>
        <v/>
      </c>
      <c r="M3191" s="15">
        <f>J3191-L3191</f>
        <v/>
      </c>
      <c r="N3191" s="21" t="n"/>
    </row>
    <row r="3192">
      <c r="A3192" s="295" t="n"/>
      <c r="B3192" s="14" t="n"/>
      <c r="C3192" s="15" t="n"/>
      <c r="D3192" s="15" t="n"/>
      <c r="E3192" s="15">
        <f>D3192*Setup!$B$5</f>
        <v/>
      </c>
      <c r="F3192" s="15">
        <f>D3192-E3192</f>
        <v/>
      </c>
      <c r="G3192" s="15" t="n"/>
      <c r="H3192" s="15" t="n"/>
      <c r="I3192" s="15" t="n"/>
      <c r="J3192" s="15">
        <f>C3192+F3192+G3192-I3192</f>
        <v/>
      </c>
      <c r="K3192" s="15" t="n"/>
      <c r="L3192" s="15">
        <f>K3192*Setup!$B$6</f>
        <v/>
      </c>
      <c r="M3192" s="15">
        <f>J3192-L3192</f>
        <v/>
      </c>
      <c r="N3192" s="21" t="n"/>
    </row>
    <row r="3193">
      <c r="A3193" s="295" t="n"/>
      <c r="B3193" s="14" t="n"/>
      <c r="C3193" s="15" t="n"/>
      <c r="D3193" s="15" t="n"/>
      <c r="E3193" s="15">
        <f>D3193*Setup!$B$5</f>
        <v/>
      </c>
      <c r="F3193" s="15">
        <f>D3193-E3193</f>
        <v/>
      </c>
      <c r="G3193" s="15" t="n"/>
      <c r="H3193" s="15" t="n"/>
      <c r="I3193" s="15" t="n"/>
      <c r="J3193" s="15">
        <f>C3193+F3193+G3193-I3193</f>
        <v/>
      </c>
      <c r="K3193" s="15" t="n"/>
      <c r="L3193" s="15">
        <f>K3193*Setup!$B$6</f>
        <v/>
      </c>
      <c r="M3193" s="15">
        <f>J3193-L3193</f>
        <v/>
      </c>
      <c r="N3193" s="21" t="n"/>
    </row>
    <row r="3194">
      <c r="A3194" s="295" t="n"/>
      <c r="B3194" s="14" t="n"/>
      <c r="C3194" s="15" t="n"/>
      <c r="D3194" s="15" t="n"/>
      <c r="E3194" s="15">
        <f>D3194*Setup!$B$5</f>
        <v/>
      </c>
      <c r="F3194" s="15">
        <f>D3194-E3194</f>
        <v/>
      </c>
      <c r="G3194" s="15" t="n"/>
      <c r="H3194" s="15" t="n"/>
      <c r="I3194" s="15" t="n"/>
      <c r="J3194" s="15">
        <f>C3194+F3194+G3194-I3194</f>
        <v/>
      </c>
      <c r="K3194" s="15" t="n"/>
      <c r="L3194" s="15">
        <f>K3194*Setup!$B$6</f>
        <v/>
      </c>
      <c r="M3194" s="15">
        <f>J3194-L3194</f>
        <v/>
      </c>
      <c r="N3194" s="21" t="n"/>
    </row>
    <row r="3195">
      <c r="A3195" s="295" t="n"/>
      <c r="B3195" s="14" t="n"/>
      <c r="C3195" s="15" t="n"/>
      <c r="D3195" s="15" t="n"/>
      <c r="E3195" s="15">
        <f>D3195*Setup!$B$5</f>
        <v/>
      </c>
      <c r="F3195" s="15">
        <f>D3195-E3195</f>
        <v/>
      </c>
      <c r="G3195" s="15" t="n"/>
      <c r="H3195" s="15" t="n"/>
      <c r="I3195" s="15" t="n"/>
      <c r="J3195" s="15">
        <f>C3195+F3195+G3195-I3195</f>
        <v/>
      </c>
      <c r="K3195" s="15" t="n"/>
      <c r="L3195" s="15">
        <f>K3195*Setup!$B$6</f>
        <v/>
      </c>
      <c r="M3195" s="15">
        <f>J3195-L3195</f>
        <v/>
      </c>
      <c r="N3195" s="21" t="n"/>
    </row>
    <row r="3196">
      <c r="A3196" s="295" t="n"/>
      <c r="B3196" s="14" t="n"/>
      <c r="C3196" s="15" t="n"/>
      <c r="D3196" s="15" t="n"/>
      <c r="E3196" s="15">
        <f>D3196*Setup!$B$5</f>
        <v/>
      </c>
      <c r="F3196" s="15">
        <f>D3196-E3196</f>
        <v/>
      </c>
      <c r="G3196" s="15" t="n"/>
      <c r="H3196" s="15" t="n"/>
      <c r="I3196" s="15" t="n"/>
      <c r="J3196" s="15">
        <f>C3196+F3196+G3196-I3196</f>
        <v/>
      </c>
      <c r="K3196" s="15" t="n"/>
      <c r="L3196" s="15">
        <f>K3196*Setup!$B$6</f>
        <v/>
      </c>
      <c r="M3196" s="15">
        <f>J3196-L3196</f>
        <v/>
      </c>
      <c r="N3196" s="21" t="n"/>
    </row>
    <row r="3197">
      <c r="A3197" s="295" t="n"/>
      <c r="B3197" s="14" t="n"/>
      <c r="C3197" s="15" t="n"/>
      <c r="D3197" s="15" t="n"/>
      <c r="E3197" s="15">
        <f>D3197*Setup!$B$5</f>
        <v/>
      </c>
      <c r="F3197" s="15">
        <f>D3197-E3197</f>
        <v/>
      </c>
      <c r="G3197" s="15" t="n"/>
      <c r="H3197" s="15" t="n"/>
      <c r="I3197" s="15" t="n"/>
      <c r="J3197" s="15">
        <f>C3197+F3197+G3197-I3197</f>
        <v/>
      </c>
      <c r="K3197" s="15" t="n"/>
      <c r="L3197" s="15">
        <f>K3197*Setup!$B$6</f>
        <v/>
      </c>
      <c r="M3197" s="15">
        <f>J3197-L3197</f>
        <v/>
      </c>
      <c r="N3197" s="21" t="n"/>
    </row>
    <row r="3198">
      <c r="A3198" s="295" t="n"/>
      <c r="B3198" s="14" t="n"/>
      <c r="C3198" s="15" t="n"/>
      <c r="D3198" s="15" t="n"/>
      <c r="E3198" s="15">
        <f>D3198*Setup!$B$5</f>
        <v/>
      </c>
      <c r="F3198" s="15">
        <f>D3198-E3198</f>
        <v/>
      </c>
      <c r="G3198" s="15" t="n"/>
      <c r="H3198" s="15" t="n"/>
      <c r="I3198" s="15" t="n"/>
      <c r="J3198" s="15">
        <f>C3198+F3198+G3198-I3198</f>
        <v/>
      </c>
      <c r="K3198" s="15" t="n"/>
      <c r="L3198" s="15">
        <f>K3198*Setup!$B$6</f>
        <v/>
      </c>
      <c r="M3198" s="15">
        <f>J3198-L3198</f>
        <v/>
      </c>
      <c r="N3198" s="21" t="n"/>
    </row>
    <row r="3199">
      <c r="A3199" s="295" t="n"/>
      <c r="B3199" s="14" t="n"/>
      <c r="C3199" s="15" t="n"/>
      <c r="D3199" s="15" t="n"/>
      <c r="E3199" s="15">
        <f>D3199*Setup!$B$5</f>
        <v/>
      </c>
      <c r="F3199" s="15">
        <f>D3199-E3199</f>
        <v/>
      </c>
      <c r="G3199" s="15" t="n"/>
      <c r="H3199" s="15" t="n"/>
      <c r="I3199" s="15" t="n"/>
      <c r="J3199" s="15">
        <f>C3199+F3199+G3199-I3199</f>
        <v/>
      </c>
      <c r="K3199" s="15" t="n"/>
      <c r="L3199" s="15">
        <f>K3199*Setup!$B$6</f>
        <v/>
      </c>
      <c r="M3199" s="15">
        <f>J3199-L3199</f>
        <v/>
      </c>
      <c r="N3199" s="21" t="n"/>
    </row>
    <row r="3200">
      <c r="A3200" s="295" t="n"/>
      <c r="B3200" s="14" t="n"/>
      <c r="C3200" s="15" t="n"/>
      <c r="D3200" s="15" t="n"/>
      <c r="E3200" s="15">
        <f>D3200*Setup!$B$5</f>
        <v/>
      </c>
      <c r="F3200" s="15">
        <f>D3200-E3200</f>
        <v/>
      </c>
      <c r="G3200" s="15" t="n"/>
      <c r="H3200" s="15" t="n"/>
      <c r="I3200" s="15" t="n"/>
      <c r="J3200" s="15">
        <f>C3200+F3200+G3200-I3200</f>
        <v/>
      </c>
      <c r="K3200" s="15" t="n"/>
      <c r="L3200" s="15">
        <f>K3200*Setup!$B$6</f>
        <v/>
      </c>
      <c r="M3200" s="15">
        <f>J3200-L3200</f>
        <v/>
      </c>
      <c r="N3200" s="21" t="n"/>
    </row>
    <row r="3201">
      <c r="A3201" s="295" t="n"/>
      <c r="B3201" s="14" t="n"/>
      <c r="C3201" s="15" t="n"/>
      <c r="D3201" s="15" t="n"/>
      <c r="E3201" s="15">
        <f>D3201*Setup!$B$5</f>
        <v/>
      </c>
      <c r="F3201" s="15">
        <f>D3201-E3201</f>
        <v/>
      </c>
      <c r="G3201" s="15" t="n"/>
      <c r="H3201" s="15" t="n"/>
      <c r="I3201" s="15" t="n"/>
      <c r="J3201" s="15">
        <f>C3201+F3201+G3201-I3201</f>
        <v/>
      </c>
      <c r="K3201" s="15" t="n"/>
      <c r="L3201" s="15">
        <f>K3201*Setup!$B$6</f>
        <v/>
      </c>
      <c r="M3201" s="15">
        <f>J3201-L3201</f>
        <v/>
      </c>
      <c r="N3201" s="21" t="n"/>
    </row>
    <row r="3202">
      <c r="A3202" s="295" t="n"/>
      <c r="B3202" s="14" t="n"/>
      <c r="C3202" s="15" t="n"/>
      <c r="D3202" s="15" t="n"/>
      <c r="E3202" s="15">
        <f>D3202*Setup!$B$5</f>
        <v/>
      </c>
      <c r="F3202" s="15">
        <f>D3202-E3202</f>
        <v/>
      </c>
      <c r="G3202" s="15" t="n"/>
      <c r="H3202" s="15" t="n"/>
      <c r="I3202" s="15" t="n"/>
      <c r="J3202" s="15">
        <f>C3202+F3202+G3202-I3202</f>
        <v/>
      </c>
      <c r="K3202" s="15" t="n"/>
      <c r="L3202" s="15">
        <f>K3202*Setup!$B$6</f>
        <v/>
      </c>
      <c r="M3202" s="15">
        <f>J3202-L3202</f>
        <v/>
      </c>
      <c r="N3202" s="21" t="n"/>
    </row>
    <row r="3203">
      <c r="A3203" s="295" t="n"/>
      <c r="B3203" s="14" t="n"/>
      <c r="C3203" s="15" t="n"/>
      <c r="D3203" s="15" t="n"/>
      <c r="E3203" s="15">
        <f>D3203*Setup!$B$5</f>
        <v/>
      </c>
      <c r="F3203" s="15">
        <f>D3203-E3203</f>
        <v/>
      </c>
      <c r="G3203" s="15" t="n"/>
      <c r="H3203" s="15" t="n"/>
      <c r="I3203" s="15" t="n"/>
      <c r="J3203" s="15">
        <f>C3203+F3203+G3203-I3203</f>
        <v/>
      </c>
      <c r="K3203" s="15" t="n"/>
      <c r="L3203" s="15">
        <f>K3203*Setup!$B$6</f>
        <v/>
      </c>
      <c r="M3203" s="15">
        <f>J3203-L3203</f>
        <v/>
      </c>
      <c r="N3203" s="21" t="n"/>
    </row>
    <row r="3204">
      <c r="A3204" s="295" t="n"/>
      <c r="B3204" s="14" t="n"/>
      <c r="C3204" s="15" t="n"/>
      <c r="D3204" s="15" t="n"/>
      <c r="E3204" s="15">
        <f>D3204*Setup!$B$5</f>
        <v/>
      </c>
      <c r="F3204" s="15">
        <f>D3204-E3204</f>
        <v/>
      </c>
      <c r="G3204" s="15" t="n"/>
      <c r="H3204" s="15" t="n"/>
      <c r="I3204" s="15" t="n"/>
      <c r="J3204" s="15">
        <f>C3204+F3204+G3204-I3204</f>
        <v/>
      </c>
      <c r="K3204" s="15" t="n"/>
      <c r="L3204" s="15">
        <f>K3204*Setup!$B$6</f>
        <v/>
      </c>
      <c r="M3204" s="15">
        <f>J3204-L3204</f>
        <v/>
      </c>
      <c r="N3204" s="21" t="n"/>
    </row>
    <row r="3205">
      <c r="A3205" s="295" t="n"/>
      <c r="B3205" s="14" t="n"/>
      <c r="C3205" s="15" t="n"/>
      <c r="D3205" s="15" t="n"/>
      <c r="E3205" s="15">
        <f>D3205*Setup!$B$5</f>
        <v/>
      </c>
      <c r="F3205" s="15">
        <f>D3205-E3205</f>
        <v/>
      </c>
      <c r="G3205" s="15" t="n"/>
      <c r="H3205" s="15" t="n"/>
      <c r="I3205" s="15" t="n"/>
      <c r="J3205" s="15">
        <f>C3205+F3205+G3205-I3205</f>
        <v/>
      </c>
      <c r="K3205" s="15" t="n"/>
      <c r="L3205" s="15">
        <f>K3205*Setup!$B$6</f>
        <v/>
      </c>
      <c r="M3205" s="15">
        <f>J3205-L3205</f>
        <v/>
      </c>
      <c r="N3205" s="21" t="n"/>
    </row>
    <row r="3206">
      <c r="A3206" s="295" t="n"/>
      <c r="B3206" s="14" t="n"/>
      <c r="C3206" s="15" t="n"/>
      <c r="D3206" s="15" t="n"/>
      <c r="E3206" s="15">
        <f>D3206*Setup!$B$5</f>
        <v/>
      </c>
      <c r="F3206" s="15">
        <f>D3206-E3206</f>
        <v/>
      </c>
      <c r="G3206" s="15" t="n"/>
      <c r="H3206" s="15" t="n"/>
      <c r="I3206" s="15" t="n"/>
      <c r="J3206" s="15">
        <f>C3206+F3206+G3206-I3206</f>
        <v/>
      </c>
      <c r="K3206" s="15" t="n"/>
      <c r="L3206" s="15">
        <f>K3206*Setup!$B$6</f>
        <v/>
      </c>
      <c r="M3206" s="15">
        <f>J3206-L3206</f>
        <v/>
      </c>
      <c r="N3206" s="21" t="n"/>
    </row>
    <row r="3207">
      <c r="A3207" s="295" t="n"/>
      <c r="B3207" s="14" t="n"/>
      <c r="C3207" s="15" t="n"/>
      <c r="D3207" s="15" t="n"/>
      <c r="E3207" s="15">
        <f>D3207*Setup!$B$5</f>
        <v/>
      </c>
      <c r="F3207" s="15">
        <f>D3207-E3207</f>
        <v/>
      </c>
      <c r="G3207" s="15" t="n"/>
      <c r="H3207" s="15" t="n"/>
      <c r="I3207" s="15" t="n"/>
      <c r="J3207" s="15">
        <f>C3207+F3207+G3207-I3207</f>
        <v/>
      </c>
      <c r="K3207" s="15" t="n"/>
      <c r="L3207" s="15">
        <f>K3207*Setup!$B$6</f>
        <v/>
      </c>
      <c r="M3207" s="15">
        <f>J3207-L3207</f>
        <v/>
      </c>
      <c r="N3207" s="21" t="n"/>
    </row>
    <row r="3208">
      <c r="A3208" s="295" t="n"/>
      <c r="B3208" s="14" t="n"/>
      <c r="C3208" s="15" t="n"/>
      <c r="D3208" s="15" t="n"/>
      <c r="E3208" s="15">
        <f>D3208*Setup!$B$5</f>
        <v/>
      </c>
      <c r="F3208" s="15">
        <f>D3208-E3208</f>
        <v/>
      </c>
      <c r="G3208" s="15" t="n"/>
      <c r="H3208" s="15" t="n"/>
      <c r="I3208" s="15" t="n"/>
      <c r="J3208" s="15">
        <f>C3208+F3208+G3208-I3208</f>
        <v/>
      </c>
      <c r="K3208" s="15" t="n"/>
      <c r="L3208" s="15">
        <f>K3208*Setup!$B$6</f>
        <v/>
      </c>
      <c r="M3208" s="15">
        <f>J3208-L3208</f>
        <v/>
      </c>
      <c r="N3208" s="21" t="n"/>
    </row>
    <row r="3209">
      <c r="A3209" s="295" t="n"/>
      <c r="B3209" s="14" t="n"/>
      <c r="C3209" s="15" t="n"/>
      <c r="D3209" s="15" t="n"/>
      <c r="E3209" s="15">
        <f>D3209*Setup!$B$5</f>
        <v/>
      </c>
      <c r="F3209" s="15">
        <f>D3209-E3209</f>
        <v/>
      </c>
      <c r="G3209" s="15" t="n"/>
      <c r="H3209" s="15" t="n"/>
      <c r="I3209" s="15" t="n"/>
      <c r="J3209" s="15">
        <f>C3209+F3209+G3209-I3209</f>
        <v/>
      </c>
      <c r="K3209" s="15" t="n"/>
      <c r="L3209" s="15">
        <f>K3209*Setup!$B$6</f>
        <v/>
      </c>
      <c r="M3209" s="15">
        <f>J3209-L3209</f>
        <v/>
      </c>
      <c r="N3209" s="21" t="n"/>
    </row>
    <row r="3210">
      <c r="A3210" s="295" t="n"/>
      <c r="B3210" s="14" t="n"/>
      <c r="C3210" s="15" t="n"/>
      <c r="D3210" s="15" t="n"/>
      <c r="E3210" s="15">
        <f>D3210*Setup!$B$5</f>
        <v/>
      </c>
      <c r="F3210" s="15">
        <f>D3210-E3210</f>
        <v/>
      </c>
      <c r="G3210" s="15" t="n"/>
      <c r="H3210" s="15" t="n"/>
      <c r="I3210" s="15" t="n"/>
      <c r="J3210" s="15">
        <f>C3210+F3210+G3210-I3210</f>
        <v/>
      </c>
      <c r="K3210" s="15" t="n"/>
      <c r="L3210" s="15">
        <f>K3210*Setup!$B$6</f>
        <v/>
      </c>
      <c r="M3210" s="15">
        <f>J3210-L3210</f>
        <v/>
      </c>
      <c r="N3210" s="21" t="n"/>
    </row>
    <row r="3211">
      <c r="A3211" s="295" t="n"/>
      <c r="B3211" s="14" t="n"/>
      <c r="C3211" s="15" t="n"/>
      <c r="D3211" s="15" t="n"/>
      <c r="E3211" s="15">
        <f>D3211*Setup!$B$5</f>
        <v/>
      </c>
      <c r="F3211" s="15">
        <f>D3211-E3211</f>
        <v/>
      </c>
      <c r="G3211" s="15" t="n"/>
      <c r="H3211" s="15" t="n"/>
      <c r="I3211" s="15" t="n"/>
      <c r="J3211" s="15">
        <f>C3211+F3211+G3211-I3211</f>
        <v/>
      </c>
      <c r="K3211" s="15" t="n"/>
      <c r="L3211" s="15">
        <f>K3211*Setup!$B$6</f>
        <v/>
      </c>
      <c r="M3211" s="15">
        <f>J3211-L3211</f>
        <v/>
      </c>
      <c r="N3211" s="21" t="n"/>
    </row>
    <row r="3212">
      <c r="A3212" s="295" t="n"/>
      <c r="B3212" s="14" t="n"/>
      <c r="C3212" s="15" t="n"/>
      <c r="D3212" s="15" t="n"/>
      <c r="E3212" s="15">
        <f>D3212*Setup!$B$5</f>
        <v/>
      </c>
      <c r="F3212" s="15">
        <f>D3212-E3212</f>
        <v/>
      </c>
      <c r="G3212" s="15" t="n"/>
      <c r="H3212" s="15" t="n"/>
      <c r="I3212" s="15" t="n"/>
      <c r="J3212" s="15">
        <f>C3212+F3212+G3212-I3212</f>
        <v/>
      </c>
      <c r="K3212" s="15" t="n"/>
      <c r="L3212" s="15">
        <f>K3212*Setup!$B$6</f>
        <v/>
      </c>
      <c r="M3212" s="15">
        <f>J3212-L3212</f>
        <v/>
      </c>
      <c r="N3212" s="21" t="n"/>
    </row>
    <row r="3213">
      <c r="A3213" s="295" t="n"/>
      <c r="B3213" s="14" t="n"/>
      <c r="C3213" s="15" t="n"/>
      <c r="D3213" s="15" t="n"/>
      <c r="E3213" s="15">
        <f>D3213*Setup!$B$5</f>
        <v/>
      </c>
      <c r="F3213" s="15">
        <f>D3213-E3213</f>
        <v/>
      </c>
      <c r="G3213" s="15" t="n"/>
      <c r="H3213" s="15" t="n"/>
      <c r="I3213" s="15" t="n"/>
      <c r="J3213" s="15">
        <f>C3213+F3213+G3213-I3213</f>
        <v/>
      </c>
      <c r="K3213" s="15" t="n"/>
      <c r="L3213" s="15">
        <f>K3213*Setup!$B$6</f>
        <v/>
      </c>
      <c r="M3213" s="15">
        <f>J3213-L3213</f>
        <v/>
      </c>
      <c r="N3213" s="21" t="n"/>
    </row>
    <row r="3214">
      <c r="A3214" s="295" t="n"/>
      <c r="B3214" s="14" t="n"/>
      <c r="C3214" s="15" t="n"/>
      <c r="D3214" s="15" t="n"/>
      <c r="E3214" s="15">
        <f>D3214*Setup!$B$5</f>
        <v/>
      </c>
      <c r="F3214" s="15">
        <f>D3214-E3214</f>
        <v/>
      </c>
      <c r="G3214" s="15" t="n"/>
      <c r="H3214" s="15" t="n"/>
      <c r="I3214" s="15" t="n"/>
      <c r="J3214" s="15">
        <f>C3214+F3214+G3214-I3214</f>
        <v/>
      </c>
      <c r="K3214" s="15" t="n"/>
      <c r="L3214" s="15">
        <f>K3214*Setup!$B$6</f>
        <v/>
      </c>
      <c r="M3214" s="15">
        <f>J3214-L3214</f>
        <v/>
      </c>
      <c r="N3214" s="21" t="n"/>
    </row>
    <row r="3215">
      <c r="A3215" s="295" t="n"/>
      <c r="B3215" s="14" t="n"/>
      <c r="C3215" s="15" t="n"/>
      <c r="D3215" s="15" t="n"/>
      <c r="E3215" s="15">
        <f>D3215*Setup!$B$5</f>
        <v/>
      </c>
      <c r="F3215" s="15">
        <f>D3215-E3215</f>
        <v/>
      </c>
      <c r="G3215" s="15" t="n"/>
      <c r="H3215" s="15" t="n"/>
      <c r="I3215" s="15" t="n"/>
      <c r="J3215" s="15">
        <f>C3215+F3215+G3215-I3215</f>
        <v/>
      </c>
      <c r="K3215" s="15" t="n"/>
      <c r="L3215" s="15">
        <f>K3215*Setup!$B$6</f>
        <v/>
      </c>
      <c r="M3215" s="15">
        <f>J3215-L3215</f>
        <v/>
      </c>
      <c r="N3215" s="21" t="n"/>
    </row>
    <row r="3216">
      <c r="A3216" s="295" t="n"/>
      <c r="B3216" s="14" t="n"/>
      <c r="C3216" s="15" t="n"/>
      <c r="D3216" s="15" t="n"/>
      <c r="E3216" s="15">
        <f>D3216*Setup!$B$5</f>
        <v/>
      </c>
      <c r="F3216" s="15">
        <f>D3216-E3216</f>
        <v/>
      </c>
      <c r="G3216" s="15" t="n"/>
      <c r="H3216" s="15" t="n"/>
      <c r="I3216" s="15" t="n"/>
      <c r="J3216" s="15">
        <f>C3216+F3216+G3216-I3216</f>
        <v/>
      </c>
      <c r="K3216" s="15" t="n"/>
      <c r="L3216" s="15">
        <f>K3216*Setup!$B$6</f>
        <v/>
      </c>
      <c r="M3216" s="15">
        <f>J3216-L3216</f>
        <v/>
      </c>
      <c r="N3216" s="21" t="n"/>
    </row>
    <row r="3217">
      <c r="A3217" s="295" t="n"/>
      <c r="B3217" s="14" t="n"/>
      <c r="C3217" s="15" t="n"/>
      <c r="D3217" s="15" t="n"/>
      <c r="E3217" s="15">
        <f>D3217*Setup!$B$5</f>
        <v/>
      </c>
      <c r="F3217" s="15">
        <f>D3217-E3217</f>
        <v/>
      </c>
      <c r="G3217" s="15" t="n"/>
      <c r="H3217" s="15" t="n"/>
      <c r="I3217" s="15" t="n"/>
      <c r="J3217" s="15">
        <f>C3217+F3217+G3217-I3217</f>
        <v/>
      </c>
      <c r="K3217" s="15" t="n"/>
      <c r="L3217" s="15">
        <f>K3217*Setup!$B$6</f>
        <v/>
      </c>
      <c r="M3217" s="15">
        <f>J3217-L3217</f>
        <v/>
      </c>
      <c r="N3217" s="21" t="n"/>
    </row>
    <row r="3218">
      <c r="A3218" s="295" t="n"/>
      <c r="B3218" s="14" t="n"/>
      <c r="C3218" s="15" t="n"/>
      <c r="D3218" s="15" t="n"/>
      <c r="E3218" s="15">
        <f>D3218*Setup!$B$5</f>
        <v/>
      </c>
      <c r="F3218" s="15">
        <f>D3218-E3218</f>
        <v/>
      </c>
      <c r="G3218" s="15" t="n"/>
      <c r="H3218" s="15" t="n"/>
      <c r="I3218" s="15" t="n"/>
      <c r="J3218" s="15">
        <f>C3218+F3218+G3218-I3218</f>
        <v/>
      </c>
      <c r="K3218" s="15" t="n"/>
      <c r="L3218" s="15">
        <f>K3218*Setup!$B$6</f>
        <v/>
      </c>
      <c r="M3218" s="15">
        <f>J3218-L3218</f>
        <v/>
      </c>
      <c r="N3218" s="21" t="n"/>
    </row>
    <row r="3219">
      <c r="A3219" s="295" t="n"/>
      <c r="B3219" s="14" t="n"/>
      <c r="C3219" s="15" t="n"/>
      <c r="D3219" s="15" t="n"/>
      <c r="E3219" s="15">
        <f>D3219*Setup!$B$5</f>
        <v/>
      </c>
      <c r="F3219" s="15">
        <f>D3219-E3219</f>
        <v/>
      </c>
      <c r="G3219" s="15" t="n"/>
      <c r="H3219" s="15" t="n"/>
      <c r="I3219" s="15" t="n"/>
      <c r="J3219" s="15">
        <f>C3219+F3219+G3219-I3219</f>
        <v/>
      </c>
      <c r="K3219" s="15" t="n"/>
      <c r="L3219" s="15">
        <f>K3219*Setup!$B$6</f>
        <v/>
      </c>
      <c r="M3219" s="15">
        <f>J3219-L3219</f>
        <v/>
      </c>
      <c r="N3219" s="21" t="n"/>
    </row>
    <row r="3220">
      <c r="A3220" s="295" t="n"/>
      <c r="B3220" s="14" t="n"/>
      <c r="C3220" s="15" t="n"/>
      <c r="D3220" s="15" t="n"/>
      <c r="E3220" s="15">
        <f>D3220*Setup!$B$5</f>
        <v/>
      </c>
      <c r="F3220" s="15">
        <f>D3220-E3220</f>
        <v/>
      </c>
      <c r="G3220" s="15" t="n"/>
      <c r="H3220" s="15" t="n"/>
      <c r="I3220" s="15" t="n"/>
      <c r="J3220" s="15">
        <f>C3220+F3220+G3220-I3220</f>
        <v/>
      </c>
      <c r="K3220" s="15" t="n"/>
      <c r="L3220" s="15">
        <f>K3220*Setup!$B$6</f>
        <v/>
      </c>
      <c r="M3220" s="15">
        <f>J3220-L3220</f>
        <v/>
      </c>
      <c r="N3220" s="21" t="n"/>
    </row>
    <row r="3221">
      <c r="A3221" s="295" t="n"/>
      <c r="B3221" s="14" t="n"/>
      <c r="C3221" s="15" t="n"/>
      <c r="D3221" s="15" t="n"/>
      <c r="E3221" s="15">
        <f>D3221*Setup!$B$5</f>
        <v/>
      </c>
      <c r="F3221" s="15">
        <f>D3221-E3221</f>
        <v/>
      </c>
      <c r="G3221" s="15" t="n"/>
      <c r="H3221" s="15" t="n"/>
      <c r="I3221" s="15" t="n"/>
      <c r="J3221" s="15">
        <f>C3221+F3221+G3221-I3221</f>
        <v/>
      </c>
      <c r="K3221" s="15" t="n"/>
      <c r="L3221" s="15">
        <f>K3221*Setup!$B$6</f>
        <v/>
      </c>
      <c r="M3221" s="15">
        <f>J3221-L3221</f>
        <v/>
      </c>
      <c r="N3221" s="21" t="n"/>
    </row>
    <row r="3222">
      <c r="A3222" s="295" t="n"/>
      <c r="B3222" s="14" t="n"/>
      <c r="C3222" s="15" t="n"/>
      <c r="D3222" s="15" t="n"/>
      <c r="E3222" s="15">
        <f>D3222*Setup!$B$5</f>
        <v/>
      </c>
      <c r="F3222" s="15">
        <f>D3222-E3222</f>
        <v/>
      </c>
      <c r="G3222" s="15" t="n"/>
      <c r="H3222" s="15" t="n"/>
      <c r="I3222" s="15" t="n"/>
      <c r="J3222" s="15">
        <f>C3222+F3222+G3222-I3222</f>
        <v/>
      </c>
      <c r="K3222" s="15" t="n"/>
      <c r="L3222" s="15">
        <f>K3222*Setup!$B$6</f>
        <v/>
      </c>
      <c r="M3222" s="15">
        <f>J3222-L3222</f>
        <v/>
      </c>
      <c r="N3222" s="21" t="n"/>
    </row>
    <row r="3223">
      <c r="A3223" s="295" t="n"/>
      <c r="B3223" s="14" t="n"/>
      <c r="C3223" s="15" t="n"/>
      <c r="D3223" s="15" t="n"/>
      <c r="E3223" s="15">
        <f>D3223*Setup!$B$5</f>
        <v/>
      </c>
      <c r="F3223" s="15">
        <f>D3223-E3223</f>
        <v/>
      </c>
      <c r="G3223" s="15" t="n"/>
      <c r="H3223" s="15" t="n"/>
      <c r="I3223" s="15" t="n"/>
      <c r="J3223" s="15">
        <f>C3223+F3223+G3223-I3223</f>
        <v/>
      </c>
      <c r="K3223" s="15" t="n"/>
      <c r="L3223" s="15">
        <f>K3223*Setup!$B$6</f>
        <v/>
      </c>
      <c r="M3223" s="15">
        <f>J3223-L3223</f>
        <v/>
      </c>
      <c r="N3223" s="21" t="n"/>
    </row>
    <row r="3224">
      <c r="A3224" s="295" t="n"/>
      <c r="B3224" s="14" t="n"/>
      <c r="C3224" s="15" t="n"/>
      <c r="D3224" s="15" t="n"/>
      <c r="E3224" s="15">
        <f>D3224*Setup!$B$5</f>
        <v/>
      </c>
      <c r="F3224" s="15">
        <f>D3224-E3224</f>
        <v/>
      </c>
      <c r="G3224" s="15" t="n"/>
      <c r="H3224" s="15" t="n"/>
      <c r="I3224" s="15" t="n"/>
      <c r="J3224" s="15">
        <f>C3224+F3224+G3224-I3224</f>
        <v/>
      </c>
      <c r="K3224" s="15" t="n"/>
      <c r="L3224" s="15">
        <f>K3224*Setup!$B$6</f>
        <v/>
      </c>
      <c r="M3224" s="15">
        <f>J3224-L3224</f>
        <v/>
      </c>
      <c r="N3224" s="21" t="n"/>
    </row>
    <row r="3225">
      <c r="A3225" s="295" t="n"/>
      <c r="B3225" s="14" t="n"/>
      <c r="C3225" s="15" t="n"/>
      <c r="D3225" s="15" t="n"/>
      <c r="E3225" s="15">
        <f>D3225*Setup!$B$5</f>
        <v/>
      </c>
      <c r="F3225" s="15">
        <f>D3225-E3225</f>
        <v/>
      </c>
      <c r="G3225" s="15" t="n"/>
      <c r="H3225" s="15" t="n"/>
      <c r="I3225" s="15" t="n"/>
      <c r="J3225" s="15">
        <f>C3225+F3225+G3225-I3225</f>
        <v/>
      </c>
      <c r="K3225" s="15" t="n"/>
      <c r="L3225" s="15">
        <f>K3225*Setup!$B$6</f>
        <v/>
      </c>
      <c r="M3225" s="15">
        <f>J3225-L3225</f>
        <v/>
      </c>
      <c r="N3225" s="21" t="n"/>
    </row>
    <row r="3226">
      <c r="A3226" s="295" t="n"/>
      <c r="B3226" s="14" t="n"/>
      <c r="C3226" s="15" t="n"/>
      <c r="D3226" s="15" t="n"/>
      <c r="E3226" s="15">
        <f>D3226*Setup!$B$5</f>
        <v/>
      </c>
      <c r="F3226" s="15">
        <f>D3226-E3226</f>
        <v/>
      </c>
      <c r="G3226" s="15" t="n"/>
      <c r="H3226" s="15" t="n"/>
      <c r="I3226" s="15" t="n"/>
      <c r="J3226" s="15">
        <f>C3226+F3226+G3226-I3226</f>
        <v/>
      </c>
      <c r="K3226" s="15" t="n"/>
      <c r="L3226" s="15">
        <f>K3226*Setup!$B$6</f>
        <v/>
      </c>
      <c r="M3226" s="15">
        <f>J3226-L3226</f>
        <v/>
      </c>
      <c r="N3226" s="21" t="n"/>
    </row>
    <row r="3227">
      <c r="A3227" s="295" t="n"/>
      <c r="B3227" s="14" t="n"/>
      <c r="C3227" s="15" t="n"/>
      <c r="D3227" s="15" t="n"/>
      <c r="E3227" s="15">
        <f>D3227*Setup!$B$5</f>
        <v/>
      </c>
      <c r="F3227" s="15">
        <f>D3227-E3227</f>
        <v/>
      </c>
      <c r="G3227" s="15" t="n"/>
      <c r="H3227" s="15" t="n"/>
      <c r="I3227" s="15" t="n"/>
      <c r="J3227" s="15">
        <f>C3227+F3227+G3227-I3227</f>
        <v/>
      </c>
      <c r="K3227" s="15" t="n"/>
      <c r="L3227" s="15">
        <f>K3227*Setup!$B$6</f>
        <v/>
      </c>
      <c r="M3227" s="15">
        <f>J3227-L3227</f>
        <v/>
      </c>
      <c r="N3227" s="21" t="n"/>
    </row>
    <row r="3228">
      <c r="A3228" s="295" t="n"/>
      <c r="B3228" s="14" t="n"/>
      <c r="C3228" s="15" t="n"/>
      <c r="D3228" s="15" t="n"/>
      <c r="E3228" s="15">
        <f>D3228*Setup!$B$5</f>
        <v/>
      </c>
      <c r="F3228" s="15">
        <f>D3228-E3228</f>
        <v/>
      </c>
      <c r="G3228" s="15" t="n"/>
      <c r="H3228" s="15" t="n"/>
      <c r="I3228" s="15" t="n"/>
      <c r="J3228" s="15">
        <f>C3228+F3228+G3228-I3228</f>
        <v/>
      </c>
      <c r="K3228" s="15" t="n"/>
      <c r="L3228" s="15">
        <f>K3228*Setup!$B$6</f>
        <v/>
      </c>
      <c r="M3228" s="15">
        <f>J3228-L3228</f>
        <v/>
      </c>
      <c r="N3228" s="21" t="n"/>
    </row>
    <row r="3229">
      <c r="A3229" s="295" t="n"/>
      <c r="B3229" s="14" t="n"/>
      <c r="C3229" s="15" t="n"/>
      <c r="D3229" s="15" t="n"/>
      <c r="E3229" s="15">
        <f>D3229*Setup!$B$5</f>
        <v/>
      </c>
      <c r="F3229" s="15">
        <f>D3229-E3229</f>
        <v/>
      </c>
      <c r="G3229" s="15" t="n"/>
      <c r="H3229" s="15" t="n"/>
      <c r="I3229" s="15" t="n"/>
      <c r="J3229" s="15">
        <f>C3229+F3229+G3229-I3229</f>
        <v/>
      </c>
      <c r="K3229" s="15" t="n"/>
      <c r="L3229" s="15">
        <f>K3229*Setup!$B$6</f>
        <v/>
      </c>
      <c r="M3229" s="15">
        <f>J3229-L3229</f>
        <v/>
      </c>
      <c r="N3229" s="21" t="n"/>
    </row>
    <row r="3230">
      <c r="A3230" s="295" t="n"/>
      <c r="B3230" s="14" t="n"/>
      <c r="C3230" s="15" t="n"/>
      <c r="D3230" s="15" t="n"/>
      <c r="E3230" s="15">
        <f>D3230*Setup!$B$5</f>
        <v/>
      </c>
      <c r="F3230" s="15">
        <f>D3230-E3230</f>
        <v/>
      </c>
      <c r="G3230" s="15" t="n"/>
      <c r="H3230" s="15" t="n"/>
      <c r="I3230" s="15" t="n"/>
      <c r="J3230" s="15">
        <f>C3230+F3230+G3230-I3230</f>
        <v/>
      </c>
      <c r="K3230" s="15" t="n"/>
      <c r="L3230" s="15">
        <f>K3230*Setup!$B$6</f>
        <v/>
      </c>
      <c r="M3230" s="15">
        <f>J3230-L3230</f>
        <v/>
      </c>
      <c r="N3230" s="21" t="n"/>
    </row>
    <row r="3231">
      <c r="A3231" s="295" t="n"/>
      <c r="B3231" s="14" t="n"/>
      <c r="C3231" s="15" t="n"/>
      <c r="D3231" s="15" t="n"/>
      <c r="E3231" s="15">
        <f>D3231*Setup!$B$5</f>
        <v/>
      </c>
      <c r="F3231" s="15">
        <f>D3231-E3231</f>
        <v/>
      </c>
      <c r="G3231" s="15" t="n"/>
      <c r="H3231" s="15" t="n"/>
      <c r="I3231" s="15" t="n"/>
      <c r="J3231" s="15">
        <f>C3231+F3231+G3231-I3231</f>
        <v/>
      </c>
      <c r="K3231" s="15" t="n"/>
      <c r="L3231" s="15">
        <f>K3231*Setup!$B$6</f>
        <v/>
      </c>
      <c r="M3231" s="15">
        <f>J3231-L3231</f>
        <v/>
      </c>
      <c r="N3231" s="21" t="n"/>
    </row>
    <row r="3232">
      <c r="A3232" s="295" t="n"/>
      <c r="B3232" s="14" t="n"/>
      <c r="C3232" s="15" t="n"/>
      <c r="D3232" s="15" t="n"/>
      <c r="E3232" s="15">
        <f>D3232*Setup!$B$5</f>
        <v/>
      </c>
      <c r="F3232" s="15">
        <f>D3232-E3232</f>
        <v/>
      </c>
      <c r="G3232" s="15" t="n"/>
      <c r="H3232" s="15" t="n"/>
      <c r="I3232" s="15" t="n"/>
      <c r="J3232" s="15">
        <f>C3232+F3232+G3232-I3232</f>
        <v/>
      </c>
      <c r="K3232" s="15" t="n"/>
      <c r="L3232" s="15">
        <f>K3232*Setup!$B$6</f>
        <v/>
      </c>
      <c r="M3232" s="15">
        <f>J3232-L3232</f>
        <v/>
      </c>
      <c r="N3232" s="21" t="n"/>
    </row>
    <row r="3233">
      <c r="A3233" s="295" t="n"/>
      <c r="B3233" s="14" t="n"/>
      <c r="C3233" s="15" t="n"/>
      <c r="D3233" s="15" t="n"/>
      <c r="E3233" s="15">
        <f>D3233*Setup!$B$5</f>
        <v/>
      </c>
      <c r="F3233" s="15">
        <f>D3233-E3233</f>
        <v/>
      </c>
      <c r="G3233" s="15" t="n"/>
      <c r="H3233" s="15" t="n"/>
      <c r="I3233" s="15" t="n"/>
      <c r="J3233" s="15">
        <f>C3233+F3233+G3233-I3233</f>
        <v/>
      </c>
      <c r="K3233" s="15" t="n"/>
      <c r="L3233" s="15">
        <f>K3233*Setup!$B$6</f>
        <v/>
      </c>
      <c r="M3233" s="15">
        <f>J3233-L3233</f>
        <v/>
      </c>
      <c r="N3233" s="21" t="n"/>
    </row>
    <row r="3234">
      <c r="A3234" s="295" t="n"/>
      <c r="B3234" s="14" t="n"/>
      <c r="C3234" s="15" t="n"/>
      <c r="D3234" s="15" t="n"/>
      <c r="E3234" s="15">
        <f>D3234*Setup!$B$5</f>
        <v/>
      </c>
      <c r="F3234" s="15">
        <f>D3234-E3234</f>
        <v/>
      </c>
      <c r="G3234" s="15" t="n"/>
      <c r="H3234" s="15" t="n"/>
      <c r="I3234" s="15" t="n"/>
      <c r="J3234" s="15">
        <f>C3234+F3234+G3234-I3234</f>
        <v/>
      </c>
      <c r="K3234" s="15" t="n"/>
      <c r="L3234" s="15">
        <f>K3234*Setup!$B$6</f>
        <v/>
      </c>
      <c r="M3234" s="15">
        <f>J3234-L3234</f>
        <v/>
      </c>
      <c r="N3234" s="21" t="n"/>
    </row>
    <row r="3235">
      <c r="A3235" s="295" t="n"/>
      <c r="B3235" s="14" t="n"/>
      <c r="C3235" s="15" t="n"/>
      <c r="D3235" s="15" t="n"/>
      <c r="E3235" s="15">
        <f>D3235*Setup!$B$5</f>
        <v/>
      </c>
      <c r="F3235" s="15">
        <f>D3235-E3235</f>
        <v/>
      </c>
      <c r="G3235" s="15" t="n"/>
      <c r="H3235" s="15" t="n"/>
      <c r="I3235" s="15" t="n"/>
      <c r="J3235" s="15">
        <f>C3235+F3235+G3235-I3235</f>
        <v/>
      </c>
      <c r="K3235" s="15" t="n"/>
      <c r="L3235" s="15">
        <f>K3235*Setup!$B$6</f>
        <v/>
      </c>
      <c r="M3235" s="15">
        <f>J3235-L3235</f>
        <v/>
      </c>
      <c r="N3235" s="21" t="n"/>
    </row>
    <row r="3236">
      <c r="A3236" s="295" t="n"/>
      <c r="B3236" s="14" t="n"/>
      <c r="C3236" s="15" t="n"/>
      <c r="D3236" s="15" t="n"/>
      <c r="E3236" s="15">
        <f>D3236*Setup!$B$5</f>
        <v/>
      </c>
      <c r="F3236" s="15">
        <f>D3236-E3236</f>
        <v/>
      </c>
      <c r="G3236" s="15" t="n"/>
      <c r="H3236" s="15" t="n"/>
      <c r="I3236" s="15" t="n"/>
      <c r="J3236" s="15">
        <f>C3236+F3236+G3236-I3236</f>
        <v/>
      </c>
      <c r="K3236" s="15" t="n"/>
      <c r="L3236" s="15">
        <f>K3236*Setup!$B$6</f>
        <v/>
      </c>
      <c r="M3236" s="15">
        <f>J3236-L3236</f>
        <v/>
      </c>
      <c r="N3236" s="21" t="n"/>
    </row>
    <row r="3237">
      <c r="A3237" s="295" t="n"/>
      <c r="B3237" s="14" t="n"/>
      <c r="C3237" s="15" t="n"/>
      <c r="D3237" s="15" t="n"/>
      <c r="E3237" s="15">
        <f>D3237*Setup!$B$5</f>
        <v/>
      </c>
      <c r="F3237" s="15">
        <f>D3237-E3237</f>
        <v/>
      </c>
      <c r="G3237" s="15" t="n"/>
      <c r="H3237" s="15" t="n"/>
      <c r="I3237" s="15" t="n"/>
      <c r="J3237" s="15">
        <f>C3237+F3237+G3237-I3237</f>
        <v/>
      </c>
      <c r="K3237" s="15" t="n"/>
      <c r="L3237" s="15">
        <f>K3237*Setup!$B$6</f>
        <v/>
      </c>
      <c r="M3237" s="15">
        <f>J3237-L3237</f>
        <v/>
      </c>
      <c r="N3237" s="21" t="n"/>
    </row>
    <row r="3238">
      <c r="A3238" s="295" t="n"/>
      <c r="B3238" s="14" t="n"/>
      <c r="C3238" s="15" t="n"/>
      <c r="D3238" s="15" t="n"/>
      <c r="E3238" s="15">
        <f>D3238*Setup!$B$5</f>
        <v/>
      </c>
      <c r="F3238" s="15">
        <f>D3238-E3238</f>
        <v/>
      </c>
      <c r="G3238" s="15" t="n"/>
      <c r="H3238" s="15" t="n"/>
      <c r="I3238" s="15" t="n"/>
      <c r="J3238" s="15">
        <f>C3238+F3238+G3238-I3238</f>
        <v/>
      </c>
      <c r="K3238" s="15" t="n"/>
      <c r="L3238" s="15">
        <f>K3238*Setup!$B$6</f>
        <v/>
      </c>
      <c r="M3238" s="15">
        <f>J3238-L3238</f>
        <v/>
      </c>
      <c r="N3238" s="21" t="n"/>
    </row>
    <row r="3239">
      <c r="A3239" s="295" t="n"/>
      <c r="B3239" s="14" t="n"/>
      <c r="C3239" s="15" t="n"/>
      <c r="D3239" s="15" t="n"/>
      <c r="E3239" s="15">
        <f>D3239*Setup!$B$5</f>
        <v/>
      </c>
      <c r="F3239" s="15">
        <f>D3239-E3239</f>
        <v/>
      </c>
      <c r="G3239" s="15" t="n"/>
      <c r="H3239" s="15" t="n"/>
      <c r="I3239" s="15" t="n"/>
      <c r="J3239" s="15">
        <f>C3239+F3239+G3239-I3239</f>
        <v/>
      </c>
      <c r="K3239" s="15" t="n"/>
      <c r="L3239" s="15">
        <f>K3239*Setup!$B$6</f>
        <v/>
      </c>
      <c r="M3239" s="15">
        <f>J3239-L3239</f>
        <v/>
      </c>
      <c r="N3239" s="21" t="n"/>
    </row>
    <row r="3240">
      <c r="A3240" s="295" t="n"/>
      <c r="B3240" s="14" t="n"/>
      <c r="C3240" s="15" t="n"/>
      <c r="D3240" s="15" t="n"/>
      <c r="E3240" s="15">
        <f>D3240*Setup!$B$5</f>
        <v/>
      </c>
      <c r="F3240" s="15">
        <f>D3240-E3240</f>
        <v/>
      </c>
      <c r="G3240" s="15" t="n"/>
      <c r="H3240" s="15" t="n"/>
      <c r="I3240" s="15" t="n"/>
      <c r="J3240" s="15">
        <f>C3240+F3240+G3240-I3240</f>
        <v/>
      </c>
      <c r="K3240" s="15" t="n"/>
      <c r="L3240" s="15">
        <f>K3240*Setup!$B$6</f>
        <v/>
      </c>
      <c r="M3240" s="15">
        <f>J3240-L3240</f>
        <v/>
      </c>
      <c r="N3240" s="21" t="n"/>
    </row>
    <row r="3241">
      <c r="A3241" s="295" t="n"/>
      <c r="B3241" s="14" t="n"/>
      <c r="C3241" s="15" t="n"/>
      <c r="D3241" s="15" t="n"/>
      <c r="E3241" s="15">
        <f>D3241*Setup!$B$5</f>
        <v/>
      </c>
      <c r="F3241" s="15">
        <f>D3241-E3241</f>
        <v/>
      </c>
      <c r="G3241" s="15" t="n"/>
      <c r="H3241" s="15" t="n"/>
      <c r="I3241" s="15" t="n"/>
      <c r="J3241" s="15">
        <f>C3241+F3241+G3241-I3241</f>
        <v/>
      </c>
      <c r="K3241" s="15" t="n"/>
      <c r="L3241" s="15">
        <f>K3241*Setup!$B$6</f>
        <v/>
      </c>
      <c r="M3241" s="15">
        <f>J3241-L3241</f>
        <v/>
      </c>
      <c r="N3241" s="21" t="n"/>
    </row>
    <row r="3242">
      <c r="A3242" s="295" t="n"/>
      <c r="B3242" s="14" t="n"/>
      <c r="C3242" s="15" t="n"/>
      <c r="D3242" s="15" t="n"/>
      <c r="E3242" s="15">
        <f>D3242*Setup!$B$5</f>
        <v/>
      </c>
      <c r="F3242" s="15">
        <f>D3242-E3242</f>
        <v/>
      </c>
      <c r="G3242" s="15" t="n"/>
      <c r="H3242" s="15" t="n"/>
      <c r="I3242" s="15" t="n"/>
      <c r="J3242" s="15">
        <f>C3242+F3242+G3242-I3242</f>
        <v/>
      </c>
      <c r="K3242" s="15" t="n"/>
      <c r="L3242" s="15">
        <f>K3242*Setup!$B$6</f>
        <v/>
      </c>
      <c r="M3242" s="15">
        <f>J3242-L3242</f>
        <v/>
      </c>
      <c r="N3242" s="21" t="n"/>
    </row>
    <row r="3243">
      <c r="A3243" s="295" t="n"/>
      <c r="B3243" s="14" t="n"/>
      <c r="C3243" s="15" t="n"/>
      <c r="D3243" s="15" t="n"/>
      <c r="E3243" s="15">
        <f>D3243*Setup!$B$5</f>
        <v/>
      </c>
      <c r="F3243" s="15">
        <f>D3243-E3243</f>
        <v/>
      </c>
      <c r="G3243" s="15" t="n"/>
      <c r="H3243" s="15" t="n"/>
      <c r="I3243" s="15" t="n"/>
      <c r="J3243" s="15">
        <f>C3243+F3243+G3243-I3243</f>
        <v/>
      </c>
      <c r="K3243" s="15" t="n"/>
      <c r="L3243" s="15">
        <f>K3243*Setup!$B$6</f>
        <v/>
      </c>
      <c r="M3243" s="15">
        <f>J3243-L3243</f>
        <v/>
      </c>
      <c r="N3243" s="21" t="n"/>
    </row>
    <row r="3244">
      <c r="A3244" s="295" t="n"/>
      <c r="B3244" s="14" t="n"/>
      <c r="C3244" s="15" t="n"/>
      <c r="D3244" s="15" t="n"/>
      <c r="E3244" s="15">
        <f>D3244*Setup!$B$5</f>
        <v/>
      </c>
      <c r="F3244" s="15">
        <f>D3244-E3244</f>
        <v/>
      </c>
      <c r="G3244" s="15" t="n"/>
      <c r="H3244" s="15" t="n"/>
      <c r="I3244" s="15" t="n"/>
      <c r="J3244" s="15">
        <f>C3244+F3244+G3244-I3244</f>
        <v/>
      </c>
      <c r="K3244" s="15" t="n"/>
      <c r="L3244" s="15">
        <f>K3244*Setup!$B$6</f>
        <v/>
      </c>
      <c r="M3244" s="15">
        <f>J3244-L3244</f>
        <v/>
      </c>
      <c r="N3244" s="21" t="n"/>
    </row>
    <row r="3245">
      <c r="A3245" s="295" t="n"/>
      <c r="B3245" s="14" t="n"/>
      <c r="C3245" s="15" t="n"/>
      <c r="D3245" s="15" t="n"/>
      <c r="E3245" s="15">
        <f>D3245*Setup!$B$5</f>
        <v/>
      </c>
      <c r="F3245" s="15">
        <f>D3245-E3245</f>
        <v/>
      </c>
      <c r="G3245" s="15" t="n"/>
      <c r="H3245" s="15" t="n"/>
      <c r="I3245" s="15" t="n"/>
      <c r="J3245" s="15">
        <f>C3245+F3245+G3245-I3245</f>
        <v/>
      </c>
      <c r="K3245" s="15" t="n"/>
      <c r="L3245" s="15">
        <f>K3245*Setup!$B$6</f>
        <v/>
      </c>
      <c r="M3245" s="15">
        <f>J3245-L3245</f>
        <v/>
      </c>
      <c r="N3245" s="21" t="n"/>
    </row>
    <row r="3246">
      <c r="A3246" s="295" t="n"/>
      <c r="B3246" s="14" t="n"/>
      <c r="C3246" s="15" t="n"/>
      <c r="D3246" s="15" t="n"/>
      <c r="E3246" s="15">
        <f>D3246*Setup!$B$5</f>
        <v/>
      </c>
      <c r="F3246" s="15">
        <f>D3246-E3246</f>
        <v/>
      </c>
      <c r="G3246" s="15" t="n"/>
      <c r="H3246" s="15" t="n"/>
      <c r="I3246" s="15" t="n"/>
      <c r="J3246" s="15">
        <f>C3246+F3246+G3246-I3246</f>
        <v/>
      </c>
      <c r="K3246" s="15" t="n"/>
      <c r="L3246" s="15">
        <f>K3246*Setup!$B$6</f>
        <v/>
      </c>
      <c r="M3246" s="15">
        <f>J3246-L3246</f>
        <v/>
      </c>
      <c r="N3246" s="21" t="n"/>
    </row>
    <row r="3247">
      <c r="A3247" s="295" t="n"/>
      <c r="B3247" s="14" t="n"/>
      <c r="C3247" s="15" t="n"/>
      <c r="D3247" s="15" t="n"/>
      <c r="E3247" s="15">
        <f>D3247*Setup!$B$5</f>
        <v/>
      </c>
      <c r="F3247" s="15">
        <f>D3247-E3247</f>
        <v/>
      </c>
      <c r="G3247" s="15" t="n"/>
      <c r="H3247" s="15" t="n"/>
      <c r="I3247" s="15" t="n"/>
      <c r="J3247" s="15">
        <f>C3247+F3247+G3247-I3247</f>
        <v/>
      </c>
      <c r="K3247" s="15" t="n"/>
      <c r="L3247" s="15">
        <f>K3247*Setup!$B$6</f>
        <v/>
      </c>
      <c r="M3247" s="15">
        <f>J3247-L3247</f>
        <v/>
      </c>
      <c r="N3247" s="21" t="n"/>
    </row>
    <row r="3248">
      <c r="A3248" s="295" t="n"/>
      <c r="B3248" s="14" t="n"/>
      <c r="C3248" s="15" t="n"/>
      <c r="D3248" s="15" t="n"/>
      <c r="E3248" s="15">
        <f>D3248*Setup!$B$5</f>
        <v/>
      </c>
      <c r="F3248" s="15">
        <f>D3248-E3248</f>
        <v/>
      </c>
      <c r="G3248" s="15" t="n"/>
      <c r="H3248" s="15" t="n"/>
      <c r="I3248" s="15" t="n"/>
      <c r="J3248" s="15">
        <f>C3248+F3248+G3248-I3248</f>
        <v/>
      </c>
      <c r="K3248" s="15" t="n"/>
      <c r="L3248" s="15">
        <f>K3248*Setup!$B$6</f>
        <v/>
      </c>
      <c r="M3248" s="15">
        <f>J3248-L3248</f>
        <v/>
      </c>
      <c r="N3248" s="21" t="n"/>
    </row>
    <row r="3249">
      <c r="A3249" s="295" t="n"/>
      <c r="B3249" s="14" t="n"/>
      <c r="C3249" s="15" t="n"/>
      <c r="D3249" s="15" t="n"/>
      <c r="E3249" s="15">
        <f>D3249*Setup!$B$5</f>
        <v/>
      </c>
      <c r="F3249" s="15">
        <f>D3249-E3249</f>
        <v/>
      </c>
      <c r="G3249" s="15" t="n"/>
      <c r="H3249" s="15" t="n"/>
      <c r="I3249" s="15" t="n"/>
      <c r="J3249" s="15">
        <f>C3249+F3249+G3249-I3249</f>
        <v/>
      </c>
      <c r="K3249" s="15" t="n"/>
      <c r="L3249" s="15">
        <f>K3249*Setup!$B$6</f>
        <v/>
      </c>
      <c r="M3249" s="15">
        <f>J3249-L3249</f>
        <v/>
      </c>
      <c r="N3249" s="21" t="n"/>
    </row>
    <row r="3250">
      <c r="A3250" s="295" t="n"/>
      <c r="B3250" s="14" t="n"/>
      <c r="C3250" s="15" t="n"/>
      <c r="D3250" s="15" t="n"/>
      <c r="E3250" s="15">
        <f>D3250*Setup!$B$5</f>
        <v/>
      </c>
      <c r="F3250" s="15">
        <f>D3250-E3250</f>
        <v/>
      </c>
      <c r="G3250" s="15" t="n"/>
      <c r="H3250" s="15" t="n"/>
      <c r="I3250" s="15" t="n"/>
      <c r="J3250" s="15">
        <f>C3250+F3250+G3250-I3250</f>
        <v/>
      </c>
      <c r="K3250" s="15" t="n"/>
      <c r="L3250" s="15">
        <f>K3250*Setup!$B$6</f>
        <v/>
      </c>
      <c r="M3250" s="15">
        <f>J3250-L3250</f>
        <v/>
      </c>
      <c r="N3250" s="21" t="n"/>
    </row>
    <row r="3251">
      <c r="A3251" s="295" t="n"/>
      <c r="B3251" s="14" t="n"/>
      <c r="C3251" s="15" t="n"/>
      <c r="D3251" s="15" t="n"/>
      <c r="E3251" s="15">
        <f>D3251*Setup!$B$5</f>
        <v/>
      </c>
      <c r="F3251" s="15">
        <f>D3251-E3251</f>
        <v/>
      </c>
      <c r="G3251" s="15" t="n"/>
      <c r="H3251" s="15" t="n"/>
      <c r="I3251" s="15" t="n"/>
      <c r="J3251" s="15">
        <f>C3251+F3251+G3251-I3251</f>
        <v/>
      </c>
      <c r="K3251" s="15" t="n"/>
      <c r="L3251" s="15">
        <f>K3251*Setup!$B$6</f>
        <v/>
      </c>
      <c r="M3251" s="15">
        <f>J3251-L3251</f>
        <v/>
      </c>
      <c r="N3251" s="21" t="n"/>
    </row>
    <row r="3252">
      <c r="A3252" s="295" t="n"/>
      <c r="B3252" s="14" t="n"/>
      <c r="C3252" s="15" t="n"/>
      <c r="D3252" s="15" t="n"/>
      <c r="E3252" s="15">
        <f>D3252*Setup!$B$5</f>
        <v/>
      </c>
      <c r="F3252" s="15">
        <f>D3252-E3252</f>
        <v/>
      </c>
      <c r="G3252" s="15" t="n"/>
      <c r="H3252" s="15" t="n"/>
      <c r="I3252" s="15" t="n"/>
      <c r="J3252" s="15">
        <f>C3252+F3252+G3252-I3252</f>
        <v/>
      </c>
      <c r="K3252" s="15" t="n"/>
      <c r="L3252" s="15">
        <f>K3252*Setup!$B$6</f>
        <v/>
      </c>
      <c r="M3252" s="15">
        <f>J3252-L3252</f>
        <v/>
      </c>
      <c r="N3252" s="21" t="n"/>
    </row>
    <row r="3253">
      <c r="A3253" s="295" t="n"/>
      <c r="B3253" s="14" t="n"/>
      <c r="C3253" s="15" t="n"/>
      <c r="D3253" s="15" t="n"/>
      <c r="E3253" s="15">
        <f>D3253*Setup!$B$5</f>
        <v/>
      </c>
      <c r="F3253" s="15">
        <f>D3253-E3253</f>
        <v/>
      </c>
      <c r="G3253" s="15" t="n"/>
      <c r="H3253" s="15" t="n"/>
      <c r="I3253" s="15" t="n"/>
      <c r="J3253" s="15">
        <f>C3253+F3253+G3253-I3253</f>
        <v/>
      </c>
      <c r="K3253" s="15" t="n"/>
      <c r="L3253" s="15">
        <f>K3253*Setup!$B$6</f>
        <v/>
      </c>
      <c r="M3253" s="15">
        <f>J3253-L3253</f>
        <v/>
      </c>
      <c r="N3253" s="21" t="n"/>
    </row>
    <row r="3254">
      <c r="A3254" s="295" t="n"/>
      <c r="B3254" s="14" t="n"/>
      <c r="C3254" s="15" t="n"/>
      <c r="D3254" s="15" t="n"/>
      <c r="E3254" s="15">
        <f>D3254*Setup!$B$5</f>
        <v/>
      </c>
      <c r="F3254" s="15">
        <f>D3254-E3254</f>
        <v/>
      </c>
      <c r="G3254" s="15" t="n"/>
      <c r="H3254" s="15" t="n"/>
      <c r="I3254" s="15" t="n"/>
      <c r="J3254" s="15">
        <f>C3254+F3254+G3254-I3254</f>
        <v/>
      </c>
      <c r="K3254" s="15" t="n"/>
      <c r="L3254" s="15">
        <f>K3254*Setup!$B$6</f>
        <v/>
      </c>
      <c r="M3254" s="15">
        <f>J3254-L3254</f>
        <v/>
      </c>
      <c r="N3254" s="21" t="n"/>
    </row>
    <row r="3255">
      <c r="A3255" s="295" t="n"/>
      <c r="B3255" s="14" t="n"/>
      <c r="C3255" s="15" t="n"/>
      <c r="D3255" s="15" t="n"/>
      <c r="E3255" s="15">
        <f>D3255*Setup!$B$5</f>
        <v/>
      </c>
      <c r="F3255" s="15">
        <f>D3255-E3255</f>
        <v/>
      </c>
      <c r="G3255" s="15" t="n"/>
      <c r="H3255" s="15" t="n"/>
      <c r="I3255" s="15" t="n"/>
      <c r="J3255" s="15">
        <f>C3255+F3255+G3255-I3255</f>
        <v/>
      </c>
      <c r="K3255" s="15" t="n"/>
      <c r="L3255" s="15">
        <f>K3255*Setup!$B$6</f>
        <v/>
      </c>
      <c r="M3255" s="15">
        <f>J3255-L3255</f>
        <v/>
      </c>
      <c r="N3255" s="21" t="n"/>
    </row>
    <row r="3256">
      <c r="A3256" s="295" t="n"/>
      <c r="B3256" s="14" t="n"/>
      <c r="C3256" s="15" t="n"/>
      <c r="D3256" s="15" t="n"/>
      <c r="E3256" s="15">
        <f>D3256*Setup!$B$5</f>
        <v/>
      </c>
      <c r="F3256" s="15">
        <f>D3256-E3256</f>
        <v/>
      </c>
      <c r="G3256" s="15" t="n"/>
      <c r="H3256" s="15" t="n"/>
      <c r="I3256" s="15" t="n"/>
      <c r="J3256" s="15">
        <f>C3256+F3256+G3256-I3256</f>
        <v/>
      </c>
      <c r="K3256" s="15" t="n"/>
      <c r="L3256" s="15">
        <f>K3256*Setup!$B$6</f>
        <v/>
      </c>
      <c r="M3256" s="15">
        <f>J3256-L3256</f>
        <v/>
      </c>
      <c r="N3256" s="21" t="n"/>
    </row>
    <row r="3257">
      <c r="A3257" s="295" t="n"/>
      <c r="B3257" s="14" t="n"/>
      <c r="C3257" s="15" t="n"/>
      <c r="D3257" s="15" t="n"/>
      <c r="E3257" s="15">
        <f>D3257*Setup!$B$5</f>
        <v/>
      </c>
      <c r="F3257" s="15">
        <f>D3257-E3257</f>
        <v/>
      </c>
      <c r="G3257" s="15" t="n"/>
      <c r="H3257" s="15" t="n"/>
      <c r="I3257" s="15" t="n"/>
      <c r="J3257" s="15">
        <f>C3257+F3257+G3257-I3257</f>
        <v/>
      </c>
      <c r="K3257" s="15" t="n"/>
      <c r="L3257" s="15">
        <f>K3257*Setup!$B$6</f>
        <v/>
      </c>
      <c r="M3257" s="15">
        <f>J3257-L3257</f>
        <v/>
      </c>
      <c r="N3257" s="21" t="n"/>
    </row>
    <row r="3258">
      <c r="A3258" s="295" t="n"/>
      <c r="B3258" s="14" t="n"/>
      <c r="C3258" s="15" t="n"/>
      <c r="D3258" s="15" t="n"/>
      <c r="E3258" s="15">
        <f>D3258*Setup!$B$5</f>
        <v/>
      </c>
      <c r="F3258" s="15">
        <f>D3258-E3258</f>
        <v/>
      </c>
      <c r="G3258" s="15" t="n"/>
      <c r="H3258" s="15" t="n"/>
      <c r="I3258" s="15" t="n"/>
      <c r="J3258" s="15">
        <f>C3258+F3258+G3258-I3258</f>
        <v/>
      </c>
      <c r="K3258" s="15" t="n"/>
      <c r="L3258" s="15">
        <f>K3258*Setup!$B$6</f>
        <v/>
      </c>
      <c r="M3258" s="15">
        <f>J3258-L3258</f>
        <v/>
      </c>
      <c r="N3258" s="21" t="n"/>
    </row>
    <row r="3259">
      <c r="A3259" s="295" t="n"/>
      <c r="B3259" s="14" t="n"/>
      <c r="C3259" s="15" t="n"/>
      <c r="D3259" s="15" t="n"/>
      <c r="E3259" s="15">
        <f>D3259*Setup!$B$5</f>
        <v/>
      </c>
      <c r="F3259" s="15">
        <f>D3259-E3259</f>
        <v/>
      </c>
      <c r="G3259" s="15" t="n"/>
      <c r="H3259" s="15" t="n"/>
      <c r="I3259" s="15" t="n"/>
      <c r="J3259" s="15">
        <f>C3259+F3259+G3259-I3259</f>
        <v/>
      </c>
      <c r="K3259" s="15" t="n"/>
      <c r="L3259" s="15">
        <f>K3259*Setup!$B$6</f>
        <v/>
      </c>
      <c r="M3259" s="15">
        <f>J3259-L3259</f>
        <v/>
      </c>
      <c r="N3259" s="21" t="n"/>
    </row>
    <row r="3260">
      <c r="A3260" s="295" t="n"/>
      <c r="B3260" s="14" t="n"/>
      <c r="C3260" s="15" t="n"/>
      <c r="D3260" s="15" t="n"/>
      <c r="E3260" s="15">
        <f>D3260*Setup!$B$5</f>
        <v/>
      </c>
      <c r="F3260" s="15">
        <f>D3260-E3260</f>
        <v/>
      </c>
      <c r="G3260" s="15" t="n"/>
      <c r="H3260" s="15" t="n"/>
      <c r="I3260" s="15" t="n"/>
      <c r="J3260" s="15">
        <f>C3260+F3260+G3260-I3260</f>
        <v/>
      </c>
      <c r="K3260" s="15" t="n"/>
      <c r="L3260" s="15">
        <f>K3260*Setup!$B$6</f>
        <v/>
      </c>
      <c r="M3260" s="15">
        <f>J3260-L3260</f>
        <v/>
      </c>
      <c r="N3260" s="21" t="n"/>
    </row>
    <row r="3261">
      <c r="A3261" s="295" t="n"/>
      <c r="B3261" s="14" t="n"/>
      <c r="C3261" s="15" t="n"/>
      <c r="D3261" s="15" t="n"/>
      <c r="E3261" s="15">
        <f>D3261*Setup!$B$5</f>
        <v/>
      </c>
      <c r="F3261" s="15">
        <f>D3261-E3261</f>
        <v/>
      </c>
      <c r="G3261" s="15" t="n"/>
      <c r="H3261" s="15" t="n"/>
      <c r="I3261" s="15" t="n"/>
      <c r="J3261" s="15">
        <f>C3261+F3261+G3261-I3261</f>
        <v/>
      </c>
      <c r="K3261" s="15" t="n"/>
      <c r="L3261" s="15">
        <f>K3261*Setup!$B$6</f>
        <v/>
      </c>
      <c r="M3261" s="15">
        <f>J3261-L3261</f>
        <v/>
      </c>
      <c r="N3261" s="21" t="n"/>
    </row>
    <row r="3262">
      <c r="A3262" s="295" t="n"/>
      <c r="B3262" s="14" t="n"/>
      <c r="C3262" s="15" t="n"/>
      <c r="D3262" s="15" t="n"/>
      <c r="E3262" s="15">
        <f>D3262*Setup!$B$5</f>
        <v/>
      </c>
      <c r="F3262" s="15">
        <f>D3262-E3262</f>
        <v/>
      </c>
      <c r="G3262" s="15" t="n"/>
      <c r="H3262" s="15" t="n"/>
      <c r="I3262" s="15" t="n"/>
      <c r="J3262" s="15">
        <f>C3262+F3262+G3262-I3262</f>
        <v/>
      </c>
      <c r="K3262" s="15" t="n"/>
      <c r="L3262" s="15">
        <f>K3262*Setup!$B$6</f>
        <v/>
      </c>
      <c r="M3262" s="15">
        <f>J3262-L3262</f>
        <v/>
      </c>
      <c r="N3262" s="21" t="n"/>
    </row>
    <row r="3263">
      <c r="A3263" s="295" t="n"/>
      <c r="B3263" s="14" t="n"/>
      <c r="C3263" s="15" t="n"/>
      <c r="D3263" s="15" t="n"/>
      <c r="E3263" s="15">
        <f>D3263*Setup!$B$5</f>
        <v/>
      </c>
      <c r="F3263" s="15">
        <f>D3263-E3263</f>
        <v/>
      </c>
      <c r="G3263" s="15" t="n"/>
      <c r="H3263" s="15" t="n"/>
      <c r="I3263" s="15" t="n"/>
      <c r="J3263" s="15">
        <f>C3263+F3263+G3263-I3263</f>
        <v/>
      </c>
      <c r="K3263" s="15" t="n"/>
      <c r="L3263" s="15">
        <f>K3263*Setup!$B$6</f>
        <v/>
      </c>
      <c r="M3263" s="15">
        <f>J3263-L3263</f>
        <v/>
      </c>
      <c r="N3263" s="21" t="n"/>
    </row>
    <row r="3264">
      <c r="A3264" s="295" t="n"/>
      <c r="B3264" s="14" t="n"/>
      <c r="C3264" s="15" t="n"/>
      <c r="D3264" s="15" t="n"/>
      <c r="E3264" s="15">
        <f>D3264*Setup!$B$5</f>
        <v/>
      </c>
      <c r="F3264" s="15">
        <f>D3264-E3264</f>
        <v/>
      </c>
      <c r="G3264" s="15" t="n"/>
      <c r="H3264" s="15" t="n"/>
      <c r="I3264" s="15" t="n"/>
      <c r="J3264" s="15">
        <f>C3264+F3264+G3264-I3264</f>
        <v/>
      </c>
      <c r="K3264" s="15" t="n"/>
      <c r="L3264" s="15">
        <f>K3264*Setup!$B$6</f>
        <v/>
      </c>
      <c r="M3264" s="15">
        <f>J3264-L3264</f>
        <v/>
      </c>
      <c r="N3264" s="21" t="n"/>
    </row>
    <row r="3265">
      <c r="A3265" s="295" t="n"/>
      <c r="B3265" s="14" t="n"/>
      <c r="C3265" s="15" t="n"/>
      <c r="D3265" s="15" t="n"/>
      <c r="E3265" s="15">
        <f>D3265*Setup!$B$5</f>
        <v/>
      </c>
      <c r="F3265" s="15">
        <f>D3265-E3265</f>
        <v/>
      </c>
      <c r="G3265" s="15" t="n"/>
      <c r="H3265" s="15" t="n"/>
      <c r="I3265" s="15" t="n"/>
      <c r="J3265" s="15">
        <f>C3265+F3265+G3265-I3265</f>
        <v/>
      </c>
      <c r="K3265" s="15" t="n"/>
      <c r="L3265" s="15">
        <f>K3265*Setup!$B$6</f>
        <v/>
      </c>
      <c r="M3265" s="15">
        <f>J3265-L3265</f>
        <v/>
      </c>
      <c r="N3265" s="21" t="n"/>
    </row>
    <row r="3266">
      <c r="A3266" s="295" t="n"/>
      <c r="B3266" s="14" t="n"/>
      <c r="C3266" s="15" t="n"/>
      <c r="D3266" s="15" t="n"/>
      <c r="E3266" s="15">
        <f>D3266*Setup!$B$5</f>
        <v/>
      </c>
      <c r="F3266" s="15">
        <f>D3266-E3266</f>
        <v/>
      </c>
      <c r="G3266" s="15" t="n"/>
      <c r="H3266" s="15" t="n"/>
      <c r="I3266" s="15" t="n"/>
      <c r="J3266" s="15">
        <f>C3266+F3266+G3266-I3266</f>
        <v/>
      </c>
      <c r="K3266" s="15" t="n"/>
      <c r="L3266" s="15">
        <f>K3266*Setup!$B$6</f>
        <v/>
      </c>
      <c r="M3266" s="15">
        <f>J3266-L3266</f>
        <v/>
      </c>
      <c r="N3266" s="21" t="n"/>
    </row>
    <row r="3267">
      <c r="A3267" s="295" t="n"/>
      <c r="B3267" s="14" t="n"/>
      <c r="C3267" s="15" t="n"/>
      <c r="D3267" s="15" t="n"/>
      <c r="E3267" s="15">
        <f>D3267*Setup!$B$5</f>
        <v/>
      </c>
      <c r="F3267" s="15">
        <f>D3267-E3267</f>
        <v/>
      </c>
      <c r="G3267" s="15" t="n"/>
      <c r="H3267" s="15" t="n"/>
      <c r="I3267" s="15" t="n"/>
      <c r="J3267" s="15">
        <f>C3267+F3267+G3267-I3267</f>
        <v/>
      </c>
      <c r="K3267" s="15" t="n"/>
      <c r="L3267" s="15">
        <f>K3267*Setup!$B$6</f>
        <v/>
      </c>
      <c r="M3267" s="15">
        <f>J3267-L3267</f>
        <v/>
      </c>
      <c r="N3267" s="21" t="n"/>
    </row>
    <row r="3268">
      <c r="A3268" s="295" t="n"/>
      <c r="B3268" s="14" t="n"/>
      <c r="C3268" s="15" t="n"/>
      <c r="D3268" s="15" t="n"/>
      <c r="E3268" s="15">
        <f>D3268*Setup!$B$5</f>
        <v/>
      </c>
      <c r="F3268" s="15">
        <f>D3268-E3268</f>
        <v/>
      </c>
      <c r="G3268" s="15" t="n"/>
      <c r="H3268" s="15" t="n"/>
      <c r="I3268" s="15" t="n"/>
      <c r="J3268" s="15">
        <f>C3268+F3268+G3268-I3268</f>
        <v/>
      </c>
      <c r="K3268" s="15" t="n"/>
      <c r="L3268" s="15">
        <f>K3268*Setup!$B$6</f>
        <v/>
      </c>
      <c r="M3268" s="15">
        <f>J3268-L3268</f>
        <v/>
      </c>
      <c r="N3268" s="21" t="n"/>
    </row>
    <row r="3269">
      <c r="A3269" s="295" t="n"/>
      <c r="B3269" s="14" t="n"/>
      <c r="C3269" s="15" t="n"/>
      <c r="D3269" s="15" t="n"/>
      <c r="E3269" s="15">
        <f>D3269*Setup!$B$5</f>
        <v/>
      </c>
      <c r="F3269" s="15">
        <f>D3269-E3269</f>
        <v/>
      </c>
      <c r="G3269" s="15" t="n"/>
      <c r="H3269" s="15" t="n"/>
      <c r="I3269" s="15" t="n"/>
      <c r="J3269" s="15">
        <f>C3269+F3269+G3269-I3269</f>
        <v/>
      </c>
      <c r="K3269" s="15" t="n"/>
      <c r="L3269" s="15">
        <f>K3269*Setup!$B$6</f>
        <v/>
      </c>
      <c r="M3269" s="15">
        <f>J3269-L3269</f>
        <v/>
      </c>
      <c r="N3269" s="21" t="n"/>
    </row>
    <row r="3270">
      <c r="A3270" s="295" t="n"/>
      <c r="B3270" s="14" t="n"/>
      <c r="C3270" s="15" t="n"/>
      <c r="D3270" s="15" t="n"/>
      <c r="E3270" s="15">
        <f>D3270*Setup!$B$5</f>
        <v/>
      </c>
      <c r="F3270" s="15">
        <f>D3270-E3270</f>
        <v/>
      </c>
      <c r="G3270" s="15" t="n"/>
      <c r="H3270" s="15" t="n"/>
      <c r="I3270" s="15" t="n"/>
      <c r="J3270" s="15">
        <f>C3270+F3270+G3270-I3270</f>
        <v/>
      </c>
      <c r="K3270" s="15" t="n"/>
      <c r="L3270" s="15">
        <f>K3270*Setup!$B$6</f>
        <v/>
      </c>
      <c r="M3270" s="15">
        <f>J3270-L3270</f>
        <v/>
      </c>
      <c r="N3270" s="21" t="n"/>
    </row>
    <row r="3271">
      <c r="A3271" s="295" t="n"/>
      <c r="B3271" s="14" t="n"/>
      <c r="C3271" s="15" t="n"/>
      <c r="D3271" s="15" t="n"/>
      <c r="E3271" s="15">
        <f>D3271*Setup!$B$5</f>
        <v/>
      </c>
      <c r="F3271" s="15">
        <f>D3271-E3271</f>
        <v/>
      </c>
      <c r="G3271" s="15" t="n"/>
      <c r="H3271" s="15" t="n"/>
      <c r="I3271" s="15" t="n"/>
      <c r="J3271" s="15">
        <f>C3271+F3271+G3271-I3271</f>
        <v/>
      </c>
      <c r="K3271" s="15" t="n"/>
      <c r="L3271" s="15">
        <f>K3271*Setup!$B$6</f>
        <v/>
      </c>
      <c r="M3271" s="15">
        <f>J3271-L3271</f>
        <v/>
      </c>
      <c r="N3271" s="21" t="n"/>
    </row>
    <row r="3272">
      <c r="A3272" s="295" t="n"/>
      <c r="B3272" s="14" t="n"/>
      <c r="C3272" s="15" t="n"/>
      <c r="D3272" s="15" t="n"/>
      <c r="E3272" s="15">
        <f>D3272*Setup!$B$5</f>
        <v/>
      </c>
      <c r="F3272" s="15">
        <f>D3272-E3272</f>
        <v/>
      </c>
      <c r="G3272" s="15" t="n"/>
      <c r="H3272" s="15" t="n"/>
      <c r="I3272" s="15" t="n"/>
      <c r="J3272" s="15">
        <f>C3272+F3272+G3272-I3272</f>
        <v/>
      </c>
      <c r="K3272" s="15" t="n"/>
      <c r="L3272" s="15">
        <f>K3272*Setup!$B$6</f>
        <v/>
      </c>
      <c r="M3272" s="15">
        <f>J3272-L3272</f>
        <v/>
      </c>
      <c r="N3272" s="21" t="n"/>
    </row>
    <row r="3273">
      <c r="A3273" s="295" t="n"/>
      <c r="B3273" s="14" t="n"/>
      <c r="C3273" s="15" t="n"/>
      <c r="D3273" s="15" t="n"/>
      <c r="E3273" s="15">
        <f>D3273*Setup!$B$5</f>
        <v/>
      </c>
      <c r="F3273" s="15">
        <f>D3273-E3273</f>
        <v/>
      </c>
      <c r="G3273" s="15" t="n"/>
      <c r="H3273" s="15" t="n"/>
      <c r="I3273" s="15" t="n"/>
      <c r="J3273" s="15">
        <f>C3273+F3273+G3273-I3273</f>
        <v/>
      </c>
      <c r="K3273" s="15" t="n"/>
      <c r="L3273" s="15">
        <f>K3273*Setup!$B$6</f>
        <v/>
      </c>
      <c r="M3273" s="15">
        <f>J3273-L3273</f>
        <v/>
      </c>
      <c r="N3273" s="21" t="n"/>
    </row>
    <row r="3274">
      <c r="A3274" s="295" t="n"/>
      <c r="B3274" s="14" t="n"/>
      <c r="C3274" s="15" t="n"/>
      <c r="D3274" s="15" t="n"/>
      <c r="E3274" s="15">
        <f>D3274*Setup!$B$5</f>
        <v/>
      </c>
      <c r="F3274" s="15">
        <f>D3274-E3274</f>
        <v/>
      </c>
      <c r="G3274" s="15" t="n"/>
      <c r="H3274" s="15" t="n"/>
      <c r="I3274" s="15" t="n"/>
      <c r="J3274" s="15">
        <f>C3274+F3274+G3274-I3274</f>
        <v/>
      </c>
      <c r="K3274" s="15" t="n"/>
      <c r="L3274" s="15">
        <f>K3274*Setup!$B$6</f>
        <v/>
      </c>
      <c r="M3274" s="15">
        <f>J3274-L3274</f>
        <v/>
      </c>
      <c r="N3274" s="21" t="n"/>
    </row>
    <row r="3275">
      <c r="A3275" s="295" t="n"/>
      <c r="B3275" s="14" t="n"/>
      <c r="C3275" s="15" t="n"/>
      <c r="D3275" s="15" t="n"/>
      <c r="E3275" s="15">
        <f>D3275*Setup!$B$5</f>
        <v/>
      </c>
      <c r="F3275" s="15">
        <f>D3275-E3275</f>
        <v/>
      </c>
      <c r="G3275" s="15" t="n"/>
      <c r="H3275" s="15" t="n"/>
      <c r="I3275" s="15" t="n"/>
      <c r="J3275" s="15">
        <f>C3275+F3275+G3275-I3275</f>
        <v/>
      </c>
      <c r="K3275" s="15" t="n"/>
      <c r="L3275" s="15">
        <f>K3275*Setup!$B$6</f>
        <v/>
      </c>
      <c r="M3275" s="15">
        <f>J3275-L3275</f>
        <v/>
      </c>
      <c r="N3275" s="21" t="n"/>
    </row>
    <row r="3276">
      <c r="A3276" s="295" t="n"/>
      <c r="B3276" s="14" t="n"/>
      <c r="C3276" s="15" t="n"/>
      <c r="D3276" s="15" t="n"/>
      <c r="E3276" s="15">
        <f>D3276*Setup!$B$5</f>
        <v/>
      </c>
      <c r="F3276" s="15">
        <f>D3276-E3276</f>
        <v/>
      </c>
      <c r="G3276" s="15" t="n"/>
      <c r="H3276" s="15" t="n"/>
      <c r="I3276" s="15" t="n"/>
      <c r="J3276" s="15">
        <f>C3276+F3276+G3276-I3276</f>
        <v/>
      </c>
      <c r="K3276" s="15" t="n"/>
      <c r="L3276" s="15">
        <f>K3276*Setup!$B$6</f>
        <v/>
      </c>
      <c r="M3276" s="15">
        <f>J3276-L3276</f>
        <v/>
      </c>
      <c r="N3276" s="21" t="n"/>
    </row>
    <row r="3277">
      <c r="A3277" s="295" t="n"/>
      <c r="B3277" s="14" t="n"/>
      <c r="C3277" s="15" t="n"/>
      <c r="D3277" s="15" t="n"/>
      <c r="E3277" s="15">
        <f>D3277*Setup!$B$5</f>
        <v/>
      </c>
      <c r="F3277" s="15">
        <f>D3277-E3277</f>
        <v/>
      </c>
      <c r="G3277" s="15" t="n"/>
      <c r="H3277" s="15" t="n"/>
      <c r="I3277" s="15" t="n"/>
      <c r="J3277" s="15">
        <f>C3277+F3277+G3277-I3277</f>
        <v/>
      </c>
      <c r="K3277" s="15" t="n"/>
      <c r="L3277" s="15">
        <f>K3277*Setup!$B$6</f>
        <v/>
      </c>
      <c r="M3277" s="15">
        <f>J3277-L3277</f>
        <v/>
      </c>
      <c r="N3277" s="21" t="n"/>
    </row>
    <row r="3278">
      <c r="A3278" s="295" t="n"/>
      <c r="B3278" s="14" t="n"/>
      <c r="C3278" s="15" t="n"/>
      <c r="D3278" s="15" t="n"/>
      <c r="E3278" s="15">
        <f>D3278*Setup!$B$5</f>
        <v/>
      </c>
      <c r="F3278" s="15">
        <f>D3278-E3278</f>
        <v/>
      </c>
      <c r="G3278" s="15" t="n"/>
      <c r="H3278" s="15" t="n"/>
      <c r="I3278" s="15" t="n"/>
      <c r="J3278" s="15">
        <f>C3278+F3278+G3278-I3278</f>
        <v/>
      </c>
      <c r="K3278" s="15" t="n"/>
      <c r="L3278" s="15">
        <f>K3278*Setup!$B$6</f>
        <v/>
      </c>
      <c r="M3278" s="15">
        <f>J3278-L3278</f>
        <v/>
      </c>
      <c r="N3278" s="21" t="n"/>
    </row>
    <row r="3279">
      <c r="A3279" s="295" t="n"/>
      <c r="B3279" s="14" t="n"/>
      <c r="C3279" s="15" t="n"/>
      <c r="D3279" s="15" t="n"/>
      <c r="E3279" s="15">
        <f>D3279*Setup!$B$5</f>
        <v/>
      </c>
      <c r="F3279" s="15">
        <f>D3279-E3279</f>
        <v/>
      </c>
      <c r="G3279" s="15" t="n"/>
      <c r="H3279" s="15" t="n"/>
      <c r="I3279" s="15" t="n"/>
      <c r="J3279" s="15">
        <f>C3279+F3279+G3279-I3279</f>
        <v/>
      </c>
      <c r="K3279" s="15" t="n"/>
      <c r="L3279" s="15">
        <f>K3279*Setup!$B$6</f>
        <v/>
      </c>
      <c r="M3279" s="15">
        <f>J3279-L3279</f>
        <v/>
      </c>
      <c r="N3279" s="21" t="n"/>
    </row>
    <row r="3280">
      <c r="A3280" s="295" t="n"/>
      <c r="B3280" s="14" t="n"/>
      <c r="C3280" s="15" t="n"/>
      <c r="D3280" s="15" t="n"/>
      <c r="E3280" s="15">
        <f>D3280*Setup!$B$5</f>
        <v/>
      </c>
      <c r="F3280" s="15">
        <f>D3280-E3280</f>
        <v/>
      </c>
      <c r="G3280" s="15" t="n"/>
      <c r="H3280" s="15" t="n"/>
      <c r="I3280" s="15" t="n"/>
      <c r="J3280" s="15">
        <f>C3280+F3280+G3280-I3280</f>
        <v/>
      </c>
      <c r="K3280" s="15" t="n"/>
      <c r="L3280" s="15">
        <f>K3280*Setup!$B$6</f>
        <v/>
      </c>
      <c r="M3280" s="15">
        <f>J3280-L3280</f>
        <v/>
      </c>
      <c r="N3280" s="21" t="n"/>
    </row>
    <row r="3281">
      <c r="A3281" s="295" t="n"/>
      <c r="B3281" s="14" t="n"/>
      <c r="C3281" s="15" t="n"/>
      <c r="D3281" s="15" t="n"/>
      <c r="E3281" s="15">
        <f>D3281*Setup!$B$5</f>
        <v/>
      </c>
      <c r="F3281" s="15">
        <f>D3281-E3281</f>
        <v/>
      </c>
      <c r="G3281" s="15" t="n"/>
      <c r="H3281" s="15" t="n"/>
      <c r="I3281" s="15" t="n"/>
      <c r="J3281" s="15">
        <f>C3281+F3281+G3281-I3281</f>
        <v/>
      </c>
      <c r="K3281" s="15" t="n"/>
      <c r="L3281" s="15">
        <f>K3281*Setup!$B$6</f>
        <v/>
      </c>
      <c r="M3281" s="15">
        <f>J3281-L3281</f>
        <v/>
      </c>
      <c r="N3281" s="21" t="n"/>
    </row>
    <row r="3282">
      <c r="A3282" s="295" t="n"/>
      <c r="B3282" s="14" t="n"/>
      <c r="C3282" s="15" t="n"/>
      <c r="D3282" s="15" t="n"/>
      <c r="E3282" s="15">
        <f>D3282*Setup!$B$5</f>
        <v/>
      </c>
      <c r="F3282" s="15">
        <f>D3282-E3282</f>
        <v/>
      </c>
      <c r="G3282" s="15" t="n"/>
      <c r="H3282" s="15" t="n"/>
      <c r="I3282" s="15" t="n"/>
      <c r="J3282" s="15">
        <f>C3282+F3282+G3282-I3282</f>
        <v/>
      </c>
      <c r="K3282" s="15" t="n"/>
      <c r="L3282" s="15">
        <f>K3282*Setup!$B$6</f>
        <v/>
      </c>
      <c r="M3282" s="15">
        <f>J3282-L3282</f>
        <v/>
      </c>
      <c r="N3282" s="21" t="n"/>
    </row>
    <row r="3283">
      <c r="A3283" s="295" t="n"/>
      <c r="B3283" s="14" t="n"/>
      <c r="C3283" s="15" t="n"/>
      <c r="D3283" s="15" t="n"/>
      <c r="E3283" s="15">
        <f>D3283*Setup!$B$5</f>
        <v/>
      </c>
      <c r="F3283" s="15">
        <f>D3283-E3283</f>
        <v/>
      </c>
      <c r="G3283" s="15" t="n"/>
      <c r="H3283" s="15" t="n"/>
      <c r="I3283" s="15" t="n"/>
      <c r="J3283" s="15">
        <f>C3283+F3283+G3283-I3283</f>
        <v/>
      </c>
      <c r="K3283" s="15" t="n"/>
      <c r="L3283" s="15">
        <f>K3283*Setup!$B$6</f>
        <v/>
      </c>
      <c r="M3283" s="15">
        <f>J3283-L3283</f>
        <v/>
      </c>
      <c r="N3283" s="21" t="n"/>
    </row>
    <row r="3284">
      <c r="A3284" s="295" t="n"/>
      <c r="B3284" s="14" t="n"/>
      <c r="C3284" s="15" t="n"/>
      <c r="D3284" s="15" t="n"/>
      <c r="E3284" s="15">
        <f>D3284*Setup!$B$5</f>
        <v/>
      </c>
      <c r="F3284" s="15">
        <f>D3284-E3284</f>
        <v/>
      </c>
      <c r="G3284" s="15" t="n"/>
      <c r="H3284" s="15" t="n"/>
      <c r="I3284" s="15" t="n"/>
      <c r="J3284" s="15">
        <f>C3284+F3284+G3284-I3284</f>
        <v/>
      </c>
      <c r="K3284" s="15" t="n"/>
      <c r="L3284" s="15">
        <f>K3284*Setup!$B$6</f>
        <v/>
      </c>
      <c r="M3284" s="15">
        <f>J3284-L3284</f>
        <v/>
      </c>
      <c r="N3284" s="21" t="n"/>
    </row>
    <row r="3285">
      <c r="A3285" s="295" t="n"/>
      <c r="B3285" s="14" t="n"/>
      <c r="C3285" s="15" t="n"/>
      <c r="D3285" s="15" t="n"/>
      <c r="E3285" s="15">
        <f>D3285*Setup!$B$5</f>
        <v/>
      </c>
      <c r="F3285" s="15">
        <f>D3285-E3285</f>
        <v/>
      </c>
      <c r="G3285" s="15" t="n"/>
      <c r="H3285" s="15" t="n"/>
      <c r="I3285" s="15" t="n"/>
      <c r="J3285" s="15">
        <f>C3285+F3285+G3285-I3285</f>
        <v/>
      </c>
      <c r="K3285" s="15" t="n"/>
      <c r="L3285" s="15">
        <f>K3285*Setup!$B$6</f>
        <v/>
      </c>
      <c r="M3285" s="15">
        <f>J3285-L3285</f>
        <v/>
      </c>
      <c r="N3285" s="21" t="n"/>
    </row>
    <row r="3286">
      <c r="A3286" s="295" t="n"/>
      <c r="B3286" s="14" t="n"/>
      <c r="C3286" s="15" t="n"/>
      <c r="D3286" s="15" t="n"/>
      <c r="E3286" s="15">
        <f>D3286*Setup!$B$5</f>
        <v/>
      </c>
      <c r="F3286" s="15">
        <f>D3286-E3286</f>
        <v/>
      </c>
      <c r="G3286" s="15" t="n"/>
      <c r="H3286" s="15" t="n"/>
      <c r="I3286" s="15" t="n"/>
      <c r="J3286" s="15">
        <f>C3286+F3286+G3286-I3286</f>
        <v/>
      </c>
      <c r="K3286" s="15" t="n"/>
      <c r="L3286" s="15">
        <f>K3286*Setup!$B$6</f>
        <v/>
      </c>
      <c r="M3286" s="15">
        <f>J3286-L3286</f>
        <v/>
      </c>
      <c r="N3286" s="21" t="n"/>
    </row>
    <row r="3287">
      <c r="A3287" s="295" t="n"/>
      <c r="B3287" s="14" t="n"/>
      <c r="C3287" s="15" t="n"/>
      <c r="D3287" s="15" t="n"/>
      <c r="E3287" s="15">
        <f>D3287*Setup!$B$5</f>
        <v/>
      </c>
      <c r="F3287" s="15">
        <f>D3287-E3287</f>
        <v/>
      </c>
      <c r="G3287" s="15" t="n"/>
      <c r="H3287" s="15" t="n"/>
      <c r="I3287" s="15" t="n"/>
      <c r="J3287" s="15">
        <f>C3287+F3287+G3287-I3287</f>
        <v/>
      </c>
      <c r="K3287" s="15" t="n"/>
      <c r="L3287" s="15">
        <f>K3287*Setup!$B$6</f>
        <v/>
      </c>
      <c r="M3287" s="15">
        <f>J3287-L3287</f>
        <v/>
      </c>
      <c r="N3287" s="21" t="n"/>
    </row>
    <row r="3288">
      <c r="A3288" s="295" t="n"/>
      <c r="B3288" s="14" t="n"/>
      <c r="C3288" s="15" t="n"/>
      <c r="D3288" s="15" t="n"/>
      <c r="E3288" s="15">
        <f>D3288*Setup!$B$5</f>
        <v/>
      </c>
      <c r="F3288" s="15">
        <f>D3288-E3288</f>
        <v/>
      </c>
      <c r="G3288" s="15" t="n"/>
      <c r="H3288" s="15" t="n"/>
      <c r="I3288" s="15" t="n"/>
      <c r="J3288" s="15">
        <f>C3288+F3288+G3288-I3288</f>
        <v/>
      </c>
      <c r="K3288" s="15" t="n"/>
      <c r="L3288" s="15">
        <f>K3288*Setup!$B$6</f>
        <v/>
      </c>
      <c r="M3288" s="15">
        <f>J3288-L3288</f>
        <v/>
      </c>
      <c r="N3288" s="21" t="n"/>
    </row>
    <row r="3289">
      <c r="A3289" s="295" t="n"/>
      <c r="B3289" s="14" t="n"/>
      <c r="C3289" s="15" t="n"/>
      <c r="D3289" s="15" t="n"/>
      <c r="E3289" s="15">
        <f>D3289*Setup!$B$5</f>
        <v/>
      </c>
      <c r="F3289" s="15">
        <f>D3289-E3289</f>
        <v/>
      </c>
      <c r="G3289" s="15" t="n"/>
      <c r="H3289" s="15" t="n"/>
      <c r="I3289" s="15" t="n"/>
      <c r="J3289" s="15">
        <f>C3289+F3289+G3289-I3289</f>
        <v/>
      </c>
      <c r="K3289" s="15" t="n"/>
      <c r="L3289" s="15">
        <f>K3289*Setup!$B$6</f>
        <v/>
      </c>
      <c r="M3289" s="15">
        <f>J3289-L3289</f>
        <v/>
      </c>
      <c r="N3289" s="21" t="n"/>
    </row>
    <row r="3290">
      <c r="A3290" s="295" t="n"/>
      <c r="B3290" s="14" t="n"/>
      <c r="C3290" s="15" t="n"/>
      <c r="D3290" s="15" t="n"/>
      <c r="E3290" s="15">
        <f>D3290*Setup!$B$5</f>
        <v/>
      </c>
      <c r="F3290" s="15">
        <f>D3290-E3290</f>
        <v/>
      </c>
      <c r="G3290" s="15" t="n"/>
      <c r="H3290" s="15" t="n"/>
      <c r="I3290" s="15" t="n"/>
      <c r="J3290" s="15">
        <f>C3290+F3290+G3290-I3290</f>
        <v/>
      </c>
      <c r="K3290" s="15" t="n"/>
      <c r="L3290" s="15">
        <f>K3290*Setup!$B$6</f>
        <v/>
      </c>
      <c r="M3290" s="15">
        <f>J3290-L3290</f>
        <v/>
      </c>
      <c r="N3290" s="21" t="n"/>
    </row>
    <row r="3291">
      <c r="A3291" s="295" t="n"/>
      <c r="B3291" s="14" t="n"/>
      <c r="C3291" s="15" t="n"/>
      <c r="D3291" s="15" t="n"/>
      <c r="E3291" s="15">
        <f>D3291*Setup!$B$5</f>
        <v/>
      </c>
      <c r="F3291" s="15">
        <f>D3291-E3291</f>
        <v/>
      </c>
      <c r="G3291" s="15" t="n"/>
      <c r="H3291" s="15" t="n"/>
      <c r="I3291" s="15" t="n"/>
      <c r="J3291" s="15">
        <f>C3291+F3291+G3291-I3291</f>
        <v/>
      </c>
      <c r="K3291" s="15" t="n"/>
      <c r="L3291" s="15">
        <f>K3291*Setup!$B$6</f>
        <v/>
      </c>
      <c r="M3291" s="15">
        <f>J3291-L3291</f>
        <v/>
      </c>
      <c r="N3291" s="21" t="n"/>
    </row>
    <row r="3292">
      <c r="A3292" s="295" t="n"/>
      <c r="B3292" s="14" t="n"/>
      <c r="C3292" s="15" t="n"/>
      <c r="D3292" s="15" t="n"/>
      <c r="E3292" s="15">
        <f>D3292*Setup!$B$5</f>
        <v/>
      </c>
      <c r="F3292" s="15">
        <f>D3292-E3292</f>
        <v/>
      </c>
      <c r="G3292" s="15" t="n"/>
      <c r="H3292" s="15" t="n"/>
      <c r="I3292" s="15" t="n"/>
      <c r="J3292" s="15">
        <f>C3292+F3292+G3292-I3292</f>
        <v/>
      </c>
      <c r="K3292" s="15" t="n"/>
      <c r="L3292" s="15">
        <f>K3292*Setup!$B$6</f>
        <v/>
      </c>
      <c r="M3292" s="15">
        <f>J3292-L3292</f>
        <v/>
      </c>
      <c r="N3292" s="21" t="n"/>
    </row>
    <row r="3293">
      <c r="A3293" s="295" t="n"/>
      <c r="B3293" s="14" t="n"/>
      <c r="C3293" s="15" t="n"/>
      <c r="D3293" s="15" t="n"/>
      <c r="E3293" s="15">
        <f>D3293*Setup!$B$5</f>
        <v/>
      </c>
      <c r="F3293" s="15">
        <f>D3293-E3293</f>
        <v/>
      </c>
      <c r="G3293" s="15" t="n"/>
      <c r="H3293" s="15" t="n"/>
      <c r="I3293" s="15" t="n"/>
      <c r="J3293" s="15">
        <f>C3293+F3293+G3293-I3293</f>
        <v/>
      </c>
      <c r="K3293" s="15" t="n"/>
      <c r="L3293" s="15">
        <f>K3293*Setup!$B$6</f>
        <v/>
      </c>
      <c r="M3293" s="15">
        <f>J3293-L3293</f>
        <v/>
      </c>
      <c r="N3293" s="21" t="n"/>
    </row>
    <row r="3294">
      <c r="A3294" s="295" t="n"/>
      <c r="B3294" s="14" t="n"/>
      <c r="C3294" s="15" t="n"/>
      <c r="D3294" s="15" t="n"/>
      <c r="E3294" s="15">
        <f>D3294*Setup!$B$5</f>
        <v/>
      </c>
      <c r="F3294" s="15">
        <f>D3294-E3294</f>
        <v/>
      </c>
      <c r="G3294" s="15" t="n"/>
      <c r="H3294" s="15" t="n"/>
      <c r="I3294" s="15" t="n"/>
      <c r="J3294" s="15">
        <f>C3294+F3294+G3294-I3294</f>
        <v/>
      </c>
      <c r="K3294" s="15" t="n"/>
      <c r="L3294" s="15">
        <f>K3294*Setup!$B$6</f>
        <v/>
      </c>
      <c r="M3294" s="15">
        <f>J3294-L3294</f>
        <v/>
      </c>
      <c r="N3294" s="21" t="n"/>
    </row>
    <row r="3295">
      <c r="A3295" s="295" t="n"/>
      <c r="B3295" s="14" t="n"/>
      <c r="C3295" s="15" t="n"/>
      <c r="D3295" s="15" t="n"/>
      <c r="E3295" s="15">
        <f>D3295*Setup!$B$5</f>
        <v/>
      </c>
      <c r="F3295" s="15">
        <f>D3295-E3295</f>
        <v/>
      </c>
      <c r="G3295" s="15" t="n"/>
      <c r="H3295" s="15" t="n"/>
      <c r="I3295" s="15" t="n"/>
      <c r="J3295" s="15">
        <f>C3295+F3295+G3295-I3295</f>
        <v/>
      </c>
      <c r="K3295" s="15" t="n"/>
      <c r="L3295" s="15">
        <f>K3295*Setup!$B$6</f>
        <v/>
      </c>
      <c r="M3295" s="15">
        <f>J3295-L3295</f>
        <v/>
      </c>
      <c r="N3295" s="21" t="n"/>
    </row>
    <row r="3296">
      <c r="A3296" s="295" t="n"/>
      <c r="B3296" s="14" t="n"/>
      <c r="C3296" s="15" t="n"/>
      <c r="D3296" s="15" t="n"/>
      <c r="E3296" s="15">
        <f>D3296*Setup!$B$5</f>
        <v/>
      </c>
      <c r="F3296" s="15">
        <f>D3296-E3296</f>
        <v/>
      </c>
      <c r="G3296" s="15" t="n"/>
      <c r="H3296" s="15" t="n"/>
      <c r="I3296" s="15" t="n"/>
      <c r="J3296" s="15">
        <f>C3296+F3296+G3296-I3296</f>
        <v/>
      </c>
      <c r="K3296" s="15" t="n"/>
      <c r="L3296" s="15">
        <f>K3296*Setup!$B$6</f>
        <v/>
      </c>
      <c r="M3296" s="15">
        <f>J3296-L3296</f>
        <v/>
      </c>
      <c r="N3296" s="21" t="n"/>
    </row>
    <row r="3297">
      <c r="A3297" s="295" t="n"/>
      <c r="B3297" s="14" t="n"/>
      <c r="C3297" s="15" t="n"/>
      <c r="D3297" s="15" t="n"/>
      <c r="E3297" s="15">
        <f>D3297*Setup!$B$5</f>
        <v/>
      </c>
      <c r="F3297" s="15">
        <f>D3297-E3297</f>
        <v/>
      </c>
      <c r="G3297" s="15" t="n"/>
      <c r="H3297" s="15" t="n"/>
      <c r="I3297" s="15" t="n"/>
      <c r="J3297" s="15">
        <f>C3297+F3297+G3297-I3297</f>
        <v/>
      </c>
      <c r="K3297" s="15" t="n"/>
      <c r="L3297" s="15">
        <f>K3297*Setup!$B$6</f>
        <v/>
      </c>
      <c r="M3297" s="15">
        <f>J3297-L3297</f>
        <v/>
      </c>
      <c r="N3297" s="21" t="n"/>
    </row>
    <row r="3298">
      <c r="A3298" s="295" t="n"/>
      <c r="B3298" s="14" t="n"/>
      <c r="C3298" s="15" t="n"/>
      <c r="D3298" s="15" t="n"/>
      <c r="E3298" s="15">
        <f>D3298*Setup!$B$5</f>
        <v/>
      </c>
      <c r="F3298" s="15">
        <f>D3298-E3298</f>
        <v/>
      </c>
      <c r="G3298" s="15" t="n"/>
      <c r="H3298" s="15" t="n"/>
      <c r="I3298" s="15" t="n"/>
      <c r="J3298" s="15">
        <f>C3298+F3298+G3298-I3298</f>
        <v/>
      </c>
      <c r="K3298" s="15" t="n"/>
      <c r="L3298" s="15">
        <f>K3298*Setup!$B$6</f>
        <v/>
      </c>
      <c r="M3298" s="15">
        <f>J3298-L3298</f>
        <v/>
      </c>
      <c r="N3298" s="21" t="n"/>
    </row>
    <row r="3299">
      <c r="A3299" s="295" t="n"/>
      <c r="B3299" s="14" t="n"/>
      <c r="C3299" s="15" t="n"/>
      <c r="D3299" s="15" t="n"/>
      <c r="E3299" s="15">
        <f>D3299*Setup!$B$5</f>
        <v/>
      </c>
      <c r="F3299" s="15">
        <f>D3299-E3299</f>
        <v/>
      </c>
      <c r="G3299" s="15" t="n"/>
      <c r="H3299" s="15" t="n"/>
      <c r="I3299" s="15" t="n"/>
      <c r="J3299" s="15">
        <f>C3299+F3299+G3299-I3299</f>
        <v/>
      </c>
      <c r="K3299" s="15" t="n"/>
      <c r="L3299" s="15">
        <f>K3299*Setup!$B$6</f>
        <v/>
      </c>
      <c r="M3299" s="15">
        <f>J3299-L3299</f>
        <v/>
      </c>
      <c r="N3299" s="21" t="n"/>
    </row>
    <row r="3300">
      <c r="A3300" s="295" t="n"/>
      <c r="B3300" s="14" t="n"/>
      <c r="C3300" s="15" t="n"/>
      <c r="D3300" s="15" t="n"/>
      <c r="E3300" s="15">
        <f>D3300*Setup!$B$5</f>
        <v/>
      </c>
      <c r="F3300" s="15">
        <f>D3300-E3300</f>
        <v/>
      </c>
      <c r="G3300" s="15" t="n"/>
      <c r="H3300" s="15" t="n"/>
      <c r="I3300" s="15" t="n"/>
      <c r="J3300" s="15">
        <f>C3300+F3300+G3300-I3300</f>
        <v/>
      </c>
      <c r="K3300" s="15" t="n"/>
      <c r="L3300" s="15">
        <f>K3300*Setup!$B$6</f>
        <v/>
      </c>
      <c r="M3300" s="15">
        <f>J3300-L3300</f>
        <v/>
      </c>
      <c r="N3300" s="21" t="n"/>
    </row>
    <row r="3301">
      <c r="A3301" s="295" t="n"/>
      <c r="B3301" s="14" t="n"/>
      <c r="C3301" s="15" t="n"/>
      <c r="D3301" s="15" t="n"/>
      <c r="E3301" s="15">
        <f>D3301*Setup!$B$5</f>
        <v/>
      </c>
      <c r="F3301" s="15">
        <f>D3301-E3301</f>
        <v/>
      </c>
      <c r="G3301" s="15" t="n"/>
      <c r="H3301" s="15" t="n"/>
      <c r="I3301" s="15" t="n"/>
      <c r="J3301" s="15">
        <f>C3301+F3301+G3301-I3301</f>
        <v/>
      </c>
      <c r="K3301" s="15" t="n"/>
      <c r="L3301" s="15">
        <f>K3301*Setup!$B$6</f>
        <v/>
      </c>
      <c r="M3301" s="15">
        <f>J3301-L3301</f>
        <v/>
      </c>
      <c r="N3301" s="21" t="n"/>
    </row>
    <row r="3302">
      <c r="A3302" s="295" t="n"/>
      <c r="B3302" s="14" t="n"/>
      <c r="C3302" s="15" t="n"/>
      <c r="D3302" s="15" t="n"/>
      <c r="E3302" s="15">
        <f>D3302*Setup!$B$5</f>
        <v/>
      </c>
      <c r="F3302" s="15">
        <f>D3302-E3302</f>
        <v/>
      </c>
      <c r="G3302" s="15" t="n"/>
      <c r="H3302" s="15" t="n"/>
      <c r="I3302" s="15" t="n"/>
      <c r="J3302" s="15">
        <f>C3302+F3302+G3302-I3302</f>
        <v/>
      </c>
      <c r="K3302" s="15" t="n"/>
      <c r="L3302" s="15">
        <f>K3302*Setup!$B$6</f>
        <v/>
      </c>
      <c r="M3302" s="15">
        <f>J3302-L3302</f>
        <v/>
      </c>
      <c r="N3302" s="21" t="n"/>
    </row>
    <row r="3303">
      <c r="A3303" s="295" t="n"/>
      <c r="B3303" s="14" t="n"/>
      <c r="C3303" s="15" t="n"/>
      <c r="D3303" s="15" t="n"/>
      <c r="E3303" s="15">
        <f>D3303*Setup!$B$5</f>
        <v/>
      </c>
      <c r="F3303" s="15">
        <f>D3303-E3303</f>
        <v/>
      </c>
      <c r="G3303" s="15" t="n"/>
      <c r="H3303" s="15" t="n"/>
      <c r="I3303" s="15" t="n"/>
      <c r="J3303" s="15">
        <f>C3303+F3303+G3303-I3303</f>
        <v/>
      </c>
      <c r="K3303" s="15" t="n"/>
      <c r="L3303" s="15">
        <f>K3303*Setup!$B$6</f>
        <v/>
      </c>
      <c r="M3303" s="15">
        <f>J3303-L3303</f>
        <v/>
      </c>
      <c r="N3303" s="21" t="n"/>
    </row>
    <row r="3304">
      <c r="A3304" s="295" t="n"/>
      <c r="B3304" s="14" t="n"/>
      <c r="C3304" s="15" t="n"/>
      <c r="D3304" s="15" t="n"/>
      <c r="E3304" s="15">
        <f>D3304*Setup!$B$5</f>
        <v/>
      </c>
      <c r="F3304" s="15">
        <f>D3304-E3304</f>
        <v/>
      </c>
      <c r="G3304" s="15" t="n"/>
      <c r="H3304" s="15" t="n"/>
      <c r="I3304" s="15" t="n"/>
      <c r="J3304" s="15">
        <f>C3304+F3304+G3304-I3304</f>
        <v/>
      </c>
      <c r="K3304" s="15" t="n"/>
      <c r="L3304" s="15">
        <f>K3304*Setup!$B$6</f>
        <v/>
      </c>
      <c r="M3304" s="15">
        <f>J3304-L3304</f>
        <v/>
      </c>
      <c r="N3304" s="21" t="n"/>
    </row>
    <row r="3305">
      <c r="A3305" s="295" t="n"/>
      <c r="B3305" s="14" t="n"/>
      <c r="C3305" s="15" t="n"/>
      <c r="D3305" s="15" t="n"/>
      <c r="E3305" s="15">
        <f>D3305*Setup!$B$5</f>
        <v/>
      </c>
      <c r="F3305" s="15">
        <f>D3305-E3305</f>
        <v/>
      </c>
      <c r="G3305" s="15" t="n"/>
      <c r="H3305" s="15" t="n"/>
      <c r="I3305" s="15" t="n"/>
      <c r="J3305" s="15">
        <f>C3305+F3305+G3305-I3305</f>
        <v/>
      </c>
      <c r="K3305" s="15" t="n"/>
      <c r="L3305" s="15">
        <f>K3305*Setup!$B$6</f>
        <v/>
      </c>
      <c r="M3305" s="15">
        <f>J3305-L3305</f>
        <v/>
      </c>
      <c r="N3305" s="21" t="n"/>
    </row>
    <row r="3306">
      <c r="A3306" s="295" t="n"/>
      <c r="B3306" s="14" t="n"/>
      <c r="C3306" s="15" t="n"/>
      <c r="D3306" s="15" t="n"/>
      <c r="E3306" s="15">
        <f>D3306*Setup!$B$5</f>
        <v/>
      </c>
      <c r="F3306" s="15">
        <f>D3306-E3306</f>
        <v/>
      </c>
      <c r="G3306" s="15" t="n"/>
      <c r="H3306" s="15" t="n"/>
      <c r="I3306" s="15" t="n"/>
      <c r="J3306" s="15">
        <f>C3306+F3306+G3306-I3306</f>
        <v/>
      </c>
      <c r="K3306" s="15" t="n"/>
      <c r="L3306" s="15">
        <f>K3306*Setup!$B$6</f>
        <v/>
      </c>
      <c r="M3306" s="15">
        <f>J3306-L3306</f>
        <v/>
      </c>
      <c r="N3306" s="21" t="n"/>
    </row>
    <row r="3307">
      <c r="A3307" s="295" t="n"/>
      <c r="B3307" s="14" t="n"/>
      <c r="C3307" s="15" t="n"/>
      <c r="D3307" s="15" t="n"/>
      <c r="E3307" s="15">
        <f>D3307*Setup!$B$5</f>
        <v/>
      </c>
      <c r="F3307" s="15">
        <f>D3307-E3307</f>
        <v/>
      </c>
      <c r="G3307" s="15" t="n"/>
      <c r="H3307" s="15" t="n"/>
      <c r="I3307" s="15" t="n"/>
      <c r="J3307" s="15">
        <f>C3307+F3307+G3307-I3307</f>
        <v/>
      </c>
      <c r="K3307" s="15" t="n"/>
      <c r="L3307" s="15">
        <f>K3307*Setup!$B$6</f>
        <v/>
      </c>
      <c r="M3307" s="15">
        <f>J3307-L3307</f>
        <v/>
      </c>
      <c r="N3307" s="21" t="n"/>
    </row>
    <row r="3308">
      <c r="A3308" s="295" t="n"/>
      <c r="B3308" s="14" t="n"/>
      <c r="C3308" s="15" t="n"/>
      <c r="D3308" s="15" t="n"/>
      <c r="E3308" s="15">
        <f>D3308*Setup!$B$5</f>
        <v/>
      </c>
      <c r="F3308" s="15">
        <f>D3308-E3308</f>
        <v/>
      </c>
      <c r="G3308" s="15" t="n"/>
      <c r="H3308" s="15" t="n"/>
      <c r="I3308" s="15" t="n"/>
      <c r="J3308" s="15">
        <f>C3308+F3308+G3308-I3308</f>
        <v/>
      </c>
      <c r="K3308" s="15" t="n"/>
      <c r="L3308" s="15">
        <f>K3308*Setup!$B$6</f>
        <v/>
      </c>
      <c r="M3308" s="15">
        <f>J3308-L3308</f>
        <v/>
      </c>
      <c r="N3308" s="21" t="n"/>
    </row>
    <row r="3309">
      <c r="A3309" s="295" t="n"/>
      <c r="B3309" s="14" t="n"/>
      <c r="C3309" s="15" t="n"/>
      <c r="D3309" s="15" t="n"/>
      <c r="E3309" s="15">
        <f>D3309*Setup!$B$5</f>
        <v/>
      </c>
      <c r="F3309" s="15">
        <f>D3309-E3309</f>
        <v/>
      </c>
      <c r="G3309" s="15" t="n"/>
      <c r="H3309" s="15" t="n"/>
      <c r="I3309" s="15" t="n"/>
      <c r="J3309" s="15">
        <f>C3309+F3309+G3309-I3309</f>
        <v/>
      </c>
      <c r="K3309" s="15" t="n"/>
      <c r="L3309" s="15">
        <f>K3309*Setup!$B$6</f>
        <v/>
      </c>
      <c r="M3309" s="15">
        <f>J3309-L3309</f>
        <v/>
      </c>
      <c r="N3309" s="21" t="n"/>
    </row>
    <row r="3310">
      <c r="A3310" s="295" t="n"/>
      <c r="B3310" s="14" t="n"/>
      <c r="C3310" s="15" t="n"/>
      <c r="D3310" s="15" t="n"/>
      <c r="E3310" s="15">
        <f>D3310*Setup!$B$5</f>
        <v/>
      </c>
      <c r="F3310" s="15">
        <f>D3310-E3310</f>
        <v/>
      </c>
      <c r="G3310" s="15" t="n"/>
      <c r="H3310" s="15" t="n"/>
      <c r="I3310" s="15" t="n"/>
      <c r="J3310" s="15">
        <f>C3310+F3310+G3310-I3310</f>
        <v/>
      </c>
      <c r="K3310" s="15" t="n"/>
      <c r="L3310" s="15">
        <f>K3310*Setup!$B$6</f>
        <v/>
      </c>
      <c r="M3310" s="15">
        <f>J3310-L3310</f>
        <v/>
      </c>
      <c r="N3310" s="21" t="n"/>
    </row>
    <row r="3311">
      <c r="A3311" s="295" t="n"/>
      <c r="B3311" s="14" t="n"/>
      <c r="C3311" s="15" t="n"/>
      <c r="D3311" s="15" t="n"/>
      <c r="E3311" s="15">
        <f>D3311*Setup!$B$5</f>
        <v/>
      </c>
      <c r="F3311" s="15">
        <f>D3311-E3311</f>
        <v/>
      </c>
      <c r="G3311" s="15" t="n"/>
      <c r="H3311" s="15" t="n"/>
      <c r="I3311" s="15" t="n"/>
      <c r="J3311" s="15">
        <f>C3311+F3311+G3311-I3311</f>
        <v/>
      </c>
      <c r="K3311" s="15" t="n"/>
      <c r="L3311" s="15">
        <f>K3311*Setup!$B$6</f>
        <v/>
      </c>
      <c r="M3311" s="15">
        <f>J3311-L3311</f>
        <v/>
      </c>
      <c r="N3311" s="21" t="n"/>
    </row>
    <row r="3312">
      <c r="A3312" s="295" t="n"/>
      <c r="B3312" s="14" t="n"/>
      <c r="C3312" s="15" t="n"/>
      <c r="D3312" s="15" t="n"/>
      <c r="E3312" s="15">
        <f>D3312*Setup!$B$5</f>
        <v/>
      </c>
      <c r="F3312" s="15">
        <f>D3312-E3312</f>
        <v/>
      </c>
      <c r="G3312" s="15" t="n"/>
      <c r="H3312" s="15" t="n"/>
      <c r="I3312" s="15" t="n"/>
      <c r="J3312" s="15">
        <f>C3312+F3312+G3312-I3312</f>
        <v/>
      </c>
      <c r="K3312" s="15" t="n"/>
      <c r="L3312" s="15">
        <f>K3312*Setup!$B$6</f>
        <v/>
      </c>
      <c r="M3312" s="15">
        <f>J3312-L3312</f>
        <v/>
      </c>
      <c r="N3312" s="21" t="n"/>
    </row>
    <row r="3313">
      <c r="A3313" s="295" t="n"/>
      <c r="B3313" s="14" t="n"/>
      <c r="C3313" s="15" t="n"/>
      <c r="D3313" s="15" t="n"/>
      <c r="E3313" s="15">
        <f>D3313*Setup!$B$5</f>
        <v/>
      </c>
      <c r="F3313" s="15">
        <f>D3313-E3313</f>
        <v/>
      </c>
      <c r="G3313" s="15" t="n"/>
      <c r="H3313" s="15" t="n"/>
      <c r="I3313" s="15" t="n"/>
      <c r="J3313" s="15">
        <f>C3313+F3313+G3313-I3313</f>
        <v/>
      </c>
      <c r="K3313" s="15" t="n"/>
      <c r="L3313" s="15">
        <f>K3313*Setup!$B$6</f>
        <v/>
      </c>
      <c r="M3313" s="15">
        <f>J3313-L3313</f>
        <v/>
      </c>
      <c r="N3313" s="21" t="n"/>
    </row>
    <row r="3314">
      <c r="A3314" s="295" t="n"/>
      <c r="B3314" s="14" t="n"/>
      <c r="C3314" s="15" t="n"/>
      <c r="D3314" s="15" t="n"/>
      <c r="E3314" s="15">
        <f>D3314*Setup!$B$5</f>
        <v/>
      </c>
      <c r="F3314" s="15">
        <f>D3314-E3314</f>
        <v/>
      </c>
      <c r="G3314" s="15" t="n"/>
      <c r="H3314" s="15" t="n"/>
      <c r="I3314" s="15" t="n"/>
      <c r="J3314" s="15">
        <f>C3314+F3314+G3314-I3314</f>
        <v/>
      </c>
      <c r="K3314" s="15" t="n"/>
      <c r="L3314" s="15">
        <f>K3314*Setup!$B$6</f>
        <v/>
      </c>
      <c r="M3314" s="15">
        <f>J3314-L3314</f>
        <v/>
      </c>
      <c r="N3314" s="21" t="n"/>
    </row>
    <row r="3315">
      <c r="A3315" s="295" t="n"/>
      <c r="B3315" s="14" t="n"/>
      <c r="C3315" s="15" t="n"/>
      <c r="D3315" s="15" t="n"/>
      <c r="E3315" s="15">
        <f>D3315*Setup!$B$5</f>
        <v/>
      </c>
      <c r="F3315" s="15">
        <f>D3315-E3315</f>
        <v/>
      </c>
      <c r="G3315" s="15" t="n"/>
      <c r="H3315" s="15" t="n"/>
      <c r="I3315" s="15" t="n"/>
      <c r="J3315" s="15">
        <f>C3315+F3315+G3315-I3315</f>
        <v/>
      </c>
      <c r="K3315" s="15" t="n"/>
      <c r="L3315" s="15">
        <f>K3315*Setup!$B$6</f>
        <v/>
      </c>
      <c r="M3315" s="15">
        <f>J3315-L3315</f>
        <v/>
      </c>
      <c r="N3315" s="21" t="n"/>
    </row>
    <row r="3316">
      <c r="A3316" s="295" t="n"/>
      <c r="B3316" s="14" t="n"/>
      <c r="C3316" s="15" t="n"/>
      <c r="D3316" s="15" t="n"/>
      <c r="E3316" s="15">
        <f>D3316*Setup!$B$5</f>
        <v/>
      </c>
      <c r="F3316" s="15">
        <f>D3316-E3316</f>
        <v/>
      </c>
      <c r="G3316" s="15" t="n"/>
      <c r="H3316" s="15" t="n"/>
      <c r="I3316" s="15" t="n"/>
      <c r="J3316" s="15">
        <f>C3316+F3316+G3316-I3316</f>
        <v/>
      </c>
      <c r="K3316" s="15" t="n"/>
      <c r="L3316" s="15">
        <f>K3316*Setup!$B$6</f>
        <v/>
      </c>
      <c r="M3316" s="15">
        <f>J3316-L3316</f>
        <v/>
      </c>
      <c r="N3316" s="21" t="n"/>
    </row>
    <row r="3317">
      <c r="A3317" s="295" t="n"/>
      <c r="B3317" s="14" t="n"/>
      <c r="C3317" s="15" t="n"/>
      <c r="D3317" s="15" t="n"/>
      <c r="E3317" s="15">
        <f>D3317*Setup!$B$5</f>
        <v/>
      </c>
      <c r="F3317" s="15">
        <f>D3317-E3317</f>
        <v/>
      </c>
      <c r="G3317" s="15" t="n"/>
      <c r="H3317" s="15" t="n"/>
      <c r="I3317" s="15" t="n"/>
      <c r="J3317" s="15">
        <f>C3317+F3317+G3317-I3317</f>
        <v/>
      </c>
      <c r="K3317" s="15" t="n"/>
      <c r="L3317" s="15">
        <f>K3317*Setup!$B$6</f>
        <v/>
      </c>
      <c r="M3317" s="15">
        <f>J3317-L3317</f>
        <v/>
      </c>
      <c r="N3317" s="21" t="n"/>
    </row>
    <row r="3318">
      <c r="A3318" s="295" t="n"/>
      <c r="B3318" s="14" t="n"/>
      <c r="C3318" s="15" t="n"/>
      <c r="D3318" s="15" t="n"/>
      <c r="E3318" s="15">
        <f>D3318*Setup!$B$5</f>
        <v/>
      </c>
      <c r="F3318" s="15">
        <f>D3318-E3318</f>
        <v/>
      </c>
      <c r="G3318" s="15" t="n"/>
      <c r="H3318" s="15" t="n"/>
      <c r="I3318" s="15" t="n"/>
      <c r="J3318" s="15">
        <f>C3318+F3318+G3318-I3318</f>
        <v/>
      </c>
      <c r="K3318" s="15" t="n"/>
      <c r="L3318" s="15">
        <f>K3318*Setup!$B$6</f>
        <v/>
      </c>
      <c r="M3318" s="15">
        <f>J3318-L3318</f>
        <v/>
      </c>
      <c r="N3318" s="21" t="n"/>
    </row>
    <row r="3319">
      <c r="A3319" s="295" t="n"/>
      <c r="B3319" s="14" t="n"/>
      <c r="C3319" s="15" t="n"/>
      <c r="D3319" s="15" t="n"/>
      <c r="E3319" s="15">
        <f>D3319*Setup!$B$5</f>
        <v/>
      </c>
      <c r="F3319" s="15">
        <f>D3319-E3319</f>
        <v/>
      </c>
      <c r="G3319" s="15" t="n"/>
      <c r="H3319" s="15" t="n"/>
      <c r="I3319" s="15" t="n"/>
      <c r="J3319" s="15">
        <f>C3319+F3319+G3319-I3319</f>
        <v/>
      </c>
      <c r="K3319" s="15" t="n"/>
      <c r="L3319" s="15">
        <f>K3319*Setup!$B$6</f>
        <v/>
      </c>
      <c r="M3319" s="15">
        <f>J3319-L3319</f>
        <v/>
      </c>
      <c r="N3319" s="21" t="n"/>
    </row>
    <row r="3320">
      <c r="A3320" s="295" t="n"/>
      <c r="B3320" s="14" t="n"/>
      <c r="C3320" s="15" t="n"/>
      <c r="D3320" s="15" t="n"/>
      <c r="E3320" s="15">
        <f>D3320*Setup!$B$5</f>
        <v/>
      </c>
      <c r="F3320" s="15">
        <f>D3320-E3320</f>
        <v/>
      </c>
      <c r="G3320" s="15" t="n"/>
      <c r="H3320" s="15" t="n"/>
      <c r="I3320" s="15" t="n"/>
      <c r="J3320" s="15">
        <f>C3320+F3320+G3320-I3320</f>
        <v/>
      </c>
      <c r="K3320" s="15" t="n"/>
      <c r="L3320" s="15">
        <f>K3320*Setup!$B$6</f>
        <v/>
      </c>
      <c r="M3320" s="15">
        <f>J3320-L3320</f>
        <v/>
      </c>
      <c r="N3320" s="21" t="n"/>
    </row>
    <row r="3321">
      <c r="A3321" s="295" t="n"/>
      <c r="B3321" s="14" t="n"/>
      <c r="C3321" s="15" t="n"/>
      <c r="D3321" s="15" t="n"/>
      <c r="E3321" s="15">
        <f>D3321*Setup!$B$5</f>
        <v/>
      </c>
      <c r="F3321" s="15">
        <f>D3321-E3321</f>
        <v/>
      </c>
      <c r="G3321" s="15" t="n"/>
      <c r="H3321" s="15" t="n"/>
      <c r="I3321" s="15" t="n"/>
      <c r="J3321" s="15">
        <f>C3321+F3321+G3321-I3321</f>
        <v/>
      </c>
      <c r="K3321" s="15" t="n"/>
      <c r="L3321" s="15">
        <f>K3321*Setup!$B$6</f>
        <v/>
      </c>
      <c r="M3321" s="15">
        <f>J3321-L3321</f>
        <v/>
      </c>
      <c r="N3321" s="21" t="n"/>
    </row>
    <row r="3322">
      <c r="A3322" s="295" t="n"/>
      <c r="B3322" s="14" t="n"/>
      <c r="C3322" s="15" t="n"/>
      <c r="D3322" s="15" t="n"/>
      <c r="E3322" s="15">
        <f>D3322*Setup!$B$5</f>
        <v/>
      </c>
      <c r="F3322" s="15">
        <f>D3322-E3322</f>
        <v/>
      </c>
      <c r="G3322" s="15" t="n"/>
      <c r="H3322" s="15" t="n"/>
      <c r="I3322" s="15" t="n"/>
      <c r="J3322" s="15">
        <f>C3322+F3322+G3322-I3322</f>
        <v/>
      </c>
      <c r="K3322" s="15" t="n"/>
      <c r="L3322" s="15">
        <f>K3322*Setup!$B$6</f>
        <v/>
      </c>
      <c r="M3322" s="15">
        <f>J3322-L3322</f>
        <v/>
      </c>
      <c r="N3322" s="21" t="n"/>
    </row>
    <row r="3323">
      <c r="A3323" s="295" t="n"/>
      <c r="B3323" s="14" t="n"/>
      <c r="C3323" s="15" t="n"/>
      <c r="D3323" s="15" t="n"/>
      <c r="E3323" s="15">
        <f>D3323*Setup!$B$5</f>
        <v/>
      </c>
      <c r="F3323" s="15">
        <f>D3323-E3323</f>
        <v/>
      </c>
      <c r="G3323" s="15" t="n"/>
      <c r="H3323" s="15" t="n"/>
      <c r="I3323" s="15" t="n"/>
      <c r="J3323" s="15">
        <f>C3323+F3323+G3323-I3323</f>
        <v/>
      </c>
      <c r="K3323" s="15" t="n"/>
      <c r="L3323" s="15">
        <f>K3323*Setup!$B$6</f>
        <v/>
      </c>
      <c r="M3323" s="15">
        <f>J3323-L3323</f>
        <v/>
      </c>
      <c r="N3323" s="21" t="n"/>
    </row>
    <row r="3324">
      <c r="A3324" s="295" t="n"/>
      <c r="B3324" s="14" t="n"/>
      <c r="C3324" s="15" t="n"/>
      <c r="D3324" s="15" t="n"/>
      <c r="E3324" s="15">
        <f>D3324*Setup!$B$5</f>
        <v/>
      </c>
      <c r="F3324" s="15">
        <f>D3324-E3324</f>
        <v/>
      </c>
      <c r="G3324" s="15" t="n"/>
      <c r="H3324" s="15" t="n"/>
      <c r="I3324" s="15" t="n"/>
      <c r="J3324" s="15">
        <f>C3324+F3324+G3324-I3324</f>
        <v/>
      </c>
      <c r="K3324" s="15" t="n"/>
      <c r="L3324" s="15">
        <f>K3324*Setup!$B$6</f>
        <v/>
      </c>
      <c r="M3324" s="15">
        <f>J3324-L3324</f>
        <v/>
      </c>
      <c r="N3324" s="21" t="n"/>
    </row>
    <row r="3325">
      <c r="A3325" s="295" t="n"/>
      <c r="B3325" s="14" t="n"/>
      <c r="C3325" s="15" t="n"/>
      <c r="D3325" s="15" t="n"/>
      <c r="E3325" s="15">
        <f>D3325*Setup!$B$5</f>
        <v/>
      </c>
      <c r="F3325" s="15">
        <f>D3325-E3325</f>
        <v/>
      </c>
      <c r="G3325" s="15" t="n"/>
      <c r="H3325" s="15" t="n"/>
      <c r="I3325" s="15" t="n"/>
      <c r="J3325" s="15">
        <f>C3325+F3325+G3325-I3325</f>
        <v/>
      </c>
      <c r="K3325" s="15" t="n"/>
      <c r="L3325" s="15">
        <f>K3325*Setup!$B$6</f>
        <v/>
      </c>
      <c r="M3325" s="15">
        <f>J3325-L3325</f>
        <v/>
      </c>
      <c r="N3325" s="21" t="n"/>
    </row>
    <row r="3326">
      <c r="A3326" s="295" t="n"/>
      <c r="B3326" s="14" t="n"/>
      <c r="C3326" s="15" t="n"/>
      <c r="D3326" s="15" t="n"/>
      <c r="E3326" s="15">
        <f>D3326*Setup!$B$5</f>
        <v/>
      </c>
      <c r="F3326" s="15">
        <f>D3326-E3326</f>
        <v/>
      </c>
      <c r="G3326" s="15" t="n"/>
      <c r="H3326" s="15" t="n"/>
      <c r="I3326" s="15" t="n"/>
      <c r="J3326" s="15">
        <f>C3326+F3326+G3326-I3326</f>
        <v/>
      </c>
      <c r="K3326" s="15" t="n"/>
      <c r="L3326" s="15">
        <f>K3326*Setup!$B$6</f>
        <v/>
      </c>
      <c r="M3326" s="15">
        <f>J3326-L3326</f>
        <v/>
      </c>
      <c r="N3326" s="21" t="n"/>
    </row>
    <row r="3327">
      <c r="A3327" s="295" t="n"/>
      <c r="B3327" s="14" t="n"/>
      <c r="C3327" s="15" t="n"/>
      <c r="D3327" s="15" t="n"/>
      <c r="E3327" s="15">
        <f>D3327*Setup!$B$5</f>
        <v/>
      </c>
      <c r="F3327" s="15">
        <f>D3327-E3327</f>
        <v/>
      </c>
      <c r="G3327" s="15" t="n"/>
      <c r="H3327" s="15" t="n"/>
      <c r="I3327" s="15" t="n"/>
      <c r="J3327" s="15">
        <f>C3327+F3327+G3327-I3327</f>
        <v/>
      </c>
      <c r="K3327" s="15" t="n"/>
      <c r="L3327" s="15">
        <f>K3327*Setup!$B$6</f>
        <v/>
      </c>
      <c r="M3327" s="15">
        <f>J3327-L3327</f>
        <v/>
      </c>
      <c r="N3327" s="21" t="n"/>
    </row>
    <row r="3328">
      <c r="A3328" s="295" t="n"/>
      <c r="B3328" s="14" t="n"/>
      <c r="C3328" s="15" t="n"/>
      <c r="D3328" s="15" t="n"/>
      <c r="E3328" s="15">
        <f>D3328*Setup!$B$5</f>
        <v/>
      </c>
      <c r="F3328" s="15">
        <f>D3328-E3328</f>
        <v/>
      </c>
      <c r="G3328" s="15" t="n"/>
      <c r="H3328" s="15" t="n"/>
      <c r="I3328" s="15" t="n"/>
      <c r="J3328" s="15">
        <f>C3328+F3328+G3328-I3328</f>
        <v/>
      </c>
      <c r="K3328" s="15" t="n"/>
      <c r="L3328" s="15">
        <f>K3328*Setup!$B$6</f>
        <v/>
      </c>
      <c r="M3328" s="15">
        <f>J3328-L3328</f>
        <v/>
      </c>
      <c r="N3328" s="21" t="n"/>
    </row>
    <row r="3329">
      <c r="A3329" s="295" t="n"/>
      <c r="B3329" s="14" t="n"/>
      <c r="C3329" s="15" t="n"/>
      <c r="D3329" s="15" t="n"/>
      <c r="E3329" s="15">
        <f>D3329*Setup!$B$5</f>
        <v/>
      </c>
      <c r="F3329" s="15">
        <f>D3329-E3329</f>
        <v/>
      </c>
      <c r="G3329" s="15" t="n"/>
      <c r="H3329" s="15" t="n"/>
      <c r="I3329" s="15" t="n"/>
      <c r="J3329" s="15">
        <f>C3329+F3329+G3329-I3329</f>
        <v/>
      </c>
      <c r="K3329" s="15" t="n"/>
      <c r="L3329" s="15">
        <f>K3329*Setup!$B$6</f>
        <v/>
      </c>
      <c r="M3329" s="15">
        <f>J3329-L3329</f>
        <v/>
      </c>
      <c r="N3329" s="21" t="n"/>
    </row>
    <row r="3330">
      <c r="A3330" s="295" t="n"/>
      <c r="B3330" s="14" t="n"/>
      <c r="C3330" s="15" t="n"/>
      <c r="D3330" s="15" t="n"/>
      <c r="E3330" s="15">
        <f>D3330*Setup!$B$5</f>
        <v/>
      </c>
      <c r="F3330" s="15">
        <f>D3330-E3330</f>
        <v/>
      </c>
      <c r="G3330" s="15" t="n"/>
      <c r="H3330" s="15" t="n"/>
      <c r="I3330" s="15" t="n"/>
      <c r="J3330" s="15">
        <f>C3330+F3330+G3330-I3330</f>
        <v/>
      </c>
      <c r="K3330" s="15" t="n"/>
      <c r="L3330" s="15">
        <f>K3330*Setup!$B$6</f>
        <v/>
      </c>
      <c r="M3330" s="15">
        <f>J3330-L3330</f>
        <v/>
      </c>
      <c r="N3330" s="21" t="n"/>
    </row>
    <row r="3331">
      <c r="A3331" s="295" t="n"/>
      <c r="B3331" s="14" t="n"/>
      <c r="C3331" s="15" t="n"/>
      <c r="D3331" s="15" t="n"/>
      <c r="E3331" s="15">
        <f>D3331*Setup!$B$5</f>
        <v/>
      </c>
      <c r="F3331" s="15">
        <f>D3331-E3331</f>
        <v/>
      </c>
      <c r="G3331" s="15" t="n"/>
      <c r="H3331" s="15" t="n"/>
      <c r="I3331" s="15" t="n"/>
      <c r="J3331" s="15">
        <f>C3331+F3331+G3331-I3331</f>
        <v/>
      </c>
      <c r="K3331" s="15" t="n"/>
      <c r="L3331" s="15">
        <f>K3331*Setup!$B$6</f>
        <v/>
      </c>
      <c r="M3331" s="15">
        <f>J3331-L3331</f>
        <v/>
      </c>
      <c r="N3331" s="21" t="n"/>
    </row>
    <row r="3332">
      <c r="A3332" s="295" t="n"/>
      <c r="B3332" s="14" t="n"/>
      <c r="C3332" s="15" t="n"/>
      <c r="D3332" s="15" t="n"/>
      <c r="E3332" s="15">
        <f>D3332*Setup!$B$5</f>
        <v/>
      </c>
      <c r="F3332" s="15">
        <f>D3332-E3332</f>
        <v/>
      </c>
      <c r="G3332" s="15" t="n"/>
      <c r="H3332" s="15" t="n"/>
      <c r="I3332" s="15" t="n"/>
      <c r="J3332" s="15">
        <f>C3332+F3332+G3332-I3332</f>
        <v/>
      </c>
      <c r="K3332" s="15" t="n"/>
      <c r="L3332" s="15">
        <f>K3332*Setup!$B$6</f>
        <v/>
      </c>
      <c r="M3332" s="15">
        <f>J3332-L3332</f>
        <v/>
      </c>
      <c r="N3332" s="21" t="n"/>
    </row>
    <row r="3333">
      <c r="A3333" s="295" t="n"/>
      <c r="B3333" s="14" t="n"/>
      <c r="C3333" s="15" t="n"/>
      <c r="D3333" s="15" t="n"/>
      <c r="E3333" s="15">
        <f>D3333*Setup!$B$5</f>
        <v/>
      </c>
      <c r="F3333" s="15">
        <f>D3333-E3333</f>
        <v/>
      </c>
      <c r="G3333" s="15" t="n"/>
      <c r="H3333" s="15" t="n"/>
      <c r="I3333" s="15" t="n"/>
      <c r="J3333" s="15">
        <f>C3333+F3333+G3333-I3333</f>
        <v/>
      </c>
      <c r="K3333" s="15" t="n"/>
      <c r="L3333" s="15">
        <f>K3333*Setup!$B$6</f>
        <v/>
      </c>
      <c r="M3333" s="15">
        <f>J3333-L3333</f>
        <v/>
      </c>
      <c r="N3333" s="21" t="n"/>
    </row>
    <row r="3334">
      <c r="A3334" s="295" t="n"/>
      <c r="B3334" s="14" t="n"/>
      <c r="C3334" s="15" t="n"/>
      <c r="D3334" s="15" t="n"/>
      <c r="E3334" s="15">
        <f>D3334*Setup!$B$5</f>
        <v/>
      </c>
      <c r="F3334" s="15">
        <f>D3334-E3334</f>
        <v/>
      </c>
      <c r="G3334" s="15" t="n"/>
      <c r="H3334" s="15" t="n"/>
      <c r="I3334" s="15" t="n"/>
      <c r="J3334" s="15">
        <f>C3334+F3334+G3334-I3334</f>
        <v/>
      </c>
      <c r="K3334" s="15" t="n"/>
      <c r="L3334" s="15">
        <f>K3334*Setup!$B$6</f>
        <v/>
      </c>
      <c r="M3334" s="15">
        <f>J3334-L3334</f>
        <v/>
      </c>
      <c r="N3334" s="21" t="n"/>
    </row>
    <row r="3335">
      <c r="A3335" s="295" t="n"/>
      <c r="B3335" s="14" t="n"/>
      <c r="C3335" s="15" t="n"/>
      <c r="D3335" s="15" t="n"/>
      <c r="E3335" s="15">
        <f>D3335*Setup!$B$5</f>
        <v/>
      </c>
      <c r="F3335" s="15">
        <f>D3335-E3335</f>
        <v/>
      </c>
      <c r="G3335" s="15" t="n"/>
      <c r="H3335" s="15" t="n"/>
      <c r="I3335" s="15" t="n"/>
      <c r="J3335" s="15">
        <f>C3335+F3335+G3335-I3335</f>
        <v/>
      </c>
      <c r="K3335" s="15" t="n"/>
      <c r="L3335" s="15">
        <f>K3335*Setup!$B$6</f>
        <v/>
      </c>
      <c r="M3335" s="15">
        <f>J3335-L3335</f>
        <v/>
      </c>
      <c r="N3335" s="21" t="n"/>
    </row>
    <row r="3336">
      <c r="A3336" s="295" t="n"/>
      <c r="B3336" s="14" t="n"/>
      <c r="C3336" s="15" t="n"/>
      <c r="D3336" s="15" t="n"/>
      <c r="E3336" s="15">
        <f>D3336*Setup!$B$5</f>
        <v/>
      </c>
      <c r="F3336" s="15">
        <f>D3336-E3336</f>
        <v/>
      </c>
      <c r="G3336" s="15" t="n"/>
      <c r="H3336" s="15" t="n"/>
      <c r="I3336" s="15" t="n"/>
      <c r="J3336" s="15">
        <f>C3336+F3336+G3336-I3336</f>
        <v/>
      </c>
      <c r="K3336" s="15" t="n"/>
      <c r="L3336" s="15">
        <f>K3336*Setup!$B$6</f>
        <v/>
      </c>
      <c r="M3336" s="15">
        <f>J3336-L3336</f>
        <v/>
      </c>
      <c r="N3336" s="21" t="n"/>
    </row>
    <row r="3337">
      <c r="A3337" s="295" t="n"/>
      <c r="B3337" s="14" t="n"/>
      <c r="C3337" s="15" t="n"/>
      <c r="D3337" s="15" t="n"/>
      <c r="E3337" s="15">
        <f>D3337*Setup!$B$5</f>
        <v/>
      </c>
      <c r="F3337" s="15">
        <f>D3337-E3337</f>
        <v/>
      </c>
      <c r="G3337" s="15" t="n"/>
      <c r="H3337" s="15" t="n"/>
      <c r="I3337" s="15" t="n"/>
      <c r="J3337" s="15">
        <f>C3337+F3337+G3337-I3337</f>
        <v/>
      </c>
      <c r="K3337" s="15" t="n"/>
      <c r="L3337" s="15">
        <f>K3337*Setup!$B$6</f>
        <v/>
      </c>
      <c r="M3337" s="15">
        <f>J3337-L3337</f>
        <v/>
      </c>
      <c r="N3337" s="21" t="n"/>
    </row>
    <row r="3338">
      <c r="A3338" s="295" t="n"/>
      <c r="B3338" s="14" t="n"/>
      <c r="C3338" s="15" t="n"/>
      <c r="D3338" s="15" t="n"/>
      <c r="E3338" s="15">
        <f>D3338*Setup!$B$5</f>
        <v/>
      </c>
      <c r="F3338" s="15">
        <f>D3338-E3338</f>
        <v/>
      </c>
      <c r="G3338" s="15" t="n"/>
      <c r="H3338" s="15" t="n"/>
      <c r="I3338" s="15" t="n"/>
      <c r="J3338" s="15">
        <f>C3338+F3338+G3338-I3338</f>
        <v/>
      </c>
      <c r="K3338" s="15" t="n"/>
      <c r="L3338" s="15">
        <f>K3338*Setup!$B$6</f>
        <v/>
      </c>
      <c r="M3338" s="15">
        <f>J3338-L3338</f>
        <v/>
      </c>
      <c r="N3338" s="21" t="n"/>
    </row>
    <row r="3339">
      <c r="A3339" s="295" t="n"/>
      <c r="B3339" s="14" t="n"/>
      <c r="C3339" s="15" t="n"/>
      <c r="D3339" s="15" t="n"/>
      <c r="E3339" s="15">
        <f>D3339*Setup!$B$5</f>
        <v/>
      </c>
      <c r="F3339" s="15">
        <f>D3339-E3339</f>
        <v/>
      </c>
      <c r="G3339" s="15" t="n"/>
      <c r="H3339" s="15" t="n"/>
      <c r="I3339" s="15" t="n"/>
      <c r="J3339" s="15">
        <f>C3339+F3339+G3339-I3339</f>
        <v/>
      </c>
      <c r="K3339" s="15" t="n"/>
      <c r="L3339" s="15">
        <f>K3339*Setup!$B$6</f>
        <v/>
      </c>
      <c r="M3339" s="15">
        <f>J3339-L3339</f>
        <v/>
      </c>
      <c r="N3339" s="21" t="n"/>
    </row>
    <row r="3340">
      <c r="A3340" s="295" t="n"/>
      <c r="B3340" s="14" t="n"/>
      <c r="C3340" s="15" t="n"/>
      <c r="D3340" s="15" t="n"/>
      <c r="E3340" s="15">
        <f>D3340*Setup!$B$5</f>
        <v/>
      </c>
      <c r="F3340" s="15">
        <f>D3340-E3340</f>
        <v/>
      </c>
      <c r="G3340" s="15" t="n"/>
      <c r="H3340" s="15" t="n"/>
      <c r="I3340" s="15" t="n"/>
      <c r="J3340" s="15">
        <f>C3340+F3340+G3340-I3340</f>
        <v/>
      </c>
      <c r="K3340" s="15" t="n"/>
      <c r="L3340" s="15">
        <f>K3340*Setup!$B$6</f>
        <v/>
      </c>
      <c r="M3340" s="15">
        <f>J3340-L3340</f>
        <v/>
      </c>
      <c r="N3340" s="21" t="n"/>
    </row>
    <row r="3341">
      <c r="A3341" s="295" t="n"/>
      <c r="B3341" s="14" t="n"/>
      <c r="C3341" s="15" t="n"/>
      <c r="D3341" s="15" t="n"/>
      <c r="E3341" s="15">
        <f>D3341*Setup!$B$5</f>
        <v/>
      </c>
      <c r="F3341" s="15">
        <f>D3341-E3341</f>
        <v/>
      </c>
      <c r="G3341" s="15" t="n"/>
      <c r="H3341" s="15" t="n"/>
      <c r="I3341" s="15" t="n"/>
      <c r="J3341" s="15">
        <f>C3341+F3341+G3341-I3341</f>
        <v/>
      </c>
      <c r="K3341" s="15" t="n"/>
      <c r="L3341" s="15">
        <f>K3341*Setup!$B$6</f>
        <v/>
      </c>
      <c r="M3341" s="15">
        <f>J3341-L3341</f>
        <v/>
      </c>
      <c r="N3341" s="21" t="n"/>
    </row>
    <row r="3342">
      <c r="A3342" s="295" t="n"/>
      <c r="B3342" s="14" t="n"/>
      <c r="C3342" s="15" t="n"/>
      <c r="D3342" s="15" t="n"/>
      <c r="E3342" s="15">
        <f>D3342*Setup!$B$5</f>
        <v/>
      </c>
      <c r="F3342" s="15">
        <f>D3342-E3342</f>
        <v/>
      </c>
      <c r="G3342" s="15" t="n"/>
      <c r="H3342" s="15" t="n"/>
      <c r="I3342" s="15" t="n"/>
      <c r="J3342" s="15">
        <f>C3342+F3342+G3342-I3342</f>
        <v/>
      </c>
      <c r="K3342" s="15" t="n"/>
      <c r="L3342" s="15">
        <f>K3342*Setup!$B$6</f>
        <v/>
      </c>
      <c r="M3342" s="15">
        <f>J3342-L3342</f>
        <v/>
      </c>
      <c r="N3342" s="21" t="n"/>
    </row>
    <row r="3343">
      <c r="A3343" s="295" t="n"/>
      <c r="B3343" s="14" t="n"/>
      <c r="C3343" s="15" t="n"/>
      <c r="D3343" s="15" t="n"/>
      <c r="E3343" s="15">
        <f>D3343*Setup!$B$5</f>
        <v/>
      </c>
      <c r="F3343" s="15">
        <f>D3343-E3343</f>
        <v/>
      </c>
      <c r="G3343" s="15" t="n"/>
      <c r="H3343" s="15" t="n"/>
      <c r="I3343" s="15" t="n"/>
      <c r="J3343" s="15">
        <f>C3343+F3343+G3343-I3343</f>
        <v/>
      </c>
      <c r="K3343" s="15" t="n"/>
      <c r="L3343" s="15">
        <f>K3343*Setup!$B$6</f>
        <v/>
      </c>
      <c r="M3343" s="15">
        <f>J3343-L3343</f>
        <v/>
      </c>
      <c r="N3343" s="21" t="n"/>
    </row>
    <row r="3344">
      <c r="A3344" s="295" t="n"/>
      <c r="B3344" s="14" t="n"/>
      <c r="C3344" s="15" t="n"/>
      <c r="D3344" s="15" t="n"/>
      <c r="E3344" s="15">
        <f>D3344*Setup!$B$5</f>
        <v/>
      </c>
      <c r="F3344" s="15">
        <f>D3344-E3344</f>
        <v/>
      </c>
      <c r="G3344" s="15" t="n"/>
      <c r="H3344" s="15" t="n"/>
      <c r="I3344" s="15" t="n"/>
      <c r="J3344" s="15">
        <f>C3344+F3344+G3344-I3344</f>
        <v/>
      </c>
      <c r="K3344" s="15" t="n"/>
      <c r="L3344" s="15">
        <f>K3344*Setup!$B$6</f>
        <v/>
      </c>
      <c r="M3344" s="15">
        <f>J3344-L3344</f>
        <v/>
      </c>
      <c r="N3344" s="21" t="n"/>
    </row>
    <row r="3345">
      <c r="A3345" s="295" t="n"/>
      <c r="B3345" s="14" t="n"/>
      <c r="C3345" s="15" t="n"/>
      <c r="D3345" s="15" t="n"/>
      <c r="E3345" s="15">
        <f>D3345*Setup!$B$5</f>
        <v/>
      </c>
      <c r="F3345" s="15">
        <f>D3345-E3345</f>
        <v/>
      </c>
      <c r="G3345" s="15" t="n"/>
      <c r="H3345" s="15" t="n"/>
      <c r="I3345" s="15" t="n"/>
      <c r="J3345" s="15">
        <f>C3345+F3345+G3345-I3345</f>
        <v/>
      </c>
      <c r="K3345" s="15" t="n"/>
      <c r="L3345" s="15">
        <f>K3345*Setup!$B$6</f>
        <v/>
      </c>
      <c r="M3345" s="15">
        <f>J3345-L3345</f>
        <v/>
      </c>
      <c r="N3345" s="21" t="n"/>
    </row>
    <row r="3346">
      <c r="A3346" s="295" t="n"/>
      <c r="B3346" s="14" t="n"/>
      <c r="C3346" s="15" t="n"/>
      <c r="D3346" s="15" t="n"/>
      <c r="E3346" s="15">
        <f>D3346*Setup!$B$5</f>
        <v/>
      </c>
      <c r="F3346" s="15">
        <f>D3346-E3346</f>
        <v/>
      </c>
      <c r="G3346" s="15" t="n"/>
      <c r="H3346" s="15" t="n"/>
      <c r="I3346" s="15" t="n"/>
      <c r="J3346" s="15">
        <f>C3346+F3346+G3346-I3346</f>
        <v/>
      </c>
      <c r="K3346" s="15" t="n"/>
      <c r="L3346" s="15">
        <f>K3346*Setup!$B$6</f>
        <v/>
      </c>
      <c r="M3346" s="15">
        <f>J3346-L3346</f>
        <v/>
      </c>
      <c r="N3346" s="21" t="n"/>
    </row>
    <row r="3347">
      <c r="A3347" s="295" t="n"/>
      <c r="B3347" s="14" t="n"/>
      <c r="C3347" s="15" t="n"/>
      <c r="D3347" s="15" t="n"/>
      <c r="E3347" s="15">
        <f>D3347*Setup!$B$5</f>
        <v/>
      </c>
      <c r="F3347" s="15">
        <f>D3347-E3347</f>
        <v/>
      </c>
      <c r="G3347" s="15" t="n"/>
      <c r="H3347" s="15" t="n"/>
      <c r="I3347" s="15" t="n"/>
      <c r="J3347" s="15">
        <f>C3347+F3347+G3347-I3347</f>
        <v/>
      </c>
      <c r="K3347" s="15" t="n"/>
      <c r="L3347" s="15">
        <f>K3347*Setup!$B$6</f>
        <v/>
      </c>
      <c r="M3347" s="15">
        <f>J3347-L3347</f>
        <v/>
      </c>
      <c r="N3347" s="21" t="n"/>
    </row>
    <row r="3348">
      <c r="A3348" s="295" t="n"/>
      <c r="B3348" s="14" t="n"/>
      <c r="C3348" s="15" t="n"/>
      <c r="D3348" s="15" t="n"/>
      <c r="E3348" s="15">
        <f>D3348*Setup!$B$5</f>
        <v/>
      </c>
      <c r="F3348" s="15">
        <f>D3348-E3348</f>
        <v/>
      </c>
      <c r="G3348" s="15" t="n"/>
      <c r="H3348" s="15" t="n"/>
      <c r="I3348" s="15" t="n"/>
      <c r="J3348" s="15">
        <f>C3348+F3348+G3348-I3348</f>
        <v/>
      </c>
      <c r="K3348" s="15" t="n"/>
      <c r="L3348" s="15">
        <f>K3348*Setup!$B$6</f>
        <v/>
      </c>
      <c r="M3348" s="15">
        <f>J3348-L3348</f>
        <v/>
      </c>
      <c r="N3348" s="21" t="n"/>
    </row>
    <row r="3349">
      <c r="A3349" s="295" t="n"/>
      <c r="B3349" s="14" t="n"/>
      <c r="C3349" s="15" t="n"/>
      <c r="D3349" s="15" t="n"/>
      <c r="E3349" s="15">
        <f>D3349*Setup!$B$5</f>
        <v/>
      </c>
      <c r="F3349" s="15">
        <f>D3349-E3349</f>
        <v/>
      </c>
      <c r="G3349" s="15" t="n"/>
      <c r="H3349" s="15" t="n"/>
      <c r="I3349" s="15" t="n"/>
      <c r="J3349" s="15">
        <f>C3349+F3349+G3349-I3349</f>
        <v/>
      </c>
      <c r="K3349" s="15" t="n"/>
      <c r="L3349" s="15">
        <f>K3349*Setup!$B$6</f>
        <v/>
      </c>
      <c r="M3349" s="15">
        <f>J3349-L3349</f>
        <v/>
      </c>
      <c r="N3349" s="21" t="n"/>
    </row>
    <row r="3350">
      <c r="A3350" s="295" t="n"/>
      <c r="B3350" s="14" t="n"/>
      <c r="C3350" s="15" t="n"/>
      <c r="D3350" s="15" t="n"/>
      <c r="E3350" s="15">
        <f>D3350*Setup!$B$5</f>
        <v/>
      </c>
      <c r="F3350" s="15">
        <f>D3350-E3350</f>
        <v/>
      </c>
      <c r="G3350" s="15" t="n"/>
      <c r="H3350" s="15" t="n"/>
      <c r="I3350" s="15" t="n"/>
      <c r="J3350" s="15">
        <f>C3350+F3350+G3350-I3350</f>
        <v/>
      </c>
      <c r="K3350" s="15" t="n"/>
      <c r="L3350" s="15">
        <f>K3350*Setup!$B$6</f>
        <v/>
      </c>
      <c r="M3350" s="15">
        <f>J3350-L3350</f>
        <v/>
      </c>
      <c r="N3350" s="21" t="n"/>
    </row>
    <row r="3351">
      <c r="A3351" s="295" t="n"/>
      <c r="B3351" s="14" t="n"/>
      <c r="C3351" s="15" t="n"/>
      <c r="D3351" s="15" t="n"/>
      <c r="E3351" s="15">
        <f>D3351*Setup!$B$5</f>
        <v/>
      </c>
      <c r="F3351" s="15">
        <f>D3351-E3351</f>
        <v/>
      </c>
      <c r="G3351" s="15" t="n"/>
      <c r="H3351" s="15" t="n"/>
      <c r="I3351" s="15" t="n"/>
      <c r="J3351" s="15">
        <f>C3351+F3351+G3351-I3351</f>
        <v/>
      </c>
      <c r="K3351" s="15" t="n"/>
      <c r="L3351" s="15">
        <f>K3351*Setup!$B$6</f>
        <v/>
      </c>
      <c r="M3351" s="15">
        <f>J3351-L3351</f>
        <v/>
      </c>
      <c r="N3351" s="21" t="n"/>
    </row>
    <row r="3352">
      <c r="A3352" s="295" t="n"/>
      <c r="B3352" s="14" t="n"/>
      <c r="C3352" s="15" t="n"/>
      <c r="D3352" s="15" t="n"/>
      <c r="E3352" s="15">
        <f>D3352*Setup!$B$5</f>
        <v/>
      </c>
      <c r="F3352" s="15">
        <f>D3352-E3352</f>
        <v/>
      </c>
      <c r="G3352" s="15" t="n"/>
      <c r="H3352" s="15" t="n"/>
      <c r="I3352" s="15" t="n"/>
      <c r="J3352" s="15">
        <f>C3352+F3352+G3352-I3352</f>
        <v/>
      </c>
      <c r="K3352" s="15" t="n"/>
      <c r="L3352" s="15">
        <f>K3352*Setup!$B$6</f>
        <v/>
      </c>
      <c r="M3352" s="15">
        <f>J3352-L3352</f>
        <v/>
      </c>
      <c r="N3352" s="21" t="n"/>
    </row>
    <row r="3353">
      <c r="A3353" s="295" t="n"/>
      <c r="B3353" s="14" t="n"/>
      <c r="C3353" s="15" t="n"/>
      <c r="D3353" s="15" t="n"/>
      <c r="E3353" s="15">
        <f>D3353*Setup!$B$5</f>
        <v/>
      </c>
      <c r="F3353" s="15">
        <f>D3353-E3353</f>
        <v/>
      </c>
      <c r="G3353" s="15" t="n"/>
      <c r="H3353" s="15" t="n"/>
      <c r="I3353" s="15" t="n"/>
      <c r="J3353" s="15">
        <f>C3353+F3353+G3353-I3353</f>
        <v/>
      </c>
      <c r="K3353" s="15" t="n"/>
      <c r="L3353" s="15">
        <f>K3353*Setup!$B$6</f>
        <v/>
      </c>
      <c r="M3353" s="15">
        <f>J3353-L3353</f>
        <v/>
      </c>
      <c r="N3353" s="21" t="n"/>
    </row>
    <row r="3354">
      <c r="A3354" s="295" t="n"/>
      <c r="B3354" s="14" t="n"/>
      <c r="C3354" s="15" t="n"/>
      <c r="D3354" s="15" t="n"/>
      <c r="E3354" s="15">
        <f>D3354*Setup!$B$5</f>
        <v/>
      </c>
      <c r="F3354" s="15">
        <f>D3354-E3354</f>
        <v/>
      </c>
      <c r="G3354" s="15" t="n"/>
      <c r="H3354" s="15" t="n"/>
      <c r="I3354" s="15" t="n"/>
      <c r="J3354" s="15">
        <f>C3354+F3354+G3354-I3354</f>
        <v/>
      </c>
      <c r="K3354" s="15" t="n"/>
      <c r="L3354" s="15">
        <f>K3354*Setup!$B$6</f>
        <v/>
      </c>
      <c r="M3354" s="15">
        <f>J3354-L3354</f>
        <v/>
      </c>
      <c r="N3354" s="21" t="n"/>
    </row>
    <row r="3355">
      <c r="A3355" s="295" t="n"/>
      <c r="B3355" s="14" t="n"/>
      <c r="C3355" s="15" t="n"/>
      <c r="D3355" s="15" t="n"/>
      <c r="E3355" s="15">
        <f>D3355*Setup!$B$5</f>
        <v/>
      </c>
      <c r="F3355" s="15">
        <f>D3355-E3355</f>
        <v/>
      </c>
      <c r="G3355" s="15" t="n"/>
      <c r="H3355" s="15" t="n"/>
      <c r="I3355" s="15" t="n"/>
      <c r="J3355" s="15">
        <f>C3355+F3355+G3355-I3355</f>
        <v/>
      </c>
      <c r="K3355" s="15" t="n"/>
      <c r="L3355" s="15">
        <f>K3355*Setup!$B$6</f>
        <v/>
      </c>
      <c r="M3355" s="15">
        <f>J3355-L3355</f>
        <v/>
      </c>
      <c r="N3355" s="21" t="n"/>
    </row>
    <row r="3356">
      <c r="A3356" s="295" t="n"/>
      <c r="B3356" s="14" t="n"/>
      <c r="C3356" s="15" t="n"/>
      <c r="D3356" s="15" t="n"/>
      <c r="E3356" s="15">
        <f>D3356*Setup!$B$5</f>
        <v/>
      </c>
      <c r="F3356" s="15">
        <f>D3356-E3356</f>
        <v/>
      </c>
      <c r="G3356" s="15" t="n"/>
      <c r="H3356" s="15" t="n"/>
      <c r="I3356" s="15" t="n"/>
      <c r="J3356" s="15">
        <f>C3356+F3356+G3356-I3356</f>
        <v/>
      </c>
      <c r="K3356" s="15" t="n"/>
      <c r="L3356" s="15">
        <f>K3356*Setup!$B$6</f>
        <v/>
      </c>
      <c r="M3356" s="15">
        <f>J3356-L3356</f>
        <v/>
      </c>
      <c r="N3356" s="21" t="n"/>
    </row>
    <row r="3357">
      <c r="A3357" s="295" t="n"/>
      <c r="B3357" s="14" t="n"/>
      <c r="C3357" s="15" t="n"/>
      <c r="D3357" s="15" t="n"/>
      <c r="E3357" s="15">
        <f>D3357*Setup!$B$5</f>
        <v/>
      </c>
      <c r="F3357" s="15">
        <f>D3357-E3357</f>
        <v/>
      </c>
      <c r="G3357" s="15" t="n"/>
      <c r="H3357" s="15" t="n"/>
      <c r="I3357" s="15" t="n"/>
      <c r="J3357" s="15">
        <f>C3357+F3357+G3357-I3357</f>
        <v/>
      </c>
      <c r="K3357" s="15" t="n"/>
      <c r="L3357" s="15">
        <f>K3357*Setup!$B$6</f>
        <v/>
      </c>
      <c r="M3357" s="15">
        <f>J3357-L3357</f>
        <v/>
      </c>
      <c r="N3357" s="21" t="n"/>
    </row>
    <row r="3358">
      <c r="A3358" s="295" t="n"/>
      <c r="B3358" s="14" t="n"/>
      <c r="C3358" s="15" t="n"/>
      <c r="D3358" s="15" t="n"/>
      <c r="E3358" s="15">
        <f>D3358*Setup!$B$5</f>
        <v/>
      </c>
      <c r="F3358" s="15">
        <f>D3358-E3358</f>
        <v/>
      </c>
      <c r="G3358" s="15" t="n"/>
      <c r="H3358" s="15" t="n"/>
      <c r="I3358" s="15" t="n"/>
      <c r="J3358" s="15">
        <f>C3358+F3358+G3358-I3358</f>
        <v/>
      </c>
      <c r="K3358" s="15" t="n"/>
      <c r="L3358" s="15">
        <f>K3358*Setup!$B$6</f>
        <v/>
      </c>
      <c r="M3358" s="15">
        <f>J3358-L3358</f>
        <v/>
      </c>
      <c r="N3358" s="21" t="n"/>
    </row>
    <row r="3359">
      <c r="A3359" s="295" t="n"/>
      <c r="B3359" s="14" t="n"/>
      <c r="C3359" s="15" t="n"/>
      <c r="D3359" s="15" t="n"/>
      <c r="E3359" s="15">
        <f>D3359*Setup!$B$5</f>
        <v/>
      </c>
      <c r="F3359" s="15">
        <f>D3359-E3359</f>
        <v/>
      </c>
      <c r="G3359" s="15" t="n"/>
      <c r="H3359" s="15" t="n"/>
      <c r="I3359" s="15" t="n"/>
      <c r="J3359" s="15">
        <f>C3359+F3359+G3359-I3359</f>
        <v/>
      </c>
      <c r="K3359" s="15" t="n"/>
      <c r="L3359" s="15">
        <f>K3359*Setup!$B$6</f>
        <v/>
      </c>
      <c r="M3359" s="15">
        <f>J3359-L3359</f>
        <v/>
      </c>
      <c r="N3359" s="21" t="n"/>
    </row>
    <row r="3360">
      <c r="A3360" s="295" t="n"/>
      <c r="B3360" s="14" t="n"/>
      <c r="C3360" s="15" t="n"/>
      <c r="D3360" s="15" t="n"/>
      <c r="E3360" s="15">
        <f>D3360*Setup!$B$5</f>
        <v/>
      </c>
      <c r="F3360" s="15">
        <f>D3360-E3360</f>
        <v/>
      </c>
      <c r="G3360" s="15" t="n"/>
      <c r="H3360" s="15" t="n"/>
      <c r="I3360" s="15" t="n"/>
      <c r="J3360" s="15">
        <f>C3360+F3360+G3360-I3360</f>
        <v/>
      </c>
      <c r="K3360" s="15" t="n"/>
      <c r="L3360" s="15">
        <f>K3360*Setup!$B$6</f>
        <v/>
      </c>
      <c r="M3360" s="15">
        <f>J3360-L3360</f>
        <v/>
      </c>
      <c r="N3360" s="21" t="n"/>
    </row>
    <row r="3361">
      <c r="A3361" s="295" t="n"/>
      <c r="B3361" s="14" t="n"/>
      <c r="C3361" s="15" t="n"/>
      <c r="D3361" s="15" t="n"/>
      <c r="E3361" s="15">
        <f>D3361*Setup!$B$5</f>
        <v/>
      </c>
      <c r="F3361" s="15">
        <f>D3361-E3361</f>
        <v/>
      </c>
      <c r="G3361" s="15" t="n"/>
      <c r="H3361" s="15" t="n"/>
      <c r="I3361" s="15" t="n"/>
      <c r="J3361" s="15">
        <f>C3361+F3361+G3361-I3361</f>
        <v/>
      </c>
      <c r="K3361" s="15" t="n"/>
      <c r="L3361" s="15">
        <f>K3361*Setup!$B$6</f>
        <v/>
      </c>
      <c r="M3361" s="15">
        <f>J3361-L3361</f>
        <v/>
      </c>
      <c r="N3361" s="21" t="n"/>
    </row>
    <row r="3362">
      <c r="A3362" s="295" t="n"/>
      <c r="B3362" s="14" t="n"/>
      <c r="C3362" s="15" t="n"/>
      <c r="D3362" s="15" t="n"/>
      <c r="E3362" s="15">
        <f>D3362*Setup!$B$5</f>
        <v/>
      </c>
      <c r="F3362" s="15">
        <f>D3362-E3362</f>
        <v/>
      </c>
      <c r="G3362" s="15" t="n"/>
      <c r="H3362" s="15" t="n"/>
      <c r="I3362" s="15" t="n"/>
      <c r="J3362" s="15">
        <f>C3362+F3362+G3362-I3362</f>
        <v/>
      </c>
      <c r="K3362" s="15" t="n"/>
      <c r="L3362" s="15">
        <f>K3362*Setup!$B$6</f>
        <v/>
      </c>
      <c r="M3362" s="15">
        <f>J3362-L3362</f>
        <v/>
      </c>
      <c r="N3362" s="21" t="n"/>
    </row>
    <row r="3363">
      <c r="A3363" s="295" t="n"/>
      <c r="B3363" s="14" t="n"/>
      <c r="C3363" s="15" t="n"/>
      <c r="D3363" s="15" t="n"/>
      <c r="E3363" s="15">
        <f>D3363*Setup!$B$5</f>
        <v/>
      </c>
      <c r="F3363" s="15">
        <f>D3363-E3363</f>
        <v/>
      </c>
      <c r="G3363" s="15" t="n"/>
      <c r="H3363" s="15" t="n"/>
      <c r="I3363" s="15" t="n"/>
      <c r="J3363" s="15">
        <f>C3363+F3363+G3363-I3363</f>
        <v/>
      </c>
      <c r="K3363" s="15" t="n"/>
      <c r="L3363" s="15">
        <f>K3363*Setup!$B$6</f>
        <v/>
      </c>
      <c r="M3363" s="15">
        <f>J3363-L3363</f>
        <v/>
      </c>
      <c r="N3363" s="21" t="n"/>
    </row>
    <row r="3364">
      <c r="A3364" s="295" t="n"/>
      <c r="B3364" s="14" t="n"/>
      <c r="C3364" s="15" t="n"/>
      <c r="D3364" s="15" t="n"/>
      <c r="E3364" s="15">
        <f>D3364*Setup!$B$5</f>
        <v/>
      </c>
      <c r="F3364" s="15">
        <f>D3364-E3364</f>
        <v/>
      </c>
      <c r="G3364" s="15" t="n"/>
      <c r="H3364" s="15" t="n"/>
      <c r="I3364" s="15" t="n"/>
      <c r="J3364" s="15">
        <f>C3364+F3364+G3364-I3364</f>
        <v/>
      </c>
      <c r="K3364" s="15" t="n"/>
      <c r="L3364" s="15">
        <f>K3364*Setup!$B$6</f>
        <v/>
      </c>
      <c r="M3364" s="15">
        <f>J3364-L3364</f>
        <v/>
      </c>
      <c r="N3364" s="21" t="n"/>
    </row>
    <row r="3365">
      <c r="A3365" s="295" t="n"/>
      <c r="B3365" s="14" t="n"/>
      <c r="C3365" s="15" t="n"/>
      <c r="D3365" s="15" t="n"/>
      <c r="E3365" s="15">
        <f>D3365*Setup!$B$5</f>
        <v/>
      </c>
      <c r="F3365" s="15">
        <f>D3365-E3365</f>
        <v/>
      </c>
      <c r="G3365" s="15" t="n"/>
      <c r="H3365" s="15" t="n"/>
      <c r="I3365" s="15" t="n"/>
      <c r="J3365" s="15">
        <f>C3365+F3365+G3365-I3365</f>
        <v/>
      </c>
      <c r="K3365" s="15" t="n"/>
      <c r="L3365" s="15">
        <f>K3365*Setup!$B$6</f>
        <v/>
      </c>
      <c r="M3365" s="15">
        <f>J3365-L3365</f>
        <v/>
      </c>
      <c r="N3365" s="21" t="n"/>
    </row>
    <row r="3366">
      <c r="A3366" s="295" t="n"/>
      <c r="B3366" s="14" t="n"/>
      <c r="C3366" s="15" t="n"/>
      <c r="D3366" s="15" t="n"/>
      <c r="E3366" s="15">
        <f>D3366*Setup!$B$5</f>
        <v/>
      </c>
      <c r="F3366" s="15">
        <f>D3366-E3366</f>
        <v/>
      </c>
      <c r="G3366" s="15" t="n"/>
      <c r="H3366" s="15" t="n"/>
      <c r="I3366" s="15" t="n"/>
      <c r="J3366" s="15">
        <f>C3366+F3366+G3366-I3366</f>
        <v/>
      </c>
      <c r="K3366" s="15" t="n"/>
      <c r="L3366" s="15">
        <f>K3366*Setup!$B$6</f>
        <v/>
      </c>
      <c r="M3366" s="15">
        <f>J3366-L3366</f>
        <v/>
      </c>
      <c r="N3366" s="21" t="n"/>
    </row>
    <row r="3367">
      <c r="A3367" s="295" t="n"/>
      <c r="B3367" s="14" t="n"/>
      <c r="C3367" s="15" t="n"/>
      <c r="D3367" s="15" t="n"/>
      <c r="E3367" s="15">
        <f>D3367*Setup!$B$5</f>
        <v/>
      </c>
      <c r="F3367" s="15">
        <f>D3367-E3367</f>
        <v/>
      </c>
      <c r="G3367" s="15" t="n"/>
      <c r="H3367" s="15" t="n"/>
      <c r="I3367" s="15" t="n"/>
      <c r="J3367" s="15">
        <f>C3367+F3367+G3367-I3367</f>
        <v/>
      </c>
      <c r="K3367" s="15" t="n"/>
      <c r="L3367" s="15">
        <f>K3367*Setup!$B$6</f>
        <v/>
      </c>
      <c r="M3367" s="15">
        <f>J3367-L3367</f>
        <v/>
      </c>
      <c r="N3367" s="21" t="n"/>
    </row>
    <row r="3368">
      <c r="A3368" s="295" t="n"/>
      <c r="B3368" s="14" t="n"/>
      <c r="C3368" s="15" t="n"/>
      <c r="D3368" s="15" t="n"/>
      <c r="E3368" s="15">
        <f>D3368*Setup!$B$5</f>
        <v/>
      </c>
      <c r="F3368" s="15">
        <f>D3368-E3368</f>
        <v/>
      </c>
      <c r="G3368" s="15" t="n"/>
      <c r="H3368" s="15" t="n"/>
      <c r="I3368" s="15" t="n"/>
      <c r="J3368" s="15">
        <f>C3368+F3368+G3368-I3368</f>
        <v/>
      </c>
      <c r="K3368" s="15" t="n"/>
      <c r="L3368" s="15">
        <f>K3368*Setup!$B$6</f>
        <v/>
      </c>
      <c r="M3368" s="15">
        <f>J3368-L3368</f>
        <v/>
      </c>
      <c r="N3368" s="21" t="n"/>
    </row>
    <row r="3369">
      <c r="A3369" s="295" t="n"/>
      <c r="B3369" s="14" t="n"/>
      <c r="C3369" s="15" t="n"/>
      <c r="D3369" s="15" t="n"/>
      <c r="E3369" s="15">
        <f>D3369*Setup!$B$5</f>
        <v/>
      </c>
      <c r="F3369" s="15">
        <f>D3369-E3369</f>
        <v/>
      </c>
      <c r="G3369" s="15" t="n"/>
      <c r="H3369" s="15" t="n"/>
      <c r="I3369" s="15" t="n"/>
      <c r="J3369" s="15">
        <f>C3369+F3369+G3369-I3369</f>
        <v/>
      </c>
      <c r="K3369" s="15" t="n"/>
      <c r="L3369" s="15">
        <f>K3369*Setup!$B$6</f>
        <v/>
      </c>
      <c r="M3369" s="15">
        <f>J3369-L3369</f>
        <v/>
      </c>
      <c r="N3369" s="21" t="n"/>
    </row>
    <row r="3370">
      <c r="A3370" s="295" t="n"/>
      <c r="B3370" s="14" t="n"/>
      <c r="C3370" s="15" t="n"/>
      <c r="D3370" s="15" t="n"/>
      <c r="E3370" s="15">
        <f>D3370*Setup!$B$5</f>
        <v/>
      </c>
      <c r="F3370" s="15">
        <f>D3370-E3370</f>
        <v/>
      </c>
      <c r="G3370" s="15" t="n"/>
      <c r="H3370" s="15" t="n"/>
      <c r="I3370" s="15" t="n"/>
      <c r="J3370" s="15">
        <f>C3370+F3370+G3370-I3370</f>
        <v/>
      </c>
      <c r="K3370" s="15" t="n"/>
      <c r="L3370" s="15">
        <f>K3370*Setup!$B$6</f>
        <v/>
      </c>
      <c r="M3370" s="15">
        <f>J3370-L3370</f>
        <v/>
      </c>
      <c r="N3370" s="21" t="n"/>
    </row>
    <row r="3371">
      <c r="A3371" s="295" t="n"/>
      <c r="B3371" s="14" t="n"/>
      <c r="C3371" s="15" t="n"/>
      <c r="D3371" s="15" t="n"/>
      <c r="E3371" s="15">
        <f>D3371*Setup!$B$5</f>
        <v/>
      </c>
      <c r="F3371" s="15">
        <f>D3371-E3371</f>
        <v/>
      </c>
      <c r="G3371" s="15" t="n"/>
      <c r="H3371" s="15" t="n"/>
      <c r="I3371" s="15" t="n"/>
      <c r="J3371" s="15">
        <f>C3371+F3371+G3371-I3371</f>
        <v/>
      </c>
      <c r="K3371" s="15" t="n"/>
      <c r="L3371" s="15">
        <f>K3371*Setup!$B$6</f>
        <v/>
      </c>
      <c r="M3371" s="15">
        <f>J3371-L3371</f>
        <v/>
      </c>
      <c r="N3371" s="21" t="n"/>
    </row>
    <row r="3372">
      <c r="A3372" s="295" t="n"/>
      <c r="B3372" s="14" t="n"/>
      <c r="C3372" s="15" t="n"/>
      <c r="D3372" s="15" t="n"/>
      <c r="E3372" s="15">
        <f>D3372*Setup!$B$5</f>
        <v/>
      </c>
      <c r="F3372" s="15">
        <f>D3372-E3372</f>
        <v/>
      </c>
      <c r="G3372" s="15" t="n"/>
      <c r="H3372" s="15" t="n"/>
      <c r="I3372" s="15" t="n"/>
      <c r="J3372" s="15">
        <f>C3372+F3372+G3372-I3372</f>
        <v/>
      </c>
      <c r="K3372" s="15" t="n"/>
      <c r="L3372" s="15">
        <f>K3372*Setup!$B$6</f>
        <v/>
      </c>
      <c r="M3372" s="15">
        <f>J3372-L3372</f>
        <v/>
      </c>
      <c r="N3372" s="21" t="n"/>
    </row>
    <row r="3373">
      <c r="A3373" s="295" t="n"/>
      <c r="B3373" s="14" t="n"/>
      <c r="C3373" s="15" t="n"/>
      <c r="D3373" s="15" t="n"/>
      <c r="E3373" s="15">
        <f>D3373*Setup!$B$5</f>
        <v/>
      </c>
      <c r="F3373" s="15">
        <f>D3373-E3373</f>
        <v/>
      </c>
      <c r="G3373" s="15" t="n"/>
      <c r="H3373" s="15" t="n"/>
      <c r="I3373" s="15" t="n"/>
      <c r="J3373" s="15">
        <f>C3373+F3373+G3373-I3373</f>
        <v/>
      </c>
      <c r="K3373" s="15" t="n"/>
      <c r="L3373" s="15">
        <f>K3373*Setup!$B$6</f>
        <v/>
      </c>
      <c r="M3373" s="15">
        <f>J3373-L3373</f>
        <v/>
      </c>
      <c r="N3373" s="21" t="n"/>
    </row>
    <row r="3374">
      <c r="A3374" s="295" t="n"/>
      <c r="B3374" s="14" t="n"/>
      <c r="C3374" s="15" t="n"/>
      <c r="D3374" s="15" t="n"/>
      <c r="E3374" s="15">
        <f>D3374*Setup!$B$5</f>
        <v/>
      </c>
      <c r="F3374" s="15">
        <f>D3374-E3374</f>
        <v/>
      </c>
      <c r="G3374" s="15" t="n"/>
      <c r="H3374" s="15" t="n"/>
      <c r="I3374" s="15" t="n"/>
      <c r="J3374" s="15">
        <f>C3374+F3374+G3374-I3374</f>
        <v/>
      </c>
      <c r="K3374" s="15" t="n"/>
      <c r="L3374" s="15">
        <f>K3374*Setup!$B$6</f>
        <v/>
      </c>
      <c r="M3374" s="15">
        <f>J3374-L3374</f>
        <v/>
      </c>
      <c r="N3374" s="21" t="n"/>
    </row>
    <row r="3375">
      <c r="A3375" s="295" t="n"/>
      <c r="B3375" s="14" t="n"/>
      <c r="C3375" s="15" t="n"/>
      <c r="D3375" s="15" t="n"/>
      <c r="E3375" s="15">
        <f>D3375*Setup!$B$5</f>
        <v/>
      </c>
      <c r="F3375" s="15">
        <f>D3375-E3375</f>
        <v/>
      </c>
      <c r="G3375" s="15" t="n"/>
      <c r="H3375" s="15" t="n"/>
      <c r="I3375" s="15" t="n"/>
      <c r="J3375" s="15">
        <f>C3375+F3375+G3375-I3375</f>
        <v/>
      </c>
      <c r="K3375" s="15" t="n"/>
      <c r="L3375" s="15">
        <f>K3375*Setup!$B$6</f>
        <v/>
      </c>
      <c r="M3375" s="15">
        <f>J3375-L3375</f>
        <v/>
      </c>
      <c r="N3375" s="21" t="n"/>
    </row>
    <row r="3376">
      <c r="A3376" s="295" t="n"/>
      <c r="B3376" s="14" t="n"/>
      <c r="C3376" s="15" t="n"/>
      <c r="D3376" s="15" t="n"/>
      <c r="E3376" s="15">
        <f>D3376*Setup!$B$5</f>
        <v/>
      </c>
      <c r="F3376" s="15">
        <f>D3376-E3376</f>
        <v/>
      </c>
      <c r="G3376" s="15" t="n"/>
      <c r="H3376" s="15" t="n"/>
      <c r="I3376" s="15" t="n"/>
      <c r="J3376" s="15">
        <f>C3376+F3376+G3376-I3376</f>
        <v/>
      </c>
      <c r="K3376" s="15" t="n"/>
      <c r="L3376" s="15">
        <f>K3376*Setup!$B$6</f>
        <v/>
      </c>
      <c r="M3376" s="15">
        <f>J3376-L3376</f>
        <v/>
      </c>
      <c r="N3376" s="21" t="n"/>
    </row>
    <row r="3377">
      <c r="A3377" s="295" t="n"/>
      <c r="B3377" s="14" t="n"/>
      <c r="C3377" s="15" t="n"/>
      <c r="D3377" s="15" t="n"/>
      <c r="E3377" s="15">
        <f>D3377*Setup!$B$5</f>
        <v/>
      </c>
      <c r="F3377" s="15">
        <f>D3377-E3377</f>
        <v/>
      </c>
      <c r="G3377" s="15" t="n"/>
      <c r="H3377" s="15" t="n"/>
      <c r="I3377" s="15" t="n"/>
      <c r="J3377" s="15">
        <f>C3377+F3377+G3377-I3377</f>
        <v/>
      </c>
      <c r="K3377" s="15" t="n"/>
      <c r="L3377" s="15">
        <f>K3377*Setup!$B$6</f>
        <v/>
      </c>
      <c r="M3377" s="15">
        <f>J3377-L3377</f>
        <v/>
      </c>
      <c r="N3377" s="21" t="n"/>
    </row>
    <row r="3378">
      <c r="A3378" s="295" t="n"/>
      <c r="B3378" s="14" t="n"/>
      <c r="C3378" s="15" t="n"/>
      <c r="D3378" s="15" t="n"/>
      <c r="E3378" s="15">
        <f>D3378*Setup!$B$5</f>
        <v/>
      </c>
      <c r="F3378" s="15">
        <f>D3378-E3378</f>
        <v/>
      </c>
      <c r="G3378" s="15" t="n"/>
      <c r="H3378" s="15" t="n"/>
      <c r="I3378" s="15" t="n"/>
      <c r="J3378" s="15">
        <f>C3378+F3378+G3378-I3378</f>
        <v/>
      </c>
      <c r="K3378" s="15" t="n"/>
      <c r="L3378" s="15">
        <f>K3378*Setup!$B$6</f>
        <v/>
      </c>
      <c r="M3378" s="15">
        <f>J3378-L3378</f>
        <v/>
      </c>
      <c r="N3378" s="21" t="n"/>
    </row>
    <row r="3379">
      <c r="A3379" s="295" t="n"/>
      <c r="B3379" s="14" t="n"/>
      <c r="C3379" s="15" t="n"/>
      <c r="D3379" s="15" t="n"/>
      <c r="E3379" s="15">
        <f>D3379*Setup!$B$5</f>
        <v/>
      </c>
      <c r="F3379" s="15">
        <f>D3379-E3379</f>
        <v/>
      </c>
      <c r="G3379" s="15" t="n"/>
      <c r="H3379" s="15" t="n"/>
      <c r="I3379" s="15" t="n"/>
      <c r="J3379" s="15">
        <f>C3379+F3379+G3379-I3379</f>
        <v/>
      </c>
      <c r="K3379" s="15" t="n"/>
      <c r="L3379" s="15">
        <f>K3379*Setup!$B$6</f>
        <v/>
      </c>
      <c r="M3379" s="15">
        <f>J3379-L3379</f>
        <v/>
      </c>
      <c r="N3379" s="21" t="n"/>
    </row>
    <row r="3380">
      <c r="A3380" s="295" t="n"/>
      <c r="B3380" s="14" t="n"/>
      <c r="C3380" s="15" t="n"/>
      <c r="D3380" s="15" t="n"/>
      <c r="E3380" s="15">
        <f>D3380*Setup!$B$5</f>
        <v/>
      </c>
      <c r="F3380" s="15">
        <f>D3380-E3380</f>
        <v/>
      </c>
      <c r="G3380" s="15" t="n"/>
      <c r="H3380" s="15" t="n"/>
      <c r="I3380" s="15" t="n"/>
      <c r="J3380" s="15">
        <f>C3380+F3380+G3380-I3380</f>
        <v/>
      </c>
      <c r="K3380" s="15" t="n"/>
      <c r="L3380" s="15">
        <f>K3380*Setup!$B$6</f>
        <v/>
      </c>
      <c r="M3380" s="15">
        <f>J3380-L3380</f>
        <v/>
      </c>
      <c r="N3380" s="21" t="n"/>
    </row>
    <row r="3381">
      <c r="A3381" s="295" t="n"/>
      <c r="B3381" s="14" t="n"/>
      <c r="C3381" s="15" t="n"/>
      <c r="D3381" s="15" t="n"/>
      <c r="E3381" s="15">
        <f>D3381*Setup!$B$5</f>
        <v/>
      </c>
      <c r="F3381" s="15">
        <f>D3381-E3381</f>
        <v/>
      </c>
      <c r="G3381" s="15" t="n"/>
      <c r="H3381" s="15" t="n"/>
      <c r="I3381" s="15" t="n"/>
      <c r="J3381" s="15">
        <f>C3381+F3381+G3381-I3381</f>
        <v/>
      </c>
      <c r="K3381" s="15" t="n"/>
      <c r="L3381" s="15">
        <f>K3381*Setup!$B$6</f>
        <v/>
      </c>
      <c r="M3381" s="15">
        <f>J3381-L3381</f>
        <v/>
      </c>
      <c r="N3381" s="21" t="n"/>
    </row>
    <row r="3382">
      <c r="A3382" s="295" t="n"/>
      <c r="B3382" s="14" t="n"/>
      <c r="C3382" s="15" t="n"/>
      <c r="D3382" s="15" t="n"/>
      <c r="E3382" s="15">
        <f>D3382*Setup!$B$5</f>
        <v/>
      </c>
      <c r="F3382" s="15">
        <f>D3382-E3382</f>
        <v/>
      </c>
      <c r="G3382" s="15" t="n"/>
      <c r="H3382" s="15" t="n"/>
      <c r="I3382" s="15" t="n"/>
      <c r="J3382" s="15">
        <f>C3382+F3382+G3382-I3382</f>
        <v/>
      </c>
      <c r="K3382" s="15" t="n"/>
      <c r="L3382" s="15">
        <f>K3382*Setup!$B$6</f>
        <v/>
      </c>
      <c r="M3382" s="15">
        <f>J3382-L3382</f>
        <v/>
      </c>
      <c r="N3382" s="21" t="n"/>
    </row>
    <row r="3383">
      <c r="A3383" s="295" t="n"/>
      <c r="B3383" s="14" t="n"/>
      <c r="C3383" s="15" t="n"/>
      <c r="D3383" s="15" t="n"/>
      <c r="E3383" s="15">
        <f>D3383*Setup!$B$5</f>
        <v/>
      </c>
      <c r="F3383" s="15">
        <f>D3383-E3383</f>
        <v/>
      </c>
      <c r="G3383" s="15" t="n"/>
      <c r="H3383" s="15" t="n"/>
      <c r="I3383" s="15" t="n"/>
      <c r="J3383" s="15">
        <f>C3383+F3383+G3383-I3383</f>
        <v/>
      </c>
      <c r="K3383" s="15" t="n"/>
      <c r="L3383" s="15">
        <f>K3383*Setup!$B$6</f>
        <v/>
      </c>
      <c r="M3383" s="15">
        <f>J3383-L3383</f>
        <v/>
      </c>
      <c r="N3383" s="21" t="n"/>
    </row>
    <row r="3384">
      <c r="A3384" s="295" t="n"/>
      <c r="B3384" s="14" t="n"/>
      <c r="C3384" s="15" t="n"/>
      <c r="D3384" s="15" t="n"/>
      <c r="E3384" s="15">
        <f>D3384*Setup!$B$5</f>
        <v/>
      </c>
      <c r="F3384" s="15">
        <f>D3384-E3384</f>
        <v/>
      </c>
      <c r="G3384" s="15" t="n"/>
      <c r="H3384" s="15" t="n"/>
      <c r="I3384" s="15" t="n"/>
      <c r="J3384" s="15">
        <f>C3384+F3384+G3384-I3384</f>
        <v/>
      </c>
      <c r="K3384" s="15" t="n"/>
      <c r="L3384" s="15">
        <f>K3384*Setup!$B$6</f>
        <v/>
      </c>
      <c r="M3384" s="15">
        <f>J3384-L3384</f>
        <v/>
      </c>
      <c r="N3384" s="21" t="n"/>
    </row>
    <row r="3385">
      <c r="A3385" s="295" t="n"/>
      <c r="B3385" s="14" t="n"/>
      <c r="C3385" s="15" t="n"/>
      <c r="D3385" s="15" t="n"/>
      <c r="E3385" s="15">
        <f>D3385*Setup!$B$5</f>
        <v/>
      </c>
      <c r="F3385" s="15">
        <f>D3385-E3385</f>
        <v/>
      </c>
      <c r="G3385" s="15" t="n"/>
      <c r="H3385" s="15" t="n"/>
      <c r="I3385" s="15" t="n"/>
      <c r="J3385" s="15">
        <f>C3385+F3385+G3385-I3385</f>
        <v/>
      </c>
      <c r="K3385" s="15" t="n"/>
      <c r="L3385" s="15">
        <f>K3385*Setup!$B$6</f>
        <v/>
      </c>
      <c r="M3385" s="15">
        <f>J3385-L3385</f>
        <v/>
      </c>
      <c r="N3385" s="21" t="n"/>
    </row>
    <row r="3386">
      <c r="A3386" s="295" t="n"/>
      <c r="B3386" s="14" t="n"/>
      <c r="C3386" s="15" t="n"/>
      <c r="D3386" s="15" t="n"/>
      <c r="E3386" s="15">
        <f>D3386*Setup!$B$5</f>
        <v/>
      </c>
      <c r="F3386" s="15">
        <f>D3386-E3386</f>
        <v/>
      </c>
      <c r="G3386" s="15" t="n"/>
      <c r="H3386" s="15" t="n"/>
      <c r="I3386" s="15" t="n"/>
      <c r="J3386" s="15">
        <f>C3386+F3386+G3386-I3386</f>
        <v/>
      </c>
      <c r="K3386" s="15" t="n"/>
      <c r="L3386" s="15">
        <f>K3386*Setup!$B$6</f>
        <v/>
      </c>
      <c r="M3386" s="15">
        <f>J3386-L3386</f>
        <v/>
      </c>
      <c r="N3386" s="21" t="n"/>
    </row>
    <row r="3387">
      <c r="A3387" s="295" t="n"/>
      <c r="B3387" s="14" t="n"/>
      <c r="C3387" s="15" t="n"/>
      <c r="D3387" s="15" t="n"/>
      <c r="E3387" s="15">
        <f>D3387*Setup!$B$5</f>
        <v/>
      </c>
      <c r="F3387" s="15">
        <f>D3387-E3387</f>
        <v/>
      </c>
      <c r="G3387" s="15" t="n"/>
      <c r="H3387" s="15" t="n"/>
      <c r="I3387" s="15" t="n"/>
      <c r="J3387" s="15">
        <f>C3387+F3387+G3387-I3387</f>
        <v/>
      </c>
      <c r="K3387" s="15" t="n"/>
      <c r="L3387" s="15">
        <f>K3387*Setup!$B$6</f>
        <v/>
      </c>
      <c r="M3387" s="15">
        <f>J3387-L3387</f>
        <v/>
      </c>
      <c r="N3387" s="21" t="n"/>
    </row>
    <row r="3388">
      <c r="A3388" s="295" t="n"/>
      <c r="B3388" s="14" t="n"/>
      <c r="C3388" s="15" t="n"/>
      <c r="D3388" s="15" t="n"/>
      <c r="E3388" s="15">
        <f>D3388*Setup!$B$5</f>
        <v/>
      </c>
      <c r="F3388" s="15">
        <f>D3388-E3388</f>
        <v/>
      </c>
      <c r="G3388" s="15" t="n"/>
      <c r="H3388" s="15" t="n"/>
      <c r="I3388" s="15" t="n"/>
      <c r="J3388" s="15">
        <f>C3388+F3388+G3388-I3388</f>
        <v/>
      </c>
      <c r="K3388" s="15" t="n"/>
      <c r="L3388" s="15">
        <f>K3388*Setup!$B$6</f>
        <v/>
      </c>
      <c r="M3388" s="15">
        <f>J3388-L3388</f>
        <v/>
      </c>
      <c r="N3388" s="21" t="n"/>
    </row>
    <row r="3389">
      <c r="A3389" s="295" t="n"/>
      <c r="B3389" s="14" t="n"/>
      <c r="C3389" s="15" t="n"/>
      <c r="D3389" s="15" t="n"/>
      <c r="E3389" s="15">
        <f>D3389*Setup!$B$5</f>
        <v/>
      </c>
      <c r="F3389" s="15">
        <f>D3389-E3389</f>
        <v/>
      </c>
      <c r="G3389" s="15" t="n"/>
      <c r="H3389" s="15" t="n"/>
      <c r="I3389" s="15" t="n"/>
      <c r="J3389" s="15">
        <f>C3389+F3389+G3389-I3389</f>
        <v/>
      </c>
      <c r="K3389" s="15" t="n"/>
      <c r="L3389" s="15">
        <f>K3389*Setup!$B$6</f>
        <v/>
      </c>
      <c r="M3389" s="15">
        <f>J3389-L3389</f>
        <v/>
      </c>
      <c r="N3389" s="21" t="n"/>
    </row>
    <row r="3390">
      <c r="A3390" s="295" t="n"/>
      <c r="B3390" s="14" t="n"/>
      <c r="C3390" s="15" t="n"/>
      <c r="D3390" s="15" t="n"/>
      <c r="E3390" s="15">
        <f>D3390*Setup!$B$5</f>
        <v/>
      </c>
      <c r="F3390" s="15">
        <f>D3390-E3390</f>
        <v/>
      </c>
      <c r="G3390" s="15" t="n"/>
      <c r="H3390" s="15" t="n"/>
      <c r="I3390" s="15" t="n"/>
      <c r="J3390" s="15">
        <f>C3390+F3390+G3390-I3390</f>
        <v/>
      </c>
      <c r="K3390" s="15" t="n"/>
      <c r="L3390" s="15">
        <f>K3390*Setup!$B$6</f>
        <v/>
      </c>
      <c r="M3390" s="15">
        <f>J3390-L3390</f>
        <v/>
      </c>
      <c r="N3390" s="21" t="n"/>
    </row>
    <row r="3391">
      <c r="A3391" s="295" t="n"/>
      <c r="B3391" s="14" t="n"/>
      <c r="C3391" s="15" t="n"/>
      <c r="D3391" s="15" t="n"/>
      <c r="E3391" s="15">
        <f>D3391*Setup!$B$5</f>
        <v/>
      </c>
      <c r="F3391" s="15">
        <f>D3391-E3391</f>
        <v/>
      </c>
      <c r="G3391" s="15" t="n"/>
      <c r="H3391" s="15" t="n"/>
      <c r="I3391" s="15" t="n"/>
      <c r="J3391" s="15">
        <f>C3391+F3391+G3391-I3391</f>
        <v/>
      </c>
      <c r="K3391" s="15" t="n"/>
      <c r="L3391" s="15">
        <f>K3391*Setup!$B$6</f>
        <v/>
      </c>
      <c r="M3391" s="15">
        <f>J3391-L3391</f>
        <v/>
      </c>
      <c r="N3391" s="21" t="n"/>
    </row>
    <row r="3392">
      <c r="A3392" s="295" t="n"/>
      <c r="B3392" s="14" t="n"/>
      <c r="C3392" s="15" t="n"/>
      <c r="D3392" s="15" t="n"/>
      <c r="E3392" s="15">
        <f>D3392*Setup!$B$5</f>
        <v/>
      </c>
      <c r="F3392" s="15">
        <f>D3392-E3392</f>
        <v/>
      </c>
      <c r="G3392" s="15" t="n"/>
      <c r="H3392" s="15" t="n"/>
      <c r="I3392" s="15" t="n"/>
      <c r="J3392" s="15">
        <f>C3392+F3392+G3392-I3392</f>
        <v/>
      </c>
      <c r="K3392" s="15" t="n"/>
      <c r="L3392" s="15">
        <f>K3392*Setup!$B$6</f>
        <v/>
      </c>
      <c r="M3392" s="15">
        <f>J3392-L3392</f>
        <v/>
      </c>
      <c r="N3392" s="21" t="n"/>
    </row>
    <row r="3393">
      <c r="A3393" s="295" t="n"/>
      <c r="B3393" s="14" t="n"/>
      <c r="C3393" s="15" t="n"/>
      <c r="D3393" s="15" t="n"/>
      <c r="E3393" s="15">
        <f>D3393*Setup!$B$5</f>
        <v/>
      </c>
      <c r="F3393" s="15">
        <f>D3393-E3393</f>
        <v/>
      </c>
      <c r="G3393" s="15" t="n"/>
      <c r="H3393" s="15" t="n"/>
      <c r="I3393" s="15" t="n"/>
      <c r="J3393" s="15">
        <f>C3393+F3393+G3393-I3393</f>
        <v/>
      </c>
      <c r="K3393" s="15" t="n"/>
      <c r="L3393" s="15">
        <f>K3393*Setup!$B$6</f>
        <v/>
      </c>
      <c r="M3393" s="15">
        <f>J3393-L3393</f>
        <v/>
      </c>
      <c r="N3393" s="21" t="n"/>
    </row>
    <row r="3394">
      <c r="A3394" s="295" t="n"/>
      <c r="B3394" s="14" t="n"/>
      <c r="C3394" s="15" t="n"/>
      <c r="D3394" s="15" t="n"/>
      <c r="E3394" s="15">
        <f>D3394*Setup!$B$5</f>
        <v/>
      </c>
      <c r="F3394" s="15">
        <f>D3394-E3394</f>
        <v/>
      </c>
      <c r="G3394" s="15" t="n"/>
      <c r="H3394" s="15" t="n"/>
      <c r="I3394" s="15" t="n"/>
      <c r="J3394" s="15">
        <f>C3394+F3394+G3394-I3394</f>
        <v/>
      </c>
      <c r="K3394" s="15" t="n"/>
      <c r="L3394" s="15">
        <f>K3394*Setup!$B$6</f>
        <v/>
      </c>
      <c r="M3394" s="15">
        <f>J3394-L3394</f>
        <v/>
      </c>
      <c r="N3394" s="21" t="n"/>
    </row>
    <row r="3395">
      <c r="A3395" s="295" t="n"/>
      <c r="B3395" s="14" t="n"/>
      <c r="C3395" s="15" t="n"/>
      <c r="D3395" s="15" t="n"/>
      <c r="E3395" s="15">
        <f>D3395*Setup!$B$5</f>
        <v/>
      </c>
      <c r="F3395" s="15">
        <f>D3395-E3395</f>
        <v/>
      </c>
      <c r="G3395" s="15" t="n"/>
      <c r="H3395" s="15" t="n"/>
      <c r="I3395" s="15" t="n"/>
      <c r="J3395" s="15">
        <f>C3395+F3395+G3395-I3395</f>
        <v/>
      </c>
      <c r="K3395" s="15" t="n"/>
      <c r="L3395" s="15">
        <f>K3395*Setup!$B$6</f>
        <v/>
      </c>
      <c r="M3395" s="15">
        <f>J3395-L3395</f>
        <v/>
      </c>
      <c r="N3395" s="21" t="n"/>
    </row>
    <row r="3396">
      <c r="A3396" s="295" t="n"/>
      <c r="B3396" s="14" t="n"/>
      <c r="C3396" s="15" t="n"/>
      <c r="D3396" s="15" t="n"/>
      <c r="E3396" s="15">
        <f>D3396*Setup!$B$5</f>
        <v/>
      </c>
      <c r="F3396" s="15">
        <f>D3396-E3396</f>
        <v/>
      </c>
      <c r="G3396" s="15" t="n"/>
      <c r="H3396" s="15" t="n"/>
      <c r="I3396" s="15" t="n"/>
      <c r="J3396" s="15">
        <f>C3396+F3396+G3396-I3396</f>
        <v/>
      </c>
      <c r="K3396" s="15" t="n"/>
      <c r="L3396" s="15">
        <f>K3396*Setup!$B$6</f>
        <v/>
      </c>
      <c r="M3396" s="15">
        <f>J3396-L3396</f>
        <v/>
      </c>
      <c r="N3396" s="21" t="n"/>
    </row>
    <row r="3397">
      <c r="A3397" s="295" t="n"/>
      <c r="B3397" s="14" t="n"/>
      <c r="C3397" s="15" t="n"/>
      <c r="D3397" s="15" t="n"/>
      <c r="E3397" s="15">
        <f>D3397*Setup!$B$5</f>
        <v/>
      </c>
      <c r="F3397" s="15">
        <f>D3397-E3397</f>
        <v/>
      </c>
      <c r="G3397" s="15" t="n"/>
      <c r="H3397" s="15" t="n"/>
      <c r="I3397" s="15" t="n"/>
      <c r="J3397" s="15">
        <f>C3397+F3397+G3397-I3397</f>
        <v/>
      </c>
      <c r="K3397" s="15" t="n"/>
      <c r="L3397" s="15">
        <f>K3397*Setup!$B$6</f>
        <v/>
      </c>
      <c r="M3397" s="15">
        <f>J3397-L3397</f>
        <v/>
      </c>
      <c r="N3397" s="21" t="n"/>
    </row>
    <row r="3398">
      <c r="A3398" s="295" t="n"/>
      <c r="B3398" s="14" t="n"/>
      <c r="C3398" s="15" t="n"/>
      <c r="D3398" s="15" t="n"/>
      <c r="E3398" s="15">
        <f>D3398*Setup!$B$5</f>
        <v/>
      </c>
      <c r="F3398" s="15">
        <f>D3398-E3398</f>
        <v/>
      </c>
      <c r="G3398" s="15" t="n"/>
      <c r="H3398" s="15" t="n"/>
      <c r="I3398" s="15" t="n"/>
      <c r="J3398" s="15">
        <f>C3398+F3398+G3398-I3398</f>
        <v/>
      </c>
      <c r="K3398" s="15" t="n"/>
      <c r="L3398" s="15">
        <f>K3398*Setup!$B$6</f>
        <v/>
      </c>
      <c r="M3398" s="15">
        <f>J3398-L3398</f>
        <v/>
      </c>
      <c r="N3398" s="21" t="n"/>
    </row>
    <row r="3399">
      <c r="A3399" s="295" t="n"/>
      <c r="B3399" s="14" t="n"/>
      <c r="C3399" s="15" t="n"/>
      <c r="D3399" s="15" t="n"/>
      <c r="E3399" s="15">
        <f>D3399*Setup!$B$5</f>
        <v/>
      </c>
      <c r="F3399" s="15">
        <f>D3399-E3399</f>
        <v/>
      </c>
      <c r="G3399" s="15" t="n"/>
      <c r="H3399" s="15" t="n"/>
      <c r="I3399" s="15" t="n"/>
      <c r="J3399" s="15">
        <f>C3399+F3399+G3399-I3399</f>
        <v/>
      </c>
      <c r="K3399" s="15" t="n"/>
      <c r="L3399" s="15">
        <f>K3399*Setup!$B$6</f>
        <v/>
      </c>
      <c r="M3399" s="15">
        <f>J3399-L3399</f>
        <v/>
      </c>
      <c r="N3399" s="21" t="n"/>
    </row>
    <row r="3400">
      <c r="A3400" s="295" t="n"/>
      <c r="B3400" s="14" t="n"/>
      <c r="C3400" s="15" t="n"/>
      <c r="D3400" s="15" t="n"/>
      <c r="E3400" s="15">
        <f>D3400*Setup!$B$5</f>
        <v/>
      </c>
      <c r="F3400" s="15">
        <f>D3400-E3400</f>
        <v/>
      </c>
      <c r="G3400" s="15" t="n"/>
      <c r="H3400" s="15" t="n"/>
      <c r="I3400" s="15" t="n"/>
      <c r="J3400" s="15">
        <f>C3400+F3400+G3400-I3400</f>
        <v/>
      </c>
      <c r="K3400" s="15" t="n"/>
      <c r="L3400" s="15">
        <f>K3400*Setup!$B$6</f>
        <v/>
      </c>
      <c r="M3400" s="15">
        <f>J3400-L3400</f>
        <v/>
      </c>
      <c r="N3400" s="21" t="n"/>
    </row>
    <row r="3401">
      <c r="A3401" s="295" t="n"/>
      <c r="B3401" s="14" t="n"/>
      <c r="C3401" s="15" t="n"/>
      <c r="D3401" s="15" t="n"/>
      <c r="E3401" s="15">
        <f>D3401*Setup!$B$5</f>
        <v/>
      </c>
      <c r="F3401" s="15">
        <f>D3401-E3401</f>
        <v/>
      </c>
      <c r="G3401" s="15" t="n"/>
      <c r="H3401" s="15" t="n"/>
      <c r="I3401" s="15" t="n"/>
      <c r="J3401" s="15">
        <f>C3401+F3401+G3401-I3401</f>
        <v/>
      </c>
      <c r="K3401" s="15" t="n"/>
      <c r="L3401" s="15">
        <f>K3401*Setup!$B$6</f>
        <v/>
      </c>
      <c r="M3401" s="15">
        <f>J3401-L3401</f>
        <v/>
      </c>
      <c r="N3401" s="21" t="n"/>
    </row>
    <row r="3402">
      <c r="A3402" s="295" t="n"/>
      <c r="B3402" s="14" t="n"/>
      <c r="C3402" s="15" t="n"/>
      <c r="D3402" s="15" t="n"/>
      <c r="E3402" s="15">
        <f>D3402*Setup!$B$5</f>
        <v/>
      </c>
      <c r="F3402" s="15">
        <f>D3402-E3402</f>
        <v/>
      </c>
      <c r="G3402" s="15" t="n"/>
      <c r="H3402" s="15" t="n"/>
      <c r="I3402" s="15" t="n"/>
      <c r="J3402" s="15">
        <f>C3402+F3402+G3402-I3402</f>
        <v/>
      </c>
      <c r="K3402" s="15" t="n"/>
      <c r="L3402" s="15">
        <f>K3402*Setup!$B$6</f>
        <v/>
      </c>
      <c r="M3402" s="15">
        <f>J3402-L3402</f>
        <v/>
      </c>
      <c r="N3402" s="21" t="n"/>
    </row>
    <row r="3403">
      <c r="A3403" s="295" t="n"/>
      <c r="B3403" s="14" t="n"/>
      <c r="C3403" s="15" t="n"/>
      <c r="D3403" s="15" t="n"/>
      <c r="E3403" s="15">
        <f>D3403*Setup!$B$5</f>
        <v/>
      </c>
      <c r="F3403" s="15">
        <f>D3403-E3403</f>
        <v/>
      </c>
      <c r="G3403" s="15" t="n"/>
      <c r="H3403" s="15" t="n"/>
      <c r="I3403" s="15" t="n"/>
      <c r="J3403" s="15">
        <f>C3403+F3403+G3403-I3403</f>
        <v/>
      </c>
      <c r="K3403" s="15" t="n"/>
      <c r="L3403" s="15">
        <f>K3403*Setup!$B$6</f>
        <v/>
      </c>
      <c r="M3403" s="15">
        <f>J3403-L3403</f>
        <v/>
      </c>
      <c r="N3403" s="21" t="n"/>
    </row>
    <row r="3404">
      <c r="A3404" s="295" t="n"/>
      <c r="B3404" s="14" t="n"/>
      <c r="C3404" s="15" t="n"/>
      <c r="D3404" s="15" t="n"/>
      <c r="E3404" s="15">
        <f>D3404*Setup!$B$5</f>
        <v/>
      </c>
      <c r="F3404" s="15">
        <f>D3404-E3404</f>
        <v/>
      </c>
      <c r="G3404" s="15" t="n"/>
      <c r="H3404" s="15" t="n"/>
      <c r="I3404" s="15" t="n"/>
      <c r="J3404" s="15">
        <f>C3404+F3404+G3404-I3404</f>
        <v/>
      </c>
      <c r="K3404" s="15" t="n"/>
      <c r="L3404" s="15">
        <f>K3404*Setup!$B$6</f>
        <v/>
      </c>
      <c r="M3404" s="15">
        <f>J3404-L3404</f>
        <v/>
      </c>
      <c r="N3404" s="21" t="n"/>
    </row>
    <row r="3405">
      <c r="A3405" s="295" t="n"/>
      <c r="B3405" s="14" t="n"/>
      <c r="C3405" s="15" t="n"/>
      <c r="D3405" s="15" t="n"/>
      <c r="E3405" s="15">
        <f>D3405*Setup!$B$5</f>
        <v/>
      </c>
      <c r="F3405" s="15">
        <f>D3405-E3405</f>
        <v/>
      </c>
      <c r="G3405" s="15" t="n"/>
      <c r="H3405" s="15" t="n"/>
      <c r="I3405" s="15" t="n"/>
      <c r="J3405" s="15">
        <f>C3405+F3405+G3405-I3405</f>
        <v/>
      </c>
      <c r="K3405" s="15" t="n"/>
      <c r="L3405" s="15">
        <f>K3405*Setup!$B$6</f>
        <v/>
      </c>
      <c r="M3405" s="15">
        <f>J3405-L3405</f>
        <v/>
      </c>
      <c r="N3405" s="21" t="n"/>
    </row>
    <row r="3406">
      <c r="A3406" s="295" t="n"/>
      <c r="B3406" s="14" t="n"/>
      <c r="C3406" s="15" t="n"/>
      <c r="D3406" s="15" t="n"/>
      <c r="E3406" s="15">
        <f>D3406*Setup!$B$5</f>
        <v/>
      </c>
      <c r="F3406" s="15">
        <f>D3406-E3406</f>
        <v/>
      </c>
      <c r="G3406" s="15" t="n"/>
      <c r="H3406" s="15" t="n"/>
      <c r="I3406" s="15" t="n"/>
      <c r="J3406" s="15">
        <f>C3406+F3406+G3406-I3406</f>
        <v/>
      </c>
      <c r="K3406" s="15" t="n"/>
      <c r="L3406" s="15">
        <f>K3406*Setup!$B$6</f>
        <v/>
      </c>
      <c r="M3406" s="15">
        <f>J3406-L3406</f>
        <v/>
      </c>
      <c r="N3406" s="21" t="n"/>
    </row>
    <row r="3407">
      <c r="A3407" s="295" t="n"/>
      <c r="B3407" s="14" t="n"/>
      <c r="C3407" s="15" t="n"/>
      <c r="D3407" s="15" t="n"/>
      <c r="E3407" s="15">
        <f>D3407*Setup!$B$5</f>
        <v/>
      </c>
      <c r="F3407" s="15">
        <f>D3407-E3407</f>
        <v/>
      </c>
      <c r="G3407" s="15" t="n"/>
      <c r="H3407" s="15" t="n"/>
      <c r="I3407" s="15" t="n"/>
      <c r="J3407" s="15">
        <f>C3407+F3407+G3407-I3407</f>
        <v/>
      </c>
      <c r="K3407" s="15" t="n"/>
      <c r="L3407" s="15">
        <f>K3407*Setup!$B$6</f>
        <v/>
      </c>
      <c r="M3407" s="15">
        <f>J3407-L3407</f>
        <v/>
      </c>
      <c r="N3407" s="21" t="n"/>
    </row>
    <row r="3408">
      <c r="A3408" s="295" t="n"/>
      <c r="B3408" s="14" t="n"/>
      <c r="C3408" s="15" t="n"/>
      <c r="D3408" s="15" t="n"/>
      <c r="E3408" s="15">
        <f>D3408*Setup!$B$5</f>
        <v/>
      </c>
      <c r="F3408" s="15">
        <f>D3408-E3408</f>
        <v/>
      </c>
      <c r="G3408" s="15" t="n"/>
      <c r="H3408" s="15" t="n"/>
      <c r="I3408" s="15" t="n"/>
      <c r="J3408" s="15">
        <f>C3408+F3408+G3408-I3408</f>
        <v/>
      </c>
      <c r="K3408" s="15" t="n"/>
      <c r="L3408" s="15">
        <f>K3408*Setup!$B$6</f>
        <v/>
      </c>
      <c r="M3408" s="15">
        <f>J3408-L3408</f>
        <v/>
      </c>
      <c r="N3408" s="21" t="n"/>
    </row>
    <row r="3409">
      <c r="A3409" s="295" t="n"/>
      <c r="B3409" s="14" t="n"/>
      <c r="C3409" s="15" t="n"/>
      <c r="D3409" s="15" t="n"/>
      <c r="E3409" s="15">
        <f>D3409*Setup!$B$5</f>
        <v/>
      </c>
      <c r="F3409" s="15">
        <f>D3409-E3409</f>
        <v/>
      </c>
      <c r="G3409" s="15" t="n"/>
      <c r="H3409" s="15" t="n"/>
      <c r="I3409" s="15" t="n"/>
      <c r="J3409" s="15">
        <f>C3409+F3409+G3409-I3409</f>
        <v/>
      </c>
      <c r="K3409" s="15" t="n"/>
      <c r="L3409" s="15">
        <f>K3409*Setup!$B$6</f>
        <v/>
      </c>
      <c r="M3409" s="15">
        <f>J3409-L3409</f>
        <v/>
      </c>
      <c r="N3409" s="21" t="n"/>
    </row>
    <row r="3410">
      <c r="A3410" s="295" t="n"/>
      <c r="B3410" s="14" t="n"/>
      <c r="C3410" s="15" t="n"/>
      <c r="D3410" s="15" t="n"/>
      <c r="E3410" s="15">
        <f>D3410*Setup!$B$5</f>
        <v/>
      </c>
      <c r="F3410" s="15">
        <f>D3410-E3410</f>
        <v/>
      </c>
      <c r="G3410" s="15" t="n"/>
      <c r="H3410" s="15" t="n"/>
      <c r="I3410" s="15" t="n"/>
      <c r="J3410" s="15">
        <f>C3410+F3410+G3410-I3410</f>
        <v/>
      </c>
      <c r="K3410" s="15" t="n"/>
      <c r="L3410" s="15">
        <f>K3410*Setup!$B$6</f>
        <v/>
      </c>
      <c r="M3410" s="15">
        <f>J3410-L3410</f>
        <v/>
      </c>
      <c r="N3410" s="21" t="n"/>
    </row>
    <row r="3411">
      <c r="A3411" s="295" t="n"/>
      <c r="B3411" s="14" t="n"/>
      <c r="C3411" s="15" t="n"/>
      <c r="D3411" s="15" t="n"/>
      <c r="E3411" s="15">
        <f>D3411*Setup!$B$5</f>
        <v/>
      </c>
      <c r="F3411" s="15">
        <f>D3411-E3411</f>
        <v/>
      </c>
      <c r="G3411" s="15" t="n"/>
      <c r="H3411" s="15" t="n"/>
      <c r="I3411" s="15" t="n"/>
      <c r="J3411" s="15">
        <f>C3411+F3411+G3411-I3411</f>
        <v/>
      </c>
      <c r="K3411" s="15" t="n"/>
      <c r="L3411" s="15">
        <f>K3411*Setup!$B$6</f>
        <v/>
      </c>
      <c r="M3411" s="15">
        <f>J3411-L3411</f>
        <v/>
      </c>
      <c r="N3411" s="21" t="n"/>
    </row>
    <row r="3412">
      <c r="A3412" s="295" t="n"/>
      <c r="B3412" s="14" t="n"/>
      <c r="C3412" s="15" t="n"/>
      <c r="D3412" s="15" t="n"/>
      <c r="E3412" s="15">
        <f>D3412*Setup!$B$5</f>
        <v/>
      </c>
      <c r="F3412" s="15">
        <f>D3412-E3412</f>
        <v/>
      </c>
      <c r="G3412" s="15" t="n"/>
      <c r="H3412" s="15" t="n"/>
      <c r="I3412" s="15" t="n"/>
      <c r="J3412" s="15">
        <f>C3412+F3412+G3412-I3412</f>
        <v/>
      </c>
      <c r="K3412" s="15" t="n"/>
      <c r="L3412" s="15">
        <f>K3412*Setup!$B$6</f>
        <v/>
      </c>
      <c r="M3412" s="15">
        <f>J3412-L3412</f>
        <v/>
      </c>
      <c r="N3412" s="21" t="n"/>
    </row>
    <row r="3413">
      <c r="A3413" s="295" t="n"/>
      <c r="B3413" s="14" t="n"/>
      <c r="C3413" s="15" t="n"/>
      <c r="D3413" s="15" t="n"/>
      <c r="E3413" s="15">
        <f>D3413*Setup!$B$5</f>
        <v/>
      </c>
      <c r="F3413" s="15">
        <f>D3413-E3413</f>
        <v/>
      </c>
      <c r="G3413" s="15" t="n"/>
      <c r="H3413" s="15" t="n"/>
      <c r="I3413" s="15" t="n"/>
      <c r="J3413" s="15">
        <f>C3413+F3413+G3413-I3413</f>
        <v/>
      </c>
      <c r="K3413" s="15" t="n"/>
      <c r="L3413" s="15">
        <f>K3413*Setup!$B$6</f>
        <v/>
      </c>
      <c r="M3413" s="15">
        <f>J3413-L3413</f>
        <v/>
      </c>
      <c r="N3413" s="21" t="n"/>
    </row>
    <row r="3414">
      <c r="A3414" s="295" t="n"/>
      <c r="B3414" s="14" t="n"/>
      <c r="C3414" s="15" t="n"/>
      <c r="D3414" s="15" t="n"/>
      <c r="E3414" s="15">
        <f>D3414*Setup!$B$5</f>
        <v/>
      </c>
      <c r="F3414" s="15">
        <f>D3414-E3414</f>
        <v/>
      </c>
      <c r="G3414" s="15" t="n"/>
      <c r="H3414" s="15" t="n"/>
      <c r="I3414" s="15" t="n"/>
      <c r="J3414" s="15">
        <f>C3414+F3414+G3414-I3414</f>
        <v/>
      </c>
      <c r="K3414" s="15" t="n"/>
      <c r="L3414" s="15">
        <f>K3414*Setup!$B$6</f>
        <v/>
      </c>
      <c r="M3414" s="15">
        <f>J3414-L3414</f>
        <v/>
      </c>
      <c r="N3414" s="21" t="n"/>
    </row>
    <row r="3415">
      <c r="A3415" s="295" t="n"/>
      <c r="B3415" s="14" t="n"/>
      <c r="C3415" s="15" t="n"/>
      <c r="D3415" s="15" t="n"/>
      <c r="E3415" s="15">
        <f>D3415*Setup!$B$5</f>
        <v/>
      </c>
      <c r="F3415" s="15">
        <f>D3415-E3415</f>
        <v/>
      </c>
      <c r="G3415" s="15" t="n"/>
      <c r="H3415" s="15" t="n"/>
      <c r="I3415" s="15" t="n"/>
      <c r="J3415" s="15">
        <f>C3415+F3415+G3415-I3415</f>
        <v/>
      </c>
      <c r="K3415" s="15" t="n"/>
      <c r="L3415" s="15">
        <f>K3415*Setup!$B$6</f>
        <v/>
      </c>
      <c r="M3415" s="15">
        <f>J3415-L3415</f>
        <v/>
      </c>
      <c r="N3415" s="21" t="n"/>
    </row>
    <row r="3416">
      <c r="A3416" s="295" t="n"/>
      <c r="B3416" s="14" t="n"/>
      <c r="C3416" s="15" t="n"/>
      <c r="D3416" s="15" t="n"/>
      <c r="E3416" s="15">
        <f>D3416*Setup!$B$5</f>
        <v/>
      </c>
      <c r="F3416" s="15">
        <f>D3416-E3416</f>
        <v/>
      </c>
      <c r="G3416" s="15" t="n"/>
      <c r="H3416" s="15" t="n"/>
      <c r="I3416" s="15" t="n"/>
      <c r="J3416" s="15">
        <f>C3416+F3416+G3416-I3416</f>
        <v/>
      </c>
      <c r="K3416" s="15" t="n"/>
      <c r="L3416" s="15">
        <f>K3416*Setup!$B$6</f>
        <v/>
      </c>
      <c r="M3416" s="15">
        <f>J3416-L3416</f>
        <v/>
      </c>
      <c r="N3416" s="21" t="n"/>
    </row>
    <row r="3417">
      <c r="A3417" s="295" t="n"/>
      <c r="B3417" s="14" t="n"/>
      <c r="C3417" s="15" t="n"/>
      <c r="D3417" s="15" t="n"/>
      <c r="E3417" s="15">
        <f>D3417*Setup!$B$5</f>
        <v/>
      </c>
      <c r="F3417" s="15">
        <f>D3417-E3417</f>
        <v/>
      </c>
      <c r="G3417" s="15" t="n"/>
      <c r="H3417" s="15" t="n"/>
      <c r="I3417" s="15" t="n"/>
      <c r="J3417" s="15">
        <f>C3417+F3417+G3417-I3417</f>
        <v/>
      </c>
      <c r="K3417" s="15" t="n"/>
      <c r="L3417" s="15">
        <f>K3417*Setup!$B$6</f>
        <v/>
      </c>
      <c r="M3417" s="15">
        <f>J3417-L3417</f>
        <v/>
      </c>
      <c r="N3417" s="21" t="n"/>
    </row>
    <row r="3418">
      <c r="A3418" s="295" t="n"/>
      <c r="B3418" s="14" t="n"/>
      <c r="C3418" s="15" t="n"/>
      <c r="D3418" s="15" t="n"/>
      <c r="E3418" s="15">
        <f>D3418*Setup!$B$5</f>
        <v/>
      </c>
      <c r="F3418" s="15">
        <f>D3418-E3418</f>
        <v/>
      </c>
      <c r="G3418" s="15" t="n"/>
      <c r="H3418" s="15" t="n"/>
      <c r="I3418" s="15" t="n"/>
      <c r="J3418" s="15">
        <f>C3418+F3418+G3418-I3418</f>
        <v/>
      </c>
      <c r="K3418" s="15" t="n"/>
      <c r="L3418" s="15">
        <f>K3418*Setup!$B$6</f>
        <v/>
      </c>
      <c r="M3418" s="15">
        <f>J3418-L3418</f>
        <v/>
      </c>
      <c r="N3418" s="21" t="n"/>
    </row>
    <row r="3419">
      <c r="A3419" s="295" t="n"/>
      <c r="B3419" s="14" t="n"/>
      <c r="C3419" s="15" t="n"/>
      <c r="D3419" s="15" t="n"/>
      <c r="E3419" s="15">
        <f>D3419*Setup!$B$5</f>
        <v/>
      </c>
      <c r="F3419" s="15">
        <f>D3419-E3419</f>
        <v/>
      </c>
      <c r="G3419" s="15" t="n"/>
      <c r="H3419" s="15" t="n"/>
      <c r="I3419" s="15" t="n"/>
      <c r="J3419" s="15">
        <f>C3419+F3419+G3419-I3419</f>
        <v/>
      </c>
      <c r="K3419" s="15" t="n"/>
      <c r="L3419" s="15">
        <f>K3419*Setup!$B$6</f>
        <v/>
      </c>
      <c r="M3419" s="15">
        <f>J3419-L3419</f>
        <v/>
      </c>
      <c r="N3419" s="21" t="n"/>
    </row>
    <row r="3420">
      <c r="A3420" s="295" t="n"/>
      <c r="B3420" s="14" t="n"/>
      <c r="C3420" s="15" t="n"/>
      <c r="D3420" s="15" t="n"/>
      <c r="E3420" s="15">
        <f>D3420*Setup!$B$5</f>
        <v/>
      </c>
      <c r="F3420" s="15">
        <f>D3420-E3420</f>
        <v/>
      </c>
      <c r="G3420" s="15" t="n"/>
      <c r="H3420" s="15" t="n"/>
      <c r="I3420" s="15" t="n"/>
      <c r="J3420" s="15">
        <f>C3420+F3420+G3420-I3420</f>
        <v/>
      </c>
      <c r="K3420" s="15" t="n"/>
      <c r="L3420" s="15">
        <f>K3420*Setup!$B$6</f>
        <v/>
      </c>
      <c r="M3420" s="15">
        <f>J3420-L3420</f>
        <v/>
      </c>
      <c r="N3420" s="21" t="n"/>
    </row>
    <row r="3421">
      <c r="A3421" s="295" t="n"/>
      <c r="B3421" s="14" t="n"/>
      <c r="C3421" s="15" t="n"/>
      <c r="D3421" s="15" t="n"/>
      <c r="E3421" s="15">
        <f>D3421*Setup!$B$5</f>
        <v/>
      </c>
      <c r="F3421" s="15">
        <f>D3421-E3421</f>
        <v/>
      </c>
      <c r="G3421" s="15" t="n"/>
      <c r="H3421" s="15" t="n"/>
      <c r="I3421" s="15" t="n"/>
      <c r="J3421" s="15">
        <f>C3421+F3421+G3421-I3421</f>
        <v/>
      </c>
      <c r="K3421" s="15" t="n"/>
      <c r="L3421" s="15">
        <f>K3421*Setup!$B$6</f>
        <v/>
      </c>
      <c r="M3421" s="15">
        <f>J3421-L3421</f>
        <v/>
      </c>
      <c r="N3421" s="21" t="n"/>
    </row>
    <row r="3422">
      <c r="A3422" s="295" t="n"/>
      <c r="B3422" s="14" t="n"/>
      <c r="C3422" s="15" t="n"/>
      <c r="D3422" s="15" t="n"/>
      <c r="E3422" s="15">
        <f>D3422*Setup!$B$5</f>
        <v/>
      </c>
      <c r="F3422" s="15">
        <f>D3422-E3422</f>
        <v/>
      </c>
      <c r="G3422" s="15" t="n"/>
      <c r="H3422" s="15" t="n"/>
      <c r="I3422" s="15" t="n"/>
      <c r="J3422" s="15">
        <f>C3422+F3422+G3422-I3422</f>
        <v/>
      </c>
      <c r="K3422" s="15" t="n"/>
      <c r="L3422" s="15">
        <f>K3422*Setup!$B$6</f>
        <v/>
      </c>
      <c r="M3422" s="15">
        <f>J3422-L3422</f>
        <v/>
      </c>
      <c r="N3422" s="21" t="n"/>
    </row>
    <row r="3423">
      <c r="A3423" s="295" t="n"/>
      <c r="B3423" s="14" t="n"/>
      <c r="C3423" s="15" t="n"/>
      <c r="D3423" s="15" t="n"/>
      <c r="E3423" s="15">
        <f>D3423*Setup!$B$5</f>
        <v/>
      </c>
      <c r="F3423" s="15">
        <f>D3423-E3423</f>
        <v/>
      </c>
      <c r="G3423" s="15" t="n"/>
      <c r="H3423" s="15" t="n"/>
      <c r="I3423" s="15" t="n"/>
      <c r="J3423" s="15">
        <f>C3423+F3423+G3423-I3423</f>
        <v/>
      </c>
      <c r="K3423" s="15" t="n"/>
      <c r="L3423" s="15">
        <f>K3423*Setup!$B$6</f>
        <v/>
      </c>
      <c r="M3423" s="15">
        <f>J3423-L3423</f>
        <v/>
      </c>
      <c r="N3423" s="21" t="n"/>
    </row>
    <row r="3424">
      <c r="A3424" s="295" t="n"/>
      <c r="B3424" s="14" t="n"/>
      <c r="C3424" s="15" t="n"/>
      <c r="D3424" s="15" t="n"/>
      <c r="E3424" s="15">
        <f>D3424*Setup!$B$5</f>
        <v/>
      </c>
      <c r="F3424" s="15">
        <f>D3424-E3424</f>
        <v/>
      </c>
      <c r="G3424" s="15" t="n"/>
      <c r="H3424" s="15" t="n"/>
      <c r="I3424" s="15" t="n"/>
      <c r="J3424" s="15">
        <f>C3424+F3424+G3424-I3424</f>
        <v/>
      </c>
      <c r="K3424" s="15" t="n"/>
      <c r="L3424" s="15">
        <f>K3424*Setup!$B$6</f>
        <v/>
      </c>
      <c r="M3424" s="15">
        <f>J3424-L3424</f>
        <v/>
      </c>
      <c r="N3424" s="21" t="n"/>
    </row>
    <row r="3425">
      <c r="A3425" s="295" t="n"/>
      <c r="B3425" s="14" t="n"/>
      <c r="C3425" s="15" t="n"/>
      <c r="D3425" s="15" t="n"/>
      <c r="E3425" s="15">
        <f>D3425*Setup!$B$5</f>
        <v/>
      </c>
      <c r="F3425" s="15">
        <f>D3425-E3425</f>
        <v/>
      </c>
      <c r="G3425" s="15" t="n"/>
      <c r="H3425" s="15" t="n"/>
      <c r="I3425" s="15" t="n"/>
      <c r="J3425" s="15">
        <f>C3425+F3425+G3425-I3425</f>
        <v/>
      </c>
      <c r="K3425" s="15" t="n"/>
      <c r="L3425" s="15">
        <f>K3425*Setup!$B$6</f>
        <v/>
      </c>
      <c r="M3425" s="15">
        <f>J3425-L3425</f>
        <v/>
      </c>
      <c r="N3425" s="21" t="n"/>
    </row>
    <row r="3426">
      <c r="A3426" s="295" t="n"/>
      <c r="B3426" s="14" t="n"/>
      <c r="C3426" s="15" t="n"/>
      <c r="D3426" s="15" t="n"/>
      <c r="E3426" s="15">
        <f>D3426*Setup!$B$5</f>
        <v/>
      </c>
      <c r="F3426" s="15">
        <f>D3426-E3426</f>
        <v/>
      </c>
      <c r="G3426" s="15" t="n"/>
      <c r="H3426" s="15" t="n"/>
      <c r="I3426" s="15" t="n"/>
      <c r="J3426" s="15">
        <f>C3426+F3426+G3426-I3426</f>
        <v/>
      </c>
      <c r="K3426" s="15" t="n"/>
      <c r="L3426" s="15">
        <f>K3426*Setup!$B$6</f>
        <v/>
      </c>
      <c r="M3426" s="15">
        <f>J3426-L3426</f>
        <v/>
      </c>
      <c r="N3426" s="21" t="n"/>
    </row>
    <row r="3427">
      <c r="A3427" s="295" t="n"/>
      <c r="B3427" s="14" t="n"/>
      <c r="C3427" s="15" t="n"/>
      <c r="D3427" s="15" t="n"/>
      <c r="E3427" s="15">
        <f>D3427*Setup!$B$5</f>
        <v/>
      </c>
      <c r="F3427" s="15">
        <f>D3427-E3427</f>
        <v/>
      </c>
      <c r="G3427" s="15" t="n"/>
      <c r="H3427" s="15" t="n"/>
      <c r="I3427" s="15" t="n"/>
      <c r="J3427" s="15">
        <f>C3427+F3427+G3427-I3427</f>
        <v/>
      </c>
      <c r="K3427" s="15" t="n"/>
      <c r="L3427" s="15">
        <f>K3427*Setup!$B$6</f>
        <v/>
      </c>
      <c r="M3427" s="15">
        <f>J3427-L3427</f>
        <v/>
      </c>
      <c r="N3427" s="21" t="n"/>
    </row>
    <row r="3428">
      <c r="A3428" s="295" t="n"/>
      <c r="B3428" s="14" t="n"/>
      <c r="C3428" s="15" t="n"/>
      <c r="D3428" s="15" t="n"/>
      <c r="E3428" s="15">
        <f>D3428*Setup!$B$5</f>
        <v/>
      </c>
      <c r="F3428" s="15">
        <f>D3428-E3428</f>
        <v/>
      </c>
      <c r="G3428" s="15" t="n"/>
      <c r="H3428" s="15" t="n"/>
      <c r="I3428" s="15" t="n"/>
      <c r="J3428" s="15">
        <f>C3428+F3428+G3428-I3428</f>
        <v/>
      </c>
      <c r="K3428" s="15" t="n"/>
      <c r="L3428" s="15">
        <f>K3428*Setup!$B$6</f>
        <v/>
      </c>
      <c r="M3428" s="15">
        <f>J3428-L3428</f>
        <v/>
      </c>
      <c r="N3428" s="21" t="n"/>
    </row>
    <row r="3429">
      <c r="A3429" s="295" t="n"/>
      <c r="B3429" s="14" t="n"/>
      <c r="C3429" s="15" t="n"/>
      <c r="D3429" s="15" t="n"/>
      <c r="E3429" s="15">
        <f>D3429*Setup!$B$5</f>
        <v/>
      </c>
      <c r="F3429" s="15">
        <f>D3429-E3429</f>
        <v/>
      </c>
      <c r="G3429" s="15" t="n"/>
      <c r="H3429" s="15" t="n"/>
      <c r="I3429" s="15" t="n"/>
      <c r="J3429" s="15">
        <f>C3429+F3429+G3429-I3429</f>
        <v/>
      </c>
      <c r="K3429" s="15" t="n"/>
      <c r="L3429" s="15">
        <f>K3429*Setup!$B$6</f>
        <v/>
      </c>
      <c r="M3429" s="15">
        <f>J3429-L3429</f>
        <v/>
      </c>
      <c r="N3429" s="21" t="n"/>
    </row>
    <row r="3430">
      <c r="A3430" s="295" t="n"/>
      <c r="B3430" s="14" t="n"/>
      <c r="C3430" s="15" t="n"/>
      <c r="D3430" s="15" t="n"/>
      <c r="E3430" s="15">
        <f>D3430*Setup!$B$5</f>
        <v/>
      </c>
      <c r="F3430" s="15">
        <f>D3430-E3430</f>
        <v/>
      </c>
      <c r="G3430" s="15" t="n"/>
      <c r="H3430" s="15" t="n"/>
      <c r="I3430" s="15" t="n"/>
      <c r="J3430" s="15">
        <f>C3430+F3430+G3430-I3430</f>
        <v/>
      </c>
      <c r="K3430" s="15" t="n"/>
      <c r="L3430" s="15">
        <f>K3430*Setup!$B$6</f>
        <v/>
      </c>
      <c r="M3430" s="15">
        <f>J3430-L3430</f>
        <v/>
      </c>
      <c r="N3430" s="21" t="n"/>
    </row>
    <row r="3431">
      <c r="A3431" s="295" t="n"/>
      <c r="B3431" s="14" t="n"/>
      <c r="C3431" s="15" t="n"/>
      <c r="D3431" s="15" t="n"/>
      <c r="E3431" s="15">
        <f>D3431*Setup!$B$5</f>
        <v/>
      </c>
      <c r="F3431" s="15">
        <f>D3431-E3431</f>
        <v/>
      </c>
      <c r="G3431" s="15" t="n"/>
      <c r="H3431" s="15" t="n"/>
      <c r="I3431" s="15" t="n"/>
      <c r="J3431" s="15">
        <f>C3431+F3431+G3431-I3431</f>
        <v/>
      </c>
      <c r="K3431" s="15" t="n"/>
      <c r="L3431" s="15">
        <f>K3431*Setup!$B$6</f>
        <v/>
      </c>
      <c r="M3431" s="15">
        <f>J3431-L3431</f>
        <v/>
      </c>
      <c r="N3431" s="21" t="n"/>
    </row>
    <row r="3432">
      <c r="A3432" s="295" t="n"/>
      <c r="B3432" s="14" t="n"/>
      <c r="C3432" s="15" t="n"/>
      <c r="D3432" s="15" t="n"/>
      <c r="E3432" s="15">
        <f>D3432*Setup!$B$5</f>
        <v/>
      </c>
      <c r="F3432" s="15">
        <f>D3432-E3432</f>
        <v/>
      </c>
      <c r="G3432" s="15" t="n"/>
      <c r="H3432" s="15" t="n"/>
      <c r="I3432" s="15" t="n"/>
      <c r="J3432" s="15">
        <f>C3432+F3432+G3432-I3432</f>
        <v/>
      </c>
      <c r="K3432" s="15" t="n"/>
      <c r="L3432" s="15">
        <f>K3432*Setup!$B$6</f>
        <v/>
      </c>
      <c r="M3432" s="15">
        <f>J3432-L3432</f>
        <v/>
      </c>
      <c r="N3432" s="21" t="n"/>
    </row>
    <row r="3433">
      <c r="A3433" s="295" t="n"/>
      <c r="B3433" s="14" t="n"/>
      <c r="C3433" s="15" t="n"/>
      <c r="D3433" s="15" t="n"/>
      <c r="E3433" s="15">
        <f>D3433*Setup!$B$5</f>
        <v/>
      </c>
      <c r="F3433" s="15">
        <f>D3433-E3433</f>
        <v/>
      </c>
      <c r="G3433" s="15" t="n"/>
      <c r="H3433" s="15" t="n"/>
      <c r="I3433" s="15" t="n"/>
      <c r="J3433" s="15">
        <f>C3433+F3433+G3433-I3433</f>
        <v/>
      </c>
      <c r="K3433" s="15" t="n"/>
      <c r="L3433" s="15">
        <f>K3433*Setup!$B$6</f>
        <v/>
      </c>
      <c r="M3433" s="15">
        <f>J3433-L3433</f>
        <v/>
      </c>
      <c r="N3433" s="21" t="n"/>
    </row>
    <row r="3434">
      <c r="A3434" s="295" t="n"/>
      <c r="B3434" s="14" t="n"/>
      <c r="C3434" s="15" t="n"/>
      <c r="D3434" s="15" t="n"/>
      <c r="E3434" s="15">
        <f>D3434*Setup!$B$5</f>
        <v/>
      </c>
      <c r="F3434" s="15">
        <f>D3434-E3434</f>
        <v/>
      </c>
      <c r="G3434" s="15" t="n"/>
      <c r="H3434" s="15" t="n"/>
      <c r="I3434" s="15" t="n"/>
      <c r="J3434" s="15">
        <f>C3434+F3434+G3434-I3434</f>
        <v/>
      </c>
      <c r="K3434" s="15" t="n"/>
      <c r="L3434" s="15">
        <f>K3434*Setup!$B$6</f>
        <v/>
      </c>
      <c r="M3434" s="15">
        <f>J3434-L3434</f>
        <v/>
      </c>
      <c r="N3434" s="21" t="n"/>
    </row>
    <row r="3435">
      <c r="A3435" s="295" t="n"/>
      <c r="B3435" s="14" t="n"/>
      <c r="C3435" s="15" t="n"/>
      <c r="D3435" s="15" t="n"/>
      <c r="E3435" s="15">
        <f>D3435*Setup!$B$5</f>
        <v/>
      </c>
      <c r="F3435" s="15">
        <f>D3435-E3435</f>
        <v/>
      </c>
      <c r="G3435" s="15" t="n"/>
      <c r="H3435" s="15" t="n"/>
      <c r="I3435" s="15" t="n"/>
      <c r="J3435" s="15">
        <f>C3435+F3435+G3435-I3435</f>
        <v/>
      </c>
      <c r="K3435" s="15" t="n"/>
      <c r="L3435" s="15">
        <f>K3435*Setup!$B$6</f>
        <v/>
      </c>
      <c r="M3435" s="15">
        <f>J3435-L3435</f>
        <v/>
      </c>
      <c r="N3435" s="21" t="n"/>
    </row>
    <row r="3436">
      <c r="A3436" s="295" t="n"/>
      <c r="B3436" s="14" t="n"/>
      <c r="C3436" s="15" t="n"/>
      <c r="D3436" s="15" t="n"/>
      <c r="E3436" s="15">
        <f>D3436*Setup!$B$5</f>
        <v/>
      </c>
      <c r="F3436" s="15">
        <f>D3436-E3436</f>
        <v/>
      </c>
      <c r="G3436" s="15" t="n"/>
      <c r="H3436" s="15" t="n"/>
      <c r="I3436" s="15" t="n"/>
      <c r="J3436" s="15">
        <f>C3436+F3436+G3436-I3436</f>
        <v/>
      </c>
      <c r="K3436" s="15" t="n"/>
      <c r="L3436" s="15">
        <f>K3436*Setup!$B$6</f>
        <v/>
      </c>
      <c r="M3436" s="15">
        <f>J3436-L3436</f>
        <v/>
      </c>
      <c r="N3436" s="21" t="n"/>
    </row>
    <row r="3437">
      <c r="A3437" s="295" t="n"/>
      <c r="B3437" s="14" t="n"/>
      <c r="C3437" s="15" t="n"/>
      <c r="D3437" s="15" t="n"/>
      <c r="E3437" s="15">
        <f>D3437*Setup!$B$5</f>
        <v/>
      </c>
      <c r="F3437" s="15">
        <f>D3437-E3437</f>
        <v/>
      </c>
      <c r="G3437" s="15" t="n"/>
      <c r="H3437" s="15" t="n"/>
      <c r="I3437" s="15" t="n"/>
      <c r="J3437" s="15">
        <f>C3437+F3437+G3437-I3437</f>
        <v/>
      </c>
      <c r="K3437" s="15" t="n"/>
      <c r="L3437" s="15">
        <f>K3437*Setup!$B$6</f>
        <v/>
      </c>
      <c r="M3437" s="15">
        <f>J3437-L3437</f>
        <v/>
      </c>
      <c r="N3437" s="21" t="n"/>
    </row>
    <row r="3438">
      <c r="A3438" s="295" t="n"/>
      <c r="B3438" s="14" t="n"/>
      <c r="C3438" s="15" t="n"/>
      <c r="D3438" s="15" t="n"/>
      <c r="E3438" s="15">
        <f>D3438*Setup!$B$5</f>
        <v/>
      </c>
      <c r="F3438" s="15">
        <f>D3438-E3438</f>
        <v/>
      </c>
      <c r="G3438" s="15" t="n"/>
      <c r="H3438" s="15" t="n"/>
      <c r="I3438" s="15" t="n"/>
      <c r="J3438" s="15">
        <f>C3438+F3438+G3438-I3438</f>
        <v/>
      </c>
      <c r="K3438" s="15" t="n"/>
      <c r="L3438" s="15">
        <f>K3438*Setup!$B$6</f>
        <v/>
      </c>
      <c r="M3438" s="15">
        <f>J3438-L3438</f>
        <v/>
      </c>
      <c r="N3438" s="21" t="n"/>
    </row>
    <row r="3439">
      <c r="A3439" s="295" t="n"/>
      <c r="B3439" s="14" t="n"/>
      <c r="C3439" s="15" t="n"/>
      <c r="D3439" s="15" t="n"/>
      <c r="E3439" s="15">
        <f>D3439*Setup!$B$5</f>
        <v/>
      </c>
      <c r="F3439" s="15">
        <f>D3439-E3439</f>
        <v/>
      </c>
      <c r="G3439" s="15" t="n"/>
      <c r="H3439" s="15" t="n"/>
      <c r="I3439" s="15" t="n"/>
      <c r="J3439" s="15">
        <f>C3439+F3439+G3439-I3439</f>
        <v/>
      </c>
      <c r="K3439" s="15" t="n"/>
      <c r="L3439" s="15">
        <f>K3439*Setup!$B$6</f>
        <v/>
      </c>
      <c r="M3439" s="15">
        <f>J3439-L3439</f>
        <v/>
      </c>
      <c r="N3439" s="21" t="n"/>
    </row>
    <row r="3440">
      <c r="A3440" s="295" t="n"/>
      <c r="B3440" s="14" t="n"/>
      <c r="C3440" s="15" t="n"/>
      <c r="D3440" s="15" t="n"/>
      <c r="E3440" s="15">
        <f>D3440*Setup!$B$5</f>
        <v/>
      </c>
      <c r="F3440" s="15">
        <f>D3440-E3440</f>
        <v/>
      </c>
      <c r="G3440" s="15" t="n"/>
      <c r="H3440" s="15" t="n"/>
      <c r="I3440" s="15" t="n"/>
      <c r="J3440" s="15">
        <f>C3440+F3440+G3440-I3440</f>
        <v/>
      </c>
      <c r="K3440" s="15" t="n"/>
      <c r="L3440" s="15">
        <f>K3440*Setup!$B$6</f>
        <v/>
      </c>
      <c r="M3440" s="15">
        <f>J3440-L3440</f>
        <v/>
      </c>
      <c r="N3440" s="21" t="n"/>
    </row>
    <row r="3441">
      <c r="A3441" s="295" t="n"/>
      <c r="B3441" s="14" t="n"/>
      <c r="C3441" s="15" t="n"/>
      <c r="D3441" s="15" t="n"/>
      <c r="E3441" s="15">
        <f>D3441*Setup!$B$5</f>
        <v/>
      </c>
      <c r="F3441" s="15">
        <f>D3441-E3441</f>
        <v/>
      </c>
      <c r="G3441" s="15" t="n"/>
      <c r="H3441" s="15" t="n"/>
      <c r="I3441" s="15" t="n"/>
      <c r="J3441" s="15">
        <f>C3441+F3441+G3441-I3441</f>
        <v/>
      </c>
      <c r="K3441" s="15" t="n"/>
      <c r="L3441" s="15">
        <f>K3441*Setup!$B$6</f>
        <v/>
      </c>
      <c r="M3441" s="15">
        <f>J3441-L3441</f>
        <v/>
      </c>
      <c r="N3441" s="21" t="n"/>
    </row>
    <row r="3442">
      <c r="A3442" s="295" t="n"/>
      <c r="B3442" s="14" t="n"/>
      <c r="C3442" s="15" t="n"/>
      <c r="D3442" s="15" t="n"/>
      <c r="E3442" s="15">
        <f>D3442*Setup!$B$5</f>
        <v/>
      </c>
      <c r="F3442" s="15">
        <f>D3442-E3442</f>
        <v/>
      </c>
      <c r="G3442" s="15" t="n"/>
      <c r="H3442" s="15" t="n"/>
      <c r="I3442" s="15" t="n"/>
      <c r="J3442" s="15">
        <f>C3442+F3442+G3442-I3442</f>
        <v/>
      </c>
      <c r="K3442" s="15" t="n"/>
      <c r="L3442" s="15">
        <f>K3442*Setup!$B$6</f>
        <v/>
      </c>
      <c r="M3442" s="15">
        <f>J3442-L3442</f>
        <v/>
      </c>
      <c r="N3442" s="21" t="n"/>
    </row>
    <row r="3443">
      <c r="A3443" s="295" t="n"/>
      <c r="B3443" s="14" t="n"/>
      <c r="C3443" s="15" t="n"/>
      <c r="D3443" s="15" t="n"/>
      <c r="E3443" s="15">
        <f>D3443*Setup!$B$5</f>
        <v/>
      </c>
      <c r="F3443" s="15">
        <f>D3443-E3443</f>
        <v/>
      </c>
      <c r="G3443" s="15" t="n"/>
      <c r="H3443" s="15" t="n"/>
      <c r="I3443" s="15" t="n"/>
      <c r="J3443" s="15">
        <f>C3443+F3443+G3443-I3443</f>
        <v/>
      </c>
      <c r="K3443" s="15" t="n"/>
      <c r="L3443" s="15">
        <f>K3443*Setup!$B$6</f>
        <v/>
      </c>
      <c r="M3443" s="15">
        <f>J3443-L3443</f>
        <v/>
      </c>
      <c r="N3443" s="21" t="n"/>
    </row>
    <row r="3444">
      <c r="A3444" s="295" t="n"/>
      <c r="B3444" s="14" t="n"/>
      <c r="C3444" s="15" t="n"/>
      <c r="D3444" s="15" t="n"/>
      <c r="E3444" s="15">
        <f>D3444*Setup!$B$5</f>
        <v/>
      </c>
      <c r="F3444" s="15">
        <f>D3444-E3444</f>
        <v/>
      </c>
      <c r="G3444" s="15" t="n"/>
      <c r="H3444" s="15" t="n"/>
      <c r="I3444" s="15" t="n"/>
      <c r="J3444" s="15">
        <f>C3444+F3444+G3444-I3444</f>
        <v/>
      </c>
      <c r="K3444" s="15" t="n"/>
      <c r="L3444" s="15">
        <f>K3444*Setup!$B$6</f>
        <v/>
      </c>
      <c r="M3444" s="15">
        <f>J3444-L3444</f>
        <v/>
      </c>
      <c r="N3444" s="21" t="n"/>
    </row>
    <row r="3445">
      <c r="A3445" s="295" t="n"/>
      <c r="B3445" s="14" t="n"/>
      <c r="C3445" s="15" t="n"/>
      <c r="D3445" s="15" t="n"/>
      <c r="E3445" s="15">
        <f>D3445*Setup!$B$5</f>
        <v/>
      </c>
      <c r="F3445" s="15">
        <f>D3445-E3445</f>
        <v/>
      </c>
      <c r="G3445" s="15" t="n"/>
      <c r="H3445" s="15" t="n"/>
      <c r="I3445" s="15" t="n"/>
      <c r="J3445" s="15">
        <f>C3445+F3445+G3445-I3445</f>
        <v/>
      </c>
      <c r="K3445" s="15" t="n"/>
      <c r="L3445" s="15">
        <f>K3445*Setup!$B$6</f>
        <v/>
      </c>
      <c r="M3445" s="15">
        <f>J3445-L3445</f>
        <v/>
      </c>
      <c r="N3445" s="21" t="n"/>
    </row>
    <row r="3446">
      <c r="A3446" s="295" t="n"/>
      <c r="B3446" s="14" t="n"/>
      <c r="C3446" s="15" t="n"/>
      <c r="D3446" s="15" t="n"/>
      <c r="E3446" s="15">
        <f>D3446*Setup!$B$5</f>
        <v/>
      </c>
      <c r="F3446" s="15">
        <f>D3446-E3446</f>
        <v/>
      </c>
      <c r="G3446" s="15" t="n"/>
      <c r="H3446" s="15" t="n"/>
      <c r="I3446" s="15" t="n"/>
      <c r="J3446" s="15">
        <f>C3446+F3446+G3446-I3446</f>
        <v/>
      </c>
      <c r="K3446" s="15" t="n"/>
      <c r="L3446" s="15">
        <f>K3446*Setup!$B$6</f>
        <v/>
      </c>
      <c r="M3446" s="15">
        <f>J3446-L3446</f>
        <v/>
      </c>
      <c r="N3446" s="21" t="n"/>
    </row>
    <row r="3447">
      <c r="A3447" s="295" t="n"/>
      <c r="B3447" s="14" t="n"/>
      <c r="C3447" s="15" t="n"/>
      <c r="D3447" s="15" t="n"/>
      <c r="E3447" s="15">
        <f>D3447*Setup!$B$5</f>
        <v/>
      </c>
      <c r="F3447" s="15">
        <f>D3447-E3447</f>
        <v/>
      </c>
      <c r="G3447" s="15" t="n"/>
      <c r="H3447" s="15" t="n"/>
      <c r="I3447" s="15" t="n"/>
      <c r="J3447" s="15">
        <f>C3447+F3447+G3447-I3447</f>
        <v/>
      </c>
      <c r="K3447" s="15" t="n"/>
      <c r="L3447" s="15">
        <f>K3447*Setup!$B$6</f>
        <v/>
      </c>
      <c r="M3447" s="15">
        <f>J3447-L3447</f>
        <v/>
      </c>
      <c r="N3447" s="21" t="n"/>
    </row>
    <row r="3448">
      <c r="A3448" s="295" t="n"/>
      <c r="B3448" s="14" t="n"/>
      <c r="C3448" s="15" t="n"/>
      <c r="D3448" s="15" t="n"/>
      <c r="E3448" s="15">
        <f>D3448*Setup!$B$5</f>
        <v/>
      </c>
      <c r="F3448" s="15">
        <f>D3448-E3448</f>
        <v/>
      </c>
      <c r="G3448" s="15" t="n"/>
      <c r="H3448" s="15" t="n"/>
      <c r="I3448" s="15" t="n"/>
      <c r="J3448" s="15">
        <f>C3448+F3448+G3448-I3448</f>
        <v/>
      </c>
      <c r="K3448" s="15" t="n"/>
      <c r="L3448" s="15">
        <f>K3448*Setup!$B$6</f>
        <v/>
      </c>
      <c r="M3448" s="15">
        <f>J3448-L3448</f>
        <v/>
      </c>
      <c r="N3448" s="21" t="n"/>
    </row>
    <row r="3449">
      <c r="A3449" s="295" t="n"/>
      <c r="B3449" s="14" t="n"/>
      <c r="C3449" s="15" t="n"/>
      <c r="D3449" s="15" t="n"/>
      <c r="E3449" s="15">
        <f>D3449*Setup!$B$5</f>
        <v/>
      </c>
      <c r="F3449" s="15">
        <f>D3449-E3449</f>
        <v/>
      </c>
      <c r="G3449" s="15" t="n"/>
      <c r="H3449" s="15" t="n"/>
      <c r="I3449" s="15" t="n"/>
      <c r="J3449" s="15">
        <f>C3449+F3449+G3449-I3449</f>
        <v/>
      </c>
      <c r="K3449" s="15" t="n"/>
      <c r="L3449" s="15">
        <f>K3449*Setup!$B$6</f>
        <v/>
      </c>
      <c r="M3449" s="15">
        <f>J3449-L3449</f>
        <v/>
      </c>
      <c r="N3449" s="21" t="n"/>
    </row>
    <row r="3450">
      <c r="A3450" s="295" t="n"/>
      <c r="B3450" s="14" t="n"/>
      <c r="C3450" s="15" t="n"/>
      <c r="D3450" s="15" t="n"/>
      <c r="E3450" s="15">
        <f>D3450*Setup!$B$5</f>
        <v/>
      </c>
      <c r="F3450" s="15">
        <f>D3450-E3450</f>
        <v/>
      </c>
      <c r="G3450" s="15" t="n"/>
      <c r="H3450" s="15" t="n"/>
      <c r="I3450" s="15" t="n"/>
      <c r="J3450" s="15">
        <f>C3450+F3450+G3450-I3450</f>
        <v/>
      </c>
      <c r="K3450" s="15" t="n"/>
      <c r="L3450" s="15">
        <f>K3450*Setup!$B$6</f>
        <v/>
      </c>
      <c r="M3450" s="15">
        <f>J3450-L3450</f>
        <v/>
      </c>
      <c r="N3450" s="21" t="n"/>
    </row>
    <row r="3451">
      <c r="A3451" s="295" t="n"/>
      <c r="B3451" s="14" t="n"/>
      <c r="C3451" s="15" t="n"/>
      <c r="D3451" s="15" t="n"/>
      <c r="E3451" s="15">
        <f>D3451*Setup!$B$5</f>
        <v/>
      </c>
      <c r="F3451" s="15">
        <f>D3451-E3451</f>
        <v/>
      </c>
      <c r="G3451" s="15" t="n"/>
      <c r="H3451" s="15" t="n"/>
      <c r="I3451" s="15" t="n"/>
      <c r="J3451" s="15">
        <f>C3451+F3451+G3451-I3451</f>
        <v/>
      </c>
      <c r="K3451" s="15" t="n"/>
      <c r="L3451" s="15">
        <f>K3451*Setup!$B$6</f>
        <v/>
      </c>
      <c r="M3451" s="15">
        <f>J3451-L3451</f>
        <v/>
      </c>
      <c r="N3451" s="21" t="n"/>
    </row>
    <row r="3452">
      <c r="A3452" s="295" t="n"/>
      <c r="B3452" s="14" t="n"/>
      <c r="C3452" s="15" t="n"/>
      <c r="D3452" s="15" t="n"/>
      <c r="E3452" s="15">
        <f>D3452*Setup!$B$5</f>
        <v/>
      </c>
      <c r="F3452" s="15">
        <f>D3452-E3452</f>
        <v/>
      </c>
      <c r="G3452" s="15" t="n"/>
      <c r="H3452" s="15" t="n"/>
      <c r="I3452" s="15" t="n"/>
      <c r="J3452" s="15">
        <f>C3452+F3452+G3452-I3452</f>
        <v/>
      </c>
      <c r="K3452" s="15" t="n"/>
      <c r="L3452" s="15">
        <f>K3452*Setup!$B$6</f>
        <v/>
      </c>
      <c r="M3452" s="15">
        <f>J3452-L3452</f>
        <v/>
      </c>
      <c r="N3452" s="21" t="n"/>
    </row>
    <row r="3453">
      <c r="A3453" s="295" t="n"/>
      <c r="B3453" s="14" t="n"/>
      <c r="C3453" s="15" t="n"/>
      <c r="D3453" s="15" t="n"/>
      <c r="E3453" s="15">
        <f>D3453*Setup!$B$5</f>
        <v/>
      </c>
      <c r="F3453" s="15">
        <f>D3453-E3453</f>
        <v/>
      </c>
      <c r="G3453" s="15" t="n"/>
      <c r="H3453" s="15" t="n"/>
      <c r="I3453" s="15" t="n"/>
      <c r="J3453" s="15">
        <f>C3453+F3453+G3453-I3453</f>
        <v/>
      </c>
      <c r="K3453" s="15" t="n"/>
      <c r="L3453" s="15">
        <f>K3453*Setup!$B$6</f>
        <v/>
      </c>
      <c r="M3453" s="15">
        <f>J3453-L3453</f>
        <v/>
      </c>
      <c r="N3453" s="21" t="n"/>
    </row>
    <row r="3454">
      <c r="A3454" s="295" t="n"/>
      <c r="B3454" s="14" t="n"/>
      <c r="C3454" s="15" t="n"/>
      <c r="D3454" s="15" t="n"/>
      <c r="E3454" s="15">
        <f>D3454*Setup!$B$5</f>
        <v/>
      </c>
      <c r="F3454" s="15">
        <f>D3454-E3454</f>
        <v/>
      </c>
      <c r="G3454" s="15" t="n"/>
      <c r="H3454" s="15" t="n"/>
      <c r="I3454" s="15" t="n"/>
      <c r="J3454" s="15">
        <f>C3454+F3454+G3454-I3454</f>
        <v/>
      </c>
      <c r="K3454" s="15" t="n"/>
      <c r="L3454" s="15">
        <f>K3454*Setup!$B$6</f>
        <v/>
      </c>
      <c r="M3454" s="15">
        <f>J3454-L3454</f>
        <v/>
      </c>
      <c r="N3454" s="21" t="n"/>
    </row>
    <row r="3455">
      <c r="A3455" s="295" t="n"/>
      <c r="B3455" s="14" t="n"/>
      <c r="C3455" s="15" t="n"/>
      <c r="D3455" s="15" t="n"/>
      <c r="E3455" s="15">
        <f>D3455*Setup!$B$5</f>
        <v/>
      </c>
      <c r="F3455" s="15">
        <f>D3455-E3455</f>
        <v/>
      </c>
      <c r="G3455" s="15" t="n"/>
      <c r="H3455" s="15" t="n"/>
      <c r="I3455" s="15" t="n"/>
      <c r="J3455" s="15">
        <f>C3455+F3455+G3455-I3455</f>
        <v/>
      </c>
      <c r="K3455" s="15" t="n"/>
      <c r="L3455" s="15">
        <f>K3455*Setup!$B$6</f>
        <v/>
      </c>
      <c r="M3455" s="15">
        <f>J3455-L3455</f>
        <v/>
      </c>
      <c r="N3455" s="21" t="n"/>
    </row>
    <row r="3456">
      <c r="A3456" s="295" t="n"/>
      <c r="B3456" s="14" t="n"/>
      <c r="C3456" s="15" t="n"/>
      <c r="D3456" s="15" t="n"/>
      <c r="E3456" s="15">
        <f>D3456*Setup!$B$5</f>
        <v/>
      </c>
      <c r="F3456" s="15">
        <f>D3456-E3456</f>
        <v/>
      </c>
      <c r="G3456" s="15" t="n"/>
      <c r="H3456" s="15" t="n"/>
      <c r="I3456" s="15" t="n"/>
      <c r="J3456" s="15">
        <f>C3456+F3456+G3456-I3456</f>
        <v/>
      </c>
      <c r="K3456" s="15" t="n"/>
      <c r="L3456" s="15">
        <f>K3456*Setup!$B$6</f>
        <v/>
      </c>
      <c r="M3456" s="15">
        <f>J3456-L3456</f>
        <v/>
      </c>
      <c r="N3456" s="21" t="n"/>
    </row>
    <row r="3457">
      <c r="A3457" s="295" t="n"/>
      <c r="B3457" s="14" t="n"/>
      <c r="C3457" s="15" t="n"/>
      <c r="D3457" s="15" t="n"/>
      <c r="E3457" s="15">
        <f>D3457*Setup!$B$5</f>
        <v/>
      </c>
      <c r="F3457" s="15">
        <f>D3457-E3457</f>
        <v/>
      </c>
      <c r="G3457" s="15" t="n"/>
      <c r="H3457" s="15" t="n"/>
      <c r="I3457" s="15" t="n"/>
      <c r="J3457" s="15">
        <f>C3457+F3457+G3457-I3457</f>
        <v/>
      </c>
      <c r="K3457" s="15" t="n"/>
      <c r="L3457" s="15">
        <f>K3457*Setup!$B$6</f>
        <v/>
      </c>
      <c r="M3457" s="15">
        <f>J3457-L3457</f>
        <v/>
      </c>
      <c r="N3457" s="21" t="n"/>
    </row>
    <row r="3458">
      <c r="A3458" s="295" t="n"/>
      <c r="B3458" s="14" t="n"/>
      <c r="C3458" s="15" t="n"/>
      <c r="D3458" s="15" t="n"/>
      <c r="E3458" s="15">
        <f>D3458*Setup!$B$5</f>
        <v/>
      </c>
      <c r="F3458" s="15">
        <f>D3458-E3458</f>
        <v/>
      </c>
      <c r="G3458" s="15" t="n"/>
      <c r="H3458" s="15" t="n"/>
      <c r="I3458" s="15" t="n"/>
      <c r="J3458" s="15">
        <f>C3458+F3458+G3458-I3458</f>
        <v/>
      </c>
      <c r="K3458" s="15" t="n"/>
      <c r="L3458" s="15">
        <f>K3458*Setup!$B$6</f>
        <v/>
      </c>
      <c r="M3458" s="15">
        <f>J3458-L3458</f>
        <v/>
      </c>
      <c r="N3458" s="21" t="n"/>
    </row>
    <row r="3459">
      <c r="A3459" s="295" t="n"/>
      <c r="B3459" s="14" t="n"/>
      <c r="C3459" s="15" t="n"/>
      <c r="D3459" s="15" t="n"/>
      <c r="E3459" s="15">
        <f>D3459*Setup!$B$5</f>
        <v/>
      </c>
      <c r="F3459" s="15">
        <f>D3459-E3459</f>
        <v/>
      </c>
      <c r="G3459" s="15" t="n"/>
      <c r="H3459" s="15" t="n"/>
      <c r="I3459" s="15" t="n"/>
      <c r="J3459" s="15">
        <f>C3459+F3459+G3459-I3459</f>
        <v/>
      </c>
      <c r="K3459" s="15" t="n"/>
      <c r="L3459" s="15">
        <f>K3459*Setup!$B$6</f>
        <v/>
      </c>
      <c r="M3459" s="15">
        <f>J3459-L3459</f>
        <v/>
      </c>
      <c r="N3459" s="21" t="n"/>
    </row>
    <row r="3460">
      <c r="A3460" s="295" t="n"/>
      <c r="B3460" s="14" t="n"/>
      <c r="C3460" s="15" t="n"/>
      <c r="D3460" s="15" t="n"/>
      <c r="E3460" s="15">
        <f>D3460*Setup!$B$5</f>
        <v/>
      </c>
      <c r="F3460" s="15">
        <f>D3460-E3460</f>
        <v/>
      </c>
      <c r="G3460" s="15" t="n"/>
      <c r="H3460" s="15" t="n"/>
      <c r="I3460" s="15" t="n"/>
      <c r="J3460" s="15">
        <f>C3460+F3460+G3460-I3460</f>
        <v/>
      </c>
      <c r="K3460" s="15" t="n"/>
      <c r="L3460" s="15">
        <f>K3460*Setup!$B$6</f>
        <v/>
      </c>
      <c r="M3460" s="15">
        <f>J3460-L3460</f>
        <v/>
      </c>
      <c r="N3460" s="21" t="n"/>
    </row>
    <row r="3461">
      <c r="A3461" s="295" t="n"/>
      <c r="B3461" s="14" t="n"/>
      <c r="C3461" s="15" t="n"/>
      <c r="D3461" s="15" t="n"/>
      <c r="E3461" s="15">
        <f>D3461*Setup!$B$5</f>
        <v/>
      </c>
      <c r="F3461" s="15">
        <f>D3461-E3461</f>
        <v/>
      </c>
      <c r="G3461" s="15" t="n"/>
      <c r="H3461" s="15" t="n"/>
      <c r="I3461" s="15" t="n"/>
      <c r="J3461" s="15">
        <f>C3461+F3461+G3461-I3461</f>
        <v/>
      </c>
      <c r="K3461" s="15" t="n"/>
      <c r="L3461" s="15">
        <f>K3461*Setup!$B$6</f>
        <v/>
      </c>
      <c r="M3461" s="15">
        <f>J3461-L3461</f>
        <v/>
      </c>
      <c r="N3461" s="21" t="n"/>
    </row>
    <row r="3462">
      <c r="A3462" s="295" t="n"/>
      <c r="B3462" s="14" t="n"/>
      <c r="C3462" s="15" t="n"/>
      <c r="D3462" s="15" t="n"/>
      <c r="E3462" s="15">
        <f>D3462*Setup!$B$5</f>
        <v/>
      </c>
      <c r="F3462" s="15">
        <f>D3462-E3462</f>
        <v/>
      </c>
      <c r="G3462" s="15" t="n"/>
      <c r="H3462" s="15" t="n"/>
      <c r="I3462" s="15" t="n"/>
      <c r="J3462" s="15">
        <f>C3462+F3462+G3462-I3462</f>
        <v/>
      </c>
      <c r="K3462" s="15" t="n"/>
      <c r="L3462" s="15">
        <f>K3462*Setup!$B$6</f>
        <v/>
      </c>
      <c r="M3462" s="15">
        <f>J3462-L3462</f>
        <v/>
      </c>
      <c r="N3462" s="21" t="n"/>
    </row>
    <row r="3463">
      <c r="A3463" s="295" t="n"/>
      <c r="B3463" s="14" t="n"/>
      <c r="C3463" s="15" t="n"/>
      <c r="D3463" s="15" t="n"/>
      <c r="E3463" s="15">
        <f>D3463*Setup!$B$5</f>
        <v/>
      </c>
      <c r="F3463" s="15">
        <f>D3463-E3463</f>
        <v/>
      </c>
      <c r="G3463" s="15" t="n"/>
      <c r="H3463" s="15" t="n"/>
      <c r="I3463" s="15" t="n"/>
      <c r="J3463" s="15">
        <f>C3463+F3463+G3463-I3463</f>
        <v/>
      </c>
      <c r="K3463" s="15" t="n"/>
      <c r="L3463" s="15">
        <f>K3463*Setup!$B$6</f>
        <v/>
      </c>
      <c r="M3463" s="15">
        <f>J3463-L3463</f>
        <v/>
      </c>
      <c r="N3463" s="21" t="n"/>
    </row>
    <row r="3464">
      <c r="A3464" s="295" t="n"/>
      <c r="B3464" s="14" t="n"/>
      <c r="C3464" s="15" t="n"/>
      <c r="D3464" s="15" t="n"/>
      <c r="E3464" s="15">
        <f>D3464*Setup!$B$5</f>
        <v/>
      </c>
      <c r="F3464" s="15">
        <f>D3464-E3464</f>
        <v/>
      </c>
      <c r="G3464" s="15" t="n"/>
      <c r="H3464" s="15" t="n"/>
      <c r="I3464" s="15" t="n"/>
      <c r="J3464" s="15">
        <f>C3464+F3464+G3464-I3464</f>
        <v/>
      </c>
      <c r="K3464" s="15" t="n"/>
      <c r="L3464" s="15">
        <f>K3464*Setup!$B$6</f>
        <v/>
      </c>
      <c r="M3464" s="15">
        <f>J3464-L3464</f>
        <v/>
      </c>
      <c r="N3464" s="21" t="n"/>
    </row>
    <row r="3465">
      <c r="A3465" s="295" t="n"/>
      <c r="B3465" s="14" t="n"/>
      <c r="C3465" s="15" t="n"/>
      <c r="D3465" s="15" t="n"/>
      <c r="E3465" s="15">
        <f>D3465*Setup!$B$5</f>
        <v/>
      </c>
      <c r="F3465" s="15">
        <f>D3465-E3465</f>
        <v/>
      </c>
      <c r="G3465" s="15" t="n"/>
      <c r="H3465" s="15" t="n"/>
      <c r="I3465" s="15" t="n"/>
      <c r="J3465" s="15">
        <f>C3465+F3465+G3465-I3465</f>
        <v/>
      </c>
      <c r="K3465" s="15" t="n"/>
      <c r="L3465" s="15">
        <f>K3465*Setup!$B$6</f>
        <v/>
      </c>
      <c r="M3465" s="15">
        <f>J3465-L3465</f>
        <v/>
      </c>
      <c r="N3465" s="21" t="n"/>
    </row>
    <row r="3466">
      <c r="A3466" s="295" t="n"/>
      <c r="B3466" s="14" t="n"/>
      <c r="C3466" s="15" t="n"/>
      <c r="D3466" s="15" t="n"/>
      <c r="E3466" s="15">
        <f>D3466*Setup!$B$5</f>
        <v/>
      </c>
      <c r="F3466" s="15">
        <f>D3466-E3466</f>
        <v/>
      </c>
      <c r="G3466" s="15" t="n"/>
      <c r="H3466" s="15" t="n"/>
      <c r="I3466" s="15" t="n"/>
      <c r="J3466" s="15">
        <f>C3466+F3466+G3466-I3466</f>
        <v/>
      </c>
      <c r="K3466" s="15" t="n"/>
      <c r="L3466" s="15">
        <f>K3466*Setup!$B$6</f>
        <v/>
      </c>
      <c r="M3466" s="15">
        <f>J3466-L3466</f>
        <v/>
      </c>
      <c r="N3466" s="21" t="n"/>
    </row>
    <row r="3467">
      <c r="A3467" s="295" t="n"/>
      <c r="B3467" s="14" t="n"/>
      <c r="C3467" s="15" t="n"/>
      <c r="D3467" s="15" t="n"/>
      <c r="E3467" s="15">
        <f>D3467*Setup!$B$5</f>
        <v/>
      </c>
      <c r="F3467" s="15">
        <f>D3467-E3467</f>
        <v/>
      </c>
      <c r="G3467" s="15" t="n"/>
      <c r="H3467" s="15" t="n"/>
      <c r="I3467" s="15" t="n"/>
      <c r="J3467" s="15">
        <f>C3467+F3467+G3467-I3467</f>
        <v/>
      </c>
      <c r="K3467" s="15" t="n"/>
      <c r="L3467" s="15">
        <f>K3467*Setup!$B$6</f>
        <v/>
      </c>
      <c r="M3467" s="15">
        <f>J3467-L3467</f>
        <v/>
      </c>
      <c r="N3467" s="21" t="n"/>
    </row>
    <row r="3468">
      <c r="A3468" s="295" t="n"/>
      <c r="B3468" s="14" t="n"/>
      <c r="C3468" s="15" t="n"/>
      <c r="D3468" s="15" t="n"/>
      <c r="E3468" s="15">
        <f>D3468*Setup!$B$5</f>
        <v/>
      </c>
      <c r="F3468" s="15">
        <f>D3468-E3468</f>
        <v/>
      </c>
      <c r="G3468" s="15" t="n"/>
      <c r="H3468" s="15" t="n"/>
      <c r="I3468" s="15" t="n"/>
      <c r="J3468" s="15">
        <f>C3468+F3468+G3468-I3468</f>
        <v/>
      </c>
      <c r="K3468" s="15" t="n"/>
      <c r="L3468" s="15">
        <f>K3468*Setup!$B$6</f>
        <v/>
      </c>
      <c r="M3468" s="15">
        <f>J3468-L3468</f>
        <v/>
      </c>
      <c r="N3468" s="21" t="n"/>
    </row>
    <row r="3469">
      <c r="A3469" s="295" t="n"/>
      <c r="B3469" s="14" t="n"/>
      <c r="C3469" s="15" t="n"/>
      <c r="D3469" s="15" t="n"/>
      <c r="E3469" s="15">
        <f>D3469*Setup!$B$5</f>
        <v/>
      </c>
      <c r="F3469" s="15">
        <f>D3469-E3469</f>
        <v/>
      </c>
      <c r="G3469" s="15" t="n"/>
      <c r="H3469" s="15" t="n"/>
      <c r="I3469" s="15" t="n"/>
      <c r="J3469" s="15">
        <f>C3469+F3469+G3469-I3469</f>
        <v/>
      </c>
      <c r="K3469" s="15" t="n"/>
      <c r="L3469" s="15">
        <f>K3469*Setup!$B$6</f>
        <v/>
      </c>
      <c r="M3469" s="15">
        <f>J3469-L3469</f>
        <v/>
      </c>
      <c r="N3469" s="21" t="n"/>
    </row>
    <row r="3470">
      <c r="A3470" s="295" t="n"/>
      <c r="B3470" s="14" t="n"/>
      <c r="C3470" s="15" t="n"/>
      <c r="D3470" s="15" t="n"/>
      <c r="E3470" s="15">
        <f>D3470*Setup!$B$5</f>
        <v/>
      </c>
      <c r="F3470" s="15">
        <f>D3470-E3470</f>
        <v/>
      </c>
      <c r="G3470" s="15" t="n"/>
      <c r="H3470" s="15" t="n"/>
      <c r="I3470" s="15" t="n"/>
      <c r="J3470" s="15">
        <f>C3470+F3470+G3470-I3470</f>
        <v/>
      </c>
      <c r="K3470" s="15" t="n"/>
      <c r="L3470" s="15">
        <f>K3470*Setup!$B$6</f>
        <v/>
      </c>
      <c r="M3470" s="15">
        <f>J3470-L3470</f>
        <v/>
      </c>
      <c r="N3470" s="21" t="n"/>
    </row>
    <row r="3471">
      <c r="A3471" s="295" t="n"/>
      <c r="B3471" s="14" t="n"/>
      <c r="C3471" s="15" t="n"/>
      <c r="D3471" s="15" t="n"/>
      <c r="E3471" s="15">
        <f>D3471*Setup!$B$5</f>
        <v/>
      </c>
      <c r="F3471" s="15">
        <f>D3471-E3471</f>
        <v/>
      </c>
      <c r="G3471" s="15" t="n"/>
      <c r="H3471" s="15" t="n"/>
      <c r="I3471" s="15" t="n"/>
      <c r="J3471" s="15">
        <f>C3471+F3471+G3471-I3471</f>
        <v/>
      </c>
      <c r="K3471" s="15" t="n"/>
      <c r="L3471" s="15">
        <f>K3471*Setup!$B$6</f>
        <v/>
      </c>
      <c r="M3471" s="15">
        <f>J3471-L3471</f>
        <v/>
      </c>
      <c r="N3471" s="21" t="n"/>
    </row>
    <row r="3472">
      <c r="A3472" s="295" t="n"/>
      <c r="B3472" s="14" t="n"/>
      <c r="C3472" s="15" t="n"/>
      <c r="D3472" s="15" t="n"/>
      <c r="E3472" s="15">
        <f>D3472*Setup!$B$5</f>
        <v/>
      </c>
      <c r="F3472" s="15">
        <f>D3472-E3472</f>
        <v/>
      </c>
      <c r="G3472" s="15" t="n"/>
      <c r="H3472" s="15" t="n"/>
      <c r="I3472" s="15" t="n"/>
      <c r="J3472" s="15">
        <f>C3472+F3472+G3472-I3472</f>
        <v/>
      </c>
      <c r="K3472" s="15" t="n"/>
      <c r="L3472" s="15">
        <f>K3472*Setup!$B$6</f>
        <v/>
      </c>
      <c r="M3472" s="15">
        <f>J3472-L3472</f>
        <v/>
      </c>
      <c r="N3472" s="21" t="n"/>
    </row>
    <row r="3473">
      <c r="A3473" s="295" t="n"/>
      <c r="B3473" s="14" t="n"/>
      <c r="C3473" s="15" t="n"/>
      <c r="D3473" s="15" t="n"/>
      <c r="E3473" s="15">
        <f>D3473*Setup!$B$5</f>
        <v/>
      </c>
      <c r="F3473" s="15">
        <f>D3473-E3473</f>
        <v/>
      </c>
      <c r="G3473" s="15" t="n"/>
      <c r="H3473" s="15" t="n"/>
      <c r="I3473" s="15" t="n"/>
      <c r="J3473" s="15">
        <f>C3473+F3473+G3473-I3473</f>
        <v/>
      </c>
      <c r="K3473" s="15" t="n"/>
      <c r="L3473" s="15">
        <f>K3473*Setup!$B$6</f>
        <v/>
      </c>
      <c r="M3473" s="15">
        <f>J3473-L3473</f>
        <v/>
      </c>
      <c r="N3473" s="21" t="n"/>
    </row>
    <row r="3474">
      <c r="A3474" s="295" t="n"/>
      <c r="B3474" s="14" t="n"/>
      <c r="C3474" s="15" t="n"/>
      <c r="D3474" s="15" t="n"/>
      <c r="E3474" s="15">
        <f>D3474*Setup!$B$5</f>
        <v/>
      </c>
      <c r="F3474" s="15">
        <f>D3474-E3474</f>
        <v/>
      </c>
      <c r="G3474" s="15" t="n"/>
      <c r="H3474" s="15" t="n"/>
      <c r="I3474" s="15" t="n"/>
      <c r="J3474" s="15">
        <f>C3474+F3474+G3474-I3474</f>
        <v/>
      </c>
      <c r="K3474" s="15" t="n"/>
      <c r="L3474" s="15">
        <f>K3474*Setup!$B$6</f>
        <v/>
      </c>
      <c r="M3474" s="15">
        <f>J3474-L3474</f>
        <v/>
      </c>
      <c r="N3474" s="21" t="n"/>
    </row>
    <row r="3475">
      <c r="A3475" s="295" t="n"/>
      <c r="B3475" s="14" t="n"/>
      <c r="C3475" s="15" t="n"/>
      <c r="D3475" s="15" t="n"/>
      <c r="E3475" s="15">
        <f>D3475*Setup!$B$5</f>
        <v/>
      </c>
      <c r="F3475" s="15">
        <f>D3475-E3475</f>
        <v/>
      </c>
      <c r="G3475" s="15" t="n"/>
      <c r="H3475" s="15" t="n"/>
      <c r="I3475" s="15" t="n"/>
      <c r="J3475" s="15">
        <f>C3475+F3475+G3475-I3475</f>
        <v/>
      </c>
      <c r="K3475" s="15" t="n"/>
      <c r="L3475" s="15">
        <f>K3475*Setup!$B$6</f>
        <v/>
      </c>
      <c r="M3475" s="15">
        <f>J3475-L3475</f>
        <v/>
      </c>
      <c r="N3475" s="21" t="n"/>
    </row>
    <row r="3476">
      <c r="A3476" s="295" t="n"/>
      <c r="B3476" s="14" t="n"/>
      <c r="C3476" s="15" t="n"/>
      <c r="D3476" s="15" t="n"/>
      <c r="E3476" s="15">
        <f>D3476*Setup!$B$5</f>
        <v/>
      </c>
      <c r="F3476" s="15">
        <f>D3476-E3476</f>
        <v/>
      </c>
      <c r="G3476" s="15" t="n"/>
      <c r="H3476" s="15" t="n"/>
      <c r="I3476" s="15" t="n"/>
      <c r="J3476" s="15">
        <f>C3476+F3476+G3476-I3476</f>
        <v/>
      </c>
      <c r="K3476" s="15" t="n"/>
      <c r="L3476" s="15">
        <f>K3476*Setup!$B$6</f>
        <v/>
      </c>
      <c r="M3476" s="15">
        <f>J3476-L3476</f>
        <v/>
      </c>
      <c r="N3476" s="21" t="n"/>
    </row>
    <row r="3477">
      <c r="A3477" s="295" t="n"/>
      <c r="B3477" s="14" t="n"/>
      <c r="C3477" s="15" t="n"/>
      <c r="D3477" s="15" t="n"/>
      <c r="E3477" s="15">
        <f>D3477*Setup!$B$5</f>
        <v/>
      </c>
      <c r="F3477" s="15">
        <f>D3477-E3477</f>
        <v/>
      </c>
      <c r="G3477" s="15" t="n"/>
      <c r="H3477" s="15" t="n"/>
      <c r="I3477" s="15" t="n"/>
      <c r="J3477" s="15">
        <f>C3477+F3477+G3477-I3477</f>
        <v/>
      </c>
      <c r="K3477" s="15" t="n"/>
      <c r="L3477" s="15">
        <f>K3477*Setup!$B$6</f>
        <v/>
      </c>
      <c r="M3477" s="15">
        <f>J3477-L3477</f>
        <v/>
      </c>
      <c r="N3477" s="21" t="n"/>
    </row>
    <row r="3478">
      <c r="A3478" s="295" t="n"/>
      <c r="B3478" s="14" t="n"/>
      <c r="C3478" s="15" t="n"/>
      <c r="D3478" s="15" t="n"/>
      <c r="E3478" s="15">
        <f>D3478*Setup!$B$5</f>
        <v/>
      </c>
      <c r="F3478" s="15">
        <f>D3478-E3478</f>
        <v/>
      </c>
      <c r="G3478" s="15" t="n"/>
      <c r="H3478" s="15" t="n"/>
      <c r="I3478" s="15" t="n"/>
      <c r="J3478" s="15">
        <f>C3478+F3478+G3478-I3478</f>
        <v/>
      </c>
      <c r="K3478" s="15" t="n"/>
      <c r="L3478" s="15">
        <f>K3478*Setup!$B$6</f>
        <v/>
      </c>
      <c r="M3478" s="15">
        <f>J3478-L3478</f>
        <v/>
      </c>
      <c r="N3478" s="21" t="n"/>
    </row>
    <row r="3479">
      <c r="A3479" s="295" t="n"/>
      <c r="B3479" s="14" t="n"/>
      <c r="C3479" s="15" t="n"/>
      <c r="D3479" s="15" t="n"/>
      <c r="E3479" s="15">
        <f>D3479*Setup!$B$5</f>
        <v/>
      </c>
      <c r="F3479" s="15">
        <f>D3479-E3479</f>
        <v/>
      </c>
      <c r="G3479" s="15" t="n"/>
      <c r="H3479" s="15" t="n"/>
      <c r="I3479" s="15" t="n"/>
      <c r="J3479" s="15">
        <f>C3479+F3479+G3479-I3479</f>
        <v/>
      </c>
      <c r="K3479" s="15" t="n"/>
      <c r="L3479" s="15">
        <f>K3479*Setup!$B$6</f>
        <v/>
      </c>
      <c r="M3479" s="15">
        <f>J3479-L3479</f>
        <v/>
      </c>
      <c r="N3479" s="21" t="n"/>
    </row>
    <row r="3480">
      <c r="A3480" s="295" t="n"/>
      <c r="B3480" s="14" t="n"/>
      <c r="C3480" s="15" t="n"/>
      <c r="D3480" s="15" t="n"/>
      <c r="E3480" s="15">
        <f>D3480*Setup!$B$5</f>
        <v/>
      </c>
      <c r="F3480" s="15">
        <f>D3480-E3480</f>
        <v/>
      </c>
      <c r="G3480" s="15" t="n"/>
      <c r="H3480" s="15" t="n"/>
      <c r="I3480" s="15" t="n"/>
      <c r="J3480" s="15">
        <f>C3480+F3480+G3480-I3480</f>
        <v/>
      </c>
      <c r="K3480" s="15" t="n"/>
      <c r="L3480" s="15">
        <f>K3480*Setup!$B$6</f>
        <v/>
      </c>
      <c r="M3480" s="15">
        <f>J3480-L3480</f>
        <v/>
      </c>
      <c r="N3480" s="21" t="n"/>
    </row>
    <row r="3481">
      <c r="A3481" s="295" t="n"/>
      <c r="B3481" s="14" t="n"/>
      <c r="C3481" s="15" t="n"/>
      <c r="D3481" s="15" t="n"/>
      <c r="E3481" s="15">
        <f>D3481*Setup!$B$5</f>
        <v/>
      </c>
      <c r="F3481" s="15">
        <f>D3481-E3481</f>
        <v/>
      </c>
      <c r="G3481" s="15" t="n"/>
      <c r="H3481" s="15" t="n"/>
      <c r="I3481" s="15" t="n"/>
      <c r="J3481" s="15">
        <f>C3481+F3481+G3481-I3481</f>
        <v/>
      </c>
      <c r="K3481" s="15" t="n"/>
      <c r="L3481" s="15">
        <f>K3481*Setup!$B$6</f>
        <v/>
      </c>
      <c r="M3481" s="15">
        <f>J3481-L3481</f>
        <v/>
      </c>
      <c r="N3481" s="21" t="n"/>
    </row>
    <row r="3482">
      <c r="A3482" s="295" t="n"/>
      <c r="B3482" s="14" t="n"/>
      <c r="C3482" s="15" t="n"/>
      <c r="D3482" s="15" t="n"/>
      <c r="E3482" s="15">
        <f>D3482*Setup!$B$5</f>
        <v/>
      </c>
      <c r="F3482" s="15">
        <f>D3482-E3482</f>
        <v/>
      </c>
      <c r="G3482" s="15" t="n"/>
      <c r="H3482" s="15" t="n"/>
      <c r="I3482" s="15" t="n"/>
      <c r="J3482" s="15">
        <f>C3482+F3482+G3482-I3482</f>
        <v/>
      </c>
      <c r="K3482" s="15" t="n"/>
      <c r="L3482" s="15">
        <f>K3482*Setup!$B$6</f>
        <v/>
      </c>
      <c r="M3482" s="15">
        <f>J3482-L3482</f>
        <v/>
      </c>
      <c r="N3482" s="21" t="n"/>
    </row>
    <row r="3483">
      <c r="A3483" s="295" t="n"/>
      <c r="B3483" s="14" t="n"/>
      <c r="C3483" s="15" t="n"/>
      <c r="D3483" s="15" t="n"/>
      <c r="E3483" s="15">
        <f>D3483*Setup!$B$5</f>
        <v/>
      </c>
      <c r="F3483" s="15">
        <f>D3483-E3483</f>
        <v/>
      </c>
      <c r="G3483" s="15" t="n"/>
      <c r="H3483" s="15" t="n"/>
      <c r="I3483" s="15" t="n"/>
      <c r="J3483" s="15">
        <f>C3483+F3483+G3483-I3483</f>
        <v/>
      </c>
      <c r="K3483" s="15" t="n"/>
      <c r="L3483" s="15">
        <f>K3483*Setup!$B$6</f>
        <v/>
      </c>
      <c r="M3483" s="15">
        <f>J3483-L3483</f>
        <v/>
      </c>
      <c r="N3483" s="21" t="n"/>
    </row>
    <row r="3484">
      <c r="A3484" s="295" t="n"/>
      <c r="B3484" s="14" t="n"/>
      <c r="C3484" s="15" t="n"/>
      <c r="D3484" s="15" t="n"/>
      <c r="E3484" s="15">
        <f>D3484*Setup!$B$5</f>
        <v/>
      </c>
      <c r="F3484" s="15">
        <f>D3484-E3484</f>
        <v/>
      </c>
      <c r="G3484" s="15" t="n"/>
      <c r="H3484" s="15" t="n"/>
      <c r="I3484" s="15" t="n"/>
      <c r="J3484" s="15">
        <f>C3484+F3484+G3484-I3484</f>
        <v/>
      </c>
      <c r="K3484" s="15" t="n"/>
      <c r="L3484" s="15">
        <f>K3484*Setup!$B$6</f>
        <v/>
      </c>
      <c r="M3484" s="15">
        <f>J3484-L3484</f>
        <v/>
      </c>
      <c r="N3484" s="21" t="n"/>
    </row>
    <row r="3485">
      <c r="A3485" s="295" t="n"/>
      <c r="B3485" s="14" t="n"/>
      <c r="C3485" s="15" t="n"/>
      <c r="D3485" s="15" t="n"/>
      <c r="E3485" s="15">
        <f>D3485*Setup!$B$5</f>
        <v/>
      </c>
      <c r="F3485" s="15">
        <f>D3485-E3485</f>
        <v/>
      </c>
      <c r="G3485" s="15" t="n"/>
      <c r="H3485" s="15" t="n"/>
      <c r="I3485" s="15" t="n"/>
      <c r="J3485" s="15">
        <f>C3485+F3485+G3485-I3485</f>
        <v/>
      </c>
      <c r="K3485" s="15" t="n"/>
      <c r="L3485" s="15">
        <f>K3485*Setup!$B$6</f>
        <v/>
      </c>
      <c r="M3485" s="15">
        <f>J3485-L3485</f>
        <v/>
      </c>
      <c r="N3485" s="21" t="n"/>
    </row>
    <row r="3486">
      <c r="A3486" s="295" t="n"/>
      <c r="B3486" s="14" t="n"/>
      <c r="C3486" s="15" t="n"/>
      <c r="D3486" s="15" t="n"/>
      <c r="E3486" s="15">
        <f>D3486*Setup!$B$5</f>
        <v/>
      </c>
      <c r="F3486" s="15">
        <f>D3486-E3486</f>
        <v/>
      </c>
      <c r="G3486" s="15" t="n"/>
      <c r="H3486" s="15" t="n"/>
      <c r="I3486" s="15" t="n"/>
      <c r="J3486" s="15">
        <f>C3486+F3486+G3486-I3486</f>
        <v/>
      </c>
      <c r="K3486" s="15" t="n"/>
      <c r="L3486" s="15">
        <f>K3486*Setup!$B$6</f>
        <v/>
      </c>
      <c r="M3486" s="15">
        <f>J3486-L3486</f>
        <v/>
      </c>
      <c r="N3486" s="21" t="n"/>
    </row>
    <row r="3487">
      <c r="A3487" s="295" t="n"/>
      <c r="B3487" s="14" t="n"/>
      <c r="C3487" s="15" t="n"/>
      <c r="D3487" s="15" t="n"/>
      <c r="E3487" s="15">
        <f>D3487*Setup!$B$5</f>
        <v/>
      </c>
      <c r="F3487" s="15">
        <f>D3487-E3487</f>
        <v/>
      </c>
      <c r="G3487" s="15" t="n"/>
      <c r="H3487" s="15" t="n"/>
      <c r="I3487" s="15" t="n"/>
      <c r="J3487" s="15">
        <f>C3487+F3487+G3487-I3487</f>
        <v/>
      </c>
      <c r="K3487" s="15" t="n"/>
      <c r="L3487" s="15">
        <f>K3487*Setup!$B$6</f>
        <v/>
      </c>
      <c r="M3487" s="15">
        <f>J3487-L3487</f>
        <v/>
      </c>
      <c r="N3487" s="21" t="n"/>
    </row>
    <row r="3488">
      <c r="A3488" s="295" t="n"/>
      <c r="B3488" s="14" t="n"/>
      <c r="C3488" s="15" t="n"/>
      <c r="D3488" s="15" t="n"/>
      <c r="E3488" s="15">
        <f>D3488*Setup!$B$5</f>
        <v/>
      </c>
      <c r="F3488" s="15">
        <f>D3488-E3488</f>
        <v/>
      </c>
      <c r="G3488" s="15" t="n"/>
      <c r="H3488" s="15" t="n"/>
      <c r="I3488" s="15" t="n"/>
      <c r="J3488" s="15">
        <f>C3488+F3488+G3488-I3488</f>
        <v/>
      </c>
      <c r="K3488" s="15" t="n"/>
      <c r="L3488" s="15">
        <f>K3488*Setup!$B$6</f>
        <v/>
      </c>
      <c r="M3488" s="15">
        <f>J3488-L3488</f>
        <v/>
      </c>
      <c r="N3488" s="21" t="n"/>
    </row>
    <row r="3489">
      <c r="A3489" s="295" t="n"/>
      <c r="B3489" s="14" t="n"/>
      <c r="C3489" s="15" t="n"/>
      <c r="D3489" s="15" t="n"/>
      <c r="E3489" s="15">
        <f>D3489*Setup!$B$5</f>
        <v/>
      </c>
      <c r="F3489" s="15">
        <f>D3489-E3489</f>
        <v/>
      </c>
      <c r="G3489" s="15" t="n"/>
      <c r="H3489" s="15" t="n"/>
      <c r="I3489" s="15" t="n"/>
      <c r="J3489" s="15">
        <f>C3489+F3489+G3489-I3489</f>
        <v/>
      </c>
      <c r="K3489" s="15" t="n"/>
      <c r="L3489" s="15">
        <f>K3489*Setup!$B$6</f>
        <v/>
      </c>
      <c r="M3489" s="15">
        <f>J3489-L3489</f>
        <v/>
      </c>
      <c r="N3489" s="21" t="n"/>
    </row>
    <row r="3490">
      <c r="A3490" s="295" t="n"/>
      <c r="B3490" s="14" t="n"/>
      <c r="C3490" s="15" t="n"/>
      <c r="D3490" s="15" t="n"/>
      <c r="E3490" s="15">
        <f>D3490*Setup!$B$5</f>
        <v/>
      </c>
      <c r="F3490" s="15">
        <f>D3490-E3490</f>
        <v/>
      </c>
      <c r="G3490" s="15" t="n"/>
      <c r="H3490" s="15" t="n"/>
      <c r="I3490" s="15" t="n"/>
      <c r="J3490" s="15">
        <f>C3490+F3490+G3490-I3490</f>
        <v/>
      </c>
      <c r="K3490" s="15" t="n"/>
      <c r="L3490" s="15">
        <f>K3490*Setup!$B$6</f>
        <v/>
      </c>
      <c r="M3490" s="15">
        <f>J3490-L3490</f>
        <v/>
      </c>
      <c r="N3490" s="21" t="n"/>
    </row>
    <row r="3491">
      <c r="A3491" s="295" t="n"/>
      <c r="B3491" s="14" t="n"/>
      <c r="C3491" s="15" t="n"/>
      <c r="D3491" s="15" t="n"/>
      <c r="E3491" s="15">
        <f>D3491*Setup!$B$5</f>
        <v/>
      </c>
      <c r="F3491" s="15">
        <f>D3491-E3491</f>
        <v/>
      </c>
      <c r="G3491" s="15" t="n"/>
      <c r="H3491" s="15" t="n"/>
      <c r="I3491" s="15" t="n"/>
      <c r="J3491" s="15">
        <f>C3491+F3491+G3491-I3491</f>
        <v/>
      </c>
      <c r="K3491" s="15" t="n"/>
      <c r="L3491" s="15">
        <f>K3491*Setup!$B$6</f>
        <v/>
      </c>
      <c r="M3491" s="15">
        <f>J3491-L3491</f>
        <v/>
      </c>
      <c r="N3491" s="21" t="n"/>
    </row>
    <row r="3492">
      <c r="A3492" s="295" t="n"/>
      <c r="B3492" s="14" t="n"/>
      <c r="C3492" s="15" t="n"/>
      <c r="D3492" s="15" t="n"/>
      <c r="E3492" s="15">
        <f>D3492*Setup!$B$5</f>
        <v/>
      </c>
      <c r="F3492" s="15">
        <f>D3492-E3492</f>
        <v/>
      </c>
      <c r="G3492" s="15" t="n"/>
      <c r="H3492" s="15" t="n"/>
      <c r="I3492" s="15" t="n"/>
      <c r="J3492" s="15">
        <f>C3492+F3492+G3492-I3492</f>
        <v/>
      </c>
      <c r="K3492" s="15" t="n"/>
      <c r="L3492" s="15">
        <f>K3492*Setup!$B$6</f>
        <v/>
      </c>
      <c r="M3492" s="15">
        <f>J3492-L3492</f>
        <v/>
      </c>
      <c r="N3492" s="21" t="n"/>
    </row>
    <row r="3493">
      <c r="A3493" s="295" t="n"/>
      <c r="B3493" s="14" t="n"/>
      <c r="C3493" s="15" t="n"/>
      <c r="D3493" s="15" t="n"/>
      <c r="E3493" s="15">
        <f>D3493*Setup!$B$5</f>
        <v/>
      </c>
      <c r="F3493" s="15">
        <f>D3493-E3493</f>
        <v/>
      </c>
      <c r="G3493" s="15" t="n"/>
      <c r="H3493" s="15" t="n"/>
      <c r="I3493" s="15" t="n"/>
      <c r="J3493" s="15">
        <f>C3493+F3493+G3493-I3493</f>
        <v/>
      </c>
      <c r="K3493" s="15" t="n"/>
      <c r="L3493" s="15">
        <f>K3493*Setup!$B$6</f>
        <v/>
      </c>
      <c r="M3493" s="15">
        <f>J3493-L3493</f>
        <v/>
      </c>
      <c r="N3493" s="21" t="n"/>
    </row>
    <row r="3494">
      <c r="A3494" s="295" t="n"/>
      <c r="B3494" s="14" t="n"/>
      <c r="C3494" s="15" t="n"/>
      <c r="D3494" s="15" t="n"/>
      <c r="E3494" s="15">
        <f>D3494*Setup!$B$5</f>
        <v/>
      </c>
      <c r="F3494" s="15">
        <f>D3494-E3494</f>
        <v/>
      </c>
      <c r="G3494" s="15" t="n"/>
      <c r="H3494" s="15" t="n"/>
      <c r="I3494" s="15" t="n"/>
      <c r="J3494" s="15">
        <f>C3494+F3494+G3494-I3494</f>
        <v/>
      </c>
      <c r="K3494" s="15" t="n"/>
      <c r="L3494" s="15">
        <f>K3494*Setup!$B$6</f>
        <v/>
      </c>
      <c r="M3494" s="15">
        <f>J3494-L3494</f>
        <v/>
      </c>
      <c r="N3494" s="21" t="n"/>
    </row>
    <row r="3495">
      <c r="A3495" s="295" t="n"/>
      <c r="B3495" s="14" t="n"/>
      <c r="C3495" s="15" t="n"/>
      <c r="D3495" s="15" t="n"/>
      <c r="E3495" s="15">
        <f>D3495*Setup!$B$5</f>
        <v/>
      </c>
      <c r="F3495" s="15">
        <f>D3495-E3495</f>
        <v/>
      </c>
      <c r="G3495" s="15" t="n"/>
      <c r="H3495" s="15" t="n"/>
      <c r="I3495" s="15" t="n"/>
      <c r="J3495" s="15">
        <f>C3495+F3495+G3495-I3495</f>
        <v/>
      </c>
      <c r="K3495" s="15" t="n"/>
      <c r="L3495" s="15">
        <f>K3495*Setup!$B$6</f>
        <v/>
      </c>
      <c r="M3495" s="15">
        <f>J3495-L3495</f>
        <v/>
      </c>
      <c r="N3495" s="21" t="n"/>
    </row>
    <row r="3496">
      <c r="A3496" s="295" t="n"/>
      <c r="B3496" s="14" t="n"/>
      <c r="C3496" s="15" t="n"/>
      <c r="D3496" s="15" t="n"/>
      <c r="E3496" s="15">
        <f>D3496*Setup!$B$5</f>
        <v/>
      </c>
      <c r="F3496" s="15">
        <f>D3496-E3496</f>
        <v/>
      </c>
      <c r="G3496" s="15" t="n"/>
      <c r="H3496" s="15" t="n"/>
      <c r="I3496" s="15" t="n"/>
      <c r="J3496" s="15">
        <f>C3496+F3496+G3496-I3496</f>
        <v/>
      </c>
      <c r="K3496" s="15" t="n"/>
      <c r="L3496" s="15">
        <f>K3496*Setup!$B$6</f>
        <v/>
      </c>
      <c r="M3496" s="15">
        <f>J3496-L3496</f>
        <v/>
      </c>
      <c r="N3496" s="21" t="n"/>
    </row>
    <row r="3497">
      <c r="A3497" s="295" t="n"/>
      <c r="B3497" s="14" t="n"/>
      <c r="C3497" s="15" t="n"/>
      <c r="D3497" s="15" t="n"/>
      <c r="E3497" s="15">
        <f>D3497*Setup!$B$5</f>
        <v/>
      </c>
      <c r="F3497" s="15">
        <f>D3497-E3497</f>
        <v/>
      </c>
      <c r="G3497" s="15" t="n"/>
      <c r="H3497" s="15" t="n"/>
      <c r="I3497" s="15" t="n"/>
      <c r="J3497" s="15">
        <f>C3497+F3497+G3497-I3497</f>
        <v/>
      </c>
      <c r="K3497" s="15" t="n"/>
      <c r="L3497" s="15">
        <f>K3497*Setup!$B$6</f>
        <v/>
      </c>
      <c r="M3497" s="15">
        <f>J3497-L3497</f>
        <v/>
      </c>
      <c r="N3497" s="21" t="n"/>
    </row>
    <row r="3498">
      <c r="A3498" s="295" t="n"/>
      <c r="B3498" s="14" t="n"/>
      <c r="C3498" s="15" t="n"/>
      <c r="D3498" s="15" t="n"/>
      <c r="E3498" s="15">
        <f>D3498*Setup!$B$5</f>
        <v/>
      </c>
      <c r="F3498" s="15">
        <f>D3498-E3498</f>
        <v/>
      </c>
      <c r="G3498" s="15" t="n"/>
      <c r="H3498" s="15" t="n"/>
      <c r="I3498" s="15" t="n"/>
      <c r="J3498" s="15">
        <f>C3498+F3498+G3498-I3498</f>
        <v/>
      </c>
      <c r="K3498" s="15" t="n"/>
      <c r="L3498" s="15">
        <f>K3498*Setup!$B$6</f>
        <v/>
      </c>
      <c r="M3498" s="15">
        <f>J3498-L3498</f>
        <v/>
      </c>
      <c r="N3498" s="21" t="n"/>
    </row>
    <row r="3499">
      <c r="A3499" s="295" t="n"/>
      <c r="B3499" s="14" t="n"/>
      <c r="C3499" s="15" t="n"/>
      <c r="D3499" s="15" t="n"/>
      <c r="E3499" s="15">
        <f>D3499*Setup!$B$5</f>
        <v/>
      </c>
      <c r="F3499" s="15">
        <f>D3499-E3499</f>
        <v/>
      </c>
      <c r="G3499" s="15" t="n"/>
      <c r="H3499" s="15" t="n"/>
      <c r="I3499" s="15" t="n"/>
      <c r="J3499" s="15">
        <f>C3499+F3499+G3499-I3499</f>
        <v/>
      </c>
      <c r="K3499" s="15" t="n"/>
      <c r="L3499" s="15">
        <f>K3499*Setup!$B$6</f>
        <v/>
      </c>
      <c r="M3499" s="15">
        <f>J3499-L3499</f>
        <v/>
      </c>
      <c r="N3499" s="21" t="n"/>
    </row>
    <row r="3500">
      <c r="A3500" s="295" t="n"/>
      <c r="B3500" s="14" t="n"/>
      <c r="C3500" s="15" t="n"/>
      <c r="D3500" s="15" t="n"/>
      <c r="E3500" s="15">
        <f>D3500*Setup!$B$5</f>
        <v/>
      </c>
      <c r="F3500" s="15">
        <f>D3500-E3500</f>
        <v/>
      </c>
      <c r="G3500" s="15" t="n"/>
      <c r="H3500" s="15" t="n"/>
      <c r="I3500" s="15" t="n"/>
      <c r="J3500" s="15">
        <f>C3500+F3500+G3500-I3500</f>
        <v/>
      </c>
      <c r="K3500" s="15" t="n"/>
      <c r="L3500" s="15">
        <f>K3500*Setup!$B$6</f>
        <v/>
      </c>
      <c r="M3500" s="15">
        <f>J3500-L3500</f>
        <v/>
      </c>
      <c r="N3500" s="21" t="n"/>
    </row>
    <row r="3501">
      <c r="A3501" s="295" t="n"/>
      <c r="B3501" s="14" t="n"/>
      <c r="C3501" s="15" t="n"/>
      <c r="D3501" s="15" t="n"/>
      <c r="E3501" s="15">
        <f>D3501*Setup!$B$5</f>
        <v/>
      </c>
      <c r="F3501" s="15">
        <f>D3501-E3501</f>
        <v/>
      </c>
      <c r="G3501" s="15" t="n"/>
      <c r="H3501" s="15" t="n"/>
      <c r="I3501" s="15" t="n"/>
      <c r="J3501" s="15">
        <f>C3501+F3501+G3501-I3501</f>
        <v/>
      </c>
      <c r="K3501" s="15" t="n"/>
      <c r="L3501" s="15">
        <f>K3501*Setup!$B$6</f>
        <v/>
      </c>
      <c r="M3501" s="15">
        <f>J3501-L3501</f>
        <v/>
      </c>
      <c r="N3501" s="21" t="n"/>
    </row>
    <row r="3502">
      <c r="A3502" s="295" t="n"/>
      <c r="B3502" s="14" t="n"/>
      <c r="C3502" s="15" t="n"/>
      <c r="D3502" s="15" t="n"/>
      <c r="E3502" s="15">
        <f>D3502*Setup!$B$5</f>
        <v/>
      </c>
      <c r="F3502" s="15">
        <f>D3502-E3502</f>
        <v/>
      </c>
      <c r="G3502" s="15" t="n"/>
      <c r="H3502" s="15" t="n"/>
      <c r="I3502" s="15" t="n"/>
      <c r="J3502" s="15">
        <f>C3502+F3502+G3502-I3502</f>
        <v/>
      </c>
      <c r="K3502" s="15" t="n"/>
      <c r="L3502" s="15">
        <f>K3502*Setup!$B$6</f>
        <v/>
      </c>
      <c r="M3502" s="15">
        <f>J3502-L3502</f>
        <v/>
      </c>
      <c r="N3502" s="21" t="n"/>
    </row>
    <row r="3503">
      <c r="A3503" s="295" t="n"/>
      <c r="B3503" s="14" t="n"/>
      <c r="C3503" s="15" t="n"/>
      <c r="D3503" s="15" t="n"/>
      <c r="E3503" s="15">
        <f>D3503*Setup!$B$5</f>
        <v/>
      </c>
      <c r="F3503" s="15">
        <f>D3503-E3503</f>
        <v/>
      </c>
      <c r="G3503" s="15" t="n"/>
      <c r="H3503" s="15" t="n"/>
      <c r="I3503" s="15" t="n"/>
      <c r="J3503" s="15">
        <f>C3503+F3503+G3503-I3503</f>
        <v/>
      </c>
      <c r="K3503" s="15" t="n"/>
      <c r="L3503" s="15">
        <f>K3503*Setup!$B$6</f>
        <v/>
      </c>
      <c r="M3503" s="15">
        <f>J3503-L3503</f>
        <v/>
      </c>
      <c r="N3503" s="21" t="n"/>
    </row>
    <row r="3504">
      <c r="A3504" s="295" t="n"/>
      <c r="B3504" s="14" t="n"/>
      <c r="C3504" s="15" t="n"/>
      <c r="D3504" s="15" t="n"/>
      <c r="E3504" s="15">
        <f>D3504*Setup!$B$5</f>
        <v/>
      </c>
      <c r="F3504" s="15">
        <f>D3504-E3504</f>
        <v/>
      </c>
      <c r="G3504" s="15" t="n"/>
      <c r="H3504" s="15" t="n"/>
      <c r="I3504" s="15" t="n"/>
      <c r="J3504" s="15">
        <f>C3504+F3504+G3504-I3504</f>
        <v/>
      </c>
      <c r="K3504" s="15" t="n"/>
      <c r="L3504" s="15">
        <f>K3504*Setup!$B$6</f>
        <v/>
      </c>
      <c r="M3504" s="15">
        <f>J3504-L3504</f>
        <v/>
      </c>
      <c r="N3504" s="21" t="n"/>
    </row>
    <row r="3505">
      <c r="A3505" s="295" t="n"/>
      <c r="B3505" s="14" t="n"/>
      <c r="C3505" s="15" t="n"/>
      <c r="D3505" s="15" t="n"/>
      <c r="E3505" s="15">
        <f>D3505*Setup!$B$5</f>
        <v/>
      </c>
      <c r="F3505" s="15">
        <f>D3505-E3505</f>
        <v/>
      </c>
      <c r="G3505" s="15" t="n"/>
      <c r="H3505" s="15" t="n"/>
      <c r="I3505" s="15" t="n"/>
      <c r="J3505" s="15">
        <f>C3505+F3505+G3505-I3505</f>
        <v/>
      </c>
      <c r="K3505" s="15" t="n"/>
      <c r="L3505" s="15">
        <f>K3505*Setup!$B$6</f>
        <v/>
      </c>
      <c r="M3505" s="15">
        <f>J3505-L3505</f>
        <v/>
      </c>
      <c r="N3505" s="21" t="n"/>
    </row>
    <row r="3506">
      <c r="A3506" s="295" t="n"/>
      <c r="B3506" s="14" t="n"/>
      <c r="C3506" s="15" t="n"/>
      <c r="D3506" s="15" t="n"/>
      <c r="E3506" s="15">
        <f>D3506*Setup!$B$5</f>
        <v/>
      </c>
      <c r="F3506" s="15">
        <f>D3506-E3506</f>
        <v/>
      </c>
      <c r="G3506" s="15" t="n"/>
      <c r="H3506" s="15" t="n"/>
      <c r="I3506" s="15" t="n"/>
      <c r="J3506" s="15">
        <f>C3506+F3506+G3506-I3506</f>
        <v/>
      </c>
      <c r="K3506" s="15" t="n"/>
      <c r="L3506" s="15">
        <f>K3506*Setup!$B$6</f>
        <v/>
      </c>
      <c r="M3506" s="15">
        <f>J3506-L3506</f>
        <v/>
      </c>
      <c r="N3506" s="21" t="n"/>
    </row>
    <row r="3507">
      <c r="A3507" s="295" t="n"/>
      <c r="B3507" s="14" t="n"/>
      <c r="C3507" s="15" t="n"/>
      <c r="D3507" s="15" t="n"/>
      <c r="E3507" s="15">
        <f>D3507*Setup!$B$5</f>
        <v/>
      </c>
      <c r="F3507" s="15">
        <f>D3507-E3507</f>
        <v/>
      </c>
      <c r="G3507" s="15" t="n"/>
      <c r="H3507" s="15" t="n"/>
      <c r="I3507" s="15" t="n"/>
      <c r="J3507" s="15">
        <f>C3507+F3507+G3507-I3507</f>
        <v/>
      </c>
      <c r="K3507" s="15" t="n"/>
      <c r="L3507" s="15">
        <f>K3507*Setup!$B$6</f>
        <v/>
      </c>
      <c r="M3507" s="15">
        <f>J3507-L3507</f>
        <v/>
      </c>
      <c r="N3507" s="21" t="n"/>
    </row>
    <row r="3508">
      <c r="A3508" s="295" t="n"/>
      <c r="B3508" s="14" t="n"/>
      <c r="C3508" s="15" t="n"/>
      <c r="D3508" s="15" t="n"/>
      <c r="E3508" s="15">
        <f>D3508*Setup!$B$5</f>
        <v/>
      </c>
      <c r="F3508" s="15">
        <f>D3508-E3508</f>
        <v/>
      </c>
      <c r="G3508" s="15" t="n"/>
      <c r="H3508" s="15" t="n"/>
      <c r="I3508" s="15" t="n"/>
      <c r="J3508" s="15">
        <f>C3508+F3508+G3508-I3508</f>
        <v/>
      </c>
      <c r="K3508" s="15" t="n"/>
      <c r="L3508" s="15">
        <f>K3508*Setup!$B$6</f>
        <v/>
      </c>
      <c r="M3508" s="15">
        <f>J3508-L3508</f>
        <v/>
      </c>
      <c r="N3508" s="21" t="n"/>
    </row>
    <row r="3509">
      <c r="A3509" s="295" t="n"/>
      <c r="B3509" s="14" t="n"/>
      <c r="C3509" s="15" t="n"/>
      <c r="D3509" s="15" t="n"/>
      <c r="E3509" s="15">
        <f>D3509*Setup!$B$5</f>
        <v/>
      </c>
      <c r="F3509" s="15">
        <f>D3509-E3509</f>
        <v/>
      </c>
      <c r="G3509" s="15" t="n"/>
      <c r="H3509" s="15" t="n"/>
      <c r="I3509" s="15" t="n"/>
      <c r="J3509" s="15">
        <f>C3509+F3509+G3509-I3509</f>
        <v/>
      </c>
      <c r="K3509" s="15" t="n"/>
      <c r="L3509" s="15">
        <f>K3509*Setup!$B$6</f>
        <v/>
      </c>
      <c r="M3509" s="15">
        <f>J3509-L3509</f>
        <v/>
      </c>
      <c r="N3509" s="21" t="n"/>
    </row>
    <row r="3510">
      <c r="A3510" s="295" t="n"/>
      <c r="B3510" s="14" t="n"/>
      <c r="C3510" s="15" t="n"/>
      <c r="D3510" s="15" t="n"/>
      <c r="E3510" s="15">
        <f>D3510*Setup!$B$5</f>
        <v/>
      </c>
      <c r="F3510" s="15">
        <f>D3510-E3510</f>
        <v/>
      </c>
      <c r="G3510" s="15" t="n"/>
      <c r="H3510" s="15" t="n"/>
      <c r="I3510" s="15" t="n"/>
      <c r="J3510" s="15">
        <f>C3510+F3510+G3510-I3510</f>
        <v/>
      </c>
      <c r="K3510" s="15" t="n"/>
      <c r="L3510" s="15">
        <f>K3510*Setup!$B$6</f>
        <v/>
      </c>
      <c r="M3510" s="15">
        <f>J3510-L3510</f>
        <v/>
      </c>
      <c r="N3510" s="21" t="n"/>
    </row>
    <row r="3511">
      <c r="A3511" s="295" t="n"/>
      <c r="B3511" s="14" t="n"/>
      <c r="C3511" s="15" t="n"/>
      <c r="D3511" s="15" t="n"/>
      <c r="E3511" s="15">
        <f>D3511*Setup!$B$5</f>
        <v/>
      </c>
      <c r="F3511" s="15">
        <f>D3511-E3511</f>
        <v/>
      </c>
      <c r="G3511" s="15" t="n"/>
      <c r="H3511" s="15" t="n"/>
      <c r="I3511" s="15" t="n"/>
      <c r="J3511" s="15">
        <f>C3511+F3511+G3511-I3511</f>
        <v/>
      </c>
      <c r="K3511" s="15" t="n"/>
      <c r="L3511" s="15">
        <f>K3511*Setup!$B$6</f>
        <v/>
      </c>
      <c r="M3511" s="15">
        <f>J3511-L3511</f>
        <v/>
      </c>
      <c r="N3511" s="21" t="n"/>
    </row>
    <row r="3512">
      <c r="A3512" s="295" t="n"/>
      <c r="B3512" s="14" t="n"/>
      <c r="C3512" s="15" t="n"/>
      <c r="D3512" s="15" t="n"/>
      <c r="E3512" s="15">
        <f>D3512*Setup!$B$5</f>
        <v/>
      </c>
      <c r="F3512" s="15">
        <f>D3512-E3512</f>
        <v/>
      </c>
      <c r="G3512" s="15" t="n"/>
      <c r="H3512" s="15" t="n"/>
      <c r="I3512" s="15" t="n"/>
      <c r="J3512" s="15">
        <f>C3512+F3512+G3512-I3512</f>
        <v/>
      </c>
      <c r="K3512" s="15" t="n"/>
      <c r="L3512" s="15">
        <f>K3512*Setup!$B$6</f>
        <v/>
      </c>
      <c r="M3512" s="15">
        <f>J3512-L3512</f>
        <v/>
      </c>
      <c r="N3512" s="21" t="n"/>
    </row>
    <row r="3513">
      <c r="A3513" s="295" t="n"/>
      <c r="B3513" s="14" t="n"/>
      <c r="C3513" s="15" t="n"/>
      <c r="D3513" s="15" t="n"/>
      <c r="E3513" s="15">
        <f>D3513*Setup!$B$5</f>
        <v/>
      </c>
      <c r="F3513" s="15">
        <f>D3513-E3513</f>
        <v/>
      </c>
      <c r="G3513" s="15" t="n"/>
      <c r="H3513" s="15" t="n"/>
      <c r="I3513" s="15" t="n"/>
      <c r="J3513" s="15">
        <f>C3513+F3513+G3513-I3513</f>
        <v/>
      </c>
      <c r="K3513" s="15" t="n"/>
      <c r="L3513" s="15">
        <f>K3513*Setup!$B$6</f>
        <v/>
      </c>
      <c r="M3513" s="15">
        <f>J3513-L3513</f>
        <v/>
      </c>
      <c r="N3513" s="21" t="n"/>
    </row>
    <row r="3514">
      <c r="A3514" s="295" t="n"/>
      <c r="B3514" s="14" t="n"/>
      <c r="C3514" s="15" t="n"/>
      <c r="D3514" s="15" t="n"/>
      <c r="E3514" s="15">
        <f>D3514*Setup!$B$5</f>
        <v/>
      </c>
      <c r="F3514" s="15">
        <f>D3514-E3514</f>
        <v/>
      </c>
      <c r="G3514" s="15" t="n"/>
      <c r="H3514" s="15" t="n"/>
      <c r="I3514" s="15" t="n"/>
      <c r="J3514" s="15">
        <f>C3514+F3514+G3514-I3514</f>
        <v/>
      </c>
      <c r="K3514" s="15" t="n"/>
      <c r="L3514" s="15">
        <f>K3514*Setup!$B$6</f>
        <v/>
      </c>
      <c r="M3514" s="15">
        <f>J3514-L3514</f>
        <v/>
      </c>
      <c r="N3514" s="21" t="n"/>
    </row>
    <row r="3515">
      <c r="A3515" s="295" t="n"/>
      <c r="B3515" s="14" t="n"/>
      <c r="C3515" s="15" t="n"/>
      <c r="D3515" s="15" t="n"/>
      <c r="E3515" s="15">
        <f>D3515*Setup!$B$5</f>
        <v/>
      </c>
      <c r="F3515" s="15">
        <f>D3515-E3515</f>
        <v/>
      </c>
      <c r="G3515" s="15" t="n"/>
      <c r="H3515" s="15" t="n"/>
      <c r="I3515" s="15" t="n"/>
      <c r="J3515" s="15">
        <f>C3515+F3515+G3515-I3515</f>
        <v/>
      </c>
      <c r="K3515" s="15" t="n"/>
      <c r="L3515" s="15">
        <f>K3515*Setup!$B$6</f>
        <v/>
      </c>
      <c r="M3515" s="15">
        <f>J3515-L3515</f>
        <v/>
      </c>
      <c r="N3515" s="21" t="n"/>
    </row>
    <row r="3516">
      <c r="A3516" s="295" t="n"/>
      <c r="B3516" s="14" t="n"/>
      <c r="C3516" s="15" t="n"/>
      <c r="D3516" s="15" t="n"/>
      <c r="E3516" s="15">
        <f>D3516*Setup!$B$5</f>
        <v/>
      </c>
      <c r="F3516" s="15">
        <f>D3516-E3516</f>
        <v/>
      </c>
      <c r="G3516" s="15" t="n"/>
      <c r="H3516" s="15" t="n"/>
      <c r="I3516" s="15" t="n"/>
      <c r="J3516" s="15">
        <f>C3516+F3516+G3516-I3516</f>
        <v/>
      </c>
      <c r="K3516" s="15" t="n"/>
      <c r="L3516" s="15">
        <f>K3516*Setup!$B$6</f>
        <v/>
      </c>
      <c r="M3516" s="15">
        <f>J3516-L3516</f>
        <v/>
      </c>
      <c r="N3516" s="21" t="n"/>
    </row>
    <row r="3517">
      <c r="A3517" s="295" t="n"/>
      <c r="B3517" s="14" t="n"/>
      <c r="C3517" s="15" t="n"/>
      <c r="D3517" s="15" t="n"/>
      <c r="E3517" s="15">
        <f>D3517*Setup!$B$5</f>
        <v/>
      </c>
      <c r="F3517" s="15">
        <f>D3517-E3517</f>
        <v/>
      </c>
      <c r="G3517" s="15" t="n"/>
      <c r="H3517" s="15" t="n"/>
      <c r="I3517" s="15" t="n"/>
      <c r="J3517" s="15">
        <f>C3517+F3517+G3517-I3517</f>
        <v/>
      </c>
      <c r="K3517" s="15" t="n"/>
      <c r="L3517" s="15">
        <f>K3517*Setup!$B$6</f>
        <v/>
      </c>
      <c r="M3517" s="15">
        <f>J3517-L3517</f>
        <v/>
      </c>
      <c r="N3517" s="21" t="n"/>
    </row>
    <row r="3518">
      <c r="A3518" s="295" t="n"/>
      <c r="B3518" s="14" t="n"/>
      <c r="C3518" s="15" t="n"/>
      <c r="D3518" s="15" t="n"/>
      <c r="E3518" s="15">
        <f>D3518*Setup!$B$5</f>
        <v/>
      </c>
      <c r="F3518" s="15">
        <f>D3518-E3518</f>
        <v/>
      </c>
      <c r="G3518" s="15" t="n"/>
      <c r="H3518" s="15" t="n"/>
      <c r="I3518" s="15" t="n"/>
      <c r="J3518" s="15">
        <f>C3518+F3518+G3518-I3518</f>
        <v/>
      </c>
      <c r="K3518" s="15" t="n"/>
      <c r="L3518" s="15">
        <f>K3518*Setup!$B$6</f>
        <v/>
      </c>
      <c r="M3518" s="15">
        <f>J3518-L3518</f>
        <v/>
      </c>
      <c r="N3518" s="21" t="n"/>
    </row>
    <row r="3519">
      <c r="A3519" s="295" t="n"/>
      <c r="B3519" s="14" t="n"/>
      <c r="C3519" s="15" t="n"/>
      <c r="D3519" s="15" t="n"/>
      <c r="E3519" s="15">
        <f>D3519*Setup!$B$5</f>
        <v/>
      </c>
      <c r="F3519" s="15">
        <f>D3519-E3519</f>
        <v/>
      </c>
      <c r="G3519" s="15" t="n"/>
      <c r="H3519" s="15" t="n"/>
      <c r="I3519" s="15" t="n"/>
      <c r="J3519" s="15">
        <f>C3519+F3519+G3519-I3519</f>
        <v/>
      </c>
      <c r="K3519" s="15" t="n"/>
      <c r="L3519" s="15">
        <f>K3519*Setup!$B$6</f>
        <v/>
      </c>
      <c r="M3519" s="15">
        <f>J3519-L3519</f>
        <v/>
      </c>
      <c r="N3519" s="21" t="n"/>
    </row>
    <row r="3520">
      <c r="A3520" s="295" t="n"/>
      <c r="B3520" s="14" t="n"/>
      <c r="C3520" s="15" t="n"/>
      <c r="D3520" s="15" t="n"/>
      <c r="E3520" s="15">
        <f>D3520*Setup!$B$5</f>
        <v/>
      </c>
      <c r="F3520" s="15">
        <f>D3520-E3520</f>
        <v/>
      </c>
      <c r="G3520" s="15" t="n"/>
      <c r="H3520" s="15" t="n"/>
      <c r="I3520" s="15" t="n"/>
      <c r="J3520" s="15">
        <f>C3520+F3520+G3520-I3520</f>
        <v/>
      </c>
      <c r="K3520" s="15" t="n"/>
      <c r="L3520" s="15">
        <f>K3520*Setup!$B$6</f>
        <v/>
      </c>
      <c r="M3520" s="15">
        <f>J3520-L3520</f>
        <v/>
      </c>
      <c r="N3520" s="21" t="n"/>
    </row>
    <row r="3521">
      <c r="A3521" s="295" t="n"/>
      <c r="B3521" s="14" t="n"/>
      <c r="C3521" s="15" t="n"/>
      <c r="D3521" s="15" t="n"/>
      <c r="E3521" s="15">
        <f>D3521*Setup!$B$5</f>
        <v/>
      </c>
      <c r="F3521" s="15">
        <f>D3521-E3521</f>
        <v/>
      </c>
      <c r="G3521" s="15" t="n"/>
      <c r="H3521" s="15" t="n"/>
      <c r="I3521" s="15" t="n"/>
      <c r="J3521" s="15">
        <f>C3521+F3521+G3521-I3521</f>
        <v/>
      </c>
      <c r="K3521" s="15" t="n"/>
      <c r="L3521" s="15">
        <f>K3521*Setup!$B$6</f>
        <v/>
      </c>
      <c r="M3521" s="15">
        <f>J3521-L3521</f>
        <v/>
      </c>
      <c r="N3521" s="21" t="n"/>
    </row>
    <row r="3522">
      <c r="A3522" s="295" t="n"/>
      <c r="B3522" s="14" t="n"/>
      <c r="C3522" s="15" t="n"/>
      <c r="D3522" s="15" t="n"/>
      <c r="E3522" s="15">
        <f>D3522*Setup!$B$5</f>
        <v/>
      </c>
      <c r="F3522" s="15">
        <f>D3522-E3522</f>
        <v/>
      </c>
      <c r="G3522" s="15" t="n"/>
      <c r="H3522" s="15" t="n"/>
      <c r="I3522" s="15" t="n"/>
      <c r="J3522" s="15">
        <f>C3522+F3522+G3522-I3522</f>
        <v/>
      </c>
      <c r="K3522" s="15" t="n"/>
      <c r="L3522" s="15">
        <f>K3522*Setup!$B$6</f>
        <v/>
      </c>
      <c r="M3522" s="15">
        <f>J3522-L3522</f>
        <v/>
      </c>
      <c r="N3522" s="21" t="n"/>
    </row>
    <row r="3523">
      <c r="A3523" s="295" t="n"/>
      <c r="B3523" s="14" t="n"/>
      <c r="C3523" s="15" t="n"/>
      <c r="D3523" s="15" t="n"/>
      <c r="E3523" s="15">
        <f>D3523*Setup!$B$5</f>
        <v/>
      </c>
      <c r="F3523" s="15">
        <f>D3523-E3523</f>
        <v/>
      </c>
      <c r="G3523" s="15" t="n"/>
      <c r="H3523" s="15" t="n"/>
      <c r="I3523" s="15" t="n"/>
      <c r="J3523" s="15">
        <f>C3523+F3523+G3523-I3523</f>
        <v/>
      </c>
      <c r="K3523" s="15" t="n"/>
      <c r="L3523" s="15">
        <f>K3523*Setup!$B$6</f>
        <v/>
      </c>
      <c r="M3523" s="15">
        <f>J3523-L3523</f>
        <v/>
      </c>
      <c r="N3523" s="21" t="n"/>
    </row>
    <row r="3524">
      <c r="A3524" s="295" t="n"/>
      <c r="B3524" s="14" t="n"/>
      <c r="C3524" s="15" t="n"/>
      <c r="D3524" s="15" t="n"/>
      <c r="E3524" s="15">
        <f>D3524*Setup!$B$5</f>
        <v/>
      </c>
      <c r="F3524" s="15">
        <f>D3524-E3524</f>
        <v/>
      </c>
      <c r="G3524" s="15" t="n"/>
      <c r="H3524" s="15" t="n"/>
      <c r="I3524" s="15" t="n"/>
      <c r="J3524" s="15">
        <f>C3524+F3524+G3524-I3524</f>
        <v/>
      </c>
      <c r="K3524" s="15" t="n"/>
      <c r="L3524" s="15">
        <f>K3524*Setup!$B$6</f>
        <v/>
      </c>
      <c r="M3524" s="15">
        <f>J3524-L3524</f>
        <v/>
      </c>
      <c r="N3524" s="21" t="n"/>
    </row>
    <row r="3525">
      <c r="A3525" s="295" t="n"/>
      <c r="B3525" s="14" t="n"/>
      <c r="C3525" s="15" t="n"/>
      <c r="D3525" s="15" t="n"/>
      <c r="E3525" s="15">
        <f>D3525*Setup!$B$5</f>
        <v/>
      </c>
      <c r="F3525" s="15">
        <f>D3525-E3525</f>
        <v/>
      </c>
      <c r="G3525" s="15" t="n"/>
      <c r="H3525" s="15" t="n"/>
      <c r="I3525" s="15" t="n"/>
      <c r="J3525" s="15">
        <f>C3525+F3525+G3525-I3525</f>
        <v/>
      </c>
      <c r="K3525" s="15" t="n"/>
      <c r="L3525" s="15">
        <f>K3525*Setup!$B$6</f>
        <v/>
      </c>
      <c r="M3525" s="15">
        <f>J3525-L3525</f>
        <v/>
      </c>
      <c r="N3525" s="21" t="n"/>
    </row>
    <row r="3526">
      <c r="A3526" s="295" t="n"/>
      <c r="B3526" s="14" t="n"/>
      <c r="C3526" s="15" t="n"/>
      <c r="D3526" s="15" t="n"/>
      <c r="E3526" s="15">
        <f>D3526*Setup!$B$5</f>
        <v/>
      </c>
      <c r="F3526" s="15">
        <f>D3526-E3526</f>
        <v/>
      </c>
      <c r="G3526" s="15" t="n"/>
      <c r="H3526" s="15" t="n"/>
      <c r="I3526" s="15" t="n"/>
      <c r="J3526" s="15">
        <f>C3526+F3526+G3526-I3526</f>
        <v/>
      </c>
      <c r="K3526" s="15" t="n"/>
      <c r="L3526" s="15">
        <f>K3526*Setup!$B$6</f>
        <v/>
      </c>
      <c r="M3526" s="15">
        <f>J3526-L3526</f>
        <v/>
      </c>
      <c r="N3526" s="21" t="n"/>
    </row>
    <row r="3527">
      <c r="A3527" s="295" t="n"/>
      <c r="B3527" s="14" t="n"/>
      <c r="C3527" s="15" t="n"/>
      <c r="D3527" s="15" t="n"/>
      <c r="E3527" s="15">
        <f>D3527*Setup!$B$5</f>
        <v/>
      </c>
      <c r="F3527" s="15">
        <f>D3527-E3527</f>
        <v/>
      </c>
      <c r="G3527" s="15" t="n"/>
      <c r="H3527" s="15" t="n"/>
      <c r="I3527" s="15" t="n"/>
      <c r="J3527" s="15">
        <f>C3527+F3527+G3527-I3527</f>
        <v/>
      </c>
      <c r="K3527" s="15" t="n"/>
      <c r="L3527" s="15">
        <f>K3527*Setup!$B$6</f>
        <v/>
      </c>
      <c r="M3527" s="15">
        <f>J3527-L3527</f>
        <v/>
      </c>
      <c r="N3527" s="21" t="n"/>
    </row>
    <row r="3528">
      <c r="A3528" s="295" t="n"/>
      <c r="B3528" s="14" t="n"/>
      <c r="C3528" s="15" t="n"/>
      <c r="D3528" s="15" t="n"/>
      <c r="E3528" s="15">
        <f>D3528*Setup!$B$5</f>
        <v/>
      </c>
      <c r="F3528" s="15">
        <f>D3528-E3528</f>
        <v/>
      </c>
      <c r="G3528" s="15" t="n"/>
      <c r="H3528" s="15" t="n"/>
      <c r="I3528" s="15" t="n"/>
      <c r="J3528" s="15">
        <f>C3528+F3528+G3528-I3528</f>
        <v/>
      </c>
      <c r="K3528" s="15" t="n"/>
      <c r="L3528" s="15">
        <f>K3528*Setup!$B$6</f>
        <v/>
      </c>
      <c r="M3528" s="15">
        <f>J3528-L3528</f>
        <v/>
      </c>
      <c r="N3528" s="21" t="n"/>
    </row>
    <row r="3529">
      <c r="A3529" s="295" t="n"/>
      <c r="B3529" s="14" t="n"/>
      <c r="C3529" s="15" t="n"/>
      <c r="D3529" s="15" t="n"/>
      <c r="E3529" s="15">
        <f>D3529*Setup!$B$5</f>
        <v/>
      </c>
      <c r="F3529" s="15">
        <f>D3529-E3529</f>
        <v/>
      </c>
      <c r="G3529" s="15" t="n"/>
      <c r="H3529" s="15" t="n"/>
      <c r="I3529" s="15" t="n"/>
      <c r="J3529" s="15">
        <f>C3529+F3529+G3529-I3529</f>
        <v/>
      </c>
      <c r="K3529" s="15" t="n"/>
      <c r="L3529" s="15">
        <f>K3529*Setup!$B$6</f>
        <v/>
      </c>
      <c r="M3529" s="15">
        <f>J3529-L3529</f>
        <v/>
      </c>
      <c r="N3529" s="21" t="n"/>
    </row>
    <row r="3530">
      <c r="A3530" s="295" t="n"/>
      <c r="B3530" s="14" t="n"/>
      <c r="C3530" s="15" t="n"/>
      <c r="D3530" s="15" t="n"/>
      <c r="E3530" s="15">
        <f>D3530*Setup!$B$5</f>
        <v/>
      </c>
      <c r="F3530" s="15">
        <f>D3530-E3530</f>
        <v/>
      </c>
      <c r="G3530" s="15" t="n"/>
      <c r="H3530" s="15" t="n"/>
      <c r="I3530" s="15" t="n"/>
      <c r="J3530" s="15">
        <f>C3530+F3530+G3530-I3530</f>
        <v/>
      </c>
      <c r="K3530" s="15" t="n"/>
      <c r="L3530" s="15">
        <f>K3530*Setup!$B$6</f>
        <v/>
      </c>
      <c r="M3530" s="15">
        <f>J3530-L3530</f>
        <v/>
      </c>
      <c r="N3530" s="21" t="n"/>
    </row>
    <row r="3531">
      <c r="A3531" s="295" t="n"/>
      <c r="B3531" s="14" t="n"/>
      <c r="C3531" s="15" t="n"/>
      <c r="D3531" s="15" t="n"/>
      <c r="E3531" s="15">
        <f>D3531*Setup!$B$5</f>
        <v/>
      </c>
      <c r="F3531" s="15">
        <f>D3531-E3531</f>
        <v/>
      </c>
      <c r="G3531" s="15" t="n"/>
      <c r="H3531" s="15" t="n"/>
      <c r="I3531" s="15" t="n"/>
      <c r="J3531" s="15">
        <f>C3531+F3531+G3531-I3531</f>
        <v/>
      </c>
      <c r="K3531" s="15" t="n"/>
      <c r="L3531" s="15">
        <f>K3531*Setup!$B$6</f>
        <v/>
      </c>
      <c r="M3531" s="15">
        <f>J3531-L3531</f>
        <v/>
      </c>
      <c r="N3531" s="21" t="n"/>
    </row>
    <row r="3532">
      <c r="A3532" s="295" t="n"/>
      <c r="B3532" s="14" t="n"/>
      <c r="C3532" s="15" t="n"/>
      <c r="D3532" s="15" t="n"/>
      <c r="E3532" s="15">
        <f>D3532*Setup!$B$5</f>
        <v/>
      </c>
      <c r="F3532" s="15">
        <f>D3532-E3532</f>
        <v/>
      </c>
      <c r="G3532" s="15" t="n"/>
      <c r="H3532" s="15" t="n"/>
      <c r="I3532" s="15" t="n"/>
      <c r="J3532" s="15">
        <f>C3532+F3532+G3532-I3532</f>
        <v/>
      </c>
      <c r="K3532" s="15" t="n"/>
      <c r="L3532" s="15">
        <f>K3532*Setup!$B$6</f>
        <v/>
      </c>
      <c r="M3532" s="15">
        <f>J3532-L3532</f>
        <v/>
      </c>
      <c r="N3532" s="21" t="n"/>
    </row>
    <row r="3533">
      <c r="A3533" s="295" t="n"/>
      <c r="B3533" s="14" t="n"/>
      <c r="C3533" s="15" t="n"/>
      <c r="D3533" s="15" t="n"/>
      <c r="E3533" s="15">
        <f>D3533*Setup!$B$5</f>
        <v/>
      </c>
      <c r="F3533" s="15">
        <f>D3533-E3533</f>
        <v/>
      </c>
      <c r="G3533" s="15" t="n"/>
      <c r="H3533" s="15" t="n"/>
      <c r="I3533" s="15" t="n"/>
      <c r="J3533" s="15">
        <f>C3533+F3533+G3533-I3533</f>
        <v/>
      </c>
      <c r="K3533" s="15" t="n"/>
      <c r="L3533" s="15">
        <f>K3533*Setup!$B$6</f>
        <v/>
      </c>
      <c r="M3533" s="15">
        <f>J3533-L3533</f>
        <v/>
      </c>
      <c r="N3533" s="21" t="n"/>
    </row>
    <row r="3534">
      <c r="A3534" s="295" t="n"/>
      <c r="B3534" s="14" t="n"/>
      <c r="C3534" s="15" t="n"/>
      <c r="D3534" s="15" t="n"/>
      <c r="E3534" s="15">
        <f>D3534*Setup!$B$5</f>
        <v/>
      </c>
      <c r="F3534" s="15">
        <f>D3534-E3534</f>
        <v/>
      </c>
      <c r="G3534" s="15" t="n"/>
      <c r="H3534" s="15" t="n"/>
      <c r="I3534" s="15" t="n"/>
      <c r="J3534" s="15">
        <f>C3534+F3534+G3534-I3534</f>
        <v/>
      </c>
      <c r="K3534" s="15" t="n"/>
      <c r="L3534" s="15">
        <f>K3534*Setup!$B$6</f>
        <v/>
      </c>
      <c r="M3534" s="15">
        <f>J3534-L3534</f>
        <v/>
      </c>
      <c r="N3534" s="21" t="n"/>
    </row>
    <row r="3535">
      <c r="A3535" s="295" t="n"/>
      <c r="B3535" s="14" t="n"/>
      <c r="C3535" s="15" t="n"/>
      <c r="D3535" s="15" t="n"/>
      <c r="E3535" s="15">
        <f>D3535*Setup!$B$5</f>
        <v/>
      </c>
      <c r="F3535" s="15">
        <f>D3535-E3535</f>
        <v/>
      </c>
      <c r="G3535" s="15" t="n"/>
      <c r="H3535" s="15" t="n"/>
      <c r="I3535" s="15" t="n"/>
      <c r="J3535" s="15">
        <f>C3535+F3535+G3535-I3535</f>
        <v/>
      </c>
      <c r="K3535" s="15" t="n"/>
      <c r="L3535" s="15">
        <f>K3535*Setup!$B$6</f>
        <v/>
      </c>
      <c r="M3535" s="15">
        <f>J3535-L3535</f>
        <v/>
      </c>
      <c r="N3535" s="21" t="n"/>
    </row>
    <row r="3536">
      <c r="A3536" s="295" t="n"/>
      <c r="B3536" s="14" t="n"/>
      <c r="C3536" s="15" t="n"/>
      <c r="D3536" s="15" t="n"/>
      <c r="E3536" s="15">
        <f>D3536*Setup!$B$5</f>
        <v/>
      </c>
      <c r="F3536" s="15">
        <f>D3536-E3536</f>
        <v/>
      </c>
      <c r="G3536" s="15" t="n"/>
      <c r="H3536" s="15" t="n"/>
      <c r="I3536" s="15" t="n"/>
      <c r="J3536" s="15">
        <f>C3536+F3536+G3536-I3536</f>
        <v/>
      </c>
      <c r="K3536" s="15" t="n"/>
      <c r="L3536" s="15">
        <f>K3536*Setup!$B$6</f>
        <v/>
      </c>
      <c r="M3536" s="15">
        <f>J3536-L3536</f>
        <v/>
      </c>
      <c r="N3536" s="21" t="n"/>
    </row>
    <row r="3537">
      <c r="A3537" s="295" t="n"/>
      <c r="B3537" s="14" t="n"/>
      <c r="C3537" s="15" t="n"/>
      <c r="D3537" s="15" t="n"/>
      <c r="E3537" s="15">
        <f>D3537*Setup!$B$5</f>
        <v/>
      </c>
      <c r="F3537" s="15">
        <f>D3537-E3537</f>
        <v/>
      </c>
      <c r="G3537" s="15" t="n"/>
      <c r="H3537" s="15" t="n"/>
      <c r="I3537" s="15" t="n"/>
      <c r="J3537" s="15">
        <f>C3537+F3537+G3537-I3537</f>
        <v/>
      </c>
      <c r="K3537" s="15" t="n"/>
      <c r="L3537" s="15">
        <f>K3537*Setup!$B$6</f>
        <v/>
      </c>
      <c r="M3537" s="15">
        <f>J3537-L3537</f>
        <v/>
      </c>
      <c r="N3537" s="21" t="n"/>
    </row>
    <row r="3538">
      <c r="A3538" s="295" t="n"/>
      <c r="B3538" s="14" t="n"/>
      <c r="C3538" s="15" t="n"/>
      <c r="D3538" s="15" t="n"/>
      <c r="E3538" s="15">
        <f>D3538*Setup!$B$5</f>
        <v/>
      </c>
      <c r="F3538" s="15">
        <f>D3538-E3538</f>
        <v/>
      </c>
      <c r="G3538" s="15" t="n"/>
      <c r="H3538" s="15" t="n"/>
      <c r="I3538" s="15" t="n"/>
      <c r="J3538" s="15">
        <f>C3538+F3538+G3538-I3538</f>
        <v/>
      </c>
      <c r="K3538" s="15" t="n"/>
      <c r="L3538" s="15">
        <f>K3538*Setup!$B$6</f>
        <v/>
      </c>
      <c r="M3538" s="15">
        <f>J3538-L3538</f>
        <v/>
      </c>
      <c r="N3538" s="21" t="n"/>
    </row>
    <row r="3539">
      <c r="A3539" s="295" t="n"/>
      <c r="B3539" s="14" t="n"/>
      <c r="C3539" s="15" t="n"/>
      <c r="D3539" s="15" t="n"/>
      <c r="E3539" s="15">
        <f>D3539*Setup!$B$5</f>
        <v/>
      </c>
      <c r="F3539" s="15">
        <f>D3539-E3539</f>
        <v/>
      </c>
      <c r="G3539" s="15" t="n"/>
      <c r="H3539" s="15" t="n"/>
      <c r="I3539" s="15" t="n"/>
      <c r="J3539" s="15">
        <f>C3539+F3539+G3539-I3539</f>
        <v/>
      </c>
      <c r="K3539" s="15" t="n"/>
      <c r="L3539" s="15">
        <f>K3539*Setup!$B$6</f>
        <v/>
      </c>
      <c r="M3539" s="15">
        <f>J3539-L3539</f>
        <v/>
      </c>
      <c r="N3539" s="21" t="n"/>
    </row>
    <row r="3540">
      <c r="A3540" s="295" t="n"/>
      <c r="B3540" s="14" t="n"/>
      <c r="C3540" s="15" t="n"/>
      <c r="D3540" s="15" t="n"/>
      <c r="E3540" s="15">
        <f>D3540*Setup!$B$5</f>
        <v/>
      </c>
      <c r="F3540" s="15">
        <f>D3540-E3540</f>
        <v/>
      </c>
      <c r="G3540" s="15" t="n"/>
      <c r="H3540" s="15" t="n"/>
      <c r="I3540" s="15" t="n"/>
      <c r="J3540" s="15">
        <f>C3540+F3540+G3540-I3540</f>
        <v/>
      </c>
      <c r="K3540" s="15" t="n"/>
      <c r="L3540" s="15">
        <f>K3540*Setup!$B$6</f>
        <v/>
      </c>
      <c r="M3540" s="15">
        <f>J3540-L3540</f>
        <v/>
      </c>
      <c r="N3540" s="21" t="n"/>
    </row>
    <row r="3541">
      <c r="A3541" s="295" t="n"/>
      <c r="B3541" s="14" t="n"/>
      <c r="C3541" s="15" t="n"/>
      <c r="D3541" s="15" t="n"/>
      <c r="E3541" s="15">
        <f>D3541*Setup!$B$5</f>
        <v/>
      </c>
      <c r="F3541" s="15">
        <f>D3541-E3541</f>
        <v/>
      </c>
      <c r="G3541" s="15" t="n"/>
      <c r="H3541" s="15" t="n"/>
      <c r="I3541" s="15" t="n"/>
      <c r="J3541" s="15">
        <f>C3541+F3541+G3541-I3541</f>
        <v/>
      </c>
      <c r="K3541" s="15" t="n"/>
      <c r="L3541" s="15">
        <f>K3541*Setup!$B$6</f>
        <v/>
      </c>
      <c r="M3541" s="15">
        <f>J3541-L3541</f>
        <v/>
      </c>
      <c r="N3541" s="21" t="n"/>
    </row>
    <row r="3542">
      <c r="A3542" s="295" t="n"/>
      <c r="B3542" s="14" t="n"/>
      <c r="C3542" s="15" t="n"/>
      <c r="D3542" s="15" t="n"/>
      <c r="E3542" s="15">
        <f>D3542*Setup!$B$5</f>
        <v/>
      </c>
      <c r="F3542" s="15">
        <f>D3542-E3542</f>
        <v/>
      </c>
      <c r="G3542" s="15" t="n"/>
      <c r="H3542" s="15" t="n"/>
      <c r="I3542" s="15" t="n"/>
      <c r="J3542" s="15">
        <f>C3542+F3542+G3542-I3542</f>
        <v/>
      </c>
      <c r="K3542" s="15" t="n"/>
      <c r="L3542" s="15">
        <f>K3542*Setup!$B$6</f>
        <v/>
      </c>
      <c r="M3542" s="15">
        <f>J3542-L3542</f>
        <v/>
      </c>
      <c r="N3542" s="21" t="n"/>
    </row>
    <row r="3543">
      <c r="A3543" s="295" t="n"/>
      <c r="B3543" s="14" t="n"/>
      <c r="C3543" s="15" t="n"/>
      <c r="D3543" s="15" t="n"/>
      <c r="E3543" s="15">
        <f>D3543*Setup!$B$5</f>
        <v/>
      </c>
      <c r="F3543" s="15">
        <f>D3543-E3543</f>
        <v/>
      </c>
      <c r="G3543" s="15" t="n"/>
      <c r="H3543" s="15" t="n"/>
      <c r="I3543" s="15" t="n"/>
      <c r="J3543" s="15">
        <f>C3543+F3543+G3543-I3543</f>
        <v/>
      </c>
      <c r="K3543" s="15" t="n"/>
      <c r="L3543" s="15">
        <f>K3543*Setup!$B$6</f>
        <v/>
      </c>
      <c r="M3543" s="15">
        <f>J3543-L3543</f>
        <v/>
      </c>
      <c r="N3543" s="21" t="n"/>
    </row>
    <row r="3544">
      <c r="A3544" s="295" t="n"/>
      <c r="B3544" s="14" t="n"/>
      <c r="C3544" s="15" t="n"/>
      <c r="D3544" s="15" t="n"/>
      <c r="E3544" s="15">
        <f>D3544*Setup!$B$5</f>
        <v/>
      </c>
      <c r="F3544" s="15">
        <f>D3544-E3544</f>
        <v/>
      </c>
      <c r="G3544" s="15" t="n"/>
      <c r="H3544" s="15" t="n"/>
      <c r="I3544" s="15" t="n"/>
      <c r="J3544" s="15">
        <f>C3544+F3544+G3544-I3544</f>
        <v/>
      </c>
      <c r="K3544" s="15" t="n"/>
      <c r="L3544" s="15">
        <f>K3544*Setup!$B$6</f>
        <v/>
      </c>
      <c r="M3544" s="15">
        <f>J3544-L3544</f>
        <v/>
      </c>
      <c r="N3544" s="21" t="n"/>
    </row>
    <row r="3545">
      <c r="A3545" s="295" t="n"/>
      <c r="B3545" s="14" t="n"/>
      <c r="C3545" s="15" t="n"/>
      <c r="D3545" s="15" t="n"/>
      <c r="E3545" s="15">
        <f>D3545*Setup!$B$5</f>
        <v/>
      </c>
      <c r="F3545" s="15">
        <f>D3545-E3545</f>
        <v/>
      </c>
      <c r="G3545" s="15" t="n"/>
      <c r="H3545" s="15" t="n"/>
      <c r="I3545" s="15" t="n"/>
      <c r="J3545" s="15">
        <f>C3545+F3545+G3545-I3545</f>
        <v/>
      </c>
      <c r="K3545" s="15" t="n"/>
      <c r="L3545" s="15">
        <f>K3545*Setup!$B$6</f>
        <v/>
      </c>
      <c r="M3545" s="15">
        <f>J3545-L3545</f>
        <v/>
      </c>
      <c r="N3545" s="21" t="n"/>
    </row>
    <row r="3546">
      <c r="A3546" s="295" t="n"/>
      <c r="B3546" s="14" t="n"/>
      <c r="C3546" s="15" t="n"/>
      <c r="D3546" s="15" t="n"/>
      <c r="E3546" s="15">
        <f>D3546*Setup!$B$5</f>
        <v/>
      </c>
      <c r="F3546" s="15">
        <f>D3546-E3546</f>
        <v/>
      </c>
      <c r="G3546" s="15" t="n"/>
      <c r="H3546" s="15" t="n"/>
      <c r="I3546" s="15" t="n"/>
      <c r="J3546" s="15">
        <f>C3546+F3546+G3546-I3546</f>
        <v/>
      </c>
      <c r="K3546" s="15" t="n"/>
      <c r="L3546" s="15">
        <f>K3546*Setup!$B$6</f>
        <v/>
      </c>
      <c r="M3546" s="15">
        <f>J3546-L3546</f>
        <v/>
      </c>
      <c r="N3546" s="21" t="n"/>
    </row>
    <row r="3547">
      <c r="A3547" s="295" t="n"/>
      <c r="B3547" s="14" t="n"/>
      <c r="C3547" s="15" t="n"/>
      <c r="D3547" s="15" t="n"/>
      <c r="E3547" s="15">
        <f>D3547*Setup!$B$5</f>
        <v/>
      </c>
      <c r="F3547" s="15">
        <f>D3547-E3547</f>
        <v/>
      </c>
      <c r="G3547" s="15" t="n"/>
      <c r="H3547" s="15" t="n"/>
      <c r="I3547" s="15" t="n"/>
      <c r="J3547" s="15">
        <f>C3547+F3547+G3547-I3547</f>
        <v/>
      </c>
      <c r="K3547" s="15" t="n"/>
      <c r="L3547" s="15">
        <f>K3547*Setup!$B$6</f>
        <v/>
      </c>
      <c r="M3547" s="15">
        <f>J3547-L3547</f>
        <v/>
      </c>
      <c r="N3547" s="21" t="n"/>
    </row>
    <row r="3548">
      <c r="A3548" s="295" t="n"/>
      <c r="B3548" s="14" t="n"/>
      <c r="C3548" s="15" t="n"/>
      <c r="D3548" s="15" t="n"/>
      <c r="E3548" s="15">
        <f>D3548*Setup!$B$5</f>
        <v/>
      </c>
      <c r="F3548" s="15">
        <f>D3548-E3548</f>
        <v/>
      </c>
      <c r="G3548" s="15" t="n"/>
      <c r="H3548" s="15" t="n"/>
      <c r="I3548" s="15" t="n"/>
      <c r="J3548" s="15">
        <f>C3548+F3548+G3548-I3548</f>
        <v/>
      </c>
      <c r="K3548" s="15" t="n"/>
      <c r="L3548" s="15">
        <f>K3548*Setup!$B$6</f>
        <v/>
      </c>
      <c r="M3548" s="15">
        <f>J3548-L3548</f>
        <v/>
      </c>
      <c r="N3548" s="21" t="n"/>
    </row>
    <row r="3549">
      <c r="A3549" s="295" t="n"/>
      <c r="B3549" s="14" t="n"/>
      <c r="C3549" s="15" t="n"/>
      <c r="D3549" s="15" t="n"/>
      <c r="E3549" s="15">
        <f>D3549*Setup!$B$5</f>
        <v/>
      </c>
      <c r="F3549" s="15">
        <f>D3549-E3549</f>
        <v/>
      </c>
      <c r="G3549" s="15" t="n"/>
      <c r="H3549" s="15" t="n"/>
      <c r="I3549" s="15" t="n"/>
      <c r="J3549" s="15">
        <f>C3549+F3549+G3549-I3549</f>
        <v/>
      </c>
      <c r="K3549" s="15" t="n"/>
      <c r="L3549" s="15">
        <f>K3549*Setup!$B$6</f>
        <v/>
      </c>
      <c r="M3549" s="15">
        <f>J3549-L3549</f>
        <v/>
      </c>
      <c r="N3549" s="21" t="n"/>
    </row>
    <row r="3550">
      <c r="A3550" s="295" t="n"/>
      <c r="B3550" s="14" t="n"/>
      <c r="C3550" s="15" t="n"/>
      <c r="D3550" s="15" t="n"/>
      <c r="E3550" s="15">
        <f>D3550*Setup!$B$5</f>
        <v/>
      </c>
      <c r="F3550" s="15">
        <f>D3550-E3550</f>
        <v/>
      </c>
      <c r="G3550" s="15" t="n"/>
      <c r="H3550" s="15" t="n"/>
      <c r="I3550" s="15" t="n"/>
      <c r="J3550" s="15">
        <f>C3550+F3550+G3550-I3550</f>
        <v/>
      </c>
      <c r="K3550" s="15" t="n"/>
      <c r="L3550" s="15">
        <f>K3550*Setup!$B$6</f>
        <v/>
      </c>
      <c r="M3550" s="15">
        <f>J3550-L3550</f>
        <v/>
      </c>
      <c r="N3550" s="21" t="n"/>
    </row>
    <row r="3551">
      <c r="A3551" s="295" t="n"/>
      <c r="B3551" s="14" t="n"/>
      <c r="C3551" s="15" t="n"/>
      <c r="D3551" s="15" t="n"/>
      <c r="E3551" s="15">
        <f>D3551*Setup!$B$5</f>
        <v/>
      </c>
      <c r="F3551" s="15">
        <f>D3551-E3551</f>
        <v/>
      </c>
      <c r="G3551" s="15" t="n"/>
      <c r="H3551" s="15" t="n"/>
      <c r="I3551" s="15" t="n"/>
      <c r="J3551" s="15">
        <f>C3551+F3551+G3551-I3551</f>
        <v/>
      </c>
      <c r="K3551" s="15" t="n"/>
      <c r="L3551" s="15">
        <f>K3551*Setup!$B$6</f>
        <v/>
      </c>
      <c r="M3551" s="15">
        <f>J3551-L3551</f>
        <v/>
      </c>
      <c r="N3551" s="21" t="n"/>
    </row>
    <row r="3552">
      <c r="A3552" s="295" t="n"/>
      <c r="B3552" s="14" t="n"/>
      <c r="C3552" s="15" t="n"/>
      <c r="D3552" s="15" t="n"/>
      <c r="E3552" s="15">
        <f>D3552*Setup!$B$5</f>
        <v/>
      </c>
      <c r="F3552" s="15">
        <f>D3552-E3552</f>
        <v/>
      </c>
      <c r="G3552" s="15" t="n"/>
      <c r="H3552" s="15" t="n"/>
      <c r="I3552" s="15" t="n"/>
      <c r="J3552" s="15">
        <f>C3552+F3552+G3552-I3552</f>
        <v/>
      </c>
      <c r="K3552" s="15" t="n"/>
      <c r="L3552" s="15">
        <f>K3552*Setup!$B$6</f>
        <v/>
      </c>
      <c r="M3552" s="15">
        <f>J3552-L3552</f>
        <v/>
      </c>
      <c r="N3552" s="21" t="n"/>
    </row>
    <row r="3553">
      <c r="A3553" s="295" t="n"/>
      <c r="B3553" s="14" t="n"/>
      <c r="C3553" s="15" t="n"/>
      <c r="D3553" s="15" t="n"/>
      <c r="E3553" s="15">
        <f>D3553*Setup!$B$5</f>
        <v/>
      </c>
      <c r="F3553" s="15">
        <f>D3553-E3553</f>
        <v/>
      </c>
      <c r="G3553" s="15" t="n"/>
      <c r="H3553" s="15" t="n"/>
      <c r="I3553" s="15" t="n"/>
      <c r="J3553" s="15">
        <f>C3553+F3553+G3553-I3553</f>
        <v/>
      </c>
      <c r="K3553" s="15" t="n"/>
      <c r="L3553" s="15">
        <f>K3553*Setup!$B$6</f>
        <v/>
      </c>
      <c r="M3553" s="15">
        <f>J3553-L3553</f>
        <v/>
      </c>
      <c r="N3553" s="21" t="n"/>
    </row>
    <row r="3554">
      <c r="A3554" s="295" t="n"/>
      <c r="B3554" s="14" t="n"/>
      <c r="C3554" s="15" t="n"/>
      <c r="D3554" s="15" t="n"/>
      <c r="E3554" s="15">
        <f>D3554*Setup!$B$5</f>
        <v/>
      </c>
      <c r="F3554" s="15">
        <f>D3554-E3554</f>
        <v/>
      </c>
      <c r="G3554" s="15" t="n"/>
      <c r="H3554" s="15" t="n"/>
      <c r="I3554" s="15" t="n"/>
      <c r="J3554" s="15">
        <f>C3554+F3554+G3554-I3554</f>
        <v/>
      </c>
      <c r="K3554" s="15" t="n"/>
      <c r="L3554" s="15">
        <f>K3554*Setup!$B$6</f>
        <v/>
      </c>
      <c r="M3554" s="15">
        <f>J3554-L3554</f>
        <v/>
      </c>
      <c r="N3554" s="21" t="n"/>
    </row>
    <row r="3555">
      <c r="A3555" s="295" t="n"/>
      <c r="B3555" s="14" t="n"/>
      <c r="C3555" s="15" t="n"/>
      <c r="D3555" s="15" t="n"/>
      <c r="E3555" s="15">
        <f>D3555*Setup!$B$5</f>
        <v/>
      </c>
      <c r="F3555" s="15">
        <f>D3555-E3555</f>
        <v/>
      </c>
      <c r="G3555" s="15" t="n"/>
      <c r="H3555" s="15" t="n"/>
      <c r="I3555" s="15" t="n"/>
      <c r="J3555" s="15">
        <f>C3555+F3555+G3555-I3555</f>
        <v/>
      </c>
      <c r="K3555" s="15" t="n"/>
      <c r="L3555" s="15">
        <f>K3555*Setup!$B$6</f>
        <v/>
      </c>
      <c r="M3555" s="15">
        <f>J3555-L3555</f>
        <v/>
      </c>
      <c r="N3555" s="21" t="n"/>
    </row>
    <row r="3556">
      <c r="A3556" s="295" t="n"/>
      <c r="B3556" s="14" t="n"/>
      <c r="C3556" s="15" t="n"/>
      <c r="D3556" s="15" t="n"/>
      <c r="E3556" s="15">
        <f>D3556*Setup!$B$5</f>
        <v/>
      </c>
      <c r="F3556" s="15">
        <f>D3556-E3556</f>
        <v/>
      </c>
      <c r="G3556" s="15" t="n"/>
      <c r="H3556" s="15" t="n"/>
      <c r="I3556" s="15" t="n"/>
      <c r="J3556" s="15">
        <f>C3556+F3556+G3556-I3556</f>
        <v/>
      </c>
      <c r="K3556" s="15" t="n"/>
      <c r="L3556" s="15">
        <f>K3556*Setup!$B$6</f>
        <v/>
      </c>
      <c r="M3556" s="15">
        <f>J3556-L3556</f>
        <v/>
      </c>
      <c r="N3556" s="21" t="n"/>
    </row>
    <row r="3557">
      <c r="A3557" s="295" t="n"/>
      <c r="B3557" s="14" t="n"/>
      <c r="C3557" s="15" t="n"/>
      <c r="D3557" s="15" t="n"/>
      <c r="E3557" s="15">
        <f>D3557*Setup!$B$5</f>
        <v/>
      </c>
      <c r="F3557" s="15">
        <f>D3557-E3557</f>
        <v/>
      </c>
      <c r="G3557" s="15" t="n"/>
      <c r="H3557" s="15" t="n"/>
      <c r="I3557" s="15" t="n"/>
      <c r="J3557" s="15">
        <f>C3557+F3557+G3557-I3557</f>
        <v/>
      </c>
      <c r="K3557" s="15" t="n"/>
      <c r="L3557" s="15">
        <f>K3557*Setup!$B$6</f>
        <v/>
      </c>
      <c r="M3557" s="15">
        <f>J3557-L3557</f>
        <v/>
      </c>
      <c r="N3557" s="21" t="n"/>
    </row>
    <row r="3558">
      <c r="A3558" s="295" t="n"/>
      <c r="B3558" s="14" t="n"/>
      <c r="C3558" s="15" t="n"/>
      <c r="D3558" s="15" t="n"/>
      <c r="E3558" s="15">
        <f>D3558*Setup!$B$5</f>
        <v/>
      </c>
      <c r="F3558" s="15">
        <f>D3558-E3558</f>
        <v/>
      </c>
      <c r="G3558" s="15" t="n"/>
      <c r="H3558" s="15" t="n"/>
      <c r="I3558" s="15" t="n"/>
      <c r="J3558" s="15">
        <f>C3558+F3558+G3558-I3558</f>
        <v/>
      </c>
      <c r="K3558" s="15" t="n"/>
      <c r="L3558" s="15">
        <f>K3558*Setup!$B$6</f>
        <v/>
      </c>
      <c r="M3558" s="15">
        <f>J3558-L3558</f>
        <v/>
      </c>
      <c r="N3558" s="21" t="n"/>
    </row>
    <row r="3559">
      <c r="A3559" s="295" t="n"/>
      <c r="B3559" s="14" t="n"/>
      <c r="C3559" s="15" t="n"/>
      <c r="D3559" s="15" t="n"/>
      <c r="E3559" s="15">
        <f>D3559*Setup!$B$5</f>
        <v/>
      </c>
      <c r="F3559" s="15">
        <f>D3559-E3559</f>
        <v/>
      </c>
      <c r="G3559" s="15" t="n"/>
      <c r="H3559" s="15" t="n"/>
      <c r="I3559" s="15" t="n"/>
      <c r="J3559" s="15">
        <f>C3559+F3559+G3559-I3559</f>
        <v/>
      </c>
      <c r="K3559" s="15" t="n"/>
      <c r="L3559" s="15">
        <f>K3559*Setup!$B$6</f>
        <v/>
      </c>
      <c r="M3559" s="15">
        <f>J3559-L3559</f>
        <v/>
      </c>
      <c r="N3559" s="21" t="n"/>
    </row>
    <row r="3560">
      <c r="A3560" s="295" t="n"/>
      <c r="B3560" s="14" t="n"/>
      <c r="C3560" s="15" t="n"/>
      <c r="D3560" s="15" t="n"/>
      <c r="E3560" s="15">
        <f>D3560*Setup!$B$5</f>
        <v/>
      </c>
      <c r="F3560" s="15">
        <f>D3560-E3560</f>
        <v/>
      </c>
      <c r="G3560" s="15" t="n"/>
      <c r="H3560" s="15" t="n"/>
      <c r="I3560" s="15" t="n"/>
      <c r="J3560" s="15">
        <f>C3560+F3560+G3560-I3560</f>
        <v/>
      </c>
      <c r="K3560" s="15" t="n"/>
      <c r="L3560" s="15">
        <f>K3560*Setup!$B$6</f>
        <v/>
      </c>
      <c r="M3560" s="15">
        <f>J3560-L3560</f>
        <v/>
      </c>
      <c r="N3560" s="21" t="n"/>
    </row>
    <row r="3561">
      <c r="A3561" s="295" t="n"/>
      <c r="B3561" s="14" t="n"/>
      <c r="C3561" s="15" t="n"/>
      <c r="D3561" s="15" t="n"/>
      <c r="E3561" s="15">
        <f>D3561*Setup!$B$5</f>
        <v/>
      </c>
      <c r="F3561" s="15">
        <f>D3561-E3561</f>
        <v/>
      </c>
      <c r="G3561" s="15" t="n"/>
      <c r="H3561" s="15" t="n"/>
      <c r="I3561" s="15" t="n"/>
      <c r="J3561" s="15">
        <f>C3561+F3561+G3561-I3561</f>
        <v/>
      </c>
      <c r="K3561" s="15" t="n"/>
      <c r="L3561" s="15">
        <f>K3561*Setup!$B$6</f>
        <v/>
      </c>
      <c r="M3561" s="15">
        <f>J3561-L3561</f>
        <v/>
      </c>
      <c r="N3561" s="21" t="n"/>
    </row>
    <row r="3562">
      <c r="A3562" s="295" t="n"/>
      <c r="B3562" s="14" t="n"/>
      <c r="C3562" s="15" t="n"/>
      <c r="D3562" s="15" t="n"/>
      <c r="E3562" s="15">
        <f>D3562*Setup!$B$5</f>
        <v/>
      </c>
      <c r="F3562" s="15">
        <f>D3562-E3562</f>
        <v/>
      </c>
      <c r="G3562" s="15" t="n"/>
      <c r="H3562" s="15" t="n"/>
      <c r="I3562" s="15" t="n"/>
      <c r="J3562" s="15">
        <f>C3562+F3562+G3562-I3562</f>
        <v/>
      </c>
      <c r="K3562" s="15" t="n"/>
      <c r="L3562" s="15">
        <f>K3562*Setup!$B$6</f>
        <v/>
      </c>
      <c r="M3562" s="15">
        <f>J3562-L3562</f>
        <v/>
      </c>
      <c r="N3562" s="21" t="n"/>
    </row>
    <row r="3563">
      <c r="A3563" s="295" t="n"/>
      <c r="B3563" s="14" t="n"/>
      <c r="C3563" s="15" t="n"/>
      <c r="D3563" s="15" t="n"/>
      <c r="E3563" s="15">
        <f>D3563*Setup!$B$5</f>
        <v/>
      </c>
      <c r="F3563" s="15">
        <f>D3563-E3563</f>
        <v/>
      </c>
      <c r="G3563" s="15" t="n"/>
      <c r="H3563" s="15" t="n"/>
      <c r="I3563" s="15" t="n"/>
      <c r="J3563" s="15">
        <f>C3563+F3563+G3563-I3563</f>
        <v/>
      </c>
      <c r="K3563" s="15" t="n"/>
      <c r="L3563" s="15">
        <f>K3563*Setup!$B$6</f>
        <v/>
      </c>
      <c r="M3563" s="15">
        <f>J3563-L3563</f>
        <v/>
      </c>
      <c r="N3563" s="21" t="n"/>
    </row>
    <row r="3564">
      <c r="A3564" s="295" t="n"/>
      <c r="B3564" s="14" t="n"/>
      <c r="C3564" s="15" t="n"/>
      <c r="D3564" s="15" t="n"/>
      <c r="E3564" s="15">
        <f>D3564*Setup!$B$5</f>
        <v/>
      </c>
      <c r="F3564" s="15">
        <f>D3564-E3564</f>
        <v/>
      </c>
      <c r="G3564" s="15" t="n"/>
      <c r="H3564" s="15" t="n"/>
      <c r="I3564" s="15" t="n"/>
      <c r="J3564" s="15">
        <f>C3564+F3564+G3564-I3564</f>
        <v/>
      </c>
      <c r="K3564" s="15" t="n"/>
      <c r="L3564" s="15">
        <f>K3564*Setup!$B$6</f>
        <v/>
      </c>
      <c r="M3564" s="15">
        <f>J3564-L3564</f>
        <v/>
      </c>
      <c r="N3564" s="21" t="n"/>
    </row>
    <row r="3565">
      <c r="A3565" s="295" t="n"/>
      <c r="B3565" s="14" t="n"/>
      <c r="C3565" s="15" t="n"/>
      <c r="D3565" s="15" t="n"/>
      <c r="E3565" s="15">
        <f>D3565*Setup!$B$5</f>
        <v/>
      </c>
      <c r="F3565" s="15">
        <f>D3565-E3565</f>
        <v/>
      </c>
      <c r="G3565" s="15" t="n"/>
      <c r="H3565" s="15" t="n"/>
      <c r="I3565" s="15" t="n"/>
      <c r="J3565" s="15">
        <f>C3565+F3565+G3565-I3565</f>
        <v/>
      </c>
      <c r="K3565" s="15" t="n"/>
      <c r="L3565" s="15">
        <f>K3565*Setup!$B$6</f>
        <v/>
      </c>
      <c r="M3565" s="15">
        <f>J3565-L3565</f>
        <v/>
      </c>
      <c r="N3565" s="21" t="n"/>
    </row>
    <row r="3566">
      <c r="A3566" s="295" t="n"/>
      <c r="B3566" s="14" t="n"/>
      <c r="C3566" s="15" t="n"/>
      <c r="D3566" s="15" t="n"/>
      <c r="E3566" s="15">
        <f>D3566*Setup!$B$5</f>
        <v/>
      </c>
      <c r="F3566" s="15">
        <f>D3566-E3566</f>
        <v/>
      </c>
      <c r="G3566" s="15" t="n"/>
      <c r="H3566" s="15" t="n"/>
      <c r="I3566" s="15" t="n"/>
      <c r="J3566" s="15">
        <f>C3566+F3566+G3566-I3566</f>
        <v/>
      </c>
      <c r="K3566" s="15" t="n"/>
      <c r="L3566" s="15">
        <f>K3566*Setup!$B$6</f>
        <v/>
      </c>
      <c r="M3566" s="15">
        <f>J3566-L3566</f>
        <v/>
      </c>
      <c r="N3566" s="21" t="n"/>
    </row>
    <row r="3567">
      <c r="A3567" s="295" t="n"/>
      <c r="B3567" s="14" t="n"/>
      <c r="C3567" s="15" t="n"/>
      <c r="D3567" s="15" t="n"/>
      <c r="E3567" s="15">
        <f>D3567*Setup!$B$5</f>
        <v/>
      </c>
      <c r="F3567" s="15">
        <f>D3567-E3567</f>
        <v/>
      </c>
      <c r="G3567" s="15" t="n"/>
      <c r="H3567" s="15" t="n"/>
      <c r="I3567" s="15" t="n"/>
      <c r="J3567" s="15">
        <f>C3567+F3567+G3567-I3567</f>
        <v/>
      </c>
      <c r="K3567" s="15" t="n"/>
      <c r="L3567" s="15">
        <f>K3567*Setup!$B$6</f>
        <v/>
      </c>
      <c r="M3567" s="15">
        <f>J3567-L3567</f>
        <v/>
      </c>
      <c r="N3567" s="21" t="n"/>
    </row>
    <row r="3568">
      <c r="A3568" s="295" t="n"/>
      <c r="B3568" s="14" t="n"/>
      <c r="C3568" s="15" t="n"/>
      <c r="D3568" s="15" t="n"/>
      <c r="E3568" s="15">
        <f>D3568*Setup!$B$5</f>
        <v/>
      </c>
      <c r="F3568" s="15">
        <f>D3568-E3568</f>
        <v/>
      </c>
      <c r="G3568" s="15" t="n"/>
      <c r="H3568" s="15" t="n"/>
      <c r="I3568" s="15" t="n"/>
      <c r="J3568" s="15">
        <f>C3568+F3568+G3568-I3568</f>
        <v/>
      </c>
      <c r="K3568" s="15" t="n"/>
      <c r="L3568" s="15">
        <f>K3568*Setup!$B$6</f>
        <v/>
      </c>
      <c r="M3568" s="15">
        <f>J3568-L3568</f>
        <v/>
      </c>
      <c r="N3568" s="21" t="n"/>
    </row>
    <row r="3569">
      <c r="A3569" s="295" t="n"/>
      <c r="B3569" s="14" t="n"/>
      <c r="C3569" s="15" t="n"/>
      <c r="D3569" s="15" t="n"/>
      <c r="E3569" s="15">
        <f>D3569*Setup!$B$5</f>
        <v/>
      </c>
      <c r="F3569" s="15">
        <f>D3569-E3569</f>
        <v/>
      </c>
      <c r="G3569" s="15" t="n"/>
      <c r="H3569" s="15" t="n"/>
      <c r="I3569" s="15" t="n"/>
      <c r="J3569" s="15">
        <f>C3569+F3569+G3569-I3569</f>
        <v/>
      </c>
      <c r="K3569" s="15" t="n"/>
      <c r="L3569" s="15">
        <f>K3569*Setup!$B$6</f>
        <v/>
      </c>
      <c r="M3569" s="15">
        <f>J3569-L3569</f>
        <v/>
      </c>
      <c r="N3569" s="21" t="n"/>
    </row>
    <row r="3570">
      <c r="A3570" s="295" t="n"/>
      <c r="B3570" s="14" t="n"/>
      <c r="C3570" s="15" t="n"/>
      <c r="D3570" s="15" t="n"/>
      <c r="E3570" s="15">
        <f>D3570*Setup!$B$5</f>
        <v/>
      </c>
      <c r="F3570" s="15">
        <f>D3570-E3570</f>
        <v/>
      </c>
      <c r="G3570" s="15" t="n"/>
      <c r="H3570" s="15" t="n"/>
      <c r="I3570" s="15" t="n"/>
      <c r="J3570" s="15">
        <f>C3570+F3570+G3570-I3570</f>
        <v/>
      </c>
      <c r="K3570" s="15" t="n"/>
      <c r="L3570" s="15">
        <f>K3570*Setup!$B$6</f>
        <v/>
      </c>
      <c r="M3570" s="15">
        <f>J3570-L3570</f>
        <v/>
      </c>
      <c r="N3570" s="21" t="n"/>
    </row>
    <row r="3571">
      <c r="A3571" s="295" t="n"/>
      <c r="B3571" s="14" t="n"/>
      <c r="C3571" s="15" t="n"/>
      <c r="D3571" s="15" t="n"/>
      <c r="E3571" s="15">
        <f>D3571*Setup!$B$5</f>
        <v/>
      </c>
      <c r="F3571" s="15">
        <f>D3571-E3571</f>
        <v/>
      </c>
      <c r="G3571" s="15" t="n"/>
      <c r="H3571" s="15" t="n"/>
      <c r="I3571" s="15" t="n"/>
      <c r="J3571" s="15">
        <f>C3571+F3571+G3571-I3571</f>
        <v/>
      </c>
      <c r="K3571" s="15" t="n"/>
      <c r="L3571" s="15">
        <f>K3571*Setup!$B$6</f>
        <v/>
      </c>
      <c r="M3571" s="15">
        <f>J3571-L3571</f>
        <v/>
      </c>
      <c r="N3571" s="21" t="n"/>
    </row>
    <row r="3572">
      <c r="A3572" s="295" t="n"/>
      <c r="B3572" s="14" t="n"/>
      <c r="C3572" s="15" t="n"/>
      <c r="D3572" s="15" t="n"/>
      <c r="E3572" s="15">
        <f>D3572*Setup!$B$5</f>
        <v/>
      </c>
      <c r="F3572" s="15">
        <f>D3572-E3572</f>
        <v/>
      </c>
      <c r="G3572" s="15" t="n"/>
      <c r="H3572" s="15" t="n"/>
      <c r="I3572" s="15" t="n"/>
      <c r="J3572" s="15">
        <f>C3572+F3572+G3572-I3572</f>
        <v/>
      </c>
      <c r="K3572" s="15" t="n"/>
      <c r="L3572" s="15">
        <f>K3572*Setup!$B$6</f>
        <v/>
      </c>
      <c r="M3572" s="15">
        <f>J3572-L3572</f>
        <v/>
      </c>
      <c r="N3572" s="21" t="n"/>
    </row>
    <row r="3573">
      <c r="A3573" s="295" t="n"/>
      <c r="B3573" s="14" t="n"/>
      <c r="C3573" s="15" t="n"/>
      <c r="D3573" s="15" t="n"/>
      <c r="E3573" s="15">
        <f>D3573*Setup!$B$5</f>
        <v/>
      </c>
      <c r="F3573" s="15">
        <f>D3573-E3573</f>
        <v/>
      </c>
      <c r="G3573" s="15" t="n"/>
      <c r="H3573" s="15" t="n"/>
      <c r="I3573" s="15" t="n"/>
      <c r="J3573" s="15">
        <f>C3573+F3573+G3573-I3573</f>
        <v/>
      </c>
      <c r="K3573" s="15" t="n"/>
      <c r="L3573" s="15">
        <f>K3573*Setup!$B$6</f>
        <v/>
      </c>
      <c r="M3573" s="15">
        <f>J3573-L3573</f>
        <v/>
      </c>
      <c r="N3573" s="21" t="n"/>
    </row>
    <row r="3574">
      <c r="A3574" s="295" t="n"/>
      <c r="B3574" s="14" t="n"/>
      <c r="C3574" s="15" t="n"/>
      <c r="D3574" s="15" t="n"/>
      <c r="E3574" s="15">
        <f>D3574*Setup!$B$5</f>
        <v/>
      </c>
      <c r="F3574" s="15">
        <f>D3574-E3574</f>
        <v/>
      </c>
      <c r="G3574" s="15" t="n"/>
      <c r="H3574" s="15" t="n"/>
      <c r="I3574" s="15" t="n"/>
      <c r="J3574" s="15">
        <f>C3574+F3574+G3574-I3574</f>
        <v/>
      </c>
      <c r="K3574" s="15" t="n"/>
      <c r="L3574" s="15">
        <f>K3574*Setup!$B$6</f>
        <v/>
      </c>
      <c r="M3574" s="15">
        <f>J3574-L3574</f>
        <v/>
      </c>
      <c r="N3574" s="21" t="n"/>
    </row>
    <row r="3575">
      <c r="A3575" s="295" t="n"/>
      <c r="B3575" s="14" t="n"/>
      <c r="C3575" s="15" t="n"/>
      <c r="D3575" s="15" t="n"/>
      <c r="E3575" s="15">
        <f>D3575*Setup!$B$5</f>
        <v/>
      </c>
      <c r="F3575" s="15">
        <f>D3575-E3575</f>
        <v/>
      </c>
      <c r="G3575" s="15" t="n"/>
      <c r="H3575" s="15" t="n"/>
      <c r="I3575" s="15" t="n"/>
      <c r="J3575" s="15">
        <f>C3575+F3575+G3575-I3575</f>
        <v/>
      </c>
      <c r="K3575" s="15" t="n"/>
      <c r="L3575" s="15">
        <f>K3575*Setup!$B$6</f>
        <v/>
      </c>
      <c r="M3575" s="15">
        <f>J3575-L3575</f>
        <v/>
      </c>
      <c r="N3575" s="21" t="n"/>
    </row>
    <row r="3576">
      <c r="A3576" s="295" t="n"/>
      <c r="B3576" s="14" t="n"/>
      <c r="C3576" s="15" t="n"/>
      <c r="D3576" s="15" t="n"/>
      <c r="E3576" s="15">
        <f>D3576*Setup!$B$5</f>
        <v/>
      </c>
      <c r="F3576" s="15">
        <f>D3576-E3576</f>
        <v/>
      </c>
      <c r="G3576" s="15" t="n"/>
      <c r="H3576" s="15" t="n"/>
      <c r="I3576" s="15" t="n"/>
      <c r="J3576" s="15">
        <f>C3576+F3576+G3576-I3576</f>
        <v/>
      </c>
      <c r="K3576" s="15" t="n"/>
      <c r="L3576" s="15">
        <f>K3576*Setup!$B$6</f>
        <v/>
      </c>
      <c r="M3576" s="15">
        <f>J3576-L3576</f>
        <v/>
      </c>
      <c r="N3576" s="21" t="n"/>
    </row>
    <row r="3577">
      <c r="A3577" s="295" t="n"/>
      <c r="B3577" s="14" t="n"/>
      <c r="C3577" s="15" t="n"/>
      <c r="D3577" s="15" t="n"/>
      <c r="E3577" s="15">
        <f>D3577*Setup!$B$5</f>
        <v/>
      </c>
      <c r="F3577" s="15">
        <f>D3577-E3577</f>
        <v/>
      </c>
      <c r="G3577" s="15" t="n"/>
      <c r="H3577" s="15" t="n"/>
      <c r="I3577" s="15" t="n"/>
      <c r="J3577" s="15">
        <f>C3577+F3577+G3577-I3577</f>
        <v/>
      </c>
      <c r="K3577" s="15" t="n"/>
      <c r="L3577" s="15">
        <f>K3577*Setup!$B$6</f>
        <v/>
      </c>
      <c r="M3577" s="15">
        <f>J3577-L3577</f>
        <v/>
      </c>
      <c r="N3577" s="21" t="n"/>
    </row>
    <row r="3578">
      <c r="A3578" s="295" t="n"/>
      <c r="B3578" s="14" t="n"/>
      <c r="C3578" s="15" t="n"/>
      <c r="D3578" s="15" t="n"/>
      <c r="E3578" s="15">
        <f>D3578*Setup!$B$5</f>
        <v/>
      </c>
      <c r="F3578" s="15">
        <f>D3578-E3578</f>
        <v/>
      </c>
      <c r="G3578" s="15" t="n"/>
      <c r="H3578" s="15" t="n"/>
      <c r="I3578" s="15" t="n"/>
      <c r="J3578" s="15">
        <f>C3578+F3578+G3578-I3578</f>
        <v/>
      </c>
      <c r="K3578" s="15" t="n"/>
      <c r="L3578" s="15">
        <f>K3578*Setup!$B$6</f>
        <v/>
      </c>
      <c r="M3578" s="15">
        <f>J3578-L3578</f>
        <v/>
      </c>
      <c r="N3578" s="21" t="n"/>
    </row>
    <row r="3579">
      <c r="A3579" s="295" t="n"/>
      <c r="B3579" s="14" t="n"/>
      <c r="C3579" s="15" t="n"/>
      <c r="D3579" s="15" t="n"/>
      <c r="E3579" s="15">
        <f>D3579*Setup!$B$5</f>
        <v/>
      </c>
      <c r="F3579" s="15">
        <f>D3579-E3579</f>
        <v/>
      </c>
      <c r="G3579" s="15" t="n"/>
      <c r="H3579" s="15" t="n"/>
      <c r="I3579" s="15" t="n"/>
      <c r="J3579" s="15">
        <f>C3579+F3579+G3579-I3579</f>
        <v/>
      </c>
      <c r="K3579" s="15" t="n"/>
      <c r="L3579" s="15">
        <f>K3579*Setup!$B$6</f>
        <v/>
      </c>
      <c r="M3579" s="15">
        <f>J3579-L3579</f>
        <v/>
      </c>
      <c r="N3579" s="21" t="n"/>
    </row>
    <row r="3580">
      <c r="A3580" s="295" t="n"/>
      <c r="B3580" s="14" t="n"/>
      <c r="C3580" s="15" t="n"/>
      <c r="D3580" s="15" t="n"/>
      <c r="E3580" s="15">
        <f>D3580*Setup!$B$5</f>
        <v/>
      </c>
      <c r="F3580" s="15">
        <f>D3580-E3580</f>
        <v/>
      </c>
      <c r="G3580" s="15" t="n"/>
      <c r="H3580" s="15" t="n"/>
      <c r="I3580" s="15" t="n"/>
      <c r="J3580" s="15">
        <f>C3580+F3580+G3580-I3580</f>
        <v/>
      </c>
      <c r="K3580" s="15" t="n"/>
      <c r="L3580" s="15">
        <f>K3580*Setup!$B$6</f>
        <v/>
      </c>
      <c r="M3580" s="15">
        <f>J3580-L3580</f>
        <v/>
      </c>
      <c r="N3580" s="21" t="n"/>
    </row>
    <row r="3581">
      <c r="A3581" s="295" t="n"/>
      <c r="B3581" s="14" t="n"/>
      <c r="C3581" s="15" t="n"/>
      <c r="D3581" s="15" t="n"/>
      <c r="E3581" s="15">
        <f>D3581*Setup!$B$5</f>
        <v/>
      </c>
      <c r="F3581" s="15">
        <f>D3581-E3581</f>
        <v/>
      </c>
      <c r="G3581" s="15" t="n"/>
      <c r="H3581" s="15" t="n"/>
      <c r="I3581" s="15" t="n"/>
      <c r="J3581" s="15">
        <f>C3581+F3581+G3581-I3581</f>
        <v/>
      </c>
      <c r="K3581" s="15" t="n"/>
      <c r="L3581" s="15">
        <f>K3581*Setup!$B$6</f>
        <v/>
      </c>
      <c r="M3581" s="15">
        <f>J3581-L3581</f>
        <v/>
      </c>
      <c r="N3581" s="21" t="n"/>
    </row>
    <row r="3582">
      <c r="A3582" s="295" t="n"/>
      <c r="B3582" s="14" t="n"/>
      <c r="C3582" s="15" t="n"/>
      <c r="D3582" s="15" t="n"/>
      <c r="E3582" s="15">
        <f>D3582*Setup!$B$5</f>
        <v/>
      </c>
      <c r="F3582" s="15">
        <f>D3582-E3582</f>
        <v/>
      </c>
      <c r="G3582" s="15" t="n"/>
      <c r="H3582" s="15" t="n"/>
      <c r="I3582" s="15" t="n"/>
      <c r="J3582" s="15">
        <f>C3582+F3582+G3582-I3582</f>
        <v/>
      </c>
      <c r="K3582" s="15" t="n"/>
      <c r="L3582" s="15">
        <f>K3582*Setup!$B$6</f>
        <v/>
      </c>
      <c r="M3582" s="15">
        <f>J3582-L3582</f>
        <v/>
      </c>
      <c r="N3582" s="21" t="n"/>
    </row>
    <row r="3583">
      <c r="A3583" s="295" t="n"/>
      <c r="B3583" s="14" t="n"/>
      <c r="C3583" s="15" t="n"/>
      <c r="D3583" s="15" t="n"/>
      <c r="E3583" s="15">
        <f>D3583*Setup!$B$5</f>
        <v/>
      </c>
      <c r="F3583" s="15">
        <f>D3583-E3583</f>
        <v/>
      </c>
      <c r="G3583" s="15" t="n"/>
      <c r="H3583" s="15" t="n"/>
      <c r="I3583" s="15" t="n"/>
      <c r="J3583" s="15">
        <f>C3583+F3583+G3583-I3583</f>
        <v/>
      </c>
      <c r="K3583" s="15" t="n"/>
      <c r="L3583" s="15">
        <f>K3583*Setup!$B$6</f>
        <v/>
      </c>
      <c r="M3583" s="15">
        <f>J3583-L3583</f>
        <v/>
      </c>
      <c r="N3583" s="21" t="n"/>
    </row>
    <row r="3584">
      <c r="A3584" s="295" t="n"/>
      <c r="B3584" s="14" t="n"/>
      <c r="C3584" s="15" t="n"/>
      <c r="D3584" s="15" t="n"/>
      <c r="E3584" s="15">
        <f>D3584*Setup!$B$5</f>
        <v/>
      </c>
      <c r="F3584" s="15">
        <f>D3584-E3584</f>
        <v/>
      </c>
      <c r="G3584" s="15" t="n"/>
      <c r="H3584" s="15" t="n"/>
      <c r="I3584" s="15" t="n"/>
      <c r="J3584" s="15">
        <f>C3584+F3584+G3584-I3584</f>
        <v/>
      </c>
      <c r="K3584" s="15" t="n"/>
      <c r="L3584" s="15">
        <f>K3584*Setup!$B$6</f>
        <v/>
      </c>
      <c r="M3584" s="15">
        <f>J3584-L3584</f>
        <v/>
      </c>
      <c r="N3584" s="21" t="n"/>
    </row>
    <row r="3585">
      <c r="A3585" s="295" t="n"/>
      <c r="B3585" s="14" t="n"/>
      <c r="C3585" s="15" t="n"/>
      <c r="D3585" s="15" t="n"/>
      <c r="E3585" s="15">
        <f>D3585*Setup!$B$5</f>
        <v/>
      </c>
      <c r="F3585" s="15">
        <f>D3585-E3585</f>
        <v/>
      </c>
      <c r="G3585" s="15" t="n"/>
      <c r="H3585" s="15" t="n"/>
      <c r="I3585" s="15" t="n"/>
      <c r="J3585" s="15">
        <f>C3585+F3585+G3585-I3585</f>
        <v/>
      </c>
      <c r="K3585" s="15" t="n"/>
      <c r="L3585" s="15">
        <f>K3585*Setup!$B$6</f>
        <v/>
      </c>
      <c r="M3585" s="15">
        <f>J3585-L3585</f>
        <v/>
      </c>
      <c r="N3585" s="21" t="n"/>
    </row>
    <row r="3586">
      <c r="A3586" s="295" t="n"/>
      <c r="B3586" s="14" t="n"/>
      <c r="C3586" s="15" t="n"/>
      <c r="D3586" s="15" t="n"/>
      <c r="E3586" s="15">
        <f>D3586*Setup!$B$5</f>
        <v/>
      </c>
      <c r="F3586" s="15">
        <f>D3586-E3586</f>
        <v/>
      </c>
      <c r="G3586" s="15" t="n"/>
      <c r="H3586" s="15" t="n"/>
      <c r="I3586" s="15" t="n"/>
      <c r="J3586" s="15">
        <f>C3586+F3586+G3586-I3586</f>
        <v/>
      </c>
      <c r="K3586" s="15" t="n"/>
      <c r="L3586" s="15">
        <f>K3586*Setup!$B$6</f>
        <v/>
      </c>
      <c r="M3586" s="15">
        <f>J3586-L3586</f>
        <v/>
      </c>
      <c r="N3586" s="21" t="n"/>
    </row>
    <row r="3587">
      <c r="A3587" s="295" t="n"/>
      <c r="B3587" s="14" t="n"/>
      <c r="C3587" s="15" t="n"/>
      <c r="D3587" s="15" t="n"/>
      <c r="E3587" s="15">
        <f>D3587*Setup!$B$5</f>
        <v/>
      </c>
      <c r="F3587" s="15">
        <f>D3587-E3587</f>
        <v/>
      </c>
      <c r="G3587" s="15" t="n"/>
      <c r="H3587" s="15" t="n"/>
      <c r="I3587" s="15" t="n"/>
      <c r="J3587" s="15">
        <f>C3587+F3587+G3587-I3587</f>
        <v/>
      </c>
      <c r="K3587" s="15" t="n"/>
      <c r="L3587" s="15">
        <f>K3587*Setup!$B$6</f>
        <v/>
      </c>
      <c r="M3587" s="15">
        <f>J3587-L3587</f>
        <v/>
      </c>
      <c r="N3587" s="21" t="n"/>
    </row>
    <row r="3588">
      <c r="A3588" s="295" t="n"/>
      <c r="B3588" s="14" t="n"/>
      <c r="C3588" s="15" t="n"/>
      <c r="D3588" s="15" t="n"/>
      <c r="E3588" s="15">
        <f>D3588*Setup!$B$5</f>
        <v/>
      </c>
      <c r="F3588" s="15">
        <f>D3588-E3588</f>
        <v/>
      </c>
      <c r="G3588" s="15" t="n"/>
      <c r="H3588" s="15" t="n"/>
      <c r="I3588" s="15" t="n"/>
      <c r="J3588" s="15">
        <f>C3588+F3588+G3588-I3588</f>
        <v/>
      </c>
      <c r="K3588" s="15" t="n"/>
      <c r="L3588" s="15">
        <f>K3588*Setup!$B$6</f>
        <v/>
      </c>
      <c r="M3588" s="15">
        <f>J3588-L3588</f>
        <v/>
      </c>
      <c r="N3588" s="21" t="n"/>
    </row>
    <row r="3589">
      <c r="A3589" s="295" t="n"/>
      <c r="B3589" s="14" t="n"/>
      <c r="C3589" s="15" t="n"/>
      <c r="D3589" s="15" t="n"/>
      <c r="E3589" s="15">
        <f>D3589*Setup!$B$5</f>
        <v/>
      </c>
      <c r="F3589" s="15">
        <f>D3589-E3589</f>
        <v/>
      </c>
      <c r="G3589" s="15" t="n"/>
      <c r="H3589" s="15" t="n"/>
      <c r="I3589" s="15" t="n"/>
      <c r="J3589" s="15">
        <f>C3589+F3589+G3589-I3589</f>
        <v/>
      </c>
      <c r="K3589" s="15" t="n"/>
      <c r="L3589" s="15">
        <f>K3589*Setup!$B$6</f>
        <v/>
      </c>
      <c r="M3589" s="15">
        <f>J3589-L3589</f>
        <v/>
      </c>
      <c r="N3589" s="21" t="n"/>
    </row>
    <row r="3590">
      <c r="A3590" s="295" t="n"/>
      <c r="B3590" s="14" t="n"/>
      <c r="C3590" s="15" t="n"/>
      <c r="D3590" s="15" t="n"/>
      <c r="E3590" s="15">
        <f>D3590*Setup!$B$5</f>
        <v/>
      </c>
      <c r="F3590" s="15">
        <f>D3590-E3590</f>
        <v/>
      </c>
      <c r="G3590" s="15" t="n"/>
      <c r="H3590" s="15" t="n"/>
      <c r="I3590" s="15" t="n"/>
      <c r="J3590" s="15">
        <f>C3590+F3590+G3590-I3590</f>
        <v/>
      </c>
      <c r="K3590" s="15" t="n"/>
      <c r="L3590" s="15">
        <f>K3590*Setup!$B$6</f>
        <v/>
      </c>
      <c r="M3590" s="15">
        <f>J3590-L3590</f>
        <v/>
      </c>
      <c r="N3590" s="21" t="n"/>
    </row>
    <row r="3591">
      <c r="A3591" s="295" t="n"/>
      <c r="B3591" s="14" t="n"/>
      <c r="C3591" s="15" t="n"/>
      <c r="D3591" s="15" t="n"/>
      <c r="E3591" s="15">
        <f>D3591*Setup!$B$5</f>
        <v/>
      </c>
      <c r="F3591" s="15">
        <f>D3591-E3591</f>
        <v/>
      </c>
      <c r="G3591" s="15" t="n"/>
      <c r="H3591" s="15" t="n"/>
      <c r="I3591" s="15" t="n"/>
      <c r="J3591" s="15">
        <f>C3591+F3591+G3591-I3591</f>
        <v/>
      </c>
      <c r="K3591" s="15" t="n"/>
      <c r="L3591" s="15">
        <f>K3591*Setup!$B$6</f>
        <v/>
      </c>
      <c r="M3591" s="15">
        <f>J3591-L3591</f>
        <v/>
      </c>
      <c r="N3591" s="21" t="n"/>
    </row>
    <row r="3592">
      <c r="A3592" s="295" t="n"/>
      <c r="B3592" s="14" t="n"/>
      <c r="C3592" s="15" t="n"/>
      <c r="D3592" s="15" t="n"/>
      <c r="E3592" s="15">
        <f>D3592*Setup!$B$5</f>
        <v/>
      </c>
      <c r="F3592" s="15">
        <f>D3592-E3592</f>
        <v/>
      </c>
      <c r="G3592" s="15" t="n"/>
      <c r="H3592" s="15" t="n"/>
      <c r="I3592" s="15" t="n"/>
      <c r="J3592" s="15">
        <f>C3592+F3592+G3592-I3592</f>
        <v/>
      </c>
      <c r="K3592" s="15" t="n"/>
      <c r="L3592" s="15">
        <f>K3592*Setup!$B$6</f>
        <v/>
      </c>
      <c r="M3592" s="15">
        <f>J3592-L3592</f>
        <v/>
      </c>
      <c r="N3592" s="21" t="n"/>
    </row>
    <row r="3593">
      <c r="A3593" s="295" t="n"/>
      <c r="B3593" s="14" t="n"/>
      <c r="C3593" s="15" t="n"/>
      <c r="D3593" s="15" t="n"/>
      <c r="E3593" s="15">
        <f>D3593*Setup!$B$5</f>
        <v/>
      </c>
      <c r="F3593" s="15">
        <f>D3593-E3593</f>
        <v/>
      </c>
      <c r="G3593" s="15" t="n"/>
      <c r="H3593" s="15" t="n"/>
      <c r="I3593" s="15" t="n"/>
      <c r="J3593" s="15">
        <f>C3593+F3593+G3593-I3593</f>
        <v/>
      </c>
      <c r="K3593" s="15" t="n"/>
      <c r="L3593" s="15">
        <f>K3593*Setup!$B$6</f>
        <v/>
      </c>
      <c r="M3593" s="15">
        <f>J3593-L3593</f>
        <v/>
      </c>
      <c r="N3593" s="21" t="n"/>
    </row>
    <row r="3594">
      <c r="A3594" s="295" t="n"/>
      <c r="B3594" s="14" t="n"/>
      <c r="C3594" s="15" t="n"/>
      <c r="D3594" s="15" t="n"/>
      <c r="E3594" s="15">
        <f>D3594*Setup!$B$5</f>
        <v/>
      </c>
      <c r="F3594" s="15">
        <f>D3594-E3594</f>
        <v/>
      </c>
      <c r="G3594" s="15" t="n"/>
      <c r="H3594" s="15" t="n"/>
      <c r="I3594" s="15" t="n"/>
      <c r="J3594" s="15">
        <f>C3594+F3594+G3594-I3594</f>
        <v/>
      </c>
      <c r="K3594" s="15" t="n"/>
      <c r="L3594" s="15">
        <f>K3594*Setup!$B$6</f>
        <v/>
      </c>
      <c r="M3594" s="15">
        <f>J3594-L3594</f>
        <v/>
      </c>
      <c r="N3594" s="21" t="n"/>
    </row>
    <row r="3595">
      <c r="A3595" s="295" t="n"/>
      <c r="B3595" s="14" t="n"/>
      <c r="C3595" s="15" t="n"/>
      <c r="D3595" s="15" t="n"/>
      <c r="E3595" s="15">
        <f>D3595*Setup!$B$5</f>
        <v/>
      </c>
      <c r="F3595" s="15">
        <f>D3595-E3595</f>
        <v/>
      </c>
      <c r="G3595" s="15" t="n"/>
      <c r="H3595" s="15" t="n"/>
      <c r="I3595" s="15" t="n"/>
      <c r="J3595" s="15">
        <f>C3595+F3595+G3595-I3595</f>
        <v/>
      </c>
      <c r="K3595" s="15" t="n"/>
      <c r="L3595" s="15">
        <f>K3595*Setup!$B$6</f>
        <v/>
      </c>
      <c r="M3595" s="15">
        <f>J3595-L3595</f>
        <v/>
      </c>
      <c r="N3595" s="21" t="n"/>
    </row>
    <row r="3596">
      <c r="A3596" s="295" t="n"/>
      <c r="B3596" s="14" t="n"/>
      <c r="C3596" s="15" t="n"/>
      <c r="D3596" s="15" t="n"/>
      <c r="E3596" s="15">
        <f>D3596*Setup!$B$5</f>
        <v/>
      </c>
      <c r="F3596" s="15">
        <f>D3596-E3596</f>
        <v/>
      </c>
      <c r="G3596" s="15" t="n"/>
      <c r="H3596" s="15" t="n"/>
      <c r="I3596" s="15" t="n"/>
      <c r="J3596" s="15">
        <f>C3596+F3596+G3596-I3596</f>
        <v/>
      </c>
      <c r="K3596" s="15" t="n"/>
      <c r="L3596" s="15">
        <f>K3596*Setup!$B$6</f>
        <v/>
      </c>
      <c r="M3596" s="15">
        <f>J3596-L3596</f>
        <v/>
      </c>
      <c r="N3596" s="21" t="n"/>
    </row>
    <row r="3597">
      <c r="A3597" s="295" t="n"/>
      <c r="B3597" s="14" t="n"/>
      <c r="C3597" s="15" t="n"/>
      <c r="D3597" s="15" t="n"/>
      <c r="E3597" s="15">
        <f>D3597*Setup!$B$5</f>
        <v/>
      </c>
      <c r="F3597" s="15">
        <f>D3597-E3597</f>
        <v/>
      </c>
      <c r="G3597" s="15" t="n"/>
      <c r="H3597" s="15" t="n"/>
      <c r="I3597" s="15" t="n"/>
      <c r="J3597" s="15">
        <f>C3597+F3597+G3597-I3597</f>
        <v/>
      </c>
      <c r="K3597" s="15" t="n"/>
      <c r="L3597" s="15">
        <f>K3597*Setup!$B$6</f>
        <v/>
      </c>
      <c r="M3597" s="15">
        <f>J3597-L3597</f>
        <v/>
      </c>
      <c r="N3597" s="21" t="n"/>
    </row>
    <row r="3598">
      <c r="A3598" s="295" t="n"/>
      <c r="B3598" s="14" t="n"/>
      <c r="C3598" s="15" t="n"/>
      <c r="D3598" s="15" t="n"/>
      <c r="E3598" s="15">
        <f>D3598*Setup!$B$5</f>
        <v/>
      </c>
      <c r="F3598" s="15">
        <f>D3598-E3598</f>
        <v/>
      </c>
      <c r="G3598" s="15" t="n"/>
      <c r="H3598" s="15" t="n"/>
      <c r="I3598" s="15" t="n"/>
      <c r="J3598" s="15">
        <f>C3598+F3598+G3598-I3598</f>
        <v/>
      </c>
      <c r="K3598" s="15" t="n"/>
      <c r="L3598" s="15">
        <f>K3598*Setup!$B$6</f>
        <v/>
      </c>
      <c r="M3598" s="15">
        <f>J3598-L3598</f>
        <v/>
      </c>
      <c r="N3598" s="21" t="n"/>
    </row>
    <row r="3599">
      <c r="A3599" s="295" t="n"/>
      <c r="B3599" s="14" t="n"/>
      <c r="C3599" s="15" t="n"/>
      <c r="D3599" s="15" t="n"/>
      <c r="E3599" s="15">
        <f>D3599*Setup!$B$5</f>
        <v/>
      </c>
      <c r="F3599" s="15">
        <f>D3599-E3599</f>
        <v/>
      </c>
      <c r="G3599" s="15" t="n"/>
      <c r="H3599" s="15" t="n"/>
      <c r="I3599" s="15" t="n"/>
      <c r="J3599" s="15">
        <f>C3599+F3599+G3599-I3599</f>
        <v/>
      </c>
      <c r="K3599" s="15" t="n"/>
      <c r="L3599" s="15">
        <f>K3599*Setup!$B$6</f>
        <v/>
      </c>
      <c r="M3599" s="15">
        <f>J3599-L3599</f>
        <v/>
      </c>
      <c r="N3599" s="21" t="n"/>
    </row>
    <row r="3600">
      <c r="A3600" s="295" t="n"/>
      <c r="B3600" s="14" t="n"/>
      <c r="C3600" s="15" t="n"/>
      <c r="D3600" s="15" t="n"/>
      <c r="E3600" s="15">
        <f>D3600*Setup!$B$5</f>
        <v/>
      </c>
      <c r="F3600" s="15">
        <f>D3600-E3600</f>
        <v/>
      </c>
      <c r="G3600" s="15" t="n"/>
      <c r="H3600" s="15" t="n"/>
      <c r="I3600" s="15" t="n"/>
      <c r="J3600" s="15">
        <f>C3600+F3600+G3600-I3600</f>
        <v/>
      </c>
      <c r="K3600" s="15" t="n"/>
      <c r="L3600" s="15">
        <f>K3600*Setup!$B$6</f>
        <v/>
      </c>
      <c r="M3600" s="15">
        <f>J3600-L3600</f>
        <v/>
      </c>
      <c r="N3600" s="21" t="n"/>
    </row>
    <row r="3601">
      <c r="A3601" s="295" t="n"/>
      <c r="B3601" s="14" t="n"/>
      <c r="C3601" s="15" t="n"/>
      <c r="D3601" s="15" t="n"/>
      <c r="E3601" s="15">
        <f>D3601*Setup!$B$5</f>
        <v/>
      </c>
      <c r="F3601" s="15">
        <f>D3601-E3601</f>
        <v/>
      </c>
      <c r="G3601" s="15" t="n"/>
      <c r="H3601" s="15" t="n"/>
      <c r="I3601" s="15" t="n"/>
      <c r="J3601" s="15">
        <f>C3601+F3601+G3601-I3601</f>
        <v/>
      </c>
      <c r="K3601" s="15" t="n"/>
      <c r="L3601" s="15">
        <f>K3601*Setup!$B$6</f>
        <v/>
      </c>
      <c r="M3601" s="15">
        <f>J3601-L3601</f>
        <v/>
      </c>
      <c r="N3601" s="21" t="n"/>
    </row>
    <row r="3602">
      <c r="A3602" s="295" t="n"/>
      <c r="B3602" s="14" t="n"/>
      <c r="C3602" s="15" t="n"/>
      <c r="D3602" s="15" t="n"/>
      <c r="E3602" s="15">
        <f>D3602*Setup!$B$5</f>
        <v/>
      </c>
      <c r="F3602" s="15">
        <f>D3602-E3602</f>
        <v/>
      </c>
      <c r="G3602" s="15" t="n"/>
      <c r="H3602" s="15" t="n"/>
      <c r="I3602" s="15" t="n"/>
      <c r="J3602" s="15">
        <f>C3602+F3602+G3602-I3602</f>
        <v/>
      </c>
      <c r="K3602" s="15" t="n"/>
      <c r="L3602" s="15">
        <f>K3602*Setup!$B$6</f>
        <v/>
      </c>
      <c r="M3602" s="15">
        <f>J3602-L3602</f>
        <v/>
      </c>
      <c r="N3602" s="21" t="n"/>
    </row>
    <row r="3603">
      <c r="A3603" s="295" t="n"/>
      <c r="B3603" s="14" t="n"/>
      <c r="C3603" s="15" t="n"/>
      <c r="D3603" s="15" t="n"/>
      <c r="E3603" s="15">
        <f>D3603*Setup!$B$5</f>
        <v/>
      </c>
      <c r="F3603" s="15">
        <f>D3603-E3603</f>
        <v/>
      </c>
      <c r="G3603" s="15" t="n"/>
      <c r="H3603" s="15" t="n"/>
      <c r="I3603" s="15" t="n"/>
      <c r="J3603" s="15">
        <f>C3603+F3603+G3603-I3603</f>
        <v/>
      </c>
      <c r="K3603" s="15" t="n"/>
      <c r="L3603" s="15">
        <f>K3603*Setup!$B$6</f>
        <v/>
      </c>
      <c r="M3603" s="15">
        <f>J3603-L3603</f>
        <v/>
      </c>
      <c r="N3603" s="21" t="n"/>
    </row>
    <row r="3604">
      <c r="A3604" s="295" t="n"/>
      <c r="B3604" s="14" t="n"/>
      <c r="C3604" s="15" t="n"/>
      <c r="D3604" s="15" t="n"/>
      <c r="E3604" s="15">
        <f>D3604*Setup!$B$5</f>
        <v/>
      </c>
      <c r="F3604" s="15">
        <f>D3604-E3604</f>
        <v/>
      </c>
      <c r="G3604" s="15" t="n"/>
      <c r="H3604" s="15" t="n"/>
      <c r="I3604" s="15" t="n"/>
      <c r="J3604" s="15">
        <f>C3604+F3604+G3604-I3604</f>
        <v/>
      </c>
      <c r="K3604" s="15" t="n"/>
      <c r="L3604" s="15">
        <f>K3604*Setup!$B$6</f>
        <v/>
      </c>
      <c r="M3604" s="15">
        <f>J3604-L3604</f>
        <v/>
      </c>
      <c r="N3604" s="21" t="n"/>
    </row>
    <row r="3605">
      <c r="A3605" s="295" t="n"/>
      <c r="B3605" s="14" t="n"/>
      <c r="C3605" s="15" t="n"/>
      <c r="D3605" s="15" t="n"/>
      <c r="E3605" s="15">
        <f>D3605*Setup!$B$5</f>
        <v/>
      </c>
      <c r="F3605" s="15">
        <f>D3605-E3605</f>
        <v/>
      </c>
      <c r="G3605" s="15" t="n"/>
      <c r="H3605" s="15" t="n"/>
      <c r="I3605" s="15" t="n"/>
      <c r="J3605" s="15">
        <f>C3605+F3605+G3605-I3605</f>
        <v/>
      </c>
      <c r="K3605" s="15" t="n"/>
      <c r="L3605" s="15">
        <f>K3605*Setup!$B$6</f>
        <v/>
      </c>
      <c r="M3605" s="15">
        <f>J3605-L3605</f>
        <v/>
      </c>
      <c r="N3605" s="21" t="n"/>
    </row>
    <row r="3606">
      <c r="A3606" s="295" t="n"/>
      <c r="B3606" s="14" t="n"/>
      <c r="C3606" s="15" t="n"/>
      <c r="D3606" s="15" t="n"/>
      <c r="E3606" s="15">
        <f>D3606*Setup!$B$5</f>
        <v/>
      </c>
      <c r="F3606" s="15">
        <f>D3606-E3606</f>
        <v/>
      </c>
      <c r="G3606" s="15" t="n"/>
      <c r="H3606" s="15" t="n"/>
      <c r="I3606" s="15" t="n"/>
      <c r="J3606" s="15">
        <f>C3606+F3606+G3606-I3606</f>
        <v/>
      </c>
      <c r="K3606" s="15" t="n"/>
      <c r="L3606" s="15">
        <f>K3606*Setup!$B$6</f>
        <v/>
      </c>
      <c r="M3606" s="15">
        <f>J3606-L3606</f>
        <v/>
      </c>
      <c r="N3606" s="21" t="n"/>
    </row>
    <row r="3607">
      <c r="A3607" s="295" t="n"/>
      <c r="B3607" s="14" t="n"/>
      <c r="C3607" s="15" t="n"/>
      <c r="D3607" s="15" t="n"/>
      <c r="E3607" s="15">
        <f>D3607*Setup!$B$5</f>
        <v/>
      </c>
      <c r="F3607" s="15">
        <f>D3607-E3607</f>
        <v/>
      </c>
      <c r="G3607" s="15" t="n"/>
      <c r="H3607" s="15" t="n"/>
      <c r="I3607" s="15" t="n"/>
      <c r="J3607" s="15">
        <f>C3607+F3607+G3607-I3607</f>
        <v/>
      </c>
      <c r="K3607" s="15" t="n"/>
      <c r="L3607" s="15">
        <f>K3607*Setup!$B$6</f>
        <v/>
      </c>
      <c r="M3607" s="15">
        <f>J3607-L3607</f>
        <v/>
      </c>
      <c r="N3607" s="21" t="n"/>
    </row>
    <row r="3608">
      <c r="A3608" s="295" t="n"/>
      <c r="B3608" s="14" t="n"/>
      <c r="C3608" s="15" t="n"/>
      <c r="D3608" s="15" t="n"/>
      <c r="E3608" s="15">
        <f>D3608*Setup!$B$5</f>
        <v/>
      </c>
      <c r="F3608" s="15">
        <f>D3608-E3608</f>
        <v/>
      </c>
      <c r="G3608" s="15" t="n"/>
      <c r="H3608" s="15" t="n"/>
      <c r="I3608" s="15" t="n"/>
      <c r="J3608" s="15">
        <f>C3608+F3608+G3608-I3608</f>
        <v/>
      </c>
      <c r="K3608" s="15" t="n"/>
      <c r="L3608" s="15">
        <f>K3608*Setup!$B$6</f>
        <v/>
      </c>
      <c r="M3608" s="15">
        <f>J3608-L3608</f>
        <v/>
      </c>
      <c r="N3608" s="21" t="n"/>
    </row>
    <row r="3609">
      <c r="A3609" s="295" t="n"/>
      <c r="B3609" s="14" t="n"/>
      <c r="C3609" s="15" t="n"/>
      <c r="D3609" s="15" t="n"/>
      <c r="E3609" s="15">
        <f>D3609*Setup!$B$5</f>
        <v/>
      </c>
      <c r="F3609" s="15">
        <f>D3609-E3609</f>
        <v/>
      </c>
      <c r="G3609" s="15" t="n"/>
      <c r="H3609" s="15" t="n"/>
      <c r="I3609" s="15" t="n"/>
      <c r="J3609" s="15">
        <f>C3609+F3609+G3609-I3609</f>
        <v/>
      </c>
      <c r="K3609" s="15" t="n"/>
      <c r="L3609" s="15">
        <f>K3609*Setup!$B$6</f>
        <v/>
      </c>
      <c r="M3609" s="15">
        <f>J3609-L3609</f>
        <v/>
      </c>
      <c r="N3609" s="21" t="n"/>
    </row>
    <row r="3610">
      <c r="A3610" s="295" t="n"/>
      <c r="B3610" s="14" t="n"/>
      <c r="C3610" s="15" t="n"/>
      <c r="D3610" s="15" t="n"/>
      <c r="E3610" s="15">
        <f>D3610*Setup!$B$5</f>
        <v/>
      </c>
      <c r="F3610" s="15">
        <f>D3610-E3610</f>
        <v/>
      </c>
      <c r="G3610" s="15" t="n"/>
      <c r="H3610" s="15" t="n"/>
      <c r="I3610" s="15" t="n"/>
      <c r="J3610" s="15">
        <f>C3610+F3610+G3610-I3610</f>
        <v/>
      </c>
      <c r="K3610" s="15" t="n"/>
      <c r="L3610" s="15">
        <f>K3610*Setup!$B$6</f>
        <v/>
      </c>
      <c r="M3610" s="15">
        <f>J3610-L3610</f>
        <v/>
      </c>
      <c r="N3610" s="21" t="n"/>
    </row>
    <row r="3611">
      <c r="A3611" s="295" t="n"/>
      <c r="B3611" s="14" t="n"/>
      <c r="C3611" s="15" t="n"/>
      <c r="D3611" s="15" t="n"/>
      <c r="E3611" s="15">
        <f>D3611*Setup!$B$5</f>
        <v/>
      </c>
      <c r="F3611" s="15">
        <f>D3611-E3611</f>
        <v/>
      </c>
      <c r="G3611" s="15" t="n"/>
      <c r="H3611" s="15" t="n"/>
      <c r="I3611" s="15" t="n"/>
      <c r="J3611" s="15">
        <f>C3611+F3611+G3611-I3611</f>
        <v/>
      </c>
      <c r="K3611" s="15" t="n"/>
      <c r="L3611" s="15">
        <f>K3611*Setup!$B$6</f>
        <v/>
      </c>
      <c r="M3611" s="15">
        <f>J3611-L3611</f>
        <v/>
      </c>
      <c r="N3611" s="21" t="n"/>
    </row>
    <row r="3612">
      <c r="A3612" s="295" t="n"/>
      <c r="B3612" s="14" t="n"/>
      <c r="C3612" s="15" t="n"/>
      <c r="D3612" s="15" t="n"/>
      <c r="E3612" s="15">
        <f>D3612*Setup!$B$5</f>
        <v/>
      </c>
      <c r="F3612" s="15">
        <f>D3612-E3612</f>
        <v/>
      </c>
      <c r="G3612" s="15" t="n"/>
      <c r="H3612" s="15" t="n"/>
      <c r="I3612" s="15" t="n"/>
      <c r="J3612" s="15">
        <f>C3612+F3612+G3612-I3612</f>
        <v/>
      </c>
      <c r="K3612" s="15" t="n"/>
      <c r="L3612" s="15">
        <f>K3612*Setup!$B$6</f>
        <v/>
      </c>
      <c r="M3612" s="15">
        <f>J3612-L3612</f>
        <v/>
      </c>
      <c r="N3612" s="21" t="n"/>
    </row>
    <row r="3613">
      <c r="A3613" s="295" t="n"/>
      <c r="B3613" s="14" t="n"/>
      <c r="C3613" s="15" t="n"/>
      <c r="D3613" s="15" t="n"/>
      <c r="E3613" s="15">
        <f>D3613*Setup!$B$5</f>
        <v/>
      </c>
      <c r="F3613" s="15">
        <f>D3613-E3613</f>
        <v/>
      </c>
      <c r="G3613" s="15" t="n"/>
      <c r="H3613" s="15" t="n"/>
      <c r="I3613" s="15" t="n"/>
      <c r="J3613" s="15">
        <f>C3613+F3613+G3613-I3613</f>
        <v/>
      </c>
      <c r="K3613" s="15" t="n"/>
      <c r="L3613" s="15">
        <f>K3613*Setup!$B$6</f>
        <v/>
      </c>
      <c r="M3613" s="15">
        <f>J3613-L3613</f>
        <v/>
      </c>
      <c r="N3613" s="21" t="n"/>
    </row>
    <row r="3614">
      <c r="A3614" s="295" t="n"/>
      <c r="B3614" s="14" t="n"/>
      <c r="C3614" s="15" t="n"/>
      <c r="D3614" s="15" t="n"/>
      <c r="E3614" s="15">
        <f>D3614*Setup!$B$5</f>
        <v/>
      </c>
      <c r="F3614" s="15">
        <f>D3614-E3614</f>
        <v/>
      </c>
      <c r="G3614" s="15" t="n"/>
      <c r="H3614" s="15" t="n"/>
      <c r="I3614" s="15" t="n"/>
      <c r="J3614" s="15">
        <f>C3614+F3614+G3614-I3614</f>
        <v/>
      </c>
      <c r="K3614" s="15" t="n"/>
      <c r="L3614" s="15">
        <f>K3614*Setup!$B$6</f>
        <v/>
      </c>
      <c r="M3614" s="15">
        <f>J3614-L3614</f>
        <v/>
      </c>
      <c r="N3614" s="21" t="n"/>
    </row>
    <row r="3615">
      <c r="A3615" s="295" t="n"/>
      <c r="B3615" s="14" t="n"/>
      <c r="C3615" s="15" t="n"/>
      <c r="D3615" s="15" t="n"/>
      <c r="E3615" s="15">
        <f>D3615*Setup!$B$5</f>
        <v/>
      </c>
      <c r="F3615" s="15">
        <f>D3615-E3615</f>
        <v/>
      </c>
      <c r="G3615" s="15" t="n"/>
      <c r="H3615" s="15" t="n"/>
      <c r="I3615" s="15" t="n"/>
      <c r="J3615" s="15">
        <f>C3615+F3615+G3615-I3615</f>
        <v/>
      </c>
      <c r="K3615" s="15" t="n"/>
      <c r="L3615" s="15">
        <f>K3615*Setup!$B$6</f>
        <v/>
      </c>
      <c r="M3615" s="15">
        <f>J3615-L3615</f>
        <v/>
      </c>
      <c r="N3615" s="21" t="n"/>
    </row>
    <row r="3616">
      <c r="A3616" s="295" t="n"/>
      <c r="B3616" s="14" t="n"/>
      <c r="C3616" s="15" t="n"/>
      <c r="D3616" s="15" t="n"/>
      <c r="E3616" s="15">
        <f>D3616*Setup!$B$5</f>
        <v/>
      </c>
      <c r="F3616" s="15">
        <f>D3616-E3616</f>
        <v/>
      </c>
      <c r="G3616" s="15" t="n"/>
      <c r="H3616" s="15" t="n"/>
      <c r="I3616" s="15" t="n"/>
      <c r="J3616" s="15">
        <f>C3616+F3616+G3616-I3616</f>
        <v/>
      </c>
      <c r="K3616" s="15" t="n"/>
      <c r="L3616" s="15">
        <f>K3616*Setup!$B$6</f>
        <v/>
      </c>
      <c r="M3616" s="15">
        <f>J3616-L3616</f>
        <v/>
      </c>
      <c r="N3616" s="21" t="n"/>
    </row>
    <row r="3617">
      <c r="A3617" s="295" t="n"/>
      <c r="B3617" s="14" t="n"/>
      <c r="C3617" s="15" t="n"/>
      <c r="D3617" s="15" t="n"/>
      <c r="E3617" s="15">
        <f>D3617*Setup!$B$5</f>
        <v/>
      </c>
      <c r="F3617" s="15">
        <f>D3617-E3617</f>
        <v/>
      </c>
      <c r="G3617" s="15" t="n"/>
      <c r="H3617" s="15" t="n"/>
      <c r="I3617" s="15" t="n"/>
      <c r="J3617" s="15">
        <f>C3617+F3617+G3617-I3617</f>
        <v/>
      </c>
      <c r="K3617" s="15" t="n"/>
      <c r="L3617" s="15">
        <f>K3617*Setup!$B$6</f>
        <v/>
      </c>
      <c r="M3617" s="15">
        <f>J3617-L3617</f>
        <v/>
      </c>
      <c r="N3617" s="21" t="n"/>
    </row>
    <row r="3618">
      <c r="A3618" s="295" t="n"/>
      <c r="B3618" s="14" t="n"/>
      <c r="C3618" s="15" t="n"/>
      <c r="D3618" s="15" t="n"/>
      <c r="E3618" s="15">
        <f>D3618*Setup!$B$5</f>
        <v/>
      </c>
      <c r="F3618" s="15">
        <f>D3618-E3618</f>
        <v/>
      </c>
      <c r="G3618" s="15" t="n"/>
      <c r="H3618" s="15" t="n"/>
      <c r="I3618" s="15" t="n"/>
      <c r="J3618" s="15">
        <f>C3618+F3618+G3618-I3618</f>
        <v/>
      </c>
      <c r="K3618" s="15" t="n"/>
      <c r="L3618" s="15">
        <f>K3618*Setup!$B$6</f>
        <v/>
      </c>
      <c r="M3618" s="15">
        <f>J3618-L3618</f>
        <v/>
      </c>
      <c r="N3618" s="21" t="n"/>
    </row>
    <row r="3619">
      <c r="A3619" s="295" t="n"/>
      <c r="B3619" s="14" t="n"/>
      <c r="C3619" s="15" t="n"/>
      <c r="D3619" s="15" t="n"/>
      <c r="E3619" s="15">
        <f>D3619*Setup!$B$5</f>
        <v/>
      </c>
      <c r="F3619" s="15">
        <f>D3619-E3619</f>
        <v/>
      </c>
      <c r="G3619" s="15" t="n"/>
      <c r="H3619" s="15" t="n"/>
      <c r="I3619" s="15" t="n"/>
      <c r="J3619" s="15">
        <f>C3619+F3619+G3619-I3619</f>
        <v/>
      </c>
      <c r="K3619" s="15" t="n"/>
      <c r="L3619" s="15">
        <f>K3619*Setup!$B$6</f>
        <v/>
      </c>
      <c r="M3619" s="15">
        <f>J3619-L3619</f>
        <v/>
      </c>
      <c r="N3619" s="21" t="n"/>
    </row>
    <row r="3620">
      <c r="A3620" s="295" t="n"/>
      <c r="B3620" s="14" t="n"/>
      <c r="C3620" s="15" t="n"/>
      <c r="D3620" s="15" t="n"/>
      <c r="E3620" s="15">
        <f>D3620*Setup!$B$5</f>
        <v/>
      </c>
      <c r="F3620" s="15">
        <f>D3620-E3620</f>
        <v/>
      </c>
      <c r="G3620" s="15" t="n"/>
      <c r="H3620" s="15" t="n"/>
      <c r="I3620" s="15" t="n"/>
      <c r="J3620" s="15">
        <f>C3620+F3620+G3620-I3620</f>
        <v/>
      </c>
      <c r="K3620" s="15" t="n"/>
      <c r="L3620" s="15">
        <f>K3620*Setup!$B$6</f>
        <v/>
      </c>
      <c r="M3620" s="15">
        <f>J3620-L3620</f>
        <v/>
      </c>
      <c r="N3620" s="21" t="n"/>
    </row>
    <row r="3621">
      <c r="A3621" s="295" t="n"/>
      <c r="B3621" s="14" t="n"/>
      <c r="C3621" s="15" t="n"/>
      <c r="D3621" s="15" t="n"/>
      <c r="E3621" s="15">
        <f>D3621*Setup!$B$5</f>
        <v/>
      </c>
      <c r="F3621" s="15">
        <f>D3621-E3621</f>
        <v/>
      </c>
      <c r="G3621" s="15" t="n"/>
      <c r="H3621" s="15" t="n"/>
      <c r="I3621" s="15" t="n"/>
      <c r="J3621" s="15">
        <f>C3621+F3621+G3621-I3621</f>
        <v/>
      </c>
      <c r="K3621" s="15" t="n"/>
      <c r="L3621" s="15">
        <f>K3621*Setup!$B$6</f>
        <v/>
      </c>
      <c r="M3621" s="15">
        <f>J3621-L3621</f>
        <v/>
      </c>
      <c r="N3621" s="21" t="n"/>
    </row>
    <row r="3622">
      <c r="A3622" s="295" t="n"/>
      <c r="B3622" s="14" t="n"/>
      <c r="C3622" s="15" t="n"/>
      <c r="D3622" s="15" t="n"/>
      <c r="E3622" s="15">
        <f>D3622*Setup!$B$5</f>
        <v/>
      </c>
      <c r="F3622" s="15">
        <f>D3622-E3622</f>
        <v/>
      </c>
      <c r="G3622" s="15" t="n"/>
      <c r="H3622" s="15" t="n"/>
      <c r="I3622" s="15" t="n"/>
      <c r="J3622" s="15">
        <f>C3622+F3622+G3622-I3622</f>
        <v/>
      </c>
      <c r="K3622" s="15" t="n"/>
      <c r="L3622" s="15">
        <f>K3622*Setup!$B$6</f>
        <v/>
      </c>
      <c r="M3622" s="15">
        <f>J3622-L3622</f>
        <v/>
      </c>
      <c r="N3622" s="21" t="n"/>
    </row>
    <row r="3623">
      <c r="A3623" s="295" t="n"/>
      <c r="B3623" s="14" t="n"/>
      <c r="C3623" s="15" t="n"/>
      <c r="D3623" s="15" t="n"/>
      <c r="E3623" s="15">
        <f>D3623*Setup!$B$5</f>
        <v/>
      </c>
      <c r="F3623" s="15">
        <f>D3623-E3623</f>
        <v/>
      </c>
      <c r="G3623" s="15" t="n"/>
      <c r="H3623" s="15" t="n"/>
      <c r="I3623" s="15" t="n"/>
      <c r="J3623" s="15">
        <f>C3623+F3623+G3623-I3623</f>
        <v/>
      </c>
      <c r="K3623" s="15" t="n"/>
      <c r="L3623" s="15">
        <f>K3623*Setup!$B$6</f>
        <v/>
      </c>
      <c r="M3623" s="15">
        <f>J3623-L3623</f>
        <v/>
      </c>
      <c r="N3623" s="21" t="n"/>
    </row>
    <row r="3624">
      <c r="A3624" s="295" t="n"/>
      <c r="B3624" s="14" t="n"/>
      <c r="C3624" s="15" t="n"/>
      <c r="D3624" s="15" t="n"/>
      <c r="E3624" s="15">
        <f>D3624*Setup!$B$5</f>
        <v/>
      </c>
      <c r="F3624" s="15">
        <f>D3624-E3624</f>
        <v/>
      </c>
      <c r="G3624" s="15" t="n"/>
      <c r="H3624" s="15" t="n"/>
      <c r="I3624" s="15" t="n"/>
      <c r="J3624" s="15">
        <f>C3624+F3624+G3624-I3624</f>
        <v/>
      </c>
      <c r="K3624" s="15" t="n"/>
      <c r="L3624" s="15">
        <f>K3624*Setup!$B$6</f>
        <v/>
      </c>
      <c r="M3624" s="15">
        <f>J3624-L3624</f>
        <v/>
      </c>
      <c r="N3624" s="21" t="n"/>
    </row>
    <row r="3625">
      <c r="A3625" s="295" t="n"/>
      <c r="B3625" s="14" t="n"/>
      <c r="C3625" s="15" t="n"/>
      <c r="D3625" s="15" t="n"/>
      <c r="E3625" s="15">
        <f>D3625*Setup!$B$5</f>
        <v/>
      </c>
      <c r="F3625" s="15">
        <f>D3625-E3625</f>
        <v/>
      </c>
      <c r="G3625" s="15" t="n"/>
      <c r="H3625" s="15" t="n"/>
      <c r="I3625" s="15" t="n"/>
      <c r="J3625" s="15">
        <f>C3625+F3625+G3625-I3625</f>
        <v/>
      </c>
      <c r="K3625" s="15" t="n"/>
      <c r="L3625" s="15">
        <f>K3625*Setup!$B$6</f>
        <v/>
      </c>
      <c r="M3625" s="15">
        <f>J3625-L3625</f>
        <v/>
      </c>
      <c r="N3625" s="21" t="n"/>
    </row>
    <row r="3626">
      <c r="A3626" s="295" t="n"/>
      <c r="B3626" s="14" t="n"/>
      <c r="C3626" s="15" t="n"/>
      <c r="D3626" s="15" t="n"/>
      <c r="E3626" s="15">
        <f>D3626*Setup!$B$5</f>
        <v/>
      </c>
      <c r="F3626" s="15">
        <f>D3626-E3626</f>
        <v/>
      </c>
      <c r="G3626" s="15" t="n"/>
      <c r="H3626" s="15" t="n"/>
      <c r="I3626" s="15" t="n"/>
      <c r="J3626" s="15">
        <f>C3626+F3626+G3626-I3626</f>
        <v/>
      </c>
      <c r="K3626" s="15" t="n"/>
      <c r="L3626" s="15">
        <f>K3626*Setup!$B$6</f>
        <v/>
      </c>
      <c r="M3626" s="15">
        <f>J3626-L3626</f>
        <v/>
      </c>
      <c r="N3626" s="21" t="n"/>
    </row>
    <row r="3627">
      <c r="A3627" s="295" t="n"/>
      <c r="B3627" s="14" t="n"/>
      <c r="C3627" s="15" t="n"/>
      <c r="D3627" s="15" t="n"/>
      <c r="E3627" s="15">
        <f>D3627*Setup!$B$5</f>
        <v/>
      </c>
      <c r="F3627" s="15">
        <f>D3627-E3627</f>
        <v/>
      </c>
      <c r="G3627" s="15" t="n"/>
      <c r="H3627" s="15" t="n"/>
      <c r="I3627" s="15" t="n"/>
      <c r="J3627" s="15">
        <f>C3627+F3627+G3627-I3627</f>
        <v/>
      </c>
      <c r="K3627" s="15" t="n"/>
      <c r="L3627" s="15">
        <f>K3627*Setup!$B$6</f>
        <v/>
      </c>
      <c r="M3627" s="15">
        <f>J3627-L3627</f>
        <v/>
      </c>
      <c r="N3627" s="21" t="n"/>
    </row>
    <row r="3628">
      <c r="A3628" s="295" t="n"/>
      <c r="B3628" s="14" t="n"/>
      <c r="C3628" s="15" t="n"/>
      <c r="D3628" s="15" t="n"/>
      <c r="E3628" s="15">
        <f>D3628*Setup!$B$5</f>
        <v/>
      </c>
      <c r="F3628" s="15">
        <f>D3628-E3628</f>
        <v/>
      </c>
      <c r="G3628" s="15" t="n"/>
      <c r="H3628" s="15" t="n"/>
      <c r="I3628" s="15" t="n"/>
      <c r="J3628" s="15">
        <f>C3628+F3628+G3628-I3628</f>
        <v/>
      </c>
      <c r="K3628" s="15" t="n"/>
      <c r="L3628" s="15">
        <f>K3628*Setup!$B$6</f>
        <v/>
      </c>
      <c r="M3628" s="15">
        <f>J3628-L3628</f>
        <v/>
      </c>
      <c r="N3628" s="21" t="n"/>
    </row>
    <row r="3629">
      <c r="A3629" s="295" t="n"/>
      <c r="B3629" s="14" t="n"/>
      <c r="C3629" s="15" t="n"/>
      <c r="D3629" s="15" t="n"/>
      <c r="E3629" s="15">
        <f>D3629*Setup!$B$5</f>
        <v/>
      </c>
      <c r="F3629" s="15">
        <f>D3629-E3629</f>
        <v/>
      </c>
      <c r="G3629" s="15" t="n"/>
      <c r="H3629" s="15" t="n"/>
      <c r="I3629" s="15" t="n"/>
      <c r="J3629" s="15">
        <f>C3629+F3629+G3629-I3629</f>
        <v/>
      </c>
      <c r="K3629" s="15" t="n"/>
      <c r="L3629" s="15">
        <f>K3629*Setup!$B$6</f>
        <v/>
      </c>
      <c r="M3629" s="15">
        <f>J3629-L3629</f>
        <v/>
      </c>
      <c r="N3629" s="21" t="n"/>
    </row>
    <row r="3630">
      <c r="A3630" s="295" t="n"/>
      <c r="B3630" s="14" t="n"/>
      <c r="C3630" s="15" t="n"/>
      <c r="D3630" s="15" t="n"/>
      <c r="E3630" s="15">
        <f>D3630*Setup!$B$5</f>
        <v/>
      </c>
      <c r="F3630" s="15">
        <f>D3630-E3630</f>
        <v/>
      </c>
      <c r="G3630" s="15" t="n"/>
      <c r="H3630" s="15" t="n"/>
      <c r="I3630" s="15" t="n"/>
      <c r="J3630" s="15">
        <f>C3630+F3630+G3630-I3630</f>
        <v/>
      </c>
      <c r="K3630" s="15" t="n"/>
      <c r="L3630" s="15">
        <f>K3630*Setup!$B$6</f>
        <v/>
      </c>
      <c r="M3630" s="15">
        <f>J3630-L3630</f>
        <v/>
      </c>
      <c r="N3630" s="21" t="n"/>
    </row>
    <row r="3631">
      <c r="A3631" s="295" t="n"/>
      <c r="B3631" s="14" t="n"/>
      <c r="C3631" s="15" t="n"/>
      <c r="D3631" s="15" t="n"/>
      <c r="E3631" s="15">
        <f>D3631*Setup!$B$5</f>
        <v/>
      </c>
      <c r="F3631" s="15">
        <f>D3631-E3631</f>
        <v/>
      </c>
      <c r="G3631" s="15" t="n"/>
      <c r="H3631" s="15" t="n"/>
      <c r="I3631" s="15" t="n"/>
      <c r="J3631" s="15">
        <f>C3631+F3631+G3631-I3631</f>
        <v/>
      </c>
      <c r="K3631" s="15" t="n"/>
      <c r="L3631" s="15">
        <f>K3631*Setup!$B$6</f>
        <v/>
      </c>
      <c r="M3631" s="15">
        <f>J3631-L3631</f>
        <v/>
      </c>
      <c r="N3631" s="21" t="n"/>
    </row>
    <row r="3632">
      <c r="A3632" s="295" t="n"/>
      <c r="B3632" s="14" t="n"/>
      <c r="C3632" s="15" t="n"/>
      <c r="D3632" s="15" t="n"/>
      <c r="E3632" s="15">
        <f>D3632*Setup!$B$5</f>
        <v/>
      </c>
      <c r="F3632" s="15">
        <f>D3632-E3632</f>
        <v/>
      </c>
      <c r="G3632" s="15" t="n"/>
      <c r="H3632" s="15" t="n"/>
      <c r="I3632" s="15" t="n"/>
      <c r="J3632" s="15">
        <f>C3632+F3632+G3632-I3632</f>
        <v/>
      </c>
      <c r="K3632" s="15" t="n"/>
      <c r="L3632" s="15">
        <f>K3632*Setup!$B$6</f>
        <v/>
      </c>
      <c r="M3632" s="15">
        <f>J3632-L3632</f>
        <v/>
      </c>
      <c r="N3632" s="21" t="n"/>
    </row>
    <row r="3633">
      <c r="A3633" s="295" t="n"/>
      <c r="B3633" s="14" t="n"/>
      <c r="C3633" s="15" t="n"/>
      <c r="D3633" s="15" t="n"/>
      <c r="E3633" s="15">
        <f>D3633*Setup!$B$5</f>
        <v/>
      </c>
      <c r="F3633" s="15">
        <f>D3633-E3633</f>
        <v/>
      </c>
      <c r="G3633" s="15" t="n"/>
      <c r="H3633" s="15" t="n"/>
      <c r="I3633" s="15" t="n"/>
      <c r="J3633" s="15">
        <f>C3633+F3633+G3633-I3633</f>
        <v/>
      </c>
      <c r="K3633" s="15" t="n"/>
      <c r="L3633" s="15">
        <f>K3633*Setup!$B$6</f>
        <v/>
      </c>
      <c r="M3633" s="15">
        <f>J3633-L3633</f>
        <v/>
      </c>
      <c r="N3633" s="21" t="n"/>
    </row>
    <row r="3634">
      <c r="A3634" s="295" t="n"/>
      <c r="B3634" s="14" t="n"/>
      <c r="C3634" s="15" t="n"/>
      <c r="D3634" s="15" t="n"/>
      <c r="E3634" s="15">
        <f>D3634*Setup!$B$5</f>
        <v/>
      </c>
      <c r="F3634" s="15">
        <f>D3634-E3634</f>
        <v/>
      </c>
      <c r="G3634" s="15" t="n"/>
      <c r="H3634" s="15" t="n"/>
      <c r="I3634" s="15" t="n"/>
      <c r="J3634" s="15">
        <f>C3634+F3634+G3634-I3634</f>
        <v/>
      </c>
      <c r="K3634" s="15" t="n"/>
      <c r="L3634" s="15">
        <f>K3634*Setup!$B$6</f>
        <v/>
      </c>
      <c r="M3634" s="15">
        <f>J3634-L3634</f>
        <v/>
      </c>
      <c r="N3634" s="21" t="n"/>
    </row>
    <row r="3635">
      <c r="A3635" s="295" t="n"/>
      <c r="B3635" s="14" t="n"/>
      <c r="C3635" s="15" t="n"/>
      <c r="D3635" s="15" t="n"/>
      <c r="E3635" s="15">
        <f>D3635*Setup!$B$5</f>
        <v/>
      </c>
      <c r="F3635" s="15">
        <f>D3635-E3635</f>
        <v/>
      </c>
      <c r="G3635" s="15" t="n"/>
      <c r="H3635" s="15" t="n"/>
      <c r="I3635" s="15" t="n"/>
      <c r="J3635" s="15">
        <f>C3635+F3635+G3635-I3635</f>
        <v/>
      </c>
      <c r="K3635" s="15" t="n"/>
      <c r="L3635" s="15">
        <f>K3635*Setup!$B$6</f>
        <v/>
      </c>
      <c r="M3635" s="15">
        <f>J3635-L3635</f>
        <v/>
      </c>
      <c r="N3635" s="21" t="n"/>
    </row>
    <row r="3636">
      <c r="A3636" s="295" t="n"/>
      <c r="B3636" s="14" t="n"/>
      <c r="C3636" s="15" t="n"/>
      <c r="D3636" s="15" t="n"/>
      <c r="E3636" s="15">
        <f>D3636*Setup!$B$5</f>
        <v/>
      </c>
      <c r="F3636" s="15">
        <f>D3636-E3636</f>
        <v/>
      </c>
      <c r="G3636" s="15" t="n"/>
      <c r="H3636" s="15" t="n"/>
      <c r="I3636" s="15" t="n"/>
      <c r="J3636" s="15">
        <f>C3636+F3636+G3636-I3636</f>
        <v/>
      </c>
      <c r="K3636" s="15" t="n"/>
      <c r="L3636" s="15">
        <f>K3636*Setup!$B$6</f>
        <v/>
      </c>
      <c r="M3636" s="15">
        <f>J3636-L3636</f>
        <v/>
      </c>
      <c r="N3636" s="21" t="n"/>
    </row>
    <row r="3637">
      <c r="A3637" s="295" t="n"/>
      <c r="B3637" s="14" t="n"/>
      <c r="C3637" s="15" t="n"/>
      <c r="D3637" s="15" t="n"/>
      <c r="E3637" s="15">
        <f>D3637*Setup!$B$5</f>
        <v/>
      </c>
      <c r="F3637" s="15">
        <f>D3637-E3637</f>
        <v/>
      </c>
      <c r="G3637" s="15" t="n"/>
      <c r="H3637" s="15" t="n"/>
      <c r="I3637" s="15" t="n"/>
      <c r="J3637" s="15">
        <f>C3637+F3637+G3637-I3637</f>
        <v/>
      </c>
      <c r="K3637" s="15" t="n"/>
      <c r="L3637" s="15">
        <f>K3637*Setup!$B$6</f>
        <v/>
      </c>
      <c r="M3637" s="15">
        <f>J3637-L3637</f>
        <v/>
      </c>
      <c r="N3637" s="21" t="n"/>
    </row>
    <row r="3638">
      <c r="A3638" s="295" t="n"/>
      <c r="B3638" s="14" t="n"/>
      <c r="C3638" s="15" t="n"/>
      <c r="D3638" s="15" t="n"/>
      <c r="E3638" s="15">
        <f>D3638*Setup!$B$5</f>
        <v/>
      </c>
      <c r="F3638" s="15">
        <f>D3638-E3638</f>
        <v/>
      </c>
      <c r="G3638" s="15" t="n"/>
      <c r="H3638" s="15" t="n"/>
      <c r="I3638" s="15" t="n"/>
      <c r="J3638" s="15">
        <f>C3638+F3638+G3638-I3638</f>
        <v/>
      </c>
      <c r="K3638" s="15" t="n"/>
      <c r="L3638" s="15">
        <f>K3638*Setup!$B$6</f>
        <v/>
      </c>
      <c r="M3638" s="15">
        <f>J3638-L3638</f>
        <v/>
      </c>
      <c r="N3638" s="21" t="n"/>
    </row>
    <row r="3639">
      <c r="A3639" s="295" t="n"/>
      <c r="B3639" s="14" t="n"/>
      <c r="C3639" s="15" t="n"/>
      <c r="D3639" s="15" t="n"/>
      <c r="E3639" s="15">
        <f>D3639*Setup!$B$5</f>
        <v/>
      </c>
      <c r="F3639" s="15">
        <f>D3639-E3639</f>
        <v/>
      </c>
      <c r="G3639" s="15" t="n"/>
      <c r="H3639" s="15" t="n"/>
      <c r="I3639" s="15" t="n"/>
      <c r="J3639" s="15">
        <f>C3639+F3639+G3639-I3639</f>
        <v/>
      </c>
      <c r="K3639" s="15" t="n"/>
      <c r="L3639" s="15">
        <f>K3639*Setup!$B$6</f>
        <v/>
      </c>
      <c r="M3639" s="15">
        <f>J3639-L3639</f>
        <v/>
      </c>
      <c r="N3639" s="21" t="n"/>
    </row>
    <row r="3640">
      <c r="A3640" s="295" t="n"/>
      <c r="B3640" s="14" t="n"/>
      <c r="C3640" s="15" t="n"/>
      <c r="D3640" s="15" t="n"/>
      <c r="E3640" s="15">
        <f>D3640*Setup!$B$5</f>
        <v/>
      </c>
      <c r="F3640" s="15">
        <f>D3640-E3640</f>
        <v/>
      </c>
      <c r="G3640" s="15" t="n"/>
      <c r="H3640" s="15" t="n"/>
      <c r="I3640" s="15" t="n"/>
      <c r="J3640" s="15">
        <f>C3640+F3640+G3640-I3640</f>
        <v/>
      </c>
      <c r="K3640" s="15" t="n"/>
      <c r="L3640" s="15">
        <f>K3640*Setup!$B$6</f>
        <v/>
      </c>
      <c r="M3640" s="15">
        <f>J3640-L3640</f>
        <v/>
      </c>
      <c r="N3640" s="21" t="n"/>
    </row>
    <row r="3641">
      <c r="A3641" s="295" t="n"/>
      <c r="B3641" s="14" t="n"/>
      <c r="C3641" s="15" t="n"/>
      <c r="D3641" s="15" t="n"/>
      <c r="E3641" s="15">
        <f>D3641*Setup!$B$5</f>
        <v/>
      </c>
      <c r="F3641" s="15">
        <f>D3641-E3641</f>
        <v/>
      </c>
      <c r="G3641" s="15" t="n"/>
      <c r="H3641" s="15" t="n"/>
      <c r="I3641" s="15" t="n"/>
      <c r="J3641" s="15">
        <f>C3641+F3641+G3641-I3641</f>
        <v/>
      </c>
      <c r="K3641" s="15" t="n"/>
      <c r="L3641" s="15">
        <f>K3641*Setup!$B$6</f>
        <v/>
      </c>
      <c r="M3641" s="15">
        <f>J3641-L3641</f>
        <v/>
      </c>
      <c r="N3641" s="21" t="n"/>
    </row>
    <row r="3642">
      <c r="A3642" s="295" t="n"/>
      <c r="B3642" s="14" t="n"/>
      <c r="C3642" s="15" t="n"/>
      <c r="D3642" s="15" t="n"/>
      <c r="E3642" s="15">
        <f>D3642*Setup!$B$5</f>
        <v/>
      </c>
      <c r="F3642" s="15">
        <f>D3642-E3642</f>
        <v/>
      </c>
      <c r="G3642" s="15" t="n"/>
      <c r="H3642" s="15" t="n"/>
      <c r="I3642" s="15" t="n"/>
      <c r="J3642" s="15">
        <f>C3642+F3642+G3642-I3642</f>
        <v/>
      </c>
      <c r="K3642" s="15" t="n"/>
      <c r="L3642" s="15">
        <f>K3642*Setup!$B$6</f>
        <v/>
      </c>
      <c r="M3642" s="15">
        <f>J3642-L3642</f>
        <v/>
      </c>
      <c r="N3642" s="21" t="n"/>
    </row>
    <row r="3643">
      <c r="A3643" s="295" t="n"/>
      <c r="B3643" s="14" t="n"/>
      <c r="C3643" s="15" t="n"/>
      <c r="D3643" s="15" t="n"/>
      <c r="E3643" s="15">
        <f>D3643*Setup!$B$5</f>
        <v/>
      </c>
      <c r="F3643" s="15">
        <f>D3643-E3643</f>
        <v/>
      </c>
      <c r="G3643" s="15" t="n"/>
      <c r="H3643" s="15" t="n"/>
      <c r="I3643" s="15" t="n"/>
      <c r="J3643" s="15">
        <f>C3643+F3643+G3643-I3643</f>
        <v/>
      </c>
      <c r="K3643" s="15" t="n"/>
      <c r="L3643" s="15">
        <f>K3643*Setup!$B$6</f>
        <v/>
      </c>
      <c r="M3643" s="15">
        <f>J3643-L3643</f>
        <v/>
      </c>
      <c r="N3643" s="21" t="n"/>
    </row>
    <row r="3644">
      <c r="A3644" s="295" t="n"/>
      <c r="B3644" s="14" t="n"/>
      <c r="C3644" s="15" t="n"/>
      <c r="D3644" s="15" t="n"/>
      <c r="E3644" s="15">
        <f>D3644*Setup!$B$5</f>
        <v/>
      </c>
      <c r="F3644" s="15">
        <f>D3644-E3644</f>
        <v/>
      </c>
      <c r="G3644" s="15" t="n"/>
      <c r="H3644" s="15" t="n"/>
      <c r="I3644" s="15" t="n"/>
      <c r="J3644" s="15">
        <f>C3644+F3644+G3644-I3644</f>
        <v/>
      </c>
      <c r="K3644" s="15" t="n"/>
      <c r="L3644" s="15">
        <f>K3644*Setup!$B$6</f>
        <v/>
      </c>
      <c r="M3644" s="15">
        <f>J3644-L3644</f>
        <v/>
      </c>
      <c r="N3644" s="21" t="n"/>
    </row>
    <row r="3645">
      <c r="A3645" s="295" t="n"/>
      <c r="B3645" s="14" t="n"/>
      <c r="C3645" s="15" t="n"/>
      <c r="D3645" s="15" t="n"/>
      <c r="E3645" s="15">
        <f>D3645*Setup!$B$5</f>
        <v/>
      </c>
      <c r="F3645" s="15">
        <f>D3645-E3645</f>
        <v/>
      </c>
      <c r="G3645" s="15" t="n"/>
      <c r="H3645" s="15" t="n"/>
      <c r="I3645" s="15" t="n"/>
      <c r="J3645" s="15">
        <f>C3645+F3645+G3645-I3645</f>
        <v/>
      </c>
      <c r="K3645" s="15" t="n"/>
      <c r="L3645" s="15">
        <f>K3645*Setup!$B$6</f>
        <v/>
      </c>
      <c r="M3645" s="15">
        <f>J3645-L3645</f>
        <v/>
      </c>
      <c r="N3645" s="21" t="n"/>
    </row>
    <row r="3646">
      <c r="A3646" s="295" t="n"/>
      <c r="B3646" s="14" t="n"/>
      <c r="C3646" s="15" t="n"/>
      <c r="D3646" s="15" t="n"/>
      <c r="E3646" s="15">
        <f>D3646*Setup!$B$5</f>
        <v/>
      </c>
      <c r="F3646" s="15">
        <f>D3646-E3646</f>
        <v/>
      </c>
      <c r="G3646" s="15" t="n"/>
      <c r="H3646" s="15" t="n"/>
      <c r="I3646" s="15" t="n"/>
      <c r="J3646" s="15">
        <f>C3646+F3646+G3646-I3646</f>
        <v/>
      </c>
      <c r="K3646" s="15" t="n"/>
      <c r="L3646" s="15">
        <f>K3646*Setup!$B$6</f>
        <v/>
      </c>
      <c r="M3646" s="15">
        <f>J3646-L3646</f>
        <v/>
      </c>
      <c r="N3646" s="21" t="n"/>
    </row>
    <row r="3647">
      <c r="A3647" s="295" t="n"/>
      <c r="B3647" s="14" t="n"/>
      <c r="C3647" s="15" t="n"/>
      <c r="D3647" s="15" t="n"/>
      <c r="E3647" s="15">
        <f>D3647*Setup!$B$5</f>
        <v/>
      </c>
      <c r="F3647" s="15">
        <f>D3647-E3647</f>
        <v/>
      </c>
      <c r="G3647" s="15" t="n"/>
      <c r="H3647" s="15" t="n"/>
      <c r="I3647" s="15" t="n"/>
      <c r="J3647" s="15">
        <f>C3647+F3647+G3647-I3647</f>
        <v/>
      </c>
      <c r="K3647" s="15" t="n"/>
      <c r="L3647" s="15">
        <f>K3647*Setup!$B$6</f>
        <v/>
      </c>
      <c r="M3647" s="15">
        <f>J3647-L3647</f>
        <v/>
      </c>
      <c r="N3647" s="21" t="n"/>
    </row>
    <row r="3648">
      <c r="A3648" s="295" t="n"/>
      <c r="B3648" s="14" t="n"/>
      <c r="C3648" s="15" t="n"/>
      <c r="D3648" s="15" t="n"/>
      <c r="E3648" s="15">
        <f>D3648*Setup!$B$5</f>
        <v/>
      </c>
      <c r="F3648" s="15">
        <f>D3648-E3648</f>
        <v/>
      </c>
      <c r="G3648" s="15" t="n"/>
      <c r="H3648" s="15" t="n"/>
      <c r="I3648" s="15" t="n"/>
      <c r="J3648" s="15">
        <f>C3648+F3648+G3648-I3648</f>
        <v/>
      </c>
      <c r="K3648" s="15" t="n"/>
      <c r="L3648" s="15">
        <f>K3648*Setup!$B$6</f>
        <v/>
      </c>
      <c r="M3648" s="15">
        <f>J3648-L3648</f>
        <v/>
      </c>
      <c r="N3648" s="21" t="n"/>
    </row>
    <row r="3649">
      <c r="A3649" s="295" t="n"/>
      <c r="B3649" s="14" t="n"/>
      <c r="C3649" s="15" t="n"/>
      <c r="D3649" s="15" t="n"/>
      <c r="E3649" s="15">
        <f>D3649*Setup!$B$5</f>
        <v/>
      </c>
      <c r="F3649" s="15">
        <f>D3649-E3649</f>
        <v/>
      </c>
      <c r="G3649" s="15" t="n"/>
      <c r="H3649" s="15" t="n"/>
      <c r="I3649" s="15" t="n"/>
      <c r="J3649" s="15">
        <f>C3649+F3649+G3649-I3649</f>
        <v/>
      </c>
      <c r="K3649" s="15" t="n"/>
      <c r="L3649" s="15">
        <f>K3649*Setup!$B$6</f>
        <v/>
      </c>
      <c r="M3649" s="15">
        <f>J3649-L3649</f>
        <v/>
      </c>
      <c r="N3649" s="21" t="n"/>
    </row>
    <row r="3650">
      <c r="A3650" s="295" t="n"/>
      <c r="B3650" s="14" t="n"/>
      <c r="C3650" s="15" t="n"/>
      <c r="D3650" s="15" t="n"/>
      <c r="E3650" s="15">
        <f>D3650*Setup!$B$5</f>
        <v/>
      </c>
      <c r="F3650" s="15">
        <f>D3650-E3650</f>
        <v/>
      </c>
      <c r="G3650" s="15" t="n"/>
      <c r="H3650" s="15" t="n"/>
      <c r="I3650" s="15" t="n"/>
      <c r="J3650" s="15">
        <f>C3650+F3650+G3650-I3650</f>
        <v/>
      </c>
      <c r="K3650" s="15" t="n"/>
      <c r="L3650" s="15">
        <f>K3650*Setup!$B$6</f>
        <v/>
      </c>
      <c r="M3650" s="15">
        <f>J3650-L3650</f>
        <v/>
      </c>
      <c r="N3650" s="21" t="n"/>
    </row>
    <row r="3651">
      <c r="A3651" s="295" t="n"/>
      <c r="B3651" s="14" t="n"/>
      <c r="C3651" s="15" t="n"/>
      <c r="D3651" s="15" t="n"/>
      <c r="E3651" s="15">
        <f>D3651*Setup!$B$5</f>
        <v/>
      </c>
      <c r="F3651" s="15">
        <f>D3651-E3651</f>
        <v/>
      </c>
      <c r="G3651" s="15" t="n"/>
      <c r="H3651" s="15" t="n"/>
      <c r="I3651" s="15" t="n"/>
      <c r="J3651" s="15">
        <f>C3651+F3651+G3651-I3651</f>
        <v/>
      </c>
      <c r="K3651" s="15" t="n"/>
      <c r="L3651" s="15">
        <f>K3651*Setup!$B$6</f>
        <v/>
      </c>
      <c r="M3651" s="15">
        <f>J3651-L3651</f>
        <v/>
      </c>
      <c r="N3651" s="21" t="n"/>
    </row>
    <row r="3652">
      <c r="A3652" s="295" t="n"/>
      <c r="B3652" s="14" t="n"/>
      <c r="C3652" s="15" t="n"/>
      <c r="D3652" s="15" t="n"/>
      <c r="E3652" s="15">
        <f>D3652*Setup!$B$5</f>
        <v/>
      </c>
      <c r="F3652" s="15">
        <f>D3652-E3652</f>
        <v/>
      </c>
      <c r="G3652" s="15" t="n"/>
      <c r="H3652" s="15" t="n"/>
      <c r="I3652" s="15" t="n"/>
      <c r="J3652" s="15">
        <f>C3652+F3652+G3652-I3652</f>
        <v/>
      </c>
      <c r="K3652" s="15" t="n"/>
      <c r="L3652" s="15">
        <f>K3652*Setup!$B$6</f>
        <v/>
      </c>
      <c r="M3652" s="15">
        <f>J3652-L3652</f>
        <v/>
      </c>
      <c r="N3652" s="21" t="n"/>
    </row>
    <row r="3653">
      <c r="A3653" s="295" t="n"/>
      <c r="B3653" s="14" t="n"/>
      <c r="C3653" s="15" t="n"/>
      <c r="D3653" s="15" t="n"/>
      <c r="E3653" s="15">
        <f>D3653*Setup!$B$5</f>
        <v/>
      </c>
      <c r="F3653" s="15">
        <f>D3653-E3653</f>
        <v/>
      </c>
      <c r="G3653" s="15" t="n"/>
      <c r="H3653" s="15" t="n"/>
      <c r="I3653" s="15" t="n"/>
      <c r="J3653" s="15">
        <f>C3653+F3653+G3653-I3653</f>
        <v/>
      </c>
      <c r="K3653" s="15" t="n"/>
      <c r="L3653" s="15">
        <f>K3653*Setup!$B$6</f>
        <v/>
      </c>
      <c r="M3653" s="15">
        <f>J3653-L3653</f>
        <v/>
      </c>
      <c r="N3653" s="21" t="n"/>
    </row>
    <row r="3654">
      <c r="A3654" s="295" t="n"/>
      <c r="B3654" s="14" t="n"/>
      <c r="C3654" s="15" t="n"/>
      <c r="D3654" s="15" t="n"/>
      <c r="E3654" s="15">
        <f>D3654*Setup!$B$5</f>
        <v/>
      </c>
      <c r="F3654" s="15">
        <f>D3654-E3654</f>
        <v/>
      </c>
      <c r="G3654" s="15" t="n"/>
      <c r="H3654" s="15" t="n"/>
      <c r="I3654" s="15" t="n"/>
      <c r="J3654" s="15">
        <f>C3654+F3654+G3654-I3654</f>
        <v/>
      </c>
      <c r="K3654" s="15" t="n"/>
      <c r="L3654" s="15">
        <f>K3654*Setup!$B$6</f>
        <v/>
      </c>
      <c r="M3654" s="15">
        <f>J3654-L3654</f>
        <v/>
      </c>
      <c r="N3654" s="21" t="n"/>
    </row>
    <row r="3655">
      <c r="A3655" s="295" t="n"/>
      <c r="B3655" s="14" t="n"/>
      <c r="C3655" s="15" t="n"/>
      <c r="D3655" s="15" t="n"/>
      <c r="E3655" s="15">
        <f>D3655*Setup!$B$5</f>
        <v/>
      </c>
      <c r="F3655" s="15">
        <f>D3655-E3655</f>
        <v/>
      </c>
      <c r="G3655" s="15" t="n"/>
      <c r="H3655" s="15" t="n"/>
      <c r="I3655" s="15" t="n"/>
      <c r="J3655" s="15">
        <f>C3655+F3655+G3655-I3655</f>
        <v/>
      </c>
      <c r="K3655" s="15" t="n"/>
      <c r="L3655" s="15">
        <f>K3655*Setup!$B$6</f>
        <v/>
      </c>
      <c r="M3655" s="15">
        <f>J3655-L3655</f>
        <v/>
      </c>
      <c r="N3655" s="21" t="n"/>
    </row>
    <row r="3656">
      <c r="A3656" s="295" t="n"/>
      <c r="B3656" s="14" t="n"/>
      <c r="C3656" s="15" t="n"/>
      <c r="D3656" s="15" t="n"/>
      <c r="E3656" s="15">
        <f>D3656*Setup!$B$5</f>
        <v/>
      </c>
      <c r="F3656" s="15">
        <f>D3656-E3656</f>
        <v/>
      </c>
      <c r="G3656" s="15" t="n"/>
      <c r="H3656" s="15" t="n"/>
      <c r="I3656" s="15" t="n"/>
      <c r="J3656" s="15">
        <f>C3656+F3656+G3656-I3656</f>
        <v/>
      </c>
      <c r="K3656" s="15" t="n"/>
      <c r="L3656" s="15">
        <f>K3656*Setup!$B$6</f>
        <v/>
      </c>
      <c r="M3656" s="15">
        <f>J3656-L3656</f>
        <v/>
      </c>
      <c r="N3656" s="21" t="n"/>
    </row>
    <row r="3657">
      <c r="A3657" s="295" t="n"/>
      <c r="B3657" s="14" t="n"/>
      <c r="C3657" s="15" t="n"/>
      <c r="D3657" s="15" t="n"/>
      <c r="E3657" s="15">
        <f>D3657*Setup!$B$5</f>
        <v/>
      </c>
      <c r="F3657" s="15">
        <f>D3657-E3657</f>
        <v/>
      </c>
      <c r="G3657" s="15" t="n"/>
      <c r="H3657" s="15" t="n"/>
      <c r="I3657" s="15" t="n"/>
      <c r="J3657" s="15">
        <f>C3657+F3657+G3657-I3657</f>
        <v/>
      </c>
      <c r="K3657" s="15" t="n"/>
      <c r="L3657" s="15">
        <f>K3657*Setup!$B$6</f>
        <v/>
      </c>
      <c r="M3657" s="15">
        <f>J3657-L3657</f>
        <v/>
      </c>
      <c r="N3657" s="21" t="n"/>
    </row>
    <row r="3658">
      <c r="A3658" s="295" t="n"/>
      <c r="B3658" s="14" t="n"/>
      <c r="C3658" s="15" t="n"/>
      <c r="D3658" s="15" t="n"/>
      <c r="E3658" s="15">
        <f>D3658*Setup!$B$5</f>
        <v/>
      </c>
      <c r="F3658" s="15">
        <f>D3658-E3658</f>
        <v/>
      </c>
      <c r="G3658" s="15" t="n"/>
      <c r="H3658" s="15" t="n"/>
      <c r="I3658" s="15" t="n"/>
      <c r="J3658" s="15">
        <f>C3658+F3658+G3658-I3658</f>
        <v/>
      </c>
      <c r="K3658" s="15" t="n"/>
      <c r="L3658" s="15">
        <f>K3658*Setup!$B$6</f>
        <v/>
      </c>
      <c r="M3658" s="15">
        <f>J3658-L3658</f>
        <v/>
      </c>
      <c r="N3658" s="21" t="n"/>
    </row>
    <row r="3659">
      <c r="A3659" s="295" t="n"/>
      <c r="B3659" s="14" t="n"/>
      <c r="C3659" s="15" t="n"/>
      <c r="D3659" s="15" t="n"/>
      <c r="E3659" s="15">
        <f>D3659*Setup!$B$5</f>
        <v/>
      </c>
      <c r="F3659" s="15">
        <f>D3659-E3659</f>
        <v/>
      </c>
      <c r="G3659" s="15" t="n"/>
      <c r="H3659" s="15" t="n"/>
      <c r="I3659" s="15" t="n"/>
      <c r="J3659" s="15">
        <f>C3659+F3659+G3659-I3659</f>
        <v/>
      </c>
      <c r="K3659" s="15" t="n"/>
      <c r="L3659" s="15">
        <f>K3659*Setup!$B$6</f>
        <v/>
      </c>
      <c r="M3659" s="15">
        <f>J3659-L3659</f>
        <v/>
      </c>
      <c r="N3659" s="21" t="n"/>
    </row>
    <row r="3660">
      <c r="A3660" s="295" t="n"/>
      <c r="B3660" s="14" t="n"/>
      <c r="C3660" s="15" t="n"/>
      <c r="D3660" s="15" t="n"/>
      <c r="E3660" s="15">
        <f>D3660*Setup!$B$5</f>
        <v/>
      </c>
      <c r="F3660" s="15">
        <f>D3660-E3660</f>
        <v/>
      </c>
      <c r="G3660" s="15" t="n"/>
      <c r="H3660" s="15" t="n"/>
      <c r="I3660" s="15" t="n"/>
      <c r="J3660" s="15">
        <f>C3660+F3660+G3660-I3660</f>
        <v/>
      </c>
      <c r="K3660" s="15" t="n"/>
      <c r="L3660" s="15">
        <f>K3660*Setup!$B$6</f>
        <v/>
      </c>
      <c r="M3660" s="15">
        <f>J3660-L3660</f>
        <v/>
      </c>
      <c r="N3660" s="21" t="n"/>
    </row>
    <row r="3661">
      <c r="A3661" s="295" t="n"/>
      <c r="B3661" s="14" t="n"/>
      <c r="C3661" s="15" t="n"/>
      <c r="D3661" s="15" t="n"/>
      <c r="E3661" s="15">
        <f>D3661*Setup!$B$5</f>
        <v/>
      </c>
      <c r="F3661" s="15">
        <f>D3661-E3661</f>
        <v/>
      </c>
      <c r="G3661" s="15" t="n"/>
      <c r="H3661" s="15" t="n"/>
      <c r="I3661" s="15" t="n"/>
      <c r="J3661" s="15">
        <f>C3661+F3661+G3661-I3661</f>
        <v/>
      </c>
      <c r="K3661" s="15" t="n"/>
      <c r="L3661" s="15">
        <f>K3661*Setup!$B$6</f>
        <v/>
      </c>
      <c r="M3661" s="15">
        <f>J3661-L3661</f>
        <v/>
      </c>
      <c r="N3661" s="21" t="n"/>
    </row>
    <row r="3662">
      <c r="A3662" s="295" t="n"/>
      <c r="B3662" s="14" t="n"/>
      <c r="C3662" s="15" t="n"/>
      <c r="D3662" s="15" t="n"/>
      <c r="E3662" s="15">
        <f>D3662*Setup!$B$5</f>
        <v/>
      </c>
      <c r="F3662" s="15">
        <f>D3662-E3662</f>
        <v/>
      </c>
      <c r="G3662" s="15" t="n"/>
      <c r="H3662" s="15" t="n"/>
      <c r="I3662" s="15" t="n"/>
      <c r="J3662" s="15">
        <f>C3662+F3662+G3662-I3662</f>
        <v/>
      </c>
      <c r="K3662" s="15" t="n"/>
      <c r="L3662" s="15">
        <f>K3662*Setup!$B$6</f>
        <v/>
      </c>
      <c r="M3662" s="15">
        <f>J3662-L3662</f>
        <v/>
      </c>
      <c r="N3662" s="21" t="n"/>
    </row>
    <row r="3663">
      <c r="A3663" s="295" t="n"/>
      <c r="B3663" s="14" t="n"/>
      <c r="C3663" s="15" t="n"/>
      <c r="D3663" s="15" t="n"/>
      <c r="E3663" s="15">
        <f>D3663*Setup!$B$5</f>
        <v/>
      </c>
      <c r="F3663" s="15">
        <f>D3663-E3663</f>
        <v/>
      </c>
      <c r="G3663" s="15" t="n"/>
      <c r="H3663" s="15" t="n"/>
      <c r="I3663" s="15" t="n"/>
      <c r="J3663" s="15">
        <f>C3663+F3663+G3663-I3663</f>
        <v/>
      </c>
      <c r="K3663" s="15" t="n"/>
      <c r="L3663" s="15">
        <f>K3663*Setup!$B$6</f>
        <v/>
      </c>
      <c r="M3663" s="15">
        <f>J3663-L3663</f>
        <v/>
      </c>
      <c r="N3663" s="21" t="n"/>
    </row>
    <row r="3664">
      <c r="A3664" s="295" t="n"/>
      <c r="B3664" s="14" t="n"/>
      <c r="C3664" s="15" t="n"/>
      <c r="D3664" s="15" t="n"/>
      <c r="E3664" s="15">
        <f>D3664*Setup!$B$5</f>
        <v/>
      </c>
      <c r="F3664" s="15">
        <f>D3664-E3664</f>
        <v/>
      </c>
      <c r="G3664" s="15" t="n"/>
      <c r="H3664" s="15" t="n"/>
      <c r="I3664" s="15" t="n"/>
      <c r="J3664" s="15">
        <f>C3664+F3664+G3664-I3664</f>
        <v/>
      </c>
      <c r="K3664" s="15" t="n"/>
      <c r="L3664" s="15">
        <f>K3664*Setup!$B$6</f>
        <v/>
      </c>
      <c r="M3664" s="15">
        <f>J3664-L3664</f>
        <v/>
      </c>
      <c r="N3664" s="21" t="n"/>
    </row>
    <row r="3665">
      <c r="A3665" s="295" t="n"/>
      <c r="B3665" s="14" t="n"/>
      <c r="C3665" s="15" t="n"/>
      <c r="D3665" s="15" t="n"/>
      <c r="E3665" s="15">
        <f>D3665*Setup!$B$5</f>
        <v/>
      </c>
      <c r="F3665" s="15">
        <f>D3665-E3665</f>
        <v/>
      </c>
      <c r="G3665" s="15" t="n"/>
      <c r="H3665" s="15" t="n"/>
      <c r="I3665" s="15" t="n"/>
      <c r="J3665" s="15">
        <f>C3665+F3665+G3665-I3665</f>
        <v/>
      </c>
      <c r="K3665" s="15" t="n"/>
      <c r="L3665" s="15">
        <f>K3665*Setup!$B$6</f>
        <v/>
      </c>
      <c r="M3665" s="15">
        <f>J3665-L3665</f>
        <v/>
      </c>
      <c r="N3665" s="21" t="n"/>
    </row>
    <row r="3666">
      <c r="A3666" s="295" t="n"/>
      <c r="B3666" s="14" t="n"/>
      <c r="C3666" s="15" t="n"/>
      <c r="D3666" s="15" t="n"/>
      <c r="E3666" s="15">
        <f>D3666*Setup!$B$5</f>
        <v/>
      </c>
      <c r="F3666" s="15">
        <f>D3666-E3666</f>
        <v/>
      </c>
      <c r="G3666" s="15" t="n"/>
      <c r="H3666" s="15" t="n"/>
      <c r="I3666" s="15" t="n"/>
      <c r="J3666" s="15">
        <f>C3666+F3666+G3666-I3666</f>
        <v/>
      </c>
      <c r="K3666" s="15" t="n"/>
      <c r="L3666" s="15">
        <f>K3666*Setup!$B$6</f>
        <v/>
      </c>
      <c r="M3666" s="15">
        <f>J3666-L3666</f>
        <v/>
      </c>
      <c r="N3666" s="21" t="n"/>
    </row>
    <row r="3667">
      <c r="A3667" s="295" t="n"/>
      <c r="B3667" s="14" t="n"/>
      <c r="C3667" s="15" t="n"/>
      <c r="D3667" s="15" t="n"/>
      <c r="E3667" s="15">
        <f>D3667*Setup!$B$5</f>
        <v/>
      </c>
      <c r="F3667" s="15">
        <f>D3667-E3667</f>
        <v/>
      </c>
      <c r="G3667" s="15" t="n"/>
      <c r="H3667" s="15" t="n"/>
      <c r="I3667" s="15" t="n"/>
      <c r="J3667" s="15">
        <f>C3667+F3667+G3667-I3667</f>
        <v/>
      </c>
      <c r="K3667" s="15" t="n"/>
      <c r="L3667" s="15">
        <f>K3667*Setup!$B$6</f>
        <v/>
      </c>
      <c r="M3667" s="15">
        <f>J3667-L3667</f>
        <v/>
      </c>
      <c r="N3667" s="21" t="n"/>
    </row>
    <row r="3668">
      <c r="A3668" s="295" t="n"/>
      <c r="B3668" s="14" t="n"/>
      <c r="C3668" s="15" t="n"/>
      <c r="D3668" s="15" t="n"/>
      <c r="E3668" s="15">
        <f>D3668*Setup!$B$5</f>
        <v/>
      </c>
      <c r="F3668" s="15">
        <f>D3668-E3668</f>
        <v/>
      </c>
      <c r="G3668" s="15" t="n"/>
      <c r="H3668" s="15" t="n"/>
      <c r="I3668" s="15" t="n"/>
      <c r="J3668" s="15">
        <f>C3668+F3668+G3668-I3668</f>
        <v/>
      </c>
      <c r="K3668" s="15" t="n"/>
      <c r="L3668" s="15">
        <f>K3668*Setup!$B$6</f>
        <v/>
      </c>
      <c r="M3668" s="15">
        <f>J3668-L3668</f>
        <v/>
      </c>
      <c r="N3668" s="21" t="n"/>
    </row>
    <row r="3669">
      <c r="A3669" s="295" t="n"/>
      <c r="B3669" s="14" t="n"/>
      <c r="C3669" s="15" t="n"/>
      <c r="D3669" s="15" t="n"/>
      <c r="E3669" s="15">
        <f>D3669*Setup!$B$5</f>
        <v/>
      </c>
      <c r="F3669" s="15">
        <f>D3669-E3669</f>
        <v/>
      </c>
      <c r="G3669" s="15" t="n"/>
      <c r="H3669" s="15" t="n"/>
      <c r="I3669" s="15" t="n"/>
      <c r="J3669" s="15">
        <f>C3669+F3669+G3669-I3669</f>
        <v/>
      </c>
      <c r="K3669" s="15" t="n"/>
      <c r="L3669" s="15">
        <f>K3669*Setup!$B$6</f>
        <v/>
      </c>
      <c r="M3669" s="15">
        <f>J3669-L3669</f>
        <v/>
      </c>
      <c r="N3669" s="21" t="n"/>
    </row>
    <row r="3670">
      <c r="A3670" s="295" t="n"/>
      <c r="B3670" s="14" t="n"/>
      <c r="C3670" s="15" t="n"/>
      <c r="D3670" s="15" t="n"/>
      <c r="E3670" s="15">
        <f>D3670*Setup!$B$5</f>
        <v/>
      </c>
      <c r="F3670" s="15">
        <f>D3670-E3670</f>
        <v/>
      </c>
      <c r="G3670" s="15" t="n"/>
      <c r="H3670" s="15" t="n"/>
      <c r="I3670" s="15" t="n"/>
      <c r="J3670" s="15">
        <f>C3670+F3670+G3670-I3670</f>
        <v/>
      </c>
      <c r="K3670" s="15" t="n"/>
      <c r="L3670" s="15">
        <f>K3670*Setup!$B$6</f>
        <v/>
      </c>
      <c r="M3670" s="15">
        <f>J3670-L3670</f>
        <v/>
      </c>
      <c r="N3670" s="21" t="n"/>
    </row>
    <row r="3671">
      <c r="A3671" s="295" t="n"/>
      <c r="B3671" s="14" t="n"/>
      <c r="C3671" s="15" t="n"/>
      <c r="D3671" s="15" t="n"/>
      <c r="E3671" s="15">
        <f>D3671*Setup!$B$5</f>
        <v/>
      </c>
      <c r="F3671" s="15">
        <f>D3671-E3671</f>
        <v/>
      </c>
      <c r="G3671" s="15" t="n"/>
      <c r="H3671" s="15" t="n"/>
      <c r="I3671" s="15" t="n"/>
      <c r="J3671" s="15">
        <f>C3671+F3671+G3671-I3671</f>
        <v/>
      </c>
      <c r="K3671" s="15" t="n"/>
      <c r="L3671" s="15">
        <f>K3671*Setup!$B$6</f>
        <v/>
      </c>
      <c r="M3671" s="15">
        <f>J3671-L3671</f>
        <v/>
      </c>
      <c r="N3671" s="21" t="n"/>
    </row>
    <row r="3672">
      <c r="A3672" s="295" t="n"/>
      <c r="B3672" s="14" t="n"/>
      <c r="C3672" s="15" t="n"/>
      <c r="D3672" s="15" t="n"/>
      <c r="E3672" s="15">
        <f>D3672*Setup!$B$5</f>
        <v/>
      </c>
      <c r="F3672" s="15">
        <f>D3672-E3672</f>
        <v/>
      </c>
      <c r="G3672" s="15" t="n"/>
      <c r="H3672" s="15" t="n"/>
      <c r="I3672" s="15" t="n"/>
      <c r="J3672" s="15">
        <f>C3672+F3672+G3672-I3672</f>
        <v/>
      </c>
      <c r="K3672" s="15" t="n"/>
      <c r="L3672" s="15">
        <f>K3672*Setup!$B$6</f>
        <v/>
      </c>
      <c r="M3672" s="15">
        <f>J3672-L3672</f>
        <v/>
      </c>
      <c r="N3672" s="21" t="n"/>
    </row>
    <row r="3673">
      <c r="A3673" s="295" t="n"/>
      <c r="B3673" s="14" t="n"/>
      <c r="C3673" s="15" t="n"/>
      <c r="D3673" s="15" t="n"/>
      <c r="E3673" s="15">
        <f>D3673*Setup!$B$5</f>
        <v/>
      </c>
      <c r="F3673" s="15">
        <f>D3673-E3673</f>
        <v/>
      </c>
      <c r="G3673" s="15" t="n"/>
      <c r="H3673" s="15" t="n"/>
      <c r="I3673" s="15" t="n"/>
      <c r="J3673" s="15">
        <f>C3673+F3673+G3673-I3673</f>
        <v/>
      </c>
      <c r="K3673" s="15" t="n"/>
      <c r="L3673" s="15">
        <f>K3673*Setup!$B$6</f>
        <v/>
      </c>
      <c r="M3673" s="15">
        <f>J3673-L3673</f>
        <v/>
      </c>
      <c r="N3673" s="21" t="n"/>
    </row>
    <row r="3674">
      <c r="A3674" s="295" t="n"/>
      <c r="B3674" s="14" t="n"/>
      <c r="C3674" s="15" t="n"/>
      <c r="D3674" s="15" t="n"/>
      <c r="E3674" s="15">
        <f>D3674*Setup!$B$5</f>
        <v/>
      </c>
      <c r="F3674" s="15">
        <f>D3674-E3674</f>
        <v/>
      </c>
      <c r="G3674" s="15" t="n"/>
      <c r="H3674" s="15" t="n"/>
      <c r="I3674" s="15" t="n"/>
      <c r="J3674" s="15">
        <f>C3674+F3674+G3674-I3674</f>
        <v/>
      </c>
      <c r="K3674" s="15" t="n"/>
      <c r="L3674" s="15">
        <f>K3674*Setup!$B$6</f>
        <v/>
      </c>
      <c r="M3674" s="15">
        <f>J3674-L3674</f>
        <v/>
      </c>
      <c r="N3674" s="21" t="n"/>
    </row>
    <row r="3675">
      <c r="A3675" s="295" t="n"/>
      <c r="B3675" s="14" t="n"/>
      <c r="C3675" s="15" t="n"/>
      <c r="D3675" s="15" t="n"/>
      <c r="E3675" s="15">
        <f>D3675*Setup!$B$5</f>
        <v/>
      </c>
      <c r="F3675" s="15">
        <f>D3675-E3675</f>
        <v/>
      </c>
      <c r="G3675" s="15" t="n"/>
      <c r="H3675" s="15" t="n"/>
      <c r="I3675" s="15" t="n"/>
      <c r="J3675" s="15">
        <f>C3675+F3675+G3675-I3675</f>
        <v/>
      </c>
      <c r="K3675" s="15" t="n"/>
      <c r="L3675" s="15">
        <f>K3675*Setup!$B$6</f>
        <v/>
      </c>
      <c r="M3675" s="15">
        <f>J3675-L3675</f>
        <v/>
      </c>
      <c r="N3675" s="21" t="n"/>
    </row>
    <row r="3676">
      <c r="A3676" s="295" t="n"/>
      <c r="B3676" s="14" t="n"/>
      <c r="C3676" s="15" t="n"/>
      <c r="D3676" s="15" t="n"/>
      <c r="E3676" s="15">
        <f>D3676*Setup!$B$5</f>
        <v/>
      </c>
      <c r="F3676" s="15">
        <f>D3676-E3676</f>
        <v/>
      </c>
      <c r="G3676" s="15" t="n"/>
      <c r="H3676" s="15" t="n"/>
      <c r="I3676" s="15" t="n"/>
      <c r="J3676" s="15">
        <f>C3676+F3676+G3676-I3676</f>
        <v/>
      </c>
      <c r="K3676" s="15" t="n"/>
      <c r="L3676" s="15">
        <f>K3676*Setup!$B$6</f>
        <v/>
      </c>
      <c r="M3676" s="15">
        <f>J3676-L3676</f>
        <v/>
      </c>
      <c r="N3676" s="21" t="n"/>
    </row>
    <row r="3677">
      <c r="A3677" s="295" t="n"/>
      <c r="B3677" s="14" t="n"/>
      <c r="C3677" s="15" t="n"/>
      <c r="D3677" s="15" t="n"/>
      <c r="E3677" s="15">
        <f>D3677*Setup!$B$5</f>
        <v/>
      </c>
      <c r="F3677" s="15">
        <f>D3677-E3677</f>
        <v/>
      </c>
      <c r="G3677" s="15" t="n"/>
      <c r="H3677" s="15" t="n"/>
      <c r="I3677" s="15" t="n"/>
      <c r="J3677" s="15">
        <f>C3677+F3677+G3677-I3677</f>
        <v/>
      </c>
      <c r="K3677" s="15" t="n"/>
      <c r="L3677" s="15">
        <f>K3677*Setup!$B$6</f>
        <v/>
      </c>
      <c r="M3677" s="15">
        <f>J3677-L3677</f>
        <v/>
      </c>
      <c r="N3677" s="21" t="n"/>
    </row>
    <row r="3678">
      <c r="A3678" s="295" t="n"/>
      <c r="B3678" s="14" t="n"/>
      <c r="C3678" s="15" t="n"/>
      <c r="D3678" s="15" t="n"/>
      <c r="E3678" s="15">
        <f>D3678*Setup!$B$5</f>
        <v/>
      </c>
      <c r="F3678" s="15">
        <f>D3678-E3678</f>
        <v/>
      </c>
      <c r="G3678" s="15" t="n"/>
      <c r="H3678" s="15" t="n"/>
      <c r="I3678" s="15" t="n"/>
      <c r="J3678" s="15">
        <f>C3678+F3678+G3678-I3678</f>
        <v/>
      </c>
      <c r="K3678" s="15" t="n"/>
      <c r="L3678" s="15">
        <f>K3678*Setup!$B$6</f>
        <v/>
      </c>
      <c r="M3678" s="15">
        <f>J3678-L3678</f>
        <v/>
      </c>
      <c r="N3678" s="21" t="n"/>
    </row>
    <row r="3679">
      <c r="A3679" s="295" t="n"/>
      <c r="B3679" s="14" t="n"/>
      <c r="C3679" s="15" t="n"/>
      <c r="D3679" s="15" t="n"/>
      <c r="E3679" s="15">
        <f>D3679*Setup!$B$5</f>
        <v/>
      </c>
      <c r="F3679" s="15">
        <f>D3679-E3679</f>
        <v/>
      </c>
      <c r="G3679" s="15" t="n"/>
      <c r="H3679" s="15" t="n"/>
      <c r="I3679" s="15" t="n"/>
      <c r="J3679" s="15">
        <f>C3679+F3679+G3679-I3679</f>
        <v/>
      </c>
      <c r="K3679" s="15" t="n"/>
      <c r="L3679" s="15">
        <f>K3679*Setup!$B$6</f>
        <v/>
      </c>
      <c r="M3679" s="15">
        <f>J3679-L3679</f>
        <v/>
      </c>
      <c r="N3679" s="21" t="n"/>
    </row>
    <row r="3680">
      <c r="A3680" s="295" t="n"/>
      <c r="B3680" s="14" t="n"/>
      <c r="C3680" s="15" t="n"/>
      <c r="D3680" s="15" t="n"/>
      <c r="E3680" s="15">
        <f>D3680*Setup!$B$5</f>
        <v/>
      </c>
      <c r="F3680" s="15">
        <f>D3680-E3680</f>
        <v/>
      </c>
      <c r="G3680" s="15" t="n"/>
      <c r="H3680" s="15" t="n"/>
      <c r="I3680" s="15" t="n"/>
      <c r="J3680" s="15">
        <f>C3680+F3680+G3680-I3680</f>
        <v/>
      </c>
      <c r="K3680" s="15" t="n"/>
      <c r="L3680" s="15">
        <f>K3680*Setup!$B$6</f>
        <v/>
      </c>
      <c r="M3680" s="15">
        <f>J3680-L3680</f>
        <v/>
      </c>
      <c r="N3680" s="21" t="n"/>
    </row>
    <row r="3681">
      <c r="A3681" s="295" t="n"/>
      <c r="B3681" s="14" t="n"/>
      <c r="C3681" s="15" t="n"/>
      <c r="D3681" s="15" t="n"/>
      <c r="E3681" s="15">
        <f>D3681*Setup!$B$5</f>
        <v/>
      </c>
      <c r="F3681" s="15">
        <f>D3681-E3681</f>
        <v/>
      </c>
      <c r="G3681" s="15" t="n"/>
      <c r="H3681" s="15" t="n"/>
      <c r="I3681" s="15" t="n"/>
      <c r="J3681" s="15">
        <f>C3681+F3681+G3681-I3681</f>
        <v/>
      </c>
      <c r="K3681" s="15" t="n"/>
      <c r="L3681" s="15">
        <f>K3681*Setup!$B$6</f>
        <v/>
      </c>
      <c r="M3681" s="15">
        <f>J3681-L3681</f>
        <v/>
      </c>
      <c r="N3681" s="21" t="n"/>
    </row>
    <row r="3682">
      <c r="A3682" s="295" t="n"/>
      <c r="B3682" s="14" t="n"/>
      <c r="C3682" s="15" t="n"/>
      <c r="D3682" s="15" t="n"/>
      <c r="E3682" s="15">
        <f>D3682*Setup!$B$5</f>
        <v/>
      </c>
      <c r="F3682" s="15">
        <f>D3682-E3682</f>
        <v/>
      </c>
      <c r="G3682" s="15" t="n"/>
      <c r="H3682" s="15" t="n"/>
      <c r="I3682" s="15" t="n"/>
      <c r="J3682" s="15">
        <f>C3682+F3682+G3682-I3682</f>
        <v/>
      </c>
      <c r="K3682" s="15" t="n"/>
      <c r="L3682" s="15">
        <f>K3682*Setup!$B$6</f>
        <v/>
      </c>
      <c r="M3682" s="15">
        <f>J3682-L3682</f>
        <v/>
      </c>
      <c r="N3682" s="21" t="n"/>
    </row>
    <row r="3683">
      <c r="A3683" s="295" t="n"/>
      <c r="B3683" s="14" t="n"/>
      <c r="C3683" s="15" t="n"/>
      <c r="D3683" s="15" t="n"/>
      <c r="E3683" s="15">
        <f>D3683*Setup!$B$5</f>
        <v/>
      </c>
      <c r="F3683" s="15">
        <f>D3683-E3683</f>
        <v/>
      </c>
      <c r="G3683" s="15" t="n"/>
      <c r="H3683" s="15" t="n"/>
      <c r="I3683" s="15" t="n"/>
      <c r="J3683" s="15">
        <f>C3683+F3683+G3683-I3683</f>
        <v/>
      </c>
      <c r="K3683" s="15" t="n"/>
      <c r="L3683" s="15">
        <f>K3683*Setup!$B$6</f>
        <v/>
      </c>
      <c r="M3683" s="15">
        <f>J3683-L3683</f>
        <v/>
      </c>
      <c r="N3683" s="21" t="n"/>
    </row>
    <row r="3684">
      <c r="A3684" s="295" t="n"/>
      <c r="B3684" s="14" t="n"/>
      <c r="C3684" s="15" t="n"/>
      <c r="D3684" s="15" t="n"/>
      <c r="E3684" s="15">
        <f>D3684*Setup!$B$5</f>
        <v/>
      </c>
      <c r="F3684" s="15">
        <f>D3684-E3684</f>
        <v/>
      </c>
      <c r="G3684" s="15" t="n"/>
      <c r="H3684" s="15" t="n"/>
      <c r="I3684" s="15" t="n"/>
      <c r="J3684" s="15">
        <f>C3684+F3684+G3684-I3684</f>
        <v/>
      </c>
      <c r="K3684" s="15" t="n"/>
      <c r="L3684" s="15">
        <f>K3684*Setup!$B$6</f>
        <v/>
      </c>
      <c r="M3684" s="15">
        <f>J3684-L3684</f>
        <v/>
      </c>
      <c r="N3684" s="21" t="n"/>
    </row>
    <row r="3685">
      <c r="A3685" s="295" t="n"/>
      <c r="B3685" s="14" t="n"/>
      <c r="C3685" s="15" t="n"/>
      <c r="D3685" s="15" t="n"/>
      <c r="E3685" s="15">
        <f>D3685*Setup!$B$5</f>
        <v/>
      </c>
      <c r="F3685" s="15">
        <f>D3685-E3685</f>
        <v/>
      </c>
      <c r="G3685" s="15" t="n"/>
      <c r="H3685" s="15" t="n"/>
      <c r="I3685" s="15" t="n"/>
      <c r="J3685" s="15">
        <f>C3685+F3685+G3685-I3685</f>
        <v/>
      </c>
      <c r="K3685" s="15" t="n"/>
      <c r="L3685" s="15">
        <f>K3685*Setup!$B$6</f>
        <v/>
      </c>
      <c r="M3685" s="15">
        <f>J3685-L3685</f>
        <v/>
      </c>
      <c r="N3685" s="21" t="n"/>
    </row>
    <row r="3686">
      <c r="A3686" s="295" t="n"/>
      <c r="B3686" s="14" t="n"/>
      <c r="C3686" s="15" t="n"/>
      <c r="D3686" s="15" t="n"/>
      <c r="E3686" s="15">
        <f>D3686*Setup!$B$5</f>
        <v/>
      </c>
      <c r="F3686" s="15">
        <f>D3686-E3686</f>
        <v/>
      </c>
      <c r="G3686" s="15" t="n"/>
      <c r="H3686" s="15" t="n"/>
      <c r="I3686" s="15" t="n"/>
      <c r="J3686" s="15">
        <f>C3686+F3686+G3686-I3686</f>
        <v/>
      </c>
      <c r="K3686" s="15" t="n"/>
      <c r="L3686" s="15">
        <f>K3686*Setup!$B$6</f>
        <v/>
      </c>
      <c r="M3686" s="15">
        <f>J3686-L3686</f>
        <v/>
      </c>
      <c r="N3686" s="21" t="n"/>
    </row>
    <row r="3687">
      <c r="A3687" s="295" t="n"/>
      <c r="B3687" s="14" t="n"/>
      <c r="C3687" s="15" t="n"/>
      <c r="D3687" s="15" t="n"/>
      <c r="E3687" s="15">
        <f>D3687*Setup!$B$5</f>
        <v/>
      </c>
      <c r="F3687" s="15">
        <f>D3687-E3687</f>
        <v/>
      </c>
      <c r="G3687" s="15" t="n"/>
      <c r="H3687" s="15" t="n"/>
      <c r="I3687" s="15" t="n"/>
      <c r="J3687" s="15">
        <f>C3687+F3687+G3687-I3687</f>
        <v/>
      </c>
      <c r="K3687" s="15" t="n"/>
      <c r="L3687" s="15">
        <f>K3687*Setup!$B$6</f>
        <v/>
      </c>
      <c r="M3687" s="15">
        <f>J3687-L3687</f>
        <v/>
      </c>
      <c r="N3687" s="21" t="n"/>
    </row>
    <row r="3688">
      <c r="A3688" s="295" t="n"/>
      <c r="B3688" s="14" t="n"/>
      <c r="C3688" s="15" t="n"/>
      <c r="D3688" s="15" t="n"/>
      <c r="E3688" s="15">
        <f>D3688*Setup!$B$5</f>
        <v/>
      </c>
      <c r="F3688" s="15">
        <f>D3688-E3688</f>
        <v/>
      </c>
      <c r="G3688" s="15" t="n"/>
      <c r="H3688" s="15" t="n"/>
      <c r="I3688" s="15" t="n"/>
      <c r="J3688" s="15">
        <f>C3688+F3688+G3688-I3688</f>
        <v/>
      </c>
      <c r="K3688" s="15" t="n"/>
      <c r="L3688" s="15">
        <f>K3688*Setup!$B$6</f>
        <v/>
      </c>
      <c r="M3688" s="15">
        <f>J3688-L3688</f>
        <v/>
      </c>
      <c r="N3688" s="21" t="n"/>
    </row>
    <row r="3689">
      <c r="A3689" s="295" t="n"/>
      <c r="B3689" s="14" t="n"/>
      <c r="C3689" s="15" t="n"/>
      <c r="D3689" s="15" t="n"/>
      <c r="E3689" s="15">
        <f>D3689*Setup!$B$5</f>
        <v/>
      </c>
      <c r="F3689" s="15">
        <f>D3689-E3689</f>
        <v/>
      </c>
      <c r="G3689" s="15" t="n"/>
      <c r="H3689" s="15" t="n"/>
      <c r="I3689" s="15" t="n"/>
      <c r="J3689" s="15">
        <f>C3689+F3689+G3689-I3689</f>
        <v/>
      </c>
      <c r="K3689" s="15" t="n"/>
      <c r="L3689" s="15">
        <f>K3689*Setup!$B$6</f>
        <v/>
      </c>
      <c r="M3689" s="15">
        <f>J3689-L3689</f>
        <v/>
      </c>
      <c r="N3689" s="21" t="n"/>
    </row>
    <row r="3690">
      <c r="A3690" s="295" t="n"/>
      <c r="B3690" s="14" t="n"/>
      <c r="C3690" s="15" t="n"/>
      <c r="D3690" s="15" t="n"/>
      <c r="E3690" s="15">
        <f>D3690*Setup!$B$5</f>
        <v/>
      </c>
      <c r="F3690" s="15">
        <f>D3690-E3690</f>
        <v/>
      </c>
      <c r="G3690" s="15" t="n"/>
      <c r="H3690" s="15" t="n"/>
      <c r="I3690" s="15" t="n"/>
      <c r="J3690" s="15">
        <f>C3690+F3690+G3690-I3690</f>
        <v/>
      </c>
      <c r="K3690" s="15" t="n"/>
      <c r="L3690" s="15">
        <f>K3690*Setup!$B$6</f>
        <v/>
      </c>
      <c r="M3690" s="15">
        <f>J3690-L3690</f>
        <v/>
      </c>
      <c r="N3690" s="21" t="n"/>
    </row>
    <row r="3691">
      <c r="A3691" s="295" t="n"/>
      <c r="B3691" s="14" t="n"/>
      <c r="C3691" s="15" t="n"/>
      <c r="D3691" s="15" t="n"/>
      <c r="E3691" s="15">
        <f>D3691*Setup!$B$5</f>
        <v/>
      </c>
      <c r="F3691" s="15">
        <f>D3691-E3691</f>
        <v/>
      </c>
      <c r="G3691" s="15" t="n"/>
      <c r="H3691" s="15" t="n"/>
      <c r="I3691" s="15" t="n"/>
      <c r="J3691" s="15">
        <f>C3691+F3691+G3691-I3691</f>
        <v/>
      </c>
      <c r="K3691" s="15" t="n"/>
      <c r="L3691" s="15">
        <f>K3691*Setup!$B$6</f>
        <v/>
      </c>
      <c r="M3691" s="15">
        <f>J3691-L3691</f>
        <v/>
      </c>
      <c r="N3691" s="21" t="n"/>
    </row>
    <row r="3692">
      <c r="A3692" s="295" t="n"/>
      <c r="B3692" s="14" t="n"/>
      <c r="C3692" s="15" t="n"/>
      <c r="D3692" s="15" t="n"/>
      <c r="E3692" s="15">
        <f>D3692*Setup!$B$5</f>
        <v/>
      </c>
      <c r="F3692" s="15">
        <f>D3692-E3692</f>
        <v/>
      </c>
      <c r="G3692" s="15" t="n"/>
      <c r="H3692" s="15" t="n"/>
      <c r="I3692" s="15" t="n"/>
      <c r="J3692" s="15">
        <f>C3692+F3692+G3692-I3692</f>
        <v/>
      </c>
      <c r="K3692" s="15" t="n"/>
      <c r="L3692" s="15">
        <f>K3692*Setup!$B$6</f>
        <v/>
      </c>
      <c r="M3692" s="15">
        <f>J3692-L3692</f>
        <v/>
      </c>
      <c r="N3692" s="21" t="n"/>
    </row>
    <row r="3693">
      <c r="A3693" s="295" t="n"/>
      <c r="B3693" s="14" t="n"/>
      <c r="C3693" s="15" t="n"/>
      <c r="D3693" s="15" t="n"/>
      <c r="E3693" s="15">
        <f>D3693*Setup!$B$5</f>
        <v/>
      </c>
      <c r="F3693" s="15">
        <f>D3693-E3693</f>
        <v/>
      </c>
      <c r="G3693" s="15" t="n"/>
      <c r="H3693" s="15" t="n"/>
      <c r="I3693" s="15" t="n"/>
      <c r="J3693" s="15">
        <f>C3693+F3693+G3693-I3693</f>
        <v/>
      </c>
      <c r="K3693" s="15" t="n"/>
      <c r="L3693" s="15">
        <f>K3693*Setup!$B$6</f>
        <v/>
      </c>
      <c r="M3693" s="15">
        <f>J3693-L3693</f>
        <v/>
      </c>
      <c r="N3693" s="21" t="n"/>
    </row>
    <row r="3694">
      <c r="A3694" s="295" t="n"/>
      <c r="B3694" s="14" t="n"/>
      <c r="C3694" s="15" t="n"/>
      <c r="D3694" s="15" t="n"/>
      <c r="E3694" s="15">
        <f>D3694*Setup!$B$5</f>
        <v/>
      </c>
      <c r="F3694" s="15">
        <f>D3694-E3694</f>
        <v/>
      </c>
      <c r="G3694" s="15" t="n"/>
      <c r="H3694" s="15" t="n"/>
      <c r="I3694" s="15" t="n"/>
      <c r="J3694" s="15">
        <f>C3694+F3694+G3694-I3694</f>
        <v/>
      </c>
      <c r="K3694" s="15" t="n"/>
      <c r="L3694" s="15">
        <f>K3694*Setup!$B$6</f>
        <v/>
      </c>
      <c r="M3694" s="15">
        <f>J3694-L3694</f>
        <v/>
      </c>
      <c r="N3694" s="21" t="n"/>
    </row>
    <row r="3695">
      <c r="A3695" s="295" t="n"/>
      <c r="B3695" s="14" t="n"/>
      <c r="C3695" s="15" t="n"/>
      <c r="D3695" s="15" t="n"/>
      <c r="E3695" s="15">
        <f>D3695*Setup!$B$5</f>
        <v/>
      </c>
      <c r="F3695" s="15">
        <f>D3695-E3695</f>
        <v/>
      </c>
      <c r="G3695" s="15" t="n"/>
      <c r="H3695" s="15" t="n"/>
      <c r="I3695" s="15" t="n"/>
      <c r="J3695" s="15">
        <f>C3695+F3695+G3695-I3695</f>
        <v/>
      </c>
      <c r="K3695" s="15" t="n"/>
      <c r="L3695" s="15">
        <f>K3695*Setup!$B$6</f>
        <v/>
      </c>
      <c r="M3695" s="15">
        <f>J3695-L3695</f>
        <v/>
      </c>
      <c r="N3695" s="21" t="n"/>
    </row>
    <row r="3696">
      <c r="A3696" s="295" t="n"/>
      <c r="B3696" s="14" t="n"/>
      <c r="C3696" s="15" t="n"/>
      <c r="D3696" s="15" t="n"/>
      <c r="E3696" s="15">
        <f>D3696*Setup!$B$5</f>
        <v/>
      </c>
      <c r="F3696" s="15">
        <f>D3696-E3696</f>
        <v/>
      </c>
      <c r="G3696" s="15" t="n"/>
      <c r="H3696" s="15" t="n"/>
      <c r="I3696" s="15" t="n"/>
      <c r="J3696" s="15">
        <f>C3696+F3696+G3696-I3696</f>
        <v/>
      </c>
      <c r="K3696" s="15" t="n"/>
      <c r="L3696" s="15">
        <f>K3696*Setup!$B$6</f>
        <v/>
      </c>
      <c r="M3696" s="15">
        <f>J3696-L3696</f>
        <v/>
      </c>
      <c r="N3696" s="21" t="n"/>
    </row>
    <row r="3697">
      <c r="A3697" s="295" t="n"/>
      <c r="B3697" s="14" t="n"/>
      <c r="C3697" s="15" t="n"/>
      <c r="D3697" s="15" t="n"/>
      <c r="E3697" s="15">
        <f>D3697*Setup!$B$5</f>
        <v/>
      </c>
      <c r="F3697" s="15">
        <f>D3697-E3697</f>
        <v/>
      </c>
      <c r="G3697" s="15" t="n"/>
      <c r="H3697" s="15" t="n"/>
      <c r="I3697" s="15" t="n"/>
      <c r="J3697" s="15">
        <f>C3697+F3697+G3697-I3697</f>
        <v/>
      </c>
      <c r="K3697" s="15" t="n"/>
      <c r="L3697" s="15">
        <f>K3697*Setup!$B$6</f>
        <v/>
      </c>
      <c r="M3697" s="15">
        <f>J3697-L3697</f>
        <v/>
      </c>
      <c r="N3697" s="21" t="n"/>
    </row>
    <row r="3698">
      <c r="A3698" s="295" t="n"/>
      <c r="B3698" s="14" t="n"/>
      <c r="C3698" s="15" t="n"/>
      <c r="D3698" s="15" t="n"/>
      <c r="E3698" s="15">
        <f>D3698*Setup!$B$5</f>
        <v/>
      </c>
      <c r="F3698" s="15">
        <f>D3698-E3698</f>
        <v/>
      </c>
      <c r="G3698" s="15" t="n"/>
      <c r="H3698" s="15" t="n"/>
      <c r="I3698" s="15" t="n"/>
      <c r="J3698" s="15">
        <f>C3698+F3698+G3698-I3698</f>
        <v/>
      </c>
      <c r="K3698" s="15" t="n"/>
      <c r="L3698" s="15">
        <f>K3698*Setup!$B$6</f>
        <v/>
      </c>
      <c r="M3698" s="15">
        <f>J3698-L3698</f>
        <v/>
      </c>
      <c r="N3698" s="21" t="n"/>
    </row>
    <row r="3699">
      <c r="A3699" s="295" t="n"/>
      <c r="B3699" s="14" t="n"/>
      <c r="C3699" s="15" t="n"/>
      <c r="D3699" s="15" t="n"/>
      <c r="E3699" s="15">
        <f>D3699*Setup!$B$5</f>
        <v/>
      </c>
      <c r="F3699" s="15">
        <f>D3699-E3699</f>
        <v/>
      </c>
      <c r="G3699" s="15" t="n"/>
      <c r="H3699" s="15" t="n"/>
      <c r="I3699" s="15" t="n"/>
      <c r="J3699" s="15">
        <f>C3699+F3699+G3699-I3699</f>
        <v/>
      </c>
      <c r="K3699" s="15" t="n"/>
      <c r="L3699" s="15">
        <f>K3699*Setup!$B$6</f>
        <v/>
      </c>
      <c r="M3699" s="15">
        <f>J3699-L3699</f>
        <v/>
      </c>
      <c r="N3699" s="21" t="n"/>
    </row>
    <row r="3700">
      <c r="A3700" s="295" t="n"/>
      <c r="B3700" s="14" t="n"/>
      <c r="C3700" s="15" t="n"/>
      <c r="D3700" s="15" t="n"/>
      <c r="E3700" s="15">
        <f>D3700*Setup!$B$5</f>
        <v/>
      </c>
      <c r="F3700" s="15">
        <f>D3700-E3700</f>
        <v/>
      </c>
      <c r="G3700" s="15" t="n"/>
      <c r="H3700" s="15" t="n"/>
      <c r="I3700" s="15" t="n"/>
      <c r="J3700" s="15">
        <f>C3700+F3700+G3700-I3700</f>
        <v/>
      </c>
      <c r="K3700" s="15" t="n"/>
      <c r="L3700" s="15">
        <f>K3700*Setup!$B$6</f>
        <v/>
      </c>
      <c r="M3700" s="15">
        <f>J3700-L3700</f>
        <v/>
      </c>
      <c r="N3700" s="21" t="n"/>
    </row>
    <row r="3701">
      <c r="A3701" s="295" t="n"/>
      <c r="B3701" s="14" t="n"/>
      <c r="C3701" s="15" t="n"/>
      <c r="D3701" s="15" t="n"/>
      <c r="E3701" s="15">
        <f>D3701*Setup!$B$5</f>
        <v/>
      </c>
      <c r="F3701" s="15">
        <f>D3701-E3701</f>
        <v/>
      </c>
      <c r="G3701" s="15" t="n"/>
      <c r="H3701" s="15" t="n"/>
      <c r="I3701" s="15" t="n"/>
      <c r="J3701" s="15">
        <f>C3701+F3701+G3701-I3701</f>
        <v/>
      </c>
      <c r="K3701" s="15" t="n"/>
      <c r="L3701" s="15">
        <f>K3701*Setup!$B$6</f>
        <v/>
      </c>
      <c r="M3701" s="15">
        <f>J3701-L3701</f>
        <v/>
      </c>
      <c r="N3701" s="21" t="n"/>
    </row>
    <row r="3702">
      <c r="A3702" s="295" t="n"/>
      <c r="B3702" s="14" t="n"/>
      <c r="C3702" s="15" t="n"/>
      <c r="D3702" s="15" t="n"/>
      <c r="E3702" s="15">
        <f>D3702*Setup!$B$5</f>
        <v/>
      </c>
      <c r="F3702" s="15">
        <f>D3702-E3702</f>
        <v/>
      </c>
      <c r="G3702" s="15" t="n"/>
      <c r="H3702" s="15" t="n"/>
      <c r="I3702" s="15" t="n"/>
      <c r="J3702" s="15">
        <f>C3702+F3702+G3702-I3702</f>
        <v/>
      </c>
      <c r="K3702" s="15" t="n"/>
      <c r="L3702" s="15">
        <f>K3702*Setup!$B$6</f>
        <v/>
      </c>
      <c r="M3702" s="15">
        <f>J3702-L3702</f>
        <v/>
      </c>
      <c r="N3702" s="21" t="n"/>
    </row>
    <row r="3703">
      <c r="A3703" s="295" t="n"/>
      <c r="B3703" s="14" t="n"/>
      <c r="C3703" s="15" t="n"/>
      <c r="D3703" s="15" t="n"/>
      <c r="E3703" s="15">
        <f>D3703*Setup!$B$5</f>
        <v/>
      </c>
      <c r="F3703" s="15">
        <f>D3703-E3703</f>
        <v/>
      </c>
      <c r="G3703" s="15" t="n"/>
      <c r="H3703" s="15" t="n"/>
      <c r="I3703" s="15" t="n"/>
      <c r="J3703" s="15">
        <f>C3703+F3703+G3703-I3703</f>
        <v/>
      </c>
      <c r="K3703" s="15" t="n"/>
      <c r="L3703" s="15">
        <f>K3703*Setup!$B$6</f>
        <v/>
      </c>
      <c r="M3703" s="15">
        <f>J3703-L3703</f>
        <v/>
      </c>
      <c r="N3703" s="21" t="n"/>
    </row>
    <row r="3704">
      <c r="A3704" s="295" t="n"/>
      <c r="B3704" s="14" t="n"/>
      <c r="C3704" s="15" t="n"/>
      <c r="D3704" s="15" t="n"/>
      <c r="E3704" s="15">
        <f>D3704*Setup!$B$5</f>
        <v/>
      </c>
      <c r="F3704" s="15">
        <f>D3704-E3704</f>
        <v/>
      </c>
      <c r="G3704" s="15" t="n"/>
      <c r="H3704" s="15" t="n"/>
      <c r="I3704" s="15" t="n"/>
      <c r="J3704" s="15">
        <f>C3704+F3704+G3704-I3704</f>
        <v/>
      </c>
      <c r="K3704" s="15" t="n"/>
      <c r="L3704" s="15">
        <f>K3704*Setup!$B$6</f>
        <v/>
      </c>
      <c r="M3704" s="15">
        <f>J3704-L3704</f>
        <v/>
      </c>
      <c r="N3704" s="21" t="n"/>
    </row>
    <row r="3705">
      <c r="A3705" s="295" t="n"/>
      <c r="B3705" s="14" t="n"/>
      <c r="C3705" s="15" t="n"/>
      <c r="D3705" s="15" t="n"/>
      <c r="E3705" s="15">
        <f>D3705*Setup!$B$5</f>
        <v/>
      </c>
      <c r="F3705" s="15">
        <f>D3705-E3705</f>
        <v/>
      </c>
      <c r="G3705" s="15" t="n"/>
      <c r="H3705" s="15" t="n"/>
      <c r="I3705" s="15" t="n"/>
      <c r="J3705" s="15">
        <f>C3705+F3705+G3705-I3705</f>
        <v/>
      </c>
      <c r="K3705" s="15" t="n"/>
      <c r="L3705" s="15">
        <f>K3705*Setup!$B$6</f>
        <v/>
      </c>
      <c r="M3705" s="15">
        <f>J3705-L3705</f>
        <v/>
      </c>
      <c r="N3705" s="21" t="n"/>
    </row>
    <row r="3706">
      <c r="A3706" s="295" t="n"/>
      <c r="B3706" s="14" t="n"/>
      <c r="C3706" s="15" t="n"/>
      <c r="D3706" s="15" t="n"/>
      <c r="E3706" s="15">
        <f>D3706*Setup!$B$5</f>
        <v/>
      </c>
      <c r="F3706" s="15">
        <f>D3706-E3706</f>
        <v/>
      </c>
      <c r="G3706" s="15" t="n"/>
      <c r="H3706" s="15" t="n"/>
      <c r="I3706" s="15" t="n"/>
      <c r="J3706" s="15">
        <f>C3706+F3706+G3706-I3706</f>
        <v/>
      </c>
      <c r="K3706" s="15" t="n"/>
      <c r="L3706" s="15">
        <f>K3706*Setup!$B$6</f>
        <v/>
      </c>
      <c r="M3706" s="15">
        <f>J3706-L3706</f>
        <v/>
      </c>
      <c r="N3706" s="21" t="n"/>
    </row>
    <row r="3707">
      <c r="A3707" s="295" t="n"/>
      <c r="B3707" s="14" t="n"/>
      <c r="C3707" s="15" t="n"/>
      <c r="D3707" s="15" t="n"/>
      <c r="E3707" s="15">
        <f>D3707*Setup!$B$5</f>
        <v/>
      </c>
      <c r="F3707" s="15">
        <f>D3707-E3707</f>
        <v/>
      </c>
      <c r="G3707" s="15" t="n"/>
      <c r="H3707" s="15" t="n"/>
      <c r="I3707" s="15" t="n"/>
      <c r="J3707" s="15">
        <f>C3707+F3707+G3707-I3707</f>
        <v/>
      </c>
      <c r="K3707" s="15" t="n"/>
      <c r="L3707" s="15">
        <f>K3707*Setup!$B$6</f>
        <v/>
      </c>
      <c r="M3707" s="15">
        <f>J3707-L3707</f>
        <v/>
      </c>
      <c r="N3707" s="21" t="n"/>
    </row>
    <row r="3708">
      <c r="A3708" s="295" t="n"/>
      <c r="B3708" s="14" t="n"/>
      <c r="C3708" s="15" t="n"/>
      <c r="D3708" s="15" t="n"/>
      <c r="E3708" s="15">
        <f>D3708*Setup!$B$5</f>
        <v/>
      </c>
      <c r="F3708" s="15">
        <f>D3708-E3708</f>
        <v/>
      </c>
      <c r="G3708" s="15" t="n"/>
      <c r="H3708" s="15" t="n"/>
      <c r="I3708" s="15" t="n"/>
      <c r="J3708" s="15">
        <f>C3708+F3708+G3708-I3708</f>
        <v/>
      </c>
      <c r="K3708" s="15" t="n"/>
      <c r="L3708" s="15">
        <f>K3708*Setup!$B$6</f>
        <v/>
      </c>
      <c r="M3708" s="15">
        <f>J3708-L3708</f>
        <v/>
      </c>
      <c r="N3708" s="21" t="n"/>
    </row>
    <row r="3709">
      <c r="A3709" s="295" t="n"/>
      <c r="B3709" s="14" t="n"/>
      <c r="C3709" s="15" t="n"/>
      <c r="D3709" s="15" t="n"/>
      <c r="E3709" s="15">
        <f>D3709*Setup!$B$5</f>
        <v/>
      </c>
      <c r="F3709" s="15">
        <f>D3709-E3709</f>
        <v/>
      </c>
      <c r="G3709" s="15" t="n"/>
      <c r="H3709" s="15" t="n"/>
      <c r="I3709" s="15" t="n"/>
      <c r="J3709" s="15">
        <f>C3709+F3709+G3709-I3709</f>
        <v/>
      </c>
      <c r="K3709" s="15" t="n"/>
      <c r="L3709" s="15">
        <f>K3709*Setup!$B$6</f>
        <v/>
      </c>
      <c r="M3709" s="15">
        <f>J3709-L3709</f>
        <v/>
      </c>
      <c r="N3709" s="21" t="n"/>
    </row>
    <row r="3710">
      <c r="A3710" s="295" t="n"/>
      <c r="B3710" s="14" t="n"/>
      <c r="C3710" s="15" t="n"/>
      <c r="D3710" s="15" t="n"/>
      <c r="E3710" s="15">
        <f>D3710*Setup!$B$5</f>
        <v/>
      </c>
      <c r="F3710" s="15">
        <f>D3710-E3710</f>
        <v/>
      </c>
      <c r="G3710" s="15" t="n"/>
      <c r="H3710" s="15" t="n"/>
      <c r="I3710" s="15" t="n"/>
      <c r="J3710" s="15">
        <f>C3710+F3710+G3710-I3710</f>
        <v/>
      </c>
      <c r="K3710" s="15" t="n"/>
      <c r="L3710" s="15">
        <f>K3710*Setup!$B$6</f>
        <v/>
      </c>
      <c r="M3710" s="15">
        <f>J3710-L3710</f>
        <v/>
      </c>
      <c r="N3710" s="21" t="n"/>
    </row>
    <row r="3711">
      <c r="A3711" s="295" t="n"/>
      <c r="B3711" s="14" t="n"/>
      <c r="C3711" s="15" t="n"/>
      <c r="D3711" s="15" t="n"/>
      <c r="E3711" s="15">
        <f>D3711*Setup!$B$5</f>
        <v/>
      </c>
      <c r="F3711" s="15">
        <f>D3711-E3711</f>
        <v/>
      </c>
      <c r="G3711" s="15" t="n"/>
      <c r="H3711" s="15" t="n"/>
      <c r="I3711" s="15" t="n"/>
      <c r="J3711" s="15">
        <f>C3711+F3711+G3711-I3711</f>
        <v/>
      </c>
      <c r="K3711" s="15" t="n"/>
      <c r="L3711" s="15">
        <f>K3711*Setup!$B$6</f>
        <v/>
      </c>
      <c r="M3711" s="15">
        <f>J3711-L3711</f>
        <v/>
      </c>
      <c r="N3711" s="21" t="n"/>
    </row>
    <row r="3712">
      <c r="A3712" s="295" t="n"/>
      <c r="B3712" s="14" t="n"/>
      <c r="C3712" s="15" t="n"/>
      <c r="D3712" s="15" t="n"/>
      <c r="E3712" s="15">
        <f>D3712*Setup!$B$5</f>
        <v/>
      </c>
      <c r="F3712" s="15">
        <f>D3712-E3712</f>
        <v/>
      </c>
      <c r="G3712" s="15" t="n"/>
      <c r="H3712" s="15" t="n"/>
      <c r="I3712" s="15" t="n"/>
      <c r="J3712" s="15">
        <f>C3712+F3712+G3712-I3712</f>
        <v/>
      </c>
      <c r="K3712" s="15" t="n"/>
      <c r="L3712" s="15">
        <f>K3712*Setup!$B$6</f>
        <v/>
      </c>
      <c r="M3712" s="15">
        <f>J3712-L3712</f>
        <v/>
      </c>
      <c r="N3712" s="21" t="n"/>
    </row>
    <row r="3713">
      <c r="A3713" s="295" t="n"/>
      <c r="B3713" s="14" t="n"/>
      <c r="C3713" s="15" t="n"/>
      <c r="D3713" s="15" t="n"/>
      <c r="E3713" s="15">
        <f>D3713*Setup!$B$5</f>
        <v/>
      </c>
      <c r="F3713" s="15">
        <f>D3713-E3713</f>
        <v/>
      </c>
      <c r="G3713" s="15" t="n"/>
      <c r="H3713" s="15" t="n"/>
      <c r="I3713" s="15" t="n"/>
      <c r="J3713" s="15">
        <f>C3713+F3713+G3713-I3713</f>
        <v/>
      </c>
      <c r="K3713" s="15" t="n"/>
      <c r="L3713" s="15">
        <f>K3713*Setup!$B$6</f>
        <v/>
      </c>
      <c r="M3713" s="15">
        <f>J3713-L3713</f>
        <v/>
      </c>
      <c r="N3713" s="21" t="n"/>
    </row>
    <row r="3714">
      <c r="A3714" s="295" t="n"/>
      <c r="B3714" s="14" t="n"/>
      <c r="C3714" s="15" t="n"/>
      <c r="D3714" s="15" t="n"/>
      <c r="E3714" s="15">
        <f>D3714*Setup!$B$5</f>
        <v/>
      </c>
      <c r="F3714" s="15">
        <f>D3714-E3714</f>
        <v/>
      </c>
      <c r="G3714" s="15" t="n"/>
      <c r="H3714" s="15" t="n"/>
      <c r="I3714" s="15" t="n"/>
      <c r="J3714" s="15">
        <f>C3714+F3714+G3714-I3714</f>
        <v/>
      </c>
      <c r="K3714" s="15" t="n"/>
      <c r="L3714" s="15">
        <f>K3714*Setup!$B$6</f>
        <v/>
      </c>
      <c r="M3714" s="15">
        <f>J3714-L3714</f>
        <v/>
      </c>
      <c r="N3714" s="21" t="n"/>
    </row>
    <row r="3715">
      <c r="A3715" s="295" t="n"/>
      <c r="B3715" s="14" t="n"/>
      <c r="C3715" s="15" t="n"/>
      <c r="D3715" s="15" t="n"/>
      <c r="E3715" s="15">
        <f>D3715*Setup!$B$5</f>
        <v/>
      </c>
      <c r="F3715" s="15">
        <f>D3715-E3715</f>
        <v/>
      </c>
      <c r="G3715" s="15" t="n"/>
      <c r="H3715" s="15" t="n"/>
      <c r="I3715" s="15" t="n"/>
      <c r="J3715" s="15">
        <f>C3715+F3715+G3715-I3715</f>
        <v/>
      </c>
      <c r="K3715" s="15" t="n"/>
      <c r="L3715" s="15">
        <f>K3715*Setup!$B$6</f>
        <v/>
      </c>
      <c r="M3715" s="15">
        <f>J3715-L3715</f>
        <v/>
      </c>
      <c r="N3715" s="21" t="n"/>
    </row>
    <row r="3716">
      <c r="A3716" s="295" t="n"/>
      <c r="B3716" s="14" t="n"/>
      <c r="C3716" s="15" t="n"/>
      <c r="D3716" s="15" t="n"/>
      <c r="E3716" s="15">
        <f>D3716*Setup!$B$5</f>
        <v/>
      </c>
      <c r="F3716" s="15">
        <f>D3716-E3716</f>
        <v/>
      </c>
      <c r="G3716" s="15" t="n"/>
      <c r="H3716" s="15" t="n"/>
      <c r="I3716" s="15" t="n"/>
      <c r="J3716" s="15">
        <f>C3716+F3716+G3716-I3716</f>
        <v/>
      </c>
      <c r="K3716" s="15" t="n"/>
      <c r="L3716" s="15">
        <f>K3716*Setup!$B$6</f>
        <v/>
      </c>
      <c r="M3716" s="15">
        <f>J3716-L3716</f>
        <v/>
      </c>
      <c r="N3716" s="21" t="n"/>
    </row>
    <row r="3717">
      <c r="A3717" s="295" t="n"/>
      <c r="B3717" s="14" t="n"/>
      <c r="C3717" s="15" t="n"/>
      <c r="D3717" s="15" t="n"/>
      <c r="E3717" s="15">
        <f>D3717*Setup!$B$5</f>
        <v/>
      </c>
      <c r="F3717" s="15">
        <f>D3717-E3717</f>
        <v/>
      </c>
      <c r="G3717" s="15" t="n"/>
      <c r="H3717" s="15" t="n"/>
      <c r="I3717" s="15" t="n"/>
      <c r="J3717" s="15">
        <f>C3717+F3717+G3717-I3717</f>
        <v/>
      </c>
      <c r="K3717" s="15" t="n"/>
      <c r="L3717" s="15">
        <f>K3717*Setup!$B$6</f>
        <v/>
      </c>
      <c r="M3717" s="15">
        <f>J3717-L3717</f>
        <v/>
      </c>
      <c r="N3717" s="21" t="n"/>
    </row>
    <row r="3718">
      <c r="A3718" s="295" t="n"/>
      <c r="B3718" s="14" t="n"/>
      <c r="C3718" s="15" t="n"/>
      <c r="D3718" s="15" t="n"/>
      <c r="E3718" s="15">
        <f>D3718*Setup!$B$5</f>
        <v/>
      </c>
      <c r="F3718" s="15">
        <f>D3718-E3718</f>
        <v/>
      </c>
      <c r="G3718" s="15" t="n"/>
      <c r="H3718" s="15" t="n"/>
      <c r="I3718" s="15" t="n"/>
      <c r="J3718" s="15">
        <f>C3718+F3718+G3718-I3718</f>
        <v/>
      </c>
      <c r="K3718" s="15" t="n"/>
      <c r="L3718" s="15">
        <f>K3718*Setup!$B$6</f>
        <v/>
      </c>
      <c r="M3718" s="15">
        <f>J3718-L3718</f>
        <v/>
      </c>
      <c r="N3718" s="21" t="n"/>
    </row>
    <row r="3719">
      <c r="A3719" s="295" t="n"/>
      <c r="B3719" s="14" t="n"/>
      <c r="C3719" s="15" t="n"/>
      <c r="D3719" s="15" t="n"/>
      <c r="E3719" s="15">
        <f>D3719*Setup!$B$5</f>
        <v/>
      </c>
      <c r="F3719" s="15">
        <f>D3719-E3719</f>
        <v/>
      </c>
      <c r="G3719" s="15" t="n"/>
      <c r="H3719" s="15" t="n"/>
      <c r="I3719" s="15" t="n"/>
      <c r="J3719" s="15">
        <f>C3719+F3719+G3719-I3719</f>
        <v/>
      </c>
      <c r="K3719" s="15" t="n"/>
      <c r="L3719" s="15">
        <f>K3719*Setup!$B$6</f>
        <v/>
      </c>
      <c r="M3719" s="15">
        <f>J3719-L3719</f>
        <v/>
      </c>
      <c r="N3719" s="21" t="n"/>
    </row>
    <row r="3720">
      <c r="A3720" s="295" t="n"/>
      <c r="B3720" s="14" t="n"/>
      <c r="C3720" s="15" t="n"/>
      <c r="D3720" s="15" t="n"/>
      <c r="E3720" s="15">
        <f>D3720*Setup!$B$5</f>
        <v/>
      </c>
      <c r="F3720" s="15">
        <f>D3720-E3720</f>
        <v/>
      </c>
      <c r="G3720" s="15" t="n"/>
      <c r="H3720" s="15" t="n"/>
      <c r="I3720" s="15" t="n"/>
      <c r="J3720" s="15">
        <f>C3720+F3720+G3720-I3720</f>
        <v/>
      </c>
      <c r="K3720" s="15" t="n"/>
      <c r="L3720" s="15">
        <f>K3720*Setup!$B$6</f>
        <v/>
      </c>
      <c r="M3720" s="15">
        <f>J3720-L3720</f>
        <v/>
      </c>
      <c r="N3720" s="21" t="n"/>
    </row>
    <row r="3721">
      <c r="A3721" s="295" t="n"/>
      <c r="B3721" s="14" t="n"/>
      <c r="C3721" s="15" t="n"/>
      <c r="D3721" s="15" t="n"/>
      <c r="E3721" s="15">
        <f>D3721*Setup!$B$5</f>
        <v/>
      </c>
      <c r="F3721" s="15">
        <f>D3721-E3721</f>
        <v/>
      </c>
      <c r="G3721" s="15" t="n"/>
      <c r="H3721" s="15" t="n"/>
      <c r="I3721" s="15" t="n"/>
      <c r="J3721" s="15">
        <f>C3721+F3721+G3721-I3721</f>
        <v/>
      </c>
      <c r="K3721" s="15" t="n"/>
      <c r="L3721" s="15">
        <f>K3721*Setup!$B$6</f>
        <v/>
      </c>
      <c r="M3721" s="15">
        <f>J3721-L3721</f>
        <v/>
      </c>
      <c r="N3721" s="21" t="n"/>
    </row>
    <row r="3722">
      <c r="A3722" s="295" t="n"/>
      <c r="B3722" s="14" t="n"/>
      <c r="C3722" s="15" t="n"/>
      <c r="D3722" s="15" t="n"/>
      <c r="E3722" s="15">
        <f>D3722*Setup!$B$5</f>
        <v/>
      </c>
      <c r="F3722" s="15">
        <f>D3722-E3722</f>
        <v/>
      </c>
      <c r="G3722" s="15" t="n"/>
      <c r="H3722" s="15" t="n"/>
      <c r="I3722" s="15" t="n"/>
      <c r="J3722" s="15">
        <f>C3722+F3722+G3722-I3722</f>
        <v/>
      </c>
      <c r="K3722" s="15" t="n"/>
      <c r="L3722" s="15">
        <f>K3722*Setup!$B$6</f>
        <v/>
      </c>
      <c r="M3722" s="15">
        <f>J3722-L3722</f>
        <v/>
      </c>
      <c r="N3722" s="21" t="n"/>
    </row>
    <row r="3723">
      <c r="A3723" s="295" t="n"/>
      <c r="B3723" s="14" t="n"/>
      <c r="C3723" s="15" t="n"/>
      <c r="D3723" s="15" t="n"/>
      <c r="E3723" s="15">
        <f>D3723*Setup!$B$5</f>
        <v/>
      </c>
      <c r="F3723" s="15">
        <f>D3723-E3723</f>
        <v/>
      </c>
      <c r="G3723" s="15" t="n"/>
      <c r="H3723" s="15" t="n"/>
      <c r="I3723" s="15" t="n"/>
      <c r="J3723" s="15">
        <f>C3723+F3723+G3723-I3723</f>
        <v/>
      </c>
      <c r="K3723" s="15" t="n"/>
      <c r="L3723" s="15">
        <f>K3723*Setup!$B$6</f>
        <v/>
      </c>
      <c r="M3723" s="15">
        <f>J3723-L3723</f>
        <v/>
      </c>
      <c r="N3723" s="21" t="n"/>
    </row>
    <row r="3724">
      <c r="A3724" s="295" t="n"/>
      <c r="B3724" s="14" t="n"/>
      <c r="C3724" s="15" t="n"/>
      <c r="D3724" s="15" t="n"/>
      <c r="E3724" s="15">
        <f>D3724*Setup!$B$5</f>
        <v/>
      </c>
      <c r="F3724" s="15">
        <f>D3724-E3724</f>
        <v/>
      </c>
      <c r="G3724" s="15" t="n"/>
      <c r="H3724" s="15" t="n"/>
      <c r="I3724" s="15" t="n"/>
      <c r="J3724" s="15">
        <f>C3724+F3724+G3724-I3724</f>
        <v/>
      </c>
      <c r="K3724" s="15" t="n"/>
      <c r="L3724" s="15">
        <f>K3724*Setup!$B$6</f>
        <v/>
      </c>
      <c r="M3724" s="15">
        <f>J3724-L3724</f>
        <v/>
      </c>
      <c r="N3724" s="21" t="n"/>
    </row>
    <row r="3725">
      <c r="A3725" s="295" t="n"/>
      <c r="B3725" s="14" t="n"/>
      <c r="C3725" s="15" t="n"/>
      <c r="D3725" s="15" t="n"/>
      <c r="E3725" s="15">
        <f>D3725*Setup!$B$5</f>
        <v/>
      </c>
      <c r="F3725" s="15">
        <f>D3725-E3725</f>
        <v/>
      </c>
      <c r="G3725" s="15" t="n"/>
      <c r="H3725" s="15" t="n"/>
      <c r="I3725" s="15" t="n"/>
      <c r="J3725" s="15">
        <f>C3725+F3725+G3725-I3725</f>
        <v/>
      </c>
      <c r="K3725" s="15" t="n"/>
      <c r="L3725" s="15">
        <f>K3725*Setup!$B$6</f>
        <v/>
      </c>
      <c r="M3725" s="15">
        <f>J3725-L3725</f>
        <v/>
      </c>
      <c r="N3725" s="21" t="n"/>
    </row>
    <row r="3726">
      <c r="A3726" s="295" t="n"/>
      <c r="B3726" s="14" t="n"/>
      <c r="C3726" s="15" t="n"/>
      <c r="D3726" s="15" t="n"/>
      <c r="E3726" s="15">
        <f>D3726*Setup!$B$5</f>
        <v/>
      </c>
      <c r="F3726" s="15">
        <f>D3726-E3726</f>
        <v/>
      </c>
      <c r="G3726" s="15" t="n"/>
      <c r="H3726" s="15" t="n"/>
      <c r="I3726" s="15" t="n"/>
      <c r="J3726" s="15">
        <f>C3726+F3726+G3726-I3726</f>
        <v/>
      </c>
      <c r="K3726" s="15" t="n"/>
      <c r="L3726" s="15">
        <f>K3726*Setup!$B$6</f>
        <v/>
      </c>
      <c r="M3726" s="15">
        <f>J3726-L3726</f>
        <v/>
      </c>
      <c r="N3726" s="21" t="n"/>
    </row>
    <row r="3727">
      <c r="A3727" s="295" t="n"/>
      <c r="B3727" s="14" t="n"/>
      <c r="C3727" s="15" t="n"/>
      <c r="D3727" s="15" t="n"/>
      <c r="E3727" s="15">
        <f>D3727*Setup!$B$5</f>
        <v/>
      </c>
      <c r="F3727" s="15">
        <f>D3727-E3727</f>
        <v/>
      </c>
      <c r="G3727" s="15" t="n"/>
      <c r="H3727" s="15" t="n"/>
      <c r="I3727" s="15" t="n"/>
      <c r="J3727" s="15">
        <f>C3727+F3727+G3727-I3727</f>
        <v/>
      </c>
      <c r="K3727" s="15" t="n"/>
      <c r="L3727" s="15">
        <f>K3727*Setup!$B$6</f>
        <v/>
      </c>
      <c r="M3727" s="15">
        <f>J3727-L3727</f>
        <v/>
      </c>
      <c r="N3727" s="21" t="n"/>
    </row>
    <row r="3728">
      <c r="A3728" s="295" t="n"/>
      <c r="B3728" s="14" t="n"/>
      <c r="C3728" s="15" t="n"/>
      <c r="D3728" s="15" t="n"/>
      <c r="E3728" s="15">
        <f>D3728*Setup!$B$5</f>
        <v/>
      </c>
      <c r="F3728" s="15">
        <f>D3728-E3728</f>
        <v/>
      </c>
      <c r="G3728" s="15" t="n"/>
      <c r="H3728" s="15" t="n"/>
      <c r="I3728" s="15" t="n"/>
      <c r="J3728" s="15">
        <f>C3728+F3728+G3728-I3728</f>
        <v/>
      </c>
      <c r="K3728" s="15" t="n"/>
      <c r="L3728" s="15">
        <f>K3728*Setup!$B$6</f>
        <v/>
      </c>
      <c r="M3728" s="15">
        <f>J3728-L3728</f>
        <v/>
      </c>
      <c r="N3728" s="21" t="n"/>
    </row>
    <row r="3729">
      <c r="A3729" s="295" t="n"/>
      <c r="B3729" s="14" t="n"/>
      <c r="C3729" s="15" t="n"/>
      <c r="D3729" s="15" t="n"/>
      <c r="E3729" s="15">
        <f>D3729*Setup!$B$5</f>
        <v/>
      </c>
      <c r="F3729" s="15">
        <f>D3729-E3729</f>
        <v/>
      </c>
      <c r="G3729" s="15" t="n"/>
      <c r="H3729" s="15" t="n"/>
      <c r="I3729" s="15" t="n"/>
      <c r="J3729" s="15">
        <f>C3729+F3729+G3729-I3729</f>
        <v/>
      </c>
      <c r="K3729" s="15" t="n"/>
      <c r="L3729" s="15">
        <f>K3729*Setup!$B$6</f>
        <v/>
      </c>
      <c r="M3729" s="15">
        <f>J3729-L3729</f>
        <v/>
      </c>
      <c r="N3729" s="21" t="n"/>
    </row>
    <row r="3730">
      <c r="A3730" s="295" t="n"/>
      <c r="B3730" s="14" t="n"/>
      <c r="C3730" s="15" t="n"/>
      <c r="D3730" s="15" t="n"/>
      <c r="E3730" s="15">
        <f>D3730*Setup!$B$5</f>
        <v/>
      </c>
      <c r="F3730" s="15">
        <f>D3730-E3730</f>
        <v/>
      </c>
      <c r="G3730" s="15" t="n"/>
      <c r="H3730" s="15" t="n"/>
      <c r="I3730" s="15" t="n"/>
      <c r="J3730" s="15">
        <f>C3730+F3730+G3730-I3730</f>
        <v/>
      </c>
      <c r="K3730" s="15" t="n"/>
      <c r="L3730" s="15">
        <f>K3730*Setup!$B$6</f>
        <v/>
      </c>
      <c r="M3730" s="15">
        <f>J3730-L3730</f>
        <v/>
      </c>
      <c r="N3730" s="21" t="n"/>
    </row>
    <row r="3731">
      <c r="A3731" s="295" t="n"/>
      <c r="B3731" s="14" t="n"/>
      <c r="C3731" s="15" t="n"/>
      <c r="D3731" s="15" t="n"/>
      <c r="E3731" s="15">
        <f>D3731*Setup!$B$5</f>
        <v/>
      </c>
      <c r="F3731" s="15">
        <f>D3731-E3731</f>
        <v/>
      </c>
      <c r="G3731" s="15" t="n"/>
      <c r="H3731" s="15" t="n"/>
      <c r="I3731" s="15" t="n"/>
      <c r="J3731" s="15">
        <f>C3731+F3731+G3731-I3731</f>
        <v/>
      </c>
      <c r="K3731" s="15" t="n"/>
      <c r="L3731" s="15">
        <f>K3731*Setup!$B$6</f>
        <v/>
      </c>
      <c r="M3731" s="15">
        <f>J3731-L3731</f>
        <v/>
      </c>
      <c r="N3731" s="21" t="n"/>
    </row>
    <row r="3732">
      <c r="A3732" s="295" t="n"/>
      <c r="B3732" s="14" t="n"/>
      <c r="C3732" s="15" t="n"/>
      <c r="D3732" s="15" t="n"/>
      <c r="E3732" s="15">
        <f>D3732*Setup!$B$5</f>
        <v/>
      </c>
      <c r="F3732" s="15">
        <f>D3732-E3732</f>
        <v/>
      </c>
      <c r="G3732" s="15" t="n"/>
      <c r="H3732" s="15" t="n"/>
      <c r="I3732" s="15" t="n"/>
      <c r="J3732" s="15">
        <f>C3732+F3732+G3732-I3732</f>
        <v/>
      </c>
      <c r="K3732" s="15" t="n"/>
      <c r="L3732" s="15">
        <f>K3732*Setup!$B$6</f>
        <v/>
      </c>
      <c r="M3732" s="15">
        <f>J3732-L3732</f>
        <v/>
      </c>
      <c r="N3732" s="21" t="n"/>
    </row>
    <row r="3733">
      <c r="A3733" s="295" t="n"/>
      <c r="B3733" s="14" t="n"/>
      <c r="C3733" s="15" t="n"/>
      <c r="D3733" s="15" t="n"/>
      <c r="E3733" s="15">
        <f>D3733*Setup!$B$5</f>
        <v/>
      </c>
      <c r="F3733" s="15">
        <f>D3733-E3733</f>
        <v/>
      </c>
      <c r="G3733" s="15" t="n"/>
      <c r="H3733" s="15" t="n"/>
      <c r="I3733" s="15" t="n"/>
      <c r="J3733" s="15">
        <f>C3733+F3733+G3733-I3733</f>
        <v/>
      </c>
      <c r="K3733" s="15" t="n"/>
      <c r="L3733" s="15">
        <f>K3733*Setup!$B$6</f>
        <v/>
      </c>
      <c r="M3733" s="15">
        <f>J3733-L3733</f>
        <v/>
      </c>
      <c r="N3733" s="21" t="n"/>
    </row>
    <row r="3734">
      <c r="A3734" s="295" t="n"/>
      <c r="B3734" s="14" t="n"/>
      <c r="C3734" s="15" t="n"/>
      <c r="D3734" s="15" t="n"/>
      <c r="E3734" s="15">
        <f>D3734*Setup!$B$5</f>
        <v/>
      </c>
      <c r="F3734" s="15">
        <f>D3734-E3734</f>
        <v/>
      </c>
      <c r="G3734" s="15" t="n"/>
      <c r="H3734" s="15" t="n"/>
      <c r="I3734" s="15" t="n"/>
      <c r="J3734" s="15">
        <f>C3734+F3734+G3734-I3734</f>
        <v/>
      </c>
      <c r="K3734" s="15" t="n"/>
      <c r="L3734" s="15">
        <f>K3734*Setup!$B$6</f>
        <v/>
      </c>
      <c r="M3734" s="15">
        <f>J3734-L3734</f>
        <v/>
      </c>
      <c r="N3734" s="21" t="n"/>
    </row>
    <row r="3735">
      <c r="A3735" s="295" t="n"/>
      <c r="B3735" s="14" t="n"/>
      <c r="C3735" s="15" t="n"/>
      <c r="D3735" s="15" t="n"/>
      <c r="E3735" s="15">
        <f>D3735*Setup!$B$5</f>
        <v/>
      </c>
      <c r="F3735" s="15">
        <f>D3735-E3735</f>
        <v/>
      </c>
      <c r="G3735" s="15" t="n"/>
      <c r="H3735" s="15" t="n"/>
      <c r="I3735" s="15" t="n"/>
      <c r="J3735" s="15">
        <f>C3735+F3735+G3735-I3735</f>
        <v/>
      </c>
      <c r="K3735" s="15" t="n"/>
      <c r="L3735" s="15">
        <f>K3735*Setup!$B$6</f>
        <v/>
      </c>
      <c r="M3735" s="15">
        <f>J3735-L3735</f>
        <v/>
      </c>
      <c r="N3735" s="21" t="n"/>
    </row>
    <row r="3736">
      <c r="A3736" s="295" t="n"/>
      <c r="B3736" s="14" t="n"/>
      <c r="C3736" s="15" t="n"/>
      <c r="D3736" s="15" t="n"/>
      <c r="E3736" s="15">
        <f>D3736*Setup!$B$5</f>
        <v/>
      </c>
      <c r="F3736" s="15">
        <f>D3736-E3736</f>
        <v/>
      </c>
      <c r="G3736" s="15" t="n"/>
      <c r="H3736" s="15" t="n"/>
      <c r="I3736" s="15" t="n"/>
      <c r="J3736" s="15">
        <f>C3736+F3736+G3736-I3736</f>
        <v/>
      </c>
      <c r="K3736" s="15" t="n"/>
      <c r="L3736" s="15">
        <f>K3736*Setup!$B$6</f>
        <v/>
      </c>
      <c r="M3736" s="15">
        <f>J3736-L3736</f>
        <v/>
      </c>
      <c r="N3736" s="21" t="n"/>
    </row>
    <row r="3737">
      <c r="A3737" s="295" t="n"/>
      <c r="B3737" s="14" t="n"/>
      <c r="C3737" s="15" t="n"/>
      <c r="D3737" s="15" t="n"/>
      <c r="E3737" s="15">
        <f>D3737*Setup!$B$5</f>
        <v/>
      </c>
      <c r="F3737" s="15">
        <f>D3737-E3737</f>
        <v/>
      </c>
      <c r="G3737" s="15" t="n"/>
      <c r="H3737" s="15" t="n"/>
      <c r="I3737" s="15" t="n"/>
      <c r="J3737" s="15">
        <f>C3737+F3737+G3737-I3737</f>
        <v/>
      </c>
      <c r="K3737" s="15" t="n"/>
      <c r="L3737" s="15">
        <f>K3737*Setup!$B$6</f>
        <v/>
      </c>
      <c r="M3737" s="15">
        <f>J3737-L3737</f>
        <v/>
      </c>
      <c r="N3737" s="21" t="n"/>
    </row>
    <row r="3738">
      <c r="A3738" s="295" t="n"/>
      <c r="B3738" s="14" t="n"/>
      <c r="C3738" s="15" t="n"/>
      <c r="D3738" s="15" t="n"/>
      <c r="E3738" s="15">
        <f>D3738*Setup!$B$5</f>
        <v/>
      </c>
      <c r="F3738" s="15">
        <f>D3738-E3738</f>
        <v/>
      </c>
      <c r="G3738" s="15" t="n"/>
      <c r="H3738" s="15" t="n"/>
      <c r="I3738" s="15" t="n"/>
      <c r="J3738" s="15">
        <f>C3738+F3738+G3738-I3738</f>
        <v/>
      </c>
      <c r="K3738" s="15" t="n"/>
      <c r="L3738" s="15">
        <f>K3738*Setup!$B$6</f>
        <v/>
      </c>
      <c r="M3738" s="15">
        <f>J3738-L3738</f>
        <v/>
      </c>
      <c r="N3738" s="21" t="n"/>
    </row>
    <row r="3739">
      <c r="A3739" s="295" t="n"/>
      <c r="B3739" s="14" t="n"/>
      <c r="C3739" s="15" t="n"/>
      <c r="D3739" s="15" t="n"/>
      <c r="E3739" s="15">
        <f>D3739*Setup!$B$5</f>
        <v/>
      </c>
      <c r="F3739" s="15">
        <f>D3739-E3739</f>
        <v/>
      </c>
      <c r="G3739" s="15" t="n"/>
      <c r="H3739" s="15" t="n"/>
      <c r="I3739" s="15" t="n"/>
      <c r="J3739" s="15">
        <f>C3739+F3739+G3739-I3739</f>
        <v/>
      </c>
      <c r="K3739" s="15" t="n"/>
      <c r="L3739" s="15">
        <f>K3739*Setup!$B$6</f>
        <v/>
      </c>
      <c r="M3739" s="15">
        <f>J3739-L3739</f>
        <v/>
      </c>
      <c r="N3739" s="21" t="n"/>
    </row>
    <row r="3740">
      <c r="A3740" s="295" t="n"/>
      <c r="B3740" s="14" t="n"/>
      <c r="C3740" s="15" t="n"/>
      <c r="D3740" s="15" t="n"/>
      <c r="E3740" s="15">
        <f>D3740*Setup!$B$5</f>
        <v/>
      </c>
      <c r="F3740" s="15">
        <f>D3740-E3740</f>
        <v/>
      </c>
      <c r="G3740" s="15" t="n"/>
      <c r="H3740" s="15" t="n"/>
      <c r="I3740" s="15" t="n"/>
      <c r="J3740" s="15">
        <f>C3740+F3740+G3740-I3740</f>
        <v/>
      </c>
      <c r="K3740" s="15" t="n"/>
      <c r="L3740" s="15">
        <f>K3740*Setup!$B$6</f>
        <v/>
      </c>
      <c r="M3740" s="15">
        <f>J3740-L3740</f>
        <v/>
      </c>
      <c r="N3740" s="21" t="n"/>
    </row>
    <row r="3741">
      <c r="A3741" s="295" t="n"/>
      <c r="B3741" s="14" t="n"/>
      <c r="C3741" s="15" t="n"/>
      <c r="D3741" s="15" t="n"/>
      <c r="E3741" s="15">
        <f>D3741*Setup!$B$5</f>
        <v/>
      </c>
      <c r="F3741" s="15">
        <f>D3741-E3741</f>
        <v/>
      </c>
      <c r="G3741" s="15" t="n"/>
      <c r="H3741" s="15" t="n"/>
      <c r="I3741" s="15" t="n"/>
      <c r="J3741" s="15">
        <f>C3741+F3741+G3741-I3741</f>
        <v/>
      </c>
      <c r="K3741" s="15" t="n"/>
      <c r="L3741" s="15">
        <f>K3741*Setup!$B$6</f>
        <v/>
      </c>
      <c r="M3741" s="15">
        <f>J3741-L3741</f>
        <v/>
      </c>
      <c r="N3741" s="21" t="n"/>
    </row>
    <row r="3742">
      <c r="A3742" s="295" t="n"/>
      <c r="B3742" s="14" t="n"/>
      <c r="C3742" s="15" t="n"/>
      <c r="D3742" s="15" t="n"/>
      <c r="E3742" s="15">
        <f>D3742*Setup!$B$5</f>
        <v/>
      </c>
      <c r="F3742" s="15">
        <f>D3742-E3742</f>
        <v/>
      </c>
      <c r="G3742" s="15" t="n"/>
      <c r="H3742" s="15" t="n"/>
      <c r="I3742" s="15" t="n"/>
      <c r="J3742" s="15">
        <f>C3742+F3742+G3742-I3742</f>
        <v/>
      </c>
      <c r="K3742" s="15" t="n"/>
      <c r="L3742" s="15">
        <f>K3742*Setup!$B$6</f>
        <v/>
      </c>
      <c r="M3742" s="15">
        <f>J3742-L3742</f>
        <v/>
      </c>
      <c r="N3742" s="21" t="n"/>
    </row>
    <row r="3743">
      <c r="A3743" s="295" t="n"/>
      <c r="B3743" s="14" t="n"/>
      <c r="C3743" s="15" t="n"/>
      <c r="D3743" s="15" t="n"/>
      <c r="E3743" s="15">
        <f>D3743*Setup!$B$5</f>
        <v/>
      </c>
      <c r="F3743" s="15">
        <f>D3743-E3743</f>
        <v/>
      </c>
      <c r="G3743" s="15" t="n"/>
      <c r="H3743" s="15" t="n"/>
      <c r="I3743" s="15" t="n"/>
      <c r="J3743" s="15">
        <f>C3743+F3743+G3743-I3743</f>
        <v/>
      </c>
      <c r="K3743" s="15" t="n"/>
      <c r="L3743" s="15">
        <f>K3743*Setup!$B$6</f>
        <v/>
      </c>
      <c r="M3743" s="15">
        <f>J3743-L3743</f>
        <v/>
      </c>
      <c r="N3743" s="21" t="n"/>
    </row>
    <row r="3744">
      <c r="A3744" s="295" t="n"/>
      <c r="B3744" s="14" t="n"/>
      <c r="C3744" s="15" t="n"/>
      <c r="D3744" s="15" t="n"/>
      <c r="E3744" s="15">
        <f>D3744*Setup!$B$5</f>
        <v/>
      </c>
      <c r="F3744" s="15">
        <f>D3744-E3744</f>
        <v/>
      </c>
      <c r="G3744" s="15" t="n"/>
      <c r="H3744" s="15" t="n"/>
      <c r="I3744" s="15" t="n"/>
      <c r="J3744" s="15">
        <f>C3744+F3744+G3744-I3744</f>
        <v/>
      </c>
      <c r="K3744" s="15" t="n"/>
      <c r="L3744" s="15">
        <f>K3744*Setup!$B$6</f>
        <v/>
      </c>
      <c r="M3744" s="15">
        <f>J3744-L3744</f>
        <v/>
      </c>
      <c r="N3744" s="21" t="n"/>
    </row>
    <row r="3745">
      <c r="A3745" s="295" t="n"/>
      <c r="B3745" s="14" t="n"/>
      <c r="C3745" s="15" t="n"/>
      <c r="D3745" s="15" t="n"/>
      <c r="E3745" s="15">
        <f>D3745*Setup!$B$5</f>
        <v/>
      </c>
      <c r="F3745" s="15">
        <f>D3745-E3745</f>
        <v/>
      </c>
      <c r="G3745" s="15" t="n"/>
      <c r="H3745" s="15" t="n"/>
      <c r="I3745" s="15" t="n"/>
      <c r="J3745" s="15">
        <f>C3745+F3745+G3745-I3745</f>
        <v/>
      </c>
      <c r="K3745" s="15" t="n"/>
      <c r="L3745" s="15">
        <f>K3745*Setup!$B$6</f>
        <v/>
      </c>
      <c r="M3745" s="15">
        <f>J3745-L3745</f>
        <v/>
      </c>
      <c r="N3745" s="21" t="n"/>
    </row>
    <row r="3746">
      <c r="A3746" s="295" t="n"/>
      <c r="B3746" s="14" t="n"/>
      <c r="C3746" s="15" t="n"/>
      <c r="D3746" s="15" t="n"/>
      <c r="E3746" s="15">
        <f>D3746*Setup!$B$5</f>
        <v/>
      </c>
      <c r="F3746" s="15">
        <f>D3746-E3746</f>
        <v/>
      </c>
      <c r="G3746" s="15" t="n"/>
      <c r="H3746" s="15" t="n"/>
      <c r="I3746" s="15" t="n"/>
      <c r="J3746" s="15">
        <f>C3746+F3746+G3746-I3746</f>
        <v/>
      </c>
      <c r="K3746" s="15" t="n"/>
      <c r="L3746" s="15">
        <f>K3746*Setup!$B$6</f>
        <v/>
      </c>
      <c r="M3746" s="15">
        <f>J3746-L3746</f>
        <v/>
      </c>
      <c r="N3746" s="21" t="n"/>
    </row>
    <row r="3747">
      <c r="A3747" s="295" t="n"/>
      <c r="B3747" s="14" t="n"/>
      <c r="C3747" s="15" t="n"/>
      <c r="D3747" s="15" t="n"/>
      <c r="E3747" s="15">
        <f>D3747*Setup!$B$5</f>
        <v/>
      </c>
      <c r="F3747" s="15">
        <f>D3747-E3747</f>
        <v/>
      </c>
      <c r="G3747" s="15" t="n"/>
      <c r="H3747" s="15" t="n"/>
      <c r="I3747" s="15" t="n"/>
      <c r="J3747" s="15">
        <f>C3747+F3747+G3747-I3747</f>
        <v/>
      </c>
      <c r="K3747" s="15" t="n"/>
      <c r="L3747" s="15">
        <f>K3747*Setup!$B$6</f>
        <v/>
      </c>
      <c r="M3747" s="15">
        <f>J3747-L3747</f>
        <v/>
      </c>
      <c r="N3747" s="21" t="n"/>
    </row>
    <row r="3748">
      <c r="A3748" s="295" t="n"/>
      <c r="B3748" s="14" t="n"/>
      <c r="C3748" s="15" t="n"/>
      <c r="D3748" s="15" t="n"/>
      <c r="E3748" s="15">
        <f>D3748*Setup!$B$5</f>
        <v/>
      </c>
      <c r="F3748" s="15">
        <f>D3748-E3748</f>
        <v/>
      </c>
      <c r="G3748" s="15" t="n"/>
      <c r="H3748" s="15" t="n"/>
      <c r="I3748" s="15" t="n"/>
      <c r="J3748" s="15">
        <f>C3748+F3748+G3748-I3748</f>
        <v/>
      </c>
      <c r="K3748" s="15" t="n"/>
      <c r="L3748" s="15">
        <f>K3748*Setup!$B$6</f>
        <v/>
      </c>
      <c r="M3748" s="15">
        <f>J3748-L3748</f>
        <v/>
      </c>
      <c r="N3748" s="21" t="n"/>
    </row>
    <row r="3749">
      <c r="A3749" s="295" t="n"/>
      <c r="B3749" s="14" t="n"/>
      <c r="C3749" s="15" t="n"/>
      <c r="D3749" s="15" t="n"/>
      <c r="E3749" s="15">
        <f>D3749*Setup!$B$5</f>
        <v/>
      </c>
      <c r="F3749" s="15">
        <f>D3749-E3749</f>
        <v/>
      </c>
      <c r="G3749" s="15" t="n"/>
      <c r="H3749" s="15" t="n"/>
      <c r="I3749" s="15" t="n"/>
      <c r="J3749" s="15">
        <f>C3749+F3749+G3749-I3749</f>
        <v/>
      </c>
      <c r="K3749" s="15" t="n"/>
      <c r="L3749" s="15">
        <f>K3749*Setup!$B$6</f>
        <v/>
      </c>
      <c r="M3749" s="15">
        <f>J3749-L3749</f>
        <v/>
      </c>
      <c r="N3749" s="21" t="n"/>
    </row>
    <row r="3750">
      <c r="A3750" s="295" t="n"/>
      <c r="B3750" s="14" t="n"/>
      <c r="C3750" s="15" t="n"/>
      <c r="D3750" s="15" t="n"/>
      <c r="E3750" s="15">
        <f>D3750*Setup!$B$5</f>
        <v/>
      </c>
      <c r="F3750" s="15">
        <f>D3750-E3750</f>
        <v/>
      </c>
      <c r="G3750" s="15" t="n"/>
      <c r="H3750" s="15" t="n"/>
      <c r="I3750" s="15" t="n"/>
      <c r="J3750" s="15">
        <f>C3750+F3750+G3750-I3750</f>
        <v/>
      </c>
      <c r="K3750" s="15" t="n"/>
      <c r="L3750" s="15">
        <f>K3750*Setup!$B$6</f>
        <v/>
      </c>
      <c r="M3750" s="15">
        <f>J3750-L3750</f>
        <v/>
      </c>
      <c r="N3750" s="21" t="n"/>
    </row>
    <row r="3751">
      <c r="A3751" s="295" t="n"/>
      <c r="B3751" s="14" t="n"/>
      <c r="C3751" s="15" t="n"/>
      <c r="D3751" s="15" t="n"/>
      <c r="E3751" s="15">
        <f>D3751*Setup!$B$5</f>
        <v/>
      </c>
      <c r="F3751" s="15">
        <f>D3751-E3751</f>
        <v/>
      </c>
      <c r="G3751" s="15" t="n"/>
      <c r="H3751" s="15" t="n"/>
      <c r="I3751" s="15" t="n"/>
      <c r="J3751" s="15">
        <f>C3751+F3751+G3751-I3751</f>
        <v/>
      </c>
      <c r="K3751" s="15" t="n"/>
      <c r="L3751" s="15">
        <f>K3751*Setup!$B$6</f>
        <v/>
      </c>
      <c r="M3751" s="15">
        <f>J3751-L3751</f>
        <v/>
      </c>
      <c r="N3751" s="21" t="n"/>
    </row>
    <row r="3752">
      <c r="A3752" s="295" t="n"/>
      <c r="B3752" s="14" t="n"/>
      <c r="C3752" s="15" t="n"/>
      <c r="D3752" s="15" t="n"/>
      <c r="E3752" s="15">
        <f>D3752*Setup!$B$5</f>
        <v/>
      </c>
      <c r="F3752" s="15">
        <f>D3752-E3752</f>
        <v/>
      </c>
      <c r="G3752" s="15" t="n"/>
      <c r="H3752" s="15" t="n"/>
      <c r="I3752" s="15" t="n"/>
      <c r="J3752" s="15">
        <f>C3752+F3752+G3752-I3752</f>
        <v/>
      </c>
      <c r="K3752" s="15" t="n"/>
      <c r="L3752" s="15">
        <f>K3752*Setup!$B$6</f>
        <v/>
      </c>
      <c r="M3752" s="15">
        <f>J3752-L3752</f>
        <v/>
      </c>
      <c r="N3752" s="21" t="n"/>
    </row>
    <row r="3753">
      <c r="A3753" s="295" t="n"/>
      <c r="B3753" s="14" t="n"/>
      <c r="C3753" s="15" t="n"/>
      <c r="D3753" s="15" t="n"/>
      <c r="E3753" s="15">
        <f>D3753*Setup!$B$5</f>
        <v/>
      </c>
      <c r="F3753" s="15">
        <f>D3753-E3753</f>
        <v/>
      </c>
      <c r="G3753" s="15" t="n"/>
      <c r="H3753" s="15" t="n"/>
      <c r="I3753" s="15" t="n"/>
      <c r="J3753" s="15">
        <f>C3753+F3753+G3753-I3753</f>
        <v/>
      </c>
      <c r="K3753" s="15" t="n"/>
      <c r="L3753" s="15">
        <f>K3753*Setup!$B$6</f>
        <v/>
      </c>
      <c r="M3753" s="15">
        <f>J3753-L3753</f>
        <v/>
      </c>
      <c r="N3753" s="21" t="n"/>
    </row>
    <row r="3754">
      <c r="A3754" s="295" t="n"/>
      <c r="B3754" s="14" t="n"/>
      <c r="C3754" s="15" t="n"/>
      <c r="D3754" s="15" t="n"/>
      <c r="E3754" s="15">
        <f>D3754*Setup!$B$5</f>
        <v/>
      </c>
      <c r="F3754" s="15">
        <f>D3754-E3754</f>
        <v/>
      </c>
      <c r="G3754" s="15" t="n"/>
      <c r="H3754" s="15" t="n"/>
      <c r="I3754" s="15" t="n"/>
      <c r="J3754" s="15">
        <f>C3754+F3754+G3754-I3754</f>
        <v/>
      </c>
      <c r="K3754" s="15" t="n"/>
      <c r="L3754" s="15">
        <f>K3754*Setup!$B$6</f>
        <v/>
      </c>
      <c r="M3754" s="15">
        <f>J3754-L3754</f>
        <v/>
      </c>
      <c r="N3754" s="21" t="n"/>
    </row>
    <row r="3755">
      <c r="A3755" s="295" t="n"/>
      <c r="B3755" s="14" t="n"/>
      <c r="C3755" s="15" t="n"/>
      <c r="D3755" s="15" t="n"/>
      <c r="E3755" s="15">
        <f>D3755*Setup!$B$5</f>
        <v/>
      </c>
      <c r="F3755" s="15">
        <f>D3755-E3755</f>
        <v/>
      </c>
      <c r="G3755" s="15" t="n"/>
      <c r="H3755" s="15" t="n"/>
      <c r="I3755" s="15" t="n"/>
      <c r="J3755" s="15">
        <f>C3755+F3755+G3755-I3755</f>
        <v/>
      </c>
      <c r="K3755" s="15" t="n"/>
      <c r="L3755" s="15">
        <f>K3755*Setup!$B$6</f>
        <v/>
      </c>
      <c r="M3755" s="15">
        <f>J3755-L3755</f>
        <v/>
      </c>
      <c r="N3755" s="21" t="n"/>
    </row>
    <row r="3756">
      <c r="A3756" s="295" t="n"/>
      <c r="B3756" s="14" t="n"/>
      <c r="C3756" s="15" t="n"/>
      <c r="D3756" s="15" t="n"/>
      <c r="E3756" s="15">
        <f>D3756*Setup!$B$5</f>
        <v/>
      </c>
      <c r="F3756" s="15">
        <f>D3756-E3756</f>
        <v/>
      </c>
      <c r="G3756" s="15" t="n"/>
      <c r="H3756" s="15" t="n"/>
      <c r="I3756" s="15" t="n"/>
      <c r="J3756" s="15">
        <f>C3756+F3756+G3756-I3756</f>
        <v/>
      </c>
      <c r="K3756" s="15" t="n"/>
      <c r="L3756" s="15">
        <f>K3756*Setup!$B$6</f>
        <v/>
      </c>
      <c r="M3756" s="15">
        <f>J3756-L3756</f>
        <v/>
      </c>
      <c r="N3756" s="21" t="n"/>
    </row>
    <row r="3757">
      <c r="A3757" s="295" t="n"/>
      <c r="B3757" s="14" t="n"/>
      <c r="C3757" s="15" t="n"/>
      <c r="D3757" s="15" t="n"/>
      <c r="E3757" s="15">
        <f>D3757*Setup!$B$5</f>
        <v/>
      </c>
      <c r="F3757" s="15">
        <f>D3757-E3757</f>
        <v/>
      </c>
      <c r="G3757" s="15" t="n"/>
      <c r="H3757" s="15" t="n"/>
      <c r="I3757" s="15" t="n"/>
      <c r="J3757" s="15">
        <f>C3757+F3757+G3757-I3757</f>
        <v/>
      </c>
      <c r="K3757" s="15" t="n"/>
      <c r="L3757" s="15">
        <f>K3757*Setup!$B$6</f>
        <v/>
      </c>
      <c r="M3757" s="15">
        <f>J3757-L3757</f>
        <v/>
      </c>
      <c r="N3757" s="21" t="n"/>
    </row>
    <row r="3758">
      <c r="A3758" s="295" t="n"/>
      <c r="B3758" s="14" t="n"/>
      <c r="C3758" s="15" t="n"/>
      <c r="D3758" s="15" t="n"/>
      <c r="E3758" s="15">
        <f>D3758*Setup!$B$5</f>
        <v/>
      </c>
      <c r="F3758" s="15">
        <f>D3758-E3758</f>
        <v/>
      </c>
      <c r="G3758" s="15" t="n"/>
      <c r="H3758" s="15" t="n"/>
      <c r="I3758" s="15" t="n"/>
      <c r="J3758" s="15">
        <f>C3758+F3758+G3758-I3758</f>
        <v/>
      </c>
      <c r="K3758" s="15" t="n"/>
      <c r="L3758" s="15">
        <f>K3758*Setup!$B$6</f>
        <v/>
      </c>
      <c r="M3758" s="15">
        <f>J3758-L3758</f>
        <v/>
      </c>
      <c r="N3758" s="21" t="n"/>
    </row>
    <row r="3759">
      <c r="A3759" s="295" t="n"/>
      <c r="B3759" s="14" t="n"/>
      <c r="C3759" s="15" t="n"/>
      <c r="D3759" s="15" t="n"/>
      <c r="E3759" s="15">
        <f>D3759*Setup!$B$5</f>
        <v/>
      </c>
      <c r="F3759" s="15">
        <f>D3759-E3759</f>
        <v/>
      </c>
      <c r="G3759" s="15" t="n"/>
      <c r="H3759" s="15" t="n"/>
      <c r="I3759" s="15" t="n"/>
      <c r="J3759" s="15">
        <f>C3759+F3759+G3759-I3759</f>
        <v/>
      </c>
      <c r="K3759" s="15" t="n"/>
      <c r="L3759" s="15">
        <f>K3759*Setup!$B$6</f>
        <v/>
      </c>
      <c r="M3759" s="15">
        <f>J3759-L3759</f>
        <v/>
      </c>
      <c r="N3759" s="21" t="n"/>
    </row>
    <row r="3760">
      <c r="A3760" s="295" t="n"/>
      <c r="B3760" s="14" t="n"/>
      <c r="C3760" s="15" t="n"/>
      <c r="D3760" s="15" t="n"/>
      <c r="E3760" s="15">
        <f>D3760*Setup!$B$5</f>
        <v/>
      </c>
      <c r="F3760" s="15">
        <f>D3760-E3760</f>
        <v/>
      </c>
      <c r="G3760" s="15" t="n"/>
      <c r="H3760" s="15" t="n"/>
      <c r="I3760" s="15" t="n"/>
      <c r="J3760" s="15">
        <f>C3760+F3760+G3760-I3760</f>
        <v/>
      </c>
      <c r="K3760" s="15" t="n"/>
      <c r="L3760" s="15">
        <f>K3760*Setup!$B$6</f>
        <v/>
      </c>
      <c r="M3760" s="15">
        <f>J3760-L3760</f>
        <v/>
      </c>
      <c r="N3760" s="21" t="n"/>
    </row>
    <row r="3761">
      <c r="A3761" s="295" t="n"/>
      <c r="B3761" s="14" t="n"/>
      <c r="C3761" s="15" t="n"/>
      <c r="D3761" s="15" t="n"/>
      <c r="E3761" s="15">
        <f>D3761*Setup!$B$5</f>
        <v/>
      </c>
      <c r="F3761" s="15">
        <f>D3761-E3761</f>
        <v/>
      </c>
      <c r="G3761" s="15" t="n"/>
      <c r="H3761" s="15" t="n"/>
      <c r="I3761" s="15" t="n"/>
      <c r="J3761" s="15">
        <f>C3761+F3761+G3761-I3761</f>
        <v/>
      </c>
      <c r="K3761" s="15" t="n"/>
      <c r="L3761" s="15">
        <f>K3761*Setup!$B$6</f>
        <v/>
      </c>
      <c r="M3761" s="15">
        <f>J3761-L3761</f>
        <v/>
      </c>
      <c r="N3761" s="21" t="n"/>
    </row>
    <row r="3762">
      <c r="A3762" s="295" t="n"/>
      <c r="B3762" s="14" t="n"/>
      <c r="C3762" s="15" t="n"/>
      <c r="D3762" s="15" t="n"/>
      <c r="E3762" s="15">
        <f>D3762*Setup!$B$5</f>
        <v/>
      </c>
      <c r="F3762" s="15">
        <f>D3762-E3762</f>
        <v/>
      </c>
      <c r="G3762" s="15" t="n"/>
      <c r="H3762" s="15" t="n"/>
      <c r="I3762" s="15" t="n"/>
      <c r="J3762" s="15">
        <f>C3762+F3762+G3762-I3762</f>
        <v/>
      </c>
      <c r="K3762" s="15" t="n"/>
      <c r="L3762" s="15">
        <f>K3762*Setup!$B$6</f>
        <v/>
      </c>
      <c r="M3762" s="15">
        <f>J3762-L3762</f>
        <v/>
      </c>
      <c r="N3762" s="21" t="n"/>
    </row>
    <row r="3763">
      <c r="A3763" s="295" t="n"/>
      <c r="B3763" s="14" t="n"/>
      <c r="C3763" s="15" t="n"/>
      <c r="D3763" s="15" t="n"/>
      <c r="E3763" s="15">
        <f>D3763*Setup!$B$5</f>
        <v/>
      </c>
      <c r="F3763" s="15">
        <f>D3763-E3763</f>
        <v/>
      </c>
      <c r="G3763" s="15" t="n"/>
      <c r="H3763" s="15" t="n"/>
      <c r="I3763" s="15" t="n"/>
      <c r="J3763" s="15">
        <f>C3763+F3763+G3763-I3763</f>
        <v/>
      </c>
      <c r="K3763" s="15" t="n"/>
      <c r="L3763" s="15">
        <f>K3763*Setup!$B$6</f>
        <v/>
      </c>
      <c r="M3763" s="15">
        <f>J3763-L3763</f>
        <v/>
      </c>
      <c r="N3763" s="21" t="n"/>
    </row>
    <row r="3764">
      <c r="A3764" s="295" t="n"/>
      <c r="B3764" s="14" t="n"/>
      <c r="C3764" s="15" t="n"/>
      <c r="D3764" s="15" t="n"/>
      <c r="E3764" s="15">
        <f>D3764*Setup!$B$5</f>
        <v/>
      </c>
      <c r="F3764" s="15">
        <f>D3764-E3764</f>
        <v/>
      </c>
      <c r="G3764" s="15" t="n"/>
      <c r="H3764" s="15" t="n"/>
      <c r="I3764" s="15" t="n"/>
      <c r="J3764" s="15">
        <f>C3764+F3764+G3764-I3764</f>
        <v/>
      </c>
      <c r="K3764" s="15" t="n"/>
      <c r="L3764" s="15">
        <f>K3764*Setup!$B$6</f>
        <v/>
      </c>
      <c r="M3764" s="15">
        <f>J3764-L3764</f>
        <v/>
      </c>
      <c r="N3764" s="21" t="n"/>
    </row>
    <row r="3765">
      <c r="A3765" s="295" t="n"/>
      <c r="B3765" s="14" t="n"/>
      <c r="C3765" s="15" t="n"/>
      <c r="D3765" s="15" t="n"/>
      <c r="E3765" s="15">
        <f>D3765*Setup!$B$5</f>
        <v/>
      </c>
      <c r="F3765" s="15">
        <f>D3765-E3765</f>
        <v/>
      </c>
      <c r="G3765" s="15" t="n"/>
      <c r="H3765" s="15" t="n"/>
      <c r="I3765" s="15" t="n"/>
      <c r="J3765" s="15">
        <f>C3765+F3765+G3765-I3765</f>
        <v/>
      </c>
      <c r="K3765" s="15" t="n"/>
      <c r="L3765" s="15">
        <f>K3765*Setup!$B$6</f>
        <v/>
      </c>
      <c r="M3765" s="15">
        <f>J3765-L3765</f>
        <v/>
      </c>
      <c r="N3765" s="21" t="n"/>
    </row>
    <row r="3766">
      <c r="A3766" s="295" t="n"/>
      <c r="B3766" s="14" t="n"/>
      <c r="C3766" s="15" t="n"/>
      <c r="D3766" s="15" t="n"/>
      <c r="E3766" s="15">
        <f>D3766*Setup!$B$5</f>
        <v/>
      </c>
      <c r="F3766" s="15">
        <f>D3766-E3766</f>
        <v/>
      </c>
      <c r="G3766" s="15" t="n"/>
      <c r="H3766" s="15" t="n"/>
      <c r="I3766" s="15" t="n"/>
      <c r="J3766" s="15">
        <f>C3766+F3766+G3766-I3766</f>
        <v/>
      </c>
      <c r="K3766" s="15" t="n"/>
      <c r="L3766" s="15">
        <f>K3766*Setup!$B$6</f>
        <v/>
      </c>
      <c r="M3766" s="15">
        <f>J3766-L3766</f>
        <v/>
      </c>
      <c r="N3766" s="21" t="n"/>
    </row>
    <row r="3767">
      <c r="A3767" s="295" t="n"/>
      <c r="B3767" s="14" t="n"/>
      <c r="C3767" s="15" t="n"/>
      <c r="D3767" s="15" t="n"/>
      <c r="E3767" s="15">
        <f>D3767*Setup!$B$5</f>
        <v/>
      </c>
      <c r="F3767" s="15">
        <f>D3767-E3767</f>
        <v/>
      </c>
      <c r="G3767" s="15" t="n"/>
      <c r="H3767" s="15" t="n"/>
      <c r="I3767" s="15" t="n"/>
      <c r="J3767" s="15">
        <f>C3767+F3767+G3767-I3767</f>
        <v/>
      </c>
      <c r="K3767" s="15" t="n"/>
      <c r="L3767" s="15">
        <f>K3767*Setup!$B$6</f>
        <v/>
      </c>
      <c r="M3767" s="15">
        <f>J3767-L3767</f>
        <v/>
      </c>
      <c r="N3767" s="21" t="n"/>
    </row>
    <row r="3768">
      <c r="A3768" s="295" t="n"/>
      <c r="B3768" s="14" t="n"/>
      <c r="C3768" s="15" t="n"/>
      <c r="D3768" s="15" t="n"/>
      <c r="E3768" s="15">
        <f>D3768*Setup!$B$5</f>
        <v/>
      </c>
      <c r="F3768" s="15">
        <f>D3768-E3768</f>
        <v/>
      </c>
      <c r="G3768" s="15" t="n"/>
      <c r="H3768" s="15" t="n"/>
      <c r="I3768" s="15" t="n"/>
      <c r="J3768" s="15">
        <f>C3768+F3768+G3768-I3768</f>
        <v/>
      </c>
      <c r="K3768" s="15" t="n"/>
      <c r="L3768" s="15">
        <f>K3768*Setup!$B$6</f>
        <v/>
      </c>
      <c r="M3768" s="15">
        <f>J3768-L3768</f>
        <v/>
      </c>
      <c r="N3768" s="21" t="n"/>
    </row>
    <row r="3769">
      <c r="A3769" s="295" t="n"/>
      <c r="B3769" s="14" t="n"/>
      <c r="C3769" s="15" t="n"/>
      <c r="D3769" s="15" t="n"/>
      <c r="E3769" s="15">
        <f>D3769*Setup!$B$5</f>
        <v/>
      </c>
      <c r="F3769" s="15">
        <f>D3769-E3769</f>
        <v/>
      </c>
      <c r="G3769" s="15" t="n"/>
      <c r="H3769" s="15" t="n"/>
      <c r="I3769" s="15" t="n"/>
      <c r="J3769" s="15">
        <f>C3769+F3769+G3769-I3769</f>
        <v/>
      </c>
      <c r="K3769" s="15" t="n"/>
      <c r="L3769" s="15">
        <f>K3769*Setup!$B$6</f>
        <v/>
      </c>
      <c r="M3769" s="15">
        <f>J3769-L3769</f>
        <v/>
      </c>
      <c r="N3769" s="21" t="n"/>
    </row>
    <row r="3770">
      <c r="A3770" s="295" t="n"/>
      <c r="B3770" s="14" t="n"/>
      <c r="C3770" s="15" t="n"/>
      <c r="D3770" s="15" t="n"/>
      <c r="E3770" s="15">
        <f>D3770*Setup!$B$5</f>
        <v/>
      </c>
      <c r="F3770" s="15">
        <f>D3770-E3770</f>
        <v/>
      </c>
      <c r="G3770" s="15" t="n"/>
      <c r="H3770" s="15" t="n"/>
      <c r="I3770" s="15" t="n"/>
      <c r="J3770" s="15">
        <f>C3770+F3770+G3770-I3770</f>
        <v/>
      </c>
      <c r="K3770" s="15" t="n"/>
      <c r="L3770" s="15">
        <f>K3770*Setup!$B$6</f>
        <v/>
      </c>
      <c r="M3770" s="15">
        <f>J3770-L3770</f>
        <v/>
      </c>
      <c r="N3770" s="21" t="n"/>
    </row>
    <row r="3771">
      <c r="A3771" s="295" t="n"/>
      <c r="B3771" s="14" t="n"/>
      <c r="C3771" s="15" t="n"/>
      <c r="D3771" s="15" t="n"/>
      <c r="E3771" s="15">
        <f>D3771*Setup!$B$5</f>
        <v/>
      </c>
      <c r="F3771" s="15">
        <f>D3771-E3771</f>
        <v/>
      </c>
      <c r="G3771" s="15" t="n"/>
      <c r="H3771" s="15" t="n"/>
      <c r="I3771" s="15" t="n"/>
      <c r="J3771" s="15">
        <f>C3771+F3771+G3771-I3771</f>
        <v/>
      </c>
      <c r="K3771" s="15" t="n"/>
      <c r="L3771" s="15">
        <f>K3771*Setup!$B$6</f>
        <v/>
      </c>
      <c r="M3771" s="15">
        <f>J3771-L3771</f>
        <v/>
      </c>
      <c r="N3771" s="21" t="n"/>
    </row>
    <row r="3772">
      <c r="A3772" s="295" t="n"/>
      <c r="B3772" s="14" t="n"/>
      <c r="C3772" s="15" t="n"/>
      <c r="D3772" s="15" t="n"/>
      <c r="E3772" s="15">
        <f>D3772*Setup!$B$5</f>
        <v/>
      </c>
      <c r="F3772" s="15">
        <f>D3772-E3772</f>
        <v/>
      </c>
      <c r="G3772" s="15" t="n"/>
      <c r="H3772" s="15" t="n"/>
      <c r="I3772" s="15" t="n"/>
      <c r="J3772" s="15">
        <f>C3772+F3772+G3772-I3772</f>
        <v/>
      </c>
      <c r="K3772" s="15" t="n"/>
      <c r="L3772" s="15">
        <f>K3772*Setup!$B$6</f>
        <v/>
      </c>
      <c r="M3772" s="15">
        <f>J3772-L3772</f>
        <v/>
      </c>
      <c r="N3772" s="21" t="n"/>
    </row>
    <row r="3773">
      <c r="A3773" s="295" t="n"/>
      <c r="B3773" s="14" t="n"/>
      <c r="C3773" s="15" t="n"/>
      <c r="D3773" s="15" t="n"/>
      <c r="E3773" s="15">
        <f>D3773*Setup!$B$5</f>
        <v/>
      </c>
      <c r="F3773" s="15">
        <f>D3773-E3773</f>
        <v/>
      </c>
      <c r="G3773" s="15" t="n"/>
      <c r="H3773" s="15" t="n"/>
      <c r="I3773" s="15" t="n"/>
      <c r="J3773" s="15">
        <f>C3773+F3773+G3773-I3773</f>
        <v/>
      </c>
      <c r="K3773" s="15" t="n"/>
      <c r="L3773" s="15">
        <f>K3773*Setup!$B$6</f>
        <v/>
      </c>
      <c r="M3773" s="15">
        <f>J3773-L3773</f>
        <v/>
      </c>
      <c r="N3773" s="21" t="n"/>
    </row>
    <row r="3774">
      <c r="A3774" s="295" t="n"/>
      <c r="B3774" s="14" t="n"/>
      <c r="C3774" s="15" t="n"/>
      <c r="D3774" s="15" t="n"/>
      <c r="E3774" s="15">
        <f>D3774*Setup!$B$5</f>
        <v/>
      </c>
      <c r="F3774" s="15">
        <f>D3774-E3774</f>
        <v/>
      </c>
      <c r="G3774" s="15" t="n"/>
      <c r="H3774" s="15" t="n"/>
      <c r="I3774" s="15" t="n"/>
      <c r="J3774" s="15">
        <f>C3774+F3774+G3774-I3774</f>
        <v/>
      </c>
      <c r="K3774" s="15" t="n"/>
      <c r="L3774" s="15">
        <f>K3774*Setup!$B$6</f>
        <v/>
      </c>
      <c r="M3774" s="15">
        <f>J3774-L3774</f>
        <v/>
      </c>
      <c r="N3774" s="21" t="n"/>
    </row>
    <row r="3775">
      <c r="A3775" s="295" t="n"/>
      <c r="B3775" s="14" t="n"/>
      <c r="C3775" s="15" t="n"/>
      <c r="D3775" s="15" t="n"/>
      <c r="E3775" s="15">
        <f>D3775*Setup!$B$5</f>
        <v/>
      </c>
      <c r="F3775" s="15">
        <f>D3775-E3775</f>
        <v/>
      </c>
      <c r="G3775" s="15" t="n"/>
      <c r="H3775" s="15" t="n"/>
      <c r="I3775" s="15" t="n"/>
      <c r="J3775" s="15">
        <f>C3775+F3775+G3775-I3775</f>
        <v/>
      </c>
      <c r="K3775" s="15" t="n"/>
      <c r="L3775" s="15">
        <f>K3775*Setup!$B$6</f>
        <v/>
      </c>
      <c r="M3775" s="15">
        <f>J3775-L3775</f>
        <v/>
      </c>
      <c r="N3775" s="21" t="n"/>
    </row>
    <row r="3776">
      <c r="A3776" s="295" t="n"/>
      <c r="B3776" s="14" t="n"/>
      <c r="C3776" s="15" t="n"/>
      <c r="D3776" s="15" t="n"/>
      <c r="E3776" s="15">
        <f>D3776*Setup!$B$5</f>
        <v/>
      </c>
      <c r="F3776" s="15">
        <f>D3776-E3776</f>
        <v/>
      </c>
      <c r="G3776" s="15" t="n"/>
      <c r="H3776" s="15" t="n"/>
      <c r="I3776" s="15" t="n"/>
      <c r="J3776" s="15">
        <f>C3776+F3776+G3776-I3776</f>
        <v/>
      </c>
      <c r="K3776" s="15" t="n"/>
      <c r="L3776" s="15">
        <f>K3776*Setup!$B$6</f>
        <v/>
      </c>
      <c r="M3776" s="15">
        <f>J3776-L3776</f>
        <v/>
      </c>
      <c r="N3776" s="21" t="n"/>
    </row>
    <row r="3777">
      <c r="A3777" s="295" t="n"/>
      <c r="B3777" s="14" t="n"/>
      <c r="C3777" s="15" t="n"/>
      <c r="D3777" s="15" t="n"/>
      <c r="E3777" s="15">
        <f>D3777*Setup!$B$5</f>
        <v/>
      </c>
      <c r="F3777" s="15">
        <f>D3777-E3777</f>
        <v/>
      </c>
      <c r="G3777" s="15" t="n"/>
      <c r="H3777" s="15" t="n"/>
      <c r="I3777" s="15" t="n"/>
      <c r="J3777" s="15">
        <f>C3777+F3777+G3777-I3777</f>
        <v/>
      </c>
      <c r="K3777" s="15" t="n"/>
      <c r="L3777" s="15">
        <f>K3777*Setup!$B$6</f>
        <v/>
      </c>
      <c r="M3777" s="15">
        <f>J3777-L3777</f>
        <v/>
      </c>
      <c r="N3777" s="21" t="n"/>
    </row>
    <row r="3778">
      <c r="A3778" s="295" t="n"/>
      <c r="B3778" s="14" t="n"/>
      <c r="C3778" s="15" t="n"/>
      <c r="D3778" s="15" t="n"/>
      <c r="E3778" s="15">
        <f>D3778*Setup!$B$5</f>
        <v/>
      </c>
      <c r="F3778" s="15">
        <f>D3778-E3778</f>
        <v/>
      </c>
      <c r="G3778" s="15" t="n"/>
      <c r="H3778" s="15" t="n"/>
      <c r="I3778" s="15" t="n"/>
      <c r="J3778" s="15">
        <f>C3778+F3778+G3778-I3778</f>
        <v/>
      </c>
      <c r="K3778" s="15" t="n"/>
      <c r="L3778" s="15">
        <f>K3778*Setup!$B$6</f>
        <v/>
      </c>
      <c r="M3778" s="15">
        <f>J3778-L3778</f>
        <v/>
      </c>
      <c r="N3778" s="21" t="n"/>
    </row>
    <row r="3779">
      <c r="A3779" s="295" t="n"/>
      <c r="B3779" s="14" t="n"/>
      <c r="C3779" s="15" t="n"/>
      <c r="D3779" s="15" t="n"/>
      <c r="E3779" s="15">
        <f>D3779*Setup!$B$5</f>
        <v/>
      </c>
      <c r="F3779" s="15">
        <f>D3779-E3779</f>
        <v/>
      </c>
      <c r="G3779" s="15" t="n"/>
      <c r="H3779" s="15" t="n"/>
      <c r="I3779" s="15" t="n"/>
      <c r="J3779" s="15">
        <f>C3779+F3779+G3779-I3779</f>
        <v/>
      </c>
      <c r="K3779" s="15" t="n"/>
      <c r="L3779" s="15">
        <f>K3779*Setup!$B$6</f>
        <v/>
      </c>
      <c r="M3779" s="15">
        <f>J3779-L3779</f>
        <v/>
      </c>
      <c r="N3779" s="21" t="n"/>
    </row>
    <row r="3780">
      <c r="A3780" s="295" t="n"/>
      <c r="B3780" s="14" t="n"/>
      <c r="C3780" s="15" t="n"/>
      <c r="D3780" s="15" t="n"/>
      <c r="E3780" s="15">
        <f>D3780*Setup!$B$5</f>
        <v/>
      </c>
      <c r="F3780" s="15">
        <f>D3780-E3780</f>
        <v/>
      </c>
      <c r="G3780" s="15" t="n"/>
      <c r="H3780" s="15" t="n"/>
      <c r="I3780" s="15" t="n"/>
      <c r="J3780" s="15">
        <f>C3780+F3780+G3780-I3780</f>
        <v/>
      </c>
      <c r="K3780" s="15" t="n"/>
      <c r="L3780" s="15">
        <f>K3780*Setup!$B$6</f>
        <v/>
      </c>
      <c r="M3780" s="15">
        <f>J3780-L3780</f>
        <v/>
      </c>
      <c r="N3780" s="21" t="n"/>
    </row>
    <row r="3781">
      <c r="A3781" s="295" t="n"/>
      <c r="B3781" s="14" t="n"/>
      <c r="C3781" s="15" t="n"/>
      <c r="D3781" s="15" t="n"/>
      <c r="E3781" s="15">
        <f>D3781*Setup!$B$5</f>
        <v/>
      </c>
      <c r="F3781" s="15">
        <f>D3781-E3781</f>
        <v/>
      </c>
      <c r="G3781" s="15" t="n"/>
      <c r="H3781" s="15" t="n"/>
      <c r="I3781" s="15" t="n"/>
      <c r="J3781" s="15">
        <f>C3781+F3781+G3781-I3781</f>
        <v/>
      </c>
      <c r="K3781" s="15" t="n"/>
      <c r="L3781" s="15">
        <f>K3781*Setup!$B$6</f>
        <v/>
      </c>
      <c r="M3781" s="15">
        <f>J3781-L3781</f>
        <v/>
      </c>
      <c r="N3781" s="21" t="n"/>
    </row>
    <row r="3782">
      <c r="A3782" s="295" t="n"/>
      <c r="B3782" s="14" t="n"/>
      <c r="C3782" s="15" t="n"/>
      <c r="D3782" s="15" t="n"/>
      <c r="E3782" s="15">
        <f>D3782*Setup!$B$5</f>
        <v/>
      </c>
      <c r="F3782" s="15">
        <f>D3782-E3782</f>
        <v/>
      </c>
      <c r="G3782" s="15" t="n"/>
      <c r="H3782" s="15" t="n"/>
      <c r="I3782" s="15" t="n"/>
      <c r="J3782" s="15">
        <f>C3782+F3782+G3782-I3782</f>
        <v/>
      </c>
      <c r="K3782" s="15" t="n"/>
      <c r="L3782" s="15">
        <f>K3782*Setup!$B$6</f>
        <v/>
      </c>
      <c r="M3782" s="15">
        <f>J3782-L3782</f>
        <v/>
      </c>
      <c r="N3782" s="21" t="n"/>
    </row>
    <row r="3783">
      <c r="A3783" s="295" t="n"/>
      <c r="B3783" s="14" t="n"/>
      <c r="C3783" s="15" t="n"/>
      <c r="D3783" s="15" t="n"/>
      <c r="E3783" s="15">
        <f>D3783*Setup!$B$5</f>
        <v/>
      </c>
      <c r="F3783" s="15">
        <f>D3783-E3783</f>
        <v/>
      </c>
      <c r="G3783" s="15" t="n"/>
      <c r="H3783" s="15" t="n"/>
      <c r="I3783" s="15" t="n"/>
      <c r="J3783" s="15">
        <f>C3783+F3783+G3783-I3783</f>
        <v/>
      </c>
      <c r="K3783" s="15" t="n"/>
      <c r="L3783" s="15">
        <f>K3783*Setup!$B$6</f>
        <v/>
      </c>
      <c r="M3783" s="15">
        <f>J3783-L3783</f>
        <v/>
      </c>
      <c r="N3783" s="21" t="n"/>
    </row>
    <row r="3784">
      <c r="A3784" s="295" t="n"/>
      <c r="B3784" s="14" t="n"/>
      <c r="C3784" s="15" t="n"/>
      <c r="D3784" s="15" t="n"/>
      <c r="E3784" s="15">
        <f>D3784*Setup!$B$5</f>
        <v/>
      </c>
      <c r="F3784" s="15">
        <f>D3784-E3784</f>
        <v/>
      </c>
      <c r="G3784" s="15" t="n"/>
      <c r="H3784" s="15" t="n"/>
      <c r="I3784" s="15" t="n"/>
      <c r="J3784" s="15">
        <f>C3784+F3784+G3784-I3784</f>
        <v/>
      </c>
      <c r="K3784" s="15" t="n"/>
      <c r="L3784" s="15">
        <f>K3784*Setup!$B$6</f>
        <v/>
      </c>
      <c r="M3784" s="15">
        <f>J3784-L3784</f>
        <v/>
      </c>
      <c r="N3784" s="21" t="n"/>
    </row>
    <row r="3785">
      <c r="A3785" s="295" t="n"/>
      <c r="B3785" s="14" t="n"/>
      <c r="C3785" s="15" t="n"/>
      <c r="D3785" s="15" t="n"/>
      <c r="E3785" s="15">
        <f>D3785*Setup!$B$5</f>
        <v/>
      </c>
      <c r="F3785" s="15">
        <f>D3785-E3785</f>
        <v/>
      </c>
      <c r="G3785" s="15" t="n"/>
      <c r="H3785" s="15" t="n"/>
      <c r="I3785" s="15" t="n"/>
      <c r="J3785" s="15">
        <f>C3785+F3785+G3785-I3785</f>
        <v/>
      </c>
      <c r="K3785" s="15" t="n"/>
      <c r="L3785" s="15">
        <f>K3785*Setup!$B$6</f>
        <v/>
      </c>
      <c r="M3785" s="15">
        <f>J3785-L3785</f>
        <v/>
      </c>
      <c r="N3785" s="21" t="n"/>
    </row>
    <row r="3786">
      <c r="A3786" s="295" t="n"/>
      <c r="B3786" s="14" t="n"/>
      <c r="C3786" s="15" t="n"/>
      <c r="D3786" s="15" t="n"/>
      <c r="E3786" s="15">
        <f>D3786*Setup!$B$5</f>
        <v/>
      </c>
      <c r="F3786" s="15">
        <f>D3786-E3786</f>
        <v/>
      </c>
      <c r="G3786" s="15" t="n"/>
      <c r="H3786" s="15" t="n"/>
      <c r="I3786" s="15" t="n"/>
      <c r="J3786" s="15">
        <f>C3786+F3786+G3786-I3786</f>
        <v/>
      </c>
      <c r="K3786" s="15" t="n"/>
      <c r="L3786" s="15">
        <f>K3786*Setup!$B$6</f>
        <v/>
      </c>
      <c r="M3786" s="15">
        <f>J3786-L3786</f>
        <v/>
      </c>
      <c r="N3786" s="21" t="n"/>
    </row>
    <row r="3787">
      <c r="A3787" s="295" t="n"/>
      <c r="B3787" s="14" t="n"/>
      <c r="C3787" s="15" t="n"/>
      <c r="D3787" s="15" t="n"/>
      <c r="E3787" s="15">
        <f>D3787*Setup!$B$5</f>
        <v/>
      </c>
      <c r="F3787" s="15">
        <f>D3787-E3787</f>
        <v/>
      </c>
      <c r="G3787" s="15" t="n"/>
      <c r="H3787" s="15" t="n"/>
      <c r="I3787" s="15" t="n"/>
      <c r="J3787" s="15">
        <f>C3787+F3787+G3787-I3787</f>
        <v/>
      </c>
      <c r="K3787" s="15" t="n"/>
      <c r="L3787" s="15">
        <f>K3787*Setup!$B$6</f>
        <v/>
      </c>
      <c r="M3787" s="15">
        <f>J3787-L3787</f>
        <v/>
      </c>
      <c r="N3787" s="21" t="n"/>
    </row>
    <row r="3788">
      <c r="A3788" s="295" t="n"/>
      <c r="B3788" s="14" t="n"/>
      <c r="C3788" s="15" t="n"/>
      <c r="D3788" s="15" t="n"/>
      <c r="E3788" s="15">
        <f>D3788*Setup!$B$5</f>
        <v/>
      </c>
      <c r="F3788" s="15">
        <f>D3788-E3788</f>
        <v/>
      </c>
      <c r="G3788" s="15" t="n"/>
      <c r="H3788" s="15" t="n"/>
      <c r="I3788" s="15" t="n"/>
      <c r="J3788" s="15">
        <f>C3788+F3788+G3788-I3788</f>
        <v/>
      </c>
      <c r="K3788" s="15" t="n"/>
      <c r="L3788" s="15">
        <f>K3788*Setup!$B$6</f>
        <v/>
      </c>
      <c r="M3788" s="15">
        <f>J3788-L3788</f>
        <v/>
      </c>
      <c r="N3788" s="21" t="n"/>
    </row>
    <row r="3789">
      <c r="A3789" s="295" t="n"/>
      <c r="B3789" s="14" t="n"/>
      <c r="C3789" s="15" t="n"/>
      <c r="D3789" s="15" t="n"/>
      <c r="E3789" s="15">
        <f>D3789*Setup!$B$5</f>
        <v/>
      </c>
      <c r="F3789" s="15">
        <f>D3789-E3789</f>
        <v/>
      </c>
      <c r="G3789" s="15" t="n"/>
      <c r="H3789" s="15" t="n"/>
      <c r="I3789" s="15" t="n"/>
      <c r="J3789" s="15">
        <f>C3789+F3789+G3789-I3789</f>
        <v/>
      </c>
      <c r="K3789" s="15" t="n"/>
      <c r="L3789" s="15">
        <f>K3789*Setup!$B$6</f>
        <v/>
      </c>
      <c r="M3789" s="15">
        <f>J3789-L3789</f>
        <v/>
      </c>
      <c r="N3789" s="21" t="n"/>
    </row>
    <row r="3790">
      <c r="A3790" s="295" t="n"/>
      <c r="B3790" s="14" t="n"/>
      <c r="C3790" s="15" t="n"/>
      <c r="D3790" s="15" t="n"/>
      <c r="E3790" s="15">
        <f>D3790*Setup!$B$5</f>
        <v/>
      </c>
      <c r="F3790" s="15">
        <f>D3790-E3790</f>
        <v/>
      </c>
      <c r="G3790" s="15" t="n"/>
      <c r="H3790" s="15" t="n"/>
      <c r="I3790" s="15" t="n"/>
      <c r="J3790" s="15">
        <f>C3790+F3790+G3790-I3790</f>
        <v/>
      </c>
      <c r="K3790" s="15" t="n"/>
      <c r="L3790" s="15">
        <f>K3790*Setup!$B$6</f>
        <v/>
      </c>
      <c r="M3790" s="15">
        <f>J3790-L3790</f>
        <v/>
      </c>
      <c r="N3790" s="21" t="n"/>
    </row>
    <row r="3791">
      <c r="A3791" s="295" t="n"/>
      <c r="B3791" s="14" t="n"/>
      <c r="C3791" s="15" t="n"/>
      <c r="D3791" s="15" t="n"/>
      <c r="E3791" s="15">
        <f>D3791*Setup!$B$5</f>
        <v/>
      </c>
      <c r="F3791" s="15">
        <f>D3791-E3791</f>
        <v/>
      </c>
      <c r="G3791" s="15" t="n"/>
      <c r="H3791" s="15" t="n"/>
      <c r="I3791" s="15" t="n"/>
      <c r="J3791" s="15">
        <f>C3791+F3791+G3791-I3791</f>
        <v/>
      </c>
      <c r="K3791" s="15" t="n"/>
      <c r="L3791" s="15">
        <f>K3791*Setup!$B$6</f>
        <v/>
      </c>
      <c r="M3791" s="15">
        <f>J3791-L3791</f>
        <v/>
      </c>
      <c r="N3791" s="21" t="n"/>
    </row>
    <row r="3792">
      <c r="A3792" s="295" t="n"/>
      <c r="B3792" s="14" t="n"/>
      <c r="C3792" s="15" t="n"/>
      <c r="D3792" s="15" t="n"/>
      <c r="E3792" s="15">
        <f>D3792*Setup!$B$5</f>
        <v/>
      </c>
      <c r="F3792" s="15">
        <f>D3792-E3792</f>
        <v/>
      </c>
      <c r="G3792" s="15" t="n"/>
      <c r="H3792" s="15" t="n"/>
      <c r="I3792" s="15" t="n"/>
      <c r="J3792" s="15">
        <f>C3792+F3792+G3792-I3792</f>
        <v/>
      </c>
      <c r="K3792" s="15" t="n"/>
      <c r="L3792" s="15">
        <f>K3792*Setup!$B$6</f>
        <v/>
      </c>
      <c r="M3792" s="15">
        <f>J3792-L3792</f>
        <v/>
      </c>
      <c r="N3792" s="21" t="n"/>
    </row>
    <row r="3793">
      <c r="A3793" s="295" t="n"/>
      <c r="B3793" s="14" t="n"/>
      <c r="C3793" s="15" t="n"/>
      <c r="D3793" s="15" t="n"/>
      <c r="E3793" s="15">
        <f>D3793*Setup!$B$5</f>
        <v/>
      </c>
      <c r="F3793" s="15">
        <f>D3793-E3793</f>
        <v/>
      </c>
      <c r="G3793" s="15" t="n"/>
      <c r="H3793" s="15" t="n"/>
      <c r="I3793" s="15" t="n"/>
      <c r="J3793" s="15">
        <f>C3793+F3793+G3793-I3793</f>
        <v/>
      </c>
      <c r="K3793" s="15" t="n"/>
      <c r="L3793" s="15">
        <f>K3793*Setup!$B$6</f>
        <v/>
      </c>
      <c r="M3793" s="15">
        <f>J3793-L3793</f>
        <v/>
      </c>
      <c r="N3793" s="21" t="n"/>
    </row>
    <row r="3794">
      <c r="A3794" s="295" t="n"/>
      <c r="B3794" s="14" t="n"/>
      <c r="C3794" s="15" t="n"/>
      <c r="D3794" s="15" t="n"/>
      <c r="E3794" s="15">
        <f>D3794*Setup!$B$5</f>
        <v/>
      </c>
      <c r="F3794" s="15">
        <f>D3794-E3794</f>
        <v/>
      </c>
      <c r="G3794" s="15" t="n"/>
      <c r="H3794" s="15" t="n"/>
      <c r="I3794" s="15" t="n"/>
      <c r="J3794" s="15">
        <f>C3794+F3794+G3794-I3794</f>
        <v/>
      </c>
      <c r="K3794" s="15" t="n"/>
      <c r="L3794" s="15">
        <f>K3794*Setup!$B$6</f>
        <v/>
      </c>
      <c r="M3794" s="15">
        <f>J3794-L3794</f>
        <v/>
      </c>
      <c r="N3794" s="21" t="n"/>
    </row>
    <row r="3795">
      <c r="A3795" s="295" t="n"/>
      <c r="B3795" s="14" t="n"/>
      <c r="C3795" s="15" t="n"/>
      <c r="D3795" s="15" t="n"/>
      <c r="E3795" s="15">
        <f>D3795*Setup!$B$5</f>
        <v/>
      </c>
      <c r="F3795" s="15">
        <f>D3795-E3795</f>
        <v/>
      </c>
      <c r="G3795" s="15" t="n"/>
      <c r="H3795" s="15" t="n"/>
      <c r="I3795" s="15" t="n"/>
      <c r="J3795" s="15">
        <f>C3795+F3795+G3795-I3795</f>
        <v/>
      </c>
      <c r="K3795" s="15" t="n"/>
      <c r="L3795" s="15">
        <f>K3795*Setup!$B$6</f>
        <v/>
      </c>
      <c r="M3795" s="15">
        <f>J3795-L3795</f>
        <v/>
      </c>
      <c r="N3795" s="21" t="n"/>
    </row>
    <row r="3796">
      <c r="A3796" s="295" t="n"/>
      <c r="B3796" s="14" t="n"/>
      <c r="C3796" s="15" t="n"/>
      <c r="D3796" s="15" t="n"/>
      <c r="E3796" s="15">
        <f>D3796*Setup!$B$5</f>
        <v/>
      </c>
      <c r="F3796" s="15">
        <f>D3796-E3796</f>
        <v/>
      </c>
      <c r="G3796" s="15" t="n"/>
      <c r="H3796" s="15" t="n"/>
      <c r="I3796" s="15" t="n"/>
      <c r="J3796" s="15">
        <f>C3796+F3796+G3796-I3796</f>
        <v/>
      </c>
      <c r="K3796" s="15" t="n"/>
      <c r="L3796" s="15">
        <f>K3796*Setup!$B$6</f>
        <v/>
      </c>
      <c r="M3796" s="15">
        <f>J3796-L3796</f>
        <v/>
      </c>
      <c r="N3796" s="21" t="n"/>
    </row>
    <row r="3797">
      <c r="A3797" s="295" t="n"/>
      <c r="B3797" s="14" t="n"/>
      <c r="C3797" s="15" t="n"/>
      <c r="D3797" s="15" t="n"/>
      <c r="E3797" s="15">
        <f>D3797*Setup!$B$5</f>
        <v/>
      </c>
      <c r="F3797" s="15">
        <f>D3797-E3797</f>
        <v/>
      </c>
      <c r="G3797" s="15" t="n"/>
      <c r="H3797" s="15" t="n"/>
      <c r="I3797" s="15" t="n"/>
      <c r="J3797" s="15">
        <f>C3797+F3797+G3797-I3797</f>
        <v/>
      </c>
      <c r="K3797" s="15" t="n"/>
      <c r="L3797" s="15">
        <f>K3797*Setup!$B$6</f>
        <v/>
      </c>
      <c r="M3797" s="15">
        <f>J3797-L3797</f>
        <v/>
      </c>
      <c r="N3797" s="21" t="n"/>
    </row>
    <row r="3798">
      <c r="A3798" s="295" t="n"/>
      <c r="B3798" s="14" t="n"/>
      <c r="C3798" s="15" t="n"/>
      <c r="D3798" s="15" t="n"/>
      <c r="E3798" s="15">
        <f>D3798*Setup!$B$5</f>
        <v/>
      </c>
      <c r="F3798" s="15">
        <f>D3798-E3798</f>
        <v/>
      </c>
      <c r="G3798" s="15" t="n"/>
      <c r="H3798" s="15" t="n"/>
      <c r="I3798" s="15" t="n"/>
      <c r="J3798" s="15">
        <f>C3798+F3798+G3798-I3798</f>
        <v/>
      </c>
      <c r="K3798" s="15" t="n"/>
      <c r="L3798" s="15">
        <f>K3798*Setup!$B$6</f>
        <v/>
      </c>
      <c r="M3798" s="15">
        <f>J3798-L3798</f>
        <v/>
      </c>
      <c r="N3798" s="21" t="n"/>
    </row>
    <row r="3799">
      <c r="A3799" s="295" t="n"/>
      <c r="B3799" s="14" t="n"/>
      <c r="C3799" s="15" t="n"/>
      <c r="D3799" s="15" t="n"/>
      <c r="E3799" s="15">
        <f>D3799*Setup!$B$5</f>
        <v/>
      </c>
      <c r="F3799" s="15">
        <f>D3799-E3799</f>
        <v/>
      </c>
      <c r="G3799" s="15" t="n"/>
      <c r="H3799" s="15" t="n"/>
      <c r="I3799" s="15" t="n"/>
      <c r="J3799" s="15">
        <f>C3799+F3799+G3799-I3799</f>
        <v/>
      </c>
      <c r="K3799" s="15" t="n"/>
      <c r="L3799" s="15">
        <f>K3799*Setup!$B$6</f>
        <v/>
      </c>
      <c r="M3799" s="15">
        <f>J3799-L3799</f>
        <v/>
      </c>
      <c r="N3799" s="21" t="n"/>
    </row>
    <row r="3800">
      <c r="A3800" s="295" t="n"/>
      <c r="B3800" s="14" t="n"/>
      <c r="C3800" s="15" t="n"/>
      <c r="D3800" s="15" t="n"/>
      <c r="E3800" s="15">
        <f>D3800*Setup!$B$5</f>
        <v/>
      </c>
      <c r="F3800" s="15">
        <f>D3800-E3800</f>
        <v/>
      </c>
      <c r="G3800" s="15" t="n"/>
      <c r="H3800" s="15" t="n"/>
      <c r="I3800" s="15" t="n"/>
      <c r="J3800" s="15">
        <f>C3800+F3800+G3800-I3800</f>
        <v/>
      </c>
      <c r="K3800" s="15" t="n"/>
      <c r="L3800" s="15">
        <f>K3800*Setup!$B$6</f>
        <v/>
      </c>
      <c r="M3800" s="15">
        <f>J3800-L3800</f>
        <v/>
      </c>
      <c r="N3800" s="21" t="n"/>
    </row>
    <row r="3801">
      <c r="A3801" s="295" t="n"/>
      <c r="B3801" s="14" t="n"/>
      <c r="C3801" s="15" t="n"/>
      <c r="D3801" s="15" t="n"/>
      <c r="E3801" s="15">
        <f>D3801*Setup!$B$5</f>
        <v/>
      </c>
      <c r="F3801" s="15">
        <f>D3801-E3801</f>
        <v/>
      </c>
      <c r="G3801" s="15" t="n"/>
      <c r="H3801" s="15" t="n"/>
      <c r="I3801" s="15" t="n"/>
      <c r="J3801" s="15">
        <f>C3801+F3801+G3801-I3801</f>
        <v/>
      </c>
      <c r="K3801" s="15" t="n"/>
      <c r="L3801" s="15">
        <f>K3801*Setup!$B$6</f>
        <v/>
      </c>
      <c r="M3801" s="15">
        <f>J3801-L3801</f>
        <v/>
      </c>
      <c r="N3801" s="21" t="n"/>
    </row>
    <row r="3802">
      <c r="A3802" s="295" t="n"/>
      <c r="B3802" s="14" t="n"/>
      <c r="C3802" s="15" t="n"/>
      <c r="D3802" s="15" t="n"/>
      <c r="E3802" s="15">
        <f>D3802*Setup!$B$5</f>
        <v/>
      </c>
      <c r="F3802" s="15">
        <f>D3802-E3802</f>
        <v/>
      </c>
      <c r="G3802" s="15" t="n"/>
      <c r="H3802" s="15" t="n"/>
      <c r="I3802" s="15" t="n"/>
      <c r="J3802" s="15">
        <f>C3802+F3802+G3802-I3802</f>
        <v/>
      </c>
      <c r="K3802" s="15" t="n"/>
      <c r="L3802" s="15">
        <f>K3802*Setup!$B$6</f>
        <v/>
      </c>
      <c r="M3802" s="15">
        <f>J3802-L3802</f>
        <v/>
      </c>
      <c r="N3802" s="21" t="n"/>
    </row>
    <row r="3803">
      <c r="A3803" s="295" t="n"/>
      <c r="B3803" s="14" t="n"/>
      <c r="C3803" s="15" t="n"/>
      <c r="D3803" s="15" t="n"/>
      <c r="E3803" s="15">
        <f>D3803*Setup!$B$5</f>
        <v/>
      </c>
      <c r="F3803" s="15">
        <f>D3803-E3803</f>
        <v/>
      </c>
      <c r="G3803" s="15" t="n"/>
      <c r="H3803" s="15" t="n"/>
      <c r="I3803" s="15" t="n"/>
      <c r="J3803" s="15">
        <f>C3803+F3803+G3803-I3803</f>
        <v/>
      </c>
      <c r="K3803" s="15" t="n"/>
      <c r="L3803" s="15">
        <f>K3803*Setup!$B$6</f>
        <v/>
      </c>
      <c r="M3803" s="15">
        <f>J3803-L3803</f>
        <v/>
      </c>
      <c r="N3803" s="21" t="n"/>
    </row>
    <row r="3804">
      <c r="A3804" s="295" t="n"/>
      <c r="B3804" s="14" t="n"/>
      <c r="C3804" s="15" t="n"/>
      <c r="D3804" s="15" t="n"/>
      <c r="E3804" s="15">
        <f>D3804*Setup!$B$5</f>
        <v/>
      </c>
      <c r="F3804" s="15">
        <f>D3804-E3804</f>
        <v/>
      </c>
      <c r="G3804" s="15" t="n"/>
      <c r="H3804" s="15" t="n"/>
      <c r="I3804" s="15" t="n"/>
      <c r="J3804" s="15">
        <f>C3804+F3804+G3804-I3804</f>
        <v/>
      </c>
      <c r="K3804" s="15" t="n"/>
      <c r="L3804" s="15">
        <f>K3804*Setup!$B$6</f>
        <v/>
      </c>
      <c r="M3804" s="15">
        <f>J3804-L3804</f>
        <v/>
      </c>
      <c r="N3804" s="21" t="n"/>
    </row>
    <row r="3805">
      <c r="A3805" s="295" t="n"/>
      <c r="B3805" s="14" t="n"/>
      <c r="C3805" s="15" t="n"/>
      <c r="D3805" s="15" t="n"/>
      <c r="E3805" s="15">
        <f>D3805*Setup!$B$5</f>
        <v/>
      </c>
      <c r="F3805" s="15">
        <f>D3805-E3805</f>
        <v/>
      </c>
      <c r="G3805" s="15" t="n"/>
      <c r="H3805" s="15" t="n"/>
      <c r="I3805" s="15" t="n"/>
      <c r="J3805" s="15">
        <f>C3805+F3805+G3805-I3805</f>
        <v/>
      </c>
      <c r="K3805" s="15" t="n"/>
      <c r="L3805" s="15">
        <f>K3805*Setup!$B$6</f>
        <v/>
      </c>
      <c r="M3805" s="15">
        <f>J3805-L3805</f>
        <v/>
      </c>
      <c r="N3805" s="21" t="n"/>
    </row>
    <row r="3806">
      <c r="A3806" s="295" t="n"/>
      <c r="B3806" s="14" t="n"/>
      <c r="C3806" s="15" t="n"/>
      <c r="D3806" s="15" t="n"/>
      <c r="E3806" s="15">
        <f>D3806*Setup!$B$5</f>
        <v/>
      </c>
      <c r="F3806" s="15">
        <f>D3806-E3806</f>
        <v/>
      </c>
      <c r="G3806" s="15" t="n"/>
      <c r="H3806" s="15" t="n"/>
      <c r="I3806" s="15" t="n"/>
      <c r="J3806" s="15">
        <f>C3806+F3806+G3806-I3806</f>
        <v/>
      </c>
      <c r="K3806" s="15" t="n"/>
      <c r="L3806" s="15">
        <f>K3806*Setup!$B$6</f>
        <v/>
      </c>
      <c r="M3806" s="15">
        <f>J3806-L3806</f>
        <v/>
      </c>
      <c r="N3806" s="21" t="n"/>
    </row>
    <row r="3807">
      <c r="A3807" s="295" t="n"/>
      <c r="B3807" s="14" t="n"/>
      <c r="C3807" s="15" t="n"/>
      <c r="D3807" s="15" t="n"/>
      <c r="E3807" s="15">
        <f>D3807*Setup!$B$5</f>
        <v/>
      </c>
      <c r="F3807" s="15">
        <f>D3807-E3807</f>
        <v/>
      </c>
      <c r="G3807" s="15" t="n"/>
      <c r="H3807" s="15" t="n"/>
      <c r="I3807" s="15" t="n"/>
      <c r="J3807" s="15">
        <f>C3807+F3807+G3807-I3807</f>
        <v/>
      </c>
      <c r="K3807" s="15" t="n"/>
      <c r="L3807" s="15">
        <f>K3807*Setup!$B$6</f>
        <v/>
      </c>
      <c r="M3807" s="15">
        <f>J3807-L3807</f>
        <v/>
      </c>
      <c r="N3807" s="21" t="n"/>
    </row>
    <row r="3808">
      <c r="A3808" s="295" t="n"/>
      <c r="B3808" s="14" t="n"/>
      <c r="C3808" s="15" t="n"/>
      <c r="D3808" s="15" t="n"/>
      <c r="E3808" s="15">
        <f>D3808*Setup!$B$5</f>
        <v/>
      </c>
      <c r="F3808" s="15">
        <f>D3808-E3808</f>
        <v/>
      </c>
      <c r="G3808" s="15" t="n"/>
      <c r="H3808" s="15" t="n"/>
      <c r="I3808" s="15" t="n"/>
      <c r="J3808" s="15">
        <f>C3808+F3808+G3808-I3808</f>
        <v/>
      </c>
      <c r="K3808" s="15" t="n"/>
      <c r="L3808" s="15">
        <f>K3808*Setup!$B$6</f>
        <v/>
      </c>
      <c r="M3808" s="15">
        <f>J3808-L3808</f>
        <v/>
      </c>
      <c r="N3808" s="21" t="n"/>
    </row>
    <row r="3809">
      <c r="A3809" s="295" t="n"/>
      <c r="B3809" s="14" t="n"/>
      <c r="C3809" s="15" t="n"/>
      <c r="D3809" s="15" t="n"/>
      <c r="E3809" s="15">
        <f>D3809*Setup!$B$5</f>
        <v/>
      </c>
      <c r="F3809" s="15">
        <f>D3809-E3809</f>
        <v/>
      </c>
      <c r="G3809" s="15" t="n"/>
      <c r="H3809" s="15" t="n"/>
      <c r="I3809" s="15" t="n"/>
      <c r="J3809" s="15">
        <f>C3809+F3809+G3809-I3809</f>
        <v/>
      </c>
      <c r="K3809" s="15" t="n"/>
      <c r="L3809" s="15">
        <f>K3809*Setup!$B$6</f>
        <v/>
      </c>
      <c r="M3809" s="15">
        <f>J3809-L3809</f>
        <v/>
      </c>
      <c r="N3809" s="21" t="n"/>
    </row>
    <row r="3810">
      <c r="A3810" s="295" t="n"/>
      <c r="B3810" s="14" t="n"/>
      <c r="C3810" s="15" t="n"/>
      <c r="D3810" s="15" t="n"/>
      <c r="E3810" s="15">
        <f>D3810*Setup!$B$5</f>
        <v/>
      </c>
      <c r="F3810" s="15">
        <f>D3810-E3810</f>
        <v/>
      </c>
      <c r="G3810" s="15" t="n"/>
      <c r="H3810" s="15" t="n"/>
      <c r="I3810" s="15" t="n"/>
      <c r="J3810" s="15">
        <f>C3810+F3810+G3810-I3810</f>
        <v/>
      </c>
      <c r="K3810" s="15" t="n"/>
      <c r="L3810" s="15">
        <f>K3810*Setup!$B$6</f>
        <v/>
      </c>
      <c r="M3810" s="15">
        <f>J3810-L3810</f>
        <v/>
      </c>
      <c r="N3810" s="21" t="n"/>
    </row>
    <row r="3811">
      <c r="A3811" s="295" t="n"/>
      <c r="B3811" s="14" t="n"/>
      <c r="C3811" s="15" t="n"/>
      <c r="D3811" s="15" t="n"/>
      <c r="E3811" s="15">
        <f>D3811*Setup!$B$5</f>
        <v/>
      </c>
      <c r="F3811" s="15">
        <f>D3811-E3811</f>
        <v/>
      </c>
      <c r="G3811" s="15" t="n"/>
      <c r="H3811" s="15" t="n"/>
      <c r="I3811" s="15" t="n"/>
      <c r="J3811" s="15">
        <f>C3811+F3811+G3811-I3811</f>
        <v/>
      </c>
      <c r="K3811" s="15" t="n"/>
      <c r="L3811" s="15">
        <f>K3811*Setup!$B$6</f>
        <v/>
      </c>
      <c r="M3811" s="15">
        <f>J3811-L3811</f>
        <v/>
      </c>
      <c r="N3811" s="21" t="n"/>
    </row>
    <row r="3812">
      <c r="A3812" s="295" t="n"/>
      <c r="B3812" s="14" t="n"/>
      <c r="C3812" s="15" t="n"/>
      <c r="D3812" s="15" t="n"/>
      <c r="E3812" s="15">
        <f>D3812*Setup!$B$5</f>
        <v/>
      </c>
      <c r="F3812" s="15">
        <f>D3812-E3812</f>
        <v/>
      </c>
      <c r="G3812" s="15" t="n"/>
      <c r="H3812" s="15" t="n"/>
      <c r="I3812" s="15" t="n"/>
      <c r="J3812" s="15">
        <f>C3812+F3812+G3812-I3812</f>
        <v/>
      </c>
      <c r="K3812" s="15" t="n"/>
      <c r="L3812" s="15">
        <f>K3812*Setup!$B$6</f>
        <v/>
      </c>
      <c r="M3812" s="15">
        <f>J3812-L3812</f>
        <v/>
      </c>
      <c r="N3812" s="21" t="n"/>
    </row>
    <row r="3813">
      <c r="A3813" s="295" t="n"/>
      <c r="B3813" s="14" t="n"/>
      <c r="C3813" s="15" t="n"/>
      <c r="D3813" s="15" t="n"/>
      <c r="E3813" s="15">
        <f>D3813*Setup!$B$5</f>
        <v/>
      </c>
      <c r="F3813" s="15">
        <f>D3813-E3813</f>
        <v/>
      </c>
      <c r="G3813" s="15" t="n"/>
      <c r="H3813" s="15" t="n"/>
      <c r="I3813" s="15" t="n"/>
      <c r="J3813" s="15">
        <f>C3813+F3813+G3813-I3813</f>
        <v/>
      </c>
      <c r="K3813" s="15" t="n"/>
      <c r="L3813" s="15">
        <f>K3813*Setup!$B$6</f>
        <v/>
      </c>
      <c r="M3813" s="15">
        <f>J3813-L3813</f>
        <v/>
      </c>
      <c r="N3813" s="21" t="n"/>
    </row>
    <row r="3814">
      <c r="A3814" s="295" t="n"/>
      <c r="B3814" s="14" t="n"/>
      <c r="C3814" s="15" t="n"/>
      <c r="D3814" s="15" t="n"/>
      <c r="E3814" s="15">
        <f>D3814*Setup!$B$5</f>
        <v/>
      </c>
      <c r="F3814" s="15">
        <f>D3814-E3814</f>
        <v/>
      </c>
      <c r="G3814" s="15" t="n"/>
      <c r="H3814" s="15" t="n"/>
      <c r="I3814" s="15" t="n"/>
      <c r="J3814" s="15">
        <f>C3814+F3814+G3814-I3814</f>
        <v/>
      </c>
      <c r="K3814" s="15" t="n"/>
      <c r="L3814" s="15">
        <f>K3814*Setup!$B$6</f>
        <v/>
      </c>
      <c r="M3814" s="15">
        <f>J3814-L3814</f>
        <v/>
      </c>
      <c r="N3814" s="21" t="n"/>
    </row>
    <row r="3815">
      <c r="A3815" s="295" t="n"/>
      <c r="B3815" s="14" t="n"/>
      <c r="C3815" s="15" t="n"/>
      <c r="D3815" s="15" t="n"/>
      <c r="E3815" s="15">
        <f>D3815*Setup!$B$5</f>
        <v/>
      </c>
      <c r="F3815" s="15">
        <f>D3815-E3815</f>
        <v/>
      </c>
      <c r="G3815" s="15" t="n"/>
      <c r="H3815" s="15" t="n"/>
      <c r="I3815" s="15" t="n"/>
      <c r="J3815" s="15">
        <f>C3815+F3815+G3815-I3815</f>
        <v/>
      </c>
      <c r="K3815" s="15" t="n"/>
      <c r="L3815" s="15">
        <f>K3815*Setup!$B$6</f>
        <v/>
      </c>
      <c r="M3815" s="15">
        <f>J3815-L3815</f>
        <v/>
      </c>
      <c r="N3815" s="21" t="n"/>
    </row>
    <row r="3816">
      <c r="A3816" s="295" t="n"/>
      <c r="B3816" s="14" t="n"/>
      <c r="C3816" s="15" t="n"/>
      <c r="D3816" s="15" t="n"/>
      <c r="E3816" s="15">
        <f>D3816*Setup!$B$5</f>
        <v/>
      </c>
      <c r="F3816" s="15">
        <f>D3816-E3816</f>
        <v/>
      </c>
      <c r="G3816" s="15" t="n"/>
      <c r="H3816" s="15" t="n"/>
      <c r="I3816" s="15" t="n"/>
      <c r="J3816" s="15">
        <f>C3816+F3816+G3816-I3816</f>
        <v/>
      </c>
      <c r="K3816" s="15" t="n"/>
      <c r="L3816" s="15">
        <f>K3816*Setup!$B$6</f>
        <v/>
      </c>
      <c r="M3816" s="15">
        <f>J3816-L3816</f>
        <v/>
      </c>
      <c r="N3816" s="21" t="n"/>
    </row>
    <row r="3817">
      <c r="A3817" s="295" t="n"/>
      <c r="B3817" s="14" t="n"/>
      <c r="C3817" s="15" t="n"/>
      <c r="D3817" s="15" t="n"/>
      <c r="E3817" s="15">
        <f>D3817*Setup!$B$5</f>
        <v/>
      </c>
      <c r="F3817" s="15">
        <f>D3817-E3817</f>
        <v/>
      </c>
      <c r="G3817" s="15" t="n"/>
      <c r="H3817" s="15" t="n"/>
      <c r="I3817" s="15" t="n"/>
      <c r="J3817" s="15">
        <f>C3817+F3817+G3817-I3817</f>
        <v/>
      </c>
      <c r="K3817" s="15" t="n"/>
      <c r="L3817" s="15">
        <f>K3817*Setup!$B$6</f>
        <v/>
      </c>
      <c r="M3817" s="15">
        <f>J3817-L3817</f>
        <v/>
      </c>
      <c r="N3817" s="21" t="n"/>
    </row>
    <row r="3818">
      <c r="A3818" s="295" t="n"/>
      <c r="B3818" s="14" t="n"/>
      <c r="C3818" s="15" t="n"/>
      <c r="D3818" s="15" t="n"/>
      <c r="E3818" s="15">
        <f>D3818*Setup!$B$5</f>
        <v/>
      </c>
      <c r="F3818" s="15">
        <f>D3818-E3818</f>
        <v/>
      </c>
      <c r="G3818" s="15" t="n"/>
      <c r="H3818" s="15" t="n"/>
      <c r="I3818" s="15" t="n"/>
      <c r="J3818" s="15">
        <f>C3818+F3818+G3818-I3818</f>
        <v/>
      </c>
      <c r="K3818" s="15" t="n"/>
      <c r="L3818" s="15">
        <f>K3818*Setup!$B$6</f>
        <v/>
      </c>
      <c r="M3818" s="15">
        <f>J3818-L3818</f>
        <v/>
      </c>
      <c r="N3818" s="21" t="n"/>
    </row>
    <row r="3819">
      <c r="A3819" s="295" t="n"/>
      <c r="B3819" s="14" t="n"/>
      <c r="C3819" s="15" t="n"/>
      <c r="D3819" s="15" t="n"/>
      <c r="E3819" s="15">
        <f>D3819*Setup!$B$5</f>
        <v/>
      </c>
      <c r="F3819" s="15">
        <f>D3819-E3819</f>
        <v/>
      </c>
      <c r="G3819" s="15" t="n"/>
      <c r="H3819" s="15" t="n"/>
      <c r="I3819" s="15" t="n"/>
      <c r="J3819" s="15">
        <f>C3819+F3819+G3819-I3819</f>
        <v/>
      </c>
      <c r="K3819" s="15" t="n"/>
      <c r="L3819" s="15">
        <f>K3819*Setup!$B$6</f>
        <v/>
      </c>
      <c r="M3819" s="15">
        <f>J3819-L3819</f>
        <v/>
      </c>
      <c r="N3819" s="21" t="n"/>
    </row>
    <row r="3820">
      <c r="A3820" s="295" t="n"/>
      <c r="B3820" s="14" t="n"/>
      <c r="C3820" s="15" t="n"/>
      <c r="D3820" s="15" t="n"/>
      <c r="E3820" s="15">
        <f>D3820*Setup!$B$5</f>
        <v/>
      </c>
      <c r="F3820" s="15">
        <f>D3820-E3820</f>
        <v/>
      </c>
      <c r="G3820" s="15" t="n"/>
      <c r="H3820" s="15" t="n"/>
      <c r="I3820" s="15" t="n"/>
      <c r="J3820" s="15">
        <f>C3820+F3820+G3820-I3820</f>
        <v/>
      </c>
      <c r="K3820" s="15" t="n"/>
      <c r="L3820" s="15">
        <f>K3820*Setup!$B$6</f>
        <v/>
      </c>
      <c r="M3820" s="15">
        <f>J3820-L3820</f>
        <v/>
      </c>
      <c r="N3820" s="21" t="n"/>
    </row>
    <row r="3821">
      <c r="A3821" s="295" t="n"/>
      <c r="B3821" s="14" t="n"/>
      <c r="C3821" s="15" t="n"/>
      <c r="D3821" s="15" t="n"/>
      <c r="E3821" s="15">
        <f>D3821*Setup!$B$5</f>
        <v/>
      </c>
      <c r="F3821" s="15">
        <f>D3821-E3821</f>
        <v/>
      </c>
      <c r="G3821" s="15" t="n"/>
      <c r="H3821" s="15" t="n"/>
      <c r="I3821" s="15" t="n"/>
      <c r="J3821" s="15">
        <f>C3821+F3821+G3821-I3821</f>
        <v/>
      </c>
      <c r="K3821" s="15" t="n"/>
      <c r="L3821" s="15">
        <f>K3821*Setup!$B$6</f>
        <v/>
      </c>
      <c r="M3821" s="15">
        <f>J3821-L3821</f>
        <v/>
      </c>
      <c r="N3821" s="21" t="n"/>
    </row>
    <row r="3822">
      <c r="A3822" s="295" t="n"/>
      <c r="B3822" s="14" t="n"/>
      <c r="C3822" s="15" t="n"/>
      <c r="D3822" s="15" t="n"/>
      <c r="E3822" s="15">
        <f>D3822*Setup!$B$5</f>
        <v/>
      </c>
      <c r="F3822" s="15">
        <f>D3822-E3822</f>
        <v/>
      </c>
      <c r="G3822" s="15" t="n"/>
      <c r="H3822" s="15" t="n"/>
      <c r="I3822" s="15" t="n"/>
      <c r="J3822" s="15">
        <f>C3822+F3822+G3822-I3822</f>
        <v/>
      </c>
      <c r="K3822" s="15" t="n"/>
      <c r="L3822" s="15">
        <f>K3822*Setup!$B$6</f>
        <v/>
      </c>
      <c r="M3822" s="15">
        <f>J3822-L3822</f>
        <v/>
      </c>
      <c r="N3822" s="21" t="n"/>
    </row>
    <row r="3823">
      <c r="A3823" s="295" t="n"/>
      <c r="B3823" s="14" t="n"/>
      <c r="C3823" s="15" t="n"/>
      <c r="D3823" s="15" t="n"/>
      <c r="E3823" s="15">
        <f>D3823*Setup!$B$5</f>
        <v/>
      </c>
      <c r="F3823" s="15">
        <f>D3823-E3823</f>
        <v/>
      </c>
      <c r="G3823" s="15" t="n"/>
      <c r="H3823" s="15" t="n"/>
      <c r="I3823" s="15" t="n"/>
      <c r="J3823" s="15">
        <f>C3823+F3823+G3823-I3823</f>
        <v/>
      </c>
      <c r="K3823" s="15" t="n"/>
      <c r="L3823" s="15">
        <f>K3823*Setup!$B$6</f>
        <v/>
      </c>
      <c r="M3823" s="15">
        <f>J3823-L3823</f>
        <v/>
      </c>
      <c r="N3823" s="21" t="n"/>
    </row>
    <row r="3824">
      <c r="A3824" s="295" t="n"/>
      <c r="B3824" s="14" t="n"/>
      <c r="C3824" s="15" t="n"/>
      <c r="D3824" s="15" t="n"/>
      <c r="E3824" s="15">
        <f>D3824*Setup!$B$5</f>
        <v/>
      </c>
      <c r="F3824" s="15">
        <f>D3824-E3824</f>
        <v/>
      </c>
      <c r="G3824" s="15" t="n"/>
      <c r="H3824" s="15" t="n"/>
      <c r="I3824" s="15" t="n"/>
      <c r="J3824" s="15">
        <f>C3824+F3824+G3824-I3824</f>
        <v/>
      </c>
      <c r="K3824" s="15" t="n"/>
      <c r="L3824" s="15">
        <f>K3824*Setup!$B$6</f>
        <v/>
      </c>
      <c r="M3824" s="15">
        <f>J3824-L3824</f>
        <v/>
      </c>
      <c r="N3824" s="21" t="n"/>
    </row>
    <row r="3825">
      <c r="A3825" s="295" t="n"/>
      <c r="B3825" s="14" t="n"/>
      <c r="C3825" s="15" t="n"/>
      <c r="D3825" s="15" t="n"/>
      <c r="E3825" s="15">
        <f>D3825*Setup!$B$5</f>
        <v/>
      </c>
      <c r="F3825" s="15">
        <f>D3825-E3825</f>
        <v/>
      </c>
      <c r="G3825" s="15" t="n"/>
      <c r="H3825" s="15" t="n"/>
      <c r="I3825" s="15" t="n"/>
      <c r="J3825" s="15">
        <f>C3825+F3825+G3825-I3825</f>
        <v/>
      </c>
      <c r="K3825" s="15" t="n"/>
      <c r="L3825" s="15">
        <f>K3825*Setup!$B$6</f>
        <v/>
      </c>
      <c r="M3825" s="15">
        <f>J3825-L3825</f>
        <v/>
      </c>
      <c r="N3825" s="21" t="n"/>
    </row>
    <row r="3826">
      <c r="A3826" s="295" t="n"/>
      <c r="B3826" s="14" t="n"/>
      <c r="C3826" s="15" t="n"/>
      <c r="D3826" s="15" t="n"/>
      <c r="E3826" s="15">
        <f>D3826*Setup!$B$5</f>
        <v/>
      </c>
      <c r="F3826" s="15">
        <f>D3826-E3826</f>
        <v/>
      </c>
      <c r="G3826" s="15" t="n"/>
      <c r="H3826" s="15" t="n"/>
      <c r="I3826" s="15" t="n"/>
      <c r="J3826" s="15">
        <f>C3826+F3826+G3826-I3826</f>
        <v/>
      </c>
      <c r="K3826" s="15" t="n"/>
      <c r="L3826" s="15">
        <f>K3826*Setup!$B$6</f>
        <v/>
      </c>
      <c r="M3826" s="15">
        <f>J3826-L3826</f>
        <v/>
      </c>
      <c r="N3826" s="21" t="n"/>
    </row>
    <row r="3827">
      <c r="A3827" s="295" t="n"/>
      <c r="B3827" s="14" t="n"/>
      <c r="C3827" s="15" t="n"/>
      <c r="D3827" s="15" t="n"/>
      <c r="E3827" s="15">
        <f>D3827*Setup!$B$5</f>
        <v/>
      </c>
      <c r="F3827" s="15">
        <f>D3827-E3827</f>
        <v/>
      </c>
      <c r="G3827" s="15" t="n"/>
      <c r="H3827" s="15" t="n"/>
      <c r="I3827" s="15" t="n"/>
      <c r="J3827" s="15">
        <f>C3827+F3827+G3827-I3827</f>
        <v/>
      </c>
      <c r="K3827" s="15" t="n"/>
      <c r="L3827" s="15">
        <f>K3827*Setup!$B$6</f>
        <v/>
      </c>
      <c r="M3827" s="15">
        <f>J3827-L3827</f>
        <v/>
      </c>
      <c r="N3827" s="21" t="n"/>
    </row>
    <row r="3828">
      <c r="A3828" s="295" t="n"/>
      <c r="B3828" s="14" t="n"/>
      <c r="C3828" s="15" t="n"/>
      <c r="D3828" s="15" t="n"/>
      <c r="E3828" s="15">
        <f>D3828*Setup!$B$5</f>
        <v/>
      </c>
      <c r="F3828" s="15">
        <f>D3828-E3828</f>
        <v/>
      </c>
      <c r="G3828" s="15" t="n"/>
      <c r="H3828" s="15" t="n"/>
      <c r="I3828" s="15" t="n"/>
      <c r="J3828" s="15">
        <f>C3828+F3828+G3828-I3828</f>
        <v/>
      </c>
      <c r="K3828" s="15" t="n"/>
      <c r="L3828" s="15">
        <f>K3828*Setup!$B$6</f>
        <v/>
      </c>
      <c r="M3828" s="15">
        <f>J3828-L3828</f>
        <v/>
      </c>
      <c r="N3828" s="21" t="n"/>
    </row>
    <row r="3829">
      <c r="A3829" s="295" t="n"/>
      <c r="B3829" s="14" t="n"/>
      <c r="C3829" s="15" t="n"/>
      <c r="D3829" s="15" t="n"/>
      <c r="E3829" s="15">
        <f>D3829*Setup!$B$5</f>
        <v/>
      </c>
      <c r="F3829" s="15">
        <f>D3829-E3829</f>
        <v/>
      </c>
      <c r="G3829" s="15" t="n"/>
      <c r="H3829" s="15" t="n"/>
      <c r="I3829" s="15" t="n"/>
      <c r="J3829" s="15">
        <f>C3829+F3829+G3829-I3829</f>
        <v/>
      </c>
      <c r="K3829" s="15" t="n"/>
      <c r="L3829" s="15">
        <f>K3829*Setup!$B$6</f>
        <v/>
      </c>
      <c r="M3829" s="15">
        <f>J3829-L3829</f>
        <v/>
      </c>
      <c r="N3829" s="21" t="n"/>
    </row>
    <row r="3830">
      <c r="A3830" s="295" t="n"/>
      <c r="B3830" s="14" t="n"/>
      <c r="C3830" s="15" t="n"/>
      <c r="D3830" s="15" t="n"/>
      <c r="E3830" s="15">
        <f>D3830*Setup!$B$5</f>
        <v/>
      </c>
      <c r="F3830" s="15">
        <f>D3830-E3830</f>
        <v/>
      </c>
      <c r="G3830" s="15" t="n"/>
      <c r="H3830" s="15" t="n"/>
      <c r="I3830" s="15" t="n"/>
      <c r="J3830" s="15">
        <f>C3830+F3830+G3830-I3830</f>
        <v/>
      </c>
      <c r="K3830" s="15" t="n"/>
      <c r="L3830" s="15">
        <f>K3830*Setup!$B$6</f>
        <v/>
      </c>
      <c r="M3830" s="15">
        <f>J3830-L3830</f>
        <v/>
      </c>
      <c r="N3830" s="21" t="n"/>
    </row>
    <row r="3831">
      <c r="A3831" s="295" t="n"/>
      <c r="B3831" s="14" t="n"/>
      <c r="C3831" s="15" t="n"/>
      <c r="D3831" s="15" t="n"/>
      <c r="E3831" s="15">
        <f>D3831*Setup!$B$5</f>
        <v/>
      </c>
      <c r="F3831" s="15">
        <f>D3831-E3831</f>
        <v/>
      </c>
      <c r="G3831" s="15" t="n"/>
      <c r="H3831" s="15" t="n"/>
      <c r="I3831" s="15" t="n"/>
      <c r="J3831" s="15">
        <f>C3831+F3831+G3831-I3831</f>
        <v/>
      </c>
      <c r="K3831" s="15" t="n"/>
      <c r="L3831" s="15">
        <f>K3831*Setup!$B$6</f>
        <v/>
      </c>
      <c r="M3831" s="15">
        <f>J3831-L3831</f>
        <v/>
      </c>
      <c r="N3831" s="21" t="n"/>
    </row>
    <row r="3832">
      <c r="A3832" s="295" t="n"/>
      <c r="B3832" s="14" t="n"/>
      <c r="C3832" s="15" t="n"/>
      <c r="D3832" s="15" t="n"/>
      <c r="E3832" s="15">
        <f>D3832*Setup!$B$5</f>
        <v/>
      </c>
      <c r="F3832" s="15">
        <f>D3832-E3832</f>
        <v/>
      </c>
      <c r="G3832" s="15" t="n"/>
      <c r="H3832" s="15" t="n"/>
      <c r="I3832" s="15" t="n"/>
      <c r="J3832" s="15">
        <f>C3832+F3832+G3832-I3832</f>
        <v/>
      </c>
      <c r="K3832" s="15" t="n"/>
      <c r="L3832" s="15">
        <f>K3832*Setup!$B$6</f>
        <v/>
      </c>
      <c r="M3832" s="15">
        <f>J3832-L3832</f>
        <v/>
      </c>
      <c r="N3832" s="21" t="n"/>
    </row>
    <row r="3833">
      <c r="A3833" s="295" t="n"/>
      <c r="B3833" s="14" t="n"/>
      <c r="C3833" s="15" t="n"/>
      <c r="D3833" s="15" t="n"/>
      <c r="E3833" s="15">
        <f>D3833*Setup!$B$5</f>
        <v/>
      </c>
      <c r="F3833" s="15">
        <f>D3833-E3833</f>
        <v/>
      </c>
      <c r="G3833" s="15" t="n"/>
      <c r="H3833" s="15" t="n"/>
      <c r="I3833" s="15" t="n"/>
      <c r="J3833" s="15">
        <f>C3833+F3833+G3833-I3833</f>
        <v/>
      </c>
      <c r="K3833" s="15" t="n"/>
      <c r="L3833" s="15">
        <f>K3833*Setup!$B$6</f>
        <v/>
      </c>
      <c r="M3833" s="15">
        <f>J3833-L3833</f>
        <v/>
      </c>
      <c r="N3833" s="21" t="n"/>
    </row>
    <row r="3834">
      <c r="A3834" s="295" t="n"/>
      <c r="B3834" s="14" t="n"/>
      <c r="C3834" s="15" t="n"/>
      <c r="D3834" s="15" t="n"/>
      <c r="E3834" s="15">
        <f>D3834*Setup!$B$5</f>
        <v/>
      </c>
      <c r="F3834" s="15">
        <f>D3834-E3834</f>
        <v/>
      </c>
      <c r="G3834" s="15" t="n"/>
      <c r="H3834" s="15" t="n"/>
      <c r="I3834" s="15" t="n"/>
      <c r="J3834" s="15">
        <f>C3834+F3834+G3834-I3834</f>
        <v/>
      </c>
      <c r="K3834" s="15" t="n"/>
      <c r="L3834" s="15">
        <f>K3834*Setup!$B$6</f>
        <v/>
      </c>
      <c r="M3834" s="15">
        <f>J3834-L3834</f>
        <v/>
      </c>
      <c r="N3834" s="21" t="n"/>
    </row>
    <row r="3835">
      <c r="A3835" s="295" t="n"/>
      <c r="B3835" s="14" t="n"/>
      <c r="C3835" s="15" t="n"/>
      <c r="D3835" s="15" t="n"/>
      <c r="E3835" s="15">
        <f>D3835*Setup!$B$5</f>
        <v/>
      </c>
      <c r="F3835" s="15">
        <f>D3835-E3835</f>
        <v/>
      </c>
      <c r="G3835" s="15" t="n"/>
      <c r="H3835" s="15" t="n"/>
      <c r="I3835" s="15" t="n"/>
      <c r="J3835" s="15">
        <f>C3835+F3835+G3835-I3835</f>
        <v/>
      </c>
      <c r="K3835" s="15" t="n"/>
      <c r="L3835" s="15">
        <f>K3835*Setup!$B$6</f>
        <v/>
      </c>
      <c r="M3835" s="15">
        <f>J3835-L3835</f>
        <v/>
      </c>
      <c r="N3835" s="21" t="n"/>
    </row>
    <row r="3836">
      <c r="A3836" s="295" t="n"/>
      <c r="B3836" s="14" t="n"/>
      <c r="C3836" s="15" t="n"/>
      <c r="D3836" s="15" t="n"/>
      <c r="E3836" s="15">
        <f>D3836*Setup!$B$5</f>
        <v/>
      </c>
      <c r="F3836" s="15">
        <f>D3836-E3836</f>
        <v/>
      </c>
      <c r="G3836" s="15" t="n"/>
      <c r="H3836" s="15" t="n"/>
      <c r="I3836" s="15" t="n"/>
      <c r="J3836" s="15">
        <f>C3836+F3836+G3836-I3836</f>
        <v/>
      </c>
      <c r="K3836" s="15" t="n"/>
      <c r="L3836" s="15">
        <f>K3836*Setup!$B$6</f>
        <v/>
      </c>
      <c r="M3836" s="15">
        <f>J3836-L3836</f>
        <v/>
      </c>
      <c r="N3836" s="21" t="n"/>
    </row>
    <row r="3837">
      <c r="A3837" s="295" t="n"/>
      <c r="B3837" s="14" t="n"/>
      <c r="C3837" s="15" t="n"/>
      <c r="D3837" s="15" t="n"/>
      <c r="E3837" s="15">
        <f>D3837*Setup!$B$5</f>
        <v/>
      </c>
      <c r="F3837" s="15">
        <f>D3837-E3837</f>
        <v/>
      </c>
      <c r="G3837" s="15" t="n"/>
      <c r="H3837" s="15" t="n"/>
      <c r="I3837" s="15" t="n"/>
      <c r="J3837" s="15">
        <f>C3837+F3837+G3837-I3837</f>
        <v/>
      </c>
      <c r="K3837" s="15" t="n"/>
      <c r="L3837" s="15">
        <f>K3837*Setup!$B$6</f>
        <v/>
      </c>
      <c r="M3837" s="15">
        <f>J3837-L3837</f>
        <v/>
      </c>
      <c r="N3837" s="21" t="n"/>
    </row>
    <row r="3838">
      <c r="A3838" s="295" t="n"/>
      <c r="B3838" s="14" t="n"/>
      <c r="C3838" s="15" t="n"/>
      <c r="D3838" s="15" t="n"/>
      <c r="E3838" s="15">
        <f>D3838*Setup!$B$5</f>
        <v/>
      </c>
      <c r="F3838" s="15">
        <f>D3838-E3838</f>
        <v/>
      </c>
      <c r="G3838" s="15" t="n"/>
      <c r="H3838" s="15" t="n"/>
      <c r="I3838" s="15" t="n"/>
      <c r="J3838" s="15">
        <f>C3838+F3838+G3838-I3838</f>
        <v/>
      </c>
      <c r="K3838" s="15" t="n"/>
      <c r="L3838" s="15">
        <f>K3838*Setup!$B$6</f>
        <v/>
      </c>
      <c r="M3838" s="15">
        <f>J3838-L3838</f>
        <v/>
      </c>
      <c r="N3838" s="21" t="n"/>
    </row>
    <row r="3839">
      <c r="A3839" s="295" t="n"/>
      <c r="B3839" s="14" t="n"/>
      <c r="C3839" s="15" t="n"/>
      <c r="D3839" s="15" t="n"/>
      <c r="E3839" s="15">
        <f>D3839*Setup!$B$5</f>
        <v/>
      </c>
      <c r="F3839" s="15">
        <f>D3839-E3839</f>
        <v/>
      </c>
      <c r="G3839" s="15" t="n"/>
      <c r="H3839" s="15" t="n"/>
      <c r="I3839" s="15" t="n"/>
      <c r="J3839" s="15">
        <f>C3839+F3839+G3839-I3839</f>
        <v/>
      </c>
      <c r="K3839" s="15" t="n"/>
      <c r="L3839" s="15">
        <f>K3839*Setup!$B$6</f>
        <v/>
      </c>
      <c r="M3839" s="15">
        <f>J3839-L3839</f>
        <v/>
      </c>
      <c r="N3839" s="21" t="n"/>
    </row>
    <row r="3840">
      <c r="A3840" s="295" t="n"/>
      <c r="B3840" s="14" t="n"/>
      <c r="C3840" s="15" t="n"/>
      <c r="D3840" s="15" t="n"/>
      <c r="E3840" s="15">
        <f>D3840*Setup!$B$5</f>
        <v/>
      </c>
      <c r="F3840" s="15">
        <f>D3840-E3840</f>
        <v/>
      </c>
      <c r="G3840" s="15" t="n"/>
      <c r="H3840" s="15" t="n"/>
      <c r="I3840" s="15" t="n"/>
      <c r="J3840" s="15">
        <f>C3840+F3840+G3840-I3840</f>
        <v/>
      </c>
      <c r="K3840" s="15" t="n"/>
      <c r="L3840" s="15">
        <f>K3840*Setup!$B$6</f>
        <v/>
      </c>
      <c r="M3840" s="15">
        <f>J3840-L3840</f>
        <v/>
      </c>
      <c r="N3840" s="21" t="n"/>
    </row>
    <row r="3841">
      <c r="A3841" s="295" t="n"/>
      <c r="B3841" s="14" t="n"/>
      <c r="C3841" s="15" t="n"/>
      <c r="D3841" s="15" t="n"/>
      <c r="E3841" s="15">
        <f>D3841*Setup!$B$5</f>
        <v/>
      </c>
      <c r="F3841" s="15">
        <f>D3841-E3841</f>
        <v/>
      </c>
      <c r="G3841" s="15" t="n"/>
      <c r="H3841" s="15" t="n"/>
      <c r="I3841" s="15" t="n"/>
      <c r="J3841" s="15">
        <f>C3841+F3841+G3841-I3841</f>
        <v/>
      </c>
      <c r="K3841" s="15" t="n"/>
      <c r="L3841" s="15">
        <f>K3841*Setup!$B$6</f>
        <v/>
      </c>
      <c r="M3841" s="15">
        <f>J3841-L3841</f>
        <v/>
      </c>
      <c r="N3841" s="21" t="n"/>
    </row>
    <row r="3842">
      <c r="A3842" s="295" t="n"/>
      <c r="B3842" s="14" t="n"/>
      <c r="C3842" s="15" t="n"/>
      <c r="D3842" s="15" t="n"/>
      <c r="E3842" s="15">
        <f>D3842*Setup!$B$5</f>
        <v/>
      </c>
      <c r="F3842" s="15">
        <f>D3842-E3842</f>
        <v/>
      </c>
      <c r="G3842" s="15" t="n"/>
      <c r="H3842" s="15" t="n"/>
      <c r="I3842" s="15" t="n"/>
      <c r="J3842" s="15">
        <f>C3842+F3842+G3842-I3842</f>
        <v/>
      </c>
      <c r="K3842" s="15" t="n"/>
      <c r="L3842" s="15">
        <f>K3842*Setup!$B$6</f>
        <v/>
      </c>
      <c r="M3842" s="15">
        <f>J3842-L3842</f>
        <v/>
      </c>
      <c r="N3842" s="21" t="n"/>
    </row>
    <row r="3843">
      <c r="A3843" s="295" t="n"/>
      <c r="B3843" s="14" t="n"/>
      <c r="C3843" s="15" t="n"/>
      <c r="D3843" s="15" t="n"/>
      <c r="E3843" s="15">
        <f>D3843*Setup!$B$5</f>
        <v/>
      </c>
      <c r="F3843" s="15">
        <f>D3843-E3843</f>
        <v/>
      </c>
      <c r="G3843" s="15" t="n"/>
      <c r="H3843" s="15" t="n"/>
      <c r="I3843" s="15" t="n"/>
      <c r="J3843" s="15">
        <f>C3843+F3843+G3843-I3843</f>
        <v/>
      </c>
      <c r="K3843" s="15" t="n"/>
      <c r="L3843" s="15">
        <f>K3843*Setup!$B$6</f>
        <v/>
      </c>
      <c r="M3843" s="15">
        <f>J3843-L3843</f>
        <v/>
      </c>
      <c r="N3843" s="21" t="n"/>
    </row>
    <row r="3844">
      <c r="A3844" s="295" t="n"/>
      <c r="B3844" s="14" t="n"/>
      <c r="C3844" s="15" t="n"/>
      <c r="D3844" s="15" t="n"/>
      <c r="E3844" s="15">
        <f>D3844*Setup!$B$5</f>
        <v/>
      </c>
      <c r="F3844" s="15">
        <f>D3844-E3844</f>
        <v/>
      </c>
      <c r="G3844" s="15" t="n"/>
      <c r="H3844" s="15" t="n"/>
      <c r="I3844" s="15" t="n"/>
      <c r="J3844" s="15">
        <f>C3844+F3844+G3844-I3844</f>
        <v/>
      </c>
      <c r="K3844" s="15" t="n"/>
      <c r="L3844" s="15">
        <f>K3844*Setup!$B$6</f>
        <v/>
      </c>
      <c r="M3844" s="15">
        <f>J3844-L3844</f>
        <v/>
      </c>
      <c r="N3844" s="21" t="n"/>
    </row>
    <row r="3845">
      <c r="A3845" s="295" t="n"/>
      <c r="B3845" s="14" t="n"/>
      <c r="C3845" s="15" t="n"/>
      <c r="D3845" s="15" t="n"/>
      <c r="E3845" s="15">
        <f>D3845*Setup!$B$5</f>
        <v/>
      </c>
      <c r="F3845" s="15">
        <f>D3845-E3845</f>
        <v/>
      </c>
      <c r="G3845" s="15" t="n"/>
      <c r="H3845" s="15" t="n"/>
      <c r="I3845" s="15" t="n"/>
      <c r="J3845" s="15">
        <f>C3845+F3845+G3845-I3845</f>
        <v/>
      </c>
      <c r="K3845" s="15" t="n"/>
      <c r="L3845" s="15">
        <f>K3845*Setup!$B$6</f>
        <v/>
      </c>
      <c r="M3845" s="15">
        <f>J3845-L3845</f>
        <v/>
      </c>
      <c r="N3845" s="21" t="n"/>
    </row>
    <row r="3846">
      <c r="A3846" s="295" t="n"/>
      <c r="B3846" s="14" t="n"/>
      <c r="C3846" s="15" t="n"/>
      <c r="D3846" s="15" t="n"/>
      <c r="E3846" s="15">
        <f>D3846*Setup!$B$5</f>
        <v/>
      </c>
      <c r="F3846" s="15">
        <f>D3846-E3846</f>
        <v/>
      </c>
      <c r="G3846" s="15" t="n"/>
      <c r="H3846" s="15" t="n"/>
      <c r="I3846" s="15" t="n"/>
      <c r="J3846" s="15">
        <f>C3846+F3846+G3846-I3846</f>
        <v/>
      </c>
      <c r="K3846" s="15" t="n"/>
      <c r="L3846" s="15">
        <f>K3846*Setup!$B$6</f>
        <v/>
      </c>
      <c r="M3846" s="15">
        <f>J3846-L3846</f>
        <v/>
      </c>
      <c r="N3846" s="21" t="n"/>
    </row>
    <row r="3847">
      <c r="A3847" s="295" t="n"/>
      <c r="B3847" s="14" t="n"/>
      <c r="C3847" s="15" t="n"/>
      <c r="D3847" s="15" t="n"/>
      <c r="E3847" s="15">
        <f>D3847*Setup!$B$5</f>
        <v/>
      </c>
      <c r="F3847" s="15">
        <f>D3847-E3847</f>
        <v/>
      </c>
      <c r="G3847" s="15" t="n"/>
      <c r="H3847" s="15" t="n"/>
      <c r="I3847" s="15" t="n"/>
      <c r="J3847" s="15">
        <f>C3847+F3847+G3847-I3847</f>
        <v/>
      </c>
      <c r="K3847" s="15" t="n"/>
      <c r="L3847" s="15">
        <f>K3847*Setup!$B$6</f>
        <v/>
      </c>
      <c r="M3847" s="15">
        <f>J3847-L3847</f>
        <v/>
      </c>
      <c r="N3847" s="21" t="n"/>
    </row>
    <row r="3848">
      <c r="A3848" s="295" t="n"/>
      <c r="B3848" s="14" t="n"/>
      <c r="C3848" s="15" t="n"/>
      <c r="D3848" s="15" t="n"/>
      <c r="E3848" s="15">
        <f>D3848*Setup!$B$5</f>
        <v/>
      </c>
      <c r="F3848" s="15">
        <f>D3848-E3848</f>
        <v/>
      </c>
      <c r="G3848" s="15" t="n"/>
      <c r="H3848" s="15" t="n"/>
      <c r="I3848" s="15" t="n"/>
      <c r="J3848" s="15">
        <f>C3848+F3848+G3848-I3848</f>
        <v/>
      </c>
      <c r="K3848" s="15" t="n"/>
      <c r="L3848" s="15">
        <f>K3848*Setup!$B$6</f>
        <v/>
      </c>
      <c r="M3848" s="15">
        <f>J3848-L3848</f>
        <v/>
      </c>
      <c r="N3848" s="21" t="n"/>
    </row>
    <row r="3849">
      <c r="A3849" s="295" t="n"/>
      <c r="B3849" s="14" t="n"/>
      <c r="C3849" s="15" t="n"/>
      <c r="D3849" s="15" t="n"/>
      <c r="E3849" s="15">
        <f>D3849*Setup!$B$5</f>
        <v/>
      </c>
      <c r="F3849" s="15">
        <f>D3849-E3849</f>
        <v/>
      </c>
      <c r="G3849" s="15" t="n"/>
      <c r="H3849" s="15" t="n"/>
      <c r="I3849" s="15" t="n"/>
      <c r="J3849" s="15">
        <f>C3849+F3849+G3849-I3849</f>
        <v/>
      </c>
      <c r="K3849" s="15" t="n"/>
      <c r="L3849" s="15">
        <f>K3849*Setup!$B$6</f>
        <v/>
      </c>
      <c r="M3849" s="15">
        <f>J3849-L3849</f>
        <v/>
      </c>
      <c r="N3849" s="21" t="n"/>
    </row>
    <row r="3850">
      <c r="A3850" s="295" t="n"/>
      <c r="B3850" s="14" t="n"/>
      <c r="C3850" s="15" t="n"/>
      <c r="D3850" s="15" t="n"/>
      <c r="E3850" s="15">
        <f>D3850*Setup!$B$5</f>
        <v/>
      </c>
      <c r="F3850" s="15">
        <f>D3850-E3850</f>
        <v/>
      </c>
      <c r="G3850" s="15" t="n"/>
      <c r="H3850" s="15" t="n"/>
      <c r="I3850" s="15" t="n"/>
      <c r="J3850" s="15">
        <f>C3850+F3850+G3850-I3850</f>
        <v/>
      </c>
      <c r="K3850" s="15" t="n"/>
      <c r="L3850" s="15">
        <f>K3850*Setup!$B$6</f>
        <v/>
      </c>
      <c r="M3850" s="15">
        <f>J3850-L3850</f>
        <v/>
      </c>
      <c r="N3850" s="21" t="n"/>
    </row>
    <row r="3851">
      <c r="A3851" s="295" t="n"/>
      <c r="B3851" s="14" t="n"/>
      <c r="C3851" s="15" t="n"/>
      <c r="D3851" s="15" t="n"/>
      <c r="E3851" s="15">
        <f>D3851*Setup!$B$5</f>
        <v/>
      </c>
      <c r="F3851" s="15">
        <f>D3851-E3851</f>
        <v/>
      </c>
      <c r="G3851" s="15" t="n"/>
      <c r="H3851" s="15" t="n"/>
      <c r="I3851" s="15" t="n"/>
      <c r="J3851" s="15">
        <f>C3851+F3851+G3851-I3851</f>
        <v/>
      </c>
      <c r="K3851" s="15" t="n"/>
      <c r="L3851" s="15">
        <f>K3851*Setup!$B$6</f>
        <v/>
      </c>
      <c r="M3851" s="15">
        <f>J3851-L3851</f>
        <v/>
      </c>
      <c r="N3851" s="21" t="n"/>
    </row>
    <row r="3852">
      <c r="A3852" s="295" t="n"/>
      <c r="B3852" s="14" t="n"/>
      <c r="C3852" s="15" t="n"/>
      <c r="D3852" s="15" t="n"/>
      <c r="E3852" s="15">
        <f>D3852*Setup!$B$5</f>
        <v/>
      </c>
      <c r="F3852" s="15">
        <f>D3852-E3852</f>
        <v/>
      </c>
      <c r="G3852" s="15" t="n"/>
      <c r="H3852" s="15" t="n"/>
      <c r="I3852" s="15" t="n"/>
      <c r="J3852" s="15">
        <f>C3852+F3852+G3852-I3852</f>
        <v/>
      </c>
      <c r="K3852" s="15" t="n"/>
      <c r="L3852" s="15">
        <f>K3852*Setup!$B$6</f>
        <v/>
      </c>
      <c r="M3852" s="15">
        <f>J3852-L3852</f>
        <v/>
      </c>
      <c r="N3852" s="21" t="n"/>
    </row>
    <row r="3853">
      <c r="A3853" s="295" t="n"/>
      <c r="B3853" s="14" t="n"/>
      <c r="C3853" s="15" t="n"/>
      <c r="D3853" s="15" t="n"/>
      <c r="E3853" s="15">
        <f>D3853*Setup!$B$5</f>
        <v/>
      </c>
      <c r="F3853" s="15">
        <f>D3853-E3853</f>
        <v/>
      </c>
      <c r="G3853" s="15" t="n"/>
      <c r="H3853" s="15" t="n"/>
      <c r="I3853" s="15" t="n"/>
      <c r="J3853" s="15">
        <f>C3853+F3853+G3853-I3853</f>
        <v/>
      </c>
      <c r="K3853" s="15" t="n"/>
      <c r="L3853" s="15">
        <f>K3853*Setup!$B$6</f>
        <v/>
      </c>
      <c r="M3853" s="15">
        <f>J3853-L3853</f>
        <v/>
      </c>
      <c r="N3853" s="21" t="n"/>
    </row>
    <row r="3854">
      <c r="A3854" s="295" t="n"/>
      <c r="B3854" s="14" t="n"/>
      <c r="C3854" s="15" t="n"/>
      <c r="D3854" s="15" t="n"/>
      <c r="E3854" s="15">
        <f>D3854*Setup!$B$5</f>
        <v/>
      </c>
      <c r="F3854" s="15">
        <f>D3854-E3854</f>
        <v/>
      </c>
      <c r="G3854" s="15" t="n"/>
      <c r="H3854" s="15" t="n"/>
      <c r="I3854" s="15" t="n"/>
      <c r="J3854" s="15">
        <f>C3854+F3854+G3854-I3854</f>
        <v/>
      </c>
      <c r="K3854" s="15" t="n"/>
      <c r="L3854" s="15">
        <f>K3854*Setup!$B$6</f>
        <v/>
      </c>
      <c r="M3854" s="15">
        <f>J3854-L3854</f>
        <v/>
      </c>
      <c r="N3854" s="21" t="n"/>
    </row>
    <row r="3855">
      <c r="A3855" s="295" t="n"/>
      <c r="B3855" s="14" t="n"/>
      <c r="C3855" s="15" t="n"/>
      <c r="D3855" s="15" t="n"/>
      <c r="E3855" s="15">
        <f>D3855*Setup!$B$5</f>
        <v/>
      </c>
      <c r="F3855" s="15">
        <f>D3855-E3855</f>
        <v/>
      </c>
      <c r="G3855" s="15" t="n"/>
      <c r="H3855" s="15" t="n"/>
      <c r="I3855" s="15" t="n"/>
      <c r="J3855" s="15">
        <f>C3855+F3855+G3855-I3855</f>
        <v/>
      </c>
      <c r="K3855" s="15" t="n"/>
      <c r="L3855" s="15">
        <f>K3855*Setup!$B$6</f>
        <v/>
      </c>
      <c r="M3855" s="15">
        <f>J3855-L3855</f>
        <v/>
      </c>
      <c r="N3855" s="21" t="n"/>
    </row>
    <row r="3856">
      <c r="A3856" s="295" t="n"/>
      <c r="B3856" s="14" t="n"/>
      <c r="C3856" s="15" t="n"/>
      <c r="D3856" s="15" t="n"/>
      <c r="E3856" s="15">
        <f>D3856*Setup!$B$5</f>
        <v/>
      </c>
      <c r="F3856" s="15">
        <f>D3856-E3856</f>
        <v/>
      </c>
      <c r="G3856" s="15" t="n"/>
      <c r="H3856" s="15" t="n"/>
      <c r="I3856" s="15" t="n"/>
      <c r="J3856" s="15">
        <f>C3856+F3856+G3856-I3856</f>
        <v/>
      </c>
      <c r="K3856" s="15" t="n"/>
      <c r="L3856" s="15">
        <f>K3856*Setup!$B$6</f>
        <v/>
      </c>
      <c r="M3856" s="15">
        <f>J3856-L3856</f>
        <v/>
      </c>
      <c r="N3856" s="21" t="n"/>
    </row>
    <row r="3857">
      <c r="A3857" s="295" t="n"/>
      <c r="B3857" s="14" t="n"/>
      <c r="C3857" s="15" t="n"/>
      <c r="D3857" s="15" t="n"/>
      <c r="E3857" s="15">
        <f>D3857*Setup!$B$5</f>
        <v/>
      </c>
      <c r="F3857" s="15">
        <f>D3857-E3857</f>
        <v/>
      </c>
      <c r="G3857" s="15" t="n"/>
      <c r="H3857" s="15" t="n"/>
      <c r="I3857" s="15" t="n"/>
      <c r="J3857" s="15">
        <f>C3857+F3857+G3857-I3857</f>
        <v/>
      </c>
      <c r="K3857" s="15" t="n"/>
      <c r="L3857" s="15">
        <f>K3857*Setup!$B$6</f>
        <v/>
      </c>
      <c r="M3857" s="15">
        <f>J3857-L3857</f>
        <v/>
      </c>
      <c r="N3857" s="21" t="n"/>
    </row>
    <row r="3858">
      <c r="A3858" s="295" t="n"/>
      <c r="B3858" s="14" t="n"/>
      <c r="C3858" s="15" t="n"/>
      <c r="D3858" s="15" t="n"/>
      <c r="E3858" s="15">
        <f>D3858*Setup!$B$5</f>
        <v/>
      </c>
      <c r="F3858" s="15">
        <f>D3858-E3858</f>
        <v/>
      </c>
      <c r="G3858" s="15" t="n"/>
      <c r="H3858" s="15" t="n"/>
      <c r="I3858" s="15" t="n"/>
      <c r="J3858" s="15">
        <f>C3858+F3858+G3858-I3858</f>
        <v/>
      </c>
      <c r="K3858" s="15" t="n"/>
      <c r="L3858" s="15">
        <f>K3858*Setup!$B$6</f>
        <v/>
      </c>
      <c r="M3858" s="15">
        <f>J3858-L3858</f>
        <v/>
      </c>
      <c r="N3858" s="21" t="n"/>
    </row>
    <row r="3859">
      <c r="A3859" s="295" t="n"/>
      <c r="B3859" s="14" t="n"/>
      <c r="C3859" s="15" t="n"/>
      <c r="D3859" s="15" t="n"/>
      <c r="E3859" s="15">
        <f>D3859*Setup!$B$5</f>
        <v/>
      </c>
      <c r="F3859" s="15">
        <f>D3859-E3859</f>
        <v/>
      </c>
      <c r="G3859" s="15" t="n"/>
      <c r="H3859" s="15" t="n"/>
      <c r="I3859" s="15" t="n"/>
      <c r="J3859" s="15">
        <f>C3859+F3859+G3859-I3859</f>
        <v/>
      </c>
      <c r="K3859" s="15" t="n"/>
      <c r="L3859" s="15">
        <f>K3859*Setup!$B$6</f>
        <v/>
      </c>
      <c r="M3859" s="15">
        <f>J3859-L3859</f>
        <v/>
      </c>
      <c r="N3859" s="21" t="n"/>
    </row>
    <row r="3860">
      <c r="A3860" s="295" t="n"/>
      <c r="B3860" s="14" t="n"/>
      <c r="C3860" s="15" t="n"/>
      <c r="D3860" s="15" t="n"/>
      <c r="E3860" s="15">
        <f>D3860*Setup!$B$5</f>
        <v/>
      </c>
      <c r="F3860" s="15">
        <f>D3860-E3860</f>
        <v/>
      </c>
      <c r="G3860" s="15" t="n"/>
      <c r="H3860" s="15" t="n"/>
      <c r="I3860" s="15" t="n"/>
      <c r="J3860" s="15">
        <f>C3860+F3860+G3860-I3860</f>
        <v/>
      </c>
      <c r="K3860" s="15" t="n"/>
      <c r="L3860" s="15">
        <f>K3860*Setup!$B$6</f>
        <v/>
      </c>
      <c r="M3860" s="15">
        <f>J3860-L3860</f>
        <v/>
      </c>
      <c r="N3860" s="21" t="n"/>
    </row>
    <row r="3861">
      <c r="A3861" s="295" t="n"/>
      <c r="B3861" s="14" t="n"/>
      <c r="C3861" s="15" t="n"/>
      <c r="D3861" s="15" t="n"/>
      <c r="E3861" s="15">
        <f>D3861*Setup!$B$5</f>
        <v/>
      </c>
      <c r="F3861" s="15">
        <f>D3861-E3861</f>
        <v/>
      </c>
      <c r="G3861" s="15" t="n"/>
      <c r="H3861" s="15" t="n"/>
      <c r="I3861" s="15" t="n"/>
      <c r="J3861" s="15">
        <f>C3861+F3861+G3861-I3861</f>
        <v/>
      </c>
      <c r="K3861" s="15" t="n"/>
      <c r="L3861" s="15">
        <f>K3861*Setup!$B$6</f>
        <v/>
      </c>
      <c r="M3861" s="15">
        <f>J3861-L3861</f>
        <v/>
      </c>
      <c r="N3861" s="21" t="n"/>
    </row>
    <row r="3862">
      <c r="A3862" s="295" t="n"/>
      <c r="B3862" s="14" t="n"/>
      <c r="C3862" s="15" t="n"/>
      <c r="D3862" s="15" t="n"/>
      <c r="E3862" s="15">
        <f>D3862*Setup!$B$5</f>
        <v/>
      </c>
      <c r="F3862" s="15">
        <f>D3862-E3862</f>
        <v/>
      </c>
      <c r="G3862" s="15" t="n"/>
      <c r="H3862" s="15" t="n"/>
      <c r="I3862" s="15" t="n"/>
      <c r="J3862" s="15">
        <f>C3862+F3862+G3862-I3862</f>
        <v/>
      </c>
      <c r="K3862" s="15" t="n"/>
      <c r="L3862" s="15">
        <f>K3862*Setup!$B$6</f>
        <v/>
      </c>
      <c r="M3862" s="15">
        <f>J3862-L3862</f>
        <v/>
      </c>
      <c r="N3862" s="21" t="n"/>
    </row>
    <row r="3863">
      <c r="A3863" s="295" t="n"/>
      <c r="B3863" s="14" t="n"/>
      <c r="C3863" s="15" t="n"/>
      <c r="D3863" s="15" t="n"/>
      <c r="E3863" s="15">
        <f>D3863*Setup!$B$5</f>
        <v/>
      </c>
      <c r="F3863" s="15">
        <f>D3863-E3863</f>
        <v/>
      </c>
      <c r="G3863" s="15" t="n"/>
      <c r="H3863" s="15" t="n"/>
      <c r="I3863" s="15" t="n"/>
      <c r="J3863" s="15">
        <f>C3863+F3863+G3863-I3863</f>
        <v/>
      </c>
      <c r="K3863" s="15" t="n"/>
      <c r="L3863" s="15">
        <f>K3863*Setup!$B$6</f>
        <v/>
      </c>
      <c r="M3863" s="15">
        <f>J3863-L3863</f>
        <v/>
      </c>
      <c r="N3863" s="21" t="n"/>
    </row>
    <row r="3864">
      <c r="A3864" s="295" t="n"/>
      <c r="B3864" s="14" t="n"/>
      <c r="C3864" s="15" t="n"/>
      <c r="D3864" s="15" t="n"/>
      <c r="E3864" s="15">
        <f>D3864*Setup!$B$5</f>
        <v/>
      </c>
      <c r="F3864" s="15">
        <f>D3864-E3864</f>
        <v/>
      </c>
      <c r="G3864" s="15" t="n"/>
      <c r="H3864" s="15" t="n"/>
      <c r="I3864" s="15" t="n"/>
      <c r="J3864" s="15">
        <f>C3864+F3864+G3864-I3864</f>
        <v/>
      </c>
      <c r="K3864" s="15" t="n"/>
      <c r="L3864" s="15">
        <f>K3864*Setup!$B$6</f>
        <v/>
      </c>
      <c r="M3864" s="15">
        <f>J3864-L3864</f>
        <v/>
      </c>
      <c r="N3864" s="21" t="n"/>
    </row>
    <row r="3865">
      <c r="A3865" s="295" t="n"/>
      <c r="B3865" s="14" t="n"/>
      <c r="C3865" s="15" t="n"/>
      <c r="D3865" s="15" t="n"/>
      <c r="E3865" s="15">
        <f>D3865*Setup!$B$5</f>
        <v/>
      </c>
      <c r="F3865" s="15">
        <f>D3865-E3865</f>
        <v/>
      </c>
      <c r="G3865" s="15" t="n"/>
      <c r="H3865" s="15" t="n"/>
      <c r="I3865" s="15" t="n"/>
      <c r="J3865" s="15">
        <f>C3865+F3865+G3865-I3865</f>
        <v/>
      </c>
      <c r="K3865" s="15" t="n"/>
      <c r="L3865" s="15">
        <f>K3865*Setup!$B$6</f>
        <v/>
      </c>
      <c r="M3865" s="15">
        <f>J3865-L3865</f>
        <v/>
      </c>
      <c r="N3865" s="21" t="n"/>
    </row>
    <row r="3866">
      <c r="A3866" s="295" t="n"/>
      <c r="B3866" s="14" t="n"/>
      <c r="C3866" s="15" t="n"/>
      <c r="D3866" s="15" t="n"/>
      <c r="E3866" s="15">
        <f>D3866*Setup!$B$5</f>
        <v/>
      </c>
      <c r="F3866" s="15">
        <f>D3866-E3866</f>
        <v/>
      </c>
      <c r="G3866" s="15" t="n"/>
      <c r="H3866" s="15" t="n"/>
      <c r="I3866" s="15" t="n"/>
      <c r="J3866" s="15">
        <f>C3866+F3866+G3866-I3866</f>
        <v/>
      </c>
      <c r="K3866" s="15" t="n"/>
      <c r="L3866" s="15">
        <f>K3866*Setup!$B$6</f>
        <v/>
      </c>
      <c r="M3866" s="15">
        <f>J3866-L3866</f>
        <v/>
      </c>
      <c r="N3866" s="21" t="n"/>
    </row>
    <row r="3867">
      <c r="A3867" s="295" t="n"/>
      <c r="B3867" s="14" t="n"/>
      <c r="C3867" s="15" t="n"/>
      <c r="D3867" s="15" t="n"/>
      <c r="E3867" s="15">
        <f>D3867*Setup!$B$5</f>
        <v/>
      </c>
      <c r="F3867" s="15">
        <f>D3867-E3867</f>
        <v/>
      </c>
      <c r="G3867" s="15" t="n"/>
      <c r="H3867" s="15" t="n"/>
      <c r="I3867" s="15" t="n"/>
      <c r="J3867" s="15">
        <f>C3867+F3867+G3867-I3867</f>
        <v/>
      </c>
      <c r="K3867" s="15" t="n"/>
      <c r="L3867" s="15">
        <f>K3867*Setup!$B$6</f>
        <v/>
      </c>
      <c r="M3867" s="15">
        <f>J3867-L3867</f>
        <v/>
      </c>
      <c r="N3867" s="21" t="n"/>
    </row>
    <row r="3868">
      <c r="A3868" s="295" t="n"/>
      <c r="B3868" s="14" t="n"/>
      <c r="C3868" s="15" t="n"/>
      <c r="D3868" s="15" t="n"/>
      <c r="E3868" s="15">
        <f>D3868*Setup!$B$5</f>
        <v/>
      </c>
      <c r="F3868" s="15">
        <f>D3868-E3868</f>
        <v/>
      </c>
      <c r="G3868" s="15" t="n"/>
      <c r="H3868" s="15" t="n"/>
      <c r="I3868" s="15" t="n"/>
      <c r="J3868" s="15">
        <f>C3868+F3868+G3868-I3868</f>
        <v/>
      </c>
      <c r="K3868" s="15" t="n"/>
      <c r="L3868" s="15">
        <f>K3868*Setup!$B$6</f>
        <v/>
      </c>
      <c r="M3868" s="15">
        <f>J3868-L3868</f>
        <v/>
      </c>
      <c r="N3868" s="21" t="n"/>
    </row>
    <row r="3869">
      <c r="A3869" s="295" t="n"/>
      <c r="B3869" s="14" t="n"/>
      <c r="C3869" s="15" t="n"/>
      <c r="D3869" s="15" t="n"/>
      <c r="E3869" s="15">
        <f>D3869*Setup!$B$5</f>
        <v/>
      </c>
      <c r="F3869" s="15">
        <f>D3869-E3869</f>
        <v/>
      </c>
      <c r="G3869" s="15" t="n"/>
      <c r="H3869" s="15" t="n"/>
      <c r="I3869" s="15" t="n"/>
      <c r="J3869" s="15">
        <f>C3869+F3869+G3869-I3869</f>
        <v/>
      </c>
      <c r="K3869" s="15" t="n"/>
      <c r="L3869" s="15">
        <f>K3869*Setup!$B$6</f>
        <v/>
      </c>
      <c r="M3869" s="15">
        <f>J3869-L3869</f>
        <v/>
      </c>
      <c r="N3869" s="21" t="n"/>
    </row>
    <row r="3870">
      <c r="A3870" s="295" t="n"/>
      <c r="B3870" s="14" t="n"/>
      <c r="C3870" s="15" t="n"/>
      <c r="D3870" s="15" t="n"/>
      <c r="E3870" s="15">
        <f>D3870*Setup!$B$5</f>
        <v/>
      </c>
      <c r="F3870" s="15">
        <f>D3870-E3870</f>
        <v/>
      </c>
      <c r="G3870" s="15" t="n"/>
      <c r="H3870" s="15" t="n"/>
      <c r="I3870" s="15" t="n"/>
      <c r="J3870" s="15">
        <f>C3870+F3870+G3870-I3870</f>
        <v/>
      </c>
      <c r="K3870" s="15" t="n"/>
      <c r="L3870" s="15">
        <f>K3870*Setup!$B$6</f>
        <v/>
      </c>
      <c r="M3870" s="15">
        <f>J3870-L3870</f>
        <v/>
      </c>
      <c r="N3870" s="21" t="n"/>
    </row>
    <row r="3871">
      <c r="A3871" s="295" t="n"/>
      <c r="B3871" s="14" t="n"/>
      <c r="C3871" s="15" t="n"/>
      <c r="D3871" s="15" t="n"/>
      <c r="E3871" s="15">
        <f>D3871*Setup!$B$5</f>
        <v/>
      </c>
      <c r="F3871" s="15">
        <f>D3871-E3871</f>
        <v/>
      </c>
      <c r="G3871" s="15" t="n"/>
      <c r="H3871" s="15" t="n"/>
      <c r="I3871" s="15" t="n"/>
      <c r="J3871" s="15">
        <f>C3871+F3871+G3871-I3871</f>
        <v/>
      </c>
      <c r="K3871" s="15" t="n"/>
      <c r="L3871" s="15">
        <f>K3871*Setup!$B$6</f>
        <v/>
      </c>
      <c r="M3871" s="15">
        <f>J3871-L3871</f>
        <v/>
      </c>
      <c r="N3871" s="21" t="n"/>
    </row>
    <row r="3872">
      <c r="A3872" s="295" t="n"/>
      <c r="B3872" s="14" t="n"/>
      <c r="C3872" s="15" t="n"/>
      <c r="D3872" s="15" t="n"/>
      <c r="E3872" s="15">
        <f>D3872*Setup!$B$5</f>
        <v/>
      </c>
      <c r="F3872" s="15">
        <f>D3872-E3872</f>
        <v/>
      </c>
      <c r="G3872" s="15" t="n"/>
      <c r="H3872" s="15" t="n"/>
      <c r="I3872" s="15" t="n"/>
      <c r="J3872" s="15">
        <f>C3872+F3872+G3872-I3872</f>
        <v/>
      </c>
      <c r="K3872" s="15" t="n"/>
      <c r="L3872" s="15">
        <f>K3872*Setup!$B$6</f>
        <v/>
      </c>
      <c r="M3872" s="15">
        <f>J3872-L3872</f>
        <v/>
      </c>
      <c r="N3872" s="21" t="n"/>
    </row>
    <row r="3873">
      <c r="A3873" s="295" t="n"/>
      <c r="B3873" s="14" t="n"/>
      <c r="C3873" s="15" t="n"/>
      <c r="D3873" s="15" t="n"/>
      <c r="E3873" s="15">
        <f>D3873*Setup!$B$5</f>
        <v/>
      </c>
      <c r="F3873" s="15">
        <f>D3873-E3873</f>
        <v/>
      </c>
      <c r="G3873" s="15" t="n"/>
      <c r="H3873" s="15" t="n"/>
      <c r="I3873" s="15" t="n"/>
      <c r="J3873" s="15">
        <f>C3873+F3873+G3873-I3873</f>
        <v/>
      </c>
      <c r="K3873" s="15" t="n"/>
      <c r="L3873" s="15">
        <f>K3873*Setup!$B$6</f>
        <v/>
      </c>
      <c r="M3873" s="15">
        <f>J3873-L3873</f>
        <v/>
      </c>
      <c r="N3873" s="21" t="n"/>
    </row>
    <row r="3874">
      <c r="A3874" s="295" t="n"/>
      <c r="B3874" s="14" t="n"/>
      <c r="C3874" s="15" t="n"/>
      <c r="D3874" s="15" t="n"/>
      <c r="E3874" s="15">
        <f>D3874*Setup!$B$5</f>
        <v/>
      </c>
      <c r="F3874" s="15">
        <f>D3874-E3874</f>
        <v/>
      </c>
      <c r="G3874" s="15" t="n"/>
      <c r="H3874" s="15" t="n"/>
      <c r="I3874" s="15" t="n"/>
      <c r="J3874" s="15">
        <f>C3874+F3874+G3874-I3874</f>
        <v/>
      </c>
      <c r="K3874" s="15" t="n"/>
      <c r="L3874" s="15">
        <f>K3874*Setup!$B$6</f>
        <v/>
      </c>
      <c r="M3874" s="15">
        <f>J3874-L3874</f>
        <v/>
      </c>
      <c r="N3874" s="21" t="n"/>
    </row>
    <row r="3875">
      <c r="A3875" s="295" t="n"/>
      <c r="B3875" s="14" t="n"/>
      <c r="C3875" s="15" t="n"/>
      <c r="D3875" s="15" t="n"/>
      <c r="E3875" s="15">
        <f>D3875*Setup!$B$5</f>
        <v/>
      </c>
      <c r="F3875" s="15">
        <f>D3875-E3875</f>
        <v/>
      </c>
      <c r="G3875" s="15" t="n"/>
      <c r="H3875" s="15" t="n"/>
      <c r="I3875" s="15" t="n"/>
      <c r="J3875" s="15">
        <f>C3875+F3875+G3875-I3875</f>
        <v/>
      </c>
      <c r="K3875" s="15" t="n"/>
      <c r="L3875" s="15">
        <f>K3875*Setup!$B$6</f>
        <v/>
      </c>
      <c r="M3875" s="15">
        <f>J3875-L3875</f>
        <v/>
      </c>
      <c r="N3875" s="21" t="n"/>
    </row>
    <row r="3876">
      <c r="A3876" s="295" t="n"/>
      <c r="B3876" s="14" t="n"/>
      <c r="C3876" s="15" t="n"/>
      <c r="D3876" s="15" t="n"/>
      <c r="E3876" s="15">
        <f>D3876*Setup!$B$5</f>
        <v/>
      </c>
      <c r="F3876" s="15">
        <f>D3876-E3876</f>
        <v/>
      </c>
      <c r="G3876" s="15" t="n"/>
      <c r="H3876" s="15" t="n"/>
      <c r="I3876" s="15" t="n"/>
      <c r="J3876" s="15">
        <f>C3876+F3876+G3876-I3876</f>
        <v/>
      </c>
      <c r="K3876" s="15" t="n"/>
      <c r="L3876" s="15">
        <f>K3876*Setup!$B$6</f>
        <v/>
      </c>
      <c r="M3876" s="15">
        <f>J3876-L3876</f>
        <v/>
      </c>
      <c r="N3876" s="21" t="n"/>
    </row>
    <row r="3877">
      <c r="A3877" s="295" t="n"/>
      <c r="B3877" s="14" t="n"/>
      <c r="C3877" s="15" t="n"/>
      <c r="D3877" s="15" t="n"/>
      <c r="E3877" s="15">
        <f>D3877*Setup!$B$5</f>
        <v/>
      </c>
      <c r="F3877" s="15">
        <f>D3877-E3877</f>
        <v/>
      </c>
      <c r="G3877" s="15" t="n"/>
      <c r="H3877" s="15" t="n"/>
      <c r="I3877" s="15" t="n"/>
      <c r="J3877" s="15">
        <f>C3877+F3877+G3877-I3877</f>
        <v/>
      </c>
      <c r="K3877" s="15" t="n"/>
      <c r="L3877" s="15">
        <f>K3877*Setup!$B$6</f>
        <v/>
      </c>
      <c r="M3877" s="15">
        <f>J3877-L3877</f>
        <v/>
      </c>
      <c r="N3877" s="21" t="n"/>
    </row>
    <row r="3878">
      <c r="A3878" s="295" t="n"/>
      <c r="B3878" s="14" t="n"/>
      <c r="C3878" s="15" t="n"/>
      <c r="D3878" s="15" t="n"/>
      <c r="E3878" s="15">
        <f>D3878*Setup!$B$5</f>
        <v/>
      </c>
      <c r="F3878" s="15">
        <f>D3878-E3878</f>
        <v/>
      </c>
      <c r="G3878" s="15" t="n"/>
      <c r="H3878" s="15" t="n"/>
      <c r="I3878" s="15" t="n"/>
      <c r="J3878" s="15">
        <f>C3878+F3878+G3878-I3878</f>
        <v/>
      </c>
      <c r="K3878" s="15" t="n"/>
      <c r="L3878" s="15">
        <f>K3878*Setup!$B$6</f>
        <v/>
      </c>
      <c r="M3878" s="15">
        <f>J3878-L3878</f>
        <v/>
      </c>
      <c r="N3878" s="21" t="n"/>
    </row>
    <row r="3879">
      <c r="A3879" s="295" t="n"/>
      <c r="B3879" s="14" t="n"/>
      <c r="C3879" s="15" t="n"/>
      <c r="D3879" s="15" t="n"/>
      <c r="E3879" s="15">
        <f>D3879*Setup!$B$5</f>
        <v/>
      </c>
      <c r="F3879" s="15">
        <f>D3879-E3879</f>
        <v/>
      </c>
      <c r="G3879" s="15" t="n"/>
      <c r="H3879" s="15" t="n"/>
      <c r="I3879" s="15" t="n"/>
      <c r="J3879" s="15">
        <f>C3879+F3879+G3879-I3879</f>
        <v/>
      </c>
      <c r="K3879" s="15" t="n"/>
      <c r="L3879" s="15">
        <f>K3879*Setup!$B$6</f>
        <v/>
      </c>
      <c r="M3879" s="15">
        <f>J3879-L3879</f>
        <v/>
      </c>
      <c r="N3879" s="21" t="n"/>
    </row>
    <row r="3880">
      <c r="A3880" s="295" t="n"/>
      <c r="B3880" s="14" t="n"/>
      <c r="C3880" s="15" t="n"/>
      <c r="D3880" s="15" t="n"/>
      <c r="E3880" s="15">
        <f>D3880*Setup!$B$5</f>
        <v/>
      </c>
      <c r="F3880" s="15">
        <f>D3880-E3880</f>
        <v/>
      </c>
      <c r="G3880" s="15" t="n"/>
      <c r="H3880" s="15" t="n"/>
      <c r="I3880" s="15" t="n"/>
      <c r="J3880" s="15">
        <f>C3880+F3880+G3880-I3880</f>
        <v/>
      </c>
      <c r="K3880" s="15" t="n"/>
      <c r="L3880" s="15">
        <f>K3880*Setup!$B$6</f>
        <v/>
      </c>
      <c r="M3880" s="15">
        <f>J3880-L3880</f>
        <v/>
      </c>
      <c r="N3880" s="21" t="n"/>
    </row>
    <row r="3881">
      <c r="A3881" s="295" t="n"/>
      <c r="B3881" s="14" t="n"/>
      <c r="C3881" s="15" t="n"/>
      <c r="D3881" s="15" t="n"/>
      <c r="E3881" s="15">
        <f>D3881*Setup!$B$5</f>
        <v/>
      </c>
      <c r="F3881" s="15">
        <f>D3881-E3881</f>
        <v/>
      </c>
      <c r="G3881" s="15" t="n"/>
      <c r="H3881" s="15" t="n"/>
      <c r="I3881" s="15" t="n"/>
      <c r="J3881" s="15">
        <f>C3881+F3881+G3881-I3881</f>
        <v/>
      </c>
      <c r="K3881" s="15" t="n"/>
      <c r="L3881" s="15">
        <f>K3881*Setup!$B$6</f>
        <v/>
      </c>
      <c r="M3881" s="15">
        <f>J3881-L3881</f>
        <v/>
      </c>
      <c r="N3881" s="21" t="n"/>
    </row>
    <row r="3882">
      <c r="A3882" s="295" t="n"/>
      <c r="B3882" s="14" t="n"/>
      <c r="C3882" s="15" t="n"/>
      <c r="D3882" s="15" t="n"/>
      <c r="E3882" s="15">
        <f>D3882*Setup!$B$5</f>
        <v/>
      </c>
      <c r="F3882" s="15">
        <f>D3882-E3882</f>
        <v/>
      </c>
      <c r="G3882" s="15" t="n"/>
      <c r="H3882" s="15" t="n"/>
      <c r="I3882" s="15" t="n"/>
      <c r="J3882" s="15">
        <f>C3882+F3882+G3882-I3882</f>
        <v/>
      </c>
      <c r="K3882" s="15" t="n"/>
      <c r="L3882" s="15">
        <f>K3882*Setup!$B$6</f>
        <v/>
      </c>
      <c r="M3882" s="15">
        <f>J3882-L3882</f>
        <v/>
      </c>
      <c r="N3882" s="21" t="n"/>
    </row>
    <row r="3883">
      <c r="A3883" s="295" t="n"/>
      <c r="B3883" s="14" t="n"/>
      <c r="C3883" s="15" t="n"/>
      <c r="D3883" s="15" t="n"/>
      <c r="E3883" s="15">
        <f>D3883*Setup!$B$5</f>
        <v/>
      </c>
      <c r="F3883" s="15">
        <f>D3883-E3883</f>
        <v/>
      </c>
      <c r="G3883" s="15" t="n"/>
      <c r="H3883" s="15" t="n"/>
      <c r="I3883" s="15" t="n"/>
      <c r="J3883" s="15">
        <f>C3883+F3883+G3883-I3883</f>
        <v/>
      </c>
      <c r="K3883" s="15" t="n"/>
      <c r="L3883" s="15">
        <f>K3883*Setup!$B$6</f>
        <v/>
      </c>
      <c r="M3883" s="15">
        <f>J3883-L3883</f>
        <v/>
      </c>
      <c r="N3883" s="21" t="n"/>
    </row>
    <row r="3884">
      <c r="A3884" s="295" t="n"/>
      <c r="B3884" s="14" t="n"/>
      <c r="C3884" s="15" t="n"/>
      <c r="D3884" s="15" t="n"/>
      <c r="E3884" s="15">
        <f>D3884*Setup!$B$5</f>
        <v/>
      </c>
      <c r="F3884" s="15">
        <f>D3884-E3884</f>
        <v/>
      </c>
      <c r="G3884" s="15" t="n"/>
      <c r="H3884" s="15" t="n"/>
      <c r="I3884" s="15" t="n"/>
      <c r="J3884" s="15">
        <f>C3884+F3884+G3884-I3884</f>
        <v/>
      </c>
      <c r="K3884" s="15" t="n"/>
      <c r="L3884" s="15">
        <f>K3884*Setup!$B$6</f>
        <v/>
      </c>
      <c r="M3884" s="15">
        <f>J3884-L3884</f>
        <v/>
      </c>
      <c r="N3884" s="21" t="n"/>
    </row>
    <row r="3885">
      <c r="A3885" s="295" t="n"/>
      <c r="B3885" s="14" t="n"/>
      <c r="C3885" s="15" t="n"/>
      <c r="D3885" s="15" t="n"/>
      <c r="E3885" s="15">
        <f>D3885*Setup!$B$5</f>
        <v/>
      </c>
      <c r="F3885" s="15">
        <f>D3885-E3885</f>
        <v/>
      </c>
      <c r="G3885" s="15" t="n"/>
      <c r="H3885" s="15" t="n"/>
      <c r="I3885" s="15" t="n"/>
      <c r="J3885" s="15">
        <f>C3885+F3885+G3885-I3885</f>
        <v/>
      </c>
      <c r="K3885" s="15" t="n"/>
      <c r="L3885" s="15">
        <f>K3885*Setup!$B$6</f>
        <v/>
      </c>
      <c r="M3885" s="15">
        <f>J3885-L3885</f>
        <v/>
      </c>
      <c r="N3885" s="21" t="n"/>
    </row>
    <row r="3886">
      <c r="A3886" s="295" t="n"/>
      <c r="B3886" s="14" t="n"/>
      <c r="C3886" s="15" t="n"/>
      <c r="D3886" s="15" t="n"/>
      <c r="E3886" s="15">
        <f>D3886*Setup!$B$5</f>
        <v/>
      </c>
      <c r="F3886" s="15">
        <f>D3886-E3886</f>
        <v/>
      </c>
      <c r="G3886" s="15" t="n"/>
      <c r="H3886" s="15" t="n"/>
      <c r="I3886" s="15" t="n"/>
      <c r="J3886" s="15">
        <f>C3886+F3886+G3886-I3886</f>
        <v/>
      </c>
      <c r="K3886" s="15" t="n"/>
      <c r="L3886" s="15">
        <f>K3886*Setup!$B$6</f>
        <v/>
      </c>
      <c r="M3886" s="15">
        <f>J3886-L3886</f>
        <v/>
      </c>
      <c r="N3886" s="21" t="n"/>
    </row>
    <row r="3887">
      <c r="A3887" s="295" t="n"/>
      <c r="B3887" s="14" t="n"/>
      <c r="C3887" s="15" t="n"/>
      <c r="D3887" s="15" t="n"/>
      <c r="E3887" s="15">
        <f>D3887*Setup!$B$5</f>
        <v/>
      </c>
      <c r="F3887" s="15">
        <f>D3887-E3887</f>
        <v/>
      </c>
      <c r="G3887" s="15" t="n"/>
      <c r="H3887" s="15" t="n"/>
      <c r="I3887" s="15" t="n"/>
      <c r="J3887" s="15">
        <f>C3887+F3887+G3887-I3887</f>
        <v/>
      </c>
      <c r="K3887" s="15" t="n"/>
      <c r="L3887" s="15">
        <f>K3887*Setup!$B$6</f>
        <v/>
      </c>
      <c r="M3887" s="15">
        <f>J3887-L3887</f>
        <v/>
      </c>
      <c r="N3887" s="21" t="n"/>
    </row>
    <row r="3888">
      <c r="A3888" s="295" t="n"/>
      <c r="B3888" s="14" t="n"/>
      <c r="C3888" s="15" t="n"/>
      <c r="D3888" s="15" t="n"/>
      <c r="E3888" s="15">
        <f>D3888*Setup!$B$5</f>
        <v/>
      </c>
      <c r="F3888" s="15">
        <f>D3888-E3888</f>
        <v/>
      </c>
      <c r="G3888" s="15" t="n"/>
      <c r="H3888" s="15" t="n"/>
      <c r="I3888" s="15" t="n"/>
      <c r="J3888" s="15">
        <f>C3888+F3888+G3888-I3888</f>
        <v/>
      </c>
      <c r="K3888" s="15" t="n"/>
      <c r="L3888" s="15">
        <f>K3888*Setup!$B$6</f>
        <v/>
      </c>
      <c r="M3888" s="15">
        <f>J3888-L3888</f>
        <v/>
      </c>
      <c r="N3888" s="21" t="n"/>
    </row>
    <row r="3889">
      <c r="A3889" s="295" t="n"/>
      <c r="B3889" s="14" t="n"/>
      <c r="C3889" s="15" t="n"/>
      <c r="D3889" s="15" t="n"/>
      <c r="E3889" s="15">
        <f>D3889*Setup!$B$5</f>
        <v/>
      </c>
      <c r="F3889" s="15">
        <f>D3889-E3889</f>
        <v/>
      </c>
      <c r="G3889" s="15" t="n"/>
      <c r="H3889" s="15" t="n"/>
      <c r="I3889" s="15" t="n"/>
      <c r="J3889" s="15">
        <f>C3889+F3889+G3889-I3889</f>
        <v/>
      </c>
      <c r="K3889" s="15" t="n"/>
      <c r="L3889" s="15">
        <f>K3889*Setup!$B$6</f>
        <v/>
      </c>
      <c r="M3889" s="15">
        <f>J3889-L3889</f>
        <v/>
      </c>
      <c r="N3889" s="21" t="n"/>
    </row>
    <row r="3890">
      <c r="A3890" s="295" t="n"/>
      <c r="B3890" s="14" t="n"/>
      <c r="C3890" s="15" t="n"/>
      <c r="D3890" s="15" t="n"/>
      <c r="E3890" s="15">
        <f>D3890*Setup!$B$5</f>
        <v/>
      </c>
      <c r="F3890" s="15">
        <f>D3890-E3890</f>
        <v/>
      </c>
      <c r="G3890" s="15" t="n"/>
      <c r="H3890" s="15" t="n"/>
      <c r="I3890" s="15" t="n"/>
      <c r="J3890" s="15">
        <f>C3890+F3890+G3890-I3890</f>
        <v/>
      </c>
      <c r="K3890" s="15" t="n"/>
      <c r="L3890" s="15">
        <f>K3890*Setup!$B$6</f>
        <v/>
      </c>
      <c r="M3890" s="15">
        <f>J3890-L3890</f>
        <v/>
      </c>
      <c r="N3890" s="21" t="n"/>
    </row>
    <row r="3891">
      <c r="A3891" s="295" t="n"/>
      <c r="B3891" s="14" t="n"/>
      <c r="C3891" s="15" t="n"/>
      <c r="D3891" s="15" t="n"/>
      <c r="E3891" s="15">
        <f>D3891*Setup!$B$5</f>
        <v/>
      </c>
      <c r="F3891" s="15">
        <f>D3891-E3891</f>
        <v/>
      </c>
      <c r="G3891" s="15" t="n"/>
      <c r="H3891" s="15" t="n"/>
      <c r="I3891" s="15" t="n"/>
      <c r="J3891" s="15">
        <f>C3891+F3891+G3891-I3891</f>
        <v/>
      </c>
      <c r="K3891" s="15" t="n"/>
      <c r="L3891" s="15">
        <f>K3891*Setup!$B$6</f>
        <v/>
      </c>
      <c r="M3891" s="15">
        <f>J3891-L3891</f>
        <v/>
      </c>
      <c r="N3891" s="21" t="n"/>
    </row>
    <row r="3892">
      <c r="A3892" s="295" t="n"/>
      <c r="B3892" s="14" t="n"/>
      <c r="C3892" s="15" t="n"/>
      <c r="D3892" s="15" t="n"/>
      <c r="E3892" s="15">
        <f>D3892*Setup!$B$5</f>
        <v/>
      </c>
      <c r="F3892" s="15">
        <f>D3892-E3892</f>
        <v/>
      </c>
      <c r="G3892" s="15" t="n"/>
      <c r="H3892" s="15" t="n"/>
      <c r="I3892" s="15" t="n"/>
      <c r="J3892" s="15">
        <f>C3892+F3892+G3892-I3892</f>
        <v/>
      </c>
      <c r="K3892" s="15" t="n"/>
      <c r="L3892" s="15">
        <f>K3892*Setup!$B$6</f>
        <v/>
      </c>
      <c r="M3892" s="15">
        <f>J3892-L3892</f>
        <v/>
      </c>
      <c r="N3892" s="21" t="n"/>
    </row>
    <row r="3893">
      <c r="A3893" s="295" t="n"/>
      <c r="B3893" s="14" t="n"/>
      <c r="C3893" s="15" t="n"/>
      <c r="D3893" s="15" t="n"/>
      <c r="E3893" s="15">
        <f>D3893*Setup!$B$5</f>
        <v/>
      </c>
      <c r="F3893" s="15">
        <f>D3893-E3893</f>
        <v/>
      </c>
      <c r="G3893" s="15" t="n"/>
      <c r="H3893" s="15" t="n"/>
      <c r="I3893" s="15" t="n"/>
      <c r="J3893" s="15">
        <f>C3893+F3893+G3893-I3893</f>
        <v/>
      </c>
      <c r="K3893" s="15" t="n"/>
      <c r="L3893" s="15">
        <f>K3893*Setup!$B$6</f>
        <v/>
      </c>
      <c r="M3893" s="15">
        <f>J3893-L3893</f>
        <v/>
      </c>
      <c r="N3893" s="21" t="n"/>
    </row>
    <row r="3894">
      <c r="A3894" s="295" t="n"/>
      <c r="B3894" s="14" t="n"/>
      <c r="C3894" s="15" t="n"/>
      <c r="D3894" s="15" t="n"/>
      <c r="E3894" s="15">
        <f>D3894*Setup!$B$5</f>
        <v/>
      </c>
      <c r="F3894" s="15">
        <f>D3894-E3894</f>
        <v/>
      </c>
      <c r="G3894" s="15" t="n"/>
      <c r="H3894" s="15" t="n"/>
      <c r="I3894" s="15" t="n"/>
      <c r="J3894" s="15">
        <f>C3894+F3894+G3894-I3894</f>
        <v/>
      </c>
      <c r="K3894" s="15" t="n"/>
      <c r="L3894" s="15">
        <f>K3894*Setup!$B$6</f>
        <v/>
      </c>
      <c r="M3894" s="15">
        <f>J3894-L3894</f>
        <v/>
      </c>
      <c r="N3894" s="21" t="n"/>
    </row>
    <row r="3895">
      <c r="A3895" s="295" t="n"/>
      <c r="B3895" s="14" t="n"/>
      <c r="C3895" s="15" t="n"/>
      <c r="D3895" s="15" t="n"/>
      <c r="E3895" s="15">
        <f>D3895*Setup!$B$5</f>
        <v/>
      </c>
      <c r="F3895" s="15">
        <f>D3895-E3895</f>
        <v/>
      </c>
      <c r="G3895" s="15" t="n"/>
      <c r="H3895" s="15" t="n"/>
      <c r="I3895" s="15" t="n"/>
      <c r="J3895" s="15">
        <f>C3895+F3895+G3895-I3895</f>
        <v/>
      </c>
      <c r="K3895" s="15" t="n"/>
      <c r="L3895" s="15">
        <f>K3895*Setup!$B$6</f>
        <v/>
      </c>
      <c r="M3895" s="15">
        <f>J3895-L3895</f>
        <v/>
      </c>
      <c r="N3895" s="21" t="n"/>
    </row>
    <row r="3896">
      <c r="A3896" s="295" t="n"/>
      <c r="B3896" s="14" t="n"/>
      <c r="C3896" s="15" t="n"/>
      <c r="D3896" s="15" t="n"/>
      <c r="E3896" s="15">
        <f>D3896*Setup!$B$5</f>
        <v/>
      </c>
      <c r="F3896" s="15">
        <f>D3896-E3896</f>
        <v/>
      </c>
      <c r="G3896" s="15" t="n"/>
      <c r="H3896" s="15" t="n"/>
      <c r="I3896" s="15" t="n"/>
      <c r="J3896" s="15">
        <f>C3896+F3896+G3896-I3896</f>
        <v/>
      </c>
      <c r="K3896" s="15" t="n"/>
      <c r="L3896" s="15">
        <f>K3896*Setup!$B$6</f>
        <v/>
      </c>
      <c r="M3896" s="15">
        <f>J3896-L3896</f>
        <v/>
      </c>
      <c r="N3896" s="21" t="n"/>
    </row>
    <row r="3897">
      <c r="A3897" s="295" t="n"/>
      <c r="B3897" s="14" t="n"/>
      <c r="C3897" s="15" t="n"/>
      <c r="D3897" s="15" t="n"/>
      <c r="E3897" s="15">
        <f>D3897*Setup!$B$5</f>
        <v/>
      </c>
      <c r="F3897" s="15">
        <f>D3897-E3897</f>
        <v/>
      </c>
      <c r="G3897" s="15" t="n"/>
      <c r="H3897" s="15" t="n"/>
      <c r="I3897" s="15" t="n"/>
      <c r="J3897" s="15">
        <f>C3897+F3897+G3897-I3897</f>
        <v/>
      </c>
      <c r="K3897" s="15" t="n"/>
      <c r="L3897" s="15">
        <f>K3897*Setup!$B$6</f>
        <v/>
      </c>
      <c r="M3897" s="15">
        <f>J3897-L3897</f>
        <v/>
      </c>
      <c r="N3897" s="21" t="n"/>
    </row>
    <row r="3898">
      <c r="A3898" s="295" t="n"/>
      <c r="B3898" s="14" t="n"/>
      <c r="C3898" s="15" t="n"/>
      <c r="D3898" s="15" t="n"/>
      <c r="E3898" s="15">
        <f>D3898*Setup!$B$5</f>
        <v/>
      </c>
      <c r="F3898" s="15">
        <f>D3898-E3898</f>
        <v/>
      </c>
      <c r="G3898" s="15" t="n"/>
      <c r="H3898" s="15" t="n"/>
      <c r="I3898" s="15" t="n"/>
      <c r="J3898" s="15">
        <f>C3898+F3898+G3898-I3898</f>
        <v/>
      </c>
      <c r="K3898" s="15" t="n"/>
      <c r="L3898" s="15">
        <f>K3898*Setup!$B$6</f>
        <v/>
      </c>
      <c r="M3898" s="15">
        <f>J3898-L3898</f>
        <v/>
      </c>
      <c r="N3898" s="21" t="n"/>
    </row>
    <row r="3899">
      <c r="A3899" s="295" t="n"/>
      <c r="B3899" s="14" t="n"/>
      <c r="C3899" s="15" t="n"/>
      <c r="D3899" s="15" t="n"/>
      <c r="E3899" s="15">
        <f>D3899*Setup!$B$5</f>
        <v/>
      </c>
      <c r="F3899" s="15">
        <f>D3899-E3899</f>
        <v/>
      </c>
      <c r="G3899" s="15" t="n"/>
      <c r="H3899" s="15" t="n"/>
      <c r="I3899" s="15" t="n"/>
      <c r="J3899" s="15">
        <f>C3899+F3899+G3899-I3899</f>
        <v/>
      </c>
      <c r="K3899" s="15" t="n"/>
      <c r="L3899" s="15">
        <f>K3899*Setup!$B$6</f>
        <v/>
      </c>
      <c r="M3899" s="15">
        <f>J3899-L3899</f>
        <v/>
      </c>
      <c r="N3899" s="21" t="n"/>
    </row>
    <row r="3900">
      <c r="A3900" s="295" t="n"/>
      <c r="B3900" s="14" t="n"/>
      <c r="C3900" s="15" t="n"/>
      <c r="D3900" s="15" t="n"/>
      <c r="E3900" s="15">
        <f>D3900*Setup!$B$5</f>
        <v/>
      </c>
      <c r="F3900" s="15">
        <f>D3900-E3900</f>
        <v/>
      </c>
      <c r="G3900" s="15" t="n"/>
      <c r="H3900" s="15" t="n"/>
      <c r="I3900" s="15" t="n"/>
      <c r="J3900" s="15">
        <f>C3900+F3900+G3900-I3900</f>
        <v/>
      </c>
      <c r="K3900" s="15" t="n"/>
      <c r="L3900" s="15">
        <f>K3900*Setup!$B$6</f>
        <v/>
      </c>
      <c r="M3900" s="15">
        <f>J3900-L3900</f>
        <v/>
      </c>
      <c r="N3900" s="21" t="n"/>
    </row>
    <row r="3901">
      <c r="A3901" s="295" t="n"/>
      <c r="B3901" s="14" t="n"/>
      <c r="C3901" s="15" t="n"/>
      <c r="D3901" s="15" t="n"/>
      <c r="E3901" s="15">
        <f>D3901*Setup!$B$5</f>
        <v/>
      </c>
      <c r="F3901" s="15">
        <f>D3901-E3901</f>
        <v/>
      </c>
      <c r="G3901" s="15" t="n"/>
      <c r="H3901" s="15" t="n"/>
      <c r="I3901" s="15" t="n"/>
      <c r="J3901" s="15">
        <f>C3901+F3901+G3901-I3901</f>
        <v/>
      </c>
      <c r="K3901" s="15" t="n"/>
      <c r="L3901" s="15">
        <f>K3901*Setup!$B$6</f>
        <v/>
      </c>
      <c r="M3901" s="15">
        <f>J3901-L3901</f>
        <v/>
      </c>
      <c r="N3901" s="21" t="n"/>
    </row>
    <row r="3902">
      <c r="A3902" s="295" t="n"/>
      <c r="B3902" s="14" t="n"/>
      <c r="C3902" s="15" t="n"/>
      <c r="D3902" s="15" t="n"/>
      <c r="E3902" s="15">
        <f>D3902*Setup!$B$5</f>
        <v/>
      </c>
      <c r="F3902" s="15">
        <f>D3902-E3902</f>
        <v/>
      </c>
      <c r="G3902" s="15" t="n"/>
      <c r="H3902" s="15" t="n"/>
      <c r="I3902" s="15" t="n"/>
      <c r="J3902" s="15">
        <f>C3902+F3902+G3902-I3902</f>
        <v/>
      </c>
      <c r="K3902" s="15" t="n"/>
      <c r="L3902" s="15">
        <f>K3902*Setup!$B$6</f>
        <v/>
      </c>
      <c r="M3902" s="15">
        <f>J3902-L3902</f>
        <v/>
      </c>
      <c r="N3902" s="21" t="n"/>
    </row>
    <row r="3903">
      <c r="A3903" s="295" t="n"/>
      <c r="B3903" s="14" t="n"/>
      <c r="C3903" s="15" t="n"/>
      <c r="D3903" s="15" t="n"/>
      <c r="E3903" s="15">
        <f>D3903*Setup!$B$5</f>
        <v/>
      </c>
      <c r="F3903" s="15">
        <f>D3903-E3903</f>
        <v/>
      </c>
      <c r="G3903" s="15" t="n"/>
      <c r="H3903" s="15" t="n"/>
      <c r="I3903" s="15" t="n"/>
      <c r="J3903" s="15">
        <f>C3903+F3903+G3903-I3903</f>
        <v/>
      </c>
      <c r="K3903" s="15" t="n"/>
      <c r="L3903" s="15">
        <f>K3903*Setup!$B$6</f>
        <v/>
      </c>
      <c r="M3903" s="15">
        <f>J3903-L3903</f>
        <v/>
      </c>
      <c r="N3903" s="21" t="n"/>
    </row>
    <row r="3904">
      <c r="A3904" s="295" t="n"/>
      <c r="B3904" s="14" t="n"/>
      <c r="C3904" s="15" t="n"/>
      <c r="D3904" s="15" t="n"/>
      <c r="E3904" s="15">
        <f>D3904*Setup!$B$5</f>
        <v/>
      </c>
      <c r="F3904" s="15">
        <f>D3904-E3904</f>
        <v/>
      </c>
      <c r="G3904" s="15" t="n"/>
      <c r="H3904" s="15" t="n"/>
      <c r="I3904" s="15" t="n"/>
      <c r="J3904" s="15">
        <f>C3904+F3904+G3904-I3904</f>
        <v/>
      </c>
      <c r="K3904" s="15" t="n"/>
      <c r="L3904" s="15">
        <f>K3904*Setup!$B$6</f>
        <v/>
      </c>
      <c r="M3904" s="15">
        <f>J3904-L3904</f>
        <v/>
      </c>
      <c r="N3904" s="21" t="n"/>
    </row>
    <row r="3905">
      <c r="A3905" s="295" t="n"/>
      <c r="B3905" s="14" t="n"/>
      <c r="C3905" s="15" t="n"/>
      <c r="D3905" s="15" t="n"/>
      <c r="E3905" s="15">
        <f>D3905*Setup!$B$5</f>
        <v/>
      </c>
      <c r="F3905" s="15">
        <f>D3905-E3905</f>
        <v/>
      </c>
      <c r="G3905" s="15" t="n"/>
      <c r="H3905" s="15" t="n"/>
      <c r="I3905" s="15" t="n"/>
      <c r="J3905" s="15">
        <f>C3905+F3905+G3905-I3905</f>
        <v/>
      </c>
      <c r="K3905" s="15" t="n"/>
      <c r="L3905" s="15">
        <f>K3905*Setup!$B$6</f>
        <v/>
      </c>
      <c r="M3905" s="15">
        <f>J3905-L3905</f>
        <v/>
      </c>
      <c r="N3905" s="21" t="n"/>
    </row>
    <row r="3906">
      <c r="A3906" s="295" t="n"/>
      <c r="B3906" s="14" t="n"/>
      <c r="C3906" s="15" t="n"/>
      <c r="D3906" s="15" t="n"/>
      <c r="E3906" s="15">
        <f>D3906*Setup!$B$5</f>
        <v/>
      </c>
      <c r="F3906" s="15">
        <f>D3906-E3906</f>
        <v/>
      </c>
      <c r="G3906" s="15" t="n"/>
      <c r="H3906" s="15" t="n"/>
      <c r="I3906" s="15" t="n"/>
      <c r="J3906" s="15">
        <f>C3906+F3906+G3906-I3906</f>
        <v/>
      </c>
      <c r="K3906" s="15" t="n"/>
      <c r="L3906" s="15">
        <f>K3906*Setup!$B$6</f>
        <v/>
      </c>
      <c r="M3906" s="15">
        <f>J3906-L3906</f>
        <v/>
      </c>
      <c r="N3906" s="21" t="n"/>
    </row>
    <row r="3907">
      <c r="A3907" s="295" t="n"/>
      <c r="B3907" s="14" t="n"/>
      <c r="C3907" s="15" t="n"/>
      <c r="D3907" s="15" t="n"/>
      <c r="E3907" s="15">
        <f>D3907*Setup!$B$5</f>
        <v/>
      </c>
      <c r="F3907" s="15">
        <f>D3907-E3907</f>
        <v/>
      </c>
      <c r="G3907" s="15" t="n"/>
      <c r="H3907" s="15" t="n"/>
      <c r="I3907" s="15" t="n"/>
      <c r="J3907" s="15">
        <f>C3907+F3907+G3907-I3907</f>
        <v/>
      </c>
      <c r="K3907" s="15" t="n"/>
      <c r="L3907" s="15">
        <f>K3907*Setup!$B$6</f>
        <v/>
      </c>
      <c r="M3907" s="15">
        <f>J3907-L3907</f>
        <v/>
      </c>
      <c r="N3907" s="21" t="n"/>
    </row>
    <row r="3908">
      <c r="A3908" s="295" t="n"/>
      <c r="B3908" s="14" t="n"/>
      <c r="C3908" s="15" t="n"/>
      <c r="D3908" s="15" t="n"/>
      <c r="E3908" s="15">
        <f>D3908*Setup!$B$5</f>
        <v/>
      </c>
      <c r="F3908" s="15">
        <f>D3908-E3908</f>
        <v/>
      </c>
      <c r="G3908" s="15" t="n"/>
      <c r="H3908" s="15" t="n"/>
      <c r="I3908" s="15" t="n"/>
      <c r="J3908" s="15">
        <f>C3908+F3908+G3908-I3908</f>
        <v/>
      </c>
      <c r="K3908" s="15" t="n"/>
      <c r="L3908" s="15">
        <f>K3908*Setup!$B$6</f>
        <v/>
      </c>
      <c r="M3908" s="15">
        <f>J3908-L3908</f>
        <v/>
      </c>
      <c r="N3908" s="21" t="n"/>
    </row>
    <row r="3909">
      <c r="A3909" s="295" t="n"/>
      <c r="B3909" s="14" t="n"/>
      <c r="C3909" s="15" t="n"/>
      <c r="D3909" s="15" t="n"/>
      <c r="E3909" s="15">
        <f>D3909*Setup!$B$5</f>
        <v/>
      </c>
      <c r="F3909" s="15">
        <f>D3909-E3909</f>
        <v/>
      </c>
      <c r="G3909" s="15" t="n"/>
      <c r="H3909" s="15" t="n"/>
      <c r="I3909" s="15" t="n"/>
      <c r="J3909" s="15">
        <f>C3909+F3909+G3909-I3909</f>
        <v/>
      </c>
      <c r="K3909" s="15" t="n"/>
      <c r="L3909" s="15">
        <f>K3909*Setup!$B$6</f>
        <v/>
      </c>
      <c r="M3909" s="15">
        <f>J3909-L3909</f>
        <v/>
      </c>
      <c r="N3909" s="21" t="n"/>
    </row>
    <row r="3910">
      <c r="A3910" s="295" t="n"/>
      <c r="B3910" s="14" t="n"/>
      <c r="C3910" s="15" t="n"/>
      <c r="D3910" s="15" t="n"/>
      <c r="E3910" s="15">
        <f>D3910*Setup!$B$5</f>
        <v/>
      </c>
      <c r="F3910" s="15">
        <f>D3910-E3910</f>
        <v/>
      </c>
      <c r="G3910" s="15" t="n"/>
      <c r="H3910" s="15" t="n"/>
      <c r="I3910" s="15" t="n"/>
      <c r="J3910" s="15">
        <f>C3910+F3910+G3910-I3910</f>
        <v/>
      </c>
      <c r="K3910" s="15" t="n"/>
      <c r="L3910" s="15">
        <f>K3910*Setup!$B$6</f>
        <v/>
      </c>
      <c r="M3910" s="15">
        <f>J3910-L3910</f>
        <v/>
      </c>
      <c r="N3910" s="21" t="n"/>
    </row>
    <row r="3911">
      <c r="A3911" s="295" t="n"/>
      <c r="B3911" s="14" t="n"/>
      <c r="C3911" s="15" t="n"/>
      <c r="D3911" s="15" t="n"/>
      <c r="E3911" s="15">
        <f>D3911*Setup!$B$5</f>
        <v/>
      </c>
      <c r="F3911" s="15">
        <f>D3911-E3911</f>
        <v/>
      </c>
      <c r="G3911" s="15" t="n"/>
      <c r="H3911" s="15" t="n"/>
      <c r="I3911" s="15" t="n"/>
      <c r="J3911" s="15">
        <f>C3911+F3911+G3911-I3911</f>
        <v/>
      </c>
      <c r="K3911" s="15" t="n"/>
      <c r="L3911" s="15">
        <f>K3911*Setup!$B$6</f>
        <v/>
      </c>
      <c r="M3911" s="15">
        <f>J3911-L3911</f>
        <v/>
      </c>
      <c r="N3911" s="21" t="n"/>
    </row>
    <row r="3912">
      <c r="A3912" s="295" t="n"/>
      <c r="B3912" s="14" t="n"/>
      <c r="C3912" s="15" t="n"/>
      <c r="D3912" s="15" t="n"/>
      <c r="E3912" s="15">
        <f>D3912*Setup!$B$5</f>
        <v/>
      </c>
      <c r="F3912" s="15">
        <f>D3912-E3912</f>
        <v/>
      </c>
      <c r="G3912" s="15" t="n"/>
      <c r="H3912" s="15" t="n"/>
      <c r="I3912" s="15" t="n"/>
      <c r="J3912" s="15">
        <f>C3912+F3912+G3912-I3912</f>
        <v/>
      </c>
      <c r="K3912" s="15" t="n"/>
      <c r="L3912" s="15">
        <f>K3912*Setup!$B$6</f>
        <v/>
      </c>
      <c r="M3912" s="15">
        <f>J3912-L3912</f>
        <v/>
      </c>
      <c r="N3912" s="21" t="n"/>
    </row>
    <row r="3913">
      <c r="A3913" s="295" t="n"/>
      <c r="B3913" s="14" t="n"/>
      <c r="C3913" s="15" t="n"/>
      <c r="D3913" s="15" t="n"/>
      <c r="E3913" s="15">
        <f>D3913*Setup!$B$5</f>
        <v/>
      </c>
      <c r="F3913" s="15">
        <f>D3913-E3913</f>
        <v/>
      </c>
      <c r="G3913" s="15" t="n"/>
      <c r="H3913" s="15" t="n"/>
      <c r="I3913" s="15" t="n"/>
      <c r="J3913" s="15">
        <f>C3913+F3913+G3913-I3913</f>
        <v/>
      </c>
      <c r="K3913" s="15" t="n"/>
      <c r="L3913" s="15">
        <f>K3913*Setup!$B$6</f>
        <v/>
      </c>
      <c r="M3913" s="15">
        <f>J3913-L3913</f>
        <v/>
      </c>
      <c r="N3913" s="21" t="n"/>
    </row>
    <row r="3914">
      <c r="A3914" s="295" t="n"/>
      <c r="B3914" s="14" t="n"/>
      <c r="C3914" s="15" t="n"/>
      <c r="D3914" s="15" t="n"/>
      <c r="E3914" s="15">
        <f>D3914*Setup!$B$5</f>
        <v/>
      </c>
      <c r="F3914" s="15">
        <f>D3914-E3914</f>
        <v/>
      </c>
      <c r="G3914" s="15" t="n"/>
      <c r="H3914" s="15" t="n"/>
      <c r="I3914" s="15" t="n"/>
      <c r="J3914" s="15">
        <f>C3914+F3914+G3914-I3914</f>
        <v/>
      </c>
      <c r="K3914" s="15" t="n"/>
      <c r="L3914" s="15">
        <f>K3914*Setup!$B$6</f>
        <v/>
      </c>
      <c r="M3914" s="15">
        <f>J3914-L3914</f>
        <v/>
      </c>
      <c r="N3914" s="21" t="n"/>
    </row>
    <row r="3915">
      <c r="A3915" s="295" t="n"/>
      <c r="B3915" s="14" t="n"/>
      <c r="C3915" s="15" t="n"/>
      <c r="D3915" s="15" t="n"/>
      <c r="E3915" s="15">
        <f>D3915*Setup!$B$5</f>
        <v/>
      </c>
      <c r="F3915" s="15">
        <f>D3915-E3915</f>
        <v/>
      </c>
      <c r="G3915" s="15" t="n"/>
      <c r="H3915" s="15" t="n"/>
      <c r="I3915" s="15" t="n"/>
      <c r="J3915" s="15">
        <f>C3915+F3915+G3915-I3915</f>
        <v/>
      </c>
      <c r="K3915" s="15" t="n"/>
      <c r="L3915" s="15">
        <f>K3915*Setup!$B$6</f>
        <v/>
      </c>
      <c r="M3915" s="15">
        <f>J3915-L3915</f>
        <v/>
      </c>
      <c r="N3915" s="21" t="n"/>
    </row>
    <row r="3916">
      <c r="A3916" s="295" t="n"/>
      <c r="B3916" s="14" t="n"/>
      <c r="C3916" s="15" t="n"/>
      <c r="D3916" s="15" t="n"/>
      <c r="E3916" s="15">
        <f>D3916*Setup!$B$5</f>
        <v/>
      </c>
      <c r="F3916" s="15">
        <f>D3916-E3916</f>
        <v/>
      </c>
      <c r="G3916" s="15" t="n"/>
      <c r="H3916" s="15" t="n"/>
      <c r="I3916" s="15" t="n"/>
      <c r="J3916" s="15">
        <f>C3916+F3916+G3916-I3916</f>
        <v/>
      </c>
      <c r="K3916" s="15" t="n"/>
      <c r="L3916" s="15">
        <f>K3916*Setup!$B$6</f>
        <v/>
      </c>
      <c r="M3916" s="15">
        <f>J3916-L3916</f>
        <v/>
      </c>
      <c r="N3916" s="21" t="n"/>
    </row>
    <row r="3917">
      <c r="A3917" s="295" t="n"/>
      <c r="B3917" s="14" t="n"/>
      <c r="C3917" s="15" t="n"/>
      <c r="D3917" s="15" t="n"/>
      <c r="E3917" s="15">
        <f>D3917*Setup!$B$5</f>
        <v/>
      </c>
      <c r="F3917" s="15">
        <f>D3917-E3917</f>
        <v/>
      </c>
      <c r="G3917" s="15" t="n"/>
      <c r="H3917" s="15" t="n"/>
      <c r="I3917" s="15" t="n"/>
      <c r="J3917" s="15">
        <f>C3917+F3917+G3917-I3917</f>
        <v/>
      </c>
      <c r="K3917" s="15" t="n"/>
      <c r="L3917" s="15">
        <f>K3917*Setup!$B$6</f>
        <v/>
      </c>
      <c r="M3917" s="15">
        <f>J3917-L3917</f>
        <v/>
      </c>
      <c r="N3917" s="21" t="n"/>
    </row>
    <row r="3918">
      <c r="A3918" s="295" t="n"/>
      <c r="B3918" s="14" t="n"/>
      <c r="C3918" s="15" t="n"/>
      <c r="D3918" s="15" t="n"/>
      <c r="E3918" s="15">
        <f>D3918*Setup!$B$5</f>
        <v/>
      </c>
      <c r="F3918" s="15">
        <f>D3918-E3918</f>
        <v/>
      </c>
      <c r="G3918" s="15" t="n"/>
      <c r="H3918" s="15" t="n"/>
      <c r="I3918" s="15" t="n"/>
      <c r="J3918" s="15">
        <f>C3918+F3918+G3918-I3918</f>
        <v/>
      </c>
      <c r="K3918" s="15" t="n"/>
      <c r="L3918" s="15">
        <f>K3918*Setup!$B$6</f>
        <v/>
      </c>
      <c r="M3918" s="15">
        <f>J3918-L3918</f>
        <v/>
      </c>
      <c r="N3918" s="21" t="n"/>
    </row>
    <row r="3919">
      <c r="A3919" s="295" t="n"/>
      <c r="B3919" s="14" t="n"/>
      <c r="C3919" s="15" t="n"/>
      <c r="D3919" s="15" t="n"/>
      <c r="E3919" s="15">
        <f>D3919*Setup!$B$5</f>
        <v/>
      </c>
      <c r="F3919" s="15">
        <f>D3919-E3919</f>
        <v/>
      </c>
      <c r="G3919" s="15" t="n"/>
      <c r="H3919" s="15" t="n"/>
      <c r="I3919" s="15" t="n"/>
      <c r="J3919" s="15">
        <f>C3919+F3919+G3919-I3919</f>
        <v/>
      </c>
      <c r="K3919" s="15" t="n"/>
      <c r="L3919" s="15">
        <f>K3919*Setup!$B$6</f>
        <v/>
      </c>
      <c r="M3919" s="15">
        <f>J3919-L3919</f>
        <v/>
      </c>
      <c r="N3919" s="21" t="n"/>
    </row>
    <row r="3920">
      <c r="A3920" s="295" t="n"/>
      <c r="B3920" s="14" t="n"/>
      <c r="C3920" s="15" t="n"/>
      <c r="D3920" s="15" t="n"/>
      <c r="E3920" s="15">
        <f>D3920*Setup!$B$5</f>
        <v/>
      </c>
      <c r="F3920" s="15">
        <f>D3920-E3920</f>
        <v/>
      </c>
      <c r="G3920" s="15" t="n"/>
      <c r="H3920" s="15" t="n"/>
      <c r="I3920" s="15" t="n"/>
      <c r="J3920" s="15">
        <f>C3920+F3920+G3920-I3920</f>
        <v/>
      </c>
      <c r="K3920" s="15" t="n"/>
      <c r="L3920" s="15">
        <f>K3920*Setup!$B$6</f>
        <v/>
      </c>
      <c r="M3920" s="15">
        <f>J3920-L3920</f>
        <v/>
      </c>
      <c r="N3920" s="21" t="n"/>
    </row>
    <row r="3921">
      <c r="A3921" s="295" t="n"/>
      <c r="B3921" s="14" t="n"/>
      <c r="C3921" s="15" t="n"/>
      <c r="D3921" s="15" t="n"/>
      <c r="E3921" s="15">
        <f>D3921*Setup!$B$5</f>
        <v/>
      </c>
      <c r="F3921" s="15">
        <f>D3921-E3921</f>
        <v/>
      </c>
      <c r="G3921" s="15" t="n"/>
      <c r="H3921" s="15" t="n"/>
      <c r="I3921" s="15" t="n"/>
      <c r="J3921" s="15">
        <f>C3921+F3921+G3921-I3921</f>
        <v/>
      </c>
      <c r="K3921" s="15" t="n"/>
      <c r="L3921" s="15">
        <f>K3921*Setup!$B$6</f>
        <v/>
      </c>
      <c r="M3921" s="15">
        <f>J3921-L3921</f>
        <v/>
      </c>
      <c r="N3921" s="21" t="n"/>
    </row>
    <row r="3922">
      <c r="A3922" s="295" t="n"/>
      <c r="B3922" s="14" t="n"/>
      <c r="C3922" s="15" t="n"/>
      <c r="D3922" s="15" t="n"/>
      <c r="E3922" s="15">
        <f>D3922*Setup!$B$5</f>
        <v/>
      </c>
      <c r="F3922" s="15">
        <f>D3922-E3922</f>
        <v/>
      </c>
      <c r="G3922" s="15" t="n"/>
      <c r="H3922" s="15" t="n"/>
      <c r="I3922" s="15" t="n"/>
      <c r="J3922" s="15">
        <f>C3922+F3922+G3922-I3922</f>
        <v/>
      </c>
      <c r="K3922" s="15" t="n"/>
      <c r="L3922" s="15">
        <f>K3922*Setup!$B$6</f>
        <v/>
      </c>
      <c r="M3922" s="15">
        <f>J3922-L3922</f>
        <v/>
      </c>
      <c r="N3922" s="21" t="n"/>
    </row>
    <row r="3923">
      <c r="A3923" s="295" t="n"/>
      <c r="B3923" s="14" t="n"/>
      <c r="C3923" s="15" t="n"/>
      <c r="D3923" s="15" t="n"/>
      <c r="E3923" s="15">
        <f>D3923*Setup!$B$5</f>
        <v/>
      </c>
      <c r="F3923" s="15">
        <f>D3923-E3923</f>
        <v/>
      </c>
      <c r="G3923" s="15" t="n"/>
      <c r="H3923" s="15" t="n"/>
      <c r="I3923" s="15" t="n"/>
      <c r="J3923" s="15">
        <f>C3923+F3923+G3923-I3923</f>
        <v/>
      </c>
      <c r="K3923" s="15" t="n"/>
      <c r="L3923" s="15">
        <f>K3923*Setup!$B$6</f>
        <v/>
      </c>
      <c r="M3923" s="15">
        <f>J3923-L3923</f>
        <v/>
      </c>
      <c r="N3923" s="21" t="n"/>
    </row>
    <row r="3924">
      <c r="A3924" s="295" t="n"/>
      <c r="B3924" s="14" t="n"/>
      <c r="C3924" s="15" t="n"/>
      <c r="D3924" s="15" t="n"/>
      <c r="E3924" s="15">
        <f>D3924*Setup!$B$5</f>
        <v/>
      </c>
      <c r="F3924" s="15">
        <f>D3924-E3924</f>
        <v/>
      </c>
      <c r="G3924" s="15" t="n"/>
      <c r="H3924" s="15" t="n"/>
      <c r="I3924" s="15" t="n"/>
      <c r="J3924" s="15">
        <f>C3924+F3924+G3924-I3924</f>
        <v/>
      </c>
      <c r="K3924" s="15" t="n"/>
      <c r="L3924" s="15">
        <f>K3924*Setup!$B$6</f>
        <v/>
      </c>
      <c r="M3924" s="15">
        <f>J3924-L3924</f>
        <v/>
      </c>
      <c r="N3924" s="21" t="n"/>
    </row>
    <row r="3925">
      <c r="A3925" s="295" t="n"/>
      <c r="B3925" s="14" t="n"/>
      <c r="C3925" s="15" t="n"/>
      <c r="D3925" s="15" t="n"/>
      <c r="E3925" s="15">
        <f>D3925*Setup!$B$5</f>
        <v/>
      </c>
      <c r="F3925" s="15">
        <f>D3925-E3925</f>
        <v/>
      </c>
      <c r="G3925" s="15" t="n"/>
      <c r="H3925" s="15" t="n"/>
      <c r="I3925" s="15" t="n"/>
      <c r="J3925" s="15">
        <f>C3925+F3925+G3925-I3925</f>
        <v/>
      </c>
      <c r="K3925" s="15" t="n"/>
      <c r="L3925" s="15">
        <f>K3925*Setup!$B$6</f>
        <v/>
      </c>
      <c r="M3925" s="15">
        <f>J3925-L3925</f>
        <v/>
      </c>
      <c r="N3925" s="21" t="n"/>
    </row>
    <row r="3926">
      <c r="A3926" s="295" t="n"/>
      <c r="B3926" s="14" t="n"/>
      <c r="C3926" s="15" t="n"/>
      <c r="D3926" s="15" t="n"/>
      <c r="E3926" s="15">
        <f>D3926*Setup!$B$5</f>
        <v/>
      </c>
      <c r="F3926" s="15">
        <f>D3926-E3926</f>
        <v/>
      </c>
      <c r="G3926" s="15" t="n"/>
      <c r="H3926" s="15" t="n"/>
      <c r="I3926" s="15" t="n"/>
      <c r="J3926" s="15">
        <f>C3926+F3926+G3926-I3926</f>
        <v/>
      </c>
      <c r="K3926" s="15" t="n"/>
      <c r="L3926" s="15">
        <f>K3926*Setup!$B$6</f>
        <v/>
      </c>
      <c r="M3926" s="15">
        <f>J3926-L3926</f>
        <v/>
      </c>
      <c r="N3926" s="21" t="n"/>
    </row>
    <row r="3927">
      <c r="A3927" s="295" t="n"/>
      <c r="B3927" s="14" t="n"/>
      <c r="C3927" s="15" t="n"/>
      <c r="D3927" s="15" t="n"/>
      <c r="E3927" s="15">
        <f>D3927*Setup!$B$5</f>
        <v/>
      </c>
      <c r="F3927" s="15">
        <f>D3927-E3927</f>
        <v/>
      </c>
      <c r="G3927" s="15" t="n"/>
      <c r="H3927" s="15" t="n"/>
      <c r="I3927" s="15" t="n"/>
      <c r="J3927" s="15">
        <f>C3927+F3927+G3927-I3927</f>
        <v/>
      </c>
      <c r="K3927" s="15" t="n"/>
      <c r="L3927" s="15">
        <f>K3927*Setup!$B$6</f>
        <v/>
      </c>
      <c r="M3927" s="15">
        <f>J3927-L3927</f>
        <v/>
      </c>
      <c r="N3927" s="21" t="n"/>
    </row>
    <row r="3928">
      <c r="A3928" s="295" t="n"/>
      <c r="B3928" s="14" t="n"/>
      <c r="C3928" s="15" t="n"/>
      <c r="D3928" s="15" t="n"/>
      <c r="E3928" s="15">
        <f>D3928*Setup!$B$5</f>
        <v/>
      </c>
      <c r="F3928" s="15">
        <f>D3928-E3928</f>
        <v/>
      </c>
      <c r="G3928" s="15" t="n"/>
      <c r="H3928" s="15" t="n"/>
      <c r="I3928" s="15" t="n"/>
      <c r="J3928" s="15">
        <f>C3928+F3928+G3928-I3928</f>
        <v/>
      </c>
      <c r="K3928" s="15" t="n"/>
      <c r="L3928" s="15">
        <f>K3928*Setup!$B$6</f>
        <v/>
      </c>
      <c r="M3928" s="15">
        <f>J3928-L3928</f>
        <v/>
      </c>
      <c r="N3928" s="21" t="n"/>
    </row>
    <row r="3929">
      <c r="A3929" s="295" t="n"/>
      <c r="B3929" s="14" t="n"/>
      <c r="C3929" s="15" t="n"/>
      <c r="D3929" s="15" t="n"/>
      <c r="E3929" s="15">
        <f>D3929*Setup!$B$5</f>
        <v/>
      </c>
      <c r="F3929" s="15">
        <f>D3929-E3929</f>
        <v/>
      </c>
      <c r="G3929" s="15" t="n"/>
      <c r="H3929" s="15" t="n"/>
      <c r="I3929" s="15" t="n"/>
      <c r="J3929" s="15">
        <f>C3929+F3929+G3929-I3929</f>
        <v/>
      </c>
      <c r="K3929" s="15" t="n"/>
      <c r="L3929" s="15">
        <f>K3929*Setup!$B$6</f>
        <v/>
      </c>
      <c r="M3929" s="15">
        <f>J3929-L3929</f>
        <v/>
      </c>
      <c r="N3929" s="21" t="n"/>
    </row>
    <row r="3930">
      <c r="A3930" s="295" t="n"/>
      <c r="B3930" s="14" t="n"/>
      <c r="C3930" s="15" t="n"/>
      <c r="D3930" s="15" t="n"/>
      <c r="E3930" s="15">
        <f>D3930*Setup!$B$5</f>
        <v/>
      </c>
      <c r="F3930" s="15">
        <f>D3930-E3930</f>
        <v/>
      </c>
      <c r="G3930" s="15" t="n"/>
      <c r="H3930" s="15" t="n"/>
      <c r="I3930" s="15" t="n"/>
      <c r="J3930" s="15">
        <f>C3930+F3930+G3930-I3930</f>
        <v/>
      </c>
      <c r="K3930" s="15" t="n"/>
      <c r="L3930" s="15">
        <f>K3930*Setup!$B$6</f>
        <v/>
      </c>
      <c r="M3930" s="15">
        <f>J3930-L3930</f>
        <v/>
      </c>
      <c r="N3930" s="21" t="n"/>
    </row>
    <row r="3931">
      <c r="A3931" s="295" t="n"/>
      <c r="B3931" s="14" t="n"/>
      <c r="C3931" s="15" t="n"/>
      <c r="D3931" s="15" t="n"/>
      <c r="E3931" s="15">
        <f>D3931*Setup!$B$5</f>
        <v/>
      </c>
      <c r="F3931" s="15">
        <f>D3931-E3931</f>
        <v/>
      </c>
      <c r="G3931" s="15" t="n"/>
      <c r="H3931" s="15" t="n"/>
      <c r="I3931" s="15" t="n"/>
      <c r="J3931" s="15">
        <f>C3931+F3931+G3931-I3931</f>
        <v/>
      </c>
      <c r="K3931" s="15" t="n"/>
      <c r="L3931" s="15">
        <f>K3931*Setup!$B$6</f>
        <v/>
      </c>
      <c r="M3931" s="15">
        <f>J3931-L3931</f>
        <v/>
      </c>
      <c r="N3931" s="21" t="n"/>
    </row>
    <row r="3932">
      <c r="A3932" s="295" t="n"/>
      <c r="B3932" s="14" t="n"/>
      <c r="C3932" s="15" t="n"/>
      <c r="D3932" s="15" t="n"/>
      <c r="E3932" s="15">
        <f>D3932*Setup!$B$5</f>
        <v/>
      </c>
      <c r="F3932" s="15">
        <f>D3932-E3932</f>
        <v/>
      </c>
      <c r="G3932" s="15" t="n"/>
      <c r="H3932" s="15" t="n"/>
      <c r="I3932" s="15" t="n"/>
      <c r="J3932" s="15">
        <f>C3932+F3932+G3932-I3932</f>
        <v/>
      </c>
      <c r="K3932" s="15" t="n"/>
      <c r="L3932" s="15">
        <f>K3932*Setup!$B$6</f>
        <v/>
      </c>
      <c r="M3932" s="15">
        <f>J3932-L3932</f>
        <v/>
      </c>
      <c r="N3932" s="21" t="n"/>
    </row>
    <row r="3933">
      <c r="A3933" s="295" t="n"/>
      <c r="B3933" s="14" t="n"/>
      <c r="C3933" s="15" t="n"/>
      <c r="D3933" s="15" t="n"/>
      <c r="E3933" s="15">
        <f>D3933*Setup!$B$5</f>
        <v/>
      </c>
      <c r="F3933" s="15">
        <f>D3933-E3933</f>
        <v/>
      </c>
      <c r="G3933" s="15" t="n"/>
      <c r="H3933" s="15" t="n"/>
      <c r="I3933" s="15" t="n"/>
      <c r="J3933" s="15">
        <f>C3933+F3933+G3933-I3933</f>
        <v/>
      </c>
      <c r="K3933" s="15" t="n"/>
      <c r="L3933" s="15">
        <f>K3933*Setup!$B$6</f>
        <v/>
      </c>
      <c r="M3933" s="15">
        <f>J3933-L3933</f>
        <v/>
      </c>
      <c r="N3933" s="21" t="n"/>
    </row>
    <row r="3934">
      <c r="A3934" s="295" t="n"/>
      <c r="B3934" s="14" t="n"/>
      <c r="C3934" s="15" t="n"/>
      <c r="D3934" s="15" t="n"/>
      <c r="E3934" s="15">
        <f>D3934*Setup!$B$5</f>
        <v/>
      </c>
      <c r="F3934" s="15">
        <f>D3934-E3934</f>
        <v/>
      </c>
      <c r="G3934" s="15" t="n"/>
      <c r="H3934" s="15" t="n"/>
      <c r="I3934" s="15" t="n"/>
      <c r="J3934" s="15">
        <f>C3934+F3934+G3934-I3934</f>
        <v/>
      </c>
      <c r="K3934" s="15" t="n"/>
      <c r="L3934" s="15">
        <f>K3934*Setup!$B$6</f>
        <v/>
      </c>
      <c r="M3934" s="15">
        <f>J3934-L3934</f>
        <v/>
      </c>
      <c r="N3934" s="21" t="n"/>
    </row>
    <row r="3935">
      <c r="A3935" s="295" t="n"/>
      <c r="B3935" s="14" t="n"/>
      <c r="C3935" s="15" t="n"/>
      <c r="D3935" s="15" t="n"/>
      <c r="E3935" s="15">
        <f>D3935*Setup!$B$5</f>
        <v/>
      </c>
      <c r="F3935" s="15">
        <f>D3935-E3935</f>
        <v/>
      </c>
      <c r="G3935" s="15" t="n"/>
      <c r="H3935" s="15" t="n"/>
      <c r="I3935" s="15" t="n"/>
      <c r="J3935" s="15">
        <f>C3935+F3935+G3935-I3935</f>
        <v/>
      </c>
      <c r="K3935" s="15" t="n"/>
      <c r="L3935" s="15">
        <f>K3935*Setup!$B$6</f>
        <v/>
      </c>
      <c r="M3935" s="15">
        <f>J3935-L3935</f>
        <v/>
      </c>
      <c r="N3935" s="21" t="n"/>
    </row>
    <row r="3936">
      <c r="A3936" s="295" t="n"/>
      <c r="B3936" s="14" t="n"/>
      <c r="C3936" s="15" t="n"/>
      <c r="D3936" s="15" t="n"/>
      <c r="E3936" s="15">
        <f>D3936*Setup!$B$5</f>
        <v/>
      </c>
      <c r="F3936" s="15">
        <f>D3936-E3936</f>
        <v/>
      </c>
      <c r="G3936" s="15" t="n"/>
      <c r="H3936" s="15" t="n"/>
      <c r="I3936" s="15" t="n"/>
      <c r="J3936" s="15">
        <f>C3936+F3936+G3936-I3936</f>
        <v/>
      </c>
      <c r="K3936" s="15" t="n"/>
      <c r="L3936" s="15">
        <f>K3936*Setup!$B$6</f>
        <v/>
      </c>
      <c r="M3936" s="15">
        <f>J3936-L3936</f>
        <v/>
      </c>
      <c r="N3936" s="21" t="n"/>
    </row>
    <row r="3937">
      <c r="A3937" s="295" t="n"/>
      <c r="B3937" s="14" t="n"/>
      <c r="C3937" s="15" t="n"/>
      <c r="D3937" s="15" t="n"/>
      <c r="E3937" s="15">
        <f>D3937*Setup!$B$5</f>
        <v/>
      </c>
      <c r="F3937" s="15">
        <f>D3937-E3937</f>
        <v/>
      </c>
      <c r="G3937" s="15" t="n"/>
      <c r="H3937" s="15" t="n"/>
      <c r="I3937" s="15" t="n"/>
      <c r="J3937" s="15">
        <f>C3937+F3937+G3937-I3937</f>
        <v/>
      </c>
      <c r="K3937" s="15" t="n"/>
      <c r="L3937" s="15">
        <f>K3937*Setup!$B$6</f>
        <v/>
      </c>
      <c r="M3937" s="15">
        <f>J3937-L3937</f>
        <v/>
      </c>
      <c r="N3937" s="21" t="n"/>
    </row>
    <row r="3938">
      <c r="A3938" s="295" t="n"/>
      <c r="B3938" s="14" t="n"/>
      <c r="C3938" s="15" t="n"/>
      <c r="D3938" s="15" t="n"/>
      <c r="E3938" s="15">
        <f>D3938*Setup!$B$5</f>
        <v/>
      </c>
      <c r="F3938" s="15">
        <f>D3938-E3938</f>
        <v/>
      </c>
      <c r="G3938" s="15" t="n"/>
      <c r="H3938" s="15" t="n"/>
      <c r="I3938" s="15" t="n"/>
      <c r="J3938" s="15">
        <f>C3938+F3938+G3938-I3938</f>
        <v/>
      </c>
      <c r="K3938" s="15" t="n"/>
      <c r="L3938" s="15">
        <f>K3938*Setup!$B$6</f>
        <v/>
      </c>
      <c r="M3938" s="15">
        <f>J3938-L3938</f>
        <v/>
      </c>
      <c r="N3938" s="21" t="n"/>
    </row>
    <row r="3939">
      <c r="A3939" s="295" t="n"/>
      <c r="B3939" s="14" t="n"/>
      <c r="C3939" s="15" t="n"/>
      <c r="D3939" s="15" t="n"/>
      <c r="E3939" s="15">
        <f>D3939*Setup!$B$5</f>
        <v/>
      </c>
      <c r="F3939" s="15">
        <f>D3939-E3939</f>
        <v/>
      </c>
      <c r="G3939" s="15" t="n"/>
      <c r="H3939" s="15" t="n"/>
      <c r="I3939" s="15" t="n"/>
      <c r="J3939" s="15">
        <f>C3939+F3939+G3939-I3939</f>
        <v/>
      </c>
      <c r="K3939" s="15" t="n"/>
      <c r="L3939" s="15">
        <f>K3939*Setup!$B$6</f>
        <v/>
      </c>
      <c r="M3939" s="15">
        <f>J3939-L3939</f>
        <v/>
      </c>
      <c r="N3939" s="21" t="n"/>
    </row>
    <row r="3940">
      <c r="A3940" s="295" t="n"/>
      <c r="B3940" s="14" t="n"/>
      <c r="C3940" s="15" t="n"/>
      <c r="D3940" s="15" t="n"/>
      <c r="E3940" s="15">
        <f>D3940*Setup!$B$5</f>
        <v/>
      </c>
      <c r="F3940" s="15">
        <f>D3940-E3940</f>
        <v/>
      </c>
      <c r="G3940" s="15" t="n"/>
      <c r="H3940" s="15" t="n"/>
      <c r="I3940" s="15" t="n"/>
      <c r="J3940" s="15">
        <f>C3940+F3940+G3940-I3940</f>
        <v/>
      </c>
      <c r="K3940" s="15" t="n"/>
      <c r="L3940" s="15">
        <f>K3940*Setup!$B$6</f>
        <v/>
      </c>
      <c r="M3940" s="15">
        <f>J3940-L3940</f>
        <v/>
      </c>
      <c r="N3940" s="21" t="n"/>
    </row>
    <row r="3941">
      <c r="A3941" s="295" t="n"/>
      <c r="B3941" s="14" t="n"/>
      <c r="C3941" s="15" t="n"/>
      <c r="D3941" s="15" t="n"/>
      <c r="E3941" s="15">
        <f>D3941*Setup!$B$5</f>
        <v/>
      </c>
      <c r="F3941" s="15">
        <f>D3941-E3941</f>
        <v/>
      </c>
      <c r="G3941" s="15" t="n"/>
      <c r="H3941" s="15" t="n"/>
      <c r="I3941" s="15" t="n"/>
      <c r="J3941" s="15">
        <f>C3941+F3941+G3941-I3941</f>
        <v/>
      </c>
      <c r="K3941" s="15" t="n"/>
      <c r="L3941" s="15">
        <f>K3941*Setup!$B$6</f>
        <v/>
      </c>
      <c r="M3941" s="15">
        <f>J3941-L3941</f>
        <v/>
      </c>
      <c r="N3941" s="21" t="n"/>
    </row>
    <row r="3942">
      <c r="A3942" s="295" t="n"/>
      <c r="B3942" s="14" t="n"/>
      <c r="C3942" s="15" t="n"/>
      <c r="D3942" s="15" t="n"/>
      <c r="E3942" s="15">
        <f>D3942*Setup!$B$5</f>
        <v/>
      </c>
      <c r="F3942" s="15">
        <f>D3942-E3942</f>
        <v/>
      </c>
      <c r="G3942" s="15" t="n"/>
      <c r="H3942" s="15" t="n"/>
      <c r="I3942" s="15" t="n"/>
      <c r="J3942" s="15">
        <f>C3942+F3942+G3942-I3942</f>
        <v/>
      </c>
      <c r="K3942" s="15" t="n"/>
      <c r="L3942" s="15">
        <f>K3942*Setup!$B$6</f>
        <v/>
      </c>
      <c r="M3942" s="15">
        <f>J3942-L3942</f>
        <v/>
      </c>
      <c r="N3942" s="21" t="n"/>
    </row>
    <row r="3943">
      <c r="A3943" s="295" t="n"/>
      <c r="B3943" s="14" t="n"/>
      <c r="C3943" s="15" t="n"/>
      <c r="D3943" s="15" t="n"/>
      <c r="E3943" s="15">
        <f>D3943*Setup!$B$5</f>
        <v/>
      </c>
      <c r="F3943" s="15">
        <f>D3943-E3943</f>
        <v/>
      </c>
      <c r="G3943" s="15" t="n"/>
      <c r="H3943" s="15" t="n"/>
      <c r="I3943" s="15" t="n"/>
      <c r="J3943" s="15">
        <f>C3943+F3943+G3943-I3943</f>
        <v/>
      </c>
      <c r="K3943" s="15" t="n"/>
      <c r="L3943" s="15">
        <f>K3943*Setup!$B$6</f>
        <v/>
      </c>
      <c r="M3943" s="15">
        <f>J3943-L3943</f>
        <v/>
      </c>
      <c r="N3943" s="21" t="n"/>
    </row>
    <row r="3944">
      <c r="A3944" s="295" t="n"/>
      <c r="B3944" s="14" t="n"/>
      <c r="C3944" s="15" t="n"/>
      <c r="D3944" s="15" t="n"/>
      <c r="E3944" s="15">
        <f>D3944*Setup!$B$5</f>
        <v/>
      </c>
      <c r="F3944" s="15">
        <f>D3944-E3944</f>
        <v/>
      </c>
      <c r="G3944" s="15" t="n"/>
      <c r="H3944" s="15" t="n"/>
      <c r="I3944" s="15" t="n"/>
      <c r="J3944" s="15">
        <f>C3944+F3944+G3944-I3944</f>
        <v/>
      </c>
      <c r="K3944" s="15" t="n"/>
      <c r="L3944" s="15">
        <f>K3944*Setup!$B$6</f>
        <v/>
      </c>
      <c r="M3944" s="15">
        <f>J3944-L3944</f>
        <v/>
      </c>
      <c r="N3944" s="21" t="n"/>
    </row>
    <row r="3945">
      <c r="A3945" s="295" t="n"/>
      <c r="B3945" s="14" t="n"/>
      <c r="C3945" s="15" t="n"/>
      <c r="D3945" s="15" t="n"/>
      <c r="E3945" s="15">
        <f>D3945*Setup!$B$5</f>
        <v/>
      </c>
      <c r="F3945" s="15">
        <f>D3945-E3945</f>
        <v/>
      </c>
      <c r="G3945" s="15" t="n"/>
      <c r="H3945" s="15" t="n"/>
      <c r="I3945" s="15" t="n"/>
      <c r="J3945" s="15">
        <f>C3945+F3945+G3945-I3945</f>
        <v/>
      </c>
      <c r="K3945" s="15" t="n"/>
      <c r="L3945" s="15">
        <f>K3945*Setup!$B$6</f>
        <v/>
      </c>
      <c r="M3945" s="15">
        <f>J3945-L3945</f>
        <v/>
      </c>
      <c r="N3945" s="21" t="n"/>
    </row>
    <row r="3946">
      <c r="A3946" s="295" t="n"/>
      <c r="B3946" s="14" t="n"/>
      <c r="C3946" s="15" t="n"/>
      <c r="D3946" s="15" t="n"/>
      <c r="E3946" s="15">
        <f>D3946*Setup!$B$5</f>
        <v/>
      </c>
      <c r="F3946" s="15">
        <f>D3946-E3946</f>
        <v/>
      </c>
      <c r="G3946" s="15" t="n"/>
      <c r="H3946" s="15" t="n"/>
      <c r="I3946" s="15" t="n"/>
      <c r="J3946" s="15">
        <f>C3946+F3946+G3946-I3946</f>
        <v/>
      </c>
      <c r="K3946" s="15" t="n"/>
      <c r="L3946" s="15">
        <f>K3946*Setup!$B$6</f>
        <v/>
      </c>
      <c r="M3946" s="15">
        <f>J3946-L3946</f>
        <v/>
      </c>
      <c r="N3946" s="21" t="n"/>
    </row>
    <row r="3947">
      <c r="A3947" s="295" t="n"/>
      <c r="B3947" s="14" t="n"/>
      <c r="C3947" s="15" t="n"/>
      <c r="D3947" s="15" t="n"/>
      <c r="E3947" s="15">
        <f>D3947*Setup!$B$5</f>
        <v/>
      </c>
      <c r="F3947" s="15">
        <f>D3947-E3947</f>
        <v/>
      </c>
      <c r="G3947" s="15" t="n"/>
      <c r="H3947" s="15" t="n"/>
      <c r="I3947" s="15" t="n"/>
      <c r="J3947" s="15">
        <f>C3947+F3947+G3947-I3947</f>
        <v/>
      </c>
      <c r="K3947" s="15" t="n"/>
      <c r="L3947" s="15">
        <f>K3947*Setup!$B$6</f>
        <v/>
      </c>
      <c r="M3947" s="15">
        <f>J3947-L3947</f>
        <v/>
      </c>
      <c r="N3947" s="21" t="n"/>
    </row>
    <row r="3948">
      <c r="A3948" s="295" t="n"/>
      <c r="B3948" s="14" t="n"/>
      <c r="C3948" s="15" t="n"/>
      <c r="D3948" s="15" t="n"/>
      <c r="E3948" s="15">
        <f>D3948*Setup!$B$5</f>
        <v/>
      </c>
      <c r="F3948" s="15">
        <f>D3948-E3948</f>
        <v/>
      </c>
      <c r="G3948" s="15" t="n"/>
      <c r="H3948" s="15" t="n"/>
      <c r="I3948" s="15" t="n"/>
      <c r="J3948" s="15">
        <f>C3948+F3948+G3948-I3948</f>
        <v/>
      </c>
      <c r="K3948" s="15" t="n"/>
      <c r="L3948" s="15">
        <f>K3948*Setup!$B$6</f>
        <v/>
      </c>
      <c r="M3948" s="15">
        <f>J3948-L3948</f>
        <v/>
      </c>
      <c r="N3948" s="21" t="n"/>
    </row>
    <row r="3949">
      <c r="A3949" s="295" t="n"/>
      <c r="B3949" s="14" t="n"/>
      <c r="C3949" s="15" t="n"/>
      <c r="D3949" s="15" t="n"/>
      <c r="E3949" s="15">
        <f>D3949*Setup!$B$5</f>
        <v/>
      </c>
      <c r="F3949" s="15">
        <f>D3949-E3949</f>
        <v/>
      </c>
      <c r="G3949" s="15" t="n"/>
      <c r="H3949" s="15" t="n"/>
      <c r="I3949" s="15" t="n"/>
      <c r="J3949" s="15">
        <f>C3949+F3949+G3949-I3949</f>
        <v/>
      </c>
      <c r="K3949" s="15" t="n"/>
      <c r="L3949" s="15">
        <f>K3949*Setup!$B$6</f>
        <v/>
      </c>
      <c r="M3949" s="15">
        <f>J3949-L3949</f>
        <v/>
      </c>
      <c r="N3949" s="21" t="n"/>
    </row>
    <row r="3950">
      <c r="A3950" s="295" t="n"/>
      <c r="B3950" s="14" t="n"/>
      <c r="C3950" s="15" t="n"/>
      <c r="D3950" s="15" t="n"/>
      <c r="E3950" s="15">
        <f>D3950*Setup!$B$5</f>
        <v/>
      </c>
      <c r="F3950" s="15">
        <f>D3950-E3950</f>
        <v/>
      </c>
      <c r="G3950" s="15" t="n"/>
      <c r="H3950" s="15" t="n"/>
      <c r="I3950" s="15" t="n"/>
      <c r="J3950" s="15">
        <f>C3950+F3950+G3950-I3950</f>
        <v/>
      </c>
      <c r="K3950" s="15" t="n"/>
      <c r="L3950" s="15">
        <f>K3950*Setup!$B$6</f>
        <v/>
      </c>
      <c r="M3950" s="15">
        <f>J3950-L3950</f>
        <v/>
      </c>
      <c r="N3950" s="21" t="n"/>
    </row>
    <row r="3951">
      <c r="A3951" s="295" t="n"/>
      <c r="B3951" s="14" t="n"/>
      <c r="C3951" s="15" t="n"/>
      <c r="D3951" s="15" t="n"/>
      <c r="E3951" s="15">
        <f>D3951*Setup!$B$5</f>
        <v/>
      </c>
      <c r="F3951" s="15">
        <f>D3951-E3951</f>
        <v/>
      </c>
      <c r="G3951" s="15" t="n"/>
      <c r="H3951" s="15" t="n"/>
      <c r="I3951" s="15" t="n"/>
      <c r="J3951" s="15">
        <f>C3951+F3951+G3951-I3951</f>
        <v/>
      </c>
      <c r="K3951" s="15" t="n"/>
      <c r="L3951" s="15">
        <f>K3951*Setup!$B$6</f>
        <v/>
      </c>
      <c r="M3951" s="15">
        <f>J3951-L3951</f>
        <v/>
      </c>
      <c r="N3951" s="21" t="n"/>
    </row>
    <row r="3952">
      <c r="A3952" s="295" t="n"/>
      <c r="B3952" s="14" t="n"/>
      <c r="C3952" s="15" t="n"/>
      <c r="D3952" s="15" t="n"/>
      <c r="E3952" s="15">
        <f>D3952*Setup!$B$5</f>
        <v/>
      </c>
      <c r="F3952" s="15">
        <f>D3952-E3952</f>
        <v/>
      </c>
      <c r="G3952" s="15" t="n"/>
      <c r="H3952" s="15" t="n"/>
      <c r="I3952" s="15" t="n"/>
      <c r="J3952" s="15">
        <f>C3952+F3952+G3952-I3952</f>
        <v/>
      </c>
      <c r="K3952" s="15" t="n"/>
      <c r="L3952" s="15">
        <f>K3952*Setup!$B$6</f>
        <v/>
      </c>
      <c r="M3952" s="15">
        <f>J3952-L3952</f>
        <v/>
      </c>
      <c r="N3952" s="21" t="n"/>
    </row>
    <row r="3953">
      <c r="A3953" s="295" t="n"/>
      <c r="B3953" s="14" t="n"/>
      <c r="C3953" s="15" t="n"/>
      <c r="D3953" s="15" t="n"/>
      <c r="E3953" s="15">
        <f>D3953*Setup!$B$5</f>
        <v/>
      </c>
      <c r="F3953" s="15">
        <f>D3953-E3953</f>
        <v/>
      </c>
      <c r="G3953" s="15" t="n"/>
      <c r="H3953" s="15" t="n"/>
      <c r="I3953" s="15" t="n"/>
      <c r="J3953" s="15">
        <f>C3953+F3953+G3953-I3953</f>
        <v/>
      </c>
      <c r="K3953" s="15" t="n"/>
      <c r="L3953" s="15">
        <f>K3953*Setup!$B$6</f>
        <v/>
      </c>
      <c r="M3953" s="15">
        <f>J3953-L3953</f>
        <v/>
      </c>
      <c r="N3953" s="21" t="n"/>
    </row>
    <row r="3954">
      <c r="A3954" s="295" t="n"/>
      <c r="B3954" s="14" t="n"/>
      <c r="C3954" s="15" t="n"/>
      <c r="D3954" s="15" t="n"/>
      <c r="E3954" s="15">
        <f>D3954*Setup!$B$5</f>
        <v/>
      </c>
      <c r="F3954" s="15">
        <f>D3954-E3954</f>
        <v/>
      </c>
      <c r="G3954" s="15" t="n"/>
      <c r="H3954" s="15" t="n"/>
      <c r="I3954" s="15" t="n"/>
      <c r="J3954" s="15">
        <f>C3954+F3954+G3954-I3954</f>
        <v/>
      </c>
      <c r="K3954" s="15" t="n"/>
      <c r="L3954" s="15">
        <f>K3954*Setup!$B$6</f>
        <v/>
      </c>
      <c r="M3954" s="15">
        <f>J3954-L3954</f>
        <v/>
      </c>
      <c r="N3954" s="21" t="n"/>
    </row>
    <row r="3955">
      <c r="A3955" s="295" t="n"/>
      <c r="B3955" s="14" t="n"/>
      <c r="C3955" s="15" t="n"/>
      <c r="D3955" s="15" t="n"/>
      <c r="E3955" s="15">
        <f>D3955*Setup!$B$5</f>
        <v/>
      </c>
      <c r="F3955" s="15">
        <f>D3955-E3955</f>
        <v/>
      </c>
      <c r="G3955" s="15" t="n"/>
      <c r="H3955" s="15" t="n"/>
      <c r="I3955" s="15" t="n"/>
      <c r="J3955" s="15">
        <f>C3955+F3955+G3955-I3955</f>
        <v/>
      </c>
      <c r="K3955" s="15" t="n"/>
      <c r="L3955" s="15">
        <f>K3955*Setup!$B$6</f>
        <v/>
      </c>
      <c r="M3955" s="15">
        <f>J3955-L3955</f>
        <v/>
      </c>
      <c r="N3955" s="21" t="n"/>
    </row>
    <row r="3956">
      <c r="A3956" s="295" t="n"/>
      <c r="B3956" s="14" t="n"/>
      <c r="C3956" s="15" t="n"/>
      <c r="D3956" s="15" t="n"/>
      <c r="E3956" s="15">
        <f>D3956*Setup!$B$5</f>
        <v/>
      </c>
      <c r="F3956" s="15">
        <f>D3956-E3956</f>
        <v/>
      </c>
      <c r="G3956" s="15" t="n"/>
      <c r="H3956" s="15" t="n"/>
      <c r="I3956" s="15" t="n"/>
      <c r="J3956" s="15">
        <f>C3956+F3956+G3956-I3956</f>
        <v/>
      </c>
      <c r="K3956" s="15" t="n"/>
      <c r="L3956" s="15">
        <f>K3956*Setup!$B$6</f>
        <v/>
      </c>
      <c r="M3956" s="15">
        <f>J3956-L3956</f>
        <v/>
      </c>
      <c r="N3956" s="21" t="n"/>
    </row>
    <row r="3957">
      <c r="A3957" s="295" t="n"/>
      <c r="B3957" s="14" t="n"/>
      <c r="C3957" s="15" t="n"/>
      <c r="D3957" s="15" t="n"/>
      <c r="E3957" s="15">
        <f>D3957*Setup!$B$5</f>
        <v/>
      </c>
      <c r="F3957" s="15">
        <f>D3957-E3957</f>
        <v/>
      </c>
      <c r="G3957" s="15" t="n"/>
      <c r="H3957" s="15" t="n"/>
      <c r="I3957" s="15" t="n"/>
      <c r="J3957" s="15">
        <f>C3957+F3957+G3957-I3957</f>
        <v/>
      </c>
      <c r="K3957" s="15" t="n"/>
      <c r="L3957" s="15">
        <f>K3957*Setup!$B$6</f>
        <v/>
      </c>
      <c r="M3957" s="15">
        <f>J3957-L3957</f>
        <v/>
      </c>
      <c r="N3957" s="21" t="n"/>
    </row>
    <row r="3958">
      <c r="A3958" s="295" t="n"/>
      <c r="B3958" s="14" t="n"/>
      <c r="C3958" s="15" t="n"/>
      <c r="D3958" s="15" t="n"/>
      <c r="E3958" s="15">
        <f>D3958*Setup!$B$5</f>
        <v/>
      </c>
      <c r="F3958" s="15">
        <f>D3958-E3958</f>
        <v/>
      </c>
      <c r="G3958" s="15" t="n"/>
      <c r="H3958" s="15" t="n"/>
      <c r="I3958" s="15" t="n"/>
      <c r="J3958" s="15">
        <f>C3958+F3958+G3958-I3958</f>
        <v/>
      </c>
      <c r="K3958" s="15" t="n"/>
      <c r="L3958" s="15">
        <f>K3958*Setup!$B$6</f>
        <v/>
      </c>
      <c r="M3958" s="15">
        <f>J3958-L3958</f>
        <v/>
      </c>
      <c r="N3958" s="21" t="n"/>
    </row>
    <row r="3959">
      <c r="A3959" s="295" t="n"/>
      <c r="B3959" s="14" t="n"/>
      <c r="C3959" s="15" t="n"/>
      <c r="D3959" s="15" t="n"/>
      <c r="E3959" s="15">
        <f>D3959*Setup!$B$5</f>
        <v/>
      </c>
      <c r="F3959" s="15">
        <f>D3959-E3959</f>
        <v/>
      </c>
      <c r="G3959" s="15" t="n"/>
      <c r="H3959" s="15" t="n"/>
      <c r="I3959" s="15" t="n"/>
      <c r="J3959" s="15">
        <f>C3959+F3959+G3959-I3959</f>
        <v/>
      </c>
      <c r="K3959" s="15" t="n"/>
      <c r="L3959" s="15">
        <f>K3959*Setup!$B$6</f>
        <v/>
      </c>
      <c r="M3959" s="15">
        <f>J3959-L3959</f>
        <v/>
      </c>
      <c r="N3959" s="21" t="n"/>
    </row>
    <row r="3960">
      <c r="A3960" s="295" t="n"/>
      <c r="B3960" s="14" t="n"/>
      <c r="C3960" s="15" t="n"/>
      <c r="D3960" s="15" t="n"/>
      <c r="E3960" s="15">
        <f>D3960*Setup!$B$5</f>
        <v/>
      </c>
      <c r="F3960" s="15">
        <f>D3960-E3960</f>
        <v/>
      </c>
      <c r="G3960" s="15" t="n"/>
      <c r="H3960" s="15" t="n"/>
      <c r="I3960" s="15" t="n"/>
      <c r="J3960" s="15">
        <f>C3960+F3960+G3960-I3960</f>
        <v/>
      </c>
      <c r="K3960" s="15" t="n"/>
      <c r="L3960" s="15">
        <f>K3960*Setup!$B$6</f>
        <v/>
      </c>
      <c r="M3960" s="15">
        <f>J3960-L3960</f>
        <v/>
      </c>
      <c r="N3960" s="21" t="n"/>
    </row>
    <row r="3961">
      <c r="A3961" s="295" t="n"/>
      <c r="B3961" s="14" t="n"/>
      <c r="C3961" s="15" t="n"/>
      <c r="D3961" s="15" t="n"/>
      <c r="E3961" s="15">
        <f>D3961*Setup!$B$5</f>
        <v/>
      </c>
      <c r="F3961" s="15">
        <f>D3961-E3961</f>
        <v/>
      </c>
      <c r="G3961" s="15" t="n"/>
      <c r="H3961" s="15" t="n"/>
      <c r="I3961" s="15" t="n"/>
      <c r="J3961" s="15">
        <f>C3961+F3961+G3961-I3961</f>
        <v/>
      </c>
      <c r="K3961" s="15" t="n"/>
      <c r="L3961" s="15">
        <f>K3961*Setup!$B$6</f>
        <v/>
      </c>
      <c r="M3961" s="15">
        <f>J3961-L3961</f>
        <v/>
      </c>
      <c r="N3961" s="21" t="n"/>
    </row>
    <row r="3962">
      <c r="A3962" s="295" t="n"/>
      <c r="B3962" s="14" t="n"/>
      <c r="C3962" s="15" t="n"/>
      <c r="D3962" s="15" t="n"/>
      <c r="E3962" s="15">
        <f>D3962*Setup!$B$5</f>
        <v/>
      </c>
      <c r="F3962" s="15">
        <f>D3962-E3962</f>
        <v/>
      </c>
      <c r="G3962" s="15" t="n"/>
      <c r="H3962" s="15" t="n"/>
      <c r="I3962" s="15" t="n"/>
      <c r="J3962" s="15">
        <f>C3962+F3962+G3962-I3962</f>
        <v/>
      </c>
      <c r="K3962" s="15" t="n"/>
      <c r="L3962" s="15">
        <f>K3962*Setup!$B$6</f>
        <v/>
      </c>
      <c r="M3962" s="15">
        <f>J3962-L3962</f>
        <v/>
      </c>
      <c r="N3962" s="21" t="n"/>
    </row>
    <row r="3963">
      <c r="A3963" s="295" t="n"/>
      <c r="B3963" s="14" t="n"/>
      <c r="C3963" s="15" t="n"/>
      <c r="D3963" s="15" t="n"/>
      <c r="E3963" s="15">
        <f>D3963*Setup!$B$5</f>
        <v/>
      </c>
      <c r="F3963" s="15">
        <f>D3963-E3963</f>
        <v/>
      </c>
      <c r="G3963" s="15" t="n"/>
      <c r="H3963" s="15" t="n"/>
      <c r="I3963" s="15" t="n"/>
      <c r="J3963" s="15">
        <f>C3963+F3963+G3963-I3963</f>
        <v/>
      </c>
      <c r="K3963" s="15" t="n"/>
      <c r="L3963" s="15">
        <f>K3963*Setup!$B$6</f>
        <v/>
      </c>
      <c r="M3963" s="15">
        <f>J3963-L3963</f>
        <v/>
      </c>
      <c r="N3963" s="21" t="n"/>
    </row>
    <row r="3964">
      <c r="A3964" s="295" t="n"/>
      <c r="B3964" s="14" t="n"/>
      <c r="C3964" s="15" t="n"/>
      <c r="D3964" s="15" t="n"/>
      <c r="E3964" s="15">
        <f>D3964*Setup!$B$5</f>
        <v/>
      </c>
      <c r="F3964" s="15">
        <f>D3964-E3964</f>
        <v/>
      </c>
      <c r="G3964" s="15" t="n"/>
      <c r="H3964" s="15" t="n"/>
      <c r="I3964" s="15" t="n"/>
      <c r="J3964" s="15">
        <f>C3964+F3964+G3964-I3964</f>
        <v/>
      </c>
      <c r="K3964" s="15" t="n"/>
      <c r="L3964" s="15">
        <f>K3964*Setup!$B$6</f>
        <v/>
      </c>
      <c r="M3964" s="15">
        <f>J3964-L3964</f>
        <v/>
      </c>
      <c r="N3964" s="21" t="n"/>
    </row>
    <row r="3965">
      <c r="A3965" s="295" t="n"/>
      <c r="B3965" s="14" t="n"/>
      <c r="C3965" s="15" t="n"/>
      <c r="D3965" s="15" t="n"/>
      <c r="E3965" s="15">
        <f>D3965*Setup!$B$5</f>
        <v/>
      </c>
      <c r="F3965" s="15">
        <f>D3965-E3965</f>
        <v/>
      </c>
      <c r="G3965" s="15" t="n"/>
      <c r="H3965" s="15" t="n"/>
      <c r="I3965" s="15" t="n"/>
      <c r="J3965" s="15">
        <f>C3965+F3965+G3965-I3965</f>
        <v/>
      </c>
      <c r="K3965" s="15" t="n"/>
      <c r="L3965" s="15">
        <f>K3965*Setup!$B$6</f>
        <v/>
      </c>
      <c r="M3965" s="15">
        <f>J3965-L3965</f>
        <v/>
      </c>
      <c r="N3965" s="21" t="n"/>
    </row>
    <row r="3966">
      <c r="A3966" s="295" t="n"/>
      <c r="B3966" s="14" t="n"/>
      <c r="C3966" s="15" t="n"/>
      <c r="D3966" s="15" t="n"/>
      <c r="E3966" s="15">
        <f>D3966*Setup!$B$5</f>
        <v/>
      </c>
      <c r="F3966" s="15">
        <f>D3966-E3966</f>
        <v/>
      </c>
      <c r="G3966" s="15" t="n"/>
      <c r="H3966" s="15" t="n"/>
      <c r="I3966" s="15" t="n"/>
      <c r="J3966" s="15">
        <f>C3966+F3966+G3966-I3966</f>
        <v/>
      </c>
      <c r="K3966" s="15" t="n"/>
      <c r="L3966" s="15">
        <f>K3966*Setup!$B$6</f>
        <v/>
      </c>
      <c r="M3966" s="15">
        <f>J3966-L3966</f>
        <v/>
      </c>
      <c r="N3966" s="21" t="n"/>
    </row>
    <row r="3967">
      <c r="A3967" s="295" t="n"/>
      <c r="B3967" s="14" t="n"/>
      <c r="C3967" s="15" t="n"/>
      <c r="D3967" s="15" t="n"/>
      <c r="E3967" s="15">
        <f>D3967*Setup!$B$5</f>
        <v/>
      </c>
      <c r="F3967" s="15">
        <f>D3967-E3967</f>
        <v/>
      </c>
      <c r="G3967" s="15" t="n"/>
      <c r="H3967" s="15" t="n"/>
      <c r="I3967" s="15" t="n"/>
      <c r="J3967" s="15">
        <f>C3967+F3967+G3967-I3967</f>
        <v/>
      </c>
      <c r="K3967" s="15" t="n"/>
      <c r="L3967" s="15">
        <f>K3967*Setup!$B$6</f>
        <v/>
      </c>
      <c r="M3967" s="15">
        <f>J3967-L3967</f>
        <v/>
      </c>
      <c r="N3967" s="21" t="n"/>
    </row>
    <row r="3968">
      <c r="A3968" s="295" t="n"/>
      <c r="B3968" s="14" t="n"/>
      <c r="C3968" s="15" t="n"/>
      <c r="D3968" s="15" t="n"/>
      <c r="E3968" s="15">
        <f>D3968*Setup!$B$5</f>
        <v/>
      </c>
      <c r="F3968" s="15">
        <f>D3968-E3968</f>
        <v/>
      </c>
      <c r="G3968" s="15" t="n"/>
      <c r="H3968" s="15" t="n"/>
      <c r="I3968" s="15" t="n"/>
      <c r="J3968" s="15">
        <f>C3968+F3968+G3968-I3968</f>
        <v/>
      </c>
      <c r="K3968" s="15" t="n"/>
      <c r="L3968" s="15">
        <f>K3968*Setup!$B$6</f>
        <v/>
      </c>
      <c r="M3968" s="15">
        <f>J3968-L3968</f>
        <v/>
      </c>
      <c r="N3968" s="21" t="n"/>
    </row>
    <row r="3969">
      <c r="A3969" s="295" t="n"/>
      <c r="B3969" s="14" t="n"/>
      <c r="C3969" s="15" t="n"/>
      <c r="D3969" s="15" t="n"/>
      <c r="E3969" s="15">
        <f>D3969*Setup!$B$5</f>
        <v/>
      </c>
      <c r="F3969" s="15">
        <f>D3969-E3969</f>
        <v/>
      </c>
      <c r="G3969" s="15" t="n"/>
      <c r="H3969" s="15" t="n"/>
      <c r="I3969" s="15" t="n"/>
      <c r="J3969" s="15">
        <f>C3969+F3969+G3969-I3969</f>
        <v/>
      </c>
      <c r="K3969" s="15" t="n"/>
      <c r="L3969" s="15">
        <f>K3969*Setup!$B$6</f>
        <v/>
      </c>
      <c r="M3969" s="15">
        <f>J3969-L3969</f>
        <v/>
      </c>
      <c r="N3969" s="21" t="n"/>
    </row>
    <row r="3970">
      <c r="A3970" s="295" t="n"/>
      <c r="B3970" s="14" t="n"/>
      <c r="C3970" s="15" t="n"/>
      <c r="D3970" s="15" t="n"/>
      <c r="E3970" s="15">
        <f>D3970*Setup!$B$5</f>
        <v/>
      </c>
      <c r="F3970" s="15">
        <f>D3970-E3970</f>
        <v/>
      </c>
      <c r="G3970" s="15" t="n"/>
      <c r="H3970" s="15" t="n"/>
      <c r="I3970" s="15" t="n"/>
      <c r="J3970" s="15">
        <f>C3970+F3970+G3970-I3970</f>
        <v/>
      </c>
      <c r="K3970" s="15" t="n"/>
      <c r="L3970" s="15">
        <f>K3970*Setup!$B$6</f>
        <v/>
      </c>
      <c r="M3970" s="15">
        <f>J3970-L3970</f>
        <v/>
      </c>
      <c r="N3970" s="21" t="n"/>
    </row>
    <row r="3971">
      <c r="A3971" s="295" t="n"/>
      <c r="B3971" s="14" t="n"/>
      <c r="C3971" s="15" t="n"/>
      <c r="D3971" s="15" t="n"/>
      <c r="E3971" s="15">
        <f>D3971*Setup!$B$5</f>
        <v/>
      </c>
      <c r="F3971" s="15">
        <f>D3971-E3971</f>
        <v/>
      </c>
      <c r="G3971" s="15" t="n"/>
      <c r="H3971" s="15" t="n"/>
      <c r="I3971" s="15" t="n"/>
      <c r="J3971" s="15">
        <f>C3971+F3971+G3971-I3971</f>
        <v/>
      </c>
      <c r="K3971" s="15" t="n"/>
      <c r="L3971" s="15">
        <f>K3971*Setup!$B$6</f>
        <v/>
      </c>
      <c r="M3971" s="15">
        <f>J3971-L3971</f>
        <v/>
      </c>
      <c r="N3971" s="21" t="n"/>
    </row>
    <row r="3972">
      <c r="A3972" s="295" t="n"/>
      <c r="B3972" s="14" t="n"/>
      <c r="C3972" s="15" t="n"/>
      <c r="D3972" s="15" t="n"/>
      <c r="E3972" s="15">
        <f>D3972*Setup!$B$5</f>
        <v/>
      </c>
      <c r="F3972" s="15">
        <f>D3972-E3972</f>
        <v/>
      </c>
      <c r="G3972" s="15" t="n"/>
      <c r="H3972" s="15" t="n"/>
      <c r="I3972" s="15" t="n"/>
      <c r="J3972" s="15">
        <f>C3972+F3972+G3972-I3972</f>
        <v/>
      </c>
      <c r="K3972" s="15" t="n"/>
      <c r="L3972" s="15">
        <f>K3972*Setup!$B$6</f>
        <v/>
      </c>
      <c r="M3972" s="15">
        <f>J3972-L3972</f>
        <v/>
      </c>
      <c r="N3972" s="21" t="n"/>
    </row>
    <row r="3973">
      <c r="A3973" s="295" t="n"/>
      <c r="B3973" s="14" t="n"/>
      <c r="C3973" s="15" t="n"/>
      <c r="D3973" s="15" t="n"/>
      <c r="E3973" s="15">
        <f>D3973*Setup!$B$5</f>
        <v/>
      </c>
      <c r="F3973" s="15">
        <f>D3973-E3973</f>
        <v/>
      </c>
      <c r="G3973" s="15" t="n"/>
      <c r="H3973" s="15" t="n"/>
      <c r="I3973" s="15" t="n"/>
      <c r="J3973" s="15">
        <f>C3973+F3973+G3973-I3973</f>
        <v/>
      </c>
      <c r="K3973" s="15" t="n"/>
      <c r="L3973" s="15">
        <f>K3973*Setup!$B$6</f>
        <v/>
      </c>
      <c r="M3973" s="15">
        <f>J3973-L3973</f>
        <v/>
      </c>
      <c r="N3973" s="21" t="n"/>
    </row>
    <row r="3974">
      <c r="A3974" s="295" t="n"/>
      <c r="B3974" s="14" t="n"/>
      <c r="C3974" s="15" t="n"/>
      <c r="D3974" s="15" t="n"/>
      <c r="E3974" s="15">
        <f>D3974*Setup!$B$5</f>
        <v/>
      </c>
      <c r="F3974" s="15">
        <f>D3974-E3974</f>
        <v/>
      </c>
      <c r="G3974" s="15" t="n"/>
      <c r="H3974" s="15" t="n"/>
      <c r="I3974" s="15" t="n"/>
      <c r="J3974" s="15">
        <f>C3974+F3974+G3974-I3974</f>
        <v/>
      </c>
      <c r="K3974" s="15" t="n"/>
      <c r="L3974" s="15">
        <f>K3974*Setup!$B$6</f>
        <v/>
      </c>
      <c r="M3974" s="15">
        <f>J3974-L3974</f>
        <v/>
      </c>
      <c r="N3974" s="21" t="n"/>
    </row>
    <row r="3975">
      <c r="A3975" s="295" t="n"/>
      <c r="B3975" s="14" t="n"/>
      <c r="C3975" s="15" t="n"/>
      <c r="D3975" s="15" t="n"/>
      <c r="E3975" s="15">
        <f>D3975*Setup!$B$5</f>
        <v/>
      </c>
      <c r="F3975" s="15">
        <f>D3975-E3975</f>
        <v/>
      </c>
      <c r="G3975" s="15" t="n"/>
      <c r="H3975" s="15" t="n"/>
      <c r="I3975" s="15" t="n"/>
      <c r="J3975" s="15">
        <f>C3975+F3975+G3975-I3975</f>
        <v/>
      </c>
      <c r="K3975" s="15" t="n"/>
      <c r="L3975" s="15">
        <f>K3975*Setup!$B$6</f>
        <v/>
      </c>
      <c r="M3975" s="15">
        <f>J3975-L3975</f>
        <v/>
      </c>
      <c r="N3975" s="21" t="n"/>
    </row>
    <row r="3976">
      <c r="A3976" s="295" t="n"/>
      <c r="B3976" s="14" t="n"/>
      <c r="C3976" s="15" t="n"/>
      <c r="D3976" s="15" t="n"/>
      <c r="E3976" s="15">
        <f>D3976*Setup!$B$5</f>
        <v/>
      </c>
      <c r="F3976" s="15">
        <f>D3976-E3976</f>
        <v/>
      </c>
      <c r="G3976" s="15" t="n"/>
      <c r="H3976" s="15" t="n"/>
      <c r="I3976" s="15" t="n"/>
      <c r="J3976" s="15">
        <f>C3976+F3976+G3976-I3976</f>
        <v/>
      </c>
      <c r="K3976" s="15" t="n"/>
      <c r="L3976" s="15">
        <f>K3976*Setup!$B$6</f>
        <v/>
      </c>
      <c r="M3976" s="15">
        <f>J3976-L3976</f>
        <v/>
      </c>
      <c r="N3976" s="21" t="n"/>
    </row>
    <row r="3977">
      <c r="A3977" s="295" t="n"/>
      <c r="B3977" s="14" t="n"/>
      <c r="C3977" s="15" t="n"/>
      <c r="D3977" s="15" t="n"/>
      <c r="E3977" s="15">
        <f>D3977*Setup!$B$5</f>
        <v/>
      </c>
      <c r="F3977" s="15">
        <f>D3977-E3977</f>
        <v/>
      </c>
      <c r="G3977" s="15" t="n"/>
      <c r="H3977" s="15" t="n"/>
      <c r="I3977" s="15" t="n"/>
      <c r="J3977" s="15">
        <f>C3977+F3977+G3977-I3977</f>
        <v/>
      </c>
      <c r="K3977" s="15" t="n"/>
      <c r="L3977" s="15">
        <f>K3977*Setup!$B$6</f>
        <v/>
      </c>
      <c r="M3977" s="15">
        <f>J3977-L3977</f>
        <v/>
      </c>
      <c r="N3977" s="21" t="n"/>
    </row>
    <row r="3978">
      <c r="A3978" s="295" t="n"/>
      <c r="B3978" s="14" t="n"/>
      <c r="C3978" s="15" t="n"/>
      <c r="D3978" s="15" t="n"/>
      <c r="E3978" s="15">
        <f>D3978*Setup!$B$5</f>
        <v/>
      </c>
      <c r="F3978" s="15">
        <f>D3978-E3978</f>
        <v/>
      </c>
      <c r="G3978" s="15" t="n"/>
      <c r="H3978" s="15" t="n"/>
      <c r="I3978" s="15" t="n"/>
      <c r="J3978" s="15">
        <f>C3978+F3978+G3978-I3978</f>
        <v/>
      </c>
      <c r="K3978" s="15" t="n"/>
      <c r="L3978" s="15">
        <f>K3978*Setup!$B$6</f>
        <v/>
      </c>
      <c r="M3978" s="15">
        <f>J3978-L3978</f>
        <v/>
      </c>
      <c r="N3978" s="21" t="n"/>
    </row>
    <row r="3979">
      <c r="A3979" s="295" t="n"/>
      <c r="B3979" s="14" t="n"/>
      <c r="C3979" s="15" t="n"/>
      <c r="D3979" s="15" t="n"/>
      <c r="E3979" s="15">
        <f>D3979*Setup!$B$5</f>
        <v/>
      </c>
      <c r="F3979" s="15">
        <f>D3979-E3979</f>
        <v/>
      </c>
      <c r="G3979" s="15" t="n"/>
      <c r="H3979" s="15" t="n"/>
      <c r="I3979" s="15" t="n"/>
      <c r="J3979" s="15">
        <f>C3979+F3979+G3979-I3979</f>
        <v/>
      </c>
      <c r="K3979" s="15" t="n"/>
      <c r="L3979" s="15">
        <f>K3979*Setup!$B$6</f>
        <v/>
      </c>
      <c r="M3979" s="15">
        <f>J3979-L3979</f>
        <v/>
      </c>
      <c r="N3979" s="21" t="n"/>
    </row>
    <row r="3980">
      <c r="A3980" s="295" t="n"/>
      <c r="B3980" s="14" t="n"/>
      <c r="C3980" s="15" t="n"/>
      <c r="D3980" s="15" t="n"/>
      <c r="E3980" s="15">
        <f>D3980*Setup!$B$5</f>
        <v/>
      </c>
      <c r="F3980" s="15">
        <f>D3980-E3980</f>
        <v/>
      </c>
      <c r="G3980" s="15" t="n"/>
      <c r="H3980" s="15" t="n"/>
      <c r="I3980" s="15" t="n"/>
      <c r="J3980" s="15">
        <f>C3980+F3980+G3980-I3980</f>
        <v/>
      </c>
      <c r="K3980" s="15" t="n"/>
      <c r="L3980" s="15">
        <f>K3980*Setup!$B$6</f>
        <v/>
      </c>
      <c r="M3980" s="15">
        <f>J3980-L3980</f>
        <v/>
      </c>
      <c r="N3980" s="21" t="n"/>
    </row>
    <row r="3981">
      <c r="A3981" s="295" t="n"/>
      <c r="B3981" s="14" t="n"/>
      <c r="C3981" s="15" t="n"/>
      <c r="D3981" s="15" t="n"/>
      <c r="E3981" s="15">
        <f>D3981*Setup!$B$5</f>
        <v/>
      </c>
      <c r="F3981" s="15">
        <f>D3981-E3981</f>
        <v/>
      </c>
      <c r="G3981" s="15" t="n"/>
      <c r="H3981" s="15" t="n"/>
      <c r="I3981" s="15" t="n"/>
      <c r="J3981" s="15">
        <f>C3981+F3981+G3981-I3981</f>
        <v/>
      </c>
      <c r="K3981" s="15" t="n"/>
      <c r="L3981" s="15">
        <f>K3981*Setup!$B$6</f>
        <v/>
      </c>
      <c r="M3981" s="15">
        <f>J3981-L3981</f>
        <v/>
      </c>
      <c r="N3981" s="21" t="n"/>
    </row>
    <row r="3982">
      <c r="A3982" s="295" t="n"/>
      <c r="B3982" s="14" t="n"/>
      <c r="C3982" s="15" t="n"/>
      <c r="D3982" s="15" t="n"/>
      <c r="E3982" s="15">
        <f>D3982*Setup!$B$5</f>
        <v/>
      </c>
      <c r="F3982" s="15">
        <f>D3982-E3982</f>
        <v/>
      </c>
      <c r="G3982" s="15" t="n"/>
      <c r="H3982" s="15" t="n"/>
      <c r="I3982" s="15" t="n"/>
      <c r="J3982" s="15">
        <f>C3982+F3982+G3982-I3982</f>
        <v/>
      </c>
      <c r="K3982" s="15" t="n"/>
      <c r="L3982" s="15">
        <f>K3982*Setup!$B$6</f>
        <v/>
      </c>
      <c r="M3982" s="15">
        <f>J3982-L3982</f>
        <v/>
      </c>
      <c r="N3982" s="21" t="n"/>
    </row>
    <row r="3983">
      <c r="A3983" s="295" t="n"/>
      <c r="B3983" s="14" t="n"/>
      <c r="C3983" s="15" t="n"/>
      <c r="D3983" s="15" t="n"/>
      <c r="E3983" s="15">
        <f>D3983*Setup!$B$5</f>
        <v/>
      </c>
      <c r="F3983" s="15">
        <f>D3983-E3983</f>
        <v/>
      </c>
      <c r="G3983" s="15" t="n"/>
      <c r="H3983" s="15" t="n"/>
      <c r="I3983" s="15" t="n"/>
      <c r="J3983" s="15">
        <f>C3983+F3983+G3983-I3983</f>
        <v/>
      </c>
      <c r="K3983" s="15" t="n"/>
      <c r="L3983" s="15">
        <f>K3983*Setup!$B$6</f>
        <v/>
      </c>
      <c r="M3983" s="15">
        <f>J3983-L3983</f>
        <v/>
      </c>
      <c r="N3983" s="21" t="n"/>
    </row>
    <row r="3984">
      <c r="A3984" s="295" t="n"/>
      <c r="B3984" s="14" t="n"/>
      <c r="C3984" s="15" t="n"/>
      <c r="D3984" s="15" t="n"/>
      <c r="E3984" s="15">
        <f>D3984*Setup!$B$5</f>
        <v/>
      </c>
      <c r="F3984" s="15">
        <f>D3984-E3984</f>
        <v/>
      </c>
      <c r="G3984" s="15" t="n"/>
      <c r="H3984" s="15" t="n"/>
      <c r="I3984" s="15" t="n"/>
      <c r="J3984" s="15">
        <f>C3984+F3984+G3984-I3984</f>
        <v/>
      </c>
      <c r="K3984" s="15" t="n"/>
      <c r="L3984" s="15">
        <f>K3984*Setup!$B$6</f>
        <v/>
      </c>
      <c r="M3984" s="15">
        <f>J3984-L3984</f>
        <v/>
      </c>
      <c r="N3984" s="21" t="n"/>
    </row>
    <row r="3985">
      <c r="A3985" s="295" t="n"/>
      <c r="B3985" s="14" t="n"/>
      <c r="C3985" s="15" t="n"/>
      <c r="D3985" s="15" t="n"/>
      <c r="E3985" s="15">
        <f>D3985*Setup!$B$5</f>
        <v/>
      </c>
      <c r="F3985" s="15">
        <f>D3985-E3985</f>
        <v/>
      </c>
      <c r="G3985" s="15" t="n"/>
      <c r="H3985" s="15" t="n"/>
      <c r="I3985" s="15" t="n"/>
      <c r="J3985" s="15">
        <f>C3985+F3985+G3985-I3985</f>
        <v/>
      </c>
      <c r="K3985" s="15" t="n"/>
      <c r="L3985" s="15">
        <f>K3985*Setup!$B$6</f>
        <v/>
      </c>
      <c r="M3985" s="15">
        <f>J3985-L3985</f>
        <v/>
      </c>
      <c r="N3985" s="21" t="n"/>
    </row>
    <row r="3986">
      <c r="A3986" s="295" t="n"/>
      <c r="B3986" s="14" t="n"/>
      <c r="C3986" s="15" t="n"/>
      <c r="D3986" s="15" t="n"/>
      <c r="E3986" s="15">
        <f>D3986*Setup!$B$5</f>
        <v/>
      </c>
      <c r="F3986" s="15">
        <f>D3986-E3986</f>
        <v/>
      </c>
      <c r="G3986" s="15" t="n"/>
      <c r="H3986" s="15" t="n"/>
      <c r="I3986" s="15" t="n"/>
      <c r="J3986" s="15">
        <f>C3986+F3986+G3986-I3986</f>
        <v/>
      </c>
      <c r="K3986" s="15" t="n"/>
      <c r="L3986" s="15">
        <f>K3986*Setup!$B$6</f>
        <v/>
      </c>
      <c r="M3986" s="15">
        <f>J3986-L3986</f>
        <v/>
      </c>
      <c r="N3986" s="21" t="n"/>
    </row>
    <row r="3987">
      <c r="A3987" s="295" t="n"/>
      <c r="B3987" s="14" t="n"/>
      <c r="C3987" s="15" t="n"/>
      <c r="D3987" s="15" t="n"/>
      <c r="E3987" s="15">
        <f>D3987*Setup!$B$5</f>
        <v/>
      </c>
      <c r="F3987" s="15">
        <f>D3987-E3987</f>
        <v/>
      </c>
      <c r="G3987" s="15" t="n"/>
      <c r="H3987" s="15" t="n"/>
      <c r="I3987" s="15" t="n"/>
      <c r="J3987" s="15">
        <f>C3987+F3987+G3987-I3987</f>
        <v/>
      </c>
      <c r="K3987" s="15" t="n"/>
      <c r="L3987" s="15">
        <f>K3987*Setup!$B$6</f>
        <v/>
      </c>
      <c r="M3987" s="15">
        <f>J3987-L3987</f>
        <v/>
      </c>
      <c r="N3987" s="21" t="n"/>
    </row>
    <row r="3988">
      <c r="A3988" s="295" t="n"/>
      <c r="B3988" s="14" t="n"/>
      <c r="C3988" s="15" t="n"/>
      <c r="D3988" s="15" t="n"/>
      <c r="E3988" s="15">
        <f>D3988*Setup!$B$5</f>
        <v/>
      </c>
      <c r="F3988" s="15">
        <f>D3988-E3988</f>
        <v/>
      </c>
      <c r="G3988" s="15" t="n"/>
      <c r="H3988" s="15" t="n"/>
      <c r="I3988" s="15" t="n"/>
      <c r="J3988" s="15">
        <f>C3988+F3988+G3988-I3988</f>
        <v/>
      </c>
      <c r="K3988" s="15" t="n"/>
      <c r="L3988" s="15">
        <f>K3988*Setup!$B$6</f>
        <v/>
      </c>
      <c r="M3988" s="15">
        <f>J3988-L3988</f>
        <v/>
      </c>
      <c r="N3988" s="21" t="n"/>
    </row>
    <row r="3989">
      <c r="A3989" s="295" t="n"/>
      <c r="B3989" s="14" t="n"/>
      <c r="C3989" s="15" t="n"/>
      <c r="D3989" s="15" t="n"/>
      <c r="E3989" s="15">
        <f>D3989*Setup!$B$5</f>
        <v/>
      </c>
      <c r="F3989" s="15">
        <f>D3989-E3989</f>
        <v/>
      </c>
      <c r="G3989" s="15" t="n"/>
      <c r="H3989" s="15" t="n"/>
      <c r="I3989" s="15" t="n"/>
      <c r="J3989" s="15">
        <f>C3989+F3989+G3989-I3989</f>
        <v/>
      </c>
      <c r="K3989" s="15" t="n"/>
      <c r="L3989" s="15">
        <f>K3989*Setup!$B$6</f>
        <v/>
      </c>
      <c r="M3989" s="15">
        <f>J3989-L3989</f>
        <v/>
      </c>
      <c r="N3989" s="21" t="n"/>
    </row>
    <row r="3990">
      <c r="A3990" s="295" t="n"/>
      <c r="B3990" s="14" t="n"/>
      <c r="C3990" s="15" t="n"/>
      <c r="D3990" s="15" t="n"/>
      <c r="E3990" s="15">
        <f>D3990*Setup!$B$5</f>
        <v/>
      </c>
      <c r="F3990" s="15">
        <f>D3990-E3990</f>
        <v/>
      </c>
      <c r="G3990" s="15" t="n"/>
      <c r="H3990" s="15" t="n"/>
      <c r="I3990" s="15" t="n"/>
      <c r="J3990" s="15">
        <f>C3990+F3990+G3990-I3990</f>
        <v/>
      </c>
      <c r="K3990" s="15" t="n"/>
      <c r="L3990" s="15">
        <f>K3990*Setup!$B$6</f>
        <v/>
      </c>
      <c r="M3990" s="15">
        <f>J3990-L3990</f>
        <v/>
      </c>
      <c r="N3990" s="21" t="n"/>
    </row>
    <row r="3991">
      <c r="A3991" s="295" t="n"/>
      <c r="B3991" s="14" t="n"/>
      <c r="C3991" s="15" t="n"/>
      <c r="D3991" s="15" t="n"/>
      <c r="E3991" s="15">
        <f>D3991*Setup!$B$5</f>
        <v/>
      </c>
      <c r="F3991" s="15">
        <f>D3991-E3991</f>
        <v/>
      </c>
      <c r="G3991" s="15" t="n"/>
      <c r="H3991" s="15" t="n"/>
      <c r="I3991" s="15" t="n"/>
      <c r="J3991" s="15">
        <f>C3991+F3991+G3991-I3991</f>
        <v/>
      </c>
      <c r="K3991" s="15" t="n"/>
      <c r="L3991" s="15">
        <f>K3991*Setup!$B$6</f>
        <v/>
      </c>
      <c r="M3991" s="15">
        <f>J3991-L3991</f>
        <v/>
      </c>
      <c r="N3991" s="21" t="n"/>
    </row>
    <row r="3992">
      <c r="A3992" s="295" t="n"/>
      <c r="B3992" s="14" t="n"/>
      <c r="C3992" s="15" t="n"/>
      <c r="D3992" s="15" t="n"/>
      <c r="E3992" s="15">
        <f>D3992*Setup!$B$5</f>
        <v/>
      </c>
      <c r="F3992" s="15">
        <f>D3992-E3992</f>
        <v/>
      </c>
      <c r="G3992" s="15" t="n"/>
      <c r="H3992" s="15" t="n"/>
      <c r="I3992" s="15" t="n"/>
      <c r="J3992" s="15">
        <f>C3992+F3992+G3992-I3992</f>
        <v/>
      </c>
      <c r="K3992" s="15" t="n"/>
      <c r="L3992" s="15">
        <f>K3992*Setup!$B$6</f>
        <v/>
      </c>
      <c r="M3992" s="15">
        <f>J3992-L3992</f>
        <v/>
      </c>
      <c r="N3992" s="21" t="n"/>
    </row>
    <row r="3993">
      <c r="A3993" s="295" t="n"/>
      <c r="B3993" s="14" t="n"/>
      <c r="C3993" s="15" t="n"/>
      <c r="D3993" s="15" t="n"/>
      <c r="E3993" s="15">
        <f>D3993*Setup!$B$5</f>
        <v/>
      </c>
      <c r="F3993" s="15">
        <f>D3993-E3993</f>
        <v/>
      </c>
      <c r="G3993" s="15" t="n"/>
      <c r="H3993" s="15" t="n"/>
      <c r="I3993" s="15" t="n"/>
      <c r="J3993" s="15">
        <f>C3993+F3993+G3993-I3993</f>
        <v/>
      </c>
      <c r="K3993" s="15" t="n"/>
      <c r="L3993" s="15">
        <f>K3993*Setup!$B$6</f>
        <v/>
      </c>
      <c r="M3993" s="15">
        <f>J3993-L3993</f>
        <v/>
      </c>
      <c r="N3993" s="21" t="n"/>
    </row>
    <row r="3994">
      <c r="A3994" s="295" t="n"/>
      <c r="B3994" s="14" t="n"/>
      <c r="C3994" s="15" t="n"/>
      <c r="D3994" s="15" t="n"/>
      <c r="E3994" s="15">
        <f>D3994*Setup!$B$5</f>
        <v/>
      </c>
      <c r="F3994" s="15">
        <f>D3994-E3994</f>
        <v/>
      </c>
      <c r="G3994" s="15" t="n"/>
      <c r="H3994" s="15" t="n"/>
      <c r="I3994" s="15" t="n"/>
      <c r="J3994" s="15">
        <f>C3994+F3994+G3994-I3994</f>
        <v/>
      </c>
      <c r="K3994" s="15" t="n"/>
      <c r="L3994" s="15">
        <f>K3994*Setup!$B$6</f>
        <v/>
      </c>
      <c r="M3994" s="15">
        <f>J3994-L3994</f>
        <v/>
      </c>
      <c r="N3994" s="21" t="n"/>
    </row>
    <row r="3995">
      <c r="A3995" s="295" t="n"/>
      <c r="B3995" s="14" t="n"/>
      <c r="C3995" s="15" t="n"/>
      <c r="D3995" s="15" t="n"/>
      <c r="E3995" s="15">
        <f>D3995*Setup!$B$5</f>
        <v/>
      </c>
      <c r="F3995" s="15">
        <f>D3995-E3995</f>
        <v/>
      </c>
      <c r="G3995" s="15" t="n"/>
      <c r="H3995" s="15" t="n"/>
      <c r="I3995" s="15" t="n"/>
      <c r="J3995" s="15">
        <f>C3995+F3995+G3995-I3995</f>
        <v/>
      </c>
      <c r="K3995" s="15" t="n"/>
      <c r="L3995" s="15">
        <f>K3995*Setup!$B$6</f>
        <v/>
      </c>
      <c r="M3995" s="15">
        <f>J3995-L3995</f>
        <v/>
      </c>
      <c r="N3995" s="21" t="n"/>
    </row>
    <row r="3996">
      <c r="A3996" s="295" t="n"/>
      <c r="B3996" s="14" t="n"/>
      <c r="C3996" s="15" t="n"/>
      <c r="D3996" s="15" t="n"/>
      <c r="E3996" s="15">
        <f>D3996*Setup!$B$5</f>
        <v/>
      </c>
      <c r="F3996" s="15">
        <f>D3996-E3996</f>
        <v/>
      </c>
      <c r="G3996" s="15" t="n"/>
      <c r="H3996" s="15" t="n"/>
      <c r="I3996" s="15" t="n"/>
      <c r="J3996" s="15">
        <f>C3996+F3996+G3996-I3996</f>
        <v/>
      </c>
      <c r="K3996" s="15" t="n"/>
      <c r="L3996" s="15">
        <f>K3996*Setup!$B$6</f>
        <v/>
      </c>
      <c r="M3996" s="15">
        <f>J3996-L3996</f>
        <v/>
      </c>
      <c r="N3996" s="21" t="n"/>
    </row>
    <row r="3997">
      <c r="A3997" s="295" t="n"/>
      <c r="B3997" s="14" t="n"/>
      <c r="C3997" s="15" t="n"/>
      <c r="D3997" s="15" t="n"/>
      <c r="E3997" s="15">
        <f>D3997*Setup!$B$5</f>
        <v/>
      </c>
      <c r="F3997" s="15">
        <f>D3997-E3997</f>
        <v/>
      </c>
      <c r="G3997" s="15" t="n"/>
      <c r="H3997" s="15" t="n"/>
      <c r="I3997" s="15" t="n"/>
      <c r="J3997" s="15">
        <f>C3997+F3997+G3997-I3997</f>
        <v/>
      </c>
      <c r="K3997" s="15" t="n"/>
      <c r="L3997" s="15">
        <f>K3997*Setup!$B$6</f>
        <v/>
      </c>
      <c r="M3997" s="15">
        <f>J3997-L3997</f>
        <v/>
      </c>
      <c r="N3997" s="21" t="n"/>
    </row>
    <row r="3998">
      <c r="A3998" s="295" t="n"/>
      <c r="B3998" s="14" t="n"/>
      <c r="C3998" s="15" t="n"/>
      <c r="D3998" s="15" t="n"/>
      <c r="E3998" s="15">
        <f>D3998*Setup!$B$5</f>
        <v/>
      </c>
      <c r="F3998" s="15">
        <f>D3998-E3998</f>
        <v/>
      </c>
      <c r="G3998" s="15" t="n"/>
      <c r="H3998" s="15" t="n"/>
      <c r="I3998" s="15" t="n"/>
      <c r="J3998" s="15">
        <f>C3998+F3998+G3998-I3998</f>
        <v/>
      </c>
      <c r="K3998" s="15" t="n"/>
      <c r="L3998" s="15">
        <f>K3998*Setup!$B$6</f>
        <v/>
      </c>
      <c r="M3998" s="15">
        <f>J3998-L3998</f>
        <v/>
      </c>
      <c r="N3998" s="21" t="n"/>
    </row>
    <row r="3999">
      <c r="A3999" s="295" t="n"/>
      <c r="B3999" s="14" t="n"/>
      <c r="C3999" s="15" t="n"/>
      <c r="D3999" s="15" t="n"/>
      <c r="E3999" s="15">
        <f>D3999*Setup!$B$5</f>
        <v/>
      </c>
      <c r="F3999" s="15">
        <f>D3999-E3999</f>
        <v/>
      </c>
      <c r="G3999" s="15" t="n"/>
      <c r="H3999" s="15" t="n"/>
      <c r="I3999" s="15" t="n"/>
      <c r="J3999" s="15">
        <f>C3999+F3999+G3999-I3999</f>
        <v/>
      </c>
      <c r="K3999" s="15" t="n"/>
      <c r="L3999" s="15">
        <f>K3999*Setup!$B$6</f>
        <v/>
      </c>
      <c r="M3999" s="15">
        <f>J3999-L3999</f>
        <v/>
      </c>
      <c r="N3999" s="21" t="n"/>
    </row>
    <row r="4000">
      <c r="A4000" s="295" t="n"/>
      <c r="B4000" s="14" t="n"/>
      <c r="C4000" s="15" t="n"/>
      <c r="D4000" s="15" t="n"/>
      <c r="E4000" s="15">
        <f>D4000*Setup!$B$5</f>
        <v/>
      </c>
      <c r="F4000" s="15">
        <f>D4000-E4000</f>
        <v/>
      </c>
      <c r="G4000" s="15" t="n"/>
      <c r="H4000" s="15" t="n"/>
      <c r="I4000" s="15" t="n"/>
      <c r="J4000" s="15">
        <f>C4000+F4000+G4000-I4000</f>
        <v/>
      </c>
      <c r="K4000" s="15" t="n"/>
      <c r="L4000" s="15">
        <f>K4000*Setup!$B$6</f>
        <v/>
      </c>
      <c r="M4000" s="15">
        <f>J4000-L4000</f>
        <v/>
      </c>
      <c r="N4000" s="21" t="n"/>
    </row>
    <row r="4001">
      <c r="A4001" s="295" t="n"/>
      <c r="B4001" s="14" t="n"/>
      <c r="C4001" s="15" t="n"/>
      <c r="D4001" s="15" t="n"/>
      <c r="E4001" s="15">
        <f>D4001*Setup!$B$5</f>
        <v/>
      </c>
      <c r="F4001" s="15">
        <f>D4001-E4001</f>
        <v/>
      </c>
      <c r="G4001" s="15" t="n"/>
      <c r="H4001" s="15" t="n"/>
      <c r="I4001" s="15" t="n"/>
      <c r="J4001" s="15">
        <f>C4001+F4001+G4001-I4001</f>
        <v/>
      </c>
      <c r="K4001" s="15" t="n"/>
      <c r="L4001" s="15">
        <f>K4001*Setup!$B$6</f>
        <v/>
      </c>
      <c r="M4001" s="15">
        <f>J4001-L4001</f>
        <v/>
      </c>
      <c r="N4001" s="21" t="n"/>
    </row>
    <row r="4002">
      <c r="A4002" s="295" t="n"/>
      <c r="B4002" s="14" t="n"/>
      <c r="C4002" s="15" t="n"/>
      <c r="D4002" s="15" t="n"/>
      <c r="E4002" s="15">
        <f>D4002*Setup!$B$5</f>
        <v/>
      </c>
      <c r="F4002" s="15">
        <f>D4002-E4002</f>
        <v/>
      </c>
      <c r="G4002" s="15" t="n"/>
      <c r="H4002" s="15" t="n"/>
      <c r="I4002" s="15" t="n"/>
      <c r="J4002" s="15">
        <f>C4002+F4002+G4002-I4002</f>
        <v/>
      </c>
      <c r="K4002" s="15" t="n"/>
      <c r="L4002" s="15">
        <f>K4002*Setup!$B$6</f>
        <v/>
      </c>
      <c r="M4002" s="15">
        <f>J4002-L4002</f>
        <v/>
      </c>
      <c r="N4002" s="21" t="n"/>
    </row>
    <row r="4003">
      <c r="A4003" s="295" t="n"/>
      <c r="B4003" s="14" t="n"/>
      <c r="C4003" s="15" t="n"/>
      <c r="D4003" s="15" t="n"/>
      <c r="E4003" s="15">
        <f>D4003*Setup!$B$5</f>
        <v/>
      </c>
      <c r="F4003" s="15">
        <f>D4003-E4003</f>
        <v/>
      </c>
      <c r="G4003" s="15" t="n"/>
      <c r="H4003" s="15" t="n"/>
      <c r="I4003" s="15" t="n"/>
      <c r="J4003" s="15">
        <f>C4003+F4003+G4003-I4003</f>
        <v/>
      </c>
      <c r="K4003" s="15" t="n"/>
      <c r="L4003" s="15">
        <f>K4003*Setup!$B$6</f>
        <v/>
      </c>
      <c r="M4003" s="15">
        <f>J4003-L4003</f>
        <v/>
      </c>
      <c r="N4003" s="21" t="n"/>
    </row>
    <row r="4004">
      <c r="A4004" s="295" t="n"/>
      <c r="B4004" s="14" t="n"/>
      <c r="C4004" s="15" t="n"/>
      <c r="D4004" s="15" t="n"/>
      <c r="E4004" s="15">
        <f>D4004*Setup!$B$5</f>
        <v/>
      </c>
      <c r="F4004" s="15">
        <f>D4004-E4004</f>
        <v/>
      </c>
      <c r="G4004" s="15" t="n"/>
      <c r="H4004" s="15" t="n"/>
      <c r="I4004" s="15" t="n"/>
      <c r="J4004" s="15">
        <f>C4004+F4004+G4004-I4004</f>
        <v/>
      </c>
      <c r="K4004" s="15" t="n"/>
      <c r="L4004" s="15">
        <f>K4004*Setup!$B$6</f>
        <v/>
      </c>
      <c r="M4004" s="15">
        <f>J4004-L4004</f>
        <v/>
      </c>
      <c r="N4004" s="21" t="n"/>
    </row>
    <row r="4005">
      <c r="A4005" s="295" t="n"/>
      <c r="B4005" s="14" t="n"/>
      <c r="C4005" s="15" t="n"/>
      <c r="D4005" s="15" t="n"/>
      <c r="E4005" s="15">
        <f>D4005*Setup!$B$5</f>
        <v/>
      </c>
      <c r="F4005" s="15">
        <f>D4005-E4005</f>
        <v/>
      </c>
      <c r="G4005" s="15" t="n"/>
      <c r="H4005" s="15" t="n"/>
      <c r="I4005" s="15" t="n"/>
      <c r="J4005" s="15">
        <f>C4005+F4005+G4005-I4005</f>
        <v/>
      </c>
      <c r="K4005" s="15" t="n"/>
      <c r="L4005" s="15">
        <f>K4005*Setup!$B$6</f>
        <v/>
      </c>
      <c r="M4005" s="15">
        <f>J4005-L4005</f>
        <v/>
      </c>
      <c r="N4005" s="21" t="n"/>
    </row>
    <row r="4006">
      <c r="A4006" s="295" t="n"/>
      <c r="B4006" s="14" t="n"/>
      <c r="C4006" s="15" t="n"/>
      <c r="D4006" s="15" t="n"/>
      <c r="E4006" s="15">
        <f>D4006*Setup!$B$5</f>
        <v/>
      </c>
      <c r="F4006" s="15">
        <f>D4006-E4006</f>
        <v/>
      </c>
      <c r="G4006" s="15" t="n"/>
      <c r="H4006" s="15" t="n"/>
      <c r="I4006" s="15" t="n"/>
      <c r="J4006" s="15">
        <f>C4006+F4006+G4006-I4006</f>
        <v/>
      </c>
      <c r="K4006" s="15" t="n"/>
      <c r="L4006" s="15">
        <f>K4006*Setup!$B$6</f>
        <v/>
      </c>
      <c r="M4006" s="15">
        <f>J4006-L4006</f>
        <v/>
      </c>
      <c r="N4006" s="21" t="n"/>
    </row>
    <row r="4007">
      <c r="A4007" s="295" t="n"/>
      <c r="B4007" s="14" t="n"/>
      <c r="C4007" s="15" t="n"/>
      <c r="D4007" s="15" t="n"/>
      <c r="E4007" s="15">
        <f>D4007*Setup!$B$5</f>
        <v/>
      </c>
      <c r="F4007" s="15">
        <f>D4007-E4007</f>
        <v/>
      </c>
      <c r="G4007" s="15" t="n"/>
      <c r="H4007" s="15" t="n"/>
      <c r="I4007" s="15" t="n"/>
      <c r="J4007" s="15">
        <f>C4007+F4007+G4007-I4007</f>
        <v/>
      </c>
      <c r="K4007" s="15" t="n"/>
      <c r="L4007" s="15">
        <f>K4007*Setup!$B$6</f>
        <v/>
      </c>
      <c r="M4007" s="15">
        <f>J4007-L4007</f>
        <v/>
      </c>
      <c r="N4007" s="21" t="n"/>
    </row>
    <row r="4008">
      <c r="A4008" s="295" t="n"/>
      <c r="B4008" s="14" t="n"/>
      <c r="C4008" s="15" t="n"/>
      <c r="D4008" s="15" t="n"/>
      <c r="E4008" s="15">
        <f>D4008*Setup!$B$5</f>
        <v/>
      </c>
      <c r="F4008" s="15">
        <f>D4008-E4008</f>
        <v/>
      </c>
      <c r="G4008" s="15" t="n"/>
      <c r="H4008" s="15" t="n"/>
      <c r="I4008" s="15" t="n"/>
      <c r="J4008" s="15">
        <f>C4008+F4008+G4008-I4008</f>
        <v/>
      </c>
      <c r="K4008" s="15" t="n"/>
      <c r="L4008" s="15">
        <f>K4008*Setup!$B$6</f>
        <v/>
      </c>
      <c r="M4008" s="15">
        <f>J4008-L4008</f>
        <v/>
      </c>
      <c r="N4008" s="21" t="n"/>
    </row>
    <row r="4009">
      <c r="A4009" s="295" t="n"/>
      <c r="B4009" s="14" t="n"/>
      <c r="C4009" s="15" t="n"/>
      <c r="D4009" s="15" t="n"/>
      <c r="E4009" s="15">
        <f>D4009*Setup!$B$5</f>
        <v/>
      </c>
      <c r="F4009" s="15">
        <f>D4009-E4009</f>
        <v/>
      </c>
      <c r="G4009" s="15" t="n"/>
      <c r="H4009" s="15" t="n"/>
      <c r="I4009" s="15" t="n"/>
      <c r="J4009" s="15">
        <f>C4009+F4009+G4009-I4009</f>
        <v/>
      </c>
      <c r="K4009" s="15" t="n"/>
      <c r="L4009" s="15">
        <f>K4009*Setup!$B$6</f>
        <v/>
      </c>
      <c r="M4009" s="15">
        <f>J4009-L4009</f>
        <v/>
      </c>
      <c r="N4009" s="21" t="n"/>
    </row>
    <row r="4010">
      <c r="A4010" s="295" t="n"/>
      <c r="B4010" s="14" t="n"/>
      <c r="C4010" s="15" t="n"/>
      <c r="D4010" s="15" t="n"/>
      <c r="E4010" s="15">
        <f>D4010*Setup!$B$5</f>
        <v/>
      </c>
      <c r="F4010" s="15">
        <f>D4010-E4010</f>
        <v/>
      </c>
      <c r="G4010" s="15" t="n"/>
      <c r="H4010" s="15" t="n"/>
      <c r="I4010" s="15" t="n"/>
      <c r="J4010" s="15">
        <f>C4010+F4010+G4010-I4010</f>
        <v/>
      </c>
      <c r="K4010" s="15" t="n"/>
      <c r="L4010" s="15">
        <f>K4010*Setup!$B$6</f>
        <v/>
      </c>
      <c r="M4010" s="15">
        <f>J4010-L4010</f>
        <v/>
      </c>
      <c r="N4010" s="21" t="n"/>
    </row>
    <row r="4011">
      <c r="A4011" s="295" t="n"/>
      <c r="B4011" s="14" t="n"/>
      <c r="C4011" s="15" t="n"/>
      <c r="D4011" s="15" t="n"/>
      <c r="E4011" s="15">
        <f>D4011*Setup!$B$5</f>
        <v/>
      </c>
      <c r="F4011" s="15">
        <f>D4011-E4011</f>
        <v/>
      </c>
      <c r="G4011" s="15" t="n"/>
      <c r="H4011" s="15" t="n"/>
      <c r="I4011" s="15" t="n"/>
      <c r="J4011" s="15">
        <f>C4011+F4011+G4011-I4011</f>
        <v/>
      </c>
      <c r="K4011" s="15" t="n"/>
      <c r="L4011" s="15">
        <f>K4011*Setup!$B$6</f>
        <v/>
      </c>
      <c r="M4011" s="15">
        <f>J4011-L4011</f>
        <v/>
      </c>
      <c r="N4011" s="21" t="n"/>
    </row>
    <row r="4012">
      <c r="A4012" s="295" t="n"/>
      <c r="B4012" s="14" t="n"/>
      <c r="C4012" s="15" t="n"/>
      <c r="D4012" s="15" t="n"/>
      <c r="E4012" s="15">
        <f>D4012*Setup!$B$5</f>
        <v/>
      </c>
      <c r="F4012" s="15">
        <f>D4012-E4012</f>
        <v/>
      </c>
      <c r="G4012" s="15" t="n"/>
      <c r="H4012" s="15" t="n"/>
      <c r="I4012" s="15" t="n"/>
      <c r="J4012" s="15">
        <f>C4012+F4012+G4012-I4012</f>
        <v/>
      </c>
      <c r="K4012" s="15" t="n"/>
      <c r="L4012" s="15">
        <f>K4012*Setup!$B$6</f>
        <v/>
      </c>
      <c r="M4012" s="15">
        <f>J4012-L4012</f>
        <v/>
      </c>
      <c r="N4012" s="21" t="n"/>
    </row>
    <row r="4013">
      <c r="A4013" s="295" t="n"/>
      <c r="B4013" s="14" t="n"/>
      <c r="C4013" s="15" t="n"/>
      <c r="D4013" s="15" t="n"/>
      <c r="E4013" s="15">
        <f>D4013*Setup!$B$5</f>
        <v/>
      </c>
      <c r="F4013" s="15">
        <f>D4013-E4013</f>
        <v/>
      </c>
      <c r="G4013" s="15" t="n"/>
      <c r="H4013" s="15" t="n"/>
      <c r="I4013" s="15" t="n"/>
      <c r="J4013" s="15">
        <f>C4013+F4013+G4013-I4013</f>
        <v/>
      </c>
      <c r="K4013" s="15" t="n"/>
      <c r="L4013" s="15">
        <f>K4013*Setup!$B$6</f>
        <v/>
      </c>
      <c r="M4013" s="15">
        <f>J4013-L4013</f>
        <v/>
      </c>
      <c r="N4013" s="21" t="n"/>
    </row>
    <row r="4014">
      <c r="A4014" s="295" t="n"/>
      <c r="B4014" s="14" t="n"/>
      <c r="C4014" s="15" t="n"/>
      <c r="D4014" s="15" t="n"/>
      <c r="E4014" s="15">
        <f>D4014*Setup!$B$5</f>
        <v/>
      </c>
      <c r="F4014" s="15">
        <f>D4014-E4014</f>
        <v/>
      </c>
      <c r="G4014" s="15" t="n"/>
      <c r="H4014" s="15" t="n"/>
      <c r="I4014" s="15" t="n"/>
      <c r="J4014" s="15">
        <f>C4014+F4014+G4014-I4014</f>
        <v/>
      </c>
      <c r="K4014" s="15" t="n"/>
      <c r="L4014" s="15">
        <f>K4014*Setup!$B$6</f>
        <v/>
      </c>
      <c r="M4014" s="15">
        <f>J4014-L4014</f>
        <v/>
      </c>
      <c r="N4014" s="21" t="n"/>
    </row>
    <row r="4015">
      <c r="A4015" s="295" t="n"/>
      <c r="B4015" s="14" t="n"/>
      <c r="C4015" s="15" t="n"/>
      <c r="D4015" s="15" t="n"/>
      <c r="E4015" s="15">
        <f>D4015*Setup!$B$5</f>
        <v/>
      </c>
      <c r="F4015" s="15">
        <f>D4015-E4015</f>
        <v/>
      </c>
      <c r="G4015" s="15" t="n"/>
      <c r="H4015" s="15" t="n"/>
      <c r="I4015" s="15" t="n"/>
      <c r="J4015" s="15">
        <f>C4015+F4015+G4015-I4015</f>
        <v/>
      </c>
      <c r="K4015" s="15" t="n"/>
      <c r="L4015" s="15">
        <f>K4015*Setup!$B$6</f>
        <v/>
      </c>
      <c r="M4015" s="15">
        <f>J4015-L4015</f>
        <v/>
      </c>
      <c r="N4015" s="21" t="n"/>
    </row>
    <row r="4016">
      <c r="A4016" s="295" t="n"/>
      <c r="B4016" s="14" t="n"/>
      <c r="C4016" s="15" t="n"/>
      <c r="D4016" s="15" t="n"/>
      <c r="E4016" s="15">
        <f>D4016*Setup!$B$5</f>
        <v/>
      </c>
      <c r="F4016" s="15">
        <f>D4016-E4016</f>
        <v/>
      </c>
      <c r="G4016" s="15" t="n"/>
      <c r="H4016" s="15" t="n"/>
      <c r="I4016" s="15" t="n"/>
      <c r="J4016" s="15">
        <f>C4016+F4016+G4016-I4016</f>
        <v/>
      </c>
      <c r="K4016" s="15" t="n"/>
      <c r="L4016" s="15">
        <f>K4016*Setup!$B$6</f>
        <v/>
      </c>
      <c r="M4016" s="15">
        <f>J4016-L4016</f>
        <v/>
      </c>
      <c r="N4016" s="21" t="n"/>
    </row>
    <row r="4017">
      <c r="A4017" s="295" t="n"/>
      <c r="B4017" s="14" t="n"/>
      <c r="C4017" s="15" t="n"/>
      <c r="D4017" s="15" t="n"/>
      <c r="E4017" s="15">
        <f>D4017*Setup!$B$5</f>
        <v/>
      </c>
      <c r="F4017" s="15">
        <f>D4017-E4017</f>
        <v/>
      </c>
      <c r="G4017" s="15" t="n"/>
      <c r="H4017" s="15" t="n"/>
      <c r="I4017" s="15" t="n"/>
      <c r="J4017" s="15">
        <f>C4017+F4017+G4017-I4017</f>
        <v/>
      </c>
      <c r="K4017" s="15" t="n"/>
      <c r="L4017" s="15">
        <f>K4017*Setup!$B$6</f>
        <v/>
      </c>
      <c r="M4017" s="15">
        <f>J4017-L4017</f>
        <v/>
      </c>
      <c r="N4017" s="21" t="n"/>
    </row>
    <row r="4018">
      <c r="A4018" s="295" t="n"/>
      <c r="B4018" s="14" t="n"/>
      <c r="C4018" s="15" t="n"/>
      <c r="D4018" s="15" t="n"/>
      <c r="E4018" s="15">
        <f>D4018*Setup!$B$5</f>
        <v/>
      </c>
      <c r="F4018" s="15">
        <f>D4018-E4018</f>
        <v/>
      </c>
      <c r="G4018" s="15" t="n"/>
      <c r="H4018" s="15" t="n"/>
      <c r="I4018" s="15" t="n"/>
      <c r="J4018" s="15">
        <f>C4018+F4018+G4018-I4018</f>
        <v/>
      </c>
      <c r="K4018" s="15" t="n"/>
      <c r="L4018" s="15">
        <f>K4018*Setup!$B$6</f>
        <v/>
      </c>
      <c r="M4018" s="15">
        <f>J4018-L4018</f>
        <v/>
      </c>
      <c r="N4018" s="21" t="n"/>
    </row>
    <row r="4019">
      <c r="A4019" s="295" t="n"/>
      <c r="B4019" s="14" t="n"/>
      <c r="C4019" s="15" t="n"/>
      <c r="D4019" s="15" t="n"/>
      <c r="E4019" s="15">
        <f>D4019*Setup!$B$5</f>
        <v/>
      </c>
      <c r="F4019" s="15">
        <f>D4019-E4019</f>
        <v/>
      </c>
      <c r="G4019" s="15" t="n"/>
      <c r="H4019" s="15" t="n"/>
      <c r="I4019" s="15" t="n"/>
      <c r="J4019" s="15">
        <f>C4019+F4019+G4019-I4019</f>
        <v/>
      </c>
      <c r="K4019" s="15" t="n"/>
      <c r="L4019" s="15">
        <f>K4019*Setup!$B$6</f>
        <v/>
      </c>
      <c r="M4019" s="15">
        <f>J4019-L4019</f>
        <v/>
      </c>
      <c r="N4019" s="21" t="n"/>
    </row>
    <row r="4020">
      <c r="A4020" s="295" t="n"/>
      <c r="B4020" s="14" t="n"/>
      <c r="C4020" s="15" t="n"/>
      <c r="D4020" s="15" t="n"/>
      <c r="E4020" s="15">
        <f>D4020*Setup!$B$5</f>
        <v/>
      </c>
      <c r="F4020" s="15">
        <f>D4020-E4020</f>
        <v/>
      </c>
      <c r="G4020" s="15" t="n"/>
      <c r="H4020" s="15" t="n"/>
      <c r="I4020" s="15" t="n"/>
      <c r="J4020" s="15">
        <f>C4020+F4020+G4020-I4020</f>
        <v/>
      </c>
      <c r="K4020" s="15" t="n"/>
      <c r="L4020" s="15">
        <f>K4020*Setup!$B$6</f>
        <v/>
      </c>
      <c r="M4020" s="15">
        <f>J4020-L4020</f>
        <v/>
      </c>
      <c r="N4020" s="21" t="n"/>
    </row>
    <row r="4021">
      <c r="A4021" s="295" t="n"/>
      <c r="B4021" s="14" t="n"/>
      <c r="C4021" s="15" t="n"/>
      <c r="D4021" s="15" t="n"/>
      <c r="E4021" s="15">
        <f>D4021*Setup!$B$5</f>
        <v/>
      </c>
      <c r="F4021" s="15">
        <f>D4021-E4021</f>
        <v/>
      </c>
      <c r="G4021" s="15" t="n"/>
      <c r="H4021" s="15" t="n"/>
      <c r="I4021" s="15" t="n"/>
      <c r="J4021" s="15">
        <f>C4021+F4021+G4021-I4021</f>
        <v/>
      </c>
      <c r="K4021" s="15" t="n"/>
      <c r="L4021" s="15">
        <f>K4021*Setup!$B$6</f>
        <v/>
      </c>
      <c r="M4021" s="15">
        <f>J4021-L4021</f>
        <v/>
      </c>
      <c r="N4021" s="21" t="n"/>
    </row>
    <row r="4022">
      <c r="A4022" s="295" t="n"/>
      <c r="B4022" s="14" t="n"/>
      <c r="C4022" s="15" t="n"/>
      <c r="D4022" s="15" t="n"/>
      <c r="E4022" s="15">
        <f>D4022*Setup!$B$5</f>
        <v/>
      </c>
      <c r="F4022" s="15">
        <f>D4022-E4022</f>
        <v/>
      </c>
      <c r="G4022" s="15" t="n"/>
      <c r="H4022" s="15" t="n"/>
      <c r="I4022" s="15" t="n"/>
      <c r="J4022" s="15">
        <f>C4022+F4022+G4022-I4022</f>
        <v/>
      </c>
      <c r="K4022" s="15" t="n"/>
      <c r="L4022" s="15">
        <f>K4022*Setup!$B$6</f>
        <v/>
      </c>
      <c r="M4022" s="15">
        <f>J4022-L4022</f>
        <v/>
      </c>
      <c r="N4022" s="21" t="n"/>
    </row>
    <row r="4023">
      <c r="A4023" s="295" t="n"/>
      <c r="B4023" s="14" t="n"/>
      <c r="C4023" s="15" t="n"/>
      <c r="D4023" s="15" t="n"/>
      <c r="E4023" s="15">
        <f>D4023*Setup!$B$5</f>
        <v/>
      </c>
      <c r="F4023" s="15">
        <f>D4023-E4023</f>
        <v/>
      </c>
      <c r="G4023" s="15" t="n"/>
      <c r="H4023" s="15" t="n"/>
      <c r="I4023" s="15" t="n"/>
      <c r="J4023" s="15">
        <f>C4023+F4023+G4023-I4023</f>
        <v/>
      </c>
      <c r="K4023" s="15" t="n"/>
      <c r="L4023" s="15">
        <f>K4023*Setup!$B$6</f>
        <v/>
      </c>
      <c r="M4023" s="15">
        <f>J4023-L4023</f>
        <v/>
      </c>
      <c r="N4023" s="21" t="n"/>
    </row>
    <row r="4024">
      <c r="A4024" s="295" t="n"/>
      <c r="B4024" s="14" t="n"/>
      <c r="C4024" s="15" t="n"/>
      <c r="D4024" s="15" t="n"/>
      <c r="E4024" s="15">
        <f>D4024*Setup!$B$5</f>
        <v/>
      </c>
      <c r="F4024" s="15">
        <f>D4024-E4024</f>
        <v/>
      </c>
      <c r="G4024" s="15" t="n"/>
      <c r="H4024" s="15" t="n"/>
      <c r="I4024" s="15" t="n"/>
      <c r="J4024" s="15">
        <f>C4024+F4024+G4024-I4024</f>
        <v/>
      </c>
      <c r="K4024" s="15" t="n"/>
      <c r="L4024" s="15">
        <f>K4024*Setup!$B$6</f>
        <v/>
      </c>
      <c r="M4024" s="15">
        <f>J4024-L4024</f>
        <v/>
      </c>
      <c r="N4024" s="21" t="n"/>
    </row>
    <row r="4025">
      <c r="A4025" s="295" t="n"/>
      <c r="B4025" s="14" t="n"/>
      <c r="C4025" s="15" t="n"/>
      <c r="D4025" s="15" t="n"/>
      <c r="E4025" s="15">
        <f>D4025*Setup!$B$5</f>
        <v/>
      </c>
      <c r="F4025" s="15">
        <f>D4025-E4025</f>
        <v/>
      </c>
      <c r="G4025" s="15" t="n"/>
      <c r="H4025" s="15" t="n"/>
      <c r="I4025" s="15" t="n"/>
      <c r="J4025" s="15">
        <f>C4025+F4025+G4025-I4025</f>
        <v/>
      </c>
      <c r="K4025" s="15" t="n"/>
      <c r="L4025" s="15">
        <f>K4025*Setup!$B$6</f>
        <v/>
      </c>
      <c r="M4025" s="15">
        <f>J4025-L4025</f>
        <v/>
      </c>
      <c r="N4025" s="21" t="n"/>
    </row>
    <row r="4026">
      <c r="A4026" s="295" t="n"/>
      <c r="B4026" s="14" t="n"/>
      <c r="C4026" s="15" t="n"/>
      <c r="D4026" s="15" t="n"/>
      <c r="E4026" s="15">
        <f>D4026*Setup!$B$5</f>
        <v/>
      </c>
      <c r="F4026" s="15">
        <f>D4026-E4026</f>
        <v/>
      </c>
      <c r="G4026" s="15" t="n"/>
      <c r="H4026" s="15" t="n"/>
      <c r="I4026" s="15" t="n"/>
      <c r="J4026" s="15">
        <f>C4026+F4026+G4026-I4026</f>
        <v/>
      </c>
      <c r="K4026" s="15" t="n"/>
      <c r="L4026" s="15">
        <f>K4026*Setup!$B$6</f>
        <v/>
      </c>
      <c r="M4026" s="15">
        <f>J4026-L4026</f>
        <v/>
      </c>
      <c r="N4026" s="21" t="n"/>
    </row>
    <row r="4027">
      <c r="A4027" s="295" t="n"/>
      <c r="B4027" s="14" t="n"/>
      <c r="C4027" s="15" t="n"/>
      <c r="D4027" s="15" t="n"/>
      <c r="E4027" s="15">
        <f>D4027*Setup!$B$5</f>
        <v/>
      </c>
      <c r="F4027" s="15">
        <f>D4027-E4027</f>
        <v/>
      </c>
      <c r="G4027" s="15" t="n"/>
      <c r="H4027" s="15" t="n"/>
      <c r="I4027" s="15" t="n"/>
      <c r="J4027" s="15">
        <f>C4027+F4027+G4027-I4027</f>
        <v/>
      </c>
      <c r="K4027" s="15" t="n"/>
      <c r="L4027" s="15">
        <f>K4027*Setup!$B$6</f>
        <v/>
      </c>
      <c r="M4027" s="15">
        <f>J4027-L4027</f>
        <v/>
      </c>
      <c r="N4027" s="21" t="n"/>
    </row>
    <row r="4028">
      <c r="A4028" s="295" t="n"/>
      <c r="B4028" s="14" t="n"/>
      <c r="C4028" s="15" t="n"/>
      <c r="D4028" s="15" t="n"/>
      <c r="E4028" s="15">
        <f>D4028*Setup!$B$5</f>
        <v/>
      </c>
      <c r="F4028" s="15">
        <f>D4028-E4028</f>
        <v/>
      </c>
      <c r="G4028" s="15" t="n"/>
      <c r="H4028" s="15" t="n"/>
      <c r="I4028" s="15" t="n"/>
      <c r="J4028" s="15">
        <f>C4028+F4028+G4028-I4028</f>
        <v/>
      </c>
      <c r="K4028" s="15" t="n"/>
      <c r="L4028" s="15">
        <f>K4028*Setup!$B$6</f>
        <v/>
      </c>
      <c r="M4028" s="15">
        <f>J4028-L4028</f>
        <v/>
      </c>
      <c r="N4028" s="21" t="n"/>
    </row>
    <row r="4029">
      <c r="A4029" s="295" t="n"/>
      <c r="B4029" s="14" t="n"/>
      <c r="C4029" s="15" t="n"/>
      <c r="D4029" s="15" t="n"/>
      <c r="E4029" s="15">
        <f>D4029*Setup!$B$5</f>
        <v/>
      </c>
      <c r="F4029" s="15">
        <f>D4029-E4029</f>
        <v/>
      </c>
      <c r="G4029" s="15" t="n"/>
      <c r="H4029" s="15" t="n"/>
      <c r="I4029" s="15" t="n"/>
      <c r="J4029" s="15">
        <f>C4029+F4029+G4029-I4029</f>
        <v/>
      </c>
      <c r="K4029" s="15" t="n"/>
      <c r="L4029" s="15">
        <f>K4029*Setup!$B$6</f>
        <v/>
      </c>
      <c r="M4029" s="15">
        <f>J4029-L4029</f>
        <v/>
      </c>
      <c r="N4029" s="21" t="n"/>
    </row>
    <row r="4030">
      <c r="A4030" s="295" t="n"/>
      <c r="B4030" s="14" t="n"/>
      <c r="C4030" s="15" t="n"/>
      <c r="D4030" s="15" t="n"/>
      <c r="E4030" s="15">
        <f>D4030*Setup!$B$5</f>
        <v/>
      </c>
      <c r="F4030" s="15">
        <f>D4030-E4030</f>
        <v/>
      </c>
      <c r="G4030" s="15" t="n"/>
      <c r="H4030" s="15" t="n"/>
      <c r="I4030" s="15" t="n"/>
      <c r="J4030" s="15">
        <f>C4030+F4030+G4030-I4030</f>
        <v/>
      </c>
      <c r="K4030" s="15" t="n"/>
      <c r="L4030" s="15">
        <f>K4030*Setup!$B$6</f>
        <v/>
      </c>
      <c r="M4030" s="15">
        <f>J4030-L4030</f>
        <v/>
      </c>
      <c r="N4030" s="21" t="n"/>
    </row>
    <row r="4031">
      <c r="A4031" s="295" t="n"/>
      <c r="B4031" s="14" t="n"/>
      <c r="C4031" s="15" t="n"/>
      <c r="D4031" s="15" t="n"/>
      <c r="E4031" s="15">
        <f>D4031*Setup!$B$5</f>
        <v/>
      </c>
      <c r="F4031" s="15">
        <f>D4031-E4031</f>
        <v/>
      </c>
      <c r="G4031" s="15" t="n"/>
      <c r="H4031" s="15" t="n"/>
      <c r="I4031" s="15" t="n"/>
      <c r="J4031" s="15">
        <f>C4031+F4031+G4031-I4031</f>
        <v/>
      </c>
      <c r="K4031" s="15" t="n"/>
      <c r="L4031" s="15">
        <f>K4031*Setup!$B$6</f>
        <v/>
      </c>
      <c r="M4031" s="15">
        <f>J4031-L4031</f>
        <v/>
      </c>
      <c r="N4031" s="21" t="n"/>
    </row>
    <row r="4032">
      <c r="A4032" s="295" t="n"/>
      <c r="B4032" s="14" t="n"/>
      <c r="C4032" s="15" t="n"/>
      <c r="D4032" s="15" t="n"/>
      <c r="E4032" s="15">
        <f>D4032*Setup!$B$5</f>
        <v/>
      </c>
      <c r="F4032" s="15">
        <f>D4032-E4032</f>
        <v/>
      </c>
      <c r="G4032" s="15" t="n"/>
      <c r="H4032" s="15" t="n"/>
      <c r="I4032" s="15" t="n"/>
      <c r="J4032" s="15">
        <f>C4032+F4032+G4032-I4032</f>
        <v/>
      </c>
      <c r="K4032" s="15" t="n"/>
      <c r="L4032" s="15">
        <f>K4032*Setup!$B$6</f>
        <v/>
      </c>
      <c r="M4032" s="15">
        <f>J4032-L4032</f>
        <v/>
      </c>
      <c r="N4032" s="21" t="n"/>
    </row>
    <row r="4033">
      <c r="A4033" s="295" t="n"/>
      <c r="B4033" s="14" t="n"/>
      <c r="C4033" s="15" t="n"/>
      <c r="D4033" s="15" t="n"/>
      <c r="E4033" s="15">
        <f>D4033*Setup!$B$5</f>
        <v/>
      </c>
      <c r="F4033" s="15">
        <f>D4033-E4033</f>
        <v/>
      </c>
      <c r="G4033" s="15" t="n"/>
      <c r="H4033" s="15" t="n"/>
      <c r="I4033" s="15" t="n"/>
      <c r="J4033" s="15">
        <f>C4033+F4033+G4033-I4033</f>
        <v/>
      </c>
      <c r="K4033" s="15" t="n"/>
      <c r="L4033" s="15">
        <f>K4033*Setup!$B$6</f>
        <v/>
      </c>
      <c r="M4033" s="15">
        <f>J4033-L4033</f>
        <v/>
      </c>
      <c r="N4033" s="21" t="n"/>
    </row>
    <row r="4034">
      <c r="A4034" s="295" t="n"/>
      <c r="B4034" s="14" t="n"/>
      <c r="C4034" s="15" t="n"/>
      <c r="D4034" s="15" t="n"/>
      <c r="E4034" s="15">
        <f>D4034*Setup!$B$5</f>
        <v/>
      </c>
      <c r="F4034" s="15">
        <f>D4034-E4034</f>
        <v/>
      </c>
      <c r="G4034" s="15" t="n"/>
      <c r="H4034" s="15" t="n"/>
      <c r="I4034" s="15" t="n"/>
      <c r="J4034" s="15">
        <f>C4034+F4034+G4034-I4034</f>
        <v/>
      </c>
      <c r="K4034" s="15" t="n"/>
      <c r="L4034" s="15">
        <f>K4034*Setup!$B$6</f>
        <v/>
      </c>
      <c r="M4034" s="15">
        <f>J4034-L4034</f>
        <v/>
      </c>
      <c r="N4034" s="21" t="n"/>
    </row>
    <row r="4035">
      <c r="A4035" s="295" t="n"/>
      <c r="B4035" s="14" t="n"/>
      <c r="C4035" s="15" t="n"/>
      <c r="D4035" s="15" t="n"/>
      <c r="E4035" s="15">
        <f>D4035*Setup!$B$5</f>
        <v/>
      </c>
      <c r="F4035" s="15">
        <f>D4035-E4035</f>
        <v/>
      </c>
      <c r="G4035" s="15" t="n"/>
      <c r="H4035" s="15" t="n"/>
      <c r="I4035" s="15" t="n"/>
      <c r="J4035" s="15">
        <f>C4035+F4035+G4035-I4035</f>
        <v/>
      </c>
      <c r="K4035" s="15" t="n"/>
      <c r="L4035" s="15">
        <f>K4035*Setup!$B$6</f>
        <v/>
      </c>
      <c r="M4035" s="15">
        <f>J4035-L4035</f>
        <v/>
      </c>
      <c r="N4035" s="21" t="n"/>
    </row>
    <row r="4036">
      <c r="A4036" s="295" t="n"/>
      <c r="B4036" s="14" t="n"/>
      <c r="C4036" s="15" t="n"/>
      <c r="D4036" s="15" t="n"/>
      <c r="E4036" s="15">
        <f>D4036*Setup!$B$5</f>
        <v/>
      </c>
      <c r="F4036" s="15">
        <f>D4036-E4036</f>
        <v/>
      </c>
      <c r="G4036" s="15" t="n"/>
      <c r="H4036" s="15" t="n"/>
      <c r="I4036" s="15" t="n"/>
      <c r="J4036" s="15">
        <f>C4036+F4036+G4036-I4036</f>
        <v/>
      </c>
      <c r="K4036" s="15" t="n"/>
      <c r="L4036" s="15">
        <f>K4036*Setup!$B$6</f>
        <v/>
      </c>
      <c r="M4036" s="15">
        <f>J4036-L4036</f>
        <v/>
      </c>
      <c r="N4036" s="21" t="n"/>
    </row>
    <row r="4037">
      <c r="A4037" s="295" t="n"/>
      <c r="B4037" s="14" t="n"/>
      <c r="C4037" s="15" t="n"/>
      <c r="D4037" s="15" t="n"/>
      <c r="E4037" s="15">
        <f>D4037*Setup!$B$5</f>
        <v/>
      </c>
      <c r="F4037" s="15">
        <f>D4037-E4037</f>
        <v/>
      </c>
      <c r="G4037" s="15" t="n"/>
      <c r="H4037" s="15" t="n"/>
      <c r="I4037" s="15" t="n"/>
      <c r="J4037" s="15">
        <f>C4037+F4037+G4037-I4037</f>
        <v/>
      </c>
      <c r="K4037" s="15" t="n"/>
      <c r="L4037" s="15">
        <f>K4037*Setup!$B$6</f>
        <v/>
      </c>
      <c r="M4037" s="15">
        <f>J4037-L4037</f>
        <v/>
      </c>
      <c r="N4037" s="21" t="n"/>
    </row>
    <row r="4038">
      <c r="A4038" s="295" t="n"/>
      <c r="B4038" s="14" t="n"/>
      <c r="C4038" s="15" t="n"/>
      <c r="D4038" s="15" t="n"/>
      <c r="E4038" s="15">
        <f>D4038*Setup!$B$5</f>
        <v/>
      </c>
      <c r="F4038" s="15">
        <f>D4038-E4038</f>
        <v/>
      </c>
      <c r="G4038" s="15" t="n"/>
      <c r="H4038" s="15" t="n"/>
      <c r="I4038" s="15" t="n"/>
      <c r="J4038" s="15">
        <f>C4038+F4038+G4038-I4038</f>
        <v/>
      </c>
      <c r="K4038" s="15" t="n"/>
      <c r="L4038" s="15">
        <f>K4038*Setup!$B$6</f>
        <v/>
      </c>
      <c r="M4038" s="15">
        <f>J4038-L4038</f>
        <v/>
      </c>
      <c r="N4038" s="21" t="n"/>
    </row>
    <row r="4039">
      <c r="A4039" s="295" t="n"/>
      <c r="B4039" s="14" t="n"/>
      <c r="C4039" s="15" t="n"/>
      <c r="D4039" s="15" t="n"/>
      <c r="E4039" s="15">
        <f>D4039*Setup!$B$5</f>
        <v/>
      </c>
      <c r="F4039" s="15">
        <f>D4039-E4039</f>
        <v/>
      </c>
      <c r="G4039" s="15" t="n"/>
      <c r="H4039" s="15" t="n"/>
      <c r="I4039" s="15" t="n"/>
      <c r="J4039" s="15">
        <f>C4039+F4039+G4039-I4039</f>
        <v/>
      </c>
      <c r="K4039" s="15" t="n"/>
      <c r="L4039" s="15">
        <f>K4039*Setup!$B$6</f>
        <v/>
      </c>
      <c r="M4039" s="15">
        <f>J4039-L4039</f>
        <v/>
      </c>
      <c r="N4039" s="21" t="n"/>
    </row>
    <row r="4040">
      <c r="A4040" s="295" t="n"/>
      <c r="B4040" s="14" t="n"/>
      <c r="C4040" s="15" t="n"/>
      <c r="D4040" s="15" t="n"/>
      <c r="E4040" s="15">
        <f>D4040*Setup!$B$5</f>
        <v/>
      </c>
      <c r="F4040" s="15">
        <f>D4040-E4040</f>
        <v/>
      </c>
      <c r="G4040" s="15" t="n"/>
      <c r="H4040" s="15" t="n"/>
      <c r="I4040" s="15" t="n"/>
      <c r="J4040" s="15">
        <f>C4040+F4040+G4040-I4040</f>
        <v/>
      </c>
      <c r="K4040" s="15" t="n"/>
      <c r="L4040" s="15">
        <f>K4040*Setup!$B$6</f>
        <v/>
      </c>
      <c r="M4040" s="15">
        <f>J4040-L4040</f>
        <v/>
      </c>
      <c r="N4040" s="21" t="n"/>
    </row>
    <row r="4041">
      <c r="A4041" s="295" t="n"/>
      <c r="B4041" s="14" t="n"/>
      <c r="C4041" s="15" t="n"/>
      <c r="D4041" s="15" t="n"/>
      <c r="E4041" s="15">
        <f>D4041*Setup!$B$5</f>
        <v/>
      </c>
      <c r="F4041" s="15">
        <f>D4041-E4041</f>
        <v/>
      </c>
      <c r="G4041" s="15" t="n"/>
      <c r="H4041" s="15" t="n"/>
      <c r="I4041" s="15" t="n"/>
      <c r="J4041" s="15">
        <f>C4041+F4041+G4041-I4041</f>
        <v/>
      </c>
      <c r="K4041" s="15" t="n"/>
      <c r="L4041" s="15">
        <f>K4041*Setup!$B$6</f>
        <v/>
      </c>
      <c r="M4041" s="15">
        <f>J4041-L4041</f>
        <v/>
      </c>
      <c r="N4041" s="21" t="n"/>
    </row>
    <row r="4042">
      <c r="A4042" s="295" t="n"/>
      <c r="B4042" s="14" t="n"/>
      <c r="C4042" s="15" t="n"/>
      <c r="D4042" s="15" t="n"/>
      <c r="E4042" s="15">
        <f>D4042*Setup!$B$5</f>
        <v/>
      </c>
      <c r="F4042" s="15">
        <f>D4042-E4042</f>
        <v/>
      </c>
      <c r="G4042" s="15" t="n"/>
      <c r="H4042" s="15" t="n"/>
      <c r="I4042" s="15" t="n"/>
      <c r="J4042" s="15">
        <f>C4042+F4042+G4042-I4042</f>
        <v/>
      </c>
      <c r="K4042" s="15" t="n"/>
      <c r="L4042" s="15">
        <f>K4042*Setup!$B$6</f>
        <v/>
      </c>
      <c r="M4042" s="15">
        <f>J4042-L4042</f>
        <v/>
      </c>
      <c r="N4042" s="21" t="n"/>
    </row>
    <row r="4043">
      <c r="A4043" s="295" t="n"/>
      <c r="B4043" s="14" t="n"/>
      <c r="C4043" s="15" t="n"/>
      <c r="D4043" s="15" t="n"/>
      <c r="E4043" s="15">
        <f>D4043*Setup!$B$5</f>
        <v/>
      </c>
      <c r="F4043" s="15">
        <f>D4043-E4043</f>
        <v/>
      </c>
      <c r="G4043" s="15" t="n"/>
      <c r="H4043" s="15" t="n"/>
      <c r="I4043" s="15" t="n"/>
      <c r="J4043" s="15">
        <f>C4043+F4043+G4043-I4043</f>
        <v/>
      </c>
      <c r="K4043" s="15" t="n"/>
      <c r="L4043" s="15">
        <f>K4043*Setup!$B$6</f>
        <v/>
      </c>
      <c r="M4043" s="15">
        <f>J4043-L4043</f>
        <v/>
      </c>
      <c r="N4043" s="21" t="n"/>
    </row>
    <row r="4044">
      <c r="A4044" s="295" t="n"/>
      <c r="B4044" s="14" t="n"/>
      <c r="C4044" s="15" t="n"/>
      <c r="D4044" s="15" t="n"/>
      <c r="E4044" s="15">
        <f>D4044*Setup!$B$5</f>
        <v/>
      </c>
      <c r="F4044" s="15">
        <f>D4044-E4044</f>
        <v/>
      </c>
      <c r="G4044" s="15" t="n"/>
      <c r="H4044" s="15" t="n"/>
      <c r="I4044" s="15" t="n"/>
      <c r="J4044" s="15">
        <f>C4044+F4044+G4044-I4044</f>
        <v/>
      </c>
      <c r="K4044" s="15" t="n"/>
      <c r="L4044" s="15">
        <f>K4044*Setup!$B$6</f>
        <v/>
      </c>
      <c r="M4044" s="15">
        <f>J4044-L4044</f>
        <v/>
      </c>
      <c r="N4044" s="21" t="n"/>
    </row>
    <row r="4045">
      <c r="A4045" s="295" t="n"/>
      <c r="B4045" s="14" t="n"/>
      <c r="C4045" s="15" t="n"/>
      <c r="D4045" s="15" t="n"/>
      <c r="E4045" s="15">
        <f>D4045*Setup!$B$5</f>
        <v/>
      </c>
      <c r="F4045" s="15">
        <f>D4045-E4045</f>
        <v/>
      </c>
      <c r="G4045" s="15" t="n"/>
      <c r="H4045" s="15" t="n"/>
      <c r="I4045" s="15" t="n"/>
      <c r="J4045" s="15">
        <f>C4045+F4045+G4045-I4045</f>
        <v/>
      </c>
      <c r="K4045" s="15" t="n"/>
      <c r="L4045" s="15">
        <f>K4045*Setup!$B$6</f>
        <v/>
      </c>
      <c r="M4045" s="15">
        <f>J4045-L4045</f>
        <v/>
      </c>
      <c r="N4045" s="21" t="n"/>
    </row>
    <row r="4046">
      <c r="A4046" s="295" t="n"/>
      <c r="B4046" s="14" t="n"/>
      <c r="C4046" s="15" t="n"/>
      <c r="D4046" s="15" t="n"/>
      <c r="E4046" s="15">
        <f>D4046*Setup!$B$5</f>
        <v/>
      </c>
      <c r="F4046" s="15">
        <f>D4046-E4046</f>
        <v/>
      </c>
      <c r="G4046" s="15" t="n"/>
      <c r="H4046" s="15" t="n"/>
      <c r="I4046" s="15" t="n"/>
      <c r="J4046" s="15">
        <f>C4046+F4046+G4046-I4046</f>
        <v/>
      </c>
      <c r="K4046" s="15" t="n"/>
      <c r="L4046" s="15">
        <f>K4046*Setup!$B$6</f>
        <v/>
      </c>
      <c r="M4046" s="15">
        <f>J4046-L4046</f>
        <v/>
      </c>
      <c r="N4046" s="21" t="n"/>
    </row>
    <row r="4047">
      <c r="A4047" s="295" t="n"/>
      <c r="B4047" s="14" t="n"/>
      <c r="C4047" s="15" t="n"/>
      <c r="D4047" s="15" t="n"/>
      <c r="E4047" s="15">
        <f>D4047*Setup!$B$5</f>
        <v/>
      </c>
      <c r="F4047" s="15">
        <f>D4047-E4047</f>
        <v/>
      </c>
      <c r="G4047" s="15" t="n"/>
      <c r="H4047" s="15" t="n"/>
      <c r="I4047" s="15" t="n"/>
      <c r="J4047" s="15">
        <f>C4047+F4047+G4047-I4047</f>
        <v/>
      </c>
      <c r="K4047" s="15" t="n"/>
      <c r="L4047" s="15">
        <f>K4047*Setup!$B$6</f>
        <v/>
      </c>
      <c r="M4047" s="15">
        <f>J4047-L4047</f>
        <v/>
      </c>
      <c r="N4047" s="21" t="n"/>
    </row>
    <row r="4048">
      <c r="A4048" s="295" t="n"/>
      <c r="B4048" s="14" t="n"/>
      <c r="C4048" s="15" t="n"/>
      <c r="D4048" s="15" t="n"/>
      <c r="E4048" s="15">
        <f>D4048*Setup!$B$5</f>
        <v/>
      </c>
      <c r="F4048" s="15">
        <f>D4048-E4048</f>
        <v/>
      </c>
      <c r="G4048" s="15" t="n"/>
      <c r="H4048" s="15" t="n"/>
      <c r="I4048" s="15" t="n"/>
      <c r="J4048" s="15">
        <f>C4048+F4048+G4048-I4048</f>
        <v/>
      </c>
      <c r="K4048" s="15" t="n"/>
      <c r="L4048" s="15">
        <f>K4048*Setup!$B$6</f>
        <v/>
      </c>
      <c r="M4048" s="15">
        <f>J4048-L4048</f>
        <v/>
      </c>
      <c r="N4048" s="21" t="n"/>
    </row>
    <row r="4049">
      <c r="A4049" s="295" t="n"/>
      <c r="B4049" s="14" t="n"/>
      <c r="C4049" s="15" t="n"/>
      <c r="D4049" s="15" t="n"/>
      <c r="E4049" s="15">
        <f>D4049*Setup!$B$5</f>
        <v/>
      </c>
      <c r="F4049" s="15">
        <f>D4049-E4049</f>
        <v/>
      </c>
      <c r="G4049" s="15" t="n"/>
      <c r="H4049" s="15" t="n"/>
      <c r="I4049" s="15" t="n"/>
      <c r="J4049" s="15">
        <f>C4049+F4049+G4049-I4049</f>
        <v/>
      </c>
      <c r="K4049" s="15" t="n"/>
      <c r="L4049" s="15">
        <f>K4049*Setup!$B$6</f>
        <v/>
      </c>
      <c r="M4049" s="15">
        <f>J4049-L4049</f>
        <v/>
      </c>
      <c r="N4049" s="21" t="n"/>
    </row>
    <row r="4050">
      <c r="A4050" s="295" t="n"/>
      <c r="B4050" s="14" t="n"/>
      <c r="C4050" s="15" t="n"/>
      <c r="D4050" s="15" t="n"/>
      <c r="E4050" s="15">
        <f>D4050*Setup!$B$5</f>
        <v/>
      </c>
      <c r="F4050" s="15">
        <f>D4050-E4050</f>
        <v/>
      </c>
      <c r="G4050" s="15" t="n"/>
      <c r="H4050" s="15" t="n"/>
      <c r="I4050" s="15" t="n"/>
      <c r="J4050" s="15">
        <f>C4050+F4050+G4050-I4050</f>
        <v/>
      </c>
      <c r="K4050" s="15" t="n"/>
      <c r="L4050" s="15">
        <f>K4050*Setup!$B$6</f>
        <v/>
      </c>
      <c r="M4050" s="15">
        <f>J4050-L4050</f>
        <v/>
      </c>
      <c r="N4050" s="21" t="n"/>
    </row>
    <row r="4051">
      <c r="A4051" s="295" t="n"/>
      <c r="B4051" s="14" t="n"/>
      <c r="C4051" s="15" t="n"/>
      <c r="D4051" s="15" t="n"/>
      <c r="E4051" s="15">
        <f>D4051*Setup!$B$5</f>
        <v/>
      </c>
      <c r="F4051" s="15">
        <f>D4051-E4051</f>
        <v/>
      </c>
      <c r="G4051" s="15" t="n"/>
      <c r="H4051" s="15" t="n"/>
      <c r="I4051" s="15" t="n"/>
      <c r="J4051" s="15">
        <f>C4051+F4051+G4051-I4051</f>
        <v/>
      </c>
      <c r="K4051" s="15" t="n"/>
      <c r="L4051" s="15">
        <f>K4051*Setup!$B$6</f>
        <v/>
      </c>
      <c r="M4051" s="15">
        <f>J4051-L4051</f>
        <v/>
      </c>
      <c r="N4051" s="21" t="n"/>
    </row>
    <row r="4052">
      <c r="A4052" s="295" t="n"/>
      <c r="B4052" s="14" t="n"/>
      <c r="C4052" s="15" t="n"/>
      <c r="D4052" s="15" t="n"/>
      <c r="E4052" s="15">
        <f>D4052*Setup!$B$5</f>
        <v/>
      </c>
      <c r="F4052" s="15">
        <f>D4052-E4052</f>
        <v/>
      </c>
      <c r="G4052" s="15" t="n"/>
      <c r="H4052" s="15" t="n"/>
      <c r="I4052" s="15" t="n"/>
      <c r="J4052" s="15">
        <f>C4052+F4052+G4052-I4052</f>
        <v/>
      </c>
      <c r="K4052" s="15" t="n"/>
      <c r="L4052" s="15">
        <f>K4052*Setup!$B$6</f>
        <v/>
      </c>
      <c r="M4052" s="15">
        <f>J4052-L4052</f>
        <v/>
      </c>
      <c r="N4052" s="21" t="n"/>
    </row>
    <row r="4053">
      <c r="A4053" s="295" t="n"/>
      <c r="B4053" s="14" t="n"/>
      <c r="C4053" s="15" t="n"/>
      <c r="D4053" s="15" t="n"/>
      <c r="E4053" s="15">
        <f>D4053*Setup!$B$5</f>
        <v/>
      </c>
      <c r="F4053" s="15">
        <f>D4053-E4053</f>
        <v/>
      </c>
      <c r="G4053" s="15" t="n"/>
      <c r="H4053" s="15" t="n"/>
      <c r="I4053" s="15" t="n"/>
      <c r="J4053" s="15">
        <f>C4053+F4053+G4053-I4053</f>
        <v/>
      </c>
      <c r="K4053" s="15" t="n"/>
      <c r="L4053" s="15">
        <f>K4053*Setup!$B$6</f>
        <v/>
      </c>
      <c r="M4053" s="15">
        <f>J4053-L4053</f>
        <v/>
      </c>
      <c r="N4053" s="21" t="n"/>
    </row>
    <row r="4054">
      <c r="A4054" s="295" t="n"/>
      <c r="B4054" s="14" t="n"/>
      <c r="C4054" s="15" t="n"/>
      <c r="D4054" s="15" t="n"/>
      <c r="E4054" s="15">
        <f>D4054*Setup!$B$5</f>
        <v/>
      </c>
      <c r="F4054" s="15">
        <f>D4054-E4054</f>
        <v/>
      </c>
      <c r="G4054" s="15" t="n"/>
      <c r="H4054" s="15" t="n"/>
      <c r="I4054" s="15" t="n"/>
      <c r="J4054" s="15">
        <f>C4054+F4054+G4054-I4054</f>
        <v/>
      </c>
      <c r="K4054" s="15" t="n"/>
      <c r="L4054" s="15">
        <f>K4054*Setup!$B$6</f>
        <v/>
      </c>
      <c r="M4054" s="15">
        <f>J4054-L4054</f>
        <v/>
      </c>
      <c r="N4054" s="21" t="n"/>
    </row>
    <row r="4055">
      <c r="A4055" s="295" t="n"/>
      <c r="B4055" s="14" t="n"/>
      <c r="C4055" s="15" t="n"/>
      <c r="D4055" s="15" t="n"/>
      <c r="E4055" s="15">
        <f>D4055*Setup!$B$5</f>
        <v/>
      </c>
      <c r="F4055" s="15">
        <f>D4055-E4055</f>
        <v/>
      </c>
      <c r="G4055" s="15" t="n"/>
      <c r="H4055" s="15" t="n"/>
      <c r="I4055" s="15" t="n"/>
      <c r="J4055" s="15">
        <f>C4055+F4055+G4055-I4055</f>
        <v/>
      </c>
      <c r="K4055" s="15" t="n"/>
      <c r="L4055" s="15">
        <f>K4055*Setup!$B$6</f>
        <v/>
      </c>
      <c r="M4055" s="15">
        <f>J4055-L4055</f>
        <v/>
      </c>
      <c r="N4055" s="21" t="n"/>
    </row>
    <row r="4056">
      <c r="A4056" s="295" t="n"/>
      <c r="B4056" s="14" t="n"/>
      <c r="C4056" s="15" t="n"/>
      <c r="D4056" s="15" t="n"/>
      <c r="E4056" s="15">
        <f>D4056*Setup!$B$5</f>
        <v/>
      </c>
      <c r="F4056" s="15">
        <f>D4056-E4056</f>
        <v/>
      </c>
      <c r="G4056" s="15" t="n"/>
      <c r="H4056" s="15" t="n"/>
      <c r="I4056" s="15" t="n"/>
      <c r="J4056" s="15">
        <f>C4056+F4056+G4056-I4056</f>
        <v/>
      </c>
      <c r="K4056" s="15" t="n"/>
      <c r="L4056" s="15">
        <f>K4056*Setup!$B$6</f>
        <v/>
      </c>
      <c r="M4056" s="15">
        <f>J4056-L4056</f>
        <v/>
      </c>
      <c r="N4056" s="21" t="n"/>
    </row>
    <row r="4057">
      <c r="A4057" s="295" t="n"/>
      <c r="B4057" s="14" t="n"/>
      <c r="C4057" s="15" t="n"/>
      <c r="D4057" s="15" t="n"/>
      <c r="E4057" s="15">
        <f>D4057*Setup!$B$5</f>
        <v/>
      </c>
      <c r="F4057" s="15">
        <f>D4057-E4057</f>
        <v/>
      </c>
      <c r="G4057" s="15" t="n"/>
      <c r="H4057" s="15" t="n"/>
      <c r="I4057" s="15" t="n"/>
      <c r="J4057" s="15">
        <f>C4057+F4057+G4057-I4057</f>
        <v/>
      </c>
      <c r="K4057" s="15" t="n"/>
      <c r="L4057" s="15">
        <f>K4057*Setup!$B$6</f>
        <v/>
      </c>
      <c r="M4057" s="15">
        <f>J4057-L4057</f>
        <v/>
      </c>
      <c r="N4057" s="21" t="n"/>
    </row>
    <row r="4058">
      <c r="A4058" s="295" t="n"/>
      <c r="B4058" s="14" t="n"/>
      <c r="C4058" s="15" t="n"/>
      <c r="D4058" s="15" t="n"/>
      <c r="E4058" s="15">
        <f>D4058*Setup!$B$5</f>
        <v/>
      </c>
      <c r="F4058" s="15">
        <f>D4058-E4058</f>
        <v/>
      </c>
      <c r="G4058" s="15" t="n"/>
      <c r="H4058" s="15" t="n"/>
      <c r="I4058" s="15" t="n"/>
      <c r="J4058" s="15">
        <f>C4058+F4058+G4058-I4058</f>
        <v/>
      </c>
      <c r="K4058" s="15" t="n"/>
      <c r="L4058" s="15">
        <f>K4058*Setup!$B$6</f>
        <v/>
      </c>
      <c r="M4058" s="15">
        <f>J4058-L4058</f>
        <v/>
      </c>
      <c r="N4058" s="21" t="n"/>
    </row>
    <row r="4059">
      <c r="A4059" s="295" t="n"/>
      <c r="B4059" s="14" t="n"/>
      <c r="C4059" s="15" t="n"/>
      <c r="D4059" s="15" t="n"/>
      <c r="E4059" s="15">
        <f>D4059*Setup!$B$5</f>
        <v/>
      </c>
      <c r="F4059" s="15">
        <f>D4059-E4059</f>
        <v/>
      </c>
      <c r="G4059" s="15" t="n"/>
      <c r="H4059" s="15" t="n"/>
      <c r="I4059" s="15" t="n"/>
      <c r="J4059" s="15">
        <f>C4059+F4059+G4059-I4059</f>
        <v/>
      </c>
      <c r="K4059" s="15" t="n"/>
      <c r="L4059" s="15">
        <f>K4059*Setup!$B$6</f>
        <v/>
      </c>
      <c r="M4059" s="15">
        <f>J4059-L4059</f>
        <v/>
      </c>
      <c r="N4059" s="21" t="n"/>
    </row>
    <row r="4060">
      <c r="A4060" s="295" t="n"/>
      <c r="B4060" s="14" t="n"/>
      <c r="C4060" s="15" t="n"/>
      <c r="D4060" s="15" t="n"/>
      <c r="E4060" s="15">
        <f>D4060*Setup!$B$5</f>
        <v/>
      </c>
      <c r="F4060" s="15">
        <f>D4060-E4060</f>
        <v/>
      </c>
      <c r="G4060" s="15" t="n"/>
      <c r="H4060" s="15" t="n"/>
      <c r="I4060" s="15" t="n"/>
      <c r="J4060" s="15">
        <f>C4060+F4060+G4060-I4060</f>
        <v/>
      </c>
      <c r="K4060" s="15" t="n"/>
      <c r="L4060" s="15">
        <f>K4060*Setup!$B$6</f>
        <v/>
      </c>
      <c r="M4060" s="15">
        <f>J4060-L4060</f>
        <v/>
      </c>
      <c r="N4060" s="21" t="n"/>
    </row>
    <row r="4061">
      <c r="A4061" s="295" t="n"/>
      <c r="B4061" s="14" t="n"/>
      <c r="C4061" s="15" t="n"/>
      <c r="D4061" s="15" t="n"/>
      <c r="E4061" s="15">
        <f>D4061*Setup!$B$5</f>
        <v/>
      </c>
      <c r="F4061" s="15">
        <f>D4061-E4061</f>
        <v/>
      </c>
      <c r="G4061" s="15" t="n"/>
      <c r="H4061" s="15" t="n"/>
      <c r="I4061" s="15" t="n"/>
      <c r="J4061" s="15">
        <f>C4061+F4061+G4061-I4061</f>
        <v/>
      </c>
      <c r="K4061" s="15" t="n"/>
      <c r="L4061" s="15">
        <f>K4061*Setup!$B$6</f>
        <v/>
      </c>
      <c r="M4061" s="15">
        <f>J4061-L4061</f>
        <v/>
      </c>
      <c r="N4061" s="21" t="n"/>
    </row>
    <row r="4062">
      <c r="A4062" s="295" t="n"/>
      <c r="B4062" s="14" t="n"/>
      <c r="C4062" s="15" t="n"/>
      <c r="D4062" s="15" t="n"/>
      <c r="E4062" s="15">
        <f>D4062*Setup!$B$5</f>
        <v/>
      </c>
      <c r="F4062" s="15">
        <f>D4062-E4062</f>
        <v/>
      </c>
      <c r="G4062" s="15" t="n"/>
      <c r="H4062" s="15" t="n"/>
      <c r="I4062" s="15" t="n"/>
      <c r="J4062" s="15">
        <f>C4062+F4062+G4062-I4062</f>
        <v/>
      </c>
      <c r="K4062" s="15" t="n"/>
      <c r="L4062" s="15">
        <f>K4062*Setup!$B$6</f>
        <v/>
      </c>
      <c r="M4062" s="15">
        <f>J4062-L4062</f>
        <v/>
      </c>
      <c r="N4062" s="21" t="n"/>
    </row>
    <row r="4063">
      <c r="A4063" s="295" t="n"/>
      <c r="B4063" s="14" t="n"/>
      <c r="C4063" s="15" t="n"/>
      <c r="D4063" s="15" t="n"/>
      <c r="E4063" s="15">
        <f>D4063*Setup!$B$5</f>
        <v/>
      </c>
      <c r="F4063" s="15">
        <f>D4063-E4063</f>
        <v/>
      </c>
      <c r="G4063" s="15" t="n"/>
      <c r="H4063" s="15" t="n"/>
      <c r="I4063" s="15" t="n"/>
      <c r="J4063" s="15">
        <f>C4063+F4063+G4063-I4063</f>
        <v/>
      </c>
      <c r="K4063" s="15" t="n"/>
      <c r="L4063" s="15">
        <f>K4063*Setup!$B$6</f>
        <v/>
      </c>
      <c r="M4063" s="15">
        <f>J4063-L4063</f>
        <v/>
      </c>
      <c r="N4063" s="21" t="n"/>
    </row>
    <row r="4064">
      <c r="A4064" s="295" t="n"/>
      <c r="B4064" s="14" t="n"/>
      <c r="C4064" s="15" t="n"/>
      <c r="D4064" s="15" t="n"/>
      <c r="E4064" s="15">
        <f>D4064*Setup!$B$5</f>
        <v/>
      </c>
      <c r="F4064" s="15">
        <f>D4064-E4064</f>
        <v/>
      </c>
      <c r="G4064" s="15" t="n"/>
      <c r="H4064" s="15" t="n"/>
      <c r="I4064" s="15" t="n"/>
      <c r="J4064" s="15">
        <f>C4064+F4064+G4064-I4064</f>
        <v/>
      </c>
      <c r="K4064" s="15" t="n"/>
      <c r="L4064" s="15">
        <f>K4064*Setup!$B$6</f>
        <v/>
      </c>
      <c r="M4064" s="15">
        <f>J4064-L4064</f>
        <v/>
      </c>
      <c r="N4064" s="21" t="n"/>
    </row>
    <row r="4065">
      <c r="A4065" s="295" t="n"/>
      <c r="B4065" s="14" t="n"/>
      <c r="C4065" s="15" t="n"/>
      <c r="D4065" s="15" t="n"/>
      <c r="E4065" s="15">
        <f>D4065*Setup!$B$5</f>
        <v/>
      </c>
      <c r="F4065" s="15">
        <f>D4065-E4065</f>
        <v/>
      </c>
      <c r="G4065" s="15" t="n"/>
      <c r="H4065" s="15" t="n"/>
      <c r="I4065" s="15" t="n"/>
      <c r="J4065" s="15">
        <f>C4065+F4065+G4065-I4065</f>
        <v/>
      </c>
      <c r="K4065" s="15" t="n"/>
      <c r="L4065" s="15">
        <f>K4065*Setup!$B$6</f>
        <v/>
      </c>
      <c r="M4065" s="15">
        <f>J4065-L4065</f>
        <v/>
      </c>
      <c r="N4065" s="21" t="n"/>
    </row>
    <row r="4066">
      <c r="A4066" s="295" t="n"/>
      <c r="B4066" s="14" t="n"/>
      <c r="C4066" s="15" t="n"/>
      <c r="D4066" s="15" t="n"/>
      <c r="E4066" s="15">
        <f>D4066*Setup!$B$5</f>
        <v/>
      </c>
      <c r="F4066" s="15">
        <f>D4066-E4066</f>
        <v/>
      </c>
      <c r="G4066" s="15" t="n"/>
      <c r="H4066" s="15" t="n"/>
      <c r="I4066" s="15" t="n"/>
      <c r="J4066" s="15">
        <f>C4066+F4066+G4066-I4066</f>
        <v/>
      </c>
      <c r="K4066" s="15" t="n"/>
      <c r="L4066" s="15">
        <f>K4066*Setup!$B$6</f>
        <v/>
      </c>
      <c r="M4066" s="15">
        <f>J4066-L4066</f>
        <v/>
      </c>
      <c r="N4066" s="21" t="n"/>
    </row>
    <row r="4067">
      <c r="A4067" s="295" t="n"/>
      <c r="B4067" s="14" t="n"/>
      <c r="C4067" s="15" t="n"/>
      <c r="D4067" s="15" t="n"/>
      <c r="E4067" s="15">
        <f>D4067*Setup!$B$5</f>
        <v/>
      </c>
      <c r="F4067" s="15">
        <f>D4067-E4067</f>
        <v/>
      </c>
      <c r="G4067" s="15" t="n"/>
      <c r="H4067" s="15" t="n"/>
      <c r="I4067" s="15" t="n"/>
      <c r="J4067" s="15">
        <f>C4067+F4067+G4067-I4067</f>
        <v/>
      </c>
      <c r="K4067" s="15" t="n"/>
      <c r="L4067" s="15">
        <f>K4067*Setup!$B$6</f>
        <v/>
      </c>
      <c r="M4067" s="15">
        <f>J4067-L4067</f>
        <v/>
      </c>
      <c r="N4067" s="21" t="n"/>
    </row>
    <row r="4068">
      <c r="A4068" s="295" t="n"/>
      <c r="B4068" s="14" t="n"/>
      <c r="C4068" s="15" t="n"/>
      <c r="D4068" s="15" t="n"/>
      <c r="E4068" s="15">
        <f>D4068*Setup!$B$5</f>
        <v/>
      </c>
      <c r="F4068" s="15">
        <f>D4068-E4068</f>
        <v/>
      </c>
      <c r="G4068" s="15" t="n"/>
      <c r="H4068" s="15" t="n"/>
      <c r="I4068" s="15" t="n"/>
      <c r="J4068" s="15">
        <f>C4068+F4068+G4068-I4068</f>
        <v/>
      </c>
      <c r="K4068" s="15" t="n"/>
      <c r="L4068" s="15">
        <f>K4068*Setup!$B$6</f>
        <v/>
      </c>
      <c r="M4068" s="15">
        <f>J4068-L4068</f>
        <v/>
      </c>
      <c r="N4068" s="21" t="n"/>
    </row>
    <row r="4069">
      <c r="A4069" s="295" t="n"/>
      <c r="B4069" s="14" t="n"/>
      <c r="C4069" s="15" t="n"/>
      <c r="D4069" s="15" t="n"/>
      <c r="E4069" s="15">
        <f>D4069*Setup!$B$5</f>
        <v/>
      </c>
      <c r="F4069" s="15">
        <f>D4069-E4069</f>
        <v/>
      </c>
      <c r="G4069" s="15" t="n"/>
      <c r="H4069" s="15" t="n"/>
      <c r="I4069" s="15" t="n"/>
      <c r="J4069" s="15">
        <f>C4069+F4069+G4069-I4069</f>
        <v/>
      </c>
      <c r="K4069" s="15" t="n"/>
      <c r="L4069" s="15">
        <f>K4069*Setup!$B$6</f>
        <v/>
      </c>
      <c r="M4069" s="15">
        <f>J4069-L4069</f>
        <v/>
      </c>
      <c r="N4069" s="21" t="n"/>
    </row>
    <row r="4070">
      <c r="A4070" s="295" t="n"/>
      <c r="B4070" s="14" t="n"/>
      <c r="C4070" s="15" t="n"/>
      <c r="D4070" s="15" t="n"/>
      <c r="E4070" s="15">
        <f>D4070*Setup!$B$5</f>
        <v/>
      </c>
      <c r="F4070" s="15">
        <f>D4070-E4070</f>
        <v/>
      </c>
      <c r="G4070" s="15" t="n"/>
      <c r="H4070" s="15" t="n"/>
      <c r="I4070" s="15" t="n"/>
      <c r="J4070" s="15">
        <f>C4070+F4070+G4070-I4070</f>
        <v/>
      </c>
      <c r="K4070" s="15" t="n"/>
      <c r="L4070" s="15">
        <f>K4070*Setup!$B$6</f>
        <v/>
      </c>
      <c r="M4070" s="15">
        <f>J4070-L4070</f>
        <v/>
      </c>
      <c r="N4070" s="21" t="n"/>
    </row>
    <row r="4071">
      <c r="A4071" s="295" t="n"/>
      <c r="B4071" s="14" t="n"/>
      <c r="C4071" s="15" t="n"/>
      <c r="D4071" s="15" t="n"/>
      <c r="E4071" s="15">
        <f>D4071*Setup!$B$5</f>
        <v/>
      </c>
      <c r="F4071" s="15">
        <f>D4071-E4071</f>
        <v/>
      </c>
      <c r="G4071" s="15" t="n"/>
      <c r="H4071" s="15" t="n"/>
      <c r="I4071" s="15" t="n"/>
      <c r="J4071" s="15">
        <f>C4071+F4071+G4071-I4071</f>
        <v/>
      </c>
      <c r="K4071" s="15" t="n"/>
      <c r="L4071" s="15">
        <f>K4071*Setup!$B$6</f>
        <v/>
      </c>
      <c r="M4071" s="15">
        <f>J4071-L4071</f>
        <v/>
      </c>
      <c r="N4071" s="21" t="n"/>
    </row>
    <row r="4072">
      <c r="A4072" s="295" t="n"/>
      <c r="B4072" s="14" t="n"/>
      <c r="C4072" s="15" t="n"/>
      <c r="D4072" s="15" t="n"/>
      <c r="E4072" s="15">
        <f>D4072*Setup!$B$5</f>
        <v/>
      </c>
      <c r="F4072" s="15">
        <f>D4072-E4072</f>
        <v/>
      </c>
      <c r="G4072" s="15" t="n"/>
      <c r="H4072" s="15" t="n"/>
      <c r="I4072" s="15" t="n"/>
      <c r="J4072" s="15">
        <f>C4072+F4072+G4072-I4072</f>
        <v/>
      </c>
      <c r="K4072" s="15" t="n"/>
      <c r="L4072" s="15">
        <f>K4072*Setup!$B$6</f>
        <v/>
      </c>
      <c r="M4072" s="15">
        <f>J4072-L4072</f>
        <v/>
      </c>
      <c r="N4072" s="21" t="n"/>
    </row>
    <row r="4073">
      <c r="A4073" s="295" t="n"/>
      <c r="B4073" s="14" t="n"/>
      <c r="C4073" s="15" t="n"/>
      <c r="D4073" s="15" t="n"/>
      <c r="E4073" s="15">
        <f>D4073*Setup!$B$5</f>
        <v/>
      </c>
      <c r="F4073" s="15">
        <f>D4073-E4073</f>
        <v/>
      </c>
      <c r="G4073" s="15" t="n"/>
      <c r="H4073" s="15" t="n"/>
      <c r="I4073" s="15" t="n"/>
      <c r="J4073" s="15">
        <f>C4073+F4073+G4073-I4073</f>
        <v/>
      </c>
      <c r="K4073" s="15" t="n"/>
      <c r="L4073" s="15">
        <f>K4073*Setup!$B$6</f>
        <v/>
      </c>
      <c r="M4073" s="15">
        <f>J4073-L4073</f>
        <v/>
      </c>
      <c r="N4073" s="21" t="n"/>
    </row>
    <row r="4074">
      <c r="A4074" s="295" t="n"/>
      <c r="B4074" s="14" t="n"/>
      <c r="C4074" s="15" t="n"/>
      <c r="D4074" s="15" t="n"/>
      <c r="E4074" s="15">
        <f>D4074*Setup!$B$5</f>
        <v/>
      </c>
      <c r="F4074" s="15">
        <f>D4074-E4074</f>
        <v/>
      </c>
      <c r="G4074" s="15" t="n"/>
      <c r="H4074" s="15" t="n"/>
      <c r="I4074" s="15" t="n"/>
      <c r="J4074" s="15">
        <f>C4074+F4074+G4074-I4074</f>
        <v/>
      </c>
      <c r="K4074" s="15" t="n"/>
      <c r="L4074" s="15">
        <f>K4074*Setup!$B$6</f>
        <v/>
      </c>
      <c r="M4074" s="15">
        <f>J4074-L4074</f>
        <v/>
      </c>
      <c r="N4074" s="21" t="n"/>
    </row>
    <row r="4075">
      <c r="A4075" s="295" t="n"/>
      <c r="B4075" s="14" t="n"/>
      <c r="C4075" s="15" t="n"/>
      <c r="D4075" s="15" t="n"/>
      <c r="E4075" s="15">
        <f>D4075*Setup!$B$5</f>
        <v/>
      </c>
      <c r="F4075" s="15">
        <f>D4075-E4075</f>
        <v/>
      </c>
      <c r="G4075" s="15" t="n"/>
      <c r="H4075" s="15" t="n"/>
      <c r="I4075" s="15" t="n"/>
      <c r="J4075" s="15">
        <f>C4075+F4075+G4075-I4075</f>
        <v/>
      </c>
      <c r="K4075" s="15" t="n"/>
      <c r="L4075" s="15">
        <f>K4075*Setup!$B$6</f>
        <v/>
      </c>
      <c r="M4075" s="15">
        <f>J4075-L4075</f>
        <v/>
      </c>
      <c r="N4075" s="21" t="n"/>
    </row>
    <row r="4076">
      <c r="A4076" s="295" t="n"/>
      <c r="B4076" s="14" t="n"/>
      <c r="C4076" s="15" t="n"/>
      <c r="D4076" s="15" t="n"/>
      <c r="E4076" s="15">
        <f>D4076*Setup!$B$5</f>
        <v/>
      </c>
      <c r="F4076" s="15">
        <f>D4076-E4076</f>
        <v/>
      </c>
      <c r="G4076" s="15" t="n"/>
      <c r="H4076" s="15" t="n"/>
      <c r="I4076" s="15" t="n"/>
      <c r="J4076" s="15">
        <f>C4076+F4076+G4076-I4076</f>
        <v/>
      </c>
      <c r="K4076" s="15" t="n"/>
      <c r="L4076" s="15">
        <f>K4076*Setup!$B$6</f>
        <v/>
      </c>
      <c r="M4076" s="15">
        <f>J4076-L4076</f>
        <v/>
      </c>
      <c r="N4076" s="21" t="n"/>
    </row>
    <row r="4077">
      <c r="A4077" s="295" t="n"/>
      <c r="B4077" s="14" t="n"/>
      <c r="C4077" s="15" t="n"/>
      <c r="D4077" s="15" t="n"/>
      <c r="E4077" s="15">
        <f>D4077*Setup!$B$5</f>
        <v/>
      </c>
      <c r="F4077" s="15">
        <f>D4077-E4077</f>
        <v/>
      </c>
      <c r="G4077" s="15" t="n"/>
      <c r="H4077" s="15" t="n"/>
      <c r="I4077" s="15" t="n"/>
      <c r="J4077" s="15">
        <f>C4077+F4077+G4077-I4077</f>
        <v/>
      </c>
      <c r="K4077" s="15" t="n"/>
      <c r="L4077" s="15">
        <f>K4077*Setup!$B$6</f>
        <v/>
      </c>
      <c r="M4077" s="15">
        <f>J4077-L4077</f>
        <v/>
      </c>
      <c r="N4077" s="21" t="n"/>
    </row>
    <row r="4078">
      <c r="A4078" s="295" t="n"/>
      <c r="B4078" s="14" t="n"/>
      <c r="C4078" s="15" t="n"/>
      <c r="D4078" s="15" t="n"/>
      <c r="E4078" s="15">
        <f>D4078*Setup!$B$5</f>
        <v/>
      </c>
      <c r="F4078" s="15">
        <f>D4078-E4078</f>
        <v/>
      </c>
      <c r="G4078" s="15" t="n"/>
      <c r="H4078" s="15" t="n"/>
      <c r="I4078" s="15" t="n"/>
      <c r="J4078" s="15">
        <f>C4078+F4078+G4078-I4078</f>
        <v/>
      </c>
      <c r="K4078" s="15" t="n"/>
      <c r="L4078" s="15">
        <f>K4078*Setup!$B$6</f>
        <v/>
      </c>
      <c r="M4078" s="15">
        <f>J4078-L4078</f>
        <v/>
      </c>
      <c r="N4078" s="21" t="n"/>
    </row>
    <row r="4079">
      <c r="A4079" s="295" t="n"/>
      <c r="B4079" s="14" t="n"/>
      <c r="C4079" s="15" t="n"/>
      <c r="D4079" s="15" t="n"/>
      <c r="E4079" s="15">
        <f>D4079*Setup!$B$5</f>
        <v/>
      </c>
      <c r="F4079" s="15">
        <f>D4079-E4079</f>
        <v/>
      </c>
      <c r="G4079" s="15" t="n"/>
      <c r="H4079" s="15" t="n"/>
      <c r="I4079" s="15" t="n"/>
      <c r="J4079" s="15">
        <f>C4079+F4079+G4079-I4079</f>
        <v/>
      </c>
      <c r="K4079" s="15" t="n"/>
      <c r="L4079" s="15">
        <f>K4079*Setup!$B$6</f>
        <v/>
      </c>
      <c r="M4079" s="15">
        <f>J4079-L4079</f>
        <v/>
      </c>
      <c r="N4079" s="21" t="n"/>
    </row>
    <row r="4080">
      <c r="A4080" s="295" t="n"/>
      <c r="B4080" s="14" t="n"/>
      <c r="C4080" s="15" t="n"/>
      <c r="D4080" s="15" t="n"/>
      <c r="E4080" s="15">
        <f>D4080*Setup!$B$5</f>
        <v/>
      </c>
      <c r="F4080" s="15">
        <f>D4080-E4080</f>
        <v/>
      </c>
      <c r="G4080" s="15" t="n"/>
      <c r="H4080" s="15" t="n"/>
      <c r="I4080" s="15" t="n"/>
      <c r="J4080" s="15">
        <f>C4080+F4080+G4080-I4080</f>
        <v/>
      </c>
      <c r="K4080" s="15" t="n"/>
      <c r="L4080" s="15">
        <f>K4080*Setup!$B$6</f>
        <v/>
      </c>
      <c r="M4080" s="15">
        <f>J4080-L4080</f>
        <v/>
      </c>
      <c r="N4080" s="21" t="n"/>
    </row>
    <row r="4081">
      <c r="A4081" s="295" t="n"/>
      <c r="B4081" s="14" t="n"/>
      <c r="C4081" s="15" t="n"/>
      <c r="D4081" s="15" t="n"/>
      <c r="E4081" s="15">
        <f>D4081*Setup!$B$5</f>
        <v/>
      </c>
      <c r="F4081" s="15">
        <f>D4081-E4081</f>
        <v/>
      </c>
      <c r="G4081" s="15" t="n"/>
      <c r="H4081" s="15" t="n"/>
      <c r="I4081" s="15" t="n"/>
      <c r="J4081" s="15">
        <f>C4081+F4081+G4081-I4081</f>
        <v/>
      </c>
      <c r="K4081" s="15" t="n"/>
      <c r="L4081" s="15">
        <f>K4081*Setup!$B$6</f>
        <v/>
      </c>
      <c r="M4081" s="15">
        <f>J4081-L4081</f>
        <v/>
      </c>
      <c r="N4081" s="21" t="n"/>
    </row>
    <row r="4082">
      <c r="A4082" s="295" t="n"/>
      <c r="B4082" s="14" t="n"/>
      <c r="C4082" s="15" t="n"/>
      <c r="D4082" s="15" t="n"/>
      <c r="E4082" s="15">
        <f>D4082*Setup!$B$5</f>
        <v/>
      </c>
      <c r="F4082" s="15">
        <f>D4082-E4082</f>
        <v/>
      </c>
      <c r="G4082" s="15" t="n"/>
      <c r="H4082" s="15" t="n"/>
      <c r="I4082" s="15" t="n"/>
      <c r="J4082" s="15">
        <f>C4082+F4082+G4082-I4082</f>
        <v/>
      </c>
      <c r="K4082" s="15" t="n"/>
      <c r="L4082" s="15">
        <f>K4082*Setup!$B$6</f>
        <v/>
      </c>
      <c r="M4082" s="15">
        <f>J4082-L4082</f>
        <v/>
      </c>
      <c r="N4082" s="21" t="n"/>
    </row>
    <row r="4083">
      <c r="A4083" s="295" t="n"/>
      <c r="B4083" s="14" t="n"/>
      <c r="C4083" s="15" t="n"/>
      <c r="D4083" s="15" t="n"/>
      <c r="E4083" s="15">
        <f>D4083*Setup!$B$5</f>
        <v/>
      </c>
      <c r="F4083" s="15">
        <f>D4083-E4083</f>
        <v/>
      </c>
      <c r="G4083" s="15" t="n"/>
      <c r="H4083" s="15" t="n"/>
      <c r="I4083" s="15" t="n"/>
      <c r="J4083" s="15">
        <f>C4083+F4083+G4083-I4083</f>
        <v/>
      </c>
      <c r="K4083" s="15" t="n"/>
      <c r="L4083" s="15">
        <f>K4083*Setup!$B$6</f>
        <v/>
      </c>
      <c r="M4083" s="15">
        <f>J4083-L4083</f>
        <v/>
      </c>
      <c r="N4083" s="21" t="n"/>
    </row>
    <row r="4084">
      <c r="A4084" s="295" t="n"/>
      <c r="B4084" s="14" t="n"/>
      <c r="C4084" s="15" t="n"/>
      <c r="D4084" s="15" t="n"/>
      <c r="E4084" s="15">
        <f>D4084*Setup!$B$5</f>
        <v/>
      </c>
      <c r="F4084" s="15">
        <f>D4084-E4084</f>
        <v/>
      </c>
      <c r="G4084" s="15" t="n"/>
      <c r="H4084" s="15" t="n"/>
      <c r="I4084" s="15" t="n"/>
      <c r="J4084" s="15">
        <f>C4084+F4084+G4084-I4084</f>
        <v/>
      </c>
      <c r="K4084" s="15" t="n"/>
      <c r="L4084" s="15">
        <f>K4084*Setup!$B$6</f>
        <v/>
      </c>
      <c r="M4084" s="15">
        <f>J4084-L4084</f>
        <v/>
      </c>
      <c r="N4084" s="21" t="n"/>
    </row>
    <row r="4085">
      <c r="A4085" s="295" t="n"/>
      <c r="B4085" s="14" t="n"/>
      <c r="C4085" s="15" t="n"/>
      <c r="D4085" s="15" t="n"/>
      <c r="E4085" s="15">
        <f>D4085*Setup!$B$5</f>
        <v/>
      </c>
      <c r="F4085" s="15">
        <f>D4085-E4085</f>
        <v/>
      </c>
      <c r="G4085" s="15" t="n"/>
      <c r="H4085" s="15" t="n"/>
      <c r="I4085" s="15" t="n"/>
      <c r="J4085" s="15">
        <f>C4085+F4085+G4085-I4085</f>
        <v/>
      </c>
      <c r="K4085" s="15" t="n"/>
      <c r="L4085" s="15">
        <f>K4085*Setup!$B$6</f>
        <v/>
      </c>
      <c r="M4085" s="15">
        <f>J4085-L4085</f>
        <v/>
      </c>
      <c r="N4085" s="21" t="n"/>
    </row>
    <row r="4086">
      <c r="A4086" s="295" t="n"/>
      <c r="B4086" s="14" t="n"/>
      <c r="C4086" s="15" t="n"/>
      <c r="D4086" s="15" t="n"/>
      <c r="E4086" s="15">
        <f>D4086*Setup!$B$5</f>
        <v/>
      </c>
      <c r="F4086" s="15">
        <f>D4086-E4086</f>
        <v/>
      </c>
      <c r="G4086" s="15" t="n"/>
      <c r="H4086" s="15" t="n"/>
      <c r="I4086" s="15" t="n"/>
      <c r="J4086" s="15">
        <f>C4086+F4086+G4086-I4086</f>
        <v/>
      </c>
      <c r="K4086" s="15" t="n"/>
      <c r="L4086" s="15">
        <f>K4086*Setup!$B$6</f>
        <v/>
      </c>
      <c r="M4086" s="15">
        <f>J4086-L4086</f>
        <v/>
      </c>
      <c r="N4086" s="21" t="n"/>
    </row>
    <row r="4087">
      <c r="A4087" s="295" t="n"/>
      <c r="B4087" s="14" t="n"/>
      <c r="C4087" s="15" t="n"/>
      <c r="D4087" s="15" t="n"/>
      <c r="E4087" s="15">
        <f>D4087*Setup!$B$5</f>
        <v/>
      </c>
      <c r="F4087" s="15">
        <f>D4087-E4087</f>
        <v/>
      </c>
      <c r="G4087" s="15" t="n"/>
      <c r="H4087" s="15" t="n"/>
      <c r="I4087" s="15" t="n"/>
      <c r="J4087" s="15">
        <f>C4087+F4087+G4087-I4087</f>
        <v/>
      </c>
      <c r="K4087" s="15" t="n"/>
      <c r="L4087" s="15">
        <f>K4087*Setup!$B$6</f>
        <v/>
      </c>
      <c r="M4087" s="15">
        <f>J4087-L4087</f>
        <v/>
      </c>
      <c r="N4087" s="21" t="n"/>
    </row>
    <row r="4088">
      <c r="A4088" s="295" t="n"/>
      <c r="B4088" s="14" t="n"/>
      <c r="C4088" s="15" t="n"/>
      <c r="D4088" s="15" t="n"/>
      <c r="E4088" s="15">
        <f>D4088*Setup!$B$5</f>
        <v/>
      </c>
      <c r="F4088" s="15">
        <f>D4088-E4088</f>
        <v/>
      </c>
      <c r="G4088" s="15" t="n"/>
      <c r="H4088" s="15" t="n"/>
      <c r="I4088" s="15" t="n"/>
      <c r="J4088" s="15">
        <f>C4088+F4088+G4088-I4088</f>
        <v/>
      </c>
      <c r="K4088" s="15" t="n"/>
      <c r="L4088" s="15">
        <f>K4088*Setup!$B$6</f>
        <v/>
      </c>
      <c r="M4088" s="15">
        <f>J4088-L4088</f>
        <v/>
      </c>
      <c r="N4088" s="21" t="n"/>
    </row>
    <row r="4089">
      <c r="A4089" s="295" t="n"/>
      <c r="B4089" s="14" t="n"/>
      <c r="C4089" s="15" t="n"/>
      <c r="D4089" s="15" t="n"/>
      <c r="E4089" s="15">
        <f>D4089*Setup!$B$5</f>
        <v/>
      </c>
      <c r="F4089" s="15">
        <f>D4089-E4089</f>
        <v/>
      </c>
      <c r="G4089" s="15" t="n"/>
      <c r="H4089" s="15" t="n"/>
      <c r="I4089" s="15" t="n"/>
      <c r="J4089" s="15">
        <f>C4089+F4089+G4089-I4089</f>
        <v/>
      </c>
      <c r="K4089" s="15" t="n"/>
      <c r="L4089" s="15">
        <f>K4089*Setup!$B$6</f>
        <v/>
      </c>
      <c r="M4089" s="15">
        <f>J4089-L4089</f>
        <v/>
      </c>
      <c r="N4089" s="21" t="n"/>
    </row>
    <row r="4090">
      <c r="A4090" s="295" t="n"/>
      <c r="B4090" s="14" t="n"/>
      <c r="C4090" s="15" t="n"/>
      <c r="D4090" s="15" t="n"/>
      <c r="E4090" s="15">
        <f>D4090*Setup!$B$5</f>
        <v/>
      </c>
      <c r="F4090" s="15">
        <f>D4090-E4090</f>
        <v/>
      </c>
      <c r="G4090" s="15" t="n"/>
      <c r="H4090" s="15" t="n"/>
      <c r="I4090" s="15" t="n"/>
      <c r="J4090" s="15">
        <f>C4090+F4090+G4090-I4090</f>
        <v/>
      </c>
      <c r="K4090" s="15" t="n"/>
      <c r="L4090" s="15">
        <f>K4090*Setup!$B$6</f>
        <v/>
      </c>
      <c r="M4090" s="15">
        <f>J4090-L4090</f>
        <v/>
      </c>
      <c r="N4090" s="21" t="n"/>
    </row>
    <row r="4091">
      <c r="A4091" s="295" t="n"/>
      <c r="B4091" s="14" t="n"/>
      <c r="C4091" s="15" t="n"/>
      <c r="D4091" s="15" t="n"/>
      <c r="E4091" s="15">
        <f>D4091*Setup!$B$5</f>
        <v/>
      </c>
      <c r="F4091" s="15">
        <f>D4091-E4091</f>
        <v/>
      </c>
      <c r="G4091" s="15" t="n"/>
      <c r="H4091" s="15" t="n"/>
      <c r="I4091" s="15" t="n"/>
      <c r="J4091" s="15">
        <f>C4091+F4091+G4091-I4091</f>
        <v/>
      </c>
      <c r="K4091" s="15" t="n"/>
      <c r="L4091" s="15">
        <f>K4091*Setup!$B$6</f>
        <v/>
      </c>
      <c r="M4091" s="15">
        <f>J4091-L4091</f>
        <v/>
      </c>
      <c r="N4091" s="21" t="n"/>
    </row>
    <row r="4092">
      <c r="A4092" s="295" t="n"/>
      <c r="B4092" s="14" t="n"/>
      <c r="C4092" s="15" t="n"/>
      <c r="D4092" s="15" t="n"/>
      <c r="E4092" s="15">
        <f>D4092*Setup!$B$5</f>
        <v/>
      </c>
      <c r="F4092" s="15">
        <f>D4092-E4092</f>
        <v/>
      </c>
      <c r="G4092" s="15" t="n"/>
      <c r="H4092" s="15" t="n"/>
      <c r="I4092" s="15" t="n"/>
      <c r="J4092" s="15">
        <f>C4092+F4092+G4092-I4092</f>
        <v/>
      </c>
      <c r="K4092" s="15" t="n"/>
      <c r="L4092" s="15">
        <f>K4092*Setup!$B$6</f>
        <v/>
      </c>
      <c r="M4092" s="15">
        <f>J4092-L4092</f>
        <v/>
      </c>
      <c r="N4092" s="21" t="n"/>
    </row>
    <row r="4093">
      <c r="A4093" s="295" t="n"/>
      <c r="B4093" s="14" t="n"/>
      <c r="C4093" s="15" t="n"/>
      <c r="D4093" s="15" t="n"/>
      <c r="E4093" s="15">
        <f>D4093*Setup!$B$5</f>
        <v/>
      </c>
      <c r="F4093" s="15">
        <f>D4093-E4093</f>
        <v/>
      </c>
      <c r="G4093" s="15" t="n"/>
      <c r="H4093" s="15" t="n"/>
      <c r="I4093" s="15" t="n"/>
      <c r="J4093" s="15">
        <f>C4093+F4093+G4093-I4093</f>
        <v/>
      </c>
      <c r="K4093" s="15" t="n"/>
      <c r="L4093" s="15">
        <f>K4093*Setup!$B$6</f>
        <v/>
      </c>
      <c r="M4093" s="15">
        <f>J4093-L4093</f>
        <v/>
      </c>
      <c r="N4093" s="21" t="n"/>
    </row>
    <row r="4094">
      <c r="A4094" s="295" t="n"/>
      <c r="B4094" s="14" t="n"/>
      <c r="C4094" s="15" t="n"/>
      <c r="D4094" s="15" t="n"/>
      <c r="E4094" s="15">
        <f>D4094*Setup!$B$5</f>
        <v/>
      </c>
      <c r="F4094" s="15">
        <f>D4094-E4094</f>
        <v/>
      </c>
      <c r="G4094" s="15" t="n"/>
      <c r="H4094" s="15" t="n"/>
      <c r="I4094" s="15" t="n"/>
      <c r="J4094" s="15">
        <f>C4094+F4094+G4094-I4094</f>
        <v/>
      </c>
      <c r="K4094" s="15" t="n"/>
      <c r="L4094" s="15">
        <f>K4094*Setup!$B$6</f>
        <v/>
      </c>
      <c r="M4094" s="15">
        <f>J4094-L4094</f>
        <v/>
      </c>
      <c r="N4094" s="21" t="n"/>
    </row>
    <row r="4095">
      <c r="A4095" s="295" t="n"/>
      <c r="B4095" s="14" t="n"/>
      <c r="C4095" s="15" t="n"/>
      <c r="D4095" s="15" t="n"/>
      <c r="E4095" s="15">
        <f>D4095*Setup!$B$5</f>
        <v/>
      </c>
      <c r="F4095" s="15">
        <f>D4095-E4095</f>
        <v/>
      </c>
      <c r="G4095" s="15" t="n"/>
      <c r="H4095" s="15" t="n"/>
      <c r="I4095" s="15" t="n"/>
      <c r="J4095" s="15">
        <f>C4095+F4095+G4095-I4095</f>
        <v/>
      </c>
      <c r="K4095" s="15" t="n"/>
      <c r="L4095" s="15">
        <f>K4095*Setup!$B$6</f>
        <v/>
      </c>
      <c r="M4095" s="15">
        <f>J4095-L4095</f>
        <v/>
      </c>
      <c r="N4095" s="21" t="n"/>
    </row>
    <row r="4096">
      <c r="A4096" s="295" t="n"/>
      <c r="B4096" s="14" t="n"/>
      <c r="C4096" s="15" t="n"/>
      <c r="D4096" s="15" t="n"/>
      <c r="E4096" s="15">
        <f>D4096*Setup!$B$5</f>
        <v/>
      </c>
      <c r="F4096" s="15">
        <f>D4096-E4096</f>
        <v/>
      </c>
      <c r="G4096" s="15" t="n"/>
      <c r="H4096" s="15" t="n"/>
      <c r="I4096" s="15" t="n"/>
      <c r="J4096" s="15">
        <f>C4096+F4096+G4096-I4096</f>
        <v/>
      </c>
      <c r="K4096" s="15" t="n"/>
      <c r="L4096" s="15">
        <f>K4096*Setup!$B$6</f>
        <v/>
      </c>
      <c r="M4096" s="15">
        <f>J4096-L4096</f>
        <v/>
      </c>
      <c r="N4096" s="21" t="n"/>
    </row>
    <row r="4097">
      <c r="A4097" s="295" t="n"/>
      <c r="B4097" s="14" t="n"/>
      <c r="C4097" s="15" t="n"/>
      <c r="D4097" s="15" t="n"/>
      <c r="E4097" s="15">
        <f>D4097*Setup!$B$5</f>
        <v/>
      </c>
      <c r="F4097" s="15">
        <f>D4097-E4097</f>
        <v/>
      </c>
      <c r="G4097" s="15" t="n"/>
      <c r="H4097" s="15" t="n"/>
      <c r="I4097" s="15" t="n"/>
      <c r="J4097" s="15">
        <f>C4097+F4097+G4097-I4097</f>
        <v/>
      </c>
      <c r="K4097" s="15" t="n"/>
      <c r="L4097" s="15">
        <f>K4097*Setup!$B$6</f>
        <v/>
      </c>
      <c r="M4097" s="15">
        <f>J4097-L4097</f>
        <v/>
      </c>
      <c r="N4097" s="21" t="n"/>
    </row>
    <row r="4098">
      <c r="A4098" s="295" t="n"/>
      <c r="B4098" s="14" t="n"/>
      <c r="C4098" s="15" t="n"/>
      <c r="D4098" s="15" t="n"/>
      <c r="E4098" s="15">
        <f>D4098*Setup!$B$5</f>
        <v/>
      </c>
      <c r="F4098" s="15">
        <f>D4098-E4098</f>
        <v/>
      </c>
      <c r="G4098" s="15" t="n"/>
      <c r="H4098" s="15" t="n"/>
      <c r="I4098" s="15" t="n"/>
      <c r="J4098" s="15">
        <f>C4098+F4098+G4098-I4098</f>
        <v/>
      </c>
      <c r="K4098" s="15" t="n"/>
      <c r="L4098" s="15">
        <f>K4098*Setup!$B$6</f>
        <v/>
      </c>
      <c r="M4098" s="15">
        <f>J4098-L4098</f>
        <v/>
      </c>
      <c r="N4098" s="21" t="n"/>
    </row>
    <row r="4099">
      <c r="A4099" s="295" t="n"/>
      <c r="B4099" s="14" t="n"/>
      <c r="C4099" s="15" t="n"/>
      <c r="D4099" s="15" t="n"/>
      <c r="E4099" s="15">
        <f>D4099*Setup!$B$5</f>
        <v/>
      </c>
      <c r="F4099" s="15">
        <f>D4099-E4099</f>
        <v/>
      </c>
      <c r="G4099" s="15" t="n"/>
      <c r="H4099" s="15" t="n"/>
      <c r="I4099" s="15" t="n"/>
      <c r="J4099" s="15">
        <f>C4099+F4099+G4099-I4099</f>
        <v/>
      </c>
      <c r="K4099" s="15" t="n"/>
      <c r="L4099" s="15">
        <f>K4099*Setup!$B$6</f>
        <v/>
      </c>
      <c r="M4099" s="15">
        <f>J4099-L4099</f>
        <v/>
      </c>
      <c r="N4099" s="21" t="n"/>
    </row>
    <row r="4100">
      <c r="A4100" s="295" t="n"/>
      <c r="B4100" s="14" t="n"/>
      <c r="C4100" s="15" t="n"/>
      <c r="D4100" s="15" t="n"/>
      <c r="E4100" s="15">
        <f>D4100*Setup!$B$5</f>
        <v/>
      </c>
      <c r="F4100" s="15">
        <f>D4100-E4100</f>
        <v/>
      </c>
      <c r="G4100" s="15" t="n"/>
      <c r="H4100" s="15" t="n"/>
      <c r="I4100" s="15" t="n"/>
      <c r="J4100" s="15">
        <f>C4100+F4100+G4100-I4100</f>
        <v/>
      </c>
      <c r="K4100" s="15" t="n"/>
      <c r="L4100" s="15">
        <f>K4100*Setup!$B$6</f>
        <v/>
      </c>
      <c r="M4100" s="15">
        <f>J4100-L4100</f>
        <v/>
      </c>
      <c r="N4100" s="21" t="n"/>
    </row>
    <row r="4101">
      <c r="A4101" s="295" t="n"/>
      <c r="B4101" s="14" t="n"/>
      <c r="C4101" s="15" t="n"/>
      <c r="D4101" s="15" t="n"/>
      <c r="E4101" s="15">
        <f>D4101*Setup!$B$5</f>
        <v/>
      </c>
      <c r="F4101" s="15">
        <f>D4101-E4101</f>
        <v/>
      </c>
      <c r="G4101" s="15" t="n"/>
      <c r="H4101" s="15" t="n"/>
      <c r="I4101" s="15" t="n"/>
      <c r="J4101" s="15">
        <f>C4101+F4101+G4101-I4101</f>
        <v/>
      </c>
      <c r="K4101" s="15" t="n"/>
      <c r="L4101" s="15">
        <f>K4101*Setup!$B$6</f>
        <v/>
      </c>
      <c r="M4101" s="15">
        <f>J4101-L4101</f>
        <v/>
      </c>
      <c r="N4101" s="21" t="n"/>
    </row>
    <row r="4102">
      <c r="A4102" s="295" t="n"/>
      <c r="B4102" s="14" t="n"/>
      <c r="C4102" s="15" t="n"/>
      <c r="D4102" s="15" t="n"/>
      <c r="E4102" s="15">
        <f>D4102*Setup!$B$5</f>
        <v/>
      </c>
      <c r="F4102" s="15">
        <f>D4102-E4102</f>
        <v/>
      </c>
      <c r="G4102" s="15" t="n"/>
      <c r="H4102" s="15" t="n"/>
      <c r="I4102" s="15" t="n"/>
      <c r="J4102" s="15">
        <f>C4102+F4102+G4102-I4102</f>
        <v/>
      </c>
      <c r="K4102" s="15" t="n"/>
      <c r="L4102" s="15">
        <f>K4102*Setup!$B$6</f>
        <v/>
      </c>
      <c r="M4102" s="15">
        <f>J4102-L4102</f>
        <v/>
      </c>
      <c r="N4102" s="21" t="n"/>
    </row>
    <row r="4103">
      <c r="A4103" s="295" t="n"/>
      <c r="B4103" s="14" t="n"/>
      <c r="C4103" s="15" t="n"/>
      <c r="D4103" s="15" t="n"/>
      <c r="E4103" s="15">
        <f>D4103*Setup!$B$5</f>
        <v/>
      </c>
      <c r="F4103" s="15">
        <f>D4103-E4103</f>
        <v/>
      </c>
      <c r="G4103" s="15" t="n"/>
      <c r="H4103" s="15" t="n"/>
      <c r="I4103" s="15" t="n"/>
      <c r="J4103" s="15">
        <f>C4103+F4103+G4103-I4103</f>
        <v/>
      </c>
      <c r="K4103" s="15" t="n"/>
      <c r="L4103" s="15">
        <f>K4103*Setup!$B$6</f>
        <v/>
      </c>
      <c r="M4103" s="15">
        <f>J4103-L4103</f>
        <v/>
      </c>
      <c r="N4103" s="21" t="n"/>
    </row>
    <row r="4104">
      <c r="A4104" s="295" t="n"/>
      <c r="B4104" s="14" t="n"/>
      <c r="C4104" s="15" t="n"/>
      <c r="D4104" s="15" t="n"/>
      <c r="E4104" s="15">
        <f>D4104*Setup!$B$5</f>
        <v/>
      </c>
      <c r="F4104" s="15">
        <f>D4104-E4104</f>
        <v/>
      </c>
      <c r="G4104" s="15" t="n"/>
      <c r="H4104" s="15" t="n"/>
      <c r="I4104" s="15" t="n"/>
      <c r="J4104" s="15">
        <f>C4104+F4104+G4104-I4104</f>
        <v/>
      </c>
      <c r="K4104" s="15" t="n"/>
      <c r="L4104" s="15">
        <f>K4104*Setup!$B$6</f>
        <v/>
      </c>
      <c r="M4104" s="15">
        <f>J4104-L4104</f>
        <v/>
      </c>
      <c r="N4104" s="21" t="n"/>
    </row>
    <row r="4105">
      <c r="A4105" s="295" t="n"/>
      <c r="B4105" s="14" t="n"/>
      <c r="C4105" s="15" t="n"/>
      <c r="D4105" s="15" t="n"/>
      <c r="E4105" s="15">
        <f>D4105*Setup!$B$5</f>
        <v/>
      </c>
      <c r="F4105" s="15">
        <f>D4105-E4105</f>
        <v/>
      </c>
      <c r="G4105" s="15" t="n"/>
      <c r="H4105" s="15" t="n"/>
      <c r="I4105" s="15" t="n"/>
      <c r="J4105" s="15">
        <f>C4105+F4105+G4105-I4105</f>
        <v/>
      </c>
      <c r="K4105" s="15" t="n"/>
      <c r="L4105" s="15">
        <f>K4105*Setup!$B$6</f>
        <v/>
      </c>
      <c r="M4105" s="15">
        <f>J4105-L4105</f>
        <v/>
      </c>
      <c r="N4105" s="21" t="n"/>
    </row>
    <row r="4106">
      <c r="A4106" s="295" t="n"/>
      <c r="B4106" s="14" t="n"/>
      <c r="C4106" s="15" t="n"/>
      <c r="D4106" s="15" t="n"/>
      <c r="E4106" s="15">
        <f>D4106*Setup!$B$5</f>
        <v/>
      </c>
      <c r="F4106" s="15">
        <f>D4106-E4106</f>
        <v/>
      </c>
      <c r="G4106" s="15" t="n"/>
      <c r="H4106" s="15" t="n"/>
      <c r="I4106" s="15" t="n"/>
      <c r="J4106" s="15">
        <f>C4106+F4106+G4106-I4106</f>
        <v/>
      </c>
      <c r="K4106" s="15" t="n"/>
      <c r="L4106" s="15">
        <f>K4106*Setup!$B$6</f>
        <v/>
      </c>
      <c r="M4106" s="15">
        <f>J4106-L4106</f>
        <v/>
      </c>
      <c r="N4106" s="21" t="n"/>
    </row>
    <row r="4107">
      <c r="A4107" s="295" t="n"/>
      <c r="B4107" s="14" t="n"/>
      <c r="C4107" s="15" t="n"/>
      <c r="D4107" s="15" t="n"/>
      <c r="E4107" s="15">
        <f>D4107*Setup!$B$5</f>
        <v/>
      </c>
      <c r="F4107" s="15">
        <f>D4107-E4107</f>
        <v/>
      </c>
      <c r="G4107" s="15" t="n"/>
      <c r="H4107" s="15" t="n"/>
      <c r="I4107" s="15" t="n"/>
      <c r="J4107" s="15">
        <f>C4107+F4107+G4107-I4107</f>
        <v/>
      </c>
      <c r="K4107" s="15" t="n"/>
      <c r="L4107" s="15">
        <f>K4107*Setup!$B$6</f>
        <v/>
      </c>
      <c r="M4107" s="15">
        <f>J4107-L4107</f>
        <v/>
      </c>
      <c r="N4107" s="21" t="n"/>
    </row>
    <row r="4108">
      <c r="A4108" s="295" t="n"/>
      <c r="B4108" s="14" t="n"/>
      <c r="C4108" s="15" t="n"/>
      <c r="D4108" s="15" t="n"/>
      <c r="E4108" s="15">
        <f>D4108*Setup!$B$5</f>
        <v/>
      </c>
      <c r="F4108" s="15">
        <f>D4108-E4108</f>
        <v/>
      </c>
      <c r="G4108" s="15" t="n"/>
      <c r="H4108" s="15" t="n"/>
      <c r="I4108" s="15" t="n"/>
      <c r="J4108" s="15">
        <f>C4108+F4108+G4108-I4108</f>
        <v/>
      </c>
      <c r="K4108" s="15" t="n"/>
      <c r="L4108" s="15">
        <f>K4108*Setup!$B$6</f>
        <v/>
      </c>
      <c r="M4108" s="15">
        <f>J4108-L4108</f>
        <v/>
      </c>
      <c r="N4108" s="21" t="n"/>
    </row>
    <row r="4109">
      <c r="A4109" s="295" t="n"/>
      <c r="B4109" s="14" t="n"/>
      <c r="C4109" s="15" t="n"/>
      <c r="D4109" s="15" t="n"/>
      <c r="E4109" s="15">
        <f>D4109*Setup!$B$5</f>
        <v/>
      </c>
      <c r="F4109" s="15">
        <f>D4109-E4109</f>
        <v/>
      </c>
      <c r="G4109" s="15" t="n"/>
      <c r="H4109" s="15" t="n"/>
      <c r="I4109" s="15" t="n"/>
      <c r="J4109" s="15">
        <f>C4109+F4109+G4109-I4109</f>
        <v/>
      </c>
      <c r="K4109" s="15" t="n"/>
      <c r="L4109" s="15">
        <f>K4109*Setup!$B$6</f>
        <v/>
      </c>
      <c r="M4109" s="15">
        <f>J4109-L4109</f>
        <v/>
      </c>
      <c r="N4109" s="21" t="n"/>
    </row>
    <row r="4110">
      <c r="A4110" s="295" t="n"/>
      <c r="B4110" s="14" t="n"/>
      <c r="C4110" s="15" t="n"/>
      <c r="D4110" s="15" t="n"/>
      <c r="E4110" s="15">
        <f>D4110*Setup!$B$5</f>
        <v/>
      </c>
      <c r="F4110" s="15">
        <f>D4110-E4110</f>
        <v/>
      </c>
      <c r="G4110" s="15" t="n"/>
      <c r="H4110" s="15" t="n"/>
      <c r="I4110" s="15" t="n"/>
      <c r="J4110" s="15">
        <f>C4110+F4110+G4110-I4110</f>
        <v/>
      </c>
      <c r="K4110" s="15" t="n"/>
      <c r="L4110" s="15">
        <f>K4110*Setup!$B$6</f>
        <v/>
      </c>
      <c r="M4110" s="15">
        <f>J4110-L4110</f>
        <v/>
      </c>
      <c r="N4110" s="21" t="n"/>
    </row>
    <row r="4111">
      <c r="A4111" s="295" t="n"/>
      <c r="B4111" s="14" t="n"/>
      <c r="C4111" s="15" t="n"/>
      <c r="D4111" s="15" t="n"/>
      <c r="E4111" s="15">
        <f>D4111*Setup!$B$5</f>
        <v/>
      </c>
      <c r="F4111" s="15">
        <f>D4111-E4111</f>
        <v/>
      </c>
      <c r="G4111" s="15" t="n"/>
      <c r="H4111" s="15" t="n"/>
      <c r="I4111" s="15" t="n"/>
      <c r="J4111" s="15">
        <f>C4111+F4111+G4111-I4111</f>
        <v/>
      </c>
      <c r="K4111" s="15" t="n"/>
      <c r="L4111" s="15">
        <f>K4111*Setup!$B$6</f>
        <v/>
      </c>
      <c r="M4111" s="15">
        <f>J4111-L4111</f>
        <v/>
      </c>
      <c r="N4111" s="21" t="n"/>
    </row>
    <row r="4112">
      <c r="A4112" s="295" t="n"/>
      <c r="B4112" s="14" t="n"/>
      <c r="C4112" s="15" t="n"/>
      <c r="D4112" s="15" t="n"/>
      <c r="E4112" s="15">
        <f>D4112*Setup!$B$5</f>
        <v/>
      </c>
      <c r="F4112" s="15">
        <f>D4112-E4112</f>
        <v/>
      </c>
      <c r="G4112" s="15" t="n"/>
      <c r="H4112" s="15" t="n"/>
      <c r="I4112" s="15" t="n"/>
      <c r="J4112" s="15">
        <f>C4112+F4112+G4112-I4112</f>
        <v/>
      </c>
      <c r="K4112" s="15" t="n"/>
      <c r="L4112" s="15">
        <f>K4112*Setup!$B$6</f>
        <v/>
      </c>
      <c r="M4112" s="15">
        <f>J4112-L4112</f>
        <v/>
      </c>
      <c r="N4112" s="21" t="n"/>
    </row>
    <row r="4113">
      <c r="A4113" s="295" t="n"/>
      <c r="B4113" s="14" t="n"/>
      <c r="C4113" s="15" t="n"/>
      <c r="D4113" s="15" t="n"/>
      <c r="E4113" s="15">
        <f>D4113*Setup!$B$5</f>
        <v/>
      </c>
      <c r="F4113" s="15">
        <f>D4113-E4113</f>
        <v/>
      </c>
      <c r="G4113" s="15" t="n"/>
      <c r="H4113" s="15" t="n"/>
      <c r="I4113" s="15" t="n"/>
      <c r="J4113" s="15">
        <f>C4113+F4113+G4113-I4113</f>
        <v/>
      </c>
      <c r="K4113" s="15" t="n"/>
      <c r="L4113" s="15">
        <f>K4113*Setup!$B$6</f>
        <v/>
      </c>
      <c r="M4113" s="15">
        <f>J4113-L4113</f>
        <v/>
      </c>
      <c r="N4113" s="21" t="n"/>
    </row>
    <row r="4114">
      <c r="A4114" s="295" t="n"/>
      <c r="B4114" s="14" t="n"/>
      <c r="C4114" s="15" t="n"/>
      <c r="D4114" s="15" t="n"/>
      <c r="E4114" s="15">
        <f>D4114*Setup!$B$5</f>
        <v/>
      </c>
      <c r="F4114" s="15">
        <f>D4114-E4114</f>
        <v/>
      </c>
      <c r="G4114" s="15" t="n"/>
      <c r="H4114" s="15" t="n"/>
      <c r="I4114" s="15" t="n"/>
      <c r="J4114" s="15">
        <f>C4114+F4114+G4114-I4114</f>
        <v/>
      </c>
      <c r="K4114" s="15" t="n"/>
      <c r="L4114" s="15">
        <f>K4114*Setup!$B$6</f>
        <v/>
      </c>
      <c r="M4114" s="15">
        <f>J4114-L4114</f>
        <v/>
      </c>
      <c r="N4114" s="21" t="n"/>
    </row>
    <row r="4115">
      <c r="A4115" s="295" t="n"/>
      <c r="B4115" s="14" t="n"/>
      <c r="C4115" s="15" t="n"/>
      <c r="D4115" s="15" t="n"/>
      <c r="E4115" s="15">
        <f>D4115*Setup!$B$5</f>
        <v/>
      </c>
      <c r="F4115" s="15">
        <f>D4115-E4115</f>
        <v/>
      </c>
      <c r="G4115" s="15" t="n"/>
      <c r="H4115" s="15" t="n"/>
      <c r="I4115" s="15" t="n"/>
      <c r="J4115" s="15">
        <f>C4115+F4115+G4115-I4115</f>
        <v/>
      </c>
      <c r="K4115" s="15" t="n"/>
      <c r="L4115" s="15">
        <f>K4115*Setup!$B$6</f>
        <v/>
      </c>
      <c r="M4115" s="15">
        <f>J4115-L4115</f>
        <v/>
      </c>
      <c r="N4115" s="21" t="n"/>
    </row>
    <row r="4116">
      <c r="A4116" s="295" t="n"/>
      <c r="B4116" s="14" t="n"/>
      <c r="C4116" s="15" t="n"/>
      <c r="D4116" s="15" t="n"/>
      <c r="E4116" s="15">
        <f>D4116*Setup!$B$5</f>
        <v/>
      </c>
      <c r="F4116" s="15">
        <f>D4116-E4116</f>
        <v/>
      </c>
      <c r="G4116" s="15" t="n"/>
      <c r="H4116" s="15" t="n"/>
      <c r="I4116" s="15" t="n"/>
      <c r="J4116" s="15">
        <f>C4116+F4116+G4116-I4116</f>
        <v/>
      </c>
      <c r="K4116" s="15" t="n"/>
      <c r="L4116" s="15">
        <f>K4116*Setup!$B$6</f>
        <v/>
      </c>
      <c r="M4116" s="15">
        <f>J4116-L4116</f>
        <v/>
      </c>
      <c r="N4116" s="21" t="n"/>
    </row>
    <row r="4117">
      <c r="A4117" s="295" t="n"/>
      <c r="B4117" s="14" t="n"/>
      <c r="C4117" s="15" t="n"/>
      <c r="D4117" s="15" t="n"/>
      <c r="E4117" s="15">
        <f>D4117*Setup!$B$5</f>
        <v/>
      </c>
      <c r="F4117" s="15">
        <f>D4117-E4117</f>
        <v/>
      </c>
      <c r="G4117" s="15" t="n"/>
      <c r="H4117" s="15" t="n"/>
      <c r="I4117" s="15" t="n"/>
      <c r="J4117" s="15">
        <f>C4117+F4117+G4117-I4117</f>
        <v/>
      </c>
      <c r="K4117" s="15" t="n"/>
      <c r="L4117" s="15">
        <f>K4117*Setup!$B$6</f>
        <v/>
      </c>
      <c r="M4117" s="15">
        <f>J4117-L4117</f>
        <v/>
      </c>
      <c r="N4117" s="21" t="n"/>
    </row>
    <row r="4118">
      <c r="A4118" s="295" t="n"/>
      <c r="B4118" s="14" t="n"/>
      <c r="C4118" s="15" t="n"/>
      <c r="D4118" s="15" t="n"/>
      <c r="E4118" s="15">
        <f>D4118*Setup!$B$5</f>
        <v/>
      </c>
      <c r="F4118" s="15">
        <f>D4118-E4118</f>
        <v/>
      </c>
      <c r="G4118" s="15" t="n"/>
      <c r="H4118" s="15" t="n"/>
      <c r="I4118" s="15" t="n"/>
      <c r="J4118" s="15">
        <f>C4118+F4118+G4118-I4118</f>
        <v/>
      </c>
      <c r="K4118" s="15" t="n"/>
      <c r="L4118" s="15">
        <f>K4118*Setup!$B$6</f>
        <v/>
      </c>
      <c r="M4118" s="15">
        <f>J4118-L4118</f>
        <v/>
      </c>
      <c r="N4118" s="21" t="n"/>
    </row>
    <row r="4119">
      <c r="A4119" s="295" t="n"/>
      <c r="B4119" s="14" t="n"/>
      <c r="C4119" s="15" t="n"/>
      <c r="D4119" s="15" t="n"/>
      <c r="E4119" s="15">
        <f>D4119*Setup!$B$5</f>
        <v/>
      </c>
      <c r="F4119" s="15">
        <f>D4119-E4119</f>
        <v/>
      </c>
      <c r="G4119" s="15" t="n"/>
      <c r="H4119" s="15" t="n"/>
      <c r="I4119" s="15" t="n"/>
      <c r="J4119" s="15">
        <f>C4119+F4119+G4119-I4119</f>
        <v/>
      </c>
      <c r="K4119" s="15" t="n"/>
      <c r="L4119" s="15">
        <f>K4119*Setup!$B$6</f>
        <v/>
      </c>
      <c r="M4119" s="15">
        <f>J4119-L4119</f>
        <v/>
      </c>
      <c r="N4119" s="21" t="n"/>
    </row>
    <row r="4120">
      <c r="A4120" s="295" t="n"/>
      <c r="B4120" s="14" t="n"/>
      <c r="C4120" s="15" t="n"/>
      <c r="D4120" s="15" t="n"/>
      <c r="E4120" s="15">
        <f>D4120*Setup!$B$5</f>
        <v/>
      </c>
      <c r="F4120" s="15">
        <f>D4120-E4120</f>
        <v/>
      </c>
      <c r="G4120" s="15" t="n"/>
      <c r="H4120" s="15" t="n"/>
      <c r="I4120" s="15" t="n"/>
      <c r="J4120" s="15">
        <f>C4120+F4120+G4120-I4120</f>
        <v/>
      </c>
      <c r="K4120" s="15" t="n"/>
      <c r="L4120" s="15">
        <f>K4120*Setup!$B$6</f>
        <v/>
      </c>
      <c r="M4120" s="15">
        <f>J4120-L4120</f>
        <v/>
      </c>
      <c r="N4120" s="21" t="n"/>
    </row>
    <row r="4121">
      <c r="A4121" s="295" t="n"/>
      <c r="B4121" s="14" t="n"/>
      <c r="C4121" s="15" t="n"/>
      <c r="D4121" s="15" t="n"/>
      <c r="E4121" s="15">
        <f>D4121*Setup!$B$5</f>
        <v/>
      </c>
      <c r="F4121" s="15">
        <f>D4121-E4121</f>
        <v/>
      </c>
      <c r="G4121" s="15" t="n"/>
      <c r="H4121" s="15" t="n"/>
      <c r="I4121" s="15" t="n"/>
      <c r="J4121" s="15">
        <f>C4121+F4121+G4121-I4121</f>
        <v/>
      </c>
      <c r="K4121" s="15" t="n"/>
      <c r="L4121" s="15">
        <f>K4121*Setup!$B$6</f>
        <v/>
      </c>
      <c r="M4121" s="15">
        <f>J4121-L4121</f>
        <v/>
      </c>
      <c r="N4121" s="21" t="n"/>
    </row>
    <row r="4122">
      <c r="A4122" s="295" t="n"/>
      <c r="B4122" s="14" t="n"/>
      <c r="C4122" s="15" t="n"/>
      <c r="D4122" s="15" t="n"/>
      <c r="E4122" s="15">
        <f>D4122*Setup!$B$5</f>
        <v/>
      </c>
      <c r="F4122" s="15">
        <f>D4122-E4122</f>
        <v/>
      </c>
      <c r="G4122" s="15" t="n"/>
      <c r="H4122" s="15" t="n"/>
      <c r="I4122" s="15" t="n"/>
      <c r="J4122" s="15">
        <f>C4122+F4122+G4122-I4122</f>
        <v/>
      </c>
      <c r="K4122" s="15" t="n"/>
      <c r="L4122" s="15">
        <f>K4122*Setup!$B$6</f>
        <v/>
      </c>
      <c r="M4122" s="15">
        <f>J4122-L4122</f>
        <v/>
      </c>
      <c r="N4122" s="21" t="n"/>
    </row>
    <row r="4123">
      <c r="A4123" s="295" t="n"/>
      <c r="B4123" s="14" t="n"/>
      <c r="C4123" s="15" t="n"/>
      <c r="D4123" s="15" t="n"/>
      <c r="E4123" s="15">
        <f>D4123*Setup!$B$5</f>
        <v/>
      </c>
      <c r="F4123" s="15">
        <f>D4123-E4123</f>
        <v/>
      </c>
      <c r="G4123" s="15" t="n"/>
      <c r="H4123" s="15" t="n"/>
      <c r="I4123" s="15" t="n"/>
      <c r="J4123" s="15">
        <f>C4123+F4123+G4123-I4123</f>
        <v/>
      </c>
      <c r="K4123" s="15" t="n"/>
      <c r="L4123" s="15">
        <f>K4123*Setup!$B$6</f>
        <v/>
      </c>
      <c r="M4123" s="15">
        <f>J4123-L4123</f>
        <v/>
      </c>
      <c r="N4123" s="21" t="n"/>
    </row>
    <row r="4124">
      <c r="A4124" s="295" t="n"/>
      <c r="B4124" s="14" t="n"/>
      <c r="C4124" s="15" t="n"/>
      <c r="D4124" s="15" t="n"/>
      <c r="E4124" s="15">
        <f>D4124*Setup!$B$5</f>
        <v/>
      </c>
      <c r="F4124" s="15">
        <f>D4124-E4124</f>
        <v/>
      </c>
      <c r="G4124" s="15" t="n"/>
      <c r="H4124" s="15" t="n"/>
      <c r="I4124" s="15" t="n"/>
      <c r="J4124" s="15">
        <f>C4124+F4124+G4124-I4124</f>
        <v/>
      </c>
      <c r="K4124" s="15" t="n"/>
      <c r="L4124" s="15">
        <f>K4124*Setup!$B$6</f>
        <v/>
      </c>
      <c r="M4124" s="15">
        <f>J4124-L4124</f>
        <v/>
      </c>
      <c r="N4124" s="21" t="n"/>
    </row>
    <row r="4125">
      <c r="A4125" s="295" t="n"/>
      <c r="B4125" s="14" t="n"/>
      <c r="C4125" s="15" t="n"/>
      <c r="D4125" s="15" t="n"/>
      <c r="E4125" s="15">
        <f>D4125*Setup!$B$5</f>
        <v/>
      </c>
      <c r="F4125" s="15">
        <f>D4125-E4125</f>
        <v/>
      </c>
      <c r="G4125" s="15" t="n"/>
      <c r="H4125" s="15" t="n"/>
      <c r="I4125" s="15" t="n"/>
      <c r="J4125" s="15">
        <f>C4125+F4125+G4125-I4125</f>
        <v/>
      </c>
      <c r="K4125" s="15" t="n"/>
      <c r="L4125" s="15">
        <f>K4125*Setup!$B$6</f>
        <v/>
      </c>
      <c r="M4125" s="15">
        <f>J4125-L4125</f>
        <v/>
      </c>
      <c r="N4125" s="21" t="n"/>
    </row>
    <row r="4126">
      <c r="A4126" s="295" t="n"/>
      <c r="B4126" s="14" t="n"/>
      <c r="C4126" s="15" t="n"/>
      <c r="D4126" s="15" t="n"/>
      <c r="E4126" s="15">
        <f>D4126*Setup!$B$5</f>
        <v/>
      </c>
      <c r="F4126" s="15">
        <f>D4126-E4126</f>
        <v/>
      </c>
      <c r="G4126" s="15" t="n"/>
      <c r="H4126" s="15" t="n"/>
      <c r="I4126" s="15" t="n"/>
      <c r="J4126" s="15">
        <f>C4126+F4126+G4126-I4126</f>
        <v/>
      </c>
      <c r="K4126" s="15" t="n"/>
      <c r="L4126" s="15">
        <f>K4126*Setup!$B$6</f>
        <v/>
      </c>
      <c r="M4126" s="15">
        <f>J4126-L4126</f>
        <v/>
      </c>
      <c r="N4126" s="21" t="n"/>
    </row>
    <row r="4127">
      <c r="A4127" s="295" t="n"/>
      <c r="B4127" s="14" t="n"/>
      <c r="C4127" s="15" t="n"/>
      <c r="D4127" s="15" t="n"/>
      <c r="E4127" s="15">
        <f>D4127*Setup!$B$5</f>
        <v/>
      </c>
      <c r="F4127" s="15">
        <f>D4127-E4127</f>
        <v/>
      </c>
      <c r="G4127" s="15" t="n"/>
      <c r="H4127" s="15" t="n"/>
      <c r="I4127" s="15" t="n"/>
      <c r="J4127" s="15">
        <f>C4127+F4127+G4127-I4127</f>
        <v/>
      </c>
      <c r="K4127" s="15" t="n"/>
      <c r="L4127" s="15">
        <f>K4127*Setup!$B$6</f>
        <v/>
      </c>
      <c r="M4127" s="15">
        <f>J4127-L4127</f>
        <v/>
      </c>
      <c r="N4127" s="21" t="n"/>
    </row>
    <row r="4128">
      <c r="A4128" s="295" t="n"/>
      <c r="B4128" s="14" t="n"/>
      <c r="C4128" s="15" t="n"/>
      <c r="D4128" s="15" t="n"/>
      <c r="E4128" s="15">
        <f>D4128*Setup!$B$5</f>
        <v/>
      </c>
      <c r="F4128" s="15">
        <f>D4128-E4128</f>
        <v/>
      </c>
      <c r="G4128" s="15" t="n"/>
      <c r="H4128" s="15" t="n"/>
      <c r="I4128" s="15" t="n"/>
      <c r="J4128" s="15">
        <f>C4128+F4128+G4128-I4128</f>
        <v/>
      </c>
      <c r="K4128" s="15" t="n"/>
      <c r="L4128" s="15">
        <f>K4128*Setup!$B$6</f>
        <v/>
      </c>
      <c r="M4128" s="15">
        <f>J4128-L4128</f>
        <v/>
      </c>
      <c r="N4128" s="21" t="n"/>
    </row>
    <row r="4129">
      <c r="A4129" s="295" t="n"/>
      <c r="B4129" s="14" t="n"/>
      <c r="C4129" s="15" t="n"/>
      <c r="D4129" s="15" t="n"/>
      <c r="E4129" s="15">
        <f>D4129*Setup!$B$5</f>
        <v/>
      </c>
      <c r="F4129" s="15">
        <f>D4129-E4129</f>
        <v/>
      </c>
      <c r="G4129" s="15" t="n"/>
      <c r="H4129" s="15" t="n"/>
      <c r="I4129" s="15" t="n"/>
      <c r="J4129" s="15">
        <f>C4129+F4129+G4129-I4129</f>
        <v/>
      </c>
      <c r="K4129" s="15" t="n"/>
      <c r="L4129" s="15">
        <f>K4129*Setup!$B$6</f>
        <v/>
      </c>
      <c r="M4129" s="15">
        <f>J4129-L4129</f>
        <v/>
      </c>
      <c r="N4129" s="21" t="n"/>
    </row>
    <row r="4130">
      <c r="A4130" s="295" t="n"/>
      <c r="B4130" s="14" t="n"/>
      <c r="C4130" s="15" t="n"/>
      <c r="D4130" s="15" t="n"/>
      <c r="E4130" s="15">
        <f>D4130*Setup!$B$5</f>
        <v/>
      </c>
      <c r="F4130" s="15">
        <f>D4130-E4130</f>
        <v/>
      </c>
      <c r="G4130" s="15" t="n"/>
      <c r="H4130" s="15" t="n"/>
      <c r="I4130" s="15" t="n"/>
      <c r="J4130" s="15">
        <f>C4130+F4130+G4130-I4130</f>
        <v/>
      </c>
      <c r="K4130" s="15" t="n"/>
      <c r="L4130" s="15">
        <f>K4130*Setup!$B$6</f>
        <v/>
      </c>
      <c r="M4130" s="15">
        <f>J4130-L4130</f>
        <v/>
      </c>
      <c r="N4130" s="21" t="n"/>
    </row>
    <row r="4131">
      <c r="A4131" s="295" t="n"/>
      <c r="B4131" s="14" t="n"/>
      <c r="C4131" s="15" t="n"/>
      <c r="D4131" s="15" t="n"/>
      <c r="E4131" s="15">
        <f>D4131*Setup!$B$5</f>
        <v/>
      </c>
      <c r="F4131" s="15">
        <f>D4131-E4131</f>
        <v/>
      </c>
      <c r="G4131" s="15" t="n"/>
      <c r="H4131" s="15" t="n"/>
      <c r="I4131" s="15" t="n"/>
      <c r="J4131" s="15">
        <f>C4131+F4131+G4131-I4131</f>
        <v/>
      </c>
      <c r="K4131" s="15" t="n"/>
      <c r="L4131" s="15">
        <f>K4131*Setup!$B$6</f>
        <v/>
      </c>
      <c r="M4131" s="15">
        <f>J4131-L4131</f>
        <v/>
      </c>
      <c r="N4131" s="21" t="n"/>
    </row>
    <row r="4132">
      <c r="A4132" s="295" t="n"/>
      <c r="B4132" s="14" t="n"/>
      <c r="C4132" s="15" t="n"/>
      <c r="D4132" s="15" t="n"/>
      <c r="E4132" s="15">
        <f>D4132*Setup!$B$5</f>
        <v/>
      </c>
      <c r="F4132" s="15">
        <f>D4132-E4132</f>
        <v/>
      </c>
      <c r="G4132" s="15" t="n"/>
      <c r="H4132" s="15" t="n"/>
      <c r="I4132" s="15" t="n"/>
      <c r="J4132" s="15">
        <f>C4132+F4132+G4132-I4132</f>
        <v/>
      </c>
      <c r="K4132" s="15" t="n"/>
      <c r="L4132" s="15">
        <f>K4132*Setup!$B$6</f>
        <v/>
      </c>
      <c r="M4132" s="15">
        <f>J4132-L4132</f>
        <v/>
      </c>
      <c r="N4132" s="21" t="n"/>
    </row>
    <row r="4133">
      <c r="A4133" s="295" t="n"/>
      <c r="B4133" s="14" t="n"/>
      <c r="C4133" s="15" t="n"/>
      <c r="D4133" s="15" t="n"/>
      <c r="E4133" s="15">
        <f>D4133*Setup!$B$5</f>
        <v/>
      </c>
      <c r="F4133" s="15">
        <f>D4133-E4133</f>
        <v/>
      </c>
      <c r="G4133" s="15" t="n"/>
      <c r="H4133" s="15" t="n"/>
      <c r="I4133" s="15" t="n"/>
      <c r="J4133" s="15">
        <f>C4133+F4133+G4133-I4133</f>
        <v/>
      </c>
      <c r="K4133" s="15" t="n"/>
      <c r="L4133" s="15">
        <f>K4133*Setup!$B$6</f>
        <v/>
      </c>
      <c r="M4133" s="15">
        <f>J4133-L4133</f>
        <v/>
      </c>
      <c r="N4133" s="21" t="n"/>
    </row>
    <row r="4134">
      <c r="A4134" s="295" t="n"/>
      <c r="B4134" s="14" t="n"/>
      <c r="C4134" s="15" t="n"/>
      <c r="D4134" s="15" t="n"/>
      <c r="E4134" s="15">
        <f>D4134*Setup!$B$5</f>
        <v/>
      </c>
      <c r="F4134" s="15">
        <f>D4134-E4134</f>
        <v/>
      </c>
      <c r="G4134" s="15" t="n"/>
      <c r="H4134" s="15" t="n"/>
      <c r="I4134" s="15" t="n"/>
      <c r="J4134" s="15">
        <f>C4134+F4134+G4134-I4134</f>
        <v/>
      </c>
      <c r="K4134" s="15" t="n"/>
      <c r="L4134" s="15">
        <f>K4134*Setup!$B$6</f>
        <v/>
      </c>
      <c r="M4134" s="15">
        <f>J4134-L4134</f>
        <v/>
      </c>
      <c r="N4134" s="21" t="n"/>
    </row>
    <row r="4135">
      <c r="A4135" s="295" t="n"/>
      <c r="B4135" s="14" t="n"/>
      <c r="C4135" s="15" t="n"/>
      <c r="D4135" s="15" t="n"/>
      <c r="E4135" s="15">
        <f>D4135*Setup!$B$5</f>
        <v/>
      </c>
      <c r="F4135" s="15">
        <f>D4135-E4135</f>
        <v/>
      </c>
      <c r="G4135" s="15" t="n"/>
      <c r="H4135" s="15" t="n"/>
      <c r="I4135" s="15" t="n"/>
      <c r="J4135" s="15">
        <f>C4135+F4135+G4135-I4135</f>
        <v/>
      </c>
      <c r="K4135" s="15" t="n"/>
      <c r="L4135" s="15">
        <f>K4135*Setup!$B$6</f>
        <v/>
      </c>
      <c r="M4135" s="15">
        <f>J4135-L4135</f>
        <v/>
      </c>
      <c r="N4135" s="21" t="n"/>
    </row>
    <row r="4136">
      <c r="A4136" s="295" t="n"/>
      <c r="B4136" s="14" t="n"/>
      <c r="C4136" s="15" t="n"/>
      <c r="D4136" s="15" t="n"/>
      <c r="E4136" s="15">
        <f>D4136*Setup!$B$5</f>
        <v/>
      </c>
      <c r="F4136" s="15">
        <f>D4136-E4136</f>
        <v/>
      </c>
      <c r="G4136" s="15" t="n"/>
      <c r="H4136" s="15" t="n"/>
      <c r="I4136" s="15" t="n"/>
      <c r="J4136" s="15">
        <f>C4136+F4136+G4136-I4136</f>
        <v/>
      </c>
      <c r="K4136" s="15" t="n"/>
      <c r="L4136" s="15">
        <f>K4136*Setup!$B$6</f>
        <v/>
      </c>
      <c r="M4136" s="15">
        <f>J4136-L4136</f>
        <v/>
      </c>
      <c r="N4136" s="21" t="n"/>
    </row>
    <row r="4137">
      <c r="A4137" s="295" t="n"/>
      <c r="B4137" s="14" t="n"/>
      <c r="C4137" s="15" t="n"/>
      <c r="D4137" s="15" t="n"/>
      <c r="E4137" s="15">
        <f>D4137*Setup!$B$5</f>
        <v/>
      </c>
      <c r="F4137" s="15">
        <f>D4137-E4137</f>
        <v/>
      </c>
      <c r="G4137" s="15" t="n"/>
      <c r="H4137" s="15" t="n"/>
      <c r="I4137" s="15" t="n"/>
      <c r="J4137" s="15">
        <f>C4137+F4137+G4137-I4137</f>
        <v/>
      </c>
      <c r="K4137" s="15" t="n"/>
      <c r="L4137" s="15">
        <f>K4137*Setup!$B$6</f>
        <v/>
      </c>
      <c r="M4137" s="15">
        <f>J4137-L4137</f>
        <v/>
      </c>
      <c r="N4137" s="21" t="n"/>
    </row>
    <row r="4138">
      <c r="A4138" s="295" t="n"/>
      <c r="B4138" s="14" t="n"/>
      <c r="C4138" s="15" t="n"/>
      <c r="D4138" s="15" t="n"/>
      <c r="E4138" s="15">
        <f>D4138*Setup!$B$5</f>
        <v/>
      </c>
      <c r="F4138" s="15">
        <f>D4138-E4138</f>
        <v/>
      </c>
      <c r="G4138" s="15" t="n"/>
      <c r="H4138" s="15" t="n"/>
      <c r="I4138" s="15" t="n"/>
      <c r="J4138" s="15">
        <f>C4138+F4138+G4138-I4138</f>
        <v/>
      </c>
      <c r="K4138" s="15" t="n"/>
      <c r="L4138" s="15">
        <f>K4138*Setup!$B$6</f>
        <v/>
      </c>
      <c r="M4138" s="15">
        <f>J4138-L4138</f>
        <v/>
      </c>
      <c r="N4138" s="21" t="n"/>
    </row>
    <row r="4139">
      <c r="A4139" s="295" t="n"/>
      <c r="B4139" s="14" t="n"/>
      <c r="C4139" s="15" t="n"/>
      <c r="D4139" s="15" t="n"/>
      <c r="E4139" s="15">
        <f>D4139*Setup!$B$5</f>
        <v/>
      </c>
      <c r="F4139" s="15">
        <f>D4139-E4139</f>
        <v/>
      </c>
      <c r="G4139" s="15" t="n"/>
      <c r="H4139" s="15" t="n"/>
      <c r="I4139" s="15" t="n"/>
      <c r="J4139" s="15">
        <f>C4139+F4139+G4139-I4139</f>
        <v/>
      </c>
      <c r="K4139" s="15" t="n"/>
      <c r="L4139" s="15">
        <f>K4139*Setup!$B$6</f>
        <v/>
      </c>
      <c r="M4139" s="15">
        <f>J4139-L4139</f>
        <v/>
      </c>
      <c r="N4139" s="21" t="n"/>
    </row>
    <row r="4140">
      <c r="A4140" s="295" t="n"/>
      <c r="B4140" s="14" t="n"/>
      <c r="C4140" s="15" t="n"/>
      <c r="D4140" s="15" t="n"/>
      <c r="E4140" s="15">
        <f>D4140*Setup!$B$5</f>
        <v/>
      </c>
      <c r="F4140" s="15">
        <f>D4140-E4140</f>
        <v/>
      </c>
      <c r="G4140" s="15" t="n"/>
      <c r="H4140" s="15" t="n"/>
      <c r="I4140" s="15" t="n"/>
      <c r="J4140" s="15">
        <f>C4140+F4140+G4140-I4140</f>
        <v/>
      </c>
      <c r="K4140" s="15" t="n"/>
      <c r="L4140" s="15">
        <f>K4140*Setup!$B$6</f>
        <v/>
      </c>
      <c r="M4140" s="15">
        <f>J4140-L4140</f>
        <v/>
      </c>
      <c r="N4140" s="21" t="n"/>
    </row>
    <row r="4141">
      <c r="A4141" s="295" t="n"/>
      <c r="B4141" s="14" t="n"/>
      <c r="C4141" s="15" t="n"/>
      <c r="D4141" s="15" t="n"/>
      <c r="E4141" s="15">
        <f>D4141*Setup!$B$5</f>
        <v/>
      </c>
      <c r="F4141" s="15">
        <f>D4141-E4141</f>
        <v/>
      </c>
      <c r="G4141" s="15" t="n"/>
      <c r="H4141" s="15" t="n"/>
      <c r="I4141" s="15" t="n"/>
      <c r="J4141" s="15">
        <f>C4141+F4141+G4141-I4141</f>
        <v/>
      </c>
      <c r="K4141" s="15" t="n"/>
      <c r="L4141" s="15">
        <f>K4141*Setup!$B$6</f>
        <v/>
      </c>
      <c r="M4141" s="15">
        <f>J4141-L4141</f>
        <v/>
      </c>
      <c r="N4141" s="21" t="n"/>
    </row>
    <row r="4142">
      <c r="A4142" s="295" t="n"/>
      <c r="B4142" s="14" t="n"/>
      <c r="C4142" s="15" t="n"/>
      <c r="D4142" s="15" t="n"/>
      <c r="E4142" s="15">
        <f>D4142*Setup!$B$5</f>
        <v/>
      </c>
      <c r="F4142" s="15">
        <f>D4142-E4142</f>
        <v/>
      </c>
      <c r="G4142" s="15" t="n"/>
      <c r="H4142" s="15" t="n"/>
      <c r="I4142" s="15" t="n"/>
      <c r="J4142" s="15">
        <f>C4142+F4142+G4142-I4142</f>
        <v/>
      </c>
      <c r="K4142" s="15" t="n"/>
      <c r="L4142" s="15">
        <f>K4142*Setup!$B$6</f>
        <v/>
      </c>
      <c r="M4142" s="15">
        <f>J4142-L4142</f>
        <v/>
      </c>
      <c r="N4142" s="21" t="n"/>
    </row>
    <row r="4143">
      <c r="A4143" s="295" t="n"/>
      <c r="B4143" s="14" t="n"/>
      <c r="C4143" s="15" t="n"/>
      <c r="D4143" s="15" t="n"/>
      <c r="E4143" s="15">
        <f>D4143*Setup!$B$5</f>
        <v/>
      </c>
      <c r="F4143" s="15">
        <f>D4143-E4143</f>
        <v/>
      </c>
      <c r="G4143" s="15" t="n"/>
      <c r="H4143" s="15" t="n"/>
      <c r="I4143" s="15" t="n"/>
      <c r="J4143" s="15">
        <f>C4143+F4143+G4143-I4143</f>
        <v/>
      </c>
      <c r="K4143" s="15" t="n"/>
      <c r="L4143" s="15">
        <f>K4143*Setup!$B$6</f>
        <v/>
      </c>
      <c r="M4143" s="15">
        <f>J4143-L4143</f>
        <v/>
      </c>
      <c r="N4143" s="21" t="n"/>
    </row>
    <row r="4144">
      <c r="A4144" s="295" t="n"/>
      <c r="B4144" s="14" t="n"/>
      <c r="C4144" s="15" t="n"/>
      <c r="D4144" s="15" t="n"/>
      <c r="E4144" s="15">
        <f>D4144*Setup!$B$5</f>
        <v/>
      </c>
      <c r="F4144" s="15">
        <f>D4144-E4144</f>
        <v/>
      </c>
      <c r="G4144" s="15" t="n"/>
      <c r="H4144" s="15" t="n"/>
      <c r="I4144" s="15" t="n"/>
      <c r="J4144" s="15">
        <f>C4144+F4144+G4144-I4144</f>
        <v/>
      </c>
      <c r="K4144" s="15" t="n"/>
      <c r="L4144" s="15">
        <f>K4144*Setup!$B$6</f>
        <v/>
      </c>
      <c r="M4144" s="15">
        <f>J4144-L4144</f>
        <v/>
      </c>
      <c r="N4144" s="21" t="n"/>
    </row>
    <row r="4145">
      <c r="A4145" s="295" t="n"/>
      <c r="B4145" s="14" t="n"/>
      <c r="C4145" s="15" t="n"/>
      <c r="D4145" s="15" t="n"/>
      <c r="E4145" s="15">
        <f>D4145*Setup!$B$5</f>
        <v/>
      </c>
      <c r="F4145" s="15">
        <f>D4145-E4145</f>
        <v/>
      </c>
      <c r="G4145" s="15" t="n"/>
      <c r="H4145" s="15" t="n"/>
      <c r="I4145" s="15" t="n"/>
      <c r="J4145" s="15">
        <f>C4145+F4145+G4145-I4145</f>
        <v/>
      </c>
      <c r="K4145" s="15" t="n"/>
      <c r="L4145" s="15">
        <f>K4145*Setup!$B$6</f>
        <v/>
      </c>
      <c r="M4145" s="15">
        <f>J4145-L4145</f>
        <v/>
      </c>
      <c r="N4145" s="21" t="n"/>
    </row>
    <row r="4146">
      <c r="A4146" s="295" t="n"/>
      <c r="B4146" s="14" t="n"/>
      <c r="C4146" s="15" t="n"/>
      <c r="D4146" s="15" t="n"/>
      <c r="E4146" s="15">
        <f>D4146*Setup!$B$5</f>
        <v/>
      </c>
      <c r="F4146" s="15">
        <f>D4146-E4146</f>
        <v/>
      </c>
      <c r="G4146" s="15" t="n"/>
      <c r="H4146" s="15" t="n"/>
      <c r="I4146" s="15" t="n"/>
      <c r="J4146" s="15">
        <f>C4146+F4146+G4146-I4146</f>
        <v/>
      </c>
      <c r="K4146" s="15" t="n"/>
      <c r="L4146" s="15">
        <f>K4146*Setup!$B$6</f>
        <v/>
      </c>
      <c r="M4146" s="15">
        <f>J4146-L4146</f>
        <v/>
      </c>
      <c r="N4146" s="21" t="n"/>
    </row>
    <row r="4147">
      <c r="A4147" s="295" t="n"/>
      <c r="B4147" s="14" t="n"/>
      <c r="C4147" s="15" t="n"/>
      <c r="D4147" s="15" t="n"/>
      <c r="E4147" s="15">
        <f>D4147*Setup!$B$5</f>
        <v/>
      </c>
      <c r="F4147" s="15">
        <f>D4147-E4147</f>
        <v/>
      </c>
      <c r="G4147" s="15" t="n"/>
      <c r="H4147" s="15" t="n"/>
      <c r="I4147" s="15" t="n"/>
      <c r="J4147" s="15">
        <f>C4147+F4147+G4147-I4147</f>
        <v/>
      </c>
      <c r="K4147" s="15" t="n"/>
      <c r="L4147" s="15">
        <f>K4147*Setup!$B$6</f>
        <v/>
      </c>
      <c r="M4147" s="15">
        <f>J4147-L4147</f>
        <v/>
      </c>
      <c r="N4147" s="21" t="n"/>
    </row>
    <row r="4148">
      <c r="A4148" s="295" t="n"/>
      <c r="B4148" s="14" t="n"/>
      <c r="C4148" s="15" t="n"/>
      <c r="D4148" s="15" t="n"/>
      <c r="E4148" s="15">
        <f>D4148*Setup!$B$5</f>
        <v/>
      </c>
      <c r="F4148" s="15">
        <f>D4148-E4148</f>
        <v/>
      </c>
      <c r="G4148" s="15" t="n"/>
      <c r="H4148" s="15" t="n"/>
      <c r="I4148" s="15" t="n"/>
      <c r="J4148" s="15">
        <f>C4148+F4148+G4148-I4148</f>
        <v/>
      </c>
      <c r="K4148" s="15" t="n"/>
      <c r="L4148" s="15">
        <f>K4148*Setup!$B$6</f>
        <v/>
      </c>
      <c r="M4148" s="15">
        <f>J4148-L4148</f>
        <v/>
      </c>
      <c r="N4148" s="21" t="n"/>
    </row>
    <row r="4149">
      <c r="A4149" s="295" t="n"/>
      <c r="B4149" s="14" t="n"/>
      <c r="C4149" s="15" t="n"/>
      <c r="D4149" s="15" t="n"/>
      <c r="E4149" s="15">
        <f>D4149*Setup!$B$5</f>
        <v/>
      </c>
      <c r="F4149" s="15">
        <f>D4149-E4149</f>
        <v/>
      </c>
      <c r="G4149" s="15" t="n"/>
      <c r="H4149" s="15" t="n"/>
      <c r="I4149" s="15" t="n"/>
      <c r="J4149" s="15">
        <f>C4149+F4149+G4149-I4149</f>
        <v/>
      </c>
      <c r="K4149" s="15" t="n"/>
      <c r="L4149" s="15">
        <f>K4149*Setup!$B$6</f>
        <v/>
      </c>
      <c r="M4149" s="15">
        <f>J4149-L4149</f>
        <v/>
      </c>
      <c r="N4149" s="21" t="n"/>
    </row>
    <row r="4150">
      <c r="A4150" s="295" t="n"/>
      <c r="B4150" s="14" t="n"/>
      <c r="C4150" s="15" t="n"/>
      <c r="D4150" s="15" t="n"/>
      <c r="E4150" s="15">
        <f>D4150*Setup!$B$5</f>
        <v/>
      </c>
      <c r="F4150" s="15">
        <f>D4150-E4150</f>
        <v/>
      </c>
      <c r="G4150" s="15" t="n"/>
      <c r="H4150" s="15" t="n"/>
      <c r="I4150" s="15" t="n"/>
      <c r="J4150" s="15">
        <f>C4150+F4150+G4150-I4150</f>
        <v/>
      </c>
      <c r="K4150" s="15" t="n"/>
      <c r="L4150" s="15">
        <f>K4150*Setup!$B$6</f>
        <v/>
      </c>
      <c r="M4150" s="15">
        <f>J4150-L4150</f>
        <v/>
      </c>
      <c r="N4150" s="21" t="n"/>
    </row>
    <row r="4151">
      <c r="A4151" s="295" t="n"/>
      <c r="B4151" s="14" t="n"/>
      <c r="C4151" s="15" t="n"/>
      <c r="D4151" s="15" t="n"/>
      <c r="E4151" s="15">
        <f>D4151*Setup!$B$5</f>
        <v/>
      </c>
      <c r="F4151" s="15">
        <f>D4151-E4151</f>
        <v/>
      </c>
      <c r="G4151" s="15" t="n"/>
      <c r="H4151" s="15" t="n"/>
      <c r="I4151" s="15" t="n"/>
      <c r="J4151" s="15">
        <f>C4151+F4151+G4151-I4151</f>
        <v/>
      </c>
      <c r="K4151" s="15" t="n"/>
      <c r="L4151" s="15">
        <f>K4151*Setup!$B$6</f>
        <v/>
      </c>
      <c r="M4151" s="15">
        <f>J4151-L4151</f>
        <v/>
      </c>
      <c r="N4151" s="21" t="n"/>
    </row>
    <row r="4152">
      <c r="A4152" s="295" t="n"/>
      <c r="B4152" s="14" t="n"/>
      <c r="C4152" s="15" t="n"/>
      <c r="D4152" s="15" t="n"/>
      <c r="E4152" s="15">
        <f>D4152*Setup!$B$5</f>
        <v/>
      </c>
      <c r="F4152" s="15">
        <f>D4152-E4152</f>
        <v/>
      </c>
      <c r="G4152" s="15" t="n"/>
      <c r="H4152" s="15" t="n"/>
      <c r="I4152" s="15" t="n"/>
      <c r="J4152" s="15">
        <f>C4152+F4152+G4152-I4152</f>
        <v/>
      </c>
      <c r="K4152" s="15" t="n"/>
      <c r="L4152" s="15">
        <f>K4152*Setup!$B$6</f>
        <v/>
      </c>
      <c r="M4152" s="15">
        <f>J4152-L4152</f>
        <v/>
      </c>
      <c r="N4152" s="21" t="n"/>
    </row>
    <row r="4153">
      <c r="A4153" s="295" t="n"/>
      <c r="B4153" s="14" t="n"/>
      <c r="C4153" s="15" t="n"/>
      <c r="D4153" s="15" t="n"/>
      <c r="E4153" s="15">
        <f>D4153*Setup!$B$5</f>
        <v/>
      </c>
      <c r="F4153" s="15">
        <f>D4153-E4153</f>
        <v/>
      </c>
      <c r="G4153" s="15" t="n"/>
      <c r="H4153" s="15" t="n"/>
      <c r="I4153" s="15" t="n"/>
      <c r="J4153" s="15">
        <f>C4153+F4153+G4153-I4153</f>
        <v/>
      </c>
      <c r="K4153" s="15" t="n"/>
      <c r="L4153" s="15">
        <f>K4153*Setup!$B$6</f>
        <v/>
      </c>
      <c r="M4153" s="15">
        <f>J4153-L4153</f>
        <v/>
      </c>
      <c r="N4153" s="21" t="n"/>
    </row>
    <row r="4154">
      <c r="A4154" s="295" t="n"/>
      <c r="B4154" s="14" t="n"/>
      <c r="C4154" s="15" t="n"/>
      <c r="D4154" s="15" t="n"/>
      <c r="E4154" s="15">
        <f>D4154*Setup!$B$5</f>
        <v/>
      </c>
      <c r="F4154" s="15">
        <f>D4154-E4154</f>
        <v/>
      </c>
      <c r="G4154" s="15" t="n"/>
      <c r="H4154" s="15" t="n"/>
      <c r="I4154" s="15" t="n"/>
      <c r="J4154" s="15">
        <f>C4154+F4154+G4154-I4154</f>
        <v/>
      </c>
      <c r="K4154" s="15" t="n"/>
      <c r="L4154" s="15">
        <f>K4154*Setup!$B$6</f>
        <v/>
      </c>
      <c r="M4154" s="15">
        <f>J4154-L4154</f>
        <v/>
      </c>
      <c r="N4154" s="21" t="n"/>
    </row>
    <row r="4155">
      <c r="A4155" s="295" t="n"/>
      <c r="B4155" s="14" t="n"/>
      <c r="C4155" s="15" t="n"/>
      <c r="D4155" s="15" t="n"/>
      <c r="E4155" s="15">
        <f>D4155*Setup!$B$5</f>
        <v/>
      </c>
      <c r="F4155" s="15">
        <f>D4155-E4155</f>
        <v/>
      </c>
      <c r="G4155" s="15" t="n"/>
      <c r="H4155" s="15" t="n"/>
      <c r="I4155" s="15" t="n"/>
      <c r="J4155" s="15">
        <f>C4155+F4155+G4155-I4155</f>
        <v/>
      </c>
      <c r="K4155" s="15" t="n"/>
      <c r="L4155" s="15">
        <f>K4155*Setup!$B$6</f>
        <v/>
      </c>
      <c r="M4155" s="15">
        <f>J4155-L4155</f>
        <v/>
      </c>
      <c r="N4155" s="21" t="n"/>
    </row>
    <row r="4156">
      <c r="A4156" s="295" t="n"/>
      <c r="B4156" s="14" t="n"/>
      <c r="C4156" s="15" t="n"/>
      <c r="D4156" s="15" t="n"/>
      <c r="E4156" s="15">
        <f>D4156*Setup!$B$5</f>
        <v/>
      </c>
      <c r="F4156" s="15">
        <f>D4156-E4156</f>
        <v/>
      </c>
      <c r="G4156" s="15" t="n"/>
      <c r="H4156" s="15" t="n"/>
      <c r="I4156" s="15" t="n"/>
      <c r="J4156" s="15">
        <f>C4156+F4156+G4156-I4156</f>
        <v/>
      </c>
      <c r="K4156" s="15" t="n"/>
      <c r="L4156" s="15">
        <f>K4156*Setup!$B$6</f>
        <v/>
      </c>
      <c r="M4156" s="15">
        <f>J4156-L4156</f>
        <v/>
      </c>
      <c r="N4156" s="21" t="n"/>
    </row>
    <row r="4157">
      <c r="A4157" s="295" t="n"/>
      <c r="B4157" s="14" t="n"/>
      <c r="C4157" s="15" t="n"/>
      <c r="D4157" s="15" t="n"/>
      <c r="E4157" s="15">
        <f>D4157*Setup!$B$5</f>
        <v/>
      </c>
      <c r="F4157" s="15">
        <f>D4157-E4157</f>
        <v/>
      </c>
      <c r="G4157" s="15" t="n"/>
      <c r="H4157" s="15" t="n"/>
      <c r="I4157" s="15" t="n"/>
      <c r="J4157" s="15">
        <f>C4157+F4157+G4157-I4157</f>
        <v/>
      </c>
      <c r="K4157" s="15" t="n"/>
      <c r="L4157" s="15">
        <f>K4157*Setup!$B$6</f>
        <v/>
      </c>
      <c r="M4157" s="15">
        <f>J4157-L4157</f>
        <v/>
      </c>
      <c r="N4157" s="21" t="n"/>
    </row>
    <row r="4158">
      <c r="A4158" s="295" t="n"/>
      <c r="B4158" s="14" t="n"/>
      <c r="C4158" s="15" t="n"/>
      <c r="D4158" s="15" t="n"/>
      <c r="E4158" s="15">
        <f>D4158*Setup!$B$5</f>
        <v/>
      </c>
      <c r="F4158" s="15">
        <f>D4158-E4158</f>
        <v/>
      </c>
      <c r="G4158" s="15" t="n"/>
      <c r="H4158" s="15" t="n"/>
      <c r="I4158" s="15" t="n"/>
      <c r="J4158" s="15">
        <f>C4158+F4158+G4158-I4158</f>
        <v/>
      </c>
      <c r="K4158" s="15" t="n"/>
      <c r="L4158" s="15">
        <f>K4158*Setup!$B$6</f>
        <v/>
      </c>
      <c r="M4158" s="15">
        <f>J4158-L4158</f>
        <v/>
      </c>
      <c r="N4158" s="21" t="n"/>
    </row>
    <row r="4159">
      <c r="A4159" s="295" t="n"/>
      <c r="B4159" s="14" t="n"/>
      <c r="C4159" s="15" t="n"/>
      <c r="D4159" s="15" t="n"/>
      <c r="E4159" s="15">
        <f>D4159*Setup!$B$5</f>
        <v/>
      </c>
      <c r="F4159" s="15">
        <f>D4159-E4159</f>
        <v/>
      </c>
      <c r="G4159" s="15" t="n"/>
      <c r="H4159" s="15" t="n"/>
      <c r="I4159" s="15" t="n"/>
      <c r="J4159" s="15">
        <f>C4159+F4159+G4159-I4159</f>
        <v/>
      </c>
      <c r="K4159" s="15" t="n"/>
      <c r="L4159" s="15">
        <f>K4159*Setup!$B$6</f>
        <v/>
      </c>
      <c r="M4159" s="15">
        <f>J4159-L4159</f>
        <v/>
      </c>
      <c r="N4159" s="21" t="n"/>
    </row>
    <row r="4160">
      <c r="A4160" s="295" t="n"/>
      <c r="B4160" s="14" t="n"/>
      <c r="C4160" s="15" t="n"/>
      <c r="D4160" s="15" t="n"/>
      <c r="E4160" s="15">
        <f>D4160*Setup!$B$5</f>
        <v/>
      </c>
      <c r="F4160" s="15">
        <f>D4160-E4160</f>
        <v/>
      </c>
      <c r="G4160" s="15" t="n"/>
      <c r="H4160" s="15" t="n"/>
      <c r="I4160" s="15" t="n"/>
      <c r="J4160" s="15">
        <f>C4160+F4160+G4160-I4160</f>
        <v/>
      </c>
      <c r="K4160" s="15" t="n"/>
      <c r="L4160" s="15">
        <f>K4160*Setup!$B$6</f>
        <v/>
      </c>
      <c r="M4160" s="15">
        <f>J4160-L4160</f>
        <v/>
      </c>
      <c r="N4160" s="21" t="n"/>
    </row>
    <row r="4161">
      <c r="A4161" s="295" t="n"/>
      <c r="B4161" s="14" t="n"/>
      <c r="C4161" s="15" t="n"/>
      <c r="D4161" s="15" t="n"/>
      <c r="E4161" s="15">
        <f>D4161*Setup!$B$5</f>
        <v/>
      </c>
      <c r="F4161" s="15">
        <f>D4161-E4161</f>
        <v/>
      </c>
      <c r="G4161" s="15" t="n"/>
      <c r="H4161" s="15" t="n"/>
      <c r="I4161" s="15" t="n"/>
      <c r="J4161" s="15">
        <f>C4161+F4161+G4161-I4161</f>
        <v/>
      </c>
      <c r="K4161" s="15" t="n"/>
      <c r="L4161" s="15">
        <f>K4161*Setup!$B$6</f>
        <v/>
      </c>
      <c r="M4161" s="15">
        <f>J4161-L4161</f>
        <v/>
      </c>
      <c r="N4161" s="21" t="n"/>
    </row>
    <row r="4162">
      <c r="A4162" s="295" t="n"/>
      <c r="B4162" s="14" t="n"/>
      <c r="C4162" s="15" t="n"/>
      <c r="D4162" s="15" t="n"/>
      <c r="E4162" s="15">
        <f>D4162*Setup!$B$5</f>
        <v/>
      </c>
      <c r="F4162" s="15">
        <f>D4162-E4162</f>
        <v/>
      </c>
      <c r="G4162" s="15" t="n"/>
      <c r="H4162" s="15" t="n"/>
      <c r="I4162" s="15" t="n"/>
      <c r="J4162" s="15">
        <f>C4162+F4162+G4162-I4162</f>
        <v/>
      </c>
      <c r="K4162" s="15" t="n"/>
      <c r="L4162" s="15">
        <f>K4162*Setup!$B$6</f>
        <v/>
      </c>
      <c r="M4162" s="15">
        <f>J4162-L4162</f>
        <v/>
      </c>
      <c r="N4162" s="21" t="n"/>
    </row>
    <row r="4163">
      <c r="A4163" s="295" t="n"/>
      <c r="B4163" s="14" t="n"/>
      <c r="C4163" s="15" t="n"/>
      <c r="D4163" s="15" t="n"/>
      <c r="E4163" s="15">
        <f>D4163*Setup!$B$5</f>
        <v/>
      </c>
      <c r="F4163" s="15">
        <f>D4163-E4163</f>
        <v/>
      </c>
      <c r="G4163" s="15" t="n"/>
      <c r="H4163" s="15" t="n"/>
      <c r="I4163" s="15" t="n"/>
      <c r="J4163" s="15">
        <f>C4163+F4163+G4163-I4163</f>
        <v/>
      </c>
      <c r="K4163" s="15" t="n"/>
      <c r="L4163" s="15">
        <f>K4163*Setup!$B$6</f>
        <v/>
      </c>
      <c r="M4163" s="15">
        <f>J4163-L4163</f>
        <v/>
      </c>
      <c r="N4163" s="21" t="n"/>
    </row>
    <row r="4164">
      <c r="A4164" s="295" t="n"/>
      <c r="B4164" s="14" t="n"/>
      <c r="C4164" s="15" t="n"/>
      <c r="D4164" s="15" t="n"/>
      <c r="E4164" s="15">
        <f>D4164*Setup!$B$5</f>
        <v/>
      </c>
      <c r="F4164" s="15">
        <f>D4164-E4164</f>
        <v/>
      </c>
      <c r="G4164" s="15" t="n"/>
      <c r="H4164" s="15" t="n"/>
      <c r="I4164" s="15" t="n"/>
      <c r="J4164" s="15">
        <f>C4164+F4164+G4164-I4164</f>
        <v/>
      </c>
      <c r="K4164" s="15" t="n"/>
      <c r="L4164" s="15">
        <f>K4164*Setup!$B$6</f>
        <v/>
      </c>
      <c r="M4164" s="15">
        <f>J4164-L4164</f>
        <v/>
      </c>
      <c r="N4164" s="21" t="n"/>
    </row>
    <row r="4165">
      <c r="A4165" s="295" t="n"/>
      <c r="B4165" s="14" t="n"/>
      <c r="C4165" s="15" t="n"/>
      <c r="D4165" s="15" t="n"/>
      <c r="E4165" s="15">
        <f>D4165*Setup!$B$5</f>
        <v/>
      </c>
      <c r="F4165" s="15">
        <f>D4165-E4165</f>
        <v/>
      </c>
      <c r="G4165" s="15" t="n"/>
      <c r="H4165" s="15" t="n"/>
      <c r="I4165" s="15" t="n"/>
      <c r="J4165" s="15">
        <f>C4165+F4165+G4165-I4165</f>
        <v/>
      </c>
      <c r="K4165" s="15" t="n"/>
      <c r="L4165" s="15">
        <f>K4165*Setup!$B$6</f>
        <v/>
      </c>
      <c r="M4165" s="15">
        <f>J4165-L4165</f>
        <v/>
      </c>
      <c r="N4165" s="21" t="n"/>
    </row>
    <row r="4166">
      <c r="A4166" s="295" t="n"/>
      <c r="B4166" s="14" t="n"/>
      <c r="C4166" s="15" t="n"/>
      <c r="D4166" s="15" t="n"/>
      <c r="E4166" s="15">
        <f>D4166*Setup!$B$5</f>
        <v/>
      </c>
      <c r="F4166" s="15">
        <f>D4166-E4166</f>
        <v/>
      </c>
      <c r="G4166" s="15" t="n"/>
      <c r="H4166" s="15" t="n"/>
      <c r="I4166" s="15" t="n"/>
      <c r="J4166" s="15">
        <f>C4166+F4166+G4166-I4166</f>
        <v/>
      </c>
      <c r="K4166" s="15" t="n"/>
      <c r="L4166" s="15">
        <f>K4166*Setup!$B$6</f>
        <v/>
      </c>
      <c r="M4166" s="15">
        <f>J4166-L4166</f>
        <v/>
      </c>
      <c r="N4166" s="21" t="n"/>
    </row>
    <row r="4167">
      <c r="A4167" s="295" t="n"/>
      <c r="B4167" s="14" t="n"/>
      <c r="C4167" s="15" t="n"/>
      <c r="D4167" s="15" t="n"/>
      <c r="E4167" s="15">
        <f>D4167*Setup!$B$5</f>
        <v/>
      </c>
      <c r="F4167" s="15">
        <f>D4167-E4167</f>
        <v/>
      </c>
      <c r="G4167" s="15" t="n"/>
      <c r="H4167" s="15" t="n"/>
      <c r="I4167" s="15" t="n"/>
      <c r="J4167" s="15">
        <f>C4167+F4167+G4167-I4167</f>
        <v/>
      </c>
      <c r="K4167" s="15" t="n"/>
      <c r="L4167" s="15">
        <f>K4167*Setup!$B$6</f>
        <v/>
      </c>
      <c r="M4167" s="15">
        <f>J4167-L4167</f>
        <v/>
      </c>
      <c r="N4167" s="21" t="n"/>
    </row>
    <row r="4168">
      <c r="A4168" s="295" t="n"/>
      <c r="B4168" s="14" t="n"/>
      <c r="C4168" s="15" t="n"/>
      <c r="D4168" s="15" t="n"/>
      <c r="E4168" s="15">
        <f>D4168*Setup!$B$5</f>
        <v/>
      </c>
      <c r="F4168" s="15">
        <f>D4168-E4168</f>
        <v/>
      </c>
      <c r="G4168" s="15" t="n"/>
      <c r="H4168" s="15" t="n"/>
      <c r="I4168" s="15" t="n"/>
      <c r="J4168" s="15">
        <f>C4168+F4168+G4168-I4168</f>
        <v/>
      </c>
      <c r="K4168" s="15" t="n"/>
      <c r="L4168" s="15">
        <f>K4168*Setup!$B$6</f>
        <v/>
      </c>
      <c r="M4168" s="15">
        <f>J4168-L4168</f>
        <v/>
      </c>
      <c r="N4168" s="21" t="n"/>
    </row>
    <row r="4169">
      <c r="A4169" s="295" t="n"/>
      <c r="B4169" s="14" t="n"/>
      <c r="C4169" s="15" t="n"/>
      <c r="D4169" s="15" t="n"/>
      <c r="E4169" s="15">
        <f>D4169*Setup!$B$5</f>
        <v/>
      </c>
      <c r="F4169" s="15">
        <f>D4169-E4169</f>
        <v/>
      </c>
      <c r="G4169" s="15" t="n"/>
      <c r="H4169" s="15" t="n"/>
      <c r="I4169" s="15" t="n"/>
      <c r="J4169" s="15">
        <f>C4169+F4169+G4169-I4169</f>
        <v/>
      </c>
      <c r="K4169" s="15" t="n"/>
      <c r="L4169" s="15">
        <f>K4169*Setup!$B$6</f>
        <v/>
      </c>
      <c r="M4169" s="15">
        <f>J4169-L4169</f>
        <v/>
      </c>
      <c r="N4169" s="21" t="n"/>
    </row>
    <row r="4170">
      <c r="A4170" s="295" t="n"/>
      <c r="B4170" s="14" t="n"/>
      <c r="C4170" s="15" t="n"/>
      <c r="D4170" s="15" t="n"/>
      <c r="E4170" s="15">
        <f>D4170*Setup!$B$5</f>
        <v/>
      </c>
      <c r="F4170" s="15">
        <f>D4170-E4170</f>
        <v/>
      </c>
      <c r="G4170" s="15" t="n"/>
      <c r="H4170" s="15" t="n"/>
      <c r="I4170" s="15" t="n"/>
      <c r="J4170" s="15">
        <f>C4170+F4170+G4170-I4170</f>
        <v/>
      </c>
      <c r="K4170" s="15" t="n"/>
      <c r="L4170" s="15">
        <f>K4170*Setup!$B$6</f>
        <v/>
      </c>
      <c r="M4170" s="15">
        <f>J4170-L4170</f>
        <v/>
      </c>
      <c r="N4170" s="21" t="n"/>
    </row>
    <row r="4171">
      <c r="A4171" s="295" t="n"/>
      <c r="B4171" s="14" t="n"/>
      <c r="C4171" s="15" t="n"/>
      <c r="D4171" s="15" t="n"/>
      <c r="E4171" s="15">
        <f>D4171*Setup!$B$5</f>
        <v/>
      </c>
      <c r="F4171" s="15">
        <f>D4171-E4171</f>
        <v/>
      </c>
      <c r="G4171" s="15" t="n"/>
      <c r="H4171" s="15" t="n"/>
      <c r="I4171" s="15" t="n"/>
      <c r="J4171" s="15">
        <f>C4171+F4171+G4171-I4171</f>
        <v/>
      </c>
      <c r="K4171" s="15" t="n"/>
      <c r="L4171" s="15">
        <f>K4171*Setup!$B$6</f>
        <v/>
      </c>
      <c r="M4171" s="15">
        <f>J4171-L4171</f>
        <v/>
      </c>
      <c r="N4171" s="21" t="n"/>
    </row>
    <row r="4172">
      <c r="A4172" s="295" t="n"/>
      <c r="B4172" s="14" t="n"/>
      <c r="C4172" s="15" t="n"/>
      <c r="D4172" s="15" t="n"/>
      <c r="E4172" s="15">
        <f>D4172*Setup!$B$5</f>
        <v/>
      </c>
      <c r="F4172" s="15">
        <f>D4172-E4172</f>
        <v/>
      </c>
      <c r="G4172" s="15" t="n"/>
      <c r="H4172" s="15" t="n"/>
      <c r="I4172" s="15" t="n"/>
      <c r="J4172" s="15">
        <f>C4172+F4172+G4172-I4172</f>
        <v/>
      </c>
      <c r="K4172" s="15" t="n"/>
      <c r="L4172" s="15">
        <f>K4172*Setup!$B$6</f>
        <v/>
      </c>
      <c r="M4172" s="15">
        <f>J4172-L4172</f>
        <v/>
      </c>
      <c r="N4172" s="21" t="n"/>
    </row>
    <row r="4173">
      <c r="A4173" s="295" t="n"/>
      <c r="B4173" s="14" t="n"/>
      <c r="C4173" s="15" t="n"/>
      <c r="D4173" s="15" t="n"/>
      <c r="E4173" s="15">
        <f>D4173*Setup!$B$5</f>
        <v/>
      </c>
      <c r="F4173" s="15">
        <f>D4173-E4173</f>
        <v/>
      </c>
      <c r="G4173" s="15" t="n"/>
      <c r="H4173" s="15" t="n"/>
      <c r="I4173" s="15" t="n"/>
      <c r="J4173" s="15">
        <f>C4173+F4173+G4173-I4173</f>
        <v/>
      </c>
      <c r="K4173" s="15" t="n"/>
      <c r="L4173" s="15">
        <f>K4173*Setup!$B$6</f>
        <v/>
      </c>
      <c r="M4173" s="15">
        <f>J4173-L4173</f>
        <v/>
      </c>
      <c r="N4173" s="21" t="n"/>
    </row>
    <row r="4174">
      <c r="A4174" s="295" t="n"/>
      <c r="B4174" s="14" t="n"/>
      <c r="C4174" s="15" t="n"/>
      <c r="D4174" s="15" t="n"/>
      <c r="E4174" s="15">
        <f>D4174*Setup!$B$5</f>
        <v/>
      </c>
      <c r="F4174" s="15">
        <f>D4174-E4174</f>
        <v/>
      </c>
      <c r="G4174" s="15" t="n"/>
      <c r="H4174" s="15" t="n"/>
      <c r="I4174" s="15" t="n"/>
      <c r="J4174" s="15">
        <f>C4174+F4174+G4174-I4174</f>
        <v/>
      </c>
      <c r="K4174" s="15" t="n"/>
      <c r="L4174" s="15">
        <f>K4174*Setup!$B$6</f>
        <v/>
      </c>
      <c r="M4174" s="15">
        <f>J4174-L4174</f>
        <v/>
      </c>
      <c r="N4174" s="21" t="n"/>
    </row>
    <row r="4175">
      <c r="A4175" s="295" t="n"/>
      <c r="B4175" s="14" t="n"/>
      <c r="C4175" s="15" t="n"/>
      <c r="D4175" s="15" t="n"/>
      <c r="E4175" s="15">
        <f>D4175*Setup!$B$5</f>
        <v/>
      </c>
      <c r="F4175" s="15">
        <f>D4175-E4175</f>
        <v/>
      </c>
      <c r="G4175" s="15" t="n"/>
      <c r="H4175" s="15" t="n"/>
      <c r="I4175" s="15" t="n"/>
      <c r="J4175" s="15">
        <f>C4175+F4175+G4175-I4175</f>
        <v/>
      </c>
      <c r="K4175" s="15" t="n"/>
      <c r="L4175" s="15">
        <f>K4175*Setup!$B$6</f>
        <v/>
      </c>
      <c r="M4175" s="15">
        <f>J4175-L4175</f>
        <v/>
      </c>
      <c r="N4175" s="21" t="n"/>
    </row>
    <row r="4176">
      <c r="A4176" s="295" t="n"/>
      <c r="B4176" s="14" t="n"/>
      <c r="C4176" s="15" t="n"/>
      <c r="D4176" s="15" t="n"/>
      <c r="E4176" s="15">
        <f>D4176*Setup!$B$5</f>
        <v/>
      </c>
      <c r="F4176" s="15">
        <f>D4176-E4176</f>
        <v/>
      </c>
      <c r="G4176" s="15" t="n"/>
      <c r="H4176" s="15" t="n"/>
      <c r="I4176" s="15" t="n"/>
      <c r="J4176" s="15">
        <f>C4176+F4176+G4176-I4176</f>
        <v/>
      </c>
      <c r="K4176" s="15" t="n"/>
      <c r="L4176" s="15">
        <f>K4176*Setup!$B$6</f>
        <v/>
      </c>
      <c r="M4176" s="15">
        <f>J4176-L4176</f>
        <v/>
      </c>
      <c r="N4176" s="21" t="n"/>
    </row>
    <row r="4177">
      <c r="A4177" s="295" t="n"/>
      <c r="B4177" s="14" t="n"/>
      <c r="C4177" s="15" t="n"/>
      <c r="D4177" s="15" t="n"/>
      <c r="E4177" s="15">
        <f>D4177*Setup!$B$5</f>
        <v/>
      </c>
      <c r="F4177" s="15">
        <f>D4177-E4177</f>
        <v/>
      </c>
      <c r="G4177" s="15" t="n"/>
      <c r="H4177" s="15" t="n"/>
      <c r="I4177" s="15" t="n"/>
      <c r="J4177" s="15">
        <f>C4177+F4177+G4177-I4177</f>
        <v/>
      </c>
      <c r="K4177" s="15" t="n"/>
      <c r="L4177" s="15">
        <f>K4177*Setup!$B$6</f>
        <v/>
      </c>
      <c r="M4177" s="15">
        <f>J4177-L4177</f>
        <v/>
      </c>
      <c r="N4177" s="21" t="n"/>
    </row>
    <row r="4178">
      <c r="A4178" s="295" t="n"/>
      <c r="B4178" s="14" t="n"/>
      <c r="C4178" s="15" t="n"/>
      <c r="D4178" s="15" t="n"/>
      <c r="E4178" s="15">
        <f>D4178*Setup!$B$5</f>
        <v/>
      </c>
      <c r="F4178" s="15">
        <f>D4178-E4178</f>
        <v/>
      </c>
      <c r="G4178" s="15" t="n"/>
      <c r="H4178" s="15" t="n"/>
      <c r="I4178" s="15" t="n"/>
      <c r="J4178" s="15">
        <f>C4178+F4178+G4178-I4178</f>
        <v/>
      </c>
      <c r="K4178" s="15" t="n"/>
      <c r="L4178" s="15">
        <f>K4178*Setup!$B$6</f>
        <v/>
      </c>
      <c r="M4178" s="15">
        <f>J4178-L4178</f>
        <v/>
      </c>
      <c r="N4178" s="21" t="n"/>
    </row>
    <row r="4179">
      <c r="A4179" s="295" t="n"/>
      <c r="B4179" s="14" t="n"/>
      <c r="C4179" s="15" t="n"/>
      <c r="D4179" s="15" t="n"/>
      <c r="E4179" s="15">
        <f>D4179*Setup!$B$5</f>
        <v/>
      </c>
      <c r="F4179" s="15">
        <f>D4179-E4179</f>
        <v/>
      </c>
      <c r="G4179" s="15" t="n"/>
      <c r="H4179" s="15" t="n"/>
      <c r="I4179" s="15" t="n"/>
      <c r="J4179" s="15">
        <f>C4179+F4179+G4179-I4179</f>
        <v/>
      </c>
      <c r="K4179" s="15" t="n"/>
      <c r="L4179" s="15">
        <f>K4179*Setup!$B$6</f>
        <v/>
      </c>
      <c r="M4179" s="15">
        <f>J4179-L4179</f>
        <v/>
      </c>
      <c r="N4179" s="21" t="n"/>
    </row>
    <row r="4180">
      <c r="A4180" s="295" t="n"/>
      <c r="B4180" s="14" t="n"/>
      <c r="C4180" s="15" t="n"/>
      <c r="D4180" s="15" t="n"/>
      <c r="E4180" s="15">
        <f>D4180*Setup!$B$5</f>
        <v/>
      </c>
      <c r="F4180" s="15">
        <f>D4180-E4180</f>
        <v/>
      </c>
      <c r="G4180" s="15" t="n"/>
      <c r="H4180" s="15" t="n"/>
      <c r="I4180" s="15" t="n"/>
      <c r="J4180" s="15">
        <f>C4180+F4180+G4180-I4180</f>
        <v/>
      </c>
      <c r="K4180" s="15" t="n"/>
      <c r="L4180" s="15">
        <f>K4180*Setup!$B$6</f>
        <v/>
      </c>
      <c r="M4180" s="15">
        <f>J4180-L4180</f>
        <v/>
      </c>
      <c r="N4180" s="21" t="n"/>
    </row>
    <row r="4181">
      <c r="A4181" s="295" t="n"/>
      <c r="B4181" s="14" t="n"/>
      <c r="C4181" s="15" t="n"/>
      <c r="D4181" s="15" t="n"/>
      <c r="E4181" s="15">
        <f>D4181*Setup!$B$5</f>
        <v/>
      </c>
      <c r="F4181" s="15">
        <f>D4181-E4181</f>
        <v/>
      </c>
      <c r="G4181" s="15" t="n"/>
      <c r="H4181" s="15" t="n"/>
      <c r="I4181" s="15" t="n"/>
      <c r="J4181" s="15">
        <f>C4181+F4181+G4181-I4181</f>
        <v/>
      </c>
      <c r="K4181" s="15" t="n"/>
      <c r="L4181" s="15">
        <f>K4181*Setup!$B$6</f>
        <v/>
      </c>
      <c r="M4181" s="15">
        <f>J4181-L4181</f>
        <v/>
      </c>
      <c r="N4181" s="21" t="n"/>
    </row>
    <row r="4182">
      <c r="A4182" s="295" t="n"/>
      <c r="B4182" s="14" t="n"/>
      <c r="C4182" s="15" t="n"/>
      <c r="D4182" s="15" t="n"/>
      <c r="E4182" s="15">
        <f>D4182*Setup!$B$5</f>
        <v/>
      </c>
      <c r="F4182" s="15">
        <f>D4182-E4182</f>
        <v/>
      </c>
      <c r="G4182" s="15" t="n"/>
      <c r="H4182" s="15" t="n"/>
      <c r="I4182" s="15" t="n"/>
      <c r="J4182" s="15">
        <f>C4182+F4182+G4182-I4182</f>
        <v/>
      </c>
      <c r="K4182" s="15" t="n"/>
      <c r="L4182" s="15">
        <f>K4182*Setup!$B$6</f>
        <v/>
      </c>
      <c r="M4182" s="15">
        <f>J4182-L4182</f>
        <v/>
      </c>
      <c r="N4182" s="21" t="n"/>
    </row>
    <row r="4183">
      <c r="A4183" s="295" t="n"/>
      <c r="B4183" s="14" t="n"/>
      <c r="C4183" s="15" t="n"/>
      <c r="D4183" s="15" t="n"/>
      <c r="E4183" s="15">
        <f>D4183*Setup!$B$5</f>
        <v/>
      </c>
      <c r="F4183" s="15">
        <f>D4183-E4183</f>
        <v/>
      </c>
      <c r="G4183" s="15" t="n"/>
      <c r="H4183" s="15" t="n"/>
      <c r="I4183" s="15" t="n"/>
      <c r="J4183" s="15">
        <f>C4183+F4183+G4183-I4183</f>
        <v/>
      </c>
      <c r="K4183" s="15" t="n"/>
      <c r="L4183" s="15">
        <f>K4183*Setup!$B$6</f>
        <v/>
      </c>
      <c r="M4183" s="15">
        <f>J4183-L4183</f>
        <v/>
      </c>
      <c r="N4183" s="21" t="n"/>
    </row>
    <row r="4184">
      <c r="A4184" s="295" t="n"/>
      <c r="B4184" s="14" t="n"/>
      <c r="C4184" s="15" t="n"/>
      <c r="D4184" s="15" t="n"/>
      <c r="E4184" s="15">
        <f>D4184*Setup!$B$5</f>
        <v/>
      </c>
      <c r="F4184" s="15">
        <f>D4184-E4184</f>
        <v/>
      </c>
      <c r="G4184" s="15" t="n"/>
      <c r="H4184" s="15" t="n"/>
      <c r="I4184" s="15" t="n"/>
      <c r="J4184" s="15">
        <f>C4184+F4184+G4184-I4184</f>
        <v/>
      </c>
      <c r="K4184" s="15" t="n"/>
      <c r="L4184" s="15">
        <f>K4184*Setup!$B$6</f>
        <v/>
      </c>
      <c r="M4184" s="15">
        <f>J4184-L4184</f>
        <v/>
      </c>
      <c r="N4184" s="21" t="n"/>
    </row>
    <row r="4185">
      <c r="A4185" s="295" t="n"/>
      <c r="B4185" s="14" t="n"/>
      <c r="C4185" s="15" t="n"/>
      <c r="D4185" s="15" t="n"/>
      <c r="E4185" s="15">
        <f>D4185*Setup!$B$5</f>
        <v/>
      </c>
      <c r="F4185" s="15">
        <f>D4185-E4185</f>
        <v/>
      </c>
      <c r="G4185" s="15" t="n"/>
      <c r="H4185" s="15" t="n"/>
      <c r="I4185" s="15" t="n"/>
      <c r="J4185" s="15">
        <f>C4185+F4185+G4185-I4185</f>
        <v/>
      </c>
      <c r="K4185" s="15" t="n"/>
      <c r="L4185" s="15">
        <f>K4185*Setup!$B$6</f>
        <v/>
      </c>
      <c r="M4185" s="15">
        <f>J4185-L4185</f>
        <v/>
      </c>
      <c r="N4185" s="21" t="n"/>
    </row>
    <row r="4186">
      <c r="A4186" s="295" t="n"/>
      <c r="B4186" s="14" t="n"/>
      <c r="C4186" s="15" t="n"/>
      <c r="D4186" s="15" t="n"/>
      <c r="E4186" s="15">
        <f>D4186*Setup!$B$5</f>
        <v/>
      </c>
      <c r="F4186" s="15">
        <f>D4186-E4186</f>
        <v/>
      </c>
      <c r="G4186" s="15" t="n"/>
      <c r="H4186" s="15" t="n"/>
      <c r="I4186" s="15" t="n"/>
      <c r="J4186" s="15">
        <f>C4186+F4186+G4186-I4186</f>
        <v/>
      </c>
      <c r="K4186" s="15" t="n"/>
      <c r="L4186" s="15">
        <f>K4186*Setup!$B$6</f>
        <v/>
      </c>
      <c r="M4186" s="15">
        <f>J4186-L4186</f>
        <v/>
      </c>
      <c r="N4186" s="21" t="n"/>
    </row>
    <row r="4187">
      <c r="A4187" s="295" t="n"/>
      <c r="B4187" s="14" t="n"/>
      <c r="C4187" s="15" t="n"/>
      <c r="D4187" s="15" t="n"/>
      <c r="E4187" s="15">
        <f>D4187*Setup!$B$5</f>
        <v/>
      </c>
      <c r="F4187" s="15">
        <f>D4187-E4187</f>
        <v/>
      </c>
      <c r="G4187" s="15" t="n"/>
      <c r="H4187" s="15" t="n"/>
      <c r="I4187" s="15" t="n"/>
      <c r="J4187" s="15">
        <f>C4187+F4187+G4187-I4187</f>
        <v/>
      </c>
      <c r="K4187" s="15" t="n"/>
      <c r="L4187" s="15">
        <f>K4187*Setup!$B$6</f>
        <v/>
      </c>
      <c r="M4187" s="15">
        <f>J4187-L4187</f>
        <v/>
      </c>
      <c r="N4187" s="21" t="n"/>
    </row>
    <row r="4188">
      <c r="A4188" s="295" t="n"/>
      <c r="B4188" s="14" t="n"/>
      <c r="C4188" s="15" t="n"/>
      <c r="D4188" s="15" t="n"/>
      <c r="E4188" s="15">
        <f>D4188*Setup!$B$5</f>
        <v/>
      </c>
      <c r="F4188" s="15">
        <f>D4188-E4188</f>
        <v/>
      </c>
      <c r="G4188" s="15" t="n"/>
      <c r="H4188" s="15" t="n"/>
      <c r="I4188" s="15" t="n"/>
      <c r="J4188" s="15">
        <f>C4188+F4188+G4188-I4188</f>
        <v/>
      </c>
      <c r="K4188" s="15" t="n"/>
      <c r="L4188" s="15">
        <f>K4188*Setup!$B$6</f>
        <v/>
      </c>
      <c r="M4188" s="15">
        <f>J4188-L4188</f>
        <v/>
      </c>
      <c r="N4188" s="21" t="n"/>
    </row>
    <row r="4189">
      <c r="A4189" s="295" t="n"/>
      <c r="B4189" s="14" t="n"/>
      <c r="C4189" s="15" t="n"/>
      <c r="D4189" s="15" t="n"/>
      <c r="E4189" s="15">
        <f>D4189*Setup!$B$5</f>
        <v/>
      </c>
      <c r="F4189" s="15">
        <f>D4189-E4189</f>
        <v/>
      </c>
      <c r="G4189" s="15" t="n"/>
      <c r="H4189" s="15" t="n"/>
      <c r="I4189" s="15" t="n"/>
      <c r="J4189" s="15">
        <f>C4189+F4189+G4189-I4189</f>
        <v/>
      </c>
      <c r="K4189" s="15" t="n"/>
      <c r="L4189" s="15">
        <f>K4189*Setup!$B$6</f>
        <v/>
      </c>
      <c r="M4189" s="15">
        <f>J4189-L4189</f>
        <v/>
      </c>
      <c r="N4189" s="21" t="n"/>
    </row>
    <row r="4190">
      <c r="A4190" s="295" t="n"/>
      <c r="B4190" s="14" t="n"/>
      <c r="C4190" s="15" t="n"/>
      <c r="D4190" s="15" t="n"/>
      <c r="E4190" s="15">
        <f>D4190*Setup!$B$5</f>
        <v/>
      </c>
      <c r="F4190" s="15">
        <f>D4190-E4190</f>
        <v/>
      </c>
      <c r="G4190" s="15" t="n"/>
      <c r="H4190" s="15" t="n"/>
      <c r="I4190" s="15" t="n"/>
      <c r="J4190" s="15">
        <f>C4190+F4190+G4190-I4190</f>
        <v/>
      </c>
      <c r="K4190" s="15" t="n"/>
      <c r="L4190" s="15">
        <f>K4190*Setup!$B$6</f>
        <v/>
      </c>
      <c r="M4190" s="15">
        <f>J4190-L4190</f>
        <v/>
      </c>
      <c r="N4190" s="21" t="n"/>
    </row>
    <row r="4191">
      <c r="A4191" s="295" t="n"/>
      <c r="B4191" s="14" t="n"/>
      <c r="C4191" s="15" t="n"/>
      <c r="D4191" s="15" t="n"/>
      <c r="E4191" s="15">
        <f>D4191*Setup!$B$5</f>
        <v/>
      </c>
      <c r="F4191" s="15">
        <f>D4191-E4191</f>
        <v/>
      </c>
      <c r="G4191" s="15" t="n"/>
      <c r="H4191" s="15" t="n"/>
      <c r="I4191" s="15" t="n"/>
      <c r="J4191" s="15">
        <f>C4191+F4191+G4191-I4191</f>
        <v/>
      </c>
      <c r="K4191" s="15" t="n"/>
      <c r="L4191" s="15">
        <f>K4191*Setup!$B$6</f>
        <v/>
      </c>
      <c r="M4191" s="15">
        <f>J4191-L4191</f>
        <v/>
      </c>
      <c r="N4191" s="21" t="n"/>
    </row>
    <row r="4192">
      <c r="A4192" s="295" t="n"/>
      <c r="B4192" s="14" t="n"/>
      <c r="C4192" s="15" t="n"/>
      <c r="D4192" s="15" t="n"/>
      <c r="E4192" s="15">
        <f>D4192*Setup!$B$5</f>
        <v/>
      </c>
      <c r="F4192" s="15">
        <f>D4192-E4192</f>
        <v/>
      </c>
      <c r="G4192" s="15" t="n"/>
      <c r="H4192" s="15" t="n"/>
      <c r="I4192" s="15" t="n"/>
      <c r="J4192" s="15">
        <f>C4192+F4192+G4192-I4192</f>
        <v/>
      </c>
      <c r="K4192" s="15" t="n"/>
      <c r="L4192" s="15">
        <f>K4192*Setup!$B$6</f>
        <v/>
      </c>
      <c r="M4192" s="15">
        <f>J4192-L4192</f>
        <v/>
      </c>
      <c r="N4192" s="21" t="n"/>
    </row>
    <row r="4193">
      <c r="A4193" s="295" t="n"/>
      <c r="B4193" s="14" t="n"/>
      <c r="C4193" s="15" t="n"/>
      <c r="D4193" s="15" t="n"/>
      <c r="E4193" s="15">
        <f>D4193*Setup!$B$5</f>
        <v/>
      </c>
      <c r="F4193" s="15">
        <f>D4193-E4193</f>
        <v/>
      </c>
      <c r="G4193" s="15" t="n"/>
      <c r="H4193" s="15" t="n"/>
      <c r="I4193" s="15" t="n"/>
      <c r="J4193" s="15">
        <f>C4193+F4193+G4193-I4193</f>
        <v/>
      </c>
      <c r="K4193" s="15" t="n"/>
      <c r="L4193" s="15">
        <f>K4193*Setup!$B$6</f>
        <v/>
      </c>
      <c r="M4193" s="15">
        <f>J4193-L4193</f>
        <v/>
      </c>
      <c r="N4193" s="21" t="n"/>
    </row>
    <row r="4194">
      <c r="A4194" s="295" t="n"/>
      <c r="B4194" s="14" t="n"/>
      <c r="C4194" s="15" t="n"/>
      <c r="D4194" s="15" t="n"/>
      <c r="E4194" s="15">
        <f>D4194*Setup!$B$5</f>
        <v/>
      </c>
      <c r="F4194" s="15">
        <f>D4194-E4194</f>
        <v/>
      </c>
      <c r="G4194" s="15" t="n"/>
      <c r="H4194" s="15" t="n"/>
      <c r="I4194" s="15" t="n"/>
      <c r="J4194" s="15">
        <f>C4194+F4194+G4194-I4194</f>
        <v/>
      </c>
      <c r="K4194" s="15" t="n"/>
      <c r="L4194" s="15">
        <f>K4194*Setup!$B$6</f>
        <v/>
      </c>
      <c r="M4194" s="15">
        <f>J4194-L4194</f>
        <v/>
      </c>
      <c r="N4194" s="21" t="n"/>
    </row>
    <row r="4195">
      <c r="A4195" s="295" t="n"/>
      <c r="B4195" s="14" t="n"/>
      <c r="C4195" s="15" t="n"/>
      <c r="D4195" s="15" t="n"/>
      <c r="E4195" s="15">
        <f>D4195*Setup!$B$5</f>
        <v/>
      </c>
      <c r="F4195" s="15">
        <f>D4195-E4195</f>
        <v/>
      </c>
      <c r="G4195" s="15" t="n"/>
      <c r="H4195" s="15" t="n"/>
      <c r="I4195" s="15" t="n"/>
      <c r="J4195" s="15">
        <f>C4195+F4195+G4195-I4195</f>
        <v/>
      </c>
      <c r="K4195" s="15" t="n"/>
      <c r="L4195" s="15">
        <f>K4195*Setup!$B$6</f>
        <v/>
      </c>
      <c r="M4195" s="15">
        <f>J4195-L4195</f>
        <v/>
      </c>
      <c r="N4195" s="21" t="n"/>
    </row>
    <row r="4196">
      <c r="A4196" s="295" t="n"/>
      <c r="B4196" s="14" t="n"/>
      <c r="C4196" s="15" t="n"/>
      <c r="D4196" s="15" t="n"/>
      <c r="E4196" s="15">
        <f>D4196*Setup!$B$5</f>
        <v/>
      </c>
      <c r="F4196" s="15">
        <f>D4196-E4196</f>
        <v/>
      </c>
      <c r="G4196" s="15" t="n"/>
      <c r="H4196" s="15" t="n"/>
      <c r="I4196" s="15" t="n"/>
      <c r="J4196" s="15">
        <f>C4196+F4196+G4196-I4196</f>
        <v/>
      </c>
      <c r="K4196" s="15" t="n"/>
      <c r="L4196" s="15">
        <f>K4196*Setup!$B$6</f>
        <v/>
      </c>
      <c r="M4196" s="15">
        <f>J4196-L4196</f>
        <v/>
      </c>
      <c r="N4196" s="21" t="n"/>
    </row>
    <row r="4197">
      <c r="A4197" s="295" t="n"/>
      <c r="B4197" s="14" t="n"/>
      <c r="C4197" s="15" t="n"/>
      <c r="D4197" s="15" t="n"/>
      <c r="E4197" s="15">
        <f>D4197*Setup!$B$5</f>
        <v/>
      </c>
      <c r="F4197" s="15">
        <f>D4197-E4197</f>
        <v/>
      </c>
      <c r="G4197" s="15" t="n"/>
      <c r="H4197" s="15" t="n"/>
      <c r="I4197" s="15" t="n"/>
      <c r="J4197" s="15">
        <f>C4197+F4197+G4197-I4197</f>
        <v/>
      </c>
      <c r="K4197" s="15" t="n"/>
      <c r="L4197" s="15">
        <f>K4197*Setup!$B$6</f>
        <v/>
      </c>
      <c r="M4197" s="15">
        <f>J4197-L4197</f>
        <v/>
      </c>
      <c r="N4197" s="21" t="n"/>
    </row>
    <row r="4198">
      <c r="A4198" s="295" t="n"/>
      <c r="B4198" s="14" t="n"/>
      <c r="C4198" s="15" t="n"/>
      <c r="D4198" s="15" t="n"/>
      <c r="E4198" s="15">
        <f>D4198*Setup!$B$5</f>
        <v/>
      </c>
      <c r="F4198" s="15">
        <f>D4198-E4198</f>
        <v/>
      </c>
      <c r="G4198" s="15" t="n"/>
      <c r="H4198" s="15" t="n"/>
      <c r="I4198" s="15" t="n"/>
      <c r="J4198" s="15">
        <f>C4198+F4198+G4198-I4198</f>
        <v/>
      </c>
      <c r="K4198" s="15" t="n"/>
      <c r="L4198" s="15">
        <f>K4198*Setup!$B$6</f>
        <v/>
      </c>
      <c r="M4198" s="15">
        <f>J4198-L4198</f>
        <v/>
      </c>
      <c r="N4198" s="21" t="n"/>
    </row>
    <row r="4199">
      <c r="A4199" s="295" t="n"/>
      <c r="B4199" s="14" t="n"/>
      <c r="C4199" s="15" t="n"/>
      <c r="D4199" s="15" t="n"/>
      <c r="E4199" s="15">
        <f>D4199*Setup!$B$5</f>
        <v/>
      </c>
      <c r="F4199" s="15">
        <f>D4199-E4199</f>
        <v/>
      </c>
      <c r="G4199" s="15" t="n"/>
      <c r="H4199" s="15" t="n"/>
      <c r="I4199" s="15" t="n"/>
      <c r="J4199" s="15">
        <f>C4199+F4199+G4199-I4199</f>
        <v/>
      </c>
      <c r="K4199" s="15" t="n"/>
      <c r="L4199" s="15">
        <f>K4199*Setup!$B$6</f>
        <v/>
      </c>
      <c r="M4199" s="15">
        <f>J4199-L4199</f>
        <v/>
      </c>
      <c r="N4199" s="21" t="n"/>
    </row>
    <row r="4200">
      <c r="A4200" s="295" t="n"/>
      <c r="B4200" s="14" t="n"/>
      <c r="C4200" s="15" t="n"/>
      <c r="D4200" s="15" t="n"/>
      <c r="E4200" s="15">
        <f>D4200*Setup!$B$5</f>
        <v/>
      </c>
      <c r="F4200" s="15">
        <f>D4200-E4200</f>
        <v/>
      </c>
      <c r="G4200" s="15" t="n"/>
      <c r="H4200" s="15" t="n"/>
      <c r="I4200" s="15" t="n"/>
      <c r="J4200" s="15">
        <f>C4200+F4200+G4200-I4200</f>
        <v/>
      </c>
      <c r="K4200" s="15" t="n"/>
      <c r="L4200" s="15">
        <f>K4200*Setup!$B$6</f>
        <v/>
      </c>
      <c r="M4200" s="15">
        <f>J4200-L4200</f>
        <v/>
      </c>
      <c r="N4200" s="21" t="n"/>
    </row>
    <row r="4201">
      <c r="A4201" s="295" t="n"/>
      <c r="B4201" s="14" t="n"/>
      <c r="C4201" s="15" t="n"/>
      <c r="D4201" s="15" t="n"/>
      <c r="E4201" s="15">
        <f>D4201*Setup!$B$5</f>
        <v/>
      </c>
      <c r="F4201" s="15">
        <f>D4201-E4201</f>
        <v/>
      </c>
      <c r="G4201" s="15" t="n"/>
      <c r="H4201" s="15" t="n"/>
      <c r="I4201" s="15" t="n"/>
      <c r="J4201" s="15">
        <f>C4201+F4201+G4201-I4201</f>
        <v/>
      </c>
      <c r="K4201" s="15" t="n"/>
      <c r="L4201" s="15">
        <f>K4201*Setup!$B$6</f>
        <v/>
      </c>
      <c r="M4201" s="15">
        <f>J4201-L4201</f>
        <v/>
      </c>
      <c r="N4201" s="21" t="n"/>
    </row>
    <row r="4202">
      <c r="A4202" s="295" t="n"/>
      <c r="B4202" s="14" t="n"/>
      <c r="C4202" s="15" t="n"/>
      <c r="D4202" s="15" t="n"/>
      <c r="E4202" s="15">
        <f>D4202*Setup!$B$5</f>
        <v/>
      </c>
      <c r="F4202" s="15">
        <f>D4202-E4202</f>
        <v/>
      </c>
      <c r="G4202" s="15" t="n"/>
      <c r="H4202" s="15" t="n"/>
      <c r="I4202" s="15" t="n"/>
      <c r="J4202" s="15">
        <f>C4202+F4202+G4202-I4202</f>
        <v/>
      </c>
      <c r="K4202" s="15" t="n"/>
      <c r="L4202" s="15">
        <f>K4202*Setup!$B$6</f>
        <v/>
      </c>
      <c r="M4202" s="15">
        <f>J4202-L4202</f>
        <v/>
      </c>
      <c r="N4202" s="21" t="n"/>
    </row>
    <row r="4203">
      <c r="A4203" s="295" t="n"/>
      <c r="B4203" s="14" t="n"/>
      <c r="C4203" s="15" t="n"/>
      <c r="D4203" s="15" t="n"/>
      <c r="E4203" s="15">
        <f>D4203*Setup!$B$5</f>
        <v/>
      </c>
      <c r="F4203" s="15">
        <f>D4203-E4203</f>
        <v/>
      </c>
      <c r="G4203" s="15" t="n"/>
      <c r="H4203" s="15" t="n"/>
      <c r="I4203" s="15" t="n"/>
      <c r="J4203" s="15">
        <f>C4203+F4203+G4203-I4203</f>
        <v/>
      </c>
      <c r="K4203" s="15" t="n"/>
      <c r="L4203" s="15">
        <f>K4203*Setup!$B$6</f>
        <v/>
      </c>
      <c r="M4203" s="15">
        <f>J4203-L4203</f>
        <v/>
      </c>
      <c r="N4203" s="21" t="n"/>
    </row>
    <row r="4204">
      <c r="A4204" s="295" t="n"/>
      <c r="B4204" s="14" t="n"/>
      <c r="C4204" s="15" t="n"/>
      <c r="D4204" s="15" t="n"/>
      <c r="E4204" s="15">
        <f>D4204*Setup!$B$5</f>
        <v/>
      </c>
      <c r="F4204" s="15">
        <f>D4204-E4204</f>
        <v/>
      </c>
      <c r="G4204" s="15" t="n"/>
      <c r="H4204" s="15" t="n"/>
      <c r="I4204" s="15" t="n"/>
      <c r="J4204" s="15">
        <f>C4204+F4204+G4204-I4204</f>
        <v/>
      </c>
      <c r="K4204" s="15" t="n"/>
      <c r="L4204" s="15">
        <f>K4204*Setup!$B$6</f>
        <v/>
      </c>
      <c r="M4204" s="15">
        <f>J4204-L4204</f>
        <v/>
      </c>
      <c r="N4204" s="21" t="n"/>
    </row>
    <row r="4205">
      <c r="A4205" s="295" t="n"/>
      <c r="B4205" s="14" t="n"/>
      <c r="C4205" s="15" t="n"/>
      <c r="D4205" s="15" t="n"/>
      <c r="E4205" s="15">
        <f>D4205*Setup!$B$5</f>
        <v/>
      </c>
      <c r="F4205" s="15">
        <f>D4205-E4205</f>
        <v/>
      </c>
      <c r="G4205" s="15" t="n"/>
      <c r="H4205" s="15" t="n"/>
      <c r="I4205" s="15" t="n"/>
      <c r="J4205" s="15">
        <f>C4205+F4205+G4205-I4205</f>
        <v/>
      </c>
      <c r="K4205" s="15" t="n"/>
      <c r="L4205" s="15">
        <f>K4205*Setup!$B$6</f>
        <v/>
      </c>
      <c r="M4205" s="15">
        <f>J4205-L4205</f>
        <v/>
      </c>
      <c r="N4205" s="21" t="n"/>
    </row>
    <row r="4206">
      <c r="A4206" s="295" t="n"/>
      <c r="B4206" s="14" t="n"/>
      <c r="C4206" s="15" t="n"/>
      <c r="D4206" s="15" t="n"/>
      <c r="E4206" s="15">
        <f>D4206*Setup!$B$5</f>
        <v/>
      </c>
      <c r="F4206" s="15">
        <f>D4206-E4206</f>
        <v/>
      </c>
      <c r="G4206" s="15" t="n"/>
      <c r="H4206" s="15" t="n"/>
      <c r="I4206" s="15" t="n"/>
      <c r="J4206" s="15">
        <f>C4206+F4206+G4206-I4206</f>
        <v/>
      </c>
      <c r="K4206" s="15" t="n"/>
      <c r="L4206" s="15">
        <f>K4206*Setup!$B$6</f>
        <v/>
      </c>
      <c r="M4206" s="15">
        <f>J4206-L4206</f>
        <v/>
      </c>
      <c r="N4206" s="21" t="n"/>
    </row>
    <row r="4207">
      <c r="A4207" s="295" t="n"/>
      <c r="B4207" s="14" t="n"/>
      <c r="C4207" s="15" t="n"/>
      <c r="D4207" s="15" t="n"/>
      <c r="E4207" s="15">
        <f>D4207*Setup!$B$5</f>
        <v/>
      </c>
      <c r="F4207" s="15">
        <f>D4207-E4207</f>
        <v/>
      </c>
      <c r="G4207" s="15" t="n"/>
      <c r="H4207" s="15" t="n"/>
      <c r="I4207" s="15" t="n"/>
      <c r="J4207" s="15">
        <f>C4207+F4207+G4207-I4207</f>
        <v/>
      </c>
      <c r="K4207" s="15" t="n"/>
      <c r="L4207" s="15">
        <f>K4207*Setup!$B$6</f>
        <v/>
      </c>
      <c r="M4207" s="15">
        <f>J4207-L4207</f>
        <v/>
      </c>
      <c r="N4207" s="21" t="n"/>
    </row>
    <row r="4208">
      <c r="A4208" s="295" t="n"/>
      <c r="B4208" s="14" t="n"/>
      <c r="C4208" s="15" t="n"/>
      <c r="D4208" s="15" t="n"/>
      <c r="E4208" s="15">
        <f>D4208*Setup!$B$5</f>
        <v/>
      </c>
      <c r="F4208" s="15">
        <f>D4208-E4208</f>
        <v/>
      </c>
      <c r="G4208" s="15" t="n"/>
      <c r="H4208" s="15" t="n"/>
      <c r="I4208" s="15" t="n"/>
      <c r="J4208" s="15">
        <f>C4208+F4208+G4208-I4208</f>
        <v/>
      </c>
      <c r="K4208" s="15" t="n"/>
      <c r="L4208" s="15">
        <f>K4208*Setup!$B$6</f>
        <v/>
      </c>
      <c r="M4208" s="15">
        <f>J4208-L4208</f>
        <v/>
      </c>
      <c r="N4208" s="21" t="n"/>
    </row>
    <row r="4209">
      <c r="A4209" s="295" t="n"/>
      <c r="B4209" s="14" t="n"/>
      <c r="C4209" s="15" t="n"/>
      <c r="D4209" s="15" t="n"/>
      <c r="E4209" s="15">
        <f>D4209*Setup!$B$5</f>
        <v/>
      </c>
      <c r="F4209" s="15">
        <f>D4209-E4209</f>
        <v/>
      </c>
      <c r="G4209" s="15" t="n"/>
      <c r="H4209" s="15" t="n"/>
      <c r="I4209" s="15" t="n"/>
      <c r="J4209" s="15">
        <f>C4209+F4209+G4209-I4209</f>
        <v/>
      </c>
      <c r="K4209" s="15" t="n"/>
      <c r="L4209" s="15">
        <f>K4209*Setup!$B$6</f>
        <v/>
      </c>
      <c r="M4209" s="15">
        <f>J4209-L4209</f>
        <v/>
      </c>
      <c r="N4209" s="21" t="n"/>
    </row>
    <row r="4210">
      <c r="A4210" s="295" t="n"/>
      <c r="B4210" s="14" t="n"/>
      <c r="C4210" s="15" t="n"/>
      <c r="D4210" s="15" t="n"/>
      <c r="E4210" s="15">
        <f>D4210*Setup!$B$5</f>
        <v/>
      </c>
      <c r="F4210" s="15">
        <f>D4210-E4210</f>
        <v/>
      </c>
      <c r="G4210" s="15" t="n"/>
      <c r="H4210" s="15" t="n"/>
      <c r="I4210" s="15" t="n"/>
      <c r="J4210" s="15">
        <f>C4210+F4210+G4210-I4210</f>
        <v/>
      </c>
      <c r="K4210" s="15" t="n"/>
      <c r="L4210" s="15">
        <f>K4210*Setup!$B$6</f>
        <v/>
      </c>
      <c r="M4210" s="15">
        <f>J4210-L4210</f>
        <v/>
      </c>
      <c r="N4210" s="21" t="n"/>
    </row>
    <row r="4211">
      <c r="A4211" s="295" t="n"/>
      <c r="B4211" s="14" t="n"/>
      <c r="C4211" s="15" t="n"/>
      <c r="D4211" s="15" t="n"/>
      <c r="E4211" s="15">
        <f>D4211*Setup!$B$5</f>
        <v/>
      </c>
      <c r="F4211" s="15">
        <f>D4211-E4211</f>
        <v/>
      </c>
      <c r="G4211" s="15" t="n"/>
      <c r="H4211" s="15" t="n"/>
      <c r="I4211" s="15" t="n"/>
      <c r="J4211" s="15">
        <f>C4211+F4211+G4211-I4211</f>
        <v/>
      </c>
      <c r="K4211" s="15" t="n"/>
      <c r="L4211" s="15">
        <f>K4211*Setup!$B$6</f>
        <v/>
      </c>
      <c r="M4211" s="15">
        <f>J4211-L4211</f>
        <v/>
      </c>
      <c r="N4211" s="21" t="n"/>
    </row>
    <row r="4212">
      <c r="A4212" s="295" t="n"/>
      <c r="B4212" s="14" t="n"/>
      <c r="C4212" s="15" t="n"/>
      <c r="D4212" s="15" t="n"/>
      <c r="E4212" s="15">
        <f>D4212*Setup!$B$5</f>
        <v/>
      </c>
      <c r="F4212" s="15">
        <f>D4212-E4212</f>
        <v/>
      </c>
      <c r="G4212" s="15" t="n"/>
      <c r="H4212" s="15" t="n"/>
      <c r="I4212" s="15" t="n"/>
      <c r="J4212" s="15">
        <f>C4212+F4212+G4212-I4212</f>
        <v/>
      </c>
      <c r="K4212" s="15" t="n"/>
      <c r="L4212" s="15">
        <f>K4212*Setup!$B$6</f>
        <v/>
      </c>
      <c r="M4212" s="15">
        <f>J4212-L4212</f>
        <v/>
      </c>
      <c r="N4212" s="21" t="n"/>
    </row>
    <row r="4213">
      <c r="A4213" s="295" t="n"/>
      <c r="B4213" s="14" t="n"/>
      <c r="C4213" s="15" t="n"/>
      <c r="D4213" s="15" t="n"/>
      <c r="E4213" s="15">
        <f>D4213*Setup!$B$5</f>
        <v/>
      </c>
      <c r="F4213" s="15">
        <f>D4213-E4213</f>
        <v/>
      </c>
      <c r="G4213" s="15" t="n"/>
      <c r="H4213" s="15" t="n"/>
      <c r="I4213" s="15" t="n"/>
      <c r="J4213" s="15">
        <f>C4213+F4213+G4213-I4213</f>
        <v/>
      </c>
      <c r="K4213" s="15" t="n"/>
      <c r="L4213" s="15">
        <f>K4213*Setup!$B$6</f>
        <v/>
      </c>
      <c r="M4213" s="15">
        <f>J4213-L4213</f>
        <v/>
      </c>
      <c r="N4213" s="21" t="n"/>
    </row>
    <row r="4214">
      <c r="A4214" s="295" t="n"/>
      <c r="B4214" s="14" t="n"/>
      <c r="C4214" s="15" t="n"/>
      <c r="D4214" s="15" t="n"/>
      <c r="E4214" s="15">
        <f>D4214*Setup!$B$5</f>
        <v/>
      </c>
      <c r="F4214" s="15">
        <f>D4214-E4214</f>
        <v/>
      </c>
      <c r="G4214" s="15" t="n"/>
      <c r="H4214" s="15" t="n"/>
      <c r="I4214" s="15" t="n"/>
      <c r="J4214" s="15">
        <f>C4214+F4214+G4214-I4214</f>
        <v/>
      </c>
      <c r="K4214" s="15" t="n"/>
      <c r="L4214" s="15">
        <f>K4214*Setup!$B$6</f>
        <v/>
      </c>
      <c r="M4214" s="15">
        <f>J4214-L4214</f>
        <v/>
      </c>
      <c r="N4214" s="21" t="n"/>
    </row>
    <row r="4215">
      <c r="A4215" s="295" t="n"/>
      <c r="B4215" s="14" t="n"/>
      <c r="C4215" s="15" t="n"/>
      <c r="D4215" s="15" t="n"/>
      <c r="E4215" s="15">
        <f>D4215*Setup!$B$5</f>
        <v/>
      </c>
      <c r="F4215" s="15">
        <f>D4215-E4215</f>
        <v/>
      </c>
      <c r="G4215" s="15" t="n"/>
      <c r="H4215" s="15" t="n"/>
      <c r="I4215" s="15" t="n"/>
      <c r="J4215" s="15">
        <f>C4215+F4215+G4215-I4215</f>
        <v/>
      </c>
      <c r="K4215" s="15" t="n"/>
      <c r="L4215" s="15">
        <f>K4215*Setup!$B$6</f>
        <v/>
      </c>
      <c r="M4215" s="15">
        <f>J4215-L4215</f>
        <v/>
      </c>
      <c r="N4215" s="21" t="n"/>
    </row>
    <row r="4216">
      <c r="A4216" s="295" t="n"/>
      <c r="B4216" s="14" t="n"/>
      <c r="C4216" s="15" t="n"/>
      <c r="D4216" s="15" t="n"/>
      <c r="E4216" s="15">
        <f>D4216*Setup!$B$5</f>
        <v/>
      </c>
      <c r="F4216" s="15">
        <f>D4216-E4216</f>
        <v/>
      </c>
      <c r="G4216" s="15" t="n"/>
      <c r="H4216" s="15" t="n"/>
      <c r="I4216" s="15" t="n"/>
      <c r="J4216" s="15">
        <f>C4216+F4216+G4216-I4216</f>
        <v/>
      </c>
      <c r="K4216" s="15" t="n"/>
      <c r="L4216" s="15">
        <f>K4216*Setup!$B$6</f>
        <v/>
      </c>
      <c r="M4216" s="15">
        <f>J4216-L4216</f>
        <v/>
      </c>
      <c r="N4216" s="21" t="n"/>
    </row>
    <row r="4217">
      <c r="A4217" s="295" t="n"/>
      <c r="B4217" s="14" t="n"/>
      <c r="C4217" s="15" t="n"/>
      <c r="D4217" s="15" t="n"/>
      <c r="E4217" s="15">
        <f>D4217*Setup!$B$5</f>
        <v/>
      </c>
      <c r="F4217" s="15">
        <f>D4217-E4217</f>
        <v/>
      </c>
      <c r="G4217" s="15" t="n"/>
      <c r="H4217" s="15" t="n"/>
      <c r="I4217" s="15" t="n"/>
      <c r="J4217" s="15">
        <f>C4217+F4217+G4217-I4217</f>
        <v/>
      </c>
      <c r="K4217" s="15" t="n"/>
      <c r="L4217" s="15">
        <f>K4217*Setup!$B$6</f>
        <v/>
      </c>
      <c r="M4217" s="15">
        <f>J4217-L4217</f>
        <v/>
      </c>
      <c r="N4217" s="21" t="n"/>
    </row>
    <row r="4218">
      <c r="A4218" s="295" t="n"/>
      <c r="B4218" s="14" t="n"/>
      <c r="C4218" s="15" t="n"/>
      <c r="D4218" s="15" t="n"/>
      <c r="E4218" s="15">
        <f>D4218*Setup!$B$5</f>
        <v/>
      </c>
      <c r="F4218" s="15">
        <f>D4218-E4218</f>
        <v/>
      </c>
      <c r="G4218" s="15" t="n"/>
      <c r="H4218" s="15" t="n"/>
      <c r="I4218" s="15" t="n"/>
      <c r="J4218" s="15">
        <f>C4218+F4218+G4218-I4218</f>
        <v/>
      </c>
      <c r="K4218" s="15" t="n"/>
      <c r="L4218" s="15">
        <f>K4218*Setup!$B$6</f>
        <v/>
      </c>
      <c r="M4218" s="15">
        <f>J4218-L4218</f>
        <v/>
      </c>
      <c r="N4218" s="21" t="n"/>
    </row>
    <row r="4219">
      <c r="A4219" s="295" t="n"/>
      <c r="B4219" s="14" t="n"/>
      <c r="C4219" s="15" t="n"/>
      <c r="D4219" s="15" t="n"/>
      <c r="E4219" s="15">
        <f>D4219*Setup!$B$5</f>
        <v/>
      </c>
      <c r="F4219" s="15">
        <f>D4219-E4219</f>
        <v/>
      </c>
      <c r="G4219" s="15" t="n"/>
      <c r="H4219" s="15" t="n"/>
      <c r="I4219" s="15" t="n"/>
      <c r="J4219" s="15">
        <f>C4219+F4219+G4219-I4219</f>
        <v/>
      </c>
      <c r="K4219" s="15" t="n"/>
      <c r="L4219" s="15">
        <f>K4219*Setup!$B$6</f>
        <v/>
      </c>
      <c r="M4219" s="15">
        <f>J4219-L4219</f>
        <v/>
      </c>
      <c r="N4219" s="21" t="n"/>
    </row>
    <row r="4220">
      <c r="A4220" s="295" t="n"/>
      <c r="B4220" s="14" t="n"/>
      <c r="C4220" s="15" t="n"/>
      <c r="D4220" s="15" t="n"/>
      <c r="E4220" s="15">
        <f>D4220*Setup!$B$5</f>
        <v/>
      </c>
      <c r="F4220" s="15">
        <f>D4220-E4220</f>
        <v/>
      </c>
      <c r="G4220" s="15" t="n"/>
      <c r="H4220" s="15" t="n"/>
      <c r="I4220" s="15" t="n"/>
      <c r="J4220" s="15">
        <f>C4220+F4220+G4220-I4220</f>
        <v/>
      </c>
      <c r="K4220" s="15" t="n"/>
      <c r="L4220" s="15">
        <f>K4220*Setup!$B$6</f>
        <v/>
      </c>
      <c r="M4220" s="15">
        <f>J4220-L4220</f>
        <v/>
      </c>
      <c r="N4220" s="21" t="n"/>
    </row>
    <row r="4221">
      <c r="A4221" s="295" t="n"/>
      <c r="B4221" s="14" t="n"/>
      <c r="C4221" s="15" t="n"/>
      <c r="D4221" s="15" t="n"/>
      <c r="E4221" s="15">
        <f>D4221*Setup!$B$5</f>
        <v/>
      </c>
      <c r="F4221" s="15">
        <f>D4221-E4221</f>
        <v/>
      </c>
      <c r="G4221" s="15" t="n"/>
      <c r="H4221" s="15" t="n"/>
      <c r="I4221" s="15" t="n"/>
      <c r="J4221" s="15">
        <f>C4221+F4221+G4221-I4221</f>
        <v/>
      </c>
      <c r="K4221" s="15" t="n"/>
      <c r="L4221" s="15">
        <f>K4221*Setup!$B$6</f>
        <v/>
      </c>
      <c r="M4221" s="15">
        <f>J4221-L4221</f>
        <v/>
      </c>
      <c r="N4221" s="21" t="n"/>
    </row>
    <row r="4222">
      <c r="A4222" s="295" t="n"/>
      <c r="B4222" s="14" t="n"/>
      <c r="C4222" s="15" t="n"/>
      <c r="D4222" s="15" t="n"/>
      <c r="E4222" s="15">
        <f>D4222*Setup!$B$5</f>
        <v/>
      </c>
      <c r="F4222" s="15">
        <f>D4222-E4222</f>
        <v/>
      </c>
      <c r="G4222" s="15" t="n"/>
      <c r="H4222" s="15" t="n"/>
      <c r="I4222" s="15" t="n"/>
      <c r="J4222" s="15">
        <f>C4222+F4222+G4222-I4222</f>
        <v/>
      </c>
      <c r="K4222" s="15" t="n"/>
      <c r="L4222" s="15">
        <f>K4222*Setup!$B$6</f>
        <v/>
      </c>
      <c r="M4222" s="15">
        <f>J4222-L4222</f>
        <v/>
      </c>
      <c r="N4222" s="21" t="n"/>
    </row>
    <row r="4223">
      <c r="A4223" s="295" t="n"/>
      <c r="B4223" s="14" t="n"/>
      <c r="C4223" s="15" t="n"/>
      <c r="D4223" s="15" t="n"/>
      <c r="E4223" s="15">
        <f>D4223*Setup!$B$5</f>
        <v/>
      </c>
      <c r="F4223" s="15">
        <f>D4223-E4223</f>
        <v/>
      </c>
      <c r="G4223" s="15" t="n"/>
      <c r="H4223" s="15" t="n"/>
      <c r="I4223" s="15" t="n"/>
      <c r="J4223" s="15">
        <f>C4223+F4223+G4223-I4223</f>
        <v/>
      </c>
      <c r="K4223" s="15" t="n"/>
      <c r="L4223" s="15">
        <f>K4223*Setup!$B$6</f>
        <v/>
      </c>
      <c r="M4223" s="15">
        <f>J4223-L4223</f>
        <v/>
      </c>
      <c r="N4223" s="21" t="n"/>
    </row>
    <row r="4224">
      <c r="A4224" s="295" t="n"/>
      <c r="B4224" s="14" t="n"/>
      <c r="C4224" s="15" t="n"/>
      <c r="D4224" s="15" t="n"/>
      <c r="E4224" s="15">
        <f>D4224*Setup!$B$5</f>
        <v/>
      </c>
      <c r="F4224" s="15">
        <f>D4224-E4224</f>
        <v/>
      </c>
      <c r="G4224" s="15" t="n"/>
      <c r="H4224" s="15" t="n"/>
      <c r="I4224" s="15" t="n"/>
      <c r="J4224" s="15">
        <f>C4224+F4224+G4224-I4224</f>
        <v/>
      </c>
      <c r="K4224" s="15" t="n"/>
      <c r="L4224" s="15">
        <f>K4224*Setup!$B$6</f>
        <v/>
      </c>
      <c r="M4224" s="15">
        <f>J4224-L4224</f>
        <v/>
      </c>
      <c r="N4224" s="21" t="n"/>
    </row>
    <row r="4225">
      <c r="A4225" s="295" t="n"/>
      <c r="B4225" s="14" t="n"/>
      <c r="C4225" s="15" t="n"/>
      <c r="D4225" s="15" t="n"/>
      <c r="E4225" s="15">
        <f>D4225*Setup!$B$5</f>
        <v/>
      </c>
      <c r="F4225" s="15">
        <f>D4225-E4225</f>
        <v/>
      </c>
      <c r="G4225" s="15" t="n"/>
      <c r="H4225" s="15" t="n"/>
      <c r="I4225" s="15" t="n"/>
      <c r="J4225" s="15">
        <f>C4225+F4225+G4225-I4225</f>
        <v/>
      </c>
      <c r="K4225" s="15" t="n"/>
      <c r="L4225" s="15">
        <f>K4225*Setup!$B$6</f>
        <v/>
      </c>
      <c r="M4225" s="15">
        <f>J4225-L4225</f>
        <v/>
      </c>
      <c r="N4225" s="21" t="n"/>
    </row>
    <row r="4226">
      <c r="A4226" s="295" t="n"/>
      <c r="B4226" s="14" t="n"/>
      <c r="C4226" s="15" t="n"/>
      <c r="D4226" s="15" t="n"/>
      <c r="E4226" s="15">
        <f>D4226*Setup!$B$5</f>
        <v/>
      </c>
      <c r="F4226" s="15">
        <f>D4226-E4226</f>
        <v/>
      </c>
      <c r="G4226" s="15" t="n"/>
      <c r="H4226" s="15" t="n"/>
      <c r="I4226" s="15" t="n"/>
      <c r="J4226" s="15">
        <f>C4226+F4226+G4226-I4226</f>
        <v/>
      </c>
      <c r="K4226" s="15" t="n"/>
      <c r="L4226" s="15">
        <f>K4226*Setup!$B$6</f>
        <v/>
      </c>
      <c r="M4226" s="15">
        <f>J4226-L4226</f>
        <v/>
      </c>
      <c r="N4226" s="21" t="n"/>
    </row>
    <row r="4227">
      <c r="A4227" s="295" t="n"/>
      <c r="B4227" s="14" t="n"/>
      <c r="C4227" s="15" t="n"/>
      <c r="D4227" s="15" t="n"/>
      <c r="E4227" s="15">
        <f>D4227*Setup!$B$5</f>
        <v/>
      </c>
      <c r="F4227" s="15">
        <f>D4227-E4227</f>
        <v/>
      </c>
      <c r="G4227" s="15" t="n"/>
      <c r="H4227" s="15" t="n"/>
      <c r="I4227" s="15" t="n"/>
      <c r="J4227" s="15">
        <f>C4227+F4227+G4227-I4227</f>
        <v/>
      </c>
      <c r="K4227" s="15" t="n"/>
      <c r="L4227" s="15">
        <f>K4227*Setup!$B$6</f>
        <v/>
      </c>
      <c r="M4227" s="15">
        <f>J4227-L4227</f>
        <v/>
      </c>
      <c r="N4227" s="21" t="n"/>
    </row>
    <row r="4228">
      <c r="A4228" s="295" t="n"/>
      <c r="B4228" s="14" t="n"/>
      <c r="C4228" s="15" t="n"/>
      <c r="D4228" s="15" t="n"/>
      <c r="E4228" s="15">
        <f>D4228*Setup!$B$5</f>
        <v/>
      </c>
      <c r="F4228" s="15">
        <f>D4228-E4228</f>
        <v/>
      </c>
      <c r="G4228" s="15" t="n"/>
      <c r="H4228" s="15" t="n"/>
      <c r="I4228" s="15" t="n"/>
      <c r="J4228" s="15">
        <f>C4228+F4228+G4228-I4228</f>
        <v/>
      </c>
      <c r="K4228" s="15" t="n"/>
      <c r="L4228" s="15">
        <f>K4228*Setup!$B$6</f>
        <v/>
      </c>
      <c r="M4228" s="15">
        <f>J4228-L4228</f>
        <v/>
      </c>
      <c r="N4228" s="21" t="n"/>
    </row>
    <row r="4229">
      <c r="A4229" s="295" t="n"/>
      <c r="B4229" s="14" t="n"/>
      <c r="C4229" s="15" t="n"/>
      <c r="D4229" s="15" t="n"/>
      <c r="E4229" s="15">
        <f>D4229*Setup!$B$5</f>
        <v/>
      </c>
      <c r="F4229" s="15">
        <f>D4229-E4229</f>
        <v/>
      </c>
      <c r="G4229" s="15" t="n"/>
      <c r="H4229" s="15" t="n"/>
      <c r="I4229" s="15" t="n"/>
      <c r="J4229" s="15">
        <f>C4229+F4229+G4229-I4229</f>
        <v/>
      </c>
      <c r="K4229" s="15" t="n"/>
      <c r="L4229" s="15">
        <f>K4229*Setup!$B$6</f>
        <v/>
      </c>
      <c r="M4229" s="15">
        <f>J4229-L4229</f>
        <v/>
      </c>
      <c r="N4229" s="21" t="n"/>
    </row>
    <row r="4230">
      <c r="A4230" s="295" t="n"/>
      <c r="B4230" s="14" t="n"/>
      <c r="C4230" s="15" t="n"/>
      <c r="D4230" s="15" t="n"/>
      <c r="E4230" s="15">
        <f>D4230*Setup!$B$5</f>
        <v/>
      </c>
      <c r="F4230" s="15">
        <f>D4230-E4230</f>
        <v/>
      </c>
      <c r="G4230" s="15" t="n"/>
      <c r="H4230" s="15" t="n"/>
      <c r="I4230" s="15" t="n"/>
      <c r="J4230" s="15">
        <f>C4230+F4230+G4230-I4230</f>
        <v/>
      </c>
      <c r="K4230" s="15" t="n"/>
      <c r="L4230" s="15">
        <f>K4230*Setup!$B$6</f>
        <v/>
      </c>
      <c r="M4230" s="15">
        <f>J4230-L4230</f>
        <v/>
      </c>
      <c r="N4230" s="21" t="n"/>
    </row>
    <row r="4231">
      <c r="A4231" s="295" t="n"/>
      <c r="B4231" s="14" t="n"/>
      <c r="C4231" s="15" t="n"/>
      <c r="D4231" s="15" t="n"/>
      <c r="E4231" s="15">
        <f>D4231*Setup!$B$5</f>
        <v/>
      </c>
      <c r="F4231" s="15">
        <f>D4231-E4231</f>
        <v/>
      </c>
      <c r="G4231" s="15" t="n"/>
      <c r="H4231" s="15" t="n"/>
      <c r="I4231" s="15" t="n"/>
      <c r="J4231" s="15">
        <f>C4231+F4231+G4231-I4231</f>
        <v/>
      </c>
      <c r="K4231" s="15" t="n"/>
      <c r="L4231" s="15">
        <f>K4231*Setup!$B$6</f>
        <v/>
      </c>
      <c r="M4231" s="15">
        <f>J4231-L4231</f>
        <v/>
      </c>
      <c r="N4231" s="21" t="n"/>
    </row>
    <row r="4232">
      <c r="A4232" s="295" t="n"/>
      <c r="B4232" s="14" t="n"/>
      <c r="C4232" s="15" t="n"/>
      <c r="D4232" s="15" t="n"/>
      <c r="E4232" s="15">
        <f>D4232*Setup!$B$5</f>
        <v/>
      </c>
      <c r="F4232" s="15">
        <f>D4232-E4232</f>
        <v/>
      </c>
      <c r="G4232" s="15" t="n"/>
      <c r="H4232" s="15" t="n"/>
      <c r="I4232" s="15" t="n"/>
      <c r="J4232" s="15">
        <f>C4232+F4232+G4232-I4232</f>
        <v/>
      </c>
      <c r="K4232" s="15" t="n"/>
      <c r="L4232" s="15">
        <f>K4232*Setup!$B$6</f>
        <v/>
      </c>
      <c r="M4232" s="15">
        <f>J4232-L4232</f>
        <v/>
      </c>
      <c r="N4232" s="21" t="n"/>
    </row>
    <row r="4233">
      <c r="A4233" s="295" t="n"/>
      <c r="B4233" s="14" t="n"/>
      <c r="C4233" s="15" t="n"/>
      <c r="D4233" s="15" t="n"/>
      <c r="E4233" s="15">
        <f>D4233*Setup!$B$5</f>
        <v/>
      </c>
      <c r="F4233" s="15">
        <f>D4233-E4233</f>
        <v/>
      </c>
      <c r="G4233" s="15" t="n"/>
      <c r="H4233" s="15" t="n"/>
      <c r="I4233" s="15" t="n"/>
      <c r="J4233" s="15">
        <f>C4233+F4233+G4233-I4233</f>
        <v/>
      </c>
      <c r="K4233" s="15" t="n"/>
      <c r="L4233" s="15">
        <f>K4233*Setup!$B$6</f>
        <v/>
      </c>
      <c r="M4233" s="15">
        <f>J4233-L4233</f>
        <v/>
      </c>
      <c r="N4233" s="21" t="n"/>
    </row>
    <row r="4234">
      <c r="A4234" s="295" t="n"/>
      <c r="B4234" s="14" t="n"/>
      <c r="C4234" s="15" t="n"/>
      <c r="D4234" s="15" t="n"/>
      <c r="E4234" s="15">
        <f>D4234*Setup!$B$5</f>
        <v/>
      </c>
      <c r="F4234" s="15">
        <f>D4234-E4234</f>
        <v/>
      </c>
      <c r="G4234" s="15" t="n"/>
      <c r="H4234" s="15" t="n"/>
      <c r="I4234" s="15" t="n"/>
      <c r="J4234" s="15">
        <f>C4234+F4234+G4234-I4234</f>
        <v/>
      </c>
      <c r="K4234" s="15" t="n"/>
      <c r="L4234" s="15">
        <f>K4234*Setup!$B$6</f>
        <v/>
      </c>
      <c r="M4234" s="15">
        <f>J4234-L4234</f>
        <v/>
      </c>
      <c r="N4234" s="21" t="n"/>
    </row>
    <row r="4235">
      <c r="A4235" s="295" t="n"/>
      <c r="B4235" s="14" t="n"/>
      <c r="C4235" s="15" t="n"/>
      <c r="D4235" s="15" t="n"/>
      <c r="E4235" s="15">
        <f>D4235*Setup!$B$5</f>
        <v/>
      </c>
      <c r="F4235" s="15">
        <f>D4235-E4235</f>
        <v/>
      </c>
      <c r="G4235" s="15" t="n"/>
      <c r="H4235" s="15" t="n"/>
      <c r="I4235" s="15" t="n"/>
      <c r="J4235" s="15">
        <f>C4235+F4235+G4235-I4235</f>
        <v/>
      </c>
      <c r="K4235" s="15" t="n"/>
      <c r="L4235" s="15">
        <f>K4235*Setup!$B$6</f>
        <v/>
      </c>
      <c r="M4235" s="15">
        <f>J4235-L4235</f>
        <v/>
      </c>
      <c r="N4235" s="21" t="n"/>
    </row>
    <row r="4236">
      <c r="A4236" s="295" t="n"/>
      <c r="B4236" s="14" t="n"/>
      <c r="C4236" s="15" t="n"/>
      <c r="D4236" s="15" t="n"/>
      <c r="E4236" s="15">
        <f>D4236*Setup!$B$5</f>
        <v/>
      </c>
      <c r="F4236" s="15">
        <f>D4236-E4236</f>
        <v/>
      </c>
      <c r="G4236" s="15" t="n"/>
      <c r="H4236" s="15" t="n"/>
      <c r="I4236" s="15" t="n"/>
      <c r="J4236" s="15">
        <f>C4236+F4236+G4236-I4236</f>
        <v/>
      </c>
      <c r="K4236" s="15" t="n"/>
      <c r="L4236" s="15">
        <f>K4236*Setup!$B$6</f>
        <v/>
      </c>
      <c r="M4236" s="15">
        <f>J4236-L4236</f>
        <v/>
      </c>
      <c r="N4236" s="21" t="n"/>
    </row>
    <row r="4237">
      <c r="A4237" s="295" t="n"/>
      <c r="B4237" s="14" t="n"/>
      <c r="C4237" s="15" t="n"/>
      <c r="D4237" s="15" t="n"/>
      <c r="E4237" s="15">
        <f>D4237*Setup!$B$5</f>
        <v/>
      </c>
      <c r="F4237" s="15">
        <f>D4237-E4237</f>
        <v/>
      </c>
      <c r="G4237" s="15" t="n"/>
      <c r="H4237" s="15" t="n"/>
      <c r="I4237" s="15" t="n"/>
      <c r="J4237" s="15">
        <f>C4237+F4237+G4237-I4237</f>
        <v/>
      </c>
      <c r="K4237" s="15" t="n"/>
      <c r="L4237" s="15">
        <f>K4237*Setup!$B$6</f>
        <v/>
      </c>
      <c r="M4237" s="15">
        <f>J4237-L4237</f>
        <v/>
      </c>
      <c r="N4237" s="21" t="n"/>
    </row>
    <row r="4238">
      <c r="A4238" s="295" t="n"/>
      <c r="B4238" s="14" t="n"/>
      <c r="C4238" s="15" t="n"/>
      <c r="D4238" s="15" t="n"/>
      <c r="E4238" s="15">
        <f>D4238*Setup!$B$5</f>
        <v/>
      </c>
      <c r="F4238" s="15">
        <f>D4238-E4238</f>
        <v/>
      </c>
      <c r="G4238" s="15" t="n"/>
      <c r="H4238" s="15" t="n"/>
      <c r="I4238" s="15" t="n"/>
      <c r="J4238" s="15">
        <f>C4238+F4238+G4238-I4238</f>
        <v/>
      </c>
      <c r="K4238" s="15" t="n"/>
      <c r="L4238" s="15">
        <f>K4238*Setup!$B$6</f>
        <v/>
      </c>
      <c r="M4238" s="15">
        <f>J4238-L4238</f>
        <v/>
      </c>
      <c r="N4238" s="21" t="n"/>
    </row>
    <row r="4239">
      <c r="A4239" s="295" t="n"/>
      <c r="B4239" s="14" t="n"/>
      <c r="C4239" s="15" t="n"/>
      <c r="D4239" s="15" t="n"/>
      <c r="E4239" s="15">
        <f>D4239*Setup!$B$5</f>
        <v/>
      </c>
      <c r="F4239" s="15">
        <f>D4239-E4239</f>
        <v/>
      </c>
      <c r="G4239" s="15" t="n"/>
      <c r="H4239" s="15" t="n"/>
      <c r="I4239" s="15" t="n"/>
      <c r="J4239" s="15">
        <f>C4239+F4239+G4239-I4239</f>
        <v/>
      </c>
      <c r="K4239" s="15" t="n"/>
      <c r="L4239" s="15">
        <f>K4239*Setup!$B$6</f>
        <v/>
      </c>
      <c r="M4239" s="15">
        <f>J4239-L4239</f>
        <v/>
      </c>
      <c r="N4239" s="21" t="n"/>
    </row>
    <row r="4240">
      <c r="A4240" s="295" t="n"/>
      <c r="B4240" s="14" t="n"/>
      <c r="C4240" s="15" t="n"/>
      <c r="D4240" s="15" t="n"/>
      <c r="E4240" s="15">
        <f>D4240*Setup!$B$5</f>
        <v/>
      </c>
      <c r="F4240" s="15">
        <f>D4240-E4240</f>
        <v/>
      </c>
      <c r="G4240" s="15" t="n"/>
      <c r="H4240" s="15" t="n"/>
      <c r="I4240" s="15" t="n"/>
      <c r="J4240" s="15">
        <f>C4240+F4240+G4240-I4240</f>
        <v/>
      </c>
      <c r="K4240" s="15" t="n"/>
      <c r="L4240" s="15">
        <f>K4240*Setup!$B$6</f>
        <v/>
      </c>
      <c r="M4240" s="15">
        <f>J4240-L4240</f>
        <v/>
      </c>
      <c r="N4240" s="21" t="n"/>
    </row>
    <row r="4241">
      <c r="A4241" s="295" t="n"/>
      <c r="B4241" s="14" t="n"/>
      <c r="C4241" s="15" t="n"/>
      <c r="D4241" s="15" t="n"/>
      <c r="E4241" s="15">
        <f>D4241*Setup!$B$5</f>
        <v/>
      </c>
      <c r="F4241" s="15">
        <f>D4241-E4241</f>
        <v/>
      </c>
      <c r="G4241" s="15" t="n"/>
      <c r="H4241" s="15" t="n"/>
      <c r="I4241" s="15" t="n"/>
      <c r="J4241" s="15">
        <f>C4241+F4241+G4241-I4241</f>
        <v/>
      </c>
      <c r="K4241" s="15" t="n"/>
      <c r="L4241" s="15">
        <f>K4241*Setup!$B$6</f>
        <v/>
      </c>
      <c r="M4241" s="15">
        <f>J4241-L4241</f>
        <v/>
      </c>
      <c r="N4241" s="21" t="n"/>
    </row>
    <row r="4242">
      <c r="A4242" s="295" t="n"/>
      <c r="B4242" s="14" t="n"/>
      <c r="C4242" s="15" t="n"/>
      <c r="D4242" s="15" t="n"/>
      <c r="E4242" s="15">
        <f>D4242*Setup!$B$5</f>
        <v/>
      </c>
      <c r="F4242" s="15">
        <f>D4242-E4242</f>
        <v/>
      </c>
      <c r="G4242" s="15" t="n"/>
      <c r="H4242" s="15" t="n"/>
      <c r="I4242" s="15" t="n"/>
      <c r="J4242" s="15">
        <f>C4242+F4242+G4242-I4242</f>
        <v/>
      </c>
      <c r="K4242" s="15" t="n"/>
      <c r="L4242" s="15">
        <f>K4242*Setup!$B$6</f>
        <v/>
      </c>
      <c r="M4242" s="15">
        <f>J4242-L4242</f>
        <v/>
      </c>
      <c r="N4242" s="21" t="n"/>
    </row>
    <row r="4243">
      <c r="A4243" s="295" t="n"/>
      <c r="B4243" s="14" t="n"/>
      <c r="C4243" s="15" t="n"/>
      <c r="D4243" s="15" t="n"/>
      <c r="E4243" s="15">
        <f>D4243*Setup!$B$5</f>
        <v/>
      </c>
      <c r="F4243" s="15">
        <f>D4243-E4243</f>
        <v/>
      </c>
      <c r="G4243" s="15" t="n"/>
      <c r="H4243" s="15" t="n"/>
      <c r="I4243" s="15" t="n"/>
      <c r="J4243" s="15">
        <f>C4243+F4243+G4243-I4243</f>
        <v/>
      </c>
      <c r="K4243" s="15" t="n"/>
      <c r="L4243" s="15">
        <f>K4243*Setup!$B$6</f>
        <v/>
      </c>
      <c r="M4243" s="15">
        <f>J4243-L4243</f>
        <v/>
      </c>
      <c r="N4243" s="21" t="n"/>
    </row>
    <row r="4244">
      <c r="A4244" s="295" t="n"/>
      <c r="B4244" s="14" t="n"/>
      <c r="C4244" s="15" t="n"/>
      <c r="D4244" s="15" t="n"/>
      <c r="E4244" s="15">
        <f>D4244*Setup!$B$5</f>
        <v/>
      </c>
      <c r="F4244" s="15">
        <f>D4244-E4244</f>
        <v/>
      </c>
      <c r="G4244" s="15" t="n"/>
      <c r="H4244" s="15" t="n"/>
      <c r="I4244" s="15" t="n"/>
      <c r="J4244" s="15">
        <f>C4244+F4244+G4244-I4244</f>
        <v/>
      </c>
      <c r="K4244" s="15" t="n"/>
      <c r="L4244" s="15">
        <f>K4244*Setup!$B$6</f>
        <v/>
      </c>
      <c r="M4244" s="15">
        <f>J4244-L4244</f>
        <v/>
      </c>
      <c r="N4244" s="21" t="n"/>
    </row>
    <row r="4245">
      <c r="A4245" s="295" t="n"/>
      <c r="B4245" s="14" t="n"/>
      <c r="C4245" s="15" t="n"/>
      <c r="D4245" s="15" t="n"/>
      <c r="E4245" s="15">
        <f>D4245*Setup!$B$5</f>
        <v/>
      </c>
      <c r="F4245" s="15">
        <f>D4245-E4245</f>
        <v/>
      </c>
      <c r="G4245" s="15" t="n"/>
      <c r="H4245" s="15" t="n"/>
      <c r="I4245" s="15" t="n"/>
      <c r="J4245" s="15">
        <f>C4245+F4245+G4245-I4245</f>
        <v/>
      </c>
      <c r="K4245" s="15" t="n"/>
      <c r="L4245" s="15">
        <f>K4245*Setup!$B$6</f>
        <v/>
      </c>
      <c r="M4245" s="15">
        <f>J4245-L4245</f>
        <v/>
      </c>
      <c r="N4245" s="21" t="n"/>
    </row>
    <row r="4246">
      <c r="A4246" s="295" t="n"/>
      <c r="B4246" s="14" t="n"/>
      <c r="C4246" s="15" t="n"/>
      <c r="D4246" s="15" t="n"/>
      <c r="E4246" s="15">
        <f>D4246*Setup!$B$5</f>
        <v/>
      </c>
      <c r="F4246" s="15">
        <f>D4246-E4246</f>
        <v/>
      </c>
      <c r="G4246" s="15" t="n"/>
      <c r="H4246" s="15" t="n"/>
      <c r="I4246" s="15" t="n"/>
      <c r="J4246" s="15">
        <f>C4246+F4246+G4246-I4246</f>
        <v/>
      </c>
      <c r="K4246" s="15" t="n"/>
      <c r="L4246" s="15">
        <f>K4246*Setup!$B$6</f>
        <v/>
      </c>
      <c r="M4246" s="15">
        <f>J4246-L4246</f>
        <v/>
      </c>
      <c r="N4246" s="21" t="n"/>
    </row>
    <row r="4247">
      <c r="A4247" s="295" t="n"/>
      <c r="B4247" s="14" t="n"/>
      <c r="C4247" s="15" t="n"/>
      <c r="D4247" s="15" t="n"/>
      <c r="E4247" s="15">
        <f>D4247*Setup!$B$5</f>
        <v/>
      </c>
      <c r="F4247" s="15">
        <f>D4247-E4247</f>
        <v/>
      </c>
      <c r="G4247" s="15" t="n"/>
      <c r="H4247" s="15" t="n"/>
      <c r="I4247" s="15" t="n"/>
      <c r="J4247" s="15">
        <f>C4247+F4247+G4247-I4247</f>
        <v/>
      </c>
      <c r="K4247" s="15" t="n"/>
      <c r="L4247" s="15">
        <f>K4247*Setup!$B$6</f>
        <v/>
      </c>
      <c r="M4247" s="15">
        <f>J4247-L4247</f>
        <v/>
      </c>
      <c r="N4247" s="21" t="n"/>
    </row>
    <row r="4248">
      <c r="A4248" s="295" t="n"/>
      <c r="B4248" s="14" t="n"/>
      <c r="C4248" s="15" t="n"/>
      <c r="D4248" s="15" t="n"/>
      <c r="E4248" s="15">
        <f>D4248*Setup!$B$5</f>
        <v/>
      </c>
      <c r="F4248" s="15">
        <f>D4248-E4248</f>
        <v/>
      </c>
      <c r="G4248" s="15" t="n"/>
      <c r="H4248" s="15" t="n"/>
      <c r="I4248" s="15" t="n"/>
      <c r="J4248" s="15">
        <f>C4248+F4248+G4248-I4248</f>
        <v/>
      </c>
      <c r="K4248" s="15" t="n"/>
      <c r="L4248" s="15">
        <f>K4248*Setup!$B$6</f>
        <v/>
      </c>
      <c r="M4248" s="15">
        <f>J4248-L4248</f>
        <v/>
      </c>
      <c r="N4248" s="21" t="n"/>
    </row>
    <row r="4249">
      <c r="A4249" s="295" t="n"/>
      <c r="B4249" s="14" t="n"/>
      <c r="C4249" s="15" t="n"/>
      <c r="D4249" s="15" t="n"/>
      <c r="E4249" s="15">
        <f>D4249*Setup!$B$5</f>
        <v/>
      </c>
      <c r="F4249" s="15">
        <f>D4249-E4249</f>
        <v/>
      </c>
      <c r="G4249" s="15" t="n"/>
      <c r="H4249" s="15" t="n"/>
      <c r="I4249" s="15" t="n"/>
      <c r="J4249" s="15">
        <f>C4249+F4249+G4249-I4249</f>
        <v/>
      </c>
      <c r="K4249" s="15" t="n"/>
      <c r="L4249" s="15">
        <f>K4249*Setup!$B$6</f>
        <v/>
      </c>
      <c r="M4249" s="15">
        <f>J4249-L4249</f>
        <v/>
      </c>
      <c r="N4249" s="21" t="n"/>
    </row>
    <row r="4250">
      <c r="A4250" s="295" t="n"/>
      <c r="B4250" s="14" t="n"/>
      <c r="C4250" s="15" t="n"/>
      <c r="D4250" s="15" t="n"/>
      <c r="E4250" s="15">
        <f>D4250*Setup!$B$5</f>
        <v/>
      </c>
      <c r="F4250" s="15">
        <f>D4250-E4250</f>
        <v/>
      </c>
      <c r="G4250" s="15" t="n"/>
      <c r="H4250" s="15" t="n"/>
      <c r="I4250" s="15" t="n"/>
      <c r="J4250" s="15">
        <f>C4250+F4250+G4250-I4250</f>
        <v/>
      </c>
      <c r="K4250" s="15" t="n"/>
      <c r="L4250" s="15">
        <f>K4250*Setup!$B$6</f>
        <v/>
      </c>
      <c r="M4250" s="15">
        <f>J4250-L4250</f>
        <v/>
      </c>
      <c r="N4250" s="21" t="n"/>
    </row>
    <row r="4251">
      <c r="A4251" s="295" t="n"/>
      <c r="B4251" s="14" t="n"/>
      <c r="C4251" s="15" t="n"/>
      <c r="D4251" s="15" t="n"/>
      <c r="E4251" s="15">
        <f>D4251*Setup!$B$5</f>
        <v/>
      </c>
      <c r="F4251" s="15">
        <f>D4251-E4251</f>
        <v/>
      </c>
      <c r="G4251" s="15" t="n"/>
      <c r="H4251" s="15" t="n"/>
      <c r="I4251" s="15" t="n"/>
      <c r="J4251" s="15">
        <f>C4251+F4251+G4251-I4251</f>
        <v/>
      </c>
      <c r="K4251" s="15" t="n"/>
      <c r="L4251" s="15">
        <f>K4251*Setup!$B$6</f>
        <v/>
      </c>
      <c r="M4251" s="15">
        <f>J4251-L4251</f>
        <v/>
      </c>
      <c r="N4251" s="21" t="n"/>
    </row>
    <row r="4252">
      <c r="A4252" s="295" t="n"/>
      <c r="B4252" s="14" t="n"/>
      <c r="C4252" s="15" t="n"/>
      <c r="D4252" s="15" t="n"/>
      <c r="E4252" s="15">
        <f>D4252*Setup!$B$5</f>
        <v/>
      </c>
      <c r="F4252" s="15">
        <f>D4252-E4252</f>
        <v/>
      </c>
      <c r="G4252" s="15" t="n"/>
      <c r="H4252" s="15" t="n"/>
      <c r="I4252" s="15" t="n"/>
      <c r="J4252" s="15">
        <f>C4252+F4252+G4252-I4252</f>
        <v/>
      </c>
      <c r="K4252" s="15" t="n"/>
      <c r="L4252" s="15">
        <f>K4252*Setup!$B$6</f>
        <v/>
      </c>
      <c r="M4252" s="15">
        <f>J4252-L4252</f>
        <v/>
      </c>
      <c r="N4252" s="21" t="n"/>
    </row>
    <row r="4253">
      <c r="A4253" s="295" t="n"/>
      <c r="B4253" s="14" t="n"/>
      <c r="C4253" s="15" t="n"/>
      <c r="D4253" s="15" t="n"/>
      <c r="E4253" s="15">
        <f>D4253*Setup!$B$5</f>
        <v/>
      </c>
      <c r="F4253" s="15">
        <f>D4253-E4253</f>
        <v/>
      </c>
      <c r="G4253" s="15" t="n"/>
      <c r="H4253" s="15" t="n"/>
      <c r="I4253" s="15" t="n"/>
      <c r="J4253" s="15">
        <f>C4253+F4253+G4253-I4253</f>
        <v/>
      </c>
      <c r="K4253" s="15" t="n"/>
      <c r="L4253" s="15">
        <f>K4253*Setup!$B$6</f>
        <v/>
      </c>
      <c r="M4253" s="15">
        <f>J4253-L4253</f>
        <v/>
      </c>
      <c r="N4253" s="21" t="n"/>
    </row>
    <row r="4254">
      <c r="A4254" s="295" t="n"/>
      <c r="B4254" s="14" t="n"/>
      <c r="C4254" s="15" t="n"/>
      <c r="D4254" s="15" t="n"/>
      <c r="E4254" s="15">
        <f>D4254*Setup!$B$5</f>
        <v/>
      </c>
      <c r="F4254" s="15">
        <f>D4254-E4254</f>
        <v/>
      </c>
      <c r="G4254" s="15" t="n"/>
      <c r="H4254" s="15" t="n"/>
      <c r="I4254" s="15" t="n"/>
      <c r="J4254" s="15">
        <f>C4254+F4254+G4254-I4254</f>
        <v/>
      </c>
      <c r="K4254" s="15" t="n"/>
      <c r="L4254" s="15">
        <f>K4254*Setup!$B$6</f>
        <v/>
      </c>
      <c r="M4254" s="15">
        <f>J4254-L4254</f>
        <v/>
      </c>
      <c r="N4254" s="21" t="n"/>
    </row>
    <row r="4255">
      <c r="A4255" s="295" t="n"/>
      <c r="B4255" s="14" t="n"/>
      <c r="C4255" s="15" t="n"/>
      <c r="D4255" s="15" t="n"/>
      <c r="E4255" s="15">
        <f>D4255*Setup!$B$5</f>
        <v/>
      </c>
      <c r="F4255" s="15">
        <f>D4255-E4255</f>
        <v/>
      </c>
      <c r="G4255" s="15" t="n"/>
      <c r="H4255" s="15" t="n"/>
      <c r="I4255" s="15" t="n"/>
      <c r="J4255" s="15">
        <f>C4255+F4255+G4255-I4255</f>
        <v/>
      </c>
      <c r="K4255" s="15" t="n"/>
      <c r="L4255" s="15">
        <f>K4255*Setup!$B$6</f>
        <v/>
      </c>
      <c r="M4255" s="15">
        <f>J4255-L4255</f>
        <v/>
      </c>
      <c r="N4255" s="21" t="n"/>
    </row>
    <row r="4256">
      <c r="A4256" s="295" t="n"/>
      <c r="B4256" s="14" t="n"/>
      <c r="C4256" s="15" t="n"/>
      <c r="D4256" s="15" t="n"/>
      <c r="E4256" s="15">
        <f>D4256*Setup!$B$5</f>
        <v/>
      </c>
      <c r="F4256" s="15">
        <f>D4256-E4256</f>
        <v/>
      </c>
      <c r="G4256" s="15" t="n"/>
      <c r="H4256" s="15" t="n"/>
      <c r="I4256" s="15" t="n"/>
      <c r="J4256" s="15">
        <f>C4256+F4256+G4256-I4256</f>
        <v/>
      </c>
      <c r="K4256" s="15" t="n"/>
      <c r="L4256" s="15">
        <f>K4256*Setup!$B$6</f>
        <v/>
      </c>
      <c r="M4256" s="15">
        <f>J4256-L4256</f>
        <v/>
      </c>
      <c r="N4256" s="21" t="n"/>
    </row>
    <row r="4257">
      <c r="A4257" s="295" t="n"/>
      <c r="B4257" s="14" t="n"/>
      <c r="C4257" s="15" t="n"/>
      <c r="D4257" s="15" t="n"/>
      <c r="E4257" s="15">
        <f>D4257*Setup!$B$5</f>
        <v/>
      </c>
      <c r="F4257" s="15">
        <f>D4257-E4257</f>
        <v/>
      </c>
      <c r="G4257" s="15" t="n"/>
      <c r="H4257" s="15" t="n"/>
      <c r="I4257" s="15" t="n"/>
      <c r="J4257" s="15">
        <f>C4257+F4257+G4257-I4257</f>
        <v/>
      </c>
      <c r="K4257" s="15" t="n"/>
      <c r="L4257" s="15">
        <f>K4257*Setup!$B$6</f>
        <v/>
      </c>
      <c r="M4257" s="15">
        <f>J4257-L4257</f>
        <v/>
      </c>
      <c r="N4257" s="21" t="n"/>
    </row>
    <row r="4258">
      <c r="A4258" s="295" t="n"/>
      <c r="B4258" s="14" t="n"/>
      <c r="C4258" s="15" t="n"/>
      <c r="D4258" s="15" t="n"/>
      <c r="E4258" s="15">
        <f>D4258*Setup!$B$5</f>
        <v/>
      </c>
      <c r="F4258" s="15">
        <f>D4258-E4258</f>
        <v/>
      </c>
      <c r="G4258" s="15" t="n"/>
      <c r="H4258" s="15" t="n"/>
      <c r="I4258" s="15" t="n"/>
      <c r="J4258" s="15">
        <f>C4258+F4258+G4258-I4258</f>
        <v/>
      </c>
      <c r="K4258" s="15" t="n"/>
      <c r="L4258" s="15">
        <f>K4258*Setup!$B$6</f>
        <v/>
      </c>
      <c r="M4258" s="15">
        <f>J4258-L4258</f>
        <v/>
      </c>
      <c r="N4258" s="21" t="n"/>
    </row>
    <row r="4259">
      <c r="A4259" s="295" t="n"/>
      <c r="B4259" s="14" t="n"/>
      <c r="C4259" s="15" t="n"/>
      <c r="D4259" s="15" t="n"/>
      <c r="E4259" s="15">
        <f>D4259*Setup!$B$5</f>
        <v/>
      </c>
      <c r="F4259" s="15">
        <f>D4259-E4259</f>
        <v/>
      </c>
      <c r="G4259" s="15" t="n"/>
      <c r="H4259" s="15" t="n"/>
      <c r="I4259" s="15" t="n"/>
      <c r="J4259" s="15">
        <f>C4259+F4259+G4259-I4259</f>
        <v/>
      </c>
      <c r="K4259" s="15" t="n"/>
      <c r="L4259" s="15">
        <f>K4259*Setup!$B$6</f>
        <v/>
      </c>
      <c r="M4259" s="15">
        <f>J4259-L4259</f>
        <v/>
      </c>
      <c r="N4259" s="21" t="n"/>
    </row>
    <row r="4260">
      <c r="A4260" s="295" t="n"/>
      <c r="B4260" s="14" t="n"/>
      <c r="C4260" s="15" t="n"/>
      <c r="D4260" s="15" t="n"/>
      <c r="E4260" s="15">
        <f>D4260*Setup!$B$5</f>
        <v/>
      </c>
      <c r="F4260" s="15">
        <f>D4260-E4260</f>
        <v/>
      </c>
      <c r="G4260" s="15" t="n"/>
      <c r="H4260" s="15" t="n"/>
      <c r="I4260" s="15" t="n"/>
      <c r="J4260" s="15">
        <f>C4260+F4260+G4260-I4260</f>
        <v/>
      </c>
      <c r="K4260" s="15" t="n"/>
      <c r="L4260" s="15">
        <f>K4260*Setup!$B$6</f>
        <v/>
      </c>
      <c r="M4260" s="15">
        <f>J4260-L4260</f>
        <v/>
      </c>
      <c r="N4260" s="21" t="n"/>
    </row>
    <row r="4261">
      <c r="A4261" s="295" t="n"/>
      <c r="B4261" s="14" t="n"/>
      <c r="C4261" s="15" t="n"/>
      <c r="D4261" s="15" t="n"/>
      <c r="E4261" s="15">
        <f>D4261*Setup!$B$5</f>
        <v/>
      </c>
      <c r="F4261" s="15">
        <f>D4261-E4261</f>
        <v/>
      </c>
      <c r="G4261" s="15" t="n"/>
      <c r="H4261" s="15" t="n"/>
      <c r="I4261" s="15" t="n"/>
      <c r="J4261" s="15">
        <f>C4261+F4261+G4261-I4261</f>
        <v/>
      </c>
      <c r="K4261" s="15" t="n"/>
      <c r="L4261" s="15">
        <f>K4261*Setup!$B$6</f>
        <v/>
      </c>
      <c r="M4261" s="15">
        <f>J4261-L4261</f>
        <v/>
      </c>
      <c r="N4261" s="21" t="n"/>
    </row>
    <row r="4262">
      <c r="A4262" s="295" t="n"/>
      <c r="B4262" s="14" t="n"/>
      <c r="C4262" s="15" t="n"/>
      <c r="D4262" s="15" t="n"/>
      <c r="E4262" s="15">
        <f>D4262*Setup!$B$5</f>
        <v/>
      </c>
      <c r="F4262" s="15">
        <f>D4262-E4262</f>
        <v/>
      </c>
      <c r="G4262" s="15" t="n"/>
      <c r="H4262" s="15" t="n"/>
      <c r="I4262" s="15" t="n"/>
      <c r="J4262" s="15">
        <f>C4262+F4262+G4262-I4262</f>
        <v/>
      </c>
      <c r="K4262" s="15" t="n"/>
      <c r="L4262" s="15">
        <f>K4262*Setup!$B$6</f>
        <v/>
      </c>
      <c r="M4262" s="15">
        <f>J4262-L4262</f>
        <v/>
      </c>
      <c r="N4262" s="21" t="n"/>
    </row>
    <row r="4263">
      <c r="A4263" s="295" t="n"/>
      <c r="B4263" s="14" t="n"/>
      <c r="C4263" s="15" t="n"/>
      <c r="D4263" s="15" t="n"/>
      <c r="E4263" s="15">
        <f>D4263*Setup!$B$5</f>
        <v/>
      </c>
      <c r="F4263" s="15">
        <f>D4263-E4263</f>
        <v/>
      </c>
      <c r="G4263" s="15" t="n"/>
      <c r="H4263" s="15" t="n"/>
      <c r="I4263" s="15" t="n"/>
      <c r="J4263" s="15">
        <f>C4263+F4263+G4263-I4263</f>
        <v/>
      </c>
      <c r="K4263" s="15" t="n"/>
      <c r="L4263" s="15">
        <f>K4263*Setup!$B$6</f>
        <v/>
      </c>
      <c r="M4263" s="15">
        <f>J4263-L4263</f>
        <v/>
      </c>
      <c r="N4263" s="21" t="n"/>
    </row>
    <row r="4264">
      <c r="A4264" s="295" t="n"/>
      <c r="B4264" s="14" t="n"/>
      <c r="C4264" s="15" t="n"/>
      <c r="D4264" s="15" t="n"/>
      <c r="E4264" s="15">
        <f>D4264*Setup!$B$5</f>
        <v/>
      </c>
      <c r="F4264" s="15">
        <f>D4264-E4264</f>
        <v/>
      </c>
      <c r="G4264" s="15" t="n"/>
      <c r="H4264" s="15" t="n"/>
      <c r="I4264" s="15" t="n"/>
      <c r="J4264" s="15">
        <f>C4264+F4264+G4264-I4264</f>
        <v/>
      </c>
      <c r="K4264" s="15" t="n"/>
      <c r="L4264" s="15">
        <f>K4264*Setup!$B$6</f>
        <v/>
      </c>
      <c r="M4264" s="15">
        <f>J4264-L4264</f>
        <v/>
      </c>
      <c r="N4264" s="21" t="n"/>
    </row>
    <row r="4265">
      <c r="A4265" s="295" t="n"/>
      <c r="B4265" s="14" t="n"/>
      <c r="C4265" s="15" t="n"/>
      <c r="D4265" s="15" t="n"/>
      <c r="E4265" s="15">
        <f>D4265*Setup!$B$5</f>
        <v/>
      </c>
      <c r="F4265" s="15">
        <f>D4265-E4265</f>
        <v/>
      </c>
      <c r="G4265" s="15" t="n"/>
      <c r="H4265" s="15" t="n"/>
      <c r="I4265" s="15" t="n"/>
      <c r="J4265" s="15">
        <f>C4265+F4265+G4265-I4265</f>
        <v/>
      </c>
      <c r="K4265" s="15" t="n"/>
      <c r="L4265" s="15">
        <f>K4265*Setup!$B$6</f>
        <v/>
      </c>
      <c r="M4265" s="15">
        <f>J4265-L4265</f>
        <v/>
      </c>
      <c r="N4265" s="21" t="n"/>
    </row>
    <row r="4266">
      <c r="A4266" s="295" t="n"/>
      <c r="B4266" s="14" t="n"/>
      <c r="C4266" s="15" t="n"/>
      <c r="D4266" s="15" t="n"/>
      <c r="E4266" s="15">
        <f>D4266*Setup!$B$5</f>
        <v/>
      </c>
      <c r="F4266" s="15">
        <f>D4266-E4266</f>
        <v/>
      </c>
      <c r="G4266" s="15" t="n"/>
      <c r="H4266" s="15" t="n"/>
      <c r="I4266" s="15" t="n"/>
      <c r="J4266" s="15">
        <f>C4266+F4266+G4266-I4266</f>
        <v/>
      </c>
      <c r="K4266" s="15" t="n"/>
      <c r="L4266" s="15">
        <f>K4266*Setup!$B$6</f>
        <v/>
      </c>
      <c r="M4266" s="15">
        <f>J4266-L4266</f>
        <v/>
      </c>
      <c r="N4266" s="21" t="n"/>
    </row>
    <row r="4267">
      <c r="A4267" s="295" t="n"/>
      <c r="B4267" s="14" t="n"/>
      <c r="C4267" s="15" t="n"/>
      <c r="D4267" s="15" t="n"/>
      <c r="E4267" s="15">
        <f>D4267*Setup!$B$5</f>
        <v/>
      </c>
      <c r="F4267" s="15">
        <f>D4267-E4267</f>
        <v/>
      </c>
      <c r="G4267" s="15" t="n"/>
      <c r="H4267" s="15" t="n"/>
      <c r="I4267" s="15" t="n"/>
      <c r="J4267" s="15">
        <f>C4267+F4267+G4267-I4267</f>
        <v/>
      </c>
      <c r="K4267" s="15" t="n"/>
      <c r="L4267" s="15">
        <f>K4267*Setup!$B$6</f>
        <v/>
      </c>
      <c r="M4267" s="15">
        <f>J4267-L4267</f>
        <v/>
      </c>
      <c r="N4267" s="21" t="n"/>
    </row>
    <row r="4268">
      <c r="A4268" s="295" t="n"/>
      <c r="B4268" s="14" t="n"/>
      <c r="C4268" s="15" t="n"/>
      <c r="D4268" s="15" t="n"/>
      <c r="E4268" s="15">
        <f>D4268*Setup!$B$5</f>
        <v/>
      </c>
      <c r="F4268" s="15">
        <f>D4268-E4268</f>
        <v/>
      </c>
      <c r="G4268" s="15" t="n"/>
      <c r="H4268" s="15" t="n"/>
      <c r="I4268" s="15" t="n"/>
      <c r="J4268" s="15">
        <f>C4268+F4268+G4268-I4268</f>
        <v/>
      </c>
      <c r="K4268" s="15" t="n"/>
      <c r="L4268" s="15">
        <f>K4268*Setup!$B$6</f>
        <v/>
      </c>
      <c r="M4268" s="15">
        <f>J4268-L4268</f>
        <v/>
      </c>
      <c r="N4268" s="21" t="n"/>
    </row>
    <row r="4269">
      <c r="A4269" s="295" t="n"/>
      <c r="B4269" s="14" t="n"/>
      <c r="C4269" s="15" t="n"/>
      <c r="D4269" s="15" t="n"/>
      <c r="E4269" s="15">
        <f>D4269*Setup!$B$5</f>
        <v/>
      </c>
      <c r="F4269" s="15">
        <f>D4269-E4269</f>
        <v/>
      </c>
      <c r="G4269" s="15" t="n"/>
      <c r="H4269" s="15" t="n"/>
      <c r="I4269" s="15" t="n"/>
      <c r="J4269" s="15">
        <f>C4269+F4269+G4269-I4269</f>
        <v/>
      </c>
      <c r="K4269" s="15" t="n"/>
      <c r="L4269" s="15">
        <f>K4269*Setup!$B$6</f>
        <v/>
      </c>
      <c r="M4269" s="15">
        <f>J4269-L4269</f>
        <v/>
      </c>
      <c r="N4269" s="21" t="n"/>
    </row>
    <row r="4270">
      <c r="A4270" s="295" t="n"/>
      <c r="B4270" s="14" t="n"/>
      <c r="C4270" s="15" t="n"/>
      <c r="D4270" s="15" t="n"/>
      <c r="E4270" s="15">
        <f>D4270*Setup!$B$5</f>
        <v/>
      </c>
      <c r="F4270" s="15">
        <f>D4270-E4270</f>
        <v/>
      </c>
      <c r="G4270" s="15" t="n"/>
      <c r="H4270" s="15" t="n"/>
      <c r="I4270" s="15" t="n"/>
      <c r="J4270" s="15">
        <f>C4270+F4270+G4270-I4270</f>
        <v/>
      </c>
      <c r="K4270" s="15" t="n"/>
      <c r="L4270" s="15">
        <f>K4270*Setup!$B$6</f>
        <v/>
      </c>
      <c r="M4270" s="15">
        <f>J4270-L4270</f>
        <v/>
      </c>
      <c r="N4270" s="21" t="n"/>
    </row>
    <row r="4271">
      <c r="A4271" s="295" t="n"/>
      <c r="B4271" s="14" t="n"/>
      <c r="C4271" s="15" t="n"/>
      <c r="D4271" s="15" t="n"/>
      <c r="E4271" s="15">
        <f>D4271*Setup!$B$5</f>
        <v/>
      </c>
      <c r="F4271" s="15">
        <f>D4271-E4271</f>
        <v/>
      </c>
      <c r="G4271" s="15" t="n"/>
      <c r="H4271" s="15" t="n"/>
      <c r="I4271" s="15" t="n"/>
      <c r="J4271" s="15">
        <f>C4271+F4271+G4271-I4271</f>
        <v/>
      </c>
      <c r="K4271" s="15" t="n"/>
      <c r="L4271" s="15">
        <f>K4271*Setup!$B$6</f>
        <v/>
      </c>
      <c r="M4271" s="15">
        <f>J4271-L4271</f>
        <v/>
      </c>
      <c r="N4271" s="21" t="n"/>
    </row>
    <row r="4272">
      <c r="A4272" s="295" t="n"/>
      <c r="B4272" s="14" t="n"/>
      <c r="C4272" s="15" t="n"/>
      <c r="D4272" s="15" t="n"/>
      <c r="E4272" s="15">
        <f>D4272*Setup!$B$5</f>
        <v/>
      </c>
      <c r="F4272" s="15">
        <f>D4272-E4272</f>
        <v/>
      </c>
      <c r="G4272" s="15" t="n"/>
      <c r="H4272" s="15" t="n"/>
      <c r="I4272" s="15" t="n"/>
      <c r="J4272" s="15">
        <f>C4272+F4272+G4272-I4272</f>
        <v/>
      </c>
      <c r="K4272" s="15" t="n"/>
      <c r="L4272" s="15">
        <f>K4272*Setup!$B$6</f>
        <v/>
      </c>
      <c r="M4272" s="15">
        <f>J4272-L4272</f>
        <v/>
      </c>
      <c r="N4272" s="21" t="n"/>
    </row>
    <row r="4273">
      <c r="A4273" s="295" t="n"/>
      <c r="B4273" s="14" t="n"/>
      <c r="C4273" s="15" t="n"/>
      <c r="D4273" s="15" t="n"/>
      <c r="E4273" s="15">
        <f>D4273*Setup!$B$5</f>
        <v/>
      </c>
      <c r="F4273" s="15">
        <f>D4273-E4273</f>
        <v/>
      </c>
      <c r="G4273" s="15" t="n"/>
      <c r="H4273" s="15" t="n"/>
      <c r="I4273" s="15" t="n"/>
      <c r="J4273" s="15">
        <f>C4273+F4273+G4273-I4273</f>
        <v/>
      </c>
      <c r="K4273" s="15" t="n"/>
      <c r="L4273" s="15">
        <f>K4273*Setup!$B$6</f>
        <v/>
      </c>
      <c r="M4273" s="15">
        <f>J4273-L4273</f>
        <v/>
      </c>
      <c r="N4273" s="21" t="n"/>
    </row>
    <row r="4274">
      <c r="A4274" s="295" t="n"/>
      <c r="B4274" s="14" t="n"/>
      <c r="C4274" s="15" t="n"/>
      <c r="D4274" s="15" t="n"/>
      <c r="E4274" s="15">
        <f>D4274*Setup!$B$5</f>
        <v/>
      </c>
      <c r="F4274" s="15">
        <f>D4274-E4274</f>
        <v/>
      </c>
      <c r="G4274" s="15" t="n"/>
      <c r="H4274" s="15" t="n"/>
      <c r="I4274" s="15" t="n"/>
      <c r="J4274" s="15">
        <f>C4274+F4274+G4274-I4274</f>
        <v/>
      </c>
      <c r="K4274" s="15" t="n"/>
      <c r="L4274" s="15">
        <f>K4274*Setup!$B$6</f>
        <v/>
      </c>
      <c r="M4274" s="15">
        <f>J4274-L4274</f>
        <v/>
      </c>
      <c r="N4274" s="21" t="n"/>
    </row>
    <row r="4275">
      <c r="A4275" s="295" t="n"/>
      <c r="B4275" s="14" t="n"/>
      <c r="C4275" s="15" t="n"/>
      <c r="D4275" s="15" t="n"/>
      <c r="E4275" s="15">
        <f>D4275*Setup!$B$5</f>
        <v/>
      </c>
      <c r="F4275" s="15">
        <f>D4275-E4275</f>
        <v/>
      </c>
      <c r="G4275" s="15" t="n"/>
      <c r="H4275" s="15" t="n"/>
      <c r="I4275" s="15" t="n"/>
      <c r="J4275" s="15">
        <f>C4275+F4275+G4275-I4275</f>
        <v/>
      </c>
      <c r="K4275" s="15" t="n"/>
      <c r="L4275" s="15">
        <f>K4275*Setup!$B$6</f>
        <v/>
      </c>
      <c r="M4275" s="15">
        <f>J4275-L4275</f>
        <v/>
      </c>
      <c r="N4275" s="21" t="n"/>
    </row>
    <row r="4276">
      <c r="A4276" s="295" t="n"/>
      <c r="B4276" s="14" t="n"/>
      <c r="C4276" s="15" t="n"/>
      <c r="D4276" s="15" t="n"/>
      <c r="E4276" s="15">
        <f>D4276*Setup!$B$5</f>
        <v/>
      </c>
      <c r="F4276" s="15">
        <f>D4276-E4276</f>
        <v/>
      </c>
      <c r="G4276" s="15" t="n"/>
      <c r="H4276" s="15" t="n"/>
      <c r="I4276" s="15" t="n"/>
      <c r="J4276" s="15">
        <f>C4276+F4276+G4276-I4276</f>
        <v/>
      </c>
      <c r="K4276" s="15" t="n"/>
      <c r="L4276" s="15">
        <f>K4276*Setup!$B$6</f>
        <v/>
      </c>
      <c r="M4276" s="15">
        <f>J4276-L4276</f>
        <v/>
      </c>
      <c r="N4276" s="21" t="n"/>
    </row>
    <row r="4277">
      <c r="A4277" s="295" t="n"/>
      <c r="B4277" s="14" t="n"/>
      <c r="C4277" s="15" t="n"/>
      <c r="D4277" s="15" t="n"/>
      <c r="E4277" s="15">
        <f>D4277*Setup!$B$5</f>
        <v/>
      </c>
      <c r="F4277" s="15">
        <f>D4277-E4277</f>
        <v/>
      </c>
      <c r="G4277" s="15" t="n"/>
      <c r="H4277" s="15" t="n"/>
      <c r="I4277" s="15" t="n"/>
      <c r="J4277" s="15">
        <f>C4277+F4277+G4277-I4277</f>
        <v/>
      </c>
      <c r="K4277" s="15" t="n"/>
      <c r="L4277" s="15">
        <f>K4277*Setup!$B$6</f>
        <v/>
      </c>
      <c r="M4277" s="15">
        <f>J4277-L4277</f>
        <v/>
      </c>
      <c r="N4277" s="21" t="n"/>
    </row>
    <row r="4278">
      <c r="A4278" s="295" t="n"/>
      <c r="B4278" s="14" t="n"/>
      <c r="C4278" s="15" t="n"/>
      <c r="D4278" s="15" t="n"/>
      <c r="E4278" s="15">
        <f>D4278*Setup!$B$5</f>
        <v/>
      </c>
      <c r="F4278" s="15">
        <f>D4278-E4278</f>
        <v/>
      </c>
      <c r="G4278" s="15" t="n"/>
      <c r="H4278" s="15" t="n"/>
      <c r="I4278" s="15" t="n"/>
      <c r="J4278" s="15">
        <f>C4278+F4278+G4278-I4278</f>
        <v/>
      </c>
      <c r="K4278" s="15" t="n"/>
      <c r="L4278" s="15">
        <f>K4278*Setup!$B$6</f>
        <v/>
      </c>
      <c r="M4278" s="15">
        <f>J4278-L4278</f>
        <v/>
      </c>
      <c r="N4278" s="21" t="n"/>
    </row>
    <row r="4279">
      <c r="A4279" s="295" t="n"/>
      <c r="B4279" s="14" t="n"/>
      <c r="C4279" s="15" t="n"/>
      <c r="D4279" s="15" t="n"/>
      <c r="E4279" s="15">
        <f>D4279*Setup!$B$5</f>
        <v/>
      </c>
      <c r="F4279" s="15">
        <f>D4279-E4279</f>
        <v/>
      </c>
      <c r="G4279" s="15" t="n"/>
      <c r="H4279" s="15" t="n"/>
      <c r="I4279" s="15" t="n"/>
      <c r="J4279" s="15">
        <f>C4279+F4279+G4279-I4279</f>
        <v/>
      </c>
      <c r="K4279" s="15" t="n"/>
      <c r="L4279" s="15">
        <f>K4279*Setup!$B$6</f>
        <v/>
      </c>
      <c r="M4279" s="15">
        <f>J4279-L4279</f>
        <v/>
      </c>
      <c r="N4279" s="21" t="n"/>
    </row>
    <row r="4280">
      <c r="A4280" s="295" t="n"/>
      <c r="B4280" s="14" t="n"/>
      <c r="C4280" s="15" t="n"/>
      <c r="D4280" s="15" t="n"/>
      <c r="E4280" s="15">
        <f>D4280*Setup!$B$5</f>
        <v/>
      </c>
      <c r="F4280" s="15">
        <f>D4280-E4280</f>
        <v/>
      </c>
      <c r="G4280" s="15" t="n"/>
      <c r="H4280" s="15" t="n"/>
      <c r="I4280" s="15" t="n"/>
      <c r="J4280" s="15">
        <f>C4280+F4280+G4280-I4280</f>
        <v/>
      </c>
      <c r="K4280" s="15" t="n"/>
      <c r="L4280" s="15">
        <f>K4280*Setup!$B$6</f>
        <v/>
      </c>
      <c r="M4280" s="15">
        <f>J4280-L4280</f>
        <v/>
      </c>
      <c r="N4280" s="21" t="n"/>
    </row>
    <row r="4281">
      <c r="A4281" s="295" t="n"/>
      <c r="B4281" s="14" t="n"/>
      <c r="C4281" s="15" t="n"/>
      <c r="D4281" s="15" t="n"/>
      <c r="E4281" s="15">
        <f>D4281*Setup!$B$5</f>
        <v/>
      </c>
      <c r="F4281" s="15">
        <f>D4281-E4281</f>
        <v/>
      </c>
      <c r="G4281" s="15" t="n"/>
      <c r="H4281" s="15" t="n"/>
      <c r="I4281" s="15" t="n"/>
      <c r="J4281" s="15">
        <f>C4281+F4281+G4281-I4281</f>
        <v/>
      </c>
      <c r="K4281" s="15" t="n"/>
      <c r="L4281" s="15">
        <f>K4281*Setup!$B$6</f>
        <v/>
      </c>
      <c r="M4281" s="15">
        <f>J4281-L4281</f>
        <v/>
      </c>
      <c r="N4281" s="21" t="n"/>
    </row>
    <row r="4282">
      <c r="A4282" s="295" t="n"/>
      <c r="B4282" s="14" t="n"/>
      <c r="C4282" s="15" t="n"/>
      <c r="D4282" s="15" t="n"/>
      <c r="E4282" s="15">
        <f>D4282*Setup!$B$5</f>
        <v/>
      </c>
      <c r="F4282" s="15">
        <f>D4282-E4282</f>
        <v/>
      </c>
      <c r="G4282" s="15" t="n"/>
      <c r="H4282" s="15" t="n"/>
      <c r="I4282" s="15" t="n"/>
      <c r="J4282" s="15">
        <f>C4282+F4282+G4282-I4282</f>
        <v/>
      </c>
      <c r="K4282" s="15" t="n"/>
      <c r="L4282" s="15">
        <f>K4282*Setup!$B$6</f>
        <v/>
      </c>
      <c r="M4282" s="15">
        <f>J4282-L4282</f>
        <v/>
      </c>
      <c r="N4282" s="21" t="n"/>
    </row>
    <row r="4283">
      <c r="A4283" s="295" t="n"/>
      <c r="B4283" s="14" t="n"/>
      <c r="C4283" s="15" t="n"/>
      <c r="D4283" s="15" t="n"/>
      <c r="E4283" s="15">
        <f>D4283*Setup!$B$5</f>
        <v/>
      </c>
      <c r="F4283" s="15">
        <f>D4283-E4283</f>
        <v/>
      </c>
      <c r="G4283" s="15" t="n"/>
      <c r="H4283" s="15" t="n"/>
      <c r="I4283" s="15" t="n"/>
      <c r="J4283" s="15">
        <f>C4283+F4283+G4283-I4283</f>
        <v/>
      </c>
      <c r="K4283" s="15" t="n"/>
      <c r="L4283" s="15">
        <f>K4283*Setup!$B$6</f>
        <v/>
      </c>
      <c r="M4283" s="15">
        <f>J4283-L4283</f>
        <v/>
      </c>
      <c r="N4283" s="21" t="n"/>
    </row>
    <row r="4284">
      <c r="A4284" s="295" t="n"/>
      <c r="B4284" s="14" t="n"/>
      <c r="C4284" s="15" t="n"/>
      <c r="D4284" s="15" t="n"/>
      <c r="E4284" s="15">
        <f>D4284*Setup!$B$5</f>
        <v/>
      </c>
      <c r="F4284" s="15">
        <f>D4284-E4284</f>
        <v/>
      </c>
      <c r="G4284" s="15" t="n"/>
      <c r="H4284" s="15" t="n"/>
      <c r="I4284" s="15" t="n"/>
      <c r="J4284" s="15">
        <f>C4284+F4284+G4284-I4284</f>
        <v/>
      </c>
      <c r="K4284" s="15" t="n"/>
      <c r="L4284" s="15">
        <f>K4284*Setup!$B$6</f>
        <v/>
      </c>
      <c r="M4284" s="15">
        <f>J4284-L4284</f>
        <v/>
      </c>
      <c r="N4284" s="21" t="n"/>
    </row>
    <row r="4285">
      <c r="A4285" s="295" t="n"/>
      <c r="B4285" s="14" t="n"/>
      <c r="C4285" s="15" t="n"/>
      <c r="D4285" s="15" t="n"/>
      <c r="E4285" s="15">
        <f>D4285*Setup!$B$5</f>
        <v/>
      </c>
      <c r="F4285" s="15">
        <f>D4285-E4285</f>
        <v/>
      </c>
      <c r="G4285" s="15" t="n"/>
      <c r="H4285" s="15" t="n"/>
      <c r="I4285" s="15" t="n"/>
      <c r="J4285" s="15">
        <f>C4285+F4285+G4285-I4285</f>
        <v/>
      </c>
      <c r="K4285" s="15" t="n"/>
      <c r="L4285" s="15">
        <f>K4285*Setup!$B$6</f>
        <v/>
      </c>
      <c r="M4285" s="15">
        <f>J4285-L4285</f>
        <v/>
      </c>
      <c r="N4285" s="21" t="n"/>
    </row>
    <row r="4286">
      <c r="A4286" s="295" t="n"/>
      <c r="B4286" s="14" t="n"/>
      <c r="C4286" s="15" t="n"/>
      <c r="D4286" s="15" t="n"/>
      <c r="E4286" s="15">
        <f>D4286*Setup!$B$5</f>
        <v/>
      </c>
      <c r="F4286" s="15">
        <f>D4286-E4286</f>
        <v/>
      </c>
      <c r="G4286" s="15" t="n"/>
      <c r="H4286" s="15" t="n"/>
      <c r="I4286" s="15" t="n"/>
      <c r="J4286" s="15">
        <f>C4286+F4286+G4286-I4286</f>
        <v/>
      </c>
      <c r="K4286" s="15" t="n"/>
      <c r="L4286" s="15">
        <f>K4286*Setup!$B$6</f>
        <v/>
      </c>
      <c r="M4286" s="15">
        <f>J4286-L4286</f>
        <v/>
      </c>
      <c r="N4286" s="21" t="n"/>
    </row>
    <row r="4287">
      <c r="A4287" s="295" t="n"/>
      <c r="B4287" s="14" t="n"/>
      <c r="C4287" s="15" t="n"/>
      <c r="D4287" s="15" t="n"/>
      <c r="E4287" s="15">
        <f>D4287*Setup!$B$5</f>
        <v/>
      </c>
      <c r="F4287" s="15">
        <f>D4287-E4287</f>
        <v/>
      </c>
      <c r="G4287" s="15" t="n"/>
      <c r="H4287" s="15" t="n"/>
      <c r="I4287" s="15" t="n"/>
      <c r="J4287" s="15">
        <f>C4287+F4287+G4287-I4287</f>
        <v/>
      </c>
      <c r="K4287" s="15" t="n"/>
      <c r="L4287" s="15">
        <f>K4287*Setup!$B$6</f>
        <v/>
      </c>
      <c r="M4287" s="15">
        <f>J4287-L4287</f>
        <v/>
      </c>
      <c r="N4287" s="21" t="n"/>
    </row>
    <row r="4288">
      <c r="A4288" s="295" t="n"/>
      <c r="B4288" s="14" t="n"/>
      <c r="C4288" s="15" t="n"/>
      <c r="D4288" s="15" t="n"/>
      <c r="E4288" s="15">
        <f>D4288*Setup!$B$5</f>
        <v/>
      </c>
      <c r="F4288" s="15">
        <f>D4288-E4288</f>
        <v/>
      </c>
      <c r="G4288" s="15" t="n"/>
      <c r="H4288" s="15" t="n"/>
      <c r="I4288" s="15" t="n"/>
      <c r="J4288" s="15">
        <f>C4288+F4288+G4288-I4288</f>
        <v/>
      </c>
      <c r="K4288" s="15" t="n"/>
      <c r="L4288" s="15">
        <f>K4288*Setup!$B$6</f>
        <v/>
      </c>
      <c r="M4288" s="15">
        <f>J4288-L4288</f>
        <v/>
      </c>
      <c r="N4288" s="21" t="n"/>
    </row>
    <row r="4289">
      <c r="A4289" s="295" t="n"/>
      <c r="B4289" s="14" t="n"/>
      <c r="C4289" s="15" t="n"/>
      <c r="D4289" s="15" t="n"/>
      <c r="E4289" s="15">
        <f>D4289*Setup!$B$5</f>
        <v/>
      </c>
      <c r="F4289" s="15">
        <f>D4289-E4289</f>
        <v/>
      </c>
      <c r="G4289" s="15" t="n"/>
      <c r="H4289" s="15" t="n"/>
      <c r="I4289" s="15" t="n"/>
      <c r="J4289" s="15">
        <f>C4289+F4289+G4289-I4289</f>
        <v/>
      </c>
      <c r="K4289" s="15" t="n"/>
      <c r="L4289" s="15">
        <f>K4289*Setup!$B$6</f>
        <v/>
      </c>
      <c r="M4289" s="15">
        <f>J4289-L4289</f>
        <v/>
      </c>
      <c r="N4289" s="21" t="n"/>
    </row>
    <row r="4290">
      <c r="A4290" s="295" t="n"/>
      <c r="B4290" s="14" t="n"/>
      <c r="C4290" s="15" t="n"/>
      <c r="D4290" s="15" t="n"/>
      <c r="E4290" s="15">
        <f>D4290*Setup!$B$5</f>
        <v/>
      </c>
      <c r="F4290" s="15">
        <f>D4290-E4290</f>
        <v/>
      </c>
      <c r="G4290" s="15" t="n"/>
      <c r="H4290" s="15" t="n"/>
      <c r="I4290" s="15" t="n"/>
      <c r="J4290" s="15">
        <f>C4290+F4290+G4290-I4290</f>
        <v/>
      </c>
      <c r="K4290" s="15" t="n"/>
      <c r="L4290" s="15">
        <f>K4290*Setup!$B$6</f>
        <v/>
      </c>
      <c r="M4290" s="15">
        <f>J4290-L4290</f>
        <v/>
      </c>
      <c r="N4290" s="21" t="n"/>
    </row>
    <row r="4291">
      <c r="A4291" s="295" t="n"/>
      <c r="B4291" s="14" t="n"/>
      <c r="C4291" s="15" t="n"/>
      <c r="D4291" s="15" t="n"/>
      <c r="E4291" s="15">
        <f>D4291*Setup!$B$5</f>
        <v/>
      </c>
      <c r="F4291" s="15">
        <f>D4291-E4291</f>
        <v/>
      </c>
      <c r="G4291" s="15" t="n"/>
      <c r="H4291" s="15" t="n"/>
      <c r="I4291" s="15" t="n"/>
      <c r="J4291" s="15">
        <f>C4291+F4291+G4291-I4291</f>
        <v/>
      </c>
      <c r="K4291" s="15" t="n"/>
      <c r="L4291" s="15">
        <f>K4291*Setup!$B$6</f>
        <v/>
      </c>
      <c r="M4291" s="15">
        <f>J4291-L4291</f>
        <v/>
      </c>
      <c r="N4291" s="21" t="n"/>
    </row>
    <row r="4292">
      <c r="A4292" s="295" t="n"/>
      <c r="B4292" s="14" t="n"/>
      <c r="C4292" s="15" t="n"/>
      <c r="D4292" s="15" t="n"/>
      <c r="E4292" s="15">
        <f>D4292*Setup!$B$5</f>
        <v/>
      </c>
      <c r="F4292" s="15">
        <f>D4292-E4292</f>
        <v/>
      </c>
      <c r="G4292" s="15" t="n"/>
      <c r="H4292" s="15" t="n"/>
      <c r="I4292" s="15" t="n"/>
      <c r="J4292" s="15">
        <f>C4292+F4292+G4292-I4292</f>
        <v/>
      </c>
      <c r="K4292" s="15" t="n"/>
      <c r="L4292" s="15">
        <f>K4292*Setup!$B$6</f>
        <v/>
      </c>
      <c r="M4292" s="15">
        <f>J4292-L4292</f>
        <v/>
      </c>
      <c r="N4292" s="21" t="n"/>
    </row>
    <row r="4293">
      <c r="A4293" s="295" t="n"/>
      <c r="B4293" s="14" t="n"/>
      <c r="C4293" s="15" t="n"/>
      <c r="D4293" s="15" t="n"/>
      <c r="E4293" s="15">
        <f>D4293*Setup!$B$5</f>
        <v/>
      </c>
      <c r="F4293" s="15">
        <f>D4293-E4293</f>
        <v/>
      </c>
      <c r="G4293" s="15" t="n"/>
      <c r="H4293" s="15" t="n"/>
      <c r="I4293" s="15" t="n"/>
      <c r="J4293" s="15">
        <f>C4293+F4293+G4293-I4293</f>
        <v/>
      </c>
      <c r="K4293" s="15" t="n"/>
      <c r="L4293" s="15">
        <f>K4293*Setup!$B$6</f>
        <v/>
      </c>
      <c r="M4293" s="15">
        <f>J4293-L4293</f>
        <v/>
      </c>
      <c r="N4293" s="21" t="n"/>
    </row>
    <row r="4294">
      <c r="A4294" s="295" t="n"/>
      <c r="B4294" s="14" t="n"/>
      <c r="C4294" s="15" t="n"/>
      <c r="D4294" s="15" t="n"/>
      <c r="E4294" s="15">
        <f>D4294*Setup!$B$5</f>
        <v/>
      </c>
      <c r="F4294" s="15">
        <f>D4294-E4294</f>
        <v/>
      </c>
      <c r="G4294" s="15" t="n"/>
      <c r="H4294" s="15" t="n"/>
      <c r="I4294" s="15" t="n"/>
      <c r="J4294" s="15">
        <f>C4294+F4294+G4294-I4294</f>
        <v/>
      </c>
      <c r="K4294" s="15" t="n"/>
      <c r="L4294" s="15">
        <f>K4294*Setup!$B$6</f>
        <v/>
      </c>
      <c r="M4294" s="15">
        <f>J4294-L4294</f>
        <v/>
      </c>
      <c r="N4294" s="21" t="n"/>
    </row>
    <row r="4295">
      <c r="A4295" s="295" t="n"/>
      <c r="B4295" s="14" t="n"/>
      <c r="C4295" s="15" t="n"/>
      <c r="D4295" s="15" t="n"/>
      <c r="E4295" s="15">
        <f>D4295*Setup!$B$5</f>
        <v/>
      </c>
      <c r="F4295" s="15">
        <f>D4295-E4295</f>
        <v/>
      </c>
      <c r="G4295" s="15" t="n"/>
      <c r="H4295" s="15" t="n"/>
      <c r="I4295" s="15" t="n"/>
      <c r="J4295" s="15">
        <f>C4295+F4295+G4295-I4295</f>
        <v/>
      </c>
      <c r="K4295" s="15" t="n"/>
      <c r="L4295" s="15">
        <f>K4295*Setup!$B$6</f>
        <v/>
      </c>
      <c r="M4295" s="15">
        <f>J4295-L4295</f>
        <v/>
      </c>
      <c r="N4295" s="21" t="n"/>
    </row>
    <row r="4296">
      <c r="A4296" s="295" t="n"/>
      <c r="B4296" s="14" t="n"/>
      <c r="C4296" s="15" t="n"/>
      <c r="D4296" s="15" t="n"/>
      <c r="E4296" s="15">
        <f>D4296*Setup!$B$5</f>
        <v/>
      </c>
      <c r="F4296" s="15">
        <f>D4296-E4296</f>
        <v/>
      </c>
      <c r="G4296" s="15" t="n"/>
      <c r="H4296" s="15" t="n"/>
      <c r="I4296" s="15" t="n"/>
      <c r="J4296" s="15">
        <f>C4296+F4296+G4296-I4296</f>
        <v/>
      </c>
      <c r="K4296" s="15" t="n"/>
      <c r="L4296" s="15">
        <f>K4296*Setup!$B$6</f>
        <v/>
      </c>
      <c r="M4296" s="15">
        <f>J4296-L4296</f>
        <v/>
      </c>
      <c r="N4296" s="21" t="n"/>
    </row>
    <row r="4297">
      <c r="A4297" s="295" t="n"/>
      <c r="B4297" s="14" t="n"/>
      <c r="C4297" s="15" t="n"/>
      <c r="D4297" s="15" t="n"/>
      <c r="E4297" s="15">
        <f>D4297*Setup!$B$5</f>
        <v/>
      </c>
      <c r="F4297" s="15">
        <f>D4297-E4297</f>
        <v/>
      </c>
      <c r="G4297" s="15" t="n"/>
      <c r="H4297" s="15" t="n"/>
      <c r="I4297" s="15" t="n"/>
      <c r="J4297" s="15">
        <f>C4297+F4297+G4297-I4297</f>
        <v/>
      </c>
      <c r="K4297" s="15" t="n"/>
      <c r="L4297" s="15">
        <f>K4297*Setup!$B$6</f>
        <v/>
      </c>
      <c r="M4297" s="15">
        <f>J4297-L4297</f>
        <v/>
      </c>
      <c r="N4297" s="21" t="n"/>
    </row>
    <row r="4298">
      <c r="A4298" s="295" t="n"/>
      <c r="B4298" s="14" t="n"/>
      <c r="C4298" s="15" t="n"/>
      <c r="D4298" s="15" t="n"/>
      <c r="E4298" s="15">
        <f>D4298*Setup!$B$5</f>
        <v/>
      </c>
      <c r="F4298" s="15">
        <f>D4298-E4298</f>
        <v/>
      </c>
      <c r="G4298" s="15" t="n"/>
      <c r="H4298" s="15" t="n"/>
      <c r="I4298" s="15" t="n"/>
      <c r="J4298" s="15">
        <f>C4298+F4298+G4298-I4298</f>
        <v/>
      </c>
      <c r="K4298" s="15" t="n"/>
      <c r="L4298" s="15">
        <f>K4298*Setup!$B$6</f>
        <v/>
      </c>
      <c r="M4298" s="15">
        <f>J4298-L4298</f>
        <v/>
      </c>
      <c r="N4298" s="21" t="n"/>
    </row>
    <row r="4299">
      <c r="A4299" s="295" t="n"/>
      <c r="B4299" s="14" t="n"/>
      <c r="C4299" s="15" t="n"/>
      <c r="D4299" s="15" t="n"/>
      <c r="E4299" s="15">
        <f>D4299*Setup!$B$5</f>
        <v/>
      </c>
      <c r="F4299" s="15">
        <f>D4299-E4299</f>
        <v/>
      </c>
      <c r="G4299" s="15" t="n"/>
      <c r="H4299" s="15" t="n"/>
      <c r="I4299" s="15" t="n"/>
      <c r="J4299" s="15">
        <f>C4299+F4299+G4299-I4299</f>
        <v/>
      </c>
      <c r="K4299" s="15" t="n"/>
      <c r="L4299" s="15">
        <f>K4299*Setup!$B$6</f>
        <v/>
      </c>
      <c r="M4299" s="15">
        <f>J4299-L4299</f>
        <v/>
      </c>
      <c r="N4299" s="21" t="n"/>
    </row>
    <row r="4300">
      <c r="A4300" s="295" t="n"/>
      <c r="B4300" s="14" t="n"/>
      <c r="C4300" s="15" t="n"/>
      <c r="D4300" s="15" t="n"/>
      <c r="E4300" s="15">
        <f>D4300*Setup!$B$5</f>
        <v/>
      </c>
      <c r="F4300" s="15">
        <f>D4300-E4300</f>
        <v/>
      </c>
      <c r="G4300" s="15" t="n"/>
      <c r="H4300" s="15" t="n"/>
      <c r="I4300" s="15" t="n"/>
      <c r="J4300" s="15">
        <f>C4300+F4300+G4300-I4300</f>
        <v/>
      </c>
      <c r="K4300" s="15" t="n"/>
      <c r="L4300" s="15">
        <f>K4300*Setup!$B$6</f>
        <v/>
      </c>
      <c r="M4300" s="15">
        <f>J4300-L4300</f>
        <v/>
      </c>
      <c r="N4300" s="21" t="n"/>
    </row>
    <row r="4301">
      <c r="A4301" s="295" t="n"/>
      <c r="B4301" s="14" t="n"/>
      <c r="C4301" s="15" t="n"/>
      <c r="D4301" s="15" t="n"/>
      <c r="E4301" s="15">
        <f>D4301*Setup!$B$5</f>
        <v/>
      </c>
      <c r="F4301" s="15">
        <f>D4301-E4301</f>
        <v/>
      </c>
      <c r="G4301" s="15" t="n"/>
      <c r="H4301" s="15" t="n"/>
      <c r="I4301" s="15" t="n"/>
      <c r="J4301" s="15">
        <f>C4301+F4301+G4301-I4301</f>
        <v/>
      </c>
      <c r="K4301" s="15" t="n"/>
      <c r="L4301" s="15">
        <f>K4301*Setup!$B$6</f>
        <v/>
      </c>
      <c r="M4301" s="15">
        <f>J4301-L4301</f>
        <v/>
      </c>
      <c r="N4301" s="21" t="n"/>
    </row>
    <row r="4302">
      <c r="A4302" s="295" t="n"/>
      <c r="B4302" s="14" t="n"/>
      <c r="C4302" s="15" t="n"/>
      <c r="D4302" s="15" t="n"/>
      <c r="E4302" s="15">
        <f>D4302*Setup!$B$5</f>
        <v/>
      </c>
      <c r="F4302" s="15">
        <f>D4302-E4302</f>
        <v/>
      </c>
      <c r="G4302" s="15" t="n"/>
      <c r="H4302" s="15" t="n"/>
      <c r="I4302" s="15" t="n"/>
      <c r="J4302" s="15">
        <f>C4302+F4302+G4302-I4302</f>
        <v/>
      </c>
      <c r="K4302" s="15" t="n"/>
      <c r="L4302" s="15">
        <f>K4302*Setup!$B$6</f>
        <v/>
      </c>
      <c r="M4302" s="15">
        <f>J4302-L4302</f>
        <v/>
      </c>
      <c r="N4302" s="21" t="n"/>
    </row>
    <row r="4303">
      <c r="A4303" s="295" t="n"/>
      <c r="B4303" s="14" t="n"/>
      <c r="C4303" s="15" t="n"/>
      <c r="D4303" s="15" t="n"/>
      <c r="E4303" s="15">
        <f>D4303*Setup!$B$5</f>
        <v/>
      </c>
      <c r="F4303" s="15">
        <f>D4303-E4303</f>
        <v/>
      </c>
      <c r="G4303" s="15" t="n"/>
      <c r="H4303" s="15" t="n"/>
      <c r="I4303" s="15" t="n"/>
      <c r="J4303" s="15">
        <f>C4303+F4303+G4303-I4303</f>
        <v/>
      </c>
      <c r="K4303" s="15" t="n"/>
      <c r="L4303" s="15">
        <f>K4303*Setup!$B$6</f>
        <v/>
      </c>
      <c r="M4303" s="15">
        <f>J4303-L4303</f>
        <v/>
      </c>
      <c r="N4303" s="21" t="n"/>
    </row>
    <row r="4304">
      <c r="A4304" s="295" t="n"/>
      <c r="B4304" s="14" t="n"/>
      <c r="C4304" s="15" t="n"/>
      <c r="D4304" s="15" t="n"/>
      <c r="E4304" s="15">
        <f>D4304*Setup!$B$5</f>
        <v/>
      </c>
      <c r="F4304" s="15">
        <f>D4304-E4304</f>
        <v/>
      </c>
      <c r="G4304" s="15" t="n"/>
      <c r="H4304" s="15" t="n"/>
      <c r="I4304" s="15" t="n"/>
      <c r="J4304" s="15">
        <f>C4304+F4304+G4304-I4304</f>
        <v/>
      </c>
      <c r="K4304" s="15" t="n"/>
      <c r="L4304" s="15">
        <f>K4304*Setup!$B$6</f>
        <v/>
      </c>
      <c r="M4304" s="15">
        <f>J4304-L4304</f>
        <v/>
      </c>
      <c r="N4304" s="21" t="n"/>
    </row>
    <row r="4305">
      <c r="A4305" s="295" t="n"/>
      <c r="B4305" s="14" t="n"/>
      <c r="C4305" s="15" t="n"/>
      <c r="D4305" s="15" t="n"/>
      <c r="E4305" s="15">
        <f>D4305*Setup!$B$5</f>
        <v/>
      </c>
      <c r="F4305" s="15">
        <f>D4305-E4305</f>
        <v/>
      </c>
      <c r="G4305" s="15" t="n"/>
      <c r="H4305" s="15" t="n"/>
      <c r="I4305" s="15" t="n"/>
      <c r="J4305" s="15">
        <f>C4305+F4305+G4305-I4305</f>
        <v/>
      </c>
      <c r="K4305" s="15" t="n"/>
      <c r="L4305" s="15">
        <f>K4305*Setup!$B$6</f>
        <v/>
      </c>
      <c r="M4305" s="15">
        <f>J4305-L4305</f>
        <v/>
      </c>
      <c r="N4305" s="21" t="n"/>
    </row>
    <row r="4306">
      <c r="A4306" s="295" t="n"/>
      <c r="B4306" s="14" t="n"/>
      <c r="C4306" s="15" t="n"/>
      <c r="D4306" s="15" t="n"/>
      <c r="E4306" s="15">
        <f>D4306*Setup!$B$5</f>
        <v/>
      </c>
      <c r="F4306" s="15">
        <f>D4306-E4306</f>
        <v/>
      </c>
      <c r="G4306" s="15" t="n"/>
      <c r="H4306" s="15" t="n"/>
      <c r="I4306" s="15" t="n"/>
      <c r="J4306" s="15">
        <f>C4306+F4306+G4306-I4306</f>
        <v/>
      </c>
      <c r="K4306" s="15" t="n"/>
      <c r="L4306" s="15">
        <f>K4306*Setup!$B$6</f>
        <v/>
      </c>
      <c r="M4306" s="15">
        <f>J4306-L4306</f>
        <v/>
      </c>
      <c r="N4306" s="21" t="n"/>
    </row>
    <row r="4307">
      <c r="A4307" s="295" t="n"/>
      <c r="B4307" s="14" t="n"/>
      <c r="C4307" s="15" t="n"/>
      <c r="D4307" s="15" t="n"/>
      <c r="E4307" s="15">
        <f>D4307*Setup!$B$5</f>
        <v/>
      </c>
      <c r="F4307" s="15">
        <f>D4307-E4307</f>
        <v/>
      </c>
      <c r="G4307" s="15" t="n"/>
      <c r="H4307" s="15" t="n"/>
      <c r="I4307" s="15" t="n"/>
      <c r="J4307" s="15">
        <f>C4307+F4307+G4307-I4307</f>
        <v/>
      </c>
      <c r="K4307" s="15" t="n"/>
      <c r="L4307" s="15">
        <f>K4307*Setup!$B$6</f>
        <v/>
      </c>
      <c r="M4307" s="15">
        <f>J4307-L4307</f>
        <v/>
      </c>
      <c r="N4307" s="21" t="n"/>
    </row>
    <row r="4308">
      <c r="A4308" s="295" t="n"/>
      <c r="B4308" s="14" t="n"/>
      <c r="C4308" s="15" t="n"/>
      <c r="D4308" s="15" t="n"/>
      <c r="E4308" s="15">
        <f>D4308*Setup!$B$5</f>
        <v/>
      </c>
      <c r="F4308" s="15">
        <f>D4308-E4308</f>
        <v/>
      </c>
      <c r="G4308" s="15" t="n"/>
      <c r="H4308" s="15" t="n"/>
      <c r="I4308" s="15" t="n"/>
      <c r="J4308" s="15">
        <f>C4308+F4308+G4308-I4308</f>
        <v/>
      </c>
      <c r="K4308" s="15" t="n"/>
      <c r="L4308" s="15">
        <f>K4308*Setup!$B$6</f>
        <v/>
      </c>
      <c r="M4308" s="15">
        <f>J4308-L4308</f>
        <v/>
      </c>
      <c r="N4308" s="21" t="n"/>
    </row>
    <row r="4309">
      <c r="A4309" s="295" t="n"/>
      <c r="B4309" s="14" t="n"/>
      <c r="C4309" s="15" t="n"/>
      <c r="D4309" s="15" t="n"/>
      <c r="E4309" s="15">
        <f>D4309*Setup!$B$5</f>
        <v/>
      </c>
      <c r="F4309" s="15">
        <f>D4309-E4309</f>
        <v/>
      </c>
      <c r="G4309" s="15" t="n"/>
      <c r="H4309" s="15" t="n"/>
      <c r="I4309" s="15" t="n"/>
      <c r="J4309" s="15">
        <f>C4309+F4309+G4309-I4309</f>
        <v/>
      </c>
      <c r="K4309" s="15" t="n"/>
      <c r="L4309" s="15">
        <f>K4309*Setup!$B$6</f>
        <v/>
      </c>
      <c r="M4309" s="15">
        <f>J4309-L4309</f>
        <v/>
      </c>
      <c r="N4309" s="21" t="n"/>
    </row>
    <row r="4310">
      <c r="A4310" s="295" t="n"/>
      <c r="B4310" s="14" t="n"/>
      <c r="C4310" s="15" t="n"/>
      <c r="D4310" s="15" t="n"/>
      <c r="E4310" s="15">
        <f>D4310*Setup!$B$5</f>
        <v/>
      </c>
      <c r="F4310" s="15">
        <f>D4310-E4310</f>
        <v/>
      </c>
      <c r="G4310" s="15" t="n"/>
      <c r="H4310" s="15" t="n"/>
      <c r="I4310" s="15" t="n"/>
      <c r="J4310" s="15">
        <f>C4310+F4310+G4310-I4310</f>
        <v/>
      </c>
      <c r="K4310" s="15" t="n"/>
      <c r="L4310" s="15">
        <f>K4310*Setup!$B$6</f>
        <v/>
      </c>
      <c r="M4310" s="15">
        <f>J4310-L4310</f>
        <v/>
      </c>
      <c r="N4310" s="21" t="n"/>
    </row>
    <row r="4311">
      <c r="A4311" s="295" t="n"/>
      <c r="B4311" s="14" t="n"/>
      <c r="C4311" s="15" t="n"/>
      <c r="D4311" s="15" t="n"/>
      <c r="E4311" s="15">
        <f>D4311*Setup!$B$5</f>
        <v/>
      </c>
      <c r="F4311" s="15">
        <f>D4311-E4311</f>
        <v/>
      </c>
      <c r="G4311" s="15" t="n"/>
      <c r="H4311" s="15" t="n"/>
      <c r="I4311" s="15" t="n"/>
      <c r="J4311" s="15">
        <f>C4311+F4311+G4311-I4311</f>
        <v/>
      </c>
      <c r="K4311" s="15" t="n"/>
      <c r="L4311" s="15">
        <f>K4311*Setup!$B$6</f>
        <v/>
      </c>
      <c r="M4311" s="15">
        <f>J4311-L4311</f>
        <v/>
      </c>
      <c r="N4311" s="21" t="n"/>
    </row>
    <row r="4312">
      <c r="A4312" s="295" t="n"/>
      <c r="B4312" s="14" t="n"/>
      <c r="C4312" s="15" t="n"/>
      <c r="D4312" s="15" t="n"/>
      <c r="E4312" s="15">
        <f>D4312*Setup!$B$5</f>
        <v/>
      </c>
      <c r="F4312" s="15">
        <f>D4312-E4312</f>
        <v/>
      </c>
      <c r="G4312" s="15" t="n"/>
      <c r="H4312" s="15" t="n"/>
      <c r="I4312" s="15" t="n"/>
      <c r="J4312" s="15">
        <f>C4312+F4312+G4312-I4312</f>
        <v/>
      </c>
      <c r="K4312" s="15" t="n"/>
      <c r="L4312" s="15">
        <f>K4312*Setup!$B$6</f>
        <v/>
      </c>
      <c r="M4312" s="15">
        <f>J4312-L4312</f>
        <v/>
      </c>
      <c r="N4312" s="21" t="n"/>
    </row>
    <row r="4313">
      <c r="A4313" s="295" t="n"/>
      <c r="B4313" s="14" t="n"/>
      <c r="C4313" s="15" t="n"/>
      <c r="D4313" s="15" t="n"/>
      <c r="E4313" s="15">
        <f>D4313*Setup!$B$5</f>
        <v/>
      </c>
      <c r="F4313" s="15">
        <f>D4313-E4313</f>
        <v/>
      </c>
      <c r="G4313" s="15" t="n"/>
      <c r="H4313" s="15" t="n"/>
      <c r="I4313" s="15" t="n"/>
      <c r="J4313" s="15">
        <f>C4313+F4313+G4313-I4313</f>
        <v/>
      </c>
      <c r="K4313" s="15" t="n"/>
      <c r="L4313" s="15">
        <f>K4313*Setup!$B$6</f>
        <v/>
      </c>
      <c r="M4313" s="15">
        <f>J4313-L4313</f>
        <v/>
      </c>
      <c r="N4313" s="21" t="n"/>
    </row>
    <row r="4314">
      <c r="A4314" s="295" t="n"/>
      <c r="B4314" s="14" t="n"/>
      <c r="C4314" s="15" t="n"/>
      <c r="D4314" s="15" t="n"/>
      <c r="E4314" s="15">
        <f>D4314*Setup!$B$5</f>
        <v/>
      </c>
      <c r="F4314" s="15">
        <f>D4314-E4314</f>
        <v/>
      </c>
      <c r="G4314" s="15" t="n"/>
      <c r="H4314" s="15" t="n"/>
      <c r="I4314" s="15" t="n"/>
      <c r="J4314" s="15">
        <f>C4314+F4314+G4314-I4314</f>
        <v/>
      </c>
      <c r="K4314" s="15" t="n"/>
      <c r="L4314" s="15">
        <f>K4314*Setup!$B$6</f>
        <v/>
      </c>
      <c r="M4314" s="15">
        <f>J4314-L4314</f>
        <v/>
      </c>
      <c r="N4314" s="21" t="n"/>
    </row>
    <row r="4315">
      <c r="A4315" s="295" t="n"/>
      <c r="B4315" s="14" t="n"/>
      <c r="C4315" s="15" t="n"/>
      <c r="D4315" s="15" t="n"/>
      <c r="E4315" s="15">
        <f>D4315*Setup!$B$5</f>
        <v/>
      </c>
      <c r="F4315" s="15">
        <f>D4315-E4315</f>
        <v/>
      </c>
      <c r="G4315" s="15" t="n"/>
      <c r="H4315" s="15" t="n"/>
      <c r="I4315" s="15" t="n"/>
      <c r="J4315" s="15">
        <f>C4315+F4315+G4315-I4315</f>
        <v/>
      </c>
      <c r="K4315" s="15" t="n"/>
      <c r="L4315" s="15">
        <f>K4315*Setup!$B$6</f>
        <v/>
      </c>
      <c r="M4315" s="15">
        <f>J4315-L4315</f>
        <v/>
      </c>
      <c r="N4315" s="21" t="n"/>
    </row>
    <row r="4316">
      <c r="A4316" s="295" t="n"/>
      <c r="B4316" s="14" t="n"/>
      <c r="C4316" s="15" t="n"/>
      <c r="D4316" s="15" t="n"/>
      <c r="E4316" s="15">
        <f>D4316*Setup!$B$5</f>
        <v/>
      </c>
      <c r="F4316" s="15">
        <f>D4316-E4316</f>
        <v/>
      </c>
      <c r="G4316" s="15" t="n"/>
      <c r="H4316" s="15" t="n"/>
      <c r="I4316" s="15" t="n"/>
      <c r="J4316" s="15">
        <f>C4316+F4316+G4316-I4316</f>
        <v/>
      </c>
      <c r="K4316" s="15" t="n"/>
      <c r="L4316" s="15">
        <f>K4316*Setup!$B$6</f>
        <v/>
      </c>
      <c r="M4316" s="15">
        <f>J4316-L4316</f>
        <v/>
      </c>
      <c r="N4316" s="21" t="n"/>
    </row>
    <row r="4317">
      <c r="A4317" s="295" t="n"/>
      <c r="B4317" s="14" t="n"/>
      <c r="C4317" s="15" t="n"/>
      <c r="D4317" s="15" t="n"/>
      <c r="E4317" s="15">
        <f>D4317*Setup!$B$5</f>
        <v/>
      </c>
      <c r="F4317" s="15">
        <f>D4317-E4317</f>
        <v/>
      </c>
      <c r="G4317" s="15" t="n"/>
      <c r="H4317" s="15" t="n"/>
      <c r="I4317" s="15" t="n"/>
      <c r="J4317" s="15">
        <f>C4317+F4317+G4317-I4317</f>
        <v/>
      </c>
      <c r="K4317" s="15" t="n"/>
      <c r="L4317" s="15">
        <f>K4317*Setup!$B$6</f>
        <v/>
      </c>
      <c r="M4317" s="15">
        <f>J4317-L4317</f>
        <v/>
      </c>
      <c r="N4317" s="21" t="n"/>
    </row>
    <row r="4318">
      <c r="A4318" s="295" t="n"/>
      <c r="B4318" s="14" t="n"/>
      <c r="C4318" s="15" t="n"/>
      <c r="D4318" s="15" t="n"/>
      <c r="E4318" s="15">
        <f>D4318*Setup!$B$5</f>
        <v/>
      </c>
      <c r="F4318" s="15">
        <f>D4318-E4318</f>
        <v/>
      </c>
      <c r="G4318" s="15" t="n"/>
      <c r="H4318" s="15" t="n"/>
      <c r="I4318" s="15" t="n"/>
      <c r="J4318" s="15">
        <f>C4318+F4318+G4318-I4318</f>
        <v/>
      </c>
      <c r="K4318" s="15" t="n"/>
      <c r="L4318" s="15">
        <f>K4318*Setup!$B$6</f>
        <v/>
      </c>
      <c r="M4318" s="15">
        <f>J4318-L4318</f>
        <v/>
      </c>
      <c r="N4318" s="21" t="n"/>
    </row>
    <row r="4319">
      <c r="A4319" s="295" t="n"/>
      <c r="B4319" s="14" t="n"/>
      <c r="C4319" s="15" t="n"/>
      <c r="D4319" s="15" t="n"/>
      <c r="E4319" s="15">
        <f>D4319*Setup!$B$5</f>
        <v/>
      </c>
      <c r="F4319" s="15">
        <f>D4319-E4319</f>
        <v/>
      </c>
      <c r="G4319" s="15" t="n"/>
      <c r="H4319" s="15" t="n"/>
      <c r="I4319" s="15" t="n"/>
      <c r="J4319" s="15">
        <f>C4319+F4319+G4319-I4319</f>
        <v/>
      </c>
      <c r="K4319" s="15" t="n"/>
      <c r="L4319" s="15">
        <f>K4319*Setup!$B$6</f>
        <v/>
      </c>
      <c r="M4319" s="15">
        <f>J4319-L4319</f>
        <v/>
      </c>
      <c r="N4319" s="21" t="n"/>
    </row>
    <row r="4320">
      <c r="A4320" s="295" t="n"/>
      <c r="B4320" s="14" t="n"/>
      <c r="C4320" s="15" t="n"/>
      <c r="D4320" s="15" t="n"/>
      <c r="E4320" s="15">
        <f>D4320*Setup!$B$5</f>
        <v/>
      </c>
      <c r="F4320" s="15">
        <f>D4320-E4320</f>
        <v/>
      </c>
      <c r="G4320" s="15" t="n"/>
      <c r="H4320" s="15" t="n"/>
      <c r="I4320" s="15" t="n"/>
      <c r="J4320" s="15">
        <f>C4320+F4320+G4320-I4320</f>
        <v/>
      </c>
      <c r="K4320" s="15" t="n"/>
      <c r="L4320" s="15">
        <f>K4320*Setup!$B$6</f>
        <v/>
      </c>
      <c r="M4320" s="15">
        <f>J4320-L4320</f>
        <v/>
      </c>
      <c r="N4320" s="21" t="n"/>
    </row>
    <row r="4321">
      <c r="A4321" s="295" t="n"/>
      <c r="B4321" s="14" t="n"/>
      <c r="C4321" s="15" t="n"/>
      <c r="D4321" s="15" t="n"/>
      <c r="E4321" s="15">
        <f>D4321*Setup!$B$5</f>
        <v/>
      </c>
      <c r="F4321" s="15">
        <f>D4321-E4321</f>
        <v/>
      </c>
      <c r="G4321" s="15" t="n"/>
      <c r="H4321" s="15" t="n"/>
      <c r="I4321" s="15" t="n"/>
      <c r="J4321" s="15">
        <f>C4321+F4321+G4321-I4321</f>
        <v/>
      </c>
      <c r="K4321" s="15" t="n"/>
      <c r="L4321" s="15">
        <f>K4321*Setup!$B$6</f>
        <v/>
      </c>
      <c r="M4321" s="15">
        <f>J4321-L4321</f>
        <v/>
      </c>
      <c r="N4321" s="21" t="n"/>
    </row>
    <row r="4322">
      <c r="A4322" s="295" t="n"/>
      <c r="B4322" s="14" t="n"/>
      <c r="C4322" s="15" t="n"/>
      <c r="D4322" s="15" t="n"/>
      <c r="E4322" s="15">
        <f>D4322*Setup!$B$5</f>
        <v/>
      </c>
      <c r="F4322" s="15">
        <f>D4322-E4322</f>
        <v/>
      </c>
      <c r="G4322" s="15" t="n"/>
      <c r="H4322" s="15" t="n"/>
      <c r="I4322" s="15" t="n"/>
      <c r="J4322" s="15">
        <f>C4322+F4322+G4322-I4322</f>
        <v/>
      </c>
      <c r="K4322" s="15" t="n"/>
      <c r="L4322" s="15">
        <f>K4322*Setup!$B$6</f>
        <v/>
      </c>
      <c r="M4322" s="15">
        <f>J4322-L4322</f>
        <v/>
      </c>
      <c r="N4322" s="21" t="n"/>
    </row>
    <row r="4323">
      <c r="A4323" s="295" t="n"/>
      <c r="B4323" s="14" t="n"/>
      <c r="C4323" s="15" t="n"/>
      <c r="D4323" s="15" t="n"/>
      <c r="E4323" s="15">
        <f>D4323*Setup!$B$5</f>
        <v/>
      </c>
      <c r="F4323" s="15">
        <f>D4323-E4323</f>
        <v/>
      </c>
      <c r="G4323" s="15" t="n"/>
      <c r="H4323" s="15" t="n"/>
      <c r="I4323" s="15" t="n"/>
      <c r="J4323" s="15">
        <f>C4323+F4323+G4323-I4323</f>
        <v/>
      </c>
      <c r="K4323" s="15" t="n"/>
      <c r="L4323" s="15">
        <f>K4323*Setup!$B$6</f>
        <v/>
      </c>
      <c r="M4323" s="15">
        <f>J4323-L4323</f>
        <v/>
      </c>
      <c r="N4323" s="21" t="n"/>
    </row>
    <row r="4324">
      <c r="A4324" s="295" t="n"/>
      <c r="B4324" s="14" t="n"/>
      <c r="C4324" s="15" t="n"/>
      <c r="D4324" s="15" t="n"/>
      <c r="E4324" s="15">
        <f>D4324*Setup!$B$5</f>
        <v/>
      </c>
      <c r="F4324" s="15">
        <f>D4324-E4324</f>
        <v/>
      </c>
      <c r="G4324" s="15" t="n"/>
      <c r="H4324" s="15" t="n"/>
      <c r="I4324" s="15" t="n"/>
      <c r="J4324" s="15">
        <f>C4324+F4324+G4324-I4324</f>
        <v/>
      </c>
      <c r="K4324" s="15" t="n"/>
      <c r="L4324" s="15">
        <f>K4324*Setup!$B$6</f>
        <v/>
      </c>
      <c r="M4324" s="15">
        <f>J4324-L4324</f>
        <v/>
      </c>
      <c r="N4324" s="21" t="n"/>
    </row>
    <row r="4325">
      <c r="A4325" s="295" t="n"/>
      <c r="B4325" s="14" t="n"/>
      <c r="C4325" s="15" t="n"/>
      <c r="D4325" s="15" t="n"/>
      <c r="E4325" s="15">
        <f>D4325*Setup!$B$5</f>
        <v/>
      </c>
      <c r="F4325" s="15">
        <f>D4325-E4325</f>
        <v/>
      </c>
      <c r="G4325" s="15" t="n"/>
      <c r="H4325" s="15" t="n"/>
      <c r="I4325" s="15" t="n"/>
      <c r="J4325" s="15">
        <f>C4325+F4325+G4325-I4325</f>
        <v/>
      </c>
      <c r="K4325" s="15" t="n"/>
      <c r="L4325" s="15">
        <f>K4325*Setup!$B$6</f>
        <v/>
      </c>
      <c r="M4325" s="15">
        <f>J4325-L4325</f>
        <v/>
      </c>
      <c r="N4325" s="21" t="n"/>
    </row>
    <row r="4326">
      <c r="A4326" s="295" t="n"/>
      <c r="B4326" s="14" t="n"/>
      <c r="C4326" s="15" t="n"/>
      <c r="D4326" s="15" t="n"/>
      <c r="E4326" s="15">
        <f>D4326*Setup!$B$5</f>
        <v/>
      </c>
      <c r="F4326" s="15">
        <f>D4326-E4326</f>
        <v/>
      </c>
      <c r="G4326" s="15" t="n"/>
      <c r="H4326" s="15" t="n"/>
      <c r="I4326" s="15" t="n"/>
      <c r="J4326" s="15">
        <f>C4326+F4326+G4326-I4326</f>
        <v/>
      </c>
      <c r="K4326" s="15" t="n"/>
      <c r="L4326" s="15">
        <f>K4326*Setup!$B$6</f>
        <v/>
      </c>
      <c r="M4326" s="15">
        <f>J4326-L4326</f>
        <v/>
      </c>
      <c r="N4326" s="21" t="n"/>
    </row>
    <row r="4327">
      <c r="A4327" s="295" t="n"/>
      <c r="B4327" s="14" t="n"/>
      <c r="C4327" s="15" t="n"/>
      <c r="D4327" s="15" t="n"/>
      <c r="E4327" s="15">
        <f>D4327*Setup!$B$5</f>
        <v/>
      </c>
      <c r="F4327" s="15">
        <f>D4327-E4327</f>
        <v/>
      </c>
      <c r="G4327" s="15" t="n"/>
      <c r="H4327" s="15" t="n"/>
      <c r="I4327" s="15" t="n"/>
      <c r="J4327" s="15">
        <f>C4327+F4327+G4327-I4327</f>
        <v/>
      </c>
      <c r="K4327" s="15" t="n"/>
      <c r="L4327" s="15">
        <f>K4327*Setup!$B$6</f>
        <v/>
      </c>
      <c r="M4327" s="15">
        <f>J4327-L4327</f>
        <v/>
      </c>
      <c r="N4327" s="21" t="n"/>
    </row>
    <row r="4328">
      <c r="A4328" s="295" t="n"/>
      <c r="B4328" s="14" t="n"/>
      <c r="C4328" s="15" t="n"/>
      <c r="D4328" s="15" t="n"/>
      <c r="E4328" s="15">
        <f>D4328*Setup!$B$5</f>
        <v/>
      </c>
      <c r="F4328" s="15">
        <f>D4328-E4328</f>
        <v/>
      </c>
      <c r="G4328" s="15" t="n"/>
      <c r="H4328" s="15" t="n"/>
      <c r="I4328" s="15" t="n"/>
      <c r="J4328" s="15">
        <f>C4328+F4328+G4328-I4328</f>
        <v/>
      </c>
      <c r="K4328" s="15" t="n"/>
      <c r="L4328" s="15">
        <f>K4328*Setup!$B$6</f>
        <v/>
      </c>
      <c r="M4328" s="15">
        <f>J4328-L4328</f>
        <v/>
      </c>
      <c r="N4328" s="21" t="n"/>
    </row>
    <row r="4329">
      <c r="A4329" s="295" t="n"/>
      <c r="B4329" s="14" t="n"/>
      <c r="C4329" s="15" t="n"/>
      <c r="D4329" s="15" t="n"/>
      <c r="E4329" s="15">
        <f>D4329*Setup!$B$5</f>
        <v/>
      </c>
      <c r="F4329" s="15">
        <f>D4329-E4329</f>
        <v/>
      </c>
      <c r="G4329" s="15" t="n"/>
      <c r="H4329" s="15" t="n"/>
      <c r="I4329" s="15" t="n"/>
      <c r="J4329" s="15">
        <f>C4329+F4329+G4329-I4329</f>
        <v/>
      </c>
      <c r="K4329" s="15" t="n"/>
      <c r="L4329" s="15">
        <f>K4329*Setup!$B$6</f>
        <v/>
      </c>
      <c r="M4329" s="15">
        <f>J4329-L4329</f>
        <v/>
      </c>
      <c r="N4329" s="21" t="n"/>
    </row>
    <row r="4330">
      <c r="A4330" s="295" t="n"/>
      <c r="B4330" s="14" t="n"/>
      <c r="C4330" s="15" t="n"/>
      <c r="D4330" s="15" t="n"/>
      <c r="E4330" s="15">
        <f>D4330*Setup!$B$5</f>
        <v/>
      </c>
      <c r="F4330" s="15">
        <f>D4330-E4330</f>
        <v/>
      </c>
      <c r="G4330" s="15" t="n"/>
      <c r="H4330" s="15" t="n"/>
      <c r="I4330" s="15" t="n"/>
      <c r="J4330" s="15">
        <f>C4330+F4330+G4330-I4330</f>
        <v/>
      </c>
      <c r="K4330" s="15" t="n"/>
      <c r="L4330" s="15">
        <f>K4330*Setup!$B$6</f>
        <v/>
      </c>
      <c r="M4330" s="15">
        <f>J4330-L4330</f>
        <v/>
      </c>
      <c r="N4330" s="21" t="n"/>
    </row>
    <row r="4331">
      <c r="A4331" s="295" t="n"/>
      <c r="B4331" s="14" t="n"/>
      <c r="C4331" s="15" t="n"/>
      <c r="D4331" s="15" t="n"/>
      <c r="E4331" s="15">
        <f>D4331*Setup!$B$5</f>
        <v/>
      </c>
      <c r="F4331" s="15">
        <f>D4331-E4331</f>
        <v/>
      </c>
      <c r="G4331" s="15" t="n"/>
      <c r="H4331" s="15" t="n"/>
      <c r="I4331" s="15" t="n"/>
      <c r="J4331" s="15">
        <f>C4331+F4331+G4331-I4331</f>
        <v/>
      </c>
      <c r="K4331" s="15" t="n"/>
      <c r="L4331" s="15">
        <f>K4331*Setup!$B$6</f>
        <v/>
      </c>
      <c r="M4331" s="15">
        <f>J4331-L4331</f>
        <v/>
      </c>
      <c r="N4331" s="21" t="n"/>
    </row>
    <row r="4332">
      <c r="A4332" s="295" t="n"/>
      <c r="B4332" s="14" t="n"/>
      <c r="C4332" s="15" t="n"/>
      <c r="D4332" s="15" t="n"/>
      <c r="E4332" s="15">
        <f>D4332*Setup!$B$5</f>
        <v/>
      </c>
      <c r="F4332" s="15">
        <f>D4332-E4332</f>
        <v/>
      </c>
      <c r="G4332" s="15" t="n"/>
      <c r="H4332" s="15" t="n"/>
      <c r="I4332" s="15" t="n"/>
      <c r="J4332" s="15">
        <f>C4332+F4332+G4332-I4332</f>
        <v/>
      </c>
      <c r="K4332" s="15" t="n"/>
      <c r="L4332" s="15">
        <f>K4332*Setup!$B$6</f>
        <v/>
      </c>
      <c r="M4332" s="15">
        <f>J4332-L4332</f>
        <v/>
      </c>
      <c r="N4332" s="21" t="n"/>
    </row>
    <row r="4333">
      <c r="A4333" s="295" t="n"/>
      <c r="B4333" s="14" t="n"/>
      <c r="C4333" s="15" t="n"/>
      <c r="D4333" s="15" t="n"/>
      <c r="E4333" s="15">
        <f>D4333*Setup!$B$5</f>
        <v/>
      </c>
      <c r="F4333" s="15">
        <f>D4333-E4333</f>
        <v/>
      </c>
      <c r="G4333" s="15" t="n"/>
      <c r="H4333" s="15" t="n"/>
      <c r="I4333" s="15" t="n"/>
      <c r="J4333" s="15">
        <f>C4333+F4333+G4333-I4333</f>
        <v/>
      </c>
      <c r="K4333" s="15" t="n"/>
      <c r="L4333" s="15">
        <f>K4333*Setup!$B$6</f>
        <v/>
      </c>
      <c r="M4333" s="15">
        <f>J4333-L4333</f>
        <v/>
      </c>
      <c r="N4333" s="21" t="n"/>
    </row>
    <row r="4334">
      <c r="A4334" s="295" t="n"/>
      <c r="B4334" s="14" t="n"/>
      <c r="C4334" s="15" t="n"/>
      <c r="D4334" s="15" t="n"/>
      <c r="E4334" s="15">
        <f>D4334*Setup!$B$5</f>
        <v/>
      </c>
      <c r="F4334" s="15">
        <f>D4334-E4334</f>
        <v/>
      </c>
      <c r="G4334" s="15" t="n"/>
      <c r="H4334" s="15" t="n"/>
      <c r="I4334" s="15" t="n"/>
      <c r="J4334" s="15">
        <f>C4334+F4334+G4334-I4334</f>
        <v/>
      </c>
      <c r="K4334" s="15" t="n"/>
      <c r="L4334" s="15">
        <f>K4334*Setup!$B$6</f>
        <v/>
      </c>
      <c r="M4334" s="15">
        <f>J4334-L4334</f>
        <v/>
      </c>
      <c r="N4334" s="21" t="n"/>
    </row>
    <row r="4335">
      <c r="A4335" s="295" t="n"/>
      <c r="B4335" s="14" t="n"/>
      <c r="C4335" s="15" t="n"/>
      <c r="D4335" s="15" t="n"/>
      <c r="E4335" s="15">
        <f>D4335*Setup!$B$5</f>
        <v/>
      </c>
      <c r="F4335" s="15">
        <f>D4335-E4335</f>
        <v/>
      </c>
      <c r="G4335" s="15" t="n"/>
      <c r="H4335" s="15" t="n"/>
      <c r="I4335" s="15" t="n"/>
      <c r="J4335" s="15">
        <f>C4335+F4335+G4335-I4335</f>
        <v/>
      </c>
      <c r="K4335" s="15" t="n"/>
      <c r="L4335" s="15">
        <f>K4335*Setup!$B$6</f>
        <v/>
      </c>
      <c r="M4335" s="15">
        <f>J4335-L4335</f>
        <v/>
      </c>
      <c r="N4335" s="21" t="n"/>
    </row>
    <row r="4336">
      <c r="A4336" s="295" t="n"/>
      <c r="B4336" s="14" t="n"/>
      <c r="C4336" s="15" t="n"/>
      <c r="D4336" s="15" t="n"/>
      <c r="E4336" s="15">
        <f>D4336*Setup!$B$5</f>
        <v/>
      </c>
      <c r="F4336" s="15">
        <f>D4336-E4336</f>
        <v/>
      </c>
      <c r="G4336" s="15" t="n"/>
      <c r="H4336" s="15" t="n"/>
      <c r="I4336" s="15" t="n"/>
      <c r="J4336" s="15">
        <f>C4336+F4336+G4336-I4336</f>
        <v/>
      </c>
      <c r="K4336" s="15" t="n"/>
      <c r="L4336" s="15">
        <f>K4336*Setup!$B$6</f>
        <v/>
      </c>
      <c r="M4336" s="15">
        <f>J4336-L4336</f>
        <v/>
      </c>
      <c r="N4336" s="21" t="n"/>
    </row>
    <row r="4337">
      <c r="A4337" s="295" t="n"/>
      <c r="B4337" s="14" t="n"/>
      <c r="C4337" s="15" t="n"/>
      <c r="D4337" s="15" t="n"/>
      <c r="E4337" s="15">
        <f>D4337*Setup!$B$5</f>
        <v/>
      </c>
      <c r="F4337" s="15">
        <f>D4337-E4337</f>
        <v/>
      </c>
      <c r="G4337" s="15" t="n"/>
      <c r="H4337" s="15" t="n"/>
      <c r="I4337" s="15" t="n"/>
      <c r="J4337" s="15">
        <f>C4337+F4337+G4337-I4337</f>
        <v/>
      </c>
      <c r="K4337" s="15" t="n"/>
      <c r="L4337" s="15">
        <f>K4337*Setup!$B$6</f>
        <v/>
      </c>
      <c r="M4337" s="15">
        <f>J4337-L4337</f>
        <v/>
      </c>
      <c r="N4337" s="21" t="n"/>
    </row>
    <row r="4338">
      <c r="A4338" s="295" t="n"/>
      <c r="B4338" s="14" t="n"/>
      <c r="C4338" s="15" t="n"/>
      <c r="D4338" s="15" t="n"/>
      <c r="E4338" s="15">
        <f>D4338*Setup!$B$5</f>
        <v/>
      </c>
      <c r="F4338" s="15">
        <f>D4338-E4338</f>
        <v/>
      </c>
      <c r="G4338" s="15" t="n"/>
      <c r="H4338" s="15" t="n"/>
      <c r="I4338" s="15" t="n"/>
      <c r="J4338" s="15">
        <f>C4338+F4338+G4338-I4338</f>
        <v/>
      </c>
      <c r="K4338" s="15" t="n"/>
      <c r="L4338" s="15">
        <f>K4338*Setup!$B$6</f>
        <v/>
      </c>
      <c r="M4338" s="15">
        <f>J4338-L4338</f>
        <v/>
      </c>
      <c r="N4338" s="21" t="n"/>
    </row>
    <row r="4339">
      <c r="A4339" s="295" t="n"/>
      <c r="B4339" s="14" t="n"/>
      <c r="C4339" s="15" t="n"/>
      <c r="D4339" s="15" t="n"/>
      <c r="E4339" s="15">
        <f>D4339*Setup!$B$5</f>
        <v/>
      </c>
      <c r="F4339" s="15">
        <f>D4339-E4339</f>
        <v/>
      </c>
      <c r="G4339" s="15" t="n"/>
      <c r="H4339" s="15" t="n"/>
      <c r="I4339" s="15" t="n"/>
      <c r="J4339" s="15">
        <f>C4339+F4339+G4339-I4339</f>
        <v/>
      </c>
      <c r="K4339" s="15" t="n"/>
      <c r="L4339" s="15">
        <f>K4339*Setup!$B$6</f>
        <v/>
      </c>
      <c r="M4339" s="15">
        <f>J4339-L4339</f>
        <v/>
      </c>
      <c r="N4339" s="21" t="n"/>
    </row>
    <row r="4340">
      <c r="A4340" s="295" t="n"/>
      <c r="B4340" s="14" t="n"/>
      <c r="C4340" s="15" t="n"/>
      <c r="D4340" s="15" t="n"/>
      <c r="E4340" s="15">
        <f>D4340*Setup!$B$5</f>
        <v/>
      </c>
      <c r="F4340" s="15">
        <f>D4340-E4340</f>
        <v/>
      </c>
      <c r="G4340" s="15" t="n"/>
      <c r="H4340" s="15" t="n"/>
      <c r="I4340" s="15" t="n"/>
      <c r="J4340" s="15">
        <f>C4340+F4340+G4340-I4340</f>
        <v/>
      </c>
      <c r="K4340" s="15" t="n"/>
      <c r="L4340" s="15">
        <f>K4340*Setup!$B$6</f>
        <v/>
      </c>
      <c r="M4340" s="15">
        <f>J4340-L4340</f>
        <v/>
      </c>
      <c r="N4340" s="21" t="n"/>
    </row>
    <row r="4341">
      <c r="A4341" s="295" t="n"/>
      <c r="B4341" s="14" t="n"/>
      <c r="C4341" s="15" t="n"/>
      <c r="D4341" s="15" t="n"/>
      <c r="E4341" s="15">
        <f>D4341*Setup!$B$5</f>
        <v/>
      </c>
      <c r="F4341" s="15">
        <f>D4341-E4341</f>
        <v/>
      </c>
      <c r="G4341" s="15" t="n"/>
      <c r="H4341" s="15" t="n"/>
      <c r="I4341" s="15" t="n"/>
      <c r="J4341" s="15">
        <f>C4341+F4341+G4341-I4341</f>
        <v/>
      </c>
      <c r="K4341" s="15" t="n"/>
      <c r="L4341" s="15">
        <f>K4341*Setup!$B$6</f>
        <v/>
      </c>
      <c r="M4341" s="15">
        <f>J4341-L4341</f>
        <v/>
      </c>
      <c r="N4341" s="21" t="n"/>
    </row>
    <row r="4342">
      <c r="A4342" s="295" t="n"/>
      <c r="B4342" s="14" t="n"/>
      <c r="C4342" s="15" t="n"/>
      <c r="D4342" s="15" t="n"/>
      <c r="E4342" s="15">
        <f>D4342*Setup!$B$5</f>
        <v/>
      </c>
      <c r="F4342" s="15">
        <f>D4342-E4342</f>
        <v/>
      </c>
      <c r="G4342" s="15" t="n"/>
      <c r="H4342" s="15" t="n"/>
      <c r="I4342" s="15" t="n"/>
      <c r="J4342" s="15">
        <f>C4342+F4342+G4342-I4342</f>
        <v/>
      </c>
      <c r="K4342" s="15" t="n"/>
      <c r="L4342" s="15">
        <f>K4342*Setup!$B$6</f>
        <v/>
      </c>
      <c r="M4342" s="15">
        <f>J4342-L4342</f>
        <v/>
      </c>
      <c r="N4342" s="21" t="n"/>
    </row>
    <row r="4343">
      <c r="A4343" s="295" t="n"/>
      <c r="B4343" s="14" t="n"/>
      <c r="C4343" s="15" t="n"/>
      <c r="D4343" s="15" t="n"/>
      <c r="E4343" s="15">
        <f>D4343*Setup!$B$5</f>
        <v/>
      </c>
      <c r="F4343" s="15">
        <f>D4343-E4343</f>
        <v/>
      </c>
      <c r="G4343" s="15" t="n"/>
      <c r="H4343" s="15" t="n"/>
      <c r="I4343" s="15" t="n"/>
      <c r="J4343" s="15">
        <f>C4343+F4343+G4343-I4343</f>
        <v/>
      </c>
      <c r="K4343" s="15" t="n"/>
      <c r="L4343" s="15">
        <f>K4343*Setup!$B$6</f>
        <v/>
      </c>
      <c r="M4343" s="15">
        <f>J4343-L4343</f>
        <v/>
      </c>
      <c r="N4343" s="21" t="n"/>
    </row>
    <row r="4344">
      <c r="A4344" s="295" t="n"/>
      <c r="B4344" s="14" t="n"/>
      <c r="C4344" s="15" t="n"/>
      <c r="D4344" s="15" t="n"/>
      <c r="E4344" s="15">
        <f>D4344*Setup!$B$5</f>
        <v/>
      </c>
      <c r="F4344" s="15">
        <f>D4344-E4344</f>
        <v/>
      </c>
      <c r="G4344" s="15" t="n"/>
      <c r="H4344" s="15" t="n"/>
      <c r="I4344" s="15" t="n"/>
      <c r="J4344" s="15">
        <f>C4344+F4344+G4344-I4344</f>
        <v/>
      </c>
      <c r="K4344" s="15" t="n"/>
      <c r="L4344" s="15">
        <f>K4344*Setup!$B$6</f>
        <v/>
      </c>
      <c r="M4344" s="15">
        <f>J4344-L4344</f>
        <v/>
      </c>
      <c r="N4344" s="21" t="n"/>
    </row>
    <row r="4345">
      <c r="A4345" s="295" t="n"/>
      <c r="B4345" s="14" t="n"/>
      <c r="C4345" s="15" t="n"/>
      <c r="D4345" s="15" t="n"/>
      <c r="E4345" s="15">
        <f>D4345*Setup!$B$5</f>
        <v/>
      </c>
      <c r="F4345" s="15">
        <f>D4345-E4345</f>
        <v/>
      </c>
      <c r="G4345" s="15" t="n"/>
      <c r="H4345" s="15" t="n"/>
      <c r="I4345" s="15" t="n"/>
      <c r="J4345" s="15">
        <f>C4345+F4345+G4345-I4345</f>
        <v/>
      </c>
      <c r="K4345" s="15" t="n"/>
      <c r="L4345" s="15">
        <f>K4345*Setup!$B$6</f>
        <v/>
      </c>
      <c r="M4345" s="15">
        <f>J4345-L4345</f>
        <v/>
      </c>
      <c r="N4345" s="21" t="n"/>
    </row>
    <row r="4346">
      <c r="A4346" s="295" t="n"/>
      <c r="B4346" s="14" t="n"/>
      <c r="C4346" s="15" t="n"/>
      <c r="D4346" s="15" t="n"/>
      <c r="E4346" s="15">
        <f>D4346*Setup!$B$5</f>
        <v/>
      </c>
      <c r="F4346" s="15">
        <f>D4346-E4346</f>
        <v/>
      </c>
      <c r="G4346" s="15" t="n"/>
      <c r="H4346" s="15" t="n"/>
      <c r="I4346" s="15" t="n"/>
      <c r="J4346" s="15">
        <f>C4346+F4346+G4346-I4346</f>
        <v/>
      </c>
      <c r="K4346" s="15" t="n"/>
      <c r="L4346" s="15">
        <f>K4346*Setup!$B$6</f>
        <v/>
      </c>
      <c r="M4346" s="15">
        <f>J4346-L4346</f>
        <v/>
      </c>
      <c r="N4346" s="21" t="n"/>
    </row>
    <row r="4347">
      <c r="A4347" s="295" t="n"/>
      <c r="B4347" s="14" t="n"/>
      <c r="C4347" s="15" t="n"/>
      <c r="D4347" s="15" t="n"/>
      <c r="E4347" s="15">
        <f>D4347*Setup!$B$5</f>
        <v/>
      </c>
      <c r="F4347" s="15">
        <f>D4347-E4347</f>
        <v/>
      </c>
      <c r="G4347" s="15" t="n"/>
      <c r="H4347" s="15" t="n"/>
      <c r="I4347" s="15" t="n"/>
      <c r="J4347" s="15">
        <f>C4347+F4347+G4347-I4347</f>
        <v/>
      </c>
      <c r="K4347" s="15" t="n"/>
      <c r="L4347" s="15">
        <f>K4347*Setup!$B$6</f>
        <v/>
      </c>
      <c r="M4347" s="15">
        <f>J4347-L4347</f>
        <v/>
      </c>
      <c r="N4347" s="21" t="n"/>
    </row>
    <row r="4348">
      <c r="A4348" s="295" t="n"/>
      <c r="B4348" s="14" t="n"/>
      <c r="C4348" s="15" t="n"/>
      <c r="D4348" s="15" t="n"/>
      <c r="E4348" s="15">
        <f>D4348*Setup!$B$5</f>
        <v/>
      </c>
      <c r="F4348" s="15">
        <f>D4348-E4348</f>
        <v/>
      </c>
      <c r="G4348" s="15" t="n"/>
      <c r="H4348" s="15" t="n"/>
      <c r="I4348" s="15" t="n"/>
      <c r="J4348" s="15">
        <f>C4348+F4348+G4348-I4348</f>
        <v/>
      </c>
      <c r="K4348" s="15" t="n"/>
      <c r="L4348" s="15">
        <f>K4348*Setup!$B$6</f>
        <v/>
      </c>
      <c r="M4348" s="15">
        <f>J4348-L4348</f>
        <v/>
      </c>
      <c r="N4348" s="21" t="n"/>
    </row>
    <row r="4349">
      <c r="A4349" s="295" t="n"/>
      <c r="B4349" s="14" t="n"/>
      <c r="C4349" s="15" t="n"/>
      <c r="D4349" s="15" t="n"/>
      <c r="E4349" s="15">
        <f>D4349*Setup!$B$5</f>
        <v/>
      </c>
      <c r="F4349" s="15">
        <f>D4349-E4349</f>
        <v/>
      </c>
      <c r="G4349" s="15" t="n"/>
      <c r="H4349" s="15" t="n"/>
      <c r="I4349" s="15" t="n"/>
      <c r="J4349" s="15">
        <f>C4349+F4349+G4349-I4349</f>
        <v/>
      </c>
      <c r="K4349" s="15" t="n"/>
      <c r="L4349" s="15">
        <f>K4349*Setup!$B$6</f>
        <v/>
      </c>
      <c r="M4349" s="15">
        <f>J4349-L4349</f>
        <v/>
      </c>
      <c r="N4349" s="21" t="n"/>
    </row>
    <row r="4350">
      <c r="A4350" s="295" t="n"/>
      <c r="B4350" s="14" t="n"/>
      <c r="C4350" s="15" t="n"/>
      <c r="D4350" s="15" t="n"/>
      <c r="E4350" s="15">
        <f>D4350*Setup!$B$5</f>
        <v/>
      </c>
      <c r="F4350" s="15">
        <f>D4350-E4350</f>
        <v/>
      </c>
      <c r="G4350" s="15" t="n"/>
      <c r="H4350" s="15" t="n"/>
      <c r="I4350" s="15" t="n"/>
      <c r="J4350" s="15">
        <f>C4350+F4350+G4350-I4350</f>
        <v/>
      </c>
      <c r="K4350" s="15" t="n"/>
      <c r="L4350" s="15">
        <f>K4350*Setup!$B$6</f>
        <v/>
      </c>
      <c r="M4350" s="15">
        <f>J4350-L4350</f>
        <v/>
      </c>
      <c r="N4350" s="21" t="n"/>
    </row>
    <row r="4351">
      <c r="A4351" s="295" t="n"/>
      <c r="B4351" s="14" t="n"/>
      <c r="C4351" s="15" t="n"/>
      <c r="D4351" s="15" t="n"/>
      <c r="E4351" s="15">
        <f>D4351*Setup!$B$5</f>
        <v/>
      </c>
      <c r="F4351" s="15">
        <f>D4351-E4351</f>
        <v/>
      </c>
      <c r="G4351" s="15" t="n"/>
      <c r="H4351" s="15" t="n"/>
      <c r="I4351" s="15" t="n"/>
      <c r="J4351" s="15">
        <f>C4351+F4351+G4351-I4351</f>
        <v/>
      </c>
      <c r="K4351" s="15" t="n"/>
      <c r="L4351" s="15">
        <f>K4351*Setup!$B$6</f>
        <v/>
      </c>
      <c r="M4351" s="15">
        <f>J4351-L4351</f>
        <v/>
      </c>
      <c r="N4351" s="21" t="n"/>
    </row>
    <row r="4352">
      <c r="A4352" s="295" t="n"/>
      <c r="B4352" s="14" t="n"/>
      <c r="C4352" s="15" t="n"/>
      <c r="D4352" s="15" t="n"/>
      <c r="E4352" s="15">
        <f>D4352*Setup!$B$5</f>
        <v/>
      </c>
      <c r="F4352" s="15">
        <f>D4352-E4352</f>
        <v/>
      </c>
      <c r="G4352" s="15" t="n"/>
      <c r="H4352" s="15" t="n"/>
      <c r="I4352" s="15" t="n"/>
      <c r="J4352" s="15">
        <f>C4352+F4352+G4352-I4352</f>
        <v/>
      </c>
      <c r="K4352" s="15" t="n"/>
      <c r="L4352" s="15">
        <f>K4352*Setup!$B$6</f>
        <v/>
      </c>
      <c r="M4352" s="15">
        <f>J4352-L4352</f>
        <v/>
      </c>
      <c r="N4352" s="21" t="n"/>
    </row>
    <row r="4353">
      <c r="A4353" s="295" t="n"/>
      <c r="B4353" s="14" t="n"/>
      <c r="C4353" s="15" t="n"/>
      <c r="D4353" s="15" t="n"/>
      <c r="E4353" s="15">
        <f>D4353*Setup!$B$5</f>
        <v/>
      </c>
      <c r="F4353" s="15">
        <f>D4353-E4353</f>
        <v/>
      </c>
      <c r="G4353" s="15" t="n"/>
      <c r="H4353" s="15" t="n"/>
      <c r="I4353" s="15" t="n"/>
      <c r="J4353" s="15">
        <f>C4353+F4353+G4353-I4353</f>
        <v/>
      </c>
      <c r="K4353" s="15" t="n"/>
      <c r="L4353" s="15">
        <f>K4353*Setup!$B$6</f>
        <v/>
      </c>
      <c r="M4353" s="15">
        <f>J4353-L4353</f>
        <v/>
      </c>
      <c r="N4353" s="21" t="n"/>
    </row>
    <row r="4354">
      <c r="A4354" s="295" t="n"/>
      <c r="B4354" s="14" t="n"/>
      <c r="C4354" s="15" t="n"/>
      <c r="D4354" s="15" t="n"/>
      <c r="E4354" s="15">
        <f>D4354*Setup!$B$5</f>
        <v/>
      </c>
      <c r="F4354" s="15">
        <f>D4354-E4354</f>
        <v/>
      </c>
      <c r="G4354" s="15" t="n"/>
      <c r="H4354" s="15" t="n"/>
      <c r="I4354" s="15" t="n"/>
      <c r="J4354" s="15">
        <f>C4354+F4354+G4354-I4354</f>
        <v/>
      </c>
      <c r="K4354" s="15" t="n"/>
      <c r="L4354" s="15">
        <f>K4354*Setup!$B$6</f>
        <v/>
      </c>
      <c r="M4354" s="15">
        <f>J4354-L4354</f>
        <v/>
      </c>
      <c r="N4354" s="21" t="n"/>
    </row>
    <row r="4355">
      <c r="A4355" s="295" t="n"/>
      <c r="B4355" s="14" t="n"/>
      <c r="C4355" s="15" t="n"/>
      <c r="D4355" s="15" t="n"/>
      <c r="E4355" s="15">
        <f>D4355*Setup!$B$5</f>
        <v/>
      </c>
      <c r="F4355" s="15">
        <f>D4355-E4355</f>
        <v/>
      </c>
      <c r="G4355" s="15" t="n"/>
      <c r="H4355" s="15" t="n"/>
      <c r="I4355" s="15" t="n"/>
      <c r="J4355" s="15">
        <f>C4355+F4355+G4355-I4355</f>
        <v/>
      </c>
      <c r="K4355" s="15" t="n"/>
      <c r="L4355" s="15">
        <f>K4355*Setup!$B$6</f>
        <v/>
      </c>
      <c r="M4355" s="15">
        <f>J4355-L4355</f>
        <v/>
      </c>
      <c r="N4355" s="21" t="n"/>
    </row>
    <row r="4356">
      <c r="A4356" s="295" t="n"/>
      <c r="B4356" s="14" t="n"/>
      <c r="C4356" s="15" t="n"/>
      <c r="D4356" s="15" t="n"/>
      <c r="E4356" s="15">
        <f>D4356*Setup!$B$5</f>
        <v/>
      </c>
      <c r="F4356" s="15">
        <f>D4356-E4356</f>
        <v/>
      </c>
      <c r="G4356" s="15" t="n"/>
      <c r="H4356" s="15" t="n"/>
      <c r="I4356" s="15" t="n"/>
      <c r="J4356" s="15">
        <f>C4356+F4356+G4356-I4356</f>
        <v/>
      </c>
      <c r="K4356" s="15" t="n"/>
      <c r="L4356" s="15">
        <f>K4356*Setup!$B$6</f>
        <v/>
      </c>
      <c r="M4356" s="15">
        <f>J4356-L4356</f>
        <v/>
      </c>
      <c r="N4356" s="21" t="n"/>
    </row>
    <row r="4357">
      <c r="A4357" s="295" t="n"/>
      <c r="B4357" s="14" t="n"/>
      <c r="C4357" s="15" t="n"/>
      <c r="D4357" s="15" t="n"/>
      <c r="E4357" s="15">
        <f>D4357*Setup!$B$5</f>
        <v/>
      </c>
      <c r="F4357" s="15">
        <f>D4357-E4357</f>
        <v/>
      </c>
      <c r="G4357" s="15" t="n"/>
      <c r="H4357" s="15" t="n"/>
      <c r="I4357" s="15" t="n"/>
      <c r="J4357" s="15">
        <f>C4357+F4357+G4357-I4357</f>
        <v/>
      </c>
      <c r="K4357" s="15" t="n"/>
      <c r="L4357" s="15">
        <f>K4357*Setup!$B$6</f>
        <v/>
      </c>
      <c r="M4357" s="15">
        <f>J4357-L4357</f>
        <v/>
      </c>
      <c r="N4357" s="21" t="n"/>
    </row>
    <row r="4358">
      <c r="A4358" s="295" t="n"/>
      <c r="B4358" s="14" t="n"/>
      <c r="C4358" s="15" t="n"/>
      <c r="D4358" s="15" t="n"/>
      <c r="E4358" s="15">
        <f>D4358*Setup!$B$5</f>
        <v/>
      </c>
      <c r="F4358" s="15">
        <f>D4358-E4358</f>
        <v/>
      </c>
      <c r="G4358" s="15" t="n"/>
      <c r="H4358" s="15" t="n"/>
      <c r="I4358" s="15" t="n"/>
      <c r="J4358" s="15">
        <f>C4358+F4358+G4358-I4358</f>
        <v/>
      </c>
      <c r="K4358" s="15" t="n"/>
      <c r="L4358" s="15">
        <f>K4358*Setup!$B$6</f>
        <v/>
      </c>
      <c r="M4358" s="15">
        <f>J4358-L4358</f>
        <v/>
      </c>
      <c r="N4358" s="21" t="n"/>
    </row>
    <row r="4359">
      <c r="A4359" s="295" t="n"/>
      <c r="B4359" s="14" t="n"/>
      <c r="C4359" s="15" t="n"/>
      <c r="D4359" s="15" t="n"/>
      <c r="E4359" s="15">
        <f>D4359*Setup!$B$5</f>
        <v/>
      </c>
      <c r="F4359" s="15">
        <f>D4359-E4359</f>
        <v/>
      </c>
      <c r="G4359" s="15" t="n"/>
      <c r="H4359" s="15" t="n"/>
      <c r="I4359" s="15" t="n"/>
      <c r="J4359" s="15">
        <f>C4359+F4359+G4359-I4359</f>
        <v/>
      </c>
      <c r="K4359" s="15" t="n"/>
      <c r="L4359" s="15">
        <f>K4359*Setup!$B$6</f>
        <v/>
      </c>
      <c r="M4359" s="15">
        <f>J4359-L4359</f>
        <v/>
      </c>
      <c r="N4359" s="21" t="n"/>
    </row>
    <row r="4360">
      <c r="A4360" s="295" t="n"/>
      <c r="B4360" s="14" t="n"/>
      <c r="C4360" s="15" t="n"/>
      <c r="D4360" s="15" t="n"/>
      <c r="E4360" s="15">
        <f>D4360*Setup!$B$5</f>
        <v/>
      </c>
      <c r="F4360" s="15">
        <f>D4360-E4360</f>
        <v/>
      </c>
      <c r="G4360" s="15" t="n"/>
      <c r="H4360" s="15" t="n"/>
      <c r="I4360" s="15" t="n"/>
      <c r="J4360" s="15">
        <f>C4360+F4360+G4360-I4360</f>
        <v/>
      </c>
      <c r="K4360" s="15" t="n"/>
      <c r="L4360" s="15">
        <f>K4360*Setup!$B$6</f>
        <v/>
      </c>
      <c r="M4360" s="15">
        <f>J4360-L4360</f>
        <v/>
      </c>
      <c r="N4360" s="21" t="n"/>
    </row>
    <row r="4361">
      <c r="A4361" s="295" t="n"/>
      <c r="B4361" s="14" t="n"/>
      <c r="C4361" s="15" t="n"/>
      <c r="D4361" s="15" t="n"/>
      <c r="E4361" s="15">
        <f>D4361*Setup!$B$5</f>
        <v/>
      </c>
      <c r="F4361" s="15">
        <f>D4361-E4361</f>
        <v/>
      </c>
      <c r="G4361" s="15" t="n"/>
      <c r="H4361" s="15" t="n"/>
      <c r="I4361" s="15" t="n"/>
      <c r="J4361" s="15">
        <f>C4361+F4361+G4361-I4361</f>
        <v/>
      </c>
      <c r="K4361" s="15" t="n"/>
      <c r="L4361" s="15">
        <f>K4361*Setup!$B$6</f>
        <v/>
      </c>
      <c r="M4361" s="15">
        <f>J4361-L4361</f>
        <v/>
      </c>
      <c r="N4361" s="21" t="n"/>
    </row>
    <row r="4362">
      <c r="A4362" s="295" t="n"/>
      <c r="B4362" s="14" t="n"/>
      <c r="C4362" s="15" t="n"/>
      <c r="D4362" s="15" t="n"/>
      <c r="E4362" s="15">
        <f>D4362*Setup!$B$5</f>
        <v/>
      </c>
      <c r="F4362" s="15">
        <f>D4362-E4362</f>
        <v/>
      </c>
      <c r="G4362" s="15" t="n"/>
      <c r="H4362" s="15" t="n"/>
      <c r="I4362" s="15" t="n"/>
      <c r="J4362" s="15">
        <f>C4362+F4362+G4362-I4362</f>
        <v/>
      </c>
      <c r="K4362" s="15" t="n"/>
      <c r="L4362" s="15">
        <f>K4362*Setup!$B$6</f>
        <v/>
      </c>
      <c r="M4362" s="15">
        <f>J4362-L4362</f>
        <v/>
      </c>
      <c r="N4362" s="21" t="n"/>
    </row>
    <row r="4363">
      <c r="A4363" s="295" t="n"/>
      <c r="B4363" s="14" t="n"/>
      <c r="C4363" s="15" t="n"/>
      <c r="D4363" s="15" t="n"/>
      <c r="E4363" s="15">
        <f>D4363*Setup!$B$5</f>
        <v/>
      </c>
      <c r="F4363" s="15">
        <f>D4363-E4363</f>
        <v/>
      </c>
      <c r="G4363" s="15" t="n"/>
      <c r="H4363" s="15" t="n"/>
      <c r="I4363" s="15" t="n"/>
      <c r="J4363" s="15">
        <f>C4363+F4363+G4363-I4363</f>
        <v/>
      </c>
      <c r="K4363" s="15" t="n"/>
      <c r="L4363" s="15">
        <f>K4363*Setup!$B$6</f>
        <v/>
      </c>
      <c r="M4363" s="15">
        <f>J4363-L4363</f>
        <v/>
      </c>
      <c r="N4363" s="21" t="n"/>
    </row>
    <row r="4364">
      <c r="A4364" s="295" t="n"/>
      <c r="B4364" s="14" t="n"/>
      <c r="C4364" s="15" t="n"/>
      <c r="D4364" s="15" t="n"/>
      <c r="E4364" s="15">
        <f>D4364*Setup!$B$5</f>
        <v/>
      </c>
      <c r="F4364" s="15">
        <f>D4364-E4364</f>
        <v/>
      </c>
      <c r="G4364" s="15" t="n"/>
      <c r="H4364" s="15" t="n"/>
      <c r="I4364" s="15" t="n"/>
      <c r="J4364" s="15">
        <f>C4364+F4364+G4364-I4364</f>
        <v/>
      </c>
      <c r="K4364" s="15" t="n"/>
      <c r="L4364" s="15">
        <f>K4364*Setup!$B$6</f>
        <v/>
      </c>
      <c r="M4364" s="15">
        <f>J4364-L4364</f>
        <v/>
      </c>
      <c r="N4364" s="21" t="n"/>
    </row>
    <row r="4365">
      <c r="A4365" s="295" t="n"/>
      <c r="B4365" s="14" t="n"/>
      <c r="C4365" s="15" t="n"/>
      <c r="D4365" s="15" t="n"/>
      <c r="E4365" s="15">
        <f>D4365*Setup!$B$5</f>
        <v/>
      </c>
      <c r="F4365" s="15">
        <f>D4365-E4365</f>
        <v/>
      </c>
      <c r="G4365" s="15" t="n"/>
      <c r="H4365" s="15" t="n"/>
      <c r="I4365" s="15" t="n"/>
      <c r="J4365" s="15">
        <f>C4365+F4365+G4365-I4365</f>
        <v/>
      </c>
      <c r="K4365" s="15" t="n"/>
      <c r="L4365" s="15">
        <f>K4365*Setup!$B$6</f>
        <v/>
      </c>
      <c r="M4365" s="15">
        <f>J4365-L4365</f>
        <v/>
      </c>
      <c r="N4365" s="21" t="n"/>
    </row>
    <row r="4366">
      <c r="A4366" s="295" t="n"/>
      <c r="B4366" s="14" t="n"/>
      <c r="C4366" s="15" t="n"/>
      <c r="D4366" s="15" t="n"/>
      <c r="E4366" s="15">
        <f>D4366*Setup!$B$5</f>
        <v/>
      </c>
      <c r="F4366" s="15">
        <f>D4366-E4366</f>
        <v/>
      </c>
      <c r="G4366" s="15" t="n"/>
      <c r="H4366" s="15" t="n"/>
      <c r="I4366" s="15" t="n"/>
      <c r="J4366" s="15">
        <f>C4366+F4366+G4366-I4366</f>
        <v/>
      </c>
      <c r="K4366" s="15" t="n"/>
      <c r="L4366" s="15">
        <f>K4366*Setup!$B$6</f>
        <v/>
      </c>
      <c r="M4366" s="15">
        <f>J4366-L4366</f>
        <v/>
      </c>
      <c r="N4366" s="21" t="n"/>
    </row>
    <row r="4367">
      <c r="A4367" s="295" t="n"/>
      <c r="B4367" s="14" t="n"/>
      <c r="C4367" s="15" t="n"/>
      <c r="D4367" s="15" t="n"/>
      <c r="E4367" s="15">
        <f>D4367*Setup!$B$5</f>
        <v/>
      </c>
      <c r="F4367" s="15">
        <f>D4367-E4367</f>
        <v/>
      </c>
      <c r="G4367" s="15" t="n"/>
      <c r="H4367" s="15" t="n"/>
      <c r="I4367" s="15" t="n"/>
      <c r="J4367" s="15">
        <f>C4367+F4367+G4367-I4367</f>
        <v/>
      </c>
      <c r="K4367" s="15" t="n"/>
      <c r="L4367" s="15">
        <f>K4367*Setup!$B$6</f>
        <v/>
      </c>
      <c r="M4367" s="15">
        <f>J4367-L4367</f>
        <v/>
      </c>
      <c r="N4367" s="21" t="n"/>
    </row>
    <row r="4368">
      <c r="A4368" s="295" t="n"/>
      <c r="B4368" s="14" t="n"/>
      <c r="C4368" s="15" t="n"/>
      <c r="D4368" s="15" t="n"/>
      <c r="E4368" s="15">
        <f>D4368*Setup!$B$5</f>
        <v/>
      </c>
      <c r="F4368" s="15">
        <f>D4368-E4368</f>
        <v/>
      </c>
      <c r="G4368" s="15" t="n"/>
      <c r="H4368" s="15" t="n"/>
      <c r="I4368" s="15" t="n"/>
      <c r="J4368" s="15">
        <f>C4368+F4368+G4368-I4368</f>
        <v/>
      </c>
      <c r="K4368" s="15" t="n"/>
      <c r="L4368" s="15">
        <f>K4368*Setup!$B$6</f>
        <v/>
      </c>
      <c r="M4368" s="15">
        <f>J4368-L4368</f>
        <v/>
      </c>
      <c r="N4368" s="21" t="n"/>
    </row>
    <row r="4369">
      <c r="A4369" s="295" t="n"/>
      <c r="B4369" s="14" t="n"/>
      <c r="C4369" s="15" t="n"/>
      <c r="D4369" s="15" t="n"/>
      <c r="E4369" s="15">
        <f>D4369*Setup!$B$5</f>
        <v/>
      </c>
      <c r="F4369" s="15">
        <f>D4369-E4369</f>
        <v/>
      </c>
      <c r="G4369" s="15" t="n"/>
      <c r="H4369" s="15" t="n"/>
      <c r="I4369" s="15" t="n"/>
      <c r="J4369" s="15">
        <f>C4369+F4369+G4369-I4369</f>
        <v/>
      </c>
      <c r="K4369" s="15" t="n"/>
      <c r="L4369" s="15">
        <f>K4369*Setup!$B$6</f>
        <v/>
      </c>
      <c r="M4369" s="15">
        <f>J4369-L4369</f>
        <v/>
      </c>
      <c r="N4369" s="21" t="n"/>
    </row>
    <row r="4370">
      <c r="A4370" s="295" t="n"/>
      <c r="B4370" s="14" t="n"/>
      <c r="C4370" s="15" t="n"/>
      <c r="D4370" s="15" t="n"/>
      <c r="E4370" s="15">
        <f>D4370*Setup!$B$5</f>
        <v/>
      </c>
      <c r="F4370" s="15">
        <f>D4370-E4370</f>
        <v/>
      </c>
      <c r="G4370" s="15" t="n"/>
      <c r="H4370" s="15" t="n"/>
      <c r="I4370" s="15" t="n"/>
      <c r="J4370" s="15">
        <f>C4370+F4370+G4370-I4370</f>
        <v/>
      </c>
      <c r="K4370" s="15" t="n"/>
      <c r="L4370" s="15">
        <f>K4370*Setup!$B$6</f>
        <v/>
      </c>
      <c r="M4370" s="15">
        <f>J4370-L4370</f>
        <v/>
      </c>
      <c r="N4370" s="21" t="n"/>
    </row>
    <row r="4371">
      <c r="A4371" s="295" t="n"/>
      <c r="B4371" s="14" t="n"/>
      <c r="C4371" s="15" t="n"/>
      <c r="D4371" s="15" t="n"/>
      <c r="E4371" s="15">
        <f>D4371*Setup!$B$5</f>
        <v/>
      </c>
      <c r="F4371" s="15">
        <f>D4371-E4371</f>
        <v/>
      </c>
      <c r="G4371" s="15" t="n"/>
      <c r="H4371" s="15" t="n"/>
      <c r="I4371" s="15" t="n"/>
      <c r="J4371" s="15">
        <f>C4371+F4371+G4371-I4371</f>
        <v/>
      </c>
      <c r="K4371" s="15" t="n"/>
      <c r="L4371" s="15">
        <f>K4371*Setup!$B$6</f>
        <v/>
      </c>
      <c r="M4371" s="15">
        <f>J4371-L4371</f>
        <v/>
      </c>
      <c r="N4371" s="21" t="n"/>
    </row>
    <row r="4372">
      <c r="A4372" s="295" t="n"/>
      <c r="B4372" s="14" t="n"/>
      <c r="C4372" s="15" t="n"/>
      <c r="D4372" s="15" t="n"/>
      <c r="E4372" s="15">
        <f>D4372*Setup!$B$5</f>
        <v/>
      </c>
      <c r="F4372" s="15">
        <f>D4372-E4372</f>
        <v/>
      </c>
      <c r="G4372" s="15" t="n"/>
      <c r="H4372" s="15" t="n"/>
      <c r="I4372" s="15" t="n"/>
      <c r="J4372" s="15">
        <f>C4372+F4372+G4372-I4372</f>
        <v/>
      </c>
      <c r="K4372" s="15" t="n"/>
      <c r="L4372" s="15">
        <f>K4372*Setup!$B$6</f>
        <v/>
      </c>
      <c r="M4372" s="15">
        <f>J4372-L4372</f>
        <v/>
      </c>
      <c r="N4372" s="21" t="n"/>
    </row>
    <row r="4373">
      <c r="A4373" s="295" t="n"/>
      <c r="B4373" s="14" t="n"/>
      <c r="C4373" s="15" t="n"/>
      <c r="D4373" s="15" t="n"/>
      <c r="E4373" s="15">
        <f>D4373*Setup!$B$5</f>
        <v/>
      </c>
      <c r="F4373" s="15">
        <f>D4373-E4373</f>
        <v/>
      </c>
      <c r="G4373" s="15" t="n"/>
      <c r="H4373" s="15" t="n"/>
      <c r="I4373" s="15" t="n"/>
      <c r="J4373" s="15">
        <f>C4373+F4373+G4373-I4373</f>
        <v/>
      </c>
      <c r="K4373" s="15" t="n"/>
      <c r="L4373" s="15">
        <f>K4373*Setup!$B$6</f>
        <v/>
      </c>
      <c r="M4373" s="15">
        <f>J4373-L4373</f>
        <v/>
      </c>
      <c r="N4373" s="21" t="n"/>
    </row>
    <row r="4374">
      <c r="A4374" s="295" t="n"/>
      <c r="B4374" s="14" t="n"/>
      <c r="C4374" s="15" t="n"/>
      <c r="D4374" s="15" t="n"/>
      <c r="E4374" s="15">
        <f>D4374*Setup!$B$5</f>
        <v/>
      </c>
      <c r="F4374" s="15">
        <f>D4374-E4374</f>
        <v/>
      </c>
      <c r="G4374" s="15" t="n"/>
      <c r="H4374" s="15" t="n"/>
      <c r="I4374" s="15" t="n"/>
      <c r="J4374" s="15">
        <f>C4374+F4374+G4374-I4374</f>
        <v/>
      </c>
      <c r="K4374" s="15" t="n"/>
      <c r="L4374" s="15">
        <f>K4374*Setup!$B$6</f>
        <v/>
      </c>
      <c r="M4374" s="15">
        <f>J4374-L4374</f>
        <v/>
      </c>
      <c r="N4374" s="21" t="n"/>
    </row>
    <row r="4375">
      <c r="A4375" s="295" t="n"/>
      <c r="B4375" s="14" t="n"/>
      <c r="C4375" s="15" t="n"/>
      <c r="D4375" s="15" t="n"/>
      <c r="E4375" s="15">
        <f>D4375*Setup!$B$5</f>
        <v/>
      </c>
      <c r="F4375" s="15">
        <f>D4375-E4375</f>
        <v/>
      </c>
      <c r="G4375" s="15" t="n"/>
      <c r="H4375" s="15" t="n"/>
      <c r="I4375" s="15" t="n"/>
      <c r="J4375" s="15">
        <f>C4375+F4375+G4375-I4375</f>
        <v/>
      </c>
      <c r="K4375" s="15" t="n"/>
      <c r="L4375" s="15">
        <f>K4375*Setup!$B$6</f>
        <v/>
      </c>
      <c r="M4375" s="15">
        <f>J4375-L4375</f>
        <v/>
      </c>
      <c r="N4375" s="21" t="n"/>
    </row>
    <row r="4376">
      <c r="A4376" s="295" t="n"/>
      <c r="B4376" s="14" t="n"/>
      <c r="C4376" s="15" t="n"/>
      <c r="D4376" s="15" t="n"/>
      <c r="E4376" s="15">
        <f>D4376*Setup!$B$5</f>
        <v/>
      </c>
      <c r="F4376" s="15">
        <f>D4376-E4376</f>
        <v/>
      </c>
      <c r="G4376" s="15" t="n"/>
      <c r="H4376" s="15" t="n"/>
      <c r="I4376" s="15" t="n"/>
      <c r="J4376" s="15">
        <f>C4376+F4376+G4376-I4376</f>
        <v/>
      </c>
      <c r="K4376" s="15" t="n"/>
      <c r="L4376" s="15">
        <f>K4376*Setup!$B$6</f>
        <v/>
      </c>
      <c r="M4376" s="15">
        <f>J4376-L4376</f>
        <v/>
      </c>
      <c r="N4376" s="21" t="n"/>
    </row>
    <row r="4377">
      <c r="A4377" s="295" t="n"/>
      <c r="B4377" s="14" t="n"/>
      <c r="C4377" s="15" t="n"/>
      <c r="D4377" s="15" t="n"/>
      <c r="E4377" s="15">
        <f>D4377*Setup!$B$5</f>
        <v/>
      </c>
      <c r="F4377" s="15">
        <f>D4377-E4377</f>
        <v/>
      </c>
      <c r="G4377" s="15" t="n"/>
      <c r="H4377" s="15" t="n"/>
      <c r="I4377" s="15" t="n"/>
      <c r="J4377" s="15">
        <f>C4377+F4377+G4377-I4377</f>
        <v/>
      </c>
      <c r="K4377" s="15" t="n"/>
      <c r="L4377" s="15">
        <f>K4377*Setup!$B$6</f>
        <v/>
      </c>
      <c r="M4377" s="15">
        <f>J4377-L4377</f>
        <v/>
      </c>
      <c r="N4377" s="21" t="n"/>
    </row>
    <row r="4378">
      <c r="A4378" s="295" t="n"/>
      <c r="B4378" s="14" t="n"/>
      <c r="C4378" s="15" t="n"/>
      <c r="D4378" s="15" t="n"/>
      <c r="E4378" s="15">
        <f>D4378*Setup!$B$5</f>
        <v/>
      </c>
      <c r="F4378" s="15">
        <f>D4378-E4378</f>
        <v/>
      </c>
      <c r="G4378" s="15" t="n"/>
      <c r="H4378" s="15" t="n"/>
      <c r="I4378" s="15" t="n"/>
      <c r="J4378" s="15">
        <f>C4378+F4378+G4378-I4378</f>
        <v/>
      </c>
      <c r="K4378" s="15" t="n"/>
      <c r="L4378" s="15">
        <f>K4378*Setup!$B$6</f>
        <v/>
      </c>
      <c r="M4378" s="15">
        <f>J4378-L4378</f>
        <v/>
      </c>
      <c r="N4378" s="21" t="n"/>
    </row>
    <row r="4379">
      <c r="A4379" s="295" t="n"/>
      <c r="B4379" s="14" t="n"/>
      <c r="C4379" s="15" t="n"/>
      <c r="D4379" s="15" t="n"/>
      <c r="E4379" s="15">
        <f>D4379*Setup!$B$5</f>
        <v/>
      </c>
      <c r="F4379" s="15">
        <f>D4379-E4379</f>
        <v/>
      </c>
      <c r="G4379" s="15" t="n"/>
      <c r="H4379" s="15" t="n"/>
      <c r="I4379" s="15" t="n"/>
      <c r="J4379" s="15">
        <f>C4379+F4379+G4379-I4379</f>
        <v/>
      </c>
      <c r="K4379" s="15" t="n"/>
      <c r="L4379" s="15">
        <f>K4379*Setup!$B$6</f>
        <v/>
      </c>
      <c r="M4379" s="15">
        <f>J4379-L4379</f>
        <v/>
      </c>
      <c r="N4379" s="21" t="n"/>
    </row>
    <row r="4380">
      <c r="A4380" s="295" t="n"/>
      <c r="B4380" s="14" t="n"/>
      <c r="C4380" s="15" t="n"/>
      <c r="D4380" s="15" t="n"/>
      <c r="E4380" s="15">
        <f>D4380*Setup!$B$5</f>
        <v/>
      </c>
      <c r="F4380" s="15">
        <f>D4380-E4380</f>
        <v/>
      </c>
      <c r="G4380" s="15" t="n"/>
      <c r="H4380" s="15" t="n"/>
      <c r="I4380" s="15" t="n"/>
      <c r="J4380" s="15">
        <f>C4380+F4380+G4380-I4380</f>
        <v/>
      </c>
      <c r="K4380" s="15" t="n"/>
      <c r="L4380" s="15">
        <f>K4380*Setup!$B$6</f>
        <v/>
      </c>
      <c r="M4380" s="15">
        <f>J4380-L4380</f>
        <v/>
      </c>
      <c r="N4380" s="21" t="n"/>
    </row>
    <row r="4381">
      <c r="A4381" s="295" t="n"/>
      <c r="B4381" s="14" t="n"/>
      <c r="C4381" s="15" t="n"/>
      <c r="D4381" s="15" t="n"/>
      <c r="E4381" s="15">
        <f>D4381*Setup!$B$5</f>
        <v/>
      </c>
      <c r="F4381" s="15">
        <f>D4381-E4381</f>
        <v/>
      </c>
      <c r="G4381" s="15" t="n"/>
      <c r="H4381" s="15" t="n"/>
      <c r="I4381" s="15" t="n"/>
      <c r="J4381" s="15">
        <f>C4381+F4381+G4381-I4381</f>
        <v/>
      </c>
      <c r="K4381" s="15" t="n"/>
      <c r="L4381" s="15">
        <f>K4381*Setup!$B$6</f>
        <v/>
      </c>
      <c r="M4381" s="15">
        <f>J4381-L4381</f>
        <v/>
      </c>
      <c r="N4381" s="21" t="n"/>
    </row>
    <row r="4382">
      <c r="A4382" s="295" t="n"/>
      <c r="B4382" s="14" t="n"/>
      <c r="C4382" s="15" t="n"/>
      <c r="D4382" s="15" t="n"/>
      <c r="E4382" s="15">
        <f>D4382*Setup!$B$5</f>
        <v/>
      </c>
      <c r="F4382" s="15">
        <f>D4382-E4382</f>
        <v/>
      </c>
      <c r="G4382" s="15" t="n"/>
      <c r="H4382" s="15" t="n"/>
      <c r="I4382" s="15" t="n"/>
      <c r="J4382" s="15">
        <f>C4382+F4382+G4382-I4382</f>
        <v/>
      </c>
      <c r="K4382" s="15" t="n"/>
      <c r="L4382" s="15">
        <f>K4382*Setup!$B$6</f>
        <v/>
      </c>
      <c r="M4382" s="15">
        <f>J4382-L4382</f>
        <v/>
      </c>
      <c r="N4382" s="21" t="n"/>
    </row>
    <row r="4383">
      <c r="A4383" s="295" t="n"/>
      <c r="B4383" s="14" t="n"/>
      <c r="C4383" s="15" t="n"/>
      <c r="D4383" s="15" t="n"/>
      <c r="E4383" s="15">
        <f>D4383*Setup!$B$5</f>
        <v/>
      </c>
      <c r="F4383" s="15">
        <f>D4383-E4383</f>
        <v/>
      </c>
      <c r="G4383" s="15" t="n"/>
      <c r="H4383" s="15" t="n"/>
      <c r="I4383" s="15" t="n"/>
      <c r="J4383" s="15">
        <f>C4383+F4383+G4383-I4383</f>
        <v/>
      </c>
      <c r="K4383" s="15" t="n"/>
      <c r="L4383" s="15">
        <f>K4383*Setup!$B$6</f>
        <v/>
      </c>
      <c r="M4383" s="15">
        <f>J4383-L4383</f>
        <v/>
      </c>
      <c r="N4383" s="21" t="n"/>
    </row>
    <row r="4384">
      <c r="A4384" s="295" t="n"/>
      <c r="B4384" s="14" t="n"/>
      <c r="C4384" s="15" t="n"/>
      <c r="D4384" s="15" t="n"/>
      <c r="E4384" s="15">
        <f>D4384*Setup!$B$5</f>
        <v/>
      </c>
      <c r="F4384" s="15">
        <f>D4384-E4384</f>
        <v/>
      </c>
      <c r="G4384" s="15" t="n"/>
      <c r="H4384" s="15" t="n"/>
      <c r="I4384" s="15" t="n"/>
      <c r="J4384" s="15">
        <f>C4384+F4384+G4384-I4384</f>
        <v/>
      </c>
      <c r="K4384" s="15" t="n"/>
      <c r="L4384" s="15">
        <f>K4384*Setup!$B$6</f>
        <v/>
      </c>
      <c r="M4384" s="15">
        <f>J4384-L4384</f>
        <v/>
      </c>
      <c r="N4384" s="21" t="n"/>
    </row>
    <row r="4385">
      <c r="A4385" s="295" t="n"/>
      <c r="B4385" s="14" t="n"/>
      <c r="C4385" s="15" t="n"/>
      <c r="D4385" s="15" t="n"/>
      <c r="E4385" s="15">
        <f>D4385*Setup!$B$5</f>
        <v/>
      </c>
      <c r="F4385" s="15">
        <f>D4385-E4385</f>
        <v/>
      </c>
      <c r="G4385" s="15" t="n"/>
      <c r="H4385" s="15" t="n"/>
      <c r="I4385" s="15" t="n"/>
      <c r="J4385" s="15">
        <f>C4385+F4385+G4385-I4385</f>
        <v/>
      </c>
      <c r="K4385" s="15" t="n"/>
      <c r="L4385" s="15">
        <f>K4385*Setup!$B$6</f>
        <v/>
      </c>
      <c r="M4385" s="15">
        <f>J4385-L4385</f>
        <v/>
      </c>
      <c r="N4385" s="21" t="n"/>
    </row>
    <row r="4386">
      <c r="A4386" s="295" t="n"/>
      <c r="B4386" s="14" t="n"/>
      <c r="C4386" s="15" t="n"/>
      <c r="D4386" s="15" t="n"/>
      <c r="E4386" s="15">
        <f>D4386*Setup!$B$5</f>
        <v/>
      </c>
      <c r="F4386" s="15">
        <f>D4386-E4386</f>
        <v/>
      </c>
      <c r="G4386" s="15" t="n"/>
      <c r="H4386" s="15" t="n"/>
      <c r="I4386" s="15" t="n"/>
      <c r="J4386" s="15">
        <f>C4386+F4386+G4386-I4386</f>
        <v/>
      </c>
      <c r="K4386" s="15" t="n"/>
      <c r="L4386" s="15">
        <f>K4386*Setup!$B$6</f>
        <v/>
      </c>
      <c r="M4386" s="15">
        <f>J4386-L4386</f>
        <v/>
      </c>
      <c r="N4386" s="21" t="n"/>
    </row>
    <row r="4387">
      <c r="A4387" s="295" t="n"/>
      <c r="B4387" s="14" t="n"/>
      <c r="C4387" s="15" t="n"/>
      <c r="D4387" s="15" t="n"/>
      <c r="E4387" s="15">
        <f>D4387*Setup!$B$5</f>
        <v/>
      </c>
      <c r="F4387" s="15">
        <f>D4387-E4387</f>
        <v/>
      </c>
      <c r="G4387" s="15" t="n"/>
      <c r="H4387" s="15" t="n"/>
      <c r="I4387" s="15" t="n"/>
      <c r="J4387" s="15">
        <f>C4387+F4387+G4387-I4387</f>
        <v/>
      </c>
      <c r="K4387" s="15" t="n"/>
      <c r="L4387" s="15">
        <f>K4387*Setup!$B$6</f>
        <v/>
      </c>
      <c r="M4387" s="15">
        <f>J4387-L4387</f>
        <v/>
      </c>
      <c r="N4387" s="21" t="n"/>
    </row>
    <row r="4388">
      <c r="A4388" s="295" t="n"/>
      <c r="B4388" s="14" t="n"/>
      <c r="C4388" s="15" t="n"/>
      <c r="D4388" s="15" t="n"/>
      <c r="E4388" s="15">
        <f>D4388*Setup!$B$5</f>
        <v/>
      </c>
      <c r="F4388" s="15">
        <f>D4388-E4388</f>
        <v/>
      </c>
      <c r="G4388" s="15" t="n"/>
      <c r="H4388" s="15" t="n"/>
      <c r="I4388" s="15" t="n"/>
      <c r="J4388" s="15">
        <f>C4388+F4388+G4388-I4388</f>
        <v/>
      </c>
      <c r="K4388" s="15" t="n"/>
      <c r="L4388" s="15">
        <f>K4388*Setup!$B$6</f>
        <v/>
      </c>
      <c r="M4388" s="15">
        <f>J4388-L4388</f>
        <v/>
      </c>
      <c r="N4388" s="21" t="n"/>
    </row>
    <row r="4389">
      <c r="A4389" s="295" t="n"/>
      <c r="B4389" s="14" t="n"/>
      <c r="C4389" s="15" t="n"/>
      <c r="D4389" s="15" t="n"/>
      <c r="E4389" s="15">
        <f>D4389*Setup!$B$5</f>
        <v/>
      </c>
      <c r="F4389" s="15">
        <f>D4389-E4389</f>
        <v/>
      </c>
      <c r="G4389" s="15" t="n"/>
      <c r="H4389" s="15" t="n"/>
      <c r="I4389" s="15" t="n"/>
      <c r="J4389" s="15">
        <f>C4389+F4389+G4389-I4389</f>
        <v/>
      </c>
      <c r="K4389" s="15" t="n"/>
      <c r="L4389" s="15">
        <f>K4389*Setup!$B$6</f>
        <v/>
      </c>
      <c r="M4389" s="15">
        <f>J4389-L4389</f>
        <v/>
      </c>
      <c r="N4389" s="21" t="n"/>
    </row>
    <row r="4390">
      <c r="A4390" s="295" t="n"/>
      <c r="B4390" s="14" t="n"/>
      <c r="C4390" s="15" t="n"/>
      <c r="D4390" s="15" t="n"/>
      <c r="E4390" s="15">
        <f>D4390*Setup!$B$5</f>
        <v/>
      </c>
      <c r="F4390" s="15">
        <f>D4390-E4390</f>
        <v/>
      </c>
      <c r="G4390" s="15" t="n"/>
      <c r="H4390" s="15" t="n"/>
      <c r="I4390" s="15" t="n"/>
      <c r="J4390" s="15">
        <f>C4390+F4390+G4390-I4390</f>
        <v/>
      </c>
      <c r="K4390" s="15" t="n"/>
      <c r="L4390" s="15">
        <f>K4390*Setup!$B$6</f>
        <v/>
      </c>
      <c r="M4390" s="15">
        <f>J4390-L4390</f>
        <v/>
      </c>
      <c r="N4390" s="21" t="n"/>
    </row>
    <row r="4391">
      <c r="A4391" s="295" t="n"/>
      <c r="B4391" s="14" t="n"/>
      <c r="C4391" s="15" t="n"/>
      <c r="D4391" s="15" t="n"/>
      <c r="E4391" s="15">
        <f>D4391*Setup!$B$5</f>
        <v/>
      </c>
      <c r="F4391" s="15">
        <f>D4391-E4391</f>
        <v/>
      </c>
      <c r="G4391" s="15" t="n"/>
      <c r="H4391" s="15" t="n"/>
      <c r="I4391" s="15" t="n"/>
      <c r="J4391" s="15">
        <f>C4391+F4391+G4391-I4391</f>
        <v/>
      </c>
      <c r="K4391" s="15" t="n"/>
      <c r="L4391" s="15">
        <f>K4391*Setup!$B$6</f>
        <v/>
      </c>
      <c r="M4391" s="15">
        <f>J4391-L4391</f>
        <v/>
      </c>
      <c r="N4391" s="21" t="n"/>
    </row>
    <row r="4392">
      <c r="A4392" s="295" t="n"/>
      <c r="B4392" s="14" t="n"/>
      <c r="C4392" s="15" t="n"/>
      <c r="D4392" s="15" t="n"/>
      <c r="E4392" s="15">
        <f>D4392*Setup!$B$5</f>
        <v/>
      </c>
      <c r="F4392" s="15">
        <f>D4392-E4392</f>
        <v/>
      </c>
      <c r="G4392" s="15" t="n"/>
      <c r="H4392" s="15" t="n"/>
      <c r="I4392" s="15" t="n"/>
      <c r="J4392" s="15">
        <f>C4392+F4392+G4392-I4392</f>
        <v/>
      </c>
      <c r="K4392" s="15" t="n"/>
      <c r="L4392" s="15">
        <f>K4392*Setup!$B$6</f>
        <v/>
      </c>
      <c r="M4392" s="15">
        <f>J4392-L4392</f>
        <v/>
      </c>
      <c r="N4392" s="21" t="n"/>
    </row>
    <row r="4393">
      <c r="A4393" s="295" t="n"/>
      <c r="B4393" s="14" t="n"/>
      <c r="C4393" s="15" t="n"/>
      <c r="D4393" s="15" t="n"/>
      <c r="E4393" s="15">
        <f>D4393*Setup!$B$5</f>
        <v/>
      </c>
      <c r="F4393" s="15">
        <f>D4393-E4393</f>
        <v/>
      </c>
      <c r="G4393" s="15" t="n"/>
      <c r="H4393" s="15" t="n"/>
      <c r="I4393" s="15" t="n"/>
      <c r="J4393" s="15">
        <f>C4393+F4393+G4393-I4393</f>
        <v/>
      </c>
      <c r="K4393" s="15" t="n"/>
      <c r="L4393" s="15">
        <f>K4393*Setup!$B$6</f>
        <v/>
      </c>
      <c r="M4393" s="15">
        <f>J4393-L4393</f>
        <v/>
      </c>
      <c r="N4393" s="21" t="n"/>
    </row>
    <row r="4394">
      <c r="A4394" s="295" t="n"/>
      <c r="B4394" s="14" t="n"/>
      <c r="C4394" s="15" t="n"/>
      <c r="D4394" s="15" t="n"/>
      <c r="E4394" s="15">
        <f>D4394*Setup!$B$5</f>
        <v/>
      </c>
      <c r="F4394" s="15">
        <f>D4394-E4394</f>
        <v/>
      </c>
      <c r="G4394" s="15" t="n"/>
      <c r="H4394" s="15" t="n"/>
      <c r="I4394" s="15" t="n"/>
      <c r="J4394" s="15">
        <f>C4394+F4394+G4394-I4394</f>
        <v/>
      </c>
      <c r="K4394" s="15" t="n"/>
      <c r="L4394" s="15">
        <f>K4394*Setup!$B$6</f>
        <v/>
      </c>
      <c r="M4394" s="15">
        <f>J4394-L4394</f>
        <v/>
      </c>
      <c r="N4394" s="21" t="n"/>
    </row>
    <row r="4395">
      <c r="A4395" s="295" t="n"/>
      <c r="B4395" s="14" t="n"/>
      <c r="C4395" s="15" t="n"/>
      <c r="D4395" s="15" t="n"/>
      <c r="E4395" s="15">
        <f>D4395*Setup!$B$5</f>
        <v/>
      </c>
      <c r="F4395" s="15">
        <f>D4395-E4395</f>
        <v/>
      </c>
      <c r="G4395" s="15" t="n"/>
      <c r="H4395" s="15" t="n"/>
      <c r="I4395" s="15" t="n"/>
      <c r="J4395" s="15">
        <f>C4395+F4395+G4395-I4395</f>
        <v/>
      </c>
      <c r="K4395" s="15" t="n"/>
      <c r="L4395" s="15">
        <f>K4395*Setup!$B$6</f>
        <v/>
      </c>
      <c r="M4395" s="15">
        <f>J4395-L4395</f>
        <v/>
      </c>
      <c r="N4395" s="21" t="n"/>
    </row>
    <row r="4396">
      <c r="A4396" s="295" t="n"/>
      <c r="B4396" s="14" t="n"/>
      <c r="C4396" s="15" t="n"/>
      <c r="D4396" s="15" t="n"/>
      <c r="E4396" s="15">
        <f>D4396*Setup!$B$5</f>
        <v/>
      </c>
      <c r="F4396" s="15">
        <f>D4396-E4396</f>
        <v/>
      </c>
      <c r="G4396" s="15" t="n"/>
      <c r="H4396" s="15" t="n"/>
      <c r="I4396" s="15" t="n"/>
      <c r="J4396" s="15">
        <f>C4396+F4396+G4396-I4396</f>
        <v/>
      </c>
      <c r="K4396" s="15" t="n"/>
      <c r="L4396" s="15">
        <f>K4396*Setup!$B$6</f>
        <v/>
      </c>
      <c r="M4396" s="15">
        <f>J4396-L4396</f>
        <v/>
      </c>
      <c r="N4396" s="21" t="n"/>
    </row>
    <row r="4397">
      <c r="A4397" s="295" t="n"/>
      <c r="B4397" s="14" t="n"/>
      <c r="C4397" s="15" t="n"/>
      <c r="D4397" s="15" t="n"/>
      <c r="E4397" s="15">
        <f>D4397*Setup!$B$5</f>
        <v/>
      </c>
      <c r="F4397" s="15">
        <f>D4397-E4397</f>
        <v/>
      </c>
      <c r="G4397" s="15" t="n"/>
      <c r="H4397" s="15" t="n"/>
      <c r="I4397" s="15" t="n"/>
      <c r="J4397" s="15">
        <f>C4397+F4397+G4397-I4397</f>
        <v/>
      </c>
      <c r="K4397" s="15" t="n"/>
      <c r="L4397" s="15">
        <f>K4397*Setup!$B$6</f>
        <v/>
      </c>
      <c r="M4397" s="15">
        <f>J4397-L4397</f>
        <v/>
      </c>
      <c r="N4397" s="21" t="n"/>
    </row>
    <row r="4398">
      <c r="A4398" s="295" t="n"/>
      <c r="B4398" s="14" t="n"/>
      <c r="C4398" s="15" t="n"/>
      <c r="D4398" s="15" t="n"/>
      <c r="E4398" s="15">
        <f>D4398*Setup!$B$5</f>
        <v/>
      </c>
      <c r="F4398" s="15">
        <f>D4398-E4398</f>
        <v/>
      </c>
      <c r="G4398" s="15" t="n"/>
      <c r="H4398" s="15" t="n"/>
      <c r="I4398" s="15" t="n"/>
      <c r="J4398" s="15">
        <f>C4398+F4398+G4398-I4398</f>
        <v/>
      </c>
      <c r="K4398" s="15" t="n"/>
      <c r="L4398" s="15">
        <f>K4398*Setup!$B$6</f>
        <v/>
      </c>
      <c r="M4398" s="15">
        <f>J4398-L4398</f>
        <v/>
      </c>
      <c r="N4398" s="21" t="n"/>
    </row>
    <row r="4399">
      <c r="A4399" s="295" t="n"/>
      <c r="B4399" s="14" t="n"/>
      <c r="C4399" s="15" t="n"/>
      <c r="D4399" s="15" t="n"/>
      <c r="E4399" s="15">
        <f>D4399*Setup!$B$5</f>
        <v/>
      </c>
      <c r="F4399" s="15">
        <f>D4399-E4399</f>
        <v/>
      </c>
      <c r="G4399" s="15" t="n"/>
      <c r="H4399" s="15" t="n"/>
      <c r="I4399" s="15" t="n"/>
      <c r="J4399" s="15">
        <f>C4399+F4399+G4399-I4399</f>
        <v/>
      </c>
      <c r="K4399" s="15" t="n"/>
      <c r="L4399" s="15">
        <f>K4399*Setup!$B$6</f>
        <v/>
      </c>
      <c r="M4399" s="15">
        <f>J4399-L4399</f>
        <v/>
      </c>
      <c r="N4399" s="21" t="n"/>
    </row>
    <row r="4400">
      <c r="A4400" s="295" t="n"/>
      <c r="B4400" s="14" t="n"/>
      <c r="C4400" s="15" t="n"/>
      <c r="D4400" s="15" t="n"/>
      <c r="E4400" s="15">
        <f>D4400*Setup!$B$5</f>
        <v/>
      </c>
      <c r="F4400" s="15">
        <f>D4400-E4400</f>
        <v/>
      </c>
      <c r="G4400" s="15" t="n"/>
      <c r="H4400" s="15" t="n"/>
      <c r="I4400" s="15" t="n"/>
      <c r="J4400" s="15">
        <f>C4400+F4400+G4400-I4400</f>
        <v/>
      </c>
      <c r="K4400" s="15" t="n"/>
      <c r="L4400" s="15">
        <f>K4400*Setup!$B$6</f>
        <v/>
      </c>
      <c r="M4400" s="15">
        <f>J4400-L4400</f>
        <v/>
      </c>
      <c r="N4400" s="21" t="n"/>
    </row>
    <row r="4401">
      <c r="A4401" s="295" t="n"/>
      <c r="B4401" s="14" t="n"/>
      <c r="C4401" s="15" t="n"/>
      <c r="D4401" s="15" t="n"/>
      <c r="E4401" s="15">
        <f>D4401*Setup!$B$5</f>
        <v/>
      </c>
      <c r="F4401" s="15">
        <f>D4401-E4401</f>
        <v/>
      </c>
      <c r="G4401" s="15" t="n"/>
      <c r="H4401" s="15" t="n"/>
      <c r="I4401" s="15" t="n"/>
      <c r="J4401" s="15">
        <f>C4401+F4401+G4401-I4401</f>
        <v/>
      </c>
      <c r="K4401" s="15" t="n"/>
      <c r="L4401" s="15">
        <f>K4401*Setup!$B$6</f>
        <v/>
      </c>
      <c r="M4401" s="15">
        <f>J4401-L4401</f>
        <v/>
      </c>
      <c r="N4401" s="21" t="n"/>
    </row>
    <row r="4402">
      <c r="A4402" s="295" t="n"/>
      <c r="B4402" s="14" t="n"/>
      <c r="C4402" s="15" t="n"/>
      <c r="D4402" s="15" t="n"/>
      <c r="E4402" s="15">
        <f>D4402*Setup!$B$5</f>
        <v/>
      </c>
      <c r="F4402" s="15">
        <f>D4402-E4402</f>
        <v/>
      </c>
      <c r="G4402" s="15" t="n"/>
      <c r="H4402" s="15" t="n"/>
      <c r="I4402" s="15" t="n"/>
      <c r="J4402" s="15">
        <f>C4402+F4402+G4402-I4402</f>
        <v/>
      </c>
      <c r="K4402" s="15" t="n"/>
      <c r="L4402" s="15">
        <f>K4402*Setup!$B$6</f>
        <v/>
      </c>
      <c r="M4402" s="15">
        <f>J4402-L4402</f>
        <v/>
      </c>
      <c r="N4402" s="21" t="n"/>
    </row>
    <row r="4403">
      <c r="A4403" s="295" t="n"/>
      <c r="B4403" s="14" t="n"/>
      <c r="C4403" s="15" t="n"/>
      <c r="D4403" s="15" t="n"/>
      <c r="E4403" s="15">
        <f>D4403*Setup!$B$5</f>
        <v/>
      </c>
      <c r="F4403" s="15">
        <f>D4403-E4403</f>
        <v/>
      </c>
      <c r="G4403" s="15" t="n"/>
      <c r="H4403" s="15" t="n"/>
      <c r="I4403" s="15" t="n"/>
      <c r="J4403" s="15">
        <f>C4403+F4403+G4403-I4403</f>
        <v/>
      </c>
      <c r="K4403" s="15" t="n"/>
      <c r="L4403" s="15">
        <f>K4403*Setup!$B$6</f>
        <v/>
      </c>
      <c r="M4403" s="15">
        <f>J4403-L4403</f>
        <v/>
      </c>
      <c r="N4403" s="21" t="n"/>
    </row>
    <row r="4404">
      <c r="A4404" s="295" t="n"/>
      <c r="B4404" s="14" t="n"/>
      <c r="C4404" s="15" t="n"/>
      <c r="D4404" s="15" t="n"/>
      <c r="E4404" s="15">
        <f>D4404*Setup!$B$5</f>
        <v/>
      </c>
      <c r="F4404" s="15">
        <f>D4404-E4404</f>
        <v/>
      </c>
      <c r="G4404" s="15" t="n"/>
      <c r="H4404" s="15" t="n"/>
      <c r="I4404" s="15" t="n"/>
      <c r="J4404" s="15">
        <f>C4404+F4404+G4404-I4404</f>
        <v/>
      </c>
      <c r="K4404" s="15" t="n"/>
      <c r="L4404" s="15">
        <f>K4404*Setup!$B$6</f>
        <v/>
      </c>
      <c r="M4404" s="15">
        <f>J4404-L4404</f>
        <v/>
      </c>
      <c r="N4404" s="21" t="n"/>
    </row>
    <row r="4405">
      <c r="A4405" s="295" t="n"/>
      <c r="B4405" s="14" t="n"/>
      <c r="C4405" s="15" t="n"/>
      <c r="D4405" s="15" t="n"/>
      <c r="E4405" s="15">
        <f>D4405*Setup!$B$5</f>
        <v/>
      </c>
      <c r="F4405" s="15">
        <f>D4405-E4405</f>
        <v/>
      </c>
      <c r="G4405" s="15" t="n"/>
      <c r="H4405" s="15" t="n"/>
      <c r="I4405" s="15" t="n"/>
      <c r="J4405" s="15">
        <f>C4405+F4405+G4405-I4405</f>
        <v/>
      </c>
      <c r="K4405" s="15" t="n"/>
      <c r="L4405" s="15">
        <f>K4405*Setup!$B$6</f>
        <v/>
      </c>
      <c r="M4405" s="15">
        <f>J4405-L4405</f>
        <v/>
      </c>
      <c r="N4405" s="21" t="n"/>
    </row>
    <row r="4406">
      <c r="A4406" s="295" t="n"/>
      <c r="B4406" s="14" t="n"/>
      <c r="C4406" s="15" t="n"/>
      <c r="D4406" s="15" t="n"/>
      <c r="E4406" s="15">
        <f>D4406*Setup!$B$5</f>
        <v/>
      </c>
      <c r="F4406" s="15">
        <f>D4406-E4406</f>
        <v/>
      </c>
      <c r="G4406" s="15" t="n"/>
      <c r="H4406" s="15" t="n"/>
      <c r="I4406" s="15" t="n"/>
      <c r="J4406" s="15">
        <f>C4406+F4406+G4406-I4406</f>
        <v/>
      </c>
      <c r="K4406" s="15" t="n"/>
      <c r="L4406" s="15">
        <f>K4406*Setup!$B$6</f>
        <v/>
      </c>
      <c r="M4406" s="15">
        <f>J4406-L4406</f>
        <v/>
      </c>
      <c r="N4406" s="21" t="n"/>
    </row>
    <row r="4407">
      <c r="A4407" s="295" t="n"/>
      <c r="B4407" s="14" t="n"/>
      <c r="C4407" s="15" t="n"/>
      <c r="D4407" s="15" t="n"/>
      <c r="E4407" s="15">
        <f>D4407*Setup!$B$5</f>
        <v/>
      </c>
      <c r="F4407" s="15">
        <f>D4407-E4407</f>
        <v/>
      </c>
      <c r="G4407" s="15" t="n"/>
      <c r="H4407" s="15" t="n"/>
      <c r="I4407" s="15" t="n"/>
      <c r="J4407" s="15">
        <f>C4407+F4407+G4407-I4407</f>
        <v/>
      </c>
      <c r="K4407" s="15" t="n"/>
      <c r="L4407" s="15">
        <f>K4407*Setup!$B$6</f>
        <v/>
      </c>
      <c r="M4407" s="15">
        <f>J4407-L4407</f>
        <v/>
      </c>
      <c r="N4407" s="21" t="n"/>
    </row>
    <row r="4408">
      <c r="A4408" s="295" t="n"/>
      <c r="B4408" s="14" t="n"/>
      <c r="C4408" s="15" t="n"/>
      <c r="D4408" s="15" t="n"/>
      <c r="E4408" s="15">
        <f>D4408*Setup!$B$5</f>
        <v/>
      </c>
      <c r="F4408" s="15">
        <f>D4408-E4408</f>
        <v/>
      </c>
      <c r="G4408" s="15" t="n"/>
      <c r="H4408" s="15" t="n"/>
      <c r="I4408" s="15" t="n"/>
      <c r="J4408" s="15">
        <f>C4408+F4408+G4408-I4408</f>
        <v/>
      </c>
      <c r="K4408" s="15" t="n"/>
      <c r="L4408" s="15">
        <f>K4408*Setup!$B$6</f>
        <v/>
      </c>
      <c r="M4408" s="15">
        <f>J4408-L4408</f>
        <v/>
      </c>
      <c r="N4408" s="21" t="n"/>
    </row>
    <row r="4409">
      <c r="A4409" s="295" t="n"/>
      <c r="B4409" s="14" t="n"/>
      <c r="C4409" s="15" t="n"/>
      <c r="D4409" s="15" t="n"/>
      <c r="E4409" s="15">
        <f>D4409*Setup!$B$5</f>
        <v/>
      </c>
      <c r="F4409" s="15">
        <f>D4409-E4409</f>
        <v/>
      </c>
      <c r="G4409" s="15" t="n"/>
      <c r="H4409" s="15" t="n"/>
      <c r="I4409" s="15" t="n"/>
      <c r="J4409" s="15">
        <f>C4409+F4409+G4409-I4409</f>
        <v/>
      </c>
      <c r="K4409" s="15" t="n"/>
      <c r="L4409" s="15">
        <f>K4409*Setup!$B$6</f>
        <v/>
      </c>
      <c r="M4409" s="15">
        <f>J4409-L4409</f>
        <v/>
      </c>
      <c r="N4409" s="21" t="n"/>
    </row>
    <row r="4410">
      <c r="A4410" s="295" t="n"/>
      <c r="B4410" s="14" t="n"/>
      <c r="C4410" s="15" t="n"/>
      <c r="D4410" s="15" t="n"/>
      <c r="E4410" s="15">
        <f>D4410*Setup!$B$5</f>
        <v/>
      </c>
      <c r="F4410" s="15">
        <f>D4410-E4410</f>
        <v/>
      </c>
      <c r="G4410" s="15" t="n"/>
      <c r="H4410" s="15" t="n"/>
      <c r="I4410" s="15" t="n"/>
      <c r="J4410" s="15">
        <f>C4410+F4410+G4410-I4410</f>
        <v/>
      </c>
      <c r="K4410" s="15" t="n"/>
      <c r="L4410" s="15">
        <f>K4410*Setup!$B$6</f>
        <v/>
      </c>
      <c r="M4410" s="15">
        <f>J4410-L4410</f>
        <v/>
      </c>
      <c r="N4410" s="21" t="n"/>
    </row>
    <row r="4411">
      <c r="A4411" s="295" t="n"/>
      <c r="B4411" s="14" t="n"/>
      <c r="C4411" s="15" t="n"/>
      <c r="D4411" s="15" t="n"/>
      <c r="E4411" s="15">
        <f>D4411*Setup!$B$5</f>
        <v/>
      </c>
      <c r="F4411" s="15">
        <f>D4411-E4411</f>
        <v/>
      </c>
      <c r="G4411" s="15" t="n"/>
      <c r="H4411" s="15" t="n"/>
      <c r="I4411" s="15" t="n"/>
      <c r="J4411" s="15">
        <f>C4411+F4411+G4411-I4411</f>
        <v/>
      </c>
      <c r="K4411" s="15" t="n"/>
      <c r="L4411" s="15">
        <f>K4411*Setup!$B$6</f>
        <v/>
      </c>
      <c r="M4411" s="15">
        <f>J4411-L4411</f>
        <v/>
      </c>
      <c r="N4411" s="21" t="n"/>
    </row>
    <row r="4412">
      <c r="A4412" s="295" t="n"/>
      <c r="B4412" s="14" t="n"/>
      <c r="C4412" s="15" t="n"/>
      <c r="D4412" s="15" t="n"/>
      <c r="E4412" s="15">
        <f>D4412*Setup!$B$5</f>
        <v/>
      </c>
      <c r="F4412" s="15">
        <f>D4412-E4412</f>
        <v/>
      </c>
      <c r="G4412" s="15" t="n"/>
      <c r="H4412" s="15" t="n"/>
      <c r="I4412" s="15" t="n"/>
      <c r="J4412" s="15">
        <f>C4412+F4412+G4412-I4412</f>
        <v/>
      </c>
      <c r="K4412" s="15" t="n"/>
      <c r="L4412" s="15">
        <f>K4412*Setup!$B$6</f>
        <v/>
      </c>
      <c r="M4412" s="15">
        <f>J4412-L4412</f>
        <v/>
      </c>
      <c r="N4412" s="21" t="n"/>
    </row>
    <row r="4413">
      <c r="A4413" s="295" t="n"/>
      <c r="B4413" s="14" t="n"/>
      <c r="C4413" s="15" t="n"/>
      <c r="D4413" s="15" t="n"/>
      <c r="E4413" s="15">
        <f>D4413*Setup!$B$5</f>
        <v/>
      </c>
      <c r="F4413" s="15">
        <f>D4413-E4413</f>
        <v/>
      </c>
      <c r="G4413" s="15" t="n"/>
      <c r="H4413" s="15" t="n"/>
      <c r="I4413" s="15" t="n"/>
      <c r="J4413" s="15">
        <f>C4413+F4413+G4413-I4413</f>
        <v/>
      </c>
      <c r="K4413" s="15" t="n"/>
      <c r="L4413" s="15">
        <f>K4413*Setup!$B$6</f>
        <v/>
      </c>
      <c r="M4413" s="15">
        <f>J4413-L4413</f>
        <v/>
      </c>
      <c r="N4413" s="21" t="n"/>
    </row>
    <row r="4414">
      <c r="A4414" s="295" t="n"/>
      <c r="B4414" s="14" t="n"/>
      <c r="C4414" s="15" t="n"/>
      <c r="D4414" s="15" t="n"/>
      <c r="E4414" s="15">
        <f>D4414*Setup!$B$5</f>
        <v/>
      </c>
      <c r="F4414" s="15">
        <f>D4414-E4414</f>
        <v/>
      </c>
      <c r="G4414" s="15" t="n"/>
      <c r="H4414" s="15" t="n"/>
      <c r="I4414" s="15" t="n"/>
      <c r="J4414" s="15">
        <f>C4414+F4414+G4414-I4414</f>
        <v/>
      </c>
      <c r="K4414" s="15" t="n"/>
      <c r="L4414" s="15">
        <f>K4414*Setup!$B$6</f>
        <v/>
      </c>
      <c r="M4414" s="15">
        <f>J4414-L4414</f>
        <v/>
      </c>
      <c r="N4414" s="21" t="n"/>
    </row>
    <row r="4415">
      <c r="A4415" s="295" t="n"/>
      <c r="B4415" s="14" t="n"/>
      <c r="C4415" s="15" t="n"/>
      <c r="D4415" s="15" t="n"/>
      <c r="E4415" s="15">
        <f>D4415*Setup!$B$5</f>
        <v/>
      </c>
      <c r="F4415" s="15">
        <f>D4415-E4415</f>
        <v/>
      </c>
      <c r="G4415" s="15" t="n"/>
      <c r="H4415" s="15" t="n"/>
      <c r="I4415" s="15" t="n"/>
      <c r="J4415" s="15">
        <f>C4415+F4415+G4415-I4415</f>
        <v/>
      </c>
      <c r="K4415" s="15" t="n"/>
      <c r="L4415" s="15">
        <f>K4415*Setup!$B$6</f>
        <v/>
      </c>
      <c r="M4415" s="15">
        <f>J4415-L4415</f>
        <v/>
      </c>
      <c r="N4415" s="21" t="n"/>
    </row>
    <row r="4416">
      <c r="A4416" s="295" t="n"/>
      <c r="B4416" s="14" t="n"/>
      <c r="C4416" s="15" t="n"/>
      <c r="D4416" s="15" t="n"/>
      <c r="E4416" s="15">
        <f>D4416*Setup!$B$5</f>
        <v/>
      </c>
      <c r="F4416" s="15">
        <f>D4416-E4416</f>
        <v/>
      </c>
      <c r="G4416" s="15" t="n"/>
      <c r="H4416" s="15" t="n"/>
      <c r="I4416" s="15" t="n"/>
      <c r="J4416" s="15">
        <f>C4416+F4416+G4416-I4416</f>
        <v/>
      </c>
      <c r="K4416" s="15" t="n"/>
      <c r="L4416" s="15">
        <f>K4416*Setup!$B$6</f>
        <v/>
      </c>
      <c r="M4416" s="15">
        <f>J4416-L4416</f>
        <v/>
      </c>
      <c r="N4416" s="21" t="n"/>
    </row>
    <row r="4417">
      <c r="A4417" s="295" t="n"/>
      <c r="B4417" s="14" t="n"/>
      <c r="C4417" s="15" t="n"/>
      <c r="D4417" s="15" t="n"/>
      <c r="E4417" s="15">
        <f>D4417*Setup!$B$5</f>
        <v/>
      </c>
      <c r="F4417" s="15">
        <f>D4417-E4417</f>
        <v/>
      </c>
      <c r="G4417" s="15" t="n"/>
      <c r="H4417" s="15" t="n"/>
      <c r="I4417" s="15" t="n"/>
      <c r="J4417" s="15">
        <f>C4417+F4417+G4417-I4417</f>
        <v/>
      </c>
      <c r="K4417" s="15" t="n"/>
      <c r="L4417" s="15">
        <f>K4417*Setup!$B$6</f>
        <v/>
      </c>
      <c r="M4417" s="15">
        <f>J4417-L4417</f>
        <v/>
      </c>
      <c r="N4417" s="21" t="n"/>
    </row>
    <row r="4418">
      <c r="A4418" s="295" t="n"/>
      <c r="B4418" s="14" t="n"/>
      <c r="C4418" s="15" t="n"/>
      <c r="D4418" s="15" t="n"/>
      <c r="E4418" s="15">
        <f>D4418*Setup!$B$5</f>
        <v/>
      </c>
      <c r="F4418" s="15">
        <f>D4418-E4418</f>
        <v/>
      </c>
      <c r="G4418" s="15" t="n"/>
      <c r="H4418" s="15" t="n"/>
      <c r="I4418" s="15" t="n"/>
      <c r="J4418" s="15">
        <f>C4418+F4418+G4418-I4418</f>
        <v/>
      </c>
      <c r="K4418" s="15" t="n"/>
      <c r="L4418" s="15">
        <f>K4418*Setup!$B$6</f>
        <v/>
      </c>
      <c r="M4418" s="15">
        <f>J4418-L4418</f>
        <v/>
      </c>
      <c r="N4418" s="21" t="n"/>
    </row>
    <row r="4419">
      <c r="A4419" s="295" t="n"/>
      <c r="B4419" s="14" t="n"/>
      <c r="C4419" s="15" t="n"/>
      <c r="D4419" s="15" t="n"/>
      <c r="E4419" s="15">
        <f>D4419*Setup!$B$5</f>
        <v/>
      </c>
      <c r="F4419" s="15">
        <f>D4419-E4419</f>
        <v/>
      </c>
      <c r="G4419" s="15" t="n"/>
      <c r="H4419" s="15" t="n"/>
      <c r="I4419" s="15" t="n"/>
      <c r="J4419" s="15">
        <f>C4419+F4419+G4419-I4419</f>
        <v/>
      </c>
      <c r="K4419" s="15" t="n"/>
      <c r="L4419" s="15">
        <f>K4419*Setup!$B$6</f>
        <v/>
      </c>
      <c r="M4419" s="15">
        <f>J4419-L4419</f>
        <v/>
      </c>
      <c r="N4419" s="21" t="n"/>
    </row>
    <row r="4420">
      <c r="A4420" s="295" t="n"/>
      <c r="B4420" s="14" t="n"/>
      <c r="C4420" s="15" t="n"/>
      <c r="D4420" s="15" t="n"/>
      <c r="E4420" s="15">
        <f>D4420*Setup!$B$5</f>
        <v/>
      </c>
      <c r="F4420" s="15">
        <f>D4420-E4420</f>
        <v/>
      </c>
      <c r="G4420" s="15" t="n"/>
      <c r="H4420" s="15" t="n"/>
      <c r="I4420" s="15" t="n"/>
      <c r="J4420" s="15">
        <f>C4420+F4420+G4420-I4420</f>
        <v/>
      </c>
      <c r="K4420" s="15" t="n"/>
      <c r="L4420" s="15">
        <f>K4420*Setup!$B$6</f>
        <v/>
      </c>
      <c r="M4420" s="15">
        <f>J4420-L4420</f>
        <v/>
      </c>
      <c r="N4420" s="21" t="n"/>
    </row>
    <row r="4421">
      <c r="A4421" s="295" t="n"/>
      <c r="B4421" s="14" t="n"/>
      <c r="C4421" s="15" t="n"/>
      <c r="D4421" s="15" t="n"/>
      <c r="E4421" s="15">
        <f>D4421*Setup!$B$5</f>
        <v/>
      </c>
      <c r="F4421" s="15">
        <f>D4421-E4421</f>
        <v/>
      </c>
      <c r="G4421" s="15" t="n"/>
      <c r="H4421" s="15" t="n"/>
      <c r="I4421" s="15" t="n"/>
      <c r="J4421" s="15">
        <f>C4421+F4421+G4421-I4421</f>
        <v/>
      </c>
      <c r="K4421" s="15" t="n"/>
      <c r="L4421" s="15">
        <f>K4421*Setup!$B$6</f>
        <v/>
      </c>
      <c r="M4421" s="15">
        <f>J4421-L4421</f>
        <v/>
      </c>
      <c r="N4421" s="21" t="n"/>
    </row>
    <row r="4422">
      <c r="A4422" s="295" t="n"/>
      <c r="B4422" s="14" t="n"/>
      <c r="C4422" s="15" t="n"/>
      <c r="D4422" s="15" t="n"/>
      <c r="E4422" s="15">
        <f>D4422*Setup!$B$5</f>
        <v/>
      </c>
      <c r="F4422" s="15">
        <f>D4422-E4422</f>
        <v/>
      </c>
      <c r="G4422" s="15" t="n"/>
      <c r="H4422" s="15" t="n"/>
      <c r="I4422" s="15" t="n"/>
      <c r="J4422" s="15">
        <f>C4422+F4422+G4422-I4422</f>
        <v/>
      </c>
      <c r="K4422" s="15" t="n"/>
      <c r="L4422" s="15">
        <f>K4422*Setup!$B$6</f>
        <v/>
      </c>
      <c r="M4422" s="15">
        <f>J4422-L4422</f>
        <v/>
      </c>
      <c r="N4422" s="21" t="n"/>
    </row>
    <row r="4423">
      <c r="A4423" s="295" t="n"/>
      <c r="B4423" s="14" t="n"/>
      <c r="C4423" s="15" t="n"/>
      <c r="D4423" s="15" t="n"/>
      <c r="E4423" s="15">
        <f>D4423*Setup!$B$5</f>
        <v/>
      </c>
      <c r="F4423" s="15">
        <f>D4423-E4423</f>
        <v/>
      </c>
      <c r="G4423" s="15" t="n"/>
      <c r="H4423" s="15" t="n"/>
      <c r="I4423" s="15" t="n"/>
      <c r="J4423" s="15">
        <f>C4423+F4423+G4423-I4423</f>
        <v/>
      </c>
      <c r="K4423" s="15" t="n"/>
      <c r="L4423" s="15">
        <f>K4423*Setup!$B$6</f>
        <v/>
      </c>
      <c r="M4423" s="15">
        <f>J4423-L4423</f>
        <v/>
      </c>
      <c r="N4423" s="21" t="n"/>
    </row>
    <row r="4424">
      <c r="A4424" s="295" t="n"/>
      <c r="B4424" s="14" t="n"/>
      <c r="C4424" s="15" t="n"/>
      <c r="D4424" s="15" t="n"/>
      <c r="E4424" s="15">
        <f>D4424*Setup!$B$5</f>
        <v/>
      </c>
      <c r="F4424" s="15">
        <f>D4424-E4424</f>
        <v/>
      </c>
      <c r="G4424" s="15" t="n"/>
      <c r="H4424" s="15" t="n"/>
      <c r="I4424" s="15" t="n"/>
      <c r="J4424" s="15">
        <f>C4424+F4424+G4424-I4424</f>
        <v/>
      </c>
      <c r="K4424" s="15" t="n"/>
      <c r="L4424" s="15">
        <f>K4424*Setup!$B$6</f>
        <v/>
      </c>
      <c r="M4424" s="15">
        <f>J4424-L4424</f>
        <v/>
      </c>
      <c r="N4424" s="21" t="n"/>
    </row>
    <row r="4425">
      <c r="A4425" s="295" t="n"/>
      <c r="B4425" s="14" t="n"/>
      <c r="C4425" s="15" t="n"/>
      <c r="D4425" s="15" t="n"/>
      <c r="E4425" s="15">
        <f>D4425*Setup!$B$5</f>
        <v/>
      </c>
      <c r="F4425" s="15">
        <f>D4425-E4425</f>
        <v/>
      </c>
      <c r="G4425" s="15" t="n"/>
      <c r="H4425" s="15" t="n"/>
      <c r="I4425" s="15" t="n"/>
      <c r="J4425" s="15">
        <f>C4425+F4425+G4425-I4425</f>
        <v/>
      </c>
      <c r="K4425" s="15" t="n"/>
      <c r="L4425" s="15">
        <f>K4425*Setup!$B$6</f>
        <v/>
      </c>
      <c r="M4425" s="15">
        <f>J4425-L4425</f>
        <v/>
      </c>
      <c r="N4425" s="21" t="n"/>
    </row>
    <row r="4426">
      <c r="A4426" s="295" t="n"/>
      <c r="B4426" s="14" t="n"/>
      <c r="C4426" s="15" t="n"/>
      <c r="D4426" s="15" t="n"/>
      <c r="E4426" s="15">
        <f>D4426*Setup!$B$5</f>
        <v/>
      </c>
      <c r="F4426" s="15">
        <f>D4426-E4426</f>
        <v/>
      </c>
      <c r="G4426" s="15" t="n"/>
      <c r="H4426" s="15" t="n"/>
      <c r="I4426" s="15" t="n"/>
      <c r="J4426" s="15">
        <f>C4426+F4426+G4426-I4426</f>
        <v/>
      </c>
      <c r="K4426" s="15" t="n"/>
      <c r="L4426" s="15">
        <f>K4426*Setup!$B$6</f>
        <v/>
      </c>
      <c r="M4426" s="15">
        <f>J4426-L4426</f>
        <v/>
      </c>
      <c r="N4426" s="21" t="n"/>
    </row>
    <row r="4427">
      <c r="A4427" s="295" t="n"/>
      <c r="B4427" s="14" t="n"/>
      <c r="C4427" s="15" t="n"/>
      <c r="D4427" s="15" t="n"/>
      <c r="E4427" s="15">
        <f>D4427*Setup!$B$5</f>
        <v/>
      </c>
      <c r="F4427" s="15">
        <f>D4427-E4427</f>
        <v/>
      </c>
      <c r="G4427" s="15" t="n"/>
      <c r="H4427" s="15" t="n"/>
      <c r="I4427" s="15" t="n"/>
      <c r="J4427" s="15">
        <f>C4427+F4427+G4427-I4427</f>
        <v/>
      </c>
      <c r="K4427" s="15" t="n"/>
      <c r="L4427" s="15">
        <f>K4427*Setup!$B$6</f>
        <v/>
      </c>
      <c r="M4427" s="15">
        <f>J4427-L4427</f>
        <v/>
      </c>
      <c r="N4427" s="21" t="n"/>
    </row>
    <row r="4428">
      <c r="A4428" s="295" t="n"/>
      <c r="B4428" s="14" t="n"/>
      <c r="C4428" s="15" t="n"/>
      <c r="D4428" s="15" t="n"/>
      <c r="E4428" s="15">
        <f>D4428*Setup!$B$5</f>
        <v/>
      </c>
      <c r="F4428" s="15">
        <f>D4428-E4428</f>
        <v/>
      </c>
      <c r="G4428" s="15" t="n"/>
      <c r="H4428" s="15" t="n"/>
      <c r="I4428" s="15" t="n"/>
      <c r="J4428" s="15">
        <f>C4428+F4428+G4428-I4428</f>
        <v/>
      </c>
      <c r="K4428" s="15" t="n"/>
      <c r="L4428" s="15">
        <f>K4428*Setup!$B$6</f>
        <v/>
      </c>
      <c r="M4428" s="15">
        <f>J4428-L4428</f>
        <v/>
      </c>
      <c r="N4428" s="21" t="n"/>
    </row>
    <row r="4429">
      <c r="A4429" s="295" t="n"/>
      <c r="B4429" s="14" t="n"/>
      <c r="C4429" s="15" t="n"/>
      <c r="D4429" s="15" t="n"/>
      <c r="E4429" s="15">
        <f>D4429*Setup!$B$5</f>
        <v/>
      </c>
      <c r="F4429" s="15">
        <f>D4429-E4429</f>
        <v/>
      </c>
      <c r="G4429" s="15" t="n"/>
      <c r="H4429" s="15" t="n"/>
      <c r="I4429" s="15" t="n"/>
      <c r="J4429" s="15">
        <f>C4429+F4429+G4429-I4429</f>
        <v/>
      </c>
      <c r="K4429" s="15" t="n"/>
      <c r="L4429" s="15">
        <f>K4429*Setup!$B$6</f>
        <v/>
      </c>
      <c r="M4429" s="15">
        <f>J4429-L4429</f>
        <v/>
      </c>
      <c r="N4429" s="21" t="n"/>
    </row>
    <row r="4430">
      <c r="A4430" s="295" t="n"/>
      <c r="B4430" s="14" t="n"/>
      <c r="C4430" s="15" t="n"/>
      <c r="D4430" s="15" t="n"/>
      <c r="E4430" s="15">
        <f>D4430*Setup!$B$5</f>
        <v/>
      </c>
      <c r="F4430" s="15">
        <f>D4430-E4430</f>
        <v/>
      </c>
      <c r="G4430" s="15" t="n"/>
      <c r="H4430" s="15" t="n"/>
      <c r="I4430" s="15" t="n"/>
      <c r="J4430" s="15">
        <f>C4430+F4430+G4430-I4430</f>
        <v/>
      </c>
      <c r="K4430" s="15" t="n"/>
      <c r="L4430" s="15">
        <f>K4430*Setup!$B$6</f>
        <v/>
      </c>
      <c r="M4430" s="15">
        <f>J4430-L4430</f>
        <v/>
      </c>
      <c r="N4430" s="21" t="n"/>
    </row>
    <row r="4431">
      <c r="A4431" s="295" t="n"/>
      <c r="B4431" s="14" t="n"/>
      <c r="C4431" s="15" t="n"/>
      <c r="D4431" s="15" t="n"/>
      <c r="E4431" s="15">
        <f>D4431*Setup!$B$5</f>
        <v/>
      </c>
      <c r="F4431" s="15">
        <f>D4431-E4431</f>
        <v/>
      </c>
      <c r="G4431" s="15" t="n"/>
      <c r="H4431" s="15" t="n"/>
      <c r="I4431" s="15" t="n"/>
      <c r="J4431" s="15">
        <f>C4431+F4431+G4431-I4431</f>
        <v/>
      </c>
      <c r="K4431" s="15" t="n"/>
      <c r="L4431" s="15">
        <f>K4431*Setup!$B$6</f>
        <v/>
      </c>
      <c r="M4431" s="15">
        <f>J4431-L4431</f>
        <v/>
      </c>
      <c r="N4431" s="21" t="n"/>
    </row>
    <row r="4432">
      <c r="A4432" s="295" t="n"/>
      <c r="B4432" s="14" t="n"/>
      <c r="C4432" s="15" t="n"/>
      <c r="D4432" s="15" t="n"/>
      <c r="E4432" s="15">
        <f>D4432*Setup!$B$5</f>
        <v/>
      </c>
      <c r="F4432" s="15">
        <f>D4432-E4432</f>
        <v/>
      </c>
      <c r="G4432" s="15" t="n"/>
      <c r="H4432" s="15" t="n"/>
      <c r="I4432" s="15" t="n"/>
      <c r="J4432" s="15">
        <f>C4432+F4432+G4432-I4432</f>
        <v/>
      </c>
      <c r="K4432" s="15" t="n"/>
      <c r="L4432" s="15">
        <f>K4432*Setup!$B$6</f>
        <v/>
      </c>
      <c r="M4432" s="15">
        <f>J4432-L4432</f>
        <v/>
      </c>
      <c r="N4432" s="21" t="n"/>
    </row>
    <row r="4433">
      <c r="A4433" s="295" t="n"/>
      <c r="B4433" s="14" t="n"/>
      <c r="C4433" s="15" t="n"/>
      <c r="D4433" s="15" t="n"/>
      <c r="E4433" s="15">
        <f>D4433*Setup!$B$5</f>
        <v/>
      </c>
      <c r="F4433" s="15">
        <f>D4433-E4433</f>
        <v/>
      </c>
      <c r="G4433" s="15" t="n"/>
      <c r="H4433" s="15" t="n"/>
      <c r="I4433" s="15" t="n"/>
      <c r="J4433" s="15">
        <f>C4433+F4433+G4433-I4433</f>
        <v/>
      </c>
      <c r="K4433" s="15" t="n"/>
      <c r="L4433" s="15">
        <f>K4433*Setup!$B$6</f>
        <v/>
      </c>
      <c r="M4433" s="15">
        <f>J4433-L4433</f>
        <v/>
      </c>
      <c r="N4433" s="21" t="n"/>
    </row>
    <row r="4434">
      <c r="A4434" s="295" t="n"/>
      <c r="B4434" s="14" t="n"/>
      <c r="C4434" s="15" t="n"/>
      <c r="D4434" s="15" t="n"/>
      <c r="E4434" s="15">
        <f>D4434*Setup!$B$5</f>
        <v/>
      </c>
      <c r="F4434" s="15">
        <f>D4434-E4434</f>
        <v/>
      </c>
      <c r="G4434" s="15" t="n"/>
      <c r="H4434" s="15" t="n"/>
      <c r="I4434" s="15" t="n"/>
      <c r="J4434" s="15">
        <f>C4434+F4434+G4434-I4434</f>
        <v/>
      </c>
      <c r="K4434" s="15" t="n"/>
      <c r="L4434" s="15">
        <f>K4434*Setup!$B$6</f>
        <v/>
      </c>
      <c r="M4434" s="15">
        <f>J4434-L4434</f>
        <v/>
      </c>
      <c r="N4434" s="21" t="n"/>
    </row>
    <row r="4435">
      <c r="A4435" s="295" t="n"/>
      <c r="B4435" s="14" t="n"/>
      <c r="C4435" s="15" t="n"/>
      <c r="D4435" s="15" t="n"/>
      <c r="E4435" s="15">
        <f>D4435*Setup!$B$5</f>
        <v/>
      </c>
      <c r="F4435" s="15">
        <f>D4435-E4435</f>
        <v/>
      </c>
      <c r="G4435" s="15" t="n"/>
      <c r="H4435" s="15" t="n"/>
      <c r="I4435" s="15" t="n"/>
      <c r="J4435" s="15">
        <f>C4435+F4435+G4435-I4435</f>
        <v/>
      </c>
      <c r="K4435" s="15" t="n"/>
      <c r="L4435" s="15">
        <f>K4435*Setup!$B$6</f>
        <v/>
      </c>
      <c r="M4435" s="15">
        <f>J4435-L4435</f>
        <v/>
      </c>
      <c r="N4435" s="21" t="n"/>
    </row>
    <row r="4436">
      <c r="A4436" s="295" t="n"/>
      <c r="B4436" s="14" t="n"/>
      <c r="C4436" s="15" t="n"/>
      <c r="D4436" s="15" t="n"/>
      <c r="E4436" s="15">
        <f>D4436*Setup!$B$5</f>
        <v/>
      </c>
      <c r="F4436" s="15">
        <f>D4436-E4436</f>
        <v/>
      </c>
      <c r="G4436" s="15" t="n"/>
      <c r="H4436" s="15" t="n"/>
      <c r="I4436" s="15" t="n"/>
      <c r="J4436" s="15">
        <f>C4436+F4436+G4436-I4436</f>
        <v/>
      </c>
      <c r="K4436" s="15" t="n"/>
      <c r="L4436" s="15">
        <f>K4436*Setup!$B$6</f>
        <v/>
      </c>
      <c r="M4436" s="15">
        <f>J4436-L4436</f>
        <v/>
      </c>
      <c r="N4436" s="21" t="n"/>
    </row>
    <row r="4437">
      <c r="A4437" s="295" t="n"/>
      <c r="B4437" s="14" t="n"/>
      <c r="C4437" s="15" t="n"/>
      <c r="D4437" s="15" t="n"/>
      <c r="E4437" s="15">
        <f>D4437*Setup!$B$5</f>
        <v/>
      </c>
      <c r="F4437" s="15">
        <f>D4437-E4437</f>
        <v/>
      </c>
      <c r="G4437" s="15" t="n"/>
      <c r="H4437" s="15" t="n"/>
      <c r="I4437" s="15" t="n"/>
      <c r="J4437" s="15">
        <f>C4437+F4437+G4437-I4437</f>
        <v/>
      </c>
      <c r="K4437" s="15" t="n"/>
      <c r="L4437" s="15">
        <f>K4437*Setup!$B$6</f>
        <v/>
      </c>
      <c r="M4437" s="15">
        <f>J4437-L4437</f>
        <v/>
      </c>
      <c r="N4437" s="21" t="n"/>
    </row>
    <row r="4438">
      <c r="A4438" s="295" t="n"/>
      <c r="B4438" s="14" t="n"/>
      <c r="C4438" s="15" t="n"/>
      <c r="D4438" s="15" t="n"/>
      <c r="E4438" s="15">
        <f>D4438*Setup!$B$5</f>
        <v/>
      </c>
      <c r="F4438" s="15">
        <f>D4438-E4438</f>
        <v/>
      </c>
      <c r="G4438" s="15" t="n"/>
      <c r="H4438" s="15" t="n"/>
      <c r="I4438" s="15" t="n"/>
      <c r="J4438" s="15">
        <f>C4438+F4438+G4438-I4438</f>
        <v/>
      </c>
      <c r="K4438" s="15" t="n"/>
      <c r="L4438" s="15">
        <f>K4438*Setup!$B$6</f>
        <v/>
      </c>
      <c r="M4438" s="15">
        <f>J4438-L4438</f>
        <v/>
      </c>
      <c r="N4438" s="21" t="n"/>
    </row>
    <row r="4439">
      <c r="A4439" s="295" t="n"/>
      <c r="B4439" s="14" t="n"/>
      <c r="C4439" s="15" t="n"/>
      <c r="D4439" s="15" t="n"/>
      <c r="E4439" s="15">
        <f>D4439*Setup!$B$5</f>
        <v/>
      </c>
      <c r="F4439" s="15">
        <f>D4439-E4439</f>
        <v/>
      </c>
      <c r="G4439" s="15" t="n"/>
      <c r="H4439" s="15" t="n"/>
      <c r="I4439" s="15" t="n"/>
      <c r="J4439" s="15">
        <f>C4439+F4439+G4439-I4439</f>
        <v/>
      </c>
      <c r="K4439" s="15" t="n"/>
      <c r="L4439" s="15">
        <f>K4439*Setup!$B$6</f>
        <v/>
      </c>
      <c r="M4439" s="15">
        <f>J4439-L4439</f>
        <v/>
      </c>
      <c r="N4439" s="21" t="n"/>
    </row>
    <row r="4440">
      <c r="A4440" s="295" t="n"/>
      <c r="B4440" s="14" t="n"/>
      <c r="C4440" s="15" t="n"/>
      <c r="D4440" s="15" t="n"/>
      <c r="E4440" s="15">
        <f>D4440*Setup!$B$5</f>
        <v/>
      </c>
      <c r="F4440" s="15">
        <f>D4440-E4440</f>
        <v/>
      </c>
      <c r="G4440" s="15" t="n"/>
      <c r="H4440" s="15" t="n"/>
      <c r="I4440" s="15" t="n"/>
      <c r="J4440" s="15">
        <f>C4440+F4440+G4440-I4440</f>
        <v/>
      </c>
      <c r="K4440" s="15" t="n"/>
      <c r="L4440" s="15">
        <f>K4440*Setup!$B$6</f>
        <v/>
      </c>
      <c r="M4440" s="15">
        <f>J4440-L4440</f>
        <v/>
      </c>
      <c r="N4440" s="21" t="n"/>
    </row>
    <row r="4441">
      <c r="A4441" s="295" t="n"/>
      <c r="B4441" s="14" t="n"/>
      <c r="C4441" s="15" t="n"/>
      <c r="D4441" s="15" t="n"/>
      <c r="E4441" s="15">
        <f>D4441*Setup!$B$5</f>
        <v/>
      </c>
      <c r="F4441" s="15">
        <f>D4441-E4441</f>
        <v/>
      </c>
      <c r="G4441" s="15" t="n"/>
      <c r="H4441" s="15" t="n"/>
      <c r="I4441" s="15" t="n"/>
      <c r="J4441" s="15">
        <f>C4441+F4441+G4441-I4441</f>
        <v/>
      </c>
      <c r="K4441" s="15" t="n"/>
      <c r="L4441" s="15">
        <f>K4441*Setup!$B$6</f>
        <v/>
      </c>
      <c r="M4441" s="15">
        <f>J4441-L4441</f>
        <v/>
      </c>
      <c r="N4441" s="21" t="n"/>
    </row>
    <row r="4442">
      <c r="A4442" s="295" t="n"/>
      <c r="B4442" s="14" t="n"/>
      <c r="C4442" s="15" t="n"/>
      <c r="D4442" s="15" t="n"/>
      <c r="E4442" s="15">
        <f>D4442*Setup!$B$5</f>
        <v/>
      </c>
      <c r="F4442" s="15">
        <f>D4442-E4442</f>
        <v/>
      </c>
      <c r="G4442" s="15" t="n"/>
      <c r="H4442" s="15" t="n"/>
      <c r="I4442" s="15" t="n"/>
      <c r="J4442" s="15">
        <f>C4442+F4442+G4442-I4442</f>
        <v/>
      </c>
      <c r="K4442" s="15" t="n"/>
      <c r="L4442" s="15">
        <f>K4442*Setup!$B$6</f>
        <v/>
      </c>
      <c r="M4442" s="15">
        <f>J4442-L4442</f>
        <v/>
      </c>
      <c r="N4442" s="21" t="n"/>
    </row>
    <row r="4443">
      <c r="A4443" s="295" t="n"/>
      <c r="B4443" s="14" t="n"/>
      <c r="C4443" s="15" t="n"/>
      <c r="D4443" s="15" t="n"/>
      <c r="E4443" s="15">
        <f>D4443*Setup!$B$5</f>
        <v/>
      </c>
      <c r="F4443" s="15">
        <f>D4443-E4443</f>
        <v/>
      </c>
      <c r="G4443" s="15" t="n"/>
      <c r="H4443" s="15" t="n"/>
      <c r="I4443" s="15" t="n"/>
      <c r="J4443" s="15">
        <f>C4443+F4443+G4443-I4443</f>
        <v/>
      </c>
      <c r="K4443" s="15" t="n"/>
      <c r="L4443" s="15">
        <f>K4443*Setup!$B$6</f>
        <v/>
      </c>
      <c r="M4443" s="15">
        <f>J4443-L4443</f>
        <v/>
      </c>
      <c r="N4443" s="21" t="n"/>
    </row>
    <row r="4444">
      <c r="A4444" s="295" t="n"/>
      <c r="B4444" s="14" t="n"/>
      <c r="C4444" s="15" t="n"/>
      <c r="D4444" s="15" t="n"/>
      <c r="E4444" s="15">
        <f>D4444*Setup!$B$5</f>
        <v/>
      </c>
      <c r="F4444" s="15">
        <f>D4444-E4444</f>
        <v/>
      </c>
      <c r="G4444" s="15" t="n"/>
      <c r="H4444" s="15" t="n"/>
      <c r="I4444" s="15" t="n"/>
      <c r="J4444" s="15">
        <f>C4444+F4444+G4444-I4444</f>
        <v/>
      </c>
      <c r="K4444" s="15" t="n"/>
      <c r="L4444" s="15">
        <f>K4444*Setup!$B$6</f>
        <v/>
      </c>
      <c r="M4444" s="15">
        <f>J4444-L4444</f>
        <v/>
      </c>
      <c r="N4444" s="21" t="n"/>
    </row>
    <row r="4445">
      <c r="A4445" s="295" t="n"/>
      <c r="B4445" s="14" t="n"/>
      <c r="C4445" s="15" t="n"/>
      <c r="D4445" s="15" t="n"/>
      <c r="E4445" s="15">
        <f>D4445*Setup!$B$5</f>
        <v/>
      </c>
      <c r="F4445" s="15">
        <f>D4445-E4445</f>
        <v/>
      </c>
      <c r="G4445" s="15" t="n"/>
      <c r="H4445" s="15" t="n"/>
      <c r="I4445" s="15" t="n"/>
      <c r="J4445" s="15">
        <f>C4445+F4445+G4445-I4445</f>
        <v/>
      </c>
      <c r="K4445" s="15" t="n"/>
      <c r="L4445" s="15">
        <f>K4445*Setup!$B$6</f>
        <v/>
      </c>
      <c r="M4445" s="15">
        <f>J4445-L4445</f>
        <v/>
      </c>
      <c r="N4445" s="21" t="n"/>
    </row>
    <row r="4446">
      <c r="A4446" s="295" t="n"/>
      <c r="B4446" s="14" t="n"/>
      <c r="C4446" s="15" t="n"/>
      <c r="D4446" s="15" t="n"/>
      <c r="E4446" s="15">
        <f>D4446*Setup!$B$5</f>
        <v/>
      </c>
      <c r="F4446" s="15">
        <f>D4446-E4446</f>
        <v/>
      </c>
      <c r="G4446" s="15" t="n"/>
      <c r="H4446" s="15" t="n"/>
      <c r="I4446" s="15" t="n"/>
      <c r="J4446" s="15">
        <f>C4446+F4446+G4446-I4446</f>
        <v/>
      </c>
      <c r="K4446" s="15" t="n"/>
      <c r="L4446" s="15">
        <f>K4446*Setup!$B$6</f>
        <v/>
      </c>
      <c r="M4446" s="15">
        <f>J4446-L4446</f>
        <v/>
      </c>
      <c r="N4446" s="21" t="n"/>
    </row>
    <row r="4447">
      <c r="A4447" s="295" t="n"/>
      <c r="B4447" s="14" t="n"/>
      <c r="C4447" s="15" t="n"/>
      <c r="D4447" s="15" t="n"/>
      <c r="E4447" s="15">
        <f>D4447*Setup!$B$5</f>
        <v/>
      </c>
      <c r="F4447" s="15">
        <f>D4447-E4447</f>
        <v/>
      </c>
      <c r="G4447" s="15" t="n"/>
      <c r="H4447" s="15" t="n"/>
      <c r="I4447" s="15" t="n"/>
      <c r="J4447" s="15">
        <f>C4447+F4447+G4447-I4447</f>
        <v/>
      </c>
      <c r="K4447" s="15" t="n"/>
      <c r="L4447" s="15">
        <f>K4447*Setup!$B$6</f>
        <v/>
      </c>
      <c r="M4447" s="15">
        <f>J4447-L4447</f>
        <v/>
      </c>
      <c r="N4447" s="21" t="n"/>
    </row>
    <row r="4448">
      <c r="A4448" s="295" t="n"/>
      <c r="B4448" s="14" t="n"/>
      <c r="C4448" s="15" t="n"/>
      <c r="D4448" s="15" t="n"/>
      <c r="E4448" s="15">
        <f>D4448*Setup!$B$5</f>
        <v/>
      </c>
      <c r="F4448" s="15">
        <f>D4448-E4448</f>
        <v/>
      </c>
      <c r="G4448" s="15" t="n"/>
      <c r="H4448" s="15" t="n"/>
      <c r="I4448" s="15" t="n"/>
      <c r="J4448" s="15">
        <f>C4448+F4448+G4448-I4448</f>
        <v/>
      </c>
      <c r="K4448" s="15" t="n"/>
      <c r="L4448" s="15">
        <f>K4448*Setup!$B$6</f>
        <v/>
      </c>
      <c r="M4448" s="15">
        <f>J4448-L4448</f>
        <v/>
      </c>
      <c r="N4448" s="21" t="n"/>
    </row>
    <row r="4449">
      <c r="A4449" s="295" t="n"/>
      <c r="B4449" s="14" t="n"/>
      <c r="C4449" s="15" t="n"/>
      <c r="D4449" s="15" t="n"/>
      <c r="E4449" s="15">
        <f>D4449*Setup!$B$5</f>
        <v/>
      </c>
      <c r="F4449" s="15">
        <f>D4449-E4449</f>
        <v/>
      </c>
      <c r="G4449" s="15" t="n"/>
      <c r="H4449" s="15" t="n"/>
      <c r="I4449" s="15" t="n"/>
      <c r="J4449" s="15">
        <f>C4449+F4449+G4449-I4449</f>
        <v/>
      </c>
      <c r="K4449" s="15" t="n"/>
      <c r="L4449" s="15">
        <f>K4449*Setup!$B$6</f>
        <v/>
      </c>
      <c r="M4449" s="15">
        <f>J4449-L4449</f>
        <v/>
      </c>
      <c r="N4449" s="21" t="n"/>
    </row>
    <row r="4450">
      <c r="A4450" s="295" t="n"/>
      <c r="B4450" s="14" t="n"/>
      <c r="C4450" s="15" t="n"/>
      <c r="D4450" s="15" t="n"/>
      <c r="E4450" s="15">
        <f>D4450*Setup!$B$5</f>
        <v/>
      </c>
      <c r="F4450" s="15">
        <f>D4450-E4450</f>
        <v/>
      </c>
      <c r="G4450" s="15" t="n"/>
      <c r="H4450" s="15" t="n"/>
      <c r="I4450" s="15" t="n"/>
      <c r="J4450" s="15">
        <f>C4450+F4450+G4450-I4450</f>
        <v/>
      </c>
      <c r="K4450" s="15" t="n"/>
      <c r="L4450" s="15">
        <f>K4450*Setup!$B$6</f>
        <v/>
      </c>
      <c r="M4450" s="15">
        <f>J4450-L4450</f>
        <v/>
      </c>
      <c r="N4450" s="21" t="n"/>
    </row>
    <row r="4451">
      <c r="A4451" s="295" t="n"/>
      <c r="B4451" s="14" t="n"/>
      <c r="C4451" s="15" t="n"/>
      <c r="D4451" s="15" t="n"/>
      <c r="E4451" s="15">
        <f>D4451*Setup!$B$5</f>
        <v/>
      </c>
      <c r="F4451" s="15">
        <f>D4451-E4451</f>
        <v/>
      </c>
      <c r="G4451" s="15" t="n"/>
      <c r="H4451" s="15" t="n"/>
      <c r="I4451" s="15" t="n"/>
      <c r="J4451" s="15">
        <f>C4451+F4451+G4451-I4451</f>
        <v/>
      </c>
      <c r="K4451" s="15" t="n"/>
      <c r="L4451" s="15">
        <f>K4451*Setup!$B$6</f>
        <v/>
      </c>
      <c r="M4451" s="15">
        <f>J4451-L4451</f>
        <v/>
      </c>
      <c r="N4451" s="21" t="n"/>
    </row>
    <row r="4452">
      <c r="A4452" s="295" t="n"/>
      <c r="B4452" s="14" t="n"/>
      <c r="C4452" s="15" t="n"/>
      <c r="D4452" s="15" t="n"/>
      <c r="E4452" s="15">
        <f>D4452*Setup!$B$5</f>
        <v/>
      </c>
      <c r="F4452" s="15">
        <f>D4452-E4452</f>
        <v/>
      </c>
      <c r="G4452" s="15" t="n"/>
      <c r="H4452" s="15" t="n"/>
      <c r="I4452" s="15" t="n"/>
      <c r="J4452" s="15">
        <f>C4452+F4452+G4452-I4452</f>
        <v/>
      </c>
      <c r="K4452" s="15" t="n"/>
      <c r="L4452" s="15">
        <f>K4452*Setup!$B$6</f>
        <v/>
      </c>
      <c r="M4452" s="15">
        <f>J4452-L4452</f>
        <v/>
      </c>
      <c r="N4452" s="21" t="n"/>
    </row>
    <row r="4453">
      <c r="A4453" s="295" t="n"/>
      <c r="B4453" s="14" t="n"/>
      <c r="C4453" s="15" t="n"/>
      <c r="D4453" s="15" t="n"/>
      <c r="E4453" s="15">
        <f>D4453*Setup!$B$5</f>
        <v/>
      </c>
      <c r="F4453" s="15">
        <f>D4453-E4453</f>
        <v/>
      </c>
      <c r="G4453" s="15" t="n"/>
      <c r="H4453" s="15" t="n"/>
      <c r="I4453" s="15" t="n"/>
      <c r="J4453" s="15">
        <f>C4453+F4453+G4453-I4453</f>
        <v/>
      </c>
      <c r="K4453" s="15" t="n"/>
      <c r="L4453" s="15">
        <f>K4453*Setup!$B$6</f>
        <v/>
      </c>
      <c r="M4453" s="15">
        <f>J4453-L4453</f>
        <v/>
      </c>
      <c r="N4453" s="21" t="n"/>
    </row>
    <row r="4454">
      <c r="A4454" s="295" t="n"/>
      <c r="B4454" s="14" t="n"/>
      <c r="C4454" s="15" t="n"/>
      <c r="D4454" s="15" t="n"/>
      <c r="E4454" s="15">
        <f>D4454*Setup!$B$5</f>
        <v/>
      </c>
      <c r="F4454" s="15">
        <f>D4454-E4454</f>
        <v/>
      </c>
      <c r="G4454" s="15" t="n"/>
      <c r="H4454" s="15" t="n"/>
      <c r="I4454" s="15" t="n"/>
      <c r="J4454" s="15">
        <f>C4454+F4454+G4454-I4454</f>
        <v/>
      </c>
      <c r="K4454" s="15" t="n"/>
      <c r="L4454" s="15">
        <f>K4454*Setup!$B$6</f>
        <v/>
      </c>
      <c r="M4454" s="15">
        <f>J4454-L4454</f>
        <v/>
      </c>
      <c r="N4454" s="21" t="n"/>
    </row>
    <row r="4455">
      <c r="A4455" s="295" t="n"/>
      <c r="B4455" s="14" t="n"/>
      <c r="C4455" s="15" t="n"/>
      <c r="D4455" s="15" t="n"/>
      <c r="E4455" s="15">
        <f>D4455*Setup!$B$5</f>
        <v/>
      </c>
      <c r="F4455" s="15">
        <f>D4455-E4455</f>
        <v/>
      </c>
      <c r="G4455" s="15" t="n"/>
      <c r="H4455" s="15" t="n"/>
      <c r="I4455" s="15" t="n"/>
      <c r="J4455" s="15">
        <f>C4455+F4455+G4455-I4455</f>
        <v/>
      </c>
      <c r="K4455" s="15" t="n"/>
      <c r="L4455" s="15">
        <f>K4455*Setup!$B$6</f>
        <v/>
      </c>
      <c r="M4455" s="15">
        <f>J4455-L4455</f>
        <v/>
      </c>
      <c r="N4455" s="21" t="n"/>
    </row>
    <row r="4456">
      <c r="A4456" s="295" t="n"/>
      <c r="B4456" s="14" t="n"/>
      <c r="C4456" s="15" t="n"/>
      <c r="D4456" s="15" t="n"/>
      <c r="E4456" s="15">
        <f>D4456*Setup!$B$5</f>
        <v/>
      </c>
      <c r="F4456" s="15">
        <f>D4456-E4456</f>
        <v/>
      </c>
      <c r="G4456" s="15" t="n"/>
      <c r="H4456" s="15" t="n"/>
      <c r="I4456" s="15" t="n"/>
      <c r="J4456" s="15">
        <f>C4456+F4456+G4456-I4456</f>
        <v/>
      </c>
      <c r="K4456" s="15" t="n"/>
      <c r="L4456" s="15">
        <f>K4456*Setup!$B$6</f>
        <v/>
      </c>
      <c r="M4456" s="15">
        <f>J4456-L4456</f>
        <v/>
      </c>
      <c r="N4456" s="21" t="n"/>
    </row>
    <row r="4457">
      <c r="A4457" s="295" t="n"/>
      <c r="B4457" s="14" t="n"/>
      <c r="C4457" s="15" t="n"/>
      <c r="D4457" s="15" t="n"/>
      <c r="E4457" s="15">
        <f>D4457*Setup!$B$5</f>
        <v/>
      </c>
      <c r="F4457" s="15">
        <f>D4457-E4457</f>
        <v/>
      </c>
      <c r="G4457" s="15" t="n"/>
      <c r="H4457" s="15" t="n"/>
      <c r="I4457" s="15" t="n"/>
      <c r="J4457" s="15">
        <f>C4457+F4457+G4457-I4457</f>
        <v/>
      </c>
      <c r="K4457" s="15" t="n"/>
      <c r="L4457" s="15">
        <f>K4457*Setup!$B$6</f>
        <v/>
      </c>
      <c r="M4457" s="15">
        <f>J4457-L4457</f>
        <v/>
      </c>
      <c r="N4457" s="21" t="n"/>
    </row>
    <row r="4458">
      <c r="A4458" s="295" t="n"/>
      <c r="B4458" s="14" t="n"/>
      <c r="C4458" s="15" t="n"/>
      <c r="D4458" s="15" t="n"/>
      <c r="E4458" s="15">
        <f>D4458*Setup!$B$5</f>
        <v/>
      </c>
      <c r="F4458" s="15">
        <f>D4458-E4458</f>
        <v/>
      </c>
      <c r="G4458" s="15" t="n"/>
      <c r="H4458" s="15" t="n"/>
      <c r="I4458" s="15" t="n"/>
      <c r="J4458" s="15">
        <f>C4458+F4458+G4458-I4458</f>
        <v/>
      </c>
      <c r="K4458" s="15" t="n"/>
      <c r="L4458" s="15">
        <f>K4458*Setup!$B$6</f>
        <v/>
      </c>
      <c r="M4458" s="15">
        <f>J4458-L4458</f>
        <v/>
      </c>
      <c r="N4458" s="21" t="n"/>
    </row>
    <row r="4459">
      <c r="A4459" s="295" t="n"/>
      <c r="B4459" s="14" t="n"/>
      <c r="C4459" s="15" t="n"/>
      <c r="D4459" s="15" t="n"/>
      <c r="E4459" s="15">
        <f>D4459*Setup!$B$5</f>
        <v/>
      </c>
      <c r="F4459" s="15">
        <f>D4459-E4459</f>
        <v/>
      </c>
      <c r="G4459" s="15" t="n"/>
      <c r="H4459" s="15" t="n"/>
      <c r="I4459" s="15" t="n"/>
      <c r="J4459" s="15">
        <f>C4459+F4459+G4459-I4459</f>
        <v/>
      </c>
      <c r="K4459" s="15" t="n"/>
      <c r="L4459" s="15">
        <f>K4459*Setup!$B$6</f>
        <v/>
      </c>
      <c r="M4459" s="15">
        <f>J4459-L4459</f>
        <v/>
      </c>
      <c r="N4459" s="21" t="n"/>
    </row>
    <row r="4460">
      <c r="A4460" s="295" t="n"/>
      <c r="B4460" s="14" t="n"/>
      <c r="C4460" s="15" t="n"/>
      <c r="D4460" s="15" t="n"/>
      <c r="E4460" s="15">
        <f>D4460*Setup!$B$5</f>
        <v/>
      </c>
      <c r="F4460" s="15">
        <f>D4460-E4460</f>
        <v/>
      </c>
      <c r="G4460" s="15" t="n"/>
      <c r="H4460" s="15" t="n"/>
      <c r="I4460" s="15" t="n"/>
      <c r="J4460" s="15">
        <f>C4460+F4460+G4460-I4460</f>
        <v/>
      </c>
      <c r="K4460" s="15" t="n"/>
      <c r="L4460" s="15">
        <f>K4460*Setup!$B$6</f>
        <v/>
      </c>
      <c r="M4460" s="15">
        <f>J4460-L4460</f>
        <v/>
      </c>
      <c r="N4460" s="21" t="n"/>
    </row>
    <row r="4461">
      <c r="A4461" s="295" t="n"/>
      <c r="B4461" s="14" t="n"/>
      <c r="C4461" s="15" t="n"/>
      <c r="D4461" s="15" t="n"/>
      <c r="E4461" s="15">
        <f>D4461*Setup!$B$5</f>
        <v/>
      </c>
      <c r="F4461" s="15">
        <f>D4461-E4461</f>
        <v/>
      </c>
      <c r="G4461" s="15" t="n"/>
      <c r="H4461" s="15" t="n"/>
      <c r="I4461" s="15" t="n"/>
      <c r="J4461" s="15">
        <f>C4461+F4461+G4461-I4461</f>
        <v/>
      </c>
      <c r="K4461" s="15" t="n"/>
      <c r="L4461" s="15">
        <f>K4461*Setup!$B$6</f>
        <v/>
      </c>
      <c r="M4461" s="15">
        <f>J4461-L4461</f>
        <v/>
      </c>
      <c r="N4461" s="21" t="n"/>
    </row>
    <row r="4462">
      <c r="A4462" s="295" t="n"/>
      <c r="B4462" s="14" t="n"/>
      <c r="C4462" s="15" t="n"/>
      <c r="D4462" s="15" t="n"/>
      <c r="E4462" s="15">
        <f>D4462*Setup!$B$5</f>
        <v/>
      </c>
      <c r="F4462" s="15">
        <f>D4462-E4462</f>
        <v/>
      </c>
      <c r="G4462" s="15" t="n"/>
      <c r="H4462" s="15" t="n"/>
      <c r="I4462" s="15" t="n"/>
      <c r="J4462" s="15">
        <f>C4462+F4462+G4462-I4462</f>
        <v/>
      </c>
      <c r="K4462" s="15" t="n"/>
      <c r="L4462" s="15">
        <f>K4462*Setup!$B$6</f>
        <v/>
      </c>
      <c r="M4462" s="15">
        <f>J4462-L4462</f>
        <v/>
      </c>
      <c r="N4462" s="21" t="n"/>
    </row>
    <row r="4463">
      <c r="A4463" s="295" t="n"/>
      <c r="B4463" s="14" t="n"/>
      <c r="C4463" s="15" t="n"/>
      <c r="D4463" s="15" t="n"/>
      <c r="E4463" s="15">
        <f>D4463*Setup!$B$5</f>
        <v/>
      </c>
      <c r="F4463" s="15">
        <f>D4463-E4463</f>
        <v/>
      </c>
      <c r="G4463" s="15" t="n"/>
      <c r="H4463" s="15" t="n"/>
      <c r="I4463" s="15" t="n"/>
      <c r="J4463" s="15">
        <f>C4463+F4463+G4463-I4463</f>
        <v/>
      </c>
      <c r="K4463" s="15" t="n"/>
      <c r="L4463" s="15">
        <f>K4463*Setup!$B$6</f>
        <v/>
      </c>
      <c r="M4463" s="15">
        <f>J4463-L4463</f>
        <v/>
      </c>
      <c r="N4463" s="21" t="n"/>
    </row>
    <row r="4464">
      <c r="A4464" s="295" t="n"/>
      <c r="B4464" s="14" t="n"/>
      <c r="C4464" s="15" t="n"/>
      <c r="D4464" s="15" t="n"/>
      <c r="E4464" s="15">
        <f>D4464*Setup!$B$5</f>
        <v/>
      </c>
      <c r="F4464" s="15">
        <f>D4464-E4464</f>
        <v/>
      </c>
      <c r="G4464" s="15" t="n"/>
      <c r="H4464" s="15" t="n"/>
      <c r="I4464" s="15" t="n"/>
      <c r="J4464" s="15">
        <f>C4464+F4464+G4464-I4464</f>
        <v/>
      </c>
      <c r="K4464" s="15" t="n"/>
      <c r="L4464" s="15">
        <f>K4464*Setup!$B$6</f>
        <v/>
      </c>
      <c r="M4464" s="15">
        <f>J4464-L4464</f>
        <v/>
      </c>
      <c r="N4464" s="21" t="n"/>
    </row>
    <row r="4465">
      <c r="A4465" s="295" t="n"/>
      <c r="B4465" s="14" t="n"/>
      <c r="C4465" s="15" t="n"/>
      <c r="D4465" s="15" t="n"/>
      <c r="E4465" s="15">
        <f>D4465*Setup!$B$5</f>
        <v/>
      </c>
      <c r="F4465" s="15">
        <f>D4465-E4465</f>
        <v/>
      </c>
      <c r="G4465" s="15" t="n"/>
      <c r="H4465" s="15" t="n"/>
      <c r="I4465" s="15" t="n"/>
      <c r="J4465" s="15">
        <f>C4465+F4465+G4465-I4465</f>
        <v/>
      </c>
      <c r="K4465" s="15" t="n"/>
      <c r="L4465" s="15">
        <f>K4465*Setup!$B$6</f>
        <v/>
      </c>
      <c r="M4465" s="15">
        <f>J4465-L4465</f>
        <v/>
      </c>
      <c r="N4465" s="21" t="n"/>
    </row>
    <row r="4466">
      <c r="A4466" s="295" t="n"/>
      <c r="B4466" s="14" t="n"/>
      <c r="C4466" s="15" t="n"/>
      <c r="D4466" s="15" t="n"/>
      <c r="E4466" s="15">
        <f>D4466*Setup!$B$5</f>
        <v/>
      </c>
      <c r="F4466" s="15">
        <f>D4466-E4466</f>
        <v/>
      </c>
      <c r="G4466" s="15" t="n"/>
      <c r="H4466" s="15" t="n"/>
      <c r="I4466" s="15" t="n"/>
      <c r="J4466" s="15">
        <f>C4466+F4466+G4466-I4466</f>
        <v/>
      </c>
      <c r="K4466" s="15" t="n"/>
      <c r="L4466" s="15">
        <f>K4466*Setup!$B$6</f>
        <v/>
      </c>
      <c r="M4466" s="15">
        <f>J4466-L4466</f>
        <v/>
      </c>
      <c r="N4466" s="21" t="n"/>
    </row>
    <row r="4467">
      <c r="A4467" s="295" t="n"/>
      <c r="B4467" s="14" t="n"/>
      <c r="C4467" s="15" t="n"/>
      <c r="D4467" s="15" t="n"/>
      <c r="E4467" s="15">
        <f>D4467*Setup!$B$5</f>
        <v/>
      </c>
      <c r="F4467" s="15">
        <f>D4467-E4467</f>
        <v/>
      </c>
      <c r="G4467" s="15" t="n"/>
      <c r="H4467" s="15" t="n"/>
      <c r="I4467" s="15" t="n"/>
      <c r="J4467" s="15">
        <f>C4467+F4467+G4467-I4467</f>
        <v/>
      </c>
      <c r="K4467" s="15" t="n"/>
      <c r="L4467" s="15">
        <f>K4467*Setup!$B$6</f>
        <v/>
      </c>
      <c r="M4467" s="15">
        <f>J4467-L4467</f>
        <v/>
      </c>
      <c r="N4467" s="21" t="n"/>
    </row>
    <row r="4468">
      <c r="A4468" s="295" t="n"/>
      <c r="B4468" s="14" t="n"/>
      <c r="C4468" s="15" t="n"/>
      <c r="D4468" s="15" t="n"/>
      <c r="E4468" s="15">
        <f>D4468*Setup!$B$5</f>
        <v/>
      </c>
      <c r="F4468" s="15">
        <f>D4468-E4468</f>
        <v/>
      </c>
      <c r="G4468" s="15" t="n"/>
      <c r="H4468" s="15" t="n"/>
      <c r="I4468" s="15" t="n"/>
      <c r="J4468" s="15">
        <f>C4468+F4468+G4468-I4468</f>
        <v/>
      </c>
      <c r="K4468" s="15" t="n"/>
      <c r="L4468" s="15">
        <f>K4468*Setup!$B$6</f>
        <v/>
      </c>
      <c r="M4468" s="15">
        <f>J4468-L4468</f>
        <v/>
      </c>
      <c r="N4468" s="21" t="n"/>
    </row>
    <row r="4469">
      <c r="A4469" s="295" t="n"/>
      <c r="B4469" s="14" t="n"/>
      <c r="C4469" s="15" t="n"/>
      <c r="D4469" s="15" t="n"/>
      <c r="E4469" s="15">
        <f>D4469*Setup!$B$5</f>
        <v/>
      </c>
      <c r="F4469" s="15">
        <f>D4469-E4469</f>
        <v/>
      </c>
      <c r="G4469" s="15" t="n"/>
      <c r="H4469" s="15" t="n"/>
      <c r="I4469" s="15" t="n"/>
      <c r="J4469" s="15">
        <f>C4469+F4469+G4469-I4469</f>
        <v/>
      </c>
      <c r="K4469" s="15" t="n"/>
      <c r="L4469" s="15">
        <f>K4469*Setup!$B$6</f>
        <v/>
      </c>
      <c r="M4469" s="15">
        <f>J4469-L4469</f>
        <v/>
      </c>
      <c r="N4469" s="21" t="n"/>
    </row>
    <row r="4470">
      <c r="A4470" s="295" t="n"/>
      <c r="B4470" s="14" t="n"/>
      <c r="C4470" s="15" t="n"/>
      <c r="D4470" s="15" t="n"/>
      <c r="E4470" s="15">
        <f>D4470*Setup!$B$5</f>
        <v/>
      </c>
      <c r="F4470" s="15">
        <f>D4470-E4470</f>
        <v/>
      </c>
      <c r="G4470" s="15" t="n"/>
      <c r="H4470" s="15" t="n"/>
      <c r="I4470" s="15" t="n"/>
      <c r="J4470" s="15">
        <f>C4470+F4470+G4470-I4470</f>
        <v/>
      </c>
      <c r="K4470" s="15" t="n"/>
      <c r="L4470" s="15">
        <f>K4470*Setup!$B$6</f>
        <v/>
      </c>
      <c r="M4470" s="15">
        <f>J4470-L4470</f>
        <v/>
      </c>
      <c r="N4470" s="21" t="n"/>
    </row>
    <row r="4471">
      <c r="A4471" s="295" t="n"/>
      <c r="B4471" s="14" t="n"/>
      <c r="C4471" s="15" t="n"/>
      <c r="D4471" s="15" t="n"/>
      <c r="E4471" s="15">
        <f>D4471*Setup!$B$5</f>
        <v/>
      </c>
      <c r="F4471" s="15">
        <f>D4471-E4471</f>
        <v/>
      </c>
      <c r="G4471" s="15" t="n"/>
      <c r="H4471" s="15" t="n"/>
      <c r="I4471" s="15" t="n"/>
      <c r="J4471" s="15">
        <f>C4471+F4471+G4471-I4471</f>
        <v/>
      </c>
      <c r="K4471" s="15" t="n"/>
      <c r="L4471" s="15">
        <f>K4471*Setup!$B$6</f>
        <v/>
      </c>
      <c r="M4471" s="15">
        <f>J4471-L4471</f>
        <v/>
      </c>
      <c r="N4471" s="21" t="n"/>
    </row>
    <row r="4472">
      <c r="A4472" s="295" t="n"/>
      <c r="B4472" s="14" t="n"/>
      <c r="C4472" s="15" t="n"/>
      <c r="D4472" s="15" t="n"/>
      <c r="E4472" s="15">
        <f>D4472*Setup!$B$5</f>
        <v/>
      </c>
      <c r="F4472" s="15">
        <f>D4472-E4472</f>
        <v/>
      </c>
      <c r="G4472" s="15" t="n"/>
      <c r="H4472" s="15" t="n"/>
      <c r="I4472" s="15" t="n"/>
      <c r="J4472" s="15">
        <f>C4472+F4472+G4472-I4472</f>
        <v/>
      </c>
      <c r="K4472" s="15" t="n"/>
      <c r="L4472" s="15">
        <f>K4472*Setup!$B$6</f>
        <v/>
      </c>
      <c r="M4472" s="15">
        <f>J4472-L4472</f>
        <v/>
      </c>
      <c r="N4472" s="21" t="n"/>
    </row>
    <row r="4473">
      <c r="A4473" s="295" t="n"/>
      <c r="B4473" s="14" t="n"/>
      <c r="C4473" s="15" t="n"/>
      <c r="D4473" s="15" t="n"/>
      <c r="E4473" s="15">
        <f>D4473*Setup!$B$5</f>
        <v/>
      </c>
      <c r="F4473" s="15">
        <f>D4473-E4473</f>
        <v/>
      </c>
      <c r="G4473" s="15" t="n"/>
      <c r="H4473" s="15" t="n"/>
      <c r="I4473" s="15" t="n"/>
      <c r="J4473" s="15">
        <f>C4473+F4473+G4473-I4473</f>
        <v/>
      </c>
      <c r="K4473" s="15" t="n"/>
      <c r="L4473" s="15">
        <f>K4473*Setup!$B$6</f>
        <v/>
      </c>
      <c r="M4473" s="15">
        <f>J4473-L4473</f>
        <v/>
      </c>
      <c r="N4473" s="21" t="n"/>
    </row>
    <row r="4474">
      <c r="A4474" s="295" t="n"/>
      <c r="B4474" s="14" t="n"/>
      <c r="C4474" s="15" t="n"/>
      <c r="D4474" s="15" t="n"/>
      <c r="E4474" s="15">
        <f>D4474*Setup!$B$5</f>
        <v/>
      </c>
      <c r="F4474" s="15">
        <f>D4474-E4474</f>
        <v/>
      </c>
      <c r="G4474" s="15" t="n"/>
      <c r="H4474" s="15" t="n"/>
      <c r="I4474" s="15" t="n"/>
      <c r="J4474" s="15">
        <f>C4474+F4474+G4474-I4474</f>
        <v/>
      </c>
      <c r="K4474" s="15" t="n"/>
      <c r="L4474" s="15">
        <f>K4474*Setup!$B$6</f>
        <v/>
      </c>
      <c r="M4474" s="15">
        <f>J4474-L4474</f>
        <v/>
      </c>
      <c r="N4474" s="21" t="n"/>
    </row>
    <row r="4475">
      <c r="A4475" s="295" t="n"/>
      <c r="B4475" s="14" t="n"/>
      <c r="C4475" s="15" t="n"/>
      <c r="D4475" s="15" t="n"/>
      <c r="E4475" s="15">
        <f>D4475*Setup!$B$5</f>
        <v/>
      </c>
      <c r="F4475" s="15">
        <f>D4475-E4475</f>
        <v/>
      </c>
      <c r="G4475" s="15" t="n"/>
      <c r="H4475" s="15" t="n"/>
      <c r="I4475" s="15" t="n"/>
      <c r="J4475" s="15">
        <f>C4475+F4475+G4475-I4475</f>
        <v/>
      </c>
      <c r="K4475" s="15" t="n"/>
      <c r="L4475" s="15">
        <f>K4475*Setup!$B$6</f>
        <v/>
      </c>
      <c r="M4475" s="15">
        <f>J4475-L4475</f>
        <v/>
      </c>
      <c r="N4475" s="21" t="n"/>
    </row>
    <row r="4476">
      <c r="A4476" s="295" t="n"/>
      <c r="B4476" s="14" t="n"/>
      <c r="C4476" s="15" t="n"/>
      <c r="D4476" s="15" t="n"/>
      <c r="E4476" s="15">
        <f>D4476*Setup!$B$5</f>
        <v/>
      </c>
      <c r="F4476" s="15">
        <f>D4476-E4476</f>
        <v/>
      </c>
      <c r="G4476" s="15" t="n"/>
      <c r="H4476" s="15" t="n"/>
      <c r="I4476" s="15" t="n"/>
      <c r="J4476" s="15">
        <f>C4476+F4476+G4476-I4476</f>
        <v/>
      </c>
      <c r="K4476" s="15" t="n"/>
      <c r="L4476" s="15">
        <f>K4476*Setup!$B$6</f>
        <v/>
      </c>
      <c r="M4476" s="15">
        <f>J4476-L4476</f>
        <v/>
      </c>
      <c r="N4476" s="21" t="n"/>
    </row>
    <row r="4477">
      <c r="A4477" s="295" t="n"/>
      <c r="B4477" s="14" t="n"/>
      <c r="C4477" s="15" t="n"/>
      <c r="D4477" s="15" t="n"/>
      <c r="E4477" s="15">
        <f>D4477*Setup!$B$5</f>
        <v/>
      </c>
      <c r="F4477" s="15">
        <f>D4477-E4477</f>
        <v/>
      </c>
      <c r="G4477" s="15" t="n"/>
      <c r="H4477" s="15" t="n"/>
      <c r="I4477" s="15" t="n"/>
      <c r="J4477" s="15">
        <f>C4477+F4477+G4477-I4477</f>
        <v/>
      </c>
      <c r="K4477" s="15" t="n"/>
      <c r="L4477" s="15">
        <f>K4477*Setup!$B$6</f>
        <v/>
      </c>
      <c r="M4477" s="15">
        <f>J4477-L4477</f>
        <v/>
      </c>
      <c r="N4477" s="21" t="n"/>
    </row>
    <row r="4478">
      <c r="A4478" s="295" t="n"/>
      <c r="B4478" s="14" t="n"/>
      <c r="C4478" s="15" t="n"/>
      <c r="D4478" s="15" t="n"/>
      <c r="E4478" s="15">
        <f>D4478*Setup!$B$5</f>
        <v/>
      </c>
      <c r="F4478" s="15">
        <f>D4478-E4478</f>
        <v/>
      </c>
      <c r="G4478" s="15" t="n"/>
      <c r="H4478" s="15" t="n"/>
      <c r="I4478" s="15" t="n"/>
      <c r="J4478" s="15">
        <f>C4478+F4478+G4478-I4478</f>
        <v/>
      </c>
      <c r="K4478" s="15" t="n"/>
      <c r="L4478" s="15">
        <f>K4478*Setup!$B$6</f>
        <v/>
      </c>
      <c r="M4478" s="15">
        <f>J4478-L4478</f>
        <v/>
      </c>
      <c r="N4478" s="21" t="n"/>
    </row>
    <row r="4479">
      <c r="A4479" s="295" t="n"/>
      <c r="B4479" s="14" t="n"/>
      <c r="C4479" s="15" t="n"/>
      <c r="D4479" s="15" t="n"/>
      <c r="E4479" s="15">
        <f>D4479*Setup!$B$5</f>
        <v/>
      </c>
      <c r="F4479" s="15">
        <f>D4479-E4479</f>
        <v/>
      </c>
      <c r="G4479" s="15" t="n"/>
      <c r="H4479" s="15" t="n"/>
      <c r="I4479" s="15" t="n"/>
      <c r="J4479" s="15">
        <f>C4479+F4479+G4479-I4479</f>
        <v/>
      </c>
      <c r="K4479" s="15" t="n"/>
      <c r="L4479" s="15">
        <f>K4479*Setup!$B$6</f>
        <v/>
      </c>
      <c r="M4479" s="15">
        <f>J4479-L4479</f>
        <v/>
      </c>
      <c r="N4479" s="21" t="n"/>
    </row>
    <row r="4480">
      <c r="A4480" s="295" t="n"/>
      <c r="B4480" s="14" t="n"/>
      <c r="C4480" s="15" t="n"/>
      <c r="D4480" s="15" t="n"/>
      <c r="E4480" s="15">
        <f>D4480*Setup!$B$5</f>
        <v/>
      </c>
      <c r="F4480" s="15">
        <f>D4480-E4480</f>
        <v/>
      </c>
      <c r="G4480" s="15" t="n"/>
      <c r="H4480" s="15" t="n"/>
      <c r="I4480" s="15" t="n"/>
      <c r="J4480" s="15">
        <f>C4480+F4480+G4480-I4480</f>
        <v/>
      </c>
      <c r="K4480" s="15" t="n"/>
      <c r="L4480" s="15">
        <f>K4480*Setup!$B$6</f>
        <v/>
      </c>
      <c r="M4480" s="15">
        <f>J4480-L4480</f>
        <v/>
      </c>
      <c r="N4480" s="21" t="n"/>
    </row>
    <row r="4481">
      <c r="A4481" s="295" t="n"/>
      <c r="B4481" s="14" t="n"/>
      <c r="C4481" s="15" t="n"/>
      <c r="D4481" s="15" t="n"/>
      <c r="E4481" s="15">
        <f>D4481*Setup!$B$5</f>
        <v/>
      </c>
      <c r="F4481" s="15">
        <f>D4481-E4481</f>
        <v/>
      </c>
      <c r="G4481" s="15" t="n"/>
      <c r="H4481" s="15" t="n"/>
      <c r="I4481" s="15" t="n"/>
      <c r="J4481" s="15">
        <f>C4481+F4481+G4481-I4481</f>
        <v/>
      </c>
      <c r="K4481" s="15" t="n"/>
      <c r="L4481" s="15">
        <f>K4481*Setup!$B$6</f>
        <v/>
      </c>
      <c r="M4481" s="15">
        <f>J4481-L4481</f>
        <v/>
      </c>
      <c r="N4481" s="21" t="n"/>
    </row>
    <row r="4482">
      <c r="A4482" s="295" t="n"/>
      <c r="B4482" s="14" t="n"/>
      <c r="C4482" s="15" t="n"/>
      <c r="D4482" s="15" t="n"/>
      <c r="E4482" s="15">
        <f>D4482*Setup!$B$5</f>
        <v/>
      </c>
      <c r="F4482" s="15">
        <f>D4482-E4482</f>
        <v/>
      </c>
      <c r="G4482" s="15" t="n"/>
      <c r="H4482" s="15" t="n"/>
      <c r="I4482" s="15" t="n"/>
      <c r="J4482" s="15">
        <f>C4482+F4482+G4482-I4482</f>
        <v/>
      </c>
      <c r="K4482" s="15" t="n"/>
      <c r="L4482" s="15">
        <f>K4482*Setup!$B$6</f>
        <v/>
      </c>
      <c r="M4482" s="15">
        <f>J4482-L4482</f>
        <v/>
      </c>
      <c r="N4482" s="21" t="n"/>
    </row>
    <row r="4483">
      <c r="A4483" s="295" t="n"/>
      <c r="B4483" s="14" t="n"/>
      <c r="C4483" s="15" t="n"/>
      <c r="D4483" s="15" t="n"/>
      <c r="E4483" s="15">
        <f>D4483*Setup!$B$5</f>
        <v/>
      </c>
      <c r="F4483" s="15">
        <f>D4483-E4483</f>
        <v/>
      </c>
      <c r="G4483" s="15" t="n"/>
      <c r="H4483" s="15" t="n"/>
      <c r="I4483" s="15" t="n"/>
      <c r="J4483" s="15">
        <f>C4483+F4483+G4483-I4483</f>
        <v/>
      </c>
      <c r="K4483" s="15" t="n"/>
      <c r="L4483" s="15">
        <f>K4483*Setup!$B$6</f>
        <v/>
      </c>
      <c r="M4483" s="15">
        <f>J4483-L4483</f>
        <v/>
      </c>
      <c r="N4483" s="21" t="n"/>
    </row>
    <row r="4484">
      <c r="A4484" s="295" t="n"/>
      <c r="B4484" s="14" t="n"/>
      <c r="C4484" s="15" t="n"/>
      <c r="D4484" s="15" t="n"/>
      <c r="E4484" s="15">
        <f>D4484*Setup!$B$5</f>
        <v/>
      </c>
      <c r="F4484" s="15">
        <f>D4484-E4484</f>
        <v/>
      </c>
      <c r="G4484" s="15" t="n"/>
      <c r="H4484" s="15" t="n"/>
      <c r="I4484" s="15" t="n"/>
      <c r="J4484" s="15">
        <f>C4484+F4484+G4484-I4484</f>
        <v/>
      </c>
      <c r="K4484" s="15" t="n"/>
      <c r="L4484" s="15">
        <f>K4484*Setup!$B$6</f>
        <v/>
      </c>
      <c r="M4484" s="15">
        <f>J4484-L4484</f>
        <v/>
      </c>
      <c r="N4484" s="21" t="n"/>
    </row>
    <row r="4485">
      <c r="A4485" s="295" t="n"/>
      <c r="B4485" s="14" t="n"/>
      <c r="C4485" s="15" t="n"/>
      <c r="D4485" s="15" t="n"/>
      <c r="E4485" s="15">
        <f>D4485*Setup!$B$5</f>
        <v/>
      </c>
      <c r="F4485" s="15">
        <f>D4485-E4485</f>
        <v/>
      </c>
      <c r="G4485" s="15" t="n"/>
      <c r="H4485" s="15" t="n"/>
      <c r="I4485" s="15" t="n"/>
      <c r="J4485" s="15">
        <f>C4485+F4485+G4485-I4485</f>
        <v/>
      </c>
      <c r="K4485" s="15" t="n"/>
      <c r="L4485" s="15">
        <f>K4485*Setup!$B$6</f>
        <v/>
      </c>
      <c r="M4485" s="15">
        <f>J4485-L4485</f>
        <v/>
      </c>
      <c r="N4485" s="21" t="n"/>
    </row>
    <row r="4486">
      <c r="A4486" s="295" t="n"/>
      <c r="B4486" s="14" t="n"/>
      <c r="C4486" s="15" t="n"/>
      <c r="D4486" s="15" t="n"/>
      <c r="E4486" s="15">
        <f>D4486*Setup!$B$5</f>
        <v/>
      </c>
      <c r="F4486" s="15">
        <f>D4486-E4486</f>
        <v/>
      </c>
      <c r="G4486" s="15" t="n"/>
      <c r="H4486" s="15" t="n"/>
      <c r="I4486" s="15" t="n"/>
      <c r="J4486" s="15">
        <f>C4486+F4486+G4486-I4486</f>
        <v/>
      </c>
      <c r="K4486" s="15" t="n"/>
      <c r="L4486" s="15">
        <f>K4486*Setup!$B$6</f>
        <v/>
      </c>
      <c r="M4486" s="15">
        <f>J4486-L4486</f>
        <v/>
      </c>
      <c r="N4486" s="21" t="n"/>
    </row>
    <row r="4487">
      <c r="A4487" s="295" t="n"/>
      <c r="B4487" s="14" t="n"/>
      <c r="C4487" s="15" t="n"/>
      <c r="D4487" s="15" t="n"/>
      <c r="E4487" s="15">
        <f>D4487*Setup!$B$5</f>
        <v/>
      </c>
      <c r="F4487" s="15">
        <f>D4487-E4487</f>
        <v/>
      </c>
      <c r="G4487" s="15" t="n"/>
      <c r="H4487" s="15" t="n"/>
      <c r="I4487" s="15" t="n"/>
      <c r="J4487" s="15">
        <f>C4487+F4487+G4487-I4487</f>
        <v/>
      </c>
      <c r="K4487" s="15" t="n"/>
      <c r="L4487" s="15">
        <f>K4487*Setup!$B$6</f>
        <v/>
      </c>
      <c r="M4487" s="15">
        <f>J4487-L4487</f>
        <v/>
      </c>
      <c r="N4487" s="21" t="n"/>
    </row>
    <row r="4488">
      <c r="A4488" s="295" t="n"/>
      <c r="B4488" s="14" t="n"/>
      <c r="C4488" s="15" t="n"/>
      <c r="D4488" s="15" t="n"/>
      <c r="E4488" s="15">
        <f>D4488*Setup!$B$5</f>
        <v/>
      </c>
      <c r="F4488" s="15">
        <f>D4488-E4488</f>
        <v/>
      </c>
      <c r="G4488" s="15" t="n"/>
      <c r="H4488" s="15" t="n"/>
      <c r="I4488" s="15" t="n"/>
      <c r="J4488" s="15">
        <f>C4488+F4488+G4488-I4488</f>
        <v/>
      </c>
      <c r="K4488" s="15" t="n"/>
      <c r="L4488" s="15">
        <f>K4488*Setup!$B$6</f>
        <v/>
      </c>
      <c r="M4488" s="15">
        <f>J4488-L4488</f>
        <v/>
      </c>
      <c r="N4488" s="21" t="n"/>
    </row>
    <row r="4489">
      <c r="A4489" s="295" t="n"/>
      <c r="B4489" s="14" t="n"/>
      <c r="C4489" s="15" t="n"/>
      <c r="D4489" s="15" t="n"/>
      <c r="E4489" s="15">
        <f>D4489*Setup!$B$5</f>
        <v/>
      </c>
      <c r="F4489" s="15">
        <f>D4489-E4489</f>
        <v/>
      </c>
      <c r="G4489" s="15" t="n"/>
      <c r="H4489" s="15" t="n"/>
      <c r="I4489" s="15" t="n"/>
      <c r="J4489" s="15">
        <f>C4489+F4489+G4489-I4489</f>
        <v/>
      </c>
      <c r="K4489" s="15" t="n"/>
      <c r="L4489" s="15">
        <f>K4489*Setup!$B$6</f>
        <v/>
      </c>
      <c r="M4489" s="15">
        <f>J4489-L4489</f>
        <v/>
      </c>
      <c r="N4489" s="21" t="n"/>
    </row>
    <row r="4490">
      <c r="A4490" s="295" t="n"/>
      <c r="B4490" s="14" t="n"/>
      <c r="C4490" s="15" t="n"/>
      <c r="D4490" s="15" t="n"/>
      <c r="E4490" s="15">
        <f>D4490*Setup!$B$5</f>
        <v/>
      </c>
      <c r="F4490" s="15">
        <f>D4490-E4490</f>
        <v/>
      </c>
      <c r="G4490" s="15" t="n"/>
      <c r="H4490" s="15" t="n"/>
      <c r="I4490" s="15" t="n"/>
      <c r="J4490" s="15">
        <f>C4490+F4490+G4490-I4490</f>
        <v/>
      </c>
      <c r="K4490" s="15" t="n"/>
      <c r="L4490" s="15">
        <f>K4490*Setup!$B$6</f>
        <v/>
      </c>
      <c r="M4490" s="15">
        <f>J4490-L4490</f>
        <v/>
      </c>
      <c r="N4490" s="21" t="n"/>
    </row>
    <row r="4491">
      <c r="A4491" s="295" t="n"/>
      <c r="B4491" s="14" t="n"/>
      <c r="C4491" s="15" t="n"/>
      <c r="D4491" s="15" t="n"/>
      <c r="E4491" s="15">
        <f>D4491*Setup!$B$5</f>
        <v/>
      </c>
      <c r="F4491" s="15">
        <f>D4491-E4491</f>
        <v/>
      </c>
      <c r="G4491" s="15" t="n"/>
      <c r="H4491" s="15" t="n"/>
      <c r="I4491" s="15" t="n"/>
      <c r="J4491" s="15">
        <f>C4491+F4491+G4491-I4491</f>
        <v/>
      </c>
      <c r="K4491" s="15" t="n"/>
      <c r="L4491" s="15">
        <f>K4491*Setup!$B$6</f>
        <v/>
      </c>
      <c r="M4491" s="15">
        <f>J4491-L4491</f>
        <v/>
      </c>
      <c r="N4491" s="21" t="n"/>
    </row>
    <row r="4492">
      <c r="A4492" s="295" t="n"/>
      <c r="B4492" s="14" t="n"/>
      <c r="C4492" s="15" t="n"/>
      <c r="D4492" s="15" t="n"/>
      <c r="E4492" s="15">
        <f>D4492*Setup!$B$5</f>
        <v/>
      </c>
      <c r="F4492" s="15">
        <f>D4492-E4492</f>
        <v/>
      </c>
      <c r="G4492" s="15" t="n"/>
      <c r="H4492" s="15" t="n"/>
      <c r="I4492" s="15" t="n"/>
      <c r="J4492" s="15">
        <f>C4492+F4492+G4492-I4492</f>
        <v/>
      </c>
      <c r="K4492" s="15" t="n"/>
      <c r="L4492" s="15">
        <f>K4492*Setup!$B$6</f>
        <v/>
      </c>
      <c r="M4492" s="15">
        <f>J4492-L4492</f>
        <v/>
      </c>
      <c r="N4492" s="21" t="n"/>
    </row>
    <row r="4493">
      <c r="A4493" s="295" t="n"/>
      <c r="B4493" s="14" t="n"/>
      <c r="C4493" s="15" t="n"/>
      <c r="D4493" s="15" t="n"/>
      <c r="E4493" s="15">
        <f>D4493*Setup!$B$5</f>
        <v/>
      </c>
      <c r="F4493" s="15">
        <f>D4493-E4493</f>
        <v/>
      </c>
      <c r="G4493" s="15" t="n"/>
      <c r="H4493" s="15" t="n"/>
      <c r="I4493" s="15" t="n"/>
      <c r="J4493" s="15">
        <f>C4493+F4493+G4493-I4493</f>
        <v/>
      </c>
      <c r="K4493" s="15" t="n"/>
      <c r="L4493" s="15">
        <f>K4493*Setup!$B$6</f>
        <v/>
      </c>
      <c r="M4493" s="15">
        <f>J4493-L4493</f>
        <v/>
      </c>
      <c r="N4493" s="21" t="n"/>
    </row>
    <row r="4494">
      <c r="A4494" s="295" t="n"/>
      <c r="B4494" s="14" t="n"/>
      <c r="C4494" s="15" t="n"/>
      <c r="D4494" s="15" t="n"/>
      <c r="E4494" s="15">
        <f>D4494*Setup!$B$5</f>
        <v/>
      </c>
      <c r="F4494" s="15">
        <f>D4494-E4494</f>
        <v/>
      </c>
      <c r="G4494" s="15" t="n"/>
      <c r="H4494" s="15" t="n"/>
      <c r="I4494" s="15" t="n"/>
      <c r="J4494" s="15">
        <f>C4494+F4494+G4494-I4494</f>
        <v/>
      </c>
      <c r="K4494" s="15" t="n"/>
      <c r="L4494" s="15">
        <f>K4494*Setup!$B$6</f>
        <v/>
      </c>
      <c r="M4494" s="15">
        <f>J4494-L4494</f>
        <v/>
      </c>
      <c r="N4494" s="21" t="n"/>
    </row>
    <row r="4495">
      <c r="A4495" s="295" t="n"/>
      <c r="B4495" s="14" t="n"/>
      <c r="C4495" s="15" t="n"/>
      <c r="D4495" s="15" t="n"/>
      <c r="E4495" s="15">
        <f>D4495*Setup!$B$5</f>
        <v/>
      </c>
      <c r="F4495" s="15">
        <f>D4495-E4495</f>
        <v/>
      </c>
      <c r="G4495" s="15" t="n"/>
      <c r="H4495" s="15" t="n"/>
      <c r="I4495" s="15" t="n"/>
      <c r="J4495" s="15">
        <f>C4495+F4495+G4495-I4495</f>
        <v/>
      </c>
      <c r="K4495" s="15" t="n"/>
      <c r="L4495" s="15">
        <f>K4495*Setup!$B$6</f>
        <v/>
      </c>
      <c r="M4495" s="15">
        <f>J4495-L4495</f>
        <v/>
      </c>
      <c r="N4495" s="21" t="n"/>
    </row>
    <row r="4496">
      <c r="A4496" s="295" t="n"/>
      <c r="B4496" s="14" t="n"/>
      <c r="C4496" s="15" t="n"/>
      <c r="D4496" s="15" t="n"/>
      <c r="E4496" s="15">
        <f>D4496*Setup!$B$5</f>
        <v/>
      </c>
      <c r="F4496" s="15">
        <f>D4496-E4496</f>
        <v/>
      </c>
      <c r="G4496" s="15" t="n"/>
      <c r="H4496" s="15" t="n"/>
      <c r="I4496" s="15" t="n"/>
      <c r="J4496" s="15">
        <f>C4496+F4496+G4496-I4496</f>
        <v/>
      </c>
      <c r="K4496" s="15" t="n"/>
      <c r="L4496" s="15">
        <f>K4496*Setup!$B$6</f>
        <v/>
      </c>
      <c r="M4496" s="15">
        <f>J4496-L4496</f>
        <v/>
      </c>
      <c r="N4496" s="21" t="n"/>
    </row>
    <row r="4497">
      <c r="A4497" s="295" t="n"/>
      <c r="B4497" s="14" t="n"/>
      <c r="C4497" s="15" t="n"/>
      <c r="D4497" s="15" t="n"/>
      <c r="E4497" s="15">
        <f>D4497*Setup!$B$5</f>
        <v/>
      </c>
      <c r="F4497" s="15">
        <f>D4497-E4497</f>
        <v/>
      </c>
      <c r="G4497" s="15" t="n"/>
      <c r="H4497" s="15" t="n"/>
      <c r="I4497" s="15" t="n"/>
      <c r="J4497" s="15">
        <f>C4497+F4497+G4497-I4497</f>
        <v/>
      </c>
      <c r="K4497" s="15" t="n"/>
      <c r="L4497" s="15">
        <f>K4497*Setup!$B$6</f>
        <v/>
      </c>
      <c r="M4497" s="15">
        <f>J4497-L4497</f>
        <v/>
      </c>
      <c r="N4497" s="21" t="n"/>
    </row>
    <row r="4498">
      <c r="A4498" s="295" t="n"/>
      <c r="B4498" s="14" t="n"/>
      <c r="C4498" s="15" t="n"/>
      <c r="D4498" s="15" t="n"/>
      <c r="E4498" s="15">
        <f>D4498*Setup!$B$5</f>
        <v/>
      </c>
      <c r="F4498" s="15">
        <f>D4498-E4498</f>
        <v/>
      </c>
      <c r="G4498" s="15" t="n"/>
      <c r="H4498" s="15" t="n"/>
      <c r="I4498" s="15" t="n"/>
      <c r="J4498" s="15">
        <f>C4498+F4498+G4498-I4498</f>
        <v/>
      </c>
      <c r="K4498" s="15" t="n"/>
      <c r="L4498" s="15">
        <f>K4498*Setup!$B$6</f>
        <v/>
      </c>
      <c r="M4498" s="15">
        <f>J4498-L4498</f>
        <v/>
      </c>
      <c r="N4498" s="21" t="n"/>
    </row>
    <row r="4499">
      <c r="A4499" s="295" t="n"/>
      <c r="B4499" s="14" t="n"/>
      <c r="C4499" s="15" t="n"/>
      <c r="D4499" s="15" t="n"/>
      <c r="E4499" s="15">
        <f>D4499*Setup!$B$5</f>
        <v/>
      </c>
      <c r="F4499" s="15">
        <f>D4499-E4499</f>
        <v/>
      </c>
      <c r="G4499" s="15" t="n"/>
      <c r="H4499" s="15" t="n"/>
      <c r="I4499" s="15" t="n"/>
      <c r="J4499" s="15">
        <f>C4499+F4499+G4499-I4499</f>
        <v/>
      </c>
      <c r="K4499" s="15" t="n"/>
      <c r="L4499" s="15">
        <f>K4499*Setup!$B$6</f>
        <v/>
      </c>
      <c r="M4499" s="15">
        <f>J4499-L4499</f>
        <v/>
      </c>
      <c r="N4499" s="21" t="n"/>
    </row>
    <row r="4500">
      <c r="A4500" s="295" t="n"/>
      <c r="B4500" s="14" t="n"/>
      <c r="C4500" s="15" t="n"/>
      <c r="D4500" s="15" t="n"/>
      <c r="E4500" s="15">
        <f>D4500*Setup!$B$5</f>
        <v/>
      </c>
      <c r="F4500" s="15">
        <f>D4500-E4500</f>
        <v/>
      </c>
      <c r="G4500" s="15" t="n"/>
      <c r="H4500" s="15" t="n"/>
      <c r="I4500" s="15" t="n"/>
      <c r="J4500" s="15">
        <f>C4500+F4500+G4500-I4500</f>
        <v/>
      </c>
      <c r="K4500" s="15" t="n"/>
      <c r="L4500" s="15">
        <f>K4500*Setup!$B$6</f>
        <v/>
      </c>
      <c r="M4500" s="15">
        <f>J4500-L4500</f>
        <v/>
      </c>
      <c r="N4500" s="21" t="n"/>
    </row>
    <row r="4501">
      <c r="A4501" s="295" t="n"/>
      <c r="B4501" s="14" t="n"/>
      <c r="C4501" s="15" t="n"/>
      <c r="D4501" s="15" t="n"/>
      <c r="E4501" s="15">
        <f>D4501*Setup!$B$5</f>
        <v/>
      </c>
      <c r="F4501" s="15">
        <f>D4501-E4501</f>
        <v/>
      </c>
      <c r="G4501" s="15" t="n"/>
      <c r="H4501" s="15" t="n"/>
      <c r="I4501" s="15" t="n"/>
      <c r="J4501" s="15">
        <f>C4501+F4501+G4501-I4501</f>
        <v/>
      </c>
      <c r="K4501" s="15" t="n"/>
      <c r="L4501" s="15">
        <f>K4501*Setup!$B$6</f>
        <v/>
      </c>
      <c r="M4501" s="15">
        <f>J4501-L4501</f>
        <v/>
      </c>
      <c r="N4501" s="21" t="n"/>
    </row>
    <row r="4502">
      <c r="A4502" s="295" t="n"/>
      <c r="B4502" s="14" t="n"/>
      <c r="C4502" s="15" t="n"/>
      <c r="D4502" s="15" t="n"/>
      <c r="E4502" s="15">
        <f>D4502*Setup!$B$5</f>
        <v/>
      </c>
      <c r="F4502" s="15">
        <f>D4502-E4502</f>
        <v/>
      </c>
      <c r="G4502" s="15" t="n"/>
      <c r="H4502" s="15" t="n"/>
      <c r="I4502" s="15" t="n"/>
      <c r="J4502" s="15">
        <f>C4502+F4502+G4502-I4502</f>
        <v/>
      </c>
      <c r="K4502" s="15" t="n"/>
      <c r="L4502" s="15">
        <f>K4502*Setup!$B$6</f>
        <v/>
      </c>
      <c r="M4502" s="15">
        <f>J4502-L4502</f>
        <v/>
      </c>
      <c r="N4502" s="21" t="n"/>
    </row>
    <row r="4503">
      <c r="A4503" s="295" t="n"/>
      <c r="B4503" s="14" t="n"/>
      <c r="C4503" s="15" t="n"/>
      <c r="D4503" s="15" t="n"/>
      <c r="E4503" s="15">
        <f>D4503*Setup!$B$5</f>
        <v/>
      </c>
      <c r="F4503" s="15">
        <f>D4503-E4503</f>
        <v/>
      </c>
      <c r="G4503" s="15" t="n"/>
      <c r="H4503" s="15" t="n"/>
      <c r="I4503" s="15" t="n"/>
      <c r="J4503" s="15">
        <f>C4503+F4503+G4503-I4503</f>
        <v/>
      </c>
      <c r="K4503" s="15" t="n"/>
      <c r="L4503" s="15">
        <f>K4503*Setup!$B$6</f>
        <v/>
      </c>
      <c r="M4503" s="15">
        <f>J4503-L4503</f>
        <v/>
      </c>
      <c r="N4503" s="21" t="n"/>
    </row>
    <row r="4504">
      <c r="A4504" s="295" t="n"/>
      <c r="B4504" s="14" t="n"/>
      <c r="C4504" s="15" t="n"/>
      <c r="D4504" s="15" t="n"/>
      <c r="E4504" s="15">
        <f>D4504*Setup!$B$5</f>
        <v/>
      </c>
      <c r="F4504" s="15">
        <f>D4504-E4504</f>
        <v/>
      </c>
      <c r="G4504" s="15" t="n"/>
      <c r="H4504" s="15" t="n"/>
      <c r="I4504" s="15" t="n"/>
      <c r="J4504" s="15">
        <f>C4504+F4504+G4504-I4504</f>
        <v/>
      </c>
      <c r="K4504" s="15" t="n"/>
      <c r="L4504" s="15">
        <f>K4504*Setup!$B$6</f>
        <v/>
      </c>
      <c r="M4504" s="15">
        <f>J4504-L4504</f>
        <v/>
      </c>
      <c r="N4504" s="21" t="n"/>
    </row>
    <row r="4505">
      <c r="A4505" s="295" t="n"/>
      <c r="B4505" s="14" t="n"/>
      <c r="C4505" s="15" t="n"/>
      <c r="D4505" s="15" t="n"/>
      <c r="E4505" s="15">
        <f>D4505*Setup!$B$5</f>
        <v/>
      </c>
      <c r="F4505" s="15">
        <f>D4505-E4505</f>
        <v/>
      </c>
      <c r="G4505" s="15" t="n"/>
      <c r="H4505" s="15" t="n"/>
      <c r="I4505" s="15" t="n"/>
      <c r="J4505" s="15">
        <f>C4505+F4505+G4505-I4505</f>
        <v/>
      </c>
      <c r="K4505" s="15" t="n"/>
      <c r="L4505" s="15">
        <f>K4505*Setup!$B$6</f>
        <v/>
      </c>
      <c r="M4505" s="15">
        <f>J4505-L4505</f>
        <v/>
      </c>
      <c r="N4505" s="21" t="n"/>
    </row>
    <row r="4506">
      <c r="A4506" s="295" t="n"/>
      <c r="B4506" s="14" t="n"/>
      <c r="C4506" s="15" t="n"/>
      <c r="D4506" s="15" t="n"/>
      <c r="E4506" s="15">
        <f>D4506*Setup!$B$5</f>
        <v/>
      </c>
      <c r="F4506" s="15">
        <f>D4506-E4506</f>
        <v/>
      </c>
      <c r="G4506" s="15" t="n"/>
      <c r="H4506" s="15" t="n"/>
      <c r="I4506" s="15" t="n"/>
      <c r="J4506" s="15">
        <f>C4506+F4506+G4506-I4506</f>
        <v/>
      </c>
      <c r="K4506" s="15" t="n"/>
      <c r="L4506" s="15">
        <f>K4506*Setup!$B$6</f>
        <v/>
      </c>
      <c r="M4506" s="15">
        <f>J4506-L4506</f>
        <v/>
      </c>
      <c r="N4506" s="21" t="n"/>
    </row>
    <row r="4507">
      <c r="A4507" s="295" t="n"/>
      <c r="B4507" s="14" t="n"/>
      <c r="C4507" s="15" t="n"/>
      <c r="D4507" s="15" t="n"/>
      <c r="E4507" s="15">
        <f>D4507*Setup!$B$5</f>
        <v/>
      </c>
      <c r="F4507" s="15">
        <f>D4507-E4507</f>
        <v/>
      </c>
      <c r="G4507" s="15" t="n"/>
      <c r="H4507" s="15" t="n"/>
      <c r="I4507" s="15" t="n"/>
      <c r="J4507" s="15">
        <f>C4507+F4507+G4507-I4507</f>
        <v/>
      </c>
      <c r="K4507" s="15" t="n"/>
      <c r="L4507" s="15">
        <f>K4507*Setup!$B$6</f>
        <v/>
      </c>
      <c r="M4507" s="15">
        <f>J4507-L4507</f>
        <v/>
      </c>
      <c r="N4507" s="21" t="n"/>
    </row>
    <row r="4508">
      <c r="A4508" s="295" t="n"/>
      <c r="B4508" s="14" t="n"/>
      <c r="C4508" s="15" t="n"/>
      <c r="D4508" s="15" t="n"/>
      <c r="E4508" s="15">
        <f>D4508*Setup!$B$5</f>
        <v/>
      </c>
      <c r="F4508" s="15">
        <f>D4508-E4508</f>
        <v/>
      </c>
      <c r="G4508" s="15" t="n"/>
      <c r="H4508" s="15" t="n"/>
      <c r="I4508" s="15" t="n"/>
      <c r="J4508" s="15">
        <f>C4508+F4508+G4508-I4508</f>
        <v/>
      </c>
      <c r="K4508" s="15" t="n"/>
      <c r="L4508" s="15">
        <f>K4508*Setup!$B$6</f>
        <v/>
      </c>
      <c r="M4508" s="15">
        <f>J4508-L4508</f>
        <v/>
      </c>
      <c r="N4508" s="21" t="n"/>
    </row>
    <row r="4509">
      <c r="A4509" s="295" t="n"/>
      <c r="B4509" s="14" t="n"/>
      <c r="C4509" s="15" t="n"/>
      <c r="D4509" s="15" t="n"/>
      <c r="E4509" s="15">
        <f>D4509*Setup!$B$5</f>
        <v/>
      </c>
      <c r="F4509" s="15">
        <f>D4509-E4509</f>
        <v/>
      </c>
      <c r="G4509" s="15" t="n"/>
      <c r="H4509" s="15" t="n"/>
      <c r="I4509" s="15" t="n"/>
      <c r="J4509" s="15">
        <f>C4509+F4509+G4509-I4509</f>
        <v/>
      </c>
      <c r="K4509" s="15" t="n"/>
      <c r="L4509" s="15">
        <f>K4509*Setup!$B$6</f>
        <v/>
      </c>
      <c r="M4509" s="15">
        <f>J4509-L4509</f>
        <v/>
      </c>
      <c r="N4509" s="21" t="n"/>
    </row>
    <row r="4510">
      <c r="A4510" s="295" t="n"/>
      <c r="B4510" s="14" t="n"/>
      <c r="C4510" s="15" t="n"/>
      <c r="D4510" s="15" t="n"/>
      <c r="E4510" s="15">
        <f>D4510*Setup!$B$5</f>
        <v/>
      </c>
      <c r="F4510" s="15">
        <f>D4510-E4510</f>
        <v/>
      </c>
      <c r="G4510" s="15" t="n"/>
      <c r="H4510" s="15" t="n"/>
      <c r="I4510" s="15" t="n"/>
      <c r="J4510" s="15">
        <f>C4510+F4510+G4510-I4510</f>
        <v/>
      </c>
      <c r="K4510" s="15" t="n"/>
      <c r="L4510" s="15">
        <f>K4510*Setup!$B$6</f>
        <v/>
      </c>
      <c r="M4510" s="15">
        <f>J4510-L4510</f>
        <v/>
      </c>
      <c r="N4510" s="21" t="n"/>
    </row>
    <row r="4511">
      <c r="A4511" s="295" t="n"/>
      <c r="B4511" s="14" t="n"/>
      <c r="C4511" s="15" t="n"/>
      <c r="D4511" s="15" t="n"/>
      <c r="E4511" s="15">
        <f>D4511*Setup!$B$5</f>
        <v/>
      </c>
      <c r="F4511" s="15">
        <f>D4511-E4511</f>
        <v/>
      </c>
      <c r="G4511" s="15" t="n"/>
      <c r="H4511" s="15" t="n"/>
      <c r="I4511" s="15" t="n"/>
      <c r="J4511" s="15">
        <f>C4511+F4511+G4511-I4511</f>
        <v/>
      </c>
      <c r="K4511" s="15" t="n"/>
      <c r="L4511" s="15">
        <f>K4511*Setup!$B$6</f>
        <v/>
      </c>
      <c r="M4511" s="15">
        <f>J4511-L4511</f>
        <v/>
      </c>
      <c r="N4511" s="21" t="n"/>
    </row>
    <row r="4512">
      <c r="A4512" s="295" t="n"/>
      <c r="B4512" s="14" t="n"/>
      <c r="C4512" s="15" t="n"/>
      <c r="D4512" s="15" t="n"/>
      <c r="E4512" s="15">
        <f>D4512*Setup!$B$5</f>
        <v/>
      </c>
      <c r="F4512" s="15">
        <f>D4512-E4512</f>
        <v/>
      </c>
      <c r="G4512" s="15" t="n"/>
      <c r="H4512" s="15" t="n"/>
      <c r="I4512" s="15" t="n"/>
      <c r="J4512" s="15">
        <f>C4512+F4512+G4512-I4512</f>
        <v/>
      </c>
      <c r="K4512" s="15" t="n"/>
      <c r="L4512" s="15">
        <f>K4512*Setup!$B$6</f>
        <v/>
      </c>
      <c r="M4512" s="15">
        <f>J4512-L4512</f>
        <v/>
      </c>
      <c r="N4512" s="21" t="n"/>
    </row>
    <row r="4513">
      <c r="A4513" s="295" t="n"/>
      <c r="B4513" s="14" t="n"/>
      <c r="C4513" s="15" t="n"/>
      <c r="D4513" s="15" t="n"/>
      <c r="E4513" s="15">
        <f>D4513*Setup!$B$5</f>
        <v/>
      </c>
      <c r="F4513" s="15">
        <f>D4513-E4513</f>
        <v/>
      </c>
      <c r="G4513" s="15" t="n"/>
      <c r="H4513" s="15" t="n"/>
      <c r="I4513" s="15" t="n"/>
      <c r="J4513" s="15">
        <f>C4513+F4513+G4513-I4513</f>
        <v/>
      </c>
      <c r="K4513" s="15" t="n"/>
      <c r="L4513" s="15">
        <f>K4513*Setup!$B$6</f>
        <v/>
      </c>
      <c r="M4513" s="15">
        <f>J4513-L4513</f>
        <v/>
      </c>
      <c r="N4513" s="21" t="n"/>
    </row>
    <row r="4514">
      <c r="A4514" s="295" t="n"/>
      <c r="B4514" s="14" t="n"/>
      <c r="C4514" s="15" t="n"/>
      <c r="D4514" s="15" t="n"/>
      <c r="E4514" s="15">
        <f>D4514*Setup!$B$5</f>
        <v/>
      </c>
      <c r="F4514" s="15">
        <f>D4514-E4514</f>
        <v/>
      </c>
      <c r="G4514" s="15" t="n"/>
      <c r="H4514" s="15" t="n"/>
      <c r="I4514" s="15" t="n"/>
      <c r="J4514" s="15">
        <f>C4514+F4514+G4514-I4514</f>
        <v/>
      </c>
      <c r="K4514" s="15" t="n"/>
      <c r="L4514" s="15">
        <f>K4514*Setup!$B$6</f>
        <v/>
      </c>
      <c r="M4514" s="15">
        <f>J4514-L4514</f>
        <v/>
      </c>
      <c r="N4514" s="21" t="n"/>
    </row>
    <row r="4515">
      <c r="A4515" s="295" t="n"/>
      <c r="B4515" s="14" t="n"/>
      <c r="C4515" s="15" t="n"/>
      <c r="D4515" s="15" t="n"/>
      <c r="E4515" s="15">
        <f>D4515*Setup!$B$5</f>
        <v/>
      </c>
      <c r="F4515" s="15">
        <f>D4515-E4515</f>
        <v/>
      </c>
      <c r="G4515" s="15" t="n"/>
      <c r="H4515" s="15" t="n"/>
      <c r="I4515" s="15" t="n"/>
      <c r="J4515" s="15">
        <f>C4515+F4515+G4515-I4515</f>
        <v/>
      </c>
      <c r="K4515" s="15" t="n"/>
      <c r="L4515" s="15">
        <f>K4515*Setup!$B$6</f>
        <v/>
      </c>
      <c r="M4515" s="15">
        <f>J4515-L4515</f>
        <v/>
      </c>
      <c r="N4515" s="21" t="n"/>
    </row>
    <row r="4516">
      <c r="A4516" s="295" t="n"/>
      <c r="B4516" s="14" t="n"/>
      <c r="C4516" s="15" t="n"/>
      <c r="D4516" s="15" t="n"/>
      <c r="E4516" s="15">
        <f>D4516*Setup!$B$5</f>
        <v/>
      </c>
      <c r="F4516" s="15">
        <f>D4516-E4516</f>
        <v/>
      </c>
      <c r="G4516" s="15" t="n"/>
      <c r="H4516" s="15" t="n"/>
      <c r="I4516" s="15" t="n"/>
      <c r="J4516" s="15">
        <f>C4516+F4516+G4516-I4516</f>
        <v/>
      </c>
      <c r="K4516" s="15" t="n"/>
      <c r="L4516" s="15">
        <f>K4516*Setup!$B$6</f>
        <v/>
      </c>
      <c r="M4516" s="15">
        <f>J4516-L4516</f>
        <v/>
      </c>
      <c r="N4516" s="21" t="n"/>
    </row>
    <row r="4517">
      <c r="A4517" s="295" t="n"/>
      <c r="B4517" s="14" t="n"/>
      <c r="C4517" s="15" t="n"/>
      <c r="D4517" s="15" t="n"/>
      <c r="E4517" s="15">
        <f>D4517*Setup!$B$5</f>
        <v/>
      </c>
      <c r="F4517" s="15">
        <f>D4517-E4517</f>
        <v/>
      </c>
      <c r="G4517" s="15" t="n"/>
      <c r="H4517" s="15" t="n"/>
      <c r="I4517" s="15" t="n"/>
      <c r="J4517" s="15">
        <f>C4517+F4517+G4517-I4517</f>
        <v/>
      </c>
      <c r="K4517" s="15" t="n"/>
      <c r="L4517" s="15">
        <f>K4517*Setup!$B$6</f>
        <v/>
      </c>
      <c r="M4517" s="15">
        <f>J4517-L4517</f>
        <v/>
      </c>
      <c r="N4517" s="21" t="n"/>
    </row>
    <row r="4518">
      <c r="A4518" s="295" t="n"/>
      <c r="B4518" s="14" t="n"/>
      <c r="C4518" s="15" t="n"/>
      <c r="D4518" s="15" t="n"/>
      <c r="E4518" s="15">
        <f>D4518*Setup!$B$5</f>
        <v/>
      </c>
      <c r="F4518" s="15">
        <f>D4518-E4518</f>
        <v/>
      </c>
      <c r="G4518" s="15" t="n"/>
      <c r="H4518" s="15" t="n"/>
      <c r="I4518" s="15" t="n"/>
      <c r="J4518" s="15">
        <f>C4518+F4518+G4518-I4518</f>
        <v/>
      </c>
      <c r="K4518" s="15" t="n"/>
      <c r="L4518" s="15">
        <f>K4518*Setup!$B$6</f>
        <v/>
      </c>
      <c r="M4518" s="15">
        <f>J4518-L4518</f>
        <v/>
      </c>
      <c r="N4518" s="21" t="n"/>
    </row>
    <row r="4519">
      <c r="A4519" s="295" t="n"/>
      <c r="B4519" s="14" t="n"/>
      <c r="C4519" s="15" t="n"/>
      <c r="D4519" s="15" t="n"/>
      <c r="E4519" s="15">
        <f>D4519*Setup!$B$5</f>
        <v/>
      </c>
      <c r="F4519" s="15">
        <f>D4519-E4519</f>
        <v/>
      </c>
      <c r="G4519" s="15" t="n"/>
      <c r="H4519" s="15" t="n"/>
      <c r="I4519" s="15" t="n"/>
      <c r="J4519" s="15">
        <f>C4519+F4519+G4519-I4519</f>
        <v/>
      </c>
      <c r="K4519" s="15" t="n"/>
      <c r="L4519" s="15">
        <f>K4519*Setup!$B$6</f>
        <v/>
      </c>
      <c r="M4519" s="15">
        <f>J4519-L4519</f>
        <v/>
      </c>
      <c r="N4519" s="21" t="n"/>
    </row>
    <row r="4520">
      <c r="A4520" s="295" t="n"/>
      <c r="B4520" s="14" t="n"/>
      <c r="C4520" s="15" t="n"/>
      <c r="D4520" s="15" t="n"/>
      <c r="E4520" s="15">
        <f>D4520*Setup!$B$5</f>
        <v/>
      </c>
      <c r="F4520" s="15">
        <f>D4520-E4520</f>
        <v/>
      </c>
      <c r="G4520" s="15" t="n"/>
      <c r="H4520" s="15" t="n"/>
      <c r="I4520" s="15" t="n"/>
      <c r="J4520" s="15">
        <f>C4520+F4520+G4520-I4520</f>
        <v/>
      </c>
      <c r="K4520" s="15" t="n"/>
      <c r="L4520" s="15">
        <f>K4520*Setup!$B$6</f>
        <v/>
      </c>
      <c r="M4520" s="15">
        <f>J4520-L4520</f>
        <v/>
      </c>
      <c r="N4520" s="21" t="n"/>
    </row>
    <row r="4521">
      <c r="A4521" s="295" t="n"/>
      <c r="B4521" s="14" t="n"/>
      <c r="C4521" s="15" t="n"/>
      <c r="D4521" s="15" t="n"/>
      <c r="E4521" s="15">
        <f>D4521*Setup!$B$5</f>
        <v/>
      </c>
      <c r="F4521" s="15">
        <f>D4521-E4521</f>
        <v/>
      </c>
      <c r="G4521" s="15" t="n"/>
      <c r="H4521" s="15" t="n"/>
      <c r="I4521" s="15" t="n"/>
      <c r="J4521" s="15">
        <f>C4521+F4521+G4521-I4521</f>
        <v/>
      </c>
      <c r="K4521" s="15" t="n"/>
      <c r="L4521" s="15">
        <f>K4521*Setup!$B$6</f>
        <v/>
      </c>
      <c r="M4521" s="15">
        <f>J4521-L4521</f>
        <v/>
      </c>
      <c r="N4521" s="21" t="n"/>
    </row>
    <row r="4522">
      <c r="A4522" s="295" t="n"/>
      <c r="B4522" s="14" t="n"/>
      <c r="C4522" s="15" t="n"/>
      <c r="D4522" s="15" t="n"/>
      <c r="E4522" s="15">
        <f>D4522*Setup!$B$5</f>
        <v/>
      </c>
      <c r="F4522" s="15">
        <f>D4522-E4522</f>
        <v/>
      </c>
      <c r="G4522" s="15" t="n"/>
      <c r="H4522" s="15" t="n"/>
      <c r="I4522" s="15" t="n"/>
      <c r="J4522" s="15">
        <f>C4522+F4522+G4522-I4522</f>
        <v/>
      </c>
      <c r="K4522" s="15" t="n"/>
      <c r="L4522" s="15">
        <f>K4522*Setup!$B$6</f>
        <v/>
      </c>
      <c r="M4522" s="15">
        <f>J4522-L4522</f>
        <v/>
      </c>
      <c r="N4522" s="21" t="n"/>
    </row>
    <row r="4523">
      <c r="A4523" s="295" t="n"/>
      <c r="B4523" s="14" t="n"/>
      <c r="C4523" s="15" t="n"/>
      <c r="D4523" s="15" t="n"/>
      <c r="E4523" s="15">
        <f>D4523*Setup!$B$5</f>
        <v/>
      </c>
      <c r="F4523" s="15">
        <f>D4523-E4523</f>
        <v/>
      </c>
      <c r="G4523" s="15" t="n"/>
      <c r="H4523" s="15" t="n"/>
      <c r="I4523" s="15" t="n"/>
      <c r="J4523" s="15">
        <f>C4523+F4523+G4523-I4523</f>
        <v/>
      </c>
      <c r="K4523" s="15" t="n"/>
      <c r="L4523" s="15">
        <f>K4523*Setup!$B$6</f>
        <v/>
      </c>
      <c r="M4523" s="15">
        <f>J4523-L4523</f>
        <v/>
      </c>
      <c r="N4523" s="21" t="n"/>
    </row>
    <row r="4524">
      <c r="A4524" s="295" t="n"/>
      <c r="B4524" s="14" t="n"/>
      <c r="C4524" s="15" t="n"/>
      <c r="D4524" s="15" t="n"/>
      <c r="E4524" s="15">
        <f>D4524*Setup!$B$5</f>
        <v/>
      </c>
      <c r="F4524" s="15">
        <f>D4524-E4524</f>
        <v/>
      </c>
      <c r="G4524" s="15" t="n"/>
      <c r="H4524" s="15" t="n"/>
      <c r="I4524" s="15" t="n"/>
      <c r="J4524" s="15">
        <f>C4524+F4524+G4524-I4524</f>
        <v/>
      </c>
      <c r="K4524" s="15" t="n"/>
      <c r="L4524" s="15">
        <f>K4524*Setup!$B$6</f>
        <v/>
      </c>
      <c r="M4524" s="15">
        <f>J4524-L4524</f>
        <v/>
      </c>
      <c r="N4524" s="21" t="n"/>
    </row>
    <row r="4525">
      <c r="A4525" s="295" t="n"/>
      <c r="B4525" s="14" t="n"/>
      <c r="C4525" s="15" t="n"/>
      <c r="D4525" s="15" t="n"/>
      <c r="E4525" s="15">
        <f>D4525*Setup!$B$5</f>
        <v/>
      </c>
      <c r="F4525" s="15">
        <f>D4525-E4525</f>
        <v/>
      </c>
      <c r="G4525" s="15" t="n"/>
      <c r="H4525" s="15" t="n"/>
      <c r="I4525" s="15" t="n"/>
      <c r="J4525" s="15">
        <f>C4525+F4525+G4525-I4525</f>
        <v/>
      </c>
      <c r="K4525" s="15" t="n"/>
      <c r="L4525" s="15">
        <f>K4525*Setup!$B$6</f>
        <v/>
      </c>
      <c r="M4525" s="15">
        <f>J4525-L4525</f>
        <v/>
      </c>
      <c r="N4525" s="21" t="n"/>
    </row>
    <row r="4526">
      <c r="A4526" s="295" t="n"/>
      <c r="B4526" s="14" t="n"/>
      <c r="C4526" s="15" t="n"/>
      <c r="D4526" s="15" t="n"/>
      <c r="E4526" s="15">
        <f>D4526*Setup!$B$5</f>
        <v/>
      </c>
      <c r="F4526" s="15">
        <f>D4526-E4526</f>
        <v/>
      </c>
      <c r="G4526" s="15" t="n"/>
      <c r="H4526" s="15" t="n"/>
      <c r="I4526" s="15" t="n"/>
      <c r="J4526" s="15">
        <f>C4526+F4526+G4526-I4526</f>
        <v/>
      </c>
      <c r="K4526" s="15" t="n"/>
      <c r="L4526" s="15">
        <f>K4526*Setup!$B$6</f>
        <v/>
      </c>
      <c r="M4526" s="15">
        <f>J4526-L4526</f>
        <v/>
      </c>
      <c r="N4526" s="21" t="n"/>
    </row>
    <row r="4527">
      <c r="A4527" s="295" t="n"/>
      <c r="B4527" s="14" t="n"/>
      <c r="C4527" s="15" t="n"/>
      <c r="D4527" s="15" t="n"/>
      <c r="E4527" s="15">
        <f>D4527*Setup!$B$5</f>
        <v/>
      </c>
      <c r="F4527" s="15">
        <f>D4527-E4527</f>
        <v/>
      </c>
      <c r="G4527" s="15" t="n"/>
      <c r="H4527" s="15" t="n"/>
      <c r="I4527" s="15" t="n"/>
      <c r="J4527" s="15">
        <f>C4527+F4527+G4527-I4527</f>
        <v/>
      </c>
      <c r="K4527" s="15" t="n"/>
      <c r="L4527" s="15">
        <f>K4527*Setup!$B$6</f>
        <v/>
      </c>
      <c r="M4527" s="15">
        <f>J4527-L4527</f>
        <v/>
      </c>
      <c r="N4527" s="21" t="n"/>
    </row>
    <row r="4528">
      <c r="A4528" s="295" t="n"/>
      <c r="B4528" s="14" t="n"/>
      <c r="C4528" s="15" t="n"/>
      <c r="D4528" s="15" t="n"/>
      <c r="E4528" s="15">
        <f>D4528*Setup!$B$5</f>
        <v/>
      </c>
      <c r="F4528" s="15">
        <f>D4528-E4528</f>
        <v/>
      </c>
      <c r="G4528" s="15" t="n"/>
      <c r="H4528" s="15" t="n"/>
      <c r="I4528" s="15" t="n"/>
      <c r="J4528" s="15">
        <f>C4528+F4528+G4528-I4528</f>
        <v/>
      </c>
      <c r="K4528" s="15" t="n"/>
      <c r="L4528" s="15">
        <f>K4528*Setup!$B$6</f>
        <v/>
      </c>
      <c r="M4528" s="15">
        <f>J4528-L4528</f>
        <v/>
      </c>
      <c r="N4528" s="21" t="n"/>
    </row>
    <row r="4529">
      <c r="A4529" s="295" t="n"/>
      <c r="B4529" s="14" t="n"/>
      <c r="C4529" s="15" t="n"/>
      <c r="D4529" s="15" t="n"/>
      <c r="E4529" s="15">
        <f>D4529*Setup!$B$5</f>
        <v/>
      </c>
      <c r="F4529" s="15">
        <f>D4529-E4529</f>
        <v/>
      </c>
      <c r="G4529" s="15" t="n"/>
      <c r="H4529" s="15" t="n"/>
      <c r="I4529" s="15" t="n"/>
      <c r="J4529" s="15">
        <f>C4529+F4529+G4529-I4529</f>
        <v/>
      </c>
      <c r="K4529" s="15" t="n"/>
      <c r="L4529" s="15">
        <f>K4529*Setup!$B$6</f>
        <v/>
      </c>
      <c r="M4529" s="15">
        <f>J4529-L4529</f>
        <v/>
      </c>
      <c r="N4529" s="21" t="n"/>
    </row>
    <row r="4530">
      <c r="A4530" s="295" t="n"/>
      <c r="B4530" s="14" t="n"/>
      <c r="C4530" s="15" t="n"/>
      <c r="D4530" s="15" t="n"/>
      <c r="E4530" s="15">
        <f>D4530*Setup!$B$5</f>
        <v/>
      </c>
      <c r="F4530" s="15">
        <f>D4530-E4530</f>
        <v/>
      </c>
      <c r="G4530" s="15" t="n"/>
      <c r="H4530" s="15" t="n"/>
      <c r="I4530" s="15" t="n"/>
      <c r="J4530" s="15">
        <f>C4530+F4530+G4530-I4530</f>
        <v/>
      </c>
      <c r="K4530" s="15" t="n"/>
      <c r="L4530" s="15">
        <f>K4530*Setup!$B$6</f>
        <v/>
      </c>
      <c r="M4530" s="15">
        <f>J4530-L4530</f>
        <v/>
      </c>
      <c r="N4530" s="21" t="n"/>
    </row>
    <row r="4531">
      <c r="A4531" s="295" t="n"/>
      <c r="B4531" s="14" t="n"/>
      <c r="C4531" s="15" t="n"/>
      <c r="D4531" s="15" t="n"/>
      <c r="E4531" s="15">
        <f>D4531*Setup!$B$5</f>
        <v/>
      </c>
      <c r="F4531" s="15">
        <f>D4531-E4531</f>
        <v/>
      </c>
      <c r="G4531" s="15" t="n"/>
      <c r="H4531" s="15" t="n"/>
      <c r="I4531" s="15" t="n"/>
      <c r="J4531" s="15">
        <f>C4531+F4531+G4531-I4531</f>
        <v/>
      </c>
      <c r="K4531" s="15" t="n"/>
      <c r="L4531" s="15">
        <f>K4531*Setup!$B$6</f>
        <v/>
      </c>
      <c r="M4531" s="15">
        <f>J4531-L4531</f>
        <v/>
      </c>
      <c r="N4531" s="21" t="n"/>
    </row>
    <row r="4532">
      <c r="A4532" s="295" t="n"/>
      <c r="B4532" s="14" t="n"/>
      <c r="C4532" s="15" t="n"/>
      <c r="D4532" s="15" t="n"/>
      <c r="E4532" s="15">
        <f>D4532*Setup!$B$5</f>
        <v/>
      </c>
      <c r="F4532" s="15">
        <f>D4532-E4532</f>
        <v/>
      </c>
      <c r="G4532" s="15" t="n"/>
      <c r="H4532" s="15" t="n"/>
      <c r="I4532" s="15" t="n"/>
      <c r="J4532" s="15">
        <f>C4532+F4532+G4532-I4532</f>
        <v/>
      </c>
      <c r="K4532" s="15" t="n"/>
      <c r="L4532" s="15">
        <f>K4532*Setup!$B$6</f>
        <v/>
      </c>
      <c r="M4532" s="15">
        <f>J4532-L4532</f>
        <v/>
      </c>
      <c r="N4532" s="21" t="n"/>
    </row>
    <row r="4533">
      <c r="A4533" s="295" t="n"/>
      <c r="B4533" s="14" t="n"/>
      <c r="C4533" s="15" t="n"/>
      <c r="D4533" s="15" t="n"/>
      <c r="E4533" s="15">
        <f>D4533*Setup!$B$5</f>
        <v/>
      </c>
      <c r="F4533" s="15">
        <f>D4533-E4533</f>
        <v/>
      </c>
      <c r="G4533" s="15" t="n"/>
      <c r="H4533" s="15" t="n"/>
      <c r="I4533" s="15" t="n"/>
      <c r="J4533" s="15">
        <f>C4533+F4533+G4533-I4533</f>
        <v/>
      </c>
      <c r="K4533" s="15" t="n"/>
      <c r="L4533" s="15">
        <f>K4533*Setup!$B$6</f>
        <v/>
      </c>
      <c r="M4533" s="15">
        <f>J4533-L4533</f>
        <v/>
      </c>
      <c r="N4533" s="21" t="n"/>
    </row>
    <row r="4534">
      <c r="A4534" s="295" t="n"/>
      <c r="B4534" s="14" t="n"/>
      <c r="C4534" s="15" t="n"/>
      <c r="D4534" s="15" t="n"/>
      <c r="E4534" s="15">
        <f>D4534*Setup!$B$5</f>
        <v/>
      </c>
      <c r="F4534" s="15">
        <f>D4534-E4534</f>
        <v/>
      </c>
      <c r="G4534" s="15" t="n"/>
      <c r="H4534" s="15" t="n"/>
      <c r="I4534" s="15" t="n"/>
      <c r="J4534" s="15">
        <f>C4534+F4534+G4534-I4534</f>
        <v/>
      </c>
      <c r="K4534" s="15" t="n"/>
      <c r="L4534" s="15">
        <f>K4534*Setup!$B$6</f>
        <v/>
      </c>
      <c r="M4534" s="15">
        <f>J4534-L4534</f>
        <v/>
      </c>
      <c r="N4534" s="21" t="n"/>
    </row>
    <row r="4535">
      <c r="A4535" s="295" t="n"/>
      <c r="B4535" s="14" t="n"/>
      <c r="C4535" s="15" t="n"/>
      <c r="D4535" s="15" t="n"/>
      <c r="E4535" s="15">
        <f>D4535*Setup!$B$5</f>
        <v/>
      </c>
      <c r="F4535" s="15">
        <f>D4535-E4535</f>
        <v/>
      </c>
      <c r="G4535" s="15" t="n"/>
      <c r="H4535" s="15" t="n"/>
      <c r="I4535" s="15" t="n"/>
      <c r="J4535" s="15">
        <f>C4535+F4535+G4535-I4535</f>
        <v/>
      </c>
      <c r="K4535" s="15" t="n"/>
      <c r="L4535" s="15">
        <f>K4535*Setup!$B$6</f>
        <v/>
      </c>
      <c r="M4535" s="15">
        <f>J4535-L4535</f>
        <v/>
      </c>
      <c r="N4535" s="21" t="n"/>
    </row>
    <row r="4536">
      <c r="A4536" s="295" t="n"/>
      <c r="B4536" s="14" t="n"/>
      <c r="C4536" s="15" t="n"/>
      <c r="D4536" s="15" t="n"/>
      <c r="E4536" s="15">
        <f>D4536*Setup!$B$5</f>
        <v/>
      </c>
      <c r="F4536" s="15">
        <f>D4536-E4536</f>
        <v/>
      </c>
      <c r="G4536" s="15" t="n"/>
      <c r="H4536" s="15" t="n"/>
      <c r="I4536" s="15" t="n"/>
      <c r="J4536" s="15">
        <f>C4536+F4536+G4536-I4536</f>
        <v/>
      </c>
      <c r="K4536" s="15" t="n"/>
      <c r="L4536" s="15">
        <f>K4536*Setup!$B$6</f>
        <v/>
      </c>
      <c r="M4536" s="15">
        <f>J4536-L4536</f>
        <v/>
      </c>
      <c r="N4536" s="21" t="n"/>
    </row>
    <row r="4537">
      <c r="A4537" s="295" t="n"/>
      <c r="B4537" s="14" t="n"/>
      <c r="C4537" s="15" t="n"/>
      <c r="D4537" s="15" t="n"/>
      <c r="E4537" s="15">
        <f>D4537*Setup!$B$5</f>
        <v/>
      </c>
      <c r="F4537" s="15">
        <f>D4537-E4537</f>
        <v/>
      </c>
      <c r="G4537" s="15" t="n"/>
      <c r="H4537" s="15" t="n"/>
      <c r="I4537" s="15" t="n"/>
      <c r="J4537" s="15">
        <f>C4537+F4537+G4537-I4537</f>
        <v/>
      </c>
      <c r="K4537" s="15" t="n"/>
      <c r="L4537" s="15">
        <f>K4537*Setup!$B$6</f>
        <v/>
      </c>
      <c r="M4537" s="15">
        <f>J4537-L4537</f>
        <v/>
      </c>
      <c r="N4537" s="21" t="n"/>
    </row>
    <row r="4538">
      <c r="A4538" s="295" t="n"/>
      <c r="B4538" s="14" t="n"/>
      <c r="C4538" s="15" t="n"/>
      <c r="D4538" s="15" t="n"/>
      <c r="E4538" s="15">
        <f>D4538*Setup!$B$5</f>
        <v/>
      </c>
      <c r="F4538" s="15">
        <f>D4538-E4538</f>
        <v/>
      </c>
      <c r="G4538" s="15" t="n"/>
      <c r="H4538" s="15" t="n"/>
      <c r="I4538" s="15" t="n"/>
      <c r="J4538" s="15">
        <f>C4538+F4538+G4538-I4538</f>
        <v/>
      </c>
      <c r="K4538" s="15" t="n"/>
      <c r="L4538" s="15">
        <f>K4538*Setup!$B$6</f>
        <v/>
      </c>
      <c r="M4538" s="15">
        <f>J4538-L4538</f>
        <v/>
      </c>
      <c r="N4538" s="21" t="n"/>
    </row>
    <row r="4539">
      <c r="A4539" s="295" t="n"/>
      <c r="B4539" s="14" t="n"/>
      <c r="C4539" s="15" t="n"/>
      <c r="D4539" s="15" t="n"/>
      <c r="E4539" s="15">
        <f>D4539*Setup!$B$5</f>
        <v/>
      </c>
      <c r="F4539" s="15">
        <f>D4539-E4539</f>
        <v/>
      </c>
      <c r="G4539" s="15" t="n"/>
      <c r="H4539" s="15" t="n"/>
      <c r="I4539" s="15" t="n"/>
      <c r="J4539" s="15">
        <f>C4539+F4539+G4539-I4539</f>
        <v/>
      </c>
      <c r="K4539" s="15" t="n"/>
      <c r="L4539" s="15">
        <f>K4539*Setup!$B$6</f>
        <v/>
      </c>
      <c r="M4539" s="15">
        <f>J4539-L4539</f>
        <v/>
      </c>
      <c r="N4539" s="21" t="n"/>
    </row>
    <row r="4540">
      <c r="A4540" s="295" t="n"/>
      <c r="B4540" s="14" t="n"/>
      <c r="C4540" s="15" t="n"/>
      <c r="D4540" s="15" t="n"/>
      <c r="E4540" s="15">
        <f>D4540*Setup!$B$5</f>
        <v/>
      </c>
      <c r="F4540" s="15">
        <f>D4540-E4540</f>
        <v/>
      </c>
      <c r="G4540" s="15" t="n"/>
      <c r="H4540" s="15" t="n"/>
      <c r="I4540" s="15" t="n"/>
      <c r="J4540" s="15">
        <f>C4540+F4540+G4540-I4540</f>
        <v/>
      </c>
      <c r="K4540" s="15" t="n"/>
      <c r="L4540" s="15">
        <f>K4540*Setup!$B$6</f>
        <v/>
      </c>
      <c r="M4540" s="15">
        <f>J4540-L4540</f>
        <v/>
      </c>
      <c r="N4540" s="21" t="n"/>
    </row>
    <row r="4541">
      <c r="A4541" s="295" t="n"/>
      <c r="B4541" s="14" t="n"/>
      <c r="C4541" s="15" t="n"/>
      <c r="D4541" s="15" t="n"/>
      <c r="E4541" s="15">
        <f>D4541*Setup!$B$5</f>
        <v/>
      </c>
      <c r="F4541" s="15">
        <f>D4541-E4541</f>
        <v/>
      </c>
      <c r="G4541" s="15" t="n"/>
      <c r="H4541" s="15" t="n"/>
      <c r="I4541" s="15" t="n"/>
      <c r="J4541" s="15">
        <f>C4541+F4541+G4541-I4541</f>
        <v/>
      </c>
      <c r="K4541" s="15" t="n"/>
      <c r="L4541" s="15">
        <f>K4541*Setup!$B$6</f>
        <v/>
      </c>
      <c r="M4541" s="15">
        <f>J4541-L4541</f>
        <v/>
      </c>
      <c r="N4541" s="21" t="n"/>
    </row>
    <row r="4542">
      <c r="A4542" s="295" t="n"/>
      <c r="B4542" s="14" t="n"/>
      <c r="C4542" s="15" t="n"/>
      <c r="D4542" s="15" t="n"/>
      <c r="E4542" s="15">
        <f>D4542*Setup!$B$5</f>
        <v/>
      </c>
      <c r="F4542" s="15">
        <f>D4542-E4542</f>
        <v/>
      </c>
      <c r="G4542" s="15" t="n"/>
      <c r="H4542" s="15" t="n"/>
      <c r="I4542" s="15" t="n"/>
      <c r="J4542" s="15">
        <f>C4542+F4542+G4542-I4542</f>
        <v/>
      </c>
      <c r="K4542" s="15" t="n"/>
      <c r="L4542" s="15">
        <f>K4542*Setup!$B$6</f>
        <v/>
      </c>
      <c r="M4542" s="15">
        <f>J4542-L4542</f>
        <v/>
      </c>
      <c r="N4542" s="21" t="n"/>
    </row>
    <row r="4543">
      <c r="A4543" s="295" t="n"/>
      <c r="B4543" s="14" t="n"/>
      <c r="C4543" s="15" t="n"/>
      <c r="D4543" s="15" t="n"/>
      <c r="E4543" s="15">
        <f>D4543*Setup!$B$5</f>
        <v/>
      </c>
      <c r="F4543" s="15">
        <f>D4543-E4543</f>
        <v/>
      </c>
      <c r="G4543" s="15" t="n"/>
      <c r="H4543" s="15" t="n"/>
      <c r="I4543" s="15" t="n"/>
      <c r="J4543" s="15">
        <f>C4543+F4543+G4543-I4543</f>
        <v/>
      </c>
      <c r="K4543" s="15" t="n"/>
      <c r="L4543" s="15">
        <f>K4543*Setup!$B$6</f>
        <v/>
      </c>
      <c r="M4543" s="15">
        <f>J4543-L4543</f>
        <v/>
      </c>
      <c r="N4543" s="21" t="n"/>
    </row>
    <row r="4544">
      <c r="A4544" s="295" t="n"/>
      <c r="B4544" s="14" t="n"/>
      <c r="C4544" s="15" t="n"/>
      <c r="D4544" s="15" t="n"/>
      <c r="E4544" s="15">
        <f>D4544*Setup!$B$5</f>
        <v/>
      </c>
      <c r="F4544" s="15">
        <f>D4544-E4544</f>
        <v/>
      </c>
      <c r="G4544" s="15" t="n"/>
      <c r="H4544" s="15" t="n"/>
      <c r="I4544" s="15" t="n"/>
      <c r="J4544" s="15">
        <f>C4544+F4544+G4544-I4544</f>
        <v/>
      </c>
      <c r="K4544" s="15" t="n"/>
      <c r="L4544" s="15">
        <f>K4544*Setup!$B$6</f>
        <v/>
      </c>
      <c r="M4544" s="15">
        <f>J4544-L4544</f>
        <v/>
      </c>
      <c r="N4544" s="21" t="n"/>
    </row>
    <row r="4545">
      <c r="A4545" s="295" t="n"/>
      <c r="B4545" s="14" t="n"/>
      <c r="C4545" s="15" t="n"/>
      <c r="D4545" s="15" t="n"/>
      <c r="E4545" s="15">
        <f>D4545*Setup!$B$5</f>
        <v/>
      </c>
      <c r="F4545" s="15">
        <f>D4545-E4545</f>
        <v/>
      </c>
      <c r="G4545" s="15" t="n"/>
      <c r="H4545" s="15" t="n"/>
      <c r="I4545" s="15" t="n"/>
      <c r="J4545" s="15">
        <f>C4545+F4545+G4545-I4545</f>
        <v/>
      </c>
      <c r="K4545" s="15" t="n"/>
      <c r="L4545" s="15">
        <f>K4545*Setup!$B$6</f>
        <v/>
      </c>
      <c r="M4545" s="15">
        <f>J4545-L4545</f>
        <v/>
      </c>
      <c r="N4545" s="21" t="n"/>
    </row>
    <row r="4546">
      <c r="A4546" s="295" t="n"/>
      <c r="B4546" s="14" t="n"/>
      <c r="C4546" s="15" t="n"/>
      <c r="D4546" s="15" t="n"/>
      <c r="E4546" s="15">
        <f>D4546*Setup!$B$5</f>
        <v/>
      </c>
      <c r="F4546" s="15">
        <f>D4546-E4546</f>
        <v/>
      </c>
      <c r="G4546" s="15" t="n"/>
      <c r="H4546" s="15" t="n"/>
      <c r="I4546" s="15" t="n"/>
      <c r="J4546" s="15">
        <f>C4546+F4546+G4546-I4546</f>
        <v/>
      </c>
      <c r="K4546" s="15" t="n"/>
      <c r="L4546" s="15">
        <f>K4546*Setup!$B$6</f>
        <v/>
      </c>
      <c r="M4546" s="15">
        <f>J4546-L4546</f>
        <v/>
      </c>
      <c r="N4546" s="21" t="n"/>
    </row>
    <row r="4547">
      <c r="A4547" s="295" t="n"/>
      <c r="B4547" s="14" t="n"/>
      <c r="C4547" s="15" t="n"/>
      <c r="D4547" s="15" t="n"/>
      <c r="E4547" s="15">
        <f>D4547*Setup!$B$5</f>
        <v/>
      </c>
      <c r="F4547" s="15">
        <f>D4547-E4547</f>
        <v/>
      </c>
      <c r="G4547" s="15" t="n"/>
      <c r="H4547" s="15" t="n"/>
      <c r="I4547" s="15" t="n"/>
      <c r="J4547" s="15">
        <f>C4547+F4547+G4547-I4547</f>
        <v/>
      </c>
      <c r="K4547" s="15" t="n"/>
      <c r="L4547" s="15">
        <f>K4547*Setup!$B$6</f>
        <v/>
      </c>
      <c r="M4547" s="15">
        <f>J4547-L4547</f>
        <v/>
      </c>
      <c r="N4547" s="21" t="n"/>
    </row>
    <row r="4548">
      <c r="A4548" s="295" t="n"/>
      <c r="B4548" s="14" t="n"/>
      <c r="C4548" s="15" t="n"/>
      <c r="D4548" s="15" t="n"/>
      <c r="E4548" s="15">
        <f>D4548*Setup!$B$5</f>
        <v/>
      </c>
      <c r="F4548" s="15">
        <f>D4548-E4548</f>
        <v/>
      </c>
      <c r="G4548" s="15" t="n"/>
      <c r="H4548" s="15" t="n"/>
      <c r="I4548" s="15" t="n"/>
      <c r="J4548" s="15">
        <f>C4548+F4548+G4548-I4548</f>
        <v/>
      </c>
      <c r="K4548" s="15" t="n"/>
      <c r="L4548" s="15">
        <f>K4548*Setup!$B$6</f>
        <v/>
      </c>
      <c r="M4548" s="15">
        <f>J4548-L4548</f>
        <v/>
      </c>
      <c r="N4548" s="21" t="n"/>
    </row>
    <row r="4549">
      <c r="A4549" s="295" t="n"/>
      <c r="B4549" s="14" t="n"/>
      <c r="C4549" s="15" t="n"/>
      <c r="D4549" s="15" t="n"/>
      <c r="E4549" s="15">
        <f>D4549*Setup!$B$5</f>
        <v/>
      </c>
      <c r="F4549" s="15">
        <f>D4549-E4549</f>
        <v/>
      </c>
      <c r="G4549" s="15" t="n"/>
      <c r="H4549" s="15" t="n"/>
      <c r="I4549" s="15" t="n"/>
      <c r="J4549" s="15">
        <f>C4549+F4549+G4549-I4549</f>
        <v/>
      </c>
      <c r="K4549" s="15" t="n"/>
      <c r="L4549" s="15">
        <f>K4549*Setup!$B$6</f>
        <v/>
      </c>
      <c r="M4549" s="15">
        <f>J4549-L4549</f>
        <v/>
      </c>
      <c r="N4549" s="21" t="n"/>
    </row>
    <row r="4550">
      <c r="A4550" s="295" t="n"/>
      <c r="B4550" s="14" t="n"/>
      <c r="C4550" s="15" t="n"/>
      <c r="D4550" s="15" t="n"/>
      <c r="E4550" s="15">
        <f>D4550*Setup!$B$5</f>
        <v/>
      </c>
      <c r="F4550" s="15">
        <f>D4550-E4550</f>
        <v/>
      </c>
      <c r="G4550" s="15" t="n"/>
      <c r="H4550" s="15" t="n"/>
      <c r="I4550" s="15" t="n"/>
      <c r="J4550" s="15">
        <f>C4550+F4550+G4550-I4550</f>
        <v/>
      </c>
      <c r="K4550" s="15" t="n"/>
      <c r="L4550" s="15">
        <f>K4550*Setup!$B$6</f>
        <v/>
      </c>
      <c r="M4550" s="15">
        <f>J4550-L4550</f>
        <v/>
      </c>
      <c r="N4550" s="21" t="n"/>
    </row>
    <row r="4551">
      <c r="A4551" s="295" t="n"/>
      <c r="B4551" s="14" t="n"/>
      <c r="C4551" s="15" t="n"/>
      <c r="D4551" s="15" t="n"/>
      <c r="E4551" s="15">
        <f>D4551*Setup!$B$5</f>
        <v/>
      </c>
      <c r="F4551" s="15">
        <f>D4551-E4551</f>
        <v/>
      </c>
      <c r="G4551" s="15" t="n"/>
      <c r="H4551" s="15" t="n"/>
      <c r="I4551" s="15" t="n"/>
      <c r="J4551" s="15">
        <f>C4551+F4551+G4551-I4551</f>
        <v/>
      </c>
      <c r="K4551" s="15" t="n"/>
      <c r="L4551" s="15">
        <f>K4551*Setup!$B$6</f>
        <v/>
      </c>
      <c r="M4551" s="15">
        <f>J4551-L4551</f>
        <v/>
      </c>
      <c r="N4551" s="21" t="n"/>
    </row>
    <row r="4552">
      <c r="A4552" s="295" t="n"/>
      <c r="B4552" s="14" t="n"/>
      <c r="C4552" s="15" t="n"/>
      <c r="D4552" s="15" t="n"/>
      <c r="E4552" s="15">
        <f>D4552*Setup!$B$5</f>
        <v/>
      </c>
      <c r="F4552" s="15">
        <f>D4552-E4552</f>
        <v/>
      </c>
      <c r="G4552" s="15" t="n"/>
      <c r="H4552" s="15" t="n"/>
      <c r="I4552" s="15" t="n"/>
      <c r="J4552" s="15">
        <f>C4552+F4552+G4552-I4552</f>
        <v/>
      </c>
      <c r="K4552" s="15" t="n"/>
      <c r="L4552" s="15">
        <f>K4552*Setup!$B$6</f>
        <v/>
      </c>
      <c r="M4552" s="15">
        <f>J4552-L4552</f>
        <v/>
      </c>
      <c r="N4552" s="21" t="n"/>
    </row>
    <row r="4553">
      <c r="A4553" s="295" t="n"/>
      <c r="B4553" s="14" t="n"/>
      <c r="C4553" s="15" t="n"/>
      <c r="D4553" s="15" t="n"/>
      <c r="E4553" s="15">
        <f>D4553*Setup!$B$5</f>
        <v/>
      </c>
      <c r="F4553" s="15">
        <f>D4553-E4553</f>
        <v/>
      </c>
      <c r="G4553" s="15" t="n"/>
      <c r="H4553" s="15" t="n"/>
      <c r="I4553" s="15" t="n"/>
      <c r="J4553" s="15">
        <f>C4553+F4553+G4553-I4553</f>
        <v/>
      </c>
      <c r="K4553" s="15" t="n"/>
      <c r="L4553" s="15">
        <f>K4553*Setup!$B$6</f>
        <v/>
      </c>
      <c r="M4553" s="15">
        <f>J4553-L4553</f>
        <v/>
      </c>
      <c r="N4553" s="21" t="n"/>
    </row>
    <row r="4554">
      <c r="A4554" s="295" t="n"/>
      <c r="B4554" s="14" t="n"/>
      <c r="C4554" s="15" t="n"/>
      <c r="D4554" s="15" t="n"/>
      <c r="E4554" s="15">
        <f>D4554*Setup!$B$5</f>
        <v/>
      </c>
      <c r="F4554" s="15">
        <f>D4554-E4554</f>
        <v/>
      </c>
      <c r="G4554" s="15" t="n"/>
      <c r="H4554" s="15" t="n"/>
      <c r="I4554" s="15" t="n"/>
      <c r="J4554" s="15">
        <f>C4554+F4554+G4554-I4554</f>
        <v/>
      </c>
      <c r="K4554" s="15" t="n"/>
      <c r="L4554" s="15">
        <f>K4554*Setup!$B$6</f>
        <v/>
      </c>
      <c r="M4554" s="15">
        <f>J4554-L4554</f>
        <v/>
      </c>
      <c r="N4554" s="21" t="n"/>
    </row>
    <row r="4555">
      <c r="A4555" s="295" t="n"/>
      <c r="B4555" s="14" t="n"/>
      <c r="C4555" s="15" t="n"/>
      <c r="D4555" s="15" t="n"/>
      <c r="E4555" s="15">
        <f>D4555*Setup!$B$5</f>
        <v/>
      </c>
      <c r="F4555" s="15">
        <f>D4555-E4555</f>
        <v/>
      </c>
      <c r="G4555" s="15" t="n"/>
      <c r="H4555" s="15" t="n"/>
      <c r="I4555" s="15" t="n"/>
      <c r="J4555" s="15">
        <f>C4555+F4555+G4555-I4555</f>
        <v/>
      </c>
      <c r="K4555" s="15" t="n"/>
      <c r="L4555" s="15">
        <f>K4555*Setup!$B$6</f>
        <v/>
      </c>
      <c r="M4555" s="15">
        <f>J4555-L4555</f>
        <v/>
      </c>
      <c r="N4555" s="21" t="n"/>
    </row>
    <row r="4556">
      <c r="A4556" s="295" t="n"/>
      <c r="B4556" s="14" t="n"/>
      <c r="C4556" s="15" t="n"/>
      <c r="D4556" s="15" t="n"/>
      <c r="E4556" s="15">
        <f>D4556*Setup!$B$5</f>
        <v/>
      </c>
      <c r="F4556" s="15">
        <f>D4556-E4556</f>
        <v/>
      </c>
      <c r="G4556" s="15" t="n"/>
      <c r="H4556" s="15" t="n"/>
      <c r="I4556" s="15" t="n"/>
      <c r="J4556" s="15">
        <f>C4556+F4556+G4556-I4556</f>
        <v/>
      </c>
      <c r="K4556" s="15" t="n"/>
      <c r="L4556" s="15">
        <f>K4556*Setup!$B$6</f>
        <v/>
      </c>
      <c r="M4556" s="15">
        <f>J4556-L4556</f>
        <v/>
      </c>
      <c r="N4556" s="21" t="n"/>
    </row>
    <row r="4557">
      <c r="A4557" s="295" t="n"/>
      <c r="B4557" s="14" t="n"/>
      <c r="C4557" s="15" t="n"/>
      <c r="D4557" s="15" t="n"/>
      <c r="E4557" s="15">
        <f>D4557*Setup!$B$5</f>
        <v/>
      </c>
      <c r="F4557" s="15">
        <f>D4557-E4557</f>
        <v/>
      </c>
      <c r="G4557" s="15" t="n"/>
      <c r="H4557" s="15" t="n"/>
      <c r="I4557" s="15" t="n"/>
      <c r="J4557" s="15">
        <f>C4557+F4557+G4557-I4557</f>
        <v/>
      </c>
      <c r="K4557" s="15" t="n"/>
      <c r="L4557" s="15">
        <f>K4557*Setup!$B$6</f>
        <v/>
      </c>
      <c r="M4557" s="15">
        <f>J4557-L4557</f>
        <v/>
      </c>
      <c r="N4557" s="21" t="n"/>
    </row>
    <row r="4558">
      <c r="A4558" s="295" t="n"/>
      <c r="B4558" s="14" t="n"/>
      <c r="C4558" s="15" t="n"/>
      <c r="D4558" s="15" t="n"/>
      <c r="E4558" s="15">
        <f>D4558*Setup!$B$5</f>
        <v/>
      </c>
      <c r="F4558" s="15">
        <f>D4558-E4558</f>
        <v/>
      </c>
      <c r="G4558" s="15" t="n"/>
      <c r="H4558" s="15" t="n"/>
      <c r="I4558" s="15" t="n"/>
      <c r="J4558" s="15">
        <f>C4558+F4558+G4558-I4558</f>
        <v/>
      </c>
      <c r="K4558" s="15" t="n"/>
      <c r="L4558" s="15">
        <f>K4558*Setup!$B$6</f>
        <v/>
      </c>
      <c r="M4558" s="15">
        <f>J4558-L4558</f>
        <v/>
      </c>
      <c r="N4558" s="21" t="n"/>
    </row>
    <row r="4559">
      <c r="A4559" s="295" t="n"/>
      <c r="B4559" s="14" t="n"/>
      <c r="C4559" s="15" t="n"/>
      <c r="D4559" s="15" t="n"/>
      <c r="E4559" s="15">
        <f>D4559*Setup!$B$5</f>
        <v/>
      </c>
      <c r="F4559" s="15">
        <f>D4559-E4559</f>
        <v/>
      </c>
      <c r="G4559" s="15" t="n"/>
      <c r="H4559" s="15" t="n"/>
      <c r="I4559" s="15" t="n"/>
      <c r="J4559" s="15">
        <f>C4559+F4559+G4559-I4559</f>
        <v/>
      </c>
      <c r="K4559" s="15" t="n"/>
      <c r="L4559" s="15">
        <f>K4559*Setup!$B$6</f>
        <v/>
      </c>
      <c r="M4559" s="15">
        <f>J4559-L4559</f>
        <v/>
      </c>
      <c r="N4559" s="21" t="n"/>
    </row>
    <row r="4560">
      <c r="A4560" s="295" t="n"/>
      <c r="B4560" s="14" t="n"/>
      <c r="C4560" s="15" t="n"/>
      <c r="D4560" s="15" t="n"/>
      <c r="E4560" s="15">
        <f>D4560*Setup!$B$5</f>
        <v/>
      </c>
      <c r="F4560" s="15">
        <f>D4560-E4560</f>
        <v/>
      </c>
      <c r="G4560" s="15" t="n"/>
      <c r="H4560" s="15" t="n"/>
      <c r="I4560" s="15" t="n"/>
      <c r="J4560" s="15">
        <f>C4560+F4560+G4560-I4560</f>
        <v/>
      </c>
      <c r="K4560" s="15" t="n"/>
      <c r="L4560" s="15">
        <f>K4560*Setup!$B$6</f>
        <v/>
      </c>
      <c r="M4560" s="15">
        <f>J4560-L4560</f>
        <v/>
      </c>
      <c r="N4560" s="21" t="n"/>
    </row>
    <row r="4561">
      <c r="A4561" s="295" t="n"/>
      <c r="B4561" s="14" t="n"/>
      <c r="C4561" s="15" t="n"/>
      <c r="D4561" s="15" t="n"/>
      <c r="E4561" s="15">
        <f>D4561*Setup!$B$5</f>
        <v/>
      </c>
      <c r="F4561" s="15">
        <f>D4561-E4561</f>
        <v/>
      </c>
      <c r="G4561" s="15" t="n"/>
      <c r="H4561" s="15" t="n"/>
      <c r="I4561" s="15" t="n"/>
      <c r="J4561" s="15">
        <f>C4561+F4561+G4561-I4561</f>
        <v/>
      </c>
      <c r="K4561" s="15" t="n"/>
      <c r="L4561" s="15">
        <f>K4561*Setup!$B$6</f>
        <v/>
      </c>
      <c r="M4561" s="15">
        <f>J4561-L4561</f>
        <v/>
      </c>
      <c r="N4561" s="21" t="n"/>
    </row>
    <row r="4562">
      <c r="A4562" s="295" t="n"/>
      <c r="B4562" s="14" t="n"/>
      <c r="C4562" s="15" t="n"/>
      <c r="D4562" s="15" t="n"/>
      <c r="E4562" s="15">
        <f>D4562*Setup!$B$5</f>
        <v/>
      </c>
      <c r="F4562" s="15">
        <f>D4562-E4562</f>
        <v/>
      </c>
      <c r="G4562" s="15" t="n"/>
      <c r="H4562" s="15" t="n"/>
      <c r="I4562" s="15" t="n"/>
      <c r="J4562" s="15">
        <f>C4562+F4562+G4562-I4562</f>
        <v/>
      </c>
      <c r="K4562" s="15" t="n"/>
      <c r="L4562" s="15">
        <f>K4562*Setup!$B$6</f>
        <v/>
      </c>
      <c r="M4562" s="15">
        <f>J4562-L4562</f>
        <v/>
      </c>
      <c r="N4562" s="21" t="n"/>
    </row>
    <row r="4563">
      <c r="A4563" s="295" t="n"/>
      <c r="B4563" s="14" t="n"/>
      <c r="C4563" s="15" t="n"/>
      <c r="D4563" s="15" t="n"/>
      <c r="E4563" s="15">
        <f>D4563*Setup!$B$5</f>
        <v/>
      </c>
      <c r="F4563" s="15">
        <f>D4563-E4563</f>
        <v/>
      </c>
      <c r="G4563" s="15" t="n"/>
      <c r="H4563" s="15" t="n"/>
      <c r="I4563" s="15" t="n"/>
      <c r="J4563" s="15">
        <f>C4563+F4563+G4563-I4563</f>
        <v/>
      </c>
      <c r="K4563" s="15" t="n"/>
      <c r="L4563" s="15">
        <f>K4563*Setup!$B$6</f>
        <v/>
      </c>
      <c r="M4563" s="15">
        <f>J4563-L4563</f>
        <v/>
      </c>
      <c r="N4563" s="21" t="n"/>
    </row>
    <row r="4564">
      <c r="A4564" s="295" t="n"/>
      <c r="B4564" s="14" t="n"/>
      <c r="C4564" s="15" t="n"/>
      <c r="D4564" s="15" t="n"/>
      <c r="E4564" s="15">
        <f>D4564*Setup!$B$5</f>
        <v/>
      </c>
      <c r="F4564" s="15">
        <f>D4564-E4564</f>
        <v/>
      </c>
      <c r="G4564" s="15" t="n"/>
      <c r="H4564" s="15" t="n"/>
      <c r="I4564" s="15" t="n"/>
      <c r="J4564" s="15">
        <f>C4564+F4564+G4564-I4564</f>
        <v/>
      </c>
      <c r="K4564" s="15" t="n"/>
      <c r="L4564" s="15">
        <f>K4564*Setup!$B$6</f>
        <v/>
      </c>
      <c r="M4564" s="15">
        <f>J4564-L4564</f>
        <v/>
      </c>
      <c r="N4564" s="21" t="n"/>
    </row>
    <row r="4565">
      <c r="A4565" s="295" t="n"/>
      <c r="B4565" s="14" t="n"/>
      <c r="C4565" s="15" t="n"/>
      <c r="D4565" s="15" t="n"/>
      <c r="E4565" s="15">
        <f>D4565*Setup!$B$5</f>
        <v/>
      </c>
      <c r="F4565" s="15">
        <f>D4565-E4565</f>
        <v/>
      </c>
      <c r="G4565" s="15" t="n"/>
      <c r="H4565" s="15" t="n"/>
      <c r="I4565" s="15" t="n"/>
      <c r="J4565" s="15">
        <f>C4565+F4565+G4565-I4565</f>
        <v/>
      </c>
      <c r="K4565" s="15" t="n"/>
      <c r="L4565" s="15">
        <f>K4565*Setup!$B$6</f>
        <v/>
      </c>
      <c r="M4565" s="15">
        <f>J4565-L4565</f>
        <v/>
      </c>
      <c r="N4565" s="21" t="n"/>
    </row>
    <row r="4566">
      <c r="A4566" s="295" t="n"/>
      <c r="B4566" s="14" t="n"/>
      <c r="C4566" s="15" t="n"/>
      <c r="D4566" s="15" t="n"/>
      <c r="E4566" s="15">
        <f>D4566*Setup!$B$5</f>
        <v/>
      </c>
      <c r="F4566" s="15">
        <f>D4566-E4566</f>
        <v/>
      </c>
      <c r="G4566" s="15" t="n"/>
      <c r="H4566" s="15" t="n"/>
      <c r="I4566" s="15" t="n"/>
      <c r="J4566" s="15">
        <f>C4566+F4566+G4566-I4566</f>
        <v/>
      </c>
      <c r="K4566" s="15" t="n"/>
      <c r="L4566" s="15">
        <f>K4566*Setup!$B$6</f>
        <v/>
      </c>
      <c r="M4566" s="15">
        <f>J4566-L4566</f>
        <v/>
      </c>
      <c r="N4566" s="21" t="n"/>
    </row>
    <row r="4567">
      <c r="A4567" s="295" t="n"/>
      <c r="B4567" s="14" t="n"/>
      <c r="C4567" s="15" t="n"/>
      <c r="D4567" s="15" t="n"/>
      <c r="E4567" s="15">
        <f>D4567*Setup!$B$5</f>
        <v/>
      </c>
      <c r="F4567" s="15">
        <f>D4567-E4567</f>
        <v/>
      </c>
      <c r="G4567" s="15" t="n"/>
      <c r="H4567" s="15" t="n"/>
      <c r="I4567" s="15" t="n"/>
      <c r="J4567" s="15">
        <f>C4567+F4567+G4567-I4567</f>
        <v/>
      </c>
      <c r="K4567" s="15" t="n"/>
      <c r="L4567" s="15">
        <f>K4567*Setup!$B$6</f>
        <v/>
      </c>
      <c r="M4567" s="15">
        <f>J4567-L4567</f>
        <v/>
      </c>
      <c r="N4567" s="21" t="n"/>
    </row>
    <row r="4568">
      <c r="A4568" s="295" t="n"/>
      <c r="B4568" s="14" t="n"/>
      <c r="C4568" s="15" t="n"/>
      <c r="D4568" s="15" t="n"/>
      <c r="E4568" s="15">
        <f>D4568*Setup!$B$5</f>
        <v/>
      </c>
      <c r="F4568" s="15">
        <f>D4568-E4568</f>
        <v/>
      </c>
      <c r="G4568" s="15" t="n"/>
      <c r="H4568" s="15" t="n"/>
      <c r="I4568" s="15" t="n"/>
      <c r="J4568" s="15">
        <f>C4568+F4568+G4568-I4568</f>
        <v/>
      </c>
      <c r="K4568" s="15" t="n"/>
      <c r="L4568" s="15">
        <f>K4568*Setup!$B$6</f>
        <v/>
      </c>
      <c r="M4568" s="15">
        <f>J4568-L4568</f>
        <v/>
      </c>
      <c r="N4568" s="21" t="n"/>
    </row>
    <row r="4569">
      <c r="A4569" s="295" t="n"/>
      <c r="B4569" s="14" t="n"/>
      <c r="C4569" s="15" t="n"/>
      <c r="D4569" s="15" t="n"/>
      <c r="E4569" s="15">
        <f>D4569*Setup!$B$5</f>
        <v/>
      </c>
      <c r="F4569" s="15">
        <f>D4569-E4569</f>
        <v/>
      </c>
      <c r="G4569" s="15" t="n"/>
      <c r="H4569" s="15" t="n"/>
      <c r="I4569" s="15" t="n"/>
      <c r="J4569" s="15">
        <f>C4569+F4569+G4569-I4569</f>
        <v/>
      </c>
      <c r="K4569" s="15" t="n"/>
      <c r="L4569" s="15">
        <f>K4569*Setup!$B$6</f>
        <v/>
      </c>
      <c r="M4569" s="15">
        <f>J4569-L4569</f>
        <v/>
      </c>
      <c r="N4569" s="21" t="n"/>
    </row>
    <row r="4570">
      <c r="A4570" s="295" t="n"/>
      <c r="B4570" s="14" t="n"/>
      <c r="C4570" s="15" t="n"/>
      <c r="D4570" s="15" t="n"/>
      <c r="E4570" s="15">
        <f>D4570*Setup!$B$5</f>
        <v/>
      </c>
      <c r="F4570" s="15">
        <f>D4570-E4570</f>
        <v/>
      </c>
      <c r="G4570" s="15" t="n"/>
      <c r="H4570" s="15" t="n"/>
      <c r="I4570" s="15" t="n"/>
      <c r="J4570" s="15">
        <f>C4570+F4570+G4570-I4570</f>
        <v/>
      </c>
      <c r="K4570" s="15" t="n"/>
      <c r="L4570" s="15">
        <f>K4570*Setup!$B$6</f>
        <v/>
      </c>
      <c r="M4570" s="15">
        <f>J4570-L4570</f>
        <v/>
      </c>
      <c r="N4570" s="21" t="n"/>
    </row>
    <row r="4571">
      <c r="A4571" s="295" t="n"/>
      <c r="B4571" s="14" t="n"/>
      <c r="C4571" s="15" t="n"/>
      <c r="D4571" s="15" t="n"/>
      <c r="E4571" s="15">
        <f>D4571*Setup!$B$5</f>
        <v/>
      </c>
      <c r="F4571" s="15">
        <f>D4571-E4571</f>
        <v/>
      </c>
      <c r="G4571" s="15" t="n"/>
      <c r="H4571" s="15" t="n"/>
      <c r="I4571" s="15" t="n"/>
      <c r="J4571" s="15">
        <f>C4571+F4571+G4571-I4571</f>
        <v/>
      </c>
      <c r="K4571" s="15" t="n"/>
      <c r="L4571" s="15">
        <f>K4571*Setup!$B$6</f>
        <v/>
      </c>
      <c r="M4571" s="15">
        <f>J4571-L4571</f>
        <v/>
      </c>
      <c r="N4571" s="21" t="n"/>
    </row>
    <row r="4572">
      <c r="A4572" s="295" t="n"/>
      <c r="B4572" s="14" t="n"/>
      <c r="C4572" s="15" t="n"/>
      <c r="D4572" s="15" t="n"/>
      <c r="E4572" s="15">
        <f>D4572*Setup!$B$5</f>
        <v/>
      </c>
      <c r="F4572" s="15">
        <f>D4572-E4572</f>
        <v/>
      </c>
      <c r="G4572" s="15" t="n"/>
      <c r="H4572" s="15" t="n"/>
      <c r="I4572" s="15" t="n"/>
      <c r="J4572" s="15">
        <f>C4572+F4572+G4572-I4572</f>
        <v/>
      </c>
      <c r="K4572" s="15" t="n"/>
      <c r="L4572" s="15">
        <f>K4572*Setup!$B$6</f>
        <v/>
      </c>
      <c r="M4572" s="15">
        <f>J4572-L4572</f>
        <v/>
      </c>
      <c r="N4572" s="21" t="n"/>
    </row>
    <row r="4573">
      <c r="A4573" s="295" t="n"/>
      <c r="B4573" s="14" t="n"/>
      <c r="C4573" s="15" t="n"/>
      <c r="D4573" s="15" t="n"/>
      <c r="E4573" s="15">
        <f>D4573*Setup!$B$5</f>
        <v/>
      </c>
      <c r="F4573" s="15">
        <f>D4573-E4573</f>
        <v/>
      </c>
      <c r="G4573" s="15" t="n"/>
      <c r="H4573" s="15" t="n"/>
      <c r="I4573" s="15" t="n"/>
      <c r="J4573" s="15">
        <f>C4573+F4573+G4573-I4573</f>
        <v/>
      </c>
      <c r="K4573" s="15" t="n"/>
      <c r="L4573" s="15">
        <f>K4573*Setup!$B$6</f>
        <v/>
      </c>
      <c r="M4573" s="15">
        <f>J4573-L4573</f>
        <v/>
      </c>
      <c r="N4573" s="21" t="n"/>
    </row>
    <row r="4574">
      <c r="A4574" s="295" t="n"/>
      <c r="B4574" s="14" t="n"/>
      <c r="C4574" s="15" t="n"/>
      <c r="D4574" s="15" t="n"/>
      <c r="E4574" s="15">
        <f>D4574*Setup!$B$5</f>
        <v/>
      </c>
      <c r="F4574" s="15">
        <f>D4574-E4574</f>
        <v/>
      </c>
      <c r="G4574" s="15" t="n"/>
      <c r="H4574" s="15" t="n"/>
      <c r="I4574" s="15" t="n"/>
      <c r="J4574" s="15">
        <f>C4574+F4574+G4574-I4574</f>
        <v/>
      </c>
      <c r="K4574" s="15" t="n"/>
      <c r="L4574" s="15">
        <f>K4574*Setup!$B$6</f>
        <v/>
      </c>
      <c r="M4574" s="15">
        <f>J4574-L4574</f>
        <v/>
      </c>
      <c r="N4574" s="21" t="n"/>
    </row>
    <row r="4575">
      <c r="A4575" s="295" t="n"/>
      <c r="B4575" s="14" t="n"/>
      <c r="C4575" s="15" t="n"/>
      <c r="D4575" s="15" t="n"/>
      <c r="E4575" s="15">
        <f>D4575*Setup!$B$5</f>
        <v/>
      </c>
      <c r="F4575" s="15">
        <f>D4575-E4575</f>
        <v/>
      </c>
      <c r="G4575" s="15" t="n"/>
      <c r="H4575" s="15" t="n"/>
      <c r="I4575" s="15" t="n"/>
      <c r="J4575" s="15">
        <f>C4575+F4575+G4575-I4575</f>
        <v/>
      </c>
      <c r="K4575" s="15" t="n"/>
      <c r="L4575" s="15">
        <f>K4575*Setup!$B$6</f>
        <v/>
      </c>
      <c r="M4575" s="15">
        <f>J4575-L4575</f>
        <v/>
      </c>
      <c r="N4575" s="21" t="n"/>
    </row>
    <row r="4576">
      <c r="A4576" s="295" t="n"/>
      <c r="B4576" s="14" t="n"/>
      <c r="C4576" s="15" t="n"/>
      <c r="D4576" s="15" t="n"/>
      <c r="E4576" s="15">
        <f>D4576*Setup!$B$5</f>
        <v/>
      </c>
      <c r="F4576" s="15">
        <f>D4576-E4576</f>
        <v/>
      </c>
      <c r="G4576" s="15" t="n"/>
      <c r="H4576" s="15" t="n"/>
      <c r="I4576" s="15" t="n"/>
      <c r="J4576" s="15">
        <f>C4576+F4576+G4576-I4576</f>
        <v/>
      </c>
      <c r="K4576" s="15" t="n"/>
      <c r="L4576" s="15">
        <f>K4576*Setup!$B$6</f>
        <v/>
      </c>
      <c r="M4576" s="15">
        <f>J4576-L4576</f>
        <v/>
      </c>
      <c r="N4576" s="21" t="n"/>
    </row>
    <row r="4577">
      <c r="A4577" s="295" t="n"/>
      <c r="B4577" s="14" t="n"/>
      <c r="C4577" s="15" t="n"/>
      <c r="D4577" s="15" t="n"/>
      <c r="E4577" s="15">
        <f>D4577*Setup!$B$5</f>
        <v/>
      </c>
      <c r="F4577" s="15">
        <f>D4577-E4577</f>
        <v/>
      </c>
      <c r="G4577" s="15" t="n"/>
      <c r="H4577" s="15" t="n"/>
      <c r="I4577" s="15" t="n"/>
      <c r="J4577" s="15">
        <f>C4577+F4577+G4577-I4577</f>
        <v/>
      </c>
      <c r="K4577" s="15" t="n"/>
      <c r="L4577" s="15">
        <f>K4577*Setup!$B$6</f>
        <v/>
      </c>
      <c r="M4577" s="15">
        <f>J4577-L4577</f>
        <v/>
      </c>
      <c r="N4577" s="21" t="n"/>
    </row>
    <row r="4578">
      <c r="A4578" s="295" t="n"/>
      <c r="B4578" s="14" t="n"/>
      <c r="C4578" s="15" t="n"/>
      <c r="D4578" s="15" t="n"/>
      <c r="E4578" s="15">
        <f>D4578*Setup!$B$5</f>
        <v/>
      </c>
      <c r="F4578" s="15">
        <f>D4578-E4578</f>
        <v/>
      </c>
      <c r="G4578" s="15" t="n"/>
      <c r="H4578" s="15" t="n"/>
      <c r="I4578" s="15" t="n"/>
      <c r="J4578" s="15">
        <f>C4578+F4578+G4578-I4578</f>
        <v/>
      </c>
      <c r="K4578" s="15" t="n"/>
      <c r="L4578" s="15">
        <f>K4578*Setup!$B$6</f>
        <v/>
      </c>
      <c r="M4578" s="15">
        <f>J4578-L4578</f>
        <v/>
      </c>
      <c r="N4578" s="21" t="n"/>
    </row>
    <row r="4579">
      <c r="A4579" s="295" t="n"/>
      <c r="B4579" s="14" t="n"/>
      <c r="C4579" s="15" t="n"/>
      <c r="D4579" s="15" t="n"/>
      <c r="E4579" s="15">
        <f>D4579*Setup!$B$5</f>
        <v/>
      </c>
      <c r="F4579" s="15">
        <f>D4579-E4579</f>
        <v/>
      </c>
      <c r="G4579" s="15" t="n"/>
      <c r="H4579" s="15" t="n"/>
      <c r="I4579" s="15" t="n"/>
      <c r="J4579" s="15">
        <f>C4579+F4579+G4579-I4579</f>
        <v/>
      </c>
      <c r="K4579" s="15" t="n"/>
      <c r="L4579" s="15">
        <f>K4579*Setup!$B$6</f>
        <v/>
      </c>
      <c r="M4579" s="15">
        <f>J4579-L4579</f>
        <v/>
      </c>
      <c r="N4579" s="21" t="n"/>
    </row>
    <row r="4580">
      <c r="A4580" s="295" t="n"/>
      <c r="B4580" s="14" t="n"/>
      <c r="C4580" s="15" t="n"/>
      <c r="D4580" s="15" t="n"/>
      <c r="E4580" s="15">
        <f>D4580*Setup!$B$5</f>
        <v/>
      </c>
      <c r="F4580" s="15">
        <f>D4580-E4580</f>
        <v/>
      </c>
      <c r="G4580" s="15" t="n"/>
      <c r="H4580" s="15" t="n"/>
      <c r="I4580" s="15" t="n"/>
      <c r="J4580" s="15">
        <f>C4580+F4580+G4580-I4580</f>
        <v/>
      </c>
      <c r="K4580" s="15" t="n"/>
      <c r="L4580" s="15">
        <f>K4580*Setup!$B$6</f>
        <v/>
      </c>
      <c r="M4580" s="15">
        <f>J4580-L4580</f>
        <v/>
      </c>
      <c r="N4580" s="21" t="n"/>
    </row>
    <row r="4581">
      <c r="A4581" s="295" t="n"/>
      <c r="B4581" s="14" t="n"/>
      <c r="C4581" s="15" t="n"/>
      <c r="D4581" s="15" t="n"/>
      <c r="E4581" s="15">
        <f>D4581*Setup!$B$5</f>
        <v/>
      </c>
      <c r="F4581" s="15">
        <f>D4581-E4581</f>
        <v/>
      </c>
      <c r="G4581" s="15" t="n"/>
      <c r="H4581" s="15" t="n"/>
      <c r="I4581" s="15" t="n"/>
      <c r="J4581" s="15">
        <f>C4581+F4581+G4581-I4581</f>
        <v/>
      </c>
      <c r="K4581" s="15" t="n"/>
      <c r="L4581" s="15">
        <f>K4581*Setup!$B$6</f>
        <v/>
      </c>
      <c r="M4581" s="15">
        <f>J4581-L4581</f>
        <v/>
      </c>
      <c r="N4581" s="21" t="n"/>
    </row>
    <row r="4582">
      <c r="A4582" s="295" t="n"/>
      <c r="B4582" s="14" t="n"/>
      <c r="C4582" s="15" t="n"/>
      <c r="D4582" s="15" t="n"/>
      <c r="E4582" s="15">
        <f>D4582*Setup!$B$5</f>
        <v/>
      </c>
      <c r="F4582" s="15">
        <f>D4582-E4582</f>
        <v/>
      </c>
      <c r="G4582" s="15" t="n"/>
      <c r="H4582" s="15" t="n"/>
      <c r="I4582" s="15" t="n"/>
      <c r="J4582" s="15">
        <f>C4582+F4582+G4582-I4582</f>
        <v/>
      </c>
      <c r="K4582" s="15" t="n"/>
      <c r="L4582" s="15">
        <f>K4582*Setup!$B$6</f>
        <v/>
      </c>
      <c r="M4582" s="15">
        <f>J4582-L4582</f>
        <v/>
      </c>
      <c r="N4582" s="21" t="n"/>
    </row>
    <row r="4583">
      <c r="A4583" s="295" t="n"/>
      <c r="B4583" s="14" t="n"/>
      <c r="C4583" s="15" t="n"/>
      <c r="D4583" s="15" t="n"/>
      <c r="E4583" s="15">
        <f>D4583*Setup!$B$5</f>
        <v/>
      </c>
      <c r="F4583" s="15">
        <f>D4583-E4583</f>
        <v/>
      </c>
      <c r="G4583" s="15" t="n"/>
      <c r="H4583" s="15" t="n"/>
      <c r="I4583" s="15" t="n"/>
      <c r="J4583" s="15">
        <f>C4583+F4583+G4583-I4583</f>
        <v/>
      </c>
      <c r="K4583" s="15" t="n"/>
      <c r="L4583" s="15">
        <f>K4583*Setup!$B$6</f>
        <v/>
      </c>
      <c r="M4583" s="15">
        <f>J4583-L4583</f>
        <v/>
      </c>
      <c r="N4583" s="21" t="n"/>
    </row>
    <row r="4584">
      <c r="A4584" s="295" t="n"/>
      <c r="B4584" s="14" t="n"/>
      <c r="C4584" s="15" t="n"/>
      <c r="D4584" s="15" t="n"/>
      <c r="E4584" s="15">
        <f>D4584*Setup!$B$5</f>
        <v/>
      </c>
      <c r="F4584" s="15">
        <f>D4584-E4584</f>
        <v/>
      </c>
      <c r="G4584" s="15" t="n"/>
      <c r="H4584" s="15" t="n"/>
      <c r="I4584" s="15" t="n"/>
      <c r="J4584" s="15">
        <f>C4584+F4584+G4584-I4584</f>
        <v/>
      </c>
      <c r="K4584" s="15" t="n"/>
      <c r="L4584" s="15">
        <f>K4584*Setup!$B$6</f>
        <v/>
      </c>
      <c r="M4584" s="15">
        <f>J4584-L4584</f>
        <v/>
      </c>
      <c r="N4584" s="21" t="n"/>
    </row>
    <row r="4585">
      <c r="A4585" s="295" t="n"/>
      <c r="B4585" s="14" t="n"/>
      <c r="C4585" s="15" t="n"/>
      <c r="D4585" s="15" t="n"/>
      <c r="E4585" s="15">
        <f>D4585*Setup!$B$5</f>
        <v/>
      </c>
      <c r="F4585" s="15">
        <f>D4585-E4585</f>
        <v/>
      </c>
      <c r="G4585" s="15" t="n"/>
      <c r="H4585" s="15" t="n"/>
      <c r="I4585" s="15" t="n"/>
      <c r="J4585" s="15">
        <f>C4585+F4585+G4585-I4585</f>
        <v/>
      </c>
      <c r="K4585" s="15" t="n"/>
      <c r="L4585" s="15">
        <f>K4585*Setup!$B$6</f>
        <v/>
      </c>
      <c r="M4585" s="15">
        <f>J4585-L4585</f>
        <v/>
      </c>
      <c r="N4585" s="21" t="n"/>
    </row>
    <row r="4586">
      <c r="A4586" s="295" t="n"/>
      <c r="B4586" s="14" t="n"/>
      <c r="C4586" s="15" t="n"/>
      <c r="D4586" s="15" t="n"/>
      <c r="E4586" s="15">
        <f>D4586*Setup!$B$5</f>
        <v/>
      </c>
      <c r="F4586" s="15">
        <f>D4586-E4586</f>
        <v/>
      </c>
      <c r="G4586" s="15" t="n"/>
      <c r="H4586" s="15" t="n"/>
      <c r="I4586" s="15" t="n"/>
      <c r="J4586" s="15">
        <f>C4586+F4586+G4586-I4586</f>
        <v/>
      </c>
      <c r="K4586" s="15" t="n"/>
      <c r="L4586" s="15">
        <f>K4586*Setup!$B$6</f>
        <v/>
      </c>
      <c r="M4586" s="15">
        <f>J4586-L4586</f>
        <v/>
      </c>
      <c r="N4586" s="21" t="n"/>
    </row>
    <row r="4587">
      <c r="A4587" s="295" t="n"/>
      <c r="B4587" s="14" t="n"/>
      <c r="C4587" s="15" t="n"/>
      <c r="D4587" s="15" t="n"/>
      <c r="E4587" s="15">
        <f>D4587*Setup!$B$5</f>
        <v/>
      </c>
      <c r="F4587" s="15">
        <f>D4587-E4587</f>
        <v/>
      </c>
      <c r="G4587" s="15" t="n"/>
      <c r="H4587" s="15" t="n"/>
      <c r="I4587" s="15" t="n"/>
      <c r="J4587" s="15">
        <f>C4587+F4587+G4587-I4587</f>
        <v/>
      </c>
      <c r="K4587" s="15" t="n"/>
      <c r="L4587" s="15">
        <f>K4587*Setup!$B$6</f>
        <v/>
      </c>
      <c r="M4587" s="15">
        <f>J4587-L4587</f>
        <v/>
      </c>
      <c r="N4587" s="21" t="n"/>
    </row>
    <row r="4588">
      <c r="A4588" s="295" t="n"/>
      <c r="B4588" s="14" t="n"/>
      <c r="C4588" s="15" t="n"/>
      <c r="D4588" s="15" t="n"/>
      <c r="E4588" s="15">
        <f>D4588*Setup!$B$5</f>
        <v/>
      </c>
      <c r="F4588" s="15">
        <f>D4588-E4588</f>
        <v/>
      </c>
      <c r="G4588" s="15" t="n"/>
      <c r="H4588" s="15" t="n"/>
      <c r="I4588" s="15" t="n"/>
      <c r="J4588" s="15">
        <f>C4588+F4588+G4588-I4588</f>
        <v/>
      </c>
      <c r="K4588" s="15" t="n"/>
      <c r="L4588" s="15">
        <f>K4588*Setup!$B$6</f>
        <v/>
      </c>
      <c r="M4588" s="15">
        <f>J4588-L4588</f>
        <v/>
      </c>
      <c r="N4588" s="21" t="n"/>
    </row>
    <row r="4589">
      <c r="A4589" s="295" t="n"/>
      <c r="B4589" s="14" t="n"/>
      <c r="C4589" s="15" t="n"/>
      <c r="D4589" s="15" t="n"/>
      <c r="E4589" s="15">
        <f>D4589*Setup!$B$5</f>
        <v/>
      </c>
      <c r="F4589" s="15">
        <f>D4589-E4589</f>
        <v/>
      </c>
      <c r="G4589" s="15" t="n"/>
      <c r="H4589" s="15" t="n"/>
      <c r="I4589" s="15" t="n"/>
      <c r="J4589" s="15">
        <f>C4589+F4589+G4589-I4589</f>
        <v/>
      </c>
      <c r="K4589" s="15" t="n"/>
      <c r="L4589" s="15">
        <f>K4589*Setup!$B$6</f>
        <v/>
      </c>
      <c r="M4589" s="15">
        <f>J4589-L4589</f>
        <v/>
      </c>
      <c r="N4589" s="21" t="n"/>
    </row>
    <row r="4590">
      <c r="A4590" s="295" t="n"/>
      <c r="B4590" s="14" t="n"/>
      <c r="C4590" s="15" t="n"/>
      <c r="D4590" s="15" t="n"/>
      <c r="E4590" s="15">
        <f>D4590*Setup!$B$5</f>
        <v/>
      </c>
      <c r="F4590" s="15">
        <f>D4590-E4590</f>
        <v/>
      </c>
      <c r="G4590" s="15" t="n"/>
      <c r="H4590" s="15" t="n"/>
      <c r="I4590" s="15" t="n"/>
      <c r="J4590" s="15">
        <f>C4590+F4590+G4590-I4590</f>
        <v/>
      </c>
      <c r="K4590" s="15" t="n"/>
      <c r="L4590" s="15">
        <f>K4590*Setup!$B$6</f>
        <v/>
      </c>
      <c r="M4590" s="15">
        <f>J4590-L4590</f>
        <v/>
      </c>
      <c r="N4590" s="21" t="n"/>
    </row>
    <row r="4591">
      <c r="A4591" s="295" t="n"/>
      <c r="B4591" s="14" t="n"/>
      <c r="C4591" s="15" t="n"/>
      <c r="D4591" s="15" t="n"/>
      <c r="E4591" s="15">
        <f>D4591*Setup!$B$5</f>
        <v/>
      </c>
      <c r="F4591" s="15">
        <f>D4591-E4591</f>
        <v/>
      </c>
      <c r="G4591" s="15" t="n"/>
      <c r="H4591" s="15" t="n"/>
      <c r="I4591" s="15" t="n"/>
      <c r="J4591" s="15">
        <f>C4591+F4591+G4591-I4591</f>
        <v/>
      </c>
      <c r="K4591" s="15" t="n"/>
      <c r="L4591" s="15">
        <f>K4591*Setup!$B$6</f>
        <v/>
      </c>
      <c r="M4591" s="15">
        <f>J4591-L4591</f>
        <v/>
      </c>
      <c r="N4591" s="21" t="n"/>
    </row>
    <row r="4592">
      <c r="A4592" s="295" t="n"/>
      <c r="B4592" s="14" t="n"/>
      <c r="C4592" s="15" t="n"/>
      <c r="D4592" s="15" t="n"/>
      <c r="E4592" s="15">
        <f>D4592*Setup!$B$5</f>
        <v/>
      </c>
      <c r="F4592" s="15">
        <f>D4592-E4592</f>
        <v/>
      </c>
      <c r="G4592" s="15" t="n"/>
      <c r="H4592" s="15" t="n"/>
      <c r="I4592" s="15" t="n"/>
      <c r="J4592" s="15">
        <f>C4592+F4592+G4592-I4592</f>
        <v/>
      </c>
      <c r="K4592" s="15" t="n"/>
      <c r="L4592" s="15">
        <f>K4592*Setup!$B$6</f>
        <v/>
      </c>
      <c r="M4592" s="15">
        <f>J4592-L4592</f>
        <v/>
      </c>
      <c r="N4592" s="21" t="n"/>
    </row>
    <row r="4593">
      <c r="A4593" s="295" t="n"/>
      <c r="B4593" s="14" t="n"/>
      <c r="C4593" s="15" t="n"/>
      <c r="D4593" s="15" t="n"/>
      <c r="E4593" s="15">
        <f>D4593*Setup!$B$5</f>
        <v/>
      </c>
      <c r="F4593" s="15">
        <f>D4593-E4593</f>
        <v/>
      </c>
      <c r="G4593" s="15" t="n"/>
      <c r="H4593" s="15" t="n"/>
      <c r="I4593" s="15" t="n"/>
      <c r="J4593" s="15">
        <f>C4593+F4593+G4593-I4593</f>
        <v/>
      </c>
      <c r="K4593" s="15" t="n"/>
      <c r="L4593" s="15">
        <f>K4593*Setup!$B$6</f>
        <v/>
      </c>
      <c r="M4593" s="15">
        <f>J4593-L4593</f>
        <v/>
      </c>
      <c r="N4593" s="21" t="n"/>
    </row>
    <row r="4594">
      <c r="A4594" s="295" t="n"/>
      <c r="B4594" s="14" t="n"/>
      <c r="C4594" s="15" t="n"/>
      <c r="D4594" s="15" t="n"/>
      <c r="E4594" s="15">
        <f>D4594*Setup!$B$5</f>
        <v/>
      </c>
      <c r="F4594" s="15">
        <f>D4594-E4594</f>
        <v/>
      </c>
      <c r="G4594" s="15" t="n"/>
      <c r="H4594" s="15" t="n"/>
      <c r="I4594" s="15" t="n"/>
      <c r="J4594" s="15">
        <f>C4594+F4594+G4594-I4594</f>
        <v/>
      </c>
      <c r="K4594" s="15" t="n"/>
      <c r="L4594" s="15">
        <f>K4594*Setup!$B$6</f>
        <v/>
      </c>
      <c r="M4594" s="15">
        <f>J4594-L4594</f>
        <v/>
      </c>
      <c r="N4594" s="21" t="n"/>
    </row>
    <row r="4595">
      <c r="A4595" s="295" t="n"/>
      <c r="B4595" s="14" t="n"/>
      <c r="C4595" s="15" t="n"/>
      <c r="D4595" s="15" t="n"/>
      <c r="E4595" s="15">
        <f>D4595*Setup!$B$5</f>
        <v/>
      </c>
      <c r="F4595" s="15">
        <f>D4595-E4595</f>
        <v/>
      </c>
      <c r="G4595" s="15" t="n"/>
      <c r="H4595" s="15" t="n"/>
      <c r="I4595" s="15" t="n"/>
      <c r="J4595" s="15">
        <f>C4595+F4595+G4595-I4595</f>
        <v/>
      </c>
      <c r="K4595" s="15" t="n"/>
      <c r="L4595" s="15">
        <f>K4595*Setup!$B$6</f>
        <v/>
      </c>
      <c r="M4595" s="15">
        <f>J4595-L4595</f>
        <v/>
      </c>
      <c r="N4595" s="21" t="n"/>
    </row>
    <row r="4596">
      <c r="A4596" s="295" t="n"/>
      <c r="B4596" s="14" t="n"/>
      <c r="C4596" s="15" t="n"/>
      <c r="D4596" s="15" t="n"/>
      <c r="E4596" s="15">
        <f>D4596*Setup!$B$5</f>
        <v/>
      </c>
      <c r="F4596" s="15">
        <f>D4596-E4596</f>
        <v/>
      </c>
      <c r="G4596" s="15" t="n"/>
      <c r="H4596" s="15" t="n"/>
      <c r="I4596" s="15" t="n"/>
      <c r="J4596" s="15">
        <f>C4596+F4596+G4596-I4596</f>
        <v/>
      </c>
      <c r="K4596" s="15" t="n"/>
      <c r="L4596" s="15">
        <f>K4596*Setup!$B$6</f>
        <v/>
      </c>
      <c r="M4596" s="15">
        <f>J4596-L4596</f>
        <v/>
      </c>
      <c r="N4596" s="21" t="n"/>
    </row>
    <row r="4597">
      <c r="A4597" s="295" t="n"/>
      <c r="B4597" s="14" t="n"/>
      <c r="C4597" s="15" t="n"/>
      <c r="D4597" s="15" t="n"/>
      <c r="E4597" s="15">
        <f>D4597*Setup!$B$5</f>
        <v/>
      </c>
      <c r="F4597" s="15">
        <f>D4597-E4597</f>
        <v/>
      </c>
      <c r="G4597" s="15" t="n"/>
      <c r="H4597" s="15" t="n"/>
      <c r="I4597" s="15" t="n"/>
      <c r="J4597" s="15">
        <f>C4597+F4597+G4597-I4597</f>
        <v/>
      </c>
      <c r="K4597" s="15" t="n"/>
      <c r="L4597" s="15">
        <f>K4597*Setup!$B$6</f>
        <v/>
      </c>
      <c r="M4597" s="15">
        <f>J4597-L4597</f>
        <v/>
      </c>
      <c r="N4597" s="21" t="n"/>
    </row>
    <row r="4598">
      <c r="A4598" s="295" t="n"/>
      <c r="B4598" s="14" t="n"/>
      <c r="C4598" s="15" t="n"/>
      <c r="D4598" s="15" t="n"/>
      <c r="E4598" s="15">
        <f>D4598*Setup!$B$5</f>
        <v/>
      </c>
      <c r="F4598" s="15">
        <f>D4598-E4598</f>
        <v/>
      </c>
      <c r="G4598" s="15" t="n"/>
      <c r="H4598" s="15" t="n"/>
      <c r="I4598" s="15" t="n"/>
      <c r="J4598" s="15">
        <f>C4598+F4598+G4598-I4598</f>
        <v/>
      </c>
      <c r="K4598" s="15" t="n"/>
      <c r="L4598" s="15">
        <f>K4598*Setup!$B$6</f>
        <v/>
      </c>
      <c r="M4598" s="15">
        <f>J4598-L4598</f>
        <v/>
      </c>
      <c r="N4598" s="21" t="n"/>
    </row>
    <row r="4599">
      <c r="A4599" s="295" t="n"/>
      <c r="B4599" s="14" t="n"/>
      <c r="C4599" s="15" t="n"/>
      <c r="D4599" s="15" t="n"/>
      <c r="E4599" s="15">
        <f>D4599*Setup!$B$5</f>
        <v/>
      </c>
      <c r="F4599" s="15">
        <f>D4599-E4599</f>
        <v/>
      </c>
      <c r="G4599" s="15" t="n"/>
      <c r="H4599" s="15" t="n"/>
      <c r="I4599" s="15" t="n"/>
      <c r="J4599" s="15">
        <f>C4599+F4599+G4599-I4599</f>
        <v/>
      </c>
      <c r="K4599" s="15" t="n"/>
      <c r="L4599" s="15">
        <f>K4599*Setup!$B$6</f>
        <v/>
      </c>
      <c r="M4599" s="15">
        <f>J4599-L4599</f>
        <v/>
      </c>
      <c r="N4599" s="21" t="n"/>
    </row>
    <row r="4600">
      <c r="A4600" s="295" t="n"/>
      <c r="B4600" s="14" t="n"/>
      <c r="C4600" s="15" t="n"/>
      <c r="D4600" s="15" t="n"/>
      <c r="E4600" s="15">
        <f>D4600*Setup!$B$5</f>
        <v/>
      </c>
      <c r="F4600" s="15">
        <f>D4600-E4600</f>
        <v/>
      </c>
      <c r="G4600" s="15" t="n"/>
      <c r="H4600" s="15" t="n"/>
      <c r="I4600" s="15" t="n"/>
      <c r="J4600" s="15">
        <f>C4600+F4600+G4600-I4600</f>
        <v/>
      </c>
      <c r="K4600" s="15" t="n"/>
      <c r="L4600" s="15">
        <f>K4600*Setup!$B$6</f>
        <v/>
      </c>
      <c r="M4600" s="15">
        <f>J4600-L4600</f>
        <v/>
      </c>
      <c r="N4600" s="21" t="n"/>
    </row>
    <row r="4601">
      <c r="A4601" s="295" t="n"/>
      <c r="B4601" s="14" t="n"/>
      <c r="C4601" s="15" t="n"/>
      <c r="D4601" s="15" t="n"/>
      <c r="E4601" s="15">
        <f>D4601*Setup!$B$5</f>
        <v/>
      </c>
      <c r="F4601" s="15">
        <f>D4601-E4601</f>
        <v/>
      </c>
      <c r="G4601" s="15" t="n"/>
      <c r="H4601" s="15" t="n"/>
      <c r="I4601" s="15" t="n"/>
      <c r="J4601" s="15">
        <f>C4601+F4601+G4601-I4601</f>
        <v/>
      </c>
      <c r="K4601" s="15" t="n"/>
      <c r="L4601" s="15">
        <f>K4601*Setup!$B$6</f>
        <v/>
      </c>
      <c r="M4601" s="15">
        <f>J4601-L4601</f>
        <v/>
      </c>
      <c r="N4601" s="21" t="n"/>
    </row>
    <row r="4602">
      <c r="A4602" s="295" t="n"/>
      <c r="B4602" s="14" t="n"/>
      <c r="C4602" s="15" t="n"/>
      <c r="D4602" s="15" t="n"/>
      <c r="E4602" s="15">
        <f>D4602*Setup!$B$5</f>
        <v/>
      </c>
      <c r="F4602" s="15">
        <f>D4602-E4602</f>
        <v/>
      </c>
      <c r="G4602" s="15" t="n"/>
      <c r="H4602" s="15" t="n"/>
      <c r="I4602" s="15" t="n"/>
      <c r="J4602" s="15">
        <f>C4602+F4602+G4602-I4602</f>
        <v/>
      </c>
      <c r="K4602" s="15" t="n"/>
      <c r="L4602" s="15">
        <f>K4602*Setup!$B$6</f>
        <v/>
      </c>
      <c r="M4602" s="15">
        <f>J4602-L4602</f>
        <v/>
      </c>
      <c r="N4602" s="21" t="n"/>
    </row>
    <row r="4603">
      <c r="A4603" s="295" t="n"/>
      <c r="B4603" s="14" t="n"/>
      <c r="C4603" s="15" t="n"/>
      <c r="D4603" s="15" t="n"/>
      <c r="E4603" s="15">
        <f>D4603*Setup!$B$5</f>
        <v/>
      </c>
      <c r="F4603" s="15">
        <f>D4603-E4603</f>
        <v/>
      </c>
      <c r="G4603" s="15" t="n"/>
      <c r="H4603" s="15" t="n"/>
      <c r="I4603" s="15" t="n"/>
      <c r="J4603" s="15">
        <f>C4603+F4603+G4603-I4603</f>
        <v/>
      </c>
      <c r="K4603" s="15" t="n"/>
      <c r="L4603" s="15">
        <f>K4603*Setup!$B$6</f>
        <v/>
      </c>
      <c r="M4603" s="15">
        <f>J4603-L4603</f>
        <v/>
      </c>
      <c r="N4603" s="21" t="n"/>
    </row>
    <row r="4604">
      <c r="A4604" s="295" t="n"/>
      <c r="B4604" s="14" t="n"/>
      <c r="C4604" s="15" t="n"/>
      <c r="D4604" s="15" t="n"/>
      <c r="E4604" s="15">
        <f>D4604*Setup!$B$5</f>
        <v/>
      </c>
      <c r="F4604" s="15">
        <f>D4604-E4604</f>
        <v/>
      </c>
      <c r="G4604" s="15" t="n"/>
      <c r="H4604" s="15" t="n"/>
      <c r="I4604" s="15" t="n"/>
      <c r="J4604" s="15">
        <f>C4604+F4604+G4604-I4604</f>
        <v/>
      </c>
      <c r="K4604" s="15" t="n"/>
      <c r="L4604" s="15">
        <f>K4604*Setup!$B$6</f>
        <v/>
      </c>
      <c r="M4604" s="15">
        <f>J4604-L4604</f>
        <v/>
      </c>
      <c r="N4604" s="21" t="n"/>
    </row>
    <row r="4605">
      <c r="A4605" s="295" t="n"/>
      <c r="B4605" s="14" t="n"/>
      <c r="C4605" s="15" t="n"/>
      <c r="D4605" s="15" t="n"/>
      <c r="E4605" s="15">
        <f>D4605*Setup!$B$5</f>
        <v/>
      </c>
      <c r="F4605" s="15">
        <f>D4605-E4605</f>
        <v/>
      </c>
      <c r="G4605" s="15" t="n"/>
      <c r="H4605" s="15" t="n"/>
      <c r="I4605" s="15" t="n"/>
      <c r="J4605" s="15">
        <f>C4605+F4605+G4605-I4605</f>
        <v/>
      </c>
      <c r="K4605" s="15" t="n"/>
      <c r="L4605" s="15">
        <f>K4605*Setup!$B$6</f>
        <v/>
      </c>
      <c r="M4605" s="15">
        <f>J4605-L4605</f>
        <v/>
      </c>
      <c r="N4605" s="21" t="n"/>
    </row>
    <row r="4606">
      <c r="A4606" s="295" t="n"/>
      <c r="B4606" s="14" t="n"/>
      <c r="C4606" s="15" t="n"/>
      <c r="D4606" s="15" t="n"/>
      <c r="E4606" s="15">
        <f>D4606*Setup!$B$5</f>
        <v/>
      </c>
      <c r="F4606" s="15">
        <f>D4606-E4606</f>
        <v/>
      </c>
      <c r="G4606" s="15" t="n"/>
      <c r="H4606" s="15" t="n"/>
      <c r="I4606" s="15" t="n"/>
      <c r="J4606" s="15">
        <f>C4606+F4606+G4606-I4606</f>
        <v/>
      </c>
      <c r="K4606" s="15" t="n"/>
      <c r="L4606" s="15">
        <f>K4606*Setup!$B$6</f>
        <v/>
      </c>
      <c r="M4606" s="15">
        <f>J4606-L4606</f>
        <v/>
      </c>
      <c r="N4606" s="21" t="n"/>
    </row>
    <row r="4607">
      <c r="A4607" s="295" t="n"/>
      <c r="B4607" s="14" t="n"/>
      <c r="C4607" s="15" t="n"/>
      <c r="D4607" s="15" t="n"/>
      <c r="E4607" s="15">
        <f>D4607*Setup!$B$5</f>
        <v/>
      </c>
      <c r="F4607" s="15">
        <f>D4607-E4607</f>
        <v/>
      </c>
      <c r="G4607" s="15" t="n"/>
      <c r="H4607" s="15" t="n"/>
      <c r="I4607" s="15" t="n"/>
      <c r="J4607" s="15">
        <f>C4607+F4607+G4607-I4607</f>
        <v/>
      </c>
      <c r="K4607" s="15" t="n"/>
      <c r="L4607" s="15">
        <f>K4607*Setup!$B$6</f>
        <v/>
      </c>
      <c r="M4607" s="15">
        <f>J4607-L4607</f>
        <v/>
      </c>
      <c r="N4607" s="21" t="n"/>
    </row>
    <row r="4608">
      <c r="A4608" s="295" t="n"/>
      <c r="B4608" s="14" t="n"/>
      <c r="C4608" s="15" t="n"/>
      <c r="D4608" s="15" t="n"/>
      <c r="E4608" s="15">
        <f>D4608*Setup!$B$5</f>
        <v/>
      </c>
      <c r="F4608" s="15">
        <f>D4608-E4608</f>
        <v/>
      </c>
      <c r="G4608" s="15" t="n"/>
      <c r="H4608" s="15" t="n"/>
      <c r="I4608" s="15" t="n"/>
      <c r="J4608" s="15">
        <f>C4608+F4608+G4608-I4608</f>
        <v/>
      </c>
      <c r="K4608" s="15" t="n"/>
      <c r="L4608" s="15">
        <f>K4608*Setup!$B$6</f>
        <v/>
      </c>
      <c r="M4608" s="15">
        <f>J4608-L4608</f>
        <v/>
      </c>
      <c r="N4608" s="21" t="n"/>
    </row>
    <row r="4609">
      <c r="A4609" s="295" t="n"/>
      <c r="B4609" s="14" t="n"/>
      <c r="C4609" s="15" t="n"/>
      <c r="D4609" s="15" t="n"/>
      <c r="E4609" s="15">
        <f>D4609*Setup!$B$5</f>
        <v/>
      </c>
      <c r="F4609" s="15">
        <f>D4609-E4609</f>
        <v/>
      </c>
      <c r="G4609" s="15" t="n"/>
      <c r="H4609" s="15" t="n"/>
      <c r="I4609" s="15" t="n"/>
      <c r="J4609" s="15">
        <f>C4609+F4609+G4609-I4609</f>
        <v/>
      </c>
      <c r="K4609" s="15" t="n"/>
      <c r="L4609" s="15">
        <f>K4609*Setup!$B$6</f>
        <v/>
      </c>
      <c r="M4609" s="15">
        <f>J4609-L4609</f>
        <v/>
      </c>
      <c r="N4609" s="21" t="n"/>
    </row>
    <row r="4610">
      <c r="A4610" s="295" t="n"/>
      <c r="B4610" s="14" t="n"/>
      <c r="C4610" s="15" t="n"/>
      <c r="D4610" s="15" t="n"/>
      <c r="E4610" s="15">
        <f>D4610*Setup!$B$5</f>
        <v/>
      </c>
      <c r="F4610" s="15">
        <f>D4610-E4610</f>
        <v/>
      </c>
      <c r="G4610" s="15" t="n"/>
      <c r="H4610" s="15" t="n"/>
      <c r="I4610" s="15" t="n"/>
      <c r="J4610" s="15">
        <f>C4610+F4610+G4610-I4610</f>
        <v/>
      </c>
      <c r="K4610" s="15" t="n"/>
      <c r="L4610" s="15">
        <f>K4610*Setup!$B$6</f>
        <v/>
      </c>
      <c r="M4610" s="15">
        <f>J4610-L4610</f>
        <v/>
      </c>
      <c r="N4610" s="21" t="n"/>
    </row>
    <row r="4611">
      <c r="A4611" s="295" t="n"/>
      <c r="B4611" s="14" t="n"/>
      <c r="C4611" s="15" t="n"/>
      <c r="D4611" s="15" t="n"/>
      <c r="E4611" s="15">
        <f>D4611*Setup!$B$5</f>
        <v/>
      </c>
      <c r="F4611" s="15">
        <f>D4611-E4611</f>
        <v/>
      </c>
      <c r="G4611" s="15" t="n"/>
      <c r="H4611" s="15" t="n"/>
      <c r="I4611" s="15" t="n"/>
      <c r="J4611" s="15">
        <f>C4611+F4611+G4611-I4611</f>
        <v/>
      </c>
      <c r="K4611" s="15" t="n"/>
      <c r="L4611" s="15">
        <f>K4611*Setup!$B$6</f>
        <v/>
      </c>
      <c r="M4611" s="15">
        <f>J4611-L4611</f>
        <v/>
      </c>
      <c r="N4611" s="21" t="n"/>
    </row>
    <row r="4612">
      <c r="A4612" s="295" t="n"/>
      <c r="B4612" s="14" t="n"/>
      <c r="C4612" s="15" t="n"/>
      <c r="D4612" s="15" t="n"/>
      <c r="E4612" s="15">
        <f>D4612*Setup!$B$5</f>
        <v/>
      </c>
      <c r="F4612" s="15">
        <f>D4612-E4612</f>
        <v/>
      </c>
      <c r="G4612" s="15" t="n"/>
      <c r="H4612" s="15" t="n"/>
      <c r="I4612" s="15" t="n"/>
      <c r="J4612" s="15">
        <f>C4612+F4612+G4612-I4612</f>
        <v/>
      </c>
      <c r="K4612" s="15" t="n"/>
      <c r="L4612" s="15">
        <f>K4612*Setup!$B$6</f>
        <v/>
      </c>
      <c r="M4612" s="15">
        <f>J4612-L4612</f>
        <v/>
      </c>
      <c r="N4612" s="21" t="n"/>
    </row>
    <row r="4613">
      <c r="A4613" s="295" t="n"/>
      <c r="B4613" s="14" t="n"/>
      <c r="C4613" s="15" t="n"/>
      <c r="D4613" s="15" t="n"/>
      <c r="E4613" s="15">
        <f>D4613*Setup!$B$5</f>
        <v/>
      </c>
      <c r="F4613" s="15">
        <f>D4613-E4613</f>
        <v/>
      </c>
      <c r="G4613" s="15" t="n"/>
      <c r="H4613" s="15" t="n"/>
      <c r="I4613" s="15" t="n"/>
      <c r="J4613" s="15">
        <f>C4613+F4613+G4613-I4613</f>
        <v/>
      </c>
      <c r="K4613" s="15" t="n"/>
      <c r="L4613" s="15">
        <f>K4613*Setup!$B$6</f>
        <v/>
      </c>
      <c r="M4613" s="15">
        <f>J4613-L4613</f>
        <v/>
      </c>
      <c r="N4613" s="21" t="n"/>
    </row>
    <row r="4614">
      <c r="A4614" s="295" t="n"/>
      <c r="B4614" s="14" t="n"/>
      <c r="C4614" s="15" t="n"/>
      <c r="D4614" s="15" t="n"/>
      <c r="E4614" s="15">
        <f>D4614*Setup!$B$5</f>
        <v/>
      </c>
      <c r="F4614" s="15">
        <f>D4614-E4614</f>
        <v/>
      </c>
      <c r="G4614" s="15" t="n"/>
      <c r="H4614" s="15" t="n"/>
      <c r="I4614" s="15" t="n"/>
      <c r="J4614" s="15">
        <f>C4614+F4614+G4614-I4614</f>
        <v/>
      </c>
      <c r="K4614" s="15" t="n"/>
      <c r="L4614" s="15">
        <f>K4614*Setup!$B$6</f>
        <v/>
      </c>
      <c r="M4614" s="15">
        <f>J4614-L4614</f>
        <v/>
      </c>
      <c r="N4614" s="21" t="n"/>
    </row>
    <row r="4615">
      <c r="A4615" s="295" t="n"/>
      <c r="B4615" s="14" t="n"/>
      <c r="C4615" s="15" t="n"/>
      <c r="D4615" s="15" t="n"/>
      <c r="E4615" s="15">
        <f>D4615*Setup!$B$5</f>
        <v/>
      </c>
      <c r="F4615" s="15">
        <f>D4615-E4615</f>
        <v/>
      </c>
      <c r="G4615" s="15" t="n"/>
      <c r="H4615" s="15" t="n"/>
      <c r="I4615" s="15" t="n"/>
      <c r="J4615" s="15">
        <f>C4615+F4615+G4615-I4615</f>
        <v/>
      </c>
      <c r="K4615" s="15" t="n"/>
      <c r="L4615" s="15">
        <f>K4615*Setup!$B$6</f>
        <v/>
      </c>
      <c r="M4615" s="15">
        <f>J4615-L4615</f>
        <v/>
      </c>
      <c r="N4615" s="21" t="n"/>
    </row>
    <row r="4616">
      <c r="A4616" s="295" t="n"/>
      <c r="B4616" s="14" t="n"/>
      <c r="C4616" s="15" t="n"/>
      <c r="D4616" s="15" t="n"/>
      <c r="E4616" s="15">
        <f>D4616*Setup!$B$5</f>
        <v/>
      </c>
      <c r="F4616" s="15">
        <f>D4616-E4616</f>
        <v/>
      </c>
      <c r="G4616" s="15" t="n"/>
      <c r="H4616" s="15" t="n"/>
      <c r="I4616" s="15" t="n"/>
      <c r="J4616" s="15">
        <f>C4616+F4616+G4616-I4616</f>
        <v/>
      </c>
      <c r="K4616" s="15" t="n"/>
      <c r="L4616" s="15">
        <f>K4616*Setup!$B$6</f>
        <v/>
      </c>
      <c r="M4616" s="15">
        <f>J4616-L4616</f>
        <v/>
      </c>
      <c r="N4616" s="21" t="n"/>
    </row>
    <row r="4617">
      <c r="A4617" s="295" t="n"/>
      <c r="B4617" s="14" t="n"/>
      <c r="C4617" s="15" t="n"/>
      <c r="D4617" s="15" t="n"/>
      <c r="E4617" s="15">
        <f>D4617*Setup!$B$5</f>
        <v/>
      </c>
      <c r="F4617" s="15">
        <f>D4617-E4617</f>
        <v/>
      </c>
      <c r="G4617" s="15" t="n"/>
      <c r="H4617" s="15" t="n"/>
      <c r="I4617" s="15" t="n"/>
      <c r="J4617" s="15">
        <f>C4617+F4617+G4617-I4617</f>
        <v/>
      </c>
      <c r="K4617" s="15" t="n"/>
      <c r="L4617" s="15">
        <f>K4617*Setup!$B$6</f>
        <v/>
      </c>
      <c r="M4617" s="15">
        <f>J4617-L4617</f>
        <v/>
      </c>
      <c r="N4617" s="21" t="n"/>
    </row>
    <row r="4618">
      <c r="A4618" s="295" t="n"/>
      <c r="B4618" s="14" t="n"/>
      <c r="C4618" s="15" t="n"/>
      <c r="D4618" s="15" t="n"/>
      <c r="E4618" s="15">
        <f>D4618*Setup!$B$5</f>
        <v/>
      </c>
      <c r="F4618" s="15">
        <f>D4618-E4618</f>
        <v/>
      </c>
      <c r="G4618" s="15" t="n"/>
      <c r="H4618" s="15" t="n"/>
      <c r="I4618" s="15" t="n"/>
      <c r="J4618" s="15">
        <f>C4618+F4618+G4618-I4618</f>
        <v/>
      </c>
      <c r="K4618" s="15" t="n"/>
      <c r="L4618" s="15">
        <f>K4618*Setup!$B$6</f>
        <v/>
      </c>
      <c r="M4618" s="15">
        <f>J4618-L4618</f>
        <v/>
      </c>
      <c r="N4618" s="21" t="n"/>
    </row>
    <row r="4619">
      <c r="A4619" s="295" t="n"/>
      <c r="B4619" s="14" t="n"/>
      <c r="C4619" s="15" t="n"/>
      <c r="D4619" s="15" t="n"/>
      <c r="E4619" s="15">
        <f>D4619*Setup!$B$5</f>
        <v/>
      </c>
      <c r="F4619" s="15">
        <f>D4619-E4619</f>
        <v/>
      </c>
      <c r="G4619" s="15" t="n"/>
      <c r="H4619" s="15" t="n"/>
      <c r="I4619" s="15" t="n"/>
      <c r="J4619" s="15">
        <f>C4619+F4619+G4619-I4619</f>
        <v/>
      </c>
      <c r="K4619" s="15" t="n"/>
      <c r="L4619" s="15">
        <f>K4619*Setup!$B$6</f>
        <v/>
      </c>
      <c r="M4619" s="15">
        <f>J4619-L4619</f>
        <v/>
      </c>
      <c r="N4619" s="21" t="n"/>
    </row>
    <row r="4620">
      <c r="A4620" s="295" t="n"/>
      <c r="B4620" s="14" t="n"/>
      <c r="C4620" s="15" t="n"/>
      <c r="D4620" s="15" t="n"/>
      <c r="E4620" s="15">
        <f>D4620*Setup!$B$5</f>
        <v/>
      </c>
      <c r="F4620" s="15">
        <f>D4620-E4620</f>
        <v/>
      </c>
      <c r="G4620" s="15" t="n"/>
      <c r="H4620" s="15" t="n"/>
      <c r="I4620" s="15" t="n"/>
      <c r="J4620" s="15">
        <f>C4620+F4620+G4620-I4620</f>
        <v/>
      </c>
      <c r="K4620" s="15" t="n"/>
      <c r="L4620" s="15">
        <f>K4620*Setup!$B$6</f>
        <v/>
      </c>
      <c r="M4620" s="15">
        <f>J4620-L4620</f>
        <v/>
      </c>
      <c r="N4620" s="21" t="n"/>
    </row>
    <row r="4621">
      <c r="A4621" s="295" t="n"/>
      <c r="B4621" s="14" t="n"/>
      <c r="C4621" s="15" t="n"/>
      <c r="D4621" s="15" t="n"/>
      <c r="E4621" s="15">
        <f>D4621*Setup!$B$5</f>
        <v/>
      </c>
      <c r="F4621" s="15">
        <f>D4621-E4621</f>
        <v/>
      </c>
      <c r="G4621" s="15" t="n"/>
      <c r="H4621" s="15" t="n"/>
      <c r="I4621" s="15" t="n"/>
      <c r="J4621" s="15">
        <f>C4621+F4621+G4621-I4621</f>
        <v/>
      </c>
      <c r="K4621" s="15" t="n"/>
      <c r="L4621" s="15">
        <f>K4621*Setup!$B$6</f>
        <v/>
      </c>
      <c r="M4621" s="15">
        <f>J4621-L4621</f>
        <v/>
      </c>
      <c r="N4621" s="21" t="n"/>
    </row>
    <row r="4622">
      <c r="A4622" s="295" t="n"/>
      <c r="B4622" s="14" t="n"/>
      <c r="C4622" s="15" t="n"/>
      <c r="D4622" s="15" t="n"/>
      <c r="E4622" s="15">
        <f>D4622*Setup!$B$5</f>
        <v/>
      </c>
      <c r="F4622" s="15">
        <f>D4622-E4622</f>
        <v/>
      </c>
      <c r="G4622" s="15" t="n"/>
      <c r="H4622" s="15" t="n"/>
      <c r="I4622" s="15" t="n"/>
      <c r="J4622" s="15">
        <f>C4622+F4622+G4622-I4622</f>
        <v/>
      </c>
      <c r="K4622" s="15" t="n"/>
      <c r="L4622" s="15">
        <f>K4622*Setup!$B$6</f>
        <v/>
      </c>
      <c r="M4622" s="15">
        <f>J4622-L4622</f>
        <v/>
      </c>
      <c r="N4622" s="21" t="n"/>
    </row>
    <row r="4623">
      <c r="A4623" s="295" t="n"/>
      <c r="B4623" s="14" t="n"/>
      <c r="C4623" s="15" t="n"/>
      <c r="D4623" s="15" t="n"/>
      <c r="E4623" s="15">
        <f>D4623*Setup!$B$5</f>
        <v/>
      </c>
      <c r="F4623" s="15">
        <f>D4623-E4623</f>
        <v/>
      </c>
      <c r="G4623" s="15" t="n"/>
      <c r="H4623" s="15" t="n"/>
      <c r="I4623" s="15" t="n"/>
      <c r="J4623" s="15">
        <f>C4623+F4623+G4623-I4623</f>
        <v/>
      </c>
      <c r="K4623" s="15" t="n"/>
      <c r="L4623" s="15">
        <f>K4623*Setup!$B$6</f>
        <v/>
      </c>
      <c r="M4623" s="15">
        <f>J4623-L4623</f>
        <v/>
      </c>
      <c r="N4623" s="21" t="n"/>
    </row>
    <row r="4624">
      <c r="A4624" s="295" t="n"/>
      <c r="B4624" s="14" t="n"/>
      <c r="C4624" s="15" t="n"/>
      <c r="D4624" s="15" t="n"/>
      <c r="E4624" s="15">
        <f>D4624*Setup!$B$5</f>
        <v/>
      </c>
      <c r="F4624" s="15">
        <f>D4624-E4624</f>
        <v/>
      </c>
      <c r="G4624" s="15" t="n"/>
      <c r="H4624" s="15" t="n"/>
      <c r="I4624" s="15" t="n"/>
      <c r="J4624" s="15">
        <f>C4624+F4624+G4624-I4624</f>
        <v/>
      </c>
      <c r="K4624" s="15" t="n"/>
      <c r="L4624" s="15">
        <f>K4624*Setup!$B$6</f>
        <v/>
      </c>
      <c r="M4624" s="15">
        <f>J4624-L4624</f>
        <v/>
      </c>
      <c r="N4624" s="21" t="n"/>
    </row>
    <row r="4625">
      <c r="A4625" s="295" t="n"/>
      <c r="B4625" s="14" t="n"/>
      <c r="C4625" s="15" t="n"/>
      <c r="D4625" s="15" t="n"/>
      <c r="E4625" s="15">
        <f>D4625*Setup!$B$5</f>
        <v/>
      </c>
      <c r="F4625" s="15">
        <f>D4625-E4625</f>
        <v/>
      </c>
      <c r="G4625" s="15" t="n"/>
      <c r="H4625" s="15" t="n"/>
      <c r="I4625" s="15" t="n"/>
      <c r="J4625" s="15">
        <f>C4625+F4625+G4625-I4625</f>
        <v/>
      </c>
      <c r="K4625" s="15" t="n"/>
      <c r="L4625" s="15">
        <f>K4625*Setup!$B$6</f>
        <v/>
      </c>
      <c r="M4625" s="15">
        <f>J4625-L4625</f>
        <v/>
      </c>
      <c r="N4625" s="21" t="n"/>
    </row>
    <row r="4626">
      <c r="A4626" s="295" t="n"/>
      <c r="B4626" s="14" t="n"/>
      <c r="C4626" s="15" t="n"/>
      <c r="D4626" s="15" t="n"/>
      <c r="E4626" s="15">
        <f>D4626*Setup!$B$5</f>
        <v/>
      </c>
      <c r="F4626" s="15">
        <f>D4626-E4626</f>
        <v/>
      </c>
      <c r="G4626" s="15" t="n"/>
      <c r="H4626" s="15" t="n"/>
      <c r="I4626" s="15" t="n"/>
      <c r="J4626" s="15">
        <f>C4626+F4626+G4626-I4626</f>
        <v/>
      </c>
      <c r="K4626" s="15" t="n"/>
      <c r="L4626" s="15">
        <f>K4626*Setup!$B$6</f>
        <v/>
      </c>
      <c r="M4626" s="15">
        <f>J4626-L4626</f>
        <v/>
      </c>
      <c r="N4626" s="21" t="n"/>
    </row>
    <row r="4627">
      <c r="A4627" s="295" t="n"/>
      <c r="B4627" s="14" t="n"/>
      <c r="C4627" s="15" t="n"/>
      <c r="D4627" s="15" t="n"/>
      <c r="E4627" s="15">
        <f>D4627*Setup!$B$5</f>
        <v/>
      </c>
      <c r="F4627" s="15">
        <f>D4627-E4627</f>
        <v/>
      </c>
      <c r="G4627" s="15" t="n"/>
      <c r="H4627" s="15" t="n"/>
      <c r="I4627" s="15" t="n"/>
      <c r="J4627" s="15">
        <f>C4627+F4627+G4627-I4627</f>
        <v/>
      </c>
      <c r="K4627" s="15" t="n"/>
      <c r="L4627" s="15">
        <f>K4627*Setup!$B$6</f>
        <v/>
      </c>
      <c r="M4627" s="15">
        <f>J4627-L4627</f>
        <v/>
      </c>
      <c r="N4627" s="21" t="n"/>
    </row>
    <row r="4628">
      <c r="A4628" s="295" t="n"/>
      <c r="B4628" s="14" t="n"/>
      <c r="C4628" s="15" t="n"/>
      <c r="D4628" s="15" t="n"/>
      <c r="E4628" s="15">
        <f>D4628*Setup!$B$5</f>
        <v/>
      </c>
      <c r="F4628" s="15">
        <f>D4628-E4628</f>
        <v/>
      </c>
      <c r="G4628" s="15" t="n"/>
      <c r="H4628" s="15" t="n"/>
      <c r="I4628" s="15" t="n"/>
      <c r="J4628" s="15">
        <f>C4628+F4628+G4628-I4628</f>
        <v/>
      </c>
      <c r="K4628" s="15" t="n"/>
      <c r="L4628" s="15">
        <f>K4628*Setup!$B$6</f>
        <v/>
      </c>
      <c r="M4628" s="15">
        <f>J4628-L4628</f>
        <v/>
      </c>
      <c r="N4628" s="21" t="n"/>
    </row>
    <row r="4629">
      <c r="A4629" s="295" t="n"/>
      <c r="B4629" s="14" t="n"/>
      <c r="C4629" s="15" t="n"/>
      <c r="D4629" s="15" t="n"/>
      <c r="E4629" s="15">
        <f>D4629*Setup!$B$5</f>
        <v/>
      </c>
      <c r="F4629" s="15">
        <f>D4629-E4629</f>
        <v/>
      </c>
      <c r="G4629" s="15" t="n"/>
      <c r="H4629" s="15" t="n"/>
      <c r="I4629" s="15" t="n"/>
      <c r="J4629" s="15">
        <f>C4629+F4629+G4629-I4629</f>
        <v/>
      </c>
      <c r="K4629" s="15" t="n"/>
      <c r="L4629" s="15">
        <f>K4629*Setup!$B$6</f>
        <v/>
      </c>
      <c r="M4629" s="15">
        <f>J4629-L4629</f>
        <v/>
      </c>
      <c r="N4629" s="21" t="n"/>
    </row>
    <row r="4630">
      <c r="A4630" s="295" t="n"/>
      <c r="B4630" s="14" t="n"/>
      <c r="C4630" s="15" t="n"/>
      <c r="D4630" s="15" t="n"/>
      <c r="E4630" s="15">
        <f>D4630*Setup!$B$5</f>
        <v/>
      </c>
      <c r="F4630" s="15">
        <f>D4630-E4630</f>
        <v/>
      </c>
      <c r="G4630" s="15" t="n"/>
      <c r="H4630" s="15" t="n"/>
      <c r="I4630" s="15" t="n"/>
      <c r="J4630" s="15">
        <f>C4630+F4630+G4630-I4630</f>
        <v/>
      </c>
      <c r="K4630" s="15" t="n"/>
      <c r="L4630" s="15">
        <f>K4630*Setup!$B$6</f>
        <v/>
      </c>
      <c r="M4630" s="15">
        <f>J4630-L4630</f>
        <v/>
      </c>
      <c r="N4630" s="21" t="n"/>
    </row>
    <row r="4631">
      <c r="A4631" s="295" t="n"/>
      <c r="B4631" s="14" t="n"/>
      <c r="C4631" s="15" t="n"/>
      <c r="D4631" s="15" t="n"/>
      <c r="E4631" s="15">
        <f>D4631*Setup!$B$5</f>
        <v/>
      </c>
      <c r="F4631" s="15">
        <f>D4631-E4631</f>
        <v/>
      </c>
      <c r="G4631" s="15" t="n"/>
      <c r="H4631" s="15" t="n"/>
      <c r="I4631" s="15" t="n"/>
      <c r="J4631" s="15">
        <f>C4631+F4631+G4631-I4631</f>
        <v/>
      </c>
      <c r="K4631" s="15" t="n"/>
      <c r="L4631" s="15">
        <f>K4631*Setup!$B$6</f>
        <v/>
      </c>
      <c r="M4631" s="15">
        <f>J4631-L4631</f>
        <v/>
      </c>
      <c r="N4631" s="21" t="n"/>
    </row>
    <row r="4632">
      <c r="A4632" s="295" t="n"/>
      <c r="B4632" s="14" t="n"/>
      <c r="C4632" s="15" t="n"/>
      <c r="D4632" s="15" t="n"/>
      <c r="E4632" s="15">
        <f>D4632*Setup!$B$5</f>
        <v/>
      </c>
      <c r="F4632" s="15">
        <f>D4632-E4632</f>
        <v/>
      </c>
      <c r="G4632" s="15" t="n"/>
      <c r="H4632" s="15" t="n"/>
      <c r="I4632" s="15" t="n"/>
      <c r="J4632" s="15">
        <f>C4632+F4632+G4632-I4632</f>
        <v/>
      </c>
      <c r="K4632" s="15" t="n"/>
      <c r="L4632" s="15">
        <f>K4632*Setup!$B$6</f>
        <v/>
      </c>
      <c r="M4632" s="15">
        <f>J4632-L4632</f>
        <v/>
      </c>
      <c r="N4632" s="21" t="n"/>
    </row>
    <row r="4633">
      <c r="A4633" s="295" t="n"/>
      <c r="B4633" s="14" t="n"/>
      <c r="C4633" s="15" t="n"/>
      <c r="D4633" s="15" t="n"/>
      <c r="E4633" s="15">
        <f>D4633*Setup!$B$5</f>
        <v/>
      </c>
      <c r="F4633" s="15">
        <f>D4633-E4633</f>
        <v/>
      </c>
      <c r="G4633" s="15" t="n"/>
      <c r="H4633" s="15" t="n"/>
      <c r="I4633" s="15" t="n"/>
      <c r="J4633" s="15">
        <f>C4633+F4633+G4633-I4633</f>
        <v/>
      </c>
      <c r="K4633" s="15" t="n"/>
      <c r="L4633" s="15">
        <f>K4633*Setup!$B$6</f>
        <v/>
      </c>
      <c r="M4633" s="15">
        <f>J4633-L4633</f>
        <v/>
      </c>
      <c r="N4633" s="21" t="n"/>
    </row>
    <row r="4634">
      <c r="A4634" s="295" t="n"/>
      <c r="B4634" s="14" t="n"/>
      <c r="C4634" s="15" t="n"/>
      <c r="D4634" s="15" t="n"/>
      <c r="E4634" s="15">
        <f>D4634*Setup!$B$5</f>
        <v/>
      </c>
      <c r="F4634" s="15">
        <f>D4634-E4634</f>
        <v/>
      </c>
      <c r="G4634" s="15" t="n"/>
      <c r="H4634" s="15" t="n"/>
      <c r="I4634" s="15" t="n"/>
      <c r="J4634" s="15">
        <f>C4634+F4634+G4634-I4634</f>
        <v/>
      </c>
      <c r="K4634" s="15" t="n"/>
      <c r="L4634" s="15">
        <f>K4634*Setup!$B$6</f>
        <v/>
      </c>
      <c r="M4634" s="15">
        <f>J4634-L4634</f>
        <v/>
      </c>
      <c r="N4634" s="21" t="n"/>
    </row>
    <row r="4635">
      <c r="A4635" s="295" t="n"/>
      <c r="B4635" s="14" t="n"/>
      <c r="C4635" s="15" t="n"/>
      <c r="D4635" s="15" t="n"/>
      <c r="E4635" s="15">
        <f>D4635*Setup!$B$5</f>
        <v/>
      </c>
      <c r="F4635" s="15">
        <f>D4635-E4635</f>
        <v/>
      </c>
      <c r="G4635" s="15" t="n"/>
      <c r="H4635" s="15" t="n"/>
      <c r="I4635" s="15" t="n"/>
      <c r="J4635" s="15">
        <f>C4635+F4635+G4635-I4635</f>
        <v/>
      </c>
      <c r="K4635" s="15" t="n"/>
      <c r="L4635" s="15">
        <f>K4635*Setup!$B$6</f>
        <v/>
      </c>
      <c r="M4635" s="15">
        <f>J4635-L4635</f>
        <v/>
      </c>
      <c r="N4635" s="21" t="n"/>
    </row>
    <row r="4636">
      <c r="A4636" s="295" t="n"/>
      <c r="B4636" s="14" t="n"/>
      <c r="C4636" s="15" t="n"/>
      <c r="D4636" s="15" t="n"/>
      <c r="E4636" s="15">
        <f>D4636*Setup!$B$5</f>
        <v/>
      </c>
      <c r="F4636" s="15">
        <f>D4636-E4636</f>
        <v/>
      </c>
      <c r="G4636" s="15" t="n"/>
      <c r="H4636" s="15" t="n"/>
      <c r="I4636" s="15" t="n"/>
      <c r="J4636" s="15">
        <f>C4636+F4636+G4636-I4636</f>
        <v/>
      </c>
      <c r="K4636" s="15" t="n"/>
      <c r="L4636" s="15">
        <f>K4636*Setup!$B$6</f>
        <v/>
      </c>
      <c r="M4636" s="15">
        <f>J4636-L4636</f>
        <v/>
      </c>
      <c r="N4636" s="21" t="n"/>
    </row>
    <row r="4637">
      <c r="A4637" s="295" t="n"/>
      <c r="B4637" s="14" t="n"/>
      <c r="C4637" s="15" t="n"/>
      <c r="D4637" s="15" t="n"/>
      <c r="E4637" s="15">
        <f>D4637*Setup!$B$5</f>
        <v/>
      </c>
      <c r="F4637" s="15">
        <f>D4637-E4637</f>
        <v/>
      </c>
      <c r="G4637" s="15" t="n"/>
      <c r="H4637" s="15" t="n"/>
      <c r="I4637" s="15" t="n"/>
      <c r="J4637" s="15">
        <f>C4637+F4637+G4637-I4637</f>
        <v/>
      </c>
      <c r="K4637" s="15" t="n"/>
      <c r="L4637" s="15">
        <f>K4637*Setup!$B$6</f>
        <v/>
      </c>
      <c r="M4637" s="15">
        <f>J4637-L4637</f>
        <v/>
      </c>
      <c r="N4637" s="21" t="n"/>
    </row>
    <row r="4638">
      <c r="A4638" s="295" t="n"/>
      <c r="B4638" s="14" t="n"/>
      <c r="C4638" s="15" t="n"/>
      <c r="D4638" s="15" t="n"/>
      <c r="E4638" s="15">
        <f>D4638*Setup!$B$5</f>
        <v/>
      </c>
      <c r="F4638" s="15">
        <f>D4638-E4638</f>
        <v/>
      </c>
      <c r="G4638" s="15" t="n"/>
      <c r="H4638" s="15" t="n"/>
      <c r="I4638" s="15" t="n"/>
      <c r="J4638" s="15">
        <f>C4638+F4638+G4638-I4638</f>
        <v/>
      </c>
      <c r="K4638" s="15" t="n"/>
      <c r="L4638" s="15">
        <f>K4638*Setup!$B$6</f>
        <v/>
      </c>
      <c r="M4638" s="15">
        <f>J4638-L4638</f>
        <v/>
      </c>
      <c r="N4638" s="21" t="n"/>
    </row>
    <row r="4639">
      <c r="A4639" s="295" t="n"/>
      <c r="B4639" s="14" t="n"/>
      <c r="C4639" s="15" t="n"/>
      <c r="D4639" s="15" t="n"/>
      <c r="E4639" s="15">
        <f>D4639*Setup!$B$5</f>
        <v/>
      </c>
      <c r="F4639" s="15">
        <f>D4639-E4639</f>
        <v/>
      </c>
      <c r="G4639" s="15" t="n"/>
      <c r="H4639" s="15" t="n"/>
      <c r="I4639" s="15" t="n"/>
      <c r="J4639" s="15">
        <f>C4639+F4639+G4639-I4639</f>
        <v/>
      </c>
      <c r="K4639" s="15" t="n"/>
      <c r="L4639" s="15">
        <f>K4639*Setup!$B$6</f>
        <v/>
      </c>
      <c r="M4639" s="15">
        <f>J4639-L4639</f>
        <v/>
      </c>
      <c r="N4639" s="21" t="n"/>
    </row>
    <row r="4640">
      <c r="A4640" s="295" t="n"/>
      <c r="B4640" s="14" t="n"/>
      <c r="C4640" s="15" t="n"/>
      <c r="D4640" s="15" t="n"/>
      <c r="E4640" s="15">
        <f>D4640*Setup!$B$5</f>
        <v/>
      </c>
      <c r="F4640" s="15">
        <f>D4640-E4640</f>
        <v/>
      </c>
      <c r="G4640" s="15" t="n"/>
      <c r="H4640" s="15" t="n"/>
      <c r="I4640" s="15" t="n"/>
      <c r="J4640" s="15">
        <f>C4640+F4640+G4640-I4640</f>
        <v/>
      </c>
      <c r="K4640" s="15" t="n"/>
      <c r="L4640" s="15">
        <f>K4640*Setup!$B$6</f>
        <v/>
      </c>
      <c r="M4640" s="15">
        <f>J4640-L4640</f>
        <v/>
      </c>
      <c r="N4640" s="21" t="n"/>
    </row>
    <row r="4641">
      <c r="A4641" s="295" t="n"/>
      <c r="B4641" s="14" t="n"/>
      <c r="C4641" s="15" t="n"/>
      <c r="D4641" s="15" t="n"/>
      <c r="E4641" s="15">
        <f>D4641*Setup!$B$5</f>
        <v/>
      </c>
      <c r="F4641" s="15">
        <f>D4641-E4641</f>
        <v/>
      </c>
      <c r="G4641" s="15" t="n"/>
      <c r="H4641" s="15" t="n"/>
      <c r="I4641" s="15" t="n"/>
      <c r="J4641" s="15">
        <f>C4641+F4641+G4641-I4641</f>
        <v/>
      </c>
      <c r="K4641" s="15" t="n"/>
      <c r="L4641" s="15">
        <f>K4641*Setup!$B$6</f>
        <v/>
      </c>
      <c r="M4641" s="15">
        <f>J4641-L4641</f>
        <v/>
      </c>
      <c r="N4641" s="21" t="n"/>
    </row>
    <row r="4642">
      <c r="A4642" s="295" t="n"/>
      <c r="B4642" s="14" t="n"/>
      <c r="C4642" s="15" t="n"/>
      <c r="D4642" s="15" t="n"/>
      <c r="E4642" s="15">
        <f>D4642*Setup!$B$5</f>
        <v/>
      </c>
      <c r="F4642" s="15">
        <f>D4642-E4642</f>
        <v/>
      </c>
      <c r="G4642" s="15" t="n"/>
      <c r="H4642" s="15" t="n"/>
      <c r="I4642" s="15" t="n"/>
      <c r="J4642" s="15">
        <f>C4642+F4642+G4642-I4642</f>
        <v/>
      </c>
      <c r="K4642" s="15" t="n"/>
      <c r="L4642" s="15">
        <f>K4642*Setup!$B$6</f>
        <v/>
      </c>
      <c r="M4642" s="15">
        <f>J4642-L4642</f>
        <v/>
      </c>
      <c r="N4642" s="21" t="n"/>
    </row>
    <row r="4643">
      <c r="A4643" s="295" t="n"/>
      <c r="B4643" s="14" t="n"/>
      <c r="C4643" s="15" t="n"/>
      <c r="D4643" s="15" t="n"/>
      <c r="E4643" s="15">
        <f>D4643*Setup!$B$5</f>
        <v/>
      </c>
      <c r="F4643" s="15">
        <f>D4643-E4643</f>
        <v/>
      </c>
      <c r="G4643" s="15" t="n"/>
      <c r="H4643" s="15" t="n"/>
      <c r="I4643" s="15" t="n"/>
      <c r="J4643" s="15">
        <f>C4643+F4643+G4643-I4643</f>
        <v/>
      </c>
      <c r="K4643" s="15" t="n"/>
      <c r="L4643" s="15">
        <f>K4643*Setup!$B$6</f>
        <v/>
      </c>
      <c r="M4643" s="15">
        <f>J4643-L4643</f>
        <v/>
      </c>
      <c r="N4643" s="21" t="n"/>
    </row>
    <row r="4644">
      <c r="A4644" s="295" t="n"/>
      <c r="B4644" s="14" t="n"/>
      <c r="C4644" s="15" t="n"/>
      <c r="D4644" s="15" t="n"/>
      <c r="E4644" s="15">
        <f>D4644*Setup!$B$5</f>
        <v/>
      </c>
      <c r="F4644" s="15">
        <f>D4644-E4644</f>
        <v/>
      </c>
      <c r="G4644" s="15" t="n"/>
      <c r="H4644" s="15" t="n"/>
      <c r="I4644" s="15" t="n"/>
      <c r="J4644" s="15">
        <f>C4644+F4644+G4644-I4644</f>
        <v/>
      </c>
      <c r="K4644" s="15" t="n"/>
      <c r="L4644" s="15">
        <f>K4644*Setup!$B$6</f>
        <v/>
      </c>
      <c r="M4644" s="15">
        <f>J4644-L4644</f>
        <v/>
      </c>
      <c r="N4644" s="21" t="n"/>
    </row>
    <row r="4645">
      <c r="A4645" s="295" t="n"/>
      <c r="B4645" s="14" t="n"/>
      <c r="C4645" s="15" t="n"/>
      <c r="D4645" s="15" t="n"/>
      <c r="E4645" s="15">
        <f>D4645*Setup!$B$5</f>
        <v/>
      </c>
      <c r="F4645" s="15">
        <f>D4645-E4645</f>
        <v/>
      </c>
      <c r="G4645" s="15" t="n"/>
      <c r="H4645" s="15" t="n"/>
      <c r="I4645" s="15" t="n"/>
      <c r="J4645" s="15">
        <f>C4645+F4645+G4645-I4645</f>
        <v/>
      </c>
      <c r="K4645" s="15" t="n"/>
      <c r="L4645" s="15">
        <f>K4645*Setup!$B$6</f>
        <v/>
      </c>
      <c r="M4645" s="15">
        <f>J4645-L4645</f>
        <v/>
      </c>
      <c r="N4645" s="21" t="n"/>
    </row>
    <row r="4646">
      <c r="A4646" s="295" t="n"/>
      <c r="B4646" s="14" t="n"/>
      <c r="C4646" s="15" t="n"/>
      <c r="D4646" s="15" t="n"/>
      <c r="E4646" s="15">
        <f>D4646*Setup!$B$5</f>
        <v/>
      </c>
      <c r="F4646" s="15">
        <f>D4646-E4646</f>
        <v/>
      </c>
      <c r="G4646" s="15" t="n"/>
      <c r="H4646" s="15" t="n"/>
      <c r="I4646" s="15" t="n"/>
      <c r="J4646" s="15">
        <f>C4646+F4646+G4646-I4646</f>
        <v/>
      </c>
      <c r="K4646" s="15" t="n"/>
      <c r="L4646" s="15">
        <f>K4646*Setup!$B$6</f>
        <v/>
      </c>
      <c r="M4646" s="15">
        <f>J4646-L4646</f>
        <v/>
      </c>
      <c r="N4646" s="21" t="n"/>
    </row>
    <row r="4647">
      <c r="A4647" s="295" t="n"/>
      <c r="B4647" s="14" t="n"/>
      <c r="C4647" s="15" t="n"/>
      <c r="D4647" s="15" t="n"/>
      <c r="E4647" s="15">
        <f>D4647*Setup!$B$5</f>
        <v/>
      </c>
      <c r="F4647" s="15">
        <f>D4647-E4647</f>
        <v/>
      </c>
      <c r="G4647" s="15" t="n"/>
      <c r="H4647" s="15" t="n"/>
      <c r="I4647" s="15" t="n"/>
      <c r="J4647" s="15">
        <f>C4647+F4647+G4647-I4647</f>
        <v/>
      </c>
      <c r="K4647" s="15" t="n"/>
      <c r="L4647" s="15">
        <f>K4647*Setup!$B$6</f>
        <v/>
      </c>
      <c r="M4647" s="15">
        <f>J4647-L4647</f>
        <v/>
      </c>
      <c r="N4647" s="21" t="n"/>
    </row>
    <row r="4648">
      <c r="A4648" s="295" t="n"/>
      <c r="B4648" s="14" t="n"/>
      <c r="C4648" s="15" t="n"/>
      <c r="D4648" s="15" t="n"/>
      <c r="E4648" s="15">
        <f>D4648*Setup!$B$5</f>
        <v/>
      </c>
      <c r="F4648" s="15">
        <f>D4648-E4648</f>
        <v/>
      </c>
      <c r="G4648" s="15" t="n"/>
      <c r="H4648" s="15" t="n"/>
      <c r="I4648" s="15" t="n"/>
      <c r="J4648" s="15">
        <f>C4648+F4648+G4648-I4648</f>
        <v/>
      </c>
      <c r="K4648" s="15" t="n"/>
      <c r="L4648" s="15">
        <f>K4648*Setup!$B$6</f>
        <v/>
      </c>
      <c r="M4648" s="15">
        <f>J4648-L4648</f>
        <v/>
      </c>
      <c r="N4648" s="21" t="n"/>
    </row>
    <row r="4649">
      <c r="A4649" s="295" t="n"/>
      <c r="B4649" s="14" t="n"/>
      <c r="C4649" s="15" t="n"/>
      <c r="D4649" s="15" t="n"/>
      <c r="E4649" s="15">
        <f>D4649*Setup!$B$5</f>
        <v/>
      </c>
      <c r="F4649" s="15">
        <f>D4649-E4649</f>
        <v/>
      </c>
      <c r="G4649" s="15" t="n"/>
      <c r="H4649" s="15" t="n"/>
      <c r="I4649" s="15" t="n"/>
      <c r="J4649" s="15">
        <f>C4649+F4649+G4649-I4649</f>
        <v/>
      </c>
      <c r="K4649" s="15" t="n"/>
      <c r="L4649" s="15">
        <f>K4649*Setup!$B$6</f>
        <v/>
      </c>
      <c r="M4649" s="15">
        <f>J4649-L4649</f>
        <v/>
      </c>
      <c r="N4649" s="21" t="n"/>
    </row>
    <row r="4650">
      <c r="A4650" s="295" t="n"/>
      <c r="B4650" s="14" t="n"/>
      <c r="C4650" s="15" t="n"/>
      <c r="D4650" s="15" t="n"/>
      <c r="E4650" s="15">
        <f>D4650*Setup!$B$5</f>
        <v/>
      </c>
      <c r="F4650" s="15">
        <f>D4650-E4650</f>
        <v/>
      </c>
      <c r="G4650" s="15" t="n"/>
      <c r="H4650" s="15" t="n"/>
      <c r="I4650" s="15" t="n"/>
      <c r="J4650" s="15">
        <f>C4650+F4650+G4650-I4650</f>
        <v/>
      </c>
      <c r="K4650" s="15" t="n"/>
      <c r="L4650" s="15">
        <f>K4650*Setup!$B$6</f>
        <v/>
      </c>
      <c r="M4650" s="15">
        <f>J4650-L4650</f>
        <v/>
      </c>
      <c r="N4650" s="21" t="n"/>
    </row>
    <row r="4651">
      <c r="A4651" s="295" t="n"/>
      <c r="B4651" s="14" t="n"/>
      <c r="C4651" s="15" t="n"/>
      <c r="D4651" s="15" t="n"/>
      <c r="E4651" s="15">
        <f>D4651*Setup!$B$5</f>
        <v/>
      </c>
      <c r="F4651" s="15">
        <f>D4651-E4651</f>
        <v/>
      </c>
      <c r="G4651" s="15" t="n"/>
      <c r="H4651" s="15" t="n"/>
      <c r="I4651" s="15" t="n"/>
      <c r="J4651" s="15">
        <f>C4651+F4651+G4651-I4651</f>
        <v/>
      </c>
      <c r="K4651" s="15" t="n"/>
      <c r="L4651" s="15">
        <f>K4651*Setup!$B$6</f>
        <v/>
      </c>
      <c r="M4651" s="15">
        <f>J4651-L4651</f>
        <v/>
      </c>
      <c r="N4651" s="21" t="n"/>
    </row>
    <row r="4652">
      <c r="A4652" s="295" t="n"/>
      <c r="B4652" s="14" t="n"/>
      <c r="C4652" s="15" t="n"/>
      <c r="D4652" s="15" t="n"/>
      <c r="E4652" s="15">
        <f>D4652*Setup!$B$5</f>
        <v/>
      </c>
      <c r="F4652" s="15">
        <f>D4652-E4652</f>
        <v/>
      </c>
      <c r="G4652" s="15" t="n"/>
      <c r="H4652" s="15" t="n"/>
      <c r="I4652" s="15" t="n"/>
      <c r="J4652" s="15">
        <f>C4652+F4652+G4652-I4652</f>
        <v/>
      </c>
      <c r="K4652" s="15" t="n"/>
      <c r="L4652" s="15">
        <f>K4652*Setup!$B$6</f>
        <v/>
      </c>
      <c r="M4652" s="15">
        <f>J4652-L4652</f>
        <v/>
      </c>
      <c r="N4652" s="21" t="n"/>
    </row>
    <row r="4653">
      <c r="A4653" s="295" t="n"/>
      <c r="B4653" s="14" t="n"/>
      <c r="C4653" s="15" t="n"/>
      <c r="D4653" s="15" t="n"/>
      <c r="E4653" s="15">
        <f>D4653*Setup!$B$5</f>
        <v/>
      </c>
      <c r="F4653" s="15">
        <f>D4653-E4653</f>
        <v/>
      </c>
      <c r="G4653" s="15" t="n"/>
      <c r="H4653" s="15" t="n"/>
      <c r="I4653" s="15" t="n"/>
      <c r="J4653" s="15">
        <f>C4653+F4653+G4653-I4653</f>
        <v/>
      </c>
      <c r="K4653" s="15" t="n"/>
      <c r="L4653" s="15">
        <f>K4653*Setup!$B$6</f>
        <v/>
      </c>
      <c r="M4653" s="15">
        <f>J4653-L4653</f>
        <v/>
      </c>
      <c r="N4653" s="21" t="n"/>
    </row>
    <row r="4654">
      <c r="A4654" s="295" t="n"/>
      <c r="B4654" s="14" t="n"/>
      <c r="C4654" s="15" t="n"/>
      <c r="D4654" s="15" t="n"/>
      <c r="E4654" s="15">
        <f>D4654*Setup!$B$5</f>
        <v/>
      </c>
      <c r="F4654" s="15">
        <f>D4654-E4654</f>
        <v/>
      </c>
      <c r="G4654" s="15" t="n"/>
      <c r="H4654" s="15" t="n"/>
      <c r="I4654" s="15" t="n"/>
      <c r="J4654" s="15">
        <f>C4654+F4654+G4654-I4654</f>
        <v/>
      </c>
      <c r="K4654" s="15" t="n"/>
      <c r="L4654" s="15">
        <f>K4654*Setup!$B$6</f>
        <v/>
      </c>
      <c r="M4654" s="15">
        <f>J4654-L4654</f>
        <v/>
      </c>
      <c r="N4654" s="21" t="n"/>
    </row>
    <row r="4655">
      <c r="A4655" s="295" t="n"/>
      <c r="B4655" s="14" t="n"/>
      <c r="C4655" s="15" t="n"/>
      <c r="D4655" s="15" t="n"/>
      <c r="E4655" s="15">
        <f>D4655*Setup!$B$5</f>
        <v/>
      </c>
      <c r="F4655" s="15">
        <f>D4655-E4655</f>
        <v/>
      </c>
      <c r="G4655" s="15" t="n"/>
      <c r="H4655" s="15" t="n"/>
      <c r="I4655" s="15" t="n"/>
      <c r="J4655" s="15">
        <f>C4655+F4655+G4655-I4655</f>
        <v/>
      </c>
      <c r="K4655" s="15" t="n"/>
      <c r="L4655" s="15">
        <f>K4655*Setup!$B$6</f>
        <v/>
      </c>
      <c r="M4655" s="15">
        <f>J4655-L4655</f>
        <v/>
      </c>
      <c r="N4655" s="21" t="n"/>
    </row>
    <row r="4656">
      <c r="A4656" s="295" t="n"/>
      <c r="B4656" s="14" t="n"/>
      <c r="C4656" s="15" t="n"/>
      <c r="D4656" s="15" t="n"/>
      <c r="E4656" s="15">
        <f>D4656*Setup!$B$5</f>
        <v/>
      </c>
      <c r="F4656" s="15">
        <f>D4656-E4656</f>
        <v/>
      </c>
      <c r="G4656" s="15" t="n"/>
      <c r="H4656" s="15" t="n"/>
      <c r="I4656" s="15" t="n"/>
      <c r="J4656" s="15">
        <f>C4656+F4656+G4656-I4656</f>
        <v/>
      </c>
      <c r="K4656" s="15" t="n"/>
      <c r="L4656" s="15">
        <f>K4656*Setup!$B$6</f>
        <v/>
      </c>
      <c r="M4656" s="15">
        <f>J4656-L4656</f>
        <v/>
      </c>
      <c r="N4656" s="21" t="n"/>
    </row>
    <row r="4657">
      <c r="A4657" s="295" t="n"/>
      <c r="B4657" s="14" t="n"/>
      <c r="C4657" s="15" t="n"/>
      <c r="D4657" s="15" t="n"/>
      <c r="E4657" s="15">
        <f>D4657*Setup!$B$5</f>
        <v/>
      </c>
      <c r="F4657" s="15">
        <f>D4657-E4657</f>
        <v/>
      </c>
      <c r="G4657" s="15" t="n"/>
      <c r="H4657" s="15" t="n"/>
      <c r="I4657" s="15" t="n"/>
      <c r="J4657" s="15">
        <f>C4657+F4657+G4657-I4657</f>
        <v/>
      </c>
      <c r="K4657" s="15" t="n"/>
      <c r="L4657" s="15">
        <f>K4657*Setup!$B$6</f>
        <v/>
      </c>
      <c r="M4657" s="15">
        <f>J4657-L4657</f>
        <v/>
      </c>
      <c r="N4657" s="21" t="n"/>
    </row>
    <row r="4658">
      <c r="A4658" s="295" t="n"/>
      <c r="B4658" s="14" t="n"/>
      <c r="C4658" s="15" t="n"/>
      <c r="D4658" s="15" t="n"/>
      <c r="E4658" s="15">
        <f>D4658*Setup!$B$5</f>
        <v/>
      </c>
      <c r="F4658" s="15">
        <f>D4658-E4658</f>
        <v/>
      </c>
      <c r="G4658" s="15" t="n"/>
      <c r="H4658" s="15" t="n"/>
      <c r="I4658" s="15" t="n"/>
      <c r="J4658" s="15">
        <f>C4658+F4658+G4658-I4658</f>
        <v/>
      </c>
      <c r="K4658" s="15" t="n"/>
      <c r="L4658" s="15">
        <f>K4658*Setup!$B$6</f>
        <v/>
      </c>
      <c r="M4658" s="15">
        <f>J4658-L4658</f>
        <v/>
      </c>
      <c r="N4658" s="21" t="n"/>
    </row>
    <row r="4659">
      <c r="A4659" s="295" t="n"/>
      <c r="B4659" s="14" t="n"/>
      <c r="C4659" s="15" t="n"/>
      <c r="D4659" s="15" t="n"/>
      <c r="E4659" s="15">
        <f>D4659*Setup!$B$5</f>
        <v/>
      </c>
      <c r="F4659" s="15">
        <f>D4659-E4659</f>
        <v/>
      </c>
      <c r="G4659" s="15" t="n"/>
      <c r="H4659" s="15" t="n"/>
      <c r="I4659" s="15" t="n"/>
      <c r="J4659" s="15">
        <f>C4659+F4659+G4659-I4659</f>
        <v/>
      </c>
      <c r="K4659" s="15" t="n"/>
      <c r="L4659" s="15">
        <f>K4659*Setup!$B$6</f>
        <v/>
      </c>
      <c r="M4659" s="15">
        <f>J4659-L4659</f>
        <v/>
      </c>
      <c r="N4659" s="21" t="n"/>
    </row>
    <row r="4660">
      <c r="A4660" s="295" t="n"/>
      <c r="B4660" s="14" t="n"/>
      <c r="C4660" s="15" t="n"/>
      <c r="D4660" s="15" t="n"/>
      <c r="E4660" s="15">
        <f>D4660*Setup!$B$5</f>
        <v/>
      </c>
      <c r="F4660" s="15">
        <f>D4660-E4660</f>
        <v/>
      </c>
      <c r="G4660" s="15" t="n"/>
      <c r="H4660" s="15" t="n"/>
      <c r="I4660" s="15" t="n"/>
      <c r="J4660" s="15">
        <f>C4660+F4660+G4660-I4660</f>
        <v/>
      </c>
      <c r="K4660" s="15" t="n"/>
      <c r="L4660" s="15">
        <f>K4660*Setup!$B$6</f>
        <v/>
      </c>
      <c r="M4660" s="15">
        <f>J4660-L4660</f>
        <v/>
      </c>
      <c r="N4660" s="21" t="n"/>
    </row>
    <row r="4661">
      <c r="A4661" s="295" t="n"/>
      <c r="B4661" s="14" t="n"/>
      <c r="C4661" s="15" t="n"/>
      <c r="D4661" s="15" t="n"/>
      <c r="E4661" s="15">
        <f>D4661*Setup!$B$5</f>
        <v/>
      </c>
      <c r="F4661" s="15">
        <f>D4661-E4661</f>
        <v/>
      </c>
      <c r="G4661" s="15" t="n"/>
      <c r="H4661" s="15" t="n"/>
      <c r="I4661" s="15" t="n"/>
      <c r="J4661" s="15">
        <f>C4661+F4661+G4661-I4661</f>
        <v/>
      </c>
      <c r="K4661" s="15" t="n"/>
      <c r="L4661" s="15">
        <f>K4661*Setup!$B$6</f>
        <v/>
      </c>
      <c r="M4661" s="15">
        <f>J4661-L4661</f>
        <v/>
      </c>
      <c r="N4661" s="21" t="n"/>
    </row>
    <row r="4662">
      <c r="A4662" s="295" t="n"/>
      <c r="B4662" s="14" t="n"/>
      <c r="C4662" s="15" t="n"/>
      <c r="D4662" s="15" t="n"/>
      <c r="E4662" s="15">
        <f>D4662*Setup!$B$5</f>
        <v/>
      </c>
      <c r="F4662" s="15">
        <f>D4662-E4662</f>
        <v/>
      </c>
      <c r="G4662" s="15" t="n"/>
      <c r="H4662" s="15" t="n"/>
      <c r="I4662" s="15" t="n"/>
      <c r="J4662" s="15">
        <f>C4662+F4662+G4662-I4662</f>
        <v/>
      </c>
      <c r="K4662" s="15" t="n"/>
      <c r="L4662" s="15">
        <f>K4662*Setup!$B$6</f>
        <v/>
      </c>
      <c r="M4662" s="15">
        <f>J4662-L4662</f>
        <v/>
      </c>
      <c r="N4662" s="21" t="n"/>
    </row>
    <row r="4663">
      <c r="A4663" s="295" t="n"/>
      <c r="B4663" s="14" t="n"/>
      <c r="C4663" s="15" t="n"/>
      <c r="D4663" s="15" t="n"/>
      <c r="E4663" s="15">
        <f>D4663*Setup!$B$5</f>
        <v/>
      </c>
      <c r="F4663" s="15">
        <f>D4663-E4663</f>
        <v/>
      </c>
      <c r="G4663" s="15" t="n"/>
      <c r="H4663" s="15" t="n"/>
      <c r="I4663" s="15" t="n"/>
      <c r="J4663" s="15">
        <f>C4663+F4663+G4663-I4663</f>
        <v/>
      </c>
      <c r="K4663" s="15" t="n"/>
      <c r="L4663" s="15">
        <f>K4663*Setup!$B$6</f>
        <v/>
      </c>
      <c r="M4663" s="15">
        <f>J4663-L4663</f>
        <v/>
      </c>
      <c r="N4663" s="21" t="n"/>
    </row>
    <row r="4664">
      <c r="A4664" s="295" t="n"/>
      <c r="B4664" s="14" t="n"/>
      <c r="C4664" s="15" t="n"/>
      <c r="D4664" s="15" t="n"/>
      <c r="E4664" s="15">
        <f>D4664*Setup!$B$5</f>
        <v/>
      </c>
      <c r="F4664" s="15">
        <f>D4664-E4664</f>
        <v/>
      </c>
      <c r="G4664" s="15" t="n"/>
      <c r="H4664" s="15" t="n"/>
      <c r="I4664" s="15" t="n"/>
      <c r="J4664" s="15">
        <f>C4664+F4664+G4664-I4664</f>
        <v/>
      </c>
      <c r="K4664" s="15" t="n"/>
      <c r="L4664" s="15">
        <f>K4664*Setup!$B$6</f>
        <v/>
      </c>
      <c r="M4664" s="15">
        <f>J4664-L4664</f>
        <v/>
      </c>
      <c r="N4664" s="21" t="n"/>
    </row>
    <row r="4665">
      <c r="A4665" s="295" t="n"/>
      <c r="B4665" s="14" t="n"/>
      <c r="C4665" s="15" t="n"/>
      <c r="D4665" s="15" t="n"/>
      <c r="E4665" s="15">
        <f>D4665*Setup!$B$5</f>
        <v/>
      </c>
      <c r="F4665" s="15">
        <f>D4665-E4665</f>
        <v/>
      </c>
      <c r="G4665" s="15" t="n"/>
      <c r="H4665" s="15" t="n"/>
      <c r="I4665" s="15" t="n"/>
      <c r="J4665" s="15">
        <f>C4665+F4665+G4665-I4665</f>
        <v/>
      </c>
      <c r="K4665" s="15" t="n"/>
      <c r="L4665" s="15">
        <f>K4665*Setup!$B$6</f>
        <v/>
      </c>
      <c r="M4665" s="15">
        <f>J4665-L4665</f>
        <v/>
      </c>
      <c r="N4665" s="21" t="n"/>
    </row>
    <row r="4666">
      <c r="A4666" s="295" t="n"/>
      <c r="B4666" s="14" t="n"/>
      <c r="C4666" s="15" t="n"/>
      <c r="D4666" s="15" t="n"/>
      <c r="E4666" s="15">
        <f>D4666*Setup!$B$5</f>
        <v/>
      </c>
      <c r="F4666" s="15">
        <f>D4666-E4666</f>
        <v/>
      </c>
      <c r="G4666" s="15" t="n"/>
      <c r="H4666" s="15" t="n"/>
      <c r="I4666" s="15" t="n"/>
      <c r="J4666" s="15">
        <f>C4666+F4666+G4666-I4666</f>
        <v/>
      </c>
      <c r="K4666" s="15" t="n"/>
      <c r="L4666" s="15">
        <f>K4666*Setup!$B$6</f>
        <v/>
      </c>
      <c r="M4666" s="15">
        <f>J4666-L4666</f>
        <v/>
      </c>
      <c r="N4666" s="21" t="n"/>
    </row>
    <row r="4667">
      <c r="A4667" s="295" t="n"/>
      <c r="B4667" s="14" t="n"/>
      <c r="C4667" s="15" t="n"/>
      <c r="D4667" s="15" t="n"/>
      <c r="E4667" s="15">
        <f>D4667*Setup!$B$5</f>
        <v/>
      </c>
      <c r="F4667" s="15">
        <f>D4667-E4667</f>
        <v/>
      </c>
      <c r="G4667" s="15" t="n"/>
      <c r="H4667" s="15" t="n"/>
      <c r="I4667" s="15" t="n"/>
      <c r="J4667" s="15">
        <f>C4667+F4667+G4667-I4667</f>
        <v/>
      </c>
      <c r="K4667" s="15" t="n"/>
      <c r="L4667" s="15">
        <f>K4667*Setup!$B$6</f>
        <v/>
      </c>
      <c r="M4667" s="15">
        <f>J4667-L4667</f>
        <v/>
      </c>
      <c r="N4667" s="21" t="n"/>
    </row>
    <row r="4668">
      <c r="A4668" s="295" t="n"/>
      <c r="B4668" s="14" t="n"/>
      <c r="C4668" s="15" t="n"/>
      <c r="D4668" s="15" t="n"/>
      <c r="E4668" s="15">
        <f>D4668*Setup!$B$5</f>
        <v/>
      </c>
      <c r="F4668" s="15">
        <f>D4668-E4668</f>
        <v/>
      </c>
      <c r="G4668" s="15" t="n"/>
      <c r="H4668" s="15" t="n"/>
      <c r="I4668" s="15" t="n"/>
      <c r="J4668" s="15">
        <f>C4668+F4668+G4668-I4668</f>
        <v/>
      </c>
      <c r="K4668" s="15" t="n"/>
      <c r="L4668" s="15">
        <f>K4668*Setup!$B$6</f>
        <v/>
      </c>
      <c r="M4668" s="15">
        <f>J4668-L4668</f>
        <v/>
      </c>
      <c r="N4668" s="21" t="n"/>
    </row>
    <row r="4669">
      <c r="A4669" s="295" t="n"/>
      <c r="B4669" s="14" t="n"/>
      <c r="C4669" s="15" t="n"/>
      <c r="D4669" s="15" t="n"/>
      <c r="E4669" s="15">
        <f>D4669*Setup!$B$5</f>
        <v/>
      </c>
      <c r="F4669" s="15">
        <f>D4669-E4669</f>
        <v/>
      </c>
      <c r="G4669" s="15" t="n"/>
      <c r="H4669" s="15" t="n"/>
      <c r="I4669" s="15" t="n"/>
      <c r="J4669" s="15">
        <f>C4669+F4669+G4669-I4669</f>
        <v/>
      </c>
      <c r="K4669" s="15" t="n"/>
      <c r="L4669" s="15">
        <f>K4669*Setup!$B$6</f>
        <v/>
      </c>
      <c r="M4669" s="15">
        <f>J4669-L4669</f>
        <v/>
      </c>
      <c r="N4669" s="21" t="n"/>
    </row>
    <row r="4670">
      <c r="A4670" s="295" t="n"/>
      <c r="B4670" s="14" t="n"/>
      <c r="C4670" s="15" t="n"/>
      <c r="D4670" s="15" t="n"/>
      <c r="E4670" s="15">
        <f>D4670*Setup!$B$5</f>
        <v/>
      </c>
      <c r="F4670" s="15">
        <f>D4670-E4670</f>
        <v/>
      </c>
      <c r="G4670" s="15" t="n"/>
      <c r="H4670" s="15" t="n"/>
      <c r="I4670" s="15" t="n"/>
      <c r="J4670" s="15">
        <f>C4670+F4670+G4670-I4670</f>
        <v/>
      </c>
      <c r="K4670" s="15" t="n"/>
      <c r="L4670" s="15">
        <f>K4670*Setup!$B$6</f>
        <v/>
      </c>
      <c r="M4670" s="15">
        <f>J4670-L4670</f>
        <v/>
      </c>
      <c r="N4670" s="21" t="n"/>
    </row>
    <row r="4671">
      <c r="A4671" s="295" t="n"/>
      <c r="B4671" s="14" t="n"/>
      <c r="C4671" s="15" t="n"/>
      <c r="D4671" s="15" t="n"/>
      <c r="E4671" s="15">
        <f>D4671*Setup!$B$5</f>
        <v/>
      </c>
      <c r="F4671" s="15">
        <f>D4671-E4671</f>
        <v/>
      </c>
      <c r="G4671" s="15" t="n"/>
      <c r="H4671" s="15" t="n"/>
      <c r="I4671" s="15" t="n"/>
      <c r="J4671" s="15">
        <f>C4671+F4671+G4671-I4671</f>
        <v/>
      </c>
      <c r="K4671" s="15" t="n"/>
      <c r="L4671" s="15">
        <f>K4671*Setup!$B$6</f>
        <v/>
      </c>
      <c r="M4671" s="15">
        <f>J4671-L4671</f>
        <v/>
      </c>
      <c r="N4671" s="21" t="n"/>
    </row>
    <row r="4672">
      <c r="A4672" s="295" t="n"/>
      <c r="B4672" s="14" t="n"/>
      <c r="C4672" s="15" t="n"/>
      <c r="D4672" s="15" t="n"/>
      <c r="E4672" s="15">
        <f>D4672*Setup!$B$5</f>
        <v/>
      </c>
      <c r="F4672" s="15">
        <f>D4672-E4672</f>
        <v/>
      </c>
      <c r="G4672" s="15" t="n"/>
      <c r="H4672" s="15" t="n"/>
      <c r="I4672" s="15" t="n"/>
      <c r="J4672" s="15">
        <f>C4672+F4672+G4672-I4672</f>
        <v/>
      </c>
      <c r="K4672" s="15" t="n"/>
      <c r="L4672" s="15">
        <f>K4672*Setup!$B$6</f>
        <v/>
      </c>
      <c r="M4672" s="15">
        <f>J4672-L4672</f>
        <v/>
      </c>
      <c r="N4672" s="21" t="n"/>
    </row>
    <row r="4673">
      <c r="A4673" s="295" t="n"/>
      <c r="B4673" s="14" t="n"/>
      <c r="C4673" s="15" t="n"/>
      <c r="D4673" s="15" t="n"/>
      <c r="E4673" s="15">
        <f>D4673*Setup!$B$5</f>
        <v/>
      </c>
      <c r="F4673" s="15">
        <f>D4673-E4673</f>
        <v/>
      </c>
      <c r="G4673" s="15" t="n"/>
      <c r="H4673" s="15" t="n"/>
      <c r="I4673" s="15" t="n"/>
      <c r="J4673" s="15">
        <f>C4673+F4673+G4673-I4673</f>
        <v/>
      </c>
      <c r="K4673" s="15" t="n"/>
      <c r="L4673" s="15">
        <f>K4673*Setup!$B$6</f>
        <v/>
      </c>
      <c r="M4673" s="15">
        <f>J4673-L4673</f>
        <v/>
      </c>
      <c r="N4673" s="21" t="n"/>
    </row>
    <row r="4674">
      <c r="A4674" s="295" t="n"/>
      <c r="B4674" s="14" t="n"/>
      <c r="C4674" s="15" t="n"/>
      <c r="D4674" s="15" t="n"/>
      <c r="E4674" s="15">
        <f>D4674*Setup!$B$5</f>
        <v/>
      </c>
      <c r="F4674" s="15">
        <f>D4674-E4674</f>
        <v/>
      </c>
      <c r="G4674" s="15" t="n"/>
      <c r="H4674" s="15" t="n"/>
      <c r="I4674" s="15" t="n"/>
      <c r="J4674" s="15">
        <f>C4674+F4674+G4674-I4674</f>
        <v/>
      </c>
      <c r="K4674" s="15" t="n"/>
      <c r="L4674" s="15">
        <f>K4674*Setup!$B$6</f>
        <v/>
      </c>
      <c r="M4674" s="15">
        <f>J4674-L4674</f>
        <v/>
      </c>
      <c r="N4674" s="21" t="n"/>
    </row>
    <row r="4675">
      <c r="A4675" s="295" t="n"/>
      <c r="B4675" s="14" t="n"/>
      <c r="C4675" s="15" t="n"/>
      <c r="D4675" s="15" t="n"/>
      <c r="E4675" s="15">
        <f>D4675*Setup!$B$5</f>
        <v/>
      </c>
      <c r="F4675" s="15">
        <f>D4675-E4675</f>
        <v/>
      </c>
      <c r="G4675" s="15" t="n"/>
      <c r="H4675" s="15" t="n"/>
      <c r="I4675" s="15" t="n"/>
      <c r="J4675" s="15">
        <f>C4675+F4675+G4675-I4675</f>
        <v/>
      </c>
      <c r="K4675" s="15" t="n"/>
      <c r="L4675" s="15">
        <f>K4675*Setup!$B$6</f>
        <v/>
      </c>
      <c r="M4675" s="15">
        <f>J4675-L4675</f>
        <v/>
      </c>
      <c r="N4675" s="21" t="n"/>
    </row>
    <row r="4676">
      <c r="A4676" s="295" t="n"/>
      <c r="B4676" s="14" t="n"/>
      <c r="C4676" s="15" t="n"/>
      <c r="D4676" s="15" t="n"/>
      <c r="E4676" s="15">
        <f>D4676*Setup!$B$5</f>
        <v/>
      </c>
      <c r="F4676" s="15">
        <f>D4676-E4676</f>
        <v/>
      </c>
      <c r="G4676" s="15" t="n"/>
      <c r="H4676" s="15" t="n"/>
      <c r="I4676" s="15" t="n"/>
      <c r="J4676" s="15">
        <f>C4676+F4676+G4676-I4676</f>
        <v/>
      </c>
      <c r="K4676" s="15" t="n"/>
      <c r="L4676" s="15">
        <f>K4676*Setup!$B$6</f>
        <v/>
      </c>
      <c r="M4676" s="15">
        <f>J4676-L4676</f>
        <v/>
      </c>
      <c r="N4676" s="21" t="n"/>
    </row>
    <row r="4677">
      <c r="A4677" s="295" t="n"/>
      <c r="B4677" s="14" t="n"/>
      <c r="C4677" s="15" t="n"/>
      <c r="D4677" s="15" t="n"/>
      <c r="E4677" s="15">
        <f>D4677*Setup!$B$5</f>
        <v/>
      </c>
      <c r="F4677" s="15">
        <f>D4677-E4677</f>
        <v/>
      </c>
      <c r="G4677" s="15" t="n"/>
      <c r="H4677" s="15" t="n"/>
      <c r="I4677" s="15" t="n"/>
      <c r="J4677" s="15">
        <f>C4677+F4677+G4677-I4677</f>
        <v/>
      </c>
      <c r="K4677" s="15" t="n"/>
      <c r="L4677" s="15">
        <f>K4677*Setup!$B$6</f>
        <v/>
      </c>
      <c r="M4677" s="15">
        <f>J4677-L4677</f>
        <v/>
      </c>
      <c r="N4677" s="21" t="n"/>
    </row>
    <row r="4678">
      <c r="A4678" s="295" t="n"/>
      <c r="B4678" s="14" t="n"/>
      <c r="C4678" s="15" t="n"/>
      <c r="D4678" s="15" t="n"/>
      <c r="E4678" s="15">
        <f>D4678*Setup!$B$5</f>
        <v/>
      </c>
      <c r="F4678" s="15">
        <f>D4678-E4678</f>
        <v/>
      </c>
      <c r="G4678" s="15" t="n"/>
      <c r="H4678" s="15" t="n"/>
      <c r="I4678" s="15" t="n"/>
      <c r="J4678" s="15">
        <f>C4678+F4678+G4678-I4678</f>
        <v/>
      </c>
      <c r="K4678" s="15" t="n"/>
      <c r="L4678" s="15">
        <f>K4678*Setup!$B$6</f>
        <v/>
      </c>
      <c r="M4678" s="15">
        <f>J4678-L4678</f>
        <v/>
      </c>
      <c r="N4678" s="21" t="n"/>
    </row>
    <row r="4679">
      <c r="A4679" s="295" t="n"/>
      <c r="B4679" s="14" t="n"/>
      <c r="C4679" s="15" t="n"/>
      <c r="D4679" s="15" t="n"/>
      <c r="E4679" s="15">
        <f>D4679*Setup!$B$5</f>
        <v/>
      </c>
      <c r="F4679" s="15">
        <f>D4679-E4679</f>
        <v/>
      </c>
      <c r="G4679" s="15" t="n"/>
      <c r="H4679" s="15" t="n"/>
      <c r="I4679" s="15" t="n"/>
      <c r="J4679" s="15">
        <f>C4679+F4679+G4679-I4679</f>
        <v/>
      </c>
      <c r="K4679" s="15" t="n"/>
      <c r="L4679" s="15">
        <f>K4679*Setup!$B$6</f>
        <v/>
      </c>
      <c r="M4679" s="15">
        <f>J4679-L4679</f>
        <v/>
      </c>
      <c r="N4679" s="21" t="n"/>
    </row>
    <row r="4680">
      <c r="A4680" s="295" t="n"/>
      <c r="B4680" s="14" t="n"/>
      <c r="C4680" s="15" t="n"/>
      <c r="D4680" s="15" t="n"/>
      <c r="E4680" s="15">
        <f>D4680*Setup!$B$5</f>
        <v/>
      </c>
      <c r="F4680" s="15">
        <f>D4680-E4680</f>
        <v/>
      </c>
      <c r="G4680" s="15" t="n"/>
      <c r="H4680" s="15" t="n"/>
      <c r="I4680" s="15" t="n"/>
      <c r="J4680" s="15">
        <f>C4680+F4680+G4680-I4680</f>
        <v/>
      </c>
      <c r="K4680" s="15" t="n"/>
      <c r="L4680" s="15">
        <f>K4680*Setup!$B$6</f>
        <v/>
      </c>
      <c r="M4680" s="15">
        <f>J4680-L4680</f>
        <v/>
      </c>
      <c r="N4680" s="21" t="n"/>
    </row>
    <row r="4681">
      <c r="A4681" s="295" t="n"/>
      <c r="B4681" s="14" t="n"/>
      <c r="C4681" s="15" t="n"/>
      <c r="D4681" s="15" t="n"/>
      <c r="E4681" s="15">
        <f>D4681*Setup!$B$5</f>
        <v/>
      </c>
      <c r="F4681" s="15">
        <f>D4681-E4681</f>
        <v/>
      </c>
      <c r="G4681" s="15" t="n"/>
      <c r="H4681" s="15" t="n"/>
      <c r="I4681" s="15" t="n"/>
      <c r="J4681" s="15">
        <f>C4681+F4681+G4681-I4681</f>
        <v/>
      </c>
      <c r="K4681" s="15" t="n"/>
      <c r="L4681" s="15">
        <f>K4681*Setup!$B$6</f>
        <v/>
      </c>
      <c r="M4681" s="15">
        <f>J4681-L4681</f>
        <v/>
      </c>
      <c r="N4681" s="21" t="n"/>
    </row>
    <row r="4682">
      <c r="A4682" s="295" t="n"/>
      <c r="B4682" s="14" t="n"/>
      <c r="C4682" s="15" t="n"/>
      <c r="D4682" s="15" t="n"/>
      <c r="E4682" s="15">
        <f>D4682*Setup!$B$5</f>
        <v/>
      </c>
      <c r="F4682" s="15">
        <f>D4682-E4682</f>
        <v/>
      </c>
      <c r="G4682" s="15" t="n"/>
      <c r="H4682" s="15" t="n"/>
      <c r="I4682" s="15" t="n"/>
      <c r="J4682" s="15">
        <f>C4682+F4682+G4682-I4682</f>
        <v/>
      </c>
      <c r="K4682" s="15" t="n"/>
      <c r="L4682" s="15">
        <f>K4682*Setup!$B$6</f>
        <v/>
      </c>
      <c r="M4682" s="15">
        <f>J4682-L4682</f>
        <v/>
      </c>
      <c r="N4682" s="21" t="n"/>
    </row>
    <row r="4683">
      <c r="A4683" s="295" t="n"/>
      <c r="B4683" s="14" t="n"/>
      <c r="C4683" s="15" t="n"/>
      <c r="D4683" s="15" t="n"/>
      <c r="E4683" s="15">
        <f>D4683*Setup!$B$5</f>
        <v/>
      </c>
      <c r="F4683" s="15">
        <f>D4683-E4683</f>
        <v/>
      </c>
      <c r="G4683" s="15" t="n"/>
      <c r="H4683" s="15" t="n"/>
      <c r="I4683" s="15" t="n"/>
      <c r="J4683" s="15">
        <f>C4683+F4683+G4683-I4683</f>
        <v/>
      </c>
      <c r="K4683" s="15" t="n"/>
      <c r="L4683" s="15">
        <f>K4683*Setup!$B$6</f>
        <v/>
      </c>
      <c r="M4683" s="15">
        <f>J4683-L4683</f>
        <v/>
      </c>
      <c r="N4683" s="21" t="n"/>
    </row>
    <row r="4684">
      <c r="A4684" s="295" t="n"/>
      <c r="B4684" s="14" t="n"/>
      <c r="C4684" s="15" t="n"/>
      <c r="D4684" s="15" t="n"/>
      <c r="E4684" s="15">
        <f>D4684*Setup!$B$5</f>
        <v/>
      </c>
      <c r="F4684" s="15">
        <f>D4684-E4684</f>
        <v/>
      </c>
      <c r="G4684" s="15" t="n"/>
      <c r="H4684" s="15" t="n"/>
      <c r="I4684" s="15" t="n"/>
      <c r="J4684" s="15">
        <f>C4684+F4684+G4684-I4684</f>
        <v/>
      </c>
      <c r="K4684" s="15" t="n"/>
      <c r="L4684" s="15">
        <f>K4684*Setup!$B$6</f>
        <v/>
      </c>
      <c r="M4684" s="15">
        <f>J4684-L4684</f>
        <v/>
      </c>
      <c r="N4684" s="21" t="n"/>
    </row>
    <row r="4685">
      <c r="A4685" s="295" t="n"/>
      <c r="B4685" s="14" t="n"/>
      <c r="C4685" s="15" t="n"/>
      <c r="D4685" s="15" t="n"/>
      <c r="E4685" s="15">
        <f>D4685*Setup!$B$5</f>
        <v/>
      </c>
      <c r="F4685" s="15">
        <f>D4685-E4685</f>
        <v/>
      </c>
      <c r="G4685" s="15" t="n"/>
      <c r="H4685" s="15" t="n"/>
      <c r="I4685" s="15" t="n"/>
      <c r="J4685" s="15">
        <f>C4685+F4685+G4685-I4685</f>
        <v/>
      </c>
      <c r="K4685" s="15" t="n"/>
      <c r="L4685" s="15">
        <f>K4685*Setup!$B$6</f>
        <v/>
      </c>
      <c r="M4685" s="15">
        <f>J4685-L4685</f>
        <v/>
      </c>
      <c r="N4685" s="21" t="n"/>
    </row>
    <row r="4686">
      <c r="A4686" s="295" t="n"/>
      <c r="B4686" s="14" t="n"/>
      <c r="C4686" s="15" t="n"/>
      <c r="D4686" s="15" t="n"/>
      <c r="E4686" s="15">
        <f>D4686*Setup!$B$5</f>
        <v/>
      </c>
      <c r="F4686" s="15">
        <f>D4686-E4686</f>
        <v/>
      </c>
      <c r="G4686" s="15" t="n"/>
      <c r="H4686" s="15" t="n"/>
      <c r="I4686" s="15" t="n"/>
      <c r="J4686" s="15">
        <f>C4686+F4686+G4686-I4686</f>
        <v/>
      </c>
      <c r="K4686" s="15" t="n"/>
      <c r="L4686" s="15">
        <f>K4686*Setup!$B$6</f>
        <v/>
      </c>
      <c r="M4686" s="15">
        <f>J4686-L4686</f>
        <v/>
      </c>
      <c r="N4686" s="21" t="n"/>
    </row>
    <row r="4687">
      <c r="A4687" s="295" t="n"/>
      <c r="B4687" s="14" t="n"/>
      <c r="C4687" s="15" t="n"/>
      <c r="D4687" s="15" t="n"/>
      <c r="E4687" s="15">
        <f>D4687*Setup!$B$5</f>
        <v/>
      </c>
      <c r="F4687" s="15">
        <f>D4687-E4687</f>
        <v/>
      </c>
      <c r="G4687" s="15" t="n"/>
      <c r="H4687" s="15" t="n"/>
      <c r="I4687" s="15" t="n"/>
      <c r="J4687" s="15">
        <f>C4687+F4687+G4687-I4687</f>
        <v/>
      </c>
      <c r="K4687" s="15" t="n"/>
      <c r="L4687" s="15">
        <f>K4687*Setup!$B$6</f>
        <v/>
      </c>
      <c r="M4687" s="15">
        <f>J4687-L4687</f>
        <v/>
      </c>
      <c r="N4687" s="21" t="n"/>
    </row>
    <row r="4688">
      <c r="A4688" s="295" t="n"/>
      <c r="B4688" s="14" t="n"/>
      <c r="C4688" s="15" t="n"/>
      <c r="D4688" s="15" t="n"/>
      <c r="E4688" s="15">
        <f>D4688*Setup!$B$5</f>
        <v/>
      </c>
      <c r="F4688" s="15">
        <f>D4688-E4688</f>
        <v/>
      </c>
      <c r="G4688" s="15" t="n"/>
      <c r="H4688" s="15" t="n"/>
      <c r="I4688" s="15" t="n"/>
      <c r="J4688" s="15">
        <f>C4688+F4688+G4688-I4688</f>
        <v/>
      </c>
      <c r="K4688" s="15" t="n"/>
      <c r="L4688" s="15">
        <f>K4688*Setup!$B$6</f>
        <v/>
      </c>
      <c r="M4688" s="15">
        <f>J4688-L4688</f>
        <v/>
      </c>
      <c r="N4688" s="21" t="n"/>
    </row>
    <row r="4689">
      <c r="A4689" s="295" t="n"/>
      <c r="B4689" s="14" t="n"/>
      <c r="C4689" s="15" t="n"/>
      <c r="D4689" s="15" t="n"/>
      <c r="E4689" s="15">
        <f>D4689*Setup!$B$5</f>
        <v/>
      </c>
      <c r="F4689" s="15">
        <f>D4689-E4689</f>
        <v/>
      </c>
      <c r="G4689" s="15" t="n"/>
      <c r="H4689" s="15" t="n"/>
      <c r="I4689" s="15" t="n"/>
      <c r="J4689" s="15">
        <f>C4689+F4689+G4689-I4689</f>
        <v/>
      </c>
      <c r="K4689" s="15" t="n"/>
      <c r="L4689" s="15">
        <f>K4689*Setup!$B$6</f>
        <v/>
      </c>
      <c r="M4689" s="15">
        <f>J4689-L4689</f>
        <v/>
      </c>
      <c r="N4689" s="21" t="n"/>
    </row>
    <row r="4690">
      <c r="A4690" s="295" t="n"/>
      <c r="B4690" s="14" t="n"/>
      <c r="C4690" s="15" t="n"/>
      <c r="D4690" s="15" t="n"/>
      <c r="E4690" s="15">
        <f>D4690*Setup!$B$5</f>
        <v/>
      </c>
      <c r="F4690" s="15">
        <f>D4690-E4690</f>
        <v/>
      </c>
      <c r="G4690" s="15" t="n"/>
      <c r="H4690" s="15" t="n"/>
      <c r="I4690" s="15" t="n"/>
      <c r="J4690" s="15">
        <f>C4690+F4690+G4690-I4690</f>
        <v/>
      </c>
      <c r="K4690" s="15" t="n"/>
      <c r="L4690" s="15">
        <f>K4690*Setup!$B$6</f>
        <v/>
      </c>
      <c r="M4690" s="15">
        <f>J4690-L4690</f>
        <v/>
      </c>
      <c r="N4690" s="21" t="n"/>
    </row>
    <row r="4691">
      <c r="A4691" s="295" t="n"/>
      <c r="B4691" s="14" t="n"/>
      <c r="C4691" s="15" t="n"/>
      <c r="D4691" s="15" t="n"/>
      <c r="E4691" s="15">
        <f>D4691*Setup!$B$5</f>
        <v/>
      </c>
      <c r="F4691" s="15">
        <f>D4691-E4691</f>
        <v/>
      </c>
      <c r="G4691" s="15" t="n"/>
      <c r="H4691" s="15" t="n"/>
      <c r="I4691" s="15" t="n"/>
      <c r="J4691" s="15">
        <f>C4691+F4691+G4691-I4691</f>
        <v/>
      </c>
      <c r="K4691" s="15" t="n"/>
      <c r="L4691" s="15">
        <f>K4691*Setup!$B$6</f>
        <v/>
      </c>
      <c r="M4691" s="15">
        <f>J4691-L4691</f>
        <v/>
      </c>
      <c r="N4691" s="21" t="n"/>
    </row>
    <row r="4692">
      <c r="A4692" s="295" t="n"/>
      <c r="B4692" s="14" t="n"/>
      <c r="C4692" s="15" t="n"/>
      <c r="D4692" s="15" t="n"/>
      <c r="E4692" s="15">
        <f>D4692*Setup!$B$5</f>
        <v/>
      </c>
      <c r="F4692" s="15">
        <f>D4692-E4692</f>
        <v/>
      </c>
      <c r="G4692" s="15" t="n"/>
      <c r="H4692" s="15" t="n"/>
      <c r="I4692" s="15" t="n"/>
      <c r="J4692" s="15">
        <f>C4692+F4692+G4692-I4692</f>
        <v/>
      </c>
      <c r="K4692" s="15" t="n"/>
      <c r="L4692" s="15">
        <f>K4692*Setup!$B$6</f>
        <v/>
      </c>
      <c r="M4692" s="15">
        <f>J4692-L4692</f>
        <v/>
      </c>
      <c r="N4692" s="21" t="n"/>
    </row>
    <row r="4693">
      <c r="A4693" s="295" t="n"/>
      <c r="B4693" s="14" t="n"/>
      <c r="C4693" s="15" t="n"/>
      <c r="D4693" s="15" t="n"/>
      <c r="E4693" s="15">
        <f>D4693*Setup!$B$5</f>
        <v/>
      </c>
      <c r="F4693" s="15">
        <f>D4693-E4693</f>
        <v/>
      </c>
      <c r="G4693" s="15" t="n"/>
      <c r="H4693" s="15" t="n"/>
      <c r="I4693" s="15" t="n"/>
      <c r="J4693" s="15">
        <f>C4693+F4693+G4693-I4693</f>
        <v/>
      </c>
      <c r="K4693" s="15" t="n"/>
      <c r="L4693" s="15">
        <f>K4693*Setup!$B$6</f>
        <v/>
      </c>
      <c r="M4693" s="15">
        <f>J4693-L4693</f>
        <v/>
      </c>
      <c r="N4693" s="21" t="n"/>
    </row>
    <row r="4694">
      <c r="A4694" s="295" t="n"/>
      <c r="B4694" s="14" t="n"/>
      <c r="C4694" s="15" t="n"/>
      <c r="D4694" s="15" t="n"/>
      <c r="E4694" s="15">
        <f>D4694*Setup!$B$5</f>
        <v/>
      </c>
      <c r="F4694" s="15">
        <f>D4694-E4694</f>
        <v/>
      </c>
      <c r="G4694" s="15" t="n"/>
      <c r="H4694" s="15" t="n"/>
      <c r="I4694" s="15" t="n"/>
      <c r="J4694" s="15">
        <f>C4694+F4694+G4694-I4694</f>
        <v/>
      </c>
      <c r="K4694" s="15" t="n"/>
      <c r="L4694" s="15">
        <f>K4694*Setup!$B$6</f>
        <v/>
      </c>
      <c r="M4694" s="15">
        <f>J4694-L4694</f>
        <v/>
      </c>
      <c r="N4694" s="21" t="n"/>
    </row>
    <row r="4695">
      <c r="A4695" s="295" t="n"/>
      <c r="B4695" s="14" t="n"/>
      <c r="C4695" s="15" t="n"/>
      <c r="D4695" s="15" t="n"/>
      <c r="E4695" s="15">
        <f>D4695*Setup!$B$5</f>
        <v/>
      </c>
      <c r="F4695" s="15">
        <f>D4695-E4695</f>
        <v/>
      </c>
      <c r="G4695" s="15" t="n"/>
      <c r="H4695" s="15" t="n"/>
      <c r="I4695" s="15" t="n"/>
      <c r="J4695" s="15">
        <f>C4695+F4695+G4695-I4695</f>
        <v/>
      </c>
      <c r="K4695" s="15" t="n"/>
      <c r="L4695" s="15">
        <f>K4695*Setup!$B$6</f>
        <v/>
      </c>
      <c r="M4695" s="15">
        <f>J4695-L4695</f>
        <v/>
      </c>
      <c r="N4695" s="21" t="n"/>
    </row>
    <row r="4696">
      <c r="A4696" s="295" t="n"/>
      <c r="B4696" s="14" t="n"/>
      <c r="C4696" s="15" t="n"/>
      <c r="D4696" s="15" t="n"/>
      <c r="E4696" s="15">
        <f>D4696*Setup!$B$5</f>
        <v/>
      </c>
      <c r="F4696" s="15">
        <f>D4696-E4696</f>
        <v/>
      </c>
      <c r="G4696" s="15" t="n"/>
      <c r="H4696" s="15" t="n"/>
      <c r="I4696" s="15" t="n"/>
      <c r="J4696" s="15">
        <f>C4696+F4696+G4696-I4696</f>
        <v/>
      </c>
      <c r="K4696" s="15" t="n"/>
      <c r="L4696" s="15">
        <f>K4696*Setup!$B$6</f>
        <v/>
      </c>
      <c r="M4696" s="15">
        <f>J4696-L4696</f>
        <v/>
      </c>
      <c r="N4696" s="21" t="n"/>
    </row>
    <row r="4697">
      <c r="A4697" s="295" t="n"/>
      <c r="B4697" s="14" t="n"/>
      <c r="C4697" s="15" t="n"/>
      <c r="D4697" s="15" t="n"/>
      <c r="E4697" s="15">
        <f>D4697*Setup!$B$5</f>
        <v/>
      </c>
      <c r="F4697" s="15">
        <f>D4697-E4697</f>
        <v/>
      </c>
      <c r="G4697" s="15" t="n"/>
      <c r="H4697" s="15" t="n"/>
      <c r="I4697" s="15" t="n"/>
      <c r="J4697" s="15">
        <f>C4697+F4697+G4697-I4697</f>
        <v/>
      </c>
      <c r="K4697" s="15" t="n"/>
      <c r="L4697" s="15">
        <f>K4697*Setup!$B$6</f>
        <v/>
      </c>
      <c r="M4697" s="15">
        <f>J4697-L4697</f>
        <v/>
      </c>
      <c r="N4697" s="21" t="n"/>
    </row>
    <row r="4698">
      <c r="A4698" s="295" t="n"/>
      <c r="B4698" s="14" t="n"/>
      <c r="C4698" s="15" t="n"/>
      <c r="D4698" s="15" t="n"/>
      <c r="E4698" s="15">
        <f>D4698*Setup!$B$5</f>
        <v/>
      </c>
      <c r="F4698" s="15">
        <f>D4698-E4698</f>
        <v/>
      </c>
      <c r="G4698" s="15" t="n"/>
      <c r="H4698" s="15" t="n"/>
      <c r="I4698" s="15" t="n"/>
      <c r="J4698" s="15">
        <f>C4698+F4698+G4698-I4698</f>
        <v/>
      </c>
      <c r="K4698" s="15" t="n"/>
      <c r="L4698" s="15">
        <f>K4698*Setup!$B$6</f>
        <v/>
      </c>
      <c r="M4698" s="15">
        <f>J4698-L4698</f>
        <v/>
      </c>
      <c r="N4698" s="21" t="n"/>
    </row>
    <row r="4699">
      <c r="A4699" s="295" t="n"/>
      <c r="B4699" s="14" t="n"/>
      <c r="C4699" s="15" t="n"/>
      <c r="D4699" s="15" t="n"/>
      <c r="E4699" s="15">
        <f>D4699*Setup!$B$5</f>
        <v/>
      </c>
      <c r="F4699" s="15">
        <f>D4699-E4699</f>
        <v/>
      </c>
      <c r="G4699" s="15" t="n"/>
      <c r="H4699" s="15" t="n"/>
      <c r="I4699" s="15" t="n"/>
      <c r="J4699" s="15">
        <f>C4699+F4699+G4699-I4699</f>
        <v/>
      </c>
      <c r="K4699" s="15" t="n"/>
      <c r="L4699" s="15">
        <f>K4699*Setup!$B$6</f>
        <v/>
      </c>
      <c r="M4699" s="15">
        <f>J4699-L4699</f>
        <v/>
      </c>
      <c r="N4699" s="21" t="n"/>
    </row>
    <row r="4700">
      <c r="A4700" s="295" t="n"/>
      <c r="B4700" s="14" t="n"/>
      <c r="C4700" s="15" t="n"/>
      <c r="D4700" s="15" t="n"/>
      <c r="E4700" s="15">
        <f>D4700*Setup!$B$5</f>
        <v/>
      </c>
      <c r="F4700" s="15">
        <f>D4700-E4700</f>
        <v/>
      </c>
      <c r="G4700" s="15" t="n"/>
      <c r="H4700" s="15" t="n"/>
      <c r="I4700" s="15" t="n"/>
      <c r="J4700" s="15">
        <f>C4700+F4700+G4700-I4700</f>
        <v/>
      </c>
      <c r="K4700" s="15" t="n"/>
      <c r="L4700" s="15">
        <f>K4700*Setup!$B$6</f>
        <v/>
      </c>
      <c r="M4700" s="15">
        <f>J4700-L4700</f>
        <v/>
      </c>
      <c r="N4700" s="21" t="n"/>
    </row>
    <row r="4701">
      <c r="A4701" s="295" t="n"/>
      <c r="B4701" s="14" t="n"/>
      <c r="C4701" s="15" t="n"/>
      <c r="D4701" s="15" t="n"/>
      <c r="E4701" s="15">
        <f>D4701*Setup!$B$5</f>
        <v/>
      </c>
      <c r="F4701" s="15">
        <f>D4701-E4701</f>
        <v/>
      </c>
      <c r="G4701" s="15" t="n"/>
      <c r="H4701" s="15" t="n"/>
      <c r="I4701" s="15" t="n"/>
      <c r="J4701" s="15">
        <f>C4701+F4701+G4701-I4701</f>
        <v/>
      </c>
      <c r="K4701" s="15" t="n"/>
      <c r="L4701" s="15">
        <f>K4701*Setup!$B$6</f>
        <v/>
      </c>
      <c r="M4701" s="15">
        <f>J4701-L4701</f>
        <v/>
      </c>
      <c r="N4701" s="21" t="n"/>
    </row>
    <row r="4702">
      <c r="A4702" s="295" t="n"/>
      <c r="B4702" s="14" t="n"/>
      <c r="C4702" s="15" t="n"/>
      <c r="D4702" s="15" t="n"/>
      <c r="E4702" s="15">
        <f>D4702*Setup!$B$5</f>
        <v/>
      </c>
      <c r="F4702" s="15">
        <f>D4702-E4702</f>
        <v/>
      </c>
      <c r="G4702" s="15" t="n"/>
      <c r="H4702" s="15" t="n"/>
      <c r="I4702" s="15" t="n"/>
      <c r="J4702" s="15">
        <f>C4702+F4702+G4702-I4702</f>
        <v/>
      </c>
      <c r="K4702" s="15" t="n"/>
      <c r="L4702" s="15">
        <f>K4702*Setup!$B$6</f>
        <v/>
      </c>
      <c r="M4702" s="15">
        <f>J4702-L4702</f>
        <v/>
      </c>
      <c r="N4702" s="21" t="n"/>
    </row>
    <row r="4703">
      <c r="A4703" s="295" t="n"/>
      <c r="B4703" s="14" t="n"/>
      <c r="C4703" s="15" t="n"/>
      <c r="D4703" s="15" t="n"/>
      <c r="E4703" s="15">
        <f>D4703*Setup!$B$5</f>
        <v/>
      </c>
      <c r="F4703" s="15">
        <f>D4703-E4703</f>
        <v/>
      </c>
      <c r="G4703" s="15" t="n"/>
      <c r="H4703" s="15" t="n"/>
      <c r="I4703" s="15" t="n"/>
      <c r="J4703" s="15">
        <f>C4703+F4703+G4703-I4703</f>
        <v/>
      </c>
      <c r="K4703" s="15" t="n"/>
      <c r="L4703" s="15">
        <f>K4703*Setup!$B$6</f>
        <v/>
      </c>
      <c r="M4703" s="15">
        <f>J4703-L4703</f>
        <v/>
      </c>
      <c r="N4703" s="21" t="n"/>
    </row>
    <row r="4704">
      <c r="A4704" s="295" t="n"/>
      <c r="B4704" s="14" t="n"/>
      <c r="C4704" s="15" t="n"/>
      <c r="D4704" s="15" t="n"/>
      <c r="E4704" s="15">
        <f>D4704*Setup!$B$5</f>
        <v/>
      </c>
      <c r="F4704" s="15">
        <f>D4704-E4704</f>
        <v/>
      </c>
      <c r="G4704" s="15" t="n"/>
      <c r="H4704" s="15" t="n"/>
      <c r="I4704" s="15" t="n"/>
      <c r="J4704" s="15">
        <f>C4704+F4704+G4704-I4704</f>
        <v/>
      </c>
      <c r="K4704" s="15" t="n"/>
      <c r="L4704" s="15">
        <f>K4704*Setup!$B$6</f>
        <v/>
      </c>
      <c r="M4704" s="15">
        <f>J4704-L4704</f>
        <v/>
      </c>
      <c r="N4704" s="21" t="n"/>
    </row>
    <row r="4705">
      <c r="A4705" s="295" t="n"/>
      <c r="B4705" s="14" t="n"/>
      <c r="C4705" s="15" t="n"/>
      <c r="D4705" s="15" t="n"/>
      <c r="E4705" s="15">
        <f>D4705*Setup!$B$5</f>
        <v/>
      </c>
      <c r="F4705" s="15">
        <f>D4705-E4705</f>
        <v/>
      </c>
      <c r="G4705" s="15" t="n"/>
      <c r="H4705" s="15" t="n"/>
      <c r="I4705" s="15" t="n"/>
      <c r="J4705" s="15">
        <f>C4705+F4705+G4705-I4705</f>
        <v/>
      </c>
      <c r="K4705" s="15" t="n"/>
      <c r="L4705" s="15">
        <f>K4705*Setup!$B$6</f>
        <v/>
      </c>
      <c r="M4705" s="15">
        <f>J4705-L4705</f>
        <v/>
      </c>
      <c r="N4705" s="21" t="n"/>
    </row>
    <row r="4706">
      <c r="A4706" s="295" t="n"/>
      <c r="B4706" s="14" t="n"/>
      <c r="C4706" s="15" t="n"/>
      <c r="D4706" s="15" t="n"/>
      <c r="E4706" s="15">
        <f>D4706*Setup!$B$5</f>
        <v/>
      </c>
      <c r="F4706" s="15">
        <f>D4706-E4706</f>
        <v/>
      </c>
      <c r="G4706" s="15" t="n"/>
      <c r="H4706" s="15" t="n"/>
      <c r="I4706" s="15" t="n"/>
      <c r="J4706" s="15">
        <f>C4706+F4706+G4706-I4706</f>
        <v/>
      </c>
      <c r="K4706" s="15" t="n"/>
      <c r="L4706" s="15">
        <f>K4706*Setup!$B$6</f>
        <v/>
      </c>
      <c r="M4706" s="15">
        <f>J4706-L4706</f>
        <v/>
      </c>
      <c r="N4706" s="21" t="n"/>
    </row>
    <row r="4707">
      <c r="A4707" s="295" t="n"/>
      <c r="B4707" s="14" t="n"/>
      <c r="C4707" s="15" t="n"/>
      <c r="D4707" s="15" t="n"/>
      <c r="E4707" s="15">
        <f>D4707*Setup!$B$5</f>
        <v/>
      </c>
      <c r="F4707" s="15">
        <f>D4707-E4707</f>
        <v/>
      </c>
      <c r="G4707" s="15" t="n"/>
      <c r="H4707" s="15" t="n"/>
      <c r="I4707" s="15" t="n"/>
      <c r="J4707" s="15">
        <f>C4707+F4707+G4707-I4707</f>
        <v/>
      </c>
      <c r="K4707" s="15" t="n"/>
      <c r="L4707" s="15">
        <f>K4707*Setup!$B$6</f>
        <v/>
      </c>
      <c r="M4707" s="15">
        <f>J4707-L4707</f>
        <v/>
      </c>
      <c r="N4707" s="21" t="n"/>
    </row>
    <row r="4708">
      <c r="A4708" s="295" t="n"/>
      <c r="B4708" s="14" t="n"/>
      <c r="C4708" s="15" t="n"/>
      <c r="D4708" s="15" t="n"/>
      <c r="E4708" s="15">
        <f>D4708*Setup!$B$5</f>
        <v/>
      </c>
      <c r="F4708" s="15">
        <f>D4708-E4708</f>
        <v/>
      </c>
      <c r="G4708" s="15" t="n"/>
      <c r="H4708" s="15" t="n"/>
      <c r="I4708" s="15" t="n"/>
      <c r="J4708" s="15">
        <f>C4708+F4708+G4708-I4708</f>
        <v/>
      </c>
      <c r="K4708" s="15" t="n"/>
      <c r="L4708" s="15">
        <f>K4708*Setup!$B$6</f>
        <v/>
      </c>
      <c r="M4708" s="15">
        <f>J4708-L4708</f>
        <v/>
      </c>
      <c r="N4708" s="21" t="n"/>
    </row>
    <row r="4709">
      <c r="A4709" s="295" t="n"/>
      <c r="B4709" s="14" t="n"/>
      <c r="C4709" s="15" t="n"/>
      <c r="D4709" s="15" t="n"/>
      <c r="E4709" s="15">
        <f>D4709*Setup!$B$5</f>
        <v/>
      </c>
      <c r="F4709" s="15">
        <f>D4709-E4709</f>
        <v/>
      </c>
      <c r="G4709" s="15" t="n"/>
      <c r="H4709" s="15" t="n"/>
      <c r="I4709" s="15" t="n"/>
      <c r="J4709" s="15">
        <f>C4709+F4709+G4709-I4709</f>
        <v/>
      </c>
      <c r="K4709" s="15" t="n"/>
      <c r="L4709" s="15">
        <f>K4709*Setup!$B$6</f>
        <v/>
      </c>
      <c r="M4709" s="15">
        <f>J4709-L4709</f>
        <v/>
      </c>
      <c r="N4709" s="21" t="n"/>
    </row>
    <row r="4710">
      <c r="A4710" s="295" t="n"/>
      <c r="B4710" s="14" t="n"/>
      <c r="C4710" s="15" t="n"/>
      <c r="D4710" s="15" t="n"/>
      <c r="E4710" s="15">
        <f>D4710*Setup!$B$5</f>
        <v/>
      </c>
      <c r="F4710" s="15">
        <f>D4710-E4710</f>
        <v/>
      </c>
      <c r="G4710" s="15" t="n"/>
      <c r="H4710" s="15" t="n"/>
      <c r="I4710" s="15" t="n"/>
      <c r="J4710" s="15">
        <f>C4710+F4710+G4710-I4710</f>
        <v/>
      </c>
      <c r="K4710" s="15" t="n"/>
      <c r="L4710" s="15">
        <f>K4710*Setup!$B$6</f>
        <v/>
      </c>
      <c r="M4710" s="15">
        <f>J4710-L4710</f>
        <v/>
      </c>
      <c r="N4710" s="21" t="n"/>
    </row>
    <row r="4711">
      <c r="A4711" s="295" t="n"/>
      <c r="B4711" s="14" t="n"/>
      <c r="C4711" s="15" t="n"/>
      <c r="D4711" s="15" t="n"/>
      <c r="E4711" s="15">
        <f>D4711*Setup!$B$5</f>
        <v/>
      </c>
      <c r="F4711" s="15">
        <f>D4711-E4711</f>
        <v/>
      </c>
      <c r="G4711" s="15" t="n"/>
      <c r="H4711" s="15" t="n"/>
      <c r="I4711" s="15" t="n"/>
      <c r="J4711" s="15">
        <f>C4711+F4711+G4711-I4711</f>
        <v/>
      </c>
      <c r="K4711" s="15" t="n"/>
      <c r="L4711" s="15">
        <f>K4711*Setup!$B$6</f>
        <v/>
      </c>
      <c r="M4711" s="15">
        <f>J4711-L4711</f>
        <v/>
      </c>
      <c r="N4711" s="21" t="n"/>
    </row>
    <row r="4712">
      <c r="A4712" s="295" t="n"/>
      <c r="B4712" s="14" t="n"/>
      <c r="C4712" s="15" t="n"/>
      <c r="D4712" s="15" t="n"/>
      <c r="E4712" s="15">
        <f>D4712*Setup!$B$5</f>
        <v/>
      </c>
      <c r="F4712" s="15">
        <f>D4712-E4712</f>
        <v/>
      </c>
      <c r="G4712" s="15" t="n"/>
      <c r="H4712" s="15" t="n"/>
      <c r="I4712" s="15" t="n"/>
      <c r="J4712" s="15">
        <f>C4712+F4712+G4712-I4712</f>
        <v/>
      </c>
      <c r="K4712" s="15" t="n"/>
      <c r="L4712" s="15">
        <f>K4712*Setup!$B$6</f>
        <v/>
      </c>
      <c r="M4712" s="15">
        <f>J4712-L4712</f>
        <v/>
      </c>
      <c r="N4712" s="21" t="n"/>
    </row>
    <row r="4713">
      <c r="A4713" s="295" t="n"/>
      <c r="B4713" s="14" t="n"/>
      <c r="C4713" s="15" t="n"/>
      <c r="D4713" s="15" t="n"/>
      <c r="E4713" s="15">
        <f>D4713*Setup!$B$5</f>
        <v/>
      </c>
      <c r="F4713" s="15">
        <f>D4713-E4713</f>
        <v/>
      </c>
      <c r="G4713" s="15" t="n"/>
      <c r="H4713" s="15" t="n"/>
      <c r="I4713" s="15" t="n"/>
      <c r="J4713" s="15">
        <f>C4713+F4713+G4713-I4713</f>
        <v/>
      </c>
      <c r="K4713" s="15" t="n"/>
      <c r="L4713" s="15">
        <f>K4713*Setup!$B$6</f>
        <v/>
      </c>
      <c r="M4713" s="15">
        <f>J4713-L4713</f>
        <v/>
      </c>
      <c r="N4713" s="21" t="n"/>
    </row>
    <row r="4714">
      <c r="A4714" s="295" t="n"/>
      <c r="B4714" s="14" t="n"/>
      <c r="C4714" s="15" t="n"/>
      <c r="D4714" s="15" t="n"/>
      <c r="E4714" s="15">
        <f>D4714*Setup!$B$5</f>
        <v/>
      </c>
      <c r="F4714" s="15">
        <f>D4714-E4714</f>
        <v/>
      </c>
      <c r="G4714" s="15" t="n"/>
      <c r="H4714" s="15" t="n"/>
      <c r="I4714" s="15" t="n"/>
      <c r="J4714" s="15">
        <f>C4714+F4714+G4714-I4714</f>
        <v/>
      </c>
      <c r="K4714" s="15" t="n"/>
      <c r="L4714" s="15">
        <f>K4714*Setup!$B$6</f>
        <v/>
      </c>
      <c r="M4714" s="15">
        <f>J4714-L4714</f>
        <v/>
      </c>
      <c r="N4714" s="21" t="n"/>
    </row>
    <row r="4715">
      <c r="A4715" s="295" t="n"/>
      <c r="B4715" s="14" t="n"/>
      <c r="C4715" s="15" t="n"/>
      <c r="D4715" s="15" t="n"/>
      <c r="E4715" s="15">
        <f>D4715*Setup!$B$5</f>
        <v/>
      </c>
      <c r="F4715" s="15">
        <f>D4715-E4715</f>
        <v/>
      </c>
      <c r="G4715" s="15" t="n"/>
      <c r="H4715" s="15" t="n"/>
      <c r="I4715" s="15" t="n"/>
      <c r="J4715" s="15">
        <f>C4715+F4715+G4715-I4715</f>
        <v/>
      </c>
      <c r="K4715" s="15" t="n"/>
      <c r="L4715" s="15">
        <f>K4715*Setup!$B$6</f>
        <v/>
      </c>
      <c r="M4715" s="15">
        <f>J4715-L4715</f>
        <v/>
      </c>
      <c r="N4715" s="21" t="n"/>
    </row>
    <row r="4716">
      <c r="A4716" s="295" t="n"/>
      <c r="B4716" s="14" t="n"/>
      <c r="C4716" s="15" t="n"/>
      <c r="D4716" s="15" t="n"/>
      <c r="E4716" s="15">
        <f>D4716*Setup!$B$5</f>
        <v/>
      </c>
      <c r="F4716" s="15">
        <f>D4716-E4716</f>
        <v/>
      </c>
      <c r="G4716" s="15" t="n"/>
      <c r="H4716" s="15" t="n"/>
      <c r="I4716" s="15" t="n"/>
      <c r="J4716" s="15">
        <f>C4716+F4716+G4716-I4716</f>
        <v/>
      </c>
      <c r="K4716" s="15" t="n"/>
      <c r="L4716" s="15">
        <f>K4716*Setup!$B$6</f>
        <v/>
      </c>
      <c r="M4716" s="15">
        <f>J4716-L4716</f>
        <v/>
      </c>
      <c r="N4716" s="21" t="n"/>
    </row>
    <row r="4717">
      <c r="A4717" s="295" t="n"/>
      <c r="B4717" s="14" t="n"/>
      <c r="C4717" s="15" t="n"/>
      <c r="D4717" s="15" t="n"/>
      <c r="E4717" s="15">
        <f>D4717*Setup!$B$5</f>
        <v/>
      </c>
      <c r="F4717" s="15">
        <f>D4717-E4717</f>
        <v/>
      </c>
      <c r="G4717" s="15" t="n"/>
      <c r="H4717" s="15" t="n"/>
      <c r="I4717" s="15" t="n"/>
      <c r="J4717" s="15">
        <f>C4717+F4717+G4717-I4717</f>
        <v/>
      </c>
      <c r="K4717" s="15" t="n"/>
      <c r="L4717" s="15">
        <f>K4717*Setup!$B$6</f>
        <v/>
      </c>
      <c r="M4717" s="15">
        <f>J4717-L4717</f>
        <v/>
      </c>
      <c r="N4717" s="21" t="n"/>
    </row>
    <row r="4718">
      <c r="A4718" s="295" t="n"/>
      <c r="B4718" s="14" t="n"/>
      <c r="C4718" s="15" t="n"/>
      <c r="D4718" s="15" t="n"/>
      <c r="E4718" s="15">
        <f>D4718*Setup!$B$5</f>
        <v/>
      </c>
      <c r="F4718" s="15">
        <f>D4718-E4718</f>
        <v/>
      </c>
      <c r="G4718" s="15" t="n"/>
      <c r="H4718" s="15" t="n"/>
      <c r="I4718" s="15" t="n"/>
      <c r="J4718" s="15">
        <f>C4718+F4718+G4718-I4718</f>
        <v/>
      </c>
      <c r="K4718" s="15" t="n"/>
      <c r="L4718" s="15">
        <f>K4718*Setup!$B$6</f>
        <v/>
      </c>
      <c r="M4718" s="15">
        <f>J4718-L4718</f>
        <v/>
      </c>
      <c r="N4718" s="21" t="n"/>
    </row>
    <row r="4719">
      <c r="A4719" s="295" t="n"/>
      <c r="B4719" s="14" t="n"/>
      <c r="C4719" s="15" t="n"/>
      <c r="D4719" s="15" t="n"/>
      <c r="E4719" s="15">
        <f>D4719*Setup!$B$5</f>
        <v/>
      </c>
      <c r="F4719" s="15">
        <f>D4719-E4719</f>
        <v/>
      </c>
      <c r="G4719" s="15" t="n"/>
      <c r="H4719" s="15" t="n"/>
      <c r="I4719" s="15" t="n"/>
      <c r="J4719" s="15">
        <f>C4719+F4719+G4719-I4719</f>
        <v/>
      </c>
      <c r="K4719" s="15" t="n"/>
      <c r="L4719" s="15">
        <f>K4719*Setup!$B$6</f>
        <v/>
      </c>
      <c r="M4719" s="15">
        <f>J4719-L4719</f>
        <v/>
      </c>
      <c r="N4719" s="21" t="n"/>
    </row>
    <row r="4720">
      <c r="A4720" s="295" t="n"/>
      <c r="B4720" s="14" t="n"/>
      <c r="C4720" s="15" t="n"/>
      <c r="D4720" s="15" t="n"/>
      <c r="E4720" s="15">
        <f>D4720*Setup!$B$5</f>
        <v/>
      </c>
      <c r="F4720" s="15">
        <f>D4720-E4720</f>
        <v/>
      </c>
      <c r="G4720" s="15" t="n"/>
      <c r="H4720" s="15" t="n"/>
      <c r="I4720" s="15" t="n"/>
      <c r="J4720" s="15">
        <f>C4720+F4720+G4720-I4720</f>
        <v/>
      </c>
      <c r="K4720" s="15" t="n"/>
      <c r="L4720" s="15">
        <f>K4720*Setup!$B$6</f>
        <v/>
      </c>
      <c r="M4720" s="15">
        <f>J4720-L4720</f>
        <v/>
      </c>
      <c r="N4720" s="21" t="n"/>
    </row>
    <row r="4721">
      <c r="A4721" s="295" t="n"/>
      <c r="B4721" s="14" t="n"/>
      <c r="C4721" s="15" t="n"/>
      <c r="D4721" s="15" t="n"/>
      <c r="E4721" s="15">
        <f>D4721*Setup!$B$5</f>
        <v/>
      </c>
      <c r="F4721" s="15">
        <f>D4721-E4721</f>
        <v/>
      </c>
      <c r="G4721" s="15" t="n"/>
      <c r="H4721" s="15" t="n"/>
      <c r="I4721" s="15" t="n"/>
      <c r="J4721" s="15">
        <f>C4721+F4721+G4721-I4721</f>
        <v/>
      </c>
      <c r="K4721" s="15" t="n"/>
      <c r="L4721" s="15">
        <f>K4721*Setup!$B$6</f>
        <v/>
      </c>
      <c r="M4721" s="15">
        <f>J4721-L4721</f>
        <v/>
      </c>
      <c r="N4721" s="21" t="n"/>
    </row>
    <row r="4722">
      <c r="A4722" s="295" t="n"/>
      <c r="B4722" s="14" t="n"/>
      <c r="C4722" s="15" t="n"/>
      <c r="D4722" s="15" t="n"/>
      <c r="E4722" s="15">
        <f>D4722*Setup!$B$5</f>
        <v/>
      </c>
      <c r="F4722" s="15">
        <f>D4722-E4722</f>
        <v/>
      </c>
      <c r="G4722" s="15" t="n"/>
      <c r="H4722" s="15" t="n"/>
      <c r="I4722" s="15" t="n"/>
      <c r="J4722" s="15">
        <f>C4722+F4722+G4722-I4722</f>
        <v/>
      </c>
      <c r="K4722" s="15" t="n"/>
      <c r="L4722" s="15">
        <f>K4722*Setup!$B$6</f>
        <v/>
      </c>
      <c r="M4722" s="15">
        <f>J4722-L4722</f>
        <v/>
      </c>
      <c r="N4722" s="21" t="n"/>
    </row>
    <row r="4723">
      <c r="A4723" s="295" t="n"/>
      <c r="B4723" s="14" t="n"/>
      <c r="C4723" s="15" t="n"/>
      <c r="D4723" s="15" t="n"/>
      <c r="E4723" s="15">
        <f>D4723*Setup!$B$5</f>
        <v/>
      </c>
      <c r="F4723" s="15">
        <f>D4723-E4723</f>
        <v/>
      </c>
      <c r="G4723" s="15" t="n"/>
      <c r="H4723" s="15" t="n"/>
      <c r="I4723" s="15" t="n"/>
      <c r="J4723" s="15">
        <f>C4723+F4723+G4723-I4723</f>
        <v/>
      </c>
      <c r="K4723" s="15" t="n"/>
      <c r="L4723" s="15">
        <f>K4723*Setup!$B$6</f>
        <v/>
      </c>
      <c r="M4723" s="15">
        <f>J4723-L4723</f>
        <v/>
      </c>
      <c r="N4723" s="21" t="n"/>
    </row>
    <row r="4724">
      <c r="A4724" s="295" t="n"/>
      <c r="B4724" s="14" t="n"/>
      <c r="C4724" s="15" t="n"/>
      <c r="D4724" s="15" t="n"/>
      <c r="E4724" s="15">
        <f>D4724*Setup!$B$5</f>
        <v/>
      </c>
      <c r="F4724" s="15">
        <f>D4724-E4724</f>
        <v/>
      </c>
      <c r="G4724" s="15" t="n"/>
      <c r="H4724" s="15" t="n"/>
      <c r="I4724" s="15" t="n"/>
      <c r="J4724" s="15">
        <f>C4724+F4724+G4724-I4724</f>
        <v/>
      </c>
      <c r="K4724" s="15" t="n"/>
      <c r="L4724" s="15">
        <f>K4724*Setup!$B$6</f>
        <v/>
      </c>
      <c r="M4724" s="15">
        <f>J4724-L4724</f>
        <v/>
      </c>
      <c r="N4724" s="21" t="n"/>
    </row>
    <row r="4725">
      <c r="A4725" s="295" t="n"/>
      <c r="B4725" s="14" t="n"/>
      <c r="C4725" s="15" t="n"/>
      <c r="D4725" s="15" t="n"/>
      <c r="E4725" s="15">
        <f>D4725*Setup!$B$5</f>
        <v/>
      </c>
      <c r="F4725" s="15">
        <f>D4725-E4725</f>
        <v/>
      </c>
      <c r="G4725" s="15" t="n"/>
      <c r="H4725" s="15" t="n"/>
      <c r="I4725" s="15" t="n"/>
      <c r="J4725" s="15">
        <f>C4725+F4725+G4725-I4725</f>
        <v/>
      </c>
      <c r="K4725" s="15" t="n"/>
      <c r="L4725" s="15">
        <f>K4725*Setup!$B$6</f>
        <v/>
      </c>
      <c r="M4725" s="15">
        <f>J4725-L4725</f>
        <v/>
      </c>
      <c r="N4725" s="21" t="n"/>
    </row>
    <row r="4726">
      <c r="A4726" s="295" t="n"/>
      <c r="B4726" s="14" t="n"/>
      <c r="C4726" s="15" t="n"/>
      <c r="D4726" s="15" t="n"/>
      <c r="E4726" s="15">
        <f>D4726*Setup!$B$5</f>
        <v/>
      </c>
      <c r="F4726" s="15">
        <f>D4726-E4726</f>
        <v/>
      </c>
      <c r="G4726" s="15" t="n"/>
      <c r="H4726" s="15" t="n"/>
      <c r="I4726" s="15" t="n"/>
      <c r="J4726" s="15">
        <f>C4726+F4726+G4726-I4726</f>
        <v/>
      </c>
      <c r="K4726" s="15" t="n"/>
      <c r="L4726" s="15">
        <f>K4726*Setup!$B$6</f>
        <v/>
      </c>
      <c r="M4726" s="15">
        <f>J4726-L4726</f>
        <v/>
      </c>
      <c r="N4726" s="21" t="n"/>
    </row>
    <row r="4727">
      <c r="A4727" s="295" t="n"/>
      <c r="B4727" s="14" t="n"/>
      <c r="C4727" s="15" t="n"/>
      <c r="D4727" s="15" t="n"/>
      <c r="E4727" s="15">
        <f>D4727*Setup!$B$5</f>
        <v/>
      </c>
      <c r="F4727" s="15">
        <f>D4727-E4727</f>
        <v/>
      </c>
      <c r="G4727" s="15" t="n"/>
      <c r="H4727" s="15" t="n"/>
      <c r="I4727" s="15" t="n"/>
      <c r="J4727" s="15">
        <f>C4727+F4727+G4727-I4727</f>
        <v/>
      </c>
      <c r="K4727" s="15" t="n"/>
      <c r="L4727" s="15">
        <f>K4727*Setup!$B$6</f>
        <v/>
      </c>
      <c r="M4727" s="15">
        <f>J4727-L4727</f>
        <v/>
      </c>
      <c r="N4727" s="21" t="n"/>
    </row>
    <row r="4728">
      <c r="A4728" s="295" t="n"/>
      <c r="B4728" s="14" t="n"/>
      <c r="C4728" s="15" t="n"/>
      <c r="D4728" s="15" t="n"/>
      <c r="E4728" s="15">
        <f>D4728*Setup!$B$5</f>
        <v/>
      </c>
      <c r="F4728" s="15">
        <f>D4728-E4728</f>
        <v/>
      </c>
      <c r="G4728" s="15" t="n"/>
      <c r="H4728" s="15" t="n"/>
      <c r="I4728" s="15" t="n"/>
      <c r="J4728" s="15">
        <f>C4728+F4728+G4728-I4728</f>
        <v/>
      </c>
      <c r="K4728" s="15" t="n"/>
      <c r="L4728" s="15">
        <f>K4728*Setup!$B$6</f>
        <v/>
      </c>
      <c r="M4728" s="15">
        <f>J4728-L4728</f>
        <v/>
      </c>
      <c r="N4728" s="21" t="n"/>
    </row>
    <row r="4729">
      <c r="A4729" s="295" t="n"/>
      <c r="B4729" s="14" t="n"/>
      <c r="C4729" s="15" t="n"/>
      <c r="D4729" s="15" t="n"/>
      <c r="E4729" s="15">
        <f>D4729*Setup!$B$5</f>
        <v/>
      </c>
      <c r="F4729" s="15">
        <f>D4729-E4729</f>
        <v/>
      </c>
      <c r="G4729" s="15" t="n"/>
      <c r="H4729" s="15" t="n"/>
      <c r="I4729" s="15" t="n"/>
      <c r="J4729" s="15">
        <f>C4729+F4729+G4729-I4729</f>
        <v/>
      </c>
      <c r="K4729" s="15" t="n"/>
      <c r="L4729" s="15">
        <f>K4729*Setup!$B$6</f>
        <v/>
      </c>
      <c r="M4729" s="15">
        <f>J4729-L4729</f>
        <v/>
      </c>
      <c r="N4729" s="21" t="n"/>
    </row>
    <row r="4730">
      <c r="A4730" s="295" t="n"/>
      <c r="B4730" s="14" t="n"/>
      <c r="C4730" s="15" t="n"/>
      <c r="D4730" s="15" t="n"/>
      <c r="E4730" s="15">
        <f>D4730*Setup!$B$5</f>
        <v/>
      </c>
      <c r="F4730" s="15">
        <f>D4730-E4730</f>
        <v/>
      </c>
      <c r="G4730" s="15" t="n"/>
      <c r="H4730" s="15" t="n"/>
      <c r="I4730" s="15" t="n"/>
      <c r="J4730" s="15">
        <f>C4730+F4730+G4730-I4730</f>
        <v/>
      </c>
      <c r="K4730" s="15" t="n"/>
      <c r="L4730" s="15">
        <f>K4730*Setup!$B$6</f>
        <v/>
      </c>
      <c r="M4730" s="15">
        <f>J4730-L4730</f>
        <v/>
      </c>
      <c r="N4730" s="21" t="n"/>
    </row>
    <row r="4731">
      <c r="A4731" s="295" t="n"/>
      <c r="B4731" s="14" t="n"/>
      <c r="C4731" s="15" t="n"/>
      <c r="D4731" s="15" t="n"/>
      <c r="E4731" s="15">
        <f>D4731*Setup!$B$5</f>
        <v/>
      </c>
      <c r="F4731" s="15">
        <f>D4731-E4731</f>
        <v/>
      </c>
      <c r="G4731" s="15" t="n"/>
      <c r="H4731" s="15" t="n"/>
      <c r="I4731" s="15" t="n"/>
      <c r="J4731" s="15">
        <f>C4731+F4731+G4731-I4731</f>
        <v/>
      </c>
      <c r="K4731" s="15" t="n"/>
      <c r="L4731" s="15">
        <f>K4731*Setup!$B$6</f>
        <v/>
      </c>
      <c r="M4731" s="15">
        <f>J4731-L4731</f>
        <v/>
      </c>
      <c r="N4731" s="21" t="n"/>
    </row>
    <row r="4732">
      <c r="A4732" s="295" t="n"/>
      <c r="B4732" s="14" t="n"/>
      <c r="C4732" s="15" t="n"/>
      <c r="D4732" s="15" t="n"/>
      <c r="E4732" s="15">
        <f>D4732*Setup!$B$5</f>
        <v/>
      </c>
      <c r="F4732" s="15">
        <f>D4732-E4732</f>
        <v/>
      </c>
      <c r="G4732" s="15" t="n"/>
      <c r="H4732" s="15" t="n"/>
      <c r="I4732" s="15" t="n"/>
      <c r="J4732" s="15">
        <f>C4732+F4732+G4732-I4732</f>
        <v/>
      </c>
      <c r="K4732" s="15" t="n"/>
      <c r="L4732" s="15">
        <f>K4732*Setup!$B$6</f>
        <v/>
      </c>
      <c r="M4732" s="15">
        <f>J4732-L4732</f>
        <v/>
      </c>
      <c r="N4732" s="21" t="n"/>
    </row>
    <row r="4733">
      <c r="A4733" s="295" t="n"/>
      <c r="B4733" s="14" t="n"/>
      <c r="C4733" s="15" t="n"/>
      <c r="D4733" s="15" t="n"/>
      <c r="E4733" s="15">
        <f>D4733*Setup!$B$5</f>
        <v/>
      </c>
      <c r="F4733" s="15">
        <f>D4733-E4733</f>
        <v/>
      </c>
      <c r="G4733" s="15" t="n"/>
      <c r="H4733" s="15" t="n"/>
      <c r="I4733" s="15" t="n"/>
      <c r="J4733" s="15">
        <f>C4733+F4733+G4733-I4733</f>
        <v/>
      </c>
      <c r="K4733" s="15" t="n"/>
      <c r="L4733" s="15">
        <f>K4733*Setup!$B$6</f>
        <v/>
      </c>
      <c r="M4733" s="15">
        <f>J4733-L4733</f>
        <v/>
      </c>
      <c r="N4733" s="21" t="n"/>
    </row>
    <row r="4734">
      <c r="A4734" s="295" t="n"/>
      <c r="B4734" s="14" t="n"/>
      <c r="C4734" s="15" t="n"/>
      <c r="D4734" s="15" t="n"/>
      <c r="E4734" s="15">
        <f>D4734*Setup!$B$5</f>
        <v/>
      </c>
      <c r="F4734" s="15">
        <f>D4734-E4734</f>
        <v/>
      </c>
      <c r="G4734" s="15" t="n"/>
      <c r="H4734" s="15" t="n"/>
      <c r="I4734" s="15" t="n"/>
      <c r="J4734" s="15">
        <f>C4734+F4734+G4734-I4734</f>
        <v/>
      </c>
      <c r="K4734" s="15" t="n"/>
      <c r="L4734" s="15">
        <f>K4734*Setup!$B$6</f>
        <v/>
      </c>
      <c r="M4734" s="15">
        <f>J4734-L4734</f>
        <v/>
      </c>
      <c r="N4734" s="21" t="n"/>
    </row>
    <row r="4735">
      <c r="A4735" s="295" t="n"/>
      <c r="B4735" s="14" t="n"/>
      <c r="C4735" s="15" t="n"/>
      <c r="D4735" s="15" t="n"/>
      <c r="E4735" s="15">
        <f>D4735*Setup!$B$5</f>
        <v/>
      </c>
      <c r="F4735" s="15">
        <f>D4735-E4735</f>
        <v/>
      </c>
      <c r="G4735" s="15" t="n"/>
      <c r="H4735" s="15" t="n"/>
      <c r="I4735" s="15" t="n"/>
      <c r="J4735" s="15">
        <f>C4735+F4735+G4735-I4735</f>
        <v/>
      </c>
      <c r="K4735" s="15" t="n"/>
      <c r="L4735" s="15">
        <f>K4735*Setup!$B$6</f>
        <v/>
      </c>
      <c r="M4735" s="15">
        <f>J4735-L4735</f>
        <v/>
      </c>
      <c r="N4735" s="21" t="n"/>
    </row>
    <row r="4736">
      <c r="A4736" s="295" t="n"/>
      <c r="B4736" s="14" t="n"/>
      <c r="C4736" s="15" t="n"/>
      <c r="D4736" s="15" t="n"/>
      <c r="E4736" s="15">
        <f>D4736*Setup!$B$5</f>
        <v/>
      </c>
      <c r="F4736" s="15">
        <f>D4736-E4736</f>
        <v/>
      </c>
      <c r="G4736" s="15" t="n"/>
      <c r="H4736" s="15" t="n"/>
      <c r="I4736" s="15" t="n"/>
      <c r="J4736" s="15">
        <f>C4736+F4736+G4736-I4736</f>
        <v/>
      </c>
      <c r="K4736" s="15" t="n"/>
      <c r="L4736" s="15">
        <f>K4736*Setup!$B$6</f>
        <v/>
      </c>
      <c r="M4736" s="15">
        <f>J4736-L4736</f>
        <v/>
      </c>
      <c r="N4736" s="21" t="n"/>
    </row>
    <row r="4737">
      <c r="A4737" s="295" t="n"/>
      <c r="B4737" s="14" t="n"/>
      <c r="C4737" s="15" t="n"/>
      <c r="D4737" s="15" t="n"/>
      <c r="E4737" s="15">
        <f>D4737*Setup!$B$5</f>
        <v/>
      </c>
      <c r="F4737" s="15">
        <f>D4737-E4737</f>
        <v/>
      </c>
      <c r="G4737" s="15" t="n"/>
      <c r="H4737" s="15" t="n"/>
      <c r="I4737" s="15" t="n"/>
      <c r="J4737" s="15">
        <f>C4737+F4737+G4737-I4737</f>
        <v/>
      </c>
      <c r="K4737" s="15" t="n"/>
      <c r="L4737" s="15">
        <f>K4737*Setup!$B$6</f>
        <v/>
      </c>
      <c r="M4737" s="15">
        <f>J4737-L4737</f>
        <v/>
      </c>
      <c r="N4737" s="21" t="n"/>
    </row>
    <row r="4738">
      <c r="A4738" s="295" t="n"/>
      <c r="B4738" s="14" t="n"/>
      <c r="C4738" s="15" t="n"/>
      <c r="D4738" s="15" t="n"/>
      <c r="E4738" s="15">
        <f>D4738*Setup!$B$5</f>
        <v/>
      </c>
      <c r="F4738" s="15">
        <f>D4738-E4738</f>
        <v/>
      </c>
      <c r="G4738" s="15" t="n"/>
      <c r="H4738" s="15" t="n"/>
      <c r="I4738" s="15" t="n"/>
      <c r="J4738" s="15">
        <f>C4738+F4738+G4738-I4738</f>
        <v/>
      </c>
      <c r="K4738" s="15" t="n"/>
      <c r="L4738" s="15">
        <f>K4738*Setup!$B$6</f>
        <v/>
      </c>
      <c r="M4738" s="15">
        <f>J4738-L4738</f>
        <v/>
      </c>
      <c r="N4738" s="21" t="n"/>
    </row>
    <row r="4739">
      <c r="A4739" s="295" t="n"/>
      <c r="B4739" s="14" t="n"/>
      <c r="C4739" s="15" t="n"/>
      <c r="D4739" s="15" t="n"/>
      <c r="E4739" s="15">
        <f>D4739*Setup!$B$5</f>
        <v/>
      </c>
      <c r="F4739" s="15">
        <f>D4739-E4739</f>
        <v/>
      </c>
      <c r="G4739" s="15" t="n"/>
      <c r="H4739" s="15" t="n"/>
      <c r="I4739" s="15" t="n"/>
      <c r="J4739" s="15">
        <f>C4739+F4739+G4739-I4739</f>
        <v/>
      </c>
      <c r="K4739" s="15" t="n"/>
      <c r="L4739" s="15">
        <f>K4739*Setup!$B$6</f>
        <v/>
      </c>
      <c r="M4739" s="15">
        <f>J4739-L4739</f>
        <v/>
      </c>
      <c r="N4739" s="21" t="n"/>
    </row>
    <row r="4740">
      <c r="A4740" s="295" t="n"/>
      <c r="B4740" s="14" t="n"/>
      <c r="C4740" s="15" t="n"/>
      <c r="D4740" s="15" t="n"/>
      <c r="E4740" s="15">
        <f>D4740*Setup!$B$5</f>
        <v/>
      </c>
      <c r="F4740" s="15">
        <f>D4740-E4740</f>
        <v/>
      </c>
      <c r="G4740" s="15" t="n"/>
      <c r="H4740" s="15" t="n"/>
      <c r="I4740" s="15" t="n"/>
      <c r="J4740" s="15">
        <f>C4740+F4740+G4740-I4740</f>
        <v/>
      </c>
      <c r="K4740" s="15" t="n"/>
      <c r="L4740" s="15">
        <f>K4740*Setup!$B$6</f>
        <v/>
      </c>
      <c r="M4740" s="15">
        <f>J4740-L4740</f>
        <v/>
      </c>
      <c r="N4740" s="21" t="n"/>
    </row>
    <row r="4741">
      <c r="A4741" s="295" t="n"/>
      <c r="B4741" s="14" t="n"/>
      <c r="C4741" s="15" t="n"/>
      <c r="D4741" s="15" t="n"/>
      <c r="E4741" s="15">
        <f>D4741*Setup!$B$5</f>
        <v/>
      </c>
      <c r="F4741" s="15">
        <f>D4741-E4741</f>
        <v/>
      </c>
      <c r="G4741" s="15" t="n"/>
      <c r="H4741" s="15" t="n"/>
      <c r="I4741" s="15" t="n"/>
      <c r="J4741" s="15">
        <f>C4741+F4741+G4741-I4741</f>
        <v/>
      </c>
      <c r="K4741" s="15" t="n"/>
      <c r="L4741" s="15">
        <f>K4741*Setup!$B$6</f>
        <v/>
      </c>
      <c r="M4741" s="15">
        <f>J4741-L4741</f>
        <v/>
      </c>
      <c r="N4741" s="21" t="n"/>
    </row>
    <row r="4742">
      <c r="A4742" s="295" t="n"/>
      <c r="B4742" s="14" t="n"/>
      <c r="C4742" s="15" t="n"/>
      <c r="D4742" s="15" t="n"/>
      <c r="E4742" s="15">
        <f>D4742*Setup!$B$5</f>
        <v/>
      </c>
      <c r="F4742" s="15">
        <f>D4742-E4742</f>
        <v/>
      </c>
      <c r="G4742" s="15" t="n"/>
      <c r="H4742" s="15" t="n"/>
      <c r="I4742" s="15" t="n"/>
      <c r="J4742" s="15">
        <f>C4742+F4742+G4742-I4742</f>
        <v/>
      </c>
      <c r="K4742" s="15" t="n"/>
      <c r="L4742" s="15">
        <f>K4742*Setup!$B$6</f>
        <v/>
      </c>
      <c r="M4742" s="15">
        <f>J4742-L4742</f>
        <v/>
      </c>
      <c r="N4742" s="21" t="n"/>
    </row>
    <row r="4743">
      <c r="A4743" s="295" t="n"/>
      <c r="B4743" s="14" t="n"/>
      <c r="C4743" s="15" t="n"/>
      <c r="D4743" s="15" t="n"/>
      <c r="E4743" s="15">
        <f>D4743*Setup!$B$5</f>
        <v/>
      </c>
      <c r="F4743" s="15">
        <f>D4743-E4743</f>
        <v/>
      </c>
      <c r="G4743" s="15" t="n"/>
      <c r="H4743" s="15" t="n"/>
      <c r="I4743" s="15" t="n"/>
      <c r="J4743" s="15">
        <f>C4743+F4743+G4743-I4743</f>
        <v/>
      </c>
      <c r="K4743" s="15" t="n"/>
      <c r="L4743" s="15">
        <f>K4743*Setup!$B$6</f>
        <v/>
      </c>
      <c r="M4743" s="15">
        <f>J4743-L4743</f>
        <v/>
      </c>
      <c r="N4743" s="21" t="n"/>
    </row>
    <row r="4744">
      <c r="A4744" s="295" t="n"/>
      <c r="B4744" s="14" t="n"/>
      <c r="C4744" s="15" t="n"/>
      <c r="D4744" s="15" t="n"/>
      <c r="E4744" s="15">
        <f>D4744*Setup!$B$5</f>
        <v/>
      </c>
      <c r="F4744" s="15">
        <f>D4744-E4744</f>
        <v/>
      </c>
      <c r="G4744" s="15" t="n"/>
      <c r="H4744" s="15" t="n"/>
      <c r="I4744" s="15" t="n"/>
      <c r="J4744" s="15">
        <f>C4744+F4744+G4744-I4744</f>
        <v/>
      </c>
      <c r="K4744" s="15" t="n"/>
      <c r="L4744" s="15">
        <f>K4744*Setup!$B$6</f>
        <v/>
      </c>
      <c r="M4744" s="15">
        <f>J4744-L4744</f>
        <v/>
      </c>
      <c r="N4744" s="21" t="n"/>
    </row>
    <row r="4745">
      <c r="A4745" s="295" t="n"/>
      <c r="B4745" s="14" t="n"/>
      <c r="C4745" s="15" t="n"/>
      <c r="D4745" s="15" t="n"/>
      <c r="E4745" s="15">
        <f>D4745*Setup!$B$5</f>
        <v/>
      </c>
      <c r="F4745" s="15">
        <f>D4745-E4745</f>
        <v/>
      </c>
      <c r="G4745" s="15" t="n"/>
      <c r="H4745" s="15" t="n"/>
      <c r="I4745" s="15" t="n"/>
      <c r="J4745" s="15">
        <f>C4745+F4745+G4745-I4745</f>
        <v/>
      </c>
      <c r="K4745" s="15" t="n"/>
      <c r="L4745" s="15">
        <f>K4745*Setup!$B$6</f>
        <v/>
      </c>
      <c r="M4745" s="15">
        <f>J4745-L4745</f>
        <v/>
      </c>
      <c r="N4745" s="21" t="n"/>
    </row>
    <row r="4746">
      <c r="A4746" s="295" t="n"/>
      <c r="B4746" s="14" t="n"/>
      <c r="C4746" s="15" t="n"/>
      <c r="D4746" s="15" t="n"/>
      <c r="E4746" s="15">
        <f>D4746*Setup!$B$5</f>
        <v/>
      </c>
      <c r="F4746" s="15">
        <f>D4746-E4746</f>
        <v/>
      </c>
      <c r="G4746" s="15" t="n"/>
      <c r="H4746" s="15" t="n"/>
      <c r="I4746" s="15" t="n"/>
      <c r="J4746" s="15">
        <f>C4746+F4746+G4746-I4746</f>
        <v/>
      </c>
      <c r="K4746" s="15" t="n"/>
      <c r="L4746" s="15">
        <f>K4746*Setup!$B$6</f>
        <v/>
      </c>
      <c r="M4746" s="15">
        <f>J4746-L4746</f>
        <v/>
      </c>
      <c r="N4746" s="21" t="n"/>
    </row>
    <row r="4747">
      <c r="A4747" s="295" t="n"/>
      <c r="B4747" s="14" t="n"/>
      <c r="C4747" s="15" t="n"/>
      <c r="D4747" s="15" t="n"/>
      <c r="E4747" s="15">
        <f>D4747*Setup!$B$5</f>
        <v/>
      </c>
      <c r="F4747" s="15">
        <f>D4747-E4747</f>
        <v/>
      </c>
      <c r="G4747" s="15" t="n"/>
      <c r="H4747" s="15" t="n"/>
      <c r="I4747" s="15" t="n"/>
      <c r="J4747" s="15">
        <f>C4747+F4747+G4747-I4747</f>
        <v/>
      </c>
      <c r="K4747" s="15" t="n"/>
      <c r="L4747" s="15">
        <f>K4747*Setup!$B$6</f>
        <v/>
      </c>
      <c r="M4747" s="15">
        <f>J4747-L4747</f>
        <v/>
      </c>
      <c r="N4747" s="21" t="n"/>
    </row>
    <row r="4748">
      <c r="A4748" s="295" t="n"/>
      <c r="B4748" s="14" t="n"/>
      <c r="C4748" s="15" t="n"/>
      <c r="D4748" s="15" t="n"/>
      <c r="E4748" s="15">
        <f>D4748*Setup!$B$5</f>
        <v/>
      </c>
      <c r="F4748" s="15">
        <f>D4748-E4748</f>
        <v/>
      </c>
      <c r="G4748" s="15" t="n"/>
      <c r="H4748" s="15" t="n"/>
      <c r="I4748" s="15" t="n"/>
      <c r="J4748" s="15">
        <f>C4748+F4748+G4748-I4748</f>
        <v/>
      </c>
      <c r="K4748" s="15" t="n"/>
      <c r="L4748" s="15">
        <f>K4748*Setup!$B$6</f>
        <v/>
      </c>
      <c r="M4748" s="15">
        <f>J4748-L4748</f>
        <v/>
      </c>
      <c r="N4748" s="21" t="n"/>
    </row>
    <row r="4749">
      <c r="A4749" s="295" t="n"/>
      <c r="B4749" s="14" t="n"/>
      <c r="C4749" s="15" t="n"/>
      <c r="D4749" s="15" t="n"/>
      <c r="E4749" s="15">
        <f>D4749*Setup!$B$5</f>
        <v/>
      </c>
      <c r="F4749" s="15">
        <f>D4749-E4749</f>
        <v/>
      </c>
      <c r="G4749" s="15" t="n"/>
      <c r="H4749" s="15" t="n"/>
      <c r="I4749" s="15" t="n"/>
      <c r="J4749" s="15">
        <f>C4749+F4749+G4749-I4749</f>
        <v/>
      </c>
      <c r="K4749" s="15" t="n"/>
      <c r="L4749" s="15">
        <f>K4749*Setup!$B$6</f>
        <v/>
      </c>
      <c r="M4749" s="15">
        <f>J4749-L4749</f>
        <v/>
      </c>
      <c r="N4749" s="21" t="n"/>
    </row>
    <row r="4750">
      <c r="A4750" s="295" t="n"/>
      <c r="B4750" s="14" t="n"/>
      <c r="C4750" s="15" t="n"/>
      <c r="D4750" s="15" t="n"/>
      <c r="E4750" s="15">
        <f>D4750*Setup!$B$5</f>
        <v/>
      </c>
      <c r="F4750" s="15">
        <f>D4750-E4750</f>
        <v/>
      </c>
      <c r="G4750" s="15" t="n"/>
      <c r="H4750" s="15" t="n"/>
      <c r="I4750" s="15" t="n"/>
      <c r="J4750" s="15">
        <f>C4750+F4750+G4750-I4750</f>
        <v/>
      </c>
      <c r="K4750" s="15" t="n"/>
      <c r="L4750" s="15">
        <f>K4750*Setup!$B$6</f>
        <v/>
      </c>
      <c r="M4750" s="15">
        <f>J4750-L4750</f>
        <v/>
      </c>
      <c r="N4750" s="21" t="n"/>
    </row>
    <row r="4751">
      <c r="A4751" s="295" t="n"/>
      <c r="B4751" s="14" t="n"/>
      <c r="C4751" s="15" t="n"/>
      <c r="D4751" s="15" t="n"/>
      <c r="E4751" s="15">
        <f>D4751*Setup!$B$5</f>
        <v/>
      </c>
      <c r="F4751" s="15">
        <f>D4751-E4751</f>
        <v/>
      </c>
      <c r="G4751" s="15" t="n"/>
      <c r="H4751" s="15" t="n"/>
      <c r="I4751" s="15" t="n"/>
      <c r="J4751" s="15">
        <f>C4751+F4751+G4751-I4751</f>
        <v/>
      </c>
      <c r="K4751" s="15" t="n"/>
      <c r="L4751" s="15">
        <f>K4751*Setup!$B$6</f>
        <v/>
      </c>
      <c r="M4751" s="15">
        <f>J4751-L4751</f>
        <v/>
      </c>
      <c r="N4751" s="21" t="n"/>
    </row>
    <row r="4752">
      <c r="A4752" s="295" t="n"/>
      <c r="B4752" s="14" t="n"/>
      <c r="C4752" s="15" t="n"/>
      <c r="D4752" s="15" t="n"/>
      <c r="E4752" s="15">
        <f>D4752*Setup!$B$5</f>
        <v/>
      </c>
      <c r="F4752" s="15">
        <f>D4752-E4752</f>
        <v/>
      </c>
      <c r="G4752" s="15" t="n"/>
      <c r="H4752" s="15" t="n"/>
      <c r="I4752" s="15" t="n"/>
      <c r="J4752" s="15">
        <f>C4752+F4752+G4752-I4752</f>
        <v/>
      </c>
      <c r="K4752" s="15" t="n"/>
      <c r="L4752" s="15">
        <f>K4752*Setup!$B$6</f>
        <v/>
      </c>
      <c r="M4752" s="15">
        <f>J4752-L4752</f>
        <v/>
      </c>
      <c r="N4752" s="21" t="n"/>
    </row>
    <row r="4753">
      <c r="A4753" s="295" t="n"/>
      <c r="B4753" s="14" t="n"/>
      <c r="C4753" s="15" t="n"/>
      <c r="D4753" s="15" t="n"/>
      <c r="E4753" s="15">
        <f>D4753*Setup!$B$5</f>
        <v/>
      </c>
      <c r="F4753" s="15">
        <f>D4753-E4753</f>
        <v/>
      </c>
      <c r="G4753" s="15" t="n"/>
      <c r="H4753" s="15" t="n"/>
      <c r="I4753" s="15" t="n"/>
      <c r="J4753" s="15">
        <f>C4753+F4753+G4753-I4753</f>
        <v/>
      </c>
      <c r="K4753" s="15" t="n"/>
      <c r="L4753" s="15">
        <f>K4753*Setup!$B$6</f>
        <v/>
      </c>
      <c r="M4753" s="15">
        <f>J4753-L4753</f>
        <v/>
      </c>
      <c r="N4753" s="21" t="n"/>
    </row>
    <row r="4754">
      <c r="A4754" s="295" t="n"/>
      <c r="B4754" s="14" t="n"/>
      <c r="C4754" s="15" t="n"/>
      <c r="D4754" s="15" t="n"/>
      <c r="E4754" s="15">
        <f>D4754*Setup!$B$5</f>
        <v/>
      </c>
      <c r="F4754" s="15">
        <f>D4754-E4754</f>
        <v/>
      </c>
      <c r="G4754" s="15" t="n"/>
      <c r="H4754" s="15" t="n"/>
      <c r="I4754" s="15" t="n"/>
      <c r="J4754" s="15">
        <f>C4754+F4754+G4754-I4754</f>
        <v/>
      </c>
      <c r="K4754" s="15" t="n"/>
      <c r="L4754" s="15">
        <f>K4754*Setup!$B$6</f>
        <v/>
      </c>
      <c r="M4754" s="15">
        <f>J4754-L4754</f>
        <v/>
      </c>
      <c r="N4754" s="21" t="n"/>
    </row>
    <row r="4755">
      <c r="A4755" s="295" t="n"/>
      <c r="B4755" s="14" t="n"/>
      <c r="C4755" s="15" t="n"/>
      <c r="D4755" s="15" t="n"/>
      <c r="E4755" s="15">
        <f>D4755*Setup!$B$5</f>
        <v/>
      </c>
      <c r="F4755" s="15">
        <f>D4755-E4755</f>
        <v/>
      </c>
      <c r="G4755" s="15" t="n"/>
      <c r="H4755" s="15" t="n"/>
      <c r="I4755" s="15" t="n"/>
      <c r="J4755" s="15">
        <f>C4755+F4755+G4755-I4755</f>
        <v/>
      </c>
      <c r="K4755" s="15" t="n"/>
      <c r="L4755" s="15">
        <f>K4755*Setup!$B$6</f>
        <v/>
      </c>
      <c r="M4755" s="15">
        <f>J4755-L4755</f>
        <v/>
      </c>
      <c r="N4755" s="21" t="n"/>
    </row>
    <row r="4756">
      <c r="A4756" s="295" t="n"/>
      <c r="B4756" s="14" t="n"/>
      <c r="C4756" s="15" t="n"/>
      <c r="D4756" s="15" t="n"/>
      <c r="E4756" s="15">
        <f>D4756*Setup!$B$5</f>
        <v/>
      </c>
      <c r="F4756" s="15">
        <f>D4756-E4756</f>
        <v/>
      </c>
      <c r="G4756" s="15" t="n"/>
      <c r="H4756" s="15" t="n"/>
      <c r="I4756" s="15" t="n"/>
      <c r="J4756" s="15">
        <f>C4756+F4756+G4756-I4756</f>
        <v/>
      </c>
      <c r="K4756" s="15" t="n"/>
      <c r="L4756" s="15">
        <f>K4756*Setup!$B$6</f>
        <v/>
      </c>
      <c r="M4756" s="15">
        <f>J4756-L4756</f>
        <v/>
      </c>
      <c r="N4756" s="21" t="n"/>
    </row>
    <row r="4757">
      <c r="A4757" s="295" t="n"/>
      <c r="B4757" s="14" t="n"/>
      <c r="C4757" s="15" t="n"/>
      <c r="D4757" s="15" t="n"/>
      <c r="E4757" s="15">
        <f>D4757*Setup!$B$5</f>
        <v/>
      </c>
      <c r="F4757" s="15">
        <f>D4757-E4757</f>
        <v/>
      </c>
      <c r="G4757" s="15" t="n"/>
      <c r="H4757" s="15" t="n"/>
      <c r="I4757" s="15" t="n"/>
      <c r="J4757" s="15">
        <f>C4757+F4757+G4757-I4757</f>
        <v/>
      </c>
      <c r="K4757" s="15" t="n"/>
      <c r="L4757" s="15">
        <f>K4757*Setup!$B$6</f>
        <v/>
      </c>
      <c r="M4757" s="15">
        <f>J4757-L4757</f>
        <v/>
      </c>
      <c r="N4757" s="21" t="n"/>
    </row>
    <row r="4758">
      <c r="A4758" s="295" t="n"/>
      <c r="B4758" s="14" t="n"/>
      <c r="C4758" s="15" t="n"/>
      <c r="D4758" s="15" t="n"/>
      <c r="E4758" s="15">
        <f>D4758*Setup!$B$5</f>
        <v/>
      </c>
      <c r="F4758" s="15">
        <f>D4758-E4758</f>
        <v/>
      </c>
      <c r="G4758" s="15" t="n"/>
      <c r="H4758" s="15" t="n"/>
      <c r="I4758" s="15" t="n"/>
      <c r="J4758" s="15">
        <f>C4758+F4758+G4758-I4758</f>
        <v/>
      </c>
      <c r="K4758" s="15" t="n"/>
      <c r="L4758" s="15">
        <f>K4758*Setup!$B$6</f>
        <v/>
      </c>
      <c r="M4758" s="15">
        <f>J4758-L4758</f>
        <v/>
      </c>
      <c r="N4758" s="21" t="n"/>
    </row>
    <row r="4759">
      <c r="A4759" s="295" t="n"/>
      <c r="B4759" s="14" t="n"/>
      <c r="C4759" s="15" t="n"/>
      <c r="D4759" s="15" t="n"/>
      <c r="E4759" s="15">
        <f>D4759*Setup!$B$5</f>
        <v/>
      </c>
      <c r="F4759" s="15">
        <f>D4759-E4759</f>
        <v/>
      </c>
      <c r="G4759" s="15" t="n"/>
      <c r="H4759" s="15" t="n"/>
      <c r="I4759" s="15" t="n"/>
      <c r="J4759" s="15">
        <f>C4759+F4759+G4759-I4759</f>
        <v/>
      </c>
      <c r="K4759" s="15" t="n"/>
      <c r="L4759" s="15">
        <f>K4759*Setup!$B$6</f>
        <v/>
      </c>
      <c r="M4759" s="15">
        <f>J4759-L4759</f>
        <v/>
      </c>
      <c r="N4759" s="21" t="n"/>
    </row>
    <row r="4760">
      <c r="A4760" s="295" t="n"/>
      <c r="B4760" s="14" t="n"/>
      <c r="C4760" s="15" t="n"/>
      <c r="D4760" s="15" t="n"/>
      <c r="E4760" s="15">
        <f>D4760*Setup!$B$5</f>
        <v/>
      </c>
      <c r="F4760" s="15">
        <f>D4760-E4760</f>
        <v/>
      </c>
      <c r="G4760" s="15" t="n"/>
      <c r="H4760" s="15" t="n"/>
      <c r="I4760" s="15" t="n"/>
      <c r="J4760" s="15">
        <f>C4760+F4760+G4760-I4760</f>
        <v/>
      </c>
      <c r="K4760" s="15" t="n"/>
      <c r="L4760" s="15">
        <f>K4760*Setup!$B$6</f>
        <v/>
      </c>
      <c r="M4760" s="15">
        <f>J4760-L4760</f>
        <v/>
      </c>
      <c r="N4760" s="21" t="n"/>
    </row>
    <row r="4761">
      <c r="A4761" s="295" t="n"/>
      <c r="B4761" s="14" t="n"/>
      <c r="C4761" s="15" t="n"/>
      <c r="D4761" s="15" t="n"/>
      <c r="E4761" s="15">
        <f>D4761*Setup!$B$5</f>
        <v/>
      </c>
      <c r="F4761" s="15">
        <f>D4761-E4761</f>
        <v/>
      </c>
      <c r="G4761" s="15" t="n"/>
      <c r="H4761" s="15" t="n"/>
      <c r="I4761" s="15" t="n"/>
      <c r="J4761" s="15">
        <f>C4761+F4761+G4761-I4761</f>
        <v/>
      </c>
      <c r="K4761" s="15" t="n"/>
      <c r="L4761" s="15">
        <f>K4761*Setup!$B$6</f>
        <v/>
      </c>
      <c r="M4761" s="15">
        <f>J4761-L4761</f>
        <v/>
      </c>
      <c r="N4761" s="21" t="n"/>
    </row>
    <row r="4762">
      <c r="A4762" s="295" t="n"/>
      <c r="B4762" s="14" t="n"/>
      <c r="C4762" s="15" t="n"/>
      <c r="D4762" s="15" t="n"/>
      <c r="E4762" s="15">
        <f>D4762*Setup!$B$5</f>
        <v/>
      </c>
      <c r="F4762" s="15">
        <f>D4762-E4762</f>
        <v/>
      </c>
      <c r="G4762" s="15" t="n"/>
      <c r="H4762" s="15" t="n"/>
      <c r="I4762" s="15" t="n"/>
      <c r="J4762" s="15">
        <f>C4762+F4762+G4762-I4762</f>
        <v/>
      </c>
      <c r="K4762" s="15" t="n"/>
      <c r="L4762" s="15">
        <f>K4762*Setup!$B$6</f>
        <v/>
      </c>
      <c r="M4762" s="15">
        <f>J4762-L4762</f>
        <v/>
      </c>
      <c r="N4762" s="21" t="n"/>
    </row>
    <row r="4763">
      <c r="A4763" s="295" t="n"/>
      <c r="B4763" s="14" t="n"/>
      <c r="C4763" s="15" t="n"/>
      <c r="D4763" s="15" t="n"/>
      <c r="E4763" s="15">
        <f>D4763*Setup!$B$5</f>
        <v/>
      </c>
      <c r="F4763" s="15">
        <f>D4763-E4763</f>
        <v/>
      </c>
      <c r="G4763" s="15" t="n"/>
      <c r="H4763" s="15" t="n"/>
      <c r="I4763" s="15" t="n"/>
      <c r="J4763" s="15">
        <f>C4763+F4763+G4763-I4763</f>
        <v/>
      </c>
      <c r="K4763" s="15" t="n"/>
      <c r="L4763" s="15">
        <f>K4763*Setup!$B$6</f>
        <v/>
      </c>
      <c r="M4763" s="15">
        <f>J4763-L4763</f>
        <v/>
      </c>
      <c r="N4763" s="21" t="n"/>
    </row>
    <row r="4764">
      <c r="A4764" s="295" t="n"/>
      <c r="B4764" s="14" t="n"/>
      <c r="C4764" s="15" t="n"/>
      <c r="D4764" s="15" t="n"/>
      <c r="E4764" s="15">
        <f>D4764*Setup!$B$5</f>
        <v/>
      </c>
      <c r="F4764" s="15">
        <f>D4764-E4764</f>
        <v/>
      </c>
      <c r="G4764" s="15" t="n"/>
      <c r="H4764" s="15" t="n"/>
      <c r="I4764" s="15" t="n"/>
      <c r="J4764" s="15">
        <f>C4764+F4764+G4764-I4764</f>
        <v/>
      </c>
      <c r="K4764" s="15" t="n"/>
      <c r="L4764" s="15">
        <f>K4764*Setup!$B$6</f>
        <v/>
      </c>
      <c r="M4764" s="15">
        <f>J4764-L4764</f>
        <v/>
      </c>
      <c r="N4764" s="21" t="n"/>
    </row>
    <row r="4765">
      <c r="A4765" s="295" t="n"/>
      <c r="B4765" s="14" t="n"/>
      <c r="C4765" s="15" t="n"/>
      <c r="D4765" s="15" t="n"/>
      <c r="E4765" s="15">
        <f>D4765*Setup!$B$5</f>
        <v/>
      </c>
      <c r="F4765" s="15">
        <f>D4765-E4765</f>
        <v/>
      </c>
      <c r="G4765" s="15" t="n"/>
      <c r="H4765" s="15" t="n"/>
      <c r="I4765" s="15" t="n"/>
      <c r="J4765" s="15">
        <f>C4765+F4765+G4765-I4765</f>
        <v/>
      </c>
      <c r="K4765" s="15" t="n"/>
      <c r="L4765" s="15">
        <f>K4765*Setup!$B$6</f>
        <v/>
      </c>
      <c r="M4765" s="15">
        <f>J4765-L4765</f>
        <v/>
      </c>
      <c r="N4765" s="21" t="n"/>
    </row>
    <row r="4766">
      <c r="A4766" s="295" t="n"/>
      <c r="B4766" s="14" t="n"/>
      <c r="C4766" s="15" t="n"/>
      <c r="D4766" s="15" t="n"/>
      <c r="E4766" s="15">
        <f>D4766*Setup!$B$5</f>
        <v/>
      </c>
      <c r="F4766" s="15">
        <f>D4766-E4766</f>
        <v/>
      </c>
      <c r="G4766" s="15" t="n"/>
      <c r="H4766" s="15" t="n"/>
      <c r="I4766" s="15" t="n"/>
      <c r="J4766" s="15">
        <f>C4766+F4766+G4766-I4766</f>
        <v/>
      </c>
      <c r="K4766" s="15" t="n"/>
      <c r="L4766" s="15">
        <f>K4766*Setup!$B$6</f>
        <v/>
      </c>
      <c r="M4766" s="15">
        <f>J4766-L4766</f>
        <v/>
      </c>
      <c r="N4766" s="21" t="n"/>
    </row>
    <row r="4767">
      <c r="A4767" s="295" t="n"/>
      <c r="B4767" s="14" t="n"/>
      <c r="C4767" s="15" t="n"/>
      <c r="D4767" s="15" t="n"/>
      <c r="E4767" s="15">
        <f>D4767*Setup!$B$5</f>
        <v/>
      </c>
      <c r="F4767" s="15">
        <f>D4767-E4767</f>
        <v/>
      </c>
      <c r="G4767" s="15" t="n"/>
      <c r="H4767" s="15" t="n"/>
      <c r="I4767" s="15" t="n"/>
      <c r="J4767" s="15">
        <f>C4767+F4767+G4767-I4767</f>
        <v/>
      </c>
      <c r="K4767" s="15" t="n"/>
      <c r="L4767" s="15">
        <f>K4767*Setup!$B$6</f>
        <v/>
      </c>
      <c r="M4767" s="15">
        <f>J4767-L4767</f>
        <v/>
      </c>
      <c r="N4767" s="21" t="n"/>
    </row>
    <row r="4768">
      <c r="A4768" s="295" t="n"/>
      <c r="B4768" s="14" t="n"/>
      <c r="C4768" s="15" t="n"/>
      <c r="D4768" s="15" t="n"/>
      <c r="E4768" s="15">
        <f>D4768*Setup!$B$5</f>
        <v/>
      </c>
      <c r="F4768" s="15">
        <f>D4768-E4768</f>
        <v/>
      </c>
      <c r="G4768" s="15" t="n"/>
      <c r="H4768" s="15" t="n"/>
      <c r="I4768" s="15" t="n"/>
      <c r="J4768" s="15">
        <f>C4768+F4768+G4768-I4768</f>
        <v/>
      </c>
      <c r="K4768" s="15" t="n"/>
      <c r="L4768" s="15">
        <f>K4768*Setup!$B$6</f>
        <v/>
      </c>
      <c r="M4768" s="15">
        <f>J4768-L4768</f>
        <v/>
      </c>
      <c r="N4768" s="21" t="n"/>
    </row>
    <row r="4769">
      <c r="A4769" s="295" t="n"/>
      <c r="B4769" s="14" t="n"/>
      <c r="C4769" s="15" t="n"/>
      <c r="D4769" s="15" t="n"/>
      <c r="E4769" s="15">
        <f>D4769*Setup!$B$5</f>
        <v/>
      </c>
      <c r="F4769" s="15">
        <f>D4769-E4769</f>
        <v/>
      </c>
      <c r="G4769" s="15" t="n"/>
      <c r="H4769" s="15" t="n"/>
      <c r="I4769" s="15" t="n"/>
      <c r="J4769" s="15">
        <f>C4769+F4769+G4769-I4769</f>
        <v/>
      </c>
      <c r="K4769" s="15" t="n"/>
      <c r="L4769" s="15">
        <f>K4769*Setup!$B$6</f>
        <v/>
      </c>
      <c r="M4769" s="15">
        <f>J4769-L4769</f>
        <v/>
      </c>
      <c r="N4769" s="21" t="n"/>
    </row>
    <row r="4770">
      <c r="A4770" s="295" t="n"/>
      <c r="B4770" s="14" t="n"/>
      <c r="C4770" s="15" t="n"/>
      <c r="D4770" s="15" t="n"/>
      <c r="E4770" s="15">
        <f>D4770*Setup!$B$5</f>
        <v/>
      </c>
      <c r="F4770" s="15">
        <f>D4770-E4770</f>
        <v/>
      </c>
      <c r="G4770" s="15" t="n"/>
      <c r="H4770" s="15" t="n"/>
      <c r="I4770" s="15" t="n"/>
      <c r="J4770" s="15">
        <f>C4770+F4770+G4770-I4770</f>
        <v/>
      </c>
      <c r="K4770" s="15" t="n"/>
      <c r="L4770" s="15">
        <f>K4770*Setup!$B$6</f>
        <v/>
      </c>
      <c r="M4770" s="15">
        <f>J4770-L4770</f>
        <v/>
      </c>
      <c r="N4770" s="21" t="n"/>
    </row>
    <row r="4771">
      <c r="A4771" s="295" t="n"/>
      <c r="B4771" s="14" t="n"/>
      <c r="C4771" s="15" t="n"/>
      <c r="D4771" s="15" t="n"/>
      <c r="E4771" s="15">
        <f>D4771*Setup!$B$5</f>
        <v/>
      </c>
      <c r="F4771" s="15">
        <f>D4771-E4771</f>
        <v/>
      </c>
      <c r="G4771" s="15" t="n"/>
      <c r="H4771" s="15" t="n"/>
      <c r="I4771" s="15" t="n"/>
      <c r="J4771" s="15">
        <f>C4771+F4771+G4771-I4771</f>
        <v/>
      </c>
      <c r="K4771" s="15" t="n"/>
      <c r="L4771" s="15">
        <f>K4771*Setup!$B$6</f>
        <v/>
      </c>
      <c r="M4771" s="15">
        <f>J4771-L4771</f>
        <v/>
      </c>
      <c r="N4771" s="21" t="n"/>
    </row>
    <row r="4772">
      <c r="A4772" s="295" t="n"/>
      <c r="B4772" s="14" t="n"/>
      <c r="C4772" s="15" t="n"/>
      <c r="D4772" s="15" t="n"/>
      <c r="E4772" s="15">
        <f>D4772*Setup!$B$5</f>
        <v/>
      </c>
      <c r="F4772" s="15">
        <f>D4772-E4772</f>
        <v/>
      </c>
      <c r="G4772" s="15" t="n"/>
      <c r="H4772" s="15" t="n"/>
      <c r="I4772" s="15" t="n"/>
      <c r="J4772" s="15">
        <f>C4772+F4772+G4772-I4772</f>
        <v/>
      </c>
      <c r="K4772" s="15" t="n"/>
      <c r="L4772" s="15">
        <f>K4772*Setup!$B$6</f>
        <v/>
      </c>
      <c r="M4772" s="15">
        <f>J4772-L4772</f>
        <v/>
      </c>
      <c r="N4772" s="21" t="n"/>
    </row>
    <row r="4773">
      <c r="A4773" s="295" t="n"/>
      <c r="B4773" s="14" t="n"/>
      <c r="C4773" s="15" t="n"/>
      <c r="D4773" s="15" t="n"/>
      <c r="E4773" s="15">
        <f>D4773*Setup!$B$5</f>
        <v/>
      </c>
      <c r="F4773" s="15">
        <f>D4773-E4773</f>
        <v/>
      </c>
      <c r="G4773" s="15" t="n"/>
      <c r="H4773" s="15" t="n"/>
      <c r="I4773" s="15" t="n"/>
      <c r="J4773" s="15">
        <f>C4773+F4773+G4773-I4773</f>
        <v/>
      </c>
      <c r="K4773" s="15" t="n"/>
      <c r="L4773" s="15">
        <f>K4773*Setup!$B$6</f>
        <v/>
      </c>
      <c r="M4773" s="15">
        <f>J4773-L4773</f>
        <v/>
      </c>
      <c r="N4773" s="21" t="n"/>
    </row>
    <row r="4774">
      <c r="A4774" s="295" t="n"/>
      <c r="B4774" s="14" t="n"/>
      <c r="C4774" s="15" t="n"/>
      <c r="D4774" s="15" t="n"/>
      <c r="E4774" s="15">
        <f>D4774*Setup!$B$5</f>
        <v/>
      </c>
      <c r="F4774" s="15">
        <f>D4774-E4774</f>
        <v/>
      </c>
      <c r="G4774" s="15" t="n"/>
      <c r="H4774" s="15" t="n"/>
      <c r="I4774" s="15" t="n"/>
      <c r="J4774" s="15">
        <f>C4774+F4774+G4774-I4774</f>
        <v/>
      </c>
      <c r="K4774" s="15" t="n"/>
      <c r="L4774" s="15">
        <f>K4774*Setup!$B$6</f>
        <v/>
      </c>
      <c r="M4774" s="15">
        <f>J4774-L4774</f>
        <v/>
      </c>
      <c r="N4774" s="21" t="n"/>
    </row>
    <row r="4775">
      <c r="A4775" s="295" t="n"/>
      <c r="B4775" s="14" t="n"/>
      <c r="C4775" s="15" t="n"/>
      <c r="D4775" s="15" t="n"/>
      <c r="E4775" s="15">
        <f>D4775*Setup!$B$5</f>
        <v/>
      </c>
      <c r="F4775" s="15">
        <f>D4775-E4775</f>
        <v/>
      </c>
      <c r="G4775" s="15" t="n"/>
      <c r="H4775" s="15" t="n"/>
      <c r="I4775" s="15" t="n"/>
      <c r="J4775" s="15">
        <f>C4775+F4775+G4775-I4775</f>
        <v/>
      </c>
      <c r="K4775" s="15" t="n"/>
      <c r="L4775" s="15">
        <f>K4775*Setup!$B$6</f>
        <v/>
      </c>
      <c r="M4775" s="15">
        <f>J4775-L4775</f>
        <v/>
      </c>
      <c r="N4775" s="21" t="n"/>
    </row>
    <row r="4776">
      <c r="A4776" s="295" t="n"/>
      <c r="B4776" s="14" t="n"/>
      <c r="C4776" s="15" t="n"/>
      <c r="D4776" s="15" t="n"/>
      <c r="E4776" s="15">
        <f>D4776*Setup!$B$5</f>
        <v/>
      </c>
      <c r="F4776" s="15">
        <f>D4776-E4776</f>
        <v/>
      </c>
      <c r="G4776" s="15" t="n"/>
      <c r="H4776" s="15" t="n"/>
      <c r="I4776" s="15" t="n"/>
      <c r="J4776" s="15">
        <f>C4776+F4776+G4776-I4776</f>
        <v/>
      </c>
      <c r="K4776" s="15" t="n"/>
      <c r="L4776" s="15">
        <f>K4776*Setup!$B$6</f>
        <v/>
      </c>
      <c r="M4776" s="15">
        <f>J4776-L4776</f>
        <v/>
      </c>
      <c r="N4776" s="21" t="n"/>
    </row>
    <row r="4777">
      <c r="A4777" s="295" t="n"/>
      <c r="B4777" s="14" t="n"/>
      <c r="C4777" s="15" t="n"/>
      <c r="D4777" s="15" t="n"/>
      <c r="E4777" s="15">
        <f>D4777*Setup!$B$5</f>
        <v/>
      </c>
      <c r="F4777" s="15">
        <f>D4777-E4777</f>
        <v/>
      </c>
      <c r="G4777" s="15" t="n"/>
      <c r="H4777" s="15" t="n"/>
      <c r="I4777" s="15" t="n"/>
      <c r="J4777" s="15">
        <f>C4777+F4777+G4777-I4777</f>
        <v/>
      </c>
      <c r="K4777" s="15" t="n"/>
      <c r="L4777" s="15">
        <f>K4777*Setup!$B$6</f>
        <v/>
      </c>
      <c r="M4777" s="15">
        <f>J4777-L4777</f>
        <v/>
      </c>
      <c r="N4777" s="21" t="n"/>
    </row>
    <row r="4778">
      <c r="A4778" s="295" t="n"/>
      <c r="B4778" s="14" t="n"/>
      <c r="C4778" s="15" t="n"/>
      <c r="D4778" s="15" t="n"/>
      <c r="E4778" s="15">
        <f>D4778*Setup!$B$5</f>
        <v/>
      </c>
      <c r="F4778" s="15">
        <f>D4778-E4778</f>
        <v/>
      </c>
      <c r="G4778" s="15" t="n"/>
      <c r="H4778" s="15" t="n"/>
      <c r="I4778" s="15" t="n"/>
      <c r="J4778" s="15">
        <f>C4778+F4778+G4778-I4778</f>
        <v/>
      </c>
      <c r="K4778" s="15" t="n"/>
      <c r="L4778" s="15">
        <f>K4778*Setup!$B$6</f>
        <v/>
      </c>
      <c r="M4778" s="15">
        <f>J4778-L4778</f>
        <v/>
      </c>
      <c r="N4778" s="21" t="n"/>
    </row>
    <row r="4779">
      <c r="A4779" s="295" t="n"/>
      <c r="B4779" s="14" t="n"/>
      <c r="C4779" s="15" t="n"/>
      <c r="D4779" s="15" t="n"/>
      <c r="E4779" s="15">
        <f>D4779*Setup!$B$5</f>
        <v/>
      </c>
      <c r="F4779" s="15">
        <f>D4779-E4779</f>
        <v/>
      </c>
      <c r="G4779" s="15" t="n"/>
      <c r="H4779" s="15" t="n"/>
      <c r="I4779" s="15" t="n"/>
      <c r="J4779" s="15">
        <f>C4779+F4779+G4779-I4779</f>
        <v/>
      </c>
      <c r="K4779" s="15" t="n"/>
      <c r="L4779" s="15">
        <f>K4779*Setup!$B$6</f>
        <v/>
      </c>
      <c r="M4779" s="15">
        <f>J4779-L4779</f>
        <v/>
      </c>
      <c r="N4779" s="21" t="n"/>
    </row>
    <row r="4780">
      <c r="A4780" s="295" t="n"/>
      <c r="B4780" s="14" t="n"/>
      <c r="C4780" s="15" t="n"/>
      <c r="D4780" s="15" t="n"/>
      <c r="E4780" s="15">
        <f>D4780*Setup!$B$5</f>
        <v/>
      </c>
      <c r="F4780" s="15">
        <f>D4780-E4780</f>
        <v/>
      </c>
      <c r="G4780" s="15" t="n"/>
      <c r="H4780" s="15" t="n"/>
      <c r="I4780" s="15" t="n"/>
      <c r="J4780" s="15">
        <f>C4780+F4780+G4780-I4780</f>
        <v/>
      </c>
      <c r="K4780" s="15" t="n"/>
      <c r="L4780" s="15">
        <f>K4780*Setup!$B$6</f>
        <v/>
      </c>
      <c r="M4780" s="15">
        <f>J4780-L4780</f>
        <v/>
      </c>
      <c r="N4780" s="21" t="n"/>
    </row>
    <row r="4781">
      <c r="A4781" s="295" t="n"/>
      <c r="B4781" s="14" t="n"/>
      <c r="C4781" s="15" t="n"/>
      <c r="D4781" s="15" t="n"/>
      <c r="E4781" s="15">
        <f>D4781*Setup!$B$5</f>
        <v/>
      </c>
      <c r="F4781" s="15">
        <f>D4781-E4781</f>
        <v/>
      </c>
      <c r="G4781" s="15" t="n"/>
      <c r="H4781" s="15" t="n"/>
      <c r="I4781" s="15" t="n"/>
      <c r="J4781" s="15">
        <f>C4781+F4781+G4781-I4781</f>
        <v/>
      </c>
      <c r="K4781" s="15" t="n"/>
      <c r="L4781" s="15">
        <f>K4781*Setup!$B$6</f>
        <v/>
      </c>
      <c r="M4781" s="15">
        <f>J4781-L4781</f>
        <v/>
      </c>
      <c r="N4781" s="21" t="n"/>
    </row>
    <row r="4782">
      <c r="A4782" s="295" t="n"/>
      <c r="B4782" s="14" t="n"/>
      <c r="C4782" s="15" t="n"/>
      <c r="D4782" s="15" t="n"/>
      <c r="E4782" s="15">
        <f>D4782*Setup!$B$5</f>
        <v/>
      </c>
      <c r="F4782" s="15">
        <f>D4782-E4782</f>
        <v/>
      </c>
      <c r="G4782" s="15" t="n"/>
      <c r="H4782" s="15" t="n"/>
      <c r="I4782" s="15" t="n"/>
      <c r="J4782" s="15">
        <f>C4782+F4782+G4782-I4782</f>
        <v/>
      </c>
      <c r="K4782" s="15" t="n"/>
      <c r="L4782" s="15">
        <f>K4782*Setup!$B$6</f>
        <v/>
      </c>
      <c r="M4782" s="15">
        <f>J4782-L4782</f>
        <v/>
      </c>
      <c r="N4782" s="21" t="n"/>
    </row>
    <row r="4783">
      <c r="A4783" s="295" t="n"/>
      <c r="B4783" s="14" t="n"/>
      <c r="C4783" s="15" t="n"/>
      <c r="D4783" s="15" t="n"/>
      <c r="E4783" s="15">
        <f>D4783*Setup!$B$5</f>
        <v/>
      </c>
      <c r="F4783" s="15">
        <f>D4783-E4783</f>
        <v/>
      </c>
      <c r="G4783" s="15" t="n"/>
      <c r="H4783" s="15" t="n"/>
      <c r="I4783" s="15" t="n"/>
      <c r="J4783" s="15">
        <f>C4783+F4783+G4783-I4783</f>
        <v/>
      </c>
      <c r="K4783" s="15" t="n"/>
      <c r="L4783" s="15">
        <f>K4783*Setup!$B$6</f>
        <v/>
      </c>
      <c r="M4783" s="15">
        <f>J4783-L4783</f>
        <v/>
      </c>
      <c r="N4783" s="21" t="n"/>
    </row>
    <row r="4784">
      <c r="A4784" s="295" t="n"/>
      <c r="B4784" s="14" t="n"/>
      <c r="C4784" s="15" t="n"/>
      <c r="D4784" s="15" t="n"/>
      <c r="E4784" s="15">
        <f>D4784*Setup!$B$5</f>
        <v/>
      </c>
      <c r="F4784" s="15">
        <f>D4784-E4784</f>
        <v/>
      </c>
      <c r="G4784" s="15" t="n"/>
      <c r="H4784" s="15" t="n"/>
      <c r="I4784" s="15" t="n"/>
      <c r="J4784" s="15">
        <f>C4784+F4784+G4784-I4784</f>
        <v/>
      </c>
      <c r="K4784" s="15" t="n"/>
      <c r="L4784" s="15">
        <f>K4784*Setup!$B$6</f>
        <v/>
      </c>
      <c r="M4784" s="15">
        <f>J4784-L4784</f>
        <v/>
      </c>
      <c r="N4784" s="21" t="n"/>
    </row>
    <row r="4785">
      <c r="A4785" s="295" t="n"/>
      <c r="B4785" s="14" t="n"/>
      <c r="C4785" s="15" t="n"/>
      <c r="D4785" s="15" t="n"/>
      <c r="E4785" s="15">
        <f>D4785*Setup!$B$5</f>
        <v/>
      </c>
      <c r="F4785" s="15">
        <f>D4785-E4785</f>
        <v/>
      </c>
      <c r="G4785" s="15" t="n"/>
      <c r="H4785" s="15" t="n"/>
      <c r="I4785" s="15" t="n"/>
      <c r="J4785" s="15">
        <f>C4785+F4785+G4785-I4785</f>
        <v/>
      </c>
      <c r="K4785" s="15" t="n"/>
      <c r="L4785" s="15">
        <f>K4785*Setup!$B$6</f>
        <v/>
      </c>
      <c r="M4785" s="15">
        <f>J4785-L4785</f>
        <v/>
      </c>
      <c r="N4785" s="21" t="n"/>
    </row>
    <row r="4786">
      <c r="A4786" s="295" t="n"/>
      <c r="B4786" s="14" t="n"/>
      <c r="C4786" s="15" t="n"/>
      <c r="D4786" s="15" t="n"/>
      <c r="E4786" s="15">
        <f>D4786*Setup!$B$5</f>
        <v/>
      </c>
      <c r="F4786" s="15">
        <f>D4786-E4786</f>
        <v/>
      </c>
      <c r="G4786" s="15" t="n"/>
      <c r="H4786" s="15" t="n"/>
      <c r="I4786" s="15" t="n"/>
      <c r="J4786" s="15">
        <f>C4786+F4786+G4786-I4786</f>
        <v/>
      </c>
      <c r="K4786" s="15" t="n"/>
      <c r="L4786" s="15">
        <f>K4786*Setup!$B$6</f>
        <v/>
      </c>
      <c r="M4786" s="15">
        <f>J4786-L4786</f>
        <v/>
      </c>
      <c r="N4786" s="21" t="n"/>
    </row>
    <row r="4787">
      <c r="A4787" s="295" t="n"/>
      <c r="B4787" s="14" t="n"/>
      <c r="C4787" s="15" t="n"/>
      <c r="D4787" s="15" t="n"/>
      <c r="E4787" s="15">
        <f>D4787*Setup!$B$5</f>
        <v/>
      </c>
      <c r="F4787" s="15">
        <f>D4787-E4787</f>
        <v/>
      </c>
      <c r="G4787" s="15" t="n"/>
      <c r="H4787" s="15" t="n"/>
      <c r="I4787" s="15" t="n"/>
      <c r="J4787" s="15">
        <f>C4787+F4787+G4787-I4787</f>
        <v/>
      </c>
      <c r="K4787" s="15" t="n"/>
      <c r="L4787" s="15">
        <f>K4787*Setup!$B$6</f>
        <v/>
      </c>
      <c r="M4787" s="15">
        <f>J4787-L4787</f>
        <v/>
      </c>
      <c r="N4787" s="21" t="n"/>
    </row>
    <row r="4788">
      <c r="A4788" s="295" t="n"/>
      <c r="B4788" s="14" t="n"/>
      <c r="C4788" s="15" t="n"/>
      <c r="D4788" s="15" t="n"/>
      <c r="E4788" s="15">
        <f>D4788*Setup!$B$5</f>
        <v/>
      </c>
      <c r="F4788" s="15">
        <f>D4788-E4788</f>
        <v/>
      </c>
      <c r="G4788" s="15" t="n"/>
      <c r="H4788" s="15" t="n"/>
      <c r="I4788" s="15" t="n"/>
      <c r="J4788" s="15">
        <f>C4788+F4788+G4788-I4788</f>
        <v/>
      </c>
      <c r="K4788" s="15" t="n"/>
      <c r="L4788" s="15">
        <f>K4788*Setup!$B$6</f>
        <v/>
      </c>
      <c r="M4788" s="15">
        <f>J4788-L4788</f>
        <v/>
      </c>
      <c r="N4788" s="21" t="n"/>
    </row>
    <row r="4789">
      <c r="A4789" s="295" t="n"/>
      <c r="B4789" s="14" t="n"/>
      <c r="C4789" s="15" t="n"/>
      <c r="D4789" s="15" t="n"/>
      <c r="E4789" s="15">
        <f>D4789*Setup!$B$5</f>
        <v/>
      </c>
      <c r="F4789" s="15">
        <f>D4789-E4789</f>
        <v/>
      </c>
      <c r="G4789" s="15" t="n"/>
      <c r="H4789" s="15" t="n"/>
      <c r="I4789" s="15" t="n"/>
      <c r="J4789" s="15">
        <f>C4789+F4789+G4789-I4789</f>
        <v/>
      </c>
      <c r="K4789" s="15" t="n"/>
      <c r="L4789" s="15">
        <f>K4789*Setup!$B$6</f>
        <v/>
      </c>
      <c r="M4789" s="15">
        <f>J4789-L4789</f>
        <v/>
      </c>
      <c r="N4789" s="21" t="n"/>
    </row>
    <row r="4790">
      <c r="A4790" s="295" t="n"/>
      <c r="B4790" s="14" t="n"/>
      <c r="C4790" s="15" t="n"/>
      <c r="D4790" s="15" t="n"/>
      <c r="E4790" s="15">
        <f>D4790*Setup!$B$5</f>
        <v/>
      </c>
      <c r="F4790" s="15">
        <f>D4790-E4790</f>
        <v/>
      </c>
      <c r="G4790" s="15" t="n"/>
      <c r="H4790" s="15" t="n"/>
      <c r="I4790" s="15" t="n"/>
      <c r="J4790" s="15">
        <f>C4790+F4790+G4790-I4790</f>
        <v/>
      </c>
      <c r="K4790" s="15" t="n"/>
      <c r="L4790" s="15">
        <f>K4790*Setup!$B$6</f>
        <v/>
      </c>
      <c r="M4790" s="15">
        <f>J4790-L4790</f>
        <v/>
      </c>
      <c r="N4790" s="21" t="n"/>
    </row>
    <row r="4791">
      <c r="A4791" s="295" t="n"/>
      <c r="B4791" s="14" t="n"/>
      <c r="C4791" s="15" t="n"/>
      <c r="D4791" s="15" t="n"/>
      <c r="E4791" s="15">
        <f>D4791*Setup!$B$5</f>
        <v/>
      </c>
      <c r="F4791" s="15">
        <f>D4791-E4791</f>
        <v/>
      </c>
      <c r="G4791" s="15" t="n"/>
      <c r="H4791" s="15" t="n"/>
      <c r="I4791" s="15" t="n"/>
      <c r="J4791" s="15">
        <f>C4791+F4791+G4791-I4791</f>
        <v/>
      </c>
      <c r="K4791" s="15" t="n"/>
      <c r="L4791" s="15">
        <f>K4791*Setup!$B$6</f>
        <v/>
      </c>
      <c r="M4791" s="15">
        <f>J4791-L4791</f>
        <v/>
      </c>
      <c r="N4791" s="21" t="n"/>
    </row>
    <row r="4792">
      <c r="A4792" s="295" t="n"/>
      <c r="B4792" s="14" t="n"/>
      <c r="C4792" s="15" t="n"/>
      <c r="D4792" s="15" t="n"/>
      <c r="E4792" s="15">
        <f>D4792*Setup!$B$5</f>
        <v/>
      </c>
      <c r="F4792" s="15">
        <f>D4792-E4792</f>
        <v/>
      </c>
      <c r="G4792" s="15" t="n"/>
      <c r="H4792" s="15" t="n"/>
      <c r="I4792" s="15" t="n"/>
      <c r="J4792" s="15">
        <f>C4792+F4792+G4792-I4792</f>
        <v/>
      </c>
      <c r="K4792" s="15" t="n"/>
      <c r="L4792" s="15">
        <f>K4792*Setup!$B$6</f>
        <v/>
      </c>
      <c r="M4792" s="15">
        <f>J4792-L4792</f>
        <v/>
      </c>
      <c r="N4792" s="21" t="n"/>
    </row>
    <row r="4793">
      <c r="A4793" s="295" t="n"/>
      <c r="B4793" s="14" t="n"/>
      <c r="C4793" s="15" t="n"/>
      <c r="D4793" s="15" t="n"/>
      <c r="E4793" s="15">
        <f>D4793*Setup!$B$5</f>
        <v/>
      </c>
      <c r="F4793" s="15">
        <f>D4793-E4793</f>
        <v/>
      </c>
      <c r="G4793" s="15" t="n"/>
      <c r="H4793" s="15" t="n"/>
      <c r="I4793" s="15" t="n"/>
      <c r="J4793" s="15">
        <f>C4793+F4793+G4793-I4793</f>
        <v/>
      </c>
      <c r="K4793" s="15" t="n"/>
      <c r="L4793" s="15">
        <f>K4793*Setup!$B$6</f>
        <v/>
      </c>
      <c r="M4793" s="15">
        <f>J4793-L4793</f>
        <v/>
      </c>
      <c r="N4793" s="21" t="n"/>
    </row>
    <row r="4794">
      <c r="A4794" s="295" t="n"/>
      <c r="B4794" s="14" t="n"/>
      <c r="C4794" s="15" t="n"/>
      <c r="D4794" s="15" t="n"/>
      <c r="E4794" s="15">
        <f>D4794*Setup!$B$5</f>
        <v/>
      </c>
      <c r="F4794" s="15">
        <f>D4794-E4794</f>
        <v/>
      </c>
      <c r="G4794" s="15" t="n"/>
      <c r="H4794" s="15" t="n"/>
      <c r="I4794" s="15" t="n"/>
      <c r="J4794" s="15">
        <f>C4794+F4794+G4794-I4794</f>
        <v/>
      </c>
      <c r="K4794" s="15" t="n"/>
      <c r="L4794" s="15">
        <f>K4794*Setup!$B$6</f>
        <v/>
      </c>
      <c r="M4794" s="15">
        <f>J4794-L4794</f>
        <v/>
      </c>
      <c r="N4794" s="21" t="n"/>
    </row>
    <row r="4795">
      <c r="A4795" s="295" t="n"/>
      <c r="B4795" s="14" t="n"/>
      <c r="C4795" s="15" t="n"/>
      <c r="D4795" s="15" t="n"/>
      <c r="E4795" s="15">
        <f>D4795*Setup!$B$5</f>
        <v/>
      </c>
      <c r="F4795" s="15">
        <f>D4795-E4795</f>
        <v/>
      </c>
      <c r="G4795" s="15" t="n"/>
      <c r="H4795" s="15" t="n"/>
      <c r="I4795" s="15" t="n"/>
      <c r="J4795" s="15">
        <f>C4795+F4795+G4795-I4795</f>
        <v/>
      </c>
      <c r="K4795" s="15" t="n"/>
      <c r="L4795" s="15">
        <f>K4795*Setup!$B$6</f>
        <v/>
      </c>
      <c r="M4795" s="15">
        <f>J4795-L4795</f>
        <v/>
      </c>
      <c r="N4795" s="21" t="n"/>
    </row>
    <row r="4796">
      <c r="A4796" s="295" t="n"/>
      <c r="B4796" s="14" t="n"/>
      <c r="C4796" s="15" t="n"/>
      <c r="D4796" s="15" t="n"/>
      <c r="E4796" s="15">
        <f>D4796*Setup!$B$5</f>
        <v/>
      </c>
      <c r="F4796" s="15">
        <f>D4796-E4796</f>
        <v/>
      </c>
      <c r="G4796" s="15" t="n"/>
      <c r="H4796" s="15" t="n"/>
      <c r="I4796" s="15" t="n"/>
      <c r="J4796" s="15">
        <f>C4796+F4796+G4796-I4796</f>
        <v/>
      </c>
      <c r="K4796" s="15" t="n"/>
      <c r="L4796" s="15">
        <f>K4796*Setup!$B$6</f>
        <v/>
      </c>
      <c r="M4796" s="15">
        <f>J4796-L4796</f>
        <v/>
      </c>
      <c r="N4796" s="21" t="n"/>
    </row>
    <row r="4797">
      <c r="A4797" s="295" t="n"/>
      <c r="B4797" s="14" t="n"/>
      <c r="C4797" s="15" t="n"/>
      <c r="D4797" s="15" t="n"/>
      <c r="E4797" s="15">
        <f>D4797*Setup!$B$5</f>
        <v/>
      </c>
      <c r="F4797" s="15">
        <f>D4797-E4797</f>
        <v/>
      </c>
      <c r="G4797" s="15" t="n"/>
      <c r="H4797" s="15" t="n"/>
      <c r="I4797" s="15" t="n"/>
      <c r="J4797" s="15">
        <f>C4797+F4797+G4797-I4797</f>
        <v/>
      </c>
      <c r="K4797" s="15" t="n"/>
      <c r="L4797" s="15">
        <f>K4797*Setup!$B$6</f>
        <v/>
      </c>
      <c r="M4797" s="15">
        <f>J4797-L4797</f>
        <v/>
      </c>
      <c r="N4797" s="21" t="n"/>
    </row>
    <row r="4798">
      <c r="A4798" s="295" t="n"/>
      <c r="B4798" s="14" t="n"/>
      <c r="C4798" s="15" t="n"/>
      <c r="D4798" s="15" t="n"/>
      <c r="E4798" s="15">
        <f>D4798*Setup!$B$5</f>
        <v/>
      </c>
      <c r="F4798" s="15">
        <f>D4798-E4798</f>
        <v/>
      </c>
      <c r="G4798" s="15" t="n"/>
      <c r="H4798" s="15" t="n"/>
      <c r="I4798" s="15" t="n"/>
      <c r="J4798" s="15">
        <f>C4798+F4798+G4798-I4798</f>
        <v/>
      </c>
      <c r="K4798" s="15" t="n"/>
      <c r="L4798" s="15">
        <f>K4798*Setup!$B$6</f>
        <v/>
      </c>
      <c r="M4798" s="15">
        <f>J4798-L4798</f>
        <v/>
      </c>
      <c r="N4798" s="21" t="n"/>
    </row>
    <row r="4799">
      <c r="A4799" s="295" t="n"/>
      <c r="B4799" s="14" t="n"/>
      <c r="C4799" s="15" t="n"/>
      <c r="D4799" s="15" t="n"/>
      <c r="E4799" s="15">
        <f>D4799*Setup!$B$5</f>
        <v/>
      </c>
      <c r="F4799" s="15">
        <f>D4799-E4799</f>
        <v/>
      </c>
      <c r="G4799" s="15" t="n"/>
      <c r="H4799" s="15" t="n"/>
      <c r="I4799" s="15" t="n"/>
      <c r="J4799" s="15">
        <f>C4799+F4799+G4799-I4799</f>
        <v/>
      </c>
      <c r="K4799" s="15" t="n"/>
      <c r="L4799" s="15">
        <f>K4799*Setup!$B$6</f>
        <v/>
      </c>
      <c r="M4799" s="15">
        <f>J4799-L4799</f>
        <v/>
      </c>
      <c r="N4799" s="21" t="n"/>
    </row>
    <row r="4800">
      <c r="A4800" s="295" t="n"/>
      <c r="B4800" s="14" t="n"/>
      <c r="C4800" s="15" t="n"/>
      <c r="D4800" s="15" t="n"/>
      <c r="E4800" s="15">
        <f>D4800*Setup!$B$5</f>
        <v/>
      </c>
      <c r="F4800" s="15">
        <f>D4800-E4800</f>
        <v/>
      </c>
      <c r="G4800" s="15" t="n"/>
      <c r="H4800" s="15" t="n"/>
      <c r="I4800" s="15" t="n"/>
      <c r="J4800" s="15">
        <f>C4800+F4800+G4800-I4800</f>
        <v/>
      </c>
      <c r="K4800" s="15" t="n"/>
      <c r="L4800" s="15">
        <f>K4800*Setup!$B$6</f>
        <v/>
      </c>
      <c r="M4800" s="15">
        <f>J4800-L4800</f>
        <v/>
      </c>
      <c r="N4800" s="21" t="n"/>
    </row>
    <row r="4801">
      <c r="A4801" s="295" t="n"/>
      <c r="B4801" s="14" t="n"/>
      <c r="C4801" s="15" t="n"/>
      <c r="D4801" s="15" t="n"/>
      <c r="E4801" s="15">
        <f>D4801*Setup!$B$5</f>
        <v/>
      </c>
      <c r="F4801" s="15">
        <f>D4801-E4801</f>
        <v/>
      </c>
      <c r="G4801" s="15" t="n"/>
      <c r="H4801" s="15" t="n"/>
      <c r="I4801" s="15" t="n"/>
      <c r="J4801" s="15">
        <f>C4801+F4801+G4801-I4801</f>
        <v/>
      </c>
      <c r="K4801" s="15" t="n"/>
      <c r="L4801" s="15">
        <f>K4801*Setup!$B$6</f>
        <v/>
      </c>
      <c r="M4801" s="15">
        <f>J4801-L4801</f>
        <v/>
      </c>
      <c r="N4801" s="21" t="n"/>
    </row>
    <row r="4802">
      <c r="A4802" s="295" t="n"/>
      <c r="B4802" s="14" t="n"/>
      <c r="C4802" s="15" t="n"/>
      <c r="D4802" s="15" t="n"/>
      <c r="E4802" s="15">
        <f>D4802*Setup!$B$5</f>
        <v/>
      </c>
      <c r="F4802" s="15">
        <f>D4802-E4802</f>
        <v/>
      </c>
      <c r="G4802" s="15" t="n"/>
      <c r="H4802" s="15" t="n"/>
      <c r="I4802" s="15" t="n"/>
      <c r="J4802" s="15">
        <f>C4802+F4802+G4802-I4802</f>
        <v/>
      </c>
      <c r="K4802" s="15" t="n"/>
      <c r="L4802" s="15">
        <f>K4802*Setup!$B$6</f>
        <v/>
      </c>
      <c r="M4802" s="15">
        <f>J4802-L4802</f>
        <v/>
      </c>
      <c r="N4802" s="21" t="n"/>
    </row>
    <row r="4803">
      <c r="A4803" s="295" t="n"/>
      <c r="B4803" s="14" t="n"/>
      <c r="C4803" s="15" t="n"/>
      <c r="D4803" s="15" t="n"/>
      <c r="E4803" s="15">
        <f>D4803*Setup!$B$5</f>
        <v/>
      </c>
      <c r="F4803" s="15">
        <f>D4803-E4803</f>
        <v/>
      </c>
      <c r="G4803" s="15" t="n"/>
      <c r="H4803" s="15" t="n"/>
      <c r="I4803" s="15" t="n"/>
      <c r="J4803" s="15">
        <f>C4803+F4803+G4803-I4803</f>
        <v/>
      </c>
      <c r="K4803" s="15" t="n"/>
      <c r="L4803" s="15">
        <f>K4803*Setup!$B$6</f>
        <v/>
      </c>
      <c r="M4803" s="15">
        <f>J4803-L4803</f>
        <v/>
      </c>
      <c r="N4803" s="21" t="n"/>
    </row>
    <row r="4804">
      <c r="A4804" s="295" t="n"/>
      <c r="B4804" s="14" t="n"/>
      <c r="C4804" s="15" t="n"/>
      <c r="D4804" s="15" t="n"/>
      <c r="E4804" s="15">
        <f>D4804*Setup!$B$5</f>
        <v/>
      </c>
      <c r="F4804" s="15">
        <f>D4804-E4804</f>
        <v/>
      </c>
      <c r="G4804" s="15" t="n"/>
      <c r="H4804" s="15" t="n"/>
      <c r="I4804" s="15" t="n"/>
      <c r="J4804" s="15">
        <f>C4804+F4804+G4804-I4804</f>
        <v/>
      </c>
      <c r="K4804" s="15" t="n"/>
      <c r="L4804" s="15">
        <f>K4804*Setup!$B$6</f>
        <v/>
      </c>
      <c r="M4804" s="15">
        <f>J4804-L4804</f>
        <v/>
      </c>
      <c r="N4804" s="21" t="n"/>
    </row>
    <row r="4805">
      <c r="A4805" s="295" t="n"/>
      <c r="B4805" s="14" t="n"/>
      <c r="C4805" s="15" t="n"/>
      <c r="D4805" s="15" t="n"/>
      <c r="E4805" s="15">
        <f>D4805*Setup!$B$5</f>
        <v/>
      </c>
      <c r="F4805" s="15">
        <f>D4805-E4805</f>
        <v/>
      </c>
      <c r="G4805" s="15" t="n"/>
      <c r="H4805" s="15" t="n"/>
      <c r="I4805" s="15" t="n"/>
      <c r="J4805" s="15">
        <f>C4805+F4805+G4805-I4805</f>
        <v/>
      </c>
      <c r="K4805" s="15" t="n"/>
      <c r="L4805" s="15">
        <f>K4805*Setup!$B$6</f>
        <v/>
      </c>
      <c r="M4805" s="15">
        <f>J4805-L4805</f>
        <v/>
      </c>
      <c r="N4805" s="21" t="n"/>
    </row>
    <row r="4806">
      <c r="A4806" s="295" t="n"/>
      <c r="B4806" s="14" t="n"/>
      <c r="C4806" s="15" t="n"/>
      <c r="D4806" s="15" t="n"/>
      <c r="E4806" s="15">
        <f>D4806*Setup!$B$5</f>
        <v/>
      </c>
      <c r="F4806" s="15">
        <f>D4806-E4806</f>
        <v/>
      </c>
      <c r="G4806" s="15" t="n"/>
      <c r="H4806" s="15" t="n"/>
      <c r="I4806" s="15" t="n"/>
      <c r="J4806" s="15">
        <f>C4806+F4806+G4806-I4806</f>
        <v/>
      </c>
      <c r="K4806" s="15" t="n"/>
      <c r="L4806" s="15">
        <f>K4806*Setup!$B$6</f>
        <v/>
      </c>
      <c r="M4806" s="15">
        <f>J4806-L4806</f>
        <v/>
      </c>
      <c r="N4806" s="21" t="n"/>
    </row>
    <row r="4807">
      <c r="A4807" s="295" t="n"/>
      <c r="B4807" s="14" t="n"/>
      <c r="C4807" s="15" t="n"/>
      <c r="D4807" s="15" t="n"/>
      <c r="E4807" s="15">
        <f>D4807*Setup!$B$5</f>
        <v/>
      </c>
      <c r="F4807" s="15">
        <f>D4807-E4807</f>
        <v/>
      </c>
      <c r="G4807" s="15" t="n"/>
      <c r="H4807" s="15" t="n"/>
      <c r="I4807" s="15" t="n"/>
      <c r="J4807" s="15">
        <f>C4807+F4807+G4807-I4807</f>
        <v/>
      </c>
      <c r="K4807" s="15" t="n"/>
      <c r="L4807" s="15">
        <f>K4807*Setup!$B$6</f>
        <v/>
      </c>
      <c r="M4807" s="15">
        <f>J4807-L4807</f>
        <v/>
      </c>
      <c r="N4807" s="21" t="n"/>
    </row>
    <row r="4808">
      <c r="A4808" s="295" t="n"/>
      <c r="B4808" s="14" t="n"/>
      <c r="C4808" s="15" t="n"/>
      <c r="D4808" s="15" t="n"/>
      <c r="E4808" s="15">
        <f>D4808*Setup!$B$5</f>
        <v/>
      </c>
      <c r="F4808" s="15">
        <f>D4808-E4808</f>
        <v/>
      </c>
      <c r="G4808" s="15" t="n"/>
      <c r="H4808" s="15" t="n"/>
      <c r="I4808" s="15" t="n"/>
      <c r="J4808" s="15">
        <f>C4808+F4808+G4808-I4808</f>
        <v/>
      </c>
      <c r="K4808" s="15" t="n"/>
      <c r="L4808" s="15">
        <f>K4808*Setup!$B$6</f>
        <v/>
      </c>
      <c r="M4808" s="15">
        <f>J4808-L4808</f>
        <v/>
      </c>
      <c r="N4808" s="21" t="n"/>
    </row>
    <row r="4809">
      <c r="A4809" s="295" t="n"/>
      <c r="B4809" s="14" t="n"/>
      <c r="C4809" s="15" t="n"/>
      <c r="D4809" s="15" t="n"/>
      <c r="E4809" s="15">
        <f>D4809*Setup!$B$5</f>
        <v/>
      </c>
      <c r="F4809" s="15">
        <f>D4809-E4809</f>
        <v/>
      </c>
      <c r="G4809" s="15" t="n"/>
      <c r="H4809" s="15" t="n"/>
      <c r="I4809" s="15" t="n"/>
      <c r="J4809" s="15">
        <f>C4809+F4809+G4809-I4809</f>
        <v/>
      </c>
      <c r="K4809" s="15" t="n"/>
      <c r="L4809" s="15">
        <f>K4809*Setup!$B$6</f>
        <v/>
      </c>
      <c r="M4809" s="15">
        <f>J4809-L4809</f>
        <v/>
      </c>
      <c r="N4809" s="21" t="n"/>
    </row>
    <row r="4810">
      <c r="A4810" s="295" t="n"/>
      <c r="B4810" s="14" t="n"/>
      <c r="C4810" s="15" t="n"/>
      <c r="D4810" s="15" t="n"/>
      <c r="E4810" s="15">
        <f>D4810*Setup!$B$5</f>
        <v/>
      </c>
      <c r="F4810" s="15">
        <f>D4810-E4810</f>
        <v/>
      </c>
      <c r="G4810" s="15" t="n"/>
      <c r="H4810" s="15" t="n"/>
      <c r="I4810" s="15" t="n"/>
      <c r="J4810" s="15">
        <f>C4810+F4810+G4810-I4810</f>
        <v/>
      </c>
      <c r="K4810" s="15" t="n"/>
      <c r="L4810" s="15">
        <f>K4810*Setup!$B$6</f>
        <v/>
      </c>
      <c r="M4810" s="15">
        <f>J4810-L4810</f>
        <v/>
      </c>
      <c r="N4810" s="21" t="n"/>
    </row>
    <row r="4811">
      <c r="A4811" s="295" t="n"/>
      <c r="B4811" s="14" t="n"/>
      <c r="C4811" s="15" t="n"/>
      <c r="D4811" s="15" t="n"/>
      <c r="E4811" s="15">
        <f>D4811*Setup!$B$5</f>
        <v/>
      </c>
      <c r="F4811" s="15">
        <f>D4811-E4811</f>
        <v/>
      </c>
      <c r="G4811" s="15" t="n"/>
      <c r="H4811" s="15" t="n"/>
      <c r="I4811" s="15" t="n"/>
      <c r="J4811" s="15">
        <f>C4811+F4811+G4811-I4811</f>
        <v/>
      </c>
      <c r="K4811" s="15" t="n"/>
      <c r="L4811" s="15">
        <f>K4811*Setup!$B$6</f>
        <v/>
      </c>
      <c r="M4811" s="15">
        <f>J4811-L4811</f>
        <v/>
      </c>
      <c r="N4811" s="21" t="n"/>
    </row>
    <row r="4812">
      <c r="A4812" s="295" t="n"/>
      <c r="B4812" s="14" t="n"/>
      <c r="C4812" s="15" t="n"/>
      <c r="D4812" s="15" t="n"/>
      <c r="E4812" s="15">
        <f>D4812*Setup!$B$5</f>
        <v/>
      </c>
      <c r="F4812" s="15">
        <f>D4812-E4812</f>
        <v/>
      </c>
      <c r="G4812" s="15" t="n"/>
      <c r="H4812" s="15" t="n"/>
      <c r="I4812" s="15" t="n"/>
      <c r="J4812" s="15">
        <f>C4812+F4812+G4812-I4812</f>
        <v/>
      </c>
      <c r="K4812" s="15" t="n"/>
      <c r="L4812" s="15">
        <f>K4812*Setup!$B$6</f>
        <v/>
      </c>
      <c r="M4812" s="15">
        <f>J4812-L4812</f>
        <v/>
      </c>
      <c r="N4812" s="21" t="n"/>
    </row>
    <row r="4813">
      <c r="A4813" s="295" t="n"/>
      <c r="B4813" s="14" t="n"/>
      <c r="C4813" s="15" t="n"/>
      <c r="D4813" s="15" t="n"/>
      <c r="E4813" s="15">
        <f>D4813*Setup!$B$5</f>
        <v/>
      </c>
      <c r="F4813" s="15">
        <f>D4813-E4813</f>
        <v/>
      </c>
      <c r="G4813" s="15" t="n"/>
      <c r="H4813" s="15" t="n"/>
      <c r="I4813" s="15" t="n"/>
      <c r="J4813" s="15">
        <f>C4813+F4813+G4813-I4813</f>
        <v/>
      </c>
      <c r="K4813" s="15" t="n"/>
      <c r="L4813" s="15">
        <f>K4813*Setup!$B$6</f>
        <v/>
      </c>
      <c r="M4813" s="15">
        <f>J4813-L4813</f>
        <v/>
      </c>
      <c r="N4813" s="21" t="n"/>
    </row>
    <row r="4814">
      <c r="A4814" s="295" t="n"/>
      <c r="B4814" s="14" t="n"/>
      <c r="C4814" s="15" t="n"/>
      <c r="D4814" s="15" t="n"/>
      <c r="E4814" s="15">
        <f>D4814*Setup!$B$5</f>
        <v/>
      </c>
      <c r="F4814" s="15">
        <f>D4814-E4814</f>
        <v/>
      </c>
      <c r="G4814" s="15" t="n"/>
      <c r="H4814" s="15" t="n"/>
      <c r="I4814" s="15" t="n"/>
      <c r="J4814" s="15">
        <f>C4814+F4814+G4814-I4814</f>
        <v/>
      </c>
      <c r="K4814" s="15" t="n"/>
      <c r="L4814" s="15">
        <f>K4814*Setup!$B$6</f>
        <v/>
      </c>
      <c r="M4814" s="15">
        <f>J4814-L4814</f>
        <v/>
      </c>
      <c r="N4814" s="21" t="n"/>
    </row>
    <row r="4815">
      <c r="A4815" s="295" t="n"/>
      <c r="B4815" s="14" t="n"/>
      <c r="C4815" s="15" t="n"/>
      <c r="D4815" s="15" t="n"/>
      <c r="E4815" s="15">
        <f>D4815*Setup!$B$5</f>
        <v/>
      </c>
      <c r="F4815" s="15">
        <f>D4815-E4815</f>
        <v/>
      </c>
      <c r="G4815" s="15" t="n"/>
      <c r="H4815" s="15" t="n"/>
      <c r="I4815" s="15" t="n"/>
      <c r="J4815" s="15">
        <f>C4815+F4815+G4815-I4815</f>
        <v/>
      </c>
      <c r="K4815" s="15" t="n"/>
      <c r="L4815" s="15">
        <f>K4815*Setup!$B$6</f>
        <v/>
      </c>
      <c r="M4815" s="15">
        <f>J4815-L4815</f>
        <v/>
      </c>
      <c r="N4815" s="21" t="n"/>
    </row>
    <row r="4816">
      <c r="A4816" s="295" t="n"/>
      <c r="B4816" s="14" t="n"/>
      <c r="C4816" s="15" t="n"/>
      <c r="D4816" s="15" t="n"/>
      <c r="E4816" s="15">
        <f>D4816*Setup!$B$5</f>
        <v/>
      </c>
      <c r="F4816" s="15">
        <f>D4816-E4816</f>
        <v/>
      </c>
      <c r="G4816" s="15" t="n"/>
      <c r="H4816" s="15" t="n"/>
      <c r="I4816" s="15" t="n"/>
      <c r="J4816" s="15">
        <f>C4816+F4816+G4816-I4816</f>
        <v/>
      </c>
      <c r="K4816" s="15" t="n"/>
      <c r="L4816" s="15">
        <f>K4816*Setup!$B$6</f>
        <v/>
      </c>
      <c r="M4816" s="15">
        <f>J4816-L4816</f>
        <v/>
      </c>
      <c r="N4816" s="21" t="n"/>
    </row>
    <row r="4817">
      <c r="A4817" s="295" t="n"/>
      <c r="B4817" s="14" t="n"/>
      <c r="C4817" s="15" t="n"/>
      <c r="D4817" s="15" t="n"/>
      <c r="E4817" s="15">
        <f>D4817*Setup!$B$5</f>
        <v/>
      </c>
      <c r="F4817" s="15">
        <f>D4817-E4817</f>
        <v/>
      </c>
      <c r="G4817" s="15" t="n"/>
      <c r="H4817" s="15" t="n"/>
      <c r="I4817" s="15" t="n"/>
      <c r="J4817" s="15">
        <f>C4817+F4817+G4817-I4817</f>
        <v/>
      </c>
      <c r="K4817" s="15" t="n"/>
      <c r="L4817" s="15">
        <f>K4817*Setup!$B$6</f>
        <v/>
      </c>
      <c r="M4817" s="15">
        <f>J4817-L4817</f>
        <v/>
      </c>
      <c r="N4817" s="21" t="n"/>
    </row>
    <row r="4818">
      <c r="A4818" s="295" t="n"/>
      <c r="B4818" s="14" t="n"/>
      <c r="C4818" s="15" t="n"/>
      <c r="D4818" s="15" t="n"/>
      <c r="E4818" s="15">
        <f>D4818*Setup!$B$5</f>
        <v/>
      </c>
      <c r="F4818" s="15">
        <f>D4818-E4818</f>
        <v/>
      </c>
      <c r="G4818" s="15" t="n"/>
      <c r="H4818" s="15" t="n"/>
      <c r="I4818" s="15" t="n"/>
      <c r="J4818" s="15">
        <f>C4818+F4818+G4818-I4818</f>
        <v/>
      </c>
      <c r="K4818" s="15" t="n"/>
      <c r="L4818" s="15">
        <f>K4818*Setup!$B$6</f>
        <v/>
      </c>
      <c r="M4818" s="15">
        <f>J4818-L4818</f>
        <v/>
      </c>
      <c r="N4818" s="21" t="n"/>
    </row>
    <row r="4819">
      <c r="A4819" s="295" t="n"/>
      <c r="B4819" s="14" t="n"/>
      <c r="C4819" s="15" t="n"/>
      <c r="D4819" s="15" t="n"/>
      <c r="E4819" s="15">
        <f>D4819*Setup!$B$5</f>
        <v/>
      </c>
      <c r="F4819" s="15">
        <f>D4819-E4819</f>
        <v/>
      </c>
      <c r="G4819" s="15" t="n"/>
      <c r="H4819" s="15" t="n"/>
      <c r="I4819" s="15" t="n"/>
      <c r="J4819" s="15">
        <f>C4819+F4819+G4819-I4819</f>
        <v/>
      </c>
      <c r="K4819" s="15" t="n"/>
      <c r="L4819" s="15">
        <f>K4819*Setup!$B$6</f>
        <v/>
      </c>
      <c r="M4819" s="15">
        <f>J4819-L4819</f>
        <v/>
      </c>
      <c r="N4819" s="21" t="n"/>
    </row>
    <row r="4820">
      <c r="A4820" s="295" t="n"/>
      <c r="B4820" s="14" t="n"/>
      <c r="C4820" s="15" t="n"/>
      <c r="D4820" s="15" t="n"/>
      <c r="E4820" s="15">
        <f>D4820*Setup!$B$5</f>
        <v/>
      </c>
      <c r="F4820" s="15">
        <f>D4820-E4820</f>
        <v/>
      </c>
      <c r="G4820" s="15" t="n"/>
      <c r="H4820" s="15" t="n"/>
      <c r="I4820" s="15" t="n"/>
      <c r="J4820" s="15">
        <f>C4820+F4820+G4820-I4820</f>
        <v/>
      </c>
      <c r="K4820" s="15" t="n"/>
      <c r="L4820" s="15">
        <f>K4820*Setup!$B$6</f>
        <v/>
      </c>
      <c r="M4820" s="15">
        <f>J4820-L4820</f>
        <v/>
      </c>
      <c r="N4820" s="21" t="n"/>
    </row>
    <row r="4821">
      <c r="A4821" s="295" t="n"/>
      <c r="B4821" s="14" t="n"/>
      <c r="C4821" s="15" t="n"/>
      <c r="D4821" s="15" t="n"/>
      <c r="E4821" s="15">
        <f>D4821*Setup!$B$5</f>
        <v/>
      </c>
      <c r="F4821" s="15">
        <f>D4821-E4821</f>
        <v/>
      </c>
      <c r="G4821" s="15" t="n"/>
      <c r="H4821" s="15" t="n"/>
      <c r="I4821" s="15" t="n"/>
      <c r="J4821" s="15">
        <f>C4821+F4821+G4821-I4821</f>
        <v/>
      </c>
      <c r="K4821" s="15" t="n"/>
      <c r="L4821" s="15">
        <f>K4821*Setup!$B$6</f>
        <v/>
      </c>
      <c r="M4821" s="15">
        <f>J4821-L4821</f>
        <v/>
      </c>
      <c r="N4821" s="21" t="n"/>
    </row>
    <row r="4822">
      <c r="A4822" s="295" t="n"/>
      <c r="B4822" s="14" t="n"/>
      <c r="C4822" s="15" t="n"/>
      <c r="D4822" s="15" t="n"/>
      <c r="E4822" s="15">
        <f>D4822*Setup!$B$5</f>
        <v/>
      </c>
      <c r="F4822" s="15">
        <f>D4822-E4822</f>
        <v/>
      </c>
      <c r="G4822" s="15" t="n"/>
      <c r="H4822" s="15" t="n"/>
      <c r="I4822" s="15" t="n"/>
      <c r="J4822" s="15">
        <f>C4822+F4822+G4822-I4822</f>
        <v/>
      </c>
      <c r="K4822" s="15" t="n"/>
      <c r="L4822" s="15">
        <f>K4822*Setup!$B$6</f>
        <v/>
      </c>
      <c r="M4822" s="15">
        <f>J4822-L4822</f>
        <v/>
      </c>
      <c r="N4822" s="21" t="n"/>
    </row>
    <row r="4823">
      <c r="A4823" s="295" t="n"/>
      <c r="B4823" s="14" t="n"/>
      <c r="C4823" s="15" t="n"/>
      <c r="D4823" s="15" t="n"/>
      <c r="E4823" s="15">
        <f>D4823*Setup!$B$5</f>
        <v/>
      </c>
      <c r="F4823" s="15">
        <f>D4823-E4823</f>
        <v/>
      </c>
      <c r="G4823" s="15" t="n"/>
      <c r="H4823" s="15" t="n"/>
      <c r="I4823" s="15" t="n"/>
      <c r="J4823" s="15">
        <f>C4823+F4823+G4823-I4823</f>
        <v/>
      </c>
      <c r="K4823" s="15" t="n"/>
      <c r="L4823" s="15">
        <f>K4823*Setup!$B$6</f>
        <v/>
      </c>
      <c r="M4823" s="15">
        <f>J4823-L4823</f>
        <v/>
      </c>
      <c r="N4823" s="21" t="n"/>
    </row>
    <row r="4824">
      <c r="A4824" s="295" t="n"/>
      <c r="B4824" s="14" t="n"/>
      <c r="C4824" s="15" t="n"/>
      <c r="D4824" s="15" t="n"/>
      <c r="E4824" s="15">
        <f>D4824*Setup!$B$5</f>
        <v/>
      </c>
      <c r="F4824" s="15">
        <f>D4824-E4824</f>
        <v/>
      </c>
      <c r="G4824" s="15" t="n"/>
      <c r="H4824" s="15" t="n"/>
      <c r="I4824" s="15" t="n"/>
      <c r="J4824" s="15">
        <f>C4824+F4824+G4824-I4824</f>
        <v/>
      </c>
      <c r="K4824" s="15" t="n"/>
      <c r="L4824" s="15">
        <f>K4824*Setup!$B$6</f>
        <v/>
      </c>
      <c r="M4824" s="15">
        <f>J4824-L4824</f>
        <v/>
      </c>
      <c r="N4824" s="21" t="n"/>
    </row>
    <row r="4825">
      <c r="A4825" s="295" t="n"/>
      <c r="B4825" s="14" t="n"/>
      <c r="C4825" s="15" t="n"/>
      <c r="D4825" s="15" t="n"/>
      <c r="E4825" s="15">
        <f>D4825*Setup!$B$5</f>
        <v/>
      </c>
      <c r="F4825" s="15">
        <f>D4825-E4825</f>
        <v/>
      </c>
      <c r="G4825" s="15" t="n"/>
      <c r="H4825" s="15" t="n"/>
      <c r="I4825" s="15" t="n"/>
      <c r="J4825" s="15">
        <f>C4825+F4825+G4825-I4825</f>
        <v/>
      </c>
      <c r="K4825" s="15" t="n"/>
      <c r="L4825" s="15">
        <f>K4825*Setup!$B$6</f>
        <v/>
      </c>
      <c r="M4825" s="15">
        <f>J4825-L4825</f>
        <v/>
      </c>
      <c r="N4825" s="21" t="n"/>
    </row>
    <row r="4826">
      <c r="A4826" s="295" t="n"/>
      <c r="B4826" s="14" t="n"/>
      <c r="C4826" s="15" t="n"/>
      <c r="D4826" s="15" t="n"/>
      <c r="E4826" s="15">
        <f>D4826*Setup!$B$5</f>
        <v/>
      </c>
      <c r="F4826" s="15">
        <f>D4826-E4826</f>
        <v/>
      </c>
      <c r="G4826" s="15" t="n"/>
      <c r="H4826" s="15" t="n"/>
      <c r="I4826" s="15" t="n"/>
      <c r="J4826" s="15">
        <f>C4826+F4826+G4826-I4826</f>
        <v/>
      </c>
      <c r="K4826" s="15" t="n"/>
      <c r="L4826" s="15">
        <f>K4826*Setup!$B$6</f>
        <v/>
      </c>
      <c r="M4826" s="15">
        <f>J4826-L4826</f>
        <v/>
      </c>
      <c r="N4826" s="21" t="n"/>
    </row>
    <row r="4827">
      <c r="A4827" s="295" t="n"/>
      <c r="B4827" s="14" t="n"/>
      <c r="C4827" s="15" t="n"/>
      <c r="D4827" s="15" t="n"/>
      <c r="E4827" s="15">
        <f>D4827*Setup!$B$5</f>
        <v/>
      </c>
      <c r="F4827" s="15">
        <f>D4827-E4827</f>
        <v/>
      </c>
      <c r="G4827" s="15" t="n"/>
      <c r="H4827" s="15" t="n"/>
      <c r="I4827" s="15" t="n"/>
      <c r="J4827" s="15">
        <f>C4827+F4827+G4827-I4827</f>
        <v/>
      </c>
      <c r="K4827" s="15" t="n"/>
      <c r="L4827" s="15">
        <f>K4827*Setup!$B$6</f>
        <v/>
      </c>
      <c r="M4827" s="15">
        <f>J4827-L4827</f>
        <v/>
      </c>
      <c r="N4827" s="21" t="n"/>
    </row>
    <row r="4828">
      <c r="A4828" s="295" t="n"/>
      <c r="B4828" s="14" t="n"/>
      <c r="C4828" s="15" t="n"/>
      <c r="D4828" s="15" t="n"/>
      <c r="E4828" s="15">
        <f>D4828*Setup!$B$5</f>
        <v/>
      </c>
      <c r="F4828" s="15">
        <f>D4828-E4828</f>
        <v/>
      </c>
      <c r="G4828" s="15" t="n"/>
      <c r="H4828" s="15" t="n"/>
      <c r="I4828" s="15" t="n"/>
      <c r="J4828" s="15">
        <f>C4828+F4828+G4828-I4828</f>
        <v/>
      </c>
      <c r="K4828" s="15" t="n"/>
      <c r="L4828" s="15">
        <f>K4828*Setup!$B$6</f>
        <v/>
      </c>
      <c r="M4828" s="15">
        <f>J4828-L4828</f>
        <v/>
      </c>
      <c r="N4828" s="21" t="n"/>
    </row>
    <row r="4829">
      <c r="A4829" s="295" t="n"/>
      <c r="B4829" s="14" t="n"/>
      <c r="C4829" s="15" t="n"/>
      <c r="D4829" s="15" t="n"/>
      <c r="E4829" s="15">
        <f>D4829*Setup!$B$5</f>
        <v/>
      </c>
      <c r="F4829" s="15">
        <f>D4829-E4829</f>
        <v/>
      </c>
      <c r="G4829" s="15" t="n"/>
      <c r="H4829" s="15" t="n"/>
      <c r="I4829" s="15" t="n"/>
      <c r="J4829" s="15">
        <f>C4829+F4829+G4829-I4829</f>
        <v/>
      </c>
      <c r="K4829" s="15" t="n"/>
      <c r="L4829" s="15">
        <f>K4829*Setup!$B$6</f>
        <v/>
      </c>
      <c r="M4829" s="15">
        <f>J4829-L4829</f>
        <v/>
      </c>
      <c r="N4829" s="21" t="n"/>
    </row>
    <row r="4830">
      <c r="A4830" s="295" t="n"/>
      <c r="B4830" s="14" t="n"/>
      <c r="C4830" s="15" t="n"/>
      <c r="D4830" s="15" t="n"/>
      <c r="E4830" s="15">
        <f>D4830*Setup!$B$5</f>
        <v/>
      </c>
      <c r="F4830" s="15">
        <f>D4830-E4830</f>
        <v/>
      </c>
      <c r="G4830" s="15" t="n"/>
      <c r="H4830" s="15" t="n"/>
      <c r="I4830" s="15" t="n"/>
      <c r="J4830" s="15">
        <f>C4830+F4830+G4830-I4830</f>
        <v/>
      </c>
      <c r="K4830" s="15" t="n"/>
      <c r="L4830" s="15">
        <f>K4830*Setup!$B$6</f>
        <v/>
      </c>
      <c r="M4830" s="15">
        <f>J4830-L4830</f>
        <v/>
      </c>
      <c r="N4830" s="21" t="n"/>
    </row>
    <row r="4831">
      <c r="A4831" s="295" t="n"/>
      <c r="B4831" s="14" t="n"/>
      <c r="C4831" s="15" t="n"/>
      <c r="D4831" s="15" t="n"/>
      <c r="E4831" s="15">
        <f>D4831*Setup!$B$5</f>
        <v/>
      </c>
      <c r="F4831" s="15">
        <f>D4831-E4831</f>
        <v/>
      </c>
      <c r="G4831" s="15" t="n"/>
      <c r="H4831" s="15" t="n"/>
      <c r="I4831" s="15" t="n"/>
      <c r="J4831" s="15">
        <f>C4831+F4831+G4831-I4831</f>
        <v/>
      </c>
      <c r="K4831" s="15" t="n"/>
      <c r="L4831" s="15">
        <f>K4831*Setup!$B$6</f>
        <v/>
      </c>
      <c r="M4831" s="15">
        <f>J4831-L4831</f>
        <v/>
      </c>
      <c r="N4831" s="21" t="n"/>
    </row>
    <row r="4832">
      <c r="A4832" s="295" t="n"/>
      <c r="B4832" s="14" t="n"/>
      <c r="C4832" s="15" t="n"/>
      <c r="D4832" s="15" t="n"/>
      <c r="E4832" s="15">
        <f>D4832*Setup!$B$5</f>
        <v/>
      </c>
      <c r="F4832" s="15">
        <f>D4832-E4832</f>
        <v/>
      </c>
      <c r="G4832" s="15" t="n"/>
      <c r="H4832" s="15" t="n"/>
      <c r="I4832" s="15" t="n"/>
      <c r="J4832" s="15">
        <f>C4832+F4832+G4832-I4832</f>
        <v/>
      </c>
      <c r="K4832" s="15" t="n"/>
      <c r="L4832" s="15">
        <f>K4832*Setup!$B$6</f>
        <v/>
      </c>
      <c r="M4832" s="15">
        <f>J4832-L4832</f>
        <v/>
      </c>
      <c r="N4832" s="21" t="n"/>
    </row>
    <row r="4833">
      <c r="A4833" s="295" t="n"/>
      <c r="B4833" s="14" t="n"/>
      <c r="C4833" s="15" t="n"/>
      <c r="D4833" s="15" t="n"/>
      <c r="E4833" s="15">
        <f>D4833*Setup!$B$5</f>
        <v/>
      </c>
      <c r="F4833" s="15">
        <f>D4833-E4833</f>
        <v/>
      </c>
      <c r="G4833" s="15" t="n"/>
      <c r="H4833" s="15" t="n"/>
      <c r="I4833" s="15" t="n"/>
      <c r="J4833" s="15">
        <f>C4833+F4833+G4833-I4833</f>
        <v/>
      </c>
      <c r="K4833" s="15" t="n"/>
      <c r="L4833" s="15">
        <f>K4833*Setup!$B$6</f>
        <v/>
      </c>
      <c r="M4833" s="15">
        <f>J4833-L4833</f>
        <v/>
      </c>
      <c r="N4833" s="21" t="n"/>
    </row>
    <row r="4834">
      <c r="A4834" s="295" t="n"/>
      <c r="B4834" s="14" t="n"/>
      <c r="C4834" s="15" t="n"/>
      <c r="D4834" s="15" t="n"/>
      <c r="E4834" s="15">
        <f>D4834*Setup!$B$5</f>
        <v/>
      </c>
      <c r="F4834" s="15">
        <f>D4834-E4834</f>
        <v/>
      </c>
      <c r="G4834" s="15" t="n"/>
      <c r="H4834" s="15" t="n"/>
      <c r="I4834" s="15" t="n"/>
      <c r="J4834" s="15">
        <f>C4834+F4834+G4834-I4834</f>
        <v/>
      </c>
      <c r="K4834" s="15" t="n"/>
      <c r="L4834" s="15">
        <f>K4834*Setup!$B$6</f>
        <v/>
      </c>
      <c r="M4834" s="15">
        <f>J4834-L4834</f>
        <v/>
      </c>
      <c r="N4834" s="21" t="n"/>
    </row>
    <row r="4835">
      <c r="A4835" s="295" t="n"/>
      <c r="B4835" s="14" t="n"/>
      <c r="C4835" s="15" t="n"/>
      <c r="D4835" s="15" t="n"/>
      <c r="E4835" s="15">
        <f>D4835*Setup!$B$5</f>
        <v/>
      </c>
      <c r="F4835" s="15">
        <f>D4835-E4835</f>
        <v/>
      </c>
      <c r="G4835" s="15" t="n"/>
      <c r="H4835" s="15" t="n"/>
      <c r="I4835" s="15" t="n"/>
      <c r="J4835" s="15">
        <f>C4835+F4835+G4835-I4835</f>
        <v/>
      </c>
      <c r="K4835" s="15" t="n"/>
      <c r="L4835" s="15">
        <f>K4835*Setup!$B$6</f>
        <v/>
      </c>
      <c r="M4835" s="15">
        <f>J4835-L4835</f>
        <v/>
      </c>
      <c r="N4835" s="21" t="n"/>
    </row>
    <row r="4836">
      <c r="A4836" s="295" t="n"/>
      <c r="B4836" s="14" t="n"/>
      <c r="C4836" s="15" t="n"/>
      <c r="D4836" s="15" t="n"/>
      <c r="E4836" s="15">
        <f>D4836*Setup!$B$5</f>
        <v/>
      </c>
      <c r="F4836" s="15">
        <f>D4836-E4836</f>
        <v/>
      </c>
      <c r="G4836" s="15" t="n"/>
      <c r="H4836" s="15" t="n"/>
      <c r="I4836" s="15" t="n"/>
      <c r="J4836" s="15">
        <f>C4836+F4836+G4836-I4836</f>
        <v/>
      </c>
      <c r="K4836" s="15" t="n"/>
      <c r="L4836" s="15">
        <f>K4836*Setup!$B$6</f>
        <v/>
      </c>
      <c r="M4836" s="15">
        <f>J4836-L4836</f>
        <v/>
      </c>
      <c r="N4836" s="21" t="n"/>
    </row>
    <row r="4837">
      <c r="A4837" s="295" t="n"/>
      <c r="B4837" s="14" t="n"/>
      <c r="C4837" s="15" t="n"/>
      <c r="D4837" s="15" t="n"/>
      <c r="E4837" s="15">
        <f>D4837*Setup!$B$5</f>
        <v/>
      </c>
      <c r="F4837" s="15">
        <f>D4837-E4837</f>
        <v/>
      </c>
      <c r="G4837" s="15" t="n"/>
      <c r="H4837" s="15" t="n"/>
      <c r="I4837" s="15" t="n"/>
      <c r="J4837" s="15">
        <f>C4837+F4837+G4837-I4837</f>
        <v/>
      </c>
      <c r="K4837" s="15" t="n"/>
      <c r="L4837" s="15">
        <f>K4837*Setup!$B$6</f>
        <v/>
      </c>
      <c r="M4837" s="15">
        <f>J4837-L4837</f>
        <v/>
      </c>
      <c r="N4837" s="21" t="n"/>
    </row>
    <row r="4838">
      <c r="A4838" s="295" t="n"/>
      <c r="B4838" s="14" t="n"/>
      <c r="C4838" s="15" t="n"/>
      <c r="D4838" s="15" t="n"/>
      <c r="E4838" s="15">
        <f>D4838*Setup!$B$5</f>
        <v/>
      </c>
      <c r="F4838" s="15">
        <f>D4838-E4838</f>
        <v/>
      </c>
      <c r="G4838" s="15" t="n"/>
      <c r="H4838" s="15" t="n"/>
      <c r="I4838" s="15" t="n"/>
      <c r="J4838" s="15">
        <f>C4838+F4838+G4838-I4838</f>
        <v/>
      </c>
      <c r="K4838" s="15" t="n"/>
      <c r="L4838" s="15">
        <f>K4838*Setup!$B$6</f>
        <v/>
      </c>
      <c r="M4838" s="15">
        <f>J4838-L4838</f>
        <v/>
      </c>
      <c r="N4838" s="21" t="n"/>
    </row>
    <row r="4839">
      <c r="A4839" s="295" t="n"/>
      <c r="B4839" s="14" t="n"/>
      <c r="C4839" s="15" t="n"/>
      <c r="D4839" s="15" t="n"/>
      <c r="E4839" s="15">
        <f>D4839*Setup!$B$5</f>
        <v/>
      </c>
      <c r="F4839" s="15">
        <f>D4839-E4839</f>
        <v/>
      </c>
      <c r="G4839" s="15" t="n"/>
      <c r="H4839" s="15" t="n"/>
      <c r="I4839" s="15" t="n"/>
      <c r="J4839" s="15">
        <f>C4839+F4839+G4839-I4839</f>
        <v/>
      </c>
      <c r="K4839" s="15" t="n"/>
      <c r="L4839" s="15">
        <f>K4839*Setup!$B$6</f>
        <v/>
      </c>
      <c r="M4839" s="15">
        <f>J4839-L4839</f>
        <v/>
      </c>
      <c r="N4839" s="21" t="n"/>
    </row>
    <row r="4840">
      <c r="A4840" s="295" t="n"/>
      <c r="B4840" s="14" t="n"/>
      <c r="C4840" s="15" t="n"/>
      <c r="D4840" s="15" t="n"/>
      <c r="E4840" s="15">
        <f>D4840*Setup!$B$5</f>
        <v/>
      </c>
      <c r="F4840" s="15">
        <f>D4840-E4840</f>
        <v/>
      </c>
      <c r="G4840" s="15" t="n"/>
      <c r="H4840" s="15" t="n"/>
      <c r="I4840" s="15" t="n"/>
      <c r="J4840" s="15">
        <f>C4840+F4840+G4840-I4840</f>
        <v/>
      </c>
      <c r="K4840" s="15" t="n"/>
      <c r="L4840" s="15">
        <f>K4840*Setup!$B$6</f>
        <v/>
      </c>
      <c r="M4840" s="15">
        <f>J4840-L4840</f>
        <v/>
      </c>
      <c r="N4840" s="21" t="n"/>
    </row>
    <row r="4841">
      <c r="A4841" s="295" t="n"/>
      <c r="B4841" s="14" t="n"/>
      <c r="C4841" s="15" t="n"/>
      <c r="D4841" s="15" t="n"/>
      <c r="E4841" s="15">
        <f>D4841*Setup!$B$5</f>
        <v/>
      </c>
      <c r="F4841" s="15">
        <f>D4841-E4841</f>
        <v/>
      </c>
      <c r="G4841" s="15" t="n"/>
      <c r="H4841" s="15" t="n"/>
      <c r="I4841" s="15" t="n"/>
      <c r="J4841" s="15">
        <f>C4841+F4841+G4841-I4841</f>
        <v/>
      </c>
      <c r="K4841" s="15" t="n"/>
      <c r="L4841" s="15">
        <f>K4841*Setup!$B$6</f>
        <v/>
      </c>
      <c r="M4841" s="15">
        <f>J4841-L4841</f>
        <v/>
      </c>
      <c r="N4841" s="21" t="n"/>
    </row>
    <row r="4842">
      <c r="A4842" s="295" t="n"/>
      <c r="B4842" s="14" t="n"/>
      <c r="C4842" s="15" t="n"/>
      <c r="D4842" s="15" t="n"/>
      <c r="E4842" s="15">
        <f>D4842*Setup!$B$5</f>
        <v/>
      </c>
      <c r="F4842" s="15">
        <f>D4842-E4842</f>
        <v/>
      </c>
      <c r="G4842" s="15" t="n"/>
      <c r="H4842" s="15" t="n"/>
      <c r="I4842" s="15" t="n"/>
      <c r="J4842" s="15">
        <f>C4842+F4842+G4842-I4842</f>
        <v/>
      </c>
      <c r="K4842" s="15" t="n"/>
      <c r="L4842" s="15">
        <f>K4842*Setup!$B$6</f>
        <v/>
      </c>
      <c r="M4842" s="15">
        <f>J4842-L4842</f>
        <v/>
      </c>
      <c r="N4842" s="21" t="n"/>
    </row>
    <row r="4843">
      <c r="A4843" s="295" t="n"/>
      <c r="B4843" s="14" t="n"/>
      <c r="C4843" s="15" t="n"/>
      <c r="D4843" s="15" t="n"/>
      <c r="E4843" s="15">
        <f>D4843*Setup!$B$5</f>
        <v/>
      </c>
      <c r="F4843" s="15">
        <f>D4843-E4843</f>
        <v/>
      </c>
      <c r="G4843" s="15" t="n"/>
      <c r="H4843" s="15" t="n"/>
      <c r="I4843" s="15" t="n"/>
      <c r="J4843" s="15">
        <f>C4843+F4843+G4843-I4843</f>
        <v/>
      </c>
      <c r="K4843" s="15" t="n"/>
      <c r="L4843" s="15">
        <f>K4843*Setup!$B$6</f>
        <v/>
      </c>
      <c r="M4843" s="15">
        <f>J4843-L4843</f>
        <v/>
      </c>
      <c r="N4843" s="21" t="n"/>
    </row>
    <row r="4844">
      <c r="A4844" s="295" t="n"/>
      <c r="B4844" s="14" t="n"/>
      <c r="C4844" s="15" t="n"/>
      <c r="D4844" s="15" t="n"/>
      <c r="E4844" s="15">
        <f>D4844*Setup!$B$5</f>
        <v/>
      </c>
      <c r="F4844" s="15">
        <f>D4844-E4844</f>
        <v/>
      </c>
      <c r="G4844" s="15" t="n"/>
      <c r="H4844" s="15" t="n"/>
      <c r="I4844" s="15" t="n"/>
      <c r="J4844" s="15">
        <f>C4844+F4844+G4844-I4844</f>
        <v/>
      </c>
      <c r="K4844" s="15" t="n"/>
      <c r="L4844" s="15">
        <f>K4844*Setup!$B$6</f>
        <v/>
      </c>
      <c r="M4844" s="15">
        <f>J4844-L4844</f>
        <v/>
      </c>
      <c r="N4844" s="21" t="n"/>
    </row>
    <row r="4845">
      <c r="A4845" s="295" t="n"/>
      <c r="B4845" s="14" t="n"/>
      <c r="C4845" s="15" t="n"/>
      <c r="D4845" s="15" t="n"/>
      <c r="E4845" s="15">
        <f>D4845*Setup!$B$5</f>
        <v/>
      </c>
      <c r="F4845" s="15">
        <f>D4845-E4845</f>
        <v/>
      </c>
      <c r="G4845" s="15" t="n"/>
      <c r="H4845" s="15" t="n"/>
      <c r="I4845" s="15" t="n"/>
      <c r="J4845" s="15">
        <f>C4845+F4845+G4845-I4845</f>
        <v/>
      </c>
      <c r="K4845" s="15" t="n"/>
      <c r="L4845" s="15">
        <f>K4845*Setup!$B$6</f>
        <v/>
      </c>
      <c r="M4845" s="15">
        <f>J4845-L4845</f>
        <v/>
      </c>
      <c r="N4845" s="21" t="n"/>
    </row>
    <row r="4846">
      <c r="A4846" s="295" t="n"/>
      <c r="B4846" s="14" t="n"/>
      <c r="C4846" s="15" t="n"/>
      <c r="D4846" s="15" t="n"/>
      <c r="E4846" s="15">
        <f>D4846*Setup!$B$5</f>
        <v/>
      </c>
      <c r="F4846" s="15">
        <f>D4846-E4846</f>
        <v/>
      </c>
      <c r="G4846" s="15" t="n"/>
      <c r="H4846" s="15" t="n"/>
      <c r="I4846" s="15" t="n"/>
      <c r="J4846" s="15">
        <f>C4846+F4846+G4846-I4846</f>
        <v/>
      </c>
      <c r="K4846" s="15" t="n"/>
      <c r="L4846" s="15">
        <f>K4846*Setup!$B$6</f>
        <v/>
      </c>
      <c r="M4846" s="15">
        <f>J4846-L4846</f>
        <v/>
      </c>
      <c r="N4846" s="21" t="n"/>
    </row>
    <row r="4847">
      <c r="A4847" s="295" t="n"/>
      <c r="B4847" s="14" t="n"/>
      <c r="C4847" s="15" t="n"/>
      <c r="D4847" s="15" t="n"/>
      <c r="E4847" s="15">
        <f>D4847*Setup!$B$5</f>
        <v/>
      </c>
      <c r="F4847" s="15">
        <f>D4847-E4847</f>
        <v/>
      </c>
      <c r="G4847" s="15" t="n"/>
      <c r="H4847" s="15" t="n"/>
      <c r="I4847" s="15" t="n"/>
      <c r="J4847" s="15">
        <f>C4847+F4847+G4847-I4847</f>
        <v/>
      </c>
      <c r="K4847" s="15" t="n"/>
      <c r="L4847" s="15">
        <f>K4847*Setup!$B$6</f>
        <v/>
      </c>
      <c r="M4847" s="15">
        <f>J4847-L4847</f>
        <v/>
      </c>
      <c r="N4847" s="21" t="n"/>
    </row>
    <row r="4848">
      <c r="A4848" s="295" t="n"/>
      <c r="B4848" s="14" t="n"/>
      <c r="C4848" s="15" t="n"/>
      <c r="D4848" s="15" t="n"/>
      <c r="E4848" s="15">
        <f>D4848*Setup!$B$5</f>
        <v/>
      </c>
      <c r="F4848" s="15">
        <f>D4848-E4848</f>
        <v/>
      </c>
      <c r="G4848" s="15" t="n"/>
      <c r="H4848" s="15" t="n"/>
      <c r="I4848" s="15" t="n"/>
      <c r="J4848" s="15">
        <f>C4848+F4848+G4848-I4848</f>
        <v/>
      </c>
      <c r="K4848" s="15" t="n"/>
      <c r="L4848" s="15">
        <f>K4848*Setup!$B$6</f>
        <v/>
      </c>
      <c r="M4848" s="15">
        <f>J4848-L4848</f>
        <v/>
      </c>
      <c r="N4848" s="21" t="n"/>
    </row>
    <row r="4849">
      <c r="A4849" s="295" t="n"/>
      <c r="B4849" s="14" t="n"/>
      <c r="C4849" s="15" t="n"/>
      <c r="D4849" s="15" t="n"/>
      <c r="E4849" s="15">
        <f>D4849*Setup!$B$5</f>
        <v/>
      </c>
      <c r="F4849" s="15">
        <f>D4849-E4849</f>
        <v/>
      </c>
      <c r="G4849" s="15" t="n"/>
      <c r="H4849" s="15" t="n"/>
      <c r="I4849" s="15" t="n"/>
      <c r="J4849" s="15">
        <f>C4849+F4849+G4849-I4849</f>
        <v/>
      </c>
      <c r="K4849" s="15" t="n"/>
      <c r="L4849" s="15">
        <f>K4849*Setup!$B$6</f>
        <v/>
      </c>
      <c r="M4849" s="15">
        <f>J4849-L4849</f>
        <v/>
      </c>
      <c r="N4849" s="21" t="n"/>
    </row>
    <row r="4850">
      <c r="A4850" s="295" t="n"/>
      <c r="B4850" s="14" t="n"/>
      <c r="C4850" s="15" t="n"/>
      <c r="D4850" s="15" t="n"/>
      <c r="E4850" s="15">
        <f>D4850*Setup!$B$5</f>
        <v/>
      </c>
      <c r="F4850" s="15">
        <f>D4850-E4850</f>
        <v/>
      </c>
      <c r="G4850" s="15" t="n"/>
      <c r="H4850" s="15" t="n"/>
      <c r="I4850" s="15" t="n"/>
      <c r="J4850" s="15">
        <f>C4850+F4850+G4850-I4850</f>
        <v/>
      </c>
      <c r="K4850" s="15" t="n"/>
      <c r="L4850" s="15">
        <f>K4850*Setup!$B$6</f>
        <v/>
      </c>
      <c r="M4850" s="15">
        <f>J4850-L4850</f>
        <v/>
      </c>
      <c r="N4850" s="21" t="n"/>
    </row>
    <row r="4851">
      <c r="A4851" s="295" t="n"/>
      <c r="B4851" s="14" t="n"/>
      <c r="C4851" s="15" t="n"/>
      <c r="D4851" s="15" t="n"/>
      <c r="E4851" s="15">
        <f>D4851*Setup!$B$5</f>
        <v/>
      </c>
      <c r="F4851" s="15">
        <f>D4851-E4851</f>
        <v/>
      </c>
      <c r="G4851" s="15" t="n"/>
      <c r="H4851" s="15" t="n"/>
      <c r="I4851" s="15" t="n"/>
      <c r="J4851" s="15">
        <f>C4851+F4851+G4851-I4851</f>
        <v/>
      </c>
      <c r="K4851" s="15" t="n"/>
      <c r="L4851" s="15">
        <f>K4851*Setup!$B$6</f>
        <v/>
      </c>
      <c r="M4851" s="15">
        <f>J4851-L4851</f>
        <v/>
      </c>
      <c r="N4851" s="21" t="n"/>
    </row>
    <row r="4852">
      <c r="A4852" s="295" t="n"/>
      <c r="B4852" s="14" t="n"/>
      <c r="C4852" s="15" t="n"/>
      <c r="D4852" s="15" t="n"/>
      <c r="E4852" s="15">
        <f>D4852*Setup!$B$5</f>
        <v/>
      </c>
      <c r="F4852" s="15">
        <f>D4852-E4852</f>
        <v/>
      </c>
      <c r="G4852" s="15" t="n"/>
      <c r="H4852" s="15" t="n"/>
      <c r="I4852" s="15" t="n"/>
      <c r="J4852" s="15">
        <f>C4852+F4852+G4852-I4852</f>
        <v/>
      </c>
      <c r="K4852" s="15" t="n"/>
      <c r="L4852" s="15">
        <f>K4852*Setup!$B$6</f>
        <v/>
      </c>
      <c r="M4852" s="15">
        <f>J4852-L4852</f>
        <v/>
      </c>
      <c r="N4852" s="21" t="n"/>
    </row>
    <row r="4853">
      <c r="A4853" s="295" t="n"/>
      <c r="B4853" s="14" t="n"/>
      <c r="C4853" s="15" t="n"/>
      <c r="D4853" s="15" t="n"/>
      <c r="E4853" s="15">
        <f>D4853*Setup!$B$5</f>
        <v/>
      </c>
      <c r="F4853" s="15">
        <f>D4853-E4853</f>
        <v/>
      </c>
      <c r="G4853" s="15" t="n"/>
      <c r="H4853" s="15" t="n"/>
      <c r="I4853" s="15" t="n"/>
      <c r="J4853" s="15">
        <f>C4853+F4853+G4853-I4853</f>
        <v/>
      </c>
      <c r="K4853" s="15" t="n"/>
      <c r="L4853" s="15">
        <f>K4853*Setup!$B$6</f>
        <v/>
      </c>
      <c r="M4853" s="15">
        <f>J4853-L4853</f>
        <v/>
      </c>
      <c r="N4853" s="21" t="n"/>
    </row>
    <row r="4854">
      <c r="A4854" s="295" t="n"/>
      <c r="B4854" s="14" t="n"/>
      <c r="C4854" s="15" t="n"/>
      <c r="D4854" s="15" t="n"/>
      <c r="E4854" s="15">
        <f>D4854*Setup!$B$5</f>
        <v/>
      </c>
      <c r="F4854" s="15">
        <f>D4854-E4854</f>
        <v/>
      </c>
      <c r="G4854" s="15" t="n"/>
      <c r="H4854" s="15" t="n"/>
      <c r="I4854" s="15" t="n"/>
      <c r="J4854" s="15">
        <f>C4854+F4854+G4854-I4854</f>
        <v/>
      </c>
      <c r="K4854" s="15" t="n"/>
      <c r="L4854" s="15">
        <f>K4854*Setup!$B$6</f>
        <v/>
      </c>
      <c r="M4854" s="15">
        <f>J4854-L4854</f>
        <v/>
      </c>
      <c r="N4854" s="21" t="n"/>
    </row>
    <row r="4855">
      <c r="A4855" s="295" t="n"/>
      <c r="B4855" s="14" t="n"/>
      <c r="C4855" s="15" t="n"/>
      <c r="D4855" s="15" t="n"/>
      <c r="E4855" s="15">
        <f>D4855*Setup!$B$5</f>
        <v/>
      </c>
      <c r="F4855" s="15">
        <f>D4855-E4855</f>
        <v/>
      </c>
      <c r="G4855" s="15" t="n"/>
      <c r="H4855" s="15" t="n"/>
      <c r="I4855" s="15" t="n"/>
      <c r="J4855" s="15">
        <f>C4855+F4855+G4855-I4855</f>
        <v/>
      </c>
      <c r="K4855" s="15" t="n"/>
      <c r="L4855" s="15">
        <f>K4855*Setup!$B$6</f>
        <v/>
      </c>
      <c r="M4855" s="15">
        <f>J4855-L4855</f>
        <v/>
      </c>
      <c r="N4855" s="21" t="n"/>
    </row>
    <row r="4856">
      <c r="A4856" s="295" t="n"/>
      <c r="B4856" s="14" t="n"/>
      <c r="C4856" s="15" t="n"/>
      <c r="D4856" s="15" t="n"/>
      <c r="E4856" s="15">
        <f>D4856*Setup!$B$5</f>
        <v/>
      </c>
      <c r="F4856" s="15">
        <f>D4856-E4856</f>
        <v/>
      </c>
      <c r="G4856" s="15" t="n"/>
      <c r="H4856" s="15" t="n"/>
      <c r="I4856" s="15" t="n"/>
      <c r="J4856" s="15">
        <f>C4856+F4856+G4856-I4856</f>
        <v/>
      </c>
      <c r="K4856" s="15" t="n"/>
      <c r="L4856" s="15">
        <f>K4856*Setup!$B$6</f>
        <v/>
      </c>
      <c r="M4856" s="15">
        <f>J4856-L4856</f>
        <v/>
      </c>
      <c r="N4856" s="21" t="n"/>
    </row>
    <row r="4857">
      <c r="A4857" s="295" t="n"/>
      <c r="B4857" s="14" t="n"/>
      <c r="C4857" s="15" t="n"/>
      <c r="D4857" s="15" t="n"/>
      <c r="E4857" s="15">
        <f>D4857*Setup!$B$5</f>
        <v/>
      </c>
      <c r="F4857" s="15">
        <f>D4857-E4857</f>
        <v/>
      </c>
      <c r="G4857" s="15" t="n"/>
      <c r="H4857" s="15" t="n"/>
      <c r="I4857" s="15" t="n"/>
      <c r="J4857" s="15">
        <f>C4857+F4857+G4857-I4857</f>
        <v/>
      </c>
      <c r="K4857" s="15" t="n"/>
      <c r="L4857" s="15">
        <f>K4857*Setup!$B$6</f>
        <v/>
      </c>
      <c r="M4857" s="15">
        <f>J4857-L4857</f>
        <v/>
      </c>
      <c r="N4857" s="21" t="n"/>
    </row>
    <row r="4858">
      <c r="A4858" s="295" t="n"/>
      <c r="B4858" s="14" t="n"/>
      <c r="C4858" s="15" t="n"/>
      <c r="D4858" s="15" t="n"/>
      <c r="E4858" s="15">
        <f>D4858*Setup!$B$5</f>
        <v/>
      </c>
      <c r="F4858" s="15">
        <f>D4858-E4858</f>
        <v/>
      </c>
      <c r="G4858" s="15" t="n"/>
      <c r="H4858" s="15" t="n"/>
      <c r="I4858" s="15" t="n"/>
      <c r="J4858" s="15">
        <f>C4858+F4858+G4858-I4858</f>
        <v/>
      </c>
      <c r="K4858" s="15" t="n"/>
      <c r="L4858" s="15">
        <f>K4858*Setup!$B$6</f>
        <v/>
      </c>
      <c r="M4858" s="15">
        <f>J4858-L4858</f>
        <v/>
      </c>
      <c r="N4858" s="21" t="n"/>
    </row>
    <row r="4859">
      <c r="A4859" s="295" t="n"/>
      <c r="B4859" s="14" t="n"/>
      <c r="C4859" s="15" t="n"/>
      <c r="D4859" s="15" t="n"/>
      <c r="E4859" s="15">
        <f>D4859*Setup!$B$5</f>
        <v/>
      </c>
      <c r="F4859" s="15">
        <f>D4859-E4859</f>
        <v/>
      </c>
      <c r="G4859" s="15" t="n"/>
      <c r="H4859" s="15" t="n"/>
      <c r="I4859" s="15" t="n"/>
      <c r="J4859" s="15">
        <f>C4859+F4859+G4859-I4859</f>
        <v/>
      </c>
      <c r="K4859" s="15" t="n"/>
      <c r="L4859" s="15">
        <f>K4859*Setup!$B$6</f>
        <v/>
      </c>
      <c r="M4859" s="15">
        <f>J4859-L4859</f>
        <v/>
      </c>
      <c r="N4859" s="21" t="n"/>
    </row>
    <row r="4860">
      <c r="A4860" s="295" t="n"/>
      <c r="B4860" s="14" t="n"/>
      <c r="C4860" s="15" t="n"/>
      <c r="D4860" s="15" t="n"/>
      <c r="E4860" s="15">
        <f>D4860*Setup!$B$5</f>
        <v/>
      </c>
      <c r="F4860" s="15">
        <f>D4860-E4860</f>
        <v/>
      </c>
      <c r="G4860" s="15" t="n"/>
      <c r="H4860" s="15" t="n"/>
      <c r="I4860" s="15" t="n"/>
      <c r="J4860" s="15">
        <f>C4860+F4860+G4860-I4860</f>
        <v/>
      </c>
      <c r="K4860" s="15" t="n"/>
      <c r="L4860" s="15">
        <f>K4860*Setup!$B$6</f>
        <v/>
      </c>
      <c r="M4860" s="15">
        <f>J4860-L4860</f>
        <v/>
      </c>
      <c r="N4860" s="21" t="n"/>
    </row>
    <row r="4861">
      <c r="A4861" s="295" t="n"/>
      <c r="B4861" s="14" t="n"/>
      <c r="C4861" s="15" t="n"/>
      <c r="D4861" s="15" t="n"/>
      <c r="E4861" s="15">
        <f>D4861*Setup!$B$5</f>
        <v/>
      </c>
      <c r="F4861" s="15">
        <f>D4861-E4861</f>
        <v/>
      </c>
      <c r="G4861" s="15" t="n"/>
      <c r="H4861" s="15" t="n"/>
      <c r="I4861" s="15" t="n"/>
      <c r="J4861" s="15">
        <f>C4861+F4861+G4861-I4861</f>
        <v/>
      </c>
      <c r="K4861" s="15" t="n"/>
      <c r="L4861" s="15">
        <f>K4861*Setup!$B$6</f>
        <v/>
      </c>
      <c r="M4861" s="15">
        <f>J4861-L4861</f>
        <v/>
      </c>
      <c r="N4861" s="21" t="n"/>
    </row>
    <row r="4862">
      <c r="A4862" s="295" t="n"/>
      <c r="B4862" s="14" t="n"/>
      <c r="C4862" s="15" t="n"/>
      <c r="D4862" s="15" t="n"/>
      <c r="E4862" s="15">
        <f>D4862*Setup!$B$5</f>
        <v/>
      </c>
      <c r="F4862" s="15">
        <f>D4862-E4862</f>
        <v/>
      </c>
      <c r="G4862" s="15" t="n"/>
      <c r="H4862" s="15" t="n"/>
      <c r="I4862" s="15" t="n"/>
      <c r="J4862" s="15">
        <f>C4862+F4862+G4862-I4862</f>
        <v/>
      </c>
      <c r="K4862" s="15" t="n"/>
      <c r="L4862" s="15">
        <f>K4862*Setup!$B$6</f>
        <v/>
      </c>
      <c r="M4862" s="15">
        <f>J4862-L4862</f>
        <v/>
      </c>
      <c r="N4862" s="21" t="n"/>
    </row>
    <row r="4863">
      <c r="A4863" s="295" t="n"/>
      <c r="B4863" s="14" t="n"/>
      <c r="C4863" s="15" t="n"/>
      <c r="D4863" s="15" t="n"/>
      <c r="E4863" s="15">
        <f>D4863*Setup!$B$5</f>
        <v/>
      </c>
      <c r="F4863" s="15">
        <f>D4863-E4863</f>
        <v/>
      </c>
      <c r="G4863" s="15" t="n"/>
      <c r="H4863" s="15" t="n"/>
      <c r="I4863" s="15" t="n"/>
      <c r="J4863" s="15">
        <f>C4863+F4863+G4863-I4863</f>
        <v/>
      </c>
      <c r="K4863" s="15" t="n"/>
      <c r="L4863" s="15">
        <f>K4863*Setup!$B$6</f>
        <v/>
      </c>
      <c r="M4863" s="15">
        <f>J4863-L4863</f>
        <v/>
      </c>
      <c r="N4863" s="21" t="n"/>
    </row>
    <row r="4864">
      <c r="A4864" s="295" t="n"/>
      <c r="B4864" s="14" t="n"/>
      <c r="C4864" s="15" t="n"/>
      <c r="D4864" s="15" t="n"/>
      <c r="E4864" s="15">
        <f>D4864*Setup!$B$5</f>
        <v/>
      </c>
      <c r="F4864" s="15">
        <f>D4864-E4864</f>
        <v/>
      </c>
      <c r="G4864" s="15" t="n"/>
      <c r="H4864" s="15" t="n"/>
      <c r="I4864" s="15" t="n"/>
      <c r="J4864" s="15">
        <f>C4864+F4864+G4864-I4864</f>
        <v/>
      </c>
      <c r="K4864" s="15" t="n"/>
      <c r="L4864" s="15">
        <f>K4864*Setup!$B$6</f>
        <v/>
      </c>
      <c r="M4864" s="15">
        <f>J4864-L4864</f>
        <v/>
      </c>
      <c r="N4864" s="21" t="n"/>
    </row>
    <row r="4865">
      <c r="A4865" s="295" t="n"/>
      <c r="B4865" s="14" t="n"/>
      <c r="C4865" s="15" t="n"/>
      <c r="D4865" s="15" t="n"/>
      <c r="E4865" s="15">
        <f>D4865*Setup!$B$5</f>
        <v/>
      </c>
      <c r="F4865" s="15">
        <f>D4865-E4865</f>
        <v/>
      </c>
      <c r="G4865" s="15" t="n"/>
      <c r="H4865" s="15" t="n"/>
      <c r="I4865" s="15" t="n"/>
      <c r="J4865" s="15">
        <f>C4865+F4865+G4865-I4865</f>
        <v/>
      </c>
      <c r="K4865" s="15" t="n"/>
      <c r="L4865" s="15">
        <f>K4865*Setup!$B$6</f>
        <v/>
      </c>
      <c r="M4865" s="15">
        <f>J4865-L4865</f>
        <v/>
      </c>
      <c r="N4865" s="21" t="n"/>
    </row>
    <row r="4866">
      <c r="A4866" s="295" t="n"/>
      <c r="B4866" s="14" t="n"/>
      <c r="C4866" s="15" t="n"/>
      <c r="D4866" s="15" t="n"/>
      <c r="E4866" s="15">
        <f>D4866*Setup!$B$5</f>
        <v/>
      </c>
      <c r="F4866" s="15">
        <f>D4866-E4866</f>
        <v/>
      </c>
      <c r="G4866" s="15" t="n"/>
      <c r="H4866" s="15" t="n"/>
      <c r="I4866" s="15" t="n"/>
      <c r="J4866" s="15">
        <f>C4866+F4866+G4866-I4866</f>
        <v/>
      </c>
      <c r="K4866" s="15" t="n"/>
      <c r="L4866" s="15">
        <f>K4866*Setup!$B$6</f>
        <v/>
      </c>
      <c r="M4866" s="15">
        <f>J4866-L4866</f>
        <v/>
      </c>
      <c r="N4866" s="21" t="n"/>
    </row>
    <row r="4867">
      <c r="A4867" s="295" t="n"/>
      <c r="B4867" s="14" t="n"/>
      <c r="C4867" s="15" t="n"/>
      <c r="D4867" s="15" t="n"/>
      <c r="E4867" s="15">
        <f>D4867*Setup!$B$5</f>
        <v/>
      </c>
      <c r="F4867" s="15">
        <f>D4867-E4867</f>
        <v/>
      </c>
      <c r="G4867" s="15" t="n"/>
      <c r="H4867" s="15" t="n"/>
      <c r="I4867" s="15" t="n"/>
      <c r="J4867" s="15">
        <f>C4867+F4867+G4867-I4867</f>
        <v/>
      </c>
      <c r="K4867" s="15" t="n"/>
      <c r="L4867" s="15">
        <f>K4867*Setup!$B$6</f>
        <v/>
      </c>
      <c r="M4867" s="15">
        <f>J4867-L4867</f>
        <v/>
      </c>
      <c r="N4867" s="21" t="n"/>
    </row>
    <row r="4868">
      <c r="A4868" s="295" t="n"/>
      <c r="B4868" s="14" t="n"/>
      <c r="C4868" s="15" t="n"/>
      <c r="D4868" s="15" t="n"/>
      <c r="E4868" s="15">
        <f>D4868*Setup!$B$5</f>
        <v/>
      </c>
      <c r="F4868" s="15">
        <f>D4868-E4868</f>
        <v/>
      </c>
      <c r="G4868" s="15" t="n"/>
      <c r="H4868" s="15" t="n"/>
      <c r="I4868" s="15" t="n"/>
      <c r="J4868" s="15">
        <f>C4868+F4868+G4868-I4868</f>
        <v/>
      </c>
      <c r="K4868" s="15" t="n"/>
      <c r="L4868" s="15">
        <f>K4868*Setup!$B$6</f>
        <v/>
      </c>
      <c r="M4868" s="15">
        <f>J4868-L4868</f>
        <v/>
      </c>
      <c r="N4868" s="21" t="n"/>
    </row>
    <row r="4869">
      <c r="A4869" s="295" t="n"/>
      <c r="B4869" s="14" t="n"/>
      <c r="C4869" s="15" t="n"/>
      <c r="D4869" s="15" t="n"/>
      <c r="E4869" s="15">
        <f>D4869*Setup!$B$5</f>
        <v/>
      </c>
      <c r="F4869" s="15">
        <f>D4869-E4869</f>
        <v/>
      </c>
      <c r="G4869" s="15" t="n"/>
      <c r="H4869" s="15" t="n"/>
      <c r="I4869" s="15" t="n"/>
      <c r="J4869" s="15">
        <f>C4869+F4869+G4869-I4869</f>
        <v/>
      </c>
      <c r="K4869" s="15" t="n"/>
      <c r="L4869" s="15">
        <f>K4869*Setup!$B$6</f>
        <v/>
      </c>
      <c r="M4869" s="15">
        <f>J4869-L4869</f>
        <v/>
      </c>
      <c r="N4869" s="21" t="n"/>
    </row>
    <row r="4870">
      <c r="A4870" s="295" t="n"/>
      <c r="B4870" s="14" t="n"/>
      <c r="C4870" s="15" t="n"/>
      <c r="D4870" s="15" t="n"/>
      <c r="E4870" s="15">
        <f>D4870*Setup!$B$5</f>
        <v/>
      </c>
      <c r="F4870" s="15">
        <f>D4870-E4870</f>
        <v/>
      </c>
      <c r="G4870" s="15" t="n"/>
      <c r="H4870" s="15" t="n"/>
      <c r="I4870" s="15" t="n"/>
      <c r="J4870" s="15">
        <f>C4870+F4870+G4870-I4870</f>
        <v/>
      </c>
      <c r="K4870" s="15" t="n"/>
      <c r="L4870" s="15">
        <f>K4870*Setup!$B$6</f>
        <v/>
      </c>
      <c r="M4870" s="15">
        <f>J4870-L4870</f>
        <v/>
      </c>
      <c r="N4870" s="21" t="n"/>
    </row>
    <row r="4871">
      <c r="A4871" s="295" t="n"/>
      <c r="B4871" s="14" t="n"/>
      <c r="C4871" s="15" t="n"/>
      <c r="D4871" s="15" t="n"/>
      <c r="E4871" s="15">
        <f>D4871*Setup!$B$5</f>
        <v/>
      </c>
      <c r="F4871" s="15">
        <f>D4871-E4871</f>
        <v/>
      </c>
      <c r="G4871" s="15" t="n"/>
      <c r="H4871" s="15" t="n"/>
      <c r="I4871" s="15" t="n"/>
      <c r="J4871" s="15">
        <f>C4871+F4871+G4871-I4871</f>
        <v/>
      </c>
      <c r="K4871" s="15" t="n"/>
      <c r="L4871" s="15">
        <f>K4871*Setup!$B$6</f>
        <v/>
      </c>
      <c r="M4871" s="15">
        <f>J4871-L4871</f>
        <v/>
      </c>
      <c r="N4871" s="21" t="n"/>
    </row>
    <row r="4872">
      <c r="A4872" s="295" t="n"/>
      <c r="B4872" s="14" t="n"/>
      <c r="C4872" s="15" t="n"/>
      <c r="D4872" s="15" t="n"/>
      <c r="E4872" s="15">
        <f>D4872*Setup!$B$5</f>
        <v/>
      </c>
      <c r="F4872" s="15">
        <f>D4872-E4872</f>
        <v/>
      </c>
      <c r="G4872" s="15" t="n"/>
      <c r="H4872" s="15" t="n"/>
      <c r="I4872" s="15" t="n"/>
      <c r="J4872" s="15">
        <f>C4872+F4872+G4872-I4872</f>
        <v/>
      </c>
      <c r="K4872" s="15" t="n"/>
      <c r="L4872" s="15">
        <f>K4872*Setup!$B$6</f>
        <v/>
      </c>
      <c r="M4872" s="15">
        <f>J4872-L4872</f>
        <v/>
      </c>
      <c r="N4872" s="21" t="n"/>
    </row>
    <row r="4873">
      <c r="A4873" s="295" t="n"/>
      <c r="B4873" s="14" t="n"/>
      <c r="C4873" s="15" t="n"/>
      <c r="D4873" s="15" t="n"/>
      <c r="E4873" s="15">
        <f>D4873*Setup!$B$5</f>
        <v/>
      </c>
      <c r="F4873" s="15">
        <f>D4873-E4873</f>
        <v/>
      </c>
      <c r="G4873" s="15" t="n"/>
      <c r="H4873" s="15" t="n"/>
      <c r="I4873" s="15" t="n"/>
      <c r="J4873" s="15">
        <f>C4873+F4873+G4873-I4873</f>
        <v/>
      </c>
      <c r="K4873" s="15" t="n"/>
      <c r="L4873" s="15">
        <f>K4873*Setup!$B$6</f>
        <v/>
      </c>
      <c r="M4873" s="15">
        <f>J4873-L4873</f>
        <v/>
      </c>
      <c r="N4873" s="21" t="n"/>
    </row>
    <row r="4874">
      <c r="A4874" s="295" t="n"/>
      <c r="B4874" s="14" t="n"/>
      <c r="C4874" s="15" t="n"/>
      <c r="D4874" s="15" t="n"/>
      <c r="E4874" s="15">
        <f>D4874*Setup!$B$5</f>
        <v/>
      </c>
      <c r="F4874" s="15">
        <f>D4874-E4874</f>
        <v/>
      </c>
      <c r="G4874" s="15" t="n"/>
      <c r="H4874" s="15" t="n"/>
      <c r="I4874" s="15" t="n"/>
      <c r="J4874" s="15">
        <f>C4874+F4874+G4874-I4874</f>
        <v/>
      </c>
      <c r="K4874" s="15" t="n"/>
      <c r="L4874" s="15">
        <f>K4874*Setup!$B$6</f>
        <v/>
      </c>
      <c r="M4874" s="15">
        <f>J4874-L4874</f>
        <v/>
      </c>
      <c r="N4874" s="21" t="n"/>
    </row>
    <row r="4875">
      <c r="A4875" s="295" t="n"/>
      <c r="B4875" s="14" t="n"/>
      <c r="C4875" s="15" t="n"/>
      <c r="D4875" s="15" t="n"/>
      <c r="E4875" s="15">
        <f>D4875*Setup!$B$5</f>
        <v/>
      </c>
      <c r="F4875" s="15">
        <f>D4875-E4875</f>
        <v/>
      </c>
      <c r="G4875" s="15" t="n"/>
      <c r="H4875" s="15" t="n"/>
      <c r="I4875" s="15" t="n"/>
      <c r="J4875" s="15">
        <f>C4875+F4875+G4875-I4875</f>
        <v/>
      </c>
      <c r="K4875" s="15" t="n"/>
      <c r="L4875" s="15">
        <f>K4875*Setup!$B$6</f>
        <v/>
      </c>
      <c r="M4875" s="15">
        <f>J4875-L4875</f>
        <v/>
      </c>
      <c r="N4875" s="21" t="n"/>
    </row>
    <row r="4876">
      <c r="A4876" s="295" t="n"/>
      <c r="B4876" s="14" t="n"/>
      <c r="C4876" s="15" t="n"/>
      <c r="D4876" s="15" t="n"/>
      <c r="E4876" s="15">
        <f>D4876*Setup!$B$5</f>
        <v/>
      </c>
      <c r="F4876" s="15">
        <f>D4876-E4876</f>
        <v/>
      </c>
      <c r="G4876" s="15" t="n"/>
      <c r="H4876" s="15" t="n"/>
      <c r="I4876" s="15" t="n"/>
      <c r="J4876" s="15">
        <f>C4876+F4876+G4876-I4876</f>
        <v/>
      </c>
      <c r="K4876" s="15" t="n"/>
      <c r="L4876" s="15">
        <f>K4876*Setup!$B$6</f>
        <v/>
      </c>
      <c r="M4876" s="15">
        <f>J4876-L4876</f>
        <v/>
      </c>
      <c r="N4876" s="21" t="n"/>
    </row>
    <row r="4877">
      <c r="A4877" s="295" t="n"/>
      <c r="B4877" s="14" t="n"/>
      <c r="C4877" s="15" t="n"/>
      <c r="D4877" s="15" t="n"/>
      <c r="E4877" s="15">
        <f>D4877*Setup!$B$5</f>
        <v/>
      </c>
      <c r="F4877" s="15">
        <f>D4877-E4877</f>
        <v/>
      </c>
      <c r="G4877" s="15" t="n"/>
      <c r="H4877" s="15" t="n"/>
      <c r="I4877" s="15" t="n"/>
      <c r="J4877" s="15">
        <f>C4877+F4877+G4877-I4877</f>
        <v/>
      </c>
      <c r="K4877" s="15" t="n"/>
      <c r="L4877" s="15">
        <f>K4877*Setup!$B$6</f>
        <v/>
      </c>
      <c r="M4877" s="15">
        <f>J4877-L4877</f>
        <v/>
      </c>
      <c r="N4877" s="21" t="n"/>
    </row>
    <row r="4878">
      <c r="A4878" s="295" t="n"/>
      <c r="B4878" s="14" t="n"/>
      <c r="C4878" s="15" t="n"/>
      <c r="D4878" s="15" t="n"/>
      <c r="E4878" s="15">
        <f>D4878*Setup!$B$5</f>
        <v/>
      </c>
      <c r="F4878" s="15">
        <f>D4878-E4878</f>
        <v/>
      </c>
      <c r="G4878" s="15" t="n"/>
      <c r="H4878" s="15" t="n"/>
      <c r="I4878" s="15" t="n"/>
      <c r="J4878" s="15">
        <f>C4878+F4878+G4878-I4878</f>
        <v/>
      </c>
      <c r="K4878" s="15" t="n"/>
      <c r="L4878" s="15">
        <f>K4878*Setup!$B$6</f>
        <v/>
      </c>
      <c r="M4878" s="15">
        <f>J4878-L4878</f>
        <v/>
      </c>
      <c r="N4878" s="21" t="n"/>
    </row>
    <row r="4879">
      <c r="A4879" s="295" t="n"/>
      <c r="B4879" s="14" t="n"/>
      <c r="C4879" s="15" t="n"/>
      <c r="D4879" s="15" t="n"/>
      <c r="E4879" s="15">
        <f>D4879*Setup!$B$5</f>
        <v/>
      </c>
      <c r="F4879" s="15">
        <f>D4879-E4879</f>
        <v/>
      </c>
      <c r="G4879" s="15" t="n"/>
      <c r="H4879" s="15" t="n"/>
      <c r="I4879" s="15" t="n"/>
      <c r="J4879" s="15">
        <f>C4879+F4879+G4879-I4879</f>
        <v/>
      </c>
      <c r="K4879" s="15" t="n"/>
      <c r="L4879" s="15">
        <f>K4879*Setup!$B$6</f>
        <v/>
      </c>
      <c r="M4879" s="15">
        <f>J4879-L4879</f>
        <v/>
      </c>
      <c r="N4879" s="21" t="n"/>
    </row>
    <row r="4880">
      <c r="A4880" s="295" t="n"/>
      <c r="B4880" s="14" t="n"/>
      <c r="C4880" s="15" t="n"/>
      <c r="D4880" s="15" t="n"/>
      <c r="E4880" s="15">
        <f>D4880*Setup!$B$5</f>
        <v/>
      </c>
      <c r="F4880" s="15">
        <f>D4880-E4880</f>
        <v/>
      </c>
      <c r="G4880" s="15" t="n"/>
      <c r="H4880" s="15" t="n"/>
      <c r="I4880" s="15" t="n"/>
      <c r="J4880" s="15">
        <f>C4880+F4880+G4880-I4880</f>
        <v/>
      </c>
      <c r="K4880" s="15" t="n"/>
      <c r="L4880" s="15">
        <f>K4880*Setup!$B$6</f>
        <v/>
      </c>
      <c r="M4880" s="15">
        <f>J4880-L4880</f>
        <v/>
      </c>
      <c r="N4880" s="21" t="n"/>
    </row>
    <row r="4881">
      <c r="A4881" s="295" t="n"/>
      <c r="B4881" s="14" t="n"/>
      <c r="C4881" s="15" t="n"/>
      <c r="D4881" s="15" t="n"/>
      <c r="E4881" s="15">
        <f>D4881*Setup!$B$5</f>
        <v/>
      </c>
      <c r="F4881" s="15">
        <f>D4881-E4881</f>
        <v/>
      </c>
      <c r="G4881" s="15" t="n"/>
      <c r="H4881" s="15" t="n"/>
      <c r="I4881" s="15" t="n"/>
      <c r="J4881" s="15">
        <f>C4881+F4881+G4881-I4881</f>
        <v/>
      </c>
      <c r="K4881" s="15" t="n"/>
      <c r="L4881" s="15">
        <f>K4881*Setup!$B$6</f>
        <v/>
      </c>
      <c r="M4881" s="15">
        <f>J4881-L4881</f>
        <v/>
      </c>
      <c r="N4881" s="21" t="n"/>
    </row>
    <row r="4882">
      <c r="A4882" s="295" t="n"/>
      <c r="B4882" s="14" t="n"/>
      <c r="C4882" s="15" t="n"/>
      <c r="D4882" s="15" t="n"/>
      <c r="E4882" s="15">
        <f>D4882*Setup!$B$5</f>
        <v/>
      </c>
      <c r="F4882" s="15">
        <f>D4882-E4882</f>
        <v/>
      </c>
      <c r="G4882" s="15" t="n"/>
      <c r="H4882" s="15" t="n"/>
      <c r="I4882" s="15" t="n"/>
      <c r="J4882" s="15">
        <f>C4882+F4882+G4882-I4882</f>
        <v/>
      </c>
      <c r="K4882" s="15" t="n"/>
      <c r="L4882" s="15">
        <f>K4882*Setup!$B$6</f>
        <v/>
      </c>
      <c r="M4882" s="15">
        <f>J4882-L4882</f>
        <v/>
      </c>
      <c r="N4882" s="21" t="n"/>
    </row>
    <row r="4883">
      <c r="A4883" s="295" t="n"/>
      <c r="B4883" s="14" t="n"/>
      <c r="C4883" s="15" t="n"/>
      <c r="D4883" s="15" t="n"/>
      <c r="E4883" s="15">
        <f>D4883*Setup!$B$5</f>
        <v/>
      </c>
      <c r="F4883" s="15">
        <f>D4883-E4883</f>
        <v/>
      </c>
      <c r="G4883" s="15" t="n"/>
      <c r="H4883" s="15" t="n"/>
      <c r="I4883" s="15" t="n"/>
      <c r="J4883" s="15">
        <f>C4883+F4883+G4883-I4883</f>
        <v/>
      </c>
      <c r="K4883" s="15" t="n"/>
      <c r="L4883" s="15">
        <f>K4883*Setup!$B$6</f>
        <v/>
      </c>
      <c r="M4883" s="15">
        <f>J4883-L4883</f>
        <v/>
      </c>
      <c r="N4883" s="21" t="n"/>
    </row>
    <row r="4884">
      <c r="A4884" s="295" t="n"/>
      <c r="B4884" s="14" t="n"/>
      <c r="C4884" s="15" t="n"/>
      <c r="D4884" s="15" t="n"/>
      <c r="E4884" s="15">
        <f>D4884*Setup!$B$5</f>
        <v/>
      </c>
      <c r="F4884" s="15">
        <f>D4884-E4884</f>
        <v/>
      </c>
      <c r="G4884" s="15" t="n"/>
      <c r="H4884" s="15" t="n"/>
      <c r="I4884" s="15" t="n"/>
      <c r="J4884" s="15">
        <f>C4884+F4884+G4884-I4884</f>
        <v/>
      </c>
      <c r="K4884" s="15" t="n"/>
      <c r="L4884" s="15">
        <f>K4884*Setup!$B$6</f>
        <v/>
      </c>
      <c r="M4884" s="15">
        <f>J4884-L4884</f>
        <v/>
      </c>
      <c r="N4884" s="21" t="n"/>
    </row>
    <row r="4885">
      <c r="A4885" s="295" t="n"/>
      <c r="B4885" s="14" t="n"/>
      <c r="C4885" s="15" t="n"/>
      <c r="D4885" s="15" t="n"/>
      <c r="E4885" s="15">
        <f>D4885*Setup!$B$5</f>
        <v/>
      </c>
      <c r="F4885" s="15">
        <f>D4885-E4885</f>
        <v/>
      </c>
      <c r="G4885" s="15" t="n"/>
      <c r="H4885" s="15" t="n"/>
      <c r="I4885" s="15" t="n"/>
      <c r="J4885" s="15">
        <f>C4885+F4885+G4885-I4885</f>
        <v/>
      </c>
      <c r="K4885" s="15" t="n"/>
      <c r="L4885" s="15">
        <f>K4885*Setup!$B$6</f>
        <v/>
      </c>
      <c r="M4885" s="15">
        <f>J4885-L4885</f>
        <v/>
      </c>
      <c r="N4885" s="21" t="n"/>
    </row>
    <row r="4886">
      <c r="A4886" s="295" t="n"/>
      <c r="B4886" s="14" t="n"/>
      <c r="C4886" s="15" t="n"/>
      <c r="D4886" s="15" t="n"/>
      <c r="E4886" s="15">
        <f>D4886*Setup!$B$5</f>
        <v/>
      </c>
      <c r="F4886" s="15">
        <f>D4886-E4886</f>
        <v/>
      </c>
      <c r="G4886" s="15" t="n"/>
      <c r="H4886" s="15" t="n"/>
      <c r="I4886" s="15" t="n"/>
      <c r="J4886" s="15">
        <f>C4886+F4886+G4886-I4886</f>
        <v/>
      </c>
      <c r="K4886" s="15" t="n"/>
      <c r="L4886" s="15">
        <f>K4886*Setup!$B$6</f>
        <v/>
      </c>
      <c r="M4886" s="15">
        <f>J4886-L4886</f>
        <v/>
      </c>
      <c r="N4886" s="21" t="n"/>
    </row>
    <row r="4887">
      <c r="A4887" s="295" t="n"/>
      <c r="B4887" s="14" t="n"/>
      <c r="C4887" s="15" t="n"/>
      <c r="D4887" s="15" t="n"/>
      <c r="E4887" s="15">
        <f>D4887*Setup!$B$5</f>
        <v/>
      </c>
      <c r="F4887" s="15">
        <f>D4887-E4887</f>
        <v/>
      </c>
      <c r="G4887" s="15" t="n"/>
      <c r="H4887" s="15" t="n"/>
      <c r="I4887" s="15" t="n"/>
      <c r="J4887" s="15">
        <f>C4887+F4887+G4887-I4887</f>
        <v/>
      </c>
      <c r="K4887" s="15" t="n"/>
      <c r="L4887" s="15">
        <f>K4887*Setup!$B$6</f>
        <v/>
      </c>
      <c r="M4887" s="15">
        <f>J4887-L4887</f>
        <v/>
      </c>
      <c r="N4887" s="21" t="n"/>
    </row>
    <row r="4888">
      <c r="A4888" s="295" t="n"/>
      <c r="B4888" s="14" t="n"/>
      <c r="C4888" s="15" t="n"/>
      <c r="D4888" s="15" t="n"/>
      <c r="E4888" s="15">
        <f>D4888*Setup!$B$5</f>
        <v/>
      </c>
      <c r="F4888" s="15">
        <f>D4888-E4888</f>
        <v/>
      </c>
      <c r="G4888" s="15" t="n"/>
      <c r="H4888" s="15" t="n"/>
      <c r="I4888" s="15" t="n"/>
      <c r="J4888" s="15">
        <f>C4888+F4888+G4888-I4888</f>
        <v/>
      </c>
      <c r="K4888" s="15" t="n"/>
      <c r="L4888" s="15">
        <f>K4888*Setup!$B$6</f>
        <v/>
      </c>
      <c r="M4888" s="15">
        <f>J4888-L4888</f>
        <v/>
      </c>
      <c r="N4888" s="21" t="n"/>
    </row>
    <row r="4889">
      <c r="A4889" s="295" t="n"/>
      <c r="B4889" s="14" t="n"/>
      <c r="C4889" s="15" t="n"/>
      <c r="D4889" s="15" t="n"/>
      <c r="E4889" s="15">
        <f>D4889*Setup!$B$5</f>
        <v/>
      </c>
      <c r="F4889" s="15">
        <f>D4889-E4889</f>
        <v/>
      </c>
      <c r="G4889" s="15" t="n"/>
      <c r="H4889" s="15" t="n"/>
      <c r="I4889" s="15" t="n"/>
      <c r="J4889" s="15">
        <f>C4889+F4889+G4889-I4889</f>
        <v/>
      </c>
      <c r="K4889" s="15" t="n"/>
      <c r="L4889" s="15">
        <f>K4889*Setup!$B$6</f>
        <v/>
      </c>
      <c r="M4889" s="15">
        <f>J4889-L4889</f>
        <v/>
      </c>
      <c r="N4889" s="21" t="n"/>
    </row>
    <row r="4890">
      <c r="A4890" s="295" t="n"/>
      <c r="B4890" s="14" t="n"/>
      <c r="C4890" s="15" t="n"/>
      <c r="D4890" s="15" t="n"/>
      <c r="E4890" s="15">
        <f>D4890*Setup!$B$5</f>
        <v/>
      </c>
      <c r="F4890" s="15">
        <f>D4890-E4890</f>
        <v/>
      </c>
      <c r="G4890" s="15" t="n"/>
      <c r="H4890" s="15" t="n"/>
      <c r="I4890" s="15" t="n"/>
      <c r="J4890" s="15">
        <f>C4890+F4890+G4890-I4890</f>
        <v/>
      </c>
      <c r="K4890" s="15" t="n"/>
      <c r="L4890" s="15">
        <f>K4890*Setup!$B$6</f>
        <v/>
      </c>
      <c r="M4890" s="15">
        <f>J4890-L4890</f>
        <v/>
      </c>
      <c r="N4890" s="21" t="n"/>
    </row>
    <row r="4891">
      <c r="A4891" s="295" t="n"/>
      <c r="B4891" s="14" t="n"/>
      <c r="C4891" s="15" t="n"/>
      <c r="D4891" s="15" t="n"/>
      <c r="E4891" s="15">
        <f>D4891*Setup!$B$5</f>
        <v/>
      </c>
      <c r="F4891" s="15">
        <f>D4891-E4891</f>
        <v/>
      </c>
      <c r="G4891" s="15" t="n"/>
      <c r="H4891" s="15" t="n"/>
      <c r="I4891" s="15" t="n"/>
      <c r="J4891" s="15">
        <f>C4891+F4891+G4891-I4891</f>
        <v/>
      </c>
      <c r="K4891" s="15" t="n"/>
      <c r="L4891" s="15">
        <f>K4891*Setup!$B$6</f>
        <v/>
      </c>
      <c r="M4891" s="15">
        <f>J4891-L4891</f>
        <v/>
      </c>
      <c r="N4891" s="21" t="n"/>
    </row>
    <row r="4892">
      <c r="A4892" s="295" t="n"/>
      <c r="B4892" s="14" t="n"/>
      <c r="C4892" s="15" t="n"/>
      <c r="D4892" s="15" t="n"/>
      <c r="E4892" s="15">
        <f>D4892*Setup!$B$5</f>
        <v/>
      </c>
      <c r="F4892" s="15">
        <f>D4892-E4892</f>
        <v/>
      </c>
      <c r="G4892" s="15" t="n"/>
      <c r="H4892" s="15" t="n"/>
      <c r="I4892" s="15" t="n"/>
      <c r="J4892" s="15">
        <f>C4892+F4892+G4892-I4892</f>
        <v/>
      </c>
      <c r="K4892" s="15" t="n"/>
      <c r="L4892" s="15">
        <f>K4892*Setup!$B$6</f>
        <v/>
      </c>
      <c r="M4892" s="15">
        <f>J4892-L4892</f>
        <v/>
      </c>
      <c r="N4892" s="21" t="n"/>
    </row>
    <row r="4893">
      <c r="A4893" s="295" t="n"/>
      <c r="B4893" s="14" t="n"/>
      <c r="C4893" s="15" t="n"/>
      <c r="D4893" s="15" t="n"/>
      <c r="E4893" s="15">
        <f>D4893*Setup!$B$5</f>
        <v/>
      </c>
      <c r="F4893" s="15">
        <f>D4893-E4893</f>
        <v/>
      </c>
      <c r="G4893" s="15" t="n"/>
      <c r="H4893" s="15" t="n"/>
      <c r="I4893" s="15" t="n"/>
      <c r="J4893" s="15">
        <f>C4893+F4893+G4893-I4893</f>
        <v/>
      </c>
      <c r="K4893" s="15" t="n"/>
      <c r="L4893" s="15">
        <f>K4893*Setup!$B$6</f>
        <v/>
      </c>
      <c r="M4893" s="15">
        <f>J4893-L4893</f>
        <v/>
      </c>
      <c r="N4893" s="21" t="n"/>
    </row>
    <row r="4894">
      <c r="A4894" s="295" t="n"/>
      <c r="B4894" s="14" t="n"/>
      <c r="C4894" s="15" t="n"/>
      <c r="D4894" s="15" t="n"/>
      <c r="E4894" s="15">
        <f>D4894*Setup!$B$5</f>
        <v/>
      </c>
      <c r="F4894" s="15">
        <f>D4894-E4894</f>
        <v/>
      </c>
      <c r="G4894" s="15" t="n"/>
      <c r="H4894" s="15" t="n"/>
      <c r="I4894" s="15" t="n"/>
      <c r="J4894" s="15">
        <f>C4894+F4894+G4894-I4894</f>
        <v/>
      </c>
      <c r="K4894" s="15" t="n"/>
      <c r="L4894" s="15">
        <f>K4894*Setup!$B$6</f>
        <v/>
      </c>
      <c r="M4894" s="15">
        <f>J4894-L4894</f>
        <v/>
      </c>
      <c r="N4894" s="21" t="n"/>
    </row>
    <row r="4895">
      <c r="A4895" s="295" t="n"/>
      <c r="B4895" s="14" t="n"/>
      <c r="C4895" s="15" t="n"/>
      <c r="D4895" s="15" t="n"/>
      <c r="E4895" s="15">
        <f>D4895*Setup!$B$5</f>
        <v/>
      </c>
      <c r="F4895" s="15">
        <f>D4895-E4895</f>
        <v/>
      </c>
      <c r="G4895" s="15" t="n"/>
      <c r="H4895" s="15" t="n"/>
      <c r="I4895" s="15" t="n"/>
      <c r="J4895" s="15">
        <f>C4895+F4895+G4895-I4895</f>
        <v/>
      </c>
      <c r="K4895" s="15" t="n"/>
      <c r="L4895" s="15">
        <f>K4895*Setup!$B$6</f>
        <v/>
      </c>
      <c r="M4895" s="15">
        <f>J4895-L4895</f>
        <v/>
      </c>
      <c r="N4895" s="21" t="n"/>
    </row>
    <row r="4896">
      <c r="A4896" s="295" t="n"/>
      <c r="B4896" s="14" t="n"/>
      <c r="C4896" s="15" t="n"/>
      <c r="D4896" s="15" t="n"/>
      <c r="E4896" s="15">
        <f>D4896*Setup!$B$5</f>
        <v/>
      </c>
      <c r="F4896" s="15">
        <f>D4896-E4896</f>
        <v/>
      </c>
      <c r="G4896" s="15" t="n"/>
      <c r="H4896" s="15" t="n"/>
      <c r="I4896" s="15" t="n"/>
      <c r="J4896" s="15">
        <f>C4896+F4896+G4896-I4896</f>
        <v/>
      </c>
      <c r="K4896" s="15" t="n"/>
      <c r="L4896" s="15">
        <f>K4896*Setup!$B$6</f>
        <v/>
      </c>
      <c r="M4896" s="15">
        <f>J4896-L4896</f>
        <v/>
      </c>
      <c r="N4896" s="21" t="n"/>
    </row>
    <row r="4897">
      <c r="A4897" s="295" t="n"/>
      <c r="B4897" s="14" t="n"/>
      <c r="C4897" s="15" t="n"/>
      <c r="D4897" s="15" t="n"/>
      <c r="E4897" s="15">
        <f>D4897*Setup!$B$5</f>
        <v/>
      </c>
      <c r="F4897" s="15">
        <f>D4897-E4897</f>
        <v/>
      </c>
      <c r="G4897" s="15" t="n"/>
      <c r="H4897" s="15" t="n"/>
      <c r="I4897" s="15" t="n"/>
      <c r="J4897" s="15">
        <f>C4897+F4897+G4897-I4897</f>
        <v/>
      </c>
      <c r="K4897" s="15" t="n"/>
      <c r="L4897" s="15">
        <f>K4897*Setup!$B$6</f>
        <v/>
      </c>
      <c r="M4897" s="15">
        <f>J4897-L4897</f>
        <v/>
      </c>
      <c r="N4897" s="21" t="n"/>
    </row>
    <row r="4898">
      <c r="A4898" s="295" t="n"/>
      <c r="B4898" s="14" t="n"/>
      <c r="C4898" s="15" t="n"/>
      <c r="D4898" s="15" t="n"/>
      <c r="E4898" s="15">
        <f>D4898*Setup!$B$5</f>
        <v/>
      </c>
      <c r="F4898" s="15">
        <f>D4898-E4898</f>
        <v/>
      </c>
      <c r="G4898" s="15" t="n"/>
      <c r="H4898" s="15" t="n"/>
      <c r="I4898" s="15" t="n"/>
      <c r="J4898" s="15">
        <f>C4898+F4898+G4898-I4898</f>
        <v/>
      </c>
      <c r="K4898" s="15" t="n"/>
      <c r="L4898" s="15">
        <f>K4898*Setup!$B$6</f>
        <v/>
      </c>
      <c r="M4898" s="15">
        <f>J4898-L4898</f>
        <v/>
      </c>
      <c r="N4898" s="21" t="n"/>
    </row>
    <row r="4899">
      <c r="A4899" s="295" t="n"/>
      <c r="B4899" s="14" t="n"/>
      <c r="C4899" s="15" t="n"/>
      <c r="D4899" s="15" t="n"/>
      <c r="E4899" s="15">
        <f>D4899*Setup!$B$5</f>
        <v/>
      </c>
      <c r="F4899" s="15">
        <f>D4899-E4899</f>
        <v/>
      </c>
      <c r="G4899" s="15" t="n"/>
      <c r="H4899" s="15" t="n"/>
      <c r="I4899" s="15" t="n"/>
      <c r="J4899" s="15">
        <f>C4899+F4899+G4899-I4899</f>
        <v/>
      </c>
      <c r="K4899" s="15" t="n"/>
      <c r="L4899" s="15">
        <f>K4899*Setup!$B$6</f>
        <v/>
      </c>
      <c r="M4899" s="15">
        <f>J4899-L4899</f>
        <v/>
      </c>
      <c r="N4899" s="21" t="n"/>
    </row>
    <row r="4900">
      <c r="A4900" s="295" t="n"/>
      <c r="B4900" s="14" t="n"/>
      <c r="C4900" s="15" t="n"/>
      <c r="D4900" s="15" t="n"/>
      <c r="E4900" s="15">
        <f>D4900*Setup!$B$5</f>
        <v/>
      </c>
      <c r="F4900" s="15">
        <f>D4900-E4900</f>
        <v/>
      </c>
      <c r="G4900" s="15" t="n"/>
      <c r="H4900" s="15" t="n"/>
      <c r="I4900" s="15" t="n"/>
      <c r="J4900" s="15">
        <f>C4900+F4900+G4900-I4900</f>
        <v/>
      </c>
      <c r="K4900" s="15" t="n"/>
      <c r="L4900" s="15">
        <f>K4900*Setup!$B$6</f>
        <v/>
      </c>
      <c r="M4900" s="15">
        <f>J4900-L4900</f>
        <v/>
      </c>
      <c r="N4900" s="21" t="n"/>
    </row>
    <row r="4901">
      <c r="A4901" s="295" t="n"/>
      <c r="B4901" s="14" t="n"/>
      <c r="C4901" s="15" t="n"/>
      <c r="D4901" s="15" t="n"/>
      <c r="E4901" s="15">
        <f>D4901*Setup!$B$5</f>
        <v/>
      </c>
      <c r="F4901" s="15">
        <f>D4901-E4901</f>
        <v/>
      </c>
      <c r="G4901" s="15" t="n"/>
      <c r="H4901" s="15" t="n"/>
      <c r="I4901" s="15" t="n"/>
      <c r="J4901" s="15">
        <f>C4901+F4901+G4901-I4901</f>
        <v/>
      </c>
      <c r="K4901" s="15" t="n"/>
      <c r="L4901" s="15">
        <f>K4901*Setup!$B$6</f>
        <v/>
      </c>
      <c r="M4901" s="15">
        <f>J4901-L4901</f>
        <v/>
      </c>
      <c r="N4901" s="21" t="n"/>
    </row>
    <row r="4902">
      <c r="A4902" s="295" t="n"/>
      <c r="B4902" s="14" t="n"/>
      <c r="C4902" s="15" t="n"/>
      <c r="D4902" s="15" t="n"/>
      <c r="E4902" s="15">
        <f>D4902*Setup!$B$5</f>
        <v/>
      </c>
      <c r="F4902" s="15">
        <f>D4902-E4902</f>
        <v/>
      </c>
      <c r="G4902" s="15" t="n"/>
      <c r="H4902" s="15" t="n"/>
      <c r="I4902" s="15" t="n"/>
      <c r="J4902" s="15">
        <f>C4902+F4902+G4902-I4902</f>
        <v/>
      </c>
      <c r="K4902" s="15" t="n"/>
      <c r="L4902" s="15">
        <f>K4902*Setup!$B$6</f>
        <v/>
      </c>
      <c r="M4902" s="15">
        <f>J4902-L4902</f>
        <v/>
      </c>
      <c r="N4902" s="21" t="n"/>
    </row>
    <row r="4903">
      <c r="A4903" s="295" t="n"/>
      <c r="B4903" s="14" t="n"/>
      <c r="C4903" s="15" t="n"/>
      <c r="D4903" s="15" t="n"/>
      <c r="E4903" s="15">
        <f>D4903*Setup!$B$5</f>
        <v/>
      </c>
      <c r="F4903" s="15">
        <f>D4903-E4903</f>
        <v/>
      </c>
      <c r="G4903" s="15" t="n"/>
      <c r="H4903" s="15" t="n"/>
      <c r="I4903" s="15" t="n"/>
      <c r="J4903" s="15">
        <f>C4903+F4903+G4903-I4903</f>
        <v/>
      </c>
      <c r="K4903" s="15" t="n"/>
      <c r="L4903" s="15">
        <f>K4903*Setup!$B$6</f>
        <v/>
      </c>
      <c r="M4903" s="15">
        <f>J4903-L4903</f>
        <v/>
      </c>
      <c r="N4903" s="21" t="n"/>
    </row>
    <row r="4904">
      <c r="A4904" s="295" t="n"/>
      <c r="B4904" s="14" t="n"/>
      <c r="C4904" s="15" t="n"/>
      <c r="D4904" s="15" t="n"/>
      <c r="E4904" s="15">
        <f>D4904*Setup!$B$5</f>
        <v/>
      </c>
      <c r="F4904" s="15">
        <f>D4904-E4904</f>
        <v/>
      </c>
      <c r="G4904" s="15" t="n"/>
      <c r="H4904" s="15" t="n"/>
      <c r="I4904" s="15" t="n"/>
      <c r="J4904" s="15">
        <f>C4904+F4904+G4904-I4904</f>
        <v/>
      </c>
      <c r="K4904" s="15" t="n"/>
      <c r="L4904" s="15">
        <f>K4904*Setup!$B$6</f>
        <v/>
      </c>
      <c r="M4904" s="15">
        <f>J4904-L4904</f>
        <v/>
      </c>
      <c r="N4904" s="21" t="n"/>
    </row>
    <row r="4905">
      <c r="A4905" s="295" t="n"/>
      <c r="B4905" s="14" t="n"/>
      <c r="C4905" s="15" t="n"/>
      <c r="D4905" s="15" t="n"/>
      <c r="E4905" s="15">
        <f>D4905*Setup!$B$5</f>
        <v/>
      </c>
      <c r="F4905" s="15">
        <f>D4905-E4905</f>
        <v/>
      </c>
      <c r="G4905" s="15" t="n"/>
      <c r="H4905" s="15" t="n"/>
      <c r="I4905" s="15" t="n"/>
      <c r="J4905" s="15">
        <f>C4905+F4905+G4905-I4905</f>
        <v/>
      </c>
      <c r="K4905" s="15" t="n"/>
      <c r="L4905" s="15">
        <f>K4905*Setup!$B$6</f>
        <v/>
      </c>
      <c r="M4905" s="15">
        <f>J4905-L4905</f>
        <v/>
      </c>
      <c r="N4905" s="21" t="n"/>
    </row>
    <row r="4906">
      <c r="A4906" s="295" t="n"/>
      <c r="B4906" s="14" t="n"/>
      <c r="C4906" s="15" t="n"/>
      <c r="D4906" s="15" t="n"/>
      <c r="E4906" s="15">
        <f>D4906*Setup!$B$5</f>
        <v/>
      </c>
      <c r="F4906" s="15">
        <f>D4906-E4906</f>
        <v/>
      </c>
      <c r="G4906" s="15" t="n"/>
      <c r="H4906" s="15" t="n"/>
      <c r="I4906" s="15" t="n"/>
      <c r="J4906" s="15">
        <f>C4906+F4906+G4906-I4906</f>
        <v/>
      </c>
      <c r="K4906" s="15" t="n"/>
      <c r="L4906" s="15">
        <f>K4906*Setup!$B$6</f>
        <v/>
      </c>
      <c r="M4906" s="15">
        <f>J4906-L4906</f>
        <v/>
      </c>
      <c r="N4906" s="21" t="n"/>
    </row>
    <row r="4907">
      <c r="A4907" s="295" t="n"/>
      <c r="B4907" s="14" t="n"/>
      <c r="C4907" s="15" t="n"/>
      <c r="D4907" s="15" t="n"/>
      <c r="E4907" s="15">
        <f>D4907*Setup!$B$5</f>
        <v/>
      </c>
      <c r="F4907" s="15">
        <f>D4907-E4907</f>
        <v/>
      </c>
      <c r="G4907" s="15" t="n"/>
      <c r="H4907" s="15" t="n"/>
      <c r="I4907" s="15" t="n"/>
      <c r="J4907" s="15">
        <f>C4907+F4907+G4907-I4907</f>
        <v/>
      </c>
      <c r="K4907" s="15" t="n"/>
      <c r="L4907" s="15">
        <f>K4907*Setup!$B$6</f>
        <v/>
      </c>
      <c r="M4907" s="15">
        <f>J4907-L4907</f>
        <v/>
      </c>
      <c r="N4907" s="21" t="n"/>
    </row>
    <row r="4908">
      <c r="A4908" s="295" t="n"/>
      <c r="B4908" s="14" t="n"/>
      <c r="C4908" s="15" t="n"/>
      <c r="D4908" s="15" t="n"/>
      <c r="E4908" s="15">
        <f>D4908*Setup!$B$5</f>
        <v/>
      </c>
      <c r="F4908" s="15">
        <f>D4908-E4908</f>
        <v/>
      </c>
      <c r="G4908" s="15" t="n"/>
      <c r="H4908" s="15" t="n"/>
      <c r="I4908" s="15" t="n"/>
      <c r="J4908" s="15">
        <f>C4908+F4908+G4908-I4908</f>
        <v/>
      </c>
      <c r="K4908" s="15" t="n"/>
      <c r="L4908" s="15">
        <f>K4908*Setup!$B$6</f>
        <v/>
      </c>
      <c r="M4908" s="15">
        <f>J4908-L4908</f>
        <v/>
      </c>
      <c r="N4908" s="21" t="n"/>
    </row>
    <row r="4909">
      <c r="A4909" s="295" t="n"/>
      <c r="B4909" s="14" t="n"/>
      <c r="C4909" s="15" t="n"/>
      <c r="D4909" s="15" t="n"/>
      <c r="E4909" s="15">
        <f>D4909*Setup!$B$5</f>
        <v/>
      </c>
      <c r="F4909" s="15">
        <f>D4909-E4909</f>
        <v/>
      </c>
      <c r="G4909" s="15" t="n"/>
      <c r="H4909" s="15" t="n"/>
      <c r="I4909" s="15" t="n"/>
      <c r="J4909" s="15">
        <f>C4909+F4909+G4909-I4909</f>
        <v/>
      </c>
      <c r="K4909" s="15" t="n"/>
      <c r="L4909" s="15">
        <f>K4909*Setup!$B$6</f>
        <v/>
      </c>
      <c r="M4909" s="15">
        <f>J4909-L4909</f>
        <v/>
      </c>
      <c r="N4909" s="21" t="n"/>
    </row>
    <row r="4910">
      <c r="A4910" s="295" t="n"/>
      <c r="B4910" s="14" t="n"/>
      <c r="C4910" s="15" t="n"/>
      <c r="D4910" s="15" t="n"/>
      <c r="E4910" s="15">
        <f>D4910*Setup!$B$5</f>
        <v/>
      </c>
      <c r="F4910" s="15">
        <f>D4910-E4910</f>
        <v/>
      </c>
      <c r="G4910" s="15" t="n"/>
      <c r="H4910" s="15" t="n"/>
      <c r="I4910" s="15" t="n"/>
      <c r="J4910" s="15">
        <f>C4910+F4910+G4910-I4910</f>
        <v/>
      </c>
      <c r="K4910" s="15" t="n"/>
      <c r="L4910" s="15">
        <f>K4910*Setup!$B$6</f>
        <v/>
      </c>
      <c r="M4910" s="15">
        <f>J4910-L4910</f>
        <v/>
      </c>
      <c r="N4910" s="21" t="n"/>
    </row>
    <row r="4911">
      <c r="A4911" s="295" t="n"/>
      <c r="B4911" s="14" t="n"/>
      <c r="C4911" s="15" t="n"/>
      <c r="D4911" s="15" t="n"/>
      <c r="E4911" s="15">
        <f>D4911*Setup!$B$5</f>
        <v/>
      </c>
      <c r="F4911" s="15">
        <f>D4911-E4911</f>
        <v/>
      </c>
      <c r="G4911" s="15" t="n"/>
      <c r="H4911" s="15" t="n"/>
      <c r="I4911" s="15" t="n"/>
      <c r="J4911" s="15">
        <f>C4911+F4911+G4911-I4911</f>
        <v/>
      </c>
      <c r="K4911" s="15" t="n"/>
      <c r="L4911" s="15">
        <f>K4911*Setup!$B$6</f>
        <v/>
      </c>
      <c r="M4911" s="15">
        <f>J4911-L4911</f>
        <v/>
      </c>
      <c r="N4911" s="21" t="n"/>
    </row>
    <row r="4912">
      <c r="A4912" s="295" t="n"/>
      <c r="B4912" s="14" t="n"/>
      <c r="C4912" s="15" t="n"/>
      <c r="D4912" s="15" t="n"/>
      <c r="E4912" s="15">
        <f>D4912*Setup!$B$5</f>
        <v/>
      </c>
      <c r="F4912" s="15">
        <f>D4912-E4912</f>
        <v/>
      </c>
      <c r="G4912" s="15" t="n"/>
      <c r="H4912" s="15" t="n"/>
      <c r="I4912" s="15" t="n"/>
      <c r="J4912" s="15">
        <f>C4912+F4912+G4912-I4912</f>
        <v/>
      </c>
      <c r="K4912" s="15" t="n"/>
      <c r="L4912" s="15">
        <f>K4912*Setup!$B$6</f>
        <v/>
      </c>
      <c r="M4912" s="15">
        <f>J4912-L4912</f>
        <v/>
      </c>
      <c r="N4912" s="21" t="n"/>
    </row>
    <row r="4913">
      <c r="A4913" s="295" t="n"/>
      <c r="B4913" s="14" t="n"/>
      <c r="C4913" s="15" t="n"/>
      <c r="D4913" s="15" t="n"/>
      <c r="E4913" s="15">
        <f>D4913*Setup!$B$5</f>
        <v/>
      </c>
      <c r="F4913" s="15">
        <f>D4913-E4913</f>
        <v/>
      </c>
      <c r="G4913" s="15" t="n"/>
      <c r="H4913" s="15" t="n"/>
      <c r="I4913" s="15" t="n"/>
      <c r="J4913" s="15">
        <f>C4913+F4913+G4913-I4913</f>
        <v/>
      </c>
      <c r="K4913" s="15" t="n"/>
      <c r="L4913" s="15">
        <f>K4913*Setup!$B$6</f>
        <v/>
      </c>
      <c r="M4913" s="15">
        <f>J4913-L4913</f>
        <v/>
      </c>
      <c r="N4913" s="21" t="n"/>
    </row>
    <row r="4914">
      <c r="A4914" s="295" t="n"/>
      <c r="B4914" s="14" t="n"/>
      <c r="C4914" s="15" t="n"/>
      <c r="D4914" s="15" t="n"/>
      <c r="E4914" s="15">
        <f>D4914*Setup!$B$5</f>
        <v/>
      </c>
      <c r="F4914" s="15">
        <f>D4914-E4914</f>
        <v/>
      </c>
      <c r="G4914" s="15" t="n"/>
      <c r="H4914" s="15" t="n"/>
      <c r="I4914" s="15" t="n"/>
      <c r="J4914" s="15">
        <f>C4914+F4914+G4914-I4914</f>
        <v/>
      </c>
      <c r="K4914" s="15" t="n"/>
      <c r="L4914" s="15">
        <f>K4914*Setup!$B$6</f>
        <v/>
      </c>
      <c r="M4914" s="15">
        <f>J4914-L4914</f>
        <v/>
      </c>
      <c r="N4914" s="21" t="n"/>
    </row>
    <row r="4915">
      <c r="A4915" s="295" t="n"/>
      <c r="B4915" s="14" t="n"/>
      <c r="C4915" s="15" t="n"/>
      <c r="D4915" s="15" t="n"/>
      <c r="E4915" s="15">
        <f>D4915*Setup!$B$5</f>
        <v/>
      </c>
      <c r="F4915" s="15">
        <f>D4915-E4915</f>
        <v/>
      </c>
      <c r="G4915" s="15" t="n"/>
      <c r="H4915" s="15" t="n"/>
      <c r="I4915" s="15" t="n"/>
      <c r="J4915" s="15">
        <f>C4915+F4915+G4915-I4915</f>
        <v/>
      </c>
      <c r="K4915" s="15" t="n"/>
      <c r="L4915" s="15">
        <f>K4915*Setup!$B$6</f>
        <v/>
      </c>
      <c r="M4915" s="15">
        <f>J4915-L4915</f>
        <v/>
      </c>
      <c r="N4915" s="21" t="n"/>
    </row>
    <row r="4916">
      <c r="A4916" s="295" t="n"/>
      <c r="B4916" s="14" t="n"/>
      <c r="C4916" s="15" t="n"/>
      <c r="D4916" s="15" t="n"/>
      <c r="E4916" s="15">
        <f>D4916*Setup!$B$5</f>
        <v/>
      </c>
      <c r="F4916" s="15">
        <f>D4916-E4916</f>
        <v/>
      </c>
      <c r="G4916" s="15" t="n"/>
      <c r="H4916" s="15" t="n"/>
      <c r="I4916" s="15" t="n"/>
      <c r="J4916" s="15">
        <f>C4916+F4916+G4916-I4916</f>
        <v/>
      </c>
      <c r="K4916" s="15" t="n"/>
      <c r="L4916" s="15">
        <f>K4916*Setup!$B$6</f>
        <v/>
      </c>
      <c r="M4916" s="15">
        <f>J4916-L4916</f>
        <v/>
      </c>
      <c r="N4916" s="21" t="n"/>
    </row>
    <row r="4917">
      <c r="A4917" s="295" t="n"/>
      <c r="B4917" s="14" t="n"/>
      <c r="C4917" s="15" t="n"/>
      <c r="D4917" s="15" t="n"/>
      <c r="E4917" s="15">
        <f>D4917*Setup!$B$5</f>
        <v/>
      </c>
      <c r="F4917" s="15">
        <f>D4917-E4917</f>
        <v/>
      </c>
      <c r="G4917" s="15" t="n"/>
      <c r="H4917" s="15" t="n"/>
      <c r="I4917" s="15" t="n"/>
      <c r="J4917" s="15">
        <f>C4917+F4917+G4917-I4917</f>
        <v/>
      </c>
      <c r="K4917" s="15" t="n"/>
      <c r="L4917" s="15">
        <f>K4917*Setup!$B$6</f>
        <v/>
      </c>
      <c r="M4917" s="15">
        <f>J4917-L4917</f>
        <v/>
      </c>
      <c r="N4917" s="21" t="n"/>
    </row>
    <row r="4918">
      <c r="A4918" s="295" t="n"/>
      <c r="B4918" s="14" t="n"/>
      <c r="C4918" s="15" t="n"/>
      <c r="D4918" s="15" t="n"/>
      <c r="E4918" s="15">
        <f>D4918*Setup!$B$5</f>
        <v/>
      </c>
      <c r="F4918" s="15">
        <f>D4918-E4918</f>
        <v/>
      </c>
      <c r="G4918" s="15" t="n"/>
      <c r="H4918" s="15" t="n"/>
      <c r="I4918" s="15" t="n"/>
      <c r="J4918" s="15">
        <f>C4918+F4918+G4918-I4918</f>
        <v/>
      </c>
      <c r="K4918" s="15" t="n"/>
      <c r="L4918" s="15">
        <f>K4918*Setup!$B$6</f>
        <v/>
      </c>
      <c r="M4918" s="15">
        <f>J4918-L4918</f>
        <v/>
      </c>
      <c r="N4918" s="21" t="n"/>
    </row>
    <row r="4919">
      <c r="A4919" s="295" t="n"/>
      <c r="B4919" s="14" t="n"/>
      <c r="C4919" s="15" t="n"/>
      <c r="D4919" s="15" t="n"/>
      <c r="E4919" s="15">
        <f>D4919*Setup!$B$5</f>
        <v/>
      </c>
      <c r="F4919" s="15">
        <f>D4919-E4919</f>
        <v/>
      </c>
      <c r="G4919" s="15" t="n"/>
      <c r="H4919" s="15" t="n"/>
      <c r="I4919" s="15" t="n"/>
      <c r="J4919" s="15">
        <f>C4919+F4919+G4919-I4919</f>
        <v/>
      </c>
      <c r="K4919" s="15" t="n"/>
      <c r="L4919" s="15">
        <f>K4919*Setup!$B$6</f>
        <v/>
      </c>
      <c r="M4919" s="15">
        <f>J4919-L4919</f>
        <v/>
      </c>
      <c r="N4919" s="21" t="n"/>
    </row>
    <row r="4920">
      <c r="A4920" s="295" t="n"/>
      <c r="B4920" s="14" t="n"/>
      <c r="C4920" s="15" t="n"/>
      <c r="D4920" s="15" t="n"/>
      <c r="E4920" s="15">
        <f>D4920*Setup!$B$5</f>
        <v/>
      </c>
      <c r="F4920" s="15">
        <f>D4920-E4920</f>
        <v/>
      </c>
      <c r="G4920" s="15" t="n"/>
      <c r="H4920" s="15" t="n"/>
      <c r="I4920" s="15" t="n"/>
      <c r="J4920" s="15">
        <f>C4920+F4920+G4920-I4920</f>
        <v/>
      </c>
      <c r="K4920" s="15" t="n"/>
      <c r="L4920" s="15">
        <f>K4920*Setup!$B$6</f>
        <v/>
      </c>
      <c r="M4920" s="15">
        <f>J4920-L4920</f>
        <v/>
      </c>
      <c r="N4920" s="21" t="n"/>
    </row>
    <row r="4921">
      <c r="A4921" s="295" t="n"/>
      <c r="B4921" s="14" t="n"/>
      <c r="C4921" s="15" t="n"/>
      <c r="D4921" s="15" t="n"/>
      <c r="E4921" s="15">
        <f>D4921*Setup!$B$5</f>
        <v/>
      </c>
      <c r="F4921" s="15">
        <f>D4921-E4921</f>
        <v/>
      </c>
      <c r="G4921" s="15" t="n"/>
      <c r="H4921" s="15" t="n"/>
      <c r="I4921" s="15" t="n"/>
      <c r="J4921" s="15">
        <f>C4921+F4921+G4921-I4921</f>
        <v/>
      </c>
      <c r="K4921" s="15" t="n"/>
      <c r="L4921" s="15">
        <f>K4921*Setup!$B$6</f>
        <v/>
      </c>
      <c r="M4921" s="15">
        <f>J4921-L4921</f>
        <v/>
      </c>
      <c r="N4921" s="21" t="n"/>
    </row>
    <row r="4922">
      <c r="A4922" s="295" t="n"/>
      <c r="B4922" s="14" t="n"/>
      <c r="C4922" s="15" t="n"/>
      <c r="D4922" s="15" t="n"/>
      <c r="E4922" s="15">
        <f>D4922*Setup!$B$5</f>
        <v/>
      </c>
      <c r="F4922" s="15">
        <f>D4922-E4922</f>
        <v/>
      </c>
      <c r="G4922" s="15" t="n"/>
      <c r="H4922" s="15" t="n"/>
      <c r="I4922" s="15" t="n"/>
      <c r="J4922" s="15">
        <f>C4922+F4922+G4922-I4922</f>
        <v/>
      </c>
      <c r="K4922" s="15" t="n"/>
      <c r="L4922" s="15">
        <f>K4922*Setup!$B$6</f>
        <v/>
      </c>
      <c r="M4922" s="15">
        <f>J4922-L4922</f>
        <v/>
      </c>
      <c r="N4922" s="21" t="n"/>
    </row>
    <row r="4923">
      <c r="A4923" s="295" t="n"/>
      <c r="B4923" s="14" t="n"/>
      <c r="C4923" s="15" t="n"/>
      <c r="D4923" s="15" t="n"/>
      <c r="E4923" s="15">
        <f>D4923*Setup!$B$5</f>
        <v/>
      </c>
      <c r="F4923" s="15">
        <f>D4923-E4923</f>
        <v/>
      </c>
      <c r="G4923" s="15" t="n"/>
      <c r="H4923" s="15" t="n"/>
      <c r="I4923" s="15" t="n"/>
      <c r="J4923" s="15">
        <f>C4923+F4923+G4923-I4923</f>
        <v/>
      </c>
      <c r="K4923" s="15" t="n"/>
      <c r="L4923" s="15">
        <f>K4923*Setup!$B$6</f>
        <v/>
      </c>
      <c r="M4923" s="15">
        <f>J4923-L4923</f>
        <v/>
      </c>
      <c r="N4923" s="21" t="n"/>
    </row>
    <row r="4924">
      <c r="A4924" s="295" t="n"/>
      <c r="B4924" s="14" t="n"/>
      <c r="C4924" s="15" t="n"/>
      <c r="D4924" s="15" t="n"/>
      <c r="E4924" s="15">
        <f>D4924*Setup!$B$5</f>
        <v/>
      </c>
      <c r="F4924" s="15">
        <f>D4924-E4924</f>
        <v/>
      </c>
      <c r="G4924" s="15" t="n"/>
      <c r="H4924" s="15" t="n"/>
      <c r="I4924" s="15" t="n"/>
      <c r="J4924" s="15">
        <f>C4924+F4924+G4924-I4924</f>
        <v/>
      </c>
      <c r="K4924" s="15" t="n"/>
      <c r="L4924" s="15">
        <f>K4924*Setup!$B$6</f>
        <v/>
      </c>
      <c r="M4924" s="15">
        <f>J4924-L4924</f>
        <v/>
      </c>
      <c r="N4924" s="21" t="n"/>
    </row>
    <row r="4925">
      <c r="A4925" s="295" t="n"/>
      <c r="B4925" s="14" t="n"/>
      <c r="C4925" s="15" t="n"/>
      <c r="D4925" s="15" t="n"/>
      <c r="E4925" s="15">
        <f>D4925*Setup!$B$5</f>
        <v/>
      </c>
      <c r="F4925" s="15">
        <f>D4925-E4925</f>
        <v/>
      </c>
      <c r="G4925" s="15" t="n"/>
      <c r="H4925" s="15" t="n"/>
      <c r="I4925" s="15" t="n"/>
      <c r="J4925" s="15">
        <f>C4925+F4925+G4925-I4925</f>
        <v/>
      </c>
      <c r="K4925" s="15" t="n"/>
      <c r="L4925" s="15">
        <f>K4925*Setup!$B$6</f>
        <v/>
      </c>
      <c r="M4925" s="15">
        <f>J4925-L4925</f>
        <v/>
      </c>
      <c r="N4925" s="21" t="n"/>
    </row>
    <row r="4926">
      <c r="A4926" s="295" t="n"/>
      <c r="B4926" s="14" t="n"/>
      <c r="C4926" s="15" t="n"/>
      <c r="D4926" s="15" t="n"/>
      <c r="E4926" s="15">
        <f>D4926*Setup!$B$5</f>
        <v/>
      </c>
      <c r="F4926" s="15">
        <f>D4926-E4926</f>
        <v/>
      </c>
      <c r="G4926" s="15" t="n"/>
      <c r="H4926" s="15" t="n"/>
      <c r="I4926" s="15" t="n"/>
      <c r="J4926" s="15">
        <f>C4926+F4926+G4926-I4926</f>
        <v/>
      </c>
      <c r="K4926" s="15" t="n"/>
      <c r="L4926" s="15">
        <f>K4926*Setup!$B$6</f>
        <v/>
      </c>
      <c r="M4926" s="15">
        <f>J4926-L4926</f>
        <v/>
      </c>
      <c r="N4926" s="21" t="n"/>
    </row>
    <row r="4927">
      <c r="A4927" s="295" t="n"/>
      <c r="B4927" s="14" t="n"/>
      <c r="C4927" s="15" t="n"/>
      <c r="D4927" s="15" t="n"/>
      <c r="E4927" s="15">
        <f>D4927*Setup!$B$5</f>
        <v/>
      </c>
      <c r="F4927" s="15">
        <f>D4927-E4927</f>
        <v/>
      </c>
      <c r="G4927" s="15" t="n"/>
      <c r="H4927" s="15" t="n"/>
      <c r="I4927" s="15" t="n"/>
      <c r="J4927" s="15">
        <f>C4927+F4927+G4927-I4927</f>
        <v/>
      </c>
      <c r="K4927" s="15" t="n"/>
      <c r="L4927" s="15">
        <f>K4927*Setup!$B$6</f>
        <v/>
      </c>
      <c r="M4927" s="15">
        <f>J4927-L4927</f>
        <v/>
      </c>
      <c r="N4927" s="21" t="n"/>
    </row>
    <row r="4928">
      <c r="A4928" s="295" t="n"/>
      <c r="B4928" s="14" t="n"/>
      <c r="C4928" s="15" t="n"/>
      <c r="D4928" s="15" t="n"/>
      <c r="E4928" s="15">
        <f>D4928*Setup!$B$5</f>
        <v/>
      </c>
      <c r="F4928" s="15">
        <f>D4928-E4928</f>
        <v/>
      </c>
      <c r="G4928" s="15" t="n"/>
      <c r="H4928" s="15" t="n"/>
      <c r="I4928" s="15" t="n"/>
      <c r="J4928" s="15">
        <f>C4928+F4928+G4928-I4928</f>
        <v/>
      </c>
      <c r="K4928" s="15" t="n"/>
      <c r="L4928" s="15">
        <f>K4928*Setup!$B$6</f>
        <v/>
      </c>
      <c r="M4928" s="15">
        <f>J4928-L4928</f>
        <v/>
      </c>
      <c r="N4928" s="21" t="n"/>
    </row>
    <row r="4929">
      <c r="A4929" s="295" t="n"/>
      <c r="B4929" s="14" t="n"/>
      <c r="C4929" s="15" t="n"/>
      <c r="D4929" s="15" t="n"/>
      <c r="E4929" s="15">
        <f>D4929*Setup!$B$5</f>
        <v/>
      </c>
      <c r="F4929" s="15">
        <f>D4929-E4929</f>
        <v/>
      </c>
      <c r="G4929" s="15" t="n"/>
      <c r="H4929" s="15" t="n"/>
      <c r="I4929" s="15" t="n"/>
      <c r="J4929" s="15">
        <f>C4929+F4929+G4929-I4929</f>
        <v/>
      </c>
      <c r="K4929" s="15" t="n"/>
      <c r="L4929" s="15">
        <f>K4929*Setup!$B$6</f>
        <v/>
      </c>
      <c r="M4929" s="15">
        <f>J4929-L4929</f>
        <v/>
      </c>
      <c r="N4929" s="21" t="n"/>
    </row>
    <row r="4930">
      <c r="A4930" s="295" t="n"/>
      <c r="B4930" s="14" t="n"/>
      <c r="C4930" s="15" t="n"/>
      <c r="D4930" s="15" t="n"/>
      <c r="E4930" s="15">
        <f>D4930*Setup!$B$5</f>
        <v/>
      </c>
      <c r="F4930" s="15">
        <f>D4930-E4930</f>
        <v/>
      </c>
      <c r="G4930" s="15" t="n"/>
      <c r="H4930" s="15" t="n"/>
      <c r="I4930" s="15" t="n"/>
      <c r="J4930" s="15">
        <f>C4930+F4930+G4930-I4930</f>
        <v/>
      </c>
      <c r="K4930" s="15" t="n"/>
      <c r="L4930" s="15">
        <f>K4930*Setup!$B$6</f>
        <v/>
      </c>
      <c r="M4930" s="15">
        <f>J4930-L4930</f>
        <v/>
      </c>
      <c r="N4930" s="21" t="n"/>
    </row>
    <row r="4931">
      <c r="A4931" s="295" t="n"/>
      <c r="B4931" s="14" t="n"/>
      <c r="C4931" s="15" t="n"/>
      <c r="D4931" s="15" t="n"/>
      <c r="E4931" s="15">
        <f>D4931*Setup!$B$5</f>
        <v/>
      </c>
      <c r="F4931" s="15">
        <f>D4931-E4931</f>
        <v/>
      </c>
      <c r="G4931" s="15" t="n"/>
      <c r="H4931" s="15" t="n"/>
      <c r="I4931" s="15" t="n"/>
      <c r="J4931" s="15">
        <f>C4931+F4931+G4931-I4931</f>
        <v/>
      </c>
      <c r="K4931" s="15" t="n"/>
      <c r="L4931" s="15">
        <f>K4931*Setup!$B$6</f>
        <v/>
      </c>
      <c r="M4931" s="15">
        <f>J4931-L4931</f>
        <v/>
      </c>
      <c r="N4931" s="21" t="n"/>
    </row>
    <row r="4932">
      <c r="A4932" s="295" t="n"/>
      <c r="B4932" s="14" t="n"/>
      <c r="C4932" s="15" t="n"/>
      <c r="D4932" s="15" t="n"/>
      <c r="E4932" s="15">
        <f>D4932*Setup!$B$5</f>
        <v/>
      </c>
      <c r="F4932" s="15">
        <f>D4932-E4932</f>
        <v/>
      </c>
      <c r="G4932" s="15" t="n"/>
      <c r="H4932" s="15" t="n"/>
      <c r="I4932" s="15" t="n"/>
      <c r="J4932" s="15">
        <f>C4932+F4932+G4932-I4932</f>
        <v/>
      </c>
      <c r="K4932" s="15" t="n"/>
      <c r="L4932" s="15">
        <f>K4932*Setup!$B$6</f>
        <v/>
      </c>
      <c r="M4932" s="15">
        <f>J4932-L4932</f>
        <v/>
      </c>
      <c r="N4932" s="21" t="n"/>
    </row>
    <row r="4933">
      <c r="A4933" s="295" t="n"/>
      <c r="B4933" s="14" t="n"/>
      <c r="C4933" s="15" t="n"/>
      <c r="D4933" s="15" t="n"/>
      <c r="E4933" s="15">
        <f>D4933*Setup!$B$5</f>
        <v/>
      </c>
      <c r="F4933" s="15">
        <f>D4933-E4933</f>
        <v/>
      </c>
      <c r="G4933" s="15" t="n"/>
      <c r="H4933" s="15" t="n"/>
      <c r="I4933" s="15" t="n"/>
      <c r="J4933" s="15">
        <f>C4933+F4933+G4933-I4933</f>
        <v/>
      </c>
      <c r="K4933" s="15" t="n"/>
      <c r="L4933" s="15">
        <f>K4933*Setup!$B$6</f>
        <v/>
      </c>
      <c r="M4933" s="15">
        <f>J4933-L4933</f>
        <v/>
      </c>
      <c r="N4933" s="21" t="n"/>
    </row>
    <row r="4934">
      <c r="A4934" s="295" t="n"/>
      <c r="B4934" s="14" t="n"/>
      <c r="C4934" s="15" t="n"/>
      <c r="D4934" s="15" t="n"/>
      <c r="E4934" s="15">
        <f>D4934*Setup!$B$5</f>
        <v/>
      </c>
      <c r="F4934" s="15">
        <f>D4934-E4934</f>
        <v/>
      </c>
      <c r="G4934" s="15" t="n"/>
      <c r="H4934" s="15" t="n"/>
      <c r="I4934" s="15" t="n"/>
      <c r="J4934" s="15">
        <f>C4934+F4934+G4934-I4934</f>
        <v/>
      </c>
      <c r="K4934" s="15" t="n"/>
      <c r="L4934" s="15">
        <f>K4934*Setup!$B$6</f>
        <v/>
      </c>
      <c r="M4934" s="15">
        <f>J4934-L4934</f>
        <v/>
      </c>
      <c r="N4934" s="21" t="n"/>
    </row>
    <row r="4935">
      <c r="A4935" s="295" t="n"/>
      <c r="B4935" s="14" t="n"/>
      <c r="C4935" s="15" t="n"/>
      <c r="D4935" s="15" t="n"/>
      <c r="E4935" s="15">
        <f>D4935*Setup!$B$5</f>
        <v/>
      </c>
      <c r="F4935" s="15">
        <f>D4935-E4935</f>
        <v/>
      </c>
      <c r="G4935" s="15" t="n"/>
      <c r="H4935" s="15" t="n"/>
      <c r="I4935" s="15" t="n"/>
      <c r="J4935" s="15">
        <f>C4935+F4935+G4935-I4935</f>
        <v/>
      </c>
      <c r="K4935" s="15" t="n"/>
      <c r="L4935" s="15">
        <f>K4935*Setup!$B$6</f>
        <v/>
      </c>
      <c r="M4935" s="15">
        <f>J4935-L4935</f>
        <v/>
      </c>
      <c r="N4935" s="21" t="n"/>
    </row>
    <row r="4936">
      <c r="A4936" s="295" t="n"/>
      <c r="B4936" s="14" t="n"/>
      <c r="C4936" s="15" t="n"/>
      <c r="D4936" s="15" t="n"/>
      <c r="E4936" s="15">
        <f>D4936*Setup!$B$5</f>
        <v/>
      </c>
      <c r="F4936" s="15">
        <f>D4936-E4936</f>
        <v/>
      </c>
      <c r="G4936" s="15" t="n"/>
      <c r="H4936" s="15" t="n"/>
      <c r="I4936" s="15" t="n"/>
      <c r="J4936" s="15">
        <f>C4936+F4936+G4936-I4936</f>
        <v/>
      </c>
      <c r="K4936" s="15" t="n"/>
      <c r="L4936" s="15">
        <f>K4936*Setup!$B$6</f>
        <v/>
      </c>
      <c r="M4936" s="15">
        <f>J4936-L4936</f>
        <v/>
      </c>
      <c r="N4936" s="21" t="n"/>
    </row>
    <row r="4937">
      <c r="A4937" s="295" t="n"/>
      <c r="B4937" s="14" t="n"/>
      <c r="C4937" s="15" t="n"/>
      <c r="D4937" s="15" t="n"/>
      <c r="E4937" s="15">
        <f>D4937*Setup!$B$5</f>
        <v/>
      </c>
      <c r="F4937" s="15">
        <f>D4937-E4937</f>
        <v/>
      </c>
      <c r="G4937" s="15" t="n"/>
      <c r="H4937" s="15" t="n"/>
      <c r="I4937" s="15" t="n"/>
      <c r="J4937" s="15">
        <f>C4937+F4937+G4937-I4937</f>
        <v/>
      </c>
      <c r="K4937" s="15" t="n"/>
      <c r="L4937" s="15">
        <f>K4937*Setup!$B$6</f>
        <v/>
      </c>
      <c r="M4937" s="15">
        <f>J4937-L4937</f>
        <v/>
      </c>
      <c r="N4937" s="21" t="n"/>
    </row>
    <row r="4938">
      <c r="A4938" s="295" t="n"/>
      <c r="B4938" s="14" t="n"/>
      <c r="C4938" s="15" t="n"/>
      <c r="D4938" s="15" t="n"/>
      <c r="E4938" s="15">
        <f>D4938*Setup!$B$5</f>
        <v/>
      </c>
      <c r="F4938" s="15">
        <f>D4938-E4938</f>
        <v/>
      </c>
      <c r="G4938" s="15" t="n"/>
      <c r="H4938" s="15" t="n"/>
      <c r="I4938" s="15" t="n"/>
      <c r="J4938" s="15">
        <f>C4938+F4938+G4938-I4938</f>
        <v/>
      </c>
      <c r="K4938" s="15" t="n"/>
      <c r="L4938" s="15">
        <f>K4938*Setup!$B$6</f>
        <v/>
      </c>
      <c r="M4938" s="15">
        <f>J4938-L4938</f>
        <v/>
      </c>
      <c r="N4938" s="21" t="n"/>
    </row>
    <row r="4939">
      <c r="A4939" s="295" t="n"/>
      <c r="B4939" s="14" t="n"/>
      <c r="C4939" s="15" t="n"/>
      <c r="D4939" s="15" t="n"/>
      <c r="E4939" s="15">
        <f>D4939*Setup!$B$5</f>
        <v/>
      </c>
      <c r="F4939" s="15">
        <f>D4939-E4939</f>
        <v/>
      </c>
      <c r="G4939" s="15" t="n"/>
      <c r="H4939" s="15" t="n"/>
      <c r="I4939" s="15" t="n"/>
      <c r="J4939" s="15">
        <f>C4939+F4939+G4939-I4939</f>
        <v/>
      </c>
      <c r="K4939" s="15" t="n"/>
      <c r="L4939" s="15">
        <f>K4939*Setup!$B$6</f>
        <v/>
      </c>
      <c r="M4939" s="15">
        <f>J4939-L4939</f>
        <v/>
      </c>
      <c r="N4939" s="21" t="n"/>
    </row>
    <row r="4940">
      <c r="A4940" s="295" t="n"/>
      <c r="B4940" s="14" t="n"/>
      <c r="C4940" s="15" t="n"/>
      <c r="D4940" s="15" t="n"/>
      <c r="E4940" s="15">
        <f>D4940*Setup!$B$5</f>
        <v/>
      </c>
      <c r="F4940" s="15">
        <f>D4940-E4940</f>
        <v/>
      </c>
      <c r="G4940" s="15" t="n"/>
      <c r="H4940" s="15" t="n"/>
      <c r="I4940" s="15" t="n"/>
      <c r="J4940" s="15">
        <f>C4940+F4940+G4940-I4940</f>
        <v/>
      </c>
      <c r="K4940" s="15" t="n"/>
      <c r="L4940" s="15">
        <f>K4940*Setup!$B$6</f>
        <v/>
      </c>
      <c r="M4940" s="15">
        <f>J4940-L4940</f>
        <v/>
      </c>
      <c r="N4940" s="21" t="n"/>
    </row>
    <row r="4941">
      <c r="A4941" s="295" t="n"/>
      <c r="B4941" s="14" t="n"/>
      <c r="C4941" s="15" t="n"/>
      <c r="D4941" s="15" t="n"/>
      <c r="E4941" s="15">
        <f>D4941*Setup!$B$5</f>
        <v/>
      </c>
      <c r="F4941" s="15">
        <f>D4941-E4941</f>
        <v/>
      </c>
      <c r="G4941" s="15" t="n"/>
      <c r="H4941" s="15" t="n"/>
      <c r="I4941" s="15" t="n"/>
      <c r="J4941" s="15">
        <f>C4941+F4941+G4941-I4941</f>
        <v/>
      </c>
      <c r="K4941" s="15" t="n"/>
      <c r="L4941" s="15">
        <f>K4941*Setup!$B$6</f>
        <v/>
      </c>
      <c r="M4941" s="15">
        <f>J4941-L4941</f>
        <v/>
      </c>
      <c r="N4941" s="21" t="n"/>
    </row>
    <row r="4942">
      <c r="A4942" s="295" t="n"/>
      <c r="B4942" s="14" t="n"/>
      <c r="C4942" s="15" t="n"/>
      <c r="D4942" s="15" t="n"/>
      <c r="E4942" s="15">
        <f>D4942*Setup!$B$5</f>
        <v/>
      </c>
      <c r="F4942" s="15">
        <f>D4942-E4942</f>
        <v/>
      </c>
      <c r="G4942" s="15" t="n"/>
      <c r="H4942" s="15" t="n"/>
      <c r="I4942" s="15" t="n"/>
      <c r="J4942" s="15">
        <f>C4942+F4942+G4942-I4942</f>
        <v/>
      </c>
      <c r="K4942" s="15" t="n"/>
      <c r="L4942" s="15">
        <f>K4942*Setup!$B$6</f>
        <v/>
      </c>
      <c r="M4942" s="15">
        <f>J4942-L4942</f>
        <v/>
      </c>
      <c r="N4942" s="21" t="n"/>
    </row>
    <row r="4943">
      <c r="A4943" s="295" t="n"/>
      <c r="B4943" s="14" t="n"/>
      <c r="C4943" s="15" t="n"/>
      <c r="D4943" s="15" t="n"/>
      <c r="E4943" s="15">
        <f>D4943*Setup!$B$5</f>
        <v/>
      </c>
      <c r="F4943" s="15">
        <f>D4943-E4943</f>
        <v/>
      </c>
      <c r="G4943" s="15" t="n"/>
      <c r="H4943" s="15" t="n"/>
      <c r="I4943" s="15" t="n"/>
      <c r="J4943" s="15">
        <f>C4943+F4943+G4943-I4943</f>
        <v/>
      </c>
      <c r="K4943" s="15" t="n"/>
      <c r="L4943" s="15">
        <f>K4943*Setup!$B$6</f>
        <v/>
      </c>
      <c r="M4943" s="15">
        <f>J4943-L4943</f>
        <v/>
      </c>
      <c r="N4943" s="21" t="n"/>
    </row>
    <row r="4944">
      <c r="A4944" s="295" t="n"/>
      <c r="B4944" s="14" t="n"/>
      <c r="C4944" s="15" t="n"/>
      <c r="D4944" s="15" t="n"/>
      <c r="E4944" s="15">
        <f>D4944*Setup!$B$5</f>
        <v/>
      </c>
      <c r="F4944" s="15">
        <f>D4944-E4944</f>
        <v/>
      </c>
      <c r="G4944" s="15" t="n"/>
      <c r="H4944" s="15" t="n"/>
      <c r="I4944" s="15" t="n"/>
      <c r="J4944" s="15">
        <f>C4944+F4944+G4944-I4944</f>
        <v/>
      </c>
      <c r="K4944" s="15" t="n"/>
      <c r="L4944" s="15">
        <f>K4944*Setup!$B$6</f>
        <v/>
      </c>
      <c r="M4944" s="15">
        <f>J4944-L4944</f>
        <v/>
      </c>
      <c r="N4944" s="21" t="n"/>
    </row>
    <row r="4945">
      <c r="A4945" s="295" t="n"/>
      <c r="B4945" s="14" t="n"/>
      <c r="C4945" s="15" t="n"/>
      <c r="D4945" s="15" t="n"/>
      <c r="E4945" s="15">
        <f>D4945*Setup!$B$5</f>
        <v/>
      </c>
      <c r="F4945" s="15">
        <f>D4945-E4945</f>
        <v/>
      </c>
      <c r="G4945" s="15" t="n"/>
      <c r="H4945" s="15" t="n"/>
      <c r="I4945" s="15" t="n"/>
      <c r="J4945" s="15">
        <f>C4945+F4945+G4945-I4945</f>
        <v/>
      </c>
      <c r="K4945" s="15" t="n"/>
      <c r="L4945" s="15">
        <f>K4945*Setup!$B$6</f>
        <v/>
      </c>
      <c r="M4945" s="15">
        <f>J4945-L4945</f>
        <v/>
      </c>
      <c r="N4945" s="21" t="n"/>
    </row>
    <row r="4946">
      <c r="A4946" s="295" t="n"/>
      <c r="B4946" s="14" t="n"/>
      <c r="C4946" s="15" t="n"/>
      <c r="D4946" s="15" t="n"/>
      <c r="E4946" s="15">
        <f>D4946*Setup!$B$5</f>
        <v/>
      </c>
      <c r="F4946" s="15">
        <f>D4946-E4946</f>
        <v/>
      </c>
      <c r="G4946" s="15" t="n"/>
      <c r="H4946" s="15" t="n"/>
      <c r="I4946" s="15" t="n"/>
      <c r="J4946" s="15">
        <f>C4946+F4946+G4946-I4946</f>
        <v/>
      </c>
      <c r="K4946" s="15" t="n"/>
      <c r="L4946" s="15">
        <f>K4946*Setup!$B$6</f>
        <v/>
      </c>
      <c r="M4946" s="15">
        <f>J4946-L4946</f>
        <v/>
      </c>
      <c r="N4946" s="21" t="n"/>
    </row>
    <row r="4947">
      <c r="A4947" s="295" t="n"/>
      <c r="B4947" s="14" t="n"/>
      <c r="C4947" s="15" t="n"/>
      <c r="D4947" s="15" t="n"/>
      <c r="E4947" s="15">
        <f>D4947*Setup!$B$5</f>
        <v/>
      </c>
      <c r="F4947" s="15">
        <f>D4947-E4947</f>
        <v/>
      </c>
      <c r="G4947" s="15" t="n"/>
      <c r="H4947" s="15" t="n"/>
      <c r="I4947" s="15" t="n"/>
      <c r="J4947" s="15">
        <f>C4947+F4947+G4947-I4947</f>
        <v/>
      </c>
      <c r="K4947" s="15" t="n"/>
      <c r="L4947" s="15">
        <f>K4947*Setup!$B$6</f>
        <v/>
      </c>
      <c r="M4947" s="15">
        <f>J4947-L4947</f>
        <v/>
      </c>
      <c r="N4947" s="21" t="n"/>
    </row>
    <row r="4948">
      <c r="A4948" s="295" t="n"/>
      <c r="B4948" s="14" t="n"/>
      <c r="C4948" s="15" t="n"/>
      <c r="D4948" s="15" t="n"/>
      <c r="E4948" s="15">
        <f>D4948*Setup!$B$5</f>
        <v/>
      </c>
      <c r="F4948" s="15">
        <f>D4948-E4948</f>
        <v/>
      </c>
      <c r="G4948" s="15" t="n"/>
      <c r="H4948" s="15" t="n"/>
      <c r="I4948" s="15" t="n"/>
      <c r="J4948" s="15">
        <f>C4948+F4948+G4948-I4948</f>
        <v/>
      </c>
      <c r="K4948" s="15" t="n"/>
      <c r="L4948" s="15">
        <f>K4948*Setup!$B$6</f>
        <v/>
      </c>
      <c r="M4948" s="15">
        <f>J4948-L4948</f>
        <v/>
      </c>
      <c r="N4948" s="21" t="n"/>
    </row>
    <row r="4949">
      <c r="A4949" s="295" t="n"/>
      <c r="B4949" s="14" t="n"/>
      <c r="C4949" s="15" t="n"/>
      <c r="D4949" s="15" t="n"/>
      <c r="E4949" s="15">
        <f>D4949*Setup!$B$5</f>
        <v/>
      </c>
      <c r="F4949" s="15">
        <f>D4949-E4949</f>
        <v/>
      </c>
      <c r="G4949" s="15" t="n"/>
      <c r="H4949" s="15" t="n"/>
      <c r="I4949" s="15" t="n"/>
      <c r="J4949" s="15">
        <f>C4949+F4949+G4949-I4949</f>
        <v/>
      </c>
      <c r="K4949" s="15" t="n"/>
      <c r="L4949" s="15">
        <f>K4949*Setup!$B$6</f>
        <v/>
      </c>
      <c r="M4949" s="15">
        <f>J4949-L4949</f>
        <v/>
      </c>
      <c r="N4949" s="21" t="n"/>
    </row>
    <row r="4950">
      <c r="A4950" s="295" t="n"/>
      <c r="B4950" s="14" t="n"/>
      <c r="C4950" s="15" t="n"/>
      <c r="D4950" s="15" t="n"/>
      <c r="E4950" s="15">
        <f>D4950*Setup!$B$5</f>
        <v/>
      </c>
      <c r="F4950" s="15">
        <f>D4950-E4950</f>
        <v/>
      </c>
      <c r="G4950" s="15" t="n"/>
      <c r="H4950" s="15" t="n"/>
      <c r="I4950" s="15" t="n"/>
      <c r="J4950" s="15">
        <f>C4950+F4950+G4950-I4950</f>
        <v/>
      </c>
      <c r="K4950" s="15" t="n"/>
      <c r="L4950" s="15">
        <f>K4950*Setup!$B$6</f>
        <v/>
      </c>
      <c r="M4950" s="15">
        <f>J4950-L4950</f>
        <v/>
      </c>
      <c r="N4950" s="21" t="n"/>
    </row>
    <row r="4951">
      <c r="A4951" s="295" t="n"/>
      <c r="B4951" s="14" t="n"/>
      <c r="C4951" s="15" t="n"/>
      <c r="D4951" s="15" t="n"/>
      <c r="E4951" s="15">
        <f>D4951*Setup!$B$5</f>
        <v/>
      </c>
      <c r="F4951" s="15">
        <f>D4951-E4951</f>
        <v/>
      </c>
      <c r="G4951" s="15" t="n"/>
      <c r="H4951" s="15" t="n"/>
      <c r="I4951" s="15" t="n"/>
      <c r="J4951" s="15">
        <f>C4951+F4951+G4951-I4951</f>
        <v/>
      </c>
      <c r="K4951" s="15" t="n"/>
      <c r="L4951" s="15">
        <f>K4951*Setup!$B$6</f>
        <v/>
      </c>
      <c r="M4951" s="15">
        <f>J4951-L4951</f>
        <v/>
      </c>
      <c r="N4951" s="21" t="n"/>
    </row>
    <row r="4952">
      <c r="A4952" s="295" t="n"/>
      <c r="B4952" s="14" t="n"/>
      <c r="C4952" s="15" t="n"/>
      <c r="D4952" s="15" t="n"/>
      <c r="E4952" s="15">
        <f>D4952*Setup!$B$5</f>
        <v/>
      </c>
      <c r="F4952" s="15">
        <f>D4952-E4952</f>
        <v/>
      </c>
      <c r="G4952" s="15" t="n"/>
      <c r="H4952" s="15" t="n"/>
      <c r="I4952" s="15" t="n"/>
      <c r="J4952" s="15">
        <f>C4952+F4952+G4952-I4952</f>
        <v/>
      </c>
      <c r="K4952" s="15" t="n"/>
      <c r="L4952" s="15">
        <f>K4952*Setup!$B$6</f>
        <v/>
      </c>
      <c r="M4952" s="15">
        <f>J4952-L4952</f>
        <v/>
      </c>
      <c r="N4952" s="21" t="n"/>
    </row>
    <row r="4953">
      <c r="A4953" s="295" t="n"/>
      <c r="B4953" s="14" t="n"/>
      <c r="C4953" s="15" t="n"/>
      <c r="D4953" s="15" t="n"/>
      <c r="E4953" s="15">
        <f>D4953*Setup!$B$5</f>
        <v/>
      </c>
      <c r="F4953" s="15">
        <f>D4953-E4953</f>
        <v/>
      </c>
      <c r="G4953" s="15" t="n"/>
      <c r="H4953" s="15" t="n"/>
      <c r="I4953" s="15" t="n"/>
      <c r="J4953" s="15">
        <f>C4953+F4953+G4953-I4953</f>
        <v/>
      </c>
      <c r="K4953" s="15" t="n"/>
      <c r="L4953" s="15">
        <f>K4953*Setup!$B$6</f>
        <v/>
      </c>
      <c r="M4953" s="15">
        <f>J4953-L4953</f>
        <v/>
      </c>
      <c r="N4953" s="21" t="n"/>
    </row>
    <row r="4954">
      <c r="A4954" s="295" t="n"/>
      <c r="B4954" s="14" t="n"/>
      <c r="C4954" s="15" t="n"/>
      <c r="D4954" s="15" t="n"/>
      <c r="E4954" s="15">
        <f>D4954*Setup!$B$5</f>
        <v/>
      </c>
      <c r="F4954" s="15">
        <f>D4954-E4954</f>
        <v/>
      </c>
      <c r="G4954" s="15" t="n"/>
      <c r="H4954" s="15" t="n"/>
      <c r="I4954" s="15" t="n"/>
      <c r="J4954" s="15">
        <f>C4954+F4954+G4954-I4954</f>
        <v/>
      </c>
      <c r="K4954" s="15" t="n"/>
      <c r="L4954" s="15">
        <f>K4954*Setup!$B$6</f>
        <v/>
      </c>
      <c r="M4954" s="15">
        <f>J4954-L4954</f>
        <v/>
      </c>
      <c r="N4954" s="21" t="n"/>
    </row>
    <row r="4955">
      <c r="A4955" s="295" t="n"/>
      <c r="B4955" s="14" t="n"/>
      <c r="C4955" s="15" t="n"/>
      <c r="D4955" s="15" t="n"/>
      <c r="E4955" s="15">
        <f>D4955*Setup!$B$5</f>
        <v/>
      </c>
      <c r="F4955" s="15">
        <f>D4955-E4955</f>
        <v/>
      </c>
      <c r="G4955" s="15" t="n"/>
      <c r="H4955" s="15" t="n"/>
      <c r="I4955" s="15" t="n"/>
      <c r="J4955" s="15">
        <f>C4955+F4955+G4955-I4955</f>
        <v/>
      </c>
      <c r="K4955" s="15" t="n"/>
      <c r="L4955" s="15">
        <f>K4955*Setup!$B$6</f>
        <v/>
      </c>
      <c r="M4955" s="15">
        <f>J4955-L4955</f>
        <v/>
      </c>
      <c r="N4955" s="21" t="n"/>
    </row>
    <row r="4956">
      <c r="A4956" s="295" t="n"/>
      <c r="B4956" s="14" t="n"/>
      <c r="C4956" s="15" t="n"/>
      <c r="D4956" s="15" t="n"/>
      <c r="E4956" s="15">
        <f>D4956*Setup!$B$5</f>
        <v/>
      </c>
      <c r="F4956" s="15">
        <f>D4956-E4956</f>
        <v/>
      </c>
      <c r="G4956" s="15" t="n"/>
      <c r="H4956" s="15" t="n"/>
      <c r="I4956" s="15" t="n"/>
      <c r="J4956" s="15">
        <f>C4956+F4956+G4956-I4956</f>
        <v/>
      </c>
      <c r="K4956" s="15" t="n"/>
      <c r="L4956" s="15">
        <f>K4956*Setup!$B$6</f>
        <v/>
      </c>
      <c r="M4956" s="15">
        <f>J4956-L4956</f>
        <v/>
      </c>
      <c r="N4956" s="21" t="n"/>
    </row>
    <row r="4957">
      <c r="A4957" s="295" t="n"/>
      <c r="B4957" s="14" t="n"/>
      <c r="C4957" s="15" t="n"/>
      <c r="D4957" s="15" t="n"/>
      <c r="E4957" s="15">
        <f>D4957*Setup!$B$5</f>
        <v/>
      </c>
      <c r="F4957" s="15">
        <f>D4957-E4957</f>
        <v/>
      </c>
      <c r="G4957" s="15" t="n"/>
      <c r="H4957" s="15" t="n"/>
      <c r="I4957" s="15" t="n"/>
      <c r="J4957" s="15">
        <f>C4957+F4957+G4957-I4957</f>
        <v/>
      </c>
      <c r="K4957" s="15" t="n"/>
      <c r="L4957" s="15">
        <f>K4957*Setup!$B$6</f>
        <v/>
      </c>
      <c r="M4957" s="15">
        <f>J4957-L4957</f>
        <v/>
      </c>
      <c r="N4957" s="21" t="n"/>
    </row>
    <row r="4958">
      <c r="A4958" s="295" t="n"/>
      <c r="B4958" s="14" t="n"/>
      <c r="C4958" s="15" t="n"/>
      <c r="D4958" s="15" t="n"/>
      <c r="E4958" s="15">
        <f>D4958*Setup!$B$5</f>
        <v/>
      </c>
      <c r="F4958" s="15">
        <f>D4958-E4958</f>
        <v/>
      </c>
      <c r="G4958" s="15" t="n"/>
      <c r="H4958" s="15" t="n"/>
      <c r="I4958" s="15" t="n"/>
      <c r="J4958" s="15">
        <f>C4958+F4958+G4958-I4958</f>
        <v/>
      </c>
      <c r="K4958" s="15" t="n"/>
      <c r="L4958" s="15">
        <f>K4958*Setup!$B$6</f>
        <v/>
      </c>
      <c r="M4958" s="15">
        <f>J4958-L4958</f>
        <v/>
      </c>
      <c r="N4958" s="21" t="n"/>
    </row>
    <row r="4959">
      <c r="A4959" s="295" t="n"/>
      <c r="B4959" s="14" t="n"/>
      <c r="C4959" s="15" t="n"/>
      <c r="D4959" s="15" t="n"/>
      <c r="E4959" s="15">
        <f>D4959*Setup!$B$5</f>
        <v/>
      </c>
      <c r="F4959" s="15">
        <f>D4959-E4959</f>
        <v/>
      </c>
      <c r="G4959" s="15" t="n"/>
      <c r="H4959" s="15" t="n"/>
      <c r="I4959" s="15" t="n"/>
      <c r="J4959" s="15">
        <f>C4959+F4959+G4959-I4959</f>
        <v/>
      </c>
      <c r="K4959" s="15" t="n"/>
      <c r="L4959" s="15">
        <f>K4959*Setup!$B$6</f>
        <v/>
      </c>
      <c r="M4959" s="15">
        <f>J4959-L4959</f>
        <v/>
      </c>
      <c r="N4959" s="21" t="n"/>
    </row>
    <row r="4960">
      <c r="A4960" s="295" t="n"/>
      <c r="B4960" s="14" t="n"/>
      <c r="C4960" s="15" t="n"/>
      <c r="D4960" s="15" t="n"/>
      <c r="E4960" s="15">
        <f>D4960*Setup!$B$5</f>
        <v/>
      </c>
      <c r="F4960" s="15">
        <f>D4960-E4960</f>
        <v/>
      </c>
      <c r="G4960" s="15" t="n"/>
      <c r="H4960" s="15" t="n"/>
      <c r="I4960" s="15" t="n"/>
      <c r="J4960" s="15">
        <f>C4960+F4960+G4960-I4960</f>
        <v/>
      </c>
      <c r="K4960" s="15" t="n"/>
      <c r="L4960" s="15">
        <f>K4960*Setup!$B$6</f>
        <v/>
      </c>
      <c r="M4960" s="15">
        <f>J4960-L4960</f>
        <v/>
      </c>
      <c r="N4960" s="21" t="n"/>
    </row>
    <row r="4961">
      <c r="A4961" s="295" t="n"/>
      <c r="B4961" s="14" t="n"/>
      <c r="C4961" s="15" t="n"/>
      <c r="D4961" s="15" t="n"/>
      <c r="E4961" s="15">
        <f>D4961*Setup!$B$5</f>
        <v/>
      </c>
      <c r="F4961" s="15">
        <f>D4961-E4961</f>
        <v/>
      </c>
      <c r="G4961" s="15" t="n"/>
      <c r="H4961" s="15" t="n"/>
      <c r="I4961" s="15" t="n"/>
      <c r="J4961" s="15">
        <f>C4961+F4961+G4961-I4961</f>
        <v/>
      </c>
      <c r="K4961" s="15" t="n"/>
      <c r="L4961" s="15">
        <f>K4961*Setup!$B$6</f>
        <v/>
      </c>
      <c r="M4961" s="15">
        <f>J4961-L4961</f>
        <v/>
      </c>
      <c r="N4961" s="21" t="n"/>
    </row>
    <row r="4962">
      <c r="A4962" s="295" t="n"/>
      <c r="B4962" s="14" t="n"/>
      <c r="C4962" s="15" t="n"/>
      <c r="D4962" s="15" t="n"/>
      <c r="E4962" s="15">
        <f>D4962*Setup!$B$5</f>
        <v/>
      </c>
      <c r="F4962" s="15">
        <f>D4962-E4962</f>
        <v/>
      </c>
      <c r="G4962" s="15" t="n"/>
      <c r="H4962" s="15" t="n"/>
      <c r="I4962" s="15" t="n"/>
      <c r="J4962" s="15">
        <f>C4962+F4962+G4962-I4962</f>
        <v/>
      </c>
      <c r="K4962" s="15" t="n"/>
      <c r="L4962" s="15">
        <f>K4962*Setup!$B$6</f>
        <v/>
      </c>
      <c r="M4962" s="15">
        <f>J4962-L4962</f>
        <v/>
      </c>
      <c r="N4962" s="21" t="n"/>
    </row>
    <row r="4963">
      <c r="A4963" s="295" t="n"/>
      <c r="B4963" s="14" t="n"/>
      <c r="C4963" s="15" t="n"/>
      <c r="D4963" s="15" t="n"/>
      <c r="E4963" s="15">
        <f>D4963*Setup!$B$5</f>
        <v/>
      </c>
      <c r="F4963" s="15">
        <f>D4963-E4963</f>
        <v/>
      </c>
      <c r="G4963" s="15" t="n"/>
      <c r="H4963" s="15" t="n"/>
      <c r="I4963" s="15" t="n"/>
      <c r="J4963" s="15">
        <f>C4963+F4963+G4963-I4963</f>
        <v/>
      </c>
      <c r="K4963" s="15" t="n"/>
      <c r="L4963" s="15">
        <f>K4963*Setup!$B$6</f>
        <v/>
      </c>
      <c r="M4963" s="15">
        <f>J4963-L4963</f>
        <v/>
      </c>
      <c r="N4963" s="21" t="n"/>
    </row>
    <row r="4964">
      <c r="A4964" s="295" t="n"/>
      <c r="B4964" s="14" t="n"/>
      <c r="C4964" s="15" t="n"/>
      <c r="D4964" s="15" t="n"/>
      <c r="E4964" s="15">
        <f>D4964*Setup!$B$5</f>
        <v/>
      </c>
      <c r="F4964" s="15">
        <f>D4964-E4964</f>
        <v/>
      </c>
      <c r="G4964" s="15" t="n"/>
      <c r="H4964" s="15" t="n"/>
      <c r="I4964" s="15" t="n"/>
      <c r="J4964" s="15">
        <f>C4964+F4964+G4964-I4964</f>
        <v/>
      </c>
      <c r="K4964" s="15" t="n"/>
      <c r="L4964" s="15">
        <f>K4964*Setup!$B$6</f>
        <v/>
      </c>
      <c r="M4964" s="15">
        <f>J4964-L4964</f>
        <v/>
      </c>
      <c r="N4964" s="21" t="n"/>
    </row>
    <row r="4965">
      <c r="A4965" s="295" t="n"/>
      <c r="B4965" s="14" t="n"/>
      <c r="C4965" s="15" t="n"/>
      <c r="D4965" s="15" t="n"/>
      <c r="E4965" s="15">
        <f>D4965*Setup!$B$5</f>
        <v/>
      </c>
      <c r="F4965" s="15">
        <f>D4965-E4965</f>
        <v/>
      </c>
      <c r="G4965" s="15" t="n"/>
      <c r="H4965" s="15" t="n"/>
      <c r="I4965" s="15" t="n"/>
      <c r="J4965" s="15">
        <f>C4965+F4965+G4965-I4965</f>
        <v/>
      </c>
      <c r="K4965" s="15" t="n"/>
      <c r="L4965" s="15">
        <f>K4965*Setup!$B$6</f>
        <v/>
      </c>
      <c r="M4965" s="15">
        <f>J4965-L4965</f>
        <v/>
      </c>
      <c r="N4965" s="21" t="n"/>
    </row>
    <row r="4966">
      <c r="A4966" s="295" t="n"/>
      <c r="B4966" s="14" t="n"/>
      <c r="C4966" s="15" t="n"/>
      <c r="D4966" s="15" t="n"/>
      <c r="E4966" s="15">
        <f>D4966*Setup!$B$5</f>
        <v/>
      </c>
      <c r="F4966" s="15">
        <f>D4966-E4966</f>
        <v/>
      </c>
      <c r="G4966" s="15" t="n"/>
      <c r="H4966" s="15" t="n"/>
      <c r="I4966" s="15" t="n"/>
      <c r="J4966" s="15">
        <f>C4966+F4966+G4966-I4966</f>
        <v/>
      </c>
      <c r="K4966" s="15" t="n"/>
      <c r="L4966" s="15">
        <f>K4966*Setup!$B$6</f>
        <v/>
      </c>
      <c r="M4966" s="15">
        <f>J4966-L4966</f>
        <v/>
      </c>
      <c r="N4966" s="21" t="n"/>
    </row>
    <row r="4967">
      <c r="A4967" s="295" t="n"/>
      <c r="B4967" s="14" t="n"/>
      <c r="C4967" s="15" t="n"/>
      <c r="D4967" s="15" t="n"/>
      <c r="E4967" s="15">
        <f>D4967*Setup!$B$5</f>
        <v/>
      </c>
      <c r="F4967" s="15">
        <f>D4967-E4967</f>
        <v/>
      </c>
      <c r="G4967" s="15" t="n"/>
      <c r="H4967" s="15" t="n"/>
      <c r="I4967" s="15" t="n"/>
      <c r="J4967" s="15">
        <f>C4967+F4967+G4967-I4967</f>
        <v/>
      </c>
      <c r="K4967" s="15" t="n"/>
      <c r="L4967" s="15">
        <f>K4967*Setup!$B$6</f>
        <v/>
      </c>
      <c r="M4967" s="15">
        <f>J4967-L4967</f>
        <v/>
      </c>
      <c r="N4967" s="21" t="n"/>
    </row>
    <row r="4968">
      <c r="A4968" s="295" t="n"/>
      <c r="B4968" s="14" t="n"/>
      <c r="C4968" s="15" t="n"/>
      <c r="D4968" s="15" t="n"/>
      <c r="E4968" s="15">
        <f>D4968*Setup!$B$5</f>
        <v/>
      </c>
      <c r="F4968" s="15">
        <f>D4968-E4968</f>
        <v/>
      </c>
      <c r="G4968" s="15" t="n"/>
      <c r="H4968" s="15" t="n"/>
      <c r="I4968" s="15" t="n"/>
      <c r="J4968" s="15">
        <f>C4968+F4968+G4968-I4968</f>
        <v/>
      </c>
      <c r="K4968" s="15" t="n"/>
      <c r="L4968" s="15">
        <f>K4968*Setup!$B$6</f>
        <v/>
      </c>
      <c r="M4968" s="15">
        <f>J4968-L4968</f>
        <v/>
      </c>
      <c r="N4968" s="21" t="n"/>
    </row>
    <row r="4969">
      <c r="A4969" s="295" t="n"/>
      <c r="B4969" s="14" t="n"/>
      <c r="C4969" s="15" t="n"/>
      <c r="D4969" s="15" t="n"/>
      <c r="E4969" s="15">
        <f>D4969*Setup!$B$5</f>
        <v/>
      </c>
      <c r="F4969" s="15">
        <f>D4969-E4969</f>
        <v/>
      </c>
      <c r="G4969" s="15" t="n"/>
      <c r="H4969" s="15" t="n"/>
      <c r="I4969" s="15" t="n"/>
      <c r="J4969" s="15">
        <f>C4969+F4969+G4969-I4969</f>
        <v/>
      </c>
      <c r="K4969" s="15" t="n"/>
      <c r="L4969" s="15">
        <f>K4969*Setup!$B$6</f>
        <v/>
      </c>
      <c r="M4969" s="15">
        <f>J4969-L4969</f>
        <v/>
      </c>
      <c r="N4969" s="21" t="n"/>
    </row>
    <row r="4970">
      <c r="A4970" s="295" t="n"/>
      <c r="B4970" s="14" t="n"/>
      <c r="C4970" s="15" t="n"/>
      <c r="D4970" s="15" t="n"/>
      <c r="E4970" s="15">
        <f>D4970*Setup!$B$5</f>
        <v/>
      </c>
      <c r="F4970" s="15">
        <f>D4970-E4970</f>
        <v/>
      </c>
      <c r="G4970" s="15" t="n"/>
      <c r="H4970" s="15" t="n"/>
      <c r="I4970" s="15" t="n"/>
      <c r="J4970" s="15">
        <f>C4970+F4970+G4970-I4970</f>
        <v/>
      </c>
      <c r="K4970" s="15" t="n"/>
      <c r="L4970" s="15">
        <f>K4970*Setup!$B$6</f>
        <v/>
      </c>
      <c r="M4970" s="15">
        <f>J4970-L4970</f>
        <v/>
      </c>
      <c r="N4970" s="21" t="n"/>
    </row>
    <row r="4971">
      <c r="A4971" s="295" t="n"/>
      <c r="B4971" s="14" t="n"/>
      <c r="C4971" s="15" t="n"/>
      <c r="D4971" s="15" t="n"/>
      <c r="E4971" s="15">
        <f>D4971*Setup!$B$5</f>
        <v/>
      </c>
      <c r="F4971" s="15">
        <f>D4971-E4971</f>
        <v/>
      </c>
      <c r="G4971" s="15" t="n"/>
      <c r="H4971" s="15" t="n"/>
      <c r="I4971" s="15" t="n"/>
      <c r="J4971" s="15">
        <f>C4971+F4971+G4971-I4971</f>
        <v/>
      </c>
      <c r="K4971" s="15" t="n"/>
      <c r="L4971" s="15">
        <f>K4971*Setup!$B$6</f>
        <v/>
      </c>
      <c r="M4971" s="15">
        <f>J4971-L4971</f>
        <v/>
      </c>
      <c r="N4971" s="21" t="n"/>
    </row>
    <row r="4972">
      <c r="A4972" s="295" t="n"/>
      <c r="B4972" s="14" t="n"/>
      <c r="C4972" s="15" t="n"/>
      <c r="D4972" s="15" t="n"/>
      <c r="E4972" s="15">
        <f>D4972*Setup!$B$5</f>
        <v/>
      </c>
      <c r="F4972" s="15">
        <f>D4972-E4972</f>
        <v/>
      </c>
      <c r="G4972" s="15" t="n"/>
      <c r="H4972" s="15" t="n"/>
      <c r="I4972" s="15" t="n"/>
      <c r="J4972" s="15">
        <f>C4972+F4972+G4972-I4972</f>
        <v/>
      </c>
      <c r="K4972" s="15" t="n"/>
      <c r="L4972" s="15">
        <f>K4972*Setup!$B$6</f>
        <v/>
      </c>
      <c r="M4972" s="15">
        <f>J4972-L4972</f>
        <v/>
      </c>
      <c r="N4972" s="21" t="n"/>
    </row>
    <row r="4973">
      <c r="A4973" s="295" t="n"/>
      <c r="B4973" s="14" t="n"/>
      <c r="C4973" s="15" t="n"/>
      <c r="D4973" s="15" t="n"/>
      <c r="E4973" s="15">
        <f>D4973*Setup!$B$5</f>
        <v/>
      </c>
      <c r="F4973" s="15">
        <f>D4973-E4973</f>
        <v/>
      </c>
      <c r="G4973" s="15" t="n"/>
      <c r="H4973" s="15" t="n"/>
      <c r="I4973" s="15" t="n"/>
      <c r="J4973" s="15">
        <f>C4973+F4973+G4973-I4973</f>
        <v/>
      </c>
      <c r="K4973" s="15" t="n"/>
      <c r="L4973" s="15">
        <f>K4973*Setup!$B$6</f>
        <v/>
      </c>
      <c r="M4973" s="15">
        <f>J4973-L4973</f>
        <v/>
      </c>
      <c r="N4973" s="21" t="n"/>
    </row>
    <row r="4974">
      <c r="A4974" s="295" t="n"/>
      <c r="B4974" s="14" t="n"/>
      <c r="C4974" s="15" t="n"/>
      <c r="D4974" s="15" t="n"/>
      <c r="E4974" s="15">
        <f>D4974*Setup!$B$5</f>
        <v/>
      </c>
      <c r="F4974" s="15">
        <f>D4974-E4974</f>
        <v/>
      </c>
      <c r="G4974" s="15" t="n"/>
      <c r="H4974" s="15" t="n"/>
      <c r="I4974" s="15" t="n"/>
      <c r="J4974" s="15">
        <f>C4974+F4974+G4974-I4974</f>
        <v/>
      </c>
      <c r="K4974" s="15" t="n"/>
      <c r="L4974" s="15">
        <f>K4974*Setup!$B$6</f>
        <v/>
      </c>
      <c r="M4974" s="15">
        <f>J4974-L4974</f>
        <v/>
      </c>
      <c r="N4974" s="21" t="n"/>
    </row>
    <row r="4975">
      <c r="A4975" s="295" t="n"/>
      <c r="B4975" s="14" t="n"/>
      <c r="C4975" s="15" t="n"/>
      <c r="D4975" s="15" t="n"/>
      <c r="E4975" s="15">
        <f>D4975*Setup!$B$5</f>
        <v/>
      </c>
      <c r="F4975" s="15">
        <f>D4975-E4975</f>
        <v/>
      </c>
      <c r="G4975" s="15" t="n"/>
      <c r="H4975" s="15" t="n"/>
      <c r="I4975" s="15" t="n"/>
      <c r="J4975" s="15">
        <f>C4975+F4975+G4975-I4975</f>
        <v/>
      </c>
      <c r="K4975" s="15" t="n"/>
      <c r="L4975" s="15">
        <f>K4975*Setup!$B$6</f>
        <v/>
      </c>
      <c r="M4975" s="15">
        <f>J4975-L4975</f>
        <v/>
      </c>
      <c r="N4975" s="21" t="n"/>
    </row>
    <row r="4976">
      <c r="A4976" s="295" t="n"/>
      <c r="B4976" s="14" t="n"/>
      <c r="C4976" s="15" t="n"/>
      <c r="D4976" s="15" t="n"/>
      <c r="E4976" s="15">
        <f>D4976*Setup!$B$5</f>
        <v/>
      </c>
      <c r="F4976" s="15">
        <f>D4976-E4976</f>
        <v/>
      </c>
      <c r="G4976" s="15" t="n"/>
      <c r="H4976" s="15" t="n"/>
      <c r="I4976" s="15" t="n"/>
      <c r="J4976" s="15">
        <f>C4976+F4976+G4976-I4976</f>
        <v/>
      </c>
      <c r="K4976" s="15" t="n"/>
      <c r="L4976" s="15">
        <f>K4976*Setup!$B$6</f>
        <v/>
      </c>
      <c r="M4976" s="15">
        <f>J4976-L4976</f>
        <v/>
      </c>
      <c r="N4976" s="21" t="n"/>
    </row>
    <row r="4977">
      <c r="A4977" s="295" t="n"/>
      <c r="B4977" s="14" t="n"/>
      <c r="C4977" s="15" t="n"/>
      <c r="D4977" s="15" t="n"/>
      <c r="E4977" s="15">
        <f>D4977*Setup!$B$5</f>
        <v/>
      </c>
      <c r="F4977" s="15">
        <f>D4977-E4977</f>
        <v/>
      </c>
      <c r="G4977" s="15" t="n"/>
      <c r="H4977" s="15" t="n"/>
      <c r="I4977" s="15" t="n"/>
      <c r="J4977" s="15">
        <f>C4977+F4977+G4977-I4977</f>
        <v/>
      </c>
      <c r="K4977" s="15" t="n"/>
      <c r="L4977" s="15">
        <f>K4977*Setup!$B$6</f>
        <v/>
      </c>
      <c r="M4977" s="15">
        <f>J4977-L4977</f>
        <v/>
      </c>
      <c r="N4977" s="21" t="n"/>
    </row>
    <row r="4978">
      <c r="A4978" s="295" t="n"/>
      <c r="B4978" s="14" t="n"/>
      <c r="C4978" s="15" t="n"/>
      <c r="D4978" s="15" t="n"/>
      <c r="E4978" s="15">
        <f>D4978*Setup!$B$5</f>
        <v/>
      </c>
      <c r="F4978" s="15">
        <f>D4978-E4978</f>
        <v/>
      </c>
      <c r="G4978" s="15" t="n"/>
      <c r="H4978" s="15" t="n"/>
      <c r="I4978" s="15" t="n"/>
      <c r="J4978" s="15">
        <f>C4978+F4978+G4978-I4978</f>
        <v/>
      </c>
      <c r="K4978" s="15" t="n"/>
      <c r="L4978" s="15">
        <f>K4978*Setup!$B$6</f>
        <v/>
      </c>
      <c r="M4978" s="15">
        <f>J4978-L4978</f>
        <v/>
      </c>
      <c r="N4978" s="21" t="n"/>
    </row>
    <row r="4979">
      <c r="A4979" s="295" t="n"/>
      <c r="B4979" s="14" t="n"/>
      <c r="C4979" s="15" t="n"/>
      <c r="D4979" s="15" t="n"/>
      <c r="E4979" s="15">
        <f>D4979*Setup!$B$5</f>
        <v/>
      </c>
      <c r="F4979" s="15">
        <f>D4979-E4979</f>
        <v/>
      </c>
      <c r="G4979" s="15" t="n"/>
      <c r="H4979" s="15" t="n"/>
      <c r="I4979" s="15" t="n"/>
      <c r="J4979" s="15">
        <f>C4979+F4979+G4979-I4979</f>
        <v/>
      </c>
      <c r="K4979" s="15" t="n"/>
      <c r="L4979" s="15">
        <f>K4979*Setup!$B$6</f>
        <v/>
      </c>
      <c r="M4979" s="15">
        <f>J4979-L4979</f>
        <v/>
      </c>
      <c r="N4979" s="21" t="n"/>
    </row>
    <row r="4980">
      <c r="A4980" s="295" t="n"/>
      <c r="B4980" s="14" t="n"/>
      <c r="C4980" s="15" t="n"/>
      <c r="D4980" s="15" t="n"/>
      <c r="E4980" s="15">
        <f>D4980*Setup!$B$5</f>
        <v/>
      </c>
      <c r="F4980" s="15">
        <f>D4980-E4980</f>
        <v/>
      </c>
      <c r="G4980" s="15" t="n"/>
      <c r="H4980" s="15" t="n"/>
      <c r="I4980" s="15" t="n"/>
      <c r="J4980" s="15">
        <f>C4980+F4980+G4980-I4980</f>
        <v/>
      </c>
      <c r="K4980" s="15" t="n"/>
      <c r="L4980" s="15">
        <f>K4980*Setup!$B$6</f>
        <v/>
      </c>
      <c r="M4980" s="15">
        <f>J4980-L4980</f>
        <v/>
      </c>
      <c r="N4980" s="21" t="n"/>
    </row>
    <row r="4981">
      <c r="A4981" s="295" t="n"/>
      <c r="B4981" s="14" t="n"/>
      <c r="C4981" s="15" t="n"/>
      <c r="D4981" s="15" t="n"/>
      <c r="E4981" s="15">
        <f>D4981*Setup!$B$5</f>
        <v/>
      </c>
      <c r="F4981" s="15">
        <f>D4981-E4981</f>
        <v/>
      </c>
      <c r="G4981" s="15" t="n"/>
      <c r="H4981" s="15" t="n"/>
      <c r="I4981" s="15" t="n"/>
      <c r="J4981" s="15">
        <f>C4981+F4981+G4981-I4981</f>
        <v/>
      </c>
      <c r="K4981" s="15" t="n"/>
      <c r="L4981" s="15">
        <f>K4981*Setup!$B$6</f>
        <v/>
      </c>
      <c r="M4981" s="15">
        <f>J4981-L4981</f>
        <v/>
      </c>
      <c r="N4981" s="21" t="n"/>
    </row>
    <row r="4982">
      <c r="A4982" s="295" t="n"/>
      <c r="B4982" s="14" t="n"/>
      <c r="C4982" s="15" t="n"/>
      <c r="D4982" s="15" t="n"/>
      <c r="E4982" s="15">
        <f>D4982*Setup!$B$5</f>
        <v/>
      </c>
      <c r="F4982" s="15">
        <f>D4982-E4982</f>
        <v/>
      </c>
      <c r="G4982" s="15" t="n"/>
      <c r="H4982" s="15" t="n"/>
      <c r="I4982" s="15" t="n"/>
      <c r="J4982" s="15">
        <f>C4982+F4982+G4982-I4982</f>
        <v/>
      </c>
      <c r="K4982" s="15" t="n"/>
      <c r="L4982" s="15">
        <f>K4982*Setup!$B$6</f>
        <v/>
      </c>
      <c r="M4982" s="15">
        <f>J4982-L4982</f>
        <v/>
      </c>
      <c r="N4982" s="21" t="n"/>
    </row>
    <row r="4983">
      <c r="A4983" s="295" t="n"/>
      <c r="B4983" s="14" t="n"/>
      <c r="C4983" s="15" t="n"/>
      <c r="D4983" s="15" t="n"/>
      <c r="E4983" s="15">
        <f>D4983*Setup!$B$5</f>
        <v/>
      </c>
      <c r="F4983" s="15">
        <f>D4983-E4983</f>
        <v/>
      </c>
      <c r="G4983" s="15" t="n"/>
      <c r="H4983" s="15" t="n"/>
      <c r="I4983" s="15" t="n"/>
      <c r="J4983" s="15">
        <f>C4983+F4983+G4983-I4983</f>
        <v/>
      </c>
      <c r="K4983" s="15" t="n"/>
      <c r="L4983" s="15">
        <f>K4983*Setup!$B$6</f>
        <v/>
      </c>
      <c r="M4983" s="15">
        <f>J4983-L4983</f>
        <v/>
      </c>
      <c r="N4983" s="21" t="n"/>
    </row>
    <row r="4984">
      <c r="A4984" s="295" t="n"/>
      <c r="B4984" s="14" t="n"/>
      <c r="C4984" s="15" t="n"/>
      <c r="D4984" s="15" t="n"/>
      <c r="E4984" s="15">
        <f>D4984*Setup!$B$5</f>
        <v/>
      </c>
      <c r="F4984" s="15">
        <f>D4984-E4984</f>
        <v/>
      </c>
      <c r="G4984" s="15" t="n"/>
      <c r="H4984" s="15" t="n"/>
      <c r="I4984" s="15" t="n"/>
      <c r="J4984" s="15">
        <f>C4984+F4984+G4984-I4984</f>
        <v/>
      </c>
      <c r="K4984" s="15" t="n"/>
      <c r="L4984" s="15">
        <f>K4984*Setup!$B$6</f>
        <v/>
      </c>
      <c r="M4984" s="15">
        <f>J4984-L4984</f>
        <v/>
      </c>
      <c r="N4984" s="21" t="n"/>
    </row>
    <row r="4985">
      <c r="A4985" s="295" t="n"/>
      <c r="B4985" s="14" t="n"/>
      <c r="C4985" s="15" t="n"/>
      <c r="D4985" s="15" t="n"/>
      <c r="E4985" s="15">
        <f>D4985*Setup!$B$5</f>
        <v/>
      </c>
      <c r="F4985" s="15">
        <f>D4985-E4985</f>
        <v/>
      </c>
      <c r="G4985" s="15" t="n"/>
      <c r="H4985" s="15" t="n"/>
      <c r="I4985" s="15" t="n"/>
      <c r="J4985" s="15">
        <f>C4985+F4985+G4985-I4985</f>
        <v/>
      </c>
      <c r="K4985" s="15" t="n"/>
      <c r="L4985" s="15">
        <f>K4985*Setup!$B$6</f>
        <v/>
      </c>
      <c r="M4985" s="15">
        <f>J4985-L4985</f>
        <v/>
      </c>
      <c r="N4985" s="21" t="n"/>
    </row>
    <row r="4986">
      <c r="A4986" s="295" t="n"/>
      <c r="B4986" s="14" t="n"/>
      <c r="C4986" s="15" t="n"/>
      <c r="D4986" s="15" t="n"/>
      <c r="E4986" s="15">
        <f>D4986*Setup!$B$5</f>
        <v/>
      </c>
      <c r="F4986" s="15">
        <f>D4986-E4986</f>
        <v/>
      </c>
      <c r="G4986" s="15" t="n"/>
      <c r="H4986" s="15" t="n"/>
      <c r="I4986" s="15" t="n"/>
      <c r="J4986" s="15">
        <f>C4986+F4986+G4986-I4986</f>
        <v/>
      </c>
      <c r="K4986" s="15" t="n"/>
      <c r="L4986" s="15">
        <f>K4986*Setup!$B$6</f>
        <v/>
      </c>
      <c r="M4986" s="15">
        <f>J4986-L4986</f>
        <v/>
      </c>
      <c r="N4986" s="21" t="n"/>
    </row>
    <row r="4987">
      <c r="A4987" s="295" t="n"/>
      <c r="B4987" s="14" t="n"/>
      <c r="C4987" s="15" t="n"/>
      <c r="D4987" s="15" t="n"/>
      <c r="E4987" s="15">
        <f>D4987*Setup!$B$5</f>
        <v/>
      </c>
      <c r="F4987" s="15">
        <f>D4987-E4987</f>
        <v/>
      </c>
      <c r="G4987" s="15" t="n"/>
      <c r="H4987" s="15" t="n"/>
      <c r="I4987" s="15" t="n"/>
      <c r="J4987" s="15">
        <f>C4987+F4987+G4987-I4987</f>
        <v/>
      </c>
      <c r="K4987" s="15" t="n"/>
      <c r="L4987" s="15">
        <f>K4987*Setup!$B$6</f>
        <v/>
      </c>
      <c r="M4987" s="15">
        <f>J4987-L4987</f>
        <v/>
      </c>
      <c r="N4987" s="21" t="n"/>
    </row>
    <row r="4988">
      <c r="A4988" s="295" t="n"/>
      <c r="B4988" s="14" t="n"/>
      <c r="C4988" s="15" t="n"/>
      <c r="D4988" s="15" t="n"/>
      <c r="E4988" s="15">
        <f>D4988*Setup!$B$5</f>
        <v/>
      </c>
      <c r="F4988" s="15">
        <f>D4988-E4988</f>
        <v/>
      </c>
      <c r="G4988" s="15" t="n"/>
      <c r="H4988" s="15" t="n"/>
      <c r="I4988" s="15" t="n"/>
      <c r="J4988" s="15">
        <f>C4988+F4988+G4988-I4988</f>
        <v/>
      </c>
      <c r="K4988" s="15" t="n"/>
      <c r="L4988" s="15">
        <f>K4988*Setup!$B$6</f>
        <v/>
      </c>
      <c r="M4988" s="15">
        <f>J4988-L4988</f>
        <v/>
      </c>
      <c r="N4988" s="21" t="n"/>
    </row>
    <row r="4989">
      <c r="A4989" s="295" t="n"/>
      <c r="B4989" s="14" t="n"/>
      <c r="C4989" s="15" t="n"/>
      <c r="D4989" s="15" t="n"/>
      <c r="E4989" s="15">
        <f>D4989*Setup!$B$5</f>
        <v/>
      </c>
      <c r="F4989" s="15">
        <f>D4989-E4989</f>
        <v/>
      </c>
      <c r="G4989" s="15" t="n"/>
      <c r="H4989" s="15" t="n"/>
      <c r="I4989" s="15" t="n"/>
      <c r="J4989" s="15">
        <f>C4989+F4989+G4989-I4989</f>
        <v/>
      </c>
      <c r="K4989" s="15" t="n"/>
      <c r="L4989" s="15">
        <f>K4989*Setup!$B$6</f>
        <v/>
      </c>
      <c r="M4989" s="15">
        <f>J4989-L4989</f>
        <v/>
      </c>
      <c r="N4989" s="21" t="n"/>
    </row>
    <row r="4990">
      <c r="A4990" s="295" t="n"/>
      <c r="B4990" s="14" t="n"/>
      <c r="C4990" s="15" t="n"/>
      <c r="D4990" s="15" t="n"/>
      <c r="E4990" s="15">
        <f>D4990*Setup!$B$5</f>
        <v/>
      </c>
      <c r="F4990" s="15">
        <f>D4990-E4990</f>
        <v/>
      </c>
      <c r="G4990" s="15" t="n"/>
      <c r="H4990" s="15" t="n"/>
      <c r="I4990" s="15" t="n"/>
      <c r="J4990" s="15">
        <f>C4990+F4990+G4990-I4990</f>
        <v/>
      </c>
      <c r="K4990" s="15" t="n"/>
      <c r="L4990" s="15">
        <f>K4990*Setup!$B$6</f>
        <v/>
      </c>
      <c r="M4990" s="15">
        <f>J4990-L4990</f>
        <v/>
      </c>
      <c r="N4990" s="21" t="n"/>
    </row>
    <row r="4991">
      <c r="A4991" s="295" t="n"/>
      <c r="B4991" s="14" t="n"/>
      <c r="C4991" s="15" t="n"/>
      <c r="D4991" s="15" t="n"/>
      <c r="E4991" s="15">
        <f>D4991*Setup!$B$5</f>
        <v/>
      </c>
      <c r="F4991" s="15">
        <f>D4991-E4991</f>
        <v/>
      </c>
      <c r="G4991" s="15" t="n"/>
      <c r="H4991" s="15" t="n"/>
      <c r="I4991" s="15" t="n"/>
      <c r="J4991" s="15">
        <f>C4991+F4991+G4991-I4991</f>
        <v/>
      </c>
      <c r="K4991" s="15" t="n"/>
      <c r="L4991" s="15">
        <f>K4991*Setup!$B$6</f>
        <v/>
      </c>
      <c r="M4991" s="15">
        <f>J4991-L4991</f>
        <v/>
      </c>
      <c r="N4991" s="21" t="n"/>
    </row>
    <row r="4992">
      <c r="A4992" s="295" t="n"/>
      <c r="B4992" s="14" t="n"/>
      <c r="C4992" s="15" t="n"/>
      <c r="D4992" s="15" t="n"/>
      <c r="E4992" s="15">
        <f>D4992*Setup!$B$5</f>
        <v/>
      </c>
      <c r="F4992" s="15">
        <f>D4992-E4992</f>
        <v/>
      </c>
      <c r="G4992" s="15" t="n"/>
      <c r="H4992" s="15" t="n"/>
      <c r="I4992" s="15" t="n"/>
      <c r="J4992" s="15">
        <f>C4992+F4992+G4992-I4992</f>
        <v/>
      </c>
      <c r="K4992" s="15" t="n"/>
      <c r="L4992" s="15">
        <f>K4992*Setup!$B$6</f>
        <v/>
      </c>
      <c r="M4992" s="15">
        <f>J4992-L4992</f>
        <v/>
      </c>
      <c r="N4992" s="21" t="n"/>
    </row>
    <row r="4993">
      <c r="A4993" s="295" t="n"/>
      <c r="B4993" s="14" t="n"/>
      <c r="C4993" s="15" t="n"/>
      <c r="D4993" s="15" t="n"/>
      <c r="E4993" s="15">
        <f>D4993*Setup!$B$5</f>
        <v/>
      </c>
      <c r="F4993" s="15">
        <f>D4993-E4993</f>
        <v/>
      </c>
      <c r="G4993" s="15" t="n"/>
      <c r="H4993" s="15" t="n"/>
      <c r="I4993" s="15" t="n"/>
      <c r="J4993" s="15">
        <f>C4993+F4993+G4993-I4993</f>
        <v/>
      </c>
      <c r="K4993" s="15" t="n"/>
      <c r="L4993" s="15">
        <f>K4993*Setup!$B$6</f>
        <v/>
      </c>
      <c r="M4993" s="15">
        <f>J4993-L4993</f>
        <v/>
      </c>
      <c r="N4993" s="21" t="n"/>
    </row>
    <row r="4994">
      <c r="A4994" s="295" t="n"/>
      <c r="B4994" s="14" t="n"/>
      <c r="C4994" s="15" t="n"/>
      <c r="D4994" s="15" t="n"/>
      <c r="E4994" s="15">
        <f>D4994*Setup!$B$5</f>
        <v/>
      </c>
      <c r="F4994" s="15">
        <f>D4994-E4994</f>
        <v/>
      </c>
      <c r="G4994" s="15" t="n"/>
      <c r="H4994" s="15" t="n"/>
      <c r="I4994" s="15" t="n"/>
      <c r="J4994" s="15">
        <f>C4994+F4994+G4994-I4994</f>
        <v/>
      </c>
      <c r="K4994" s="15" t="n"/>
      <c r="L4994" s="15">
        <f>K4994*Setup!$B$6</f>
        <v/>
      </c>
      <c r="M4994" s="15">
        <f>J4994-L4994</f>
        <v/>
      </c>
      <c r="N4994" s="21" t="n"/>
    </row>
    <row r="4995">
      <c r="A4995" s="295" t="n"/>
      <c r="B4995" s="14" t="n"/>
      <c r="C4995" s="15" t="n"/>
      <c r="D4995" s="15" t="n"/>
      <c r="E4995" s="15">
        <f>D4995*Setup!$B$5</f>
        <v/>
      </c>
      <c r="F4995" s="15">
        <f>D4995-E4995</f>
        <v/>
      </c>
      <c r="G4995" s="15" t="n"/>
      <c r="H4995" s="15" t="n"/>
      <c r="I4995" s="15" t="n"/>
      <c r="J4995" s="15">
        <f>C4995+F4995+G4995-I4995</f>
        <v/>
      </c>
      <c r="K4995" s="15" t="n"/>
      <c r="L4995" s="15">
        <f>K4995*Setup!$B$6</f>
        <v/>
      </c>
      <c r="M4995" s="15">
        <f>J4995-L4995</f>
        <v/>
      </c>
      <c r="N4995" s="21" t="n"/>
    </row>
    <row r="4996">
      <c r="A4996" s="295" t="n"/>
      <c r="B4996" s="14" t="n"/>
      <c r="C4996" s="15" t="n"/>
      <c r="D4996" s="15" t="n"/>
      <c r="E4996" s="15">
        <f>D4996*Setup!$B$5</f>
        <v/>
      </c>
      <c r="F4996" s="15">
        <f>D4996-E4996</f>
        <v/>
      </c>
      <c r="G4996" s="15" t="n"/>
      <c r="H4996" s="15" t="n"/>
      <c r="I4996" s="15" t="n"/>
      <c r="J4996" s="15">
        <f>C4996+F4996+G4996-I4996</f>
        <v/>
      </c>
      <c r="K4996" s="15" t="n"/>
      <c r="L4996" s="15">
        <f>K4996*Setup!$B$6</f>
        <v/>
      </c>
      <c r="M4996" s="15">
        <f>J4996-L4996</f>
        <v/>
      </c>
      <c r="N4996" s="21" t="n"/>
    </row>
    <row r="4997">
      <c r="A4997" s="295" t="n"/>
      <c r="B4997" s="14" t="n"/>
      <c r="C4997" s="15" t="n"/>
      <c r="D4997" s="15" t="n"/>
      <c r="E4997" s="15">
        <f>D4997*Setup!$B$5</f>
        <v/>
      </c>
      <c r="F4997" s="15">
        <f>D4997-E4997</f>
        <v/>
      </c>
      <c r="G4997" s="15" t="n"/>
      <c r="H4997" s="15" t="n"/>
      <c r="I4997" s="15" t="n"/>
      <c r="J4997" s="15">
        <f>C4997+F4997+G4997-I4997</f>
        <v/>
      </c>
      <c r="K4997" s="15" t="n"/>
      <c r="L4997" s="15">
        <f>K4997*Setup!$B$6</f>
        <v/>
      </c>
      <c r="M4997" s="15">
        <f>J4997-L4997</f>
        <v/>
      </c>
      <c r="N4997" s="21" t="n"/>
    </row>
    <row r="4998">
      <c r="A4998" s="295" t="n"/>
      <c r="B4998" s="14" t="n"/>
      <c r="C4998" s="15" t="n"/>
      <c r="D4998" s="15" t="n"/>
      <c r="E4998" s="15">
        <f>D4998*Setup!$B$5</f>
        <v/>
      </c>
      <c r="F4998" s="15">
        <f>D4998-E4998</f>
        <v/>
      </c>
      <c r="G4998" s="15" t="n"/>
      <c r="H4998" s="15" t="n"/>
      <c r="I4998" s="15" t="n"/>
      <c r="J4998" s="15">
        <f>C4998+F4998+G4998-I4998</f>
        <v/>
      </c>
      <c r="K4998" s="15" t="n"/>
      <c r="L4998" s="15">
        <f>K4998*Setup!$B$6</f>
        <v/>
      </c>
      <c r="M4998" s="15">
        <f>J4998-L4998</f>
        <v/>
      </c>
      <c r="N4998" s="21" t="n"/>
    </row>
    <row r="4999">
      <c r="A4999" s="295" t="n"/>
      <c r="B4999" s="14" t="n"/>
      <c r="C4999" s="15" t="n"/>
      <c r="D4999" s="15" t="n"/>
      <c r="E4999" s="15">
        <f>D4999*Setup!$B$5</f>
        <v/>
      </c>
      <c r="F4999" s="15">
        <f>D4999-E4999</f>
        <v/>
      </c>
      <c r="G4999" s="15" t="n"/>
      <c r="H4999" s="15" t="n"/>
      <c r="I4999" s="15" t="n"/>
      <c r="J4999" s="15">
        <f>C4999+F4999+G4999-I4999</f>
        <v/>
      </c>
      <c r="K4999" s="15" t="n"/>
      <c r="L4999" s="15">
        <f>K4999*Setup!$B$6</f>
        <v/>
      </c>
      <c r="M4999" s="15">
        <f>J4999-L4999</f>
        <v/>
      </c>
      <c r="N4999" s="21" t="n"/>
    </row>
    <row r="5000">
      <c r="A5000" s="295" t="n"/>
      <c r="B5000" s="14" t="n"/>
      <c r="C5000" s="15" t="n"/>
      <c r="D5000" s="15" t="n"/>
      <c r="E5000" s="15">
        <f>D5000*Setup!$B$5</f>
        <v/>
      </c>
      <c r="F5000" s="15">
        <f>D5000-E5000</f>
        <v/>
      </c>
      <c r="G5000" s="15" t="n"/>
      <c r="H5000" s="15" t="n"/>
      <c r="I5000" s="15" t="n"/>
      <c r="J5000" s="15">
        <f>C5000+F5000+G5000-I5000</f>
        <v/>
      </c>
      <c r="K5000" s="15" t="n"/>
      <c r="L5000" s="15">
        <f>K5000*Setup!$B$6</f>
        <v/>
      </c>
      <c r="M5000" s="15">
        <f>J5000-L5000</f>
        <v/>
      </c>
      <c r="N5000" s="21" t="n"/>
    </row>
    <row r="5001">
      <c r="A5001" s="295" t="n"/>
      <c r="B5001" s="14" t="n"/>
      <c r="C5001" s="15" t="n"/>
      <c r="D5001" s="15" t="n"/>
      <c r="E5001" s="15">
        <f>D5001*Setup!$B$5</f>
        <v/>
      </c>
      <c r="F5001" s="15">
        <f>D5001-E5001</f>
        <v/>
      </c>
      <c r="G5001" s="15" t="n"/>
      <c r="H5001" s="15" t="n"/>
      <c r="I5001" s="15" t="n"/>
      <c r="J5001" s="15">
        <f>C5001+F5001+G5001-I5001</f>
        <v/>
      </c>
      <c r="K5001" s="15" t="n"/>
      <c r="L5001" s="15">
        <f>K5001*Setup!$B$6</f>
        <v/>
      </c>
      <c r="M5001" s="15">
        <f>J5001-L5001</f>
        <v/>
      </c>
      <c r="N5001" s="21" t="n"/>
    </row>
    <row r="5002">
      <c r="A5002" s="295" t="n"/>
      <c r="B5002" s="14" t="n"/>
      <c r="C5002" s="15" t="n"/>
      <c r="D5002" s="15" t="n"/>
      <c r="E5002" s="15">
        <f>D5002*Setup!$B$5</f>
        <v/>
      </c>
      <c r="F5002" s="15">
        <f>D5002-E5002</f>
        <v/>
      </c>
      <c r="G5002" s="15" t="n"/>
      <c r="H5002" s="15" t="n"/>
      <c r="I5002" s="15" t="n"/>
      <c r="J5002" s="15">
        <f>C5002+F5002+G5002-I5002</f>
        <v/>
      </c>
      <c r="K5002" s="15" t="n"/>
      <c r="L5002" s="15">
        <f>K5002*Setup!$B$6</f>
        <v/>
      </c>
      <c r="M5002" s="15">
        <f>J5002-L5002</f>
        <v/>
      </c>
      <c r="N5002" s="21" t="n"/>
    </row>
    <row r="5003">
      <c r="A5003" s="295" t="n"/>
      <c r="B5003" s="14" t="n"/>
      <c r="C5003" s="15" t="n"/>
      <c r="D5003" s="15" t="n"/>
      <c r="E5003" s="15">
        <f>D5003*Setup!$B$5</f>
        <v/>
      </c>
      <c r="F5003" s="15">
        <f>D5003-E5003</f>
        <v/>
      </c>
      <c r="G5003" s="15" t="n"/>
      <c r="H5003" s="15" t="n"/>
      <c r="I5003" s="15" t="n"/>
      <c r="J5003" s="15">
        <f>C5003+F5003+G5003-I5003</f>
        <v/>
      </c>
      <c r="K5003" s="15" t="n"/>
      <c r="L5003" s="15">
        <f>K5003*Setup!$B$6</f>
        <v/>
      </c>
      <c r="M5003" s="15">
        <f>J5003-L5003</f>
        <v/>
      </c>
      <c r="N5003" s="21" t="n"/>
    </row>
    <row r="5004">
      <c r="A5004" s="295" t="n"/>
      <c r="B5004" s="14" t="n"/>
      <c r="C5004" s="15" t="n"/>
      <c r="D5004" s="15" t="n"/>
      <c r="E5004" s="15">
        <f>D5004*Setup!$B$5</f>
        <v/>
      </c>
      <c r="F5004" s="15">
        <f>D5004-E5004</f>
        <v/>
      </c>
      <c r="G5004" s="15" t="n"/>
      <c r="H5004" s="15" t="n"/>
      <c r="I5004" s="15" t="n"/>
      <c r="J5004" s="15">
        <f>C5004+F5004+G5004-I5004</f>
        <v/>
      </c>
      <c r="K5004" s="15" t="n"/>
      <c r="L5004" s="15">
        <f>K5004*Setup!$B$6</f>
        <v/>
      </c>
      <c r="M5004" s="15">
        <f>J5004-L5004</f>
        <v/>
      </c>
      <c r="N5004" s="21" t="n"/>
    </row>
    <row r="5005">
      <c r="A5005" s="295" t="n"/>
      <c r="B5005" s="14" t="n"/>
      <c r="C5005" s="15" t="n"/>
      <c r="D5005" s="15" t="n"/>
      <c r="E5005" s="15">
        <f>D5005*Setup!$B$5</f>
        <v/>
      </c>
      <c r="F5005" s="15">
        <f>D5005-E5005</f>
        <v/>
      </c>
      <c r="G5005" s="15" t="n"/>
      <c r="H5005" s="15" t="n"/>
      <c r="I5005" s="15" t="n"/>
      <c r="J5005" s="15">
        <f>C5005+F5005+G5005-I5005</f>
        <v/>
      </c>
      <c r="K5005" s="15" t="n"/>
      <c r="L5005" s="15">
        <f>K5005*Setup!$B$6</f>
        <v/>
      </c>
      <c r="M5005" s="15">
        <f>J5005-L5005</f>
        <v/>
      </c>
      <c r="N5005" s="21" t="n"/>
    </row>
    <row r="5006">
      <c r="A5006" s="295" t="n"/>
      <c r="B5006" s="14" t="n"/>
      <c r="C5006" s="15" t="n"/>
      <c r="D5006" s="15" t="n"/>
      <c r="E5006" s="15">
        <f>D5006*Setup!$B$5</f>
        <v/>
      </c>
      <c r="F5006" s="15">
        <f>D5006-E5006</f>
        <v/>
      </c>
      <c r="G5006" s="15" t="n"/>
      <c r="H5006" s="15" t="n"/>
      <c r="I5006" s="15" t="n"/>
      <c r="J5006" s="15">
        <f>C5006+F5006+G5006-I5006</f>
        <v/>
      </c>
      <c r="K5006" s="15" t="n"/>
      <c r="L5006" s="15">
        <f>K5006*Setup!$B$6</f>
        <v/>
      </c>
      <c r="M5006" s="15">
        <f>J5006-L5006</f>
        <v/>
      </c>
      <c r="N5006" s="21" t="n"/>
    </row>
    <row r="5007">
      <c r="A5007" s="295" t="n"/>
      <c r="B5007" s="14" t="n"/>
      <c r="C5007" s="15" t="n"/>
      <c r="D5007" s="15" t="n"/>
      <c r="E5007" s="15">
        <f>D5007*Setup!$B$5</f>
        <v/>
      </c>
      <c r="F5007" s="15">
        <f>D5007-E5007</f>
        <v/>
      </c>
      <c r="G5007" s="15" t="n"/>
      <c r="H5007" s="15" t="n"/>
      <c r="I5007" s="15" t="n"/>
      <c r="J5007" s="15">
        <f>C5007+F5007+G5007-I5007</f>
        <v/>
      </c>
      <c r="K5007" s="15" t="n"/>
      <c r="L5007" s="15">
        <f>K5007*Setup!$B$6</f>
        <v/>
      </c>
      <c r="M5007" s="15">
        <f>J5007-L5007</f>
        <v/>
      </c>
      <c r="N5007" s="21" t="n"/>
    </row>
    <row r="5008">
      <c r="A5008" s="295" t="n"/>
      <c r="B5008" s="14" t="n"/>
      <c r="C5008" s="15" t="n"/>
      <c r="D5008" s="15" t="n"/>
      <c r="E5008" s="15">
        <f>D5008*Setup!$B$5</f>
        <v/>
      </c>
      <c r="F5008" s="15">
        <f>D5008-E5008</f>
        <v/>
      </c>
      <c r="G5008" s="15" t="n"/>
      <c r="H5008" s="15" t="n"/>
      <c r="I5008" s="15" t="n"/>
      <c r="J5008" s="15">
        <f>C5008+F5008+G5008-I5008</f>
        <v/>
      </c>
      <c r="K5008" s="15" t="n"/>
      <c r="L5008" s="15">
        <f>K5008*Setup!$B$6</f>
        <v/>
      </c>
      <c r="M5008" s="15">
        <f>J5008-L5008</f>
        <v/>
      </c>
      <c r="N5008" s="21" t="n"/>
    </row>
    <row r="5009">
      <c r="A5009" s="295" t="n"/>
      <c r="B5009" s="14" t="n"/>
      <c r="C5009" s="15" t="n"/>
      <c r="D5009" s="15" t="n"/>
      <c r="E5009" s="15">
        <f>D5009*Setup!$B$5</f>
        <v/>
      </c>
      <c r="F5009" s="15">
        <f>D5009-E5009</f>
        <v/>
      </c>
      <c r="G5009" s="15" t="n"/>
      <c r="H5009" s="15" t="n"/>
      <c r="I5009" s="15" t="n"/>
      <c r="J5009" s="15">
        <f>C5009+F5009+G5009-I5009</f>
        <v/>
      </c>
      <c r="K5009" s="15" t="n"/>
      <c r="L5009" s="15">
        <f>K5009*Setup!$B$6</f>
        <v/>
      </c>
      <c r="M5009" s="15">
        <f>J5009-L5009</f>
        <v/>
      </c>
      <c r="N5009" s="21" t="n"/>
    </row>
    <row r="5010">
      <c r="A5010" s="295" t="n"/>
      <c r="B5010" s="14" t="n"/>
      <c r="C5010" s="15" t="n"/>
      <c r="D5010" s="15" t="n"/>
      <c r="E5010" s="15">
        <f>D5010*Setup!$B$5</f>
        <v/>
      </c>
      <c r="F5010" s="15">
        <f>D5010-E5010</f>
        <v/>
      </c>
      <c r="G5010" s="15" t="n"/>
      <c r="H5010" s="15" t="n"/>
      <c r="I5010" s="15" t="n"/>
      <c r="J5010" s="15">
        <f>C5010+F5010+G5010-I5010</f>
        <v/>
      </c>
      <c r="K5010" s="15" t="n"/>
      <c r="L5010" s="15">
        <f>K5010*Setup!$B$6</f>
        <v/>
      </c>
      <c r="M5010" s="15">
        <f>J5010-L5010</f>
        <v/>
      </c>
      <c r="N5010" s="21" t="n"/>
    </row>
    <row r="5011">
      <c r="A5011" s="295" t="n"/>
      <c r="B5011" s="14" t="n"/>
      <c r="C5011" s="15" t="n"/>
      <c r="D5011" s="15" t="n"/>
      <c r="E5011" s="15">
        <f>D5011*Setup!$B$5</f>
        <v/>
      </c>
      <c r="F5011" s="15">
        <f>D5011-E5011</f>
        <v/>
      </c>
      <c r="G5011" s="15" t="n"/>
      <c r="H5011" s="15" t="n"/>
      <c r="I5011" s="15" t="n"/>
      <c r="J5011" s="15">
        <f>C5011+F5011+G5011-I5011</f>
        <v/>
      </c>
      <c r="K5011" s="15" t="n"/>
      <c r="L5011" s="15">
        <f>K5011*Setup!$B$6</f>
        <v/>
      </c>
      <c r="M5011" s="15">
        <f>J5011-L5011</f>
        <v/>
      </c>
      <c r="N5011" s="21" t="n"/>
    </row>
    <row r="5012">
      <c r="A5012" s="295" t="n"/>
      <c r="B5012" s="14" t="n"/>
      <c r="C5012" s="15" t="n"/>
      <c r="D5012" s="15" t="n"/>
      <c r="E5012" s="15">
        <f>D5012*Setup!$B$5</f>
        <v/>
      </c>
      <c r="F5012" s="15">
        <f>D5012-E5012</f>
        <v/>
      </c>
      <c r="G5012" s="15" t="n"/>
      <c r="H5012" s="15" t="n"/>
      <c r="I5012" s="15" t="n"/>
      <c r="J5012" s="15">
        <f>C5012+F5012+G5012-I5012</f>
        <v/>
      </c>
      <c r="K5012" s="15" t="n"/>
      <c r="L5012" s="15">
        <f>K5012*Setup!$B$6</f>
        <v/>
      </c>
      <c r="M5012" s="15">
        <f>J5012-L5012</f>
        <v/>
      </c>
      <c r="N5012" s="21" t="n"/>
    </row>
    <row r="5013">
      <c r="A5013" s="295" t="n"/>
      <c r="B5013" s="14" t="n"/>
      <c r="C5013" s="15" t="n"/>
      <c r="D5013" s="15" t="n"/>
      <c r="E5013" s="15">
        <f>D5013*Setup!$B$5</f>
        <v/>
      </c>
      <c r="F5013" s="15">
        <f>D5013-E5013</f>
        <v/>
      </c>
      <c r="G5013" s="15" t="n"/>
      <c r="H5013" s="15" t="n"/>
      <c r="I5013" s="15" t="n"/>
      <c r="J5013" s="15">
        <f>C5013+F5013+G5013-I5013</f>
        <v/>
      </c>
      <c r="K5013" s="15" t="n"/>
      <c r="L5013" s="15">
        <f>K5013*Setup!$B$6</f>
        <v/>
      </c>
      <c r="M5013" s="15">
        <f>J5013-L5013</f>
        <v/>
      </c>
      <c r="N5013" s="21" t="n"/>
    </row>
    <row r="5014">
      <c r="A5014" s="295" t="n"/>
      <c r="B5014" s="14" t="n"/>
      <c r="C5014" s="15" t="n"/>
      <c r="D5014" s="15" t="n"/>
      <c r="E5014" s="15">
        <f>D5014*Setup!$B$5</f>
        <v/>
      </c>
      <c r="F5014" s="15">
        <f>D5014-E5014</f>
        <v/>
      </c>
      <c r="G5014" s="15" t="n"/>
      <c r="H5014" s="15" t="n"/>
      <c r="I5014" s="15" t="n"/>
      <c r="J5014" s="15">
        <f>C5014+F5014+G5014-I5014</f>
        <v/>
      </c>
      <c r="K5014" s="15" t="n"/>
      <c r="L5014" s="15">
        <f>K5014*Setup!$B$6</f>
        <v/>
      </c>
      <c r="M5014" s="15">
        <f>J5014-L5014</f>
        <v/>
      </c>
      <c r="N5014" s="21" t="n"/>
    </row>
    <row r="5015">
      <c r="A5015" s="295" t="n"/>
      <c r="B5015" s="14" t="n"/>
      <c r="C5015" s="15" t="n"/>
      <c r="D5015" s="15" t="n"/>
      <c r="E5015" s="15">
        <f>D5015*Setup!$B$5</f>
        <v/>
      </c>
      <c r="F5015" s="15">
        <f>D5015-E5015</f>
        <v/>
      </c>
      <c r="G5015" s="15" t="n"/>
      <c r="H5015" s="15" t="n"/>
      <c r="I5015" s="15" t="n"/>
      <c r="J5015" s="15">
        <f>C5015+F5015+G5015-I5015</f>
        <v/>
      </c>
      <c r="K5015" s="15" t="n"/>
      <c r="L5015" s="15">
        <f>K5015*Setup!$B$6</f>
        <v/>
      </c>
      <c r="M5015" s="15">
        <f>J5015-L5015</f>
        <v/>
      </c>
      <c r="N5015" s="21" t="n"/>
    </row>
    <row r="5016">
      <c r="A5016" s="295" t="n"/>
      <c r="B5016" s="14" t="n"/>
      <c r="C5016" s="15" t="n"/>
      <c r="D5016" s="15" t="n"/>
      <c r="E5016" s="15">
        <f>D5016*Setup!$B$5</f>
        <v/>
      </c>
      <c r="F5016" s="15">
        <f>D5016-E5016</f>
        <v/>
      </c>
      <c r="G5016" s="15" t="n"/>
      <c r="H5016" s="15" t="n"/>
      <c r="I5016" s="15" t="n"/>
      <c r="J5016" s="15">
        <f>C5016+F5016+G5016-I5016</f>
        <v/>
      </c>
      <c r="K5016" s="15" t="n"/>
      <c r="L5016" s="15">
        <f>K5016*Setup!$B$6</f>
        <v/>
      </c>
      <c r="M5016" s="15">
        <f>J5016-L5016</f>
        <v/>
      </c>
      <c r="N5016" s="21" t="n"/>
    </row>
    <row r="5017">
      <c r="A5017" s="295" t="n"/>
      <c r="B5017" s="14" t="n"/>
      <c r="C5017" s="15" t="n"/>
      <c r="D5017" s="15" t="n"/>
      <c r="E5017" s="15">
        <f>D5017*Setup!$B$5</f>
        <v/>
      </c>
      <c r="F5017" s="15">
        <f>D5017-E5017</f>
        <v/>
      </c>
      <c r="G5017" s="15" t="n"/>
      <c r="H5017" s="15" t="n"/>
      <c r="I5017" s="15" t="n"/>
      <c r="J5017" s="15">
        <f>C5017+F5017+G5017-I5017</f>
        <v/>
      </c>
      <c r="K5017" s="15" t="n"/>
      <c r="L5017" s="15">
        <f>K5017*Setup!$B$6</f>
        <v/>
      </c>
      <c r="M5017" s="15">
        <f>J5017-L5017</f>
        <v/>
      </c>
      <c r="N5017" s="21" t="n"/>
    </row>
    <row r="5018">
      <c r="A5018" s="295" t="n"/>
      <c r="B5018" s="14" t="n"/>
      <c r="C5018" s="15" t="n"/>
      <c r="D5018" s="15" t="n"/>
      <c r="E5018" s="15">
        <f>D5018*Setup!$B$5</f>
        <v/>
      </c>
      <c r="F5018" s="15">
        <f>D5018-E5018</f>
        <v/>
      </c>
      <c r="G5018" s="15" t="n"/>
      <c r="H5018" s="15" t="n"/>
      <c r="I5018" s="15" t="n"/>
      <c r="J5018" s="15">
        <f>C5018+F5018+G5018-I5018</f>
        <v/>
      </c>
      <c r="K5018" s="15" t="n"/>
      <c r="L5018" s="15">
        <f>K5018*Setup!$B$6</f>
        <v/>
      </c>
      <c r="M5018" s="15">
        <f>J5018-L5018</f>
        <v/>
      </c>
      <c r="N5018" s="21" t="n"/>
    </row>
    <row r="5019">
      <c r="A5019" s="295" t="n"/>
      <c r="B5019" s="14" t="n"/>
      <c r="C5019" s="15" t="n"/>
      <c r="D5019" s="15" t="n"/>
      <c r="E5019" s="15">
        <f>D5019*Setup!$B$5</f>
        <v/>
      </c>
      <c r="F5019" s="15">
        <f>D5019-E5019</f>
        <v/>
      </c>
      <c r="G5019" s="15" t="n"/>
      <c r="H5019" s="15" t="n"/>
      <c r="I5019" s="15" t="n"/>
      <c r="J5019" s="15">
        <f>C5019+F5019+G5019-I5019</f>
        <v/>
      </c>
      <c r="K5019" s="15" t="n"/>
      <c r="L5019" s="15">
        <f>K5019*Setup!$B$6</f>
        <v/>
      </c>
      <c r="M5019" s="15">
        <f>J5019-L5019</f>
        <v/>
      </c>
      <c r="N5019" s="21" t="n"/>
    </row>
    <row r="5020">
      <c r="A5020" s="295" t="n"/>
      <c r="B5020" s="14" t="n"/>
      <c r="C5020" s="15" t="n"/>
      <c r="D5020" s="15" t="n"/>
      <c r="E5020" s="15">
        <f>D5020*Setup!$B$5</f>
        <v/>
      </c>
      <c r="F5020" s="15">
        <f>D5020-E5020</f>
        <v/>
      </c>
      <c r="G5020" s="15" t="n"/>
      <c r="H5020" s="15" t="n"/>
      <c r="I5020" s="15" t="n"/>
      <c r="J5020" s="15">
        <f>C5020+F5020+G5020-I5020</f>
        <v/>
      </c>
      <c r="K5020" s="15" t="n"/>
      <c r="L5020" s="15">
        <f>K5020*Setup!$B$6</f>
        <v/>
      </c>
      <c r="M5020" s="15">
        <f>J5020-L5020</f>
        <v/>
      </c>
      <c r="N5020" s="21" t="n"/>
    </row>
    <row r="5021">
      <c r="A5021" s="295" t="n"/>
      <c r="B5021" s="14" t="n"/>
      <c r="C5021" s="15" t="n"/>
      <c r="D5021" s="15" t="n"/>
      <c r="E5021" s="15">
        <f>D5021*Setup!$B$5</f>
        <v/>
      </c>
      <c r="F5021" s="15">
        <f>D5021-E5021</f>
        <v/>
      </c>
      <c r="G5021" s="15" t="n"/>
      <c r="H5021" s="15" t="n"/>
      <c r="I5021" s="15" t="n"/>
      <c r="J5021" s="15">
        <f>C5021+F5021+G5021-I5021</f>
        <v/>
      </c>
      <c r="K5021" s="15" t="n"/>
      <c r="L5021" s="15">
        <f>K5021*Setup!$B$6</f>
        <v/>
      </c>
      <c r="M5021" s="15">
        <f>J5021-L5021</f>
        <v/>
      </c>
      <c r="N5021" s="21" t="n"/>
    </row>
    <row r="5022">
      <c r="A5022" s="295" t="n"/>
      <c r="B5022" s="14" t="n"/>
      <c r="C5022" s="15" t="n"/>
      <c r="D5022" s="15" t="n"/>
      <c r="E5022" s="15">
        <f>D5022*Setup!$B$5</f>
        <v/>
      </c>
      <c r="F5022" s="15">
        <f>D5022-E5022</f>
        <v/>
      </c>
      <c r="G5022" s="15" t="n"/>
      <c r="H5022" s="15" t="n"/>
      <c r="I5022" s="15" t="n"/>
      <c r="J5022" s="15">
        <f>C5022+F5022+G5022-I5022</f>
        <v/>
      </c>
      <c r="K5022" s="15" t="n"/>
      <c r="L5022" s="15">
        <f>K5022*Setup!$B$6</f>
        <v/>
      </c>
      <c r="M5022" s="15">
        <f>J5022-L5022</f>
        <v/>
      </c>
      <c r="N5022" s="21" t="n"/>
    </row>
    <row r="5023">
      <c r="A5023" s="295" t="n"/>
      <c r="B5023" s="14" t="n"/>
      <c r="C5023" s="15" t="n"/>
      <c r="D5023" s="15" t="n"/>
      <c r="E5023" s="15">
        <f>D5023*Setup!$B$5</f>
        <v/>
      </c>
      <c r="F5023" s="15">
        <f>D5023-E5023</f>
        <v/>
      </c>
      <c r="G5023" s="15" t="n"/>
      <c r="H5023" s="15" t="n"/>
      <c r="I5023" s="15" t="n"/>
      <c r="J5023" s="15">
        <f>C5023+F5023+G5023-I5023</f>
        <v/>
      </c>
      <c r="K5023" s="15" t="n"/>
      <c r="L5023" s="15">
        <f>K5023*Setup!$B$6</f>
        <v/>
      </c>
      <c r="M5023" s="15">
        <f>J5023-L5023</f>
        <v/>
      </c>
      <c r="N5023" s="21" t="n"/>
    </row>
    <row r="5024">
      <c r="A5024" s="295" t="n"/>
      <c r="B5024" s="14" t="n"/>
      <c r="C5024" s="15" t="n"/>
      <c r="D5024" s="15" t="n"/>
      <c r="E5024" s="15">
        <f>D5024*Setup!$B$5</f>
        <v/>
      </c>
      <c r="F5024" s="15">
        <f>D5024-E5024</f>
        <v/>
      </c>
      <c r="G5024" s="15" t="n"/>
      <c r="H5024" s="15" t="n"/>
      <c r="I5024" s="15" t="n"/>
      <c r="J5024" s="15">
        <f>C5024+F5024+G5024-I5024</f>
        <v/>
      </c>
      <c r="K5024" s="15" t="n"/>
      <c r="L5024" s="15">
        <f>K5024*Setup!$B$6</f>
        <v/>
      </c>
      <c r="M5024" s="15">
        <f>J5024-L5024</f>
        <v/>
      </c>
      <c r="N5024" s="21" t="n"/>
    </row>
    <row r="5025">
      <c r="A5025" s="295" t="n"/>
      <c r="B5025" s="14" t="n"/>
      <c r="C5025" s="15" t="n"/>
      <c r="D5025" s="15" t="n"/>
      <c r="E5025" s="15">
        <f>D5025*Setup!$B$5</f>
        <v/>
      </c>
      <c r="F5025" s="15">
        <f>D5025-E5025</f>
        <v/>
      </c>
      <c r="G5025" s="15" t="n"/>
      <c r="H5025" s="15" t="n"/>
      <c r="I5025" s="15" t="n"/>
      <c r="J5025" s="15">
        <f>C5025+F5025+G5025-I5025</f>
        <v/>
      </c>
      <c r="K5025" s="15" t="n"/>
      <c r="L5025" s="15">
        <f>K5025*Setup!$B$6</f>
        <v/>
      </c>
      <c r="M5025" s="15">
        <f>J5025-L5025</f>
        <v/>
      </c>
      <c r="N5025" s="21" t="n"/>
    </row>
    <row r="5026">
      <c r="A5026" s="295" t="n"/>
      <c r="B5026" s="14" t="n"/>
      <c r="C5026" s="15" t="n"/>
      <c r="D5026" s="15" t="n"/>
      <c r="E5026" s="15">
        <f>D5026*Setup!$B$5</f>
        <v/>
      </c>
      <c r="F5026" s="15">
        <f>D5026-E5026</f>
        <v/>
      </c>
      <c r="G5026" s="15" t="n"/>
      <c r="H5026" s="15" t="n"/>
      <c r="I5026" s="15" t="n"/>
      <c r="J5026" s="15">
        <f>C5026+F5026+G5026-I5026</f>
        <v/>
      </c>
      <c r="K5026" s="15" t="n"/>
      <c r="L5026" s="15">
        <f>K5026*Setup!$B$6</f>
        <v/>
      </c>
      <c r="M5026" s="15">
        <f>J5026-L5026</f>
        <v/>
      </c>
      <c r="N5026" s="21" t="n"/>
    </row>
    <row r="5027">
      <c r="A5027" s="295" t="n"/>
      <c r="B5027" s="14" t="n"/>
      <c r="C5027" s="15" t="n"/>
      <c r="D5027" s="15" t="n"/>
      <c r="E5027" s="15">
        <f>D5027*Setup!$B$5</f>
        <v/>
      </c>
      <c r="F5027" s="15">
        <f>D5027-E5027</f>
        <v/>
      </c>
      <c r="G5027" s="15" t="n"/>
      <c r="H5027" s="15" t="n"/>
      <c r="I5027" s="15" t="n"/>
      <c r="J5027" s="15">
        <f>C5027+F5027+G5027-I5027</f>
        <v/>
      </c>
      <c r="K5027" s="15" t="n"/>
      <c r="L5027" s="15">
        <f>K5027*Setup!$B$6</f>
        <v/>
      </c>
      <c r="M5027" s="15">
        <f>J5027-L5027</f>
        <v/>
      </c>
      <c r="N5027" s="21" t="n"/>
    </row>
    <row r="5028">
      <c r="A5028" s="295" t="n"/>
      <c r="B5028" s="14" t="n"/>
      <c r="C5028" s="15" t="n"/>
      <c r="D5028" s="15" t="n"/>
      <c r="E5028" s="15">
        <f>D5028*Setup!$B$5</f>
        <v/>
      </c>
      <c r="F5028" s="15">
        <f>D5028-E5028</f>
        <v/>
      </c>
      <c r="G5028" s="15" t="n"/>
      <c r="H5028" s="15" t="n"/>
      <c r="I5028" s="15" t="n"/>
      <c r="J5028" s="15">
        <f>C5028+F5028+G5028-I5028</f>
        <v/>
      </c>
      <c r="K5028" s="15" t="n"/>
      <c r="L5028" s="15">
        <f>K5028*Setup!$B$6</f>
        <v/>
      </c>
      <c r="M5028" s="15">
        <f>J5028-L5028</f>
        <v/>
      </c>
      <c r="N5028" s="21" t="n"/>
    </row>
    <row r="5029">
      <c r="A5029" s="295" t="n"/>
      <c r="B5029" s="14" t="n"/>
      <c r="C5029" s="15" t="n"/>
      <c r="D5029" s="15" t="n"/>
      <c r="E5029" s="15">
        <f>D5029*Setup!$B$5</f>
        <v/>
      </c>
      <c r="F5029" s="15">
        <f>D5029-E5029</f>
        <v/>
      </c>
      <c r="G5029" s="15" t="n"/>
      <c r="H5029" s="15" t="n"/>
      <c r="I5029" s="15" t="n"/>
      <c r="J5029" s="15">
        <f>C5029+F5029+G5029-I5029</f>
        <v/>
      </c>
      <c r="K5029" s="15" t="n"/>
      <c r="L5029" s="15">
        <f>K5029*Setup!$B$6</f>
        <v/>
      </c>
      <c r="M5029" s="15">
        <f>J5029-L5029</f>
        <v/>
      </c>
      <c r="N5029" s="21" t="n"/>
    </row>
    <row r="5030">
      <c r="A5030" s="295" t="n"/>
      <c r="B5030" s="14" t="n"/>
      <c r="C5030" s="15" t="n"/>
      <c r="D5030" s="15" t="n"/>
      <c r="E5030" s="15">
        <f>D5030*Setup!$B$5</f>
        <v/>
      </c>
      <c r="F5030" s="15">
        <f>D5030-E5030</f>
        <v/>
      </c>
      <c r="G5030" s="15" t="n"/>
      <c r="H5030" s="15" t="n"/>
      <c r="I5030" s="15" t="n"/>
      <c r="J5030" s="15">
        <f>C5030+F5030+G5030-I5030</f>
        <v/>
      </c>
      <c r="K5030" s="15" t="n"/>
      <c r="L5030" s="15">
        <f>K5030*Setup!$B$6</f>
        <v/>
      </c>
      <c r="M5030" s="15">
        <f>J5030-L5030</f>
        <v/>
      </c>
      <c r="N5030" s="21" t="n"/>
    </row>
    <row r="5031">
      <c r="A5031" s="295" t="n"/>
      <c r="B5031" s="14" t="n"/>
      <c r="C5031" s="15" t="n"/>
      <c r="D5031" s="15" t="n"/>
      <c r="E5031" s="15">
        <f>D5031*Setup!$B$5</f>
        <v/>
      </c>
      <c r="F5031" s="15">
        <f>D5031-E5031</f>
        <v/>
      </c>
      <c r="G5031" s="15" t="n"/>
      <c r="H5031" s="15" t="n"/>
      <c r="I5031" s="15" t="n"/>
      <c r="J5031" s="15">
        <f>C5031+F5031+G5031-I5031</f>
        <v/>
      </c>
      <c r="K5031" s="15" t="n"/>
      <c r="L5031" s="15">
        <f>K5031*Setup!$B$6</f>
        <v/>
      </c>
      <c r="M5031" s="15">
        <f>J5031-L5031</f>
        <v/>
      </c>
      <c r="N5031" s="21" t="n"/>
    </row>
    <row r="5032">
      <c r="A5032" s="295" t="n"/>
      <c r="B5032" s="14" t="n"/>
      <c r="C5032" s="15" t="n"/>
      <c r="D5032" s="15" t="n"/>
      <c r="E5032" s="15">
        <f>D5032*Setup!$B$5</f>
        <v/>
      </c>
      <c r="F5032" s="15">
        <f>D5032-E5032</f>
        <v/>
      </c>
      <c r="G5032" s="15" t="n"/>
      <c r="H5032" s="15" t="n"/>
      <c r="I5032" s="15" t="n"/>
      <c r="J5032" s="15">
        <f>C5032+F5032+G5032-I5032</f>
        <v/>
      </c>
      <c r="K5032" s="15" t="n"/>
      <c r="L5032" s="15">
        <f>K5032*Setup!$B$6</f>
        <v/>
      </c>
      <c r="M5032" s="15">
        <f>J5032-L5032</f>
        <v/>
      </c>
      <c r="N5032" s="21" t="n"/>
    </row>
    <row r="5033">
      <c r="A5033" s="295" t="n"/>
      <c r="B5033" s="14" t="n"/>
      <c r="C5033" s="15" t="n"/>
      <c r="D5033" s="15" t="n"/>
      <c r="E5033" s="15">
        <f>D5033*Setup!$B$5</f>
        <v/>
      </c>
      <c r="F5033" s="15">
        <f>D5033-E5033</f>
        <v/>
      </c>
      <c r="G5033" s="15" t="n"/>
      <c r="H5033" s="15" t="n"/>
      <c r="I5033" s="15" t="n"/>
      <c r="J5033" s="15">
        <f>C5033+F5033+G5033-I5033</f>
        <v/>
      </c>
      <c r="K5033" s="15" t="n"/>
      <c r="L5033" s="15">
        <f>K5033*Setup!$B$6</f>
        <v/>
      </c>
      <c r="M5033" s="15">
        <f>J5033-L5033</f>
        <v/>
      </c>
      <c r="N5033" s="21" t="n"/>
    </row>
    <row r="5034">
      <c r="A5034" s="295" t="n"/>
      <c r="B5034" s="14" t="n"/>
      <c r="C5034" s="15" t="n"/>
      <c r="D5034" s="15" t="n"/>
      <c r="E5034" s="15">
        <f>D5034*Setup!$B$5</f>
        <v/>
      </c>
      <c r="F5034" s="15">
        <f>D5034-E5034</f>
        <v/>
      </c>
      <c r="G5034" s="15" t="n"/>
      <c r="H5034" s="15" t="n"/>
      <c r="I5034" s="15" t="n"/>
      <c r="J5034" s="15">
        <f>C5034+F5034+G5034-I5034</f>
        <v/>
      </c>
      <c r="K5034" s="15" t="n"/>
      <c r="L5034" s="15">
        <f>K5034*Setup!$B$6</f>
        <v/>
      </c>
      <c r="M5034" s="15">
        <f>J5034-L5034</f>
        <v/>
      </c>
      <c r="N5034" s="21" t="n"/>
    </row>
    <row r="5035">
      <c r="A5035" s="295" t="n"/>
      <c r="B5035" s="14" t="n"/>
      <c r="C5035" s="15" t="n"/>
      <c r="D5035" s="15" t="n"/>
      <c r="E5035" s="15">
        <f>D5035*Setup!$B$5</f>
        <v/>
      </c>
      <c r="F5035" s="15">
        <f>D5035-E5035</f>
        <v/>
      </c>
      <c r="G5035" s="15" t="n"/>
      <c r="H5035" s="15" t="n"/>
      <c r="I5035" s="15" t="n"/>
      <c r="J5035" s="15">
        <f>C5035+F5035+G5035-I5035</f>
        <v/>
      </c>
      <c r="K5035" s="15" t="n"/>
      <c r="L5035" s="15">
        <f>K5035*Setup!$B$6</f>
        <v/>
      </c>
      <c r="M5035" s="15">
        <f>J5035-L5035</f>
        <v/>
      </c>
      <c r="N5035" s="21" t="n"/>
    </row>
    <row r="5036">
      <c r="A5036" s="295" t="n"/>
      <c r="B5036" s="14" t="n"/>
      <c r="C5036" s="15" t="n"/>
      <c r="D5036" s="15" t="n"/>
      <c r="E5036" s="15">
        <f>D5036*Setup!$B$5</f>
        <v/>
      </c>
      <c r="F5036" s="15">
        <f>D5036-E5036</f>
        <v/>
      </c>
      <c r="G5036" s="15" t="n"/>
      <c r="H5036" s="15" t="n"/>
      <c r="I5036" s="15" t="n"/>
      <c r="J5036" s="15">
        <f>C5036+F5036+G5036-I5036</f>
        <v/>
      </c>
      <c r="K5036" s="15" t="n"/>
      <c r="L5036" s="15">
        <f>K5036*Setup!$B$6</f>
        <v/>
      </c>
      <c r="M5036" s="15">
        <f>J5036-L5036</f>
        <v/>
      </c>
      <c r="N5036" s="21" t="n"/>
    </row>
    <row r="5037">
      <c r="A5037" s="295" t="n"/>
      <c r="B5037" s="14" t="n"/>
      <c r="C5037" s="15" t="n"/>
      <c r="D5037" s="15" t="n"/>
      <c r="E5037" s="15">
        <f>D5037*Setup!$B$5</f>
        <v/>
      </c>
      <c r="F5037" s="15">
        <f>D5037-E5037</f>
        <v/>
      </c>
      <c r="G5037" s="15" t="n"/>
      <c r="H5037" s="15" t="n"/>
      <c r="I5037" s="15" t="n"/>
      <c r="J5037" s="15">
        <f>C5037+F5037+G5037-I5037</f>
        <v/>
      </c>
      <c r="K5037" s="15" t="n"/>
      <c r="L5037" s="15">
        <f>K5037*Setup!$B$6</f>
        <v/>
      </c>
      <c r="M5037" s="15">
        <f>J5037-L5037</f>
        <v/>
      </c>
      <c r="N5037" s="21" t="n"/>
    </row>
    <row r="5038">
      <c r="A5038" s="295" t="n"/>
      <c r="B5038" s="14" t="n"/>
      <c r="C5038" s="15" t="n"/>
      <c r="D5038" s="15" t="n"/>
      <c r="E5038" s="15">
        <f>D5038*Setup!$B$5</f>
        <v/>
      </c>
      <c r="F5038" s="15">
        <f>D5038-E5038</f>
        <v/>
      </c>
      <c r="G5038" s="15" t="n"/>
      <c r="H5038" s="15" t="n"/>
      <c r="I5038" s="15" t="n"/>
      <c r="J5038" s="15">
        <f>C5038+F5038+G5038-I5038</f>
        <v/>
      </c>
      <c r="K5038" s="15" t="n"/>
      <c r="L5038" s="15">
        <f>K5038*Setup!$B$6</f>
        <v/>
      </c>
      <c r="M5038" s="15">
        <f>J5038-L5038</f>
        <v/>
      </c>
      <c r="N5038" s="21" t="n"/>
    </row>
    <row r="5039">
      <c r="A5039" s="295" t="n"/>
      <c r="B5039" s="14" t="n"/>
      <c r="C5039" s="15" t="n"/>
      <c r="D5039" s="15" t="n"/>
      <c r="E5039" s="15">
        <f>D5039*Setup!$B$5</f>
        <v/>
      </c>
      <c r="F5039" s="15">
        <f>D5039-E5039</f>
        <v/>
      </c>
      <c r="G5039" s="15" t="n"/>
      <c r="H5039" s="15" t="n"/>
      <c r="I5039" s="15" t="n"/>
      <c r="J5039" s="15">
        <f>C5039+F5039+G5039-I5039</f>
        <v/>
      </c>
      <c r="K5039" s="15" t="n"/>
      <c r="L5039" s="15">
        <f>K5039*Setup!$B$6</f>
        <v/>
      </c>
      <c r="M5039" s="15">
        <f>J5039-L5039</f>
        <v/>
      </c>
      <c r="N5039" s="21" t="n"/>
    </row>
    <row r="5040">
      <c r="A5040" s="295" t="n"/>
      <c r="B5040" s="14" t="n"/>
      <c r="C5040" s="15" t="n"/>
      <c r="D5040" s="15" t="n"/>
      <c r="E5040" s="15">
        <f>D5040*Setup!$B$5</f>
        <v/>
      </c>
      <c r="F5040" s="15">
        <f>D5040-E5040</f>
        <v/>
      </c>
      <c r="G5040" s="15" t="n"/>
      <c r="H5040" s="15" t="n"/>
      <c r="I5040" s="15" t="n"/>
      <c r="J5040" s="15">
        <f>C5040+F5040+G5040-I5040</f>
        <v/>
      </c>
      <c r="K5040" s="15" t="n"/>
      <c r="L5040" s="15">
        <f>K5040*Setup!$B$6</f>
        <v/>
      </c>
      <c r="M5040" s="15">
        <f>J5040-L5040</f>
        <v/>
      </c>
      <c r="N5040" s="21" t="n"/>
    </row>
    <row r="5041">
      <c r="A5041" s="295" t="n"/>
      <c r="B5041" s="14" t="n"/>
      <c r="C5041" s="15" t="n"/>
      <c r="D5041" s="15" t="n"/>
      <c r="E5041" s="15">
        <f>D5041*Setup!$B$5</f>
        <v/>
      </c>
      <c r="F5041" s="15">
        <f>D5041-E5041</f>
        <v/>
      </c>
      <c r="G5041" s="15" t="n"/>
      <c r="H5041" s="15" t="n"/>
      <c r="I5041" s="15" t="n"/>
      <c r="J5041" s="15">
        <f>C5041+F5041+G5041-I5041</f>
        <v/>
      </c>
      <c r="K5041" s="15" t="n"/>
      <c r="L5041" s="15">
        <f>K5041*Setup!$B$6</f>
        <v/>
      </c>
      <c r="M5041" s="15">
        <f>J5041-L5041</f>
        <v/>
      </c>
      <c r="N5041" s="21" t="n"/>
    </row>
    <row r="5042">
      <c r="A5042" s="295" t="n"/>
      <c r="B5042" s="14" t="n"/>
      <c r="C5042" s="15" t="n"/>
      <c r="D5042" s="15" t="n"/>
      <c r="E5042" s="15">
        <f>D5042*Setup!$B$5</f>
        <v/>
      </c>
      <c r="F5042" s="15">
        <f>D5042-E5042</f>
        <v/>
      </c>
      <c r="G5042" s="15" t="n"/>
      <c r="H5042" s="15" t="n"/>
      <c r="I5042" s="15" t="n"/>
      <c r="J5042" s="15">
        <f>C5042+F5042+G5042-I5042</f>
        <v/>
      </c>
      <c r="K5042" s="15" t="n"/>
      <c r="L5042" s="15">
        <f>K5042*Setup!$B$6</f>
        <v/>
      </c>
      <c r="M5042" s="15">
        <f>J5042-L5042</f>
        <v/>
      </c>
      <c r="N5042" s="21" t="n"/>
    </row>
    <row r="5043">
      <c r="A5043" s="295" t="n"/>
      <c r="B5043" s="14" t="n"/>
      <c r="C5043" s="15" t="n"/>
      <c r="D5043" s="15" t="n"/>
      <c r="E5043" s="15">
        <f>D5043*Setup!$B$5</f>
        <v/>
      </c>
      <c r="F5043" s="15">
        <f>D5043-E5043</f>
        <v/>
      </c>
      <c r="G5043" s="15" t="n"/>
      <c r="H5043" s="15" t="n"/>
      <c r="I5043" s="15" t="n"/>
      <c r="J5043" s="15">
        <f>C5043+F5043+G5043-I5043</f>
        <v/>
      </c>
      <c r="K5043" s="15" t="n"/>
      <c r="L5043" s="15">
        <f>K5043*Setup!$B$6</f>
        <v/>
      </c>
      <c r="M5043" s="15">
        <f>J5043-L5043</f>
        <v/>
      </c>
      <c r="N5043" s="21" t="n"/>
    </row>
    <row r="5044">
      <c r="A5044" s="295" t="n"/>
      <c r="B5044" s="14" t="n"/>
      <c r="C5044" s="15" t="n"/>
      <c r="D5044" s="15" t="n"/>
      <c r="E5044" s="15">
        <f>D5044*Setup!$B$5</f>
        <v/>
      </c>
      <c r="F5044" s="15">
        <f>D5044-E5044</f>
        <v/>
      </c>
      <c r="G5044" s="15" t="n"/>
      <c r="H5044" s="15" t="n"/>
      <c r="I5044" s="15" t="n"/>
      <c r="J5044" s="15">
        <f>C5044+F5044+G5044-I5044</f>
        <v/>
      </c>
      <c r="K5044" s="15" t="n"/>
      <c r="L5044" s="15">
        <f>K5044*Setup!$B$6</f>
        <v/>
      </c>
      <c r="M5044" s="15">
        <f>J5044-L5044</f>
        <v/>
      </c>
      <c r="N5044" s="21" t="n"/>
    </row>
    <row r="5045">
      <c r="A5045" s="295" t="n"/>
      <c r="B5045" s="14" t="n"/>
      <c r="C5045" s="15" t="n"/>
      <c r="D5045" s="15" t="n"/>
      <c r="E5045" s="15">
        <f>D5045*Setup!$B$5</f>
        <v/>
      </c>
      <c r="F5045" s="15">
        <f>D5045-E5045</f>
        <v/>
      </c>
      <c r="G5045" s="15" t="n"/>
      <c r="H5045" s="15" t="n"/>
      <c r="I5045" s="15" t="n"/>
      <c r="J5045" s="15">
        <f>C5045+F5045+G5045-I5045</f>
        <v/>
      </c>
      <c r="K5045" s="15" t="n"/>
      <c r="L5045" s="15">
        <f>K5045*Setup!$B$6</f>
        <v/>
      </c>
      <c r="M5045" s="15">
        <f>J5045-L5045</f>
        <v/>
      </c>
      <c r="N5045" s="21" t="n"/>
    </row>
    <row r="5046">
      <c r="A5046" s="295" t="n"/>
      <c r="B5046" s="14" t="n"/>
      <c r="C5046" s="15" t="n"/>
      <c r="D5046" s="15" t="n"/>
      <c r="E5046" s="15">
        <f>D5046*Setup!$B$5</f>
        <v/>
      </c>
      <c r="F5046" s="15">
        <f>D5046-E5046</f>
        <v/>
      </c>
      <c r="G5046" s="15" t="n"/>
      <c r="H5046" s="15" t="n"/>
      <c r="I5046" s="15" t="n"/>
      <c r="J5046" s="15">
        <f>C5046+F5046+G5046-I5046</f>
        <v/>
      </c>
      <c r="K5046" s="15" t="n"/>
      <c r="L5046" s="15">
        <f>K5046*Setup!$B$6</f>
        <v/>
      </c>
      <c r="M5046" s="15">
        <f>J5046-L5046</f>
        <v/>
      </c>
      <c r="N5046" s="21" t="n"/>
    </row>
    <row r="5047">
      <c r="A5047" s="295" t="n"/>
      <c r="B5047" s="14" t="n"/>
      <c r="C5047" s="15" t="n"/>
      <c r="D5047" s="15" t="n"/>
      <c r="E5047" s="15">
        <f>D5047*Setup!$B$5</f>
        <v/>
      </c>
      <c r="F5047" s="15">
        <f>D5047-E5047</f>
        <v/>
      </c>
      <c r="G5047" s="15" t="n"/>
      <c r="H5047" s="15" t="n"/>
      <c r="I5047" s="15" t="n"/>
      <c r="J5047" s="15">
        <f>C5047+F5047+G5047-I5047</f>
        <v/>
      </c>
      <c r="K5047" s="15" t="n"/>
      <c r="L5047" s="15">
        <f>K5047*Setup!$B$6</f>
        <v/>
      </c>
      <c r="M5047" s="15">
        <f>J5047-L5047</f>
        <v/>
      </c>
      <c r="N5047" s="21" t="n"/>
    </row>
    <row r="5048">
      <c r="A5048" s="295" t="n"/>
      <c r="B5048" s="14" t="n"/>
      <c r="C5048" s="15" t="n"/>
      <c r="D5048" s="15" t="n"/>
      <c r="E5048" s="15">
        <f>D5048*Setup!$B$5</f>
        <v/>
      </c>
      <c r="F5048" s="15">
        <f>D5048-E5048</f>
        <v/>
      </c>
      <c r="G5048" s="15" t="n"/>
      <c r="H5048" s="15" t="n"/>
      <c r="I5048" s="15" t="n"/>
      <c r="J5048" s="15">
        <f>C5048+F5048+G5048-I5048</f>
        <v/>
      </c>
      <c r="K5048" s="15" t="n"/>
      <c r="L5048" s="15">
        <f>K5048*Setup!$B$6</f>
        <v/>
      </c>
      <c r="M5048" s="15">
        <f>J5048-L5048</f>
        <v/>
      </c>
      <c r="N5048" s="21" t="n"/>
    </row>
    <row r="5049">
      <c r="A5049" s="295" t="n"/>
      <c r="B5049" s="14" t="n"/>
      <c r="C5049" s="15" t="n"/>
      <c r="D5049" s="15" t="n"/>
      <c r="E5049" s="15">
        <f>D5049*Setup!$B$5</f>
        <v/>
      </c>
      <c r="F5049" s="15">
        <f>D5049-E5049</f>
        <v/>
      </c>
      <c r="G5049" s="15" t="n"/>
      <c r="H5049" s="15" t="n"/>
      <c r="I5049" s="15" t="n"/>
      <c r="J5049" s="15">
        <f>C5049+F5049+G5049-I5049</f>
        <v/>
      </c>
      <c r="K5049" s="15" t="n"/>
      <c r="L5049" s="15">
        <f>K5049*Setup!$B$6</f>
        <v/>
      </c>
      <c r="M5049" s="15">
        <f>J5049-L5049</f>
        <v/>
      </c>
      <c r="N5049" s="21" t="n"/>
    </row>
    <row r="5050">
      <c r="A5050" s="295" t="n"/>
      <c r="B5050" s="14" t="n"/>
      <c r="C5050" s="15" t="n"/>
      <c r="D5050" s="15" t="n"/>
      <c r="E5050" s="15">
        <f>D5050*Setup!$B$5</f>
        <v/>
      </c>
      <c r="F5050" s="15">
        <f>D5050-E5050</f>
        <v/>
      </c>
      <c r="G5050" s="15" t="n"/>
      <c r="H5050" s="15" t="n"/>
      <c r="I5050" s="15" t="n"/>
      <c r="J5050" s="15">
        <f>C5050+F5050+G5050-I5050</f>
        <v/>
      </c>
      <c r="K5050" s="15" t="n"/>
      <c r="L5050" s="15">
        <f>K5050*Setup!$B$6</f>
        <v/>
      </c>
      <c r="M5050" s="15">
        <f>J5050-L5050</f>
        <v/>
      </c>
      <c r="N5050" s="21" t="n"/>
    </row>
    <row r="5051">
      <c r="A5051" s="295" t="n"/>
      <c r="B5051" s="14" t="n"/>
      <c r="C5051" s="15" t="n"/>
      <c r="D5051" s="15" t="n"/>
      <c r="E5051" s="15">
        <f>D5051*Setup!$B$5</f>
        <v/>
      </c>
      <c r="F5051" s="15">
        <f>D5051-E5051</f>
        <v/>
      </c>
      <c r="G5051" s="15" t="n"/>
      <c r="H5051" s="15" t="n"/>
      <c r="I5051" s="15" t="n"/>
      <c r="J5051" s="15">
        <f>C5051+F5051+G5051-I5051</f>
        <v/>
      </c>
      <c r="K5051" s="15" t="n"/>
      <c r="L5051" s="15">
        <f>K5051*Setup!$B$6</f>
        <v/>
      </c>
      <c r="M5051" s="15">
        <f>J5051-L5051</f>
        <v/>
      </c>
      <c r="N5051" s="21" t="n"/>
    </row>
    <row r="5052">
      <c r="A5052" s="295" t="n"/>
      <c r="B5052" s="14" t="n"/>
      <c r="C5052" s="15" t="n"/>
      <c r="D5052" s="15" t="n"/>
      <c r="E5052" s="15">
        <f>D5052*Setup!$B$5</f>
        <v/>
      </c>
      <c r="F5052" s="15">
        <f>D5052-E5052</f>
        <v/>
      </c>
      <c r="G5052" s="15" t="n"/>
      <c r="H5052" s="15" t="n"/>
      <c r="I5052" s="15" t="n"/>
      <c r="J5052" s="15">
        <f>C5052+F5052+G5052-I5052</f>
        <v/>
      </c>
      <c r="K5052" s="15" t="n"/>
      <c r="L5052" s="15">
        <f>K5052*Setup!$B$6</f>
        <v/>
      </c>
      <c r="M5052" s="15">
        <f>J5052-L5052</f>
        <v/>
      </c>
      <c r="N5052" s="21" t="n"/>
    </row>
    <row r="5053">
      <c r="A5053" s="295" t="n"/>
      <c r="B5053" s="14" t="n"/>
      <c r="C5053" s="15" t="n"/>
      <c r="D5053" s="15" t="n"/>
      <c r="E5053" s="15">
        <f>D5053*Setup!$B$5</f>
        <v/>
      </c>
      <c r="F5053" s="15">
        <f>D5053-E5053</f>
        <v/>
      </c>
      <c r="G5053" s="15" t="n"/>
      <c r="H5053" s="15" t="n"/>
      <c r="I5053" s="15" t="n"/>
      <c r="J5053" s="15">
        <f>C5053+F5053+G5053-I5053</f>
        <v/>
      </c>
      <c r="K5053" s="15" t="n"/>
      <c r="L5053" s="15">
        <f>K5053*Setup!$B$6</f>
        <v/>
      </c>
      <c r="M5053" s="15">
        <f>J5053-L5053</f>
        <v/>
      </c>
      <c r="N5053" s="21" t="n"/>
    </row>
    <row r="5054">
      <c r="A5054" s="295" t="n"/>
      <c r="B5054" s="14" t="n"/>
      <c r="C5054" s="15" t="n"/>
      <c r="D5054" s="15" t="n"/>
      <c r="E5054" s="15">
        <f>D5054*Setup!$B$5</f>
        <v/>
      </c>
      <c r="F5054" s="15">
        <f>D5054-E5054</f>
        <v/>
      </c>
      <c r="G5054" s="15" t="n"/>
      <c r="H5054" s="15" t="n"/>
      <c r="I5054" s="15" t="n"/>
      <c r="J5054" s="15">
        <f>C5054+F5054+G5054-I5054</f>
        <v/>
      </c>
      <c r="K5054" s="15" t="n"/>
      <c r="L5054" s="15">
        <f>K5054*Setup!$B$6</f>
        <v/>
      </c>
      <c r="M5054" s="15">
        <f>J5054-L5054</f>
        <v/>
      </c>
      <c r="N5054" s="21" t="n"/>
    </row>
    <row r="5055">
      <c r="A5055" s="295" t="n"/>
      <c r="B5055" s="14" t="n"/>
      <c r="C5055" s="15" t="n"/>
      <c r="D5055" s="15" t="n"/>
      <c r="E5055" s="15">
        <f>D5055*Setup!$B$5</f>
        <v/>
      </c>
      <c r="F5055" s="15">
        <f>D5055-E5055</f>
        <v/>
      </c>
      <c r="G5055" s="15" t="n"/>
      <c r="H5055" s="15" t="n"/>
      <c r="I5055" s="15" t="n"/>
      <c r="J5055" s="15">
        <f>C5055+F5055+G5055-I5055</f>
        <v/>
      </c>
      <c r="K5055" s="15" t="n"/>
      <c r="L5055" s="15">
        <f>K5055*Setup!$B$6</f>
        <v/>
      </c>
      <c r="M5055" s="15">
        <f>J5055-L5055</f>
        <v/>
      </c>
      <c r="N5055" s="21" t="n"/>
    </row>
    <row r="5056">
      <c r="A5056" s="295" t="n"/>
      <c r="B5056" s="14" t="n"/>
      <c r="C5056" s="15" t="n"/>
      <c r="D5056" s="15" t="n"/>
      <c r="E5056" s="15">
        <f>D5056*Setup!$B$5</f>
        <v/>
      </c>
      <c r="F5056" s="15">
        <f>D5056-E5056</f>
        <v/>
      </c>
      <c r="G5056" s="15" t="n"/>
      <c r="H5056" s="15" t="n"/>
      <c r="I5056" s="15" t="n"/>
      <c r="J5056" s="15">
        <f>C5056+F5056+G5056-I5056</f>
        <v/>
      </c>
      <c r="K5056" s="15" t="n"/>
      <c r="L5056" s="15">
        <f>K5056*Setup!$B$6</f>
        <v/>
      </c>
      <c r="M5056" s="15">
        <f>J5056-L5056</f>
        <v/>
      </c>
      <c r="N5056" s="21" t="n"/>
    </row>
    <row r="5057">
      <c r="A5057" s="295" t="n"/>
      <c r="B5057" s="14" t="n"/>
      <c r="C5057" s="15" t="n"/>
      <c r="D5057" s="15" t="n"/>
      <c r="E5057" s="15">
        <f>D5057*Setup!$B$5</f>
        <v/>
      </c>
      <c r="F5057" s="15">
        <f>D5057-E5057</f>
        <v/>
      </c>
      <c r="G5057" s="15" t="n"/>
      <c r="H5057" s="15" t="n"/>
      <c r="I5057" s="15" t="n"/>
      <c r="J5057" s="15">
        <f>C5057+F5057+G5057-I5057</f>
        <v/>
      </c>
      <c r="K5057" s="15" t="n"/>
      <c r="L5057" s="15">
        <f>K5057*Setup!$B$6</f>
        <v/>
      </c>
      <c r="M5057" s="15">
        <f>J5057-L5057</f>
        <v/>
      </c>
      <c r="N5057" s="21" t="n"/>
    </row>
    <row r="5058">
      <c r="A5058" s="295" t="n"/>
      <c r="B5058" s="14" t="n"/>
      <c r="C5058" s="15" t="n"/>
      <c r="D5058" s="15" t="n"/>
      <c r="E5058" s="15">
        <f>D5058*Setup!$B$5</f>
        <v/>
      </c>
      <c r="F5058" s="15">
        <f>D5058-E5058</f>
        <v/>
      </c>
      <c r="G5058" s="15" t="n"/>
      <c r="H5058" s="15" t="n"/>
      <c r="I5058" s="15" t="n"/>
      <c r="J5058" s="15">
        <f>C5058+F5058+G5058-I5058</f>
        <v/>
      </c>
      <c r="K5058" s="15" t="n"/>
      <c r="L5058" s="15">
        <f>K5058*Setup!$B$6</f>
        <v/>
      </c>
      <c r="M5058" s="15">
        <f>J5058-L5058</f>
        <v/>
      </c>
      <c r="N5058" s="21" t="n"/>
    </row>
    <row r="5059">
      <c r="A5059" s="295" t="n"/>
      <c r="B5059" s="14" t="n"/>
      <c r="C5059" s="15" t="n"/>
      <c r="D5059" s="15" t="n"/>
      <c r="E5059" s="15">
        <f>D5059*Setup!$B$5</f>
        <v/>
      </c>
      <c r="F5059" s="15">
        <f>D5059-E5059</f>
        <v/>
      </c>
      <c r="G5059" s="15" t="n"/>
      <c r="H5059" s="15" t="n"/>
      <c r="I5059" s="15" t="n"/>
      <c r="J5059" s="15">
        <f>C5059+F5059+G5059-I5059</f>
        <v/>
      </c>
      <c r="K5059" s="15" t="n"/>
      <c r="L5059" s="15">
        <f>K5059*Setup!$B$6</f>
        <v/>
      </c>
      <c r="M5059" s="15">
        <f>J5059-L5059</f>
        <v/>
      </c>
      <c r="N5059" s="21" t="n"/>
    </row>
    <row r="5060">
      <c r="A5060" s="295" t="n"/>
      <c r="B5060" s="14" t="n"/>
      <c r="C5060" s="15" t="n"/>
      <c r="D5060" s="15" t="n"/>
      <c r="E5060" s="15">
        <f>D5060*Setup!$B$5</f>
        <v/>
      </c>
      <c r="F5060" s="15">
        <f>D5060-E5060</f>
        <v/>
      </c>
      <c r="G5060" s="15" t="n"/>
      <c r="H5060" s="15" t="n"/>
      <c r="I5060" s="15" t="n"/>
      <c r="J5060" s="15">
        <f>C5060+F5060+G5060-I5060</f>
        <v/>
      </c>
      <c r="K5060" s="15" t="n"/>
      <c r="L5060" s="15">
        <f>K5060*Setup!$B$6</f>
        <v/>
      </c>
      <c r="M5060" s="15">
        <f>J5060-L5060</f>
        <v/>
      </c>
      <c r="N5060" s="21" t="n"/>
    </row>
    <row r="5061">
      <c r="A5061" s="295" t="n"/>
      <c r="B5061" s="14" t="n"/>
      <c r="C5061" s="15" t="n"/>
      <c r="D5061" s="15" t="n"/>
      <c r="E5061" s="15">
        <f>D5061*Setup!$B$5</f>
        <v/>
      </c>
      <c r="F5061" s="15">
        <f>D5061-E5061</f>
        <v/>
      </c>
      <c r="G5061" s="15" t="n"/>
      <c r="H5061" s="15" t="n"/>
      <c r="I5061" s="15" t="n"/>
      <c r="J5061" s="15">
        <f>C5061+F5061+G5061-I5061</f>
        <v/>
      </c>
      <c r="K5061" s="15" t="n"/>
      <c r="L5061" s="15">
        <f>K5061*Setup!$B$6</f>
        <v/>
      </c>
      <c r="M5061" s="15">
        <f>J5061-L5061</f>
        <v/>
      </c>
      <c r="N5061" s="21" t="n"/>
    </row>
    <row r="5062">
      <c r="A5062" s="295" t="n"/>
      <c r="B5062" s="14" t="n"/>
      <c r="C5062" s="15" t="n"/>
      <c r="D5062" s="15" t="n"/>
      <c r="E5062" s="15">
        <f>D5062*Setup!$B$5</f>
        <v/>
      </c>
      <c r="F5062" s="15">
        <f>D5062-E5062</f>
        <v/>
      </c>
      <c r="G5062" s="15" t="n"/>
      <c r="H5062" s="15" t="n"/>
      <c r="I5062" s="15" t="n"/>
      <c r="J5062" s="15">
        <f>C5062+F5062+G5062-I5062</f>
        <v/>
      </c>
      <c r="K5062" s="15" t="n"/>
      <c r="L5062" s="15">
        <f>K5062*Setup!$B$6</f>
        <v/>
      </c>
      <c r="M5062" s="15">
        <f>J5062-L5062</f>
        <v/>
      </c>
      <c r="N5062" s="21" t="n"/>
    </row>
    <row r="5063">
      <c r="A5063" s="295" t="n"/>
      <c r="B5063" s="14" t="n"/>
      <c r="C5063" s="15" t="n"/>
      <c r="D5063" s="15" t="n"/>
      <c r="E5063" s="15">
        <f>D5063*Setup!$B$5</f>
        <v/>
      </c>
      <c r="F5063" s="15">
        <f>D5063-E5063</f>
        <v/>
      </c>
      <c r="G5063" s="15" t="n"/>
      <c r="H5063" s="15" t="n"/>
      <c r="I5063" s="15" t="n"/>
      <c r="J5063" s="15">
        <f>C5063+F5063+G5063-I5063</f>
        <v/>
      </c>
      <c r="K5063" s="15" t="n"/>
      <c r="L5063" s="15">
        <f>K5063*Setup!$B$6</f>
        <v/>
      </c>
      <c r="M5063" s="15">
        <f>J5063-L5063</f>
        <v/>
      </c>
      <c r="N5063" s="21" t="n"/>
    </row>
    <row r="5064">
      <c r="A5064" s="295" t="n"/>
      <c r="B5064" s="14" t="n"/>
      <c r="C5064" s="15" t="n"/>
      <c r="D5064" s="15" t="n"/>
      <c r="E5064" s="15">
        <f>D5064*Setup!$B$5</f>
        <v/>
      </c>
      <c r="F5064" s="15">
        <f>D5064-E5064</f>
        <v/>
      </c>
      <c r="G5064" s="15" t="n"/>
      <c r="H5064" s="15" t="n"/>
      <c r="I5064" s="15" t="n"/>
      <c r="J5064" s="15">
        <f>C5064+F5064+G5064-I5064</f>
        <v/>
      </c>
      <c r="K5064" s="15" t="n"/>
      <c r="L5064" s="15">
        <f>K5064*Setup!$B$6</f>
        <v/>
      </c>
      <c r="M5064" s="15">
        <f>J5064-L5064</f>
        <v/>
      </c>
      <c r="N5064" s="21" t="n"/>
    </row>
    <row r="5065">
      <c r="A5065" s="295" t="n"/>
      <c r="B5065" s="14" t="n"/>
      <c r="C5065" s="15" t="n"/>
      <c r="D5065" s="15" t="n"/>
      <c r="E5065" s="15">
        <f>D5065*Setup!$B$5</f>
        <v/>
      </c>
      <c r="F5065" s="15">
        <f>D5065-E5065</f>
        <v/>
      </c>
      <c r="G5065" s="15" t="n"/>
      <c r="H5065" s="15" t="n"/>
      <c r="I5065" s="15" t="n"/>
      <c r="J5065" s="15">
        <f>C5065+F5065+G5065-I5065</f>
        <v/>
      </c>
      <c r="K5065" s="15" t="n"/>
      <c r="L5065" s="15">
        <f>K5065*Setup!$B$6</f>
        <v/>
      </c>
      <c r="M5065" s="15">
        <f>J5065-L5065</f>
        <v/>
      </c>
      <c r="N5065" s="21" t="n"/>
    </row>
    <row r="5066">
      <c r="A5066" s="295" t="n"/>
      <c r="B5066" s="14" t="n"/>
      <c r="C5066" s="15" t="n"/>
      <c r="D5066" s="15" t="n"/>
      <c r="E5066" s="15">
        <f>D5066*Setup!$B$5</f>
        <v/>
      </c>
      <c r="F5066" s="15">
        <f>D5066-E5066</f>
        <v/>
      </c>
      <c r="G5066" s="15" t="n"/>
      <c r="H5066" s="15" t="n"/>
      <c r="I5066" s="15" t="n"/>
      <c r="J5066" s="15">
        <f>C5066+F5066+G5066-I5066</f>
        <v/>
      </c>
      <c r="K5066" s="15" t="n"/>
      <c r="L5066" s="15">
        <f>K5066*Setup!$B$6</f>
        <v/>
      </c>
      <c r="M5066" s="15">
        <f>J5066-L5066</f>
        <v/>
      </c>
      <c r="N5066" s="21" t="n"/>
    </row>
    <row r="5067">
      <c r="A5067" s="295" t="n"/>
      <c r="B5067" s="14" t="n"/>
      <c r="C5067" s="15" t="n"/>
      <c r="D5067" s="15" t="n"/>
      <c r="E5067" s="15">
        <f>D5067*Setup!$B$5</f>
        <v/>
      </c>
      <c r="F5067" s="15">
        <f>D5067-E5067</f>
        <v/>
      </c>
      <c r="G5067" s="15" t="n"/>
      <c r="H5067" s="15" t="n"/>
      <c r="I5067" s="15" t="n"/>
      <c r="J5067" s="15">
        <f>C5067+F5067+G5067-I5067</f>
        <v/>
      </c>
      <c r="K5067" s="15" t="n"/>
      <c r="L5067" s="15">
        <f>K5067*Setup!$B$6</f>
        <v/>
      </c>
      <c r="M5067" s="15">
        <f>J5067-L5067</f>
        <v/>
      </c>
      <c r="N5067" s="21" t="n"/>
    </row>
    <row r="5068">
      <c r="A5068" s="295" t="n"/>
      <c r="B5068" s="14" t="n"/>
      <c r="C5068" s="15" t="n"/>
      <c r="D5068" s="15" t="n"/>
      <c r="E5068" s="15">
        <f>D5068*Setup!$B$5</f>
        <v/>
      </c>
      <c r="F5068" s="15">
        <f>D5068-E5068</f>
        <v/>
      </c>
      <c r="G5068" s="15" t="n"/>
      <c r="H5068" s="15" t="n"/>
      <c r="I5068" s="15" t="n"/>
      <c r="J5068" s="15">
        <f>C5068+F5068+G5068-I5068</f>
        <v/>
      </c>
      <c r="K5068" s="15" t="n"/>
      <c r="L5068" s="15">
        <f>K5068*Setup!$B$6</f>
        <v/>
      </c>
      <c r="M5068" s="15">
        <f>J5068-L5068</f>
        <v/>
      </c>
      <c r="N5068" s="21" t="n"/>
    </row>
    <row r="5069">
      <c r="A5069" s="295" t="n"/>
      <c r="B5069" s="14" t="n"/>
      <c r="C5069" s="15" t="n"/>
      <c r="D5069" s="15" t="n"/>
      <c r="E5069" s="15">
        <f>D5069*Setup!$B$5</f>
        <v/>
      </c>
      <c r="F5069" s="15">
        <f>D5069-E5069</f>
        <v/>
      </c>
      <c r="G5069" s="15" t="n"/>
      <c r="H5069" s="15" t="n"/>
      <c r="I5069" s="15" t="n"/>
      <c r="J5069" s="15">
        <f>C5069+F5069+G5069-I5069</f>
        <v/>
      </c>
      <c r="K5069" s="15" t="n"/>
      <c r="L5069" s="15">
        <f>K5069*Setup!$B$6</f>
        <v/>
      </c>
      <c r="M5069" s="15">
        <f>J5069-L5069</f>
        <v/>
      </c>
      <c r="N5069" s="21" t="n"/>
    </row>
    <row r="5070">
      <c r="A5070" s="295" t="n"/>
      <c r="B5070" s="14" t="n"/>
      <c r="C5070" s="15" t="n"/>
      <c r="D5070" s="15" t="n"/>
      <c r="E5070" s="15">
        <f>D5070*Setup!$B$5</f>
        <v/>
      </c>
      <c r="F5070" s="15">
        <f>D5070-E5070</f>
        <v/>
      </c>
      <c r="G5070" s="15" t="n"/>
      <c r="H5070" s="15" t="n"/>
      <c r="I5070" s="15" t="n"/>
      <c r="J5070" s="15">
        <f>C5070+F5070+G5070-I5070</f>
        <v/>
      </c>
      <c r="K5070" s="15" t="n"/>
      <c r="L5070" s="15">
        <f>K5070*Setup!$B$6</f>
        <v/>
      </c>
      <c r="M5070" s="15">
        <f>J5070-L5070</f>
        <v/>
      </c>
      <c r="N5070" s="21" t="n"/>
    </row>
    <row r="5071">
      <c r="A5071" s="295" t="n"/>
      <c r="B5071" s="14" t="n"/>
      <c r="C5071" s="15" t="n"/>
      <c r="D5071" s="15" t="n"/>
      <c r="E5071" s="15">
        <f>D5071*Setup!$B$5</f>
        <v/>
      </c>
      <c r="F5071" s="15">
        <f>D5071-E5071</f>
        <v/>
      </c>
      <c r="G5071" s="15" t="n"/>
      <c r="H5071" s="15" t="n"/>
      <c r="I5071" s="15" t="n"/>
      <c r="J5071" s="15">
        <f>C5071+F5071+G5071-I5071</f>
        <v/>
      </c>
      <c r="K5071" s="15" t="n"/>
      <c r="L5071" s="15">
        <f>K5071*Setup!$B$6</f>
        <v/>
      </c>
      <c r="M5071" s="15">
        <f>J5071-L5071</f>
        <v/>
      </c>
      <c r="N5071" s="21" t="n"/>
    </row>
    <row r="5072">
      <c r="A5072" s="295" t="n"/>
      <c r="B5072" s="14" t="n"/>
      <c r="C5072" s="15" t="n"/>
      <c r="D5072" s="15" t="n"/>
      <c r="E5072" s="15">
        <f>D5072*Setup!$B$5</f>
        <v/>
      </c>
      <c r="F5072" s="15">
        <f>D5072-E5072</f>
        <v/>
      </c>
      <c r="G5072" s="15" t="n"/>
      <c r="H5072" s="15" t="n"/>
      <c r="I5072" s="15" t="n"/>
      <c r="J5072" s="15">
        <f>C5072+F5072+G5072-I5072</f>
        <v/>
      </c>
      <c r="K5072" s="15" t="n"/>
      <c r="L5072" s="15">
        <f>K5072*Setup!$B$6</f>
        <v/>
      </c>
      <c r="M5072" s="15">
        <f>J5072-L5072</f>
        <v/>
      </c>
      <c r="N5072" s="21" t="n"/>
    </row>
    <row r="5073">
      <c r="A5073" s="295" t="n"/>
      <c r="B5073" s="14" t="n"/>
      <c r="C5073" s="15" t="n"/>
      <c r="D5073" s="15" t="n"/>
      <c r="E5073" s="15">
        <f>D5073*Setup!$B$5</f>
        <v/>
      </c>
      <c r="F5073" s="15">
        <f>D5073-E5073</f>
        <v/>
      </c>
      <c r="G5073" s="15" t="n"/>
      <c r="H5073" s="15" t="n"/>
      <c r="I5073" s="15" t="n"/>
      <c r="J5073" s="15">
        <f>C5073+F5073+G5073-I5073</f>
        <v/>
      </c>
      <c r="K5073" s="15" t="n"/>
      <c r="L5073" s="15">
        <f>K5073*Setup!$B$6</f>
        <v/>
      </c>
      <c r="M5073" s="15">
        <f>J5073-L5073</f>
        <v/>
      </c>
      <c r="N5073" s="21" t="n"/>
    </row>
    <row r="5074">
      <c r="A5074" s="295" t="n"/>
      <c r="B5074" s="14" t="n"/>
      <c r="C5074" s="15" t="n"/>
      <c r="D5074" s="15" t="n"/>
      <c r="E5074" s="15">
        <f>D5074*Setup!$B$5</f>
        <v/>
      </c>
      <c r="F5074" s="15">
        <f>D5074-E5074</f>
        <v/>
      </c>
      <c r="G5074" s="15" t="n"/>
      <c r="H5074" s="15" t="n"/>
      <c r="I5074" s="15" t="n"/>
      <c r="J5074" s="15">
        <f>C5074+F5074+G5074-I5074</f>
        <v/>
      </c>
      <c r="K5074" s="15" t="n"/>
      <c r="L5074" s="15">
        <f>K5074*Setup!$B$6</f>
        <v/>
      </c>
      <c r="M5074" s="15">
        <f>J5074-L5074</f>
        <v/>
      </c>
      <c r="N5074" s="21" t="n"/>
    </row>
    <row r="5075">
      <c r="A5075" s="295" t="n"/>
      <c r="B5075" s="14" t="n"/>
      <c r="C5075" s="15" t="n"/>
      <c r="D5075" s="15" t="n"/>
      <c r="E5075" s="15">
        <f>D5075*Setup!$B$5</f>
        <v/>
      </c>
      <c r="F5075" s="15">
        <f>D5075-E5075</f>
        <v/>
      </c>
      <c r="G5075" s="15" t="n"/>
      <c r="H5075" s="15" t="n"/>
      <c r="I5075" s="15" t="n"/>
      <c r="J5075" s="15">
        <f>C5075+F5075+G5075-I5075</f>
        <v/>
      </c>
      <c r="K5075" s="15" t="n"/>
      <c r="L5075" s="15">
        <f>K5075*Setup!$B$6</f>
        <v/>
      </c>
      <c r="M5075" s="15">
        <f>J5075-L5075</f>
        <v/>
      </c>
      <c r="N5075" s="21" t="n"/>
    </row>
    <row r="5076">
      <c r="A5076" s="295" t="n"/>
      <c r="B5076" s="14" t="n"/>
      <c r="C5076" s="15" t="n"/>
      <c r="D5076" s="15" t="n"/>
      <c r="E5076" s="15">
        <f>D5076*Setup!$B$5</f>
        <v/>
      </c>
      <c r="F5076" s="15">
        <f>D5076-E5076</f>
        <v/>
      </c>
      <c r="G5076" s="15" t="n"/>
      <c r="H5076" s="15" t="n"/>
      <c r="I5076" s="15" t="n"/>
      <c r="J5076" s="15">
        <f>C5076+F5076+G5076-I5076</f>
        <v/>
      </c>
      <c r="K5076" s="15" t="n"/>
      <c r="L5076" s="15">
        <f>K5076*Setup!$B$6</f>
        <v/>
      </c>
      <c r="M5076" s="15">
        <f>J5076-L5076</f>
        <v/>
      </c>
      <c r="N5076" s="21" t="n"/>
    </row>
    <row r="5077">
      <c r="A5077" s="295" t="n"/>
      <c r="B5077" s="14" t="n"/>
      <c r="C5077" s="15" t="n"/>
      <c r="D5077" s="15" t="n"/>
      <c r="E5077" s="15">
        <f>D5077*Setup!$B$5</f>
        <v/>
      </c>
      <c r="F5077" s="15">
        <f>D5077-E5077</f>
        <v/>
      </c>
      <c r="G5077" s="15" t="n"/>
      <c r="H5077" s="15" t="n"/>
      <c r="I5077" s="15" t="n"/>
      <c r="J5077" s="15">
        <f>C5077+F5077+G5077-I5077</f>
        <v/>
      </c>
      <c r="K5077" s="15" t="n"/>
      <c r="L5077" s="15">
        <f>K5077*Setup!$B$6</f>
        <v/>
      </c>
      <c r="M5077" s="15">
        <f>J5077-L5077</f>
        <v/>
      </c>
      <c r="N5077" s="21" t="n"/>
    </row>
    <row r="5078">
      <c r="A5078" s="295" t="n"/>
      <c r="B5078" s="14" t="n"/>
      <c r="C5078" s="15" t="n"/>
      <c r="D5078" s="15" t="n"/>
      <c r="E5078" s="15">
        <f>D5078*Setup!$B$5</f>
        <v/>
      </c>
      <c r="F5078" s="15">
        <f>D5078-E5078</f>
        <v/>
      </c>
      <c r="G5078" s="15" t="n"/>
      <c r="H5078" s="15" t="n"/>
      <c r="I5078" s="15" t="n"/>
      <c r="J5078" s="15">
        <f>C5078+F5078+G5078-I5078</f>
        <v/>
      </c>
      <c r="K5078" s="15" t="n"/>
      <c r="L5078" s="15">
        <f>K5078*Setup!$B$6</f>
        <v/>
      </c>
      <c r="M5078" s="15">
        <f>J5078-L5078</f>
        <v/>
      </c>
      <c r="N5078" s="21" t="n"/>
    </row>
    <row r="5079">
      <c r="A5079" s="295" t="n"/>
      <c r="B5079" s="14" t="n"/>
      <c r="C5079" s="15" t="n"/>
      <c r="D5079" s="15" t="n"/>
      <c r="E5079" s="15">
        <f>D5079*Setup!$B$5</f>
        <v/>
      </c>
      <c r="F5079" s="15">
        <f>D5079-E5079</f>
        <v/>
      </c>
      <c r="G5079" s="15" t="n"/>
      <c r="H5079" s="15" t="n"/>
      <c r="I5079" s="15" t="n"/>
      <c r="J5079" s="15">
        <f>C5079+F5079+G5079-I5079</f>
        <v/>
      </c>
      <c r="K5079" s="15" t="n"/>
      <c r="L5079" s="15">
        <f>K5079*Setup!$B$6</f>
        <v/>
      </c>
      <c r="M5079" s="15">
        <f>J5079-L5079</f>
        <v/>
      </c>
      <c r="N5079" s="21" t="n"/>
    </row>
    <row r="5080">
      <c r="A5080" s="295" t="n"/>
      <c r="B5080" s="14" t="n"/>
      <c r="C5080" s="15" t="n"/>
      <c r="D5080" s="15" t="n"/>
      <c r="E5080" s="15">
        <f>D5080*Setup!$B$5</f>
        <v/>
      </c>
      <c r="F5080" s="15">
        <f>D5080-E5080</f>
        <v/>
      </c>
      <c r="G5080" s="15" t="n"/>
      <c r="H5080" s="15" t="n"/>
      <c r="I5080" s="15" t="n"/>
      <c r="J5080" s="15">
        <f>C5080+F5080+G5080-I5080</f>
        <v/>
      </c>
      <c r="K5080" s="15" t="n"/>
      <c r="L5080" s="15">
        <f>K5080*Setup!$B$6</f>
        <v/>
      </c>
      <c r="M5080" s="15">
        <f>J5080-L5080</f>
        <v/>
      </c>
      <c r="N5080" s="21" t="n"/>
    </row>
    <row r="5081">
      <c r="A5081" s="295" t="n"/>
      <c r="B5081" s="14" t="n"/>
      <c r="C5081" s="15" t="n"/>
      <c r="D5081" s="15" t="n"/>
      <c r="E5081" s="15">
        <f>D5081*Setup!$B$5</f>
        <v/>
      </c>
      <c r="F5081" s="15">
        <f>D5081-E5081</f>
        <v/>
      </c>
      <c r="G5081" s="15" t="n"/>
      <c r="H5081" s="15" t="n"/>
      <c r="I5081" s="15" t="n"/>
      <c r="J5081" s="15">
        <f>C5081+F5081+G5081-I5081</f>
        <v/>
      </c>
      <c r="K5081" s="15" t="n"/>
      <c r="L5081" s="15">
        <f>K5081*Setup!$B$6</f>
        <v/>
      </c>
      <c r="M5081" s="15">
        <f>J5081-L5081</f>
        <v/>
      </c>
      <c r="N5081" s="21" t="n"/>
    </row>
    <row r="5082">
      <c r="A5082" s="295" t="n"/>
      <c r="B5082" s="14" t="n"/>
      <c r="C5082" s="15" t="n"/>
      <c r="D5082" s="15" t="n"/>
      <c r="E5082" s="15">
        <f>D5082*Setup!$B$5</f>
        <v/>
      </c>
      <c r="F5082" s="15">
        <f>D5082-E5082</f>
        <v/>
      </c>
      <c r="G5082" s="15" t="n"/>
      <c r="H5082" s="15" t="n"/>
      <c r="I5082" s="15" t="n"/>
      <c r="J5082" s="15">
        <f>C5082+F5082+G5082-I5082</f>
        <v/>
      </c>
      <c r="K5082" s="15" t="n"/>
      <c r="L5082" s="15">
        <f>K5082*Setup!$B$6</f>
        <v/>
      </c>
      <c r="M5082" s="15">
        <f>J5082-L5082</f>
        <v/>
      </c>
      <c r="N5082" s="21" t="n"/>
    </row>
    <row r="5083">
      <c r="A5083" s="295" t="n"/>
      <c r="B5083" s="14" t="n"/>
      <c r="C5083" s="15" t="n"/>
      <c r="D5083" s="15" t="n"/>
      <c r="E5083" s="15">
        <f>D5083*Setup!$B$5</f>
        <v/>
      </c>
      <c r="F5083" s="15">
        <f>D5083-E5083</f>
        <v/>
      </c>
      <c r="G5083" s="15" t="n"/>
      <c r="H5083" s="15" t="n"/>
      <c r="I5083" s="15" t="n"/>
      <c r="J5083" s="15">
        <f>C5083+F5083+G5083-I5083</f>
        <v/>
      </c>
      <c r="K5083" s="15" t="n"/>
      <c r="L5083" s="15">
        <f>K5083*Setup!$B$6</f>
        <v/>
      </c>
      <c r="M5083" s="15">
        <f>J5083-L5083</f>
        <v/>
      </c>
      <c r="N5083" s="21" t="n"/>
    </row>
    <row r="5084">
      <c r="A5084" s="295" t="n"/>
      <c r="B5084" s="14" t="n"/>
      <c r="C5084" s="15" t="n"/>
      <c r="D5084" s="15" t="n"/>
      <c r="E5084" s="15">
        <f>D5084*Setup!$B$5</f>
        <v/>
      </c>
      <c r="F5084" s="15">
        <f>D5084-E5084</f>
        <v/>
      </c>
      <c r="G5084" s="15" t="n"/>
      <c r="H5084" s="15" t="n"/>
      <c r="I5084" s="15" t="n"/>
      <c r="J5084" s="15">
        <f>C5084+F5084+G5084-I5084</f>
        <v/>
      </c>
      <c r="K5084" s="15" t="n"/>
      <c r="L5084" s="15">
        <f>K5084*Setup!$B$6</f>
        <v/>
      </c>
      <c r="M5084" s="15">
        <f>J5084-L5084</f>
        <v/>
      </c>
      <c r="N5084" s="21" t="n"/>
    </row>
    <row r="5085">
      <c r="A5085" s="295" t="n"/>
      <c r="B5085" s="14" t="n"/>
      <c r="C5085" s="15" t="n"/>
      <c r="D5085" s="15" t="n"/>
      <c r="E5085" s="15">
        <f>D5085*Setup!$B$5</f>
        <v/>
      </c>
      <c r="F5085" s="15">
        <f>D5085-E5085</f>
        <v/>
      </c>
      <c r="G5085" s="15" t="n"/>
      <c r="H5085" s="15" t="n"/>
      <c r="I5085" s="15" t="n"/>
      <c r="J5085" s="15">
        <f>C5085+F5085+G5085-I5085</f>
        <v/>
      </c>
      <c r="K5085" s="15" t="n"/>
      <c r="L5085" s="15">
        <f>K5085*Setup!$B$6</f>
        <v/>
      </c>
      <c r="M5085" s="15">
        <f>J5085-L5085</f>
        <v/>
      </c>
      <c r="N5085" s="21" t="n"/>
    </row>
    <row r="5086">
      <c r="A5086" s="295" t="n"/>
      <c r="B5086" s="14" t="n"/>
      <c r="C5086" s="15" t="n"/>
      <c r="D5086" s="15" t="n"/>
      <c r="E5086" s="15">
        <f>D5086*Setup!$B$5</f>
        <v/>
      </c>
      <c r="F5086" s="15">
        <f>D5086-E5086</f>
        <v/>
      </c>
      <c r="G5086" s="15" t="n"/>
      <c r="H5086" s="15" t="n"/>
      <c r="I5086" s="15" t="n"/>
      <c r="J5086" s="15">
        <f>C5086+F5086+G5086-I5086</f>
        <v/>
      </c>
      <c r="K5086" s="15" t="n"/>
      <c r="L5086" s="15">
        <f>K5086*Setup!$B$6</f>
        <v/>
      </c>
      <c r="M5086" s="15">
        <f>J5086-L5086</f>
        <v/>
      </c>
      <c r="N5086" s="21" t="n"/>
    </row>
    <row r="5087">
      <c r="A5087" s="295" t="n"/>
      <c r="B5087" s="14" t="n"/>
      <c r="C5087" s="15" t="n"/>
      <c r="D5087" s="15" t="n"/>
      <c r="E5087" s="15">
        <f>D5087*Setup!$B$5</f>
        <v/>
      </c>
      <c r="F5087" s="15">
        <f>D5087-E5087</f>
        <v/>
      </c>
      <c r="G5087" s="15" t="n"/>
      <c r="H5087" s="15" t="n"/>
      <c r="I5087" s="15" t="n"/>
      <c r="J5087" s="15">
        <f>C5087+F5087+G5087-I5087</f>
        <v/>
      </c>
      <c r="K5087" s="15" t="n"/>
      <c r="L5087" s="15">
        <f>K5087*Setup!$B$6</f>
        <v/>
      </c>
      <c r="M5087" s="15">
        <f>J5087-L5087</f>
        <v/>
      </c>
      <c r="N5087" s="21" t="n"/>
    </row>
    <row r="5088">
      <c r="A5088" s="295" t="n"/>
      <c r="B5088" s="14" t="n"/>
      <c r="C5088" s="15" t="n"/>
      <c r="D5088" s="15" t="n"/>
      <c r="E5088" s="15">
        <f>D5088*Setup!$B$5</f>
        <v/>
      </c>
      <c r="F5088" s="15">
        <f>D5088-E5088</f>
        <v/>
      </c>
      <c r="G5088" s="15" t="n"/>
      <c r="H5088" s="15" t="n"/>
      <c r="I5088" s="15" t="n"/>
      <c r="J5088" s="15">
        <f>C5088+F5088+G5088-I5088</f>
        <v/>
      </c>
      <c r="K5088" s="15" t="n"/>
      <c r="L5088" s="15">
        <f>K5088*Setup!$B$6</f>
        <v/>
      </c>
      <c r="M5088" s="15">
        <f>J5088-L5088</f>
        <v/>
      </c>
      <c r="N5088" s="21" t="n"/>
    </row>
    <row r="5089">
      <c r="A5089" s="295" t="n"/>
      <c r="B5089" s="14" t="n"/>
      <c r="C5089" s="15" t="n"/>
      <c r="D5089" s="15" t="n"/>
      <c r="E5089" s="15">
        <f>D5089*Setup!$B$5</f>
        <v/>
      </c>
      <c r="F5089" s="15">
        <f>D5089-E5089</f>
        <v/>
      </c>
      <c r="G5089" s="15" t="n"/>
      <c r="H5089" s="15" t="n"/>
      <c r="I5089" s="15" t="n"/>
      <c r="J5089" s="15">
        <f>C5089+F5089+G5089-I5089</f>
        <v/>
      </c>
      <c r="K5089" s="15" t="n"/>
      <c r="L5089" s="15">
        <f>K5089*Setup!$B$6</f>
        <v/>
      </c>
      <c r="M5089" s="15">
        <f>J5089-L5089</f>
        <v/>
      </c>
      <c r="N5089" s="21" t="n"/>
    </row>
    <row r="5090">
      <c r="A5090" s="295" t="n"/>
      <c r="B5090" s="14" t="n"/>
      <c r="C5090" s="15" t="n"/>
      <c r="D5090" s="15" t="n"/>
      <c r="E5090" s="15">
        <f>D5090*Setup!$B$5</f>
        <v/>
      </c>
      <c r="F5090" s="15">
        <f>D5090-E5090</f>
        <v/>
      </c>
      <c r="G5090" s="15" t="n"/>
      <c r="H5090" s="15" t="n"/>
      <c r="I5090" s="15" t="n"/>
      <c r="J5090" s="15">
        <f>C5090+F5090+G5090-I5090</f>
        <v/>
      </c>
      <c r="K5090" s="15" t="n"/>
      <c r="L5090" s="15">
        <f>K5090*Setup!$B$6</f>
        <v/>
      </c>
      <c r="M5090" s="15">
        <f>J5090-L5090</f>
        <v/>
      </c>
      <c r="N5090" s="21" t="n"/>
    </row>
    <row r="5091">
      <c r="A5091" s="295" t="n"/>
      <c r="B5091" s="14" t="n"/>
      <c r="C5091" s="15" t="n"/>
      <c r="D5091" s="15" t="n"/>
      <c r="E5091" s="15">
        <f>D5091*Setup!$B$5</f>
        <v/>
      </c>
      <c r="F5091" s="15">
        <f>D5091-E5091</f>
        <v/>
      </c>
      <c r="G5091" s="15" t="n"/>
      <c r="H5091" s="15" t="n"/>
      <c r="I5091" s="15" t="n"/>
      <c r="J5091" s="15">
        <f>C5091+F5091+G5091-I5091</f>
        <v/>
      </c>
      <c r="K5091" s="15" t="n"/>
      <c r="L5091" s="15">
        <f>K5091*Setup!$B$6</f>
        <v/>
      </c>
      <c r="M5091" s="15">
        <f>J5091-L5091</f>
        <v/>
      </c>
      <c r="N5091" s="21" t="n"/>
    </row>
    <row r="5092">
      <c r="A5092" s="295" t="n"/>
      <c r="B5092" s="14" t="n"/>
      <c r="C5092" s="15" t="n"/>
      <c r="D5092" s="15" t="n"/>
      <c r="E5092" s="15">
        <f>D5092*Setup!$B$5</f>
        <v/>
      </c>
      <c r="F5092" s="15">
        <f>D5092-E5092</f>
        <v/>
      </c>
      <c r="G5092" s="15" t="n"/>
      <c r="H5092" s="15" t="n"/>
      <c r="I5092" s="15" t="n"/>
      <c r="J5092" s="15">
        <f>C5092+F5092+G5092-I5092</f>
        <v/>
      </c>
      <c r="K5092" s="15" t="n"/>
      <c r="L5092" s="15">
        <f>K5092*Setup!$B$6</f>
        <v/>
      </c>
      <c r="M5092" s="15">
        <f>J5092-L5092</f>
        <v/>
      </c>
      <c r="N5092" s="21" t="n"/>
    </row>
    <row r="5093">
      <c r="A5093" s="295" t="n"/>
      <c r="B5093" s="14" t="n"/>
      <c r="C5093" s="15" t="n"/>
      <c r="D5093" s="15" t="n"/>
      <c r="E5093" s="15">
        <f>D5093*Setup!$B$5</f>
        <v/>
      </c>
      <c r="F5093" s="15">
        <f>D5093-E5093</f>
        <v/>
      </c>
      <c r="G5093" s="15" t="n"/>
      <c r="H5093" s="15" t="n"/>
      <c r="I5093" s="15" t="n"/>
      <c r="J5093" s="15">
        <f>C5093+F5093+G5093-I5093</f>
        <v/>
      </c>
      <c r="K5093" s="15" t="n"/>
      <c r="L5093" s="15">
        <f>K5093*Setup!$B$6</f>
        <v/>
      </c>
      <c r="M5093" s="15">
        <f>J5093-L5093</f>
        <v/>
      </c>
      <c r="N5093" s="21" t="n"/>
    </row>
    <row r="5094">
      <c r="A5094" s="295" t="n"/>
      <c r="B5094" s="14" t="n"/>
      <c r="C5094" s="15" t="n"/>
      <c r="D5094" s="15" t="n"/>
      <c r="E5094" s="15">
        <f>D5094*Setup!$B$5</f>
        <v/>
      </c>
      <c r="F5094" s="15">
        <f>D5094-E5094</f>
        <v/>
      </c>
      <c r="G5094" s="15" t="n"/>
      <c r="H5094" s="15" t="n"/>
      <c r="I5094" s="15" t="n"/>
      <c r="J5094" s="15">
        <f>C5094+F5094+G5094-I5094</f>
        <v/>
      </c>
      <c r="K5094" s="15" t="n"/>
      <c r="L5094" s="15">
        <f>K5094*Setup!$B$6</f>
        <v/>
      </c>
      <c r="M5094" s="15">
        <f>J5094-L5094</f>
        <v/>
      </c>
      <c r="N5094" s="21" t="n"/>
    </row>
    <row r="5095">
      <c r="A5095" s="295" t="n"/>
      <c r="B5095" s="14" t="n"/>
      <c r="C5095" s="15" t="n"/>
      <c r="D5095" s="15" t="n"/>
      <c r="E5095" s="15">
        <f>D5095*Setup!$B$5</f>
        <v/>
      </c>
      <c r="F5095" s="15">
        <f>D5095-E5095</f>
        <v/>
      </c>
      <c r="G5095" s="15" t="n"/>
      <c r="H5095" s="15" t="n"/>
      <c r="I5095" s="15" t="n"/>
      <c r="J5095" s="15">
        <f>C5095+F5095+G5095-I5095</f>
        <v/>
      </c>
      <c r="K5095" s="15" t="n"/>
      <c r="L5095" s="15">
        <f>K5095*Setup!$B$6</f>
        <v/>
      </c>
      <c r="M5095" s="15">
        <f>J5095-L5095</f>
        <v/>
      </c>
      <c r="N5095" s="21" t="n"/>
    </row>
    <row r="5096">
      <c r="A5096" s="295" t="n"/>
      <c r="B5096" s="14" t="n"/>
      <c r="C5096" s="15" t="n"/>
      <c r="D5096" s="15" t="n"/>
      <c r="E5096" s="15">
        <f>D5096*Setup!$B$5</f>
        <v/>
      </c>
      <c r="F5096" s="15">
        <f>D5096-E5096</f>
        <v/>
      </c>
      <c r="G5096" s="15" t="n"/>
      <c r="H5096" s="15" t="n"/>
      <c r="I5096" s="15" t="n"/>
      <c r="J5096" s="15">
        <f>C5096+F5096+G5096-I5096</f>
        <v/>
      </c>
      <c r="K5096" s="15" t="n"/>
      <c r="L5096" s="15">
        <f>K5096*Setup!$B$6</f>
        <v/>
      </c>
      <c r="M5096" s="15">
        <f>J5096-L5096</f>
        <v/>
      </c>
      <c r="N5096" s="21" t="n"/>
    </row>
    <row r="5097">
      <c r="A5097" s="295" t="n"/>
      <c r="B5097" s="14" t="n"/>
      <c r="C5097" s="15" t="n"/>
      <c r="D5097" s="15" t="n"/>
      <c r="E5097" s="15">
        <f>D5097*Setup!$B$5</f>
        <v/>
      </c>
      <c r="F5097" s="15">
        <f>D5097-E5097</f>
        <v/>
      </c>
      <c r="G5097" s="15" t="n"/>
      <c r="H5097" s="15" t="n"/>
      <c r="I5097" s="15" t="n"/>
      <c r="J5097" s="15">
        <f>C5097+F5097+G5097-I5097</f>
        <v/>
      </c>
      <c r="K5097" s="15" t="n"/>
      <c r="L5097" s="15">
        <f>K5097*Setup!$B$6</f>
        <v/>
      </c>
      <c r="M5097" s="15">
        <f>J5097-L5097</f>
        <v/>
      </c>
      <c r="N5097" s="21" t="n"/>
    </row>
    <row r="5098">
      <c r="A5098" s="295" t="n"/>
      <c r="B5098" s="14" t="n"/>
      <c r="C5098" s="15" t="n"/>
      <c r="D5098" s="15" t="n"/>
      <c r="E5098" s="15">
        <f>D5098*Setup!$B$5</f>
        <v/>
      </c>
      <c r="F5098" s="15">
        <f>D5098-E5098</f>
        <v/>
      </c>
      <c r="G5098" s="15" t="n"/>
      <c r="H5098" s="15" t="n"/>
      <c r="I5098" s="15" t="n"/>
      <c r="J5098" s="15">
        <f>C5098+F5098+G5098-I5098</f>
        <v/>
      </c>
      <c r="K5098" s="15" t="n"/>
      <c r="L5098" s="15">
        <f>K5098*Setup!$B$6</f>
        <v/>
      </c>
      <c r="M5098" s="15">
        <f>J5098-L5098</f>
        <v/>
      </c>
      <c r="N5098" s="21" t="n"/>
    </row>
    <row r="5099">
      <c r="A5099" s="295" t="n"/>
      <c r="B5099" s="14" t="n"/>
      <c r="C5099" s="15" t="n"/>
      <c r="D5099" s="15" t="n"/>
      <c r="E5099" s="15">
        <f>D5099*Setup!$B$5</f>
        <v/>
      </c>
      <c r="F5099" s="15">
        <f>D5099-E5099</f>
        <v/>
      </c>
      <c r="G5099" s="15" t="n"/>
      <c r="H5099" s="15" t="n"/>
      <c r="I5099" s="15" t="n"/>
      <c r="J5099" s="15">
        <f>C5099+F5099+G5099-I5099</f>
        <v/>
      </c>
      <c r="K5099" s="15" t="n"/>
      <c r="L5099" s="15">
        <f>K5099*Setup!$B$6</f>
        <v/>
      </c>
      <c r="M5099" s="15">
        <f>J5099-L5099</f>
        <v/>
      </c>
      <c r="N5099" s="21" t="n"/>
    </row>
    <row r="5100">
      <c r="A5100" s="295" t="n"/>
      <c r="B5100" s="14" t="n"/>
      <c r="C5100" s="15" t="n"/>
      <c r="D5100" s="15" t="n"/>
      <c r="E5100" s="15">
        <f>D5100*Setup!$B$5</f>
        <v/>
      </c>
      <c r="F5100" s="15">
        <f>D5100-E5100</f>
        <v/>
      </c>
      <c r="G5100" s="15" t="n"/>
      <c r="H5100" s="15" t="n"/>
      <c r="I5100" s="15" t="n"/>
      <c r="J5100" s="15">
        <f>C5100+F5100+G5100-I5100</f>
        <v/>
      </c>
      <c r="K5100" s="15" t="n"/>
      <c r="L5100" s="15">
        <f>K5100*Setup!$B$6</f>
        <v/>
      </c>
      <c r="M5100" s="15">
        <f>J5100-L5100</f>
        <v/>
      </c>
      <c r="N5100" s="21" t="n"/>
    </row>
    <row r="5101">
      <c r="A5101" s="295" t="n"/>
      <c r="B5101" s="14" t="n"/>
      <c r="C5101" s="15" t="n"/>
      <c r="D5101" s="15" t="n"/>
      <c r="E5101" s="15">
        <f>D5101*Setup!$B$5</f>
        <v/>
      </c>
      <c r="F5101" s="15">
        <f>D5101-E5101</f>
        <v/>
      </c>
      <c r="G5101" s="15" t="n"/>
      <c r="H5101" s="15" t="n"/>
      <c r="I5101" s="15" t="n"/>
      <c r="J5101" s="15">
        <f>C5101+F5101+G5101-I5101</f>
        <v/>
      </c>
      <c r="K5101" s="15" t="n"/>
      <c r="L5101" s="15">
        <f>K5101*Setup!$B$6</f>
        <v/>
      </c>
      <c r="M5101" s="15">
        <f>J5101-L5101</f>
        <v/>
      </c>
      <c r="N5101" s="21" t="n"/>
    </row>
    <row r="5102">
      <c r="A5102" s="295" t="n"/>
      <c r="B5102" s="14" t="n"/>
      <c r="C5102" s="15" t="n"/>
      <c r="D5102" s="15" t="n"/>
      <c r="E5102" s="15">
        <f>D5102*Setup!$B$5</f>
        <v/>
      </c>
      <c r="F5102" s="15">
        <f>D5102-E5102</f>
        <v/>
      </c>
      <c r="G5102" s="15" t="n"/>
      <c r="H5102" s="15" t="n"/>
      <c r="I5102" s="15" t="n"/>
      <c r="J5102" s="15">
        <f>C5102+F5102+G5102-I5102</f>
        <v/>
      </c>
      <c r="K5102" s="15" t="n"/>
      <c r="L5102" s="15">
        <f>K5102*Setup!$B$6</f>
        <v/>
      </c>
      <c r="M5102" s="15">
        <f>J5102-L5102</f>
        <v/>
      </c>
      <c r="N5102" s="21" t="n"/>
    </row>
    <row r="5103">
      <c r="A5103" s="295" t="n"/>
      <c r="B5103" s="14" t="n"/>
      <c r="C5103" s="15" t="n"/>
      <c r="D5103" s="15" t="n"/>
      <c r="E5103" s="15">
        <f>D5103*Setup!$B$5</f>
        <v/>
      </c>
      <c r="F5103" s="15">
        <f>D5103-E5103</f>
        <v/>
      </c>
      <c r="G5103" s="15" t="n"/>
      <c r="H5103" s="15" t="n"/>
      <c r="I5103" s="15" t="n"/>
      <c r="J5103" s="15">
        <f>C5103+F5103+G5103-I5103</f>
        <v/>
      </c>
      <c r="K5103" s="15" t="n"/>
      <c r="L5103" s="15">
        <f>K5103*Setup!$B$6</f>
        <v/>
      </c>
      <c r="M5103" s="15">
        <f>J5103-L5103</f>
        <v/>
      </c>
      <c r="N5103" s="21" t="n"/>
    </row>
    <row r="5104">
      <c r="A5104" s="295" t="n"/>
      <c r="B5104" s="14" t="n"/>
      <c r="C5104" s="15" t="n"/>
      <c r="D5104" s="15" t="n"/>
      <c r="E5104" s="15">
        <f>D5104*Setup!$B$5</f>
        <v/>
      </c>
      <c r="F5104" s="15">
        <f>D5104-E5104</f>
        <v/>
      </c>
      <c r="G5104" s="15" t="n"/>
      <c r="H5104" s="15" t="n"/>
      <c r="I5104" s="15" t="n"/>
      <c r="J5104" s="15">
        <f>C5104+F5104+G5104-I5104</f>
        <v/>
      </c>
      <c r="K5104" s="15" t="n"/>
      <c r="L5104" s="15">
        <f>K5104*Setup!$B$6</f>
        <v/>
      </c>
      <c r="M5104" s="15">
        <f>J5104-L5104</f>
        <v/>
      </c>
      <c r="N5104" s="21" t="n"/>
    </row>
    <row r="5105">
      <c r="A5105" s="295" t="n"/>
      <c r="B5105" s="14" t="n"/>
      <c r="C5105" s="15" t="n"/>
      <c r="D5105" s="15" t="n"/>
      <c r="E5105" s="15">
        <f>D5105*Setup!$B$5</f>
        <v/>
      </c>
      <c r="F5105" s="15">
        <f>D5105-E5105</f>
        <v/>
      </c>
      <c r="G5105" s="15" t="n"/>
      <c r="H5105" s="15" t="n"/>
      <c r="I5105" s="15" t="n"/>
      <c r="J5105" s="15">
        <f>C5105+F5105+G5105-I5105</f>
        <v/>
      </c>
      <c r="K5105" s="15" t="n"/>
      <c r="L5105" s="15">
        <f>K5105*Setup!$B$6</f>
        <v/>
      </c>
      <c r="M5105" s="15">
        <f>J5105-L5105</f>
        <v/>
      </c>
      <c r="N5105" s="21" t="n"/>
    </row>
    <row r="5106">
      <c r="A5106" s="295" t="n"/>
      <c r="B5106" s="14" t="n"/>
      <c r="C5106" s="15" t="n"/>
      <c r="D5106" s="15" t="n"/>
      <c r="E5106" s="15">
        <f>D5106*Setup!$B$5</f>
        <v/>
      </c>
      <c r="F5106" s="15">
        <f>D5106-E5106</f>
        <v/>
      </c>
      <c r="G5106" s="15" t="n"/>
      <c r="H5106" s="15" t="n"/>
      <c r="I5106" s="15" t="n"/>
      <c r="J5106" s="15">
        <f>C5106+F5106+G5106-I5106</f>
        <v/>
      </c>
      <c r="K5106" s="15" t="n"/>
      <c r="L5106" s="15">
        <f>K5106*Setup!$B$6</f>
        <v/>
      </c>
      <c r="M5106" s="15">
        <f>J5106-L5106</f>
        <v/>
      </c>
      <c r="N5106" s="21" t="n"/>
    </row>
    <row r="5107">
      <c r="A5107" s="295" t="n"/>
      <c r="B5107" s="14" t="n"/>
      <c r="C5107" s="15" t="n"/>
      <c r="D5107" s="15" t="n"/>
      <c r="E5107" s="15">
        <f>D5107*Setup!$B$5</f>
        <v/>
      </c>
      <c r="F5107" s="15">
        <f>D5107-E5107</f>
        <v/>
      </c>
      <c r="G5107" s="15" t="n"/>
      <c r="H5107" s="15" t="n"/>
      <c r="I5107" s="15" t="n"/>
      <c r="J5107" s="15">
        <f>C5107+F5107+G5107-I5107</f>
        <v/>
      </c>
      <c r="K5107" s="15" t="n"/>
      <c r="L5107" s="15">
        <f>K5107*Setup!$B$6</f>
        <v/>
      </c>
      <c r="M5107" s="15">
        <f>J5107-L5107</f>
        <v/>
      </c>
      <c r="N5107" s="21" t="n"/>
    </row>
    <row r="5108">
      <c r="A5108" s="295" t="n"/>
      <c r="B5108" s="14" t="n"/>
      <c r="C5108" s="15" t="n"/>
      <c r="D5108" s="15" t="n"/>
      <c r="E5108" s="15">
        <f>D5108*Setup!$B$5</f>
        <v/>
      </c>
      <c r="F5108" s="15">
        <f>D5108-E5108</f>
        <v/>
      </c>
      <c r="G5108" s="15" t="n"/>
      <c r="H5108" s="15" t="n"/>
      <c r="I5108" s="15" t="n"/>
      <c r="J5108" s="15">
        <f>C5108+F5108+G5108-I5108</f>
        <v/>
      </c>
      <c r="K5108" s="15" t="n"/>
      <c r="L5108" s="15">
        <f>K5108*Setup!$B$6</f>
        <v/>
      </c>
      <c r="M5108" s="15">
        <f>J5108-L5108</f>
        <v/>
      </c>
      <c r="N5108" s="21" t="n"/>
    </row>
    <row r="5109">
      <c r="A5109" s="295" t="n"/>
      <c r="B5109" s="14" t="n"/>
      <c r="C5109" s="15" t="n"/>
      <c r="D5109" s="15" t="n"/>
      <c r="E5109" s="15">
        <f>D5109*Setup!$B$5</f>
        <v/>
      </c>
      <c r="F5109" s="15">
        <f>D5109-E5109</f>
        <v/>
      </c>
      <c r="G5109" s="15" t="n"/>
      <c r="H5109" s="15" t="n"/>
      <c r="I5109" s="15" t="n"/>
      <c r="J5109" s="15">
        <f>C5109+F5109+G5109-I5109</f>
        <v/>
      </c>
      <c r="K5109" s="15" t="n"/>
      <c r="L5109" s="15">
        <f>K5109*Setup!$B$6</f>
        <v/>
      </c>
      <c r="M5109" s="15">
        <f>J5109-L5109</f>
        <v/>
      </c>
      <c r="N5109" s="21" t="n"/>
    </row>
    <row r="5110">
      <c r="A5110" s="295" t="n"/>
      <c r="B5110" s="14" t="n"/>
      <c r="C5110" s="15" t="n"/>
      <c r="D5110" s="15" t="n"/>
      <c r="E5110" s="15">
        <f>D5110*Setup!$B$5</f>
        <v/>
      </c>
      <c r="F5110" s="15">
        <f>D5110-E5110</f>
        <v/>
      </c>
      <c r="G5110" s="15" t="n"/>
      <c r="H5110" s="15" t="n"/>
      <c r="I5110" s="15" t="n"/>
      <c r="J5110" s="15">
        <f>C5110+F5110+G5110-I5110</f>
        <v/>
      </c>
      <c r="K5110" s="15" t="n"/>
      <c r="L5110" s="15">
        <f>K5110*Setup!$B$6</f>
        <v/>
      </c>
      <c r="M5110" s="15">
        <f>J5110-L5110</f>
        <v/>
      </c>
      <c r="N5110" s="21" t="n"/>
    </row>
    <row r="5111">
      <c r="A5111" s="295" t="n"/>
      <c r="B5111" s="14" t="n"/>
      <c r="C5111" s="15" t="n"/>
      <c r="D5111" s="15" t="n"/>
      <c r="E5111" s="15">
        <f>D5111*Setup!$B$5</f>
        <v/>
      </c>
      <c r="F5111" s="15">
        <f>D5111-E5111</f>
        <v/>
      </c>
      <c r="G5111" s="15" t="n"/>
      <c r="H5111" s="15" t="n"/>
      <c r="I5111" s="15" t="n"/>
      <c r="J5111" s="15">
        <f>C5111+F5111+G5111-I5111</f>
        <v/>
      </c>
      <c r="K5111" s="15" t="n"/>
      <c r="L5111" s="15">
        <f>K5111*Setup!$B$6</f>
        <v/>
      </c>
      <c r="M5111" s="15">
        <f>J5111-L5111</f>
        <v/>
      </c>
      <c r="N5111" s="21" t="n"/>
    </row>
    <row r="5112">
      <c r="A5112" s="295" t="n"/>
      <c r="B5112" s="14" t="n"/>
      <c r="C5112" s="15" t="n"/>
      <c r="D5112" s="15" t="n"/>
      <c r="E5112" s="15">
        <f>D5112*Setup!$B$5</f>
        <v/>
      </c>
      <c r="F5112" s="15">
        <f>D5112-E5112</f>
        <v/>
      </c>
      <c r="G5112" s="15" t="n"/>
      <c r="H5112" s="15" t="n"/>
      <c r="I5112" s="15" t="n"/>
      <c r="J5112" s="15">
        <f>C5112+F5112+G5112-I5112</f>
        <v/>
      </c>
      <c r="K5112" s="15" t="n"/>
      <c r="L5112" s="15">
        <f>K5112*Setup!$B$6</f>
        <v/>
      </c>
      <c r="M5112" s="15">
        <f>J5112-L5112</f>
        <v/>
      </c>
      <c r="N5112" s="21" t="n"/>
    </row>
    <row r="5113">
      <c r="A5113" s="295" t="n"/>
      <c r="B5113" s="14" t="n"/>
      <c r="C5113" s="15" t="n"/>
      <c r="D5113" s="15" t="n"/>
      <c r="E5113" s="15">
        <f>D5113*Setup!$B$5</f>
        <v/>
      </c>
      <c r="F5113" s="15">
        <f>D5113-E5113</f>
        <v/>
      </c>
      <c r="G5113" s="15" t="n"/>
      <c r="H5113" s="15" t="n"/>
      <c r="I5113" s="15" t="n"/>
      <c r="J5113" s="15">
        <f>C5113+F5113+G5113-I5113</f>
        <v/>
      </c>
      <c r="K5113" s="15" t="n"/>
      <c r="L5113" s="15">
        <f>K5113*Setup!$B$6</f>
        <v/>
      </c>
      <c r="M5113" s="15">
        <f>J5113-L5113</f>
        <v/>
      </c>
      <c r="N5113" s="21" t="n"/>
    </row>
    <row r="5114">
      <c r="A5114" s="295" t="n"/>
      <c r="B5114" s="14" t="n"/>
      <c r="C5114" s="15" t="n"/>
      <c r="D5114" s="15" t="n"/>
      <c r="E5114" s="15">
        <f>D5114*Setup!$B$5</f>
        <v/>
      </c>
      <c r="F5114" s="15">
        <f>D5114-E5114</f>
        <v/>
      </c>
      <c r="G5114" s="15" t="n"/>
      <c r="H5114" s="15" t="n"/>
      <c r="I5114" s="15" t="n"/>
      <c r="J5114" s="15">
        <f>C5114+F5114+G5114-I5114</f>
        <v/>
      </c>
      <c r="K5114" s="15" t="n"/>
      <c r="L5114" s="15">
        <f>K5114*Setup!$B$6</f>
        <v/>
      </c>
      <c r="M5114" s="15">
        <f>J5114-L5114</f>
        <v/>
      </c>
      <c r="N5114" s="21" t="n"/>
    </row>
    <row r="5115">
      <c r="A5115" s="295" t="n"/>
      <c r="B5115" s="14" t="n"/>
      <c r="C5115" s="15" t="n"/>
      <c r="D5115" s="15" t="n"/>
      <c r="E5115" s="15">
        <f>D5115*Setup!$B$5</f>
        <v/>
      </c>
      <c r="F5115" s="15">
        <f>D5115-E5115</f>
        <v/>
      </c>
      <c r="G5115" s="15" t="n"/>
      <c r="H5115" s="15" t="n"/>
      <c r="I5115" s="15" t="n"/>
      <c r="J5115" s="15">
        <f>C5115+F5115+G5115-I5115</f>
        <v/>
      </c>
      <c r="K5115" s="15" t="n"/>
      <c r="L5115" s="15">
        <f>K5115*Setup!$B$6</f>
        <v/>
      </c>
      <c r="M5115" s="15">
        <f>J5115-L5115</f>
        <v/>
      </c>
      <c r="N5115" s="21" t="n"/>
    </row>
    <row r="5116">
      <c r="A5116" s="295" t="n"/>
      <c r="B5116" s="14" t="n"/>
      <c r="C5116" s="15" t="n"/>
      <c r="D5116" s="15" t="n"/>
      <c r="E5116" s="15">
        <f>D5116*Setup!$B$5</f>
        <v/>
      </c>
      <c r="F5116" s="15">
        <f>D5116-E5116</f>
        <v/>
      </c>
      <c r="G5116" s="15" t="n"/>
      <c r="H5116" s="15" t="n"/>
      <c r="I5116" s="15" t="n"/>
      <c r="J5116" s="15">
        <f>C5116+F5116+G5116-I5116</f>
        <v/>
      </c>
      <c r="K5116" s="15" t="n"/>
      <c r="L5116" s="15">
        <f>K5116*Setup!$B$6</f>
        <v/>
      </c>
      <c r="M5116" s="15">
        <f>J5116-L5116</f>
        <v/>
      </c>
      <c r="N5116" s="21" t="n"/>
    </row>
    <row r="5117">
      <c r="A5117" s="295" t="n"/>
      <c r="B5117" s="14" t="n"/>
      <c r="C5117" s="15" t="n"/>
      <c r="D5117" s="15" t="n"/>
      <c r="E5117" s="15">
        <f>D5117*Setup!$B$5</f>
        <v/>
      </c>
      <c r="F5117" s="15">
        <f>D5117-E5117</f>
        <v/>
      </c>
      <c r="G5117" s="15" t="n"/>
      <c r="H5117" s="15" t="n"/>
      <c r="I5117" s="15" t="n"/>
      <c r="J5117" s="15">
        <f>C5117+F5117+G5117-I5117</f>
        <v/>
      </c>
      <c r="K5117" s="15" t="n"/>
      <c r="L5117" s="15">
        <f>K5117*Setup!$B$6</f>
        <v/>
      </c>
      <c r="M5117" s="15">
        <f>J5117-L5117</f>
        <v/>
      </c>
      <c r="N5117" s="21" t="n"/>
    </row>
    <row r="5118">
      <c r="A5118" s="295" t="n"/>
      <c r="B5118" s="14" t="n"/>
      <c r="C5118" s="15" t="n"/>
      <c r="D5118" s="15" t="n"/>
      <c r="E5118" s="15">
        <f>D5118*Setup!$B$5</f>
        <v/>
      </c>
      <c r="F5118" s="15">
        <f>D5118-E5118</f>
        <v/>
      </c>
      <c r="G5118" s="15" t="n"/>
      <c r="H5118" s="15" t="n"/>
      <c r="I5118" s="15" t="n"/>
      <c r="J5118" s="15">
        <f>C5118+F5118+G5118-I5118</f>
        <v/>
      </c>
      <c r="K5118" s="15" t="n"/>
      <c r="L5118" s="15">
        <f>K5118*Setup!$B$6</f>
        <v/>
      </c>
      <c r="M5118" s="15">
        <f>J5118-L5118</f>
        <v/>
      </c>
      <c r="N5118" s="21" t="n"/>
    </row>
    <row r="5119">
      <c r="A5119" s="295" t="n"/>
      <c r="B5119" s="14" t="n"/>
      <c r="C5119" s="15" t="n"/>
      <c r="D5119" s="15" t="n"/>
      <c r="E5119" s="15">
        <f>D5119*Setup!$B$5</f>
        <v/>
      </c>
      <c r="F5119" s="15">
        <f>D5119-E5119</f>
        <v/>
      </c>
      <c r="G5119" s="15" t="n"/>
      <c r="H5119" s="15" t="n"/>
      <c r="I5119" s="15" t="n"/>
      <c r="J5119" s="15">
        <f>C5119+F5119+G5119-I5119</f>
        <v/>
      </c>
      <c r="K5119" s="15" t="n"/>
      <c r="L5119" s="15">
        <f>K5119*Setup!$B$6</f>
        <v/>
      </c>
      <c r="M5119" s="15">
        <f>J5119-L5119</f>
        <v/>
      </c>
      <c r="N5119" s="21" t="n"/>
    </row>
    <row r="5120">
      <c r="A5120" s="295" t="n"/>
      <c r="B5120" s="14" t="n"/>
      <c r="C5120" s="15" t="n"/>
      <c r="D5120" s="15" t="n"/>
      <c r="E5120" s="15">
        <f>D5120*Setup!$B$5</f>
        <v/>
      </c>
      <c r="F5120" s="15">
        <f>D5120-E5120</f>
        <v/>
      </c>
      <c r="G5120" s="15" t="n"/>
      <c r="H5120" s="15" t="n"/>
      <c r="I5120" s="15" t="n"/>
      <c r="J5120" s="15">
        <f>C5120+F5120+G5120-I5120</f>
        <v/>
      </c>
      <c r="K5120" s="15" t="n"/>
      <c r="L5120" s="15">
        <f>K5120*Setup!$B$6</f>
        <v/>
      </c>
      <c r="M5120" s="15">
        <f>J5120-L5120</f>
        <v/>
      </c>
      <c r="N5120" s="21" t="n"/>
    </row>
    <row r="5121">
      <c r="A5121" s="295" t="n"/>
      <c r="B5121" s="14" t="n"/>
      <c r="C5121" s="15" t="n"/>
      <c r="D5121" s="15" t="n"/>
      <c r="E5121" s="15">
        <f>D5121*Setup!$B$5</f>
        <v/>
      </c>
      <c r="F5121" s="15">
        <f>D5121-E5121</f>
        <v/>
      </c>
      <c r="G5121" s="15" t="n"/>
      <c r="H5121" s="15" t="n"/>
      <c r="I5121" s="15" t="n"/>
      <c r="J5121" s="15">
        <f>C5121+F5121+G5121-I5121</f>
        <v/>
      </c>
      <c r="K5121" s="15" t="n"/>
      <c r="L5121" s="15">
        <f>K5121*Setup!$B$6</f>
        <v/>
      </c>
      <c r="M5121" s="15">
        <f>J5121-L5121</f>
        <v/>
      </c>
      <c r="N5121" s="21" t="n"/>
    </row>
    <row r="5122">
      <c r="A5122" s="295" t="n"/>
      <c r="B5122" s="14" t="n"/>
      <c r="C5122" s="15" t="n"/>
      <c r="D5122" s="15" t="n"/>
      <c r="E5122" s="15">
        <f>D5122*Setup!$B$5</f>
        <v/>
      </c>
      <c r="F5122" s="15">
        <f>D5122-E5122</f>
        <v/>
      </c>
      <c r="G5122" s="15" t="n"/>
      <c r="H5122" s="15" t="n"/>
      <c r="I5122" s="15" t="n"/>
      <c r="J5122" s="15">
        <f>C5122+F5122+G5122-I5122</f>
        <v/>
      </c>
      <c r="K5122" s="15" t="n"/>
      <c r="L5122" s="15">
        <f>K5122*Setup!$B$6</f>
        <v/>
      </c>
      <c r="M5122" s="15">
        <f>J5122-L5122</f>
        <v/>
      </c>
      <c r="N5122" s="21" t="n"/>
    </row>
    <row r="5123">
      <c r="A5123" s="295" t="n"/>
      <c r="B5123" s="14" t="n"/>
      <c r="C5123" s="15" t="n"/>
      <c r="D5123" s="15" t="n"/>
      <c r="E5123" s="15">
        <f>D5123*Setup!$B$5</f>
        <v/>
      </c>
      <c r="F5123" s="15">
        <f>D5123-E5123</f>
        <v/>
      </c>
      <c r="G5123" s="15" t="n"/>
      <c r="H5123" s="15" t="n"/>
      <c r="I5123" s="15" t="n"/>
      <c r="J5123" s="15">
        <f>C5123+F5123+G5123-I5123</f>
        <v/>
      </c>
      <c r="K5123" s="15" t="n"/>
      <c r="L5123" s="15">
        <f>K5123*Setup!$B$6</f>
        <v/>
      </c>
      <c r="M5123" s="15">
        <f>J5123-L5123</f>
        <v/>
      </c>
      <c r="N5123" s="21" t="n"/>
    </row>
    <row r="5124">
      <c r="A5124" s="295" t="n"/>
      <c r="B5124" s="14" t="n"/>
      <c r="C5124" s="15" t="n"/>
      <c r="D5124" s="15" t="n"/>
      <c r="E5124" s="15">
        <f>D5124*Setup!$B$5</f>
        <v/>
      </c>
      <c r="F5124" s="15">
        <f>D5124-E5124</f>
        <v/>
      </c>
      <c r="G5124" s="15" t="n"/>
      <c r="H5124" s="15" t="n"/>
      <c r="I5124" s="15" t="n"/>
      <c r="J5124" s="15">
        <f>C5124+F5124+G5124-I5124</f>
        <v/>
      </c>
      <c r="K5124" s="15" t="n"/>
      <c r="L5124" s="15">
        <f>K5124*Setup!$B$6</f>
        <v/>
      </c>
      <c r="M5124" s="15">
        <f>J5124-L5124</f>
        <v/>
      </c>
      <c r="N5124" s="21" t="n"/>
    </row>
    <row r="5125">
      <c r="A5125" s="295" t="n"/>
      <c r="B5125" s="14" t="n"/>
      <c r="C5125" s="15" t="n"/>
      <c r="D5125" s="15" t="n"/>
      <c r="E5125" s="15">
        <f>D5125*Setup!$B$5</f>
        <v/>
      </c>
      <c r="F5125" s="15">
        <f>D5125-E5125</f>
        <v/>
      </c>
      <c r="G5125" s="15" t="n"/>
      <c r="H5125" s="15" t="n"/>
      <c r="I5125" s="15" t="n"/>
      <c r="J5125" s="15">
        <f>C5125+F5125+G5125-I5125</f>
        <v/>
      </c>
      <c r="K5125" s="15" t="n"/>
      <c r="L5125" s="15">
        <f>K5125*Setup!$B$6</f>
        <v/>
      </c>
      <c r="M5125" s="15">
        <f>J5125-L5125</f>
        <v/>
      </c>
      <c r="N5125" s="21" t="n"/>
    </row>
    <row r="5126">
      <c r="A5126" s="295" t="n"/>
      <c r="B5126" s="14" t="n"/>
      <c r="C5126" s="15" t="n"/>
      <c r="D5126" s="15" t="n"/>
      <c r="E5126" s="15">
        <f>D5126*Setup!$B$5</f>
        <v/>
      </c>
      <c r="F5126" s="15">
        <f>D5126-E5126</f>
        <v/>
      </c>
      <c r="G5126" s="15" t="n"/>
      <c r="H5126" s="15" t="n"/>
      <c r="I5126" s="15" t="n"/>
      <c r="J5126" s="15">
        <f>C5126+F5126+G5126-I5126</f>
        <v/>
      </c>
      <c r="K5126" s="15" t="n"/>
      <c r="L5126" s="15">
        <f>K5126*Setup!$B$6</f>
        <v/>
      </c>
      <c r="M5126" s="15">
        <f>J5126-L5126</f>
        <v/>
      </c>
      <c r="N5126" s="21" t="n"/>
    </row>
    <row r="5127">
      <c r="A5127" s="295" t="n"/>
      <c r="B5127" s="14" t="n"/>
      <c r="C5127" s="15" t="n"/>
      <c r="D5127" s="15" t="n"/>
      <c r="E5127" s="15">
        <f>D5127*Setup!$B$5</f>
        <v/>
      </c>
      <c r="F5127" s="15">
        <f>D5127-E5127</f>
        <v/>
      </c>
      <c r="G5127" s="15" t="n"/>
      <c r="H5127" s="15" t="n"/>
      <c r="I5127" s="15" t="n"/>
      <c r="J5127" s="15">
        <f>C5127+F5127+G5127-I5127</f>
        <v/>
      </c>
      <c r="K5127" s="15" t="n"/>
      <c r="L5127" s="15">
        <f>K5127*Setup!$B$6</f>
        <v/>
      </c>
      <c r="M5127" s="15">
        <f>J5127-L5127</f>
        <v/>
      </c>
      <c r="N5127" s="21" t="n"/>
    </row>
    <row r="5128">
      <c r="A5128" s="295" t="n"/>
      <c r="B5128" s="14" t="n"/>
      <c r="C5128" s="15" t="n"/>
      <c r="D5128" s="15" t="n"/>
      <c r="E5128" s="15">
        <f>D5128*Setup!$B$5</f>
        <v/>
      </c>
      <c r="F5128" s="15">
        <f>D5128-E5128</f>
        <v/>
      </c>
      <c r="G5128" s="15" t="n"/>
      <c r="H5128" s="15" t="n"/>
      <c r="I5128" s="15" t="n"/>
      <c r="J5128" s="15">
        <f>C5128+F5128+G5128-I5128</f>
        <v/>
      </c>
      <c r="K5128" s="15" t="n"/>
      <c r="L5128" s="15">
        <f>K5128*Setup!$B$6</f>
        <v/>
      </c>
      <c r="M5128" s="15">
        <f>J5128-L5128</f>
        <v/>
      </c>
      <c r="N5128" s="21" t="n"/>
    </row>
    <row r="5129">
      <c r="A5129" s="295" t="n"/>
      <c r="B5129" s="14" t="n"/>
      <c r="C5129" s="15" t="n"/>
      <c r="D5129" s="15" t="n"/>
      <c r="E5129" s="15">
        <f>D5129*Setup!$B$5</f>
        <v/>
      </c>
      <c r="F5129" s="15">
        <f>D5129-E5129</f>
        <v/>
      </c>
      <c r="G5129" s="15" t="n"/>
      <c r="H5129" s="15" t="n"/>
      <c r="I5129" s="15" t="n"/>
      <c r="J5129" s="15">
        <f>C5129+F5129+G5129-I5129</f>
        <v/>
      </c>
      <c r="K5129" s="15" t="n"/>
      <c r="L5129" s="15">
        <f>K5129*Setup!$B$6</f>
        <v/>
      </c>
      <c r="M5129" s="15">
        <f>J5129-L5129</f>
        <v/>
      </c>
      <c r="N5129" s="21" t="n"/>
    </row>
    <row r="5130">
      <c r="A5130" s="295" t="n"/>
      <c r="B5130" s="14" t="n"/>
      <c r="C5130" s="15" t="n"/>
      <c r="D5130" s="15" t="n"/>
      <c r="E5130" s="15">
        <f>D5130*Setup!$B$5</f>
        <v/>
      </c>
      <c r="F5130" s="15">
        <f>D5130-E5130</f>
        <v/>
      </c>
      <c r="G5130" s="15" t="n"/>
      <c r="H5130" s="15" t="n"/>
      <c r="I5130" s="15" t="n"/>
      <c r="J5130" s="15">
        <f>C5130+F5130+G5130-I5130</f>
        <v/>
      </c>
      <c r="K5130" s="15" t="n"/>
      <c r="L5130" s="15">
        <f>K5130*Setup!$B$6</f>
        <v/>
      </c>
      <c r="M5130" s="15">
        <f>J5130-L5130</f>
        <v/>
      </c>
      <c r="N5130" s="21" t="n"/>
    </row>
    <row r="5131">
      <c r="A5131" s="295" t="n"/>
      <c r="B5131" s="14" t="n"/>
      <c r="C5131" s="15" t="n"/>
      <c r="D5131" s="15" t="n"/>
      <c r="E5131" s="15">
        <f>D5131*Setup!$B$5</f>
        <v/>
      </c>
      <c r="F5131" s="15">
        <f>D5131-E5131</f>
        <v/>
      </c>
      <c r="G5131" s="15" t="n"/>
      <c r="H5131" s="15" t="n"/>
      <c r="I5131" s="15" t="n"/>
      <c r="J5131" s="15">
        <f>C5131+F5131+G5131-I5131</f>
        <v/>
      </c>
      <c r="K5131" s="15" t="n"/>
      <c r="L5131" s="15">
        <f>K5131*Setup!$B$6</f>
        <v/>
      </c>
      <c r="M5131" s="15">
        <f>J5131-L5131</f>
        <v/>
      </c>
      <c r="N5131" s="21" t="n"/>
    </row>
    <row r="5132">
      <c r="A5132" s="295" t="n"/>
      <c r="B5132" s="14" t="n"/>
      <c r="C5132" s="15" t="n"/>
      <c r="D5132" s="15" t="n"/>
      <c r="E5132" s="15">
        <f>D5132*Setup!$B$5</f>
        <v/>
      </c>
      <c r="F5132" s="15">
        <f>D5132-E5132</f>
        <v/>
      </c>
      <c r="G5132" s="15" t="n"/>
      <c r="H5132" s="15" t="n"/>
      <c r="I5132" s="15" t="n"/>
      <c r="J5132" s="15">
        <f>C5132+F5132+G5132-I5132</f>
        <v/>
      </c>
      <c r="K5132" s="15" t="n"/>
      <c r="L5132" s="15">
        <f>K5132*Setup!$B$6</f>
        <v/>
      </c>
      <c r="M5132" s="15">
        <f>J5132-L5132</f>
        <v/>
      </c>
      <c r="N5132" s="21" t="n"/>
    </row>
    <row r="5133">
      <c r="A5133" s="295" t="n"/>
      <c r="B5133" s="14" t="n"/>
      <c r="C5133" s="15" t="n"/>
      <c r="D5133" s="15" t="n"/>
      <c r="E5133" s="15">
        <f>D5133*Setup!$B$5</f>
        <v/>
      </c>
      <c r="F5133" s="15">
        <f>D5133-E5133</f>
        <v/>
      </c>
      <c r="G5133" s="15" t="n"/>
      <c r="H5133" s="15" t="n"/>
      <c r="I5133" s="15" t="n"/>
      <c r="J5133" s="15">
        <f>C5133+F5133+G5133-I5133</f>
        <v/>
      </c>
      <c r="K5133" s="15" t="n"/>
      <c r="L5133" s="15">
        <f>K5133*Setup!$B$6</f>
        <v/>
      </c>
      <c r="M5133" s="15">
        <f>J5133-L5133</f>
        <v/>
      </c>
      <c r="N5133" s="21" t="n"/>
    </row>
    <row r="5134">
      <c r="A5134" s="295" t="n"/>
      <c r="B5134" s="14" t="n"/>
      <c r="C5134" s="15" t="n"/>
      <c r="D5134" s="15" t="n"/>
      <c r="E5134" s="15">
        <f>D5134*Setup!$B$5</f>
        <v/>
      </c>
      <c r="F5134" s="15">
        <f>D5134-E5134</f>
        <v/>
      </c>
      <c r="G5134" s="15" t="n"/>
      <c r="H5134" s="15" t="n"/>
      <c r="I5134" s="15" t="n"/>
      <c r="J5134" s="15">
        <f>C5134+F5134+G5134-I5134</f>
        <v/>
      </c>
      <c r="K5134" s="15" t="n"/>
      <c r="L5134" s="15">
        <f>K5134*Setup!$B$6</f>
        <v/>
      </c>
      <c r="M5134" s="15">
        <f>J5134-L5134</f>
        <v/>
      </c>
      <c r="N5134" s="21" t="n"/>
    </row>
    <row r="5135">
      <c r="A5135" s="295" t="n"/>
      <c r="B5135" s="14" t="n"/>
      <c r="C5135" s="15" t="n"/>
      <c r="D5135" s="15" t="n"/>
      <c r="E5135" s="15">
        <f>D5135*Setup!$B$5</f>
        <v/>
      </c>
      <c r="F5135" s="15">
        <f>D5135-E5135</f>
        <v/>
      </c>
      <c r="G5135" s="15" t="n"/>
      <c r="H5135" s="15" t="n"/>
      <c r="I5135" s="15" t="n"/>
      <c r="J5135" s="15">
        <f>C5135+F5135+G5135-I5135</f>
        <v/>
      </c>
      <c r="K5135" s="15" t="n"/>
      <c r="L5135" s="15">
        <f>K5135*Setup!$B$6</f>
        <v/>
      </c>
      <c r="M5135" s="15">
        <f>J5135-L5135</f>
        <v/>
      </c>
      <c r="N5135" s="21" t="n"/>
    </row>
    <row r="5136">
      <c r="A5136" s="295" t="n"/>
      <c r="B5136" s="14" t="n"/>
      <c r="C5136" s="15" t="n"/>
      <c r="D5136" s="15" t="n"/>
      <c r="E5136" s="15">
        <f>D5136*Setup!$B$5</f>
        <v/>
      </c>
      <c r="F5136" s="15">
        <f>D5136-E5136</f>
        <v/>
      </c>
      <c r="G5136" s="15" t="n"/>
      <c r="H5136" s="15" t="n"/>
      <c r="I5136" s="15" t="n"/>
      <c r="J5136" s="15">
        <f>C5136+F5136+G5136-I5136</f>
        <v/>
      </c>
      <c r="K5136" s="15" t="n"/>
      <c r="L5136" s="15">
        <f>K5136*Setup!$B$6</f>
        <v/>
      </c>
      <c r="M5136" s="15">
        <f>J5136-L5136</f>
        <v/>
      </c>
      <c r="N5136" s="21" t="n"/>
    </row>
    <row r="5137">
      <c r="A5137" s="295" t="n"/>
      <c r="B5137" s="14" t="n"/>
      <c r="C5137" s="15" t="n"/>
      <c r="D5137" s="15" t="n"/>
      <c r="E5137" s="15">
        <f>D5137*Setup!$B$5</f>
        <v/>
      </c>
      <c r="F5137" s="15">
        <f>D5137-E5137</f>
        <v/>
      </c>
      <c r="G5137" s="15" t="n"/>
      <c r="H5137" s="15" t="n"/>
      <c r="I5137" s="15" t="n"/>
      <c r="J5137" s="15">
        <f>C5137+F5137+G5137-I5137</f>
        <v/>
      </c>
      <c r="K5137" s="15" t="n"/>
      <c r="L5137" s="15">
        <f>K5137*Setup!$B$6</f>
        <v/>
      </c>
      <c r="M5137" s="15">
        <f>J5137-L5137</f>
        <v/>
      </c>
      <c r="N5137" s="21" t="n"/>
    </row>
    <row r="5138">
      <c r="A5138" s="295" t="n"/>
      <c r="B5138" s="14" t="n"/>
      <c r="C5138" s="15" t="n"/>
      <c r="D5138" s="15" t="n"/>
      <c r="E5138" s="15">
        <f>D5138*Setup!$B$5</f>
        <v/>
      </c>
      <c r="F5138" s="15">
        <f>D5138-E5138</f>
        <v/>
      </c>
      <c r="G5138" s="15" t="n"/>
      <c r="H5138" s="15" t="n"/>
      <c r="I5138" s="15" t="n"/>
      <c r="J5138" s="15">
        <f>C5138+F5138+G5138-I5138</f>
        <v/>
      </c>
      <c r="K5138" s="15" t="n"/>
      <c r="L5138" s="15">
        <f>K5138*Setup!$B$6</f>
        <v/>
      </c>
      <c r="M5138" s="15">
        <f>J5138-L5138</f>
        <v/>
      </c>
      <c r="N5138" s="21" t="n"/>
    </row>
    <row r="5139">
      <c r="A5139" s="295" t="n"/>
      <c r="B5139" s="14" t="n"/>
      <c r="C5139" s="15" t="n"/>
      <c r="D5139" s="15" t="n"/>
      <c r="E5139" s="15">
        <f>D5139*Setup!$B$5</f>
        <v/>
      </c>
      <c r="F5139" s="15">
        <f>D5139-E5139</f>
        <v/>
      </c>
      <c r="G5139" s="15" t="n"/>
      <c r="H5139" s="15" t="n"/>
      <c r="I5139" s="15" t="n"/>
      <c r="J5139" s="15">
        <f>C5139+F5139+G5139-I5139</f>
        <v/>
      </c>
      <c r="K5139" s="15" t="n"/>
      <c r="L5139" s="15">
        <f>K5139*Setup!$B$6</f>
        <v/>
      </c>
      <c r="M5139" s="15">
        <f>J5139-L5139</f>
        <v/>
      </c>
      <c r="N5139" s="21" t="n"/>
    </row>
    <row r="5140">
      <c r="A5140" s="295" t="n"/>
      <c r="B5140" s="14" t="n"/>
      <c r="C5140" s="15" t="n"/>
      <c r="D5140" s="15" t="n"/>
      <c r="E5140" s="15">
        <f>D5140*Setup!$B$5</f>
        <v/>
      </c>
      <c r="F5140" s="15">
        <f>D5140-E5140</f>
        <v/>
      </c>
      <c r="G5140" s="15" t="n"/>
      <c r="H5140" s="15" t="n"/>
      <c r="I5140" s="15" t="n"/>
      <c r="J5140" s="15">
        <f>C5140+F5140+G5140-I5140</f>
        <v/>
      </c>
      <c r="K5140" s="15" t="n"/>
      <c r="L5140" s="15">
        <f>K5140*Setup!$B$6</f>
        <v/>
      </c>
      <c r="M5140" s="15">
        <f>J5140-L5140</f>
        <v/>
      </c>
      <c r="N5140" s="21" t="n"/>
    </row>
    <row r="5141">
      <c r="A5141" s="295" t="n"/>
      <c r="B5141" s="14" t="n"/>
      <c r="C5141" s="15" t="n"/>
      <c r="D5141" s="15" t="n"/>
      <c r="E5141" s="15">
        <f>D5141*Setup!$B$5</f>
        <v/>
      </c>
      <c r="F5141" s="15">
        <f>D5141-E5141</f>
        <v/>
      </c>
      <c r="G5141" s="15" t="n"/>
      <c r="H5141" s="15" t="n"/>
      <c r="I5141" s="15" t="n"/>
      <c r="J5141" s="15">
        <f>C5141+F5141+G5141-I5141</f>
        <v/>
      </c>
      <c r="K5141" s="15" t="n"/>
      <c r="L5141" s="15">
        <f>K5141*Setup!$B$6</f>
        <v/>
      </c>
      <c r="M5141" s="15">
        <f>J5141-L5141</f>
        <v/>
      </c>
      <c r="N5141" s="21" t="n"/>
    </row>
    <row r="5142">
      <c r="A5142" s="295" t="n"/>
      <c r="B5142" s="14" t="n"/>
      <c r="C5142" s="15" t="n"/>
      <c r="D5142" s="15" t="n"/>
      <c r="E5142" s="15">
        <f>D5142*Setup!$B$5</f>
        <v/>
      </c>
      <c r="F5142" s="15">
        <f>D5142-E5142</f>
        <v/>
      </c>
      <c r="G5142" s="15" t="n"/>
      <c r="H5142" s="15" t="n"/>
      <c r="I5142" s="15" t="n"/>
      <c r="J5142" s="15">
        <f>C5142+F5142+G5142-I5142</f>
        <v/>
      </c>
      <c r="K5142" s="15" t="n"/>
      <c r="L5142" s="15">
        <f>K5142*Setup!$B$6</f>
        <v/>
      </c>
      <c r="M5142" s="15">
        <f>J5142-L5142</f>
        <v/>
      </c>
      <c r="N5142" s="21" t="n"/>
    </row>
    <row r="5143">
      <c r="A5143" s="295" t="n"/>
      <c r="B5143" s="14" t="n"/>
      <c r="C5143" s="15" t="n"/>
      <c r="D5143" s="15" t="n"/>
      <c r="E5143" s="15">
        <f>D5143*Setup!$B$5</f>
        <v/>
      </c>
      <c r="F5143" s="15">
        <f>D5143-E5143</f>
        <v/>
      </c>
      <c r="G5143" s="15" t="n"/>
      <c r="H5143" s="15" t="n"/>
      <c r="I5143" s="15" t="n"/>
      <c r="J5143" s="15">
        <f>C5143+F5143+G5143-I5143</f>
        <v/>
      </c>
      <c r="K5143" s="15" t="n"/>
      <c r="L5143" s="15">
        <f>K5143*Setup!$B$6</f>
        <v/>
      </c>
      <c r="M5143" s="15">
        <f>J5143-L5143</f>
        <v/>
      </c>
      <c r="N5143" s="21" t="n"/>
    </row>
    <row r="5144">
      <c r="A5144" s="295" t="n"/>
      <c r="B5144" s="14" t="n"/>
      <c r="C5144" s="15" t="n"/>
      <c r="D5144" s="15" t="n"/>
      <c r="E5144" s="15">
        <f>D5144*Setup!$B$5</f>
        <v/>
      </c>
      <c r="F5144" s="15">
        <f>D5144-E5144</f>
        <v/>
      </c>
      <c r="G5144" s="15" t="n"/>
      <c r="H5144" s="15" t="n"/>
      <c r="I5144" s="15" t="n"/>
      <c r="J5144" s="15">
        <f>C5144+F5144+G5144-I5144</f>
        <v/>
      </c>
      <c r="K5144" s="15" t="n"/>
      <c r="L5144" s="15">
        <f>K5144*Setup!$B$6</f>
        <v/>
      </c>
      <c r="M5144" s="15">
        <f>J5144-L5144</f>
        <v/>
      </c>
      <c r="N5144" s="21" t="n"/>
    </row>
    <row r="5145">
      <c r="A5145" s="295" t="n"/>
      <c r="B5145" s="14" t="n"/>
      <c r="C5145" s="15" t="n"/>
      <c r="D5145" s="15" t="n"/>
      <c r="E5145" s="15">
        <f>D5145*Setup!$B$5</f>
        <v/>
      </c>
      <c r="F5145" s="15">
        <f>D5145-E5145</f>
        <v/>
      </c>
      <c r="G5145" s="15" t="n"/>
      <c r="H5145" s="15" t="n"/>
      <c r="I5145" s="15" t="n"/>
      <c r="J5145" s="15">
        <f>C5145+F5145+G5145-I5145</f>
        <v/>
      </c>
      <c r="K5145" s="15" t="n"/>
      <c r="L5145" s="15">
        <f>K5145*Setup!$B$6</f>
        <v/>
      </c>
      <c r="M5145" s="15">
        <f>J5145-L5145</f>
        <v/>
      </c>
      <c r="N5145" s="21" t="n"/>
    </row>
    <row r="5146">
      <c r="A5146" s="295" t="n"/>
      <c r="B5146" s="14" t="n"/>
      <c r="C5146" s="15" t="n"/>
      <c r="D5146" s="15" t="n"/>
      <c r="E5146" s="15">
        <f>D5146*Setup!$B$5</f>
        <v/>
      </c>
      <c r="F5146" s="15">
        <f>D5146-E5146</f>
        <v/>
      </c>
      <c r="G5146" s="15" t="n"/>
      <c r="H5146" s="15" t="n"/>
      <c r="I5146" s="15" t="n"/>
      <c r="J5146" s="15">
        <f>C5146+F5146+G5146-I5146</f>
        <v/>
      </c>
      <c r="K5146" s="15" t="n"/>
      <c r="L5146" s="15">
        <f>K5146*Setup!$B$6</f>
        <v/>
      </c>
      <c r="M5146" s="15">
        <f>J5146-L5146</f>
        <v/>
      </c>
      <c r="N5146" s="21" t="n"/>
    </row>
    <row r="5147">
      <c r="A5147" s="295" t="n"/>
      <c r="B5147" s="14" t="n"/>
      <c r="C5147" s="15" t="n"/>
      <c r="D5147" s="15" t="n"/>
      <c r="E5147" s="15">
        <f>D5147*Setup!$B$5</f>
        <v/>
      </c>
      <c r="F5147" s="15">
        <f>D5147-E5147</f>
        <v/>
      </c>
      <c r="G5147" s="15" t="n"/>
      <c r="H5147" s="15" t="n"/>
      <c r="I5147" s="15" t="n"/>
      <c r="J5147" s="15">
        <f>C5147+F5147+G5147-I5147</f>
        <v/>
      </c>
      <c r="K5147" s="15" t="n"/>
      <c r="L5147" s="15">
        <f>K5147*Setup!$B$6</f>
        <v/>
      </c>
      <c r="M5147" s="15">
        <f>J5147-L5147</f>
        <v/>
      </c>
      <c r="N5147" s="21" t="n"/>
    </row>
    <row r="5148">
      <c r="A5148" s="295" t="n"/>
      <c r="B5148" s="14" t="n"/>
      <c r="C5148" s="15" t="n"/>
      <c r="D5148" s="15" t="n"/>
      <c r="E5148" s="15">
        <f>D5148*Setup!$B$5</f>
        <v/>
      </c>
      <c r="F5148" s="15">
        <f>D5148-E5148</f>
        <v/>
      </c>
      <c r="G5148" s="15" t="n"/>
      <c r="H5148" s="15" t="n"/>
      <c r="I5148" s="15" t="n"/>
      <c r="J5148" s="15">
        <f>C5148+F5148+G5148-I5148</f>
        <v/>
      </c>
      <c r="K5148" s="15" t="n"/>
      <c r="L5148" s="15">
        <f>K5148*Setup!$B$6</f>
        <v/>
      </c>
      <c r="M5148" s="15">
        <f>J5148-L5148</f>
        <v/>
      </c>
      <c r="N5148" s="21" t="n"/>
    </row>
    <row r="5149">
      <c r="A5149" s="295" t="n"/>
      <c r="B5149" s="14" t="n"/>
      <c r="C5149" s="15" t="n"/>
      <c r="D5149" s="15" t="n"/>
      <c r="E5149" s="15">
        <f>D5149*Setup!$B$5</f>
        <v/>
      </c>
      <c r="F5149" s="15">
        <f>D5149-E5149</f>
        <v/>
      </c>
      <c r="G5149" s="15" t="n"/>
      <c r="H5149" s="15" t="n"/>
      <c r="I5149" s="15" t="n"/>
      <c r="J5149" s="15">
        <f>C5149+F5149+G5149-I5149</f>
        <v/>
      </c>
      <c r="K5149" s="15" t="n"/>
      <c r="L5149" s="15">
        <f>K5149*Setup!$B$6</f>
        <v/>
      </c>
      <c r="M5149" s="15">
        <f>J5149-L5149</f>
        <v/>
      </c>
      <c r="N5149" s="21" t="n"/>
    </row>
    <row r="5150">
      <c r="A5150" s="295" t="n"/>
      <c r="B5150" s="14" t="n"/>
      <c r="C5150" s="15" t="n"/>
      <c r="D5150" s="15" t="n"/>
      <c r="E5150" s="15">
        <f>D5150*Setup!$B$5</f>
        <v/>
      </c>
      <c r="F5150" s="15">
        <f>D5150-E5150</f>
        <v/>
      </c>
      <c r="G5150" s="15" t="n"/>
      <c r="H5150" s="15" t="n"/>
      <c r="I5150" s="15" t="n"/>
      <c r="J5150" s="15">
        <f>C5150+F5150+G5150-I5150</f>
        <v/>
      </c>
      <c r="K5150" s="15" t="n"/>
      <c r="L5150" s="15">
        <f>K5150*Setup!$B$6</f>
        <v/>
      </c>
      <c r="M5150" s="15">
        <f>J5150-L5150</f>
        <v/>
      </c>
      <c r="N5150" s="21" t="n"/>
    </row>
    <row r="5151">
      <c r="A5151" s="295" t="n"/>
      <c r="B5151" s="14" t="n"/>
      <c r="C5151" s="15" t="n"/>
      <c r="D5151" s="15" t="n"/>
      <c r="E5151" s="15">
        <f>D5151*Setup!$B$5</f>
        <v/>
      </c>
      <c r="F5151" s="15">
        <f>D5151-E5151</f>
        <v/>
      </c>
      <c r="G5151" s="15" t="n"/>
      <c r="H5151" s="15" t="n"/>
      <c r="I5151" s="15" t="n"/>
      <c r="J5151" s="15">
        <f>C5151+F5151+G5151-I5151</f>
        <v/>
      </c>
      <c r="K5151" s="15" t="n"/>
      <c r="L5151" s="15">
        <f>K5151*Setup!$B$6</f>
        <v/>
      </c>
      <c r="M5151" s="15">
        <f>J5151-L5151</f>
        <v/>
      </c>
      <c r="N5151" s="21" t="n"/>
    </row>
    <row r="5152">
      <c r="A5152" s="295" t="n"/>
      <c r="B5152" s="14" t="n"/>
      <c r="C5152" s="15" t="n"/>
      <c r="D5152" s="15" t="n"/>
      <c r="E5152" s="15">
        <f>D5152*Setup!$B$5</f>
        <v/>
      </c>
      <c r="F5152" s="15">
        <f>D5152-E5152</f>
        <v/>
      </c>
      <c r="G5152" s="15" t="n"/>
      <c r="H5152" s="15" t="n"/>
      <c r="I5152" s="15" t="n"/>
      <c r="J5152" s="15">
        <f>C5152+F5152+G5152-I5152</f>
        <v/>
      </c>
      <c r="K5152" s="15" t="n"/>
      <c r="L5152" s="15">
        <f>K5152*Setup!$B$6</f>
        <v/>
      </c>
      <c r="M5152" s="15">
        <f>J5152-L5152</f>
        <v/>
      </c>
      <c r="N5152" s="21" t="n"/>
    </row>
    <row r="5153">
      <c r="A5153" s="295" t="n"/>
      <c r="B5153" s="14" t="n"/>
      <c r="C5153" s="15" t="n"/>
      <c r="D5153" s="15" t="n"/>
      <c r="E5153" s="15">
        <f>D5153*Setup!$B$5</f>
        <v/>
      </c>
      <c r="F5153" s="15">
        <f>D5153-E5153</f>
        <v/>
      </c>
      <c r="G5153" s="15" t="n"/>
      <c r="H5153" s="15" t="n"/>
      <c r="I5153" s="15" t="n"/>
      <c r="J5153" s="15">
        <f>C5153+F5153+G5153-I5153</f>
        <v/>
      </c>
      <c r="K5153" s="15" t="n"/>
      <c r="L5153" s="15">
        <f>K5153*Setup!$B$6</f>
        <v/>
      </c>
      <c r="M5153" s="15">
        <f>J5153-L5153</f>
        <v/>
      </c>
      <c r="N5153" s="21" t="n"/>
    </row>
    <row r="5154">
      <c r="A5154" s="295" t="n"/>
      <c r="B5154" s="14" t="n"/>
      <c r="C5154" s="15" t="n"/>
      <c r="D5154" s="15" t="n"/>
      <c r="E5154" s="15">
        <f>D5154*Setup!$B$5</f>
        <v/>
      </c>
      <c r="F5154" s="15">
        <f>D5154-E5154</f>
        <v/>
      </c>
      <c r="G5154" s="15" t="n"/>
      <c r="H5154" s="15" t="n"/>
      <c r="I5154" s="15" t="n"/>
      <c r="J5154" s="15">
        <f>C5154+F5154+G5154-I5154</f>
        <v/>
      </c>
      <c r="K5154" s="15" t="n"/>
      <c r="L5154" s="15">
        <f>K5154*Setup!$B$6</f>
        <v/>
      </c>
      <c r="M5154" s="15">
        <f>J5154-L5154</f>
        <v/>
      </c>
      <c r="N5154" s="21" t="n"/>
    </row>
    <row r="5155">
      <c r="A5155" s="295" t="n"/>
      <c r="B5155" s="14" t="n"/>
      <c r="C5155" s="15" t="n"/>
      <c r="D5155" s="15" t="n"/>
      <c r="E5155" s="15">
        <f>D5155*Setup!$B$5</f>
        <v/>
      </c>
      <c r="F5155" s="15">
        <f>D5155-E5155</f>
        <v/>
      </c>
      <c r="G5155" s="15" t="n"/>
      <c r="H5155" s="15" t="n"/>
      <c r="I5155" s="15" t="n"/>
      <c r="J5155" s="15">
        <f>C5155+F5155+G5155-I5155</f>
        <v/>
      </c>
      <c r="K5155" s="15" t="n"/>
      <c r="L5155" s="15">
        <f>K5155*Setup!$B$6</f>
        <v/>
      </c>
      <c r="M5155" s="15">
        <f>J5155-L5155</f>
        <v/>
      </c>
      <c r="N5155" s="21" t="n"/>
    </row>
    <row r="5156">
      <c r="A5156" s="295" t="n"/>
      <c r="B5156" s="14" t="n"/>
      <c r="C5156" s="15" t="n"/>
      <c r="D5156" s="15" t="n"/>
      <c r="E5156" s="15">
        <f>D5156*Setup!$B$5</f>
        <v/>
      </c>
      <c r="F5156" s="15">
        <f>D5156-E5156</f>
        <v/>
      </c>
      <c r="G5156" s="15" t="n"/>
      <c r="H5156" s="15" t="n"/>
      <c r="I5156" s="15" t="n"/>
      <c r="J5156" s="15">
        <f>C5156+F5156+G5156-I5156</f>
        <v/>
      </c>
      <c r="K5156" s="15" t="n"/>
      <c r="L5156" s="15">
        <f>K5156*Setup!$B$6</f>
        <v/>
      </c>
      <c r="M5156" s="15">
        <f>J5156-L5156</f>
        <v/>
      </c>
      <c r="N5156" s="21" t="n"/>
    </row>
    <row r="5157">
      <c r="A5157" s="295" t="n"/>
      <c r="B5157" s="14" t="n"/>
      <c r="C5157" s="15" t="n"/>
      <c r="D5157" s="15" t="n"/>
      <c r="E5157" s="15">
        <f>D5157*Setup!$B$5</f>
        <v/>
      </c>
      <c r="F5157" s="15">
        <f>D5157-E5157</f>
        <v/>
      </c>
      <c r="G5157" s="15" t="n"/>
      <c r="H5157" s="15" t="n"/>
      <c r="I5157" s="15" t="n"/>
      <c r="J5157" s="15">
        <f>C5157+F5157+G5157-I5157</f>
        <v/>
      </c>
      <c r="K5157" s="15" t="n"/>
      <c r="L5157" s="15">
        <f>K5157*Setup!$B$6</f>
        <v/>
      </c>
      <c r="M5157" s="15">
        <f>J5157-L5157</f>
        <v/>
      </c>
      <c r="N5157" s="21" t="n"/>
    </row>
    <row r="5158">
      <c r="A5158" s="295" t="n"/>
      <c r="B5158" s="14" t="n"/>
      <c r="C5158" s="15" t="n"/>
      <c r="D5158" s="15" t="n"/>
      <c r="E5158" s="15">
        <f>D5158*Setup!$B$5</f>
        <v/>
      </c>
      <c r="F5158" s="15">
        <f>D5158-E5158</f>
        <v/>
      </c>
      <c r="G5158" s="15" t="n"/>
      <c r="H5158" s="15" t="n"/>
      <c r="I5158" s="15" t="n"/>
      <c r="J5158" s="15">
        <f>C5158+F5158+G5158-I5158</f>
        <v/>
      </c>
      <c r="K5158" s="15" t="n"/>
      <c r="L5158" s="15">
        <f>K5158*Setup!$B$6</f>
        <v/>
      </c>
      <c r="M5158" s="15">
        <f>J5158-L5158</f>
        <v/>
      </c>
      <c r="N5158" s="21" t="n"/>
    </row>
    <row r="5159">
      <c r="A5159" s="295" t="n"/>
      <c r="B5159" s="14" t="n"/>
      <c r="C5159" s="15" t="n"/>
      <c r="D5159" s="15" t="n"/>
      <c r="E5159" s="15">
        <f>D5159*Setup!$B$5</f>
        <v/>
      </c>
      <c r="F5159" s="15">
        <f>D5159-E5159</f>
        <v/>
      </c>
      <c r="G5159" s="15" t="n"/>
      <c r="H5159" s="15" t="n"/>
      <c r="I5159" s="15" t="n"/>
      <c r="J5159" s="15">
        <f>C5159+F5159+G5159-I5159</f>
        <v/>
      </c>
      <c r="K5159" s="15" t="n"/>
      <c r="L5159" s="15">
        <f>K5159*Setup!$B$6</f>
        <v/>
      </c>
      <c r="M5159" s="15">
        <f>J5159-L5159</f>
        <v/>
      </c>
      <c r="N5159" s="21" t="n"/>
    </row>
    <row r="5160">
      <c r="A5160" s="295" t="n"/>
      <c r="B5160" s="14" t="n"/>
      <c r="C5160" s="15" t="n"/>
      <c r="D5160" s="15" t="n"/>
      <c r="E5160" s="15">
        <f>D5160*Setup!$B$5</f>
        <v/>
      </c>
      <c r="F5160" s="15">
        <f>D5160-E5160</f>
        <v/>
      </c>
      <c r="G5160" s="15" t="n"/>
      <c r="H5160" s="15" t="n"/>
      <c r="I5160" s="15" t="n"/>
      <c r="J5160" s="15">
        <f>C5160+F5160+G5160-I5160</f>
        <v/>
      </c>
      <c r="K5160" s="15" t="n"/>
      <c r="L5160" s="15">
        <f>K5160*Setup!$B$6</f>
        <v/>
      </c>
      <c r="M5160" s="15">
        <f>J5160-L5160</f>
        <v/>
      </c>
      <c r="N5160" s="21" t="n"/>
    </row>
    <row r="5161">
      <c r="A5161" s="295" t="n"/>
      <c r="B5161" s="14" t="n"/>
      <c r="C5161" s="15" t="n"/>
      <c r="D5161" s="15" t="n"/>
      <c r="E5161" s="15">
        <f>D5161*Setup!$B$5</f>
        <v/>
      </c>
      <c r="F5161" s="15">
        <f>D5161-E5161</f>
        <v/>
      </c>
      <c r="G5161" s="15" t="n"/>
      <c r="H5161" s="15" t="n"/>
      <c r="I5161" s="15" t="n"/>
      <c r="J5161" s="15">
        <f>C5161+F5161+G5161-I5161</f>
        <v/>
      </c>
      <c r="K5161" s="15" t="n"/>
      <c r="L5161" s="15">
        <f>K5161*Setup!$B$6</f>
        <v/>
      </c>
      <c r="M5161" s="15">
        <f>J5161-L5161</f>
        <v/>
      </c>
      <c r="N5161" s="21" t="n"/>
    </row>
    <row r="5162">
      <c r="A5162" s="295" t="n"/>
      <c r="B5162" s="14" t="n"/>
      <c r="C5162" s="15" t="n"/>
      <c r="D5162" s="15" t="n"/>
      <c r="E5162" s="15">
        <f>D5162*Setup!$B$5</f>
        <v/>
      </c>
      <c r="F5162" s="15">
        <f>D5162-E5162</f>
        <v/>
      </c>
      <c r="G5162" s="15" t="n"/>
      <c r="H5162" s="15" t="n"/>
      <c r="I5162" s="15" t="n"/>
      <c r="J5162" s="15">
        <f>C5162+F5162+G5162-I5162</f>
        <v/>
      </c>
      <c r="K5162" s="15" t="n"/>
      <c r="L5162" s="15">
        <f>K5162*Setup!$B$6</f>
        <v/>
      </c>
      <c r="M5162" s="15">
        <f>J5162-L5162</f>
        <v/>
      </c>
      <c r="N5162" s="21" t="n"/>
    </row>
    <row r="5163">
      <c r="A5163" s="295" t="n"/>
      <c r="B5163" s="14" t="n"/>
      <c r="C5163" s="15" t="n"/>
      <c r="D5163" s="15" t="n"/>
      <c r="E5163" s="15">
        <f>D5163*Setup!$B$5</f>
        <v/>
      </c>
      <c r="F5163" s="15">
        <f>D5163-E5163</f>
        <v/>
      </c>
      <c r="G5163" s="15" t="n"/>
      <c r="H5163" s="15" t="n"/>
      <c r="I5163" s="15" t="n"/>
      <c r="J5163" s="15">
        <f>C5163+F5163+G5163-I5163</f>
        <v/>
      </c>
      <c r="K5163" s="15" t="n"/>
      <c r="L5163" s="15">
        <f>K5163*Setup!$B$6</f>
        <v/>
      </c>
      <c r="M5163" s="15">
        <f>J5163-L5163</f>
        <v/>
      </c>
      <c r="N5163" s="21" t="n"/>
    </row>
    <row r="5164">
      <c r="A5164" s="295" t="n"/>
      <c r="B5164" s="14" t="n"/>
      <c r="C5164" s="15" t="n"/>
      <c r="D5164" s="15" t="n"/>
      <c r="E5164" s="15">
        <f>D5164*Setup!$B$5</f>
        <v/>
      </c>
      <c r="F5164" s="15">
        <f>D5164-E5164</f>
        <v/>
      </c>
      <c r="G5164" s="15" t="n"/>
      <c r="H5164" s="15" t="n"/>
      <c r="I5164" s="15" t="n"/>
      <c r="J5164" s="15">
        <f>C5164+F5164+G5164-I5164</f>
        <v/>
      </c>
      <c r="K5164" s="15" t="n"/>
      <c r="L5164" s="15">
        <f>K5164*Setup!$B$6</f>
        <v/>
      </c>
      <c r="M5164" s="15">
        <f>J5164-L5164</f>
        <v/>
      </c>
      <c r="N5164" s="21" t="n"/>
    </row>
    <row r="5165">
      <c r="A5165" s="295" t="n"/>
      <c r="B5165" s="14" t="n"/>
      <c r="C5165" s="15" t="n"/>
      <c r="D5165" s="15" t="n"/>
      <c r="E5165" s="15">
        <f>D5165*Setup!$B$5</f>
        <v/>
      </c>
      <c r="F5165" s="15">
        <f>D5165-E5165</f>
        <v/>
      </c>
      <c r="G5165" s="15" t="n"/>
      <c r="H5165" s="15" t="n"/>
      <c r="I5165" s="15" t="n"/>
      <c r="J5165" s="15">
        <f>C5165+F5165+G5165-I5165</f>
        <v/>
      </c>
      <c r="K5165" s="15" t="n"/>
      <c r="L5165" s="15">
        <f>K5165*Setup!$B$6</f>
        <v/>
      </c>
      <c r="M5165" s="15">
        <f>J5165-L5165</f>
        <v/>
      </c>
      <c r="N5165" s="21" t="n"/>
    </row>
    <row r="5166">
      <c r="A5166" s="295" t="n"/>
      <c r="B5166" s="14" t="n"/>
      <c r="C5166" s="15" t="n"/>
      <c r="D5166" s="15" t="n"/>
      <c r="E5166" s="15">
        <f>D5166*Setup!$B$5</f>
        <v/>
      </c>
      <c r="F5166" s="15">
        <f>D5166-E5166</f>
        <v/>
      </c>
      <c r="G5166" s="15" t="n"/>
      <c r="H5166" s="15" t="n"/>
      <c r="I5166" s="15" t="n"/>
      <c r="J5166" s="15">
        <f>C5166+F5166+G5166-I5166</f>
        <v/>
      </c>
      <c r="K5166" s="15" t="n"/>
      <c r="L5166" s="15">
        <f>K5166*Setup!$B$6</f>
        <v/>
      </c>
      <c r="M5166" s="15">
        <f>J5166-L5166</f>
        <v/>
      </c>
      <c r="N5166" s="21" t="n"/>
    </row>
    <row r="5167">
      <c r="A5167" s="295" t="n"/>
      <c r="B5167" s="14" t="n"/>
      <c r="C5167" s="15" t="n"/>
      <c r="D5167" s="15" t="n"/>
      <c r="E5167" s="15">
        <f>D5167*Setup!$B$5</f>
        <v/>
      </c>
      <c r="F5167" s="15">
        <f>D5167-E5167</f>
        <v/>
      </c>
      <c r="G5167" s="15" t="n"/>
      <c r="H5167" s="15" t="n"/>
      <c r="I5167" s="15" t="n"/>
      <c r="J5167" s="15">
        <f>C5167+F5167+G5167-I5167</f>
        <v/>
      </c>
      <c r="K5167" s="15" t="n"/>
      <c r="L5167" s="15">
        <f>K5167*Setup!$B$6</f>
        <v/>
      </c>
      <c r="M5167" s="15">
        <f>J5167-L5167</f>
        <v/>
      </c>
      <c r="N5167" s="21" t="n"/>
    </row>
    <row r="5168">
      <c r="A5168" s="295" t="n"/>
      <c r="B5168" s="14" t="n"/>
      <c r="C5168" s="15" t="n"/>
      <c r="D5168" s="15" t="n"/>
      <c r="E5168" s="15">
        <f>D5168*Setup!$B$5</f>
        <v/>
      </c>
      <c r="F5168" s="15">
        <f>D5168-E5168</f>
        <v/>
      </c>
      <c r="G5168" s="15" t="n"/>
      <c r="H5168" s="15" t="n"/>
      <c r="I5168" s="15" t="n"/>
      <c r="J5168" s="15">
        <f>C5168+F5168+G5168-I5168</f>
        <v/>
      </c>
      <c r="K5168" s="15" t="n"/>
      <c r="L5168" s="15">
        <f>K5168*Setup!$B$6</f>
        <v/>
      </c>
      <c r="M5168" s="15">
        <f>J5168-L5168</f>
        <v/>
      </c>
      <c r="N5168" s="21" t="n"/>
    </row>
    <row r="5169">
      <c r="A5169" s="295" t="n"/>
      <c r="B5169" s="14" t="n"/>
      <c r="C5169" s="15" t="n"/>
      <c r="D5169" s="15" t="n"/>
      <c r="E5169" s="15">
        <f>D5169*Setup!$B$5</f>
        <v/>
      </c>
      <c r="F5169" s="15">
        <f>D5169-E5169</f>
        <v/>
      </c>
      <c r="G5169" s="15" t="n"/>
      <c r="H5169" s="15" t="n"/>
      <c r="I5169" s="15" t="n"/>
      <c r="J5169" s="15">
        <f>C5169+F5169+G5169-I5169</f>
        <v/>
      </c>
      <c r="K5169" s="15" t="n"/>
      <c r="L5169" s="15">
        <f>K5169*Setup!$B$6</f>
        <v/>
      </c>
      <c r="M5169" s="15">
        <f>J5169-L5169</f>
        <v/>
      </c>
      <c r="N5169" s="21" t="n"/>
    </row>
    <row r="5170">
      <c r="A5170" s="295" t="n"/>
      <c r="B5170" s="14" t="n"/>
      <c r="C5170" s="15" t="n"/>
      <c r="D5170" s="15" t="n"/>
      <c r="E5170" s="15">
        <f>D5170*Setup!$B$5</f>
        <v/>
      </c>
      <c r="F5170" s="15">
        <f>D5170-E5170</f>
        <v/>
      </c>
      <c r="G5170" s="15" t="n"/>
      <c r="H5170" s="15" t="n"/>
      <c r="I5170" s="15" t="n"/>
      <c r="J5170" s="15">
        <f>C5170+F5170+G5170-I5170</f>
        <v/>
      </c>
      <c r="K5170" s="15" t="n"/>
      <c r="L5170" s="15">
        <f>K5170*Setup!$B$6</f>
        <v/>
      </c>
      <c r="M5170" s="15">
        <f>J5170-L5170</f>
        <v/>
      </c>
      <c r="N5170" s="21" t="n"/>
    </row>
    <row r="5171">
      <c r="A5171" s="295" t="n"/>
      <c r="B5171" s="14" t="n"/>
      <c r="C5171" s="15" t="n"/>
      <c r="D5171" s="15" t="n"/>
      <c r="E5171" s="15">
        <f>D5171*Setup!$B$5</f>
        <v/>
      </c>
      <c r="F5171" s="15">
        <f>D5171-E5171</f>
        <v/>
      </c>
      <c r="G5171" s="15" t="n"/>
      <c r="H5171" s="15" t="n"/>
      <c r="I5171" s="15" t="n"/>
      <c r="J5171" s="15">
        <f>C5171+F5171+G5171-I5171</f>
        <v/>
      </c>
      <c r="K5171" s="15" t="n"/>
      <c r="L5171" s="15">
        <f>K5171*Setup!$B$6</f>
        <v/>
      </c>
      <c r="M5171" s="15">
        <f>J5171-L5171</f>
        <v/>
      </c>
      <c r="N5171" s="21" t="n"/>
    </row>
    <row r="5172">
      <c r="A5172" s="295" t="n"/>
      <c r="B5172" s="14" t="n"/>
      <c r="C5172" s="15" t="n"/>
      <c r="D5172" s="15" t="n"/>
      <c r="E5172" s="15">
        <f>D5172*Setup!$B$5</f>
        <v/>
      </c>
      <c r="F5172" s="15">
        <f>D5172-E5172</f>
        <v/>
      </c>
      <c r="G5172" s="15" t="n"/>
      <c r="H5172" s="15" t="n"/>
      <c r="I5172" s="15" t="n"/>
      <c r="J5172" s="15">
        <f>C5172+F5172+G5172-I5172</f>
        <v/>
      </c>
      <c r="K5172" s="15" t="n"/>
      <c r="L5172" s="15">
        <f>K5172*Setup!$B$6</f>
        <v/>
      </c>
      <c r="M5172" s="15">
        <f>J5172-L5172</f>
        <v/>
      </c>
      <c r="N5172" s="21" t="n"/>
    </row>
    <row r="5173">
      <c r="A5173" s="295" t="n"/>
      <c r="B5173" s="14" t="n"/>
      <c r="C5173" s="15" t="n"/>
      <c r="D5173" s="15" t="n"/>
      <c r="E5173" s="15">
        <f>D5173*Setup!$B$5</f>
        <v/>
      </c>
      <c r="F5173" s="15">
        <f>D5173-E5173</f>
        <v/>
      </c>
      <c r="G5173" s="15" t="n"/>
      <c r="H5173" s="15" t="n"/>
      <c r="I5173" s="15" t="n"/>
      <c r="J5173" s="15">
        <f>C5173+F5173+G5173-I5173</f>
        <v/>
      </c>
      <c r="K5173" s="15" t="n"/>
      <c r="L5173" s="15">
        <f>K5173*Setup!$B$6</f>
        <v/>
      </c>
      <c r="M5173" s="15">
        <f>J5173-L5173</f>
        <v/>
      </c>
      <c r="N5173" s="21" t="n"/>
    </row>
    <row r="5174">
      <c r="A5174" s="295" t="n"/>
      <c r="B5174" s="14" t="n"/>
      <c r="C5174" s="15" t="n"/>
      <c r="D5174" s="15" t="n"/>
      <c r="E5174" s="15">
        <f>D5174*Setup!$B$5</f>
        <v/>
      </c>
      <c r="F5174" s="15">
        <f>D5174-E5174</f>
        <v/>
      </c>
      <c r="G5174" s="15" t="n"/>
      <c r="H5174" s="15" t="n"/>
      <c r="I5174" s="15" t="n"/>
      <c r="J5174" s="15">
        <f>C5174+F5174+G5174-I5174</f>
        <v/>
      </c>
      <c r="K5174" s="15" t="n"/>
      <c r="L5174" s="15">
        <f>K5174*Setup!$B$6</f>
        <v/>
      </c>
      <c r="M5174" s="15">
        <f>J5174-L5174</f>
        <v/>
      </c>
      <c r="N5174" s="21" t="n"/>
    </row>
    <row r="5175">
      <c r="A5175" s="295" t="n"/>
      <c r="B5175" s="14" t="n"/>
      <c r="C5175" s="15" t="n"/>
      <c r="D5175" s="15" t="n"/>
      <c r="E5175" s="15">
        <f>D5175*Setup!$B$5</f>
        <v/>
      </c>
      <c r="F5175" s="15">
        <f>D5175-E5175</f>
        <v/>
      </c>
      <c r="G5175" s="15" t="n"/>
      <c r="H5175" s="15" t="n"/>
      <c r="I5175" s="15" t="n"/>
      <c r="J5175" s="15">
        <f>C5175+F5175+G5175-I5175</f>
        <v/>
      </c>
      <c r="K5175" s="15" t="n"/>
      <c r="L5175" s="15">
        <f>K5175*Setup!$B$6</f>
        <v/>
      </c>
      <c r="M5175" s="15">
        <f>J5175-L5175</f>
        <v/>
      </c>
      <c r="N5175" s="21" t="n"/>
    </row>
    <row r="5176">
      <c r="A5176" s="295" t="n"/>
      <c r="B5176" s="14" t="n"/>
      <c r="C5176" s="15" t="n"/>
      <c r="D5176" s="15" t="n"/>
      <c r="E5176" s="15">
        <f>D5176*Setup!$B$5</f>
        <v/>
      </c>
      <c r="F5176" s="15">
        <f>D5176-E5176</f>
        <v/>
      </c>
      <c r="G5176" s="15" t="n"/>
      <c r="H5176" s="15" t="n"/>
      <c r="I5176" s="15" t="n"/>
      <c r="J5176" s="15">
        <f>C5176+F5176+G5176-I5176</f>
        <v/>
      </c>
      <c r="K5176" s="15" t="n"/>
      <c r="L5176" s="15">
        <f>K5176*Setup!$B$6</f>
        <v/>
      </c>
      <c r="M5176" s="15">
        <f>J5176-L5176</f>
        <v/>
      </c>
      <c r="N5176" s="21" t="n"/>
    </row>
    <row r="5177">
      <c r="A5177" s="295" t="n"/>
      <c r="B5177" s="14" t="n"/>
      <c r="C5177" s="15" t="n"/>
      <c r="D5177" s="15" t="n"/>
      <c r="E5177" s="15">
        <f>D5177*Setup!$B$5</f>
        <v/>
      </c>
      <c r="F5177" s="15">
        <f>D5177-E5177</f>
        <v/>
      </c>
      <c r="G5177" s="15" t="n"/>
      <c r="H5177" s="15" t="n"/>
      <c r="I5177" s="15" t="n"/>
      <c r="J5177" s="15">
        <f>C5177+F5177+G5177-I5177</f>
        <v/>
      </c>
      <c r="K5177" s="15" t="n"/>
      <c r="L5177" s="15">
        <f>K5177*Setup!$B$6</f>
        <v/>
      </c>
      <c r="M5177" s="15">
        <f>J5177-L5177</f>
        <v/>
      </c>
      <c r="N5177" s="21" t="n"/>
    </row>
    <row r="5178">
      <c r="A5178" s="295" t="n"/>
      <c r="B5178" s="14" t="n"/>
      <c r="C5178" s="15" t="n"/>
      <c r="D5178" s="15" t="n"/>
      <c r="E5178" s="15">
        <f>D5178*Setup!$B$5</f>
        <v/>
      </c>
      <c r="F5178" s="15">
        <f>D5178-E5178</f>
        <v/>
      </c>
      <c r="G5178" s="15" t="n"/>
      <c r="H5178" s="15" t="n"/>
      <c r="I5178" s="15" t="n"/>
      <c r="J5178" s="15">
        <f>C5178+F5178+G5178-I5178</f>
        <v/>
      </c>
      <c r="K5178" s="15" t="n"/>
      <c r="L5178" s="15">
        <f>K5178*Setup!$B$6</f>
        <v/>
      </c>
      <c r="M5178" s="15">
        <f>J5178-L5178</f>
        <v/>
      </c>
      <c r="N5178" s="21" t="n"/>
    </row>
    <row r="5179">
      <c r="A5179" s="295" t="n"/>
      <c r="B5179" s="14" t="n"/>
      <c r="C5179" s="15" t="n"/>
      <c r="D5179" s="15" t="n"/>
      <c r="E5179" s="15">
        <f>D5179*Setup!$B$5</f>
        <v/>
      </c>
      <c r="F5179" s="15">
        <f>D5179-E5179</f>
        <v/>
      </c>
      <c r="G5179" s="15" t="n"/>
      <c r="H5179" s="15" t="n"/>
      <c r="I5179" s="15" t="n"/>
      <c r="J5179" s="15">
        <f>C5179+F5179+G5179-I5179</f>
        <v/>
      </c>
      <c r="K5179" s="15" t="n"/>
      <c r="L5179" s="15">
        <f>K5179*Setup!$B$6</f>
        <v/>
      </c>
      <c r="M5179" s="15">
        <f>J5179-L5179</f>
        <v/>
      </c>
      <c r="N5179" s="21" t="n"/>
    </row>
    <row r="5180">
      <c r="A5180" s="295" t="n"/>
      <c r="B5180" s="14" t="n"/>
      <c r="C5180" s="15" t="n"/>
      <c r="D5180" s="15" t="n"/>
      <c r="E5180" s="15">
        <f>D5180*Setup!$B$5</f>
        <v/>
      </c>
      <c r="F5180" s="15">
        <f>D5180-E5180</f>
        <v/>
      </c>
      <c r="G5180" s="15" t="n"/>
      <c r="H5180" s="15" t="n"/>
      <c r="I5180" s="15" t="n"/>
      <c r="J5180" s="15">
        <f>C5180+F5180+G5180-I5180</f>
        <v/>
      </c>
      <c r="K5180" s="15" t="n"/>
      <c r="L5180" s="15">
        <f>K5180*Setup!$B$6</f>
        <v/>
      </c>
      <c r="M5180" s="15">
        <f>J5180-L5180</f>
        <v/>
      </c>
      <c r="N5180" s="21" t="n"/>
    </row>
    <row r="5181">
      <c r="A5181" s="295" t="n"/>
      <c r="B5181" s="14" t="n"/>
      <c r="C5181" s="15" t="n"/>
      <c r="D5181" s="15" t="n"/>
      <c r="E5181" s="15">
        <f>D5181*Setup!$B$5</f>
        <v/>
      </c>
      <c r="F5181" s="15">
        <f>D5181-E5181</f>
        <v/>
      </c>
      <c r="G5181" s="15" t="n"/>
      <c r="H5181" s="15" t="n"/>
      <c r="I5181" s="15" t="n"/>
      <c r="J5181" s="15">
        <f>C5181+F5181+G5181-I5181</f>
        <v/>
      </c>
      <c r="K5181" s="15" t="n"/>
      <c r="L5181" s="15">
        <f>K5181*Setup!$B$6</f>
        <v/>
      </c>
      <c r="M5181" s="15">
        <f>J5181-L5181</f>
        <v/>
      </c>
      <c r="N5181" s="21" t="n"/>
    </row>
    <row r="5182">
      <c r="A5182" s="295" t="n"/>
      <c r="B5182" s="14" t="n"/>
      <c r="C5182" s="15" t="n"/>
      <c r="D5182" s="15" t="n"/>
      <c r="E5182" s="15">
        <f>D5182*Setup!$B$5</f>
        <v/>
      </c>
      <c r="F5182" s="15">
        <f>D5182-E5182</f>
        <v/>
      </c>
      <c r="G5182" s="15" t="n"/>
      <c r="H5182" s="15" t="n"/>
      <c r="I5182" s="15" t="n"/>
      <c r="J5182" s="15">
        <f>C5182+F5182+G5182-I5182</f>
        <v/>
      </c>
      <c r="K5182" s="15" t="n"/>
      <c r="L5182" s="15">
        <f>K5182*Setup!$B$6</f>
        <v/>
      </c>
      <c r="M5182" s="15">
        <f>J5182-L5182</f>
        <v/>
      </c>
      <c r="N5182" s="21" t="n"/>
    </row>
    <row r="5183">
      <c r="A5183" s="295" t="n"/>
      <c r="B5183" s="14" t="n"/>
      <c r="C5183" s="15" t="n"/>
      <c r="D5183" s="15" t="n"/>
      <c r="E5183" s="15">
        <f>D5183*Setup!$B$5</f>
        <v/>
      </c>
      <c r="F5183" s="15">
        <f>D5183-E5183</f>
        <v/>
      </c>
      <c r="G5183" s="15" t="n"/>
      <c r="H5183" s="15" t="n"/>
      <c r="I5183" s="15" t="n"/>
      <c r="J5183" s="15">
        <f>C5183+F5183+G5183-I5183</f>
        <v/>
      </c>
      <c r="K5183" s="15" t="n"/>
      <c r="L5183" s="15">
        <f>K5183*Setup!$B$6</f>
        <v/>
      </c>
      <c r="M5183" s="15">
        <f>J5183-L5183</f>
        <v/>
      </c>
      <c r="N5183" s="21" t="n"/>
    </row>
    <row r="5184">
      <c r="A5184" s="295" t="n"/>
      <c r="B5184" s="14" t="n"/>
      <c r="C5184" s="15" t="n"/>
      <c r="D5184" s="15" t="n"/>
      <c r="E5184" s="15">
        <f>D5184*Setup!$B$5</f>
        <v/>
      </c>
      <c r="F5184" s="15">
        <f>D5184-E5184</f>
        <v/>
      </c>
      <c r="G5184" s="15" t="n"/>
      <c r="H5184" s="15" t="n"/>
      <c r="I5184" s="15" t="n"/>
      <c r="J5184" s="15">
        <f>C5184+F5184+G5184-I5184</f>
        <v/>
      </c>
      <c r="K5184" s="15" t="n"/>
      <c r="L5184" s="15">
        <f>K5184*Setup!$B$6</f>
        <v/>
      </c>
      <c r="M5184" s="15">
        <f>J5184-L5184</f>
        <v/>
      </c>
      <c r="N5184" s="21" t="n"/>
    </row>
    <row r="5185">
      <c r="A5185" s="295" t="n"/>
      <c r="B5185" s="14" t="n"/>
      <c r="C5185" s="15" t="n"/>
      <c r="D5185" s="15" t="n"/>
      <c r="E5185" s="15">
        <f>D5185*Setup!$B$5</f>
        <v/>
      </c>
      <c r="F5185" s="15">
        <f>D5185-E5185</f>
        <v/>
      </c>
      <c r="G5185" s="15" t="n"/>
      <c r="H5185" s="15" t="n"/>
      <c r="I5185" s="15" t="n"/>
      <c r="J5185" s="15">
        <f>C5185+F5185+G5185-I5185</f>
        <v/>
      </c>
      <c r="K5185" s="15" t="n"/>
      <c r="L5185" s="15">
        <f>K5185*Setup!$B$6</f>
        <v/>
      </c>
      <c r="M5185" s="15">
        <f>J5185-L5185</f>
        <v/>
      </c>
      <c r="N5185" s="21" t="n"/>
    </row>
    <row r="5186">
      <c r="A5186" s="295" t="n"/>
      <c r="B5186" s="14" t="n"/>
      <c r="C5186" s="15" t="n"/>
      <c r="D5186" s="15" t="n"/>
      <c r="E5186" s="15">
        <f>D5186*Setup!$B$5</f>
        <v/>
      </c>
      <c r="F5186" s="15">
        <f>D5186-E5186</f>
        <v/>
      </c>
      <c r="G5186" s="15" t="n"/>
      <c r="H5186" s="15" t="n"/>
      <c r="I5186" s="15" t="n"/>
      <c r="J5186" s="15">
        <f>C5186+F5186+G5186-I5186</f>
        <v/>
      </c>
      <c r="K5186" s="15" t="n"/>
      <c r="L5186" s="15">
        <f>K5186*Setup!$B$6</f>
        <v/>
      </c>
      <c r="M5186" s="15">
        <f>J5186-L5186</f>
        <v/>
      </c>
      <c r="N5186" s="21" t="n"/>
    </row>
    <row r="5187">
      <c r="A5187" s="295" t="n"/>
      <c r="B5187" s="14" t="n"/>
      <c r="C5187" s="15" t="n"/>
      <c r="D5187" s="15" t="n"/>
      <c r="E5187" s="15">
        <f>D5187*Setup!$B$5</f>
        <v/>
      </c>
      <c r="F5187" s="15">
        <f>D5187-E5187</f>
        <v/>
      </c>
      <c r="G5187" s="15" t="n"/>
      <c r="H5187" s="15" t="n"/>
      <c r="I5187" s="15" t="n"/>
      <c r="J5187" s="15">
        <f>C5187+F5187+G5187-I5187</f>
        <v/>
      </c>
      <c r="K5187" s="15" t="n"/>
      <c r="L5187" s="15">
        <f>K5187*Setup!$B$6</f>
        <v/>
      </c>
      <c r="M5187" s="15">
        <f>J5187-L5187</f>
        <v/>
      </c>
      <c r="N5187" s="21" t="n"/>
    </row>
    <row r="5188">
      <c r="A5188" s="295" t="n"/>
      <c r="B5188" s="14" t="n"/>
      <c r="C5188" s="15" t="n"/>
      <c r="D5188" s="15" t="n"/>
      <c r="E5188" s="15">
        <f>D5188*Setup!$B$5</f>
        <v/>
      </c>
      <c r="F5188" s="15">
        <f>D5188-E5188</f>
        <v/>
      </c>
      <c r="G5188" s="15" t="n"/>
      <c r="H5188" s="15" t="n"/>
      <c r="I5188" s="15" t="n"/>
      <c r="J5188" s="15">
        <f>C5188+F5188+G5188-I5188</f>
        <v/>
      </c>
      <c r="K5188" s="15" t="n"/>
      <c r="L5188" s="15">
        <f>K5188*Setup!$B$6</f>
        <v/>
      </c>
      <c r="M5188" s="15">
        <f>J5188-L5188</f>
        <v/>
      </c>
      <c r="N5188" s="21" t="n"/>
    </row>
    <row r="5189">
      <c r="A5189" s="295" t="n"/>
      <c r="B5189" s="14" t="n"/>
      <c r="C5189" s="15" t="n"/>
      <c r="D5189" s="15" t="n"/>
      <c r="E5189" s="15">
        <f>D5189*Setup!$B$5</f>
        <v/>
      </c>
      <c r="F5189" s="15">
        <f>D5189-E5189</f>
        <v/>
      </c>
      <c r="G5189" s="15" t="n"/>
      <c r="H5189" s="15" t="n"/>
      <c r="I5189" s="15" t="n"/>
      <c r="J5189" s="15">
        <f>C5189+F5189+G5189-I5189</f>
        <v/>
      </c>
      <c r="K5189" s="15" t="n"/>
      <c r="L5189" s="15">
        <f>K5189*Setup!$B$6</f>
        <v/>
      </c>
      <c r="M5189" s="15">
        <f>J5189-L5189</f>
        <v/>
      </c>
      <c r="N5189" s="21" t="n"/>
    </row>
    <row r="5190">
      <c r="A5190" s="295" t="n"/>
      <c r="B5190" s="14" t="n"/>
      <c r="C5190" s="15" t="n"/>
      <c r="D5190" s="15" t="n"/>
      <c r="E5190" s="15">
        <f>D5190*Setup!$B$5</f>
        <v/>
      </c>
      <c r="F5190" s="15">
        <f>D5190-E5190</f>
        <v/>
      </c>
      <c r="G5190" s="15" t="n"/>
      <c r="H5190" s="15" t="n"/>
      <c r="I5190" s="15" t="n"/>
      <c r="J5190" s="15">
        <f>C5190+F5190+G5190-I5190</f>
        <v/>
      </c>
      <c r="K5190" s="15" t="n"/>
      <c r="L5190" s="15">
        <f>K5190*Setup!$B$6</f>
        <v/>
      </c>
      <c r="M5190" s="15">
        <f>J5190-L5190</f>
        <v/>
      </c>
      <c r="N5190" s="21" t="n"/>
    </row>
    <row r="5191">
      <c r="A5191" s="295" t="n"/>
      <c r="B5191" s="14" t="n"/>
      <c r="C5191" s="15" t="n"/>
      <c r="D5191" s="15" t="n"/>
      <c r="E5191" s="15">
        <f>D5191*Setup!$B$5</f>
        <v/>
      </c>
      <c r="F5191" s="15">
        <f>D5191-E5191</f>
        <v/>
      </c>
      <c r="G5191" s="15" t="n"/>
      <c r="H5191" s="15" t="n"/>
      <c r="I5191" s="15" t="n"/>
      <c r="J5191" s="15">
        <f>C5191+F5191+G5191-I5191</f>
        <v/>
      </c>
      <c r="K5191" s="15" t="n"/>
      <c r="L5191" s="15">
        <f>K5191*Setup!$B$6</f>
        <v/>
      </c>
      <c r="M5191" s="15">
        <f>J5191-L5191</f>
        <v/>
      </c>
      <c r="N5191" s="21" t="n"/>
    </row>
    <row r="5192">
      <c r="A5192" s="295" t="n"/>
      <c r="B5192" s="14" t="n"/>
      <c r="C5192" s="15" t="n"/>
      <c r="D5192" s="15" t="n"/>
      <c r="E5192" s="15">
        <f>D5192*Setup!$B$5</f>
        <v/>
      </c>
      <c r="F5192" s="15">
        <f>D5192-E5192</f>
        <v/>
      </c>
      <c r="G5192" s="15" t="n"/>
      <c r="H5192" s="15" t="n"/>
      <c r="I5192" s="15" t="n"/>
      <c r="J5192" s="15">
        <f>C5192+F5192+G5192-I5192</f>
        <v/>
      </c>
      <c r="K5192" s="15" t="n"/>
      <c r="L5192" s="15">
        <f>K5192*Setup!$B$6</f>
        <v/>
      </c>
      <c r="M5192" s="15">
        <f>J5192-L5192</f>
        <v/>
      </c>
      <c r="N5192" s="21" t="n"/>
    </row>
    <row r="5193">
      <c r="A5193" s="295" t="n"/>
      <c r="B5193" s="14" t="n"/>
      <c r="C5193" s="15" t="n"/>
      <c r="D5193" s="15" t="n"/>
      <c r="E5193" s="15">
        <f>D5193*Setup!$B$5</f>
        <v/>
      </c>
      <c r="F5193" s="15">
        <f>D5193-E5193</f>
        <v/>
      </c>
      <c r="G5193" s="15" t="n"/>
      <c r="H5193" s="15" t="n"/>
      <c r="I5193" s="15" t="n"/>
      <c r="J5193" s="15">
        <f>C5193+F5193+G5193-I5193</f>
        <v/>
      </c>
      <c r="K5193" s="15" t="n"/>
      <c r="L5193" s="15">
        <f>K5193*Setup!$B$6</f>
        <v/>
      </c>
      <c r="M5193" s="15">
        <f>J5193-L5193</f>
        <v/>
      </c>
      <c r="N5193" s="21" t="n"/>
    </row>
    <row r="5194">
      <c r="A5194" s="295" t="n"/>
      <c r="B5194" s="14" t="n"/>
      <c r="C5194" s="15" t="n"/>
      <c r="D5194" s="15" t="n"/>
      <c r="E5194" s="15">
        <f>D5194*Setup!$B$5</f>
        <v/>
      </c>
      <c r="F5194" s="15">
        <f>D5194-E5194</f>
        <v/>
      </c>
      <c r="G5194" s="15" t="n"/>
      <c r="H5194" s="15" t="n"/>
      <c r="I5194" s="15" t="n"/>
      <c r="J5194" s="15">
        <f>C5194+F5194+G5194-I5194</f>
        <v/>
      </c>
      <c r="K5194" s="15" t="n"/>
      <c r="L5194" s="15">
        <f>K5194*Setup!$B$6</f>
        <v/>
      </c>
      <c r="M5194" s="15">
        <f>J5194-L5194</f>
        <v/>
      </c>
      <c r="N5194" s="21" t="n"/>
    </row>
    <row r="5195">
      <c r="A5195" s="295" t="n"/>
      <c r="B5195" s="14" t="n"/>
      <c r="C5195" s="15" t="n"/>
      <c r="D5195" s="15" t="n"/>
      <c r="E5195" s="15">
        <f>D5195*Setup!$B$5</f>
        <v/>
      </c>
      <c r="F5195" s="15">
        <f>D5195-E5195</f>
        <v/>
      </c>
      <c r="G5195" s="15" t="n"/>
      <c r="H5195" s="15" t="n"/>
      <c r="I5195" s="15" t="n"/>
      <c r="J5195" s="15">
        <f>C5195+F5195+G5195-I5195</f>
        <v/>
      </c>
      <c r="K5195" s="15" t="n"/>
      <c r="L5195" s="15">
        <f>K5195*Setup!$B$6</f>
        <v/>
      </c>
      <c r="M5195" s="15">
        <f>J5195-L5195</f>
        <v/>
      </c>
      <c r="N5195" s="21" t="n"/>
    </row>
    <row r="5196">
      <c r="A5196" s="295" t="n"/>
      <c r="B5196" s="14" t="n"/>
      <c r="C5196" s="15" t="n"/>
      <c r="D5196" s="15" t="n"/>
      <c r="E5196" s="15">
        <f>D5196*Setup!$B$5</f>
        <v/>
      </c>
      <c r="F5196" s="15">
        <f>D5196-E5196</f>
        <v/>
      </c>
      <c r="G5196" s="15" t="n"/>
      <c r="H5196" s="15" t="n"/>
      <c r="I5196" s="15" t="n"/>
      <c r="J5196" s="15">
        <f>C5196+F5196+G5196-I5196</f>
        <v/>
      </c>
      <c r="K5196" s="15" t="n"/>
      <c r="L5196" s="15">
        <f>K5196*Setup!$B$6</f>
        <v/>
      </c>
      <c r="M5196" s="15">
        <f>J5196-L5196</f>
        <v/>
      </c>
      <c r="N5196" s="21" t="n"/>
    </row>
    <row r="5197">
      <c r="A5197" s="295" t="n"/>
      <c r="B5197" s="14" t="n"/>
      <c r="C5197" s="15" t="n"/>
      <c r="D5197" s="15" t="n"/>
      <c r="E5197" s="15">
        <f>D5197*Setup!$B$5</f>
        <v/>
      </c>
      <c r="F5197" s="15">
        <f>D5197-E5197</f>
        <v/>
      </c>
      <c r="G5197" s="15" t="n"/>
      <c r="H5197" s="15" t="n"/>
      <c r="I5197" s="15" t="n"/>
      <c r="J5197" s="15">
        <f>C5197+F5197+G5197-I5197</f>
        <v/>
      </c>
      <c r="K5197" s="15" t="n"/>
      <c r="L5197" s="15">
        <f>K5197*Setup!$B$6</f>
        <v/>
      </c>
      <c r="M5197" s="15">
        <f>J5197-L5197</f>
        <v/>
      </c>
      <c r="N5197" s="21" t="n"/>
    </row>
    <row r="5198">
      <c r="A5198" s="295" t="n"/>
      <c r="B5198" s="14" t="n"/>
      <c r="C5198" s="15" t="n"/>
      <c r="D5198" s="15" t="n"/>
      <c r="E5198" s="15">
        <f>D5198*Setup!$B$5</f>
        <v/>
      </c>
      <c r="F5198" s="15">
        <f>D5198-E5198</f>
        <v/>
      </c>
      <c r="G5198" s="15" t="n"/>
      <c r="H5198" s="15" t="n"/>
      <c r="I5198" s="15" t="n"/>
      <c r="J5198" s="15">
        <f>C5198+F5198+G5198-I5198</f>
        <v/>
      </c>
      <c r="K5198" s="15" t="n"/>
      <c r="L5198" s="15">
        <f>K5198*Setup!$B$6</f>
        <v/>
      </c>
      <c r="M5198" s="15">
        <f>J5198-L5198</f>
        <v/>
      </c>
      <c r="N5198" s="21" t="n"/>
    </row>
    <row r="5199">
      <c r="A5199" s="295" t="n"/>
      <c r="B5199" s="14" t="n"/>
      <c r="C5199" s="15" t="n"/>
      <c r="D5199" s="15" t="n"/>
      <c r="E5199" s="15">
        <f>D5199*Setup!$B$5</f>
        <v/>
      </c>
      <c r="F5199" s="15">
        <f>D5199-E5199</f>
        <v/>
      </c>
      <c r="G5199" s="15" t="n"/>
      <c r="H5199" s="15" t="n"/>
      <c r="I5199" s="15" t="n"/>
      <c r="J5199" s="15">
        <f>C5199+F5199+G5199-I5199</f>
        <v/>
      </c>
      <c r="K5199" s="15" t="n"/>
      <c r="L5199" s="15">
        <f>K5199*Setup!$B$6</f>
        <v/>
      </c>
      <c r="M5199" s="15">
        <f>J5199-L5199</f>
        <v/>
      </c>
      <c r="N5199" s="21" t="n"/>
    </row>
    <row r="5200">
      <c r="A5200" s="295" t="n"/>
      <c r="B5200" s="14" t="n"/>
      <c r="C5200" s="15" t="n"/>
      <c r="D5200" s="15" t="n"/>
      <c r="E5200" s="15">
        <f>D5200*Setup!$B$5</f>
        <v/>
      </c>
      <c r="F5200" s="15">
        <f>D5200-E5200</f>
        <v/>
      </c>
      <c r="G5200" s="15" t="n"/>
      <c r="H5200" s="15" t="n"/>
      <c r="I5200" s="15" t="n"/>
      <c r="J5200" s="15">
        <f>C5200+F5200+G5200-I5200</f>
        <v/>
      </c>
      <c r="K5200" s="15" t="n"/>
      <c r="L5200" s="15">
        <f>K5200*Setup!$B$6</f>
        <v/>
      </c>
      <c r="M5200" s="15">
        <f>J5200-L5200</f>
        <v/>
      </c>
      <c r="N5200" s="21" t="n"/>
    </row>
    <row r="5201">
      <c r="A5201" s="295" t="n"/>
      <c r="B5201" s="14" t="n"/>
      <c r="C5201" s="15" t="n"/>
      <c r="D5201" s="15" t="n"/>
      <c r="E5201" s="15">
        <f>D5201*Setup!$B$5</f>
        <v/>
      </c>
      <c r="F5201" s="15">
        <f>D5201-E5201</f>
        <v/>
      </c>
      <c r="G5201" s="15" t="n"/>
      <c r="H5201" s="15" t="n"/>
      <c r="I5201" s="15" t="n"/>
      <c r="J5201" s="15">
        <f>C5201+F5201+G5201-I5201</f>
        <v/>
      </c>
      <c r="K5201" s="15" t="n"/>
      <c r="L5201" s="15">
        <f>K5201*Setup!$B$6</f>
        <v/>
      </c>
      <c r="M5201" s="15">
        <f>J5201-L5201</f>
        <v/>
      </c>
      <c r="N5201" s="21" t="n"/>
    </row>
    <row r="5202">
      <c r="A5202" s="295" t="n"/>
      <c r="B5202" s="14" t="n"/>
      <c r="C5202" s="15" t="n"/>
      <c r="D5202" s="15" t="n"/>
      <c r="E5202" s="15">
        <f>D5202*Setup!$B$5</f>
        <v/>
      </c>
      <c r="F5202" s="15">
        <f>D5202-E5202</f>
        <v/>
      </c>
      <c r="G5202" s="15" t="n"/>
      <c r="H5202" s="15" t="n"/>
      <c r="I5202" s="15" t="n"/>
      <c r="J5202" s="15">
        <f>C5202+F5202+G5202-I5202</f>
        <v/>
      </c>
      <c r="K5202" s="15" t="n"/>
      <c r="L5202" s="15">
        <f>K5202*Setup!$B$6</f>
        <v/>
      </c>
      <c r="M5202" s="15">
        <f>J5202-L5202</f>
        <v/>
      </c>
      <c r="N5202" s="21" t="n"/>
    </row>
    <row r="5203">
      <c r="A5203" s="295" t="n"/>
      <c r="B5203" s="14" t="n"/>
      <c r="C5203" s="15" t="n"/>
      <c r="D5203" s="15" t="n"/>
      <c r="E5203" s="15">
        <f>D5203*Setup!$B$5</f>
        <v/>
      </c>
      <c r="F5203" s="15">
        <f>D5203-E5203</f>
        <v/>
      </c>
      <c r="G5203" s="15" t="n"/>
      <c r="H5203" s="15" t="n"/>
      <c r="I5203" s="15" t="n"/>
      <c r="J5203" s="15">
        <f>C5203+F5203+G5203-I5203</f>
        <v/>
      </c>
      <c r="K5203" s="15" t="n"/>
      <c r="L5203" s="15">
        <f>K5203*Setup!$B$6</f>
        <v/>
      </c>
      <c r="M5203" s="15">
        <f>J5203-L5203</f>
        <v/>
      </c>
      <c r="N5203" s="21" t="n"/>
    </row>
    <row r="5204">
      <c r="A5204" s="295" t="n"/>
      <c r="B5204" s="14" t="n"/>
      <c r="C5204" s="15" t="n"/>
      <c r="D5204" s="15" t="n"/>
      <c r="E5204" s="15">
        <f>D5204*Setup!$B$5</f>
        <v/>
      </c>
      <c r="F5204" s="15">
        <f>D5204-E5204</f>
        <v/>
      </c>
      <c r="G5204" s="15" t="n"/>
      <c r="H5204" s="15" t="n"/>
      <c r="I5204" s="15" t="n"/>
      <c r="J5204" s="15">
        <f>C5204+F5204+G5204-I5204</f>
        <v/>
      </c>
      <c r="K5204" s="15" t="n"/>
      <c r="L5204" s="15">
        <f>K5204*Setup!$B$6</f>
        <v/>
      </c>
      <c r="M5204" s="15">
        <f>J5204-L5204</f>
        <v/>
      </c>
      <c r="N5204" s="21" t="n"/>
    </row>
    <row r="5205">
      <c r="A5205" s="295" t="n"/>
      <c r="B5205" s="14" t="n"/>
      <c r="C5205" s="15" t="n"/>
      <c r="D5205" s="15" t="n"/>
      <c r="E5205" s="15">
        <f>D5205*Setup!$B$5</f>
        <v/>
      </c>
      <c r="F5205" s="15">
        <f>D5205-E5205</f>
        <v/>
      </c>
      <c r="G5205" s="15" t="n"/>
      <c r="H5205" s="15" t="n"/>
      <c r="I5205" s="15" t="n"/>
      <c r="J5205" s="15">
        <f>C5205+F5205+G5205-I5205</f>
        <v/>
      </c>
      <c r="K5205" s="15" t="n"/>
      <c r="L5205" s="15">
        <f>K5205*Setup!$B$6</f>
        <v/>
      </c>
      <c r="M5205" s="15">
        <f>J5205-L5205</f>
        <v/>
      </c>
      <c r="N5205" s="21" t="n"/>
    </row>
    <row r="5206">
      <c r="A5206" s="295" t="n"/>
      <c r="B5206" s="14" t="n"/>
      <c r="C5206" s="15" t="n"/>
      <c r="D5206" s="15" t="n"/>
      <c r="E5206" s="15">
        <f>D5206*Setup!$B$5</f>
        <v/>
      </c>
      <c r="F5206" s="15">
        <f>D5206-E5206</f>
        <v/>
      </c>
      <c r="G5206" s="15" t="n"/>
      <c r="H5206" s="15" t="n"/>
      <c r="I5206" s="15" t="n"/>
      <c r="J5206" s="15">
        <f>C5206+F5206+G5206-I5206</f>
        <v/>
      </c>
      <c r="K5206" s="15" t="n"/>
      <c r="L5206" s="15">
        <f>K5206*Setup!$B$6</f>
        <v/>
      </c>
      <c r="M5206" s="15">
        <f>J5206-L5206</f>
        <v/>
      </c>
      <c r="N5206" s="21" t="n"/>
    </row>
    <row r="5207">
      <c r="A5207" s="295" t="n"/>
      <c r="B5207" s="14" t="n"/>
      <c r="C5207" s="15" t="n"/>
      <c r="D5207" s="15" t="n"/>
      <c r="E5207" s="15">
        <f>D5207*Setup!$B$5</f>
        <v/>
      </c>
      <c r="F5207" s="15">
        <f>D5207-E5207</f>
        <v/>
      </c>
      <c r="G5207" s="15" t="n"/>
      <c r="H5207" s="15" t="n"/>
      <c r="I5207" s="15" t="n"/>
      <c r="J5207" s="15">
        <f>C5207+F5207+G5207-I5207</f>
        <v/>
      </c>
      <c r="K5207" s="15" t="n"/>
      <c r="L5207" s="15">
        <f>K5207*Setup!$B$6</f>
        <v/>
      </c>
      <c r="M5207" s="15">
        <f>J5207-L5207</f>
        <v/>
      </c>
      <c r="N5207" s="21" t="n"/>
    </row>
    <row r="5208">
      <c r="A5208" s="295" t="n"/>
      <c r="B5208" s="14" t="n"/>
      <c r="C5208" s="15" t="n"/>
      <c r="D5208" s="15" t="n"/>
      <c r="E5208" s="15">
        <f>D5208*Setup!$B$5</f>
        <v/>
      </c>
      <c r="F5208" s="15">
        <f>D5208-E5208</f>
        <v/>
      </c>
      <c r="G5208" s="15" t="n"/>
      <c r="H5208" s="15" t="n"/>
      <c r="I5208" s="15" t="n"/>
      <c r="J5208" s="15">
        <f>C5208+F5208+G5208-I5208</f>
        <v/>
      </c>
      <c r="K5208" s="15" t="n"/>
      <c r="L5208" s="15">
        <f>K5208*Setup!$B$6</f>
        <v/>
      </c>
      <c r="M5208" s="15">
        <f>J5208-L5208</f>
        <v/>
      </c>
      <c r="N5208" s="21" t="n"/>
    </row>
    <row r="5209">
      <c r="A5209" s="295" t="n"/>
      <c r="B5209" s="14" t="n"/>
      <c r="C5209" s="15" t="n"/>
      <c r="D5209" s="15" t="n"/>
      <c r="E5209" s="15">
        <f>D5209*Setup!$B$5</f>
        <v/>
      </c>
      <c r="F5209" s="15">
        <f>D5209-E5209</f>
        <v/>
      </c>
      <c r="G5209" s="15" t="n"/>
      <c r="H5209" s="15" t="n"/>
      <c r="I5209" s="15" t="n"/>
      <c r="J5209" s="15">
        <f>C5209+F5209+G5209-I5209</f>
        <v/>
      </c>
      <c r="K5209" s="15" t="n"/>
      <c r="L5209" s="15">
        <f>K5209*Setup!$B$6</f>
        <v/>
      </c>
      <c r="M5209" s="15">
        <f>J5209-L5209</f>
        <v/>
      </c>
      <c r="N5209" s="21" t="n"/>
    </row>
    <row r="5210">
      <c r="A5210" s="295" t="n"/>
      <c r="B5210" s="14" t="n"/>
      <c r="C5210" s="15" t="n"/>
      <c r="D5210" s="15" t="n"/>
      <c r="E5210" s="15">
        <f>D5210*Setup!$B$5</f>
        <v/>
      </c>
      <c r="F5210" s="15">
        <f>D5210-E5210</f>
        <v/>
      </c>
      <c r="G5210" s="15" t="n"/>
      <c r="H5210" s="15" t="n"/>
      <c r="I5210" s="15" t="n"/>
      <c r="J5210" s="15">
        <f>C5210+F5210+G5210-I5210</f>
        <v/>
      </c>
      <c r="K5210" s="15" t="n"/>
      <c r="L5210" s="15">
        <f>K5210*Setup!$B$6</f>
        <v/>
      </c>
      <c r="M5210" s="15">
        <f>J5210-L5210</f>
        <v/>
      </c>
      <c r="N5210" s="21" t="n"/>
    </row>
    <row r="5211">
      <c r="A5211" s="295" t="n"/>
      <c r="B5211" s="14" t="n"/>
      <c r="C5211" s="15" t="n"/>
      <c r="D5211" s="15" t="n"/>
      <c r="E5211" s="15">
        <f>D5211*Setup!$B$5</f>
        <v/>
      </c>
      <c r="F5211" s="15">
        <f>D5211-E5211</f>
        <v/>
      </c>
      <c r="G5211" s="15" t="n"/>
      <c r="H5211" s="15" t="n"/>
      <c r="I5211" s="15" t="n"/>
      <c r="J5211" s="15">
        <f>C5211+F5211+G5211-I5211</f>
        <v/>
      </c>
      <c r="K5211" s="15" t="n"/>
      <c r="L5211" s="15">
        <f>K5211*Setup!$B$6</f>
        <v/>
      </c>
      <c r="M5211" s="15">
        <f>J5211-L5211</f>
        <v/>
      </c>
      <c r="N5211" s="21" t="n"/>
    </row>
    <row r="5212">
      <c r="A5212" s="295" t="n"/>
      <c r="B5212" s="14" t="n"/>
      <c r="C5212" s="15" t="n"/>
      <c r="D5212" s="15" t="n"/>
      <c r="E5212" s="15">
        <f>D5212*Setup!$B$5</f>
        <v/>
      </c>
      <c r="F5212" s="15">
        <f>D5212-E5212</f>
        <v/>
      </c>
      <c r="G5212" s="15" t="n"/>
      <c r="H5212" s="15" t="n"/>
      <c r="I5212" s="15" t="n"/>
      <c r="J5212" s="15">
        <f>C5212+F5212+G5212-I5212</f>
        <v/>
      </c>
      <c r="K5212" s="15" t="n"/>
      <c r="L5212" s="15">
        <f>K5212*Setup!$B$6</f>
        <v/>
      </c>
      <c r="M5212" s="15">
        <f>J5212-L5212</f>
        <v/>
      </c>
      <c r="N5212" s="21" t="n"/>
    </row>
    <row r="5213">
      <c r="A5213" s="295" t="n"/>
      <c r="B5213" s="14" t="n"/>
      <c r="C5213" s="15" t="n"/>
      <c r="D5213" s="15" t="n"/>
      <c r="E5213" s="15">
        <f>D5213*Setup!$B$5</f>
        <v/>
      </c>
      <c r="F5213" s="15">
        <f>D5213-E5213</f>
        <v/>
      </c>
      <c r="G5213" s="15" t="n"/>
      <c r="H5213" s="15" t="n"/>
      <c r="I5213" s="15" t="n"/>
      <c r="J5213" s="15">
        <f>C5213+F5213+G5213-I5213</f>
        <v/>
      </c>
      <c r="K5213" s="15" t="n"/>
      <c r="L5213" s="15">
        <f>K5213*Setup!$B$6</f>
        <v/>
      </c>
      <c r="M5213" s="15">
        <f>J5213-L5213</f>
        <v/>
      </c>
      <c r="N5213" s="21" t="n"/>
    </row>
    <row r="5214">
      <c r="A5214" s="295" t="n"/>
      <c r="B5214" s="14" t="n"/>
      <c r="C5214" s="15" t="n"/>
      <c r="D5214" s="15" t="n"/>
      <c r="E5214" s="15">
        <f>D5214*Setup!$B$5</f>
        <v/>
      </c>
      <c r="F5214" s="15">
        <f>D5214-E5214</f>
        <v/>
      </c>
      <c r="G5214" s="15" t="n"/>
      <c r="H5214" s="15" t="n"/>
      <c r="I5214" s="15" t="n"/>
      <c r="J5214" s="15">
        <f>C5214+F5214+G5214-I5214</f>
        <v/>
      </c>
      <c r="K5214" s="15" t="n"/>
      <c r="L5214" s="15">
        <f>K5214*Setup!$B$6</f>
        <v/>
      </c>
      <c r="M5214" s="15">
        <f>J5214-L5214</f>
        <v/>
      </c>
      <c r="N5214" s="21" t="n"/>
    </row>
    <row r="5215">
      <c r="A5215" s="295" t="n"/>
      <c r="B5215" s="14" t="n"/>
      <c r="C5215" s="15" t="n"/>
      <c r="D5215" s="15" t="n"/>
      <c r="E5215" s="15">
        <f>D5215*Setup!$B$5</f>
        <v/>
      </c>
      <c r="F5215" s="15">
        <f>D5215-E5215</f>
        <v/>
      </c>
      <c r="G5215" s="15" t="n"/>
      <c r="H5215" s="15" t="n"/>
      <c r="I5215" s="15" t="n"/>
      <c r="J5215" s="15">
        <f>C5215+F5215+G5215-I5215</f>
        <v/>
      </c>
      <c r="K5215" s="15" t="n"/>
      <c r="L5215" s="15">
        <f>K5215*Setup!$B$6</f>
        <v/>
      </c>
      <c r="M5215" s="15">
        <f>J5215-L5215</f>
        <v/>
      </c>
      <c r="N5215" s="21" t="n"/>
    </row>
    <row r="5216">
      <c r="A5216" s="295" t="n"/>
      <c r="B5216" s="14" t="n"/>
      <c r="C5216" s="15" t="n"/>
      <c r="D5216" s="15" t="n"/>
      <c r="E5216" s="15">
        <f>D5216*Setup!$B$5</f>
        <v/>
      </c>
      <c r="F5216" s="15">
        <f>D5216-E5216</f>
        <v/>
      </c>
      <c r="G5216" s="15" t="n"/>
      <c r="H5216" s="15" t="n"/>
      <c r="I5216" s="15" t="n"/>
      <c r="J5216" s="15">
        <f>C5216+F5216+G5216-I5216</f>
        <v/>
      </c>
      <c r="K5216" s="15" t="n"/>
      <c r="L5216" s="15">
        <f>K5216*Setup!$B$6</f>
        <v/>
      </c>
      <c r="M5216" s="15">
        <f>J5216-L5216</f>
        <v/>
      </c>
      <c r="N5216" s="21" t="n"/>
    </row>
    <row r="5217">
      <c r="A5217" s="295" t="n"/>
      <c r="B5217" s="14" t="n"/>
      <c r="C5217" s="15" t="n"/>
      <c r="D5217" s="15" t="n"/>
      <c r="E5217" s="15">
        <f>D5217*Setup!$B$5</f>
        <v/>
      </c>
      <c r="F5217" s="15">
        <f>D5217-E5217</f>
        <v/>
      </c>
      <c r="G5217" s="15" t="n"/>
      <c r="H5217" s="15" t="n"/>
      <c r="I5217" s="15" t="n"/>
      <c r="J5217" s="15">
        <f>C5217+F5217+G5217-I5217</f>
        <v/>
      </c>
      <c r="K5217" s="15" t="n"/>
      <c r="L5217" s="15">
        <f>K5217*Setup!$B$6</f>
        <v/>
      </c>
      <c r="M5217" s="15">
        <f>J5217-L5217</f>
        <v/>
      </c>
      <c r="N5217" s="21" t="n"/>
    </row>
    <row r="5218">
      <c r="A5218" s="295" t="n"/>
      <c r="B5218" s="14" t="n"/>
      <c r="C5218" s="15" t="n"/>
      <c r="D5218" s="15" t="n"/>
      <c r="E5218" s="15">
        <f>D5218*Setup!$B$5</f>
        <v/>
      </c>
      <c r="F5218" s="15">
        <f>D5218-E5218</f>
        <v/>
      </c>
      <c r="G5218" s="15" t="n"/>
      <c r="H5218" s="15" t="n"/>
      <c r="I5218" s="15" t="n"/>
      <c r="J5218" s="15">
        <f>C5218+F5218+G5218-I5218</f>
        <v/>
      </c>
      <c r="K5218" s="15" t="n"/>
      <c r="L5218" s="15">
        <f>K5218*Setup!$B$6</f>
        <v/>
      </c>
      <c r="M5218" s="15">
        <f>J5218-L5218</f>
        <v/>
      </c>
      <c r="N5218" s="21" t="n"/>
    </row>
    <row r="5219">
      <c r="A5219" s="295" t="n"/>
      <c r="B5219" s="14" t="n"/>
      <c r="C5219" s="15" t="n"/>
      <c r="D5219" s="15" t="n"/>
      <c r="E5219" s="15">
        <f>D5219*Setup!$B$5</f>
        <v/>
      </c>
      <c r="F5219" s="15">
        <f>D5219-E5219</f>
        <v/>
      </c>
      <c r="G5219" s="15" t="n"/>
      <c r="H5219" s="15" t="n"/>
      <c r="I5219" s="15" t="n"/>
      <c r="J5219" s="15">
        <f>C5219+F5219+G5219-I5219</f>
        <v/>
      </c>
      <c r="K5219" s="15" t="n"/>
      <c r="L5219" s="15">
        <f>K5219*Setup!$B$6</f>
        <v/>
      </c>
      <c r="M5219" s="15">
        <f>J5219-L5219</f>
        <v/>
      </c>
      <c r="N5219" s="21" t="n"/>
    </row>
    <row r="5220">
      <c r="A5220" s="295" t="n"/>
      <c r="B5220" s="14" t="n"/>
      <c r="C5220" s="15" t="n"/>
      <c r="D5220" s="15" t="n"/>
      <c r="E5220" s="15">
        <f>D5220*Setup!$B$5</f>
        <v/>
      </c>
      <c r="F5220" s="15">
        <f>D5220-E5220</f>
        <v/>
      </c>
      <c r="G5220" s="15" t="n"/>
      <c r="H5220" s="15" t="n"/>
      <c r="I5220" s="15" t="n"/>
      <c r="J5220" s="15">
        <f>C5220+F5220+G5220-I5220</f>
        <v/>
      </c>
      <c r="K5220" s="15" t="n"/>
      <c r="L5220" s="15">
        <f>K5220*Setup!$B$6</f>
        <v/>
      </c>
      <c r="M5220" s="15">
        <f>J5220-L5220</f>
        <v/>
      </c>
      <c r="N5220" s="21" t="n"/>
    </row>
    <row r="5221">
      <c r="A5221" s="295" t="n"/>
      <c r="B5221" s="14" t="n"/>
      <c r="C5221" s="15" t="n"/>
      <c r="D5221" s="15" t="n"/>
      <c r="E5221" s="15">
        <f>D5221*Setup!$B$5</f>
        <v/>
      </c>
      <c r="F5221" s="15">
        <f>D5221-E5221</f>
        <v/>
      </c>
      <c r="G5221" s="15" t="n"/>
      <c r="H5221" s="15" t="n"/>
      <c r="I5221" s="15" t="n"/>
      <c r="J5221" s="15">
        <f>C5221+F5221+G5221-I5221</f>
        <v/>
      </c>
      <c r="K5221" s="15" t="n"/>
      <c r="L5221" s="15">
        <f>K5221*Setup!$B$6</f>
        <v/>
      </c>
      <c r="M5221" s="15">
        <f>J5221-L5221</f>
        <v/>
      </c>
      <c r="N5221" s="21" t="n"/>
    </row>
    <row r="5222">
      <c r="A5222" s="295" t="n"/>
      <c r="B5222" s="14" t="n"/>
      <c r="C5222" s="15" t="n"/>
      <c r="D5222" s="15" t="n"/>
      <c r="E5222" s="15">
        <f>D5222*Setup!$B$5</f>
        <v/>
      </c>
      <c r="F5222" s="15">
        <f>D5222-E5222</f>
        <v/>
      </c>
      <c r="G5222" s="15" t="n"/>
      <c r="H5222" s="15" t="n"/>
      <c r="I5222" s="15" t="n"/>
      <c r="J5222" s="15">
        <f>C5222+F5222+G5222-I5222</f>
        <v/>
      </c>
      <c r="K5222" s="15" t="n"/>
      <c r="L5222" s="15">
        <f>K5222*Setup!$B$6</f>
        <v/>
      </c>
      <c r="M5222" s="15">
        <f>J5222-L5222</f>
        <v/>
      </c>
      <c r="N5222" s="21" t="n"/>
    </row>
    <row r="5223">
      <c r="A5223" s="295" t="n"/>
      <c r="B5223" s="14" t="n"/>
      <c r="C5223" s="15" t="n"/>
      <c r="D5223" s="15" t="n"/>
      <c r="E5223" s="15">
        <f>D5223*Setup!$B$5</f>
        <v/>
      </c>
      <c r="F5223" s="15">
        <f>D5223-E5223</f>
        <v/>
      </c>
      <c r="G5223" s="15" t="n"/>
      <c r="H5223" s="15" t="n"/>
      <c r="I5223" s="15" t="n"/>
      <c r="J5223" s="15">
        <f>C5223+F5223+G5223-I5223</f>
        <v/>
      </c>
      <c r="K5223" s="15" t="n"/>
      <c r="L5223" s="15">
        <f>K5223*Setup!$B$6</f>
        <v/>
      </c>
      <c r="M5223" s="15">
        <f>J5223-L5223</f>
        <v/>
      </c>
      <c r="N5223" s="21" t="n"/>
    </row>
    <row r="5224">
      <c r="A5224" s="295" t="n"/>
      <c r="B5224" s="14" t="n"/>
      <c r="C5224" s="15" t="n"/>
      <c r="D5224" s="15" t="n"/>
      <c r="E5224" s="15">
        <f>D5224*Setup!$B$5</f>
        <v/>
      </c>
      <c r="F5224" s="15">
        <f>D5224-E5224</f>
        <v/>
      </c>
      <c r="G5224" s="15" t="n"/>
      <c r="H5224" s="15" t="n"/>
      <c r="I5224" s="15" t="n"/>
      <c r="J5224" s="15">
        <f>C5224+F5224+G5224-I5224</f>
        <v/>
      </c>
      <c r="K5224" s="15" t="n"/>
      <c r="L5224" s="15">
        <f>K5224*Setup!$B$6</f>
        <v/>
      </c>
      <c r="M5224" s="15">
        <f>J5224-L5224</f>
        <v/>
      </c>
      <c r="N5224" s="21" t="n"/>
    </row>
    <row r="5225">
      <c r="A5225" s="295" t="n"/>
      <c r="B5225" s="14" t="n"/>
      <c r="C5225" s="15" t="n"/>
      <c r="D5225" s="15" t="n"/>
      <c r="E5225" s="15">
        <f>D5225*Setup!$B$5</f>
        <v/>
      </c>
      <c r="F5225" s="15">
        <f>D5225-E5225</f>
        <v/>
      </c>
      <c r="G5225" s="15" t="n"/>
      <c r="H5225" s="15" t="n"/>
      <c r="I5225" s="15" t="n"/>
      <c r="J5225" s="15">
        <f>C5225+F5225+G5225-I5225</f>
        <v/>
      </c>
      <c r="K5225" s="15" t="n"/>
      <c r="L5225" s="15">
        <f>K5225*Setup!$B$6</f>
        <v/>
      </c>
      <c r="M5225" s="15">
        <f>J5225-L5225</f>
        <v/>
      </c>
      <c r="N5225" s="21" t="n"/>
    </row>
    <row r="5226">
      <c r="A5226" s="295" t="n"/>
      <c r="B5226" s="14" t="n"/>
      <c r="C5226" s="15" t="n"/>
      <c r="D5226" s="15" t="n"/>
      <c r="E5226" s="15">
        <f>D5226*Setup!$B$5</f>
        <v/>
      </c>
      <c r="F5226" s="15">
        <f>D5226-E5226</f>
        <v/>
      </c>
      <c r="G5226" s="15" t="n"/>
      <c r="H5226" s="15" t="n"/>
      <c r="I5226" s="15" t="n"/>
      <c r="J5226" s="15">
        <f>C5226+F5226+G5226-I5226</f>
        <v/>
      </c>
      <c r="K5226" s="15" t="n"/>
      <c r="L5226" s="15">
        <f>K5226*Setup!$B$6</f>
        <v/>
      </c>
      <c r="M5226" s="15">
        <f>J5226-L5226</f>
        <v/>
      </c>
      <c r="N5226" s="21" t="n"/>
    </row>
    <row r="5227">
      <c r="A5227" s="295" t="n"/>
      <c r="B5227" s="14" t="n"/>
      <c r="C5227" s="15" t="n"/>
      <c r="D5227" s="15" t="n"/>
      <c r="E5227" s="15">
        <f>D5227*Setup!$B$5</f>
        <v/>
      </c>
      <c r="F5227" s="15">
        <f>D5227-E5227</f>
        <v/>
      </c>
      <c r="G5227" s="15" t="n"/>
      <c r="H5227" s="15" t="n"/>
      <c r="I5227" s="15" t="n"/>
      <c r="J5227" s="15">
        <f>C5227+F5227+G5227-I5227</f>
        <v/>
      </c>
      <c r="K5227" s="15" t="n"/>
      <c r="L5227" s="15">
        <f>K5227*Setup!$B$6</f>
        <v/>
      </c>
      <c r="M5227" s="15">
        <f>J5227-L5227</f>
        <v/>
      </c>
      <c r="N5227" s="21" t="n"/>
    </row>
    <row r="5228">
      <c r="A5228" s="295" t="n"/>
      <c r="B5228" s="14" t="n"/>
      <c r="C5228" s="15" t="n"/>
      <c r="D5228" s="15" t="n"/>
      <c r="E5228" s="15">
        <f>D5228*Setup!$B$5</f>
        <v/>
      </c>
      <c r="F5228" s="15">
        <f>D5228-E5228</f>
        <v/>
      </c>
      <c r="G5228" s="15" t="n"/>
      <c r="H5228" s="15" t="n"/>
      <c r="I5228" s="15" t="n"/>
      <c r="J5228" s="15">
        <f>C5228+F5228+G5228-I5228</f>
        <v/>
      </c>
      <c r="K5228" s="15" t="n"/>
      <c r="L5228" s="15">
        <f>K5228*Setup!$B$6</f>
        <v/>
      </c>
      <c r="M5228" s="15">
        <f>J5228-L5228</f>
        <v/>
      </c>
      <c r="N5228" s="21" t="n"/>
    </row>
    <row r="5229">
      <c r="A5229" s="295" t="n"/>
      <c r="B5229" s="14" t="n"/>
      <c r="C5229" s="15" t="n"/>
      <c r="D5229" s="15" t="n"/>
      <c r="E5229" s="15">
        <f>D5229*Setup!$B$5</f>
        <v/>
      </c>
      <c r="F5229" s="15">
        <f>D5229-E5229</f>
        <v/>
      </c>
      <c r="G5229" s="15" t="n"/>
      <c r="H5229" s="15" t="n"/>
      <c r="I5229" s="15" t="n"/>
      <c r="J5229" s="15">
        <f>C5229+F5229+G5229-I5229</f>
        <v/>
      </c>
      <c r="K5229" s="15" t="n"/>
      <c r="L5229" s="15">
        <f>K5229*Setup!$B$6</f>
        <v/>
      </c>
      <c r="M5229" s="15">
        <f>J5229-L5229</f>
        <v/>
      </c>
      <c r="N5229" s="21" t="n"/>
    </row>
    <row r="5230">
      <c r="A5230" s="295" t="n"/>
      <c r="B5230" s="14" t="n"/>
      <c r="C5230" s="15" t="n"/>
      <c r="D5230" s="15" t="n"/>
      <c r="E5230" s="15">
        <f>D5230*Setup!$B$5</f>
        <v/>
      </c>
      <c r="F5230" s="15">
        <f>D5230-E5230</f>
        <v/>
      </c>
      <c r="G5230" s="15" t="n"/>
      <c r="H5230" s="15" t="n"/>
      <c r="I5230" s="15" t="n"/>
      <c r="J5230" s="15">
        <f>C5230+F5230+G5230-I5230</f>
        <v/>
      </c>
      <c r="K5230" s="15" t="n"/>
      <c r="L5230" s="15">
        <f>K5230*Setup!$B$6</f>
        <v/>
      </c>
      <c r="M5230" s="15">
        <f>J5230-L5230</f>
        <v/>
      </c>
      <c r="N5230" s="21" t="n"/>
    </row>
    <row r="5231">
      <c r="A5231" s="295" t="n"/>
      <c r="B5231" s="14" t="n"/>
      <c r="C5231" s="15" t="n"/>
      <c r="D5231" s="15" t="n"/>
      <c r="E5231" s="15">
        <f>D5231*Setup!$B$5</f>
        <v/>
      </c>
      <c r="F5231" s="15">
        <f>D5231-E5231</f>
        <v/>
      </c>
      <c r="G5231" s="15" t="n"/>
      <c r="H5231" s="15" t="n"/>
      <c r="I5231" s="15" t="n"/>
      <c r="J5231" s="15">
        <f>C5231+F5231+G5231-I5231</f>
        <v/>
      </c>
      <c r="K5231" s="15" t="n"/>
      <c r="L5231" s="15">
        <f>K5231*Setup!$B$6</f>
        <v/>
      </c>
      <c r="M5231" s="15">
        <f>J5231-L5231</f>
        <v/>
      </c>
      <c r="N5231" s="21" t="n"/>
    </row>
    <row r="5232">
      <c r="A5232" s="295" t="n"/>
      <c r="B5232" s="14" t="n"/>
      <c r="C5232" s="15" t="n"/>
      <c r="D5232" s="15" t="n"/>
      <c r="E5232" s="15">
        <f>D5232*Setup!$B$5</f>
        <v/>
      </c>
      <c r="F5232" s="15">
        <f>D5232-E5232</f>
        <v/>
      </c>
      <c r="G5232" s="15" t="n"/>
      <c r="H5232" s="15" t="n"/>
      <c r="I5232" s="15" t="n"/>
      <c r="J5232" s="15">
        <f>C5232+F5232+G5232-I5232</f>
        <v/>
      </c>
      <c r="K5232" s="15" t="n"/>
      <c r="L5232" s="15">
        <f>K5232*Setup!$B$6</f>
        <v/>
      </c>
      <c r="M5232" s="15">
        <f>J5232-L5232</f>
        <v/>
      </c>
      <c r="N5232" s="21" t="n"/>
    </row>
    <row r="5233">
      <c r="A5233" s="295" t="n"/>
      <c r="B5233" s="14" t="n"/>
      <c r="C5233" s="15" t="n"/>
      <c r="D5233" s="15" t="n"/>
      <c r="E5233" s="15">
        <f>D5233*Setup!$B$5</f>
        <v/>
      </c>
      <c r="F5233" s="15">
        <f>D5233-E5233</f>
        <v/>
      </c>
      <c r="G5233" s="15" t="n"/>
      <c r="H5233" s="15" t="n"/>
      <c r="I5233" s="15" t="n"/>
      <c r="J5233" s="15">
        <f>C5233+F5233+G5233-I5233</f>
        <v/>
      </c>
      <c r="K5233" s="15" t="n"/>
      <c r="L5233" s="15">
        <f>K5233*Setup!$B$6</f>
        <v/>
      </c>
      <c r="M5233" s="15">
        <f>J5233-L5233</f>
        <v/>
      </c>
      <c r="N5233" s="21" t="n"/>
    </row>
    <row r="5234">
      <c r="A5234" s="295" t="n"/>
      <c r="B5234" s="14" t="n"/>
      <c r="C5234" s="15" t="n"/>
      <c r="D5234" s="15" t="n"/>
      <c r="E5234" s="15">
        <f>D5234*Setup!$B$5</f>
        <v/>
      </c>
      <c r="F5234" s="15">
        <f>D5234-E5234</f>
        <v/>
      </c>
      <c r="G5234" s="15" t="n"/>
      <c r="H5234" s="15" t="n"/>
      <c r="I5234" s="15" t="n"/>
      <c r="J5234" s="15">
        <f>C5234+F5234+G5234-I5234</f>
        <v/>
      </c>
      <c r="K5234" s="15" t="n"/>
      <c r="L5234" s="15">
        <f>K5234*Setup!$B$6</f>
        <v/>
      </c>
      <c r="M5234" s="15">
        <f>J5234-L5234</f>
        <v/>
      </c>
      <c r="N5234" s="21" t="n"/>
    </row>
    <row r="5235">
      <c r="A5235" s="295" t="n"/>
      <c r="B5235" s="14" t="n"/>
      <c r="C5235" s="15" t="n"/>
      <c r="D5235" s="15" t="n"/>
      <c r="E5235" s="15">
        <f>D5235*Setup!$B$5</f>
        <v/>
      </c>
      <c r="F5235" s="15">
        <f>D5235-E5235</f>
        <v/>
      </c>
      <c r="G5235" s="15" t="n"/>
      <c r="H5235" s="15" t="n"/>
      <c r="I5235" s="15" t="n"/>
      <c r="J5235" s="15">
        <f>C5235+F5235+G5235-I5235</f>
        <v/>
      </c>
      <c r="K5235" s="15" t="n"/>
      <c r="L5235" s="15">
        <f>K5235*Setup!$B$6</f>
        <v/>
      </c>
      <c r="M5235" s="15">
        <f>J5235-L5235</f>
        <v/>
      </c>
      <c r="N5235" s="21" t="n"/>
    </row>
    <row r="5236">
      <c r="A5236" s="295" t="n"/>
      <c r="B5236" s="14" t="n"/>
      <c r="C5236" s="15" t="n"/>
      <c r="D5236" s="15" t="n"/>
      <c r="E5236" s="15">
        <f>D5236*Setup!$B$5</f>
        <v/>
      </c>
      <c r="F5236" s="15">
        <f>D5236-E5236</f>
        <v/>
      </c>
      <c r="G5236" s="15" t="n"/>
      <c r="H5236" s="15" t="n"/>
      <c r="I5236" s="15" t="n"/>
      <c r="J5236" s="15">
        <f>C5236+F5236+G5236-I5236</f>
        <v/>
      </c>
      <c r="K5236" s="15" t="n"/>
      <c r="L5236" s="15">
        <f>K5236*Setup!$B$6</f>
        <v/>
      </c>
      <c r="M5236" s="15">
        <f>J5236-L5236</f>
        <v/>
      </c>
      <c r="N5236" s="21" t="n"/>
    </row>
    <row r="5237">
      <c r="A5237" s="295" t="n"/>
      <c r="B5237" s="14" t="n"/>
      <c r="C5237" s="15" t="n"/>
      <c r="D5237" s="15" t="n"/>
      <c r="E5237" s="15">
        <f>D5237*Setup!$B$5</f>
        <v/>
      </c>
      <c r="F5237" s="15">
        <f>D5237-E5237</f>
        <v/>
      </c>
      <c r="G5237" s="15" t="n"/>
      <c r="H5237" s="15" t="n"/>
      <c r="I5237" s="15" t="n"/>
      <c r="J5237" s="15">
        <f>C5237+F5237+G5237-I5237</f>
        <v/>
      </c>
      <c r="K5237" s="15" t="n"/>
      <c r="L5237" s="15">
        <f>K5237*Setup!$B$6</f>
        <v/>
      </c>
      <c r="M5237" s="15">
        <f>J5237-L5237</f>
        <v/>
      </c>
      <c r="N5237" s="21" t="n"/>
    </row>
    <row r="5238">
      <c r="A5238" s="295" t="n"/>
      <c r="B5238" s="14" t="n"/>
      <c r="C5238" s="15" t="n"/>
      <c r="D5238" s="15" t="n"/>
      <c r="E5238" s="15">
        <f>D5238*Setup!$B$5</f>
        <v/>
      </c>
      <c r="F5238" s="15">
        <f>D5238-E5238</f>
        <v/>
      </c>
      <c r="G5238" s="15" t="n"/>
      <c r="H5238" s="15" t="n"/>
      <c r="I5238" s="15" t="n"/>
      <c r="J5238" s="15">
        <f>C5238+F5238+G5238-I5238</f>
        <v/>
      </c>
      <c r="K5238" s="15" t="n"/>
      <c r="L5238" s="15">
        <f>K5238*Setup!$B$6</f>
        <v/>
      </c>
      <c r="M5238" s="15">
        <f>J5238-L5238</f>
        <v/>
      </c>
      <c r="N5238" s="21" t="n"/>
    </row>
    <row r="5239">
      <c r="A5239" s="295" t="n"/>
      <c r="B5239" s="14" t="n"/>
      <c r="C5239" s="15" t="n"/>
      <c r="D5239" s="15" t="n"/>
      <c r="E5239" s="15">
        <f>D5239*Setup!$B$5</f>
        <v/>
      </c>
      <c r="F5239" s="15">
        <f>D5239-E5239</f>
        <v/>
      </c>
      <c r="G5239" s="15" t="n"/>
      <c r="H5239" s="15" t="n"/>
      <c r="I5239" s="15" t="n"/>
      <c r="J5239" s="15">
        <f>C5239+F5239+G5239-I5239</f>
        <v/>
      </c>
      <c r="K5239" s="15" t="n"/>
      <c r="L5239" s="15">
        <f>K5239*Setup!$B$6</f>
        <v/>
      </c>
      <c r="M5239" s="15">
        <f>J5239-L5239</f>
        <v/>
      </c>
      <c r="N5239" s="21" t="n"/>
    </row>
    <row r="5240">
      <c r="A5240" s="295" t="n"/>
      <c r="B5240" s="14" t="n"/>
      <c r="C5240" s="15" t="n"/>
      <c r="D5240" s="15" t="n"/>
      <c r="E5240" s="15">
        <f>D5240*Setup!$B$5</f>
        <v/>
      </c>
      <c r="F5240" s="15">
        <f>D5240-E5240</f>
        <v/>
      </c>
      <c r="G5240" s="15" t="n"/>
      <c r="H5240" s="15" t="n"/>
      <c r="I5240" s="15" t="n"/>
      <c r="J5240" s="15">
        <f>C5240+F5240+G5240-I5240</f>
        <v/>
      </c>
      <c r="K5240" s="15" t="n"/>
      <c r="L5240" s="15">
        <f>K5240*Setup!$B$6</f>
        <v/>
      </c>
      <c r="M5240" s="15">
        <f>J5240-L5240</f>
        <v/>
      </c>
      <c r="N5240" s="21" t="n"/>
    </row>
    <row r="5241">
      <c r="A5241" s="295" t="n"/>
      <c r="B5241" s="14" t="n"/>
      <c r="C5241" s="15" t="n"/>
      <c r="D5241" s="15" t="n"/>
      <c r="E5241" s="15">
        <f>D5241*Setup!$B$5</f>
        <v/>
      </c>
      <c r="F5241" s="15">
        <f>D5241-E5241</f>
        <v/>
      </c>
      <c r="G5241" s="15" t="n"/>
      <c r="H5241" s="15" t="n"/>
      <c r="I5241" s="15" t="n"/>
      <c r="J5241" s="15">
        <f>C5241+F5241+G5241-I5241</f>
        <v/>
      </c>
      <c r="K5241" s="15" t="n"/>
      <c r="L5241" s="15">
        <f>K5241*Setup!$B$6</f>
        <v/>
      </c>
      <c r="M5241" s="15">
        <f>J5241-L5241</f>
        <v/>
      </c>
      <c r="N5241" s="21" t="n"/>
    </row>
    <row r="5242">
      <c r="A5242" s="295" t="n"/>
      <c r="B5242" s="14" t="n"/>
      <c r="C5242" s="15" t="n"/>
      <c r="D5242" s="15" t="n"/>
      <c r="E5242" s="15">
        <f>D5242*Setup!$B$5</f>
        <v/>
      </c>
      <c r="F5242" s="15">
        <f>D5242-E5242</f>
        <v/>
      </c>
      <c r="G5242" s="15" t="n"/>
      <c r="H5242" s="15" t="n"/>
      <c r="I5242" s="15" t="n"/>
      <c r="J5242" s="15">
        <f>C5242+F5242+G5242-I5242</f>
        <v/>
      </c>
      <c r="K5242" s="15" t="n"/>
      <c r="L5242" s="15">
        <f>K5242*Setup!$B$6</f>
        <v/>
      </c>
      <c r="M5242" s="15">
        <f>J5242-L5242</f>
        <v/>
      </c>
      <c r="N5242" s="21" t="n"/>
    </row>
    <row r="5243">
      <c r="A5243" s="295" t="n"/>
      <c r="B5243" s="14" t="n"/>
      <c r="C5243" s="15" t="n"/>
      <c r="D5243" s="15" t="n"/>
      <c r="E5243" s="15">
        <f>D5243*Setup!$B$5</f>
        <v/>
      </c>
      <c r="F5243" s="15">
        <f>D5243-E5243</f>
        <v/>
      </c>
      <c r="G5243" s="15" t="n"/>
      <c r="H5243" s="15" t="n"/>
      <c r="I5243" s="15" t="n"/>
      <c r="J5243" s="15">
        <f>C5243+F5243+G5243-I5243</f>
        <v/>
      </c>
      <c r="K5243" s="15" t="n"/>
      <c r="L5243" s="15">
        <f>K5243*Setup!$B$6</f>
        <v/>
      </c>
      <c r="M5243" s="15">
        <f>J5243-L5243</f>
        <v/>
      </c>
      <c r="N5243" s="21" t="n"/>
    </row>
    <row r="5244">
      <c r="A5244" s="295" t="n"/>
      <c r="B5244" s="14" t="n"/>
      <c r="C5244" s="15" t="n"/>
      <c r="D5244" s="15" t="n"/>
      <c r="E5244" s="15">
        <f>D5244*Setup!$B$5</f>
        <v/>
      </c>
      <c r="F5244" s="15">
        <f>D5244-E5244</f>
        <v/>
      </c>
      <c r="G5244" s="15" t="n"/>
      <c r="H5244" s="15" t="n"/>
      <c r="I5244" s="15" t="n"/>
      <c r="J5244" s="15">
        <f>C5244+F5244+G5244-I5244</f>
        <v/>
      </c>
      <c r="K5244" s="15" t="n"/>
      <c r="L5244" s="15">
        <f>K5244*Setup!$B$6</f>
        <v/>
      </c>
      <c r="M5244" s="15">
        <f>J5244-L5244</f>
        <v/>
      </c>
      <c r="N5244" s="21" t="n"/>
    </row>
    <row r="5245">
      <c r="A5245" s="295" t="n"/>
      <c r="B5245" s="14" t="n"/>
      <c r="C5245" s="15" t="n"/>
      <c r="D5245" s="15" t="n"/>
      <c r="E5245" s="15">
        <f>D5245*Setup!$B$5</f>
        <v/>
      </c>
      <c r="F5245" s="15">
        <f>D5245-E5245</f>
        <v/>
      </c>
      <c r="G5245" s="15" t="n"/>
      <c r="H5245" s="15" t="n"/>
      <c r="I5245" s="15" t="n"/>
      <c r="J5245" s="15">
        <f>C5245+F5245+G5245-I5245</f>
        <v/>
      </c>
      <c r="K5245" s="15" t="n"/>
      <c r="L5245" s="15">
        <f>K5245*Setup!$B$6</f>
        <v/>
      </c>
      <c r="M5245" s="15">
        <f>J5245-L5245</f>
        <v/>
      </c>
      <c r="N5245" s="21" t="n"/>
    </row>
    <row r="5246">
      <c r="A5246" s="295" t="n"/>
      <c r="B5246" s="14" t="n"/>
      <c r="C5246" s="15" t="n"/>
      <c r="D5246" s="15" t="n"/>
      <c r="E5246" s="15">
        <f>D5246*Setup!$B$5</f>
        <v/>
      </c>
      <c r="F5246" s="15">
        <f>D5246-E5246</f>
        <v/>
      </c>
      <c r="G5246" s="15" t="n"/>
      <c r="H5246" s="15" t="n"/>
      <c r="I5246" s="15" t="n"/>
      <c r="J5246" s="15">
        <f>C5246+F5246+G5246-I5246</f>
        <v/>
      </c>
      <c r="K5246" s="15" t="n"/>
      <c r="L5246" s="15">
        <f>K5246*Setup!$B$6</f>
        <v/>
      </c>
      <c r="M5246" s="15">
        <f>J5246-L5246</f>
        <v/>
      </c>
      <c r="N5246" s="21" t="n"/>
    </row>
    <row r="5247">
      <c r="A5247" s="295" t="n"/>
      <c r="B5247" s="14" t="n"/>
      <c r="C5247" s="15" t="n"/>
      <c r="D5247" s="15" t="n"/>
      <c r="E5247" s="15">
        <f>D5247*Setup!$B$5</f>
        <v/>
      </c>
      <c r="F5247" s="15">
        <f>D5247-E5247</f>
        <v/>
      </c>
      <c r="G5247" s="15" t="n"/>
      <c r="H5247" s="15" t="n"/>
      <c r="I5247" s="15" t="n"/>
      <c r="J5247" s="15">
        <f>C5247+F5247+G5247-I5247</f>
        <v/>
      </c>
      <c r="K5247" s="15" t="n"/>
      <c r="L5247" s="15">
        <f>K5247*Setup!$B$6</f>
        <v/>
      </c>
      <c r="M5247" s="15">
        <f>J5247-L5247</f>
        <v/>
      </c>
      <c r="N5247" s="21" t="n"/>
    </row>
    <row r="5248">
      <c r="A5248" s="295" t="n"/>
      <c r="B5248" s="14" t="n"/>
      <c r="C5248" s="15" t="n"/>
      <c r="D5248" s="15" t="n"/>
      <c r="E5248" s="15">
        <f>D5248*Setup!$B$5</f>
        <v/>
      </c>
      <c r="F5248" s="15">
        <f>D5248-E5248</f>
        <v/>
      </c>
      <c r="G5248" s="15" t="n"/>
      <c r="H5248" s="15" t="n"/>
      <c r="I5248" s="15" t="n"/>
      <c r="J5248" s="15">
        <f>C5248+F5248+G5248-I5248</f>
        <v/>
      </c>
      <c r="K5248" s="15" t="n"/>
      <c r="L5248" s="15">
        <f>K5248*Setup!$B$6</f>
        <v/>
      </c>
      <c r="M5248" s="15">
        <f>J5248-L5248</f>
        <v/>
      </c>
      <c r="N5248" s="21" t="n"/>
    </row>
    <row r="5249">
      <c r="A5249" s="295" t="n"/>
      <c r="B5249" s="14" t="n"/>
      <c r="C5249" s="15" t="n"/>
      <c r="D5249" s="15" t="n"/>
      <c r="E5249" s="15">
        <f>D5249*Setup!$B$5</f>
        <v/>
      </c>
      <c r="F5249" s="15">
        <f>D5249-E5249</f>
        <v/>
      </c>
      <c r="G5249" s="15" t="n"/>
      <c r="H5249" s="15" t="n"/>
      <c r="I5249" s="15" t="n"/>
      <c r="J5249" s="15">
        <f>C5249+F5249+G5249-I5249</f>
        <v/>
      </c>
      <c r="K5249" s="15" t="n"/>
      <c r="L5249" s="15">
        <f>K5249*Setup!$B$6</f>
        <v/>
      </c>
      <c r="M5249" s="15">
        <f>J5249-L5249</f>
        <v/>
      </c>
      <c r="N5249" s="21" t="n"/>
    </row>
    <row r="5250">
      <c r="A5250" s="295" t="n"/>
      <c r="B5250" s="14" t="n"/>
      <c r="C5250" s="15" t="n"/>
      <c r="D5250" s="15" t="n"/>
      <c r="E5250" s="15">
        <f>D5250*Setup!$B$5</f>
        <v/>
      </c>
      <c r="F5250" s="15">
        <f>D5250-E5250</f>
        <v/>
      </c>
      <c r="G5250" s="15" t="n"/>
      <c r="H5250" s="15" t="n"/>
      <c r="I5250" s="15" t="n"/>
      <c r="J5250" s="15">
        <f>C5250+F5250+G5250-I5250</f>
        <v/>
      </c>
      <c r="K5250" s="15" t="n"/>
      <c r="L5250" s="15">
        <f>K5250*Setup!$B$6</f>
        <v/>
      </c>
      <c r="M5250" s="15">
        <f>J5250-L5250</f>
        <v/>
      </c>
      <c r="N5250" s="21" t="n"/>
    </row>
    <row r="5251">
      <c r="A5251" s="295" t="n"/>
      <c r="B5251" s="14" t="n"/>
      <c r="C5251" s="15" t="n"/>
      <c r="D5251" s="15" t="n"/>
      <c r="E5251" s="15">
        <f>D5251*Setup!$B$5</f>
        <v/>
      </c>
      <c r="F5251" s="15">
        <f>D5251-E5251</f>
        <v/>
      </c>
      <c r="G5251" s="15" t="n"/>
      <c r="H5251" s="15" t="n"/>
      <c r="I5251" s="15" t="n"/>
      <c r="J5251" s="15">
        <f>C5251+F5251+G5251-I5251</f>
        <v/>
      </c>
      <c r="K5251" s="15" t="n"/>
      <c r="L5251" s="15">
        <f>K5251*Setup!$B$6</f>
        <v/>
      </c>
      <c r="M5251" s="15">
        <f>J5251-L5251</f>
        <v/>
      </c>
      <c r="N5251" s="21" t="n"/>
    </row>
    <row r="5252">
      <c r="A5252" s="295" t="n"/>
      <c r="B5252" s="14" t="n"/>
      <c r="C5252" s="15" t="n"/>
      <c r="D5252" s="15" t="n"/>
      <c r="E5252" s="15">
        <f>D5252*Setup!$B$5</f>
        <v/>
      </c>
      <c r="F5252" s="15">
        <f>D5252-E5252</f>
        <v/>
      </c>
      <c r="G5252" s="15" t="n"/>
      <c r="H5252" s="15" t="n"/>
      <c r="I5252" s="15" t="n"/>
      <c r="J5252" s="15">
        <f>C5252+F5252+G5252-I5252</f>
        <v/>
      </c>
      <c r="K5252" s="15" t="n"/>
      <c r="L5252" s="15">
        <f>K5252*Setup!$B$6</f>
        <v/>
      </c>
      <c r="M5252" s="15">
        <f>J5252-L5252</f>
        <v/>
      </c>
      <c r="N5252" s="21" t="n"/>
    </row>
    <row r="5253">
      <c r="A5253" s="295" t="n"/>
      <c r="B5253" s="14" t="n"/>
      <c r="C5253" s="15" t="n"/>
      <c r="D5253" s="15" t="n"/>
      <c r="E5253" s="15">
        <f>D5253*Setup!$B$5</f>
        <v/>
      </c>
      <c r="F5253" s="15">
        <f>D5253-E5253</f>
        <v/>
      </c>
      <c r="G5253" s="15" t="n"/>
      <c r="H5253" s="15" t="n"/>
      <c r="I5253" s="15" t="n"/>
      <c r="J5253" s="15">
        <f>C5253+F5253+G5253-I5253</f>
        <v/>
      </c>
      <c r="K5253" s="15" t="n"/>
      <c r="L5253" s="15">
        <f>K5253*Setup!$B$6</f>
        <v/>
      </c>
      <c r="M5253" s="15">
        <f>J5253-L5253</f>
        <v/>
      </c>
      <c r="N5253" s="21" t="n"/>
    </row>
    <row r="5254">
      <c r="A5254" s="295" t="n"/>
      <c r="B5254" s="14" t="n"/>
      <c r="C5254" s="15" t="n"/>
      <c r="D5254" s="15" t="n"/>
      <c r="E5254" s="15">
        <f>D5254*Setup!$B$5</f>
        <v/>
      </c>
      <c r="F5254" s="15">
        <f>D5254-E5254</f>
        <v/>
      </c>
      <c r="G5254" s="15" t="n"/>
      <c r="H5254" s="15" t="n"/>
      <c r="I5254" s="15" t="n"/>
      <c r="J5254" s="15">
        <f>C5254+F5254+G5254-I5254</f>
        <v/>
      </c>
      <c r="K5254" s="15" t="n"/>
      <c r="L5254" s="15">
        <f>K5254*Setup!$B$6</f>
        <v/>
      </c>
      <c r="M5254" s="15">
        <f>J5254-L5254</f>
        <v/>
      </c>
      <c r="N5254" s="21" t="n"/>
    </row>
    <row r="5255">
      <c r="A5255" s="295" t="n"/>
      <c r="B5255" s="14" t="n"/>
      <c r="C5255" s="15" t="n"/>
      <c r="D5255" s="15" t="n"/>
      <c r="E5255" s="15">
        <f>D5255*Setup!$B$5</f>
        <v/>
      </c>
      <c r="F5255" s="15">
        <f>D5255-E5255</f>
        <v/>
      </c>
      <c r="G5255" s="15" t="n"/>
      <c r="H5255" s="15" t="n"/>
      <c r="I5255" s="15" t="n"/>
      <c r="J5255" s="15">
        <f>C5255+F5255+G5255-I5255</f>
        <v/>
      </c>
      <c r="K5255" s="15" t="n"/>
      <c r="L5255" s="15">
        <f>K5255*Setup!$B$6</f>
        <v/>
      </c>
      <c r="M5255" s="15">
        <f>J5255-L5255</f>
        <v/>
      </c>
      <c r="N5255" s="21" t="n"/>
    </row>
    <row r="5256">
      <c r="A5256" s="295" t="n"/>
      <c r="B5256" s="14" t="n"/>
      <c r="C5256" s="15" t="n"/>
      <c r="D5256" s="15" t="n"/>
      <c r="E5256" s="15">
        <f>D5256*Setup!$B$5</f>
        <v/>
      </c>
      <c r="F5256" s="15">
        <f>D5256-E5256</f>
        <v/>
      </c>
      <c r="G5256" s="15" t="n"/>
      <c r="H5256" s="15" t="n"/>
      <c r="I5256" s="15" t="n"/>
      <c r="J5256" s="15">
        <f>C5256+F5256+G5256-I5256</f>
        <v/>
      </c>
      <c r="K5256" s="15" t="n"/>
      <c r="L5256" s="15">
        <f>K5256*Setup!$B$6</f>
        <v/>
      </c>
      <c r="M5256" s="15">
        <f>J5256-L5256</f>
        <v/>
      </c>
      <c r="N5256" s="21" t="n"/>
    </row>
    <row r="5257">
      <c r="A5257" s="295" t="n"/>
      <c r="B5257" s="14" t="n"/>
      <c r="C5257" s="15" t="n"/>
      <c r="D5257" s="15" t="n"/>
      <c r="E5257" s="15">
        <f>D5257*Setup!$B$5</f>
        <v/>
      </c>
      <c r="F5257" s="15">
        <f>D5257-E5257</f>
        <v/>
      </c>
      <c r="G5257" s="15" t="n"/>
      <c r="H5257" s="15" t="n"/>
      <c r="I5257" s="15" t="n"/>
      <c r="J5257" s="15">
        <f>C5257+F5257+G5257-I5257</f>
        <v/>
      </c>
      <c r="K5257" s="15" t="n"/>
      <c r="L5257" s="15">
        <f>K5257*Setup!$B$6</f>
        <v/>
      </c>
      <c r="M5257" s="15">
        <f>J5257-L5257</f>
        <v/>
      </c>
      <c r="N5257" s="21" t="n"/>
    </row>
    <row r="5258">
      <c r="A5258" s="295" t="n"/>
      <c r="B5258" s="14" t="n"/>
      <c r="C5258" s="15" t="n"/>
      <c r="D5258" s="15" t="n"/>
      <c r="E5258" s="15">
        <f>D5258*Setup!$B$5</f>
        <v/>
      </c>
      <c r="F5258" s="15">
        <f>D5258-E5258</f>
        <v/>
      </c>
      <c r="G5258" s="15" t="n"/>
      <c r="H5258" s="15" t="n"/>
      <c r="I5258" s="15" t="n"/>
      <c r="J5258" s="15">
        <f>C5258+F5258+G5258-I5258</f>
        <v/>
      </c>
      <c r="K5258" s="15" t="n"/>
      <c r="L5258" s="15">
        <f>K5258*Setup!$B$6</f>
        <v/>
      </c>
      <c r="M5258" s="15">
        <f>J5258-L5258</f>
        <v/>
      </c>
      <c r="N5258" s="21" t="n"/>
    </row>
    <row r="5259">
      <c r="A5259" s="295" t="n"/>
      <c r="B5259" s="14" t="n"/>
      <c r="C5259" s="15" t="n"/>
      <c r="D5259" s="15" t="n"/>
      <c r="E5259" s="15">
        <f>D5259*Setup!$B$5</f>
        <v/>
      </c>
      <c r="F5259" s="15">
        <f>D5259-E5259</f>
        <v/>
      </c>
      <c r="G5259" s="15" t="n"/>
      <c r="H5259" s="15" t="n"/>
      <c r="I5259" s="15" t="n"/>
      <c r="J5259" s="15">
        <f>C5259+F5259+G5259-I5259</f>
        <v/>
      </c>
      <c r="K5259" s="15" t="n"/>
      <c r="L5259" s="15">
        <f>K5259*Setup!$B$6</f>
        <v/>
      </c>
      <c r="M5259" s="15">
        <f>J5259-L5259</f>
        <v/>
      </c>
      <c r="N5259" s="21" t="n"/>
    </row>
    <row r="5260">
      <c r="A5260" s="295" t="n"/>
      <c r="B5260" s="14" t="n"/>
      <c r="C5260" s="15" t="n"/>
      <c r="D5260" s="15" t="n"/>
      <c r="E5260" s="15">
        <f>D5260*Setup!$B$5</f>
        <v/>
      </c>
      <c r="F5260" s="15">
        <f>D5260-E5260</f>
        <v/>
      </c>
      <c r="G5260" s="15" t="n"/>
      <c r="H5260" s="15" t="n"/>
      <c r="I5260" s="15" t="n"/>
      <c r="J5260" s="15">
        <f>C5260+F5260+G5260-I5260</f>
        <v/>
      </c>
      <c r="K5260" s="15" t="n"/>
      <c r="L5260" s="15">
        <f>K5260*Setup!$B$6</f>
        <v/>
      </c>
      <c r="M5260" s="15">
        <f>J5260-L5260</f>
        <v/>
      </c>
      <c r="N5260" s="21" t="n"/>
    </row>
    <row r="5261">
      <c r="A5261" s="295" t="n"/>
      <c r="B5261" s="14" t="n"/>
      <c r="C5261" s="15" t="n"/>
      <c r="D5261" s="15" t="n"/>
      <c r="E5261" s="15">
        <f>D5261*Setup!$B$5</f>
        <v/>
      </c>
      <c r="F5261" s="15">
        <f>D5261-E5261</f>
        <v/>
      </c>
      <c r="G5261" s="15" t="n"/>
      <c r="H5261" s="15" t="n"/>
      <c r="I5261" s="15" t="n"/>
      <c r="J5261" s="15">
        <f>C5261+F5261+G5261-I5261</f>
        <v/>
      </c>
      <c r="K5261" s="15" t="n"/>
      <c r="L5261" s="15">
        <f>K5261*Setup!$B$6</f>
        <v/>
      </c>
      <c r="M5261" s="15">
        <f>J5261-L5261</f>
        <v/>
      </c>
      <c r="N5261" s="21" t="n"/>
    </row>
    <row r="5262">
      <c r="A5262" s="295" t="n"/>
      <c r="B5262" s="14" t="n"/>
      <c r="C5262" s="15" t="n"/>
      <c r="D5262" s="15" t="n"/>
      <c r="E5262" s="15">
        <f>D5262*Setup!$B$5</f>
        <v/>
      </c>
      <c r="F5262" s="15">
        <f>D5262-E5262</f>
        <v/>
      </c>
      <c r="G5262" s="15" t="n"/>
      <c r="H5262" s="15" t="n"/>
      <c r="I5262" s="15" t="n"/>
      <c r="J5262" s="15">
        <f>C5262+F5262+G5262-I5262</f>
        <v/>
      </c>
      <c r="K5262" s="15" t="n"/>
      <c r="L5262" s="15">
        <f>K5262*Setup!$B$6</f>
        <v/>
      </c>
      <c r="M5262" s="15">
        <f>J5262-L5262</f>
        <v/>
      </c>
      <c r="N5262" s="21" t="n"/>
    </row>
    <row r="5263">
      <c r="A5263" s="295" t="n"/>
      <c r="B5263" s="14" t="n"/>
      <c r="C5263" s="15" t="n"/>
      <c r="D5263" s="15" t="n"/>
      <c r="E5263" s="15">
        <f>D5263*Setup!$B$5</f>
        <v/>
      </c>
      <c r="F5263" s="15">
        <f>D5263-E5263</f>
        <v/>
      </c>
      <c r="G5263" s="15" t="n"/>
      <c r="H5263" s="15" t="n"/>
      <c r="I5263" s="15" t="n"/>
      <c r="J5263" s="15">
        <f>C5263+F5263+G5263-I5263</f>
        <v/>
      </c>
      <c r="K5263" s="15" t="n"/>
      <c r="L5263" s="15">
        <f>K5263*Setup!$B$6</f>
        <v/>
      </c>
      <c r="M5263" s="15">
        <f>J5263-L5263</f>
        <v/>
      </c>
      <c r="N5263" s="21" t="n"/>
    </row>
    <row r="5264">
      <c r="A5264" s="295" t="n"/>
      <c r="B5264" s="14" t="n"/>
      <c r="C5264" s="15" t="n"/>
      <c r="D5264" s="15" t="n"/>
      <c r="E5264" s="15">
        <f>D5264*Setup!$B$5</f>
        <v/>
      </c>
      <c r="F5264" s="15">
        <f>D5264-E5264</f>
        <v/>
      </c>
      <c r="G5264" s="15" t="n"/>
      <c r="H5264" s="15" t="n"/>
      <c r="I5264" s="15" t="n"/>
      <c r="J5264" s="15">
        <f>C5264+F5264+G5264-I5264</f>
        <v/>
      </c>
      <c r="K5264" s="15" t="n"/>
      <c r="L5264" s="15">
        <f>K5264*Setup!$B$6</f>
        <v/>
      </c>
      <c r="M5264" s="15">
        <f>J5264-L5264</f>
        <v/>
      </c>
      <c r="N5264" s="21" t="n"/>
    </row>
    <row r="5265">
      <c r="A5265" s="295" t="n"/>
      <c r="B5265" s="14" t="n"/>
      <c r="C5265" s="15" t="n"/>
      <c r="D5265" s="15" t="n"/>
      <c r="E5265" s="15">
        <f>D5265*Setup!$B$5</f>
        <v/>
      </c>
      <c r="F5265" s="15">
        <f>D5265-E5265</f>
        <v/>
      </c>
      <c r="G5265" s="15" t="n"/>
      <c r="H5265" s="15" t="n"/>
      <c r="I5265" s="15" t="n"/>
      <c r="J5265" s="15">
        <f>C5265+F5265+G5265-I5265</f>
        <v/>
      </c>
      <c r="K5265" s="15" t="n"/>
      <c r="L5265" s="15">
        <f>K5265*Setup!$B$6</f>
        <v/>
      </c>
      <c r="M5265" s="15">
        <f>J5265-L5265</f>
        <v/>
      </c>
      <c r="N5265" s="21" t="n"/>
    </row>
    <row r="5266">
      <c r="A5266" s="295" t="n"/>
      <c r="B5266" s="14" t="n"/>
      <c r="C5266" s="15" t="n"/>
      <c r="D5266" s="15" t="n"/>
      <c r="E5266" s="15">
        <f>D5266*Setup!$B$5</f>
        <v/>
      </c>
      <c r="F5266" s="15">
        <f>D5266-E5266</f>
        <v/>
      </c>
      <c r="G5266" s="15" t="n"/>
      <c r="H5266" s="15" t="n"/>
      <c r="I5266" s="15" t="n"/>
      <c r="J5266" s="15">
        <f>C5266+F5266+G5266-I5266</f>
        <v/>
      </c>
      <c r="K5266" s="15" t="n"/>
      <c r="L5266" s="15">
        <f>K5266*Setup!$B$6</f>
        <v/>
      </c>
      <c r="M5266" s="15">
        <f>J5266-L5266</f>
        <v/>
      </c>
      <c r="N5266" s="21" t="n"/>
    </row>
    <row r="5267">
      <c r="A5267" s="295" t="n"/>
      <c r="B5267" s="14" t="n"/>
      <c r="C5267" s="15" t="n"/>
      <c r="D5267" s="15" t="n"/>
      <c r="E5267" s="15">
        <f>D5267*Setup!$B$5</f>
        <v/>
      </c>
      <c r="F5267" s="15">
        <f>D5267-E5267</f>
        <v/>
      </c>
      <c r="G5267" s="15" t="n"/>
      <c r="H5267" s="15" t="n"/>
      <c r="I5267" s="15" t="n"/>
      <c r="J5267" s="15">
        <f>C5267+F5267+G5267-I5267</f>
        <v/>
      </c>
      <c r="K5267" s="15" t="n"/>
      <c r="L5267" s="15">
        <f>K5267*Setup!$B$6</f>
        <v/>
      </c>
      <c r="M5267" s="15">
        <f>J5267-L5267</f>
        <v/>
      </c>
      <c r="N5267" s="21" t="n"/>
    </row>
    <row r="5268">
      <c r="A5268" s="295" t="n"/>
      <c r="B5268" s="14" t="n"/>
      <c r="C5268" s="15" t="n"/>
      <c r="D5268" s="15" t="n"/>
      <c r="E5268" s="15">
        <f>D5268*Setup!$B$5</f>
        <v/>
      </c>
      <c r="F5268" s="15">
        <f>D5268-E5268</f>
        <v/>
      </c>
      <c r="G5268" s="15" t="n"/>
      <c r="H5268" s="15" t="n"/>
      <c r="I5268" s="15" t="n"/>
      <c r="J5268" s="15">
        <f>C5268+F5268+G5268-I5268</f>
        <v/>
      </c>
      <c r="K5268" s="15" t="n"/>
      <c r="L5268" s="15">
        <f>K5268*Setup!$B$6</f>
        <v/>
      </c>
      <c r="M5268" s="15">
        <f>J5268-L5268</f>
        <v/>
      </c>
      <c r="N5268" s="21" t="n"/>
    </row>
    <row r="5269">
      <c r="A5269" s="295" t="n"/>
      <c r="B5269" s="14" t="n"/>
      <c r="C5269" s="15" t="n"/>
      <c r="D5269" s="15" t="n"/>
      <c r="E5269" s="15">
        <f>D5269*Setup!$B$5</f>
        <v/>
      </c>
      <c r="F5269" s="15">
        <f>D5269-E5269</f>
        <v/>
      </c>
      <c r="G5269" s="15" t="n"/>
      <c r="H5269" s="15" t="n"/>
      <c r="I5269" s="15" t="n"/>
      <c r="J5269" s="15">
        <f>C5269+F5269+G5269-I5269</f>
        <v/>
      </c>
      <c r="K5269" s="15" t="n"/>
      <c r="L5269" s="15">
        <f>K5269*Setup!$B$6</f>
        <v/>
      </c>
      <c r="M5269" s="15">
        <f>J5269-L5269</f>
        <v/>
      </c>
      <c r="N5269" s="21" t="n"/>
    </row>
    <row r="5270">
      <c r="A5270" s="295" t="n"/>
      <c r="B5270" s="14" t="n"/>
      <c r="C5270" s="15" t="n"/>
      <c r="D5270" s="15" t="n"/>
      <c r="E5270" s="15">
        <f>D5270*Setup!$B$5</f>
        <v/>
      </c>
      <c r="F5270" s="15">
        <f>D5270-E5270</f>
        <v/>
      </c>
      <c r="G5270" s="15" t="n"/>
      <c r="H5270" s="15" t="n"/>
      <c r="I5270" s="15" t="n"/>
      <c r="J5270" s="15">
        <f>C5270+F5270+G5270-I5270</f>
        <v/>
      </c>
      <c r="K5270" s="15" t="n"/>
      <c r="L5270" s="15">
        <f>K5270*Setup!$B$6</f>
        <v/>
      </c>
      <c r="M5270" s="15">
        <f>J5270-L5270</f>
        <v/>
      </c>
      <c r="N5270" s="21" t="n"/>
    </row>
    <row r="5271">
      <c r="A5271" s="295" t="n"/>
      <c r="B5271" s="14" t="n"/>
      <c r="C5271" s="15" t="n"/>
      <c r="D5271" s="15" t="n"/>
      <c r="E5271" s="15">
        <f>D5271*Setup!$B$5</f>
        <v/>
      </c>
      <c r="F5271" s="15">
        <f>D5271-E5271</f>
        <v/>
      </c>
      <c r="G5271" s="15" t="n"/>
      <c r="H5271" s="15" t="n"/>
      <c r="I5271" s="15" t="n"/>
      <c r="J5271" s="15">
        <f>C5271+F5271+G5271-I5271</f>
        <v/>
      </c>
      <c r="K5271" s="15" t="n"/>
      <c r="L5271" s="15">
        <f>K5271*Setup!$B$6</f>
        <v/>
      </c>
      <c r="M5271" s="15">
        <f>J5271-L5271</f>
        <v/>
      </c>
      <c r="N5271" s="21" t="n"/>
    </row>
    <row r="5272">
      <c r="A5272" s="295" t="n"/>
      <c r="B5272" s="14" t="n"/>
      <c r="C5272" s="15" t="n"/>
      <c r="D5272" s="15" t="n"/>
      <c r="E5272" s="15">
        <f>D5272*Setup!$B$5</f>
        <v/>
      </c>
      <c r="F5272" s="15">
        <f>D5272-E5272</f>
        <v/>
      </c>
      <c r="G5272" s="15" t="n"/>
      <c r="H5272" s="15" t="n"/>
      <c r="I5272" s="15" t="n"/>
      <c r="J5272" s="15">
        <f>C5272+F5272+G5272-I5272</f>
        <v/>
      </c>
      <c r="K5272" s="15" t="n"/>
      <c r="L5272" s="15">
        <f>K5272*Setup!$B$6</f>
        <v/>
      </c>
      <c r="M5272" s="15">
        <f>J5272-L5272</f>
        <v/>
      </c>
      <c r="N5272" s="21" t="n"/>
    </row>
    <row r="5273">
      <c r="A5273" s="295" t="n"/>
      <c r="B5273" s="14" t="n"/>
      <c r="C5273" s="15" t="n"/>
      <c r="D5273" s="15" t="n"/>
      <c r="E5273" s="15">
        <f>D5273*Setup!$B$5</f>
        <v/>
      </c>
      <c r="F5273" s="15">
        <f>D5273-E5273</f>
        <v/>
      </c>
      <c r="G5273" s="15" t="n"/>
      <c r="H5273" s="15" t="n"/>
      <c r="I5273" s="15" t="n"/>
      <c r="J5273" s="15">
        <f>C5273+F5273+G5273-I5273</f>
        <v/>
      </c>
      <c r="K5273" s="15" t="n"/>
      <c r="L5273" s="15">
        <f>K5273*Setup!$B$6</f>
        <v/>
      </c>
      <c r="M5273" s="15">
        <f>J5273-L5273</f>
        <v/>
      </c>
      <c r="N5273" s="21" t="n"/>
    </row>
    <row r="5274">
      <c r="A5274" s="295" t="n"/>
      <c r="B5274" s="14" t="n"/>
      <c r="C5274" s="15" t="n"/>
      <c r="D5274" s="15" t="n"/>
      <c r="E5274" s="15">
        <f>D5274*Setup!$B$5</f>
        <v/>
      </c>
      <c r="F5274" s="15">
        <f>D5274-E5274</f>
        <v/>
      </c>
      <c r="G5274" s="15" t="n"/>
      <c r="H5274" s="15" t="n"/>
      <c r="I5274" s="15" t="n"/>
      <c r="J5274" s="15">
        <f>C5274+F5274+G5274-I5274</f>
        <v/>
      </c>
      <c r="K5274" s="15" t="n"/>
      <c r="L5274" s="15">
        <f>K5274*Setup!$B$6</f>
        <v/>
      </c>
      <c r="M5274" s="15">
        <f>J5274-L5274</f>
        <v/>
      </c>
      <c r="N5274" s="21" t="n"/>
    </row>
    <row r="5275">
      <c r="A5275" s="295" t="n"/>
      <c r="B5275" s="14" t="n"/>
      <c r="C5275" s="15" t="n"/>
      <c r="D5275" s="15" t="n"/>
      <c r="E5275" s="15">
        <f>D5275*Setup!$B$5</f>
        <v/>
      </c>
      <c r="F5275" s="15">
        <f>D5275-E5275</f>
        <v/>
      </c>
      <c r="G5275" s="15" t="n"/>
      <c r="H5275" s="15" t="n"/>
      <c r="I5275" s="15" t="n"/>
      <c r="J5275" s="15">
        <f>C5275+F5275+G5275-I5275</f>
        <v/>
      </c>
      <c r="K5275" s="15" t="n"/>
      <c r="L5275" s="15">
        <f>K5275*Setup!$B$6</f>
        <v/>
      </c>
      <c r="M5275" s="15">
        <f>J5275-L5275</f>
        <v/>
      </c>
      <c r="N5275" s="21" t="n"/>
    </row>
    <row r="5276">
      <c r="A5276" s="295" t="n"/>
      <c r="B5276" s="14" t="n"/>
      <c r="C5276" s="15" t="n"/>
      <c r="D5276" s="15" t="n"/>
      <c r="E5276" s="15">
        <f>D5276*Setup!$B$5</f>
        <v/>
      </c>
      <c r="F5276" s="15">
        <f>D5276-E5276</f>
        <v/>
      </c>
      <c r="G5276" s="15" t="n"/>
      <c r="H5276" s="15" t="n"/>
      <c r="I5276" s="15" t="n"/>
      <c r="J5276" s="15">
        <f>C5276+F5276+G5276-I5276</f>
        <v/>
      </c>
      <c r="K5276" s="15" t="n"/>
      <c r="L5276" s="15">
        <f>K5276*Setup!$B$6</f>
        <v/>
      </c>
      <c r="M5276" s="15">
        <f>J5276-L5276</f>
        <v/>
      </c>
      <c r="N5276" s="21" t="n"/>
    </row>
    <row r="5277">
      <c r="A5277" s="295" t="n"/>
      <c r="B5277" s="14" t="n"/>
      <c r="C5277" s="15" t="n"/>
      <c r="D5277" s="15" t="n"/>
      <c r="E5277" s="15">
        <f>D5277*Setup!$B$5</f>
        <v/>
      </c>
      <c r="F5277" s="15">
        <f>D5277-E5277</f>
        <v/>
      </c>
      <c r="G5277" s="15" t="n"/>
      <c r="H5277" s="15" t="n"/>
      <c r="I5277" s="15" t="n"/>
      <c r="J5277" s="15">
        <f>C5277+F5277+G5277-I5277</f>
        <v/>
      </c>
      <c r="K5277" s="15" t="n"/>
      <c r="L5277" s="15">
        <f>K5277*Setup!$B$6</f>
        <v/>
      </c>
      <c r="M5277" s="15">
        <f>J5277-L5277</f>
        <v/>
      </c>
      <c r="N5277" s="21" t="n"/>
    </row>
    <row r="5278">
      <c r="A5278" s="295" t="n"/>
      <c r="B5278" s="14" t="n"/>
      <c r="C5278" s="15" t="n"/>
      <c r="D5278" s="15" t="n"/>
      <c r="E5278" s="15">
        <f>D5278*Setup!$B$5</f>
        <v/>
      </c>
      <c r="F5278" s="15">
        <f>D5278-E5278</f>
        <v/>
      </c>
      <c r="G5278" s="15" t="n"/>
      <c r="H5278" s="15" t="n"/>
      <c r="I5278" s="15" t="n"/>
      <c r="J5278" s="15">
        <f>C5278+F5278+G5278-I5278</f>
        <v/>
      </c>
      <c r="K5278" s="15" t="n"/>
      <c r="L5278" s="15">
        <f>K5278*Setup!$B$6</f>
        <v/>
      </c>
      <c r="M5278" s="15">
        <f>J5278-L5278</f>
        <v/>
      </c>
      <c r="N5278" s="21" t="n"/>
    </row>
    <row r="5279">
      <c r="A5279" s="295" t="n"/>
      <c r="B5279" s="14" t="n"/>
      <c r="C5279" s="15" t="n"/>
      <c r="D5279" s="15" t="n"/>
      <c r="E5279" s="15">
        <f>D5279*Setup!$B$5</f>
        <v/>
      </c>
      <c r="F5279" s="15">
        <f>D5279-E5279</f>
        <v/>
      </c>
      <c r="G5279" s="15" t="n"/>
      <c r="H5279" s="15" t="n"/>
      <c r="I5279" s="15" t="n"/>
      <c r="J5279" s="15">
        <f>C5279+F5279+G5279-I5279</f>
        <v/>
      </c>
      <c r="K5279" s="15" t="n"/>
      <c r="L5279" s="15">
        <f>K5279*Setup!$B$6</f>
        <v/>
      </c>
      <c r="M5279" s="15">
        <f>J5279-L5279</f>
        <v/>
      </c>
      <c r="N5279" s="21" t="n"/>
    </row>
    <row r="5280">
      <c r="A5280" s="295" t="n"/>
      <c r="B5280" s="14" t="n"/>
      <c r="C5280" s="15" t="n"/>
      <c r="D5280" s="15" t="n"/>
      <c r="E5280" s="15">
        <f>D5280*Setup!$B$5</f>
        <v/>
      </c>
      <c r="F5280" s="15">
        <f>D5280-E5280</f>
        <v/>
      </c>
      <c r="G5280" s="15" t="n"/>
      <c r="H5280" s="15" t="n"/>
      <c r="I5280" s="15" t="n"/>
      <c r="J5280" s="15">
        <f>C5280+F5280+G5280-I5280</f>
        <v/>
      </c>
      <c r="K5280" s="15" t="n"/>
      <c r="L5280" s="15">
        <f>K5280*Setup!$B$6</f>
        <v/>
      </c>
      <c r="M5280" s="15">
        <f>J5280-L5280</f>
        <v/>
      </c>
      <c r="N5280" s="21" t="n"/>
    </row>
    <row r="5281">
      <c r="A5281" s="295" t="n"/>
      <c r="B5281" s="14" t="n"/>
      <c r="C5281" s="15" t="n"/>
      <c r="D5281" s="15" t="n"/>
      <c r="E5281" s="15">
        <f>D5281*Setup!$B$5</f>
        <v/>
      </c>
      <c r="F5281" s="15">
        <f>D5281-E5281</f>
        <v/>
      </c>
      <c r="G5281" s="15" t="n"/>
      <c r="H5281" s="15" t="n"/>
      <c r="I5281" s="15" t="n"/>
      <c r="J5281" s="15">
        <f>C5281+F5281+G5281-I5281</f>
        <v/>
      </c>
      <c r="K5281" s="15" t="n"/>
      <c r="L5281" s="15">
        <f>K5281*Setup!$B$6</f>
        <v/>
      </c>
      <c r="M5281" s="15">
        <f>J5281-L5281</f>
        <v/>
      </c>
      <c r="N5281" s="21" t="n"/>
    </row>
  </sheetData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01"/>
  <sheetViews>
    <sheetView showGridLines="0" workbookViewId="0">
      <pane ySplit="1" topLeftCell="A25" activePane="bottomLeft" state="frozen"/>
      <selection pane="bottomLeft" activeCell="H41" sqref="H41"/>
    </sheetView>
  </sheetViews>
  <sheetFormatPr baseColWidth="10" defaultColWidth="8.83203125" defaultRowHeight="15"/>
  <cols>
    <col width="10.1640625" bestFit="1" customWidth="1" style="115" min="1" max="1"/>
    <col width="10" bestFit="1" customWidth="1" style="115" min="2" max="2"/>
    <col width="13.1640625" bestFit="1" customWidth="1" style="115" min="3" max="3"/>
    <col width="13" bestFit="1" customWidth="1" style="115" min="4" max="4"/>
    <col width="12.6640625" bestFit="1" customWidth="1" style="115" min="5" max="5"/>
    <col width="12.83203125" bestFit="1" customWidth="1" style="115" min="6" max="6"/>
    <col width="8.83203125" bestFit="1" customWidth="1" style="115" min="7" max="7"/>
    <col width="43.5" bestFit="1" customWidth="1" style="115" min="8" max="8"/>
  </cols>
  <sheetData>
    <row r="1" ht="16" customHeight="1" s="115">
      <c r="A1" s="12" t="inlineStr">
        <is>
          <t>FECHA</t>
        </is>
      </c>
      <c r="B1" s="12" t="inlineStr">
        <is>
          <t>UBICACION</t>
        </is>
      </c>
      <c r="C1" s="12" t="inlineStr">
        <is>
          <t>CATEGORIA</t>
        </is>
      </c>
      <c r="D1" s="12" t="inlineStr">
        <is>
          <t>SUBCATEGORIA</t>
        </is>
      </c>
      <c r="E1" s="12" t="inlineStr">
        <is>
          <t>MONTO</t>
        </is>
      </c>
      <c r="F1" s="12" t="inlineStr">
        <is>
          <t>METODO PAGO</t>
        </is>
      </c>
      <c r="G1" s="12" t="inlineStr">
        <is>
          <t>ESTADO</t>
        </is>
      </c>
      <c r="H1" s="12" t="inlineStr">
        <is>
          <t>NOTAS</t>
        </is>
      </c>
    </row>
    <row r="2">
      <c r="A2" s="13" t="n">
        <v>46028</v>
      </c>
      <c r="B2" s="14" t="inlineStr">
        <is>
          <t>La Cata LMF</t>
        </is>
      </c>
      <c r="C2" s="14" t="inlineStr">
        <is>
          <t>Gastos Fijos</t>
        </is>
      </c>
      <c r="D2" s="14" t="inlineStr">
        <is>
          <t>Internet</t>
        </is>
      </c>
      <c r="E2" s="15" t="n">
        <v>9000</v>
      </c>
      <c r="F2" s="14" t="inlineStr">
        <is>
          <t>Transferencia</t>
        </is>
      </c>
      <c r="G2" s="14" t="inlineStr">
        <is>
          <t>Pago</t>
        </is>
      </c>
      <c r="H2" s="14" t="inlineStr">
        <is>
          <t>Pago Ignacio</t>
        </is>
      </c>
    </row>
    <row r="3">
      <c r="A3" s="13" t="n">
        <v>46029</v>
      </c>
      <c r="B3" s="14" t="inlineStr">
        <is>
          <t>La Cata LMF</t>
        </is>
      </c>
      <c r="C3" s="14" t="inlineStr">
        <is>
          <t>Operación</t>
        </is>
      </c>
      <c r="D3" s="14" t="inlineStr">
        <is>
          <t>Caja chica</t>
        </is>
      </c>
      <c r="E3" s="15" t="n">
        <v>5000</v>
      </c>
      <c r="F3" s="14" t="inlineStr">
        <is>
          <t>Transferencia</t>
        </is>
      </c>
      <c r="G3" s="14" t="inlineStr">
        <is>
          <t>Pago</t>
        </is>
      </c>
      <c r="H3" s="14" t="n"/>
    </row>
    <row r="4">
      <c r="A4" s="13" t="n">
        <v>46031</v>
      </c>
      <c r="B4" s="14" t="inlineStr">
        <is>
          <t>La Cata DF</t>
        </is>
      </c>
      <c r="C4" s="14" t="inlineStr">
        <is>
          <t>Operación</t>
        </is>
      </c>
      <c r="D4" s="14" t="inlineStr">
        <is>
          <t>Trabajo</t>
        </is>
      </c>
      <c r="E4" s="15" t="n">
        <v>2500</v>
      </c>
      <c r="F4" s="14" t="inlineStr">
        <is>
          <t>Transferencia</t>
        </is>
      </c>
      <c r="G4" s="14" t="inlineStr">
        <is>
          <t>Pago</t>
        </is>
      </c>
      <c r="H4" s="14" t="inlineStr">
        <is>
          <t>Instalacion Camara</t>
        </is>
      </c>
    </row>
    <row r="5">
      <c r="A5" s="13" t="n">
        <v>46034</v>
      </c>
      <c r="B5" s="14" t="inlineStr">
        <is>
          <t>La Cata LMF</t>
        </is>
      </c>
      <c r="C5" s="14" t="inlineStr">
        <is>
          <t>Operación</t>
        </is>
      </c>
      <c r="D5" s="14" t="inlineStr">
        <is>
          <t>Caja chica</t>
        </is>
      </c>
      <c r="E5" s="15" t="n">
        <v>5000</v>
      </c>
      <c r="F5" s="14" t="inlineStr">
        <is>
          <t>Transferencia</t>
        </is>
      </c>
      <c r="G5" s="14" t="inlineStr">
        <is>
          <t>Pago</t>
        </is>
      </c>
      <c r="H5" s="14" t="n"/>
    </row>
    <row r="6">
      <c r="A6" s="13" t="n">
        <v>46036</v>
      </c>
      <c r="B6" s="14" t="inlineStr">
        <is>
          <t>La Cata LMF</t>
        </is>
      </c>
      <c r="C6" s="14" t="inlineStr">
        <is>
          <t>Operación</t>
        </is>
      </c>
      <c r="D6" s="14" t="inlineStr">
        <is>
          <t>Electricidad</t>
        </is>
      </c>
      <c r="E6" s="15" t="n">
        <v>49776.58</v>
      </c>
      <c r="F6" s="14" t="inlineStr">
        <is>
          <t>Transferencia</t>
        </is>
      </c>
      <c r="G6" s="14" t="inlineStr">
        <is>
          <t>Pago</t>
        </is>
      </c>
      <c r="H6" s="14" t="inlineStr">
        <is>
          <t>Ambas Sucursales</t>
        </is>
      </c>
    </row>
    <row r="7">
      <c r="A7" s="13" t="n">
        <v>46036</v>
      </c>
      <c r="B7" s="14" t="inlineStr">
        <is>
          <t>La Cata LMF</t>
        </is>
      </c>
      <c r="C7" s="14" t="inlineStr">
        <is>
          <t>Operación</t>
        </is>
      </c>
      <c r="D7" s="14" t="inlineStr">
        <is>
          <t>Nomina</t>
        </is>
      </c>
      <c r="E7" s="15" t="n">
        <v>56500</v>
      </c>
      <c r="F7" s="14" t="inlineStr">
        <is>
          <t>Transferencia</t>
        </is>
      </c>
      <c r="G7" s="14" t="inlineStr">
        <is>
          <t>Pago</t>
        </is>
      </c>
      <c r="H7" s="14" t="inlineStr">
        <is>
          <t>Ambas Sucursales</t>
        </is>
      </c>
    </row>
    <row r="8">
      <c r="A8" s="13" t="n">
        <v>46037</v>
      </c>
      <c r="B8" s="14" t="inlineStr">
        <is>
          <t>La Cata LMF</t>
        </is>
      </c>
      <c r="C8" s="14" t="inlineStr">
        <is>
          <t>Operación</t>
        </is>
      </c>
      <c r="D8" s="14" t="inlineStr">
        <is>
          <t>Nomina</t>
        </is>
      </c>
      <c r="E8" s="15" t="n">
        <v>5000</v>
      </c>
      <c r="F8" s="14" t="inlineStr">
        <is>
          <t>Transferencia</t>
        </is>
      </c>
      <c r="G8" s="14" t="inlineStr">
        <is>
          <t>Pago</t>
        </is>
      </c>
      <c r="H8" s="14" t="inlineStr">
        <is>
          <t>Pago Contable LMF</t>
        </is>
      </c>
    </row>
    <row r="9">
      <c r="A9" s="13" t="n">
        <v>46042</v>
      </c>
      <c r="B9" s="14" t="inlineStr">
        <is>
          <t>La Cata DF</t>
        </is>
      </c>
      <c r="C9" s="14" t="inlineStr">
        <is>
          <t>Operación</t>
        </is>
      </c>
      <c r="D9" s="14" t="inlineStr">
        <is>
          <t>Trabajo</t>
        </is>
      </c>
      <c r="E9" s="15" t="n">
        <v>900</v>
      </c>
      <c r="F9" s="14" t="inlineStr">
        <is>
          <t>Transferencia</t>
        </is>
      </c>
      <c r="G9" s="14" t="inlineStr">
        <is>
          <t>Pago</t>
        </is>
      </c>
      <c r="H9" s="14" t="inlineStr">
        <is>
          <t>Trabajo electrico: Henry Troncoso</t>
        </is>
      </c>
    </row>
    <row r="10">
      <c r="A10" s="13" t="n">
        <v>46042</v>
      </c>
      <c r="B10" s="14" t="inlineStr">
        <is>
          <t>La Cata DF</t>
        </is>
      </c>
      <c r="C10" s="14" t="inlineStr">
        <is>
          <t>Administrativos</t>
        </is>
      </c>
      <c r="D10" s="14" t="inlineStr">
        <is>
          <t>Motor DF</t>
        </is>
      </c>
      <c r="E10" s="15" t="n">
        <v>50000</v>
      </c>
      <c r="F10" s="14" t="inlineStr">
        <is>
          <t>Transferencia</t>
        </is>
      </c>
      <c r="G10" s="14" t="inlineStr">
        <is>
          <t>Pago</t>
        </is>
      </c>
      <c r="H10" s="14" t="inlineStr">
        <is>
          <t>Pago a Chobelo</t>
        </is>
      </c>
    </row>
    <row r="11">
      <c r="A11" s="13" t="n">
        <v>46050</v>
      </c>
      <c r="B11" s="14" t="inlineStr">
        <is>
          <t>La Cata DF</t>
        </is>
      </c>
      <c r="C11" s="14" t="inlineStr">
        <is>
          <t>Gastos Fijos</t>
        </is>
      </c>
      <c r="D11" s="14" t="inlineStr">
        <is>
          <t>Renta</t>
        </is>
      </c>
      <c r="E11" s="15" t="n">
        <v>29000</v>
      </c>
      <c r="F11" s="14" t="inlineStr">
        <is>
          <t>Transferencia</t>
        </is>
      </c>
      <c r="G11" s="14" t="inlineStr">
        <is>
          <t>Pago</t>
        </is>
      </c>
      <c r="H11" s="14" t="inlineStr">
        <is>
          <t>Local Defillo</t>
        </is>
      </c>
    </row>
    <row r="12">
      <c r="A12" s="13" t="n">
        <v>46051</v>
      </c>
      <c r="B12" s="14" t="inlineStr">
        <is>
          <t>La Cata DF</t>
        </is>
      </c>
      <c r="C12" s="14" t="inlineStr">
        <is>
          <t>Operación</t>
        </is>
      </c>
      <c r="D12" s="14" t="inlineStr">
        <is>
          <t>Trabajo</t>
        </is>
      </c>
      <c r="E12" s="15" t="n">
        <v>3400</v>
      </c>
      <c r="F12" s="14" t="inlineStr">
        <is>
          <t>Transferencia</t>
        </is>
      </c>
      <c r="G12" s="14" t="inlineStr">
        <is>
          <t>Pago</t>
        </is>
      </c>
      <c r="H12" s="14" t="inlineStr">
        <is>
          <t>Trabajo electrico: Henry Troncoso</t>
        </is>
      </c>
    </row>
    <row r="13">
      <c r="A13" s="13" t="n">
        <v>46052</v>
      </c>
      <c r="B13" s="14" t="inlineStr">
        <is>
          <t>La Cata LMF</t>
        </is>
      </c>
      <c r="C13" s="14" t="inlineStr">
        <is>
          <t>Gastos Fijos</t>
        </is>
      </c>
      <c r="D13" s="14" t="inlineStr">
        <is>
          <t>Nomina</t>
        </is>
      </c>
      <c r="E13" s="15" t="n">
        <v>66250</v>
      </c>
      <c r="F13" s="14" t="inlineStr">
        <is>
          <t>Transferencia</t>
        </is>
      </c>
      <c r="G13" s="14" t="inlineStr">
        <is>
          <t>Pago</t>
        </is>
      </c>
      <c r="H13" s="14" t="inlineStr">
        <is>
          <t>Ambas Sucursales</t>
        </is>
      </c>
    </row>
    <row r="14">
      <c r="A14" s="13" t="n">
        <v>46052</v>
      </c>
      <c r="B14" s="14" t="inlineStr">
        <is>
          <t>La Cata LMF</t>
        </is>
      </c>
      <c r="C14" s="14" t="inlineStr">
        <is>
          <t>Gastos Fijos</t>
        </is>
      </c>
      <c r="D14" s="14" t="inlineStr">
        <is>
          <t>Renta</t>
        </is>
      </c>
      <c r="E14" s="15" t="n">
        <v>40000</v>
      </c>
      <c r="F14" s="14" t="inlineStr">
        <is>
          <t>Transferencia</t>
        </is>
      </c>
      <c r="G14" s="14" t="inlineStr">
        <is>
          <t>Pago</t>
        </is>
      </c>
      <c r="H14" s="14" t="n"/>
    </row>
    <row r="15">
      <c r="A15" s="13" t="n">
        <v>46060</v>
      </c>
      <c r="B15" s="14" t="inlineStr">
        <is>
          <t>La Cata LMF</t>
        </is>
      </c>
      <c r="C15" s="14" t="inlineStr">
        <is>
          <t>Gastos Fijos</t>
        </is>
      </c>
      <c r="D15" s="14" t="inlineStr">
        <is>
          <t>TSS</t>
        </is>
      </c>
      <c r="E15" s="15" t="n">
        <v>10289.91</v>
      </c>
      <c r="F15" s="14" t="inlineStr">
        <is>
          <t>Transferencia</t>
        </is>
      </c>
      <c r="G15" s="14" t="inlineStr">
        <is>
          <t>Pago</t>
        </is>
      </c>
      <c r="H15" s="14" t="inlineStr">
        <is>
          <t>Seguro TSS</t>
        </is>
      </c>
    </row>
    <row r="16">
      <c r="A16" s="13" t="n">
        <v>46060</v>
      </c>
      <c r="B16" s="14" t="inlineStr">
        <is>
          <t>La Cata LMF</t>
        </is>
      </c>
      <c r="C16" s="14" t="inlineStr">
        <is>
          <t>Gastos Fijos</t>
        </is>
      </c>
      <c r="D16" s="14" t="inlineStr">
        <is>
          <t>Infotep</t>
        </is>
      </c>
      <c r="E16" s="15" t="n">
        <v>545</v>
      </c>
      <c r="F16" s="14" t="inlineStr">
        <is>
          <t>Transferencia</t>
        </is>
      </c>
      <c r="G16" s="14" t="inlineStr">
        <is>
          <t>Pago</t>
        </is>
      </c>
      <c r="H16" s="14" t="n"/>
    </row>
    <row r="17">
      <c r="A17" s="13" t="n">
        <v>46064</v>
      </c>
      <c r="B17" s="14" t="inlineStr">
        <is>
          <t>La Cata LMF</t>
        </is>
      </c>
      <c r="C17" s="14" t="inlineStr">
        <is>
          <t>Operación</t>
        </is>
      </c>
      <c r="D17" s="14" t="inlineStr">
        <is>
          <t>Electricidad</t>
        </is>
      </c>
      <c r="E17" s="15" t="n">
        <v>25404.22</v>
      </c>
      <c r="F17" s="14" t="inlineStr">
        <is>
          <t>Transferencia</t>
        </is>
      </c>
      <c r="G17" s="14" t="inlineStr">
        <is>
          <t>Pendiente</t>
        </is>
      </c>
      <c r="H17" s="14" t="inlineStr">
        <is>
          <t xml:space="preserve">edesur </t>
        </is>
      </c>
    </row>
    <row r="18">
      <c r="A18" s="13" t="n">
        <v>46067</v>
      </c>
      <c r="B18" s="4" t="inlineStr">
        <is>
          <t>La Cata DF</t>
        </is>
      </c>
      <c r="C18" s="4" t="inlineStr">
        <is>
          <t>Gastos Fijos</t>
        </is>
      </c>
      <c r="D18" s="14" t="inlineStr">
        <is>
          <t>Nomina</t>
        </is>
      </c>
      <c r="E18" s="7" t="n">
        <v>19750</v>
      </c>
      <c r="F18" s="4" t="inlineStr">
        <is>
          <t>Transferencia</t>
        </is>
      </c>
      <c r="G18" s="14" t="inlineStr">
        <is>
          <t>Pago</t>
        </is>
      </c>
      <c r="H18" s="4" t="inlineStr">
        <is>
          <t>Nomina</t>
        </is>
      </c>
    </row>
    <row r="19">
      <c r="A19" s="13" t="n">
        <v>46067</v>
      </c>
      <c r="B19" s="4" t="inlineStr">
        <is>
          <t>La Cata LMF</t>
        </is>
      </c>
      <c r="C19" s="4" t="inlineStr">
        <is>
          <t>Gastos Fijos</t>
        </is>
      </c>
      <c r="D19" s="14" t="inlineStr">
        <is>
          <t>Nomina</t>
        </is>
      </c>
      <c r="E19" s="7" t="n">
        <v>39250</v>
      </c>
      <c r="F19" s="4" t="inlineStr">
        <is>
          <t>Transferencia</t>
        </is>
      </c>
      <c r="G19" s="14" t="inlineStr">
        <is>
          <t>Pago</t>
        </is>
      </c>
      <c r="H19" s="4" t="inlineStr">
        <is>
          <t>Nomina</t>
        </is>
      </c>
    </row>
    <row r="20" ht="16" customHeight="1" s="115">
      <c r="A20" s="13" t="n">
        <v>46070</v>
      </c>
      <c r="B20" s="14" t="inlineStr">
        <is>
          <t>La Cata LMF</t>
        </is>
      </c>
      <c r="C20" s="14" t="inlineStr">
        <is>
          <t>Gastos Fijos</t>
        </is>
      </c>
      <c r="D20" s="14" t="inlineStr">
        <is>
          <t>Nomina</t>
        </is>
      </c>
      <c r="E20" s="15" t="n">
        <v>10000</v>
      </c>
      <c r="F20" s="14" t="inlineStr">
        <is>
          <t>Transferencia</t>
        </is>
      </c>
      <c r="G20" s="14" t="inlineStr">
        <is>
          <t>Pago</t>
        </is>
      </c>
      <c r="H20" s="36" t="inlineStr">
        <is>
          <t>Pago Contable LMF Enero y Febrero, pagada hasta mayo</t>
        </is>
      </c>
    </row>
    <row r="21">
      <c r="A21" s="6" t="n">
        <v>46072</v>
      </c>
      <c r="B21" s="4" t="inlineStr">
        <is>
          <t>La Cata DF</t>
        </is>
      </c>
      <c r="C21" s="4" t="inlineStr">
        <is>
          <t>Operación</t>
        </is>
      </c>
      <c r="D21" s="4" t="inlineStr">
        <is>
          <t>Electricidad</t>
        </is>
      </c>
      <c r="E21" s="7" t="n">
        <v>25645.96</v>
      </c>
      <c r="F21" s="4" t="inlineStr">
        <is>
          <t>Transferencia</t>
        </is>
      </c>
      <c r="G21" s="4" t="inlineStr">
        <is>
          <t>Pago</t>
        </is>
      </c>
      <c r="H21" s="4" t="inlineStr">
        <is>
          <t xml:space="preserve">Mes de Enero 26, Edesur. </t>
        </is>
      </c>
    </row>
    <row r="22">
      <c r="A22" s="6" t="n">
        <v>46072</v>
      </c>
      <c r="B22" s="4" t="inlineStr">
        <is>
          <t>La Cata DF</t>
        </is>
      </c>
      <c r="C22" s="4" t="inlineStr">
        <is>
          <t>Operación</t>
        </is>
      </c>
      <c r="D22" s="4" t="inlineStr">
        <is>
          <t>PedidosYa</t>
        </is>
      </c>
      <c r="E22" s="7" t="n">
        <v>8000</v>
      </c>
      <c r="F22" s="4" t="inlineStr">
        <is>
          <t>Transferencia</t>
        </is>
      </c>
      <c r="G22" s="4" t="inlineStr">
        <is>
          <t>Pago</t>
        </is>
      </c>
      <c r="H22" s="4" t="inlineStr">
        <is>
          <t xml:space="preserve">Pago Enlace a Pedidos Ya </t>
        </is>
      </c>
    </row>
    <row r="23">
      <c r="A23" s="6" t="n">
        <v>46080</v>
      </c>
      <c r="B23" s="4" t="inlineStr">
        <is>
          <t>La Cata DF</t>
        </is>
      </c>
      <c r="C23" s="4" t="inlineStr">
        <is>
          <t>Gastos Fijos</t>
        </is>
      </c>
      <c r="D23" s="14" t="inlineStr">
        <is>
          <t>Nomina</t>
        </is>
      </c>
      <c r="E23" s="7" t="n">
        <v>19750</v>
      </c>
      <c r="F23" s="4" t="inlineStr">
        <is>
          <t>Transferencia</t>
        </is>
      </c>
      <c r="G23" s="14" t="inlineStr">
        <is>
          <t>Pago</t>
        </is>
      </c>
      <c r="H23" s="4" t="inlineStr">
        <is>
          <t>Nomina</t>
        </is>
      </c>
    </row>
    <row r="24">
      <c r="A24" s="6" t="n">
        <v>46080</v>
      </c>
      <c r="B24" s="4" t="inlineStr">
        <is>
          <t>La Cata LMF</t>
        </is>
      </c>
      <c r="C24" s="4" t="inlineStr">
        <is>
          <t>Gastos Fijos</t>
        </is>
      </c>
      <c r="D24" s="14" t="inlineStr">
        <is>
          <t>Nomina</t>
        </is>
      </c>
      <c r="E24" s="7" t="n">
        <v>39250</v>
      </c>
      <c r="F24" s="4" t="inlineStr">
        <is>
          <t>Transferencia</t>
        </is>
      </c>
      <c r="G24" s="14" t="inlineStr">
        <is>
          <t>Pago</t>
        </is>
      </c>
      <c r="H24" s="4" t="inlineStr">
        <is>
          <t>Nomina</t>
        </is>
      </c>
    </row>
    <row r="25">
      <c r="A25" s="6" t="n">
        <v>46080</v>
      </c>
      <c r="B25" s="4" t="inlineStr">
        <is>
          <t>La Cata LMF</t>
        </is>
      </c>
      <c r="C25" s="4" t="inlineStr">
        <is>
          <t>Gastos Fijos</t>
        </is>
      </c>
      <c r="D25" s="14" t="inlineStr">
        <is>
          <t>Renta</t>
        </is>
      </c>
      <c r="E25" s="15" t="n">
        <v>40000</v>
      </c>
      <c r="F25" s="14" t="inlineStr">
        <is>
          <t>Transferencia</t>
        </is>
      </c>
      <c r="G25" s="14" t="inlineStr">
        <is>
          <t>Pago</t>
        </is>
      </c>
      <c r="H25" s="4" t="n"/>
    </row>
    <row r="26">
      <c r="A26" s="6" t="n">
        <v>46080</v>
      </c>
      <c r="B26" s="14" t="inlineStr">
        <is>
          <t>La Cata LMF</t>
        </is>
      </c>
      <c r="C26" s="14" t="inlineStr">
        <is>
          <t>Gastos Fijos</t>
        </is>
      </c>
      <c r="D26" s="14" t="inlineStr">
        <is>
          <t>TSS</t>
        </is>
      </c>
      <c r="E26" s="15" t="n">
        <v>10833.15</v>
      </c>
      <c r="F26" s="14" t="inlineStr">
        <is>
          <t>Transferencia</t>
        </is>
      </c>
      <c r="G26" s="14" t="inlineStr">
        <is>
          <t>Pago</t>
        </is>
      </c>
      <c r="H26" s="14" t="inlineStr">
        <is>
          <t>Seguro TSS</t>
        </is>
      </c>
    </row>
    <row r="27">
      <c r="A27" s="6" t="n">
        <v>46080</v>
      </c>
      <c r="B27" s="14" t="inlineStr">
        <is>
          <t>La Cata LMF</t>
        </is>
      </c>
      <c r="C27" s="14" t="inlineStr">
        <is>
          <t>Gastos Fijos</t>
        </is>
      </c>
      <c r="D27" s="14" t="inlineStr">
        <is>
          <t>Infotep</t>
        </is>
      </c>
      <c r="E27" s="15" t="n">
        <v>395</v>
      </c>
      <c r="F27" s="14" t="inlineStr">
        <is>
          <t>Transferencia</t>
        </is>
      </c>
      <c r="G27" s="14" t="inlineStr">
        <is>
          <t>Pago</t>
        </is>
      </c>
      <c r="H27" s="14" t="n"/>
    </row>
    <row r="28">
      <c r="A28" s="13" t="n">
        <v>46083</v>
      </c>
      <c r="B28" s="14" t="inlineStr">
        <is>
          <t>La Cata DF</t>
        </is>
      </c>
      <c r="C28" s="14" t="inlineStr">
        <is>
          <t>Gastos Fijos</t>
        </is>
      </c>
      <c r="D28" s="14" t="inlineStr">
        <is>
          <t>Renta</t>
        </is>
      </c>
      <c r="E28" s="15" t="n">
        <v>36000</v>
      </c>
      <c r="F28" s="14" t="inlineStr">
        <is>
          <t>Transferencia</t>
        </is>
      </c>
      <c r="G28" s="14" t="inlineStr">
        <is>
          <t>Pago</t>
        </is>
      </c>
      <c r="H28" s="14" t="inlineStr">
        <is>
          <t>Local Defillo</t>
        </is>
      </c>
    </row>
    <row r="29">
      <c r="A29" s="6" t="n">
        <v>46106</v>
      </c>
      <c r="B29" s="4" t="inlineStr">
        <is>
          <t>La Cata DF</t>
        </is>
      </c>
      <c r="C29" s="4" t="inlineStr">
        <is>
          <t>Gastos Fijos</t>
        </is>
      </c>
      <c r="D29" s="4" t="inlineStr">
        <is>
          <t>Internet</t>
        </is>
      </c>
      <c r="E29" s="7" t="n">
        <v>5201.6</v>
      </c>
      <c r="F29" s="4" t="inlineStr">
        <is>
          <t>Transferencia</t>
        </is>
      </c>
      <c r="G29" s="4" t="inlineStr">
        <is>
          <t>Pago</t>
        </is>
      </c>
      <c r="H29" s="4" t="inlineStr">
        <is>
          <t>Local Defillo</t>
        </is>
      </c>
    </row>
    <row r="30">
      <c r="A30" s="6" t="n">
        <v>46106</v>
      </c>
      <c r="B30" s="4" t="inlineStr">
        <is>
          <t>La Cata DF</t>
        </is>
      </c>
      <c r="C30" s="4" t="inlineStr">
        <is>
          <t>Gastos Fijos</t>
        </is>
      </c>
      <c r="D30" s="4" t="inlineStr">
        <is>
          <t>Electricidad</t>
        </is>
      </c>
      <c r="E30" s="7" t="n">
        <v>26236.88</v>
      </c>
      <c r="F30" s="4" t="inlineStr">
        <is>
          <t>Transferencia</t>
        </is>
      </c>
      <c r="G30" s="4" t="inlineStr">
        <is>
          <t>Pago</t>
        </is>
      </c>
      <c r="H30" s="4" t="inlineStr">
        <is>
          <t>Local Defillo</t>
        </is>
      </c>
    </row>
    <row r="31">
      <c r="A31" s="6" t="n">
        <v>46112</v>
      </c>
      <c r="B31" s="4" t="inlineStr">
        <is>
          <t>La Cata DF</t>
        </is>
      </c>
      <c r="C31" s="4" t="inlineStr">
        <is>
          <t>Gastos Fijos</t>
        </is>
      </c>
      <c r="D31" s="4" t="inlineStr">
        <is>
          <t>Renta</t>
        </is>
      </c>
      <c r="E31" s="7" t="n">
        <v>36000</v>
      </c>
      <c r="F31" s="4" t="inlineStr">
        <is>
          <t>Transferencia</t>
        </is>
      </c>
      <c r="G31" s="4" t="inlineStr">
        <is>
          <t>Pago</t>
        </is>
      </c>
      <c r="H31" s="4" t="inlineStr">
        <is>
          <t>Local Defillo</t>
        </is>
      </c>
    </row>
    <row r="32">
      <c r="A32" s="6" t="n">
        <v>46112</v>
      </c>
      <c r="B32" s="4" t="inlineStr">
        <is>
          <t>AMBAS</t>
        </is>
      </c>
      <c r="C32" s="4" t="inlineStr">
        <is>
          <t>Gastos Fijos</t>
        </is>
      </c>
      <c r="D32" s="14" t="inlineStr">
        <is>
          <t>Internet</t>
        </is>
      </c>
      <c r="E32" s="15" t="n">
        <v>9000</v>
      </c>
      <c r="F32" s="14" t="inlineStr">
        <is>
          <t>Transferencia</t>
        </is>
      </c>
      <c r="G32" s="14" t="inlineStr">
        <is>
          <t>Pago</t>
        </is>
      </c>
      <c r="H32" s="14" t="inlineStr">
        <is>
          <t>Pago Ignacio</t>
        </is>
      </c>
    </row>
    <row r="33">
      <c r="A33" s="6" t="n">
        <v>46112</v>
      </c>
      <c r="B33" s="4" t="inlineStr">
        <is>
          <t>La Cata LMF</t>
        </is>
      </c>
      <c r="C33" s="4" t="inlineStr">
        <is>
          <t>Gastos Fijos</t>
        </is>
      </c>
      <c r="D33" s="14" t="inlineStr">
        <is>
          <t>Renta</t>
        </is>
      </c>
      <c r="E33" s="15" t="n">
        <v>40000</v>
      </c>
      <c r="F33" s="14" t="inlineStr">
        <is>
          <t>Transferencia</t>
        </is>
      </c>
      <c r="G33" s="14" t="inlineStr">
        <is>
          <t>Pago</t>
        </is>
      </c>
      <c r="H33" s="4" t="n"/>
    </row>
    <row r="34">
      <c r="A34" s="6" t="n">
        <v>46112</v>
      </c>
      <c r="B34" s="14" t="inlineStr">
        <is>
          <t>La Cata LMF</t>
        </is>
      </c>
      <c r="C34" s="14" t="inlineStr">
        <is>
          <t>Gastos Fijos</t>
        </is>
      </c>
      <c r="D34" s="14" t="inlineStr">
        <is>
          <t>TSS</t>
        </is>
      </c>
      <c r="E34" s="15" t="n">
        <v>7222.1</v>
      </c>
      <c r="F34" s="14" t="inlineStr">
        <is>
          <t>Transferencia</t>
        </is>
      </c>
      <c r="G34" s="14" t="inlineStr">
        <is>
          <t>Pago</t>
        </is>
      </c>
      <c r="H34" s="14" t="inlineStr">
        <is>
          <t>Seguro TSS</t>
        </is>
      </c>
    </row>
    <row r="35">
      <c r="A35" s="13" t="n">
        <v>46112</v>
      </c>
      <c r="B35" s="14" t="inlineStr">
        <is>
          <t>La Cata LMF</t>
        </is>
      </c>
      <c r="C35" s="14" t="inlineStr">
        <is>
          <t>Operación</t>
        </is>
      </c>
      <c r="D35" s="14" t="inlineStr">
        <is>
          <t>Electricidad</t>
        </is>
      </c>
      <c r="E35" s="15" t="n">
        <v>23456.87</v>
      </c>
      <c r="F35" s="14" t="inlineStr">
        <is>
          <t>Transferencia</t>
        </is>
      </c>
      <c r="G35" s="14" t="inlineStr">
        <is>
          <t>Pago</t>
        </is>
      </c>
      <c r="H35" s="14" t="inlineStr">
        <is>
          <t xml:space="preserve">edesur </t>
        </is>
      </c>
    </row>
    <row r="36">
      <c r="A36" s="6" t="n">
        <v>46129</v>
      </c>
      <c r="B36" s="4" t="inlineStr">
        <is>
          <t>La Cata DF</t>
        </is>
      </c>
      <c r="C36" s="4" t="inlineStr">
        <is>
          <t>Gastos Fijos</t>
        </is>
      </c>
      <c r="D36" s="4" t="inlineStr">
        <is>
          <t>Agua</t>
        </is>
      </c>
      <c r="E36" s="7" t="n">
        <v>950</v>
      </c>
      <c r="F36" s="4" t="inlineStr">
        <is>
          <t>Transferencia</t>
        </is>
      </c>
      <c r="G36" s="4" t="inlineStr">
        <is>
          <t>Pago</t>
        </is>
      </c>
      <c r="H36" s="4" t="inlineStr">
        <is>
          <t>Agua Defillo</t>
        </is>
      </c>
    </row>
    <row r="37">
      <c r="A37" s="6" t="n">
        <v>46132</v>
      </c>
      <c r="B37" s="4" t="inlineStr">
        <is>
          <t>La Cata DF</t>
        </is>
      </c>
      <c r="C37" s="4" t="inlineStr">
        <is>
          <t>Operación</t>
        </is>
      </c>
      <c r="D37" s="4" t="inlineStr">
        <is>
          <t>Caja chica</t>
        </is>
      </c>
      <c r="E37" s="7" t="n">
        <v>3000</v>
      </c>
      <c r="F37" s="4" t="inlineStr">
        <is>
          <t>Transferencia</t>
        </is>
      </c>
      <c r="G37" s="4" t="inlineStr">
        <is>
          <t>Pago</t>
        </is>
      </c>
      <c r="H37" s="4" t="n"/>
    </row>
    <row r="38">
      <c r="A38" s="6" t="n">
        <v>46139</v>
      </c>
      <c r="B38" s="4" t="inlineStr">
        <is>
          <t>La Cata DF</t>
        </is>
      </c>
      <c r="C38" s="4" t="inlineStr">
        <is>
          <t>Gastos Fijos</t>
        </is>
      </c>
      <c r="D38" s="4" t="inlineStr">
        <is>
          <t>Renta</t>
        </is>
      </c>
      <c r="E38" s="7" t="n">
        <v>36000</v>
      </c>
      <c r="F38" s="4" t="inlineStr">
        <is>
          <t>Transferencia</t>
        </is>
      </c>
      <c r="G38" s="4" t="inlineStr">
        <is>
          <t>Pago</t>
        </is>
      </c>
      <c r="H38" s="4" t="inlineStr">
        <is>
          <t>Local Defillo</t>
        </is>
      </c>
    </row>
    <row r="39">
      <c r="A39" s="6" t="n">
        <v>46139</v>
      </c>
      <c r="B39" s="4" t="inlineStr">
        <is>
          <t>La Cata LMF</t>
        </is>
      </c>
      <c r="C39" s="4" t="inlineStr">
        <is>
          <t>Gastos Fijos</t>
        </is>
      </c>
      <c r="D39" s="14" t="inlineStr">
        <is>
          <t>Renta</t>
        </is>
      </c>
      <c r="E39" s="15" t="n">
        <v>40000</v>
      </c>
      <c r="F39" s="14" t="inlineStr">
        <is>
          <t>Transferencia</t>
        </is>
      </c>
      <c r="G39" s="14" t="inlineStr">
        <is>
          <t>Pago</t>
        </is>
      </c>
      <c r="H39" s="4" t="inlineStr">
        <is>
          <t>LMF</t>
        </is>
      </c>
    </row>
    <row r="40">
      <c r="A40" s="6" t="n">
        <v>46139</v>
      </c>
      <c r="B40" s="4" t="inlineStr">
        <is>
          <t>La Cata DF</t>
        </is>
      </c>
      <c r="C40" s="4" t="inlineStr">
        <is>
          <t>Operación</t>
        </is>
      </c>
      <c r="D40" s="4" t="inlineStr">
        <is>
          <t>Electricidad</t>
        </is>
      </c>
      <c r="E40" s="7" t="n">
        <v>36295.95</v>
      </c>
      <c r="F40" s="4" t="inlineStr">
        <is>
          <t>Transferencia</t>
        </is>
      </c>
      <c r="G40" s="4" t="inlineStr">
        <is>
          <t>Pago</t>
        </is>
      </c>
      <c r="H40" s="4" t="n"/>
    </row>
    <row r="41">
      <c r="A41" s="6" t="n">
        <v>46139</v>
      </c>
      <c r="B41" s="14" t="inlineStr">
        <is>
          <t>La Cata LMF</t>
        </is>
      </c>
      <c r="C41" s="14" t="inlineStr">
        <is>
          <t>Operación</t>
        </is>
      </c>
      <c r="D41" s="14" t="inlineStr">
        <is>
          <t>Electricidad</t>
        </is>
      </c>
      <c r="E41" s="15" t="n">
        <v>22933.1</v>
      </c>
      <c r="F41" s="14" t="inlineStr">
        <is>
          <t>Transferencia</t>
        </is>
      </c>
      <c r="G41" s="14" t="inlineStr">
        <is>
          <t>Pago</t>
        </is>
      </c>
      <c r="H41" s="4" t="n"/>
    </row>
    <row r="42">
      <c r="A42" s="6" t="n">
        <v>46139</v>
      </c>
      <c r="B42" s="4" t="inlineStr">
        <is>
          <t>La Cata DF</t>
        </is>
      </c>
      <c r="C42" s="4" t="inlineStr">
        <is>
          <t>Operación</t>
        </is>
      </c>
      <c r="D42" s="4" t="inlineStr">
        <is>
          <t>Telefono</t>
        </is>
      </c>
      <c r="E42" s="7" t="n">
        <v>1692.58</v>
      </c>
      <c r="F42" s="14" t="inlineStr">
        <is>
          <t>Transferencia</t>
        </is>
      </c>
      <c r="G42" s="4" t="inlineStr">
        <is>
          <t>Pago</t>
        </is>
      </c>
      <c r="H42" s="4" t="n"/>
    </row>
    <row r="43">
      <c r="A43" s="6" t="n">
        <v>46139</v>
      </c>
      <c r="B43" s="14" t="inlineStr">
        <is>
          <t>La Cata LMF</t>
        </is>
      </c>
      <c r="C43" s="14" t="inlineStr">
        <is>
          <t>Operación</t>
        </is>
      </c>
      <c r="D43" s="4" t="inlineStr">
        <is>
          <t>Telefono</t>
        </is>
      </c>
      <c r="E43" s="7" t="n">
        <v>1238.01</v>
      </c>
      <c r="F43" s="14" t="inlineStr">
        <is>
          <t>Transferencia</t>
        </is>
      </c>
      <c r="G43" s="14" t="inlineStr">
        <is>
          <t>Pago</t>
        </is>
      </c>
      <c r="H43" s="4" t="n"/>
    </row>
    <row r="44">
      <c r="A44" s="6" t="n">
        <v>46139</v>
      </c>
      <c r="B44" s="14" t="inlineStr">
        <is>
          <t>La Cata LMF</t>
        </is>
      </c>
      <c r="C44" s="14" t="inlineStr">
        <is>
          <t>Gastos Fijos</t>
        </is>
      </c>
      <c r="D44" s="14" t="inlineStr">
        <is>
          <t>TSS</t>
        </is>
      </c>
      <c r="E44" s="7" t="n">
        <v>3611.05</v>
      </c>
      <c r="F44" s="14" t="inlineStr">
        <is>
          <t>Transferencia</t>
        </is>
      </c>
      <c r="G44" s="14" t="inlineStr">
        <is>
          <t>Pago</t>
        </is>
      </c>
      <c r="H44" s="4" t="n"/>
    </row>
    <row r="45">
      <c r="A45" s="6" t="n">
        <v>46141</v>
      </c>
      <c r="B45" s="4" t="inlineStr">
        <is>
          <t>AMBAS</t>
        </is>
      </c>
      <c r="C45" s="4" t="inlineStr">
        <is>
          <t>Gastos Fijos</t>
        </is>
      </c>
      <c r="D45" s="4" t="inlineStr">
        <is>
          <t>Nomina</t>
        </is>
      </c>
      <c r="E45" s="7" t="n">
        <v>86650</v>
      </c>
      <c r="F45" s="4" t="inlineStr">
        <is>
          <t>Transferencia</t>
        </is>
      </c>
      <c r="G45" s="4" t="inlineStr">
        <is>
          <t>Pago</t>
        </is>
      </c>
      <c r="H45" s="4" t="n"/>
    </row>
    <row r="46">
      <c r="A46" s="6" t="n">
        <v>46157</v>
      </c>
      <c r="B46" s="4" t="inlineStr">
        <is>
          <t>AMBAS</t>
        </is>
      </c>
      <c r="C46" s="4" t="inlineStr">
        <is>
          <t>Gastos Fijos</t>
        </is>
      </c>
      <c r="D46" s="4" t="inlineStr">
        <is>
          <t>Nomina</t>
        </is>
      </c>
      <c r="E46" s="7" t="n">
        <v>59684</v>
      </c>
      <c r="F46" s="4" t="inlineStr">
        <is>
          <t>Transferencia</t>
        </is>
      </c>
      <c r="G46" s="4" t="inlineStr">
        <is>
          <t>Pago</t>
        </is>
      </c>
      <c r="H46" s="4" t="n"/>
    </row>
    <row r="47">
      <c r="A47" s="6" t="n">
        <v>46172</v>
      </c>
      <c r="B47" s="4" t="inlineStr">
        <is>
          <t>AMBAS</t>
        </is>
      </c>
      <c r="C47" s="4" t="inlineStr">
        <is>
          <t>Gastos Fijos</t>
        </is>
      </c>
      <c r="D47" s="4" t="inlineStr">
        <is>
          <t>Nomina</t>
        </is>
      </c>
      <c r="E47" s="7" t="n">
        <v>79850</v>
      </c>
      <c r="F47" s="4" t="inlineStr">
        <is>
          <t>Transferencia</t>
        </is>
      </c>
      <c r="G47" s="4" t="inlineStr">
        <is>
          <t>Pago</t>
        </is>
      </c>
      <c r="H47" s="4" t="n"/>
    </row>
    <row r="48">
      <c r="A48" s="6" t="n">
        <v>46170</v>
      </c>
      <c r="B48" s="95" t="inlineStr">
        <is>
          <t>La Cata DF</t>
        </is>
      </c>
      <c r="C48" s="96" t="inlineStr">
        <is>
          <t>Gastos Fijos</t>
        </is>
      </c>
      <c r="D48" s="96" t="inlineStr">
        <is>
          <t>Renta</t>
        </is>
      </c>
      <c r="E48" s="97" t="inlineStr">
        <is>
          <t>RD$ 36,000.00</t>
        </is>
      </c>
      <c r="F48" s="96" t="inlineStr">
        <is>
          <t>Transferencia</t>
        </is>
      </c>
      <c r="G48" s="96" t="inlineStr">
        <is>
          <t>Pago</t>
        </is>
      </c>
      <c r="H48" s="96" t="inlineStr">
        <is>
          <t>Local Defillo</t>
        </is>
      </c>
    </row>
    <row r="49">
      <c r="A49" s="6" t="n">
        <v>46170</v>
      </c>
      <c r="B49" s="95" t="inlineStr">
        <is>
          <t>La Cata LMF</t>
        </is>
      </c>
      <c r="C49" s="96" t="inlineStr">
        <is>
          <t>Gastos Fijos</t>
        </is>
      </c>
      <c r="D49" s="96" t="inlineStr">
        <is>
          <t>Renta</t>
        </is>
      </c>
      <c r="E49" s="97" t="n">
        <v>40000</v>
      </c>
      <c r="F49" s="96" t="inlineStr">
        <is>
          <t>Transferencia</t>
        </is>
      </c>
      <c r="G49" s="96" t="inlineStr">
        <is>
          <t>Pago</t>
        </is>
      </c>
      <c r="H49" s="96" t="inlineStr">
        <is>
          <t>Local Defillo</t>
        </is>
      </c>
    </row>
    <row r="50">
      <c r="A50" s="6" t="n">
        <v>46170</v>
      </c>
      <c r="B50" s="14" t="inlineStr">
        <is>
          <t>La Cata LMF</t>
        </is>
      </c>
      <c r="C50" s="14" t="inlineStr">
        <is>
          <t>Gastos Fijos</t>
        </is>
      </c>
      <c r="D50" s="14" t="inlineStr">
        <is>
          <t>TSS</t>
        </is>
      </c>
      <c r="E50" s="7" t="n">
        <v>3611.05</v>
      </c>
      <c r="F50" s="14" t="inlineStr">
        <is>
          <t>Transferencia</t>
        </is>
      </c>
      <c r="G50" s="14" t="inlineStr">
        <is>
          <t>Pago</t>
        </is>
      </c>
      <c r="H50" s="4" t="n"/>
    </row>
    <row r="51">
      <c r="A51" s="6" t="n">
        <v>46170</v>
      </c>
      <c r="B51" s="14" t="inlineStr">
        <is>
          <t>La Cata LMF</t>
        </is>
      </c>
      <c r="C51" s="14" t="inlineStr">
        <is>
          <t>Gastos Fijos</t>
        </is>
      </c>
      <c r="D51" s="14" t="inlineStr">
        <is>
          <t>Infotep</t>
        </is>
      </c>
      <c r="E51" s="15" t="n">
        <v>545</v>
      </c>
      <c r="F51" s="14" t="inlineStr">
        <is>
          <t>Transferencia</t>
        </is>
      </c>
      <c r="G51" s="14" t="inlineStr">
        <is>
          <t>Pago</t>
        </is>
      </c>
      <c r="H51" s="4" t="n"/>
    </row>
    <row r="52">
      <c r="A52" s="6" t="n">
        <v>46183</v>
      </c>
      <c r="B52" s="4" t="inlineStr">
        <is>
          <t>La Cata DF</t>
        </is>
      </c>
      <c r="C52" s="4" t="inlineStr">
        <is>
          <t>Operación</t>
        </is>
      </c>
      <c r="D52" s="4" t="inlineStr">
        <is>
          <t>Telefono</t>
        </is>
      </c>
      <c r="E52" s="7" t="n">
        <v>1599</v>
      </c>
      <c r="F52" s="4" t="inlineStr">
        <is>
          <t>Transferencia</t>
        </is>
      </c>
      <c r="G52" s="14" t="inlineStr">
        <is>
          <t>Pago</t>
        </is>
      </c>
      <c r="H52" s="4" t="n"/>
    </row>
    <row r="53">
      <c r="A53" s="6" t="n">
        <v>46183</v>
      </c>
      <c r="B53" s="4" t="inlineStr">
        <is>
          <t>LA CATA SJ</t>
        </is>
      </c>
      <c r="C53" s="4" t="inlineStr">
        <is>
          <t>Operación</t>
        </is>
      </c>
      <c r="D53" s="4" t="inlineStr">
        <is>
          <t>Telefono</t>
        </is>
      </c>
      <c r="E53" s="7" t="n">
        <v>7964.74</v>
      </c>
      <c r="F53" s="4" t="inlineStr">
        <is>
          <t>Transferencia</t>
        </is>
      </c>
      <c r="G53" s="14" t="inlineStr">
        <is>
          <t>Pago</t>
        </is>
      </c>
      <c r="H53" s="4" t="n"/>
    </row>
    <row r="54">
      <c r="A54" s="6" t="n">
        <v>46183</v>
      </c>
      <c r="B54" s="4" t="inlineStr">
        <is>
          <t>La Cata DF</t>
        </is>
      </c>
      <c r="C54" s="4" t="inlineStr">
        <is>
          <t>Operación</t>
        </is>
      </c>
      <c r="D54" s="4" t="inlineStr">
        <is>
          <t>Electricidad</t>
        </is>
      </c>
      <c r="E54" s="7" t="n">
        <v>29594.38</v>
      </c>
      <c r="F54" s="4" t="inlineStr">
        <is>
          <t>Transferencia</t>
        </is>
      </c>
      <c r="G54" s="14" t="inlineStr">
        <is>
          <t>Pago</t>
        </is>
      </c>
      <c r="H54" s="4" t="n"/>
    </row>
    <row r="55">
      <c r="A55" s="6" t="n">
        <v>46183</v>
      </c>
      <c r="B55" s="4" t="inlineStr">
        <is>
          <t>LA CATA SJ</t>
        </is>
      </c>
      <c r="C55" s="4" t="inlineStr">
        <is>
          <t>Operación</t>
        </is>
      </c>
      <c r="D55" s="14" t="inlineStr">
        <is>
          <t>Electricidad</t>
        </is>
      </c>
      <c r="E55" s="7" t="n">
        <v>24544</v>
      </c>
      <c r="F55" s="4" t="inlineStr">
        <is>
          <t>Transferencia</t>
        </is>
      </c>
      <c r="G55" s="14" t="inlineStr">
        <is>
          <t>Pago</t>
        </is>
      </c>
      <c r="H55" s="4" t="n"/>
    </row>
    <row r="56">
      <c r="A56" s="6" t="n">
        <v>46183</v>
      </c>
      <c r="B56" s="14" t="inlineStr">
        <is>
          <t>La Cata LMF</t>
        </is>
      </c>
      <c r="C56" s="4" t="inlineStr">
        <is>
          <t>Operación</t>
        </is>
      </c>
      <c r="D56" s="4" t="inlineStr">
        <is>
          <t>Telefono</t>
        </is>
      </c>
      <c r="E56" s="7" t="n">
        <v>500</v>
      </c>
      <c r="F56" s="4" t="inlineStr">
        <is>
          <t>Transferencia</t>
        </is>
      </c>
      <c r="G56" s="14" t="inlineStr">
        <is>
          <t>Pago</t>
        </is>
      </c>
      <c r="H56" s="4" t="n"/>
    </row>
    <row r="57">
      <c r="A57" s="6" t="n">
        <v>46192</v>
      </c>
      <c r="B57" s="4" t="inlineStr">
        <is>
          <t>AMBAS</t>
        </is>
      </c>
      <c r="C57" s="4" t="inlineStr">
        <is>
          <t>Operación</t>
        </is>
      </c>
      <c r="D57" s="4" t="inlineStr">
        <is>
          <t>Caja chica</t>
        </is>
      </c>
      <c r="E57" s="7" t="n">
        <v>20000</v>
      </c>
      <c r="F57" s="4" t="inlineStr">
        <is>
          <t>Transferencia</t>
        </is>
      </c>
      <c r="G57" s="4" t="inlineStr">
        <is>
          <t>PAGO</t>
        </is>
      </c>
      <c r="H57" s="4" t="inlineStr">
        <is>
          <t>CAJA CHICA LMF Y SAN JUAN</t>
        </is>
      </c>
    </row>
    <row r="58">
      <c r="A58" s="6" t="n">
        <v>46196</v>
      </c>
      <c r="B58" s="4" t="inlineStr">
        <is>
          <t>LA CATA SJ</t>
        </is>
      </c>
      <c r="C58" s="4" t="inlineStr">
        <is>
          <t>Operación</t>
        </is>
      </c>
      <c r="D58" s="4" t="inlineStr">
        <is>
          <t>Caja chica</t>
        </is>
      </c>
      <c r="E58" s="7" t="n">
        <v>5000</v>
      </c>
      <c r="F58" s="4" t="inlineStr">
        <is>
          <t>Transferencia</t>
        </is>
      </c>
      <c r="G58" s="4" t="inlineStr">
        <is>
          <t>PAGO</t>
        </is>
      </c>
      <c r="H58" s="4" t="n"/>
    </row>
    <row r="59">
      <c r="A59" s="6" t="n"/>
      <c r="B59" s="4" t="n"/>
      <c r="C59" s="4" t="n"/>
      <c r="D59" s="4" t="n"/>
      <c r="E59" s="7" t="n"/>
      <c r="F59" s="4" t="n"/>
      <c r="G59" s="4" t="n"/>
      <c r="H59" s="4" t="n"/>
    </row>
    <row r="60">
      <c r="A60" s="6" t="n"/>
      <c r="B60" s="4" t="n"/>
      <c r="C60" s="4" t="n"/>
      <c r="D60" s="4" t="n"/>
      <c r="E60" s="7" t="n"/>
      <c r="F60" s="4" t="n"/>
      <c r="G60" s="4" t="n"/>
      <c r="H60" s="4" t="n"/>
    </row>
    <row r="61">
      <c r="A61" s="6" t="n"/>
      <c r="B61" s="4" t="n"/>
      <c r="C61" s="4" t="n"/>
      <c r="D61" s="4" t="n"/>
      <c r="E61" s="7" t="n"/>
      <c r="F61" s="4" t="n"/>
      <c r="G61" s="4" t="n"/>
      <c r="H61" s="4" t="n"/>
    </row>
    <row r="62">
      <c r="A62" s="6" t="n"/>
      <c r="B62" s="4" t="n"/>
      <c r="C62" s="4" t="n"/>
      <c r="D62" s="4" t="n"/>
      <c r="E62" s="7" t="n"/>
      <c r="F62" s="4" t="n"/>
      <c r="G62" s="4" t="n"/>
      <c r="H62" s="4" t="n"/>
    </row>
    <row r="63">
      <c r="A63" s="6" t="n"/>
      <c r="B63" s="4" t="n"/>
      <c r="C63" s="4" t="n"/>
      <c r="D63" s="4" t="n"/>
      <c r="E63" s="7" t="n"/>
      <c r="F63" s="4" t="n"/>
      <c r="G63" s="4" t="n"/>
      <c r="H63" s="4" t="n"/>
    </row>
    <row r="64">
      <c r="A64" s="6" t="n"/>
      <c r="B64" s="4" t="n"/>
      <c r="C64" s="4" t="n"/>
      <c r="D64" s="4" t="n"/>
      <c r="E64" s="7" t="n"/>
      <c r="F64" s="4" t="n"/>
      <c r="G64" s="4" t="n"/>
      <c r="H64" s="4" t="n"/>
    </row>
    <row r="65">
      <c r="A65" s="6" t="n"/>
      <c r="B65" s="4" t="n"/>
      <c r="C65" s="4" t="n"/>
      <c r="D65" s="4" t="n"/>
      <c r="E65" s="7" t="n"/>
      <c r="F65" s="4" t="n"/>
      <c r="G65" s="4" t="n"/>
      <c r="H65" s="4" t="n"/>
    </row>
    <row r="66">
      <c r="A66" s="6" t="n"/>
      <c r="B66" s="4" t="n"/>
      <c r="C66" s="4" t="n"/>
      <c r="D66" s="4" t="n"/>
      <c r="E66" s="7" t="n"/>
      <c r="F66" s="4" t="n"/>
      <c r="G66" s="4" t="n"/>
      <c r="H66" s="4" t="n"/>
    </row>
    <row r="67">
      <c r="A67" s="6" t="n"/>
      <c r="B67" s="4" t="n"/>
      <c r="C67" s="4" t="n"/>
      <c r="D67" s="4" t="n"/>
      <c r="E67" s="7" t="n"/>
      <c r="F67" s="4" t="n"/>
      <c r="G67" s="4" t="n"/>
      <c r="H67" s="4" t="n"/>
    </row>
    <row r="68">
      <c r="A68" s="6" t="n"/>
      <c r="B68" s="4" t="n"/>
      <c r="C68" s="4" t="n"/>
      <c r="D68" s="4" t="n"/>
      <c r="E68" s="7" t="n"/>
      <c r="F68" s="4" t="n"/>
      <c r="G68" s="4" t="n"/>
      <c r="H68" s="4" t="n"/>
    </row>
    <row r="69">
      <c r="A69" s="6" t="n"/>
      <c r="B69" s="4" t="n"/>
      <c r="C69" s="4" t="n"/>
      <c r="D69" s="4" t="n"/>
      <c r="E69" s="7" t="n"/>
      <c r="F69" s="4" t="n"/>
      <c r="G69" s="4" t="n"/>
      <c r="H69" s="4" t="n"/>
    </row>
    <row r="70">
      <c r="A70" s="6" t="n"/>
      <c r="B70" s="4" t="n"/>
      <c r="C70" s="4" t="n"/>
      <c r="D70" s="4" t="n"/>
      <c r="E70" s="7" t="n"/>
      <c r="F70" s="4" t="n"/>
      <c r="G70" s="4" t="n"/>
      <c r="H70" s="4" t="n"/>
    </row>
    <row r="71">
      <c r="A71" s="6" t="n"/>
      <c r="B71" s="4" t="n"/>
      <c r="C71" s="4" t="n"/>
      <c r="D71" s="4" t="n"/>
      <c r="E71" s="7" t="n"/>
      <c r="F71" s="4" t="n"/>
      <c r="G71" s="4" t="n"/>
      <c r="H71" s="4" t="n"/>
    </row>
    <row r="72">
      <c r="A72" s="6" t="n"/>
      <c r="B72" s="4" t="n"/>
      <c r="C72" s="4" t="n"/>
      <c r="D72" s="4" t="n"/>
      <c r="E72" s="7" t="n"/>
      <c r="F72" s="4" t="n"/>
      <c r="G72" s="4" t="n"/>
      <c r="H72" s="4" t="n"/>
    </row>
    <row r="73">
      <c r="A73" s="6" t="n"/>
      <c r="B73" s="4" t="n"/>
      <c r="C73" s="4" t="n"/>
      <c r="D73" s="4" t="n"/>
      <c r="E73" s="7" t="n"/>
      <c r="F73" s="4" t="n"/>
      <c r="G73" s="4" t="n"/>
      <c r="H73" s="4" t="n"/>
    </row>
    <row r="74">
      <c r="A74" s="6" t="n"/>
      <c r="B74" s="4" t="n"/>
      <c r="C74" s="4" t="n"/>
      <c r="D74" s="4" t="n"/>
      <c r="E74" s="7" t="n"/>
      <c r="F74" s="4" t="n"/>
      <c r="G74" s="4" t="n"/>
      <c r="H74" s="4" t="n"/>
    </row>
    <row r="75">
      <c r="A75" s="6" t="n"/>
      <c r="B75" s="4" t="n"/>
      <c r="C75" s="4" t="n"/>
      <c r="D75" s="4" t="n"/>
      <c r="E75" s="7" t="n"/>
      <c r="F75" s="4" t="n"/>
      <c r="G75" s="4" t="n"/>
      <c r="H75" s="4" t="n"/>
    </row>
    <row r="76">
      <c r="A76" s="6" t="n"/>
      <c r="B76" s="4" t="n"/>
      <c r="C76" s="4" t="n"/>
      <c r="D76" s="4" t="n"/>
      <c r="E76" s="7" t="n"/>
      <c r="F76" s="4" t="n"/>
      <c r="G76" s="4" t="n"/>
      <c r="H76" s="4" t="n"/>
    </row>
    <row r="77">
      <c r="A77" s="6" t="n"/>
      <c r="B77" s="4" t="n"/>
      <c r="C77" s="4" t="n"/>
      <c r="D77" s="4" t="n"/>
      <c r="E77" s="7" t="n"/>
      <c r="F77" s="4" t="n"/>
      <c r="G77" s="4" t="n"/>
      <c r="H77" s="4" t="n"/>
    </row>
    <row r="78">
      <c r="A78" s="6" t="n"/>
      <c r="B78" s="4" t="n"/>
      <c r="C78" s="4" t="n"/>
      <c r="D78" s="4" t="n"/>
      <c r="E78" s="7" t="n"/>
      <c r="F78" s="4" t="n"/>
      <c r="G78" s="4" t="n"/>
      <c r="H78" s="4" t="n"/>
    </row>
    <row r="79">
      <c r="A79" s="6" t="n"/>
      <c r="B79" s="4" t="n"/>
      <c r="C79" s="4" t="n"/>
      <c r="D79" s="4" t="n"/>
      <c r="E79" s="7" t="n"/>
      <c r="F79" s="4" t="n"/>
      <c r="G79" s="4" t="n"/>
      <c r="H79" s="4" t="n"/>
    </row>
    <row r="80">
      <c r="A80" s="6" t="n"/>
      <c r="B80" s="4" t="n"/>
      <c r="C80" s="4" t="n"/>
      <c r="D80" s="4" t="n"/>
      <c r="E80" s="7" t="n"/>
      <c r="F80" s="4" t="n"/>
      <c r="G80" s="4" t="n"/>
      <c r="H80" s="4" t="n"/>
    </row>
    <row r="81">
      <c r="A81" s="6" t="n"/>
      <c r="B81" s="4" t="n"/>
      <c r="C81" s="4" t="n"/>
      <c r="D81" s="4" t="n"/>
      <c r="E81" s="7" t="n"/>
      <c r="F81" s="4" t="n"/>
      <c r="G81" s="4" t="n"/>
      <c r="H81" s="4" t="n"/>
    </row>
    <row r="82">
      <c r="A82" s="6" t="n"/>
      <c r="B82" s="4" t="n"/>
      <c r="C82" s="4" t="n"/>
      <c r="D82" s="4" t="n"/>
      <c r="E82" s="7" t="n"/>
      <c r="F82" s="4" t="n"/>
      <c r="G82" s="4" t="n"/>
      <c r="H82" s="4" t="n"/>
    </row>
    <row r="83">
      <c r="A83" s="6" t="n"/>
      <c r="B83" s="4" t="n"/>
      <c r="C83" s="4" t="n"/>
      <c r="D83" s="4" t="n"/>
      <c r="E83" s="7" t="n"/>
      <c r="F83" s="4" t="n"/>
      <c r="G83" s="4" t="n"/>
      <c r="H83" s="4" t="n"/>
    </row>
    <row r="84">
      <c r="A84" s="6" t="n"/>
      <c r="B84" s="4" t="n"/>
      <c r="C84" s="4" t="n"/>
      <c r="D84" s="4" t="n"/>
      <c r="E84" s="7" t="n"/>
      <c r="F84" s="4" t="n"/>
      <c r="G84" s="4" t="n"/>
      <c r="H84" s="4" t="n"/>
    </row>
    <row r="85">
      <c r="A85" s="6" t="n"/>
      <c r="B85" s="4" t="n"/>
      <c r="C85" s="4" t="n"/>
      <c r="D85" s="4" t="n"/>
      <c r="E85" s="7" t="n"/>
      <c r="F85" s="4" t="n"/>
      <c r="G85" s="4" t="n"/>
      <c r="H85" s="4" t="n"/>
    </row>
    <row r="86">
      <c r="A86" s="6" t="n"/>
      <c r="B86" s="4" t="n"/>
      <c r="C86" s="4" t="n"/>
      <c r="D86" s="4" t="n"/>
      <c r="E86" s="7" t="n"/>
      <c r="F86" s="4" t="n"/>
      <c r="G86" s="4" t="n"/>
      <c r="H86" s="4" t="n"/>
    </row>
    <row r="87">
      <c r="A87" s="6" t="n"/>
      <c r="B87" s="4" t="n"/>
      <c r="C87" s="4" t="n"/>
      <c r="D87" s="4" t="n"/>
      <c r="E87" s="7" t="n"/>
      <c r="F87" s="4" t="n"/>
      <c r="G87" s="4" t="n"/>
      <c r="H87" s="4" t="n"/>
    </row>
    <row r="88">
      <c r="A88" s="6" t="n"/>
      <c r="B88" s="4" t="n"/>
      <c r="C88" s="4" t="n"/>
      <c r="D88" s="4" t="n"/>
      <c r="E88" s="7" t="n"/>
      <c r="F88" s="4" t="n"/>
      <c r="G88" s="4" t="n"/>
      <c r="H88" s="4" t="n"/>
    </row>
    <row r="89">
      <c r="A89" s="6" t="n"/>
      <c r="B89" s="4" t="n"/>
      <c r="C89" s="4" t="n"/>
      <c r="D89" s="4" t="n"/>
      <c r="E89" s="7" t="n"/>
      <c r="F89" s="4" t="n"/>
      <c r="G89" s="4" t="n"/>
      <c r="H89" s="4" t="n"/>
    </row>
    <row r="90">
      <c r="A90" s="6" t="n"/>
      <c r="B90" s="4" t="n"/>
      <c r="C90" s="4" t="n"/>
      <c r="D90" s="4" t="n"/>
      <c r="E90" s="7" t="n"/>
      <c r="F90" s="4" t="n"/>
      <c r="G90" s="4" t="n"/>
      <c r="H90" s="4" t="n"/>
    </row>
    <row r="91">
      <c r="A91" s="6" t="n"/>
      <c r="B91" s="4" t="n"/>
      <c r="C91" s="4" t="n"/>
      <c r="D91" s="4" t="n"/>
      <c r="E91" s="7" t="n"/>
      <c r="F91" s="4" t="n"/>
      <c r="G91" s="4" t="n"/>
      <c r="H91" s="4" t="n"/>
    </row>
    <row r="92">
      <c r="A92" s="6" t="n"/>
      <c r="B92" s="4" t="n"/>
      <c r="C92" s="4" t="n"/>
      <c r="D92" s="4" t="n"/>
      <c r="E92" s="7" t="n"/>
      <c r="F92" s="4" t="n"/>
      <c r="G92" s="4" t="n"/>
      <c r="H92" s="4" t="n"/>
    </row>
    <row r="93">
      <c r="A93" s="6" t="n"/>
      <c r="B93" s="4" t="n"/>
      <c r="C93" s="4" t="n"/>
      <c r="D93" s="4" t="n"/>
      <c r="E93" s="7" t="n"/>
      <c r="F93" s="4" t="n"/>
      <c r="G93" s="4" t="n"/>
      <c r="H93" s="4" t="n"/>
    </row>
    <row r="94">
      <c r="A94" s="6" t="n"/>
      <c r="B94" s="4" t="n"/>
      <c r="C94" s="4" t="n"/>
      <c r="D94" s="4" t="n"/>
      <c r="E94" s="7" t="n"/>
      <c r="F94" s="4" t="n"/>
      <c r="G94" s="4" t="n"/>
      <c r="H94" s="4" t="n"/>
    </row>
    <row r="95">
      <c r="A95" s="6" t="n"/>
      <c r="B95" s="4" t="n"/>
      <c r="C95" s="4" t="n"/>
      <c r="D95" s="4" t="n"/>
      <c r="E95" s="7" t="n"/>
      <c r="F95" s="4" t="n"/>
      <c r="G95" s="4" t="n"/>
      <c r="H95" s="4" t="n"/>
    </row>
    <row r="96">
      <c r="A96" s="6" t="n"/>
      <c r="B96" s="4" t="n"/>
      <c r="C96" s="4" t="n"/>
      <c r="D96" s="4" t="n"/>
      <c r="E96" s="7" t="n"/>
      <c r="F96" s="4" t="n"/>
      <c r="G96" s="4" t="n"/>
      <c r="H96" s="4" t="n"/>
    </row>
    <row r="97">
      <c r="A97" s="6" t="n"/>
      <c r="B97" s="4" t="n"/>
      <c r="C97" s="4" t="n"/>
      <c r="D97" s="4" t="n"/>
      <c r="E97" s="7" t="n"/>
      <c r="F97" s="4" t="n"/>
      <c r="G97" s="4" t="n"/>
      <c r="H97" s="4" t="n"/>
    </row>
    <row r="98">
      <c r="A98" s="6" t="n"/>
      <c r="B98" s="4" t="n"/>
      <c r="C98" s="4" t="n"/>
      <c r="D98" s="4" t="n"/>
      <c r="E98" s="7" t="n"/>
      <c r="F98" s="4" t="n"/>
      <c r="G98" s="4" t="n"/>
      <c r="H98" s="4" t="n"/>
    </row>
    <row r="99">
      <c r="A99" s="6" t="n"/>
      <c r="B99" s="4" t="n"/>
      <c r="C99" s="4" t="n"/>
      <c r="D99" s="4" t="n"/>
      <c r="E99" s="7" t="n"/>
      <c r="F99" s="4" t="n"/>
      <c r="G99" s="4" t="n"/>
      <c r="H99" s="4" t="n"/>
    </row>
    <row r="100">
      <c r="A100" s="6" t="n"/>
      <c r="B100" s="4" t="n"/>
      <c r="C100" s="4" t="n"/>
      <c r="D100" s="4" t="n"/>
      <c r="E100" s="7" t="n"/>
      <c r="F100" s="4" t="n"/>
      <c r="G100" s="4" t="n"/>
      <c r="H100" s="4" t="n"/>
    </row>
    <row r="101">
      <c r="A101" s="6" t="n"/>
      <c r="B101" s="4" t="n"/>
      <c r="C101" s="4" t="n"/>
      <c r="D101" s="4" t="n"/>
      <c r="E101" s="7" t="n"/>
      <c r="F101" s="4" t="n"/>
      <c r="G101" s="4" t="n"/>
      <c r="H101" s="4" t="n"/>
    </row>
    <row r="102">
      <c r="A102" s="6" t="n"/>
      <c r="B102" s="4" t="n"/>
      <c r="C102" s="4" t="n"/>
      <c r="D102" s="4" t="n"/>
      <c r="E102" s="7" t="n"/>
      <c r="F102" s="4" t="n"/>
      <c r="G102" s="4" t="n"/>
      <c r="H102" s="4" t="n"/>
    </row>
    <row r="103">
      <c r="A103" s="6" t="n"/>
      <c r="B103" s="4" t="n"/>
      <c r="C103" s="4" t="n"/>
      <c r="D103" s="4" t="n"/>
      <c r="E103" s="7" t="n"/>
      <c r="F103" s="4" t="n"/>
      <c r="G103" s="4" t="n"/>
      <c r="H103" s="4" t="n"/>
    </row>
    <row r="104">
      <c r="A104" s="6" t="n"/>
      <c r="B104" s="4" t="n"/>
      <c r="C104" s="4" t="n"/>
      <c r="D104" s="4" t="n"/>
      <c r="E104" s="7" t="n"/>
      <c r="F104" s="4" t="n"/>
      <c r="G104" s="4" t="n"/>
      <c r="H104" s="4" t="n"/>
    </row>
    <row r="105">
      <c r="A105" s="6" t="n"/>
      <c r="B105" s="4" t="n"/>
      <c r="C105" s="4" t="n"/>
      <c r="D105" s="4" t="n"/>
      <c r="E105" s="7" t="n"/>
      <c r="F105" s="4" t="n"/>
      <c r="G105" s="4" t="n"/>
      <c r="H105" s="4" t="n"/>
    </row>
    <row r="106">
      <c r="A106" s="6" t="n"/>
      <c r="B106" s="4" t="n"/>
      <c r="C106" s="4" t="n"/>
      <c r="D106" s="4" t="n"/>
      <c r="E106" s="7" t="n"/>
      <c r="F106" s="4" t="n"/>
      <c r="G106" s="4" t="n"/>
      <c r="H106" s="4" t="n"/>
    </row>
    <row r="107">
      <c r="A107" s="6" t="n"/>
      <c r="B107" s="4" t="n"/>
      <c r="C107" s="4" t="n"/>
      <c r="D107" s="4" t="n"/>
      <c r="E107" s="7" t="n"/>
      <c r="F107" s="4" t="n"/>
      <c r="G107" s="4" t="n"/>
      <c r="H107" s="4" t="n"/>
    </row>
    <row r="108">
      <c r="A108" s="6" t="n"/>
      <c r="B108" s="4" t="n"/>
      <c r="C108" s="4" t="n"/>
      <c r="D108" s="4" t="n"/>
      <c r="E108" s="7" t="n"/>
      <c r="F108" s="4" t="n"/>
      <c r="G108" s="4" t="n"/>
      <c r="H108" s="4" t="n"/>
    </row>
    <row r="109">
      <c r="A109" s="6" t="n"/>
      <c r="B109" s="4" t="n"/>
      <c r="C109" s="4" t="n"/>
      <c r="D109" s="4" t="n"/>
      <c r="E109" s="7" t="n"/>
      <c r="F109" s="4" t="n"/>
      <c r="G109" s="4" t="n"/>
      <c r="H109" s="4" t="n"/>
    </row>
    <row r="110">
      <c r="A110" s="6" t="n"/>
      <c r="B110" s="4" t="n"/>
      <c r="C110" s="4" t="n"/>
      <c r="D110" s="4" t="n"/>
      <c r="E110" s="7" t="n"/>
      <c r="F110" s="4" t="n"/>
      <c r="G110" s="4" t="n"/>
      <c r="H110" s="4" t="n"/>
    </row>
    <row r="111">
      <c r="A111" s="6" t="n"/>
      <c r="B111" s="4" t="n"/>
      <c r="C111" s="4" t="n"/>
      <c r="D111" s="4" t="n"/>
      <c r="E111" s="7" t="n"/>
      <c r="F111" s="4" t="n"/>
      <c r="G111" s="4" t="n"/>
      <c r="H111" s="4" t="n"/>
    </row>
    <row r="112">
      <c r="A112" s="6" t="n"/>
      <c r="B112" s="4" t="n"/>
      <c r="C112" s="4" t="n"/>
      <c r="D112" s="4" t="n"/>
      <c r="E112" s="7" t="n"/>
      <c r="F112" s="4" t="n"/>
      <c r="G112" s="4" t="n"/>
      <c r="H112" s="4" t="n"/>
    </row>
    <row r="113">
      <c r="A113" s="6" t="n"/>
      <c r="B113" s="4" t="n"/>
      <c r="C113" s="4" t="n"/>
      <c r="D113" s="4" t="n"/>
      <c r="E113" s="7" t="n"/>
      <c r="F113" s="4" t="n"/>
      <c r="G113" s="4" t="n"/>
      <c r="H113" s="4" t="n"/>
    </row>
    <row r="114">
      <c r="A114" s="6" t="n"/>
      <c r="B114" s="4" t="n"/>
      <c r="C114" s="4" t="n"/>
      <c r="D114" s="4" t="n"/>
      <c r="E114" s="7" t="n"/>
      <c r="F114" s="4" t="n"/>
      <c r="G114" s="4" t="n"/>
      <c r="H114" s="4" t="n"/>
    </row>
    <row r="115">
      <c r="A115" s="6" t="n"/>
      <c r="B115" s="4" t="n"/>
      <c r="C115" s="4" t="n"/>
      <c r="D115" s="4" t="n"/>
      <c r="E115" s="7" t="n"/>
      <c r="F115" s="4" t="n"/>
      <c r="G115" s="4" t="n"/>
      <c r="H115" s="4" t="n"/>
    </row>
    <row r="116">
      <c r="A116" s="6" t="n"/>
      <c r="B116" s="4" t="n"/>
      <c r="C116" s="4" t="n"/>
      <c r="D116" s="4" t="n"/>
      <c r="E116" s="7" t="n"/>
      <c r="F116" s="4" t="n"/>
      <c r="G116" s="4" t="n"/>
      <c r="H116" s="4" t="n"/>
    </row>
    <row r="117">
      <c r="A117" s="6" t="n"/>
      <c r="B117" s="4" t="n"/>
      <c r="C117" s="4" t="n"/>
      <c r="D117" s="4" t="n"/>
      <c r="E117" s="7" t="n"/>
      <c r="F117" s="4" t="n"/>
      <c r="G117" s="4" t="n"/>
      <c r="H117" s="4" t="n"/>
    </row>
    <row r="118">
      <c r="A118" s="6" t="n"/>
      <c r="B118" s="4" t="n"/>
      <c r="C118" s="4" t="n"/>
      <c r="D118" s="4" t="n"/>
      <c r="E118" s="7" t="n"/>
      <c r="F118" s="4" t="n"/>
      <c r="G118" s="4" t="n"/>
      <c r="H118" s="4" t="n"/>
    </row>
    <row r="119">
      <c r="A119" s="6" t="n"/>
      <c r="B119" s="4" t="n"/>
      <c r="C119" s="4" t="n"/>
      <c r="D119" s="4" t="n"/>
      <c r="E119" s="7" t="n"/>
      <c r="F119" s="4" t="n"/>
      <c r="G119" s="4" t="n"/>
      <c r="H119" s="4" t="n"/>
    </row>
    <row r="120">
      <c r="A120" s="6" t="n"/>
      <c r="B120" s="4" t="n"/>
      <c r="C120" s="4" t="n"/>
      <c r="D120" s="4" t="n"/>
      <c r="E120" s="7" t="n"/>
      <c r="F120" s="4" t="n"/>
      <c r="G120" s="4" t="n"/>
      <c r="H120" s="4" t="n"/>
    </row>
    <row r="121">
      <c r="A121" s="6" t="n"/>
      <c r="B121" s="4" t="n"/>
      <c r="C121" s="4" t="n"/>
      <c r="D121" s="4" t="n"/>
      <c r="E121" s="7" t="n"/>
      <c r="F121" s="4" t="n"/>
      <c r="G121" s="4" t="n"/>
      <c r="H121" s="4" t="n"/>
    </row>
    <row r="122">
      <c r="A122" s="6" t="n"/>
      <c r="B122" s="4" t="n"/>
      <c r="C122" s="4" t="n"/>
      <c r="D122" s="4" t="n"/>
      <c r="E122" s="7" t="n"/>
      <c r="F122" s="4" t="n"/>
      <c r="G122" s="4" t="n"/>
      <c r="H122" s="4" t="n"/>
    </row>
    <row r="123">
      <c r="A123" s="6" t="n"/>
      <c r="B123" s="4" t="n"/>
      <c r="C123" s="4" t="n"/>
      <c r="D123" s="4" t="n"/>
      <c r="E123" s="7" t="n"/>
      <c r="F123" s="4" t="n"/>
      <c r="G123" s="4" t="n"/>
      <c r="H123" s="4" t="n"/>
    </row>
    <row r="124">
      <c r="A124" s="6" t="n"/>
      <c r="B124" s="4" t="n"/>
      <c r="C124" s="4" t="n"/>
      <c r="D124" s="4" t="n"/>
      <c r="E124" s="7" t="n"/>
      <c r="F124" s="4" t="n"/>
      <c r="G124" s="4" t="n"/>
      <c r="H124" s="4" t="n"/>
    </row>
    <row r="125">
      <c r="A125" s="6" t="n"/>
      <c r="B125" s="4" t="n"/>
      <c r="C125" s="4" t="n"/>
      <c r="D125" s="4" t="n"/>
      <c r="E125" s="7" t="n"/>
      <c r="F125" s="4" t="n"/>
      <c r="G125" s="4" t="n"/>
      <c r="H125" s="4" t="n"/>
    </row>
    <row r="126">
      <c r="A126" s="6" t="n"/>
      <c r="B126" s="4" t="n"/>
      <c r="C126" s="4" t="n"/>
      <c r="D126" s="4" t="n"/>
      <c r="E126" s="7" t="n"/>
      <c r="F126" s="4" t="n"/>
      <c r="G126" s="4" t="n"/>
      <c r="H126" s="4" t="n"/>
    </row>
    <row r="127">
      <c r="A127" s="6" t="n"/>
      <c r="B127" s="4" t="n"/>
      <c r="C127" s="4" t="n"/>
      <c r="D127" s="4" t="n"/>
      <c r="E127" s="7" t="n"/>
      <c r="F127" s="4" t="n"/>
      <c r="G127" s="4" t="n"/>
      <c r="H127" s="4" t="n"/>
    </row>
    <row r="128">
      <c r="A128" s="6" t="n"/>
      <c r="B128" s="4" t="n"/>
      <c r="C128" s="4" t="n"/>
      <c r="D128" s="4" t="n"/>
      <c r="E128" s="7" t="n"/>
      <c r="F128" s="4" t="n"/>
      <c r="G128" s="4" t="n"/>
      <c r="H128" s="4" t="n"/>
    </row>
    <row r="129">
      <c r="A129" s="6" t="n"/>
      <c r="B129" s="4" t="n"/>
      <c r="C129" s="4" t="n"/>
      <c r="D129" s="4" t="n"/>
      <c r="E129" s="7" t="n"/>
      <c r="F129" s="4" t="n"/>
      <c r="G129" s="4" t="n"/>
      <c r="H129" s="4" t="n"/>
    </row>
    <row r="130">
      <c r="A130" s="6" t="n"/>
      <c r="B130" s="4" t="n"/>
      <c r="C130" s="4" t="n"/>
      <c r="D130" s="4" t="n"/>
      <c r="E130" s="7" t="n"/>
      <c r="F130" s="4" t="n"/>
      <c r="G130" s="4" t="n"/>
      <c r="H130" s="4" t="n"/>
    </row>
    <row r="131">
      <c r="A131" s="6" t="n"/>
      <c r="B131" s="4" t="n"/>
      <c r="C131" s="4" t="n"/>
      <c r="D131" s="4" t="n"/>
      <c r="E131" s="7" t="n"/>
      <c r="F131" s="4" t="n"/>
      <c r="G131" s="4" t="n"/>
      <c r="H131" s="4" t="n"/>
    </row>
    <row r="132">
      <c r="A132" s="6" t="n"/>
      <c r="B132" s="4" t="n"/>
      <c r="C132" s="4" t="n"/>
      <c r="D132" s="4" t="n"/>
      <c r="E132" s="7" t="n"/>
      <c r="F132" s="4" t="n"/>
      <c r="G132" s="4" t="n"/>
      <c r="H132" s="4" t="n"/>
    </row>
    <row r="133">
      <c r="A133" s="6" t="n"/>
      <c r="B133" s="4" t="n"/>
      <c r="C133" s="4" t="n"/>
      <c r="D133" s="4" t="n"/>
      <c r="E133" s="7" t="n"/>
      <c r="F133" s="4" t="n"/>
      <c r="G133" s="4" t="n"/>
      <c r="H133" s="4" t="n"/>
    </row>
    <row r="134">
      <c r="A134" s="6" t="n"/>
      <c r="B134" s="4" t="n"/>
      <c r="C134" s="4" t="n"/>
      <c r="D134" s="4" t="n"/>
      <c r="E134" s="7" t="n"/>
      <c r="F134" s="4" t="n"/>
      <c r="G134" s="4" t="n"/>
      <c r="H134" s="4" t="n"/>
    </row>
    <row r="135">
      <c r="A135" s="6" t="n"/>
      <c r="B135" s="4" t="n"/>
      <c r="C135" s="4" t="n"/>
      <c r="D135" s="4" t="n"/>
      <c r="E135" s="7" t="n"/>
      <c r="F135" s="4" t="n"/>
      <c r="G135" s="4" t="n"/>
      <c r="H135" s="4" t="n"/>
    </row>
    <row r="136">
      <c r="A136" s="6" t="n"/>
      <c r="B136" s="4" t="n"/>
      <c r="C136" s="4" t="n"/>
      <c r="D136" s="4" t="n"/>
      <c r="E136" s="7" t="n"/>
      <c r="F136" s="4" t="n"/>
      <c r="G136" s="4" t="n"/>
      <c r="H136" s="4" t="n"/>
    </row>
    <row r="137">
      <c r="A137" s="6" t="n"/>
      <c r="B137" s="4" t="n"/>
      <c r="C137" s="4" t="n"/>
      <c r="D137" s="4" t="n"/>
      <c r="E137" s="7" t="n"/>
      <c r="F137" s="4" t="n"/>
      <c r="G137" s="4" t="n"/>
      <c r="H137" s="4" t="n"/>
    </row>
    <row r="138">
      <c r="A138" s="6" t="n"/>
      <c r="B138" s="4" t="n"/>
      <c r="C138" s="4" t="n"/>
      <c r="D138" s="4" t="n"/>
      <c r="E138" s="7" t="n"/>
      <c r="F138" s="4" t="n"/>
      <c r="G138" s="4" t="n"/>
      <c r="H138" s="4" t="n"/>
    </row>
    <row r="139">
      <c r="A139" s="6" t="n"/>
      <c r="B139" s="4" t="n"/>
      <c r="C139" s="4" t="n"/>
      <c r="D139" s="4" t="n"/>
      <c r="E139" s="7" t="n"/>
      <c r="F139" s="4" t="n"/>
      <c r="G139" s="4" t="n"/>
      <c r="H139" s="4" t="n"/>
    </row>
    <row r="140">
      <c r="A140" s="6" t="n"/>
      <c r="B140" s="4" t="n"/>
      <c r="C140" s="4" t="n"/>
      <c r="D140" s="4" t="n"/>
      <c r="E140" s="7" t="n"/>
      <c r="F140" s="4" t="n"/>
      <c r="G140" s="4" t="n"/>
      <c r="H140" s="4" t="n"/>
    </row>
    <row r="141">
      <c r="A141" s="6" t="n"/>
      <c r="B141" s="4" t="n"/>
      <c r="C141" s="4" t="n"/>
      <c r="D141" s="4" t="n"/>
      <c r="E141" s="7" t="n"/>
      <c r="F141" s="4" t="n"/>
      <c r="G141" s="4" t="n"/>
      <c r="H141" s="4" t="n"/>
    </row>
    <row r="142">
      <c r="A142" s="6" t="n"/>
      <c r="B142" s="4" t="n"/>
      <c r="C142" s="4" t="n"/>
      <c r="D142" s="4" t="n"/>
      <c r="E142" s="7" t="n"/>
      <c r="F142" s="4" t="n"/>
      <c r="G142" s="4" t="n"/>
      <c r="H142" s="4" t="n"/>
    </row>
    <row r="143">
      <c r="A143" s="6" t="n"/>
      <c r="B143" s="4" t="n"/>
      <c r="C143" s="4" t="n"/>
      <c r="D143" s="4" t="n"/>
      <c r="E143" s="7" t="n"/>
      <c r="F143" s="4" t="n"/>
      <c r="G143" s="4" t="n"/>
      <c r="H143" s="4" t="n"/>
    </row>
    <row r="144">
      <c r="A144" s="6" t="n"/>
      <c r="B144" s="4" t="n"/>
      <c r="C144" s="4" t="n"/>
      <c r="D144" s="4" t="n"/>
      <c r="E144" s="7" t="n"/>
      <c r="F144" s="4" t="n"/>
      <c r="G144" s="4" t="n"/>
      <c r="H144" s="4" t="n"/>
    </row>
    <row r="145">
      <c r="A145" s="6" t="n"/>
      <c r="B145" s="4" t="n"/>
      <c r="C145" s="4" t="n"/>
      <c r="D145" s="4" t="n"/>
      <c r="E145" s="7" t="n"/>
      <c r="F145" s="4" t="n"/>
      <c r="G145" s="4" t="n"/>
      <c r="H145" s="4" t="n"/>
    </row>
    <row r="146">
      <c r="A146" s="6" t="n"/>
      <c r="B146" s="4" t="n"/>
      <c r="C146" s="4" t="n"/>
      <c r="D146" s="4" t="n"/>
      <c r="E146" s="7" t="n"/>
      <c r="F146" s="4" t="n"/>
      <c r="G146" s="4" t="n"/>
      <c r="H146" s="4" t="n"/>
    </row>
    <row r="147">
      <c r="A147" s="6" t="n"/>
      <c r="B147" s="4" t="n"/>
      <c r="C147" s="4" t="n"/>
      <c r="D147" s="4" t="n"/>
      <c r="E147" s="7" t="n"/>
      <c r="F147" s="4" t="n"/>
      <c r="G147" s="4" t="n"/>
      <c r="H147" s="4" t="n"/>
    </row>
    <row r="148">
      <c r="A148" s="6" t="n"/>
      <c r="B148" s="4" t="n"/>
      <c r="C148" s="4" t="n"/>
      <c r="D148" s="4" t="n"/>
      <c r="E148" s="7" t="n"/>
      <c r="F148" s="4" t="n"/>
      <c r="G148" s="4" t="n"/>
      <c r="H148" s="4" t="n"/>
    </row>
    <row r="149">
      <c r="A149" s="6" t="n"/>
      <c r="B149" s="4" t="n"/>
      <c r="C149" s="4" t="n"/>
      <c r="D149" s="4" t="n"/>
      <c r="E149" s="7" t="n"/>
      <c r="F149" s="4" t="n"/>
      <c r="G149" s="4" t="n"/>
      <c r="H149" s="4" t="n"/>
    </row>
    <row r="150">
      <c r="A150" s="6" t="n"/>
      <c r="B150" s="4" t="n"/>
      <c r="C150" s="4" t="n"/>
      <c r="D150" s="4" t="n"/>
      <c r="E150" s="7" t="n"/>
      <c r="F150" s="4" t="n"/>
      <c r="G150" s="4" t="n"/>
      <c r="H150" s="4" t="n"/>
    </row>
    <row r="151">
      <c r="A151" s="6" t="n"/>
      <c r="B151" s="4" t="n"/>
      <c r="C151" s="4" t="n"/>
      <c r="D151" s="4" t="n"/>
      <c r="E151" s="7" t="n"/>
      <c r="F151" s="4" t="n"/>
      <c r="G151" s="4" t="n"/>
      <c r="H151" s="4" t="n"/>
    </row>
    <row r="152">
      <c r="A152" s="6" t="n"/>
      <c r="B152" s="4" t="n"/>
      <c r="C152" s="4" t="n"/>
      <c r="D152" s="4" t="n"/>
      <c r="E152" s="7" t="n"/>
      <c r="F152" s="4" t="n"/>
      <c r="G152" s="4" t="n"/>
      <c r="H152" s="4" t="n"/>
    </row>
    <row r="153">
      <c r="A153" s="6" t="n"/>
      <c r="B153" s="4" t="n"/>
      <c r="C153" s="4" t="n"/>
      <c r="D153" s="4" t="n"/>
      <c r="E153" s="7" t="n"/>
      <c r="F153" s="4" t="n"/>
      <c r="G153" s="4" t="n"/>
      <c r="H153" s="4" t="n"/>
    </row>
    <row r="154">
      <c r="A154" s="6" t="n"/>
      <c r="B154" s="4" t="n"/>
      <c r="C154" s="4" t="n"/>
      <c r="D154" s="4" t="n"/>
      <c r="E154" s="7" t="n"/>
      <c r="F154" s="4" t="n"/>
      <c r="G154" s="4" t="n"/>
      <c r="H154" s="4" t="n"/>
    </row>
    <row r="155">
      <c r="A155" s="6" t="n"/>
      <c r="B155" s="4" t="n"/>
      <c r="C155" s="4" t="n"/>
      <c r="D155" s="4" t="n"/>
      <c r="E155" s="7" t="n"/>
      <c r="F155" s="4" t="n"/>
      <c r="G155" s="4" t="n"/>
      <c r="H155" s="4" t="n"/>
    </row>
    <row r="156">
      <c r="A156" s="6" t="n"/>
      <c r="B156" s="4" t="n"/>
      <c r="C156" s="4" t="n"/>
      <c r="D156" s="4" t="n"/>
      <c r="E156" s="7" t="n"/>
      <c r="F156" s="4" t="n"/>
      <c r="G156" s="4" t="n"/>
      <c r="H156" s="4" t="n"/>
    </row>
    <row r="157">
      <c r="A157" s="6" t="n"/>
      <c r="B157" s="4" t="n"/>
      <c r="C157" s="4" t="n"/>
      <c r="D157" s="4" t="n"/>
      <c r="E157" s="7" t="n"/>
      <c r="F157" s="4" t="n"/>
      <c r="G157" s="4" t="n"/>
      <c r="H157" s="4" t="n"/>
    </row>
    <row r="158">
      <c r="A158" s="6" t="n"/>
      <c r="B158" s="4" t="n"/>
      <c r="C158" s="4" t="n"/>
      <c r="D158" s="4" t="n"/>
      <c r="E158" s="7" t="n"/>
      <c r="F158" s="4" t="n"/>
      <c r="G158" s="4" t="n"/>
      <c r="H158" s="4" t="n"/>
    </row>
    <row r="159">
      <c r="A159" s="6" t="n"/>
      <c r="B159" s="4" t="n"/>
      <c r="C159" s="4" t="n"/>
      <c r="D159" s="4" t="n"/>
      <c r="E159" s="7" t="n"/>
      <c r="F159" s="4" t="n"/>
      <c r="G159" s="4" t="n"/>
      <c r="H159" s="4" t="n"/>
    </row>
    <row r="160">
      <c r="A160" s="6" t="n"/>
      <c r="B160" s="4" t="n"/>
      <c r="C160" s="4" t="n"/>
      <c r="D160" s="4" t="n"/>
      <c r="E160" s="7" t="n"/>
      <c r="F160" s="4" t="n"/>
      <c r="G160" s="4" t="n"/>
      <c r="H160" s="4" t="n"/>
    </row>
    <row r="161">
      <c r="A161" s="6" t="n"/>
      <c r="B161" s="4" t="n"/>
      <c r="C161" s="4" t="n"/>
      <c r="D161" s="4" t="n"/>
      <c r="E161" s="7" t="n"/>
      <c r="F161" s="4" t="n"/>
      <c r="G161" s="4" t="n"/>
      <c r="H161" s="4" t="n"/>
    </row>
    <row r="162">
      <c r="A162" s="6" t="n"/>
      <c r="B162" s="4" t="n"/>
      <c r="C162" s="4" t="n"/>
      <c r="D162" s="4" t="n"/>
      <c r="E162" s="7" t="n"/>
      <c r="F162" s="4" t="n"/>
      <c r="G162" s="4" t="n"/>
      <c r="H162" s="4" t="n"/>
    </row>
    <row r="163">
      <c r="A163" s="6" t="n"/>
      <c r="B163" s="4" t="n"/>
      <c r="C163" s="4" t="n"/>
      <c r="D163" s="4" t="n"/>
      <c r="E163" s="7" t="n"/>
      <c r="F163" s="4" t="n"/>
      <c r="G163" s="4" t="n"/>
      <c r="H163" s="4" t="n"/>
    </row>
    <row r="164">
      <c r="A164" s="6" t="n"/>
      <c r="B164" s="4" t="n"/>
      <c r="C164" s="4" t="n"/>
      <c r="D164" s="4" t="n"/>
      <c r="E164" s="7" t="n"/>
      <c r="F164" s="4" t="n"/>
      <c r="G164" s="4" t="n"/>
      <c r="H164" s="4" t="n"/>
    </row>
    <row r="165">
      <c r="A165" s="6" t="n"/>
      <c r="B165" s="4" t="n"/>
      <c r="C165" s="4" t="n"/>
      <c r="D165" s="4" t="n"/>
      <c r="E165" s="7" t="n"/>
      <c r="F165" s="4" t="n"/>
      <c r="G165" s="4" t="n"/>
      <c r="H165" s="4" t="n"/>
    </row>
    <row r="166">
      <c r="A166" s="6" t="n"/>
      <c r="B166" s="4" t="n"/>
      <c r="C166" s="4" t="n"/>
      <c r="D166" s="4" t="n"/>
      <c r="E166" s="7" t="n"/>
      <c r="F166" s="4" t="n"/>
      <c r="G166" s="4" t="n"/>
      <c r="H166" s="4" t="n"/>
    </row>
    <row r="167">
      <c r="A167" s="6" t="n"/>
      <c r="B167" s="4" t="n"/>
      <c r="C167" s="4" t="n"/>
      <c r="D167" s="4" t="n"/>
      <c r="E167" s="7" t="n"/>
      <c r="F167" s="4" t="n"/>
      <c r="G167" s="4" t="n"/>
      <c r="H167" s="4" t="n"/>
    </row>
    <row r="168">
      <c r="A168" s="6" t="n"/>
      <c r="B168" s="4" t="n"/>
      <c r="C168" s="4" t="n"/>
      <c r="D168" s="4" t="n"/>
      <c r="E168" s="7" t="n"/>
      <c r="F168" s="4" t="n"/>
      <c r="G168" s="4" t="n"/>
      <c r="H168" s="4" t="n"/>
    </row>
    <row r="169">
      <c r="A169" s="6" t="n"/>
      <c r="B169" s="4" t="n"/>
      <c r="C169" s="4" t="n"/>
      <c r="D169" s="4" t="n"/>
      <c r="E169" s="7" t="n"/>
      <c r="F169" s="4" t="n"/>
      <c r="G169" s="4" t="n"/>
      <c r="H169" s="4" t="n"/>
    </row>
    <row r="170">
      <c r="A170" s="6" t="n"/>
      <c r="B170" s="4" t="n"/>
      <c r="C170" s="4" t="n"/>
      <c r="D170" s="4" t="n"/>
      <c r="E170" s="7" t="n"/>
      <c r="F170" s="4" t="n"/>
      <c r="G170" s="4" t="n"/>
      <c r="H170" s="4" t="n"/>
    </row>
    <row r="171">
      <c r="A171" s="6" t="n"/>
      <c r="B171" s="4" t="n"/>
      <c r="C171" s="4" t="n"/>
      <c r="D171" s="4" t="n"/>
      <c r="E171" s="7" t="n"/>
      <c r="F171" s="4" t="n"/>
      <c r="G171" s="4" t="n"/>
      <c r="H171" s="4" t="n"/>
    </row>
    <row r="172">
      <c r="A172" s="6" t="n"/>
      <c r="B172" s="4" t="n"/>
      <c r="C172" s="4" t="n"/>
      <c r="D172" s="4" t="n"/>
      <c r="E172" s="7" t="n"/>
      <c r="F172" s="4" t="n"/>
      <c r="G172" s="4" t="n"/>
      <c r="H172" s="4" t="n"/>
    </row>
    <row r="173">
      <c r="A173" s="6" t="n"/>
      <c r="B173" s="4" t="n"/>
      <c r="C173" s="4" t="n"/>
      <c r="D173" s="4" t="n"/>
      <c r="E173" s="7" t="n"/>
      <c r="F173" s="4" t="n"/>
      <c r="G173" s="4" t="n"/>
      <c r="H173" s="4" t="n"/>
    </row>
    <row r="174">
      <c r="A174" s="6" t="n"/>
      <c r="B174" s="4" t="n"/>
      <c r="C174" s="4" t="n"/>
      <c r="D174" s="4" t="n"/>
      <c r="E174" s="7" t="n"/>
      <c r="F174" s="4" t="n"/>
      <c r="G174" s="4" t="n"/>
      <c r="H174" s="4" t="n"/>
    </row>
    <row r="175">
      <c r="A175" s="6" t="n"/>
      <c r="B175" s="4" t="n"/>
      <c r="C175" s="4" t="n"/>
      <c r="D175" s="4" t="n"/>
      <c r="E175" s="7" t="n"/>
      <c r="F175" s="4" t="n"/>
      <c r="G175" s="4" t="n"/>
      <c r="H175" s="4" t="n"/>
    </row>
    <row r="176">
      <c r="A176" s="6" t="n"/>
      <c r="B176" s="4" t="n"/>
      <c r="C176" s="4" t="n"/>
      <c r="D176" s="4" t="n"/>
      <c r="E176" s="7" t="n"/>
      <c r="F176" s="4" t="n"/>
      <c r="G176" s="4" t="n"/>
      <c r="H176" s="4" t="n"/>
    </row>
    <row r="177">
      <c r="A177" s="6" t="n"/>
      <c r="B177" s="4" t="n"/>
      <c r="C177" s="4" t="n"/>
      <c r="D177" s="4" t="n"/>
      <c r="E177" s="7" t="n"/>
      <c r="F177" s="4" t="n"/>
      <c r="G177" s="4" t="n"/>
      <c r="H177" s="4" t="n"/>
    </row>
    <row r="178">
      <c r="A178" s="6" t="n"/>
      <c r="B178" s="4" t="n"/>
      <c r="C178" s="4" t="n"/>
      <c r="D178" s="4" t="n"/>
      <c r="E178" s="7" t="n"/>
      <c r="F178" s="4" t="n"/>
      <c r="G178" s="4" t="n"/>
      <c r="H178" s="4" t="n"/>
    </row>
    <row r="179">
      <c r="A179" s="6" t="n"/>
      <c r="B179" s="4" t="n"/>
      <c r="C179" s="4" t="n"/>
      <c r="D179" s="4" t="n"/>
      <c r="E179" s="7" t="n"/>
      <c r="F179" s="4" t="n"/>
      <c r="G179" s="4" t="n"/>
      <c r="H179" s="4" t="n"/>
    </row>
    <row r="180">
      <c r="A180" s="6" t="n"/>
      <c r="B180" s="4" t="n"/>
      <c r="C180" s="4" t="n"/>
      <c r="D180" s="4" t="n"/>
      <c r="E180" s="7" t="n"/>
      <c r="F180" s="4" t="n"/>
      <c r="G180" s="4" t="n"/>
      <c r="H180" s="4" t="n"/>
    </row>
    <row r="181">
      <c r="A181" s="6" t="n"/>
      <c r="B181" s="4" t="n"/>
      <c r="C181" s="4" t="n"/>
      <c r="D181" s="4" t="n"/>
      <c r="E181" s="7" t="n"/>
      <c r="F181" s="4" t="n"/>
      <c r="G181" s="4" t="n"/>
      <c r="H181" s="4" t="n"/>
    </row>
    <row r="182">
      <c r="A182" s="6" t="n"/>
      <c r="B182" s="4" t="n"/>
      <c r="C182" s="4" t="n"/>
      <c r="D182" s="4" t="n"/>
      <c r="E182" s="7" t="n"/>
      <c r="F182" s="4" t="n"/>
      <c r="G182" s="4" t="n"/>
      <c r="H182" s="4" t="n"/>
    </row>
    <row r="183">
      <c r="A183" s="6" t="n"/>
      <c r="B183" s="4" t="n"/>
      <c r="C183" s="4" t="n"/>
      <c r="D183" s="4" t="n"/>
      <c r="E183" s="7" t="n"/>
      <c r="F183" s="4" t="n"/>
      <c r="G183" s="4" t="n"/>
      <c r="H183" s="4" t="n"/>
    </row>
    <row r="184">
      <c r="A184" s="6" t="n"/>
      <c r="B184" s="4" t="n"/>
      <c r="C184" s="4" t="n"/>
      <c r="D184" s="4" t="n"/>
      <c r="E184" s="7" t="n"/>
      <c r="F184" s="4" t="n"/>
      <c r="G184" s="4" t="n"/>
      <c r="H184" s="4" t="n"/>
    </row>
    <row r="185">
      <c r="A185" s="6" t="n"/>
      <c r="B185" s="4" t="n"/>
      <c r="C185" s="4" t="n"/>
      <c r="D185" s="4" t="n"/>
      <c r="E185" s="7" t="n"/>
      <c r="F185" s="4" t="n"/>
      <c r="G185" s="4" t="n"/>
      <c r="H185" s="4" t="n"/>
    </row>
    <row r="186">
      <c r="A186" s="6" t="n"/>
      <c r="B186" s="4" t="n"/>
      <c r="C186" s="4" t="n"/>
      <c r="D186" s="4" t="n"/>
      <c r="E186" s="7" t="n"/>
      <c r="F186" s="4" t="n"/>
      <c r="G186" s="4" t="n"/>
      <c r="H186" s="4" t="n"/>
    </row>
    <row r="187">
      <c r="A187" s="6" t="n"/>
      <c r="B187" s="4" t="n"/>
      <c r="C187" s="4" t="n"/>
      <c r="D187" s="4" t="n"/>
      <c r="E187" s="7" t="n"/>
      <c r="F187" s="4" t="n"/>
      <c r="G187" s="4" t="n"/>
      <c r="H187" s="4" t="n"/>
    </row>
    <row r="188">
      <c r="A188" s="6" t="n"/>
      <c r="B188" s="4" t="n"/>
      <c r="C188" s="4" t="n"/>
      <c r="D188" s="4" t="n"/>
      <c r="E188" s="7" t="n"/>
      <c r="F188" s="4" t="n"/>
      <c r="G188" s="4" t="n"/>
      <c r="H188" s="4" t="n"/>
    </row>
    <row r="189">
      <c r="A189" s="6" t="n"/>
      <c r="B189" s="4" t="n"/>
      <c r="C189" s="4" t="n"/>
      <c r="D189" s="4" t="n"/>
      <c r="E189" s="7" t="n"/>
      <c r="F189" s="4" t="n"/>
      <c r="G189" s="4" t="n"/>
      <c r="H189" s="4" t="n"/>
    </row>
    <row r="190">
      <c r="A190" s="6" t="n"/>
      <c r="B190" s="4" t="n"/>
      <c r="C190" s="4" t="n"/>
      <c r="D190" s="4" t="n"/>
      <c r="E190" s="7" t="n"/>
      <c r="F190" s="4" t="n"/>
      <c r="G190" s="4" t="n"/>
      <c r="H190" s="4" t="n"/>
    </row>
    <row r="191">
      <c r="A191" s="6" t="n"/>
      <c r="B191" s="4" t="n"/>
      <c r="C191" s="4" t="n"/>
      <c r="D191" s="4" t="n"/>
      <c r="E191" s="7" t="n"/>
      <c r="F191" s="4" t="n"/>
      <c r="G191" s="4" t="n"/>
      <c r="H191" s="4" t="n"/>
    </row>
    <row r="192">
      <c r="A192" s="6" t="n"/>
      <c r="B192" s="4" t="n"/>
      <c r="C192" s="4" t="n"/>
      <c r="D192" s="4" t="n"/>
      <c r="E192" s="7" t="n"/>
      <c r="F192" s="4" t="n"/>
      <c r="G192" s="4" t="n"/>
      <c r="H192" s="4" t="n"/>
    </row>
    <row r="193">
      <c r="A193" s="6" t="n"/>
      <c r="B193" s="4" t="n"/>
      <c r="C193" s="4" t="n"/>
      <c r="D193" s="4" t="n"/>
      <c r="E193" s="7" t="n"/>
      <c r="F193" s="4" t="n"/>
      <c r="G193" s="4" t="n"/>
      <c r="H193" s="4" t="n"/>
    </row>
    <row r="194">
      <c r="A194" s="6" t="n"/>
      <c r="B194" s="4" t="n"/>
      <c r="C194" s="4" t="n"/>
      <c r="D194" s="4" t="n"/>
      <c r="E194" s="7" t="n"/>
      <c r="F194" s="4" t="n"/>
      <c r="G194" s="4" t="n"/>
      <c r="H194" s="4" t="n"/>
    </row>
    <row r="195">
      <c r="A195" s="6" t="n"/>
      <c r="B195" s="4" t="n"/>
      <c r="C195" s="4" t="n"/>
      <c r="D195" s="4" t="n"/>
      <c r="E195" s="7" t="n"/>
      <c r="F195" s="4" t="n"/>
      <c r="G195" s="4" t="n"/>
      <c r="H195" s="4" t="n"/>
    </row>
    <row r="196">
      <c r="A196" s="6" t="n"/>
      <c r="B196" s="4" t="n"/>
      <c r="C196" s="4" t="n"/>
      <c r="D196" s="4" t="n"/>
      <c r="E196" s="7" t="n"/>
      <c r="F196" s="4" t="n"/>
      <c r="G196" s="4" t="n"/>
      <c r="H196" s="4" t="n"/>
    </row>
    <row r="197">
      <c r="A197" s="6" t="n"/>
      <c r="B197" s="4" t="n"/>
      <c r="C197" s="4" t="n"/>
      <c r="D197" s="4" t="n"/>
      <c r="E197" s="7" t="n"/>
      <c r="F197" s="4" t="n"/>
      <c r="G197" s="4" t="n"/>
      <c r="H197" s="4" t="n"/>
    </row>
    <row r="198">
      <c r="A198" s="6" t="n"/>
      <c r="B198" s="4" t="n"/>
      <c r="C198" s="4" t="n"/>
      <c r="D198" s="4" t="n"/>
      <c r="E198" s="7" t="n"/>
      <c r="F198" s="4" t="n"/>
      <c r="G198" s="4" t="n"/>
      <c r="H198" s="4" t="n"/>
    </row>
    <row r="199">
      <c r="A199" s="6" t="n"/>
      <c r="B199" s="4" t="n"/>
      <c r="C199" s="4" t="n"/>
      <c r="D199" s="4" t="n"/>
      <c r="E199" s="7" t="n"/>
      <c r="F199" s="4" t="n"/>
      <c r="G199" s="4" t="n"/>
      <c r="H199" s="4" t="n"/>
    </row>
    <row r="200">
      <c r="A200" s="6" t="n"/>
      <c r="B200" s="4" t="n"/>
      <c r="C200" s="4" t="n"/>
      <c r="D200" s="4" t="n"/>
      <c r="E200" s="7" t="n"/>
      <c r="F200" s="4" t="n"/>
      <c r="G200" s="4" t="n"/>
      <c r="H200" s="4" t="n"/>
    </row>
    <row r="201">
      <c r="A201" s="6" t="n"/>
      <c r="B201" s="4" t="n"/>
      <c r="C201" s="4" t="n"/>
      <c r="D201" s="4" t="n"/>
      <c r="E201" s="7" t="n"/>
      <c r="F201" s="4" t="n"/>
      <c r="G201" s="4" t="n"/>
      <c r="H201" s="4" t="n"/>
    </row>
    <row r="202">
      <c r="A202" s="6" t="n"/>
      <c r="B202" s="4" t="n"/>
      <c r="C202" s="4" t="n"/>
      <c r="D202" s="4" t="n"/>
      <c r="E202" s="7" t="n"/>
      <c r="F202" s="4" t="n"/>
      <c r="G202" s="4" t="n"/>
      <c r="H202" s="4" t="n"/>
    </row>
    <row r="203">
      <c r="A203" s="6" t="n"/>
      <c r="B203" s="4" t="n"/>
      <c r="C203" s="4" t="n"/>
      <c r="D203" s="4" t="n"/>
      <c r="E203" s="7" t="n"/>
      <c r="F203" s="4" t="n"/>
      <c r="G203" s="4" t="n"/>
      <c r="H203" s="4" t="n"/>
    </row>
    <row r="204">
      <c r="A204" s="6" t="n"/>
      <c r="B204" s="4" t="n"/>
      <c r="C204" s="4" t="n"/>
      <c r="D204" s="4" t="n"/>
      <c r="E204" s="7" t="n"/>
      <c r="F204" s="4" t="n"/>
      <c r="G204" s="4" t="n"/>
      <c r="H204" s="4" t="n"/>
    </row>
    <row r="205">
      <c r="A205" s="6" t="n"/>
      <c r="B205" s="4" t="n"/>
      <c r="C205" s="4" t="n"/>
      <c r="D205" s="4" t="n"/>
      <c r="E205" s="7" t="n"/>
      <c r="F205" s="4" t="n"/>
      <c r="G205" s="4" t="n"/>
      <c r="H205" s="4" t="n"/>
    </row>
    <row r="206">
      <c r="A206" s="6" t="n"/>
      <c r="B206" s="4" t="n"/>
      <c r="C206" s="4" t="n"/>
      <c r="D206" s="4" t="n"/>
      <c r="E206" s="7" t="n"/>
      <c r="F206" s="4" t="n"/>
      <c r="G206" s="4" t="n"/>
      <c r="H206" s="4" t="n"/>
    </row>
    <row r="207">
      <c r="A207" s="6" t="n"/>
      <c r="B207" s="4" t="n"/>
      <c r="C207" s="4" t="n"/>
      <c r="D207" s="4" t="n"/>
      <c r="E207" s="7" t="n"/>
      <c r="F207" s="4" t="n"/>
      <c r="G207" s="4" t="n"/>
      <c r="H207" s="4" t="n"/>
    </row>
    <row r="208">
      <c r="A208" s="6" t="n"/>
      <c r="B208" s="4" t="n"/>
      <c r="C208" s="4" t="n"/>
      <c r="D208" s="4" t="n"/>
      <c r="E208" s="7" t="n"/>
      <c r="F208" s="4" t="n"/>
      <c r="G208" s="4" t="n"/>
      <c r="H208" s="4" t="n"/>
    </row>
    <row r="209">
      <c r="A209" s="6" t="n"/>
      <c r="B209" s="4" t="n"/>
      <c r="C209" s="4" t="n"/>
      <c r="D209" s="4" t="n"/>
      <c r="E209" s="7" t="n"/>
      <c r="F209" s="4" t="n"/>
      <c r="G209" s="4" t="n"/>
      <c r="H209" s="4" t="n"/>
    </row>
    <row r="210">
      <c r="A210" s="6" t="n"/>
      <c r="B210" s="4" t="n"/>
      <c r="C210" s="4" t="n"/>
      <c r="D210" s="4" t="n"/>
      <c r="E210" s="7" t="n"/>
      <c r="F210" s="4" t="n"/>
      <c r="G210" s="4" t="n"/>
      <c r="H210" s="4" t="n"/>
    </row>
    <row r="211">
      <c r="A211" s="6" t="n"/>
      <c r="B211" s="4" t="n"/>
      <c r="C211" s="4" t="n"/>
      <c r="D211" s="4" t="n"/>
      <c r="E211" s="7" t="n"/>
      <c r="F211" s="4" t="n"/>
      <c r="G211" s="4" t="n"/>
      <c r="H211" s="4" t="n"/>
    </row>
    <row r="212">
      <c r="A212" s="6" t="n"/>
      <c r="B212" s="4" t="n"/>
      <c r="C212" s="4" t="n"/>
      <c r="D212" s="4" t="n"/>
      <c r="E212" s="7" t="n"/>
      <c r="F212" s="4" t="n"/>
      <c r="G212" s="4" t="n"/>
      <c r="H212" s="4" t="n"/>
    </row>
    <row r="213">
      <c r="A213" s="6" t="n"/>
      <c r="B213" s="4" t="n"/>
      <c r="C213" s="4" t="n"/>
      <c r="D213" s="4" t="n"/>
      <c r="E213" s="7" t="n"/>
      <c r="F213" s="4" t="n"/>
      <c r="G213" s="4" t="n"/>
      <c r="H213" s="4" t="n"/>
    </row>
    <row r="214">
      <c r="A214" s="6" t="n"/>
      <c r="B214" s="4" t="n"/>
      <c r="C214" s="4" t="n"/>
      <c r="D214" s="4" t="n"/>
      <c r="E214" s="7" t="n"/>
      <c r="F214" s="4" t="n"/>
      <c r="G214" s="4" t="n"/>
      <c r="H214" s="4" t="n"/>
    </row>
    <row r="215">
      <c r="A215" s="6" t="n"/>
      <c r="B215" s="4" t="n"/>
      <c r="C215" s="4" t="n"/>
      <c r="D215" s="4" t="n"/>
      <c r="E215" s="7" t="n"/>
      <c r="F215" s="4" t="n"/>
      <c r="G215" s="4" t="n"/>
      <c r="H215" s="4" t="n"/>
    </row>
    <row r="216">
      <c r="A216" s="6" t="n"/>
      <c r="B216" s="4" t="n"/>
      <c r="C216" s="4" t="n"/>
      <c r="D216" s="4" t="n"/>
      <c r="E216" s="7" t="n"/>
      <c r="F216" s="4" t="n"/>
      <c r="G216" s="4" t="n"/>
      <c r="H216" s="4" t="n"/>
    </row>
    <row r="217">
      <c r="A217" s="6" t="n"/>
      <c r="B217" s="4" t="n"/>
      <c r="C217" s="4" t="n"/>
      <c r="D217" s="4" t="n"/>
      <c r="E217" s="7" t="n"/>
      <c r="F217" s="4" t="n"/>
      <c r="G217" s="4" t="n"/>
      <c r="H217" s="4" t="n"/>
    </row>
    <row r="218">
      <c r="A218" s="6" t="n"/>
      <c r="B218" s="4" t="n"/>
      <c r="C218" s="4" t="n"/>
      <c r="D218" s="4" t="n"/>
      <c r="E218" s="7" t="n"/>
      <c r="F218" s="4" t="n"/>
      <c r="G218" s="4" t="n"/>
      <c r="H218" s="4" t="n"/>
    </row>
    <row r="219">
      <c r="A219" s="6" t="n"/>
      <c r="B219" s="4" t="n"/>
      <c r="C219" s="4" t="n"/>
      <c r="D219" s="4" t="n"/>
      <c r="E219" s="7" t="n"/>
      <c r="F219" s="4" t="n"/>
      <c r="G219" s="4" t="n"/>
      <c r="H219" s="4" t="n"/>
    </row>
    <row r="220">
      <c r="A220" s="6" t="n"/>
      <c r="B220" s="4" t="n"/>
      <c r="C220" s="4" t="n"/>
      <c r="D220" s="4" t="n"/>
      <c r="E220" s="7" t="n"/>
      <c r="F220" s="4" t="n"/>
      <c r="G220" s="4" t="n"/>
      <c r="H220" s="4" t="n"/>
    </row>
    <row r="221">
      <c r="A221" s="6" t="n"/>
      <c r="B221" s="4" t="n"/>
      <c r="C221" s="4" t="n"/>
      <c r="D221" s="4" t="n"/>
      <c r="E221" s="7" t="n"/>
      <c r="F221" s="4" t="n"/>
      <c r="G221" s="4" t="n"/>
      <c r="H221" s="4" t="n"/>
    </row>
    <row r="222">
      <c r="A222" s="6" t="n"/>
      <c r="B222" s="4" t="n"/>
      <c r="C222" s="4" t="n"/>
      <c r="D222" s="4" t="n"/>
      <c r="E222" s="7" t="n"/>
      <c r="F222" s="4" t="n"/>
      <c r="G222" s="4" t="n"/>
      <c r="H222" s="4" t="n"/>
    </row>
    <row r="223">
      <c r="A223" s="6" t="n"/>
      <c r="B223" s="4" t="n"/>
      <c r="C223" s="4" t="n"/>
      <c r="D223" s="4" t="n"/>
      <c r="E223" s="7" t="n"/>
      <c r="F223" s="4" t="n"/>
      <c r="G223" s="4" t="n"/>
      <c r="H223" s="4" t="n"/>
    </row>
    <row r="224">
      <c r="A224" s="6" t="n"/>
      <c r="B224" s="4" t="n"/>
      <c r="C224" s="4" t="n"/>
      <c r="D224" s="4" t="n"/>
      <c r="E224" s="7" t="n"/>
      <c r="F224" s="4" t="n"/>
      <c r="G224" s="4" t="n"/>
      <c r="H224" s="4" t="n"/>
    </row>
    <row r="225">
      <c r="A225" s="6" t="n"/>
      <c r="B225" s="4" t="n"/>
      <c r="C225" s="4" t="n"/>
      <c r="D225" s="4" t="n"/>
      <c r="E225" s="7" t="n"/>
      <c r="F225" s="4" t="n"/>
      <c r="G225" s="4" t="n"/>
      <c r="H225" s="4" t="n"/>
    </row>
    <row r="226">
      <c r="A226" s="6" t="n"/>
      <c r="B226" s="4" t="n"/>
      <c r="C226" s="4" t="n"/>
      <c r="D226" s="4" t="n"/>
      <c r="E226" s="7" t="n"/>
      <c r="F226" s="4" t="n"/>
      <c r="G226" s="4" t="n"/>
      <c r="H226" s="4" t="n"/>
    </row>
    <row r="227">
      <c r="A227" s="6" t="n"/>
      <c r="B227" s="4" t="n"/>
      <c r="C227" s="4" t="n"/>
      <c r="D227" s="4" t="n"/>
      <c r="E227" s="7" t="n"/>
      <c r="F227" s="4" t="n"/>
      <c r="G227" s="4" t="n"/>
      <c r="H227" s="4" t="n"/>
    </row>
    <row r="228">
      <c r="A228" s="6" t="n"/>
      <c r="B228" s="4" t="n"/>
      <c r="C228" s="4" t="n"/>
      <c r="D228" s="4" t="n"/>
      <c r="E228" s="7" t="n"/>
      <c r="F228" s="4" t="n"/>
      <c r="G228" s="4" t="n"/>
      <c r="H228" s="4" t="n"/>
    </row>
    <row r="229">
      <c r="A229" s="6" t="n"/>
      <c r="B229" s="4" t="n"/>
      <c r="C229" s="4" t="n"/>
      <c r="D229" s="4" t="n"/>
      <c r="E229" s="7" t="n"/>
      <c r="F229" s="4" t="n"/>
      <c r="G229" s="4" t="n"/>
      <c r="H229" s="4" t="n"/>
    </row>
    <row r="230">
      <c r="A230" s="6" t="n"/>
      <c r="B230" s="4" t="n"/>
      <c r="C230" s="4" t="n"/>
      <c r="D230" s="4" t="n"/>
      <c r="E230" s="7" t="n"/>
      <c r="F230" s="4" t="n"/>
      <c r="G230" s="4" t="n"/>
      <c r="H230" s="4" t="n"/>
    </row>
    <row r="231">
      <c r="A231" s="6" t="n"/>
      <c r="B231" s="4" t="n"/>
      <c r="C231" s="4" t="n"/>
      <c r="D231" s="4" t="n"/>
      <c r="E231" s="7" t="n"/>
      <c r="F231" s="4" t="n"/>
      <c r="G231" s="4" t="n"/>
      <c r="H231" s="4" t="n"/>
    </row>
    <row r="232">
      <c r="A232" s="6" t="n"/>
      <c r="B232" s="4" t="n"/>
      <c r="C232" s="4" t="n"/>
      <c r="D232" s="4" t="n"/>
      <c r="E232" s="7" t="n"/>
      <c r="F232" s="4" t="n"/>
      <c r="G232" s="4" t="n"/>
      <c r="H232" s="4" t="n"/>
    </row>
    <row r="233">
      <c r="A233" s="6" t="n"/>
      <c r="B233" s="4" t="n"/>
      <c r="C233" s="4" t="n"/>
      <c r="D233" s="4" t="n"/>
      <c r="E233" s="7" t="n"/>
      <c r="F233" s="4" t="n"/>
      <c r="G233" s="4" t="n"/>
      <c r="H233" s="4" t="n"/>
    </row>
    <row r="234">
      <c r="A234" s="6" t="n"/>
      <c r="B234" s="4" t="n"/>
      <c r="C234" s="4" t="n"/>
      <c r="D234" s="4" t="n"/>
      <c r="E234" s="7" t="n"/>
      <c r="F234" s="4" t="n"/>
      <c r="G234" s="4" t="n"/>
      <c r="H234" s="4" t="n"/>
    </row>
    <row r="235">
      <c r="A235" s="6" t="n"/>
      <c r="B235" s="4" t="n"/>
      <c r="C235" s="4" t="n"/>
      <c r="D235" s="4" t="n"/>
      <c r="E235" s="7" t="n"/>
      <c r="F235" s="4" t="n"/>
      <c r="G235" s="4" t="n"/>
      <c r="H235" s="4" t="n"/>
    </row>
    <row r="236">
      <c r="A236" s="6" t="n"/>
      <c r="B236" s="4" t="n"/>
      <c r="C236" s="4" t="n"/>
      <c r="D236" s="4" t="n"/>
      <c r="E236" s="7" t="n"/>
      <c r="F236" s="4" t="n"/>
      <c r="G236" s="4" t="n"/>
      <c r="H236" s="4" t="n"/>
    </row>
    <row r="237">
      <c r="A237" s="6" t="n"/>
      <c r="B237" s="4" t="n"/>
      <c r="C237" s="4" t="n"/>
      <c r="D237" s="4" t="n"/>
      <c r="E237" s="7" t="n"/>
      <c r="F237" s="4" t="n"/>
      <c r="G237" s="4" t="n"/>
      <c r="H237" s="4" t="n"/>
    </row>
    <row r="238">
      <c r="A238" s="6" t="n"/>
      <c r="B238" s="4" t="n"/>
      <c r="C238" s="4" t="n"/>
      <c r="D238" s="4" t="n"/>
      <c r="E238" s="7" t="n"/>
      <c r="F238" s="4" t="n"/>
      <c r="G238" s="4" t="n"/>
      <c r="H238" s="4" t="n"/>
    </row>
    <row r="239">
      <c r="A239" s="6" t="n"/>
      <c r="B239" s="4" t="n"/>
      <c r="C239" s="4" t="n"/>
      <c r="D239" s="4" t="n"/>
      <c r="E239" s="7" t="n"/>
      <c r="F239" s="4" t="n"/>
      <c r="G239" s="4" t="n"/>
      <c r="H239" s="4" t="n"/>
    </row>
    <row r="240">
      <c r="A240" s="6" t="n"/>
      <c r="B240" s="4" t="n"/>
      <c r="C240" s="4" t="n"/>
      <c r="D240" s="4" t="n"/>
      <c r="E240" s="7" t="n"/>
      <c r="F240" s="4" t="n"/>
      <c r="G240" s="4" t="n"/>
      <c r="H240" s="4" t="n"/>
    </row>
    <row r="241">
      <c r="A241" s="6" t="n"/>
      <c r="B241" s="4" t="n"/>
      <c r="C241" s="4" t="n"/>
      <c r="D241" s="4" t="n"/>
      <c r="E241" s="7" t="n"/>
      <c r="F241" s="4" t="n"/>
      <c r="G241" s="4" t="n"/>
      <c r="H241" s="4" t="n"/>
    </row>
    <row r="242">
      <c r="A242" s="6" t="n"/>
      <c r="B242" s="4" t="n"/>
      <c r="C242" s="4" t="n"/>
      <c r="D242" s="4" t="n"/>
      <c r="E242" s="7" t="n"/>
      <c r="F242" s="4" t="n"/>
      <c r="G242" s="4" t="n"/>
      <c r="H242" s="4" t="n"/>
    </row>
    <row r="243">
      <c r="A243" s="6" t="n"/>
      <c r="B243" s="4" t="n"/>
      <c r="C243" s="4" t="n"/>
      <c r="D243" s="4" t="n"/>
      <c r="E243" s="7" t="n"/>
      <c r="F243" s="4" t="n"/>
      <c r="G243" s="4" t="n"/>
      <c r="H243" s="4" t="n"/>
    </row>
    <row r="244">
      <c r="A244" s="6" t="n"/>
      <c r="B244" s="4" t="n"/>
      <c r="C244" s="4" t="n"/>
      <c r="D244" s="4" t="n"/>
      <c r="E244" s="7" t="n"/>
      <c r="F244" s="4" t="n"/>
      <c r="G244" s="4" t="n"/>
      <c r="H244" s="4" t="n"/>
    </row>
    <row r="245">
      <c r="A245" s="6" t="n"/>
      <c r="B245" s="4" t="n"/>
      <c r="C245" s="4" t="n"/>
      <c r="D245" s="4" t="n"/>
      <c r="E245" s="7" t="n"/>
      <c r="F245" s="4" t="n"/>
      <c r="G245" s="4" t="n"/>
      <c r="H245" s="4" t="n"/>
    </row>
    <row r="246">
      <c r="A246" s="6" t="n"/>
      <c r="B246" s="4" t="n"/>
      <c r="C246" s="4" t="n"/>
      <c r="D246" s="4" t="n"/>
      <c r="E246" s="7" t="n"/>
      <c r="F246" s="4" t="n"/>
      <c r="G246" s="4" t="n"/>
      <c r="H246" s="4" t="n"/>
    </row>
    <row r="247">
      <c r="A247" s="6" t="n"/>
      <c r="B247" s="4" t="n"/>
      <c r="C247" s="4" t="n"/>
      <c r="D247" s="4" t="n"/>
      <c r="E247" s="7" t="n"/>
      <c r="F247" s="4" t="n"/>
      <c r="G247" s="4" t="n"/>
      <c r="H247" s="4" t="n"/>
    </row>
    <row r="248">
      <c r="A248" s="6" t="n"/>
      <c r="B248" s="4" t="n"/>
      <c r="C248" s="4" t="n"/>
      <c r="D248" s="4" t="n"/>
      <c r="E248" s="7" t="n"/>
      <c r="F248" s="4" t="n"/>
      <c r="G248" s="4" t="n"/>
      <c r="H248" s="4" t="n"/>
    </row>
    <row r="249">
      <c r="A249" s="6" t="n"/>
      <c r="B249" s="4" t="n"/>
      <c r="C249" s="4" t="n"/>
      <c r="D249" s="4" t="n"/>
      <c r="E249" s="7" t="n"/>
      <c r="F249" s="4" t="n"/>
      <c r="G249" s="4" t="n"/>
      <c r="H249" s="4" t="n"/>
    </row>
    <row r="250">
      <c r="A250" s="6" t="n"/>
      <c r="B250" s="4" t="n"/>
      <c r="C250" s="4" t="n"/>
      <c r="D250" s="4" t="n"/>
      <c r="E250" s="7" t="n"/>
      <c r="F250" s="4" t="n"/>
      <c r="G250" s="4" t="n"/>
      <c r="H250" s="4" t="n"/>
    </row>
    <row r="251">
      <c r="A251" s="6" t="n"/>
      <c r="B251" s="4" t="n"/>
      <c r="C251" s="4" t="n"/>
      <c r="D251" s="4" t="n"/>
      <c r="E251" s="7" t="n"/>
      <c r="F251" s="4" t="n"/>
      <c r="G251" s="4" t="n"/>
      <c r="H251" s="4" t="n"/>
    </row>
    <row r="252">
      <c r="A252" s="6" t="n"/>
      <c r="B252" s="4" t="n"/>
      <c r="C252" s="4" t="n"/>
      <c r="D252" s="4" t="n"/>
      <c r="E252" s="7" t="n"/>
      <c r="F252" s="4" t="n"/>
      <c r="G252" s="4" t="n"/>
      <c r="H252" s="4" t="n"/>
    </row>
    <row r="253">
      <c r="A253" s="6" t="n"/>
      <c r="B253" s="4" t="n"/>
      <c r="C253" s="4" t="n"/>
      <c r="D253" s="4" t="n"/>
      <c r="E253" s="7" t="n"/>
      <c r="F253" s="4" t="n"/>
      <c r="G253" s="4" t="n"/>
      <c r="H253" s="4" t="n"/>
    </row>
    <row r="254">
      <c r="A254" s="6" t="n"/>
      <c r="B254" s="4" t="n"/>
      <c r="C254" s="4" t="n"/>
      <c r="D254" s="4" t="n"/>
      <c r="E254" s="7" t="n"/>
      <c r="F254" s="4" t="n"/>
      <c r="G254" s="4" t="n"/>
      <c r="H254" s="4" t="n"/>
    </row>
    <row r="255">
      <c r="A255" s="6" t="n"/>
      <c r="B255" s="4" t="n"/>
      <c r="C255" s="4" t="n"/>
      <c r="D255" s="4" t="n"/>
      <c r="E255" s="7" t="n"/>
      <c r="F255" s="4" t="n"/>
      <c r="G255" s="4" t="n"/>
      <c r="H255" s="4" t="n"/>
    </row>
    <row r="256">
      <c r="A256" s="6" t="n"/>
      <c r="B256" s="4" t="n"/>
      <c r="C256" s="4" t="n"/>
      <c r="D256" s="4" t="n"/>
      <c r="E256" s="7" t="n"/>
      <c r="F256" s="4" t="n"/>
      <c r="G256" s="4" t="n"/>
      <c r="H256" s="4" t="n"/>
    </row>
    <row r="257">
      <c r="A257" s="6" t="n"/>
      <c r="B257" s="4" t="n"/>
      <c r="C257" s="4" t="n"/>
      <c r="D257" s="4" t="n"/>
      <c r="E257" s="7" t="n"/>
      <c r="F257" s="4" t="n"/>
      <c r="G257" s="4" t="n"/>
      <c r="H257" s="4" t="n"/>
    </row>
    <row r="258">
      <c r="A258" s="6" t="n"/>
      <c r="B258" s="4" t="n"/>
      <c r="C258" s="4" t="n"/>
      <c r="D258" s="4" t="n"/>
      <c r="E258" s="7" t="n"/>
      <c r="F258" s="4" t="n"/>
      <c r="G258" s="4" t="n"/>
      <c r="H258" s="4" t="n"/>
    </row>
    <row r="259">
      <c r="A259" s="6" t="n"/>
      <c r="B259" s="4" t="n"/>
      <c r="C259" s="4" t="n"/>
      <c r="D259" s="4" t="n"/>
      <c r="E259" s="7" t="n"/>
      <c r="F259" s="4" t="n"/>
      <c r="G259" s="4" t="n"/>
      <c r="H259" s="4" t="n"/>
    </row>
    <row r="260">
      <c r="A260" s="6" t="n"/>
      <c r="B260" s="4" t="n"/>
      <c r="C260" s="4" t="n"/>
      <c r="D260" s="4" t="n"/>
      <c r="E260" s="7" t="n"/>
      <c r="F260" s="4" t="n"/>
      <c r="G260" s="4" t="n"/>
      <c r="H260" s="4" t="n"/>
    </row>
    <row r="261">
      <c r="A261" s="6" t="n"/>
      <c r="B261" s="4" t="n"/>
      <c r="C261" s="4" t="n"/>
      <c r="D261" s="4" t="n"/>
      <c r="E261" s="7" t="n"/>
      <c r="F261" s="4" t="n"/>
      <c r="G261" s="4" t="n"/>
      <c r="H261" s="4" t="n"/>
    </row>
    <row r="262">
      <c r="A262" s="6" t="n"/>
      <c r="B262" s="4" t="n"/>
      <c r="C262" s="4" t="n"/>
      <c r="D262" s="4" t="n"/>
      <c r="E262" s="7" t="n"/>
      <c r="F262" s="4" t="n"/>
      <c r="G262" s="4" t="n"/>
      <c r="H262" s="4" t="n"/>
    </row>
    <row r="263">
      <c r="A263" s="6" t="n"/>
      <c r="B263" s="4" t="n"/>
      <c r="C263" s="4" t="n"/>
      <c r="D263" s="4" t="n"/>
      <c r="E263" s="7" t="n"/>
      <c r="F263" s="4" t="n"/>
      <c r="G263" s="4" t="n"/>
      <c r="H263" s="4" t="n"/>
    </row>
    <row r="264">
      <c r="A264" s="6" t="n"/>
      <c r="B264" s="4" t="n"/>
      <c r="C264" s="4" t="n"/>
      <c r="D264" s="4" t="n"/>
      <c r="E264" s="7" t="n"/>
      <c r="F264" s="4" t="n"/>
      <c r="G264" s="4" t="n"/>
      <c r="H264" s="4" t="n"/>
    </row>
    <row r="265">
      <c r="A265" s="6" t="n"/>
      <c r="B265" s="4" t="n"/>
      <c r="C265" s="4" t="n"/>
      <c r="D265" s="4" t="n"/>
      <c r="E265" s="7" t="n"/>
      <c r="F265" s="4" t="n"/>
      <c r="G265" s="4" t="n"/>
      <c r="H265" s="4" t="n"/>
    </row>
    <row r="266">
      <c r="A266" s="6" t="n"/>
      <c r="B266" s="4" t="n"/>
      <c r="C266" s="4" t="n"/>
      <c r="D266" s="4" t="n"/>
      <c r="E266" s="7" t="n"/>
      <c r="F266" s="4" t="n"/>
      <c r="G266" s="4" t="n"/>
      <c r="H266" s="4" t="n"/>
    </row>
    <row r="267">
      <c r="A267" s="6" t="n"/>
      <c r="B267" s="4" t="n"/>
      <c r="C267" s="4" t="n"/>
      <c r="D267" s="4" t="n"/>
      <c r="E267" s="7" t="n"/>
      <c r="F267" s="4" t="n"/>
      <c r="G267" s="4" t="n"/>
      <c r="H267" s="4" t="n"/>
    </row>
    <row r="268">
      <c r="A268" s="6" t="n"/>
      <c r="B268" s="4" t="n"/>
      <c r="C268" s="4" t="n"/>
      <c r="D268" s="4" t="n"/>
      <c r="E268" s="7" t="n"/>
      <c r="F268" s="4" t="n"/>
      <c r="G268" s="4" t="n"/>
      <c r="H268" s="4" t="n"/>
    </row>
    <row r="269">
      <c r="A269" s="6" t="n"/>
      <c r="B269" s="4" t="n"/>
      <c r="C269" s="4" t="n"/>
      <c r="D269" s="4" t="n"/>
      <c r="E269" s="7" t="n"/>
      <c r="F269" s="4" t="n"/>
      <c r="G269" s="4" t="n"/>
      <c r="H269" s="4" t="n"/>
    </row>
    <row r="270">
      <c r="A270" s="6" t="n"/>
      <c r="B270" s="4" t="n"/>
      <c r="C270" s="4" t="n"/>
      <c r="D270" s="4" t="n"/>
      <c r="E270" s="7" t="n"/>
      <c r="F270" s="4" t="n"/>
      <c r="G270" s="4" t="n"/>
      <c r="H270" s="4" t="n"/>
    </row>
    <row r="271">
      <c r="A271" s="6" t="n"/>
      <c r="B271" s="4" t="n"/>
      <c r="C271" s="4" t="n"/>
      <c r="D271" s="4" t="n"/>
      <c r="E271" s="7" t="n"/>
      <c r="F271" s="4" t="n"/>
      <c r="G271" s="4" t="n"/>
      <c r="H271" s="4" t="n"/>
    </row>
    <row r="272">
      <c r="A272" s="6" t="n"/>
      <c r="B272" s="4" t="n"/>
      <c r="C272" s="4" t="n"/>
      <c r="D272" s="4" t="n"/>
      <c r="E272" s="7" t="n"/>
      <c r="F272" s="4" t="n"/>
      <c r="G272" s="4" t="n"/>
      <c r="H272" s="4" t="n"/>
    </row>
    <row r="273">
      <c r="A273" s="6" t="n"/>
      <c r="B273" s="4" t="n"/>
      <c r="C273" s="4" t="n"/>
      <c r="D273" s="4" t="n"/>
      <c r="E273" s="7" t="n"/>
      <c r="F273" s="4" t="n"/>
      <c r="G273" s="4" t="n"/>
      <c r="H273" s="4" t="n"/>
    </row>
    <row r="274">
      <c r="A274" s="6" t="n"/>
      <c r="B274" s="4" t="n"/>
      <c r="C274" s="4" t="n"/>
      <c r="D274" s="4" t="n"/>
      <c r="E274" s="7" t="n"/>
      <c r="F274" s="4" t="n"/>
      <c r="G274" s="4" t="n"/>
      <c r="H274" s="4" t="n"/>
    </row>
    <row r="275">
      <c r="A275" s="6" t="n"/>
      <c r="B275" s="4" t="n"/>
      <c r="C275" s="4" t="n"/>
      <c r="D275" s="4" t="n"/>
      <c r="E275" s="7" t="n"/>
      <c r="F275" s="4" t="n"/>
      <c r="G275" s="4" t="n"/>
      <c r="H275" s="4" t="n"/>
    </row>
    <row r="276">
      <c r="A276" s="6" t="n"/>
      <c r="B276" s="4" t="n"/>
      <c r="C276" s="4" t="n"/>
      <c r="D276" s="4" t="n"/>
      <c r="E276" s="7" t="n"/>
      <c r="F276" s="4" t="n"/>
      <c r="G276" s="4" t="n"/>
      <c r="H276" s="4" t="n"/>
    </row>
    <row r="277">
      <c r="A277" s="6" t="n"/>
      <c r="B277" s="4" t="n"/>
      <c r="C277" s="4" t="n"/>
      <c r="D277" s="4" t="n"/>
      <c r="E277" s="7" t="n"/>
      <c r="F277" s="4" t="n"/>
      <c r="G277" s="4" t="n"/>
      <c r="H277" s="4" t="n"/>
    </row>
    <row r="278">
      <c r="A278" s="6" t="n"/>
      <c r="B278" s="4" t="n"/>
      <c r="C278" s="4" t="n"/>
      <c r="D278" s="4" t="n"/>
      <c r="E278" s="7" t="n"/>
      <c r="F278" s="4" t="n"/>
      <c r="G278" s="4" t="n"/>
      <c r="H278" s="4" t="n"/>
    </row>
    <row r="279">
      <c r="A279" s="6" t="n"/>
      <c r="B279" s="4" t="n"/>
      <c r="C279" s="4" t="n"/>
      <c r="D279" s="4" t="n"/>
      <c r="E279" s="7" t="n"/>
      <c r="F279" s="4" t="n"/>
      <c r="G279" s="4" t="n"/>
      <c r="H279" s="4" t="n"/>
    </row>
    <row r="280">
      <c r="A280" s="6" t="n"/>
      <c r="B280" s="4" t="n"/>
      <c r="C280" s="4" t="n"/>
      <c r="D280" s="4" t="n"/>
      <c r="E280" s="7" t="n"/>
      <c r="F280" s="4" t="n"/>
      <c r="G280" s="4" t="n"/>
      <c r="H280" s="4" t="n"/>
    </row>
    <row r="281">
      <c r="A281" s="6" t="n"/>
      <c r="B281" s="4" t="n"/>
      <c r="C281" s="4" t="n"/>
      <c r="D281" s="4" t="n"/>
      <c r="E281" s="7" t="n"/>
      <c r="F281" s="4" t="n"/>
      <c r="G281" s="4" t="n"/>
      <c r="H281" s="4" t="n"/>
    </row>
    <row r="282">
      <c r="A282" s="6" t="n"/>
      <c r="B282" s="4" t="n"/>
      <c r="C282" s="4" t="n"/>
      <c r="D282" s="4" t="n"/>
      <c r="E282" s="7" t="n"/>
      <c r="F282" s="4" t="n"/>
      <c r="G282" s="4" t="n"/>
      <c r="H282" s="4" t="n"/>
    </row>
    <row r="283">
      <c r="A283" s="6" t="n"/>
      <c r="B283" s="4" t="n"/>
      <c r="C283" s="4" t="n"/>
      <c r="D283" s="4" t="n"/>
      <c r="E283" s="7" t="n"/>
      <c r="F283" s="4" t="n"/>
      <c r="G283" s="4" t="n"/>
      <c r="H283" s="4" t="n"/>
    </row>
    <row r="284">
      <c r="A284" s="6" t="n"/>
      <c r="B284" s="4" t="n"/>
      <c r="C284" s="4" t="n"/>
      <c r="D284" s="4" t="n"/>
      <c r="E284" s="7" t="n"/>
      <c r="F284" s="4" t="n"/>
      <c r="G284" s="4" t="n"/>
      <c r="H284" s="4" t="n"/>
    </row>
    <row r="285">
      <c r="A285" s="6" t="n"/>
      <c r="B285" s="4" t="n"/>
      <c r="C285" s="4" t="n"/>
      <c r="D285" s="4" t="n"/>
      <c r="E285" s="7" t="n"/>
      <c r="F285" s="4" t="n"/>
      <c r="G285" s="4" t="n"/>
      <c r="H285" s="4" t="n"/>
    </row>
    <row r="286">
      <c r="A286" s="6" t="n"/>
      <c r="B286" s="4" t="n"/>
      <c r="C286" s="4" t="n"/>
      <c r="D286" s="4" t="n"/>
      <c r="E286" s="7" t="n"/>
      <c r="F286" s="4" t="n"/>
      <c r="G286" s="4" t="n"/>
      <c r="H286" s="4" t="n"/>
    </row>
    <row r="287">
      <c r="A287" s="6" t="n"/>
      <c r="B287" s="4" t="n"/>
      <c r="C287" s="4" t="n"/>
      <c r="D287" s="4" t="n"/>
      <c r="E287" s="7" t="n"/>
      <c r="F287" s="4" t="n"/>
      <c r="G287" s="4" t="n"/>
      <c r="H287" s="4" t="n"/>
    </row>
    <row r="288">
      <c r="A288" s="6" t="n"/>
      <c r="B288" s="4" t="n"/>
      <c r="C288" s="4" t="n"/>
      <c r="D288" s="4" t="n"/>
      <c r="E288" s="7" t="n"/>
      <c r="F288" s="4" t="n"/>
      <c r="G288" s="4" t="n"/>
      <c r="H288" s="4" t="n"/>
    </row>
    <row r="289">
      <c r="A289" s="6" t="n"/>
      <c r="B289" s="4" t="n"/>
      <c r="C289" s="4" t="n"/>
      <c r="D289" s="4" t="n"/>
      <c r="E289" s="7" t="n"/>
      <c r="F289" s="4" t="n"/>
      <c r="G289" s="4" t="n"/>
      <c r="H289" s="4" t="n"/>
    </row>
    <row r="290">
      <c r="A290" s="6" t="n"/>
      <c r="B290" s="4" t="n"/>
      <c r="C290" s="4" t="n"/>
      <c r="D290" s="4" t="n"/>
      <c r="E290" s="7" t="n"/>
      <c r="F290" s="4" t="n"/>
      <c r="G290" s="4" t="n"/>
      <c r="H290" s="4" t="n"/>
    </row>
    <row r="291">
      <c r="A291" s="6" t="n"/>
      <c r="B291" s="4" t="n"/>
      <c r="C291" s="4" t="n"/>
      <c r="D291" s="4" t="n"/>
      <c r="E291" s="7" t="n"/>
      <c r="F291" s="4" t="n"/>
      <c r="G291" s="4" t="n"/>
      <c r="H291" s="4" t="n"/>
    </row>
    <row r="292">
      <c r="A292" s="6" t="n"/>
      <c r="B292" s="4" t="n"/>
      <c r="C292" s="4" t="n"/>
      <c r="D292" s="4" t="n"/>
      <c r="E292" s="7" t="n"/>
      <c r="F292" s="4" t="n"/>
      <c r="G292" s="4" t="n"/>
      <c r="H292" s="4" t="n"/>
    </row>
    <row r="293">
      <c r="A293" s="6" t="n"/>
      <c r="B293" s="4" t="n"/>
      <c r="C293" s="4" t="n"/>
      <c r="D293" s="4" t="n"/>
      <c r="E293" s="7" t="n"/>
      <c r="F293" s="4" t="n"/>
      <c r="G293" s="4" t="n"/>
      <c r="H293" s="4" t="n"/>
    </row>
    <row r="294">
      <c r="A294" s="6" t="n"/>
      <c r="B294" s="4" t="n"/>
      <c r="C294" s="4" t="n"/>
      <c r="D294" s="4" t="n"/>
      <c r="E294" s="7" t="n"/>
      <c r="F294" s="4" t="n"/>
      <c r="G294" s="4" t="n"/>
      <c r="H294" s="4" t="n"/>
    </row>
    <row r="295">
      <c r="A295" s="6" t="n"/>
      <c r="B295" s="4" t="n"/>
      <c r="C295" s="4" t="n"/>
      <c r="D295" s="4" t="n"/>
      <c r="E295" s="7" t="n"/>
      <c r="F295" s="4" t="n"/>
      <c r="G295" s="4" t="n"/>
      <c r="H295" s="4" t="n"/>
    </row>
    <row r="296">
      <c r="A296" s="6" t="n"/>
      <c r="B296" s="4" t="n"/>
      <c r="C296" s="4" t="n"/>
      <c r="D296" s="4" t="n"/>
      <c r="E296" s="7" t="n"/>
      <c r="F296" s="4" t="n"/>
      <c r="G296" s="4" t="n"/>
      <c r="H296" s="4" t="n"/>
    </row>
    <row r="297">
      <c r="A297" s="6" t="n"/>
      <c r="B297" s="4" t="n"/>
      <c r="C297" s="4" t="n"/>
      <c r="D297" s="4" t="n"/>
      <c r="E297" s="7" t="n"/>
      <c r="F297" s="4" t="n"/>
      <c r="G297" s="4" t="n"/>
      <c r="H297" s="4" t="n"/>
    </row>
    <row r="298">
      <c r="A298" s="6" t="n"/>
      <c r="B298" s="4" t="n"/>
      <c r="C298" s="4" t="n"/>
      <c r="D298" s="4" t="n"/>
      <c r="E298" s="7" t="n"/>
      <c r="F298" s="4" t="n"/>
      <c r="G298" s="4" t="n"/>
      <c r="H298" s="4" t="n"/>
    </row>
    <row r="299">
      <c r="A299" s="6" t="n"/>
      <c r="B299" s="4" t="n"/>
      <c r="C299" s="4" t="n"/>
      <c r="D299" s="4" t="n"/>
      <c r="E299" s="7" t="n"/>
      <c r="F299" s="4" t="n"/>
      <c r="G299" s="4" t="n"/>
      <c r="H299" s="4" t="n"/>
    </row>
    <row r="300">
      <c r="A300" s="6" t="n"/>
      <c r="B300" s="4" t="n"/>
      <c r="C300" s="4" t="n"/>
      <c r="D300" s="4" t="n"/>
      <c r="E300" s="7" t="n"/>
      <c r="F300" s="4" t="n"/>
      <c r="G300" s="4" t="n"/>
      <c r="H300" s="4" t="n"/>
    </row>
    <row r="301">
      <c r="A301" s="6" t="n"/>
      <c r="B301" s="4" t="n"/>
      <c r="C301" s="4" t="n"/>
      <c r="D301" s="4" t="n"/>
      <c r="E301" s="7" t="n"/>
      <c r="F301" s="4" t="n"/>
      <c r="G301" s="4" t="n"/>
      <c r="H301" s="4" t="n"/>
    </row>
    <row r="302">
      <c r="A302" s="6" t="n"/>
      <c r="B302" s="4" t="n"/>
      <c r="C302" s="4" t="n"/>
      <c r="D302" s="4" t="n"/>
      <c r="E302" s="7" t="n"/>
      <c r="F302" s="4" t="n"/>
      <c r="G302" s="4" t="n"/>
      <c r="H302" s="4" t="n"/>
    </row>
    <row r="303">
      <c r="A303" s="6" t="n"/>
      <c r="B303" s="4" t="n"/>
      <c r="C303" s="4" t="n"/>
      <c r="D303" s="4" t="n"/>
      <c r="E303" s="7" t="n"/>
      <c r="F303" s="4" t="n"/>
      <c r="G303" s="4" t="n"/>
      <c r="H303" s="4" t="n"/>
    </row>
    <row r="304">
      <c r="A304" s="6" t="n"/>
      <c r="B304" s="4" t="n"/>
      <c r="C304" s="4" t="n"/>
      <c r="D304" s="4" t="n"/>
      <c r="E304" s="7" t="n"/>
      <c r="F304" s="4" t="n"/>
      <c r="G304" s="4" t="n"/>
      <c r="H304" s="4" t="n"/>
    </row>
    <row r="305">
      <c r="A305" s="6" t="n"/>
      <c r="B305" s="4" t="n"/>
      <c r="C305" s="4" t="n"/>
      <c r="D305" s="4" t="n"/>
      <c r="E305" s="7" t="n"/>
      <c r="F305" s="4" t="n"/>
      <c r="G305" s="4" t="n"/>
      <c r="H305" s="4" t="n"/>
    </row>
    <row r="306">
      <c r="A306" s="6" t="n"/>
      <c r="B306" s="4" t="n"/>
      <c r="C306" s="4" t="n"/>
      <c r="D306" s="4" t="n"/>
      <c r="E306" s="7" t="n"/>
      <c r="F306" s="4" t="n"/>
      <c r="G306" s="4" t="n"/>
      <c r="H306" s="4" t="n"/>
    </row>
    <row r="307">
      <c r="A307" s="6" t="n"/>
      <c r="B307" s="4" t="n"/>
      <c r="C307" s="4" t="n"/>
      <c r="D307" s="4" t="n"/>
      <c r="E307" s="7" t="n"/>
      <c r="F307" s="4" t="n"/>
      <c r="G307" s="4" t="n"/>
      <c r="H307" s="4" t="n"/>
    </row>
    <row r="308">
      <c r="A308" s="6" t="n"/>
      <c r="B308" s="4" t="n"/>
      <c r="C308" s="4" t="n"/>
      <c r="D308" s="4" t="n"/>
      <c r="E308" s="7" t="n"/>
      <c r="F308" s="4" t="n"/>
      <c r="G308" s="4" t="n"/>
      <c r="H308" s="4" t="n"/>
    </row>
    <row r="309">
      <c r="A309" s="6" t="n"/>
      <c r="B309" s="4" t="n"/>
      <c r="C309" s="4" t="n"/>
      <c r="D309" s="4" t="n"/>
      <c r="E309" s="7" t="n"/>
      <c r="F309" s="4" t="n"/>
      <c r="G309" s="4" t="n"/>
      <c r="H309" s="4" t="n"/>
    </row>
    <row r="310">
      <c r="A310" s="6" t="n"/>
      <c r="B310" s="4" t="n"/>
      <c r="C310" s="4" t="n"/>
      <c r="D310" s="4" t="n"/>
      <c r="E310" s="7" t="n"/>
      <c r="F310" s="4" t="n"/>
      <c r="G310" s="4" t="n"/>
      <c r="H310" s="4" t="n"/>
    </row>
    <row r="311">
      <c r="A311" s="6" t="n"/>
      <c r="B311" s="4" t="n"/>
      <c r="C311" s="4" t="n"/>
      <c r="D311" s="4" t="n"/>
      <c r="E311" s="7" t="n"/>
      <c r="F311" s="4" t="n"/>
      <c r="G311" s="4" t="n"/>
      <c r="H311" s="4" t="n"/>
    </row>
    <row r="312">
      <c r="A312" s="6" t="n"/>
      <c r="B312" s="4" t="n"/>
      <c r="C312" s="4" t="n"/>
      <c r="D312" s="4" t="n"/>
      <c r="E312" s="7" t="n"/>
      <c r="F312" s="4" t="n"/>
      <c r="G312" s="4" t="n"/>
      <c r="H312" s="4" t="n"/>
    </row>
    <row r="313">
      <c r="A313" s="6" t="n"/>
      <c r="B313" s="4" t="n"/>
      <c r="C313" s="4" t="n"/>
      <c r="D313" s="4" t="n"/>
      <c r="E313" s="7" t="n"/>
      <c r="F313" s="4" t="n"/>
      <c r="G313" s="4" t="n"/>
      <c r="H313" s="4" t="n"/>
    </row>
    <row r="314">
      <c r="A314" s="6" t="n"/>
      <c r="B314" s="4" t="n"/>
      <c r="C314" s="4" t="n"/>
      <c r="D314" s="4" t="n"/>
      <c r="E314" s="7" t="n"/>
      <c r="F314" s="4" t="n"/>
      <c r="G314" s="4" t="n"/>
      <c r="H314" s="4" t="n"/>
    </row>
    <row r="315">
      <c r="A315" s="6" t="n"/>
      <c r="B315" s="4" t="n"/>
      <c r="C315" s="4" t="n"/>
      <c r="D315" s="4" t="n"/>
      <c r="E315" s="7" t="n"/>
      <c r="F315" s="4" t="n"/>
      <c r="G315" s="4" t="n"/>
      <c r="H315" s="4" t="n"/>
    </row>
    <row r="316">
      <c r="A316" s="6" t="n"/>
      <c r="B316" s="4" t="n"/>
      <c r="C316" s="4" t="n"/>
      <c r="D316" s="4" t="n"/>
      <c r="E316" s="7" t="n"/>
      <c r="F316" s="4" t="n"/>
      <c r="G316" s="4" t="n"/>
      <c r="H316" s="4" t="n"/>
    </row>
    <row r="317">
      <c r="A317" s="6" t="n"/>
      <c r="B317" s="4" t="n"/>
      <c r="C317" s="4" t="n"/>
      <c r="D317" s="4" t="n"/>
      <c r="E317" s="7" t="n"/>
      <c r="F317" s="4" t="n"/>
      <c r="G317" s="4" t="n"/>
      <c r="H317" s="4" t="n"/>
    </row>
    <row r="318">
      <c r="A318" s="6" t="n"/>
      <c r="B318" s="4" t="n"/>
      <c r="C318" s="4" t="n"/>
      <c r="D318" s="4" t="n"/>
      <c r="E318" s="7" t="n"/>
      <c r="F318" s="4" t="n"/>
      <c r="G318" s="4" t="n"/>
      <c r="H318" s="4" t="n"/>
    </row>
    <row r="319">
      <c r="A319" s="6" t="n"/>
      <c r="B319" s="4" t="n"/>
      <c r="C319" s="4" t="n"/>
      <c r="D319" s="4" t="n"/>
      <c r="E319" s="7" t="n"/>
      <c r="F319" s="4" t="n"/>
      <c r="G319" s="4" t="n"/>
      <c r="H319" s="4" t="n"/>
    </row>
    <row r="320">
      <c r="A320" s="6" t="n"/>
      <c r="B320" s="4" t="n"/>
      <c r="C320" s="4" t="n"/>
      <c r="D320" s="4" t="n"/>
      <c r="E320" s="7" t="n"/>
      <c r="F320" s="4" t="n"/>
      <c r="G320" s="4" t="n"/>
      <c r="H320" s="4" t="n"/>
    </row>
    <row r="321">
      <c r="A321" s="6" t="n"/>
      <c r="B321" s="4" t="n"/>
      <c r="C321" s="4" t="n"/>
      <c r="D321" s="4" t="n"/>
      <c r="E321" s="7" t="n"/>
      <c r="F321" s="4" t="n"/>
      <c r="G321" s="4" t="n"/>
      <c r="H321" s="4" t="n"/>
    </row>
    <row r="322">
      <c r="A322" s="6" t="n"/>
      <c r="B322" s="4" t="n"/>
      <c r="C322" s="4" t="n"/>
      <c r="D322" s="4" t="n"/>
      <c r="E322" s="7" t="n"/>
      <c r="F322" s="4" t="n"/>
      <c r="G322" s="4" t="n"/>
      <c r="H322" s="4" t="n"/>
    </row>
    <row r="323">
      <c r="A323" s="6" t="n"/>
      <c r="B323" s="4" t="n"/>
      <c r="C323" s="4" t="n"/>
      <c r="D323" s="4" t="n"/>
      <c r="E323" s="7" t="n"/>
      <c r="F323" s="4" t="n"/>
      <c r="G323" s="4" t="n"/>
      <c r="H323" s="4" t="n"/>
    </row>
    <row r="324">
      <c r="A324" s="6" t="n"/>
      <c r="B324" s="4" t="n"/>
      <c r="C324" s="4" t="n"/>
      <c r="D324" s="4" t="n"/>
      <c r="E324" s="7" t="n"/>
      <c r="F324" s="4" t="n"/>
      <c r="G324" s="4" t="n"/>
      <c r="H324" s="4" t="n"/>
    </row>
    <row r="325">
      <c r="A325" s="6" t="n"/>
      <c r="B325" s="4" t="n"/>
      <c r="C325" s="4" t="n"/>
      <c r="D325" s="4" t="n"/>
      <c r="E325" s="7" t="n"/>
      <c r="F325" s="4" t="n"/>
      <c r="G325" s="4" t="n"/>
      <c r="H325" s="4" t="n"/>
    </row>
    <row r="326">
      <c r="A326" s="6" t="n"/>
      <c r="B326" s="4" t="n"/>
      <c r="C326" s="4" t="n"/>
      <c r="D326" s="4" t="n"/>
      <c r="E326" s="7" t="n"/>
      <c r="F326" s="4" t="n"/>
      <c r="G326" s="4" t="n"/>
      <c r="H326" s="4" t="n"/>
    </row>
    <row r="327">
      <c r="A327" s="6" t="n"/>
      <c r="B327" s="4" t="n"/>
      <c r="C327" s="4" t="n"/>
      <c r="D327" s="4" t="n"/>
      <c r="E327" s="7" t="n"/>
      <c r="F327" s="4" t="n"/>
      <c r="G327" s="4" t="n"/>
      <c r="H327" s="4" t="n"/>
    </row>
    <row r="328">
      <c r="A328" s="6" t="n"/>
      <c r="B328" s="4" t="n"/>
      <c r="C328" s="4" t="n"/>
      <c r="D328" s="4" t="n"/>
      <c r="E328" s="7" t="n"/>
      <c r="F328" s="4" t="n"/>
      <c r="G328" s="4" t="n"/>
      <c r="H328" s="4" t="n"/>
    </row>
    <row r="329">
      <c r="A329" s="6" t="n"/>
      <c r="B329" s="4" t="n"/>
      <c r="C329" s="4" t="n"/>
      <c r="D329" s="4" t="n"/>
      <c r="E329" s="7" t="n"/>
      <c r="F329" s="4" t="n"/>
      <c r="G329" s="4" t="n"/>
      <c r="H329" s="4" t="n"/>
    </row>
    <row r="330">
      <c r="A330" s="6" t="n"/>
      <c r="B330" s="4" t="n"/>
      <c r="C330" s="4" t="n"/>
      <c r="D330" s="4" t="n"/>
      <c r="E330" s="7" t="n"/>
      <c r="F330" s="4" t="n"/>
      <c r="G330" s="4" t="n"/>
      <c r="H330" s="4" t="n"/>
    </row>
    <row r="331">
      <c r="A331" s="6" t="n"/>
      <c r="B331" s="4" t="n"/>
      <c r="C331" s="4" t="n"/>
      <c r="D331" s="4" t="n"/>
      <c r="E331" s="7" t="n"/>
      <c r="F331" s="4" t="n"/>
      <c r="G331" s="4" t="n"/>
      <c r="H331" s="4" t="n"/>
    </row>
    <row r="332">
      <c r="A332" s="6" t="n"/>
      <c r="B332" s="4" t="n"/>
      <c r="C332" s="4" t="n"/>
      <c r="D332" s="4" t="n"/>
      <c r="E332" s="7" t="n"/>
      <c r="F332" s="4" t="n"/>
      <c r="G332" s="4" t="n"/>
      <c r="H332" s="4" t="n"/>
    </row>
    <row r="333">
      <c r="A333" s="6" t="n"/>
      <c r="B333" s="4" t="n"/>
      <c r="C333" s="4" t="n"/>
      <c r="D333" s="4" t="n"/>
      <c r="E333" s="7" t="n"/>
      <c r="F333" s="4" t="n"/>
      <c r="G333" s="4" t="n"/>
      <c r="H333" s="4" t="n"/>
    </row>
    <row r="334">
      <c r="A334" s="6" t="n"/>
      <c r="B334" s="4" t="n"/>
      <c r="C334" s="4" t="n"/>
      <c r="D334" s="4" t="n"/>
      <c r="E334" s="7" t="n"/>
      <c r="F334" s="4" t="n"/>
      <c r="G334" s="4" t="n"/>
      <c r="H334" s="4" t="n"/>
    </row>
    <row r="335">
      <c r="A335" s="6" t="n"/>
      <c r="B335" s="4" t="n"/>
      <c r="C335" s="4" t="n"/>
      <c r="D335" s="4" t="n"/>
      <c r="E335" s="7" t="n"/>
      <c r="F335" s="4" t="n"/>
      <c r="G335" s="4" t="n"/>
      <c r="H335" s="4" t="n"/>
    </row>
    <row r="336">
      <c r="A336" s="6" t="n"/>
      <c r="B336" s="4" t="n"/>
      <c r="C336" s="4" t="n"/>
      <c r="D336" s="4" t="n"/>
      <c r="E336" s="7" t="n"/>
      <c r="F336" s="4" t="n"/>
      <c r="G336" s="4" t="n"/>
      <c r="H336" s="4" t="n"/>
    </row>
    <row r="337">
      <c r="A337" s="6" t="n"/>
      <c r="B337" s="4" t="n"/>
      <c r="C337" s="4" t="n"/>
      <c r="D337" s="4" t="n"/>
      <c r="E337" s="7" t="n"/>
      <c r="F337" s="4" t="n"/>
      <c r="G337" s="4" t="n"/>
      <c r="H337" s="4" t="n"/>
    </row>
    <row r="338">
      <c r="A338" s="6" t="n"/>
      <c r="B338" s="4" t="n"/>
      <c r="C338" s="4" t="n"/>
      <c r="D338" s="4" t="n"/>
      <c r="E338" s="7" t="n"/>
      <c r="F338" s="4" t="n"/>
      <c r="G338" s="4" t="n"/>
      <c r="H338" s="4" t="n"/>
    </row>
    <row r="339">
      <c r="A339" s="6" t="n"/>
      <c r="B339" s="4" t="n"/>
      <c r="C339" s="4" t="n"/>
      <c r="D339" s="4" t="n"/>
      <c r="E339" s="7" t="n"/>
      <c r="F339" s="4" t="n"/>
      <c r="G339" s="4" t="n"/>
      <c r="H339" s="4" t="n"/>
    </row>
    <row r="340">
      <c r="A340" s="6" t="n"/>
      <c r="B340" s="4" t="n"/>
      <c r="C340" s="4" t="n"/>
      <c r="D340" s="4" t="n"/>
      <c r="E340" s="7" t="n"/>
      <c r="F340" s="4" t="n"/>
      <c r="G340" s="4" t="n"/>
      <c r="H340" s="4" t="n"/>
    </row>
    <row r="341">
      <c r="A341" s="6" t="n"/>
      <c r="B341" s="4" t="n"/>
      <c r="C341" s="4" t="n"/>
      <c r="D341" s="4" t="n"/>
      <c r="E341" s="7" t="n"/>
      <c r="F341" s="4" t="n"/>
      <c r="G341" s="4" t="n"/>
      <c r="H341" s="4" t="n"/>
    </row>
    <row r="342">
      <c r="A342" s="6" t="n"/>
      <c r="B342" s="4" t="n"/>
      <c r="C342" s="4" t="n"/>
      <c r="D342" s="4" t="n"/>
      <c r="E342" s="7" t="n"/>
      <c r="F342" s="4" t="n"/>
      <c r="G342" s="4" t="n"/>
      <c r="H342" s="4" t="n"/>
    </row>
    <row r="343">
      <c r="A343" s="6" t="n"/>
      <c r="B343" s="4" t="n"/>
      <c r="C343" s="4" t="n"/>
      <c r="D343" s="4" t="n"/>
      <c r="E343" s="7" t="n"/>
      <c r="F343" s="4" t="n"/>
      <c r="G343" s="4" t="n"/>
      <c r="H343" s="4" t="n"/>
    </row>
    <row r="344">
      <c r="A344" s="6" t="n"/>
      <c r="B344" s="4" t="n"/>
      <c r="C344" s="4" t="n"/>
      <c r="D344" s="4" t="n"/>
      <c r="E344" s="7" t="n"/>
      <c r="F344" s="4" t="n"/>
      <c r="G344" s="4" t="n"/>
      <c r="H344" s="4" t="n"/>
    </row>
    <row r="345">
      <c r="A345" s="6" t="n"/>
      <c r="B345" s="4" t="n"/>
      <c r="C345" s="4" t="n"/>
      <c r="D345" s="4" t="n"/>
      <c r="E345" s="7" t="n"/>
      <c r="F345" s="4" t="n"/>
      <c r="G345" s="4" t="n"/>
      <c r="H345" s="4" t="n"/>
    </row>
    <row r="346">
      <c r="A346" s="6" t="n"/>
      <c r="B346" s="4" t="n"/>
      <c r="C346" s="4" t="n"/>
      <c r="D346" s="4" t="n"/>
      <c r="E346" s="7" t="n"/>
      <c r="F346" s="4" t="n"/>
      <c r="G346" s="4" t="n"/>
      <c r="H346" s="4" t="n"/>
    </row>
    <row r="347">
      <c r="A347" s="6" t="n"/>
      <c r="B347" s="4" t="n"/>
      <c r="C347" s="4" t="n"/>
      <c r="D347" s="4" t="n"/>
      <c r="E347" s="7" t="n"/>
      <c r="F347" s="4" t="n"/>
      <c r="G347" s="4" t="n"/>
      <c r="H347" s="4" t="n"/>
    </row>
    <row r="348">
      <c r="A348" s="6" t="n"/>
      <c r="B348" s="4" t="n"/>
      <c r="C348" s="4" t="n"/>
      <c r="D348" s="4" t="n"/>
      <c r="E348" s="7" t="n"/>
      <c r="F348" s="4" t="n"/>
      <c r="G348" s="4" t="n"/>
      <c r="H348" s="4" t="n"/>
    </row>
    <row r="349">
      <c r="A349" s="6" t="n"/>
      <c r="B349" s="4" t="n"/>
      <c r="C349" s="4" t="n"/>
      <c r="D349" s="4" t="n"/>
      <c r="E349" s="7" t="n"/>
      <c r="F349" s="4" t="n"/>
      <c r="G349" s="4" t="n"/>
      <c r="H349" s="4" t="n"/>
    </row>
    <row r="350">
      <c r="A350" s="6" t="n"/>
      <c r="B350" s="4" t="n"/>
      <c r="C350" s="4" t="n"/>
      <c r="D350" s="4" t="n"/>
      <c r="E350" s="7" t="n"/>
      <c r="F350" s="4" t="n"/>
      <c r="G350" s="4" t="n"/>
      <c r="H350" s="4" t="n"/>
    </row>
    <row r="351">
      <c r="A351" s="6" t="n"/>
      <c r="B351" s="4" t="n"/>
      <c r="C351" s="4" t="n"/>
      <c r="D351" s="4" t="n"/>
      <c r="E351" s="7" t="n"/>
      <c r="F351" s="4" t="n"/>
      <c r="G351" s="4" t="n"/>
      <c r="H351" s="4" t="n"/>
    </row>
    <row r="352">
      <c r="A352" s="6" t="n"/>
      <c r="B352" s="4" t="n"/>
      <c r="C352" s="4" t="n"/>
      <c r="D352" s="4" t="n"/>
      <c r="E352" s="7" t="n"/>
      <c r="F352" s="4" t="n"/>
      <c r="G352" s="4" t="n"/>
      <c r="H352" s="4" t="n"/>
    </row>
    <row r="353">
      <c r="A353" s="6" t="n"/>
      <c r="B353" s="4" t="n"/>
      <c r="C353" s="4" t="n"/>
      <c r="D353" s="4" t="n"/>
      <c r="E353" s="7" t="n"/>
      <c r="F353" s="4" t="n"/>
      <c r="G353" s="4" t="n"/>
      <c r="H353" s="4" t="n"/>
    </row>
    <row r="354">
      <c r="A354" s="6" t="n"/>
      <c r="B354" s="4" t="n"/>
      <c r="C354" s="4" t="n"/>
      <c r="D354" s="4" t="n"/>
      <c r="E354" s="7" t="n"/>
      <c r="F354" s="4" t="n"/>
      <c r="G354" s="4" t="n"/>
      <c r="H354" s="4" t="n"/>
    </row>
    <row r="355">
      <c r="A355" s="6" t="n"/>
      <c r="B355" s="4" t="n"/>
      <c r="C355" s="4" t="n"/>
      <c r="D355" s="4" t="n"/>
      <c r="E355" s="7" t="n"/>
      <c r="F355" s="4" t="n"/>
      <c r="G355" s="4" t="n"/>
      <c r="H355" s="4" t="n"/>
    </row>
    <row r="356">
      <c r="A356" s="6" t="n"/>
      <c r="B356" s="4" t="n"/>
      <c r="C356" s="4" t="n"/>
      <c r="D356" s="4" t="n"/>
      <c r="E356" s="7" t="n"/>
      <c r="F356" s="4" t="n"/>
      <c r="G356" s="4" t="n"/>
      <c r="H356" s="4" t="n"/>
    </row>
    <row r="357">
      <c r="A357" s="6" t="n"/>
      <c r="B357" s="4" t="n"/>
      <c r="C357" s="4" t="n"/>
      <c r="D357" s="4" t="n"/>
      <c r="E357" s="7" t="n"/>
      <c r="F357" s="4" t="n"/>
      <c r="G357" s="4" t="n"/>
      <c r="H357" s="4" t="n"/>
    </row>
    <row r="358">
      <c r="A358" s="6" t="n"/>
      <c r="B358" s="4" t="n"/>
      <c r="C358" s="4" t="n"/>
      <c r="D358" s="4" t="n"/>
      <c r="E358" s="7" t="n"/>
      <c r="F358" s="4" t="n"/>
      <c r="G358" s="4" t="n"/>
      <c r="H358" s="4" t="n"/>
    </row>
    <row r="359">
      <c r="A359" s="6" t="n"/>
      <c r="B359" s="4" t="n"/>
      <c r="C359" s="4" t="n"/>
      <c r="D359" s="4" t="n"/>
      <c r="E359" s="7" t="n"/>
      <c r="F359" s="4" t="n"/>
      <c r="G359" s="4" t="n"/>
      <c r="H359" s="4" t="n"/>
    </row>
    <row r="360">
      <c r="A360" s="6" t="n"/>
      <c r="B360" s="4" t="n"/>
      <c r="C360" s="4" t="n"/>
      <c r="D360" s="4" t="n"/>
      <c r="E360" s="7" t="n"/>
      <c r="F360" s="4" t="n"/>
      <c r="G360" s="4" t="n"/>
      <c r="H360" s="4" t="n"/>
    </row>
    <row r="361">
      <c r="A361" s="6" t="n"/>
      <c r="B361" s="4" t="n"/>
      <c r="C361" s="4" t="n"/>
      <c r="D361" s="4" t="n"/>
      <c r="E361" s="7" t="n"/>
      <c r="F361" s="4" t="n"/>
      <c r="G361" s="4" t="n"/>
      <c r="H361" s="4" t="n"/>
    </row>
    <row r="362">
      <c r="A362" s="6" t="n"/>
      <c r="B362" s="4" t="n"/>
      <c r="C362" s="4" t="n"/>
      <c r="D362" s="4" t="n"/>
      <c r="E362" s="7" t="n"/>
      <c r="F362" s="4" t="n"/>
      <c r="G362" s="4" t="n"/>
      <c r="H362" s="4" t="n"/>
    </row>
    <row r="363">
      <c r="A363" s="6" t="n"/>
      <c r="B363" s="4" t="n"/>
      <c r="C363" s="4" t="n"/>
      <c r="D363" s="4" t="n"/>
      <c r="E363" s="7" t="n"/>
      <c r="F363" s="4" t="n"/>
      <c r="G363" s="4" t="n"/>
      <c r="H363" s="4" t="n"/>
    </row>
    <row r="364">
      <c r="A364" s="6" t="n"/>
      <c r="B364" s="4" t="n"/>
      <c r="C364" s="4" t="n"/>
      <c r="D364" s="4" t="n"/>
      <c r="E364" s="7" t="n"/>
      <c r="F364" s="4" t="n"/>
      <c r="G364" s="4" t="n"/>
      <c r="H364" s="4" t="n"/>
    </row>
    <row r="365">
      <c r="A365" s="6" t="n"/>
      <c r="B365" s="4" t="n"/>
      <c r="C365" s="4" t="n"/>
      <c r="D365" s="4" t="n"/>
      <c r="E365" s="7" t="n"/>
      <c r="F365" s="4" t="n"/>
      <c r="G365" s="4" t="n"/>
      <c r="H365" s="4" t="n"/>
    </row>
    <row r="366">
      <c r="A366" s="6" t="n"/>
      <c r="B366" s="4" t="n"/>
      <c r="C366" s="4" t="n"/>
      <c r="D366" s="4" t="n"/>
      <c r="E366" s="7" t="n"/>
      <c r="F366" s="4" t="n"/>
      <c r="G366" s="4" t="n"/>
      <c r="H366" s="4" t="n"/>
    </row>
    <row r="367">
      <c r="A367" s="6" t="n"/>
      <c r="B367" s="4" t="n"/>
      <c r="C367" s="4" t="n"/>
      <c r="D367" s="4" t="n"/>
      <c r="E367" s="7" t="n"/>
      <c r="F367" s="4" t="n"/>
      <c r="G367" s="4" t="n"/>
      <c r="H367" s="4" t="n"/>
    </row>
    <row r="368">
      <c r="A368" s="6" t="n"/>
      <c r="B368" s="4" t="n"/>
      <c r="C368" s="4" t="n"/>
      <c r="D368" s="4" t="n"/>
      <c r="E368" s="7" t="n"/>
      <c r="F368" s="4" t="n"/>
      <c r="G368" s="4" t="n"/>
      <c r="H368" s="4" t="n"/>
    </row>
    <row r="369">
      <c r="A369" s="6" t="n"/>
      <c r="B369" s="4" t="n"/>
      <c r="C369" s="4" t="n"/>
      <c r="D369" s="4" t="n"/>
      <c r="E369" s="7" t="n"/>
      <c r="F369" s="4" t="n"/>
      <c r="G369" s="4" t="n"/>
      <c r="H369" s="4" t="n"/>
    </row>
    <row r="370">
      <c r="A370" s="6" t="n"/>
      <c r="B370" s="4" t="n"/>
      <c r="C370" s="4" t="n"/>
      <c r="D370" s="4" t="n"/>
      <c r="E370" s="7" t="n"/>
      <c r="F370" s="4" t="n"/>
      <c r="G370" s="4" t="n"/>
      <c r="H370" s="4" t="n"/>
    </row>
    <row r="371">
      <c r="A371" s="6" t="n"/>
      <c r="B371" s="4" t="n"/>
      <c r="C371" s="4" t="n"/>
      <c r="D371" s="4" t="n"/>
      <c r="E371" s="7" t="n"/>
      <c r="F371" s="4" t="n"/>
      <c r="G371" s="4" t="n"/>
      <c r="H371" s="4" t="n"/>
    </row>
    <row r="372">
      <c r="A372" s="6" t="n"/>
      <c r="B372" s="4" t="n"/>
      <c r="C372" s="4" t="n"/>
      <c r="D372" s="4" t="n"/>
      <c r="E372" s="7" t="n"/>
      <c r="F372" s="4" t="n"/>
      <c r="G372" s="4" t="n"/>
      <c r="H372" s="4" t="n"/>
    </row>
    <row r="373">
      <c r="A373" s="6" t="n"/>
      <c r="B373" s="4" t="n"/>
      <c r="C373" s="4" t="n"/>
      <c r="D373" s="4" t="n"/>
      <c r="E373" s="7" t="n"/>
      <c r="F373" s="4" t="n"/>
      <c r="G373" s="4" t="n"/>
      <c r="H373" s="4" t="n"/>
    </row>
    <row r="374">
      <c r="A374" s="6" t="n"/>
      <c r="B374" s="4" t="n"/>
      <c r="C374" s="4" t="n"/>
      <c r="D374" s="4" t="n"/>
      <c r="E374" s="7" t="n"/>
      <c r="F374" s="4" t="n"/>
      <c r="G374" s="4" t="n"/>
      <c r="H374" s="4" t="n"/>
    </row>
    <row r="375">
      <c r="A375" s="6" t="n"/>
      <c r="B375" s="4" t="n"/>
      <c r="C375" s="4" t="n"/>
      <c r="D375" s="4" t="n"/>
      <c r="E375" s="7" t="n"/>
      <c r="F375" s="4" t="n"/>
      <c r="G375" s="4" t="n"/>
      <c r="H375" s="4" t="n"/>
    </row>
    <row r="376">
      <c r="A376" s="6" t="n"/>
      <c r="B376" s="4" t="n"/>
      <c r="C376" s="4" t="n"/>
      <c r="D376" s="4" t="n"/>
      <c r="E376" s="7" t="n"/>
      <c r="F376" s="4" t="n"/>
      <c r="G376" s="4" t="n"/>
      <c r="H376" s="4" t="n"/>
    </row>
    <row r="377">
      <c r="A377" s="6" t="n"/>
      <c r="B377" s="4" t="n"/>
      <c r="C377" s="4" t="n"/>
      <c r="D377" s="4" t="n"/>
      <c r="E377" s="7" t="n"/>
      <c r="F377" s="4" t="n"/>
      <c r="G377" s="4" t="n"/>
      <c r="H377" s="4" t="n"/>
    </row>
    <row r="378">
      <c r="A378" s="6" t="n"/>
      <c r="B378" s="4" t="n"/>
      <c r="C378" s="4" t="n"/>
      <c r="D378" s="4" t="n"/>
      <c r="E378" s="7" t="n"/>
      <c r="F378" s="4" t="n"/>
      <c r="G378" s="4" t="n"/>
      <c r="H378" s="4" t="n"/>
    </row>
    <row r="379">
      <c r="A379" s="6" t="n"/>
      <c r="B379" s="4" t="n"/>
      <c r="C379" s="4" t="n"/>
      <c r="D379" s="4" t="n"/>
      <c r="E379" s="7" t="n"/>
      <c r="F379" s="4" t="n"/>
      <c r="G379" s="4" t="n"/>
      <c r="H379" s="4" t="n"/>
    </row>
    <row r="380">
      <c r="A380" s="6" t="n"/>
      <c r="B380" s="4" t="n"/>
      <c r="C380" s="4" t="n"/>
      <c r="D380" s="4" t="n"/>
      <c r="E380" s="7" t="n"/>
      <c r="F380" s="4" t="n"/>
      <c r="G380" s="4" t="n"/>
      <c r="H380" s="4" t="n"/>
    </row>
    <row r="381">
      <c r="A381" s="6" t="n"/>
      <c r="B381" s="4" t="n"/>
      <c r="C381" s="4" t="n"/>
      <c r="D381" s="4" t="n"/>
      <c r="E381" s="7" t="n"/>
      <c r="F381" s="4" t="n"/>
      <c r="G381" s="4" t="n"/>
      <c r="H381" s="4" t="n"/>
    </row>
    <row r="382">
      <c r="A382" s="6" t="n"/>
      <c r="B382" s="4" t="n"/>
      <c r="C382" s="4" t="n"/>
      <c r="D382" s="4" t="n"/>
      <c r="E382" s="7" t="n"/>
      <c r="F382" s="4" t="n"/>
      <c r="G382" s="4" t="n"/>
      <c r="H382" s="4" t="n"/>
    </row>
    <row r="383">
      <c r="A383" s="6" t="n"/>
      <c r="B383" s="4" t="n"/>
      <c r="C383" s="4" t="n"/>
      <c r="D383" s="4" t="n"/>
      <c r="E383" s="7" t="n"/>
      <c r="F383" s="4" t="n"/>
      <c r="G383" s="4" t="n"/>
      <c r="H383" s="4" t="n"/>
    </row>
    <row r="384">
      <c r="A384" s="6" t="n"/>
      <c r="B384" s="4" t="n"/>
      <c r="C384" s="4" t="n"/>
      <c r="D384" s="4" t="n"/>
      <c r="E384" s="7" t="n"/>
      <c r="F384" s="4" t="n"/>
      <c r="G384" s="4" t="n"/>
      <c r="H384" s="4" t="n"/>
    </row>
    <row r="385">
      <c r="A385" s="6" t="n"/>
      <c r="B385" s="4" t="n"/>
      <c r="C385" s="4" t="n"/>
      <c r="D385" s="4" t="n"/>
      <c r="E385" s="7" t="n"/>
      <c r="F385" s="4" t="n"/>
      <c r="G385" s="4" t="n"/>
      <c r="H385" s="4" t="n"/>
    </row>
    <row r="386">
      <c r="A386" s="6" t="n"/>
      <c r="B386" s="4" t="n"/>
      <c r="C386" s="4" t="n"/>
      <c r="D386" s="4" t="n"/>
      <c r="E386" s="7" t="n"/>
      <c r="F386" s="4" t="n"/>
      <c r="G386" s="4" t="n"/>
      <c r="H386" s="4" t="n"/>
    </row>
    <row r="387">
      <c r="A387" s="6" t="n"/>
      <c r="B387" s="4" t="n"/>
      <c r="C387" s="4" t="n"/>
      <c r="D387" s="4" t="n"/>
      <c r="E387" s="7" t="n"/>
      <c r="F387" s="4" t="n"/>
      <c r="G387" s="4" t="n"/>
      <c r="H387" s="4" t="n"/>
    </row>
    <row r="388">
      <c r="A388" s="6" t="n"/>
      <c r="B388" s="4" t="n"/>
      <c r="C388" s="4" t="n"/>
      <c r="D388" s="4" t="n"/>
      <c r="E388" s="7" t="n"/>
      <c r="F388" s="4" t="n"/>
      <c r="G388" s="4" t="n"/>
      <c r="H388" s="4" t="n"/>
    </row>
    <row r="389">
      <c r="A389" s="6" t="n"/>
      <c r="B389" s="4" t="n"/>
      <c r="C389" s="4" t="n"/>
      <c r="D389" s="4" t="n"/>
      <c r="E389" s="7" t="n"/>
      <c r="F389" s="4" t="n"/>
      <c r="G389" s="4" t="n"/>
      <c r="H389" s="4" t="n"/>
    </row>
    <row r="390">
      <c r="A390" s="6" t="n"/>
      <c r="B390" s="4" t="n"/>
      <c r="C390" s="4" t="n"/>
      <c r="D390" s="4" t="n"/>
      <c r="E390" s="7" t="n"/>
      <c r="F390" s="4" t="n"/>
      <c r="G390" s="4" t="n"/>
      <c r="H390" s="4" t="n"/>
    </row>
    <row r="391">
      <c r="A391" s="6" t="n"/>
      <c r="B391" s="4" t="n"/>
      <c r="C391" s="4" t="n"/>
      <c r="D391" s="4" t="n"/>
      <c r="E391" s="7" t="n"/>
      <c r="F391" s="4" t="n"/>
      <c r="G391" s="4" t="n"/>
      <c r="H391" s="4" t="n"/>
    </row>
    <row r="392">
      <c r="A392" s="6" t="n"/>
      <c r="B392" s="4" t="n"/>
      <c r="C392" s="4" t="n"/>
      <c r="D392" s="4" t="n"/>
      <c r="E392" s="7" t="n"/>
      <c r="F392" s="4" t="n"/>
      <c r="G392" s="4" t="n"/>
      <c r="H392" s="4" t="n"/>
    </row>
    <row r="393">
      <c r="A393" s="6" t="n"/>
      <c r="B393" s="4" t="n"/>
      <c r="C393" s="4" t="n"/>
      <c r="D393" s="4" t="n"/>
      <c r="E393" s="7" t="n"/>
      <c r="F393" s="4" t="n"/>
      <c r="G393" s="4" t="n"/>
      <c r="H393" s="4" t="n"/>
    </row>
    <row r="394">
      <c r="A394" s="6" t="n"/>
      <c r="B394" s="4" t="n"/>
      <c r="C394" s="4" t="n"/>
      <c r="D394" s="4" t="n"/>
      <c r="E394" s="7" t="n"/>
      <c r="F394" s="4" t="n"/>
      <c r="G394" s="4" t="n"/>
      <c r="H394" s="4" t="n"/>
    </row>
    <row r="395">
      <c r="A395" s="6" t="n"/>
      <c r="B395" s="4" t="n"/>
      <c r="C395" s="4" t="n"/>
      <c r="D395" s="4" t="n"/>
      <c r="E395" s="7" t="n"/>
      <c r="F395" s="4" t="n"/>
      <c r="G395" s="4" t="n"/>
      <c r="H395" s="4" t="n"/>
    </row>
    <row r="396">
      <c r="A396" s="6" t="n"/>
      <c r="B396" s="4" t="n"/>
      <c r="C396" s="4" t="n"/>
      <c r="D396" s="4" t="n"/>
      <c r="E396" s="7" t="n"/>
      <c r="F396" s="4" t="n"/>
      <c r="G396" s="4" t="n"/>
      <c r="H396" s="4" t="n"/>
    </row>
    <row r="397">
      <c r="A397" s="6" t="n"/>
      <c r="B397" s="4" t="n"/>
      <c r="C397" s="4" t="n"/>
      <c r="D397" s="4" t="n"/>
      <c r="E397" s="7" t="n"/>
      <c r="F397" s="4" t="n"/>
      <c r="G397" s="4" t="n"/>
      <c r="H397" s="4" t="n"/>
    </row>
    <row r="398">
      <c r="A398" s="6" t="n"/>
      <c r="B398" s="4" t="n"/>
      <c r="C398" s="4" t="n"/>
      <c r="D398" s="4" t="n"/>
      <c r="E398" s="7" t="n"/>
      <c r="F398" s="4" t="n"/>
      <c r="G398" s="4" t="n"/>
      <c r="H398" s="4" t="n"/>
    </row>
    <row r="399">
      <c r="A399" s="6" t="n"/>
      <c r="B399" s="4" t="n"/>
      <c r="C399" s="4" t="n"/>
      <c r="D399" s="4" t="n"/>
      <c r="E399" s="7" t="n"/>
      <c r="F399" s="4" t="n"/>
      <c r="G399" s="4" t="n"/>
      <c r="H399" s="4" t="n"/>
    </row>
    <row r="400">
      <c r="A400" s="6" t="n"/>
      <c r="B400" s="4" t="n"/>
      <c r="C400" s="4" t="n"/>
      <c r="D400" s="4" t="n"/>
      <c r="E400" s="7" t="n"/>
      <c r="F400" s="4" t="n"/>
      <c r="G400" s="4" t="n"/>
      <c r="H400" s="4" t="n"/>
    </row>
    <row r="401">
      <c r="A401" s="6" t="n"/>
      <c r="B401" s="4" t="n"/>
      <c r="C401" s="4" t="n"/>
      <c r="D401" s="4" t="n"/>
      <c r="E401" s="7" t="n"/>
      <c r="F401" s="4" t="n"/>
      <c r="G401" s="4" t="n"/>
      <c r="H401" s="4" t="n"/>
    </row>
    <row r="402">
      <c r="A402" s="6" t="n"/>
      <c r="B402" s="4" t="n"/>
      <c r="C402" s="4" t="n"/>
      <c r="D402" s="4" t="n"/>
      <c r="E402" s="7" t="n"/>
      <c r="F402" s="4" t="n"/>
      <c r="G402" s="4" t="n"/>
      <c r="H402" s="4" t="n"/>
    </row>
    <row r="403">
      <c r="A403" s="6" t="n"/>
      <c r="B403" s="4" t="n"/>
      <c r="C403" s="4" t="n"/>
      <c r="D403" s="4" t="n"/>
      <c r="E403" s="7" t="n"/>
      <c r="F403" s="4" t="n"/>
      <c r="G403" s="4" t="n"/>
      <c r="H403" s="4" t="n"/>
    </row>
    <row r="404">
      <c r="A404" s="6" t="n"/>
      <c r="B404" s="4" t="n"/>
      <c r="C404" s="4" t="n"/>
      <c r="D404" s="4" t="n"/>
      <c r="E404" s="7" t="n"/>
      <c r="F404" s="4" t="n"/>
      <c r="G404" s="4" t="n"/>
      <c r="H404" s="4" t="n"/>
    </row>
    <row r="405">
      <c r="A405" s="6" t="n"/>
      <c r="B405" s="4" t="n"/>
      <c r="C405" s="4" t="n"/>
      <c r="D405" s="4" t="n"/>
      <c r="E405" s="7" t="n"/>
      <c r="F405" s="4" t="n"/>
      <c r="G405" s="4" t="n"/>
      <c r="H405" s="4" t="n"/>
    </row>
    <row r="406">
      <c r="A406" s="6" t="n"/>
      <c r="B406" s="4" t="n"/>
      <c r="C406" s="4" t="n"/>
      <c r="D406" s="4" t="n"/>
      <c r="E406" s="7" t="n"/>
      <c r="F406" s="4" t="n"/>
      <c r="G406" s="4" t="n"/>
      <c r="H406" s="4" t="n"/>
    </row>
    <row r="407">
      <c r="A407" s="6" t="n"/>
      <c r="B407" s="4" t="n"/>
      <c r="C407" s="4" t="n"/>
      <c r="D407" s="4" t="n"/>
      <c r="E407" s="7" t="n"/>
      <c r="F407" s="4" t="n"/>
      <c r="G407" s="4" t="n"/>
      <c r="H407" s="4" t="n"/>
    </row>
    <row r="408">
      <c r="A408" s="6" t="n"/>
      <c r="B408" s="4" t="n"/>
      <c r="C408" s="4" t="n"/>
      <c r="D408" s="4" t="n"/>
      <c r="E408" s="7" t="n"/>
      <c r="F408" s="4" t="n"/>
      <c r="G408" s="4" t="n"/>
      <c r="H408" s="4" t="n"/>
    </row>
    <row r="409">
      <c r="A409" s="6" t="n"/>
      <c r="B409" s="4" t="n"/>
      <c r="C409" s="4" t="n"/>
      <c r="D409" s="4" t="n"/>
      <c r="E409" s="7" t="n"/>
      <c r="F409" s="4" t="n"/>
      <c r="G409" s="4" t="n"/>
      <c r="H409" s="4" t="n"/>
    </row>
    <row r="410">
      <c r="A410" s="6" t="n"/>
      <c r="B410" s="4" t="n"/>
      <c r="C410" s="4" t="n"/>
      <c r="D410" s="4" t="n"/>
      <c r="E410" s="7" t="n"/>
      <c r="F410" s="4" t="n"/>
      <c r="G410" s="4" t="n"/>
      <c r="H410" s="4" t="n"/>
    </row>
    <row r="411">
      <c r="A411" s="6" t="n"/>
      <c r="B411" s="4" t="n"/>
      <c r="C411" s="4" t="n"/>
      <c r="D411" s="4" t="n"/>
      <c r="E411" s="7" t="n"/>
      <c r="F411" s="4" t="n"/>
      <c r="G411" s="4" t="n"/>
      <c r="H411" s="4" t="n"/>
    </row>
    <row r="412">
      <c r="A412" s="6" t="n"/>
      <c r="B412" s="4" t="n"/>
      <c r="C412" s="4" t="n"/>
      <c r="D412" s="4" t="n"/>
      <c r="E412" s="7" t="n"/>
      <c r="F412" s="4" t="n"/>
      <c r="G412" s="4" t="n"/>
      <c r="H412" s="4" t="n"/>
    </row>
    <row r="413">
      <c r="A413" s="6" t="n"/>
      <c r="B413" s="4" t="n"/>
      <c r="C413" s="4" t="n"/>
      <c r="D413" s="4" t="n"/>
      <c r="E413" s="7" t="n"/>
      <c r="F413" s="4" t="n"/>
      <c r="G413" s="4" t="n"/>
      <c r="H413" s="4" t="n"/>
    </row>
    <row r="414">
      <c r="A414" s="6" t="n"/>
      <c r="B414" s="4" t="n"/>
      <c r="C414" s="4" t="n"/>
      <c r="D414" s="4" t="n"/>
      <c r="E414" s="7" t="n"/>
      <c r="F414" s="4" t="n"/>
      <c r="G414" s="4" t="n"/>
      <c r="H414" s="4" t="n"/>
    </row>
    <row r="415">
      <c r="A415" s="6" t="n"/>
      <c r="B415" s="4" t="n"/>
      <c r="C415" s="4" t="n"/>
      <c r="D415" s="4" t="n"/>
      <c r="E415" s="7" t="n"/>
      <c r="F415" s="4" t="n"/>
      <c r="G415" s="4" t="n"/>
      <c r="H415" s="4" t="n"/>
    </row>
    <row r="416">
      <c r="A416" s="6" t="n"/>
      <c r="B416" s="4" t="n"/>
      <c r="C416" s="4" t="n"/>
      <c r="D416" s="4" t="n"/>
      <c r="E416" s="7" t="n"/>
      <c r="F416" s="4" t="n"/>
      <c r="G416" s="4" t="n"/>
      <c r="H416" s="4" t="n"/>
    </row>
    <row r="417">
      <c r="A417" s="6" t="n"/>
      <c r="B417" s="4" t="n"/>
      <c r="C417" s="4" t="n"/>
      <c r="D417" s="4" t="n"/>
      <c r="E417" s="7" t="n"/>
      <c r="F417" s="4" t="n"/>
      <c r="G417" s="4" t="n"/>
      <c r="H417" s="4" t="n"/>
    </row>
    <row r="418">
      <c r="A418" s="6" t="n"/>
      <c r="B418" s="4" t="n"/>
      <c r="C418" s="4" t="n"/>
      <c r="D418" s="4" t="n"/>
      <c r="E418" s="7" t="n"/>
      <c r="F418" s="4" t="n"/>
      <c r="G418" s="4" t="n"/>
      <c r="H418" s="4" t="n"/>
    </row>
    <row r="419">
      <c r="A419" s="6" t="n"/>
      <c r="B419" s="4" t="n"/>
      <c r="C419" s="4" t="n"/>
      <c r="D419" s="4" t="n"/>
      <c r="E419" s="7" t="n"/>
      <c r="F419" s="4" t="n"/>
      <c r="G419" s="4" t="n"/>
      <c r="H419" s="4" t="n"/>
    </row>
    <row r="420">
      <c r="A420" s="6" t="n"/>
      <c r="B420" s="4" t="n"/>
      <c r="C420" s="4" t="n"/>
      <c r="D420" s="4" t="n"/>
      <c r="E420" s="7" t="n"/>
      <c r="F420" s="4" t="n"/>
      <c r="G420" s="4" t="n"/>
      <c r="H420" s="4" t="n"/>
    </row>
    <row r="421">
      <c r="A421" s="6" t="n"/>
      <c r="B421" s="4" t="n"/>
      <c r="C421" s="4" t="n"/>
      <c r="D421" s="4" t="n"/>
      <c r="E421" s="7" t="n"/>
      <c r="F421" s="4" t="n"/>
      <c r="G421" s="4" t="n"/>
      <c r="H421" s="4" t="n"/>
    </row>
    <row r="422">
      <c r="A422" s="6" t="n"/>
      <c r="B422" s="4" t="n"/>
      <c r="C422" s="4" t="n"/>
      <c r="D422" s="4" t="n"/>
      <c r="E422" s="7" t="n"/>
      <c r="F422" s="4" t="n"/>
      <c r="G422" s="4" t="n"/>
      <c r="H422" s="4" t="n"/>
    </row>
    <row r="423">
      <c r="A423" s="6" t="n"/>
      <c r="B423" s="4" t="n"/>
      <c r="C423" s="4" t="n"/>
      <c r="D423" s="4" t="n"/>
      <c r="E423" s="7" t="n"/>
      <c r="F423" s="4" t="n"/>
      <c r="G423" s="4" t="n"/>
      <c r="H423" s="4" t="n"/>
    </row>
    <row r="424">
      <c r="A424" s="6" t="n"/>
      <c r="B424" s="4" t="n"/>
      <c r="C424" s="4" t="n"/>
      <c r="D424" s="4" t="n"/>
      <c r="E424" s="7" t="n"/>
      <c r="F424" s="4" t="n"/>
      <c r="G424" s="4" t="n"/>
      <c r="H424" s="4" t="n"/>
    </row>
    <row r="425">
      <c r="A425" s="6" t="n"/>
      <c r="B425" s="4" t="n"/>
      <c r="C425" s="4" t="n"/>
      <c r="D425" s="4" t="n"/>
      <c r="E425" s="7" t="n"/>
      <c r="F425" s="4" t="n"/>
      <c r="G425" s="4" t="n"/>
      <c r="H425" s="4" t="n"/>
    </row>
    <row r="426">
      <c r="A426" s="6" t="n"/>
      <c r="B426" s="4" t="n"/>
      <c r="C426" s="4" t="n"/>
      <c r="D426" s="4" t="n"/>
      <c r="E426" s="7" t="n"/>
      <c r="F426" s="4" t="n"/>
      <c r="G426" s="4" t="n"/>
      <c r="H426" s="4" t="n"/>
    </row>
    <row r="427">
      <c r="A427" s="6" t="n"/>
      <c r="B427" s="4" t="n"/>
      <c r="C427" s="4" t="n"/>
      <c r="D427" s="4" t="n"/>
      <c r="E427" s="7" t="n"/>
      <c r="F427" s="4" t="n"/>
      <c r="G427" s="4" t="n"/>
      <c r="H427" s="4" t="n"/>
    </row>
    <row r="428">
      <c r="A428" s="6" t="n"/>
      <c r="B428" s="4" t="n"/>
      <c r="C428" s="4" t="n"/>
      <c r="D428" s="4" t="n"/>
      <c r="E428" s="7" t="n"/>
      <c r="F428" s="4" t="n"/>
      <c r="G428" s="4" t="n"/>
      <c r="H428" s="4" t="n"/>
    </row>
    <row r="429">
      <c r="A429" s="6" t="n"/>
      <c r="B429" s="4" t="n"/>
      <c r="C429" s="4" t="n"/>
      <c r="D429" s="4" t="n"/>
      <c r="E429" s="7" t="n"/>
      <c r="F429" s="4" t="n"/>
      <c r="G429" s="4" t="n"/>
      <c r="H429" s="4" t="n"/>
    </row>
    <row r="430">
      <c r="A430" s="6" t="n"/>
      <c r="B430" s="4" t="n"/>
      <c r="C430" s="4" t="n"/>
      <c r="D430" s="4" t="n"/>
      <c r="E430" s="7" t="n"/>
      <c r="F430" s="4" t="n"/>
      <c r="G430" s="4" t="n"/>
      <c r="H430" s="4" t="n"/>
    </row>
    <row r="431">
      <c r="A431" s="6" t="n"/>
      <c r="B431" s="4" t="n"/>
      <c r="C431" s="4" t="n"/>
      <c r="D431" s="4" t="n"/>
      <c r="E431" s="7" t="n"/>
      <c r="F431" s="4" t="n"/>
      <c r="G431" s="4" t="n"/>
      <c r="H431" s="4" t="n"/>
    </row>
    <row r="432">
      <c r="A432" s="6" t="n"/>
      <c r="B432" s="4" t="n"/>
      <c r="C432" s="4" t="n"/>
      <c r="D432" s="4" t="n"/>
      <c r="E432" s="7" t="n"/>
      <c r="F432" s="4" t="n"/>
      <c r="G432" s="4" t="n"/>
      <c r="H432" s="4" t="n"/>
    </row>
    <row r="433">
      <c r="A433" s="6" t="n"/>
      <c r="B433" s="4" t="n"/>
      <c r="C433" s="4" t="n"/>
      <c r="D433" s="4" t="n"/>
      <c r="E433" s="7" t="n"/>
      <c r="F433" s="4" t="n"/>
      <c r="G433" s="4" t="n"/>
      <c r="H433" s="4" t="n"/>
    </row>
    <row r="434">
      <c r="A434" s="6" t="n"/>
      <c r="B434" s="4" t="n"/>
      <c r="C434" s="4" t="n"/>
      <c r="D434" s="4" t="n"/>
      <c r="E434" s="7" t="n"/>
      <c r="F434" s="4" t="n"/>
      <c r="G434" s="4" t="n"/>
      <c r="H434" s="4" t="n"/>
    </row>
    <row r="435">
      <c r="A435" s="6" t="n"/>
      <c r="B435" s="4" t="n"/>
      <c r="C435" s="4" t="n"/>
      <c r="D435" s="4" t="n"/>
      <c r="E435" s="7" t="n"/>
      <c r="F435" s="4" t="n"/>
      <c r="G435" s="4" t="n"/>
      <c r="H435" s="4" t="n"/>
    </row>
    <row r="436">
      <c r="A436" s="6" t="n"/>
      <c r="B436" s="4" t="n"/>
      <c r="C436" s="4" t="n"/>
      <c r="D436" s="4" t="n"/>
      <c r="E436" s="7" t="n"/>
      <c r="F436" s="4" t="n"/>
      <c r="G436" s="4" t="n"/>
      <c r="H436" s="4" t="n"/>
    </row>
    <row r="437">
      <c r="A437" s="6" t="n"/>
      <c r="B437" s="4" t="n"/>
      <c r="C437" s="4" t="n"/>
      <c r="D437" s="4" t="n"/>
      <c r="E437" s="7" t="n"/>
      <c r="F437" s="4" t="n"/>
      <c r="G437" s="4" t="n"/>
      <c r="H437" s="4" t="n"/>
    </row>
    <row r="438">
      <c r="A438" s="6" t="n"/>
      <c r="B438" s="4" t="n"/>
      <c r="C438" s="4" t="n"/>
      <c r="D438" s="4" t="n"/>
      <c r="E438" s="7" t="n"/>
      <c r="F438" s="4" t="n"/>
      <c r="G438" s="4" t="n"/>
      <c r="H438" s="4" t="n"/>
    </row>
    <row r="439">
      <c r="A439" s="6" t="n"/>
      <c r="B439" s="4" t="n"/>
      <c r="C439" s="4" t="n"/>
      <c r="D439" s="4" t="n"/>
      <c r="E439" s="7" t="n"/>
      <c r="F439" s="4" t="n"/>
      <c r="G439" s="4" t="n"/>
      <c r="H439" s="4" t="n"/>
    </row>
    <row r="440">
      <c r="A440" s="6" t="n"/>
      <c r="B440" s="4" t="n"/>
      <c r="C440" s="4" t="n"/>
      <c r="D440" s="4" t="n"/>
      <c r="E440" s="7" t="n"/>
      <c r="F440" s="4" t="n"/>
      <c r="G440" s="4" t="n"/>
      <c r="H440" s="4" t="n"/>
    </row>
    <row r="441">
      <c r="A441" s="6" t="n"/>
      <c r="B441" s="4" t="n"/>
      <c r="C441" s="4" t="n"/>
      <c r="D441" s="4" t="n"/>
      <c r="E441" s="7" t="n"/>
      <c r="F441" s="4" t="n"/>
      <c r="G441" s="4" t="n"/>
      <c r="H441" s="4" t="n"/>
    </row>
    <row r="442">
      <c r="A442" s="6" t="n"/>
      <c r="B442" s="4" t="n"/>
      <c r="C442" s="4" t="n"/>
      <c r="D442" s="4" t="n"/>
      <c r="E442" s="7" t="n"/>
      <c r="F442" s="4" t="n"/>
      <c r="G442" s="4" t="n"/>
      <c r="H442" s="4" t="n"/>
    </row>
    <row r="443">
      <c r="A443" s="6" t="n"/>
      <c r="B443" s="4" t="n"/>
      <c r="C443" s="4" t="n"/>
      <c r="D443" s="4" t="n"/>
      <c r="E443" s="7" t="n"/>
      <c r="F443" s="4" t="n"/>
      <c r="G443" s="4" t="n"/>
      <c r="H443" s="4" t="n"/>
    </row>
    <row r="444">
      <c r="A444" s="6" t="n"/>
      <c r="B444" s="4" t="n"/>
      <c r="C444" s="4" t="n"/>
      <c r="D444" s="4" t="n"/>
      <c r="E444" s="7" t="n"/>
      <c r="F444" s="4" t="n"/>
      <c r="G444" s="4" t="n"/>
      <c r="H444" s="4" t="n"/>
    </row>
    <row r="445">
      <c r="A445" s="6" t="n"/>
      <c r="B445" s="4" t="n"/>
      <c r="C445" s="4" t="n"/>
      <c r="D445" s="4" t="n"/>
      <c r="E445" s="7" t="n"/>
      <c r="F445" s="4" t="n"/>
      <c r="G445" s="4" t="n"/>
      <c r="H445" s="4" t="n"/>
    </row>
    <row r="446">
      <c r="A446" s="6" t="n"/>
      <c r="B446" s="4" t="n"/>
      <c r="C446" s="4" t="n"/>
      <c r="D446" s="4" t="n"/>
      <c r="E446" s="7" t="n"/>
      <c r="F446" s="4" t="n"/>
      <c r="G446" s="4" t="n"/>
      <c r="H446" s="4" t="n"/>
    </row>
    <row r="447">
      <c r="A447" s="6" t="n"/>
      <c r="B447" s="4" t="n"/>
      <c r="C447" s="4" t="n"/>
      <c r="D447" s="4" t="n"/>
      <c r="E447" s="7" t="n"/>
      <c r="F447" s="4" t="n"/>
      <c r="G447" s="4" t="n"/>
      <c r="H447" s="4" t="n"/>
    </row>
    <row r="448">
      <c r="A448" s="6" t="n"/>
      <c r="B448" s="4" t="n"/>
      <c r="C448" s="4" t="n"/>
      <c r="D448" s="4" t="n"/>
      <c r="E448" s="7" t="n"/>
      <c r="F448" s="4" t="n"/>
      <c r="G448" s="4" t="n"/>
      <c r="H448" s="4" t="n"/>
    </row>
    <row r="449">
      <c r="A449" s="6" t="n"/>
      <c r="B449" s="4" t="n"/>
      <c r="C449" s="4" t="n"/>
      <c r="D449" s="4" t="n"/>
      <c r="E449" s="7" t="n"/>
      <c r="F449" s="4" t="n"/>
      <c r="G449" s="4" t="n"/>
      <c r="H449" s="4" t="n"/>
    </row>
    <row r="450">
      <c r="A450" s="6" t="n"/>
      <c r="B450" s="4" t="n"/>
      <c r="C450" s="4" t="n"/>
      <c r="D450" s="4" t="n"/>
      <c r="E450" s="7" t="n"/>
      <c r="F450" s="4" t="n"/>
      <c r="G450" s="4" t="n"/>
      <c r="H450" s="4" t="n"/>
    </row>
    <row r="451">
      <c r="A451" s="6" t="n"/>
      <c r="B451" s="4" t="n"/>
      <c r="C451" s="4" t="n"/>
      <c r="D451" s="4" t="n"/>
      <c r="E451" s="7" t="n"/>
      <c r="F451" s="4" t="n"/>
      <c r="G451" s="4" t="n"/>
      <c r="H451" s="4" t="n"/>
    </row>
    <row r="452">
      <c r="A452" s="6" t="n"/>
      <c r="B452" s="4" t="n"/>
      <c r="C452" s="4" t="n"/>
      <c r="D452" s="4" t="n"/>
      <c r="E452" s="7" t="n"/>
      <c r="F452" s="4" t="n"/>
      <c r="G452" s="4" t="n"/>
      <c r="H452" s="4" t="n"/>
    </row>
    <row r="453">
      <c r="A453" s="6" t="n"/>
      <c r="B453" s="4" t="n"/>
      <c r="C453" s="4" t="n"/>
      <c r="D453" s="4" t="n"/>
      <c r="E453" s="7" t="n"/>
      <c r="F453" s="4" t="n"/>
      <c r="G453" s="4" t="n"/>
      <c r="H453" s="4" t="n"/>
    </row>
    <row r="454">
      <c r="A454" s="6" t="n"/>
      <c r="B454" s="4" t="n"/>
      <c r="C454" s="4" t="n"/>
      <c r="D454" s="4" t="n"/>
      <c r="E454" s="7" t="n"/>
      <c r="F454" s="4" t="n"/>
      <c r="G454" s="4" t="n"/>
      <c r="H454" s="4" t="n"/>
    </row>
    <row r="455">
      <c r="A455" s="6" t="n"/>
      <c r="B455" s="4" t="n"/>
      <c r="C455" s="4" t="n"/>
      <c r="D455" s="4" t="n"/>
      <c r="E455" s="7" t="n"/>
      <c r="F455" s="4" t="n"/>
      <c r="G455" s="4" t="n"/>
      <c r="H455" s="4" t="n"/>
    </row>
    <row r="456">
      <c r="A456" s="6" t="n"/>
      <c r="B456" s="4" t="n"/>
      <c r="C456" s="4" t="n"/>
      <c r="D456" s="4" t="n"/>
      <c r="E456" s="7" t="n"/>
      <c r="F456" s="4" t="n"/>
      <c r="G456" s="4" t="n"/>
      <c r="H456" s="4" t="n"/>
    </row>
    <row r="457">
      <c r="A457" s="6" t="n"/>
      <c r="B457" s="4" t="n"/>
      <c r="C457" s="4" t="n"/>
      <c r="D457" s="4" t="n"/>
      <c r="E457" s="7" t="n"/>
      <c r="F457" s="4" t="n"/>
      <c r="G457" s="4" t="n"/>
      <c r="H457" s="4" t="n"/>
    </row>
    <row r="458">
      <c r="A458" s="6" t="n"/>
      <c r="B458" s="4" t="n"/>
      <c r="C458" s="4" t="n"/>
      <c r="D458" s="4" t="n"/>
      <c r="E458" s="7" t="n"/>
      <c r="F458" s="4" t="n"/>
      <c r="G458" s="4" t="n"/>
      <c r="H458" s="4" t="n"/>
    </row>
    <row r="459">
      <c r="A459" s="6" t="n"/>
      <c r="B459" s="4" t="n"/>
      <c r="C459" s="4" t="n"/>
      <c r="D459" s="4" t="n"/>
      <c r="E459" s="7" t="n"/>
      <c r="F459" s="4" t="n"/>
      <c r="G459" s="4" t="n"/>
      <c r="H459" s="4" t="n"/>
    </row>
    <row r="460">
      <c r="A460" s="6" t="n"/>
      <c r="B460" s="4" t="n"/>
      <c r="C460" s="4" t="n"/>
      <c r="D460" s="4" t="n"/>
      <c r="E460" s="7" t="n"/>
      <c r="F460" s="4" t="n"/>
      <c r="G460" s="4" t="n"/>
      <c r="H460" s="4" t="n"/>
    </row>
    <row r="461">
      <c r="A461" s="6" t="n"/>
      <c r="B461" s="4" t="n"/>
      <c r="C461" s="4" t="n"/>
      <c r="D461" s="4" t="n"/>
      <c r="E461" s="7" t="n"/>
      <c r="F461" s="4" t="n"/>
      <c r="G461" s="4" t="n"/>
      <c r="H461" s="4" t="n"/>
    </row>
    <row r="462">
      <c r="A462" s="6" t="n"/>
      <c r="B462" s="4" t="n"/>
      <c r="C462" s="4" t="n"/>
      <c r="D462" s="4" t="n"/>
      <c r="E462" s="7" t="n"/>
      <c r="F462" s="4" t="n"/>
      <c r="G462" s="4" t="n"/>
      <c r="H462" s="4" t="n"/>
    </row>
    <row r="463">
      <c r="A463" s="6" t="n"/>
      <c r="B463" s="4" t="n"/>
      <c r="C463" s="4" t="n"/>
      <c r="D463" s="4" t="n"/>
      <c r="E463" s="7" t="n"/>
      <c r="F463" s="4" t="n"/>
      <c r="G463" s="4" t="n"/>
      <c r="H463" s="4" t="n"/>
    </row>
    <row r="464">
      <c r="A464" s="6" t="n"/>
      <c r="B464" s="4" t="n"/>
      <c r="C464" s="4" t="n"/>
      <c r="D464" s="4" t="n"/>
      <c r="E464" s="7" t="n"/>
      <c r="F464" s="4" t="n"/>
      <c r="G464" s="4" t="n"/>
      <c r="H464" s="4" t="n"/>
    </row>
    <row r="465">
      <c r="A465" s="6" t="n"/>
      <c r="B465" s="4" t="n"/>
      <c r="C465" s="4" t="n"/>
      <c r="D465" s="4" t="n"/>
      <c r="E465" s="7" t="n"/>
      <c r="F465" s="4" t="n"/>
      <c r="G465" s="4" t="n"/>
      <c r="H465" s="4" t="n"/>
    </row>
    <row r="466">
      <c r="A466" s="6" t="n"/>
      <c r="B466" s="4" t="n"/>
      <c r="C466" s="4" t="n"/>
      <c r="D466" s="4" t="n"/>
      <c r="E466" s="7" t="n"/>
      <c r="F466" s="4" t="n"/>
      <c r="G466" s="4" t="n"/>
      <c r="H466" s="4" t="n"/>
    </row>
    <row r="467">
      <c r="A467" s="6" t="n"/>
      <c r="B467" s="4" t="n"/>
      <c r="C467" s="4" t="n"/>
      <c r="D467" s="4" t="n"/>
      <c r="E467" s="7" t="n"/>
      <c r="F467" s="4" t="n"/>
      <c r="G467" s="4" t="n"/>
      <c r="H467" s="4" t="n"/>
    </row>
    <row r="468">
      <c r="A468" s="6" t="n"/>
      <c r="B468" s="4" t="n"/>
      <c r="C468" s="4" t="n"/>
      <c r="D468" s="4" t="n"/>
      <c r="E468" s="7" t="n"/>
      <c r="F468" s="4" t="n"/>
      <c r="G468" s="4" t="n"/>
      <c r="H468" s="4" t="n"/>
    </row>
    <row r="469">
      <c r="A469" s="6" t="n"/>
      <c r="B469" s="4" t="n"/>
      <c r="C469" s="4" t="n"/>
      <c r="D469" s="4" t="n"/>
      <c r="E469" s="7" t="n"/>
      <c r="F469" s="4" t="n"/>
      <c r="G469" s="4" t="n"/>
      <c r="H469" s="4" t="n"/>
    </row>
    <row r="470">
      <c r="A470" s="6" t="n"/>
      <c r="B470" s="4" t="n"/>
      <c r="C470" s="4" t="n"/>
      <c r="D470" s="4" t="n"/>
      <c r="E470" s="7" t="n"/>
      <c r="F470" s="4" t="n"/>
      <c r="G470" s="4" t="n"/>
      <c r="H470" s="4" t="n"/>
    </row>
    <row r="471">
      <c r="A471" s="6" t="n"/>
      <c r="B471" s="4" t="n"/>
      <c r="C471" s="4" t="n"/>
      <c r="D471" s="4" t="n"/>
      <c r="E471" s="7" t="n"/>
      <c r="F471" s="4" t="n"/>
      <c r="G471" s="4" t="n"/>
      <c r="H471" s="4" t="n"/>
    </row>
    <row r="472">
      <c r="A472" s="6" t="n"/>
      <c r="B472" s="4" t="n"/>
      <c r="C472" s="4" t="n"/>
      <c r="D472" s="4" t="n"/>
      <c r="E472" s="7" t="n"/>
      <c r="F472" s="4" t="n"/>
      <c r="G472" s="4" t="n"/>
      <c r="H472" s="4" t="n"/>
    </row>
    <row r="473">
      <c r="A473" s="6" t="n"/>
      <c r="B473" s="4" t="n"/>
      <c r="C473" s="4" t="n"/>
      <c r="D473" s="4" t="n"/>
      <c r="E473" s="7" t="n"/>
      <c r="F473" s="4" t="n"/>
      <c r="G473" s="4" t="n"/>
      <c r="H473" s="4" t="n"/>
    </row>
    <row r="474">
      <c r="A474" s="6" t="n"/>
      <c r="B474" s="4" t="n"/>
      <c r="C474" s="4" t="n"/>
      <c r="D474" s="4" t="n"/>
      <c r="E474" s="7" t="n"/>
      <c r="F474" s="4" t="n"/>
      <c r="G474" s="4" t="n"/>
      <c r="H474" s="4" t="n"/>
    </row>
    <row r="475">
      <c r="A475" s="6" t="n"/>
      <c r="B475" s="4" t="n"/>
      <c r="C475" s="4" t="n"/>
      <c r="D475" s="4" t="n"/>
      <c r="E475" s="7" t="n"/>
      <c r="F475" s="4" t="n"/>
      <c r="G475" s="4" t="n"/>
      <c r="H475" s="4" t="n"/>
    </row>
    <row r="476">
      <c r="A476" s="6" t="n"/>
      <c r="B476" s="4" t="n"/>
      <c r="C476" s="4" t="n"/>
      <c r="D476" s="4" t="n"/>
      <c r="E476" s="7" t="n"/>
      <c r="F476" s="4" t="n"/>
      <c r="G476" s="4" t="n"/>
      <c r="H476" s="4" t="n"/>
    </row>
    <row r="477">
      <c r="A477" s="6" t="n"/>
      <c r="B477" s="4" t="n"/>
      <c r="C477" s="4" t="n"/>
      <c r="D477" s="4" t="n"/>
      <c r="E477" s="7" t="n"/>
      <c r="F477" s="4" t="n"/>
      <c r="G477" s="4" t="n"/>
      <c r="H477" s="4" t="n"/>
    </row>
    <row r="478">
      <c r="A478" s="6" t="n"/>
      <c r="B478" s="4" t="n"/>
      <c r="C478" s="4" t="n"/>
      <c r="D478" s="4" t="n"/>
      <c r="E478" s="7" t="n"/>
      <c r="F478" s="4" t="n"/>
      <c r="G478" s="4" t="n"/>
      <c r="H478" s="4" t="n"/>
    </row>
    <row r="479">
      <c r="A479" s="6" t="n"/>
      <c r="B479" s="4" t="n"/>
      <c r="C479" s="4" t="n"/>
      <c r="D479" s="4" t="n"/>
      <c r="E479" s="7" t="n"/>
      <c r="F479" s="4" t="n"/>
      <c r="G479" s="4" t="n"/>
      <c r="H479" s="4" t="n"/>
    </row>
    <row r="480">
      <c r="A480" s="6" t="n"/>
      <c r="B480" s="4" t="n"/>
      <c r="C480" s="4" t="n"/>
      <c r="D480" s="4" t="n"/>
      <c r="E480" s="7" t="n"/>
      <c r="F480" s="4" t="n"/>
      <c r="G480" s="4" t="n"/>
      <c r="H480" s="4" t="n"/>
    </row>
    <row r="481">
      <c r="A481" s="6" t="n"/>
      <c r="B481" s="4" t="n"/>
      <c r="C481" s="4" t="n"/>
      <c r="D481" s="4" t="n"/>
      <c r="E481" s="7" t="n"/>
      <c r="F481" s="4" t="n"/>
      <c r="G481" s="4" t="n"/>
      <c r="H481" s="4" t="n"/>
    </row>
    <row r="482">
      <c r="A482" s="6" t="n"/>
      <c r="B482" s="4" t="n"/>
      <c r="C482" s="4" t="n"/>
      <c r="D482" s="4" t="n"/>
      <c r="E482" s="7" t="n"/>
      <c r="F482" s="4" t="n"/>
      <c r="G482" s="4" t="n"/>
      <c r="H482" s="4" t="n"/>
    </row>
    <row r="483">
      <c r="A483" s="6" t="n"/>
      <c r="B483" s="4" t="n"/>
      <c r="C483" s="4" t="n"/>
      <c r="D483" s="4" t="n"/>
      <c r="E483" s="7" t="n"/>
      <c r="F483" s="4" t="n"/>
      <c r="G483" s="4" t="n"/>
      <c r="H483" s="4" t="n"/>
    </row>
    <row r="484">
      <c r="A484" s="6" t="n"/>
      <c r="B484" s="4" t="n"/>
      <c r="C484" s="4" t="n"/>
      <c r="D484" s="4" t="n"/>
      <c r="E484" s="7" t="n"/>
      <c r="F484" s="4" t="n"/>
      <c r="G484" s="4" t="n"/>
      <c r="H484" s="4" t="n"/>
    </row>
    <row r="485">
      <c r="A485" s="6" t="n"/>
      <c r="B485" s="4" t="n"/>
      <c r="C485" s="4" t="n"/>
      <c r="D485" s="4" t="n"/>
      <c r="E485" s="7" t="n"/>
      <c r="F485" s="4" t="n"/>
      <c r="G485" s="4" t="n"/>
      <c r="H485" s="4" t="n"/>
    </row>
    <row r="486">
      <c r="A486" s="6" t="n"/>
      <c r="B486" s="4" t="n"/>
      <c r="C486" s="4" t="n"/>
      <c r="D486" s="4" t="n"/>
      <c r="E486" s="7" t="n"/>
      <c r="F486" s="4" t="n"/>
      <c r="G486" s="4" t="n"/>
      <c r="H486" s="4" t="n"/>
    </row>
    <row r="487">
      <c r="A487" s="6" t="n"/>
      <c r="B487" s="4" t="n"/>
      <c r="C487" s="4" t="n"/>
      <c r="D487" s="4" t="n"/>
      <c r="E487" s="7" t="n"/>
      <c r="F487" s="4" t="n"/>
      <c r="G487" s="4" t="n"/>
      <c r="H487" s="4" t="n"/>
    </row>
    <row r="488">
      <c r="A488" s="6" t="n"/>
      <c r="B488" s="4" t="n"/>
      <c r="C488" s="4" t="n"/>
      <c r="D488" s="4" t="n"/>
      <c r="E488" s="7" t="n"/>
      <c r="F488" s="4" t="n"/>
      <c r="G488" s="4" t="n"/>
      <c r="H488" s="4" t="n"/>
    </row>
    <row r="489">
      <c r="A489" s="6" t="n"/>
      <c r="B489" s="4" t="n"/>
      <c r="C489" s="4" t="n"/>
      <c r="D489" s="4" t="n"/>
      <c r="E489" s="7" t="n"/>
      <c r="F489" s="4" t="n"/>
      <c r="G489" s="4" t="n"/>
      <c r="H489" s="4" t="n"/>
    </row>
    <row r="490">
      <c r="A490" s="6" t="n"/>
      <c r="B490" s="4" t="n"/>
      <c r="C490" s="4" t="n"/>
      <c r="D490" s="4" t="n"/>
      <c r="E490" s="7" t="n"/>
      <c r="F490" s="4" t="n"/>
      <c r="G490" s="4" t="n"/>
      <c r="H490" s="4" t="n"/>
    </row>
    <row r="491">
      <c r="A491" s="6" t="n"/>
      <c r="B491" s="4" t="n"/>
      <c r="C491" s="4" t="n"/>
      <c r="D491" s="4" t="n"/>
      <c r="E491" s="7" t="n"/>
      <c r="F491" s="4" t="n"/>
      <c r="G491" s="4" t="n"/>
      <c r="H491" s="4" t="n"/>
    </row>
    <row r="492">
      <c r="A492" s="6" t="n"/>
      <c r="B492" s="4" t="n"/>
      <c r="C492" s="4" t="n"/>
      <c r="D492" s="4" t="n"/>
      <c r="E492" s="7" t="n"/>
      <c r="F492" s="4" t="n"/>
      <c r="G492" s="4" t="n"/>
      <c r="H492" s="4" t="n"/>
    </row>
    <row r="493">
      <c r="A493" s="6" t="n"/>
      <c r="B493" s="4" t="n"/>
      <c r="C493" s="4" t="n"/>
      <c r="D493" s="4" t="n"/>
      <c r="E493" s="7" t="n"/>
      <c r="F493" s="4" t="n"/>
      <c r="G493" s="4" t="n"/>
      <c r="H493" s="4" t="n"/>
    </row>
    <row r="494">
      <c r="A494" s="6" t="n"/>
      <c r="B494" s="4" t="n"/>
      <c r="C494" s="4" t="n"/>
      <c r="D494" s="4" t="n"/>
      <c r="E494" s="7" t="n"/>
      <c r="F494" s="4" t="n"/>
      <c r="G494" s="4" t="n"/>
      <c r="H494" s="4" t="n"/>
    </row>
    <row r="495">
      <c r="A495" s="6" t="n"/>
      <c r="B495" s="4" t="n"/>
      <c r="C495" s="4" t="n"/>
      <c r="D495" s="4" t="n"/>
      <c r="E495" s="7" t="n"/>
      <c r="F495" s="4" t="n"/>
      <c r="G495" s="4" t="n"/>
      <c r="H495" s="4" t="n"/>
    </row>
    <row r="496">
      <c r="A496" s="6" t="n"/>
      <c r="B496" s="4" t="n"/>
      <c r="C496" s="4" t="n"/>
      <c r="D496" s="4" t="n"/>
      <c r="E496" s="7" t="n"/>
      <c r="F496" s="4" t="n"/>
      <c r="G496" s="4" t="n"/>
      <c r="H496" s="4" t="n"/>
    </row>
    <row r="497">
      <c r="A497" s="6" t="n"/>
      <c r="B497" s="4" t="n"/>
      <c r="C497" s="4" t="n"/>
      <c r="D497" s="4" t="n"/>
      <c r="E497" s="7" t="n"/>
      <c r="F497" s="4" t="n"/>
      <c r="G497" s="4" t="n"/>
      <c r="H497" s="4" t="n"/>
    </row>
    <row r="498">
      <c r="A498" s="6" t="n"/>
      <c r="B498" s="4" t="n"/>
      <c r="C498" s="4" t="n"/>
      <c r="D498" s="4" t="n"/>
      <c r="E498" s="7" t="n"/>
      <c r="F498" s="4" t="n"/>
      <c r="G498" s="4" t="n"/>
      <c r="H498" s="4" t="n"/>
    </row>
    <row r="499">
      <c r="A499" s="6" t="n"/>
      <c r="B499" s="4" t="n"/>
      <c r="C499" s="4" t="n"/>
      <c r="D499" s="4" t="n"/>
      <c r="E499" s="7" t="n"/>
      <c r="F499" s="4" t="n"/>
      <c r="G499" s="4" t="n"/>
      <c r="H499" s="4" t="n"/>
    </row>
    <row r="500">
      <c r="A500" s="6" t="n"/>
      <c r="B500" s="4" t="n"/>
      <c r="C500" s="4" t="n"/>
      <c r="D500" s="4" t="n"/>
      <c r="E500" s="7" t="n"/>
      <c r="F500" s="4" t="n"/>
      <c r="G500" s="4" t="n"/>
      <c r="H500" s="4" t="n"/>
    </row>
    <row r="501">
      <c r="A501" s="6" t="n"/>
      <c r="B501" s="4" t="n"/>
      <c r="C501" s="4" t="n"/>
      <c r="D501" s="4" t="n"/>
      <c r="E501" s="7" t="n"/>
      <c r="F501" s="4" t="n"/>
      <c r="G501" s="4" t="n"/>
      <c r="H501" s="4" t="n"/>
    </row>
    <row r="502">
      <c r="A502" s="6" t="n"/>
      <c r="B502" s="4" t="n"/>
      <c r="C502" s="4" t="n"/>
      <c r="D502" s="4" t="n"/>
      <c r="E502" s="7" t="n"/>
      <c r="F502" s="4" t="n"/>
      <c r="G502" s="4" t="n"/>
      <c r="H502" s="4" t="n"/>
    </row>
    <row r="503">
      <c r="A503" s="6" t="n"/>
      <c r="B503" s="4" t="n"/>
      <c r="C503" s="4" t="n"/>
      <c r="D503" s="4" t="n"/>
      <c r="E503" s="7" t="n"/>
      <c r="F503" s="4" t="n"/>
      <c r="G503" s="4" t="n"/>
      <c r="H503" s="4" t="n"/>
    </row>
    <row r="504">
      <c r="A504" s="6" t="n"/>
      <c r="B504" s="4" t="n"/>
      <c r="C504" s="4" t="n"/>
      <c r="D504" s="4" t="n"/>
      <c r="E504" s="7" t="n"/>
      <c r="F504" s="4" t="n"/>
      <c r="G504" s="4" t="n"/>
      <c r="H504" s="4" t="n"/>
    </row>
    <row r="505">
      <c r="A505" s="6" t="n"/>
      <c r="B505" s="4" t="n"/>
      <c r="C505" s="4" t="n"/>
      <c r="D505" s="4" t="n"/>
      <c r="E505" s="7" t="n"/>
      <c r="F505" s="4" t="n"/>
      <c r="G505" s="4" t="n"/>
      <c r="H505" s="4" t="n"/>
    </row>
    <row r="506">
      <c r="A506" s="6" t="n"/>
      <c r="B506" s="4" t="n"/>
      <c r="C506" s="4" t="n"/>
      <c r="D506" s="4" t="n"/>
      <c r="E506" s="7" t="n"/>
      <c r="F506" s="4" t="n"/>
      <c r="G506" s="4" t="n"/>
      <c r="H506" s="4" t="n"/>
    </row>
    <row r="507">
      <c r="A507" s="6" t="n"/>
      <c r="B507" s="4" t="n"/>
      <c r="C507" s="4" t="n"/>
      <c r="D507" s="4" t="n"/>
      <c r="E507" s="7" t="n"/>
      <c r="F507" s="4" t="n"/>
      <c r="G507" s="4" t="n"/>
      <c r="H507" s="4" t="n"/>
    </row>
    <row r="508">
      <c r="A508" s="6" t="n"/>
      <c r="B508" s="4" t="n"/>
      <c r="C508" s="4" t="n"/>
      <c r="D508" s="4" t="n"/>
      <c r="E508" s="7" t="n"/>
      <c r="F508" s="4" t="n"/>
      <c r="G508" s="4" t="n"/>
      <c r="H508" s="4" t="n"/>
    </row>
    <row r="509">
      <c r="A509" s="6" t="n"/>
      <c r="B509" s="4" t="n"/>
      <c r="C509" s="4" t="n"/>
      <c r="D509" s="4" t="n"/>
      <c r="E509" s="7" t="n"/>
      <c r="F509" s="4" t="n"/>
      <c r="G509" s="4" t="n"/>
      <c r="H509" s="4" t="n"/>
    </row>
    <row r="510">
      <c r="A510" s="6" t="n"/>
      <c r="B510" s="4" t="n"/>
      <c r="C510" s="4" t="n"/>
      <c r="D510" s="4" t="n"/>
      <c r="E510" s="7" t="n"/>
      <c r="F510" s="4" t="n"/>
      <c r="G510" s="4" t="n"/>
      <c r="H510" s="4" t="n"/>
    </row>
    <row r="511">
      <c r="A511" s="6" t="n"/>
      <c r="B511" s="4" t="n"/>
      <c r="C511" s="4" t="n"/>
      <c r="D511" s="4" t="n"/>
      <c r="E511" s="7" t="n"/>
      <c r="F511" s="4" t="n"/>
      <c r="G511" s="4" t="n"/>
      <c r="H511" s="4" t="n"/>
    </row>
    <row r="512">
      <c r="A512" s="6" t="n"/>
      <c r="B512" s="4" t="n"/>
      <c r="C512" s="4" t="n"/>
      <c r="D512" s="4" t="n"/>
      <c r="E512" s="7" t="n"/>
      <c r="F512" s="4" t="n"/>
      <c r="G512" s="4" t="n"/>
      <c r="H512" s="4" t="n"/>
    </row>
    <row r="513">
      <c r="A513" s="6" t="n"/>
      <c r="B513" s="4" t="n"/>
      <c r="C513" s="4" t="n"/>
      <c r="D513" s="4" t="n"/>
      <c r="E513" s="7" t="n"/>
      <c r="F513" s="4" t="n"/>
      <c r="G513" s="4" t="n"/>
      <c r="H513" s="4" t="n"/>
    </row>
    <row r="514">
      <c r="A514" s="6" t="n"/>
      <c r="B514" s="4" t="n"/>
      <c r="C514" s="4" t="n"/>
      <c r="D514" s="4" t="n"/>
      <c r="E514" s="7" t="n"/>
      <c r="F514" s="4" t="n"/>
      <c r="G514" s="4" t="n"/>
      <c r="H514" s="4" t="n"/>
    </row>
    <row r="515">
      <c r="A515" s="6" t="n"/>
      <c r="B515" s="4" t="n"/>
      <c r="C515" s="4" t="n"/>
      <c r="D515" s="4" t="n"/>
      <c r="E515" s="7" t="n"/>
      <c r="F515" s="4" t="n"/>
      <c r="G515" s="4" t="n"/>
      <c r="H515" s="4" t="n"/>
    </row>
    <row r="516">
      <c r="A516" s="6" t="n"/>
      <c r="B516" s="4" t="n"/>
      <c r="C516" s="4" t="n"/>
      <c r="D516" s="4" t="n"/>
      <c r="E516" s="7" t="n"/>
      <c r="F516" s="4" t="n"/>
      <c r="G516" s="4" t="n"/>
      <c r="H516" s="4" t="n"/>
    </row>
    <row r="517">
      <c r="A517" s="6" t="n"/>
      <c r="B517" s="4" t="n"/>
      <c r="C517" s="4" t="n"/>
      <c r="D517" s="4" t="n"/>
      <c r="E517" s="7" t="n"/>
      <c r="F517" s="4" t="n"/>
      <c r="G517" s="4" t="n"/>
      <c r="H517" s="4" t="n"/>
    </row>
    <row r="518">
      <c r="A518" s="6" t="n"/>
      <c r="B518" s="4" t="n"/>
      <c r="C518" s="4" t="n"/>
      <c r="D518" s="4" t="n"/>
      <c r="E518" s="7" t="n"/>
      <c r="F518" s="4" t="n"/>
      <c r="G518" s="4" t="n"/>
      <c r="H518" s="4" t="n"/>
    </row>
    <row r="519">
      <c r="A519" s="6" t="n"/>
      <c r="B519" s="4" t="n"/>
      <c r="C519" s="4" t="n"/>
      <c r="D519" s="4" t="n"/>
      <c r="E519" s="7" t="n"/>
      <c r="F519" s="4" t="n"/>
      <c r="G519" s="4" t="n"/>
      <c r="H519" s="4" t="n"/>
    </row>
    <row r="520">
      <c r="A520" s="6" t="n"/>
      <c r="B520" s="4" t="n"/>
      <c r="C520" s="4" t="n"/>
      <c r="D520" s="4" t="n"/>
      <c r="E520" s="7" t="n"/>
      <c r="F520" s="4" t="n"/>
      <c r="G520" s="4" t="n"/>
      <c r="H520" s="4" t="n"/>
    </row>
    <row r="521">
      <c r="A521" s="6" t="n"/>
      <c r="B521" s="4" t="n"/>
      <c r="C521" s="4" t="n"/>
      <c r="D521" s="4" t="n"/>
      <c r="E521" s="7" t="n"/>
      <c r="F521" s="4" t="n"/>
      <c r="G521" s="4" t="n"/>
      <c r="H521" s="4" t="n"/>
    </row>
    <row r="522">
      <c r="A522" s="6" t="n"/>
      <c r="B522" s="4" t="n"/>
      <c r="C522" s="4" t="n"/>
      <c r="D522" s="4" t="n"/>
      <c r="E522" s="7" t="n"/>
      <c r="F522" s="4" t="n"/>
      <c r="G522" s="4" t="n"/>
      <c r="H522" s="4" t="n"/>
    </row>
    <row r="523">
      <c r="A523" s="6" t="n"/>
      <c r="B523" s="4" t="n"/>
      <c r="C523" s="4" t="n"/>
      <c r="D523" s="4" t="n"/>
      <c r="E523" s="7" t="n"/>
      <c r="F523" s="4" t="n"/>
      <c r="G523" s="4" t="n"/>
      <c r="H523" s="4" t="n"/>
    </row>
    <row r="524">
      <c r="A524" s="6" t="n"/>
      <c r="B524" s="4" t="n"/>
      <c r="C524" s="4" t="n"/>
      <c r="D524" s="4" t="n"/>
      <c r="E524" s="7" t="n"/>
      <c r="F524" s="4" t="n"/>
      <c r="G524" s="4" t="n"/>
      <c r="H524" s="4" t="n"/>
    </row>
    <row r="525">
      <c r="A525" s="6" t="n"/>
      <c r="B525" s="4" t="n"/>
      <c r="C525" s="4" t="n"/>
      <c r="D525" s="4" t="n"/>
      <c r="E525" s="7" t="n"/>
      <c r="F525" s="4" t="n"/>
      <c r="G525" s="4" t="n"/>
      <c r="H525" s="4" t="n"/>
    </row>
    <row r="526">
      <c r="A526" s="6" t="n"/>
      <c r="B526" s="4" t="n"/>
      <c r="C526" s="4" t="n"/>
      <c r="D526" s="4" t="n"/>
      <c r="E526" s="7" t="n"/>
      <c r="F526" s="4" t="n"/>
      <c r="G526" s="4" t="n"/>
      <c r="H526" s="4" t="n"/>
    </row>
    <row r="527">
      <c r="A527" s="6" t="n"/>
      <c r="B527" s="4" t="n"/>
      <c r="C527" s="4" t="n"/>
      <c r="D527" s="4" t="n"/>
      <c r="E527" s="7" t="n"/>
      <c r="F527" s="4" t="n"/>
      <c r="G527" s="4" t="n"/>
      <c r="H527" s="4" t="n"/>
    </row>
    <row r="528">
      <c r="A528" s="6" t="n"/>
      <c r="B528" s="4" t="n"/>
      <c r="C528" s="4" t="n"/>
      <c r="D528" s="4" t="n"/>
      <c r="E528" s="7" t="n"/>
      <c r="F528" s="4" t="n"/>
      <c r="G528" s="4" t="n"/>
      <c r="H528" s="4" t="n"/>
    </row>
    <row r="529">
      <c r="A529" s="6" t="n"/>
      <c r="B529" s="4" t="n"/>
      <c r="C529" s="4" t="n"/>
      <c r="D529" s="4" t="n"/>
      <c r="E529" s="7" t="n"/>
      <c r="F529" s="4" t="n"/>
      <c r="G529" s="4" t="n"/>
      <c r="H529" s="4" t="n"/>
    </row>
    <row r="530">
      <c r="A530" s="6" t="n"/>
      <c r="B530" s="4" t="n"/>
      <c r="C530" s="4" t="n"/>
      <c r="D530" s="4" t="n"/>
      <c r="E530" s="7" t="n"/>
      <c r="F530" s="4" t="n"/>
      <c r="G530" s="4" t="n"/>
      <c r="H530" s="4" t="n"/>
    </row>
    <row r="531">
      <c r="A531" s="6" t="n"/>
      <c r="B531" s="4" t="n"/>
      <c r="C531" s="4" t="n"/>
      <c r="D531" s="4" t="n"/>
      <c r="E531" s="7" t="n"/>
      <c r="F531" s="4" t="n"/>
      <c r="G531" s="4" t="n"/>
      <c r="H531" s="4" t="n"/>
    </row>
    <row r="532">
      <c r="A532" s="6" t="n"/>
      <c r="B532" s="4" t="n"/>
      <c r="C532" s="4" t="n"/>
      <c r="D532" s="4" t="n"/>
      <c r="E532" s="7" t="n"/>
      <c r="F532" s="4" t="n"/>
      <c r="G532" s="4" t="n"/>
      <c r="H532" s="4" t="n"/>
    </row>
    <row r="533">
      <c r="A533" s="6" t="n"/>
      <c r="B533" s="4" t="n"/>
      <c r="C533" s="4" t="n"/>
      <c r="D533" s="4" t="n"/>
      <c r="E533" s="7" t="n"/>
      <c r="F533" s="4" t="n"/>
      <c r="G533" s="4" t="n"/>
      <c r="H533" s="4" t="n"/>
    </row>
    <row r="534">
      <c r="A534" s="6" t="n"/>
      <c r="B534" s="4" t="n"/>
      <c r="C534" s="4" t="n"/>
      <c r="D534" s="4" t="n"/>
      <c r="E534" s="7" t="n"/>
      <c r="F534" s="4" t="n"/>
      <c r="G534" s="4" t="n"/>
      <c r="H534" s="4" t="n"/>
    </row>
    <row r="535">
      <c r="A535" s="6" t="n"/>
      <c r="B535" s="4" t="n"/>
      <c r="C535" s="4" t="n"/>
      <c r="D535" s="4" t="n"/>
      <c r="E535" s="7" t="n"/>
      <c r="F535" s="4" t="n"/>
      <c r="G535" s="4" t="n"/>
      <c r="H535" s="4" t="n"/>
    </row>
    <row r="536">
      <c r="A536" s="6" t="n"/>
      <c r="B536" s="4" t="n"/>
      <c r="C536" s="4" t="n"/>
      <c r="D536" s="4" t="n"/>
      <c r="E536" s="7" t="n"/>
      <c r="F536" s="4" t="n"/>
      <c r="G536" s="4" t="n"/>
      <c r="H536" s="4" t="n"/>
    </row>
    <row r="537">
      <c r="A537" s="6" t="n"/>
      <c r="B537" s="4" t="n"/>
      <c r="C537" s="4" t="n"/>
      <c r="D537" s="4" t="n"/>
      <c r="E537" s="7" t="n"/>
      <c r="F537" s="4" t="n"/>
      <c r="G537" s="4" t="n"/>
      <c r="H537" s="4" t="n"/>
    </row>
    <row r="538">
      <c r="A538" s="6" t="n"/>
      <c r="B538" s="4" t="n"/>
      <c r="C538" s="4" t="n"/>
      <c r="D538" s="4" t="n"/>
      <c r="E538" s="7" t="n"/>
      <c r="F538" s="4" t="n"/>
      <c r="G538" s="4" t="n"/>
      <c r="H538" s="4" t="n"/>
    </row>
    <row r="539">
      <c r="A539" s="6" t="n"/>
      <c r="B539" s="4" t="n"/>
      <c r="C539" s="4" t="n"/>
      <c r="D539" s="4" t="n"/>
      <c r="E539" s="7" t="n"/>
      <c r="F539" s="4" t="n"/>
      <c r="G539" s="4" t="n"/>
      <c r="H539" s="4" t="n"/>
    </row>
    <row r="540">
      <c r="A540" s="6" t="n"/>
      <c r="B540" s="4" t="n"/>
      <c r="C540" s="4" t="n"/>
      <c r="D540" s="4" t="n"/>
      <c r="E540" s="7" t="n"/>
      <c r="F540" s="4" t="n"/>
      <c r="G540" s="4" t="n"/>
      <c r="H540" s="4" t="n"/>
    </row>
    <row r="541">
      <c r="A541" s="6" t="n"/>
      <c r="B541" s="4" t="n"/>
      <c r="C541" s="4" t="n"/>
      <c r="D541" s="4" t="n"/>
      <c r="E541" s="7" t="n"/>
      <c r="F541" s="4" t="n"/>
      <c r="G541" s="4" t="n"/>
      <c r="H541" s="4" t="n"/>
    </row>
    <row r="542">
      <c r="A542" s="6" t="n"/>
      <c r="B542" s="4" t="n"/>
      <c r="C542" s="4" t="n"/>
      <c r="D542" s="4" t="n"/>
      <c r="E542" s="7" t="n"/>
      <c r="F542" s="4" t="n"/>
      <c r="G542" s="4" t="n"/>
      <c r="H542" s="4" t="n"/>
    </row>
    <row r="543">
      <c r="A543" s="6" t="n"/>
      <c r="B543" s="4" t="n"/>
      <c r="C543" s="4" t="n"/>
      <c r="D543" s="4" t="n"/>
      <c r="E543" s="7" t="n"/>
      <c r="F543" s="4" t="n"/>
      <c r="G543" s="4" t="n"/>
      <c r="H543" s="4" t="n"/>
    </row>
    <row r="544">
      <c r="A544" s="6" t="n"/>
      <c r="B544" s="4" t="n"/>
      <c r="C544" s="4" t="n"/>
      <c r="D544" s="4" t="n"/>
      <c r="E544" s="7" t="n"/>
      <c r="F544" s="4" t="n"/>
      <c r="G544" s="4" t="n"/>
      <c r="H544" s="4" t="n"/>
    </row>
    <row r="545">
      <c r="A545" s="6" t="n"/>
      <c r="B545" s="4" t="n"/>
      <c r="C545" s="4" t="n"/>
      <c r="D545" s="4" t="n"/>
      <c r="E545" s="7" t="n"/>
      <c r="F545" s="4" t="n"/>
      <c r="G545" s="4" t="n"/>
      <c r="H545" s="4" t="n"/>
    </row>
    <row r="546">
      <c r="A546" s="6" t="n"/>
      <c r="B546" s="4" t="n"/>
      <c r="C546" s="4" t="n"/>
      <c r="D546" s="4" t="n"/>
      <c r="E546" s="7" t="n"/>
      <c r="F546" s="4" t="n"/>
      <c r="G546" s="4" t="n"/>
      <c r="H546" s="4" t="n"/>
    </row>
    <row r="547">
      <c r="A547" s="6" t="n"/>
      <c r="B547" s="4" t="n"/>
      <c r="C547" s="4" t="n"/>
      <c r="D547" s="4" t="n"/>
      <c r="E547" s="7" t="n"/>
      <c r="F547" s="4" t="n"/>
      <c r="G547" s="4" t="n"/>
      <c r="H547" s="4" t="n"/>
    </row>
    <row r="548">
      <c r="A548" s="6" t="n"/>
      <c r="B548" s="4" t="n"/>
      <c r="C548" s="4" t="n"/>
      <c r="D548" s="4" t="n"/>
      <c r="E548" s="7" t="n"/>
      <c r="F548" s="4" t="n"/>
      <c r="G548" s="4" t="n"/>
      <c r="H548" s="4" t="n"/>
    </row>
    <row r="549">
      <c r="A549" s="6" t="n"/>
      <c r="B549" s="4" t="n"/>
      <c r="C549" s="4" t="n"/>
      <c r="D549" s="4" t="n"/>
      <c r="E549" s="7" t="n"/>
      <c r="F549" s="4" t="n"/>
      <c r="G549" s="4" t="n"/>
      <c r="H549" s="4" t="n"/>
    </row>
    <row r="550">
      <c r="A550" s="6" t="n"/>
      <c r="B550" s="4" t="n"/>
      <c r="C550" s="4" t="n"/>
      <c r="D550" s="4" t="n"/>
      <c r="E550" s="7" t="n"/>
      <c r="F550" s="4" t="n"/>
      <c r="G550" s="4" t="n"/>
      <c r="H550" s="4" t="n"/>
    </row>
    <row r="551">
      <c r="A551" s="6" t="n"/>
      <c r="B551" s="4" t="n"/>
      <c r="C551" s="4" t="n"/>
      <c r="D551" s="4" t="n"/>
      <c r="E551" s="7" t="n"/>
      <c r="F551" s="4" t="n"/>
      <c r="G551" s="4" t="n"/>
      <c r="H551" s="4" t="n"/>
    </row>
    <row r="552">
      <c r="A552" s="6" t="n"/>
      <c r="B552" s="4" t="n"/>
      <c r="C552" s="4" t="n"/>
      <c r="D552" s="4" t="n"/>
      <c r="E552" s="7" t="n"/>
      <c r="F552" s="4" t="n"/>
      <c r="G552" s="4" t="n"/>
      <c r="H552" s="4" t="n"/>
    </row>
    <row r="553">
      <c r="A553" s="6" t="n"/>
      <c r="B553" s="4" t="n"/>
      <c r="C553" s="4" t="n"/>
      <c r="D553" s="4" t="n"/>
      <c r="E553" s="7" t="n"/>
      <c r="F553" s="4" t="n"/>
      <c r="G553" s="4" t="n"/>
      <c r="H553" s="4" t="n"/>
    </row>
    <row r="554">
      <c r="A554" s="6" t="n"/>
      <c r="B554" s="4" t="n"/>
      <c r="C554" s="4" t="n"/>
      <c r="D554" s="4" t="n"/>
      <c r="E554" s="7" t="n"/>
      <c r="F554" s="4" t="n"/>
      <c r="G554" s="4" t="n"/>
      <c r="H554" s="4" t="n"/>
    </row>
    <row r="555">
      <c r="A555" s="6" t="n"/>
      <c r="B555" s="4" t="n"/>
      <c r="C555" s="4" t="n"/>
      <c r="D555" s="4" t="n"/>
      <c r="E555" s="7" t="n"/>
      <c r="F555" s="4" t="n"/>
      <c r="G555" s="4" t="n"/>
      <c r="H555" s="4" t="n"/>
    </row>
    <row r="556">
      <c r="A556" s="6" t="n"/>
      <c r="B556" s="4" t="n"/>
      <c r="C556" s="4" t="n"/>
      <c r="D556" s="4" t="n"/>
      <c r="E556" s="7" t="n"/>
      <c r="F556" s="4" t="n"/>
      <c r="G556" s="4" t="n"/>
      <c r="H556" s="4" t="n"/>
    </row>
    <row r="557">
      <c r="A557" s="6" t="n"/>
      <c r="B557" s="4" t="n"/>
      <c r="C557" s="4" t="n"/>
      <c r="D557" s="4" t="n"/>
      <c r="E557" s="7" t="n"/>
      <c r="F557" s="4" t="n"/>
      <c r="G557" s="4" t="n"/>
      <c r="H557" s="4" t="n"/>
    </row>
    <row r="558">
      <c r="A558" s="6" t="n"/>
      <c r="B558" s="4" t="n"/>
      <c r="C558" s="4" t="n"/>
      <c r="D558" s="4" t="n"/>
      <c r="E558" s="7" t="n"/>
      <c r="F558" s="4" t="n"/>
      <c r="G558" s="4" t="n"/>
      <c r="H558" s="4" t="n"/>
    </row>
    <row r="559">
      <c r="A559" s="6" t="n"/>
      <c r="B559" s="4" t="n"/>
      <c r="C559" s="4" t="n"/>
      <c r="D559" s="4" t="n"/>
      <c r="E559" s="7" t="n"/>
      <c r="F559" s="4" t="n"/>
      <c r="G559" s="4" t="n"/>
      <c r="H559" s="4" t="n"/>
    </row>
    <row r="560">
      <c r="A560" s="6" t="n"/>
      <c r="B560" s="4" t="n"/>
      <c r="C560" s="4" t="n"/>
      <c r="D560" s="4" t="n"/>
      <c r="E560" s="7" t="n"/>
      <c r="F560" s="4" t="n"/>
      <c r="G560" s="4" t="n"/>
      <c r="H560" s="4" t="n"/>
    </row>
    <row r="561">
      <c r="A561" s="6" t="n"/>
      <c r="B561" s="4" t="n"/>
      <c r="C561" s="4" t="n"/>
      <c r="D561" s="4" t="n"/>
      <c r="E561" s="7" t="n"/>
      <c r="F561" s="4" t="n"/>
      <c r="G561" s="4" t="n"/>
      <c r="H561" s="4" t="n"/>
    </row>
    <row r="562">
      <c r="A562" s="6" t="n"/>
      <c r="B562" s="4" t="n"/>
      <c r="C562" s="4" t="n"/>
      <c r="D562" s="4" t="n"/>
      <c r="E562" s="7" t="n"/>
      <c r="F562" s="4" t="n"/>
      <c r="G562" s="4" t="n"/>
      <c r="H562" s="4" t="n"/>
    </row>
    <row r="563">
      <c r="A563" s="6" t="n"/>
      <c r="B563" s="4" t="n"/>
      <c r="C563" s="4" t="n"/>
      <c r="D563" s="4" t="n"/>
      <c r="E563" s="7" t="n"/>
      <c r="F563" s="4" t="n"/>
      <c r="G563" s="4" t="n"/>
      <c r="H563" s="4" t="n"/>
    </row>
    <row r="564">
      <c r="A564" s="6" t="n"/>
      <c r="B564" s="4" t="n"/>
      <c r="C564" s="4" t="n"/>
      <c r="D564" s="4" t="n"/>
      <c r="E564" s="7" t="n"/>
      <c r="F564" s="4" t="n"/>
      <c r="G564" s="4" t="n"/>
      <c r="H564" s="4" t="n"/>
    </row>
    <row r="565">
      <c r="A565" s="6" t="n"/>
      <c r="B565" s="4" t="n"/>
      <c r="C565" s="4" t="n"/>
      <c r="D565" s="4" t="n"/>
      <c r="E565" s="7" t="n"/>
      <c r="F565" s="4" t="n"/>
      <c r="G565" s="4" t="n"/>
      <c r="H565" s="4" t="n"/>
    </row>
    <row r="566">
      <c r="A566" s="6" t="n"/>
      <c r="B566" s="4" t="n"/>
      <c r="C566" s="4" t="n"/>
      <c r="D566" s="4" t="n"/>
      <c r="E566" s="7" t="n"/>
      <c r="F566" s="4" t="n"/>
      <c r="G566" s="4" t="n"/>
      <c r="H566" s="4" t="n"/>
    </row>
    <row r="567">
      <c r="A567" s="6" t="n"/>
      <c r="B567" s="4" t="n"/>
      <c r="C567" s="4" t="n"/>
      <c r="D567" s="4" t="n"/>
      <c r="E567" s="7" t="n"/>
      <c r="F567" s="4" t="n"/>
      <c r="G567" s="4" t="n"/>
      <c r="H567" s="4" t="n"/>
    </row>
    <row r="568">
      <c r="A568" s="6" t="n"/>
      <c r="B568" s="4" t="n"/>
      <c r="C568" s="4" t="n"/>
      <c r="D568" s="4" t="n"/>
      <c r="E568" s="7" t="n"/>
      <c r="F568" s="4" t="n"/>
      <c r="G568" s="4" t="n"/>
      <c r="H568" s="4" t="n"/>
    </row>
    <row r="569">
      <c r="A569" s="6" t="n"/>
      <c r="B569" s="4" t="n"/>
      <c r="C569" s="4" t="n"/>
      <c r="D569" s="4" t="n"/>
      <c r="E569" s="7" t="n"/>
      <c r="F569" s="4" t="n"/>
      <c r="G569" s="4" t="n"/>
      <c r="H569" s="4" t="n"/>
    </row>
    <row r="570">
      <c r="A570" s="6" t="n"/>
      <c r="B570" s="4" t="n"/>
      <c r="C570" s="4" t="n"/>
      <c r="D570" s="4" t="n"/>
      <c r="E570" s="7" t="n"/>
      <c r="F570" s="4" t="n"/>
      <c r="G570" s="4" t="n"/>
      <c r="H570" s="4" t="n"/>
    </row>
    <row r="571">
      <c r="A571" s="6" t="n"/>
      <c r="B571" s="4" t="n"/>
      <c r="C571" s="4" t="n"/>
      <c r="D571" s="4" t="n"/>
      <c r="E571" s="7" t="n"/>
      <c r="F571" s="4" t="n"/>
      <c r="G571" s="4" t="n"/>
      <c r="H571" s="4" t="n"/>
    </row>
    <row r="572">
      <c r="A572" s="6" t="n"/>
      <c r="B572" s="4" t="n"/>
      <c r="C572" s="4" t="n"/>
      <c r="D572" s="4" t="n"/>
      <c r="E572" s="7" t="n"/>
      <c r="F572" s="4" t="n"/>
      <c r="G572" s="4" t="n"/>
      <c r="H572" s="4" t="n"/>
    </row>
    <row r="573">
      <c r="A573" s="6" t="n"/>
      <c r="B573" s="4" t="n"/>
      <c r="C573" s="4" t="n"/>
      <c r="D573" s="4" t="n"/>
      <c r="E573" s="7" t="n"/>
      <c r="F573" s="4" t="n"/>
      <c r="G573" s="4" t="n"/>
      <c r="H573" s="4" t="n"/>
    </row>
    <row r="574">
      <c r="A574" s="6" t="n"/>
      <c r="B574" s="4" t="n"/>
      <c r="C574" s="4" t="n"/>
      <c r="D574" s="4" t="n"/>
      <c r="E574" s="7" t="n"/>
      <c r="F574" s="4" t="n"/>
      <c r="G574" s="4" t="n"/>
      <c r="H574" s="4" t="n"/>
    </row>
    <row r="575">
      <c r="A575" s="6" t="n"/>
      <c r="B575" s="4" t="n"/>
      <c r="C575" s="4" t="n"/>
      <c r="D575" s="4" t="n"/>
      <c r="E575" s="7" t="n"/>
      <c r="F575" s="4" t="n"/>
      <c r="G575" s="4" t="n"/>
      <c r="H575" s="4" t="n"/>
    </row>
    <row r="576">
      <c r="A576" s="6" t="n"/>
      <c r="B576" s="4" t="n"/>
      <c r="C576" s="4" t="n"/>
      <c r="D576" s="4" t="n"/>
      <c r="E576" s="7" t="n"/>
      <c r="F576" s="4" t="n"/>
      <c r="G576" s="4" t="n"/>
      <c r="H576" s="4" t="n"/>
    </row>
    <row r="577">
      <c r="A577" s="6" t="n"/>
      <c r="B577" s="4" t="n"/>
      <c r="C577" s="4" t="n"/>
      <c r="D577" s="4" t="n"/>
      <c r="E577" s="7" t="n"/>
      <c r="F577" s="4" t="n"/>
      <c r="G577" s="4" t="n"/>
      <c r="H577" s="4" t="n"/>
    </row>
    <row r="578">
      <c r="A578" s="6" t="n"/>
      <c r="B578" s="4" t="n"/>
      <c r="C578" s="4" t="n"/>
      <c r="D578" s="4" t="n"/>
      <c r="E578" s="7" t="n"/>
      <c r="F578" s="4" t="n"/>
      <c r="G578" s="4" t="n"/>
      <c r="H578" s="4" t="n"/>
    </row>
    <row r="579">
      <c r="A579" s="6" t="n"/>
      <c r="B579" s="4" t="n"/>
      <c r="C579" s="4" t="n"/>
      <c r="D579" s="4" t="n"/>
      <c r="E579" s="7" t="n"/>
      <c r="F579" s="4" t="n"/>
      <c r="G579" s="4" t="n"/>
      <c r="H579" s="4" t="n"/>
    </row>
    <row r="580">
      <c r="A580" s="6" t="n"/>
      <c r="B580" s="4" t="n"/>
      <c r="C580" s="4" t="n"/>
      <c r="D580" s="4" t="n"/>
      <c r="E580" s="7" t="n"/>
      <c r="F580" s="4" t="n"/>
      <c r="G580" s="4" t="n"/>
      <c r="H580" s="4" t="n"/>
    </row>
    <row r="581">
      <c r="A581" s="6" t="n"/>
      <c r="B581" s="4" t="n"/>
      <c r="C581" s="4" t="n"/>
      <c r="D581" s="4" t="n"/>
      <c r="E581" s="7" t="n"/>
      <c r="F581" s="4" t="n"/>
      <c r="G581" s="4" t="n"/>
      <c r="H581" s="4" t="n"/>
    </row>
    <row r="582">
      <c r="A582" s="6" t="n"/>
      <c r="B582" s="4" t="n"/>
      <c r="C582" s="4" t="n"/>
      <c r="D582" s="4" t="n"/>
      <c r="E582" s="7" t="n"/>
      <c r="F582" s="4" t="n"/>
      <c r="G582" s="4" t="n"/>
      <c r="H582" s="4" t="n"/>
    </row>
    <row r="583">
      <c r="A583" s="6" t="n"/>
      <c r="B583" s="4" t="n"/>
      <c r="C583" s="4" t="n"/>
      <c r="D583" s="4" t="n"/>
      <c r="E583" s="7" t="n"/>
      <c r="F583" s="4" t="n"/>
      <c r="G583" s="4" t="n"/>
      <c r="H583" s="4" t="n"/>
    </row>
    <row r="584">
      <c r="A584" s="6" t="n"/>
      <c r="B584" s="4" t="n"/>
      <c r="C584" s="4" t="n"/>
      <c r="D584" s="4" t="n"/>
      <c r="E584" s="7" t="n"/>
      <c r="F584" s="4" t="n"/>
      <c r="G584" s="4" t="n"/>
      <c r="H584" s="4" t="n"/>
    </row>
    <row r="585">
      <c r="A585" s="6" t="n"/>
      <c r="B585" s="4" t="n"/>
      <c r="C585" s="4" t="n"/>
      <c r="D585" s="4" t="n"/>
      <c r="E585" s="7" t="n"/>
      <c r="F585" s="4" t="n"/>
      <c r="G585" s="4" t="n"/>
      <c r="H585" s="4" t="n"/>
    </row>
    <row r="586">
      <c r="A586" s="6" t="n"/>
      <c r="B586" s="4" t="n"/>
      <c r="C586" s="4" t="n"/>
      <c r="D586" s="4" t="n"/>
      <c r="E586" s="7" t="n"/>
      <c r="F586" s="4" t="n"/>
      <c r="G586" s="4" t="n"/>
      <c r="H586" s="4" t="n"/>
    </row>
    <row r="587">
      <c r="A587" s="6" t="n"/>
      <c r="B587" s="4" t="n"/>
      <c r="C587" s="4" t="n"/>
      <c r="D587" s="4" t="n"/>
      <c r="E587" s="7" t="n"/>
      <c r="F587" s="4" t="n"/>
      <c r="G587" s="4" t="n"/>
      <c r="H587" s="4" t="n"/>
    </row>
    <row r="588">
      <c r="A588" s="6" t="n"/>
      <c r="B588" s="4" t="n"/>
      <c r="C588" s="4" t="n"/>
      <c r="D588" s="4" t="n"/>
      <c r="E588" s="7" t="n"/>
      <c r="F588" s="4" t="n"/>
      <c r="G588" s="4" t="n"/>
      <c r="H588" s="4" t="n"/>
    </row>
    <row r="589">
      <c r="A589" s="6" t="n"/>
      <c r="B589" s="4" t="n"/>
      <c r="C589" s="4" t="n"/>
      <c r="D589" s="4" t="n"/>
      <c r="E589" s="7" t="n"/>
      <c r="F589" s="4" t="n"/>
      <c r="G589" s="4" t="n"/>
      <c r="H589" s="4" t="n"/>
    </row>
    <row r="590">
      <c r="A590" s="6" t="n"/>
      <c r="B590" s="4" t="n"/>
      <c r="C590" s="4" t="n"/>
      <c r="D590" s="4" t="n"/>
      <c r="E590" s="7" t="n"/>
      <c r="F590" s="4" t="n"/>
      <c r="G590" s="4" t="n"/>
      <c r="H590" s="4" t="n"/>
    </row>
    <row r="591">
      <c r="A591" s="6" t="n"/>
      <c r="B591" s="4" t="n"/>
      <c r="C591" s="4" t="n"/>
      <c r="D591" s="4" t="n"/>
      <c r="E591" s="7" t="n"/>
      <c r="F591" s="4" t="n"/>
      <c r="G591" s="4" t="n"/>
      <c r="H591" s="4" t="n"/>
    </row>
    <row r="592">
      <c r="A592" s="6" t="n"/>
      <c r="B592" s="4" t="n"/>
      <c r="C592" s="4" t="n"/>
      <c r="D592" s="4" t="n"/>
      <c r="E592" s="7" t="n"/>
      <c r="F592" s="4" t="n"/>
      <c r="G592" s="4" t="n"/>
      <c r="H592" s="4" t="n"/>
    </row>
    <row r="593">
      <c r="A593" s="6" t="n"/>
      <c r="B593" s="4" t="n"/>
      <c r="C593" s="4" t="n"/>
      <c r="D593" s="4" t="n"/>
      <c r="E593" s="7" t="n"/>
      <c r="F593" s="4" t="n"/>
      <c r="G593" s="4" t="n"/>
      <c r="H593" s="4" t="n"/>
    </row>
    <row r="594">
      <c r="A594" s="6" t="n"/>
      <c r="B594" s="4" t="n"/>
      <c r="C594" s="4" t="n"/>
      <c r="D594" s="4" t="n"/>
      <c r="E594" s="7" t="n"/>
      <c r="F594" s="4" t="n"/>
      <c r="G594" s="4" t="n"/>
      <c r="H594" s="4" t="n"/>
    </row>
    <row r="595">
      <c r="A595" s="6" t="n"/>
      <c r="B595" s="4" t="n"/>
      <c r="C595" s="4" t="n"/>
      <c r="D595" s="4" t="n"/>
      <c r="E595" s="7" t="n"/>
      <c r="F595" s="4" t="n"/>
      <c r="G595" s="4" t="n"/>
      <c r="H595" s="4" t="n"/>
    </row>
    <row r="596">
      <c r="A596" s="6" t="n"/>
      <c r="B596" s="4" t="n"/>
      <c r="C596" s="4" t="n"/>
      <c r="D596" s="4" t="n"/>
      <c r="E596" s="7" t="n"/>
      <c r="F596" s="4" t="n"/>
      <c r="G596" s="4" t="n"/>
      <c r="H596" s="4" t="n"/>
    </row>
    <row r="597">
      <c r="A597" s="6" t="n"/>
      <c r="B597" s="4" t="n"/>
      <c r="C597" s="4" t="n"/>
      <c r="D597" s="4" t="n"/>
      <c r="E597" s="7" t="n"/>
      <c r="F597" s="4" t="n"/>
      <c r="G597" s="4" t="n"/>
      <c r="H597" s="4" t="n"/>
    </row>
    <row r="598">
      <c r="A598" s="6" t="n"/>
      <c r="B598" s="4" t="n"/>
      <c r="C598" s="4" t="n"/>
      <c r="D598" s="4" t="n"/>
      <c r="E598" s="7" t="n"/>
      <c r="F598" s="4" t="n"/>
      <c r="G598" s="4" t="n"/>
      <c r="H598" s="4" t="n"/>
    </row>
    <row r="599">
      <c r="A599" s="6" t="n"/>
      <c r="B599" s="4" t="n"/>
      <c r="C599" s="4" t="n"/>
      <c r="D599" s="4" t="n"/>
      <c r="E599" s="7" t="n"/>
      <c r="F599" s="4" t="n"/>
      <c r="G599" s="4" t="n"/>
      <c r="H599" s="4" t="n"/>
    </row>
    <row r="600">
      <c r="A600" s="6" t="n"/>
      <c r="B600" s="4" t="n"/>
      <c r="C600" s="4" t="n"/>
      <c r="D600" s="4" t="n"/>
      <c r="E600" s="7" t="n"/>
      <c r="F600" s="4" t="n"/>
      <c r="G600" s="4" t="n"/>
      <c r="H600" s="4" t="n"/>
    </row>
    <row r="601">
      <c r="A601" s="6" t="n"/>
      <c r="B601" s="4" t="n"/>
      <c r="C601" s="4" t="n"/>
      <c r="D601" s="4" t="n"/>
      <c r="E601" s="7" t="n"/>
      <c r="F601" s="4" t="n"/>
      <c r="G601" s="4" t="n"/>
      <c r="H601" s="4" t="n"/>
    </row>
    <row r="602">
      <c r="A602" s="6" t="n"/>
      <c r="B602" s="4" t="n"/>
      <c r="C602" s="4" t="n"/>
      <c r="D602" s="4" t="n"/>
      <c r="E602" s="7" t="n"/>
      <c r="F602" s="4" t="n"/>
      <c r="G602" s="4" t="n"/>
      <c r="H602" s="4" t="n"/>
    </row>
    <row r="603">
      <c r="A603" s="6" t="n"/>
      <c r="B603" s="4" t="n"/>
      <c r="C603" s="4" t="n"/>
      <c r="D603" s="4" t="n"/>
      <c r="E603" s="7" t="n"/>
      <c r="F603" s="4" t="n"/>
      <c r="G603" s="4" t="n"/>
      <c r="H603" s="4" t="n"/>
    </row>
    <row r="604">
      <c r="A604" s="6" t="n"/>
      <c r="B604" s="4" t="n"/>
      <c r="C604" s="4" t="n"/>
      <c r="D604" s="4" t="n"/>
      <c r="E604" s="7" t="n"/>
      <c r="F604" s="4" t="n"/>
      <c r="G604" s="4" t="n"/>
      <c r="H604" s="4" t="n"/>
    </row>
    <row r="605">
      <c r="A605" s="6" t="n"/>
      <c r="B605" s="4" t="n"/>
      <c r="C605" s="4" t="n"/>
      <c r="D605" s="4" t="n"/>
      <c r="E605" s="7" t="n"/>
      <c r="F605" s="4" t="n"/>
      <c r="G605" s="4" t="n"/>
      <c r="H605" s="4" t="n"/>
    </row>
    <row r="606">
      <c r="A606" s="6" t="n"/>
      <c r="B606" s="4" t="n"/>
      <c r="C606" s="4" t="n"/>
      <c r="D606" s="4" t="n"/>
      <c r="E606" s="7" t="n"/>
      <c r="F606" s="4" t="n"/>
      <c r="G606" s="4" t="n"/>
      <c r="H606" s="4" t="n"/>
    </row>
    <row r="607">
      <c r="A607" s="6" t="n"/>
      <c r="B607" s="4" t="n"/>
      <c r="C607" s="4" t="n"/>
      <c r="D607" s="4" t="n"/>
      <c r="E607" s="7" t="n"/>
      <c r="F607" s="4" t="n"/>
      <c r="G607" s="4" t="n"/>
      <c r="H607" s="4" t="n"/>
    </row>
    <row r="608">
      <c r="A608" s="6" t="n"/>
      <c r="B608" s="4" t="n"/>
      <c r="C608" s="4" t="n"/>
      <c r="D608" s="4" t="n"/>
      <c r="E608" s="7" t="n"/>
      <c r="F608" s="4" t="n"/>
      <c r="G608" s="4" t="n"/>
      <c r="H608" s="4" t="n"/>
    </row>
    <row r="609">
      <c r="A609" s="6" t="n"/>
      <c r="B609" s="4" t="n"/>
      <c r="C609" s="4" t="n"/>
      <c r="D609" s="4" t="n"/>
      <c r="E609" s="7" t="n"/>
      <c r="F609" s="4" t="n"/>
      <c r="G609" s="4" t="n"/>
      <c r="H609" s="4" t="n"/>
    </row>
    <row r="610">
      <c r="A610" s="6" t="n"/>
      <c r="B610" s="4" t="n"/>
      <c r="C610" s="4" t="n"/>
      <c r="D610" s="4" t="n"/>
      <c r="E610" s="7" t="n"/>
      <c r="F610" s="4" t="n"/>
      <c r="G610" s="4" t="n"/>
      <c r="H610" s="4" t="n"/>
    </row>
    <row r="611">
      <c r="A611" s="6" t="n"/>
      <c r="B611" s="4" t="n"/>
      <c r="C611" s="4" t="n"/>
      <c r="D611" s="4" t="n"/>
      <c r="E611" s="7" t="n"/>
      <c r="F611" s="4" t="n"/>
      <c r="G611" s="4" t="n"/>
      <c r="H611" s="4" t="n"/>
    </row>
    <row r="612">
      <c r="A612" s="6" t="n"/>
      <c r="B612" s="4" t="n"/>
      <c r="C612" s="4" t="n"/>
      <c r="D612" s="4" t="n"/>
      <c r="E612" s="7" t="n"/>
      <c r="F612" s="4" t="n"/>
      <c r="G612" s="4" t="n"/>
      <c r="H612" s="4" t="n"/>
    </row>
    <row r="613">
      <c r="A613" s="6" t="n"/>
      <c r="B613" s="4" t="n"/>
      <c r="C613" s="4" t="n"/>
      <c r="D613" s="4" t="n"/>
      <c r="E613" s="7" t="n"/>
      <c r="F613" s="4" t="n"/>
      <c r="G613" s="4" t="n"/>
      <c r="H613" s="4" t="n"/>
    </row>
    <row r="614">
      <c r="A614" s="6" t="n"/>
      <c r="B614" s="4" t="n"/>
      <c r="C614" s="4" t="n"/>
      <c r="D614" s="4" t="n"/>
      <c r="E614" s="7" t="n"/>
      <c r="F614" s="4" t="n"/>
      <c r="G614" s="4" t="n"/>
      <c r="H614" s="4" t="n"/>
    </row>
    <row r="615">
      <c r="A615" s="6" t="n"/>
      <c r="B615" s="4" t="n"/>
      <c r="C615" s="4" t="n"/>
      <c r="D615" s="4" t="n"/>
      <c r="E615" s="7" t="n"/>
      <c r="F615" s="4" t="n"/>
      <c r="G615" s="4" t="n"/>
      <c r="H615" s="4" t="n"/>
    </row>
    <row r="616">
      <c r="A616" s="6" t="n"/>
      <c r="B616" s="4" t="n"/>
      <c r="C616" s="4" t="n"/>
      <c r="D616" s="4" t="n"/>
      <c r="E616" s="7" t="n"/>
      <c r="F616" s="4" t="n"/>
      <c r="G616" s="4" t="n"/>
      <c r="H616" s="4" t="n"/>
    </row>
    <row r="617">
      <c r="A617" s="6" t="n"/>
      <c r="B617" s="4" t="n"/>
      <c r="C617" s="4" t="n"/>
      <c r="D617" s="4" t="n"/>
      <c r="E617" s="7" t="n"/>
      <c r="F617" s="4" t="n"/>
      <c r="G617" s="4" t="n"/>
      <c r="H617" s="4" t="n"/>
    </row>
    <row r="618">
      <c r="A618" s="6" t="n"/>
      <c r="B618" s="4" t="n"/>
      <c r="C618" s="4" t="n"/>
      <c r="D618" s="4" t="n"/>
      <c r="E618" s="7" t="n"/>
      <c r="F618" s="4" t="n"/>
      <c r="G618" s="4" t="n"/>
      <c r="H618" s="4" t="n"/>
    </row>
    <row r="619">
      <c r="A619" s="6" t="n"/>
      <c r="B619" s="4" t="n"/>
      <c r="C619" s="4" t="n"/>
      <c r="D619" s="4" t="n"/>
      <c r="E619" s="7" t="n"/>
      <c r="F619" s="4" t="n"/>
      <c r="G619" s="4" t="n"/>
      <c r="H619" s="4" t="n"/>
    </row>
    <row r="620">
      <c r="A620" s="6" t="n"/>
      <c r="B620" s="4" t="n"/>
      <c r="C620" s="4" t="n"/>
      <c r="D620" s="4" t="n"/>
      <c r="E620" s="7" t="n"/>
      <c r="F620" s="4" t="n"/>
      <c r="G620" s="4" t="n"/>
      <c r="H620" s="4" t="n"/>
    </row>
    <row r="621">
      <c r="A621" s="6" t="n"/>
      <c r="B621" s="4" t="n"/>
      <c r="C621" s="4" t="n"/>
      <c r="D621" s="4" t="n"/>
      <c r="E621" s="7" t="n"/>
      <c r="F621" s="4" t="n"/>
      <c r="G621" s="4" t="n"/>
      <c r="H621" s="4" t="n"/>
    </row>
    <row r="622">
      <c r="A622" s="6" t="n"/>
      <c r="B622" s="4" t="n"/>
      <c r="C622" s="4" t="n"/>
      <c r="D622" s="4" t="n"/>
      <c r="E622" s="7" t="n"/>
      <c r="F622" s="4" t="n"/>
      <c r="G622" s="4" t="n"/>
      <c r="H622" s="4" t="n"/>
    </row>
    <row r="623">
      <c r="A623" s="6" t="n"/>
      <c r="B623" s="4" t="n"/>
      <c r="C623" s="4" t="n"/>
      <c r="D623" s="4" t="n"/>
      <c r="E623" s="7" t="n"/>
      <c r="F623" s="4" t="n"/>
      <c r="G623" s="4" t="n"/>
      <c r="H623" s="4" t="n"/>
    </row>
    <row r="624">
      <c r="A624" s="6" t="n"/>
      <c r="B624" s="4" t="n"/>
      <c r="C624" s="4" t="n"/>
      <c r="D624" s="4" t="n"/>
      <c r="E624" s="7" t="n"/>
      <c r="F624" s="4" t="n"/>
      <c r="G624" s="4" t="n"/>
      <c r="H624" s="4" t="n"/>
    </row>
    <row r="625">
      <c r="A625" s="6" t="n"/>
      <c r="B625" s="4" t="n"/>
      <c r="C625" s="4" t="n"/>
      <c r="D625" s="4" t="n"/>
      <c r="E625" s="7" t="n"/>
      <c r="F625" s="4" t="n"/>
      <c r="G625" s="4" t="n"/>
      <c r="H625" s="4" t="n"/>
    </row>
    <row r="626">
      <c r="A626" s="6" t="n"/>
      <c r="B626" s="4" t="n"/>
      <c r="C626" s="4" t="n"/>
      <c r="D626" s="4" t="n"/>
      <c r="E626" s="7" t="n"/>
      <c r="F626" s="4" t="n"/>
      <c r="G626" s="4" t="n"/>
      <c r="H626" s="4" t="n"/>
    </row>
    <row r="627">
      <c r="A627" s="6" t="n"/>
      <c r="B627" s="4" t="n"/>
      <c r="C627" s="4" t="n"/>
      <c r="D627" s="4" t="n"/>
      <c r="E627" s="7" t="n"/>
      <c r="F627" s="4" t="n"/>
      <c r="G627" s="4" t="n"/>
      <c r="H627" s="4" t="n"/>
    </row>
    <row r="628">
      <c r="A628" s="6" t="n"/>
      <c r="B628" s="4" t="n"/>
      <c r="C628" s="4" t="n"/>
      <c r="D628" s="4" t="n"/>
      <c r="E628" s="7" t="n"/>
      <c r="F628" s="4" t="n"/>
      <c r="G628" s="4" t="n"/>
      <c r="H628" s="4" t="n"/>
    </row>
    <row r="629">
      <c r="A629" s="6" t="n"/>
      <c r="B629" s="4" t="n"/>
      <c r="C629" s="4" t="n"/>
      <c r="D629" s="4" t="n"/>
      <c r="E629" s="7" t="n"/>
      <c r="F629" s="4" t="n"/>
      <c r="G629" s="4" t="n"/>
      <c r="H629" s="4" t="n"/>
    </row>
    <row r="630">
      <c r="A630" s="6" t="n"/>
      <c r="B630" s="4" t="n"/>
      <c r="C630" s="4" t="n"/>
      <c r="D630" s="4" t="n"/>
      <c r="E630" s="7" t="n"/>
      <c r="F630" s="4" t="n"/>
      <c r="G630" s="4" t="n"/>
      <c r="H630" s="4" t="n"/>
    </row>
    <row r="631">
      <c r="A631" s="6" t="n"/>
      <c r="B631" s="4" t="n"/>
      <c r="C631" s="4" t="n"/>
      <c r="D631" s="4" t="n"/>
      <c r="E631" s="7" t="n"/>
      <c r="F631" s="4" t="n"/>
      <c r="G631" s="4" t="n"/>
      <c r="H631" s="4" t="n"/>
    </row>
    <row r="632">
      <c r="A632" s="6" t="n"/>
      <c r="B632" s="4" t="n"/>
      <c r="C632" s="4" t="n"/>
      <c r="D632" s="4" t="n"/>
      <c r="E632" s="7" t="n"/>
      <c r="F632" s="4" t="n"/>
      <c r="G632" s="4" t="n"/>
      <c r="H632" s="4" t="n"/>
    </row>
    <row r="633">
      <c r="A633" s="6" t="n"/>
      <c r="B633" s="4" t="n"/>
      <c r="C633" s="4" t="n"/>
      <c r="D633" s="4" t="n"/>
      <c r="E633" s="7" t="n"/>
      <c r="F633" s="4" t="n"/>
      <c r="G633" s="4" t="n"/>
      <c r="H633" s="4" t="n"/>
    </row>
    <row r="634">
      <c r="A634" s="6" t="n"/>
      <c r="B634" s="4" t="n"/>
      <c r="C634" s="4" t="n"/>
      <c r="D634" s="4" t="n"/>
      <c r="E634" s="7" t="n"/>
      <c r="F634" s="4" t="n"/>
      <c r="G634" s="4" t="n"/>
      <c r="H634" s="4" t="n"/>
    </row>
    <row r="635">
      <c r="A635" s="6" t="n"/>
      <c r="B635" s="4" t="n"/>
      <c r="C635" s="4" t="n"/>
      <c r="D635" s="4" t="n"/>
      <c r="E635" s="7" t="n"/>
      <c r="F635" s="4" t="n"/>
      <c r="G635" s="4" t="n"/>
      <c r="H635" s="4" t="n"/>
    </row>
    <row r="636">
      <c r="A636" s="6" t="n"/>
      <c r="B636" s="4" t="n"/>
      <c r="C636" s="4" t="n"/>
      <c r="D636" s="4" t="n"/>
      <c r="E636" s="7" t="n"/>
      <c r="F636" s="4" t="n"/>
      <c r="G636" s="4" t="n"/>
      <c r="H636" s="4" t="n"/>
    </row>
    <row r="637">
      <c r="A637" s="6" t="n"/>
      <c r="B637" s="4" t="n"/>
      <c r="C637" s="4" t="n"/>
      <c r="D637" s="4" t="n"/>
      <c r="E637" s="7" t="n"/>
      <c r="F637" s="4" t="n"/>
      <c r="G637" s="4" t="n"/>
      <c r="H637" s="4" t="n"/>
    </row>
    <row r="638">
      <c r="A638" s="6" t="n"/>
      <c r="B638" s="4" t="n"/>
      <c r="C638" s="4" t="n"/>
      <c r="D638" s="4" t="n"/>
      <c r="E638" s="7" t="n"/>
      <c r="F638" s="4" t="n"/>
      <c r="G638" s="4" t="n"/>
      <c r="H638" s="4" t="n"/>
    </row>
    <row r="639">
      <c r="A639" s="6" t="n"/>
      <c r="B639" s="4" t="n"/>
      <c r="C639" s="4" t="n"/>
      <c r="D639" s="4" t="n"/>
      <c r="E639" s="7" t="n"/>
      <c r="F639" s="4" t="n"/>
      <c r="G639" s="4" t="n"/>
      <c r="H639" s="4" t="n"/>
    </row>
    <row r="640">
      <c r="A640" s="6" t="n"/>
      <c r="B640" s="4" t="n"/>
      <c r="C640" s="4" t="n"/>
      <c r="D640" s="4" t="n"/>
      <c r="E640" s="7" t="n"/>
      <c r="F640" s="4" t="n"/>
      <c r="G640" s="4" t="n"/>
      <c r="H640" s="4" t="n"/>
    </row>
    <row r="641">
      <c r="A641" s="6" t="n"/>
      <c r="B641" s="4" t="n"/>
      <c r="C641" s="4" t="n"/>
      <c r="D641" s="4" t="n"/>
      <c r="E641" s="7" t="n"/>
      <c r="F641" s="4" t="n"/>
      <c r="G641" s="4" t="n"/>
      <c r="H641" s="4" t="n"/>
    </row>
    <row r="642">
      <c r="A642" s="6" t="n"/>
      <c r="B642" s="4" t="n"/>
      <c r="C642" s="4" t="n"/>
      <c r="D642" s="4" t="n"/>
      <c r="E642" s="7" t="n"/>
      <c r="F642" s="4" t="n"/>
      <c r="G642" s="4" t="n"/>
      <c r="H642" s="4" t="n"/>
    </row>
    <row r="643">
      <c r="A643" s="6" t="n"/>
      <c r="B643" s="4" t="n"/>
      <c r="C643" s="4" t="n"/>
      <c r="D643" s="4" t="n"/>
      <c r="E643" s="7" t="n"/>
      <c r="F643" s="4" t="n"/>
      <c r="G643" s="4" t="n"/>
      <c r="H643" s="4" t="n"/>
    </row>
    <row r="644">
      <c r="A644" s="6" t="n"/>
      <c r="B644" s="4" t="n"/>
      <c r="C644" s="4" t="n"/>
      <c r="D644" s="4" t="n"/>
      <c r="E644" s="7" t="n"/>
      <c r="F644" s="4" t="n"/>
      <c r="G644" s="4" t="n"/>
      <c r="H644" s="4" t="n"/>
    </row>
    <row r="645">
      <c r="A645" s="6" t="n"/>
      <c r="B645" s="4" t="n"/>
      <c r="C645" s="4" t="n"/>
      <c r="D645" s="4" t="n"/>
      <c r="E645" s="7" t="n"/>
      <c r="F645" s="4" t="n"/>
      <c r="G645" s="4" t="n"/>
      <c r="H645" s="4" t="n"/>
    </row>
    <row r="646">
      <c r="A646" s="6" t="n"/>
      <c r="B646" s="4" t="n"/>
      <c r="C646" s="4" t="n"/>
      <c r="D646" s="4" t="n"/>
      <c r="E646" s="7" t="n"/>
      <c r="F646" s="4" t="n"/>
      <c r="G646" s="4" t="n"/>
      <c r="H646" s="4" t="n"/>
    </row>
    <row r="647">
      <c r="A647" s="6" t="n"/>
      <c r="B647" s="4" t="n"/>
      <c r="C647" s="4" t="n"/>
      <c r="D647" s="4" t="n"/>
      <c r="E647" s="7" t="n"/>
      <c r="F647" s="4" t="n"/>
      <c r="G647" s="4" t="n"/>
      <c r="H647" s="4" t="n"/>
    </row>
    <row r="648">
      <c r="A648" s="6" t="n"/>
      <c r="B648" s="4" t="n"/>
      <c r="C648" s="4" t="n"/>
      <c r="D648" s="4" t="n"/>
      <c r="E648" s="7" t="n"/>
      <c r="F648" s="4" t="n"/>
      <c r="G648" s="4" t="n"/>
      <c r="H648" s="4" t="n"/>
    </row>
    <row r="649">
      <c r="A649" s="6" t="n"/>
      <c r="B649" s="4" t="n"/>
      <c r="C649" s="4" t="n"/>
      <c r="D649" s="4" t="n"/>
      <c r="E649" s="7" t="n"/>
      <c r="F649" s="4" t="n"/>
      <c r="G649" s="4" t="n"/>
      <c r="H649" s="4" t="n"/>
    </row>
    <row r="650">
      <c r="A650" s="6" t="n"/>
      <c r="B650" s="4" t="n"/>
      <c r="C650" s="4" t="n"/>
      <c r="D650" s="4" t="n"/>
      <c r="E650" s="7" t="n"/>
      <c r="F650" s="4" t="n"/>
      <c r="G650" s="4" t="n"/>
      <c r="H650" s="4" t="n"/>
    </row>
    <row r="651">
      <c r="A651" s="6" t="n"/>
      <c r="B651" s="4" t="n"/>
      <c r="C651" s="4" t="n"/>
      <c r="D651" s="4" t="n"/>
      <c r="E651" s="7" t="n"/>
      <c r="F651" s="4" t="n"/>
      <c r="G651" s="4" t="n"/>
      <c r="H651" s="4" t="n"/>
    </row>
    <row r="652">
      <c r="A652" s="6" t="n"/>
      <c r="B652" s="4" t="n"/>
      <c r="C652" s="4" t="n"/>
      <c r="D652" s="4" t="n"/>
      <c r="E652" s="7" t="n"/>
      <c r="F652" s="4" t="n"/>
      <c r="G652" s="4" t="n"/>
      <c r="H652" s="4" t="n"/>
    </row>
    <row r="653">
      <c r="A653" s="6" t="n"/>
      <c r="B653" s="4" t="n"/>
      <c r="C653" s="4" t="n"/>
      <c r="D653" s="4" t="n"/>
      <c r="E653" s="7" t="n"/>
      <c r="F653" s="4" t="n"/>
      <c r="G653" s="4" t="n"/>
      <c r="H653" s="4" t="n"/>
    </row>
    <row r="654">
      <c r="A654" s="6" t="n"/>
      <c r="B654" s="4" t="n"/>
      <c r="C654" s="4" t="n"/>
      <c r="D654" s="4" t="n"/>
      <c r="E654" s="7" t="n"/>
      <c r="F654" s="4" t="n"/>
      <c r="G654" s="4" t="n"/>
      <c r="H654" s="4" t="n"/>
    </row>
    <row r="655">
      <c r="A655" s="6" t="n"/>
      <c r="B655" s="4" t="n"/>
      <c r="C655" s="4" t="n"/>
      <c r="D655" s="4" t="n"/>
      <c r="E655" s="7" t="n"/>
      <c r="F655" s="4" t="n"/>
      <c r="G655" s="4" t="n"/>
      <c r="H655" s="4" t="n"/>
    </row>
    <row r="656">
      <c r="A656" s="6" t="n"/>
      <c r="B656" s="4" t="n"/>
      <c r="C656" s="4" t="n"/>
      <c r="D656" s="4" t="n"/>
      <c r="E656" s="7" t="n"/>
      <c r="F656" s="4" t="n"/>
      <c r="G656" s="4" t="n"/>
      <c r="H656" s="4" t="n"/>
    </row>
    <row r="657">
      <c r="A657" s="6" t="n"/>
      <c r="B657" s="4" t="n"/>
      <c r="C657" s="4" t="n"/>
      <c r="D657" s="4" t="n"/>
      <c r="E657" s="7" t="n"/>
      <c r="F657" s="4" t="n"/>
      <c r="G657" s="4" t="n"/>
      <c r="H657" s="4" t="n"/>
    </row>
    <row r="658">
      <c r="A658" s="6" t="n"/>
      <c r="B658" s="4" t="n"/>
      <c r="C658" s="4" t="n"/>
      <c r="D658" s="4" t="n"/>
      <c r="E658" s="7" t="n"/>
      <c r="F658" s="4" t="n"/>
      <c r="G658" s="4" t="n"/>
      <c r="H658" s="4" t="n"/>
    </row>
    <row r="659">
      <c r="A659" s="6" t="n"/>
      <c r="B659" s="4" t="n"/>
      <c r="C659" s="4" t="n"/>
      <c r="D659" s="4" t="n"/>
      <c r="E659" s="7" t="n"/>
      <c r="F659" s="4" t="n"/>
      <c r="G659" s="4" t="n"/>
      <c r="H659" s="4" t="n"/>
    </row>
    <row r="660">
      <c r="A660" s="6" t="n"/>
      <c r="B660" s="4" t="n"/>
      <c r="C660" s="4" t="n"/>
      <c r="D660" s="4" t="n"/>
      <c r="E660" s="7" t="n"/>
      <c r="F660" s="4" t="n"/>
      <c r="G660" s="4" t="n"/>
      <c r="H660" s="4" t="n"/>
    </row>
    <row r="661">
      <c r="A661" s="6" t="n"/>
      <c r="B661" s="4" t="n"/>
      <c r="C661" s="4" t="n"/>
      <c r="D661" s="4" t="n"/>
      <c r="E661" s="7" t="n"/>
      <c r="F661" s="4" t="n"/>
      <c r="G661" s="4" t="n"/>
      <c r="H661" s="4" t="n"/>
    </row>
    <row r="662">
      <c r="A662" s="6" t="n"/>
      <c r="B662" s="4" t="n"/>
      <c r="C662" s="4" t="n"/>
      <c r="D662" s="4" t="n"/>
      <c r="E662" s="7" t="n"/>
      <c r="F662" s="4" t="n"/>
      <c r="G662" s="4" t="n"/>
      <c r="H662" s="4" t="n"/>
    </row>
    <row r="663">
      <c r="A663" s="6" t="n"/>
      <c r="B663" s="4" t="n"/>
      <c r="C663" s="4" t="n"/>
      <c r="D663" s="4" t="n"/>
      <c r="E663" s="7" t="n"/>
      <c r="F663" s="4" t="n"/>
      <c r="G663" s="4" t="n"/>
      <c r="H663" s="4" t="n"/>
    </row>
    <row r="664">
      <c r="A664" s="6" t="n"/>
      <c r="B664" s="4" t="n"/>
      <c r="C664" s="4" t="n"/>
      <c r="D664" s="4" t="n"/>
      <c r="E664" s="7" t="n"/>
      <c r="F664" s="4" t="n"/>
      <c r="G664" s="4" t="n"/>
      <c r="H664" s="4" t="n"/>
    </row>
    <row r="665">
      <c r="A665" s="6" t="n"/>
      <c r="B665" s="4" t="n"/>
      <c r="C665" s="4" t="n"/>
      <c r="D665" s="4" t="n"/>
      <c r="E665" s="7" t="n"/>
      <c r="F665" s="4" t="n"/>
      <c r="G665" s="4" t="n"/>
      <c r="H665" s="4" t="n"/>
    </row>
    <row r="666">
      <c r="A666" s="6" t="n"/>
      <c r="B666" s="4" t="n"/>
      <c r="C666" s="4" t="n"/>
      <c r="D666" s="4" t="n"/>
      <c r="E666" s="7" t="n"/>
      <c r="F666" s="4" t="n"/>
      <c r="G666" s="4" t="n"/>
      <c r="H666" s="4" t="n"/>
    </row>
    <row r="667">
      <c r="A667" s="6" t="n"/>
      <c r="B667" s="4" t="n"/>
      <c r="C667" s="4" t="n"/>
      <c r="D667" s="4" t="n"/>
      <c r="E667" s="7" t="n"/>
      <c r="F667" s="4" t="n"/>
      <c r="G667" s="4" t="n"/>
      <c r="H667" s="4" t="n"/>
    </row>
    <row r="668">
      <c r="A668" s="6" t="n"/>
      <c r="B668" s="4" t="n"/>
      <c r="C668" s="4" t="n"/>
      <c r="D668" s="4" t="n"/>
      <c r="E668" s="7" t="n"/>
      <c r="F668" s="4" t="n"/>
      <c r="G668" s="4" t="n"/>
      <c r="H668" s="4" t="n"/>
    </row>
    <row r="669">
      <c r="A669" s="6" t="n"/>
      <c r="B669" s="4" t="n"/>
      <c r="C669" s="4" t="n"/>
      <c r="D669" s="4" t="n"/>
      <c r="E669" s="7" t="n"/>
      <c r="F669" s="4" t="n"/>
      <c r="G669" s="4" t="n"/>
      <c r="H669" s="4" t="n"/>
    </row>
    <row r="670">
      <c r="A670" s="6" t="n"/>
      <c r="B670" s="4" t="n"/>
      <c r="C670" s="4" t="n"/>
      <c r="D670" s="4" t="n"/>
      <c r="E670" s="7" t="n"/>
      <c r="F670" s="4" t="n"/>
      <c r="G670" s="4" t="n"/>
      <c r="H670" s="4" t="n"/>
    </row>
    <row r="671">
      <c r="A671" s="6" t="n"/>
      <c r="B671" s="4" t="n"/>
      <c r="C671" s="4" t="n"/>
      <c r="D671" s="4" t="n"/>
      <c r="E671" s="7" t="n"/>
      <c r="F671" s="4" t="n"/>
      <c r="G671" s="4" t="n"/>
      <c r="H671" s="4" t="n"/>
    </row>
    <row r="672">
      <c r="A672" s="6" t="n"/>
      <c r="B672" s="4" t="n"/>
      <c r="C672" s="4" t="n"/>
      <c r="D672" s="4" t="n"/>
      <c r="E672" s="7" t="n"/>
      <c r="F672" s="4" t="n"/>
      <c r="G672" s="4" t="n"/>
      <c r="H672" s="4" t="n"/>
    </row>
    <row r="673">
      <c r="A673" s="6" t="n"/>
      <c r="B673" s="4" t="n"/>
      <c r="C673" s="4" t="n"/>
      <c r="D673" s="4" t="n"/>
      <c r="E673" s="7" t="n"/>
      <c r="F673" s="4" t="n"/>
      <c r="G673" s="4" t="n"/>
      <c r="H673" s="4" t="n"/>
    </row>
    <row r="674">
      <c r="A674" s="6" t="n"/>
      <c r="B674" s="4" t="n"/>
      <c r="C674" s="4" t="n"/>
      <c r="D674" s="4" t="n"/>
      <c r="E674" s="7" t="n"/>
      <c r="F674" s="4" t="n"/>
      <c r="G674" s="4" t="n"/>
      <c r="H674" s="4" t="n"/>
    </row>
    <row r="675">
      <c r="A675" s="6" t="n"/>
      <c r="B675" s="4" t="n"/>
      <c r="C675" s="4" t="n"/>
      <c r="D675" s="4" t="n"/>
      <c r="E675" s="7" t="n"/>
      <c r="F675" s="4" t="n"/>
      <c r="G675" s="4" t="n"/>
      <c r="H675" s="4" t="n"/>
    </row>
    <row r="676">
      <c r="A676" s="6" t="n"/>
      <c r="B676" s="4" t="n"/>
      <c r="C676" s="4" t="n"/>
      <c r="D676" s="4" t="n"/>
      <c r="E676" s="7" t="n"/>
      <c r="F676" s="4" t="n"/>
      <c r="G676" s="4" t="n"/>
      <c r="H676" s="4" t="n"/>
    </row>
    <row r="677">
      <c r="A677" s="6" t="n"/>
      <c r="B677" s="4" t="n"/>
      <c r="C677" s="4" t="n"/>
      <c r="D677" s="4" t="n"/>
      <c r="E677" s="7" t="n"/>
      <c r="F677" s="4" t="n"/>
      <c r="G677" s="4" t="n"/>
      <c r="H677" s="4" t="n"/>
    </row>
    <row r="678">
      <c r="A678" s="6" t="n"/>
      <c r="B678" s="4" t="n"/>
      <c r="C678" s="4" t="n"/>
      <c r="D678" s="4" t="n"/>
      <c r="E678" s="7" t="n"/>
      <c r="F678" s="4" t="n"/>
      <c r="G678" s="4" t="n"/>
      <c r="H678" s="4" t="n"/>
    </row>
    <row r="679">
      <c r="A679" s="6" t="n"/>
      <c r="B679" s="4" t="n"/>
      <c r="C679" s="4" t="n"/>
      <c r="D679" s="4" t="n"/>
      <c r="E679" s="7" t="n"/>
      <c r="F679" s="4" t="n"/>
      <c r="G679" s="4" t="n"/>
      <c r="H679" s="4" t="n"/>
    </row>
    <row r="680">
      <c r="A680" s="6" t="n"/>
      <c r="B680" s="4" t="n"/>
      <c r="C680" s="4" t="n"/>
      <c r="D680" s="4" t="n"/>
      <c r="E680" s="7" t="n"/>
      <c r="F680" s="4" t="n"/>
      <c r="G680" s="4" t="n"/>
      <c r="H680" s="4" t="n"/>
    </row>
    <row r="681">
      <c r="A681" s="6" t="n"/>
      <c r="B681" s="4" t="n"/>
      <c r="C681" s="4" t="n"/>
      <c r="D681" s="4" t="n"/>
      <c r="E681" s="7" t="n"/>
      <c r="F681" s="4" t="n"/>
      <c r="G681" s="4" t="n"/>
      <c r="H681" s="4" t="n"/>
    </row>
    <row r="682">
      <c r="A682" s="6" t="n"/>
      <c r="B682" s="4" t="n"/>
      <c r="C682" s="4" t="n"/>
      <c r="D682" s="4" t="n"/>
      <c r="E682" s="7" t="n"/>
      <c r="F682" s="4" t="n"/>
      <c r="G682" s="4" t="n"/>
      <c r="H682" s="4" t="n"/>
    </row>
    <row r="683">
      <c r="A683" s="6" t="n"/>
      <c r="B683" s="4" t="n"/>
      <c r="C683" s="4" t="n"/>
      <c r="D683" s="4" t="n"/>
      <c r="E683" s="7" t="n"/>
      <c r="F683" s="4" t="n"/>
      <c r="G683" s="4" t="n"/>
      <c r="H683" s="4" t="n"/>
    </row>
    <row r="684">
      <c r="A684" s="6" t="n"/>
      <c r="B684" s="4" t="n"/>
      <c r="C684" s="4" t="n"/>
      <c r="D684" s="4" t="n"/>
      <c r="E684" s="7" t="n"/>
      <c r="F684" s="4" t="n"/>
      <c r="G684" s="4" t="n"/>
      <c r="H684" s="4" t="n"/>
    </row>
    <row r="685">
      <c r="A685" s="6" t="n"/>
      <c r="B685" s="4" t="n"/>
      <c r="C685" s="4" t="n"/>
      <c r="D685" s="4" t="n"/>
      <c r="E685" s="7" t="n"/>
      <c r="F685" s="4" t="n"/>
      <c r="G685" s="4" t="n"/>
      <c r="H685" s="4" t="n"/>
    </row>
    <row r="686">
      <c r="A686" s="6" t="n"/>
      <c r="B686" s="4" t="n"/>
      <c r="C686" s="4" t="n"/>
      <c r="D686" s="4" t="n"/>
      <c r="E686" s="7" t="n"/>
      <c r="F686" s="4" t="n"/>
      <c r="G686" s="4" t="n"/>
      <c r="H686" s="4" t="n"/>
    </row>
    <row r="687">
      <c r="A687" s="6" t="n"/>
      <c r="B687" s="4" t="n"/>
      <c r="C687" s="4" t="n"/>
      <c r="D687" s="4" t="n"/>
      <c r="E687" s="7" t="n"/>
      <c r="F687" s="4" t="n"/>
      <c r="G687" s="4" t="n"/>
      <c r="H687" s="4" t="n"/>
    </row>
    <row r="688">
      <c r="A688" s="6" t="n"/>
      <c r="B688" s="4" t="n"/>
      <c r="C688" s="4" t="n"/>
      <c r="D688" s="4" t="n"/>
      <c r="E688" s="7" t="n"/>
      <c r="F688" s="4" t="n"/>
      <c r="G688" s="4" t="n"/>
      <c r="H688" s="4" t="n"/>
    </row>
    <row r="689">
      <c r="A689" s="6" t="n"/>
      <c r="B689" s="4" t="n"/>
      <c r="C689" s="4" t="n"/>
      <c r="D689" s="4" t="n"/>
      <c r="E689" s="7" t="n"/>
      <c r="F689" s="4" t="n"/>
      <c r="G689" s="4" t="n"/>
      <c r="H689" s="4" t="n"/>
    </row>
    <row r="690">
      <c r="A690" s="6" t="n"/>
      <c r="B690" s="4" t="n"/>
      <c r="C690" s="4" t="n"/>
      <c r="D690" s="4" t="n"/>
      <c r="E690" s="7" t="n"/>
      <c r="F690" s="4" t="n"/>
      <c r="G690" s="4" t="n"/>
      <c r="H690" s="4" t="n"/>
    </row>
    <row r="691">
      <c r="A691" s="6" t="n"/>
      <c r="B691" s="4" t="n"/>
      <c r="C691" s="4" t="n"/>
      <c r="D691" s="4" t="n"/>
      <c r="E691" s="7" t="n"/>
      <c r="F691" s="4" t="n"/>
      <c r="G691" s="4" t="n"/>
      <c r="H691" s="4" t="n"/>
    </row>
    <row r="692">
      <c r="A692" s="6" t="n"/>
      <c r="B692" s="4" t="n"/>
      <c r="C692" s="4" t="n"/>
      <c r="D692" s="4" t="n"/>
      <c r="E692" s="7" t="n"/>
      <c r="F692" s="4" t="n"/>
      <c r="G692" s="4" t="n"/>
      <c r="H692" s="4" t="n"/>
    </row>
    <row r="693">
      <c r="A693" s="6" t="n"/>
      <c r="B693" s="4" t="n"/>
      <c r="C693" s="4" t="n"/>
      <c r="D693" s="4" t="n"/>
      <c r="E693" s="7" t="n"/>
      <c r="F693" s="4" t="n"/>
      <c r="G693" s="4" t="n"/>
      <c r="H693" s="4" t="n"/>
    </row>
    <row r="694">
      <c r="A694" s="6" t="n"/>
      <c r="B694" s="4" t="n"/>
      <c r="C694" s="4" t="n"/>
      <c r="D694" s="4" t="n"/>
      <c r="E694" s="7" t="n"/>
      <c r="F694" s="4" t="n"/>
      <c r="G694" s="4" t="n"/>
      <c r="H694" s="4" t="n"/>
    </row>
    <row r="695">
      <c r="A695" s="6" t="n"/>
      <c r="B695" s="4" t="n"/>
      <c r="C695" s="4" t="n"/>
      <c r="D695" s="4" t="n"/>
      <c r="E695" s="7" t="n"/>
      <c r="F695" s="4" t="n"/>
      <c r="G695" s="4" t="n"/>
      <c r="H695" s="4" t="n"/>
    </row>
    <row r="696">
      <c r="A696" s="6" t="n"/>
      <c r="B696" s="4" t="n"/>
      <c r="C696" s="4" t="n"/>
      <c r="D696" s="4" t="n"/>
      <c r="E696" s="7" t="n"/>
      <c r="F696" s="4" t="n"/>
      <c r="G696" s="4" t="n"/>
      <c r="H696" s="4" t="n"/>
    </row>
    <row r="697">
      <c r="A697" s="6" t="n"/>
      <c r="B697" s="4" t="n"/>
      <c r="C697" s="4" t="n"/>
      <c r="D697" s="4" t="n"/>
      <c r="E697" s="7" t="n"/>
      <c r="F697" s="4" t="n"/>
      <c r="G697" s="4" t="n"/>
      <c r="H697" s="4" t="n"/>
    </row>
    <row r="698">
      <c r="A698" s="6" t="n"/>
      <c r="B698" s="4" t="n"/>
      <c r="C698" s="4" t="n"/>
      <c r="D698" s="4" t="n"/>
      <c r="E698" s="7" t="n"/>
      <c r="F698" s="4" t="n"/>
      <c r="G698" s="4" t="n"/>
      <c r="H698" s="4" t="n"/>
    </row>
    <row r="699">
      <c r="A699" s="6" t="n"/>
      <c r="B699" s="4" t="n"/>
      <c r="C699" s="4" t="n"/>
      <c r="D699" s="4" t="n"/>
      <c r="E699" s="7" t="n"/>
      <c r="F699" s="4" t="n"/>
      <c r="G699" s="4" t="n"/>
      <c r="H699" s="4" t="n"/>
    </row>
    <row r="700">
      <c r="A700" s="6" t="n"/>
      <c r="B700" s="4" t="n"/>
      <c r="C700" s="4" t="n"/>
      <c r="D700" s="4" t="n"/>
      <c r="E700" s="7" t="n"/>
      <c r="F700" s="4" t="n"/>
      <c r="G700" s="4" t="n"/>
      <c r="H700" s="4" t="n"/>
    </row>
    <row r="701">
      <c r="A701" s="6" t="n"/>
      <c r="B701" s="4" t="n"/>
      <c r="C701" s="4" t="n"/>
      <c r="D701" s="4" t="n"/>
      <c r="E701" s="7" t="n"/>
      <c r="F701" s="4" t="n"/>
      <c r="G701" s="4" t="n"/>
      <c r="H701" s="4" t="n"/>
    </row>
    <row r="702">
      <c r="A702" s="6" t="n"/>
      <c r="B702" s="4" t="n"/>
      <c r="C702" s="4" t="n"/>
      <c r="D702" s="4" t="n"/>
      <c r="E702" s="7" t="n"/>
      <c r="F702" s="4" t="n"/>
      <c r="G702" s="4" t="n"/>
      <c r="H702" s="4" t="n"/>
    </row>
    <row r="703">
      <c r="A703" s="6" t="n"/>
      <c r="B703" s="4" t="n"/>
      <c r="C703" s="4" t="n"/>
      <c r="D703" s="4" t="n"/>
      <c r="E703" s="7" t="n"/>
      <c r="F703" s="4" t="n"/>
      <c r="G703" s="4" t="n"/>
      <c r="H703" s="4" t="n"/>
    </row>
    <row r="704">
      <c r="A704" s="6" t="n"/>
      <c r="B704" s="4" t="n"/>
      <c r="C704" s="4" t="n"/>
      <c r="D704" s="4" t="n"/>
      <c r="E704" s="7" t="n"/>
      <c r="F704" s="4" t="n"/>
      <c r="G704" s="4" t="n"/>
      <c r="H704" s="4" t="n"/>
    </row>
    <row r="705">
      <c r="A705" s="6" t="n"/>
      <c r="B705" s="4" t="n"/>
      <c r="C705" s="4" t="n"/>
      <c r="D705" s="4" t="n"/>
      <c r="E705" s="7" t="n"/>
      <c r="F705" s="4" t="n"/>
      <c r="G705" s="4" t="n"/>
      <c r="H705" s="4" t="n"/>
    </row>
    <row r="706">
      <c r="A706" s="6" t="n"/>
      <c r="B706" s="4" t="n"/>
      <c r="C706" s="4" t="n"/>
      <c r="D706" s="4" t="n"/>
      <c r="E706" s="7" t="n"/>
      <c r="F706" s="4" t="n"/>
      <c r="G706" s="4" t="n"/>
      <c r="H706" s="4" t="n"/>
    </row>
    <row r="707">
      <c r="A707" s="6" t="n"/>
      <c r="B707" s="4" t="n"/>
      <c r="C707" s="4" t="n"/>
      <c r="D707" s="4" t="n"/>
      <c r="E707" s="7" t="n"/>
      <c r="F707" s="4" t="n"/>
      <c r="G707" s="4" t="n"/>
      <c r="H707" s="4" t="n"/>
    </row>
    <row r="708">
      <c r="A708" s="6" t="n"/>
      <c r="B708" s="4" t="n"/>
      <c r="C708" s="4" t="n"/>
      <c r="D708" s="4" t="n"/>
      <c r="E708" s="7" t="n"/>
      <c r="F708" s="4" t="n"/>
      <c r="G708" s="4" t="n"/>
      <c r="H708" s="4" t="n"/>
    </row>
    <row r="709">
      <c r="A709" s="6" t="n"/>
      <c r="B709" s="4" t="n"/>
      <c r="C709" s="4" t="n"/>
      <c r="D709" s="4" t="n"/>
      <c r="E709" s="7" t="n"/>
      <c r="F709" s="4" t="n"/>
      <c r="G709" s="4" t="n"/>
      <c r="H709" s="4" t="n"/>
    </row>
    <row r="710">
      <c r="A710" s="6" t="n"/>
      <c r="B710" s="4" t="n"/>
      <c r="C710" s="4" t="n"/>
      <c r="D710" s="4" t="n"/>
      <c r="E710" s="7" t="n"/>
      <c r="F710" s="4" t="n"/>
      <c r="G710" s="4" t="n"/>
      <c r="H710" s="4" t="n"/>
    </row>
    <row r="711">
      <c r="A711" s="6" t="n"/>
      <c r="B711" s="4" t="n"/>
      <c r="C711" s="4" t="n"/>
      <c r="D711" s="4" t="n"/>
      <c r="E711" s="7" t="n"/>
      <c r="F711" s="4" t="n"/>
      <c r="G711" s="4" t="n"/>
      <c r="H711" s="4" t="n"/>
    </row>
    <row r="712">
      <c r="A712" s="6" t="n"/>
      <c r="B712" s="4" t="n"/>
      <c r="C712" s="4" t="n"/>
      <c r="D712" s="4" t="n"/>
      <c r="E712" s="7" t="n"/>
      <c r="F712" s="4" t="n"/>
      <c r="G712" s="4" t="n"/>
      <c r="H712" s="4" t="n"/>
    </row>
    <row r="713">
      <c r="A713" s="6" t="n"/>
      <c r="B713" s="4" t="n"/>
      <c r="C713" s="4" t="n"/>
      <c r="D713" s="4" t="n"/>
      <c r="E713" s="7" t="n"/>
      <c r="F713" s="4" t="n"/>
      <c r="G713" s="4" t="n"/>
      <c r="H713" s="4" t="n"/>
    </row>
    <row r="714">
      <c r="A714" s="6" t="n"/>
      <c r="B714" s="4" t="n"/>
      <c r="C714" s="4" t="n"/>
      <c r="D714" s="4" t="n"/>
      <c r="E714" s="7" t="n"/>
      <c r="F714" s="4" t="n"/>
      <c r="G714" s="4" t="n"/>
      <c r="H714" s="4" t="n"/>
    </row>
    <row r="715">
      <c r="A715" s="6" t="n"/>
      <c r="B715" s="4" t="n"/>
      <c r="C715" s="4" t="n"/>
      <c r="D715" s="4" t="n"/>
      <c r="E715" s="7" t="n"/>
      <c r="F715" s="4" t="n"/>
      <c r="G715" s="4" t="n"/>
      <c r="H715" s="4" t="n"/>
    </row>
    <row r="716">
      <c r="A716" s="6" t="n"/>
      <c r="B716" s="4" t="n"/>
      <c r="C716" s="4" t="n"/>
      <c r="D716" s="4" t="n"/>
      <c r="E716" s="7" t="n"/>
      <c r="F716" s="4" t="n"/>
      <c r="G716" s="4" t="n"/>
      <c r="H716" s="4" t="n"/>
    </row>
    <row r="717">
      <c r="A717" s="6" t="n"/>
      <c r="B717" s="4" t="n"/>
      <c r="C717" s="4" t="n"/>
      <c r="D717" s="4" t="n"/>
      <c r="E717" s="7" t="n"/>
      <c r="F717" s="4" t="n"/>
      <c r="G717" s="4" t="n"/>
      <c r="H717" s="4" t="n"/>
    </row>
    <row r="718">
      <c r="A718" s="6" t="n"/>
      <c r="B718" s="4" t="n"/>
      <c r="C718" s="4" t="n"/>
      <c r="D718" s="4" t="n"/>
      <c r="E718" s="7" t="n"/>
      <c r="F718" s="4" t="n"/>
      <c r="G718" s="4" t="n"/>
      <c r="H718" s="4" t="n"/>
    </row>
    <row r="719">
      <c r="A719" s="6" t="n"/>
      <c r="B719" s="4" t="n"/>
      <c r="C719" s="4" t="n"/>
      <c r="D719" s="4" t="n"/>
      <c r="E719" s="7" t="n"/>
      <c r="F719" s="4" t="n"/>
      <c r="G719" s="4" t="n"/>
      <c r="H719" s="4" t="n"/>
    </row>
    <row r="720">
      <c r="A720" s="6" t="n"/>
      <c r="B720" s="4" t="n"/>
      <c r="C720" s="4" t="n"/>
      <c r="D720" s="4" t="n"/>
      <c r="E720" s="7" t="n"/>
      <c r="F720" s="4" t="n"/>
      <c r="G720" s="4" t="n"/>
      <c r="H720" s="4" t="n"/>
    </row>
    <row r="721">
      <c r="A721" s="6" t="n"/>
      <c r="B721" s="4" t="n"/>
      <c r="C721" s="4" t="n"/>
      <c r="D721" s="4" t="n"/>
      <c r="E721" s="7" t="n"/>
      <c r="F721" s="4" t="n"/>
      <c r="G721" s="4" t="n"/>
      <c r="H721" s="4" t="n"/>
    </row>
    <row r="722">
      <c r="A722" s="6" t="n"/>
      <c r="B722" s="4" t="n"/>
      <c r="C722" s="4" t="n"/>
      <c r="D722" s="4" t="n"/>
      <c r="E722" s="7" t="n"/>
      <c r="F722" s="4" t="n"/>
      <c r="G722" s="4" t="n"/>
      <c r="H722" s="4" t="n"/>
    </row>
    <row r="723">
      <c r="A723" s="6" t="n"/>
      <c r="B723" s="4" t="n"/>
      <c r="C723" s="4" t="n"/>
      <c r="D723" s="4" t="n"/>
      <c r="E723" s="7" t="n"/>
      <c r="F723" s="4" t="n"/>
      <c r="G723" s="4" t="n"/>
      <c r="H723" s="4" t="n"/>
    </row>
    <row r="724">
      <c r="A724" s="6" t="n"/>
      <c r="B724" s="4" t="n"/>
      <c r="C724" s="4" t="n"/>
      <c r="D724" s="4" t="n"/>
      <c r="E724" s="7" t="n"/>
      <c r="F724" s="4" t="n"/>
      <c r="G724" s="4" t="n"/>
      <c r="H724" s="4" t="n"/>
    </row>
    <row r="725">
      <c r="A725" s="6" t="n"/>
      <c r="B725" s="4" t="n"/>
      <c r="C725" s="4" t="n"/>
      <c r="D725" s="4" t="n"/>
      <c r="E725" s="7" t="n"/>
      <c r="F725" s="4" t="n"/>
      <c r="G725" s="4" t="n"/>
      <c r="H725" s="4" t="n"/>
    </row>
    <row r="726">
      <c r="A726" s="6" t="n"/>
      <c r="B726" s="4" t="n"/>
      <c r="C726" s="4" t="n"/>
      <c r="D726" s="4" t="n"/>
      <c r="E726" s="7" t="n"/>
      <c r="F726" s="4" t="n"/>
      <c r="G726" s="4" t="n"/>
      <c r="H726" s="4" t="n"/>
    </row>
    <row r="727">
      <c r="A727" s="6" t="n"/>
      <c r="B727" s="4" t="n"/>
      <c r="C727" s="4" t="n"/>
      <c r="D727" s="4" t="n"/>
      <c r="E727" s="7" t="n"/>
      <c r="F727" s="4" t="n"/>
      <c r="G727" s="4" t="n"/>
      <c r="H727" s="4" t="n"/>
    </row>
    <row r="728">
      <c r="A728" s="6" t="n"/>
      <c r="B728" s="4" t="n"/>
      <c r="C728" s="4" t="n"/>
      <c r="D728" s="4" t="n"/>
      <c r="E728" s="7" t="n"/>
      <c r="F728" s="4" t="n"/>
      <c r="G728" s="4" t="n"/>
      <c r="H728" s="4" t="n"/>
    </row>
    <row r="729">
      <c r="A729" s="6" t="n"/>
      <c r="B729" s="4" t="n"/>
      <c r="C729" s="4" t="n"/>
      <c r="D729" s="4" t="n"/>
      <c r="E729" s="7" t="n"/>
      <c r="F729" s="4" t="n"/>
      <c r="G729" s="4" t="n"/>
      <c r="H729" s="4" t="n"/>
    </row>
    <row r="730">
      <c r="A730" s="6" t="n"/>
      <c r="B730" s="4" t="n"/>
      <c r="C730" s="4" t="n"/>
      <c r="D730" s="4" t="n"/>
      <c r="E730" s="7" t="n"/>
      <c r="F730" s="4" t="n"/>
      <c r="G730" s="4" t="n"/>
      <c r="H730" s="4" t="n"/>
    </row>
    <row r="731">
      <c r="A731" s="6" t="n"/>
      <c r="B731" s="4" t="n"/>
      <c r="C731" s="4" t="n"/>
      <c r="D731" s="4" t="n"/>
      <c r="E731" s="7" t="n"/>
      <c r="F731" s="4" t="n"/>
      <c r="G731" s="4" t="n"/>
      <c r="H731" s="4" t="n"/>
    </row>
    <row r="732">
      <c r="A732" s="6" t="n"/>
      <c r="B732" s="4" t="n"/>
      <c r="C732" s="4" t="n"/>
      <c r="D732" s="4" t="n"/>
      <c r="E732" s="7" t="n"/>
      <c r="F732" s="4" t="n"/>
      <c r="G732" s="4" t="n"/>
      <c r="H732" s="4" t="n"/>
    </row>
    <row r="733">
      <c r="A733" s="6" t="n"/>
      <c r="B733" s="4" t="n"/>
      <c r="C733" s="4" t="n"/>
      <c r="D733" s="4" t="n"/>
      <c r="E733" s="7" t="n"/>
      <c r="F733" s="4" t="n"/>
      <c r="G733" s="4" t="n"/>
      <c r="H733" s="4" t="n"/>
    </row>
    <row r="734">
      <c r="A734" s="6" t="n"/>
      <c r="B734" s="4" t="n"/>
      <c r="C734" s="4" t="n"/>
      <c r="D734" s="4" t="n"/>
      <c r="E734" s="7" t="n"/>
      <c r="F734" s="4" t="n"/>
      <c r="G734" s="4" t="n"/>
      <c r="H734" s="4" t="n"/>
    </row>
    <row r="735">
      <c r="A735" s="6" t="n"/>
      <c r="B735" s="4" t="n"/>
      <c r="C735" s="4" t="n"/>
      <c r="D735" s="4" t="n"/>
      <c r="E735" s="7" t="n"/>
      <c r="F735" s="4" t="n"/>
      <c r="G735" s="4" t="n"/>
      <c r="H735" s="4" t="n"/>
    </row>
    <row r="736">
      <c r="A736" s="6" t="n"/>
      <c r="B736" s="4" t="n"/>
      <c r="C736" s="4" t="n"/>
      <c r="D736" s="4" t="n"/>
      <c r="E736" s="7" t="n"/>
      <c r="F736" s="4" t="n"/>
      <c r="G736" s="4" t="n"/>
      <c r="H736" s="4" t="n"/>
    </row>
    <row r="737">
      <c r="A737" s="6" t="n"/>
      <c r="B737" s="4" t="n"/>
      <c r="C737" s="4" t="n"/>
      <c r="D737" s="4" t="n"/>
      <c r="E737" s="7" t="n"/>
      <c r="F737" s="4" t="n"/>
      <c r="G737" s="4" t="n"/>
      <c r="H737" s="4" t="n"/>
    </row>
    <row r="738">
      <c r="A738" s="6" t="n"/>
      <c r="B738" s="4" t="n"/>
      <c r="C738" s="4" t="n"/>
      <c r="D738" s="4" t="n"/>
      <c r="E738" s="7" t="n"/>
      <c r="F738" s="4" t="n"/>
      <c r="G738" s="4" t="n"/>
      <c r="H738" s="4" t="n"/>
    </row>
    <row r="739">
      <c r="A739" s="6" t="n"/>
      <c r="B739" s="4" t="n"/>
      <c r="C739" s="4" t="n"/>
      <c r="D739" s="4" t="n"/>
      <c r="E739" s="7" t="n"/>
      <c r="F739" s="4" t="n"/>
      <c r="G739" s="4" t="n"/>
      <c r="H739" s="4" t="n"/>
    </row>
    <row r="740">
      <c r="A740" s="6" t="n"/>
      <c r="B740" s="4" t="n"/>
      <c r="C740" s="4" t="n"/>
      <c r="D740" s="4" t="n"/>
      <c r="E740" s="7" t="n"/>
      <c r="F740" s="4" t="n"/>
      <c r="G740" s="4" t="n"/>
      <c r="H740" s="4" t="n"/>
    </row>
    <row r="741">
      <c r="A741" s="6" t="n"/>
      <c r="B741" s="4" t="n"/>
      <c r="C741" s="4" t="n"/>
      <c r="D741" s="4" t="n"/>
      <c r="E741" s="7" t="n"/>
      <c r="F741" s="4" t="n"/>
      <c r="G741" s="4" t="n"/>
      <c r="H741" s="4" t="n"/>
    </row>
    <row r="742">
      <c r="A742" s="6" t="n"/>
      <c r="B742" s="4" t="n"/>
      <c r="C742" s="4" t="n"/>
      <c r="D742" s="4" t="n"/>
      <c r="E742" s="7" t="n"/>
      <c r="F742" s="4" t="n"/>
      <c r="G742" s="4" t="n"/>
      <c r="H742" s="4" t="n"/>
    </row>
    <row r="743">
      <c r="A743" s="6" t="n"/>
      <c r="B743" s="4" t="n"/>
      <c r="C743" s="4" t="n"/>
      <c r="D743" s="4" t="n"/>
      <c r="E743" s="7" t="n"/>
      <c r="F743" s="4" t="n"/>
      <c r="G743" s="4" t="n"/>
      <c r="H743" s="4" t="n"/>
    </row>
    <row r="744">
      <c r="A744" s="6" t="n"/>
      <c r="B744" s="4" t="n"/>
      <c r="C744" s="4" t="n"/>
      <c r="D744" s="4" t="n"/>
      <c r="E744" s="7" t="n"/>
      <c r="F744" s="4" t="n"/>
      <c r="G744" s="4" t="n"/>
      <c r="H744" s="4" t="n"/>
    </row>
    <row r="745">
      <c r="A745" s="6" t="n"/>
      <c r="B745" s="4" t="n"/>
      <c r="C745" s="4" t="n"/>
      <c r="D745" s="4" t="n"/>
      <c r="E745" s="7" t="n"/>
      <c r="F745" s="4" t="n"/>
      <c r="G745" s="4" t="n"/>
      <c r="H745" s="4" t="n"/>
    </row>
    <row r="746">
      <c r="A746" s="6" t="n"/>
      <c r="B746" s="4" t="n"/>
      <c r="C746" s="4" t="n"/>
      <c r="D746" s="4" t="n"/>
      <c r="E746" s="7" t="n"/>
      <c r="F746" s="4" t="n"/>
      <c r="G746" s="4" t="n"/>
      <c r="H746" s="4" t="n"/>
    </row>
    <row r="747">
      <c r="A747" s="6" t="n"/>
      <c r="B747" s="4" t="n"/>
      <c r="C747" s="4" t="n"/>
      <c r="D747" s="4" t="n"/>
      <c r="E747" s="7" t="n"/>
      <c r="F747" s="4" t="n"/>
      <c r="G747" s="4" t="n"/>
      <c r="H747" s="4" t="n"/>
    </row>
    <row r="748">
      <c r="A748" s="6" t="n"/>
      <c r="B748" s="4" t="n"/>
      <c r="C748" s="4" t="n"/>
      <c r="D748" s="4" t="n"/>
      <c r="E748" s="7" t="n"/>
      <c r="F748" s="4" t="n"/>
      <c r="G748" s="4" t="n"/>
      <c r="H748" s="4" t="n"/>
    </row>
    <row r="749">
      <c r="A749" s="6" t="n"/>
      <c r="B749" s="4" t="n"/>
      <c r="C749" s="4" t="n"/>
      <c r="D749" s="4" t="n"/>
      <c r="E749" s="7" t="n"/>
      <c r="F749" s="4" t="n"/>
      <c r="G749" s="4" t="n"/>
      <c r="H749" s="4" t="n"/>
    </row>
    <row r="750">
      <c r="A750" s="6" t="n"/>
      <c r="B750" s="4" t="n"/>
      <c r="C750" s="4" t="n"/>
      <c r="D750" s="4" t="n"/>
      <c r="E750" s="7" t="n"/>
      <c r="F750" s="4" t="n"/>
      <c r="G750" s="4" t="n"/>
      <c r="H750" s="4" t="n"/>
    </row>
    <row r="751">
      <c r="A751" s="6" t="n"/>
      <c r="B751" s="4" t="n"/>
      <c r="C751" s="4" t="n"/>
      <c r="D751" s="4" t="n"/>
      <c r="E751" s="7" t="n"/>
      <c r="F751" s="4" t="n"/>
      <c r="G751" s="4" t="n"/>
      <c r="H751" s="4" t="n"/>
    </row>
    <row r="752">
      <c r="A752" s="6" t="n"/>
      <c r="B752" s="4" t="n"/>
      <c r="C752" s="4" t="n"/>
      <c r="D752" s="4" t="n"/>
      <c r="E752" s="7" t="n"/>
      <c r="F752" s="4" t="n"/>
      <c r="G752" s="4" t="n"/>
      <c r="H752" s="4" t="n"/>
    </row>
    <row r="753">
      <c r="A753" s="6" t="n"/>
      <c r="B753" s="4" t="n"/>
      <c r="C753" s="4" t="n"/>
      <c r="D753" s="4" t="n"/>
      <c r="E753" s="7" t="n"/>
      <c r="F753" s="4" t="n"/>
      <c r="G753" s="4" t="n"/>
      <c r="H753" s="4" t="n"/>
    </row>
    <row r="754">
      <c r="A754" s="6" t="n"/>
      <c r="B754" s="4" t="n"/>
      <c r="C754" s="4" t="n"/>
      <c r="D754" s="4" t="n"/>
      <c r="E754" s="7" t="n"/>
      <c r="F754" s="4" t="n"/>
      <c r="G754" s="4" t="n"/>
      <c r="H754" s="4" t="n"/>
    </row>
    <row r="755">
      <c r="A755" s="6" t="n"/>
      <c r="B755" s="4" t="n"/>
      <c r="C755" s="4" t="n"/>
      <c r="D755" s="4" t="n"/>
      <c r="E755" s="7" t="n"/>
      <c r="F755" s="4" t="n"/>
      <c r="G755" s="4" t="n"/>
      <c r="H755" s="4" t="n"/>
    </row>
    <row r="756">
      <c r="A756" s="6" t="n"/>
      <c r="B756" s="4" t="n"/>
      <c r="C756" s="4" t="n"/>
      <c r="D756" s="4" t="n"/>
      <c r="E756" s="7" t="n"/>
      <c r="F756" s="4" t="n"/>
      <c r="G756" s="4" t="n"/>
      <c r="H756" s="4" t="n"/>
    </row>
    <row r="757">
      <c r="A757" s="6" t="n"/>
      <c r="B757" s="4" t="n"/>
      <c r="C757" s="4" t="n"/>
      <c r="D757" s="4" t="n"/>
      <c r="E757" s="7" t="n"/>
      <c r="F757" s="4" t="n"/>
      <c r="G757" s="4" t="n"/>
      <c r="H757" s="4" t="n"/>
    </row>
    <row r="758">
      <c r="A758" s="6" t="n"/>
      <c r="B758" s="4" t="n"/>
      <c r="C758" s="4" t="n"/>
      <c r="D758" s="4" t="n"/>
      <c r="E758" s="7" t="n"/>
      <c r="F758" s="4" t="n"/>
      <c r="G758" s="4" t="n"/>
      <c r="H758" s="4" t="n"/>
    </row>
    <row r="759">
      <c r="A759" s="6" t="n"/>
      <c r="B759" s="4" t="n"/>
      <c r="C759" s="4" t="n"/>
      <c r="D759" s="4" t="n"/>
      <c r="E759" s="7" t="n"/>
      <c r="F759" s="4" t="n"/>
      <c r="G759" s="4" t="n"/>
      <c r="H759" s="4" t="n"/>
    </row>
    <row r="760">
      <c r="A760" s="6" t="n"/>
      <c r="B760" s="4" t="n"/>
      <c r="C760" s="4" t="n"/>
      <c r="D760" s="4" t="n"/>
      <c r="E760" s="7" t="n"/>
      <c r="F760" s="4" t="n"/>
      <c r="G760" s="4" t="n"/>
      <c r="H760" s="4" t="n"/>
    </row>
    <row r="761">
      <c r="A761" s="6" t="n"/>
      <c r="B761" s="4" t="n"/>
      <c r="C761" s="4" t="n"/>
      <c r="D761" s="4" t="n"/>
      <c r="E761" s="7" t="n"/>
      <c r="F761" s="4" t="n"/>
      <c r="G761" s="4" t="n"/>
      <c r="H761" s="4" t="n"/>
    </row>
    <row r="762">
      <c r="A762" s="6" t="n"/>
      <c r="B762" s="4" t="n"/>
      <c r="C762" s="4" t="n"/>
      <c r="D762" s="4" t="n"/>
      <c r="E762" s="7" t="n"/>
      <c r="F762" s="4" t="n"/>
      <c r="G762" s="4" t="n"/>
      <c r="H762" s="4" t="n"/>
    </row>
    <row r="763">
      <c r="A763" s="6" t="n"/>
      <c r="B763" s="4" t="n"/>
      <c r="C763" s="4" t="n"/>
      <c r="D763" s="4" t="n"/>
      <c r="E763" s="7" t="n"/>
      <c r="F763" s="4" t="n"/>
      <c r="G763" s="4" t="n"/>
      <c r="H763" s="4" t="n"/>
    </row>
    <row r="764">
      <c r="A764" s="6" t="n"/>
      <c r="B764" s="4" t="n"/>
      <c r="C764" s="4" t="n"/>
      <c r="D764" s="4" t="n"/>
      <c r="E764" s="7" t="n"/>
      <c r="F764" s="4" t="n"/>
      <c r="G764" s="4" t="n"/>
      <c r="H764" s="4" t="n"/>
    </row>
    <row r="765">
      <c r="A765" s="6" t="n"/>
      <c r="B765" s="4" t="n"/>
      <c r="C765" s="4" t="n"/>
      <c r="D765" s="4" t="n"/>
      <c r="E765" s="7" t="n"/>
      <c r="F765" s="4" t="n"/>
      <c r="G765" s="4" t="n"/>
      <c r="H765" s="4" t="n"/>
    </row>
    <row r="766">
      <c r="A766" s="6" t="n"/>
      <c r="B766" s="4" t="n"/>
      <c r="C766" s="4" t="n"/>
      <c r="D766" s="4" t="n"/>
      <c r="E766" s="7" t="n"/>
      <c r="F766" s="4" t="n"/>
      <c r="G766" s="4" t="n"/>
      <c r="H766" s="4" t="n"/>
    </row>
    <row r="767">
      <c r="A767" s="6" t="n"/>
      <c r="B767" s="4" t="n"/>
      <c r="C767" s="4" t="n"/>
      <c r="D767" s="4" t="n"/>
      <c r="E767" s="7" t="n"/>
      <c r="F767" s="4" t="n"/>
      <c r="G767" s="4" t="n"/>
      <c r="H767" s="4" t="n"/>
    </row>
    <row r="768">
      <c r="A768" s="6" t="n"/>
      <c r="B768" s="4" t="n"/>
      <c r="C768" s="4" t="n"/>
      <c r="D768" s="4" t="n"/>
      <c r="E768" s="7" t="n"/>
      <c r="F768" s="4" t="n"/>
      <c r="G768" s="4" t="n"/>
      <c r="H768" s="4" t="n"/>
    </row>
    <row r="769">
      <c r="A769" s="6" t="n"/>
      <c r="B769" s="4" t="n"/>
      <c r="C769" s="4" t="n"/>
      <c r="D769" s="4" t="n"/>
      <c r="E769" s="7" t="n"/>
      <c r="F769" s="4" t="n"/>
      <c r="G769" s="4" t="n"/>
      <c r="H769" s="4" t="n"/>
    </row>
    <row r="770">
      <c r="A770" s="6" t="n"/>
      <c r="B770" s="4" t="n"/>
      <c r="C770" s="4" t="n"/>
      <c r="D770" s="4" t="n"/>
      <c r="E770" s="7" t="n"/>
      <c r="F770" s="4" t="n"/>
      <c r="G770" s="4" t="n"/>
      <c r="H770" s="4" t="n"/>
    </row>
    <row r="771">
      <c r="A771" s="6" t="n"/>
      <c r="B771" s="4" t="n"/>
      <c r="C771" s="4" t="n"/>
      <c r="D771" s="4" t="n"/>
      <c r="E771" s="7" t="n"/>
      <c r="F771" s="4" t="n"/>
      <c r="G771" s="4" t="n"/>
      <c r="H771" s="4" t="n"/>
    </row>
    <row r="772">
      <c r="A772" s="6" t="n"/>
      <c r="B772" s="4" t="n"/>
      <c r="C772" s="4" t="n"/>
      <c r="D772" s="4" t="n"/>
      <c r="E772" s="7" t="n"/>
      <c r="F772" s="4" t="n"/>
      <c r="G772" s="4" t="n"/>
      <c r="H772" s="4" t="n"/>
    </row>
    <row r="773">
      <c r="A773" s="6" t="n"/>
      <c r="B773" s="4" t="n"/>
      <c r="C773" s="4" t="n"/>
      <c r="D773" s="4" t="n"/>
      <c r="E773" s="7" t="n"/>
      <c r="F773" s="4" t="n"/>
      <c r="G773" s="4" t="n"/>
      <c r="H773" s="4" t="n"/>
    </row>
    <row r="774">
      <c r="A774" s="6" t="n"/>
      <c r="B774" s="4" t="n"/>
      <c r="C774" s="4" t="n"/>
      <c r="D774" s="4" t="n"/>
      <c r="E774" s="7" t="n"/>
      <c r="F774" s="4" t="n"/>
      <c r="G774" s="4" t="n"/>
      <c r="H774" s="4" t="n"/>
    </row>
    <row r="775">
      <c r="A775" s="6" t="n"/>
      <c r="B775" s="4" t="n"/>
      <c r="C775" s="4" t="n"/>
      <c r="D775" s="4" t="n"/>
      <c r="E775" s="7" t="n"/>
      <c r="F775" s="4" t="n"/>
      <c r="G775" s="4" t="n"/>
      <c r="H775" s="4" t="n"/>
    </row>
    <row r="776">
      <c r="A776" s="6" t="n"/>
      <c r="B776" s="4" t="n"/>
      <c r="C776" s="4" t="n"/>
      <c r="D776" s="4" t="n"/>
      <c r="E776" s="7" t="n"/>
      <c r="F776" s="4" t="n"/>
      <c r="G776" s="4" t="n"/>
      <c r="H776" s="4" t="n"/>
    </row>
    <row r="777">
      <c r="A777" s="6" t="n"/>
      <c r="B777" s="4" t="n"/>
      <c r="C777" s="4" t="n"/>
      <c r="D777" s="4" t="n"/>
      <c r="E777" s="7" t="n"/>
      <c r="F777" s="4" t="n"/>
      <c r="G777" s="4" t="n"/>
      <c r="H777" s="4" t="n"/>
    </row>
    <row r="778">
      <c r="A778" s="6" t="n"/>
      <c r="B778" s="4" t="n"/>
      <c r="C778" s="4" t="n"/>
      <c r="D778" s="4" t="n"/>
      <c r="E778" s="7" t="n"/>
      <c r="F778" s="4" t="n"/>
      <c r="G778" s="4" t="n"/>
      <c r="H778" s="4" t="n"/>
    </row>
    <row r="779">
      <c r="A779" s="6" t="n"/>
      <c r="B779" s="4" t="n"/>
      <c r="C779" s="4" t="n"/>
      <c r="D779" s="4" t="n"/>
      <c r="E779" s="7" t="n"/>
      <c r="F779" s="4" t="n"/>
      <c r="G779" s="4" t="n"/>
      <c r="H779" s="4" t="n"/>
    </row>
    <row r="780">
      <c r="A780" s="6" t="n"/>
      <c r="B780" s="4" t="n"/>
      <c r="C780" s="4" t="n"/>
      <c r="D780" s="4" t="n"/>
      <c r="E780" s="7" t="n"/>
      <c r="F780" s="4" t="n"/>
      <c r="G780" s="4" t="n"/>
      <c r="H780" s="4" t="n"/>
    </row>
    <row r="781">
      <c r="A781" s="6" t="n"/>
      <c r="B781" s="4" t="n"/>
      <c r="C781" s="4" t="n"/>
      <c r="D781" s="4" t="n"/>
      <c r="E781" s="7" t="n"/>
      <c r="F781" s="4" t="n"/>
      <c r="G781" s="4" t="n"/>
      <c r="H781" s="4" t="n"/>
    </row>
    <row r="782">
      <c r="A782" s="6" t="n"/>
      <c r="B782" s="4" t="n"/>
      <c r="C782" s="4" t="n"/>
      <c r="D782" s="4" t="n"/>
      <c r="E782" s="7" t="n"/>
      <c r="F782" s="4" t="n"/>
      <c r="G782" s="4" t="n"/>
      <c r="H782" s="4" t="n"/>
    </row>
    <row r="783">
      <c r="A783" s="6" t="n"/>
      <c r="B783" s="4" t="n"/>
      <c r="C783" s="4" t="n"/>
      <c r="D783" s="4" t="n"/>
      <c r="E783" s="7" t="n"/>
      <c r="F783" s="4" t="n"/>
      <c r="G783" s="4" t="n"/>
      <c r="H783" s="4" t="n"/>
    </row>
    <row r="784">
      <c r="A784" s="6" t="n"/>
      <c r="B784" s="4" t="n"/>
      <c r="C784" s="4" t="n"/>
      <c r="D784" s="4" t="n"/>
      <c r="E784" s="7" t="n"/>
      <c r="F784" s="4" t="n"/>
      <c r="G784" s="4" t="n"/>
      <c r="H784" s="4" t="n"/>
    </row>
    <row r="785">
      <c r="A785" s="6" t="n"/>
      <c r="B785" s="4" t="n"/>
      <c r="C785" s="4" t="n"/>
      <c r="D785" s="4" t="n"/>
      <c r="E785" s="7" t="n"/>
      <c r="F785" s="4" t="n"/>
      <c r="G785" s="4" t="n"/>
      <c r="H785" s="4" t="n"/>
    </row>
    <row r="786">
      <c r="A786" s="6" t="n"/>
      <c r="B786" s="4" t="n"/>
      <c r="C786" s="4" t="n"/>
      <c r="D786" s="4" t="n"/>
      <c r="E786" s="7" t="n"/>
      <c r="F786" s="4" t="n"/>
      <c r="G786" s="4" t="n"/>
      <c r="H786" s="4" t="n"/>
    </row>
    <row r="787">
      <c r="A787" s="6" t="n"/>
      <c r="B787" s="4" t="n"/>
      <c r="C787" s="4" t="n"/>
      <c r="D787" s="4" t="n"/>
      <c r="E787" s="7" t="n"/>
      <c r="F787" s="4" t="n"/>
      <c r="G787" s="4" t="n"/>
      <c r="H787" s="4" t="n"/>
    </row>
    <row r="788">
      <c r="A788" s="6" t="n"/>
      <c r="B788" s="4" t="n"/>
      <c r="C788" s="4" t="n"/>
      <c r="D788" s="4" t="n"/>
      <c r="E788" s="7" t="n"/>
      <c r="F788" s="4" t="n"/>
      <c r="G788" s="4" t="n"/>
      <c r="H788" s="4" t="n"/>
    </row>
    <row r="789">
      <c r="A789" s="6" t="n"/>
      <c r="B789" s="4" t="n"/>
      <c r="C789" s="4" t="n"/>
      <c r="D789" s="4" t="n"/>
      <c r="E789" s="7" t="n"/>
      <c r="F789" s="4" t="n"/>
      <c r="G789" s="4" t="n"/>
      <c r="H789" s="4" t="n"/>
    </row>
    <row r="790">
      <c r="A790" s="6" t="n"/>
      <c r="B790" s="4" t="n"/>
      <c r="C790" s="4" t="n"/>
      <c r="D790" s="4" t="n"/>
      <c r="E790" s="7" t="n"/>
      <c r="F790" s="4" t="n"/>
      <c r="G790" s="4" t="n"/>
      <c r="H790" s="4" t="n"/>
    </row>
    <row r="791">
      <c r="A791" s="6" t="n"/>
      <c r="B791" s="4" t="n"/>
      <c r="C791" s="4" t="n"/>
      <c r="D791" s="4" t="n"/>
      <c r="E791" s="7" t="n"/>
      <c r="F791" s="4" t="n"/>
      <c r="G791" s="4" t="n"/>
      <c r="H791" s="4" t="n"/>
    </row>
    <row r="792">
      <c r="A792" s="6" t="n"/>
      <c r="B792" s="4" t="n"/>
      <c r="C792" s="4" t="n"/>
      <c r="D792" s="4" t="n"/>
      <c r="E792" s="7" t="n"/>
      <c r="F792" s="4" t="n"/>
      <c r="G792" s="4" t="n"/>
      <c r="H792" s="4" t="n"/>
    </row>
    <row r="793">
      <c r="A793" s="6" t="n"/>
      <c r="B793" s="4" t="n"/>
      <c r="C793" s="4" t="n"/>
      <c r="D793" s="4" t="n"/>
      <c r="E793" s="7" t="n"/>
      <c r="F793" s="4" t="n"/>
      <c r="G793" s="4" t="n"/>
      <c r="H793" s="4" t="n"/>
    </row>
    <row r="794">
      <c r="A794" s="6" t="n"/>
      <c r="B794" s="4" t="n"/>
      <c r="C794" s="4" t="n"/>
      <c r="D794" s="4" t="n"/>
      <c r="E794" s="7" t="n"/>
      <c r="F794" s="4" t="n"/>
      <c r="G794" s="4" t="n"/>
      <c r="H794" s="4" t="n"/>
    </row>
    <row r="795">
      <c r="A795" s="6" t="n"/>
      <c r="B795" s="4" t="n"/>
      <c r="C795" s="4" t="n"/>
      <c r="D795" s="4" t="n"/>
      <c r="E795" s="7" t="n"/>
      <c r="F795" s="4" t="n"/>
      <c r="G795" s="4" t="n"/>
      <c r="H795" s="4" t="n"/>
    </row>
    <row r="796">
      <c r="A796" s="6" t="n"/>
      <c r="B796" s="4" t="n"/>
      <c r="C796" s="4" t="n"/>
      <c r="D796" s="4" t="n"/>
      <c r="E796" s="7" t="n"/>
      <c r="F796" s="4" t="n"/>
      <c r="G796" s="4" t="n"/>
      <c r="H796" s="4" t="n"/>
    </row>
    <row r="797">
      <c r="A797" s="6" t="n"/>
      <c r="B797" s="4" t="n"/>
      <c r="C797" s="4" t="n"/>
      <c r="D797" s="4" t="n"/>
      <c r="E797" s="7" t="n"/>
      <c r="F797" s="4" t="n"/>
      <c r="G797" s="4" t="n"/>
      <c r="H797" s="4" t="n"/>
    </row>
    <row r="798">
      <c r="A798" s="6" t="n"/>
      <c r="B798" s="4" t="n"/>
      <c r="C798" s="4" t="n"/>
      <c r="D798" s="4" t="n"/>
      <c r="E798" s="7" t="n"/>
      <c r="F798" s="4" t="n"/>
      <c r="G798" s="4" t="n"/>
      <c r="H798" s="4" t="n"/>
    </row>
    <row r="799">
      <c r="A799" s="6" t="n"/>
      <c r="B799" s="4" t="n"/>
      <c r="C799" s="4" t="n"/>
      <c r="D799" s="4" t="n"/>
      <c r="E799" s="7" t="n"/>
      <c r="F799" s="4" t="n"/>
      <c r="G799" s="4" t="n"/>
      <c r="H799" s="4" t="n"/>
    </row>
    <row r="800">
      <c r="A800" s="6" t="n"/>
      <c r="B800" s="4" t="n"/>
      <c r="C800" s="4" t="n"/>
      <c r="D800" s="4" t="n"/>
      <c r="E800" s="7" t="n"/>
      <c r="F800" s="4" t="n"/>
      <c r="G800" s="4" t="n"/>
      <c r="H800" s="4" t="n"/>
    </row>
    <row r="801">
      <c r="A801" s="6" t="n"/>
      <c r="B801" s="4" t="n"/>
      <c r="C801" s="4" t="n"/>
      <c r="D801" s="4" t="n"/>
      <c r="E801" s="7" t="n"/>
      <c r="F801" s="4" t="n"/>
      <c r="G801" s="4" t="n"/>
      <c r="H801" s="4" t="n"/>
    </row>
    <row r="802">
      <c r="A802" s="6" t="n"/>
      <c r="B802" s="4" t="n"/>
      <c r="C802" s="4" t="n"/>
      <c r="D802" s="4" t="n"/>
      <c r="E802" s="7" t="n"/>
      <c r="F802" s="4" t="n"/>
      <c r="G802" s="4" t="n"/>
      <c r="H802" s="4" t="n"/>
    </row>
    <row r="803">
      <c r="A803" s="6" t="n"/>
      <c r="B803" s="4" t="n"/>
      <c r="C803" s="4" t="n"/>
      <c r="D803" s="4" t="n"/>
      <c r="E803" s="7" t="n"/>
      <c r="F803" s="4" t="n"/>
      <c r="G803" s="4" t="n"/>
      <c r="H803" s="4" t="n"/>
    </row>
    <row r="804">
      <c r="A804" s="6" t="n"/>
      <c r="B804" s="4" t="n"/>
      <c r="C804" s="4" t="n"/>
      <c r="D804" s="4" t="n"/>
      <c r="E804" s="7" t="n"/>
      <c r="F804" s="4" t="n"/>
      <c r="G804" s="4" t="n"/>
      <c r="H804" s="4" t="n"/>
    </row>
    <row r="805">
      <c r="A805" s="6" t="n"/>
      <c r="B805" s="4" t="n"/>
      <c r="C805" s="4" t="n"/>
      <c r="D805" s="4" t="n"/>
      <c r="E805" s="7" t="n"/>
      <c r="F805" s="4" t="n"/>
      <c r="G805" s="4" t="n"/>
      <c r="H805" s="4" t="n"/>
    </row>
    <row r="806">
      <c r="A806" s="6" t="n"/>
      <c r="B806" s="4" t="n"/>
      <c r="C806" s="4" t="n"/>
      <c r="D806" s="4" t="n"/>
      <c r="E806" s="7" t="n"/>
      <c r="F806" s="4" t="n"/>
      <c r="G806" s="4" t="n"/>
      <c r="H806" s="4" t="n"/>
    </row>
    <row r="807">
      <c r="A807" s="6" t="n"/>
      <c r="B807" s="4" t="n"/>
      <c r="C807" s="4" t="n"/>
      <c r="D807" s="4" t="n"/>
      <c r="E807" s="7" t="n"/>
      <c r="F807" s="4" t="n"/>
      <c r="G807" s="4" t="n"/>
      <c r="H807" s="4" t="n"/>
    </row>
    <row r="808">
      <c r="A808" s="6" t="n"/>
      <c r="B808" s="4" t="n"/>
      <c r="C808" s="4" t="n"/>
      <c r="D808" s="4" t="n"/>
      <c r="E808" s="7" t="n"/>
      <c r="F808" s="4" t="n"/>
      <c r="G808" s="4" t="n"/>
      <c r="H808" s="4" t="n"/>
    </row>
    <row r="809">
      <c r="A809" s="6" t="n"/>
      <c r="B809" s="4" t="n"/>
      <c r="C809" s="4" t="n"/>
      <c r="D809" s="4" t="n"/>
      <c r="E809" s="7" t="n"/>
      <c r="F809" s="4" t="n"/>
      <c r="G809" s="4" t="n"/>
      <c r="H809" s="4" t="n"/>
    </row>
    <row r="810">
      <c r="A810" s="6" t="n"/>
      <c r="B810" s="4" t="n"/>
      <c r="C810" s="4" t="n"/>
      <c r="D810" s="4" t="n"/>
      <c r="E810" s="7" t="n"/>
      <c r="F810" s="4" t="n"/>
      <c r="G810" s="4" t="n"/>
      <c r="H810" s="4" t="n"/>
    </row>
    <row r="811">
      <c r="A811" s="6" t="n"/>
      <c r="B811" s="4" t="n"/>
      <c r="C811" s="4" t="n"/>
      <c r="D811" s="4" t="n"/>
      <c r="E811" s="7" t="n"/>
      <c r="F811" s="4" t="n"/>
      <c r="G811" s="4" t="n"/>
      <c r="H811" s="4" t="n"/>
    </row>
    <row r="812">
      <c r="A812" s="6" t="n"/>
      <c r="B812" s="4" t="n"/>
      <c r="C812" s="4" t="n"/>
      <c r="D812" s="4" t="n"/>
      <c r="E812" s="7" t="n"/>
      <c r="F812" s="4" t="n"/>
      <c r="G812" s="4" t="n"/>
      <c r="H812" s="4" t="n"/>
    </row>
    <row r="813">
      <c r="A813" s="6" t="n"/>
      <c r="B813" s="4" t="n"/>
      <c r="C813" s="4" t="n"/>
      <c r="D813" s="4" t="n"/>
      <c r="E813" s="7" t="n"/>
      <c r="F813" s="4" t="n"/>
      <c r="G813" s="4" t="n"/>
      <c r="H813" s="4" t="n"/>
    </row>
    <row r="814">
      <c r="A814" s="6" t="n"/>
      <c r="B814" s="4" t="n"/>
      <c r="C814" s="4" t="n"/>
      <c r="D814" s="4" t="n"/>
      <c r="E814" s="7" t="n"/>
      <c r="F814" s="4" t="n"/>
      <c r="G814" s="4" t="n"/>
      <c r="H814" s="4" t="n"/>
    </row>
    <row r="815">
      <c r="A815" s="6" t="n"/>
      <c r="B815" s="4" t="n"/>
      <c r="C815" s="4" t="n"/>
      <c r="D815" s="4" t="n"/>
      <c r="E815" s="7" t="n"/>
      <c r="F815" s="4" t="n"/>
      <c r="G815" s="4" t="n"/>
      <c r="H815" s="4" t="n"/>
    </row>
    <row r="816">
      <c r="A816" s="6" t="n"/>
      <c r="B816" s="4" t="n"/>
      <c r="C816" s="4" t="n"/>
      <c r="D816" s="4" t="n"/>
      <c r="E816" s="7" t="n"/>
      <c r="F816" s="4" t="n"/>
      <c r="G816" s="4" t="n"/>
      <c r="H816" s="4" t="n"/>
    </row>
    <row r="817">
      <c r="A817" s="6" t="n"/>
      <c r="B817" s="4" t="n"/>
      <c r="C817" s="4" t="n"/>
      <c r="D817" s="4" t="n"/>
      <c r="E817" s="7" t="n"/>
      <c r="F817" s="4" t="n"/>
      <c r="G817" s="4" t="n"/>
      <c r="H817" s="4" t="n"/>
    </row>
    <row r="818">
      <c r="A818" s="6" t="n"/>
      <c r="B818" s="4" t="n"/>
      <c r="C818" s="4" t="n"/>
      <c r="D818" s="4" t="n"/>
      <c r="E818" s="7" t="n"/>
      <c r="F818" s="4" t="n"/>
      <c r="G818" s="4" t="n"/>
      <c r="H818" s="4" t="n"/>
    </row>
    <row r="819">
      <c r="A819" s="6" t="n"/>
      <c r="B819" s="4" t="n"/>
      <c r="C819" s="4" t="n"/>
      <c r="D819" s="4" t="n"/>
      <c r="E819" s="7" t="n"/>
      <c r="F819" s="4" t="n"/>
      <c r="G819" s="4" t="n"/>
      <c r="H819" s="4" t="n"/>
    </row>
    <row r="820">
      <c r="A820" s="6" t="n"/>
      <c r="B820" s="4" t="n"/>
      <c r="C820" s="4" t="n"/>
      <c r="D820" s="4" t="n"/>
      <c r="E820" s="7" t="n"/>
      <c r="F820" s="4" t="n"/>
      <c r="G820" s="4" t="n"/>
      <c r="H820" s="4" t="n"/>
    </row>
    <row r="821">
      <c r="A821" s="6" t="n"/>
      <c r="B821" s="4" t="n"/>
      <c r="C821" s="4" t="n"/>
      <c r="D821" s="4" t="n"/>
      <c r="E821" s="7" t="n"/>
      <c r="F821" s="4" t="n"/>
      <c r="G821" s="4" t="n"/>
      <c r="H821" s="4" t="n"/>
    </row>
    <row r="822">
      <c r="A822" s="6" t="n"/>
      <c r="B822" s="4" t="n"/>
      <c r="C822" s="4" t="n"/>
      <c r="D822" s="4" t="n"/>
      <c r="E822" s="7" t="n"/>
      <c r="F822" s="4" t="n"/>
      <c r="G822" s="4" t="n"/>
      <c r="H822" s="4" t="n"/>
    </row>
    <row r="823">
      <c r="A823" s="6" t="n"/>
      <c r="B823" s="4" t="n"/>
      <c r="C823" s="4" t="n"/>
      <c r="D823" s="4" t="n"/>
      <c r="E823" s="7" t="n"/>
      <c r="F823" s="4" t="n"/>
      <c r="G823" s="4" t="n"/>
      <c r="H823" s="4" t="n"/>
    </row>
    <row r="824">
      <c r="A824" s="6" t="n"/>
      <c r="B824" s="4" t="n"/>
      <c r="C824" s="4" t="n"/>
      <c r="D824" s="4" t="n"/>
      <c r="E824" s="7" t="n"/>
      <c r="F824" s="4" t="n"/>
      <c r="G824" s="4" t="n"/>
      <c r="H824" s="4" t="n"/>
    </row>
    <row r="825">
      <c r="A825" s="6" t="n"/>
      <c r="B825" s="4" t="n"/>
      <c r="C825" s="4" t="n"/>
      <c r="D825" s="4" t="n"/>
      <c r="E825" s="7" t="n"/>
      <c r="F825" s="4" t="n"/>
      <c r="G825" s="4" t="n"/>
      <c r="H825" s="4" t="n"/>
    </row>
    <row r="826">
      <c r="A826" s="6" t="n"/>
      <c r="B826" s="4" t="n"/>
      <c r="C826" s="4" t="n"/>
      <c r="D826" s="4" t="n"/>
      <c r="E826" s="7" t="n"/>
      <c r="F826" s="4" t="n"/>
      <c r="G826" s="4" t="n"/>
      <c r="H826" s="4" t="n"/>
    </row>
    <row r="827">
      <c r="A827" s="6" t="n"/>
      <c r="B827" s="4" t="n"/>
      <c r="C827" s="4" t="n"/>
      <c r="D827" s="4" t="n"/>
      <c r="E827" s="7" t="n"/>
      <c r="F827" s="4" t="n"/>
      <c r="G827" s="4" t="n"/>
      <c r="H827" s="4" t="n"/>
    </row>
    <row r="828">
      <c r="A828" s="6" t="n"/>
      <c r="B828" s="4" t="n"/>
      <c r="C828" s="4" t="n"/>
      <c r="D828" s="4" t="n"/>
      <c r="E828" s="7" t="n"/>
      <c r="F828" s="4" t="n"/>
      <c r="G828" s="4" t="n"/>
      <c r="H828" s="4" t="n"/>
    </row>
    <row r="829">
      <c r="A829" s="6" t="n"/>
      <c r="B829" s="4" t="n"/>
      <c r="C829" s="4" t="n"/>
      <c r="D829" s="4" t="n"/>
      <c r="E829" s="7" t="n"/>
      <c r="F829" s="4" t="n"/>
      <c r="G829" s="4" t="n"/>
      <c r="H829" s="4" t="n"/>
    </row>
    <row r="830">
      <c r="A830" s="6" t="n"/>
      <c r="B830" s="4" t="n"/>
      <c r="C830" s="4" t="n"/>
      <c r="D830" s="4" t="n"/>
      <c r="E830" s="7" t="n"/>
      <c r="F830" s="4" t="n"/>
      <c r="G830" s="4" t="n"/>
      <c r="H830" s="4" t="n"/>
    </row>
    <row r="831">
      <c r="A831" s="6" t="n"/>
      <c r="B831" s="4" t="n"/>
      <c r="C831" s="4" t="n"/>
      <c r="D831" s="4" t="n"/>
      <c r="E831" s="7" t="n"/>
      <c r="F831" s="4" t="n"/>
      <c r="G831" s="4" t="n"/>
      <c r="H831" s="4" t="n"/>
    </row>
    <row r="832">
      <c r="A832" s="6" t="n"/>
      <c r="B832" s="4" t="n"/>
      <c r="C832" s="4" t="n"/>
      <c r="D832" s="4" t="n"/>
      <c r="E832" s="7" t="n"/>
      <c r="F832" s="4" t="n"/>
      <c r="G832" s="4" t="n"/>
      <c r="H832" s="4" t="n"/>
    </row>
    <row r="833">
      <c r="A833" s="6" t="n"/>
      <c r="B833" s="4" t="n"/>
      <c r="C833" s="4" t="n"/>
      <c r="D833" s="4" t="n"/>
      <c r="E833" s="7" t="n"/>
      <c r="F833" s="4" t="n"/>
      <c r="G833" s="4" t="n"/>
      <c r="H833" s="4" t="n"/>
    </row>
    <row r="834">
      <c r="A834" s="6" t="n"/>
      <c r="B834" s="4" t="n"/>
      <c r="C834" s="4" t="n"/>
      <c r="D834" s="4" t="n"/>
      <c r="E834" s="7" t="n"/>
      <c r="F834" s="4" t="n"/>
      <c r="G834" s="4" t="n"/>
      <c r="H834" s="4" t="n"/>
    </row>
    <row r="835">
      <c r="A835" s="6" t="n"/>
      <c r="B835" s="4" t="n"/>
      <c r="C835" s="4" t="n"/>
      <c r="D835" s="4" t="n"/>
      <c r="E835" s="7" t="n"/>
      <c r="F835" s="4" t="n"/>
      <c r="G835" s="4" t="n"/>
      <c r="H835" s="4" t="n"/>
    </row>
    <row r="836">
      <c r="A836" s="6" t="n"/>
      <c r="B836" s="4" t="n"/>
      <c r="C836" s="4" t="n"/>
      <c r="D836" s="4" t="n"/>
      <c r="E836" s="7" t="n"/>
      <c r="F836" s="4" t="n"/>
      <c r="G836" s="4" t="n"/>
      <c r="H836" s="4" t="n"/>
    </row>
    <row r="837">
      <c r="A837" s="6" t="n"/>
      <c r="B837" s="4" t="n"/>
      <c r="C837" s="4" t="n"/>
      <c r="D837" s="4" t="n"/>
      <c r="E837" s="7" t="n"/>
      <c r="F837" s="4" t="n"/>
      <c r="G837" s="4" t="n"/>
      <c r="H837" s="4" t="n"/>
    </row>
    <row r="838">
      <c r="A838" s="6" t="n"/>
      <c r="B838" s="4" t="n"/>
      <c r="C838" s="4" t="n"/>
      <c r="D838" s="4" t="n"/>
      <c r="E838" s="7" t="n"/>
      <c r="F838" s="4" t="n"/>
      <c r="G838" s="4" t="n"/>
      <c r="H838" s="4" t="n"/>
    </row>
    <row r="839">
      <c r="A839" s="6" t="n"/>
      <c r="B839" s="4" t="n"/>
      <c r="C839" s="4" t="n"/>
      <c r="D839" s="4" t="n"/>
      <c r="E839" s="7" t="n"/>
      <c r="F839" s="4" t="n"/>
      <c r="G839" s="4" t="n"/>
      <c r="H839" s="4" t="n"/>
    </row>
    <row r="840">
      <c r="A840" s="6" t="n"/>
      <c r="B840" s="4" t="n"/>
      <c r="C840" s="4" t="n"/>
      <c r="D840" s="4" t="n"/>
      <c r="E840" s="7" t="n"/>
      <c r="F840" s="4" t="n"/>
      <c r="G840" s="4" t="n"/>
      <c r="H840" s="4" t="n"/>
    </row>
    <row r="841">
      <c r="A841" s="6" t="n"/>
      <c r="B841" s="4" t="n"/>
      <c r="C841" s="4" t="n"/>
      <c r="D841" s="4" t="n"/>
      <c r="E841" s="7" t="n"/>
      <c r="F841" s="4" t="n"/>
      <c r="G841" s="4" t="n"/>
      <c r="H841" s="4" t="n"/>
    </row>
    <row r="842">
      <c r="A842" s="6" t="n"/>
      <c r="B842" s="4" t="n"/>
      <c r="C842" s="4" t="n"/>
      <c r="D842" s="4" t="n"/>
      <c r="E842" s="7" t="n"/>
      <c r="F842" s="4" t="n"/>
      <c r="G842" s="4" t="n"/>
      <c r="H842" s="4" t="n"/>
    </row>
    <row r="843">
      <c r="A843" s="6" t="n"/>
      <c r="B843" s="4" t="n"/>
      <c r="C843" s="4" t="n"/>
      <c r="D843" s="4" t="n"/>
      <c r="E843" s="7" t="n"/>
      <c r="F843" s="4" t="n"/>
      <c r="G843" s="4" t="n"/>
      <c r="H843" s="4" t="n"/>
    </row>
    <row r="844">
      <c r="A844" s="6" t="n"/>
      <c r="B844" s="4" t="n"/>
      <c r="C844" s="4" t="n"/>
      <c r="D844" s="4" t="n"/>
      <c r="E844" s="7" t="n"/>
      <c r="F844" s="4" t="n"/>
      <c r="G844" s="4" t="n"/>
      <c r="H844" s="4" t="n"/>
    </row>
    <row r="845">
      <c r="A845" s="6" t="n"/>
      <c r="B845" s="4" t="n"/>
      <c r="C845" s="4" t="n"/>
      <c r="D845" s="4" t="n"/>
      <c r="E845" s="7" t="n"/>
      <c r="F845" s="4" t="n"/>
      <c r="G845" s="4" t="n"/>
      <c r="H845" s="4" t="n"/>
    </row>
    <row r="846">
      <c r="A846" s="6" t="n"/>
      <c r="B846" s="4" t="n"/>
      <c r="C846" s="4" t="n"/>
      <c r="D846" s="4" t="n"/>
      <c r="E846" s="7" t="n"/>
      <c r="F846" s="4" t="n"/>
      <c r="G846" s="4" t="n"/>
      <c r="H846" s="4" t="n"/>
    </row>
    <row r="847">
      <c r="A847" s="6" t="n"/>
      <c r="B847" s="4" t="n"/>
      <c r="C847" s="4" t="n"/>
      <c r="D847" s="4" t="n"/>
      <c r="E847" s="7" t="n"/>
      <c r="F847" s="4" t="n"/>
      <c r="G847" s="4" t="n"/>
      <c r="H847" s="4" t="n"/>
    </row>
    <row r="848">
      <c r="A848" s="6" t="n"/>
      <c r="B848" s="4" t="n"/>
      <c r="C848" s="4" t="n"/>
      <c r="D848" s="4" t="n"/>
      <c r="E848" s="7" t="n"/>
      <c r="F848" s="4" t="n"/>
      <c r="G848" s="4" t="n"/>
      <c r="H848" s="4" t="n"/>
    </row>
    <row r="849">
      <c r="A849" s="6" t="n"/>
      <c r="B849" s="4" t="n"/>
      <c r="C849" s="4" t="n"/>
      <c r="D849" s="4" t="n"/>
      <c r="E849" s="7" t="n"/>
      <c r="F849" s="4" t="n"/>
      <c r="G849" s="4" t="n"/>
      <c r="H849" s="4" t="n"/>
    </row>
    <row r="850">
      <c r="A850" s="6" t="n"/>
      <c r="B850" s="4" t="n"/>
      <c r="C850" s="4" t="n"/>
      <c r="D850" s="4" t="n"/>
      <c r="E850" s="7" t="n"/>
      <c r="F850" s="4" t="n"/>
      <c r="G850" s="4" t="n"/>
      <c r="H850" s="4" t="n"/>
    </row>
    <row r="851">
      <c r="A851" s="6" t="n"/>
      <c r="B851" s="4" t="n"/>
      <c r="C851" s="4" t="n"/>
      <c r="D851" s="4" t="n"/>
      <c r="E851" s="7" t="n"/>
      <c r="F851" s="4" t="n"/>
      <c r="G851" s="4" t="n"/>
      <c r="H851" s="4" t="n"/>
    </row>
    <row r="852">
      <c r="A852" s="6" t="n"/>
      <c r="B852" s="4" t="n"/>
      <c r="C852" s="4" t="n"/>
      <c r="D852" s="4" t="n"/>
      <c r="E852" s="7" t="n"/>
      <c r="F852" s="4" t="n"/>
      <c r="G852" s="4" t="n"/>
      <c r="H852" s="4" t="n"/>
    </row>
    <row r="853">
      <c r="A853" s="6" t="n"/>
      <c r="B853" s="4" t="n"/>
      <c r="C853" s="4" t="n"/>
      <c r="D853" s="4" t="n"/>
      <c r="E853" s="7" t="n"/>
      <c r="F853" s="4" t="n"/>
      <c r="G853" s="4" t="n"/>
      <c r="H853" s="4" t="n"/>
    </row>
    <row r="854">
      <c r="A854" s="6" t="n"/>
      <c r="B854" s="4" t="n"/>
      <c r="C854" s="4" t="n"/>
      <c r="D854" s="4" t="n"/>
      <c r="E854" s="7" t="n"/>
      <c r="F854" s="4" t="n"/>
      <c r="G854" s="4" t="n"/>
      <c r="H854" s="4" t="n"/>
    </row>
    <row r="855">
      <c r="A855" s="6" t="n"/>
      <c r="B855" s="4" t="n"/>
      <c r="C855" s="4" t="n"/>
      <c r="D855" s="4" t="n"/>
      <c r="E855" s="7" t="n"/>
      <c r="F855" s="4" t="n"/>
      <c r="G855" s="4" t="n"/>
      <c r="H855" s="4" t="n"/>
    </row>
    <row r="856">
      <c r="A856" s="6" t="n"/>
      <c r="B856" s="4" t="n"/>
      <c r="C856" s="4" t="n"/>
      <c r="D856" s="4" t="n"/>
      <c r="E856" s="7" t="n"/>
      <c r="F856" s="4" t="n"/>
      <c r="G856" s="4" t="n"/>
      <c r="H856" s="4" t="n"/>
    </row>
    <row r="857">
      <c r="A857" s="6" t="n"/>
      <c r="B857" s="4" t="n"/>
      <c r="C857" s="4" t="n"/>
      <c r="D857" s="4" t="n"/>
      <c r="E857" s="7" t="n"/>
      <c r="F857" s="4" t="n"/>
      <c r="G857" s="4" t="n"/>
      <c r="H857" s="4" t="n"/>
    </row>
    <row r="858">
      <c r="A858" s="6" t="n"/>
      <c r="B858" s="4" t="n"/>
      <c r="C858" s="4" t="n"/>
      <c r="D858" s="4" t="n"/>
      <c r="E858" s="7" t="n"/>
      <c r="F858" s="4" t="n"/>
      <c r="G858" s="4" t="n"/>
      <c r="H858" s="4" t="n"/>
    </row>
    <row r="859">
      <c r="A859" s="6" t="n"/>
      <c r="B859" s="4" t="n"/>
      <c r="C859" s="4" t="n"/>
      <c r="D859" s="4" t="n"/>
      <c r="E859" s="7" t="n"/>
      <c r="F859" s="4" t="n"/>
      <c r="G859" s="4" t="n"/>
      <c r="H859" s="4" t="n"/>
    </row>
    <row r="860">
      <c r="A860" s="6" t="n"/>
      <c r="B860" s="4" t="n"/>
      <c r="C860" s="4" t="n"/>
      <c r="D860" s="4" t="n"/>
      <c r="E860" s="7" t="n"/>
      <c r="F860" s="4" t="n"/>
      <c r="G860" s="4" t="n"/>
      <c r="H860" s="4" t="n"/>
    </row>
    <row r="861">
      <c r="A861" s="6" t="n"/>
      <c r="B861" s="4" t="n"/>
      <c r="C861" s="4" t="n"/>
      <c r="D861" s="4" t="n"/>
      <c r="E861" s="7" t="n"/>
      <c r="F861" s="4" t="n"/>
      <c r="G861" s="4" t="n"/>
      <c r="H861" s="4" t="n"/>
    </row>
    <row r="862">
      <c r="A862" s="6" t="n"/>
      <c r="B862" s="4" t="n"/>
      <c r="C862" s="4" t="n"/>
      <c r="D862" s="4" t="n"/>
      <c r="E862" s="7" t="n"/>
      <c r="F862" s="4" t="n"/>
      <c r="G862" s="4" t="n"/>
      <c r="H862" s="4" t="n"/>
    </row>
    <row r="863">
      <c r="A863" s="6" t="n"/>
      <c r="B863" s="4" t="n"/>
      <c r="C863" s="4" t="n"/>
      <c r="D863" s="4" t="n"/>
      <c r="E863" s="7" t="n"/>
      <c r="F863" s="4" t="n"/>
      <c r="G863" s="4" t="n"/>
      <c r="H863" s="4" t="n"/>
    </row>
    <row r="864">
      <c r="A864" s="6" t="n"/>
      <c r="B864" s="4" t="n"/>
      <c r="C864" s="4" t="n"/>
      <c r="D864" s="4" t="n"/>
      <c r="E864" s="7" t="n"/>
      <c r="F864" s="4" t="n"/>
      <c r="G864" s="4" t="n"/>
      <c r="H864" s="4" t="n"/>
    </row>
    <row r="865">
      <c r="A865" s="6" t="n"/>
      <c r="B865" s="4" t="n"/>
      <c r="C865" s="4" t="n"/>
      <c r="D865" s="4" t="n"/>
      <c r="E865" s="7" t="n"/>
      <c r="F865" s="4" t="n"/>
      <c r="G865" s="4" t="n"/>
      <c r="H865" s="4" t="n"/>
    </row>
    <row r="866">
      <c r="A866" s="6" t="n"/>
      <c r="B866" s="4" t="n"/>
      <c r="C866" s="4" t="n"/>
      <c r="D866" s="4" t="n"/>
      <c r="E866" s="7" t="n"/>
      <c r="F866" s="4" t="n"/>
      <c r="G866" s="4" t="n"/>
      <c r="H866" s="4" t="n"/>
    </row>
    <row r="867">
      <c r="A867" s="6" t="n"/>
      <c r="B867" s="4" t="n"/>
      <c r="C867" s="4" t="n"/>
      <c r="D867" s="4" t="n"/>
      <c r="E867" s="7" t="n"/>
      <c r="F867" s="4" t="n"/>
      <c r="G867" s="4" t="n"/>
      <c r="H867" s="4" t="n"/>
    </row>
    <row r="868">
      <c r="A868" s="6" t="n"/>
      <c r="B868" s="4" t="n"/>
      <c r="C868" s="4" t="n"/>
      <c r="D868" s="4" t="n"/>
      <c r="E868" s="7" t="n"/>
      <c r="F868" s="4" t="n"/>
      <c r="G868" s="4" t="n"/>
      <c r="H868" s="4" t="n"/>
    </row>
    <row r="869">
      <c r="A869" s="6" t="n"/>
      <c r="B869" s="4" t="n"/>
      <c r="C869" s="4" t="n"/>
      <c r="D869" s="4" t="n"/>
      <c r="E869" s="7" t="n"/>
      <c r="F869" s="4" t="n"/>
      <c r="G869" s="4" t="n"/>
      <c r="H869" s="4" t="n"/>
    </row>
    <row r="870">
      <c r="A870" s="6" t="n"/>
      <c r="B870" s="4" t="n"/>
      <c r="C870" s="4" t="n"/>
      <c r="D870" s="4" t="n"/>
      <c r="E870" s="7" t="n"/>
      <c r="F870" s="4" t="n"/>
      <c r="G870" s="4" t="n"/>
      <c r="H870" s="4" t="n"/>
    </row>
    <row r="871">
      <c r="A871" s="6" t="n"/>
      <c r="B871" s="4" t="n"/>
      <c r="C871" s="4" t="n"/>
      <c r="D871" s="4" t="n"/>
      <c r="E871" s="7" t="n"/>
      <c r="F871" s="4" t="n"/>
      <c r="G871" s="4" t="n"/>
      <c r="H871" s="4" t="n"/>
    </row>
    <row r="872">
      <c r="A872" s="6" t="n"/>
      <c r="B872" s="4" t="n"/>
      <c r="C872" s="4" t="n"/>
      <c r="D872" s="4" t="n"/>
      <c r="E872" s="7" t="n"/>
      <c r="F872" s="4" t="n"/>
      <c r="G872" s="4" t="n"/>
      <c r="H872" s="4" t="n"/>
    </row>
    <row r="873">
      <c r="A873" s="6" t="n"/>
      <c r="B873" s="4" t="n"/>
      <c r="C873" s="4" t="n"/>
      <c r="D873" s="4" t="n"/>
      <c r="E873" s="7" t="n"/>
      <c r="F873" s="4" t="n"/>
      <c r="G873" s="4" t="n"/>
      <c r="H873" s="4" t="n"/>
    </row>
    <row r="874">
      <c r="A874" s="6" t="n"/>
      <c r="B874" s="4" t="n"/>
      <c r="C874" s="4" t="n"/>
      <c r="D874" s="4" t="n"/>
      <c r="E874" s="7" t="n"/>
      <c r="F874" s="4" t="n"/>
      <c r="G874" s="4" t="n"/>
      <c r="H874" s="4" t="n"/>
    </row>
    <row r="875">
      <c r="A875" s="6" t="n"/>
      <c r="B875" s="4" t="n"/>
      <c r="C875" s="4" t="n"/>
      <c r="D875" s="4" t="n"/>
      <c r="E875" s="7" t="n"/>
      <c r="F875" s="4" t="n"/>
      <c r="G875" s="4" t="n"/>
      <c r="H875" s="4" t="n"/>
    </row>
    <row r="876">
      <c r="A876" s="6" t="n"/>
      <c r="B876" s="4" t="n"/>
      <c r="C876" s="4" t="n"/>
      <c r="D876" s="4" t="n"/>
      <c r="E876" s="7" t="n"/>
      <c r="F876" s="4" t="n"/>
      <c r="G876" s="4" t="n"/>
      <c r="H876" s="4" t="n"/>
    </row>
    <row r="877">
      <c r="A877" s="6" t="n"/>
      <c r="B877" s="4" t="n"/>
      <c r="C877" s="4" t="n"/>
      <c r="D877" s="4" t="n"/>
      <c r="E877" s="7" t="n"/>
      <c r="F877" s="4" t="n"/>
      <c r="G877" s="4" t="n"/>
      <c r="H877" s="4" t="n"/>
    </row>
    <row r="878">
      <c r="A878" s="6" t="n"/>
      <c r="B878" s="4" t="n"/>
      <c r="C878" s="4" t="n"/>
      <c r="D878" s="4" t="n"/>
      <c r="E878" s="7" t="n"/>
      <c r="F878" s="4" t="n"/>
      <c r="G878" s="4" t="n"/>
      <c r="H878" s="4" t="n"/>
    </row>
    <row r="879">
      <c r="A879" s="6" t="n"/>
      <c r="B879" s="4" t="n"/>
      <c r="C879" s="4" t="n"/>
      <c r="D879" s="4" t="n"/>
      <c r="E879" s="7" t="n"/>
      <c r="F879" s="4" t="n"/>
      <c r="G879" s="4" t="n"/>
      <c r="H879" s="4" t="n"/>
    </row>
    <row r="880">
      <c r="A880" s="6" t="n"/>
      <c r="B880" s="4" t="n"/>
      <c r="C880" s="4" t="n"/>
      <c r="D880" s="4" t="n"/>
      <c r="E880" s="7" t="n"/>
      <c r="F880" s="4" t="n"/>
      <c r="G880" s="4" t="n"/>
      <c r="H880" s="4" t="n"/>
    </row>
    <row r="881">
      <c r="A881" s="6" t="n"/>
      <c r="B881" s="4" t="n"/>
      <c r="C881" s="4" t="n"/>
      <c r="D881" s="4" t="n"/>
      <c r="E881" s="7" t="n"/>
      <c r="F881" s="4" t="n"/>
      <c r="G881" s="4" t="n"/>
      <c r="H881" s="4" t="n"/>
    </row>
    <row r="882">
      <c r="A882" s="6" t="n"/>
      <c r="B882" s="4" t="n"/>
      <c r="C882" s="4" t="n"/>
      <c r="D882" s="4" t="n"/>
      <c r="E882" s="7" t="n"/>
      <c r="F882" s="4" t="n"/>
      <c r="G882" s="4" t="n"/>
      <c r="H882" s="4" t="n"/>
    </row>
    <row r="883">
      <c r="A883" s="6" t="n"/>
      <c r="B883" s="4" t="n"/>
      <c r="C883" s="4" t="n"/>
      <c r="D883" s="4" t="n"/>
      <c r="E883" s="7" t="n"/>
      <c r="F883" s="4" t="n"/>
      <c r="G883" s="4" t="n"/>
      <c r="H883" s="4" t="n"/>
    </row>
    <row r="884">
      <c r="A884" s="6" t="n"/>
      <c r="B884" s="4" t="n"/>
      <c r="C884" s="4" t="n"/>
      <c r="D884" s="4" t="n"/>
      <c r="E884" s="7" t="n"/>
      <c r="F884" s="4" t="n"/>
      <c r="G884" s="4" t="n"/>
      <c r="H884" s="4" t="n"/>
    </row>
    <row r="885">
      <c r="A885" s="6" t="n"/>
      <c r="B885" s="4" t="n"/>
      <c r="C885" s="4" t="n"/>
      <c r="D885" s="4" t="n"/>
      <c r="E885" s="7" t="n"/>
      <c r="F885" s="4" t="n"/>
      <c r="G885" s="4" t="n"/>
      <c r="H885" s="4" t="n"/>
    </row>
    <row r="886">
      <c r="A886" s="6" t="n"/>
      <c r="B886" s="4" t="n"/>
      <c r="C886" s="4" t="n"/>
      <c r="D886" s="4" t="n"/>
      <c r="E886" s="7" t="n"/>
      <c r="F886" s="4" t="n"/>
      <c r="G886" s="4" t="n"/>
      <c r="H886" s="4" t="n"/>
    </row>
    <row r="887">
      <c r="A887" s="6" t="n"/>
      <c r="B887" s="4" t="n"/>
      <c r="C887" s="4" t="n"/>
      <c r="D887" s="4" t="n"/>
      <c r="E887" s="7" t="n"/>
      <c r="F887" s="4" t="n"/>
      <c r="G887" s="4" t="n"/>
      <c r="H887" s="4" t="n"/>
    </row>
    <row r="888">
      <c r="A888" s="6" t="n"/>
      <c r="B888" s="4" t="n"/>
      <c r="C888" s="4" t="n"/>
      <c r="D888" s="4" t="n"/>
      <c r="E888" s="7" t="n"/>
      <c r="F888" s="4" t="n"/>
      <c r="G888" s="4" t="n"/>
      <c r="H888" s="4" t="n"/>
    </row>
    <row r="889">
      <c r="A889" s="6" t="n"/>
      <c r="B889" s="4" t="n"/>
      <c r="C889" s="4" t="n"/>
      <c r="D889" s="4" t="n"/>
      <c r="E889" s="7" t="n"/>
      <c r="F889" s="4" t="n"/>
      <c r="G889" s="4" t="n"/>
      <c r="H889" s="4" t="n"/>
    </row>
    <row r="890">
      <c r="A890" s="6" t="n"/>
      <c r="B890" s="4" t="n"/>
      <c r="C890" s="4" t="n"/>
      <c r="D890" s="4" t="n"/>
      <c r="E890" s="7" t="n"/>
      <c r="F890" s="4" t="n"/>
      <c r="G890" s="4" t="n"/>
      <c r="H890" s="4" t="n"/>
    </row>
    <row r="891">
      <c r="A891" s="6" t="n"/>
      <c r="B891" s="4" t="n"/>
      <c r="C891" s="4" t="n"/>
      <c r="D891" s="4" t="n"/>
      <c r="E891" s="7" t="n"/>
      <c r="F891" s="4" t="n"/>
      <c r="G891" s="4" t="n"/>
      <c r="H891" s="4" t="n"/>
    </row>
    <row r="892">
      <c r="A892" s="6" t="n"/>
      <c r="B892" s="4" t="n"/>
      <c r="C892" s="4" t="n"/>
      <c r="D892" s="4" t="n"/>
      <c r="E892" s="7" t="n"/>
      <c r="F892" s="4" t="n"/>
      <c r="G892" s="4" t="n"/>
      <c r="H892" s="4" t="n"/>
    </row>
    <row r="893">
      <c r="A893" s="6" t="n"/>
      <c r="B893" s="4" t="n"/>
      <c r="C893" s="4" t="n"/>
      <c r="D893" s="4" t="n"/>
      <c r="E893" s="7" t="n"/>
      <c r="F893" s="4" t="n"/>
      <c r="G893" s="4" t="n"/>
      <c r="H893" s="4" t="n"/>
    </row>
    <row r="894">
      <c r="A894" s="6" t="n"/>
      <c r="B894" s="4" t="n"/>
      <c r="C894" s="4" t="n"/>
      <c r="D894" s="4" t="n"/>
      <c r="E894" s="7" t="n"/>
      <c r="F894" s="4" t="n"/>
      <c r="G894" s="4" t="n"/>
      <c r="H894" s="4" t="n"/>
    </row>
    <row r="895">
      <c r="A895" s="6" t="n"/>
      <c r="B895" s="4" t="n"/>
      <c r="C895" s="4" t="n"/>
      <c r="D895" s="4" t="n"/>
      <c r="E895" s="7" t="n"/>
      <c r="F895" s="4" t="n"/>
      <c r="G895" s="4" t="n"/>
      <c r="H895" s="4" t="n"/>
    </row>
    <row r="896">
      <c r="A896" s="6" t="n"/>
      <c r="B896" s="4" t="n"/>
      <c r="C896" s="4" t="n"/>
      <c r="D896" s="4" t="n"/>
      <c r="E896" s="7" t="n"/>
      <c r="F896" s="4" t="n"/>
      <c r="G896" s="4" t="n"/>
      <c r="H896" s="4" t="n"/>
    </row>
    <row r="897">
      <c r="A897" s="6" t="n"/>
      <c r="B897" s="4" t="n"/>
      <c r="C897" s="4" t="n"/>
      <c r="D897" s="4" t="n"/>
      <c r="E897" s="7" t="n"/>
      <c r="F897" s="4" t="n"/>
      <c r="G897" s="4" t="n"/>
      <c r="H897" s="4" t="n"/>
    </row>
    <row r="898">
      <c r="A898" s="6" t="n"/>
      <c r="B898" s="4" t="n"/>
      <c r="C898" s="4" t="n"/>
      <c r="D898" s="4" t="n"/>
      <c r="E898" s="7" t="n"/>
      <c r="F898" s="4" t="n"/>
      <c r="G898" s="4" t="n"/>
      <c r="H898" s="4" t="n"/>
    </row>
    <row r="899">
      <c r="A899" s="6" t="n"/>
      <c r="B899" s="4" t="n"/>
      <c r="C899" s="4" t="n"/>
      <c r="D899" s="4" t="n"/>
      <c r="E899" s="7" t="n"/>
      <c r="F899" s="4" t="n"/>
      <c r="G899" s="4" t="n"/>
      <c r="H899" s="4" t="n"/>
    </row>
    <row r="900">
      <c r="A900" s="6" t="n"/>
      <c r="B900" s="4" t="n"/>
      <c r="C900" s="4" t="n"/>
      <c r="D900" s="4" t="n"/>
      <c r="E900" s="7" t="n"/>
      <c r="F900" s="4" t="n"/>
      <c r="G900" s="4" t="n"/>
      <c r="H900" s="4" t="n"/>
    </row>
    <row r="901">
      <c r="A901" s="6" t="n"/>
      <c r="B901" s="4" t="n"/>
      <c r="C901" s="4" t="n"/>
      <c r="D901" s="4" t="n"/>
      <c r="E901" s="7" t="n"/>
      <c r="F901" s="4" t="n"/>
      <c r="G901" s="4" t="n"/>
      <c r="H901" s="4" t="n"/>
    </row>
    <row r="902">
      <c r="A902" s="6" t="n"/>
      <c r="B902" s="4" t="n"/>
      <c r="C902" s="4" t="n"/>
      <c r="D902" s="4" t="n"/>
      <c r="E902" s="7" t="n"/>
      <c r="F902" s="4" t="n"/>
      <c r="G902" s="4" t="n"/>
      <c r="H902" s="4" t="n"/>
    </row>
    <row r="903">
      <c r="A903" s="6" t="n"/>
      <c r="B903" s="4" t="n"/>
      <c r="C903" s="4" t="n"/>
      <c r="D903" s="4" t="n"/>
      <c r="E903" s="7" t="n"/>
      <c r="F903" s="4" t="n"/>
      <c r="G903" s="4" t="n"/>
      <c r="H903" s="4" t="n"/>
    </row>
    <row r="904">
      <c r="A904" s="6" t="n"/>
      <c r="B904" s="4" t="n"/>
      <c r="C904" s="4" t="n"/>
      <c r="D904" s="4" t="n"/>
      <c r="E904" s="7" t="n"/>
      <c r="F904" s="4" t="n"/>
      <c r="G904" s="4" t="n"/>
      <c r="H904" s="4" t="n"/>
    </row>
    <row r="905">
      <c r="A905" s="6" t="n"/>
      <c r="B905" s="4" t="n"/>
      <c r="C905" s="4" t="n"/>
      <c r="D905" s="4" t="n"/>
      <c r="E905" s="7" t="n"/>
      <c r="F905" s="4" t="n"/>
      <c r="G905" s="4" t="n"/>
      <c r="H905" s="4" t="n"/>
    </row>
    <row r="906">
      <c r="A906" s="6" t="n"/>
      <c r="B906" s="4" t="n"/>
      <c r="C906" s="4" t="n"/>
      <c r="D906" s="4" t="n"/>
      <c r="E906" s="7" t="n"/>
      <c r="F906" s="4" t="n"/>
      <c r="G906" s="4" t="n"/>
      <c r="H906" s="4" t="n"/>
    </row>
    <row r="907">
      <c r="A907" s="6" t="n"/>
      <c r="B907" s="4" t="n"/>
      <c r="C907" s="4" t="n"/>
      <c r="D907" s="4" t="n"/>
      <c r="E907" s="7" t="n"/>
      <c r="F907" s="4" t="n"/>
      <c r="G907" s="4" t="n"/>
      <c r="H907" s="4" t="n"/>
    </row>
    <row r="908">
      <c r="A908" s="6" t="n"/>
      <c r="B908" s="4" t="n"/>
      <c r="C908" s="4" t="n"/>
      <c r="D908" s="4" t="n"/>
      <c r="E908" s="7" t="n"/>
      <c r="F908" s="4" t="n"/>
      <c r="G908" s="4" t="n"/>
      <c r="H908" s="4" t="n"/>
    </row>
    <row r="909">
      <c r="A909" s="6" t="n"/>
      <c r="B909" s="4" t="n"/>
      <c r="C909" s="4" t="n"/>
      <c r="D909" s="4" t="n"/>
      <c r="E909" s="7" t="n"/>
      <c r="F909" s="4" t="n"/>
      <c r="G909" s="4" t="n"/>
      <c r="H909" s="4" t="n"/>
    </row>
    <row r="910">
      <c r="A910" s="6" t="n"/>
      <c r="B910" s="4" t="n"/>
      <c r="C910" s="4" t="n"/>
      <c r="D910" s="4" t="n"/>
      <c r="E910" s="7" t="n"/>
      <c r="F910" s="4" t="n"/>
      <c r="G910" s="4" t="n"/>
      <c r="H910" s="4" t="n"/>
    </row>
    <row r="911">
      <c r="A911" s="6" t="n"/>
      <c r="B911" s="4" t="n"/>
      <c r="C911" s="4" t="n"/>
      <c r="D911" s="4" t="n"/>
      <c r="E911" s="7" t="n"/>
      <c r="F911" s="4" t="n"/>
      <c r="G911" s="4" t="n"/>
      <c r="H911" s="4" t="n"/>
    </row>
    <row r="912">
      <c r="A912" s="6" t="n"/>
      <c r="B912" s="4" t="n"/>
      <c r="C912" s="4" t="n"/>
      <c r="D912" s="4" t="n"/>
      <c r="E912" s="7" t="n"/>
      <c r="F912" s="4" t="n"/>
      <c r="G912" s="4" t="n"/>
      <c r="H912" s="4" t="n"/>
    </row>
    <row r="913">
      <c r="A913" s="6" t="n"/>
      <c r="B913" s="4" t="n"/>
      <c r="C913" s="4" t="n"/>
      <c r="D913" s="4" t="n"/>
      <c r="E913" s="7" t="n"/>
      <c r="F913" s="4" t="n"/>
      <c r="G913" s="4" t="n"/>
      <c r="H913" s="4" t="n"/>
    </row>
    <row r="914">
      <c r="A914" s="6" t="n"/>
      <c r="B914" s="4" t="n"/>
      <c r="C914" s="4" t="n"/>
      <c r="D914" s="4" t="n"/>
      <c r="E914" s="7" t="n"/>
      <c r="F914" s="4" t="n"/>
      <c r="G914" s="4" t="n"/>
      <c r="H914" s="4" t="n"/>
    </row>
    <row r="915">
      <c r="A915" s="6" t="n"/>
      <c r="B915" s="4" t="n"/>
      <c r="C915" s="4" t="n"/>
      <c r="D915" s="4" t="n"/>
      <c r="E915" s="7" t="n"/>
      <c r="F915" s="4" t="n"/>
      <c r="G915" s="4" t="n"/>
      <c r="H915" s="4" t="n"/>
    </row>
    <row r="916">
      <c r="A916" s="6" t="n"/>
      <c r="B916" s="4" t="n"/>
      <c r="C916" s="4" t="n"/>
      <c r="D916" s="4" t="n"/>
      <c r="E916" s="7" t="n"/>
      <c r="F916" s="4" t="n"/>
      <c r="G916" s="4" t="n"/>
      <c r="H916" s="4" t="n"/>
    </row>
    <row r="917">
      <c r="A917" s="6" t="n"/>
      <c r="B917" s="4" t="n"/>
      <c r="C917" s="4" t="n"/>
      <c r="D917" s="4" t="n"/>
      <c r="E917" s="7" t="n"/>
      <c r="F917" s="4" t="n"/>
      <c r="G917" s="4" t="n"/>
      <c r="H917" s="4" t="n"/>
    </row>
    <row r="918">
      <c r="A918" s="6" t="n"/>
      <c r="B918" s="4" t="n"/>
      <c r="C918" s="4" t="n"/>
      <c r="D918" s="4" t="n"/>
      <c r="E918" s="7" t="n"/>
      <c r="F918" s="4" t="n"/>
      <c r="G918" s="4" t="n"/>
      <c r="H918" s="4" t="n"/>
    </row>
    <row r="919">
      <c r="A919" s="6" t="n"/>
      <c r="B919" s="4" t="n"/>
      <c r="C919" s="4" t="n"/>
      <c r="D919" s="4" t="n"/>
      <c r="E919" s="7" t="n"/>
      <c r="F919" s="4" t="n"/>
      <c r="G919" s="4" t="n"/>
      <c r="H919" s="4" t="n"/>
    </row>
    <row r="920">
      <c r="A920" s="6" t="n"/>
      <c r="B920" s="4" t="n"/>
      <c r="C920" s="4" t="n"/>
      <c r="D920" s="4" t="n"/>
      <c r="E920" s="7" t="n"/>
      <c r="F920" s="4" t="n"/>
      <c r="G920" s="4" t="n"/>
      <c r="H920" s="4" t="n"/>
    </row>
    <row r="921">
      <c r="A921" s="6" t="n"/>
      <c r="B921" s="4" t="n"/>
      <c r="C921" s="4" t="n"/>
      <c r="D921" s="4" t="n"/>
      <c r="E921" s="7" t="n"/>
      <c r="F921" s="4" t="n"/>
      <c r="G921" s="4" t="n"/>
      <c r="H921" s="4" t="n"/>
    </row>
    <row r="922">
      <c r="A922" s="6" t="n"/>
      <c r="B922" s="4" t="n"/>
      <c r="C922" s="4" t="n"/>
      <c r="D922" s="4" t="n"/>
      <c r="E922" s="7" t="n"/>
      <c r="F922" s="4" t="n"/>
      <c r="G922" s="4" t="n"/>
      <c r="H922" s="4" t="n"/>
    </row>
    <row r="923">
      <c r="A923" s="6" t="n"/>
      <c r="B923" s="4" t="n"/>
      <c r="C923" s="4" t="n"/>
      <c r="D923" s="4" t="n"/>
      <c r="E923" s="7" t="n"/>
      <c r="F923" s="4" t="n"/>
      <c r="G923" s="4" t="n"/>
      <c r="H923" s="4" t="n"/>
    </row>
    <row r="924">
      <c r="A924" s="6" t="n"/>
      <c r="B924" s="4" t="n"/>
      <c r="C924" s="4" t="n"/>
      <c r="D924" s="4" t="n"/>
      <c r="E924" s="7" t="n"/>
      <c r="F924" s="4" t="n"/>
      <c r="G924" s="4" t="n"/>
      <c r="H924" s="4" t="n"/>
    </row>
    <row r="925">
      <c r="A925" s="6" t="n"/>
      <c r="B925" s="4" t="n"/>
      <c r="C925" s="4" t="n"/>
      <c r="D925" s="4" t="n"/>
      <c r="E925" s="7" t="n"/>
      <c r="F925" s="4" t="n"/>
      <c r="G925" s="4" t="n"/>
      <c r="H925" s="4" t="n"/>
    </row>
    <row r="926">
      <c r="A926" s="6" t="n"/>
      <c r="B926" s="4" t="n"/>
      <c r="C926" s="4" t="n"/>
      <c r="D926" s="4" t="n"/>
      <c r="E926" s="7" t="n"/>
      <c r="F926" s="4" t="n"/>
      <c r="G926" s="4" t="n"/>
      <c r="H926" s="4" t="n"/>
    </row>
    <row r="927">
      <c r="A927" s="6" t="n"/>
      <c r="B927" s="4" t="n"/>
      <c r="C927" s="4" t="n"/>
      <c r="D927" s="4" t="n"/>
      <c r="E927" s="7" t="n"/>
      <c r="F927" s="4" t="n"/>
      <c r="G927" s="4" t="n"/>
      <c r="H927" s="4" t="n"/>
    </row>
    <row r="928">
      <c r="A928" s="6" t="n"/>
      <c r="B928" s="4" t="n"/>
      <c r="C928" s="4" t="n"/>
      <c r="D928" s="4" t="n"/>
      <c r="E928" s="7" t="n"/>
      <c r="F928" s="4" t="n"/>
      <c r="G928" s="4" t="n"/>
      <c r="H928" s="4" t="n"/>
    </row>
    <row r="929">
      <c r="A929" s="6" t="n"/>
      <c r="B929" s="4" t="n"/>
      <c r="C929" s="4" t="n"/>
      <c r="D929" s="4" t="n"/>
      <c r="E929" s="7" t="n"/>
      <c r="F929" s="4" t="n"/>
      <c r="G929" s="4" t="n"/>
      <c r="H929" s="4" t="n"/>
    </row>
    <row r="930">
      <c r="A930" s="6" t="n"/>
      <c r="B930" s="4" t="n"/>
      <c r="C930" s="4" t="n"/>
      <c r="D930" s="4" t="n"/>
      <c r="E930" s="7" t="n"/>
      <c r="F930" s="4" t="n"/>
      <c r="G930" s="4" t="n"/>
      <c r="H930" s="4" t="n"/>
    </row>
    <row r="931">
      <c r="A931" s="6" t="n"/>
      <c r="B931" s="4" t="n"/>
      <c r="C931" s="4" t="n"/>
      <c r="D931" s="4" t="n"/>
      <c r="E931" s="7" t="n"/>
      <c r="F931" s="4" t="n"/>
      <c r="G931" s="4" t="n"/>
      <c r="H931" s="4" t="n"/>
    </row>
    <row r="932">
      <c r="A932" s="6" t="n"/>
      <c r="B932" s="4" t="n"/>
      <c r="C932" s="4" t="n"/>
      <c r="D932" s="4" t="n"/>
      <c r="E932" s="7" t="n"/>
      <c r="F932" s="4" t="n"/>
      <c r="G932" s="4" t="n"/>
      <c r="H932" s="4" t="n"/>
    </row>
    <row r="933">
      <c r="A933" s="6" t="n"/>
      <c r="B933" s="4" t="n"/>
      <c r="C933" s="4" t="n"/>
      <c r="D933" s="4" t="n"/>
      <c r="E933" s="7" t="n"/>
      <c r="F933" s="4" t="n"/>
      <c r="G933" s="4" t="n"/>
      <c r="H933" s="4" t="n"/>
    </row>
    <row r="934">
      <c r="A934" s="6" t="n"/>
      <c r="B934" s="4" t="n"/>
      <c r="C934" s="4" t="n"/>
      <c r="D934" s="4" t="n"/>
      <c r="E934" s="7" t="n"/>
      <c r="F934" s="4" t="n"/>
      <c r="G934" s="4" t="n"/>
      <c r="H934" s="4" t="n"/>
    </row>
    <row r="935">
      <c r="A935" s="6" t="n"/>
      <c r="B935" s="4" t="n"/>
      <c r="C935" s="4" t="n"/>
      <c r="D935" s="4" t="n"/>
      <c r="E935" s="7" t="n"/>
      <c r="F935" s="4" t="n"/>
      <c r="G935" s="4" t="n"/>
      <c r="H935" s="4" t="n"/>
    </row>
    <row r="936">
      <c r="A936" s="6" t="n"/>
      <c r="B936" s="4" t="n"/>
      <c r="C936" s="4" t="n"/>
      <c r="D936" s="4" t="n"/>
      <c r="E936" s="7" t="n"/>
      <c r="F936" s="4" t="n"/>
      <c r="G936" s="4" t="n"/>
      <c r="H936" s="4" t="n"/>
    </row>
    <row r="937">
      <c r="A937" s="6" t="n"/>
      <c r="B937" s="4" t="n"/>
      <c r="C937" s="4" t="n"/>
      <c r="D937" s="4" t="n"/>
      <c r="E937" s="7" t="n"/>
      <c r="F937" s="4" t="n"/>
      <c r="G937" s="4" t="n"/>
      <c r="H937" s="4" t="n"/>
    </row>
    <row r="938">
      <c r="A938" s="6" t="n"/>
      <c r="B938" s="4" t="n"/>
      <c r="C938" s="4" t="n"/>
      <c r="D938" s="4" t="n"/>
      <c r="E938" s="7" t="n"/>
      <c r="F938" s="4" t="n"/>
      <c r="G938" s="4" t="n"/>
      <c r="H938" s="4" t="n"/>
    </row>
    <row r="939">
      <c r="A939" s="6" t="n"/>
      <c r="B939" s="4" t="n"/>
      <c r="C939" s="4" t="n"/>
      <c r="D939" s="4" t="n"/>
      <c r="E939" s="7" t="n"/>
      <c r="F939" s="4" t="n"/>
      <c r="G939" s="4" t="n"/>
      <c r="H939" s="4" t="n"/>
    </row>
    <row r="940">
      <c r="A940" s="6" t="n"/>
      <c r="B940" s="4" t="n"/>
      <c r="C940" s="4" t="n"/>
      <c r="D940" s="4" t="n"/>
      <c r="E940" s="7" t="n"/>
      <c r="F940" s="4" t="n"/>
      <c r="G940" s="4" t="n"/>
      <c r="H940" s="4" t="n"/>
    </row>
    <row r="941">
      <c r="A941" s="6" t="n"/>
      <c r="B941" s="4" t="n"/>
      <c r="C941" s="4" t="n"/>
      <c r="D941" s="4" t="n"/>
      <c r="E941" s="7" t="n"/>
      <c r="F941" s="4" t="n"/>
      <c r="G941" s="4" t="n"/>
      <c r="H941" s="4" t="n"/>
    </row>
    <row r="942">
      <c r="A942" s="6" t="n"/>
      <c r="B942" s="4" t="n"/>
      <c r="C942" s="4" t="n"/>
      <c r="D942" s="4" t="n"/>
      <c r="E942" s="7" t="n"/>
      <c r="F942" s="4" t="n"/>
      <c r="G942" s="4" t="n"/>
      <c r="H942" s="4" t="n"/>
    </row>
    <row r="943">
      <c r="A943" s="6" t="n"/>
      <c r="B943" s="4" t="n"/>
      <c r="C943" s="4" t="n"/>
      <c r="D943" s="4" t="n"/>
      <c r="E943" s="7" t="n"/>
      <c r="F943" s="4" t="n"/>
      <c r="G943" s="4" t="n"/>
      <c r="H943" s="4" t="n"/>
    </row>
    <row r="944">
      <c r="A944" s="6" t="n"/>
      <c r="B944" s="4" t="n"/>
      <c r="C944" s="4" t="n"/>
      <c r="D944" s="4" t="n"/>
      <c r="E944" s="7" t="n"/>
      <c r="F944" s="4" t="n"/>
      <c r="G944" s="4" t="n"/>
      <c r="H944" s="4" t="n"/>
    </row>
    <row r="945">
      <c r="A945" s="6" t="n"/>
      <c r="B945" s="4" t="n"/>
      <c r="C945" s="4" t="n"/>
      <c r="D945" s="4" t="n"/>
      <c r="E945" s="7" t="n"/>
      <c r="F945" s="4" t="n"/>
      <c r="G945" s="4" t="n"/>
      <c r="H945" s="4" t="n"/>
    </row>
    <row r="946">
      <c r="A946" s="6" t="n"/>
      <c r="B946" s="4" t="n"/>
      <c r="C946" s="4" t="n"/>
      <c r="D946" s="4" t="n"/>
      <c r="E946" s="7" t="n"/>
      <c r="F946" s="4" t="n"/>
      <c r="G946" s="4" t="n"/>
      <c r="H946" s="4" t="n"/>
    </row>
    <row r="947">
      <c r="A947" s="6" t="n"/>
      <c r="B947" s="4" t="n"/>
      <c r="C947" s="4" t="n"/>
      <c r="D947" s="4" t="n"/>
      <c r="E947" s="7" t="n"/>
      <c r="F947" s="4" t="n"/>
      <c r="G947" s="4" t="n"/>
      <c r="H947" s="4" t="n"/>
    </row>
    <row r="948">
      <c r="A948" s="6" t="n"/>
      <c r="B948" s="4" t="n"/>
      <c r="C948" s="4" t="n"/>
      <c r="D948" s="4" t="n"/>
      <c r="E948" s="7" t="n"/>
      <c r="F948" s="4" t="n"/>
      <c r="G948" s="4" t="n"/>
      <c r="H948" s="4" t="n"/>
    </row>
    <row r="949">
      <c r="A949" s="6" t="n"/>
      <c r="B949" s="4" t="n"/>
      <c r="C949" s="4" t="n"/>
      <c r="D949" s="4" t="n"/>
      <c r="E949" s="7" t="n"/>
      <c r="F949" s="4" t="n"/>
      <c r="G949" s="4" t="n"/>
      <c r="H949" s="4" t="n"/>
    </row>
    <row r="950">
      <c r="A950" s="6" t="n"/>
      <c r="B950" s="4" t="n"/>
      <c r="C950" s="4" t="n"/>
      <c r="D950" s="4" t="n"/>
      <c r="E950" s="7" t="n"/>
      <c r="F950" s="4" t="n"/>
      <c r="G950" s="4" t="n"/>
      <c r="H950" s="4" t="n"/>
    </row>
    <row r="951">
      <c r="A951" s="6" t="n"/>
      <c r="B951" s="4" t="n"/>
      <c r="C951" s="4" t="n"/>
      <c r="D951" s="4" t="n"/>
      <c r="E951" s="7" t="n"/>
      <c r="F951" s="4" t="n"/>
      <c r="G951" s="4" t="n"/>
      <c r="H951" s="4" t="n"/>
    </row>
    <row r="952">
      <c r="A952" s="6" t="n"/>
      <c r="B952" s="4" t="n"/>
      <c r="C952" s="4" t="n"/>
      <c r="D952" s="4" t="n"/>
      <c r="E952" s="7" t="n"/>
      <c r="F952" s="4" t="n"/>
      <c r="G952" s="4" t="n"/>
      <c r="H952" s="4" t="n"/>
    </row>
    <row r="953">
      <c r="A953" s="6" t="n"/>
      <c r="B953" s="4" t="n"/>
      <c r="C953" s="4" t="n"/>
      <c r="D953" s="4" t="n"/>
      <c r="E953" s="7" t="n"/>
      <c r="F953" s="4" t="n"/>
      <c r="G953" s="4" t="n"/>
      <c r="H953" s="4" t="n"/>
    </row>
    <row r="954">
      <c r="A954" s="6" t="n"/>
      <c r="B954" s="4" t="n"/>
      <c r="C954" s="4" t="n"/>
      <c r="D954" s="4" t="n"/>
      <c r="E954" s="7" t="n"/>
      <c r="F954" s="4" t="n"/>
      <c r="G954" s="4" t="n"/>
      <c r="H954" s="4" t="n"/>
    </row>
    <row r="955">
      <c r="A955" s="6" t="n"/>
      <c r="B955" s="4" t="n"/>
      <c r="C955" s="4" t="n"/>
      <c r="D955" s="4" t="n"/>
      <c r="E955" s="7" t="n"/>
      <c r="F955" s="4" t="n"/>
      <c r="G955" s="4" t="n"/>
      <c r="H955" s="4" t="n"/>
    </row>
    <row r="956">
      <c r="A956" s="6" t="n"/>
      <c r="B956" s="4" t="n"/>
      <c r="C956" s="4" t="n"/>
      <c r="D956" s="4" t="n"/>
      <c r="E956" s="7" t="n"/>
      <c r="F956" s="4" t="n"/>
      <c r="G956" s="4" t="n"/>
      <c r="H956" s="4" t="n"/>
    </row>
    <row r="957">
      <c r="A957" s="6" t="n"/>
      <c r="B957" s="4" t="n"/>
      <c r="C957" s="4" t="n"/>
      <c r="D957" s="4" t="n"/>
      <c r="E957" s="7" t="n"/>
      <c r="F957" s="4" t="n"/>
      <c r="G957" s="4" t="n"/>
      <c r="H957" s="4" t="n"/>
    </row>
    <row r="958">
      <c r="A958" s="6" t="n"/>
      <c r="B958" s="4" t="n"/>
      <c r="C958" s="4" t="n"/>
      <c r="D958" s="4" t="n"/>
      <c r="E958" s="7" t="n"/>
      <c r="F958" s="4" t="n"/>
      <c r="G958" s="4" t="n"/>
      <c r="H958" s="4" t="n"/>
    </row>
    <row r="959">
      <c r="A959" s="6" t="n"/>
      <c r="B959" s="4" t="n"/>
      <c r="C959" s="4" t="n"/>
      <c r="D959" s="4" t="n"/>
      <c r="E959" s="7" t="n"/>
      <c r="F959" s="4" t="n"/>
      <c r="G959" s="4" t="n"/>
      <c r="H959" s="4" t="n"/>
    </row>
    <row r="960">
      <c r="A960" s="6" t="n"/>
      <c r="B960" s="4" t="n"/>
      <c r="C960" s="4" t="n"/>
      <c r="D960" s="4" t="n"/>
      <c r="E960" s="7" t="n"/>
      <c r="F960" s="4" t="n"/>
      <c r="G960" s="4" t="n"/>
      <c r="H960" s="4" t="n"/>
    </row>
    <row r="961">
      <c r="A961" s="6" t="n"/>
      <c r="B961" s="4" t="n"/>
      <c r="C961" s="4" t="n"/>
      <c r="D961" s="4" t="n"/>
      <c r="E961" s="7" t="n"/>
      <c r="F961" s="4" t="n"/>
      <c r="G961" s="4" t="n"/>
      <c r="H961" s="4" t="n"/>
    </row>
    <row r="962">
      <c r="A962" s="6" t="n"/>
      <c r="B962" s="4" t="n"/>
      <c r="C962" s="4" t="n"/>
      <c r="D962" s="4" t="n"/>
      <c r="E962" s="7" t="n"/>
      <c r="F962" s="4" t="n"/>
      <c r="G962" s="4" t="n"/>
      <c r="H962" s="4" t="n"/>
    </row>
    <row r="963">
      <c r="A963" s="6" t="n"/>
      <c r="B963" s="4" t="n"/>
      <c r="C963" s="4" t="n"/>
      <c r="D963" s="4" t="n"/>
      <c r="E963" s="7" t="n"/>
      <c r="F963" s="4" t="n"/>
      <c r="G963" s="4" t="n"/>
      <c r="H963" s="4" t="n"/>
    </row>
    <row r="964">
      <c r="A964" s="6" t="n"/>
      <c r="B964" s="4" t="n"/>
      <c r="C964" s="4" t="n"/>
      <c r="D964" s="4" t="n"/>
      <c r="E964" s="7" t="n"/>
      <c r="F964" s="4" t="n"/>
      <c r="G964" s="4" t="n"/>
      <c r="H964" s="4" t="n"/>
    </row>
    <row r="965">
      <c r="A965" s="6" t="n"/>
      <c r="B965" s="4" t="n"/>
      <c r="C965" s="4" t="n"/>
      <c r="D965" s="4" t="n"/>
      <c r="E965" s="7" t="n"/>
      <c r="F965" s="4" t="n"/>
      <c r="G965" s="4" t="n"/>
      <c r="H965" s="4" t="n"/>
    </row>
    <row r="966">
      <c r="A966" s="6" t="n"/>
      <c r="B966" s="4" t="n"/>
      <c r="C966" s="4" t="n"/>
      <c r="D966" s="4" t="n"/>
      <c r="E966" s="7" t="n"/>
      <c r="F966" s="4" t="n"/>
      <c r="G966" s="4" t="n"/>
      <c r="H966" s="4" t="n"/>
    </row>
    <row r="967">
      <c r="A967" s="6" t="n"/>
      <c r="B967" s="4" t="n"/>
      <c r="C967" s="4" t="n"/>
      <c r="D967" s="4" t="n"/>
      <c r="E967" s="7" t="n"/>
      <c r="F967" s="4" t="n"/>
      <c r="G967" s="4" t="n"/>
      <c r="H967" s="4" t="n"/>
    </row>
    <row r="968">
      <c r="A968" s="6" t="n"/>
      <c r="B968" s="4" t="n"/>
      <c r="C968" s="4" t="n"/>
      <c r="D968" s="4" t="n"/>
      <c r="E968" s="7" t="n"/>
      <c r="F968" s="4" t="n"/>
      <c r="G968" s="4" t="n"/>
      <c r="H968" s="4" t="n"/>
    </row>
    <row r="969">
      <c r="A969" s="6" t="n"/>
      <c r="B969" s="4" t="n"/>
      <c r="C969" s="4" t="n"/>
      <c r="D969" s="4" t="n"/>
      <c r="E969" s="7" t="n"/>
      <c r="F969" s="4" t="n"/>
      <c r="G969" s="4" t="n"/>
      <c r="H969" s="4" t="n"/>
    </row>
    <row r="970">
      <c r="A970" s="6" t="n"/>
      <c r="B970" s="4" t="n"/>
      <c r="C970" s="4" t="n"/>
      <c r="D970" s="4" t="n"/>
      <c r="E970" s="7" t="n"/>
      <c r="F970" s="4" t="n"/>
      <c r="G970" s="4" t="n"/>
      <c r="H970" s="4" t="n"/>
    </row>
    <row r="971">
      <c r="A971" s="6" t="n"/>
      <c r="B971" s="4" t="n"/>
      <c r="C971" s="4" t="n"/>
      <c r="D971" s="4" t="n"/>
      <c r="E971" s="7" t="n"/>
      <c r="F971" s="4" t="n"/>
      <c r="G971" s="4" t="n"/>
      <c r="H971" s="4" t="n"/>
    </row>
    <row r="972">
      <c r="A972" s="6" t="n"/>
      <c r="B972" s="4" t="n"/>
      <c r="C972" s="4" t="n"/>
      <c r="D972" s="4" t="n"/>
      <c r="E972" s="7" t="n"/>
      <c r="F972" s="4" t="n"/>
      <c r="G972" s="4" t="n"/>
      <c r="H972" s="4" t="n"/>
    </row>
    <row r="973">
      <c r="A973" s="6" t="n"/>
      <c r="B973" s="4" t="n"/>
      <c r="C973" s="4" t="n"/>
      <c r="D973" s="4" t="n"/>
      <c r="E973" s="7" t="n"/>
      <c r="F973" s="4" t="n"/>
      <c r="G973" s="4" t="n"/>
      <c r="H973" s="4" t="n"/>
    </row>
    <row r="974">
      <c r="A974" s="6" t="n"/>
      <c r="B974" s="4" t="n"/>
      <c r="C974" s="4" t="n"/>
      <c r="D974" s="4" t="n"/>
      <c r="E974" s="7" t="n"/>
      <c r="F974" s="4" t="n"/>
      <c r="G974" s="4" t="n"/>
      <c r="H974" s="4" t="n"/>
    </row>
    <row r="975">
      <c r="A975" s="6" t="n"/>
      <c r="B975" s="4" t="n"/>
      <c r="C975" s="4" t="n"/>
      <c r="D975" s="4" t="n"/>
      <c r="E975" s="7" t="n"/>
      <c r="F975" s="4" t="n"/>
      <c r="G975" s="4" t="n"/>
      <c r="H975" s="4" t="n"/>
    </row>
    <row r="976">
      <c r="A976" s="6" t="n"/>
      <c r="B976" s="4" t="n"/>
      <c r="C976" s="4" t="n"/>
      <c r="D976" s="4" t="n"/>
      <c r="E976" s="7" t="n"/>
      <c r="F976" s="4" t="n"/>
      <c r="G976" s="4" t="n"/>
      <c r="H976" s="4" t="n"/>
    </row>
    <row r="977">
      <c r="A977" s="6" t="n"/>
      <c r="B977" s="4" t="n"/>
      <c r="C977" s="4" t="n"/>
      <c r="D977" s="4" t="n"/>
      <c r="E977" s="7" t="n"/>
      <c r="F977" s="4" t="n"/>
      <c r="G977" s="4" t="n"/>
      <c r="H977" s="4" t="n"/>
    </row>
    <row r="978">
      <c r="A978" s="6" t="n"/>
      <c r="B978" s="4" t="n"/>
      <c r="C978" s="4" t="n"/>
      <c r="D978" s="4" t="n"/>
      <c r="E978" s="7" t="n"/>
      <c r="F978" s="4" t="n"/>
      <c r="G978" s="4" t="n"/>
      <c r="H978" s="4" t="n"/>
    </row>
    <row r="979">
      <c r="A979" s="6" t="n"/>
      <c r="B979" s="4" t="n"/>
      <c r="C979" s="4" t="n"/>
      <c r="D979" s="4" t="n"/>
      <c r="E979" s="7" t="n"/>
      <c r="F979" s="4" t="n"/>
      <c r="G979" s="4" t="n"/>
      <c r="H979" s="4" t="n"/>
    </row>
    <row r="980">
      <c r="A980" s="6" t="n"/>
      <c r="B980" s="4" t="n"/>
      <c r="C980" s="4" t="n"/>
      <c r="D980" s="4" t="n"/>
      <c r="E980" s="7" t="n"/>
      <c r="F980" s="4" t="n"/>
      <c r="G980" s="4" t="n"/>
      <c r="H980" s="4" t="n"/>
    </row>
    <row r="981">
      <c r="A981" s="6" t="n"/>
      <c r="B981" s="4" t="n"/>
      <c r="C981" s="4" t="n"/>
      <c r="D981" s="4" t="n"/>
      <c r="E981" s="7" t="n"/>
      <c r="F981" s="4" t="n"/>
      <c r="G981" s="4" t="n"/>
      <c r="H981" s="4" t="n"/>
    </row>
    <row r="982">
      <c r="A982" s="6" t="n"/>
      <c r="B982" s="4" t="n"/>
      <c r="C982" s="4" t="n"/>
      <c r="D982" s="4" t="n"/>
      <c r="E982" s="7" t="n"/>
      <c r="F982" s="4" t="n"/>
      <c r="G982" s="4" t="n"/>
      <c r="H982" s="4" t="n"/>
    </row>
    <row r="983">
      <c r="A983" s="6" t="n"/>
      <c r="B983" s="4" t="n"/>
      <c r="C983" s="4" t="n"/>
      <c r="D983" s="4" t="n"/>
      <c r="E983" s="7" t="n"/>
      <c r="F983" s="4" t="n"/>
      <c r="G983" s="4" t="n"/>
      <c r="H983" s="4" t="n"/>
    </row>
    <row r="984">
      <c r="A984" s="6" t="n"/>
      <c r="B984" s="4" t="n"/>
      <c r="C984" s="4" t="n"/>
      <c r="D984" s="4" t="n"/>
      <c r="E984" s="7" t="n"/>
      <c r="F984" s="4" t="n"/>
      <c r="G984" s="4" t="n"/>
      <c r="H984" s="4" t="n"/>
    </row>
    <row r="985">
      <c r="A985" s="6" t="n"/>
      <c r="B985" s="4" t="n"/>
      <c r="C985" s="4" t="n"/>
      <c r="D985" s="4" t="n"/>
      <c r="E985" s="7" t="n"/>
      <c r="F985" s="4" t="n"/>
      <c r="G985" s="4" t="n"/>
      <c r="H985" s="4" t="n"/>
    </row>
    <row r="986">
      <c r="A986" s="6" t="n"/>
      <c r="B986" s="4" t="n"/>
      <c r="C986" s="4" t="n"/>
      <c r="D986" s="4" t="n"/>
      <c r="E986" s="7" t="n"/>
      <c r="F986" s="4" t="n"/>
      <c r="G986" s="4" t="n"/>
      <c r="H986" s="4" t="n"/>
    </row>
    <row r="987">
      <c r="A987" s="6" t="n"/>
      <c r="B987" s="4" t="n"/>
      <c r="C987" s="4" t="n"/>
      <c r="D987" s="4" t="n"/>
      <c r="E987" s="7" t="n"/>
      <c r="F987" s="4" t="n"/>
      <c r="G987" s="4" t="n"/>
      <c r="H987" s="4" t="n"/>
    </row>
    <row r="988">
      <c r="A988" s="6" t="n"/>
      <c r="B988" s="4" t="n"/>
      <c r="C988" s="4" t="n"/>
      <c r="D988" s="4" t="n"/>
      <c r="E988" s="7" t="n"/>
      <c r="F988" s="4" t="n"/>
      <c r="G988" s="4" t="n"/>
      <c r="H988" s="4" t="n"/>
    </row>
    <row r="989">
      <c r="A989" s="6" t="n"/>
      <c r="B989" s="4" t="n"/>
      <c r="C989" s="4" t="n"/>
      <c r="D989" s="4" t="n"/>
      <c r="E989" s="7" t="n"/>
      <c r="F989" s="4" t="n"/>
      <c r="G989" s="4" t="n"/>
      <c r="H989" s="4" t="n"/>
    </row>
    <row r="990">
      <c r="A990" s="6" t="n"/>
      <c r="B990" s="4" t="n"/>
      <c r="C990" s="4" t="n"/>
      <c r="D990" s="4" t="n"/>
      <c r="E990" s="7" t="n"/>
      <c r="F990" s="4" t="n"/>
      <c r="G990" s="4" t="n"/>
      <c r="H990" s="4" t="n"/>
    </row>
    <row r="991">
      <c r="A991" s="6" t="n"/>
      <c r="B991" s="4" t="n"/>
      <c r="C991" s="4" t="n"/>
      <c r="D991" s="4" t="n"/>
      <c r="E991" s="7" t="n"/>
      <c r="F991" s="4" t="n"/>
      <c r="G991" s="4" t="n"/>
      <c r="H991" s="4" t="n"/>
    </row>
    <row r="992">
      <c r="A992" s="6" t="n"/>
      <c r="B992" s="4" t="n"/>
      <c r="C992" s="4" t="n"/>
      <c r="D992" s="4" t="n"/>
      <c r="E992" s="7" t="n"/>
      <c r="F992" s="4" t="n"/>
      <c r="G992" s="4" t="n"/>
      <c r="H992" s="4" t="n"/>
    </row>
    <row r="993">
      <c r="A993" s="6" t="n"/>
      <c r="B993" s="4" t="n"/>
      <c r="C993" s="4" t="n"/>
      <c r="D993" s="4" t="n"/>
      <c r="E993" s="7" t="n"/>
      <c r="F993" s="4" t="n"/>
      <c r="G993" s="4" t="n"/>
      <c r="H993" s="4" t="n"/>
    </row>
    <row r="994">
      <c r="A994" s="6" t="n"/>
      <c r="B994" s="4" t="n"/>
      <c r="C994" s="4" t="n"/>
      <c r="D994" s="4" t="n"/>
      <c r="E994" s="7" t="n"/>
      <c r="F994" s="4" t="n"/>
      <c r="G994" s="4" t="n"/>
      <c r="H994" s="4" t="n"/>
    </row>
    <row r="995">
      <c r="A995" s="6" t="n"/>
      <c r="B995" s="4" t="n"/>
      <c r="C995" s="4" t="n"/>
      <c r="D995" s="4" t="n"/>
      <c r="E995" s="7" t="n"/>
      <c r="F995" s="4" t="n"/>
      <c r="G995" s="4" t="n"/>
      <c r="H995" s="4" t="n"/>
    </row>
    <row r="996">
      <c r="A996" s="6" t="n"/>
      <c r="B996" s="4" t="n"/>
      <c r="C996" s="4" t="n"/>
      <c r="D996" s="4" t="n"/>
      <c r="E996" s="7" t="n"/>
      <c r="F996" s="4" t="n"/>
      <c r="G996" s="4" t="n"/>
      <c r="H996" s="4" t="n"/>
    </row>
    <row r="997">
      <c r="A997" s="6" t="n"/>
      <c r="B997" s="4" t="n"/>
      <c r="C997" s="4" t="n"/>
      <c r="D997" s="4" t="n"/>
      <c r="E997" s="7" t="n"/>
      <c r="F997" s="4" t="n"/>
      <c r="G997" s="4" t="n"/>
      <c r="H997" s="4" t="n"/>
    </row>
    <row r="998">
      <c r="A998" s="6" t="n"/>
      <c r="B998" s="4" t="n"/>
      <c r="C998" s="4" t="n"/>
      <c r="D998" s="4" t="n"/>
      <c r="E998" s="7" t="n"/>
      <c r="F998" s="4" t="n"/>
      <c r="G998" s="4" t="n"/>
      <c r="H998" s="4" t="n"/>
    </row>
    <row r="999">
      <c r="A999" s="6" t="n"/>
      <c r="B999" s="4" t="n"/>
      <c r="C999" s="4" t="n"/>
      <c r="D999" s="4" t="n"/>
      <c r="E999" s="7" t="n"/>
      <c r="F999" s="4" t="n"/>
      <c r="G999" s="4" t="n"/>
      <c r="H999" s="4" t="n"/>
    </row>
    <row r="1000">
      <c r="A1000" s="6" t="n"/>
      <c r="B1000" s="4" t="n"/>
      <c r="C1000" s="4" t="n"/>
      <c r="D1000" s="4" t="n"/>
      <c r="E1000" s="7" t="n"/>
      <c r="F1000" s="4" t="n"/>
      <c r="G1000" s="4" t="n"/>
      <c r="H1000" s="4" t="n"/>
    </row>
    <row r="1001">
      <c r="A1001" s="6" t="n"/>
      <c r="B1001" s="4" t="n"/>
      <c r="C1001" s="4" t="n"/>
      <c r="D1001" s="4" t="n"/>
      <c r="E1001" s="7" t="n"/>
      <c r="F1001" s="4" t="n"/>
      <c r="G1001" s="4" t="n"/>
      <c r="H1001" s="4" t="n"/>
    </row>
    <row r="1002">
      <c r="A1002" s="6" t="n"/>
      <c r="B1002" s="4" t="n"/>
      <c r="C1002" s="4" t="n"/>
      <c r="D1002" s="4" t="n"/>
      <c r="E1002" s="7" t="n"/>
      <c r="F1002" s="4" t="n"/>
      <c r="G1002" s="4" t="n"/>
      <c r="H1002" s="4" t="n"/>
    </row>
    <row r="1003">
      <c r="A1003" s="6" t="n"/>
      <c r="B1003" s="4" t="n"/>
      <c r="C1003" s="4" t="n"/>
      <c r="D1003" s="4" t="n"/>
      <c r="E1003" s="7" t="n"/>
      <c r="F1003" s="4" t="n"/>
      <c r="G1003" s="4" t="n"/>
      <c r="H1003" s="4" t="n"/>
    </row>
    <row r="1004">
      <c r="A1004" s="6" t="n"/>
      <c r="B1004" s="4" t="n"/>
      <c r="C1004" s="4" t="n"/>
      <c r="D1004" s="4" t="n"/>
      <c r="E1004" s="7" t="n"/>
      <c r="F1004" s="4" t="n"/>
      <c r="G1004" s="4" t="n"/>
      <c r="H1004" s="4" t="n"/>
    </row>
    <row r="1005">
      <c r="A1005" s="6" t="n"/>
      <c r="B1005" s="4" t="n"/>
      <c r="C1005" s="4" t="n"/>
      <c r="D1005" s="4" t="n"/>
      <c r="E1005" s="7" t="n"/>
      <c r="F1005" s="4" t="n"/>
      <c r="G1005" s="4" t="n"/>
      <c r="H1005" s="4" t="n"/>
    </row>
    <row r="1006">
      <c r="A1006" s="6" t="n"/>
      <c r="B1006" s="4" t="n"/>
      <c r="C1006" s="4" t="n"/>
      <c r="D1006" s="4" t="n"/>
      <c r="E1006" s="7" t="n"/>
      <c r="F1006" s="4" t="n"/>
      <c r="G1006" s="4" t="n"/>
      <c r="H1006" s="4" t="n"/>
    </row>
    <row r="1007">
      <c r="A1007" s="6" t="n"/>
      <c r="B1007" s="4" t="n"/>
      <c r="C1007" s="4" t="n"/>
      <c r="D1007" s="4" t="n"/>
      <c r="E1007" s="7" t="n"/>
      <c r="F1007" s="4" t="n"/>
      <c r="G1007" s="4" t="n"/>
      <c r="H1007" s="4" t="n"/>
    </row>
    <row r="1008">
      <c r="A1008" s="6" t="n"/>
      <c r="B1008" s="4" t="n"/>
      <c r="C1008" s="4" t="n"/>
      <c r="D1008" s="4" t="n"/>
      <c r="E1008" s="7" t="n"/>
      <c r="F1008" s="4" t="n"/>
      <c r="G1008" s="4" t="n"/>
      <c r="H1008" s="4" t="n"/>
    </row>
    <row r="1009">
      <c r="A1009" s="6" t="n"/>
      <c r="B1009" s="4" t="n"/>
      <c r="C1009" s="4" t="n"/>
      <c r="D1009" s="4" t="n"/>
      <c r="E1009" s="7" t="n"/>
      <c r="F1009" s="4" t="n"/>
      <c r="G1009" s="4" t="n"/>
      <c r="H1009" s="4" t="n"/>
    </row>
    <row r="1010">
      <c r="A1010" s="6" t="n"/>
      <c r="B1010" s="4" t="n"/>
      <c r="C1010" s="4" t="n"/>
      <c r="D1010" s="4" t="n"/>
      <c r="E1010" s="7" t="n"/>
      <c r="F1010" s="4" t="n"/>
      <c r="G1010" s="4" t="n"/>
      <c r="H1010" s="4" t="n"/>
    </row>
    <row r="1011">
      <c r="A1011" s="6" t="n"/>
      <c r="B1011" s="4" t="n"/>
      <c r="C1011" s="4" t="n"/>
      <c r="D1011" s="4" t="n"/>
      <c r="E1011" s="7" t="n"/>
      <c r="F1011" s="4" t="n"/>
      <c r="G1011" s="4" t="n"/>
      <c r="H1011" s="4" t="n"/>
    </row>
    <row r="1012">
      <c r="A1012" s="6" t="n"/>
      <c r="B1012" s="4" t="n"/>
      <c r="C1012" s="4" t="n"/>
      <c r="D1012" s="4" t="n"/>
      <c r="E1012" s="7" t="n"/>
      <c r="F1012" s="4" t="n"/>
      <c r="G1012" s="4" t="n"/>
      <c r="H1012" s="4" t="n"/>
    </row>
    <row r="1013">
      <c r="A1013" s="6" t="n"/>
      <c r="B1013" s="4" t="n"/>
      <c r="C1013" s="4" t="n"/>
      <c r="D1013" s="4" t="n"/>
      <c r="E1013" s="7" t="n"/>
      <c r="F1013" s="4" t="n"/>
      <c r="G1013" s="4" t="n"/>
      <c r="H1013" s="4" t="n"/>
    </row>
    <row r="1014">
      <c r="A1014" s="6" t="n"/>
      <c r="B1014" s="4" t="n"/>
      <c r="C1014" s="4" t="n"/>
      <c r="D1014" s="4" t="n"/>
      <c r="E1014" s="7" t="n"/>
      <c r="F1014" s="4" t="n"/>
      <c r="G1014" s="4" t="n"/>
      <c r="H1014" s="4" t="n"/>
    </row>
    <row r="1015">
      <c r="A1015" s="6" t="n"/>
      <c r="B1015" s="4" t="n"/>
      <c r="C1015" s="4" t="n"/>
      <c r="D1015" s="4" t="n"/>
      <c r="E1015" s="7" t="n"/>
      <c r="F1015" s="4" t="n"/>
      <c r="G1015" s="4" t="n"/>
      <c r="H1015" s="4" t="n"/>
    </row>
    <row r="1016">
      <c r="A1016" s="6" t="n"/>
      <c r="B1016" s="4" t="n"/>
      <c r="C1016" s="4" t="n"/>
      <c r="D1016" s="4" t="n"/>
      <c r="E1016" s="7" t="n"/>
      <c r="F1016" s="4" t="n"/>
      <c r="G1016" s="4" t="n"/>
      <c r="H1016" s="4" t="n"/>
    </row>
    <row r="1017">
      <c r="A1017" s="6" t="n"/>
      <c r="B1017" s="4" t="n"/>
      <c r="C1017" s="4" t="n"/>
      <c r="D1017" s="4" t="n"/>
      <c r="E1017" s="7" t="n"/>
      <c r="F1017" s="4" t="n"/>
      <c r="G1017" s="4" t="n"/>
      <c r="H1017" s="4" t="n"/>
    </row>
    <row r="1018">
      <c r="A1018" s="6" t="n"/>
      <c r="B1018" s="4" t="n"/>
      <c r="C1018" s="4" t="n"/>
      <c r="D1018" s="4" t="n"/>
      <c r="E1018" s="7" t="n"/>
      <c r="F1018" s="4" t="n"/>
      <c r="G1018" s="4" t="n"/>
      <c r="H1018" s="4" t="n"/>
    </row>
    <row r="1019">
      <c r="A1019" s="6" t="n"/>
      <c r="B1019" s="4" t="n"/>
      <c r="C1019" s="4" t="n"/>
      <c r="D1019" s="4" t="n"/>
      <c r="E1019" s="7" t="n"/>
      <c r="F1019" s="4" t="n"/>
      <c r="G1019" s="4" t="n"/>
      <c r="H1019" s="4" t="n"/>
    </row>
    <row r="1020">
      <c r="A1020" s="6" t="n"/>
      <c r="B1020" s="4" t="n"/>
      <c r="C1020" s="4" t="n"/>
      <c r="D1020" s="4" t="n"/>
      <c r="E1020" s="7" t="n"/>
      <c r="F1020" s="4" t="n"/>
      <c r="G1020" s="4" t="n"/>
      <c r="H1020" s="4" t="n"/>
    </row>
    <row r="1021">
      <c r="A1021" s="6" t="n"/>
      <c r="B1021" s="4" t="n"/>
      <c r="C1021" s="4" t="n"/>
      <c r="D1021" s="4" t="n"/>
      <c r="E1021" s="7" t="n"/>
      <c r="F1021" s="4" t="n"/>
      <c r="G1021" s="4" t="n"/>
      <c r="H1021" s="4" t="n"/>
    </row>
    <row r="1022">
      <c r="A1022" s="6" t="n"/>
      <c r="B1022" s="4" t="n"/>
      <c r="C1022" s="4" t="n"/>
      <c r="D1022" s="4" t="n"/>
      <c r="E1022" s="7" t="n"/>
      <c r="F1022" s="4" t="n"/>
      <c r="G1022" s="4" t="n"/>
      <c r="H1022" s="4" t="n"/>
    </row>
    <row r="1023">
      <c r="A1023" s="6" t="n"/>
      <c r="B1023" s="4" t="n"/>
      <c r="C1023" s="4" t="n"/>
      <c r="D1023" s="4" t="n"/>
      <c r="E1023" s="7" t="n"/>
      <c r="F1023" s="4" t="n"/>
      <c r="G1023" s="4" t="n"/>
      <c r="H1023" s="4" t="n"/>
    </row>
    <row r="1024">
      <c r="A1024" s="6" t="n"/>
      <c r="B1024" s="4" t="n"/>
      <c r="C1024" s="4" t="n"/>
      <c r="D1024" s="4" t="n"/>
      <c r="E1024" s="7" t="n"/>
      <c r="F1024" s="4" t="n"/>
      <c r="G1024" s="4" t="n"/>
      <c r="H1024" s="4" t="n"/>
    </row>
    <row r="1025">
      <c r="A1025" s="6" t="n"/>
      <c r="B1025" s="4" t="n"/>
      <c r="C1025" s="4" t="n"/>
      <c r="D1025" s="4" t="n"/>
      <c r="E1025" s="7" t="n"/>
      <c r="F1025" s="4" t="n"/>
      <c r="G1025" s="4" t="n"/>
      <c r="H1025" s="4" t="n"/>
    </row>
    <row r="1026">
      <c r="A1026" s="6" t="n"/>
      <c r="B1026" s="4" t="n"/>
      <c r="C1026" s="4" t="n"/>
      <c r="D1026" s="4" t="n"/>
      <c r="E1026" s="7" t="n"/>
      <c r="F1026" s="4" t="n"/>
      <c r="G1026" s="4" t="n"/>
      <c r="H1026" s="4" t="n"/>
    </row>
    <row r="1027">
      <c r="A1027" s="6" t="n"/>
      <c r="B1027" s="4" t="n"/>
      <c r="C1027" s="4" t="n"/>
      <c r="D1027" s="4" t="n"/>
      <c r="E1027" s="7" t="n"/>
      <c r="F1027" s="4" t="n"/>
      <c r="G1027" s="4" t="n"/>
      <c r="H1027" s="4" t="n"/>
    </row>
    <row r="1028">
      <c r="A1028" s="6" t="n"/>
      <c r="B1028" s="4" t="n"/>
      <c r="C1028" s="4" t="n"/>
      <c r="D1028" s="4" t="n"/>
      <c r="E1028" s="7" t="n"/>
      <c r="F1028" s="4" t="n"/>
      <c r="G1028" s="4" t="n"/>
      <c r="H1028" s="4" t="n"/>
    </row>
    <row r="1029">
      <c r="A1029" s="6" t="n"/>
      <c r="B1029" s="4" t="n"/>
      <c r="C1029" s="4" t="n"/>
      <c r="D1029" s="4" t="n"/>
      <c r="E1029" s="7" t="n"/>
      <c r="F1029" s="4" t="n"/>
      <c r="G1029" s="4" t="n"/>
      <c r="H1029" s="4" t="n"/>
    </row>
    <row r="1030">
      <c r="A1030" s="6" t="n"/>
      <c r="B1030" s="4" t="n"/>
      <c r="C1030" s="4" t="n"/>
      <c r="D1030" s="4" t="n"/>
      <c r="E1030" s="7" t="n"/>
      <c r="F1030" s="4" t="n"/>
      <c r="G1030" s="4" t="n"/>
      <c r="H1030" s="4" t="n"/>
    </row>
    <row r="1031">
      <c r="A1031" s="6" t="n"/>
      <c r="B1031" s="4" t="n"/>
      <c r="C1031" s="4" t="n"/>
      <c r="D1031" s="4" t="n"/>
      <c r="E1031" s="7" t="n"/>
      <c r="F1031" s="4" t="n"/>
      <c r="G1031" s="4" t="n"/>
      <c r="H1031" s="4" t="n"/>
    </row>
    <row r="1032">
      <c r="A1032" s="6" t="n"/>
      <c r="B1032" s="4" t="n"/>
      <c r="C1032" s="4" t="n"/>
      <c r="D1032" s="4" t="n"/>
      <c r="E1032" s="7" t="n"/>
      <c r="F1032" s="4" t="n"/>
      <c r="G1032" s="4" t="n"/>
      <c r="H1032" s="4" t="n"/>
    </row>
    <row r="1033">
      <c r="A1033" s="6" t="n"/>
      <c r="B1033" s="4" t="n"/>
      <c r="C1033" s="4" t="n"/>
      <c r="D1033" s="4" t="n"/>
      <c r="E1033" s="7" t="n"/>
      <c r="F1033" s="4" t="n"/>
      <c r="G1033" s="4" t="n"/>
      <c r="H1033" s="4" t="n"/>
    </row>
    <row r="1034">
      <c r="A1034" s="6" t="n"/>
      <c r="B1034" s="4" t="n"/>
      <c r="C1034" s="4" t="n"/>
      <c r="D1034" s="4" t="n"/>
      <c r="E1034" s="7" t="n"/>
      <c r="F1034" s="4" t="n"/>
      <c r="G1034" s="4" t="n"/>
      <c r="H1034" s="4" t="n"/>
    </row>
    <row r="1035">
      <c r="A1035" s="6" t="n"/>
      <c r="B1035" s="4" t="n"/>
      <c r="C1035" s="4" t="n"/>
      <c r="D1035" s="4" t="n"/>
      <c r="E1035" s="7" t="n"/>
      <c r="F1035" s="4" t="n"/>
      <c r="G1035" s="4" t="n"/>
      <c r="H1035" s="4" t="n"/>
    </row>
    <row r="1036">
      <c r="A1036" s="6" t="n"/>
      <c r="B1036" s="4" t="n"/>
      <c r="C1036" s="4" t="n"/>
      <c r="D1036" s="4" t="n"/>
      <c r="E1036" s="7" t="n"/>
      <c r="F1036" s="4" t="n"/>
      <c r="G1036" s="4" t="n"/>
      <c r="H1036" s="4" t="n"/>
    </row>
    <row r="1037">
      <c r="A1037" s="6" t="n"/>
      <c r="B1037" s="4" t="n"/>
      <c r="C1037" s="4" t="n"/>
      <c r="D1037" s="4" t="n"/>
      <c r="E1037" s="7" t="n"/>
      <c r="F1037" s="4" t="n"/>
      <c r="G1037" s="4" t="n"/>
      <c r="H1037" s="4" t="n"/>
    </row>
    <row r="1038">
      <c r="A1038" s="6" t="n"/>
      <c r="B1038" s="4" t="n"/>
      <c r="C1038" s="4" t="n"/>
      <c r="D1038" s="4" t="n"/>
      <c r="E1038" s="7" t="n"/>
      <c r="F1038" s="4" t="n"/>
      <c r="G1038" s="4" t="n"/>
      <c r="H1038" s="4" t="n"/>
    </row>
    <row r="1039">
      <c r="A1039" s="6" t="n"/>
      <c r="B1039" s="4" t="n"/>
      <c r="C1039" s="4" t="n"/>
      <c r="D1039" s="4" t="n"/>
      <c r="E1039" s="7" t="n"/>
      <c r="F1039" s="4" t="n"/>
      <c r="G1039" s="4" t="n"/>
      <c r="H1039" s="4" t="n"/>
    </row>
    <row r="1040">
      <c r="A1040" s="6" t="n"/>
      <c r="B1040" s="4" t="n"/>
      <c r="C1040" s="4" t="n"/>
      <c r="D1040" s="4" t="n"/>
      <c r="E1040" s="7" t="n"/>
      <c r="F1040" s="4" t="n"/>
      <c r="G1040" s="4" t="n"/>
      <c r="H1040" s="4" t="n"/>
    </row>
    <row r="1041">
      <c r="A1041" s="6" t="n"/>
      <c r="B1041" s="4" t="n"/>
      <c r="C1041" s="4" t="n"/>
      <c r="D1041" s="4" t="n"/>
      <c r="E1041" s="7" t="n"/>
      <c r="F1041" s="4" t="n"/>
      <c r="G1041" s="4" t="n"/>
      <c r="H1041" s="4" t="n"/>
    </row>
    <row r="1042">
      <c r="A1042" s="6" t="n"/>
      <c r="B1042" s="4" t="n"/>
      <c r="C1042" s="4" t="n"/>
      <c r="D1042" s="4" t="n"/>
      <c r="E1042" s="7" t="n"/>
      <c r="F1042" s="4" t="n"/>
      <c r="G1042" s="4" t="n"/>
      <c r="H1042" s="4" t="n"/>
    </row>
    <row r="1043">
      <c r="A1043" s="6" t="n"/>
      <c r="B1043" s="4" t="n"/>
      <c r="C1043" s="4" t="n"/>
      <c r="D1043" s="4" t="n"/>
      <c r="E1043" s="7" t="n"/>
      <c r="F1043" s="4" t="n"/>
      <c r="G1043" s="4" t="n"/>
      <c r="H1043" s="4" t="n"/>
    </row>
    <row r="1044">
      <c r="A1044" s="6" t="n"/>
      <c r="B1044" s="4" t="n"/>
      <c r="C1044" s="4" t="n"/>
      <c r="D1044" s="4" t="n"/>
      <c r="E1044" s="7" t="n"/>
      <c r="F1044" s="4" t="n"/>
      <c r="G1044" s="4" t="n"/>
      <c r="H1044" s="4" t="n"/>
    </row>
    <row r="1045">
      <c r="A1045" s="6" t="n"/>
      <c r="B1045" s="4" t="n"/>
      <c r="C1045" s="4" t="n"/>
      <c r="D1045" s="4" t="n"/>
      <c r="E1045" s="7" t="n"/>
      <c r="F1045" s="4" t="n"/>
      <c r="G1045" s="4" t="n"/>
      <c r="H1045" s="4" t="n"/>
    </row>
    <row r="1046">
      <c r="A1046" s="6" t="n"/>
      <c r="B1046" s="4" t="n"/>
      <c r="C1046" s="4" t="n"/>
      <c r="D1046" s="4" t="n"/>
      <c r="E1046" s="7" t="n"/>
      <c r="F1046" s="4" t="n"/>
      <c r="G1046" s="4" t="n"/>
      <c r="H1046" s="4" t="n"/>
    </row>
    <row r="1047">
      <c r="A1047" s="6" t="n"/>
      <c r="B1047" s="4" t="n"/>
      <c r="C1047" s="4" t="n"/>
      <c r="D1047" s="4" t="n"/>
      <c r="E1047" s="7" t="n"/>
      <c r="F1047" s="4" t="n"/>
      <c r="G1047" s="4" t="n"/>
      <c r="H1047" s="4" t="n"/>
    </row>
    <row r="1048">
      <c r="A1048" s="6" t="n"/>
      <c r="B1048" s="4" t="n"/>
      <c r="C1048" s="4" t="n"/>
      <c r="D1048" s="4" t="n"/>
      <c r="E1048" s="7" t="n"/>
      <c r="F1048" s="4" t="n"/>
      <c r="G1048" s="4" t="n"/>
      <c r="H1048" s="4" t="n"/>
    </row>
    <row r="1049">
      <c r="A1049" s="6" t="n"/>
      <c r="B1049" s="4" t="n"/>
      <c r="C1049" s="4" t="n"/>
      <c r="D1049" s="4" t="n"/>
      <c r="E1049" s="7" t="n"/>
      <c r="F1049" s="4" t="n"/>
      <c r="G1049" s="4" t="n"/>
      <c r="H1049" s="4" t="n"/>
    </row>
    <row r="1050">
      <c r="A1050" s="6" t="n"/>
      <c r="B1050" s="4" t="n"/>
      <c r="C1050" s="4" t="n"/>
      <c r="D1050" s="4" t="n"/>
      <c r="E1050" s="7" t="n"/>
      <c r="F1050" s="4" t="n"/>
      <c r="G1050" s="4" t="n"/>
      <c r="H1050" s="4" t="n"/>
    </row>
    <row r="1051">
      <c r="A1051" s="6" t="n"/>
      <c r="B1051" s="4" t="n"/>
      <c r="C1051" s="4" t="n"/>
      <c r="D1051" s="4" t="n"/>
      <c r="E1051" s="7" t="n"/>
      <c r="F1051" s="4" t="n"/>
      <c r="G1051" s="4" t="n"/>
      <c r="H1051" s="4" t="n"/>
    </row>
    <row r="1052">
      <c r="A1052" s="6" t="n"/>
      <c r="B1052" s="4" t="n"/>
      <c r="C1052" s="4" t="n"/>
      <c r="D1052" s="4" t="n"/>
      <c r="E1052" s="7" t="n"/>
      <c r="F1052" s="4" t="n"/>
      <c r="G1052" s="4" t="n"/>
      <c r="H1052" s="4" t="n"/>
    </row>
    <row r="1053">
      <c r="A1053" s="6" t="n"/>
      <c r="B1053" s="4" t="n"/>
      <c r="C1053" s="4" t="n"/>
      <c r="D1053" s="4" t="n"/>
      <c r="E1053" s="7" t="n"/>
      <c r="F1053" s="4" t="n"/>
      <c r="G1053" s="4" t="n"/>
      <c r="H1053" s="4" t="n"/>
    </row>
    <row r="1054">
      <c r="A1054" s="6" t="n"/>
      <c r="B1054" s="4" t="n"/>
      <c r="C1054" s="4" t="n"/>
      <c r="D1054" s="4" t="n"/>
      <c r="E1054" s="7" t="n"/>
      <c r="F1054" s="4" t="n"/>
      <c r="G1054" s="4" t="n"/>
      <c r="H1054" s="4" t="n"/>
    </row>
    <row r="1055">
      <c r="A1055" s="6" t="n"/>
      <c r="B1055" s="4" t="n"/>
      <c r="C1055" s="4" t="n"/>
      <c r="D1055" s="4" t="n"/>
      <c r="E1055" s="7" t="n"/>
      <c r="F1055" s="4" t="n"/>
      <c r="G1055" s="4" t="n"/>
      <c r="H1055" s="4" t="n"/>
    </row>
    <row r="1056">
      <c r="A1056" s="6" t="n"/>
      <c r="B1056" s="4" t="n"/>
      <c r="C1056" s="4" t="n"/>
      <c r="D1056" s="4" t="n"/>
      <c r="E1056" s="7" t="n"/>
      <c r="F1056" s="4" t="n"/>
      <c r="G1056" s="4" t="n"/>
      <c r="H1056" s="4" t="n"/>
    </row>
    <row r="1057">
      <c r="A1057" s="6" t="n"/>
      <c r="B1057" s="4" t="n"/>
      <c r="C1057" s="4" t="n"/>
      <c r="D1057" s="4" t="n"/>
      <c r="E1057" s="7" t="n"/>
      <c r="F1057" s="4" t="n"/>
      <c r="G1057" s="4" t="n"/>
      <c r="H1057" s="4" t="n"/>
    </row>
    <row r="1058">
      <c r="A1058" s="6" t="n"/>
      <c r="B1058" s="4" t="n"/>
      <c r="C1058" s="4" t="n"/>
      <c r="D1058" s="4" t="n"/>
      <c r="E1058" s="7" t="n"/>
      <c r="F1058" s="4" t="n"/>
      <c r="G1058" s="4" t="n"/>
      <c r="H1058" s="4" t="n"/>
    </row>
    <row r="1059">
      <c r="A1059" s="6" t="n"/>
      <c r="B1059" s="4" t="n"/>
      <c r="C1059" s="4" t="n"/>
      <c r="D1059" s="4" t="n"/>
      <c r="E1059" s="7" t="n"/>
      <c r="F1059" s="4" t="n"/>
      <c r="G1059" s="4" t="n"/>
      <c r="H1059" s="4" t="n"/>
    </row>
    <row r="1060">
      <c r="A1060" s="6" t="n"/>
      <c r="B1060" s="4" t="n"/>
      <c r="C1060" s="4" t="n"/>
      <c r="D1060" s="4" t="n"/>
      <c r="E1060" s="7" t="n"/>
      <c r="F1060" s="4" t="n"/>
      <c r="G1060" s="4" t="n"/>
      <c r="H1060" s="4" t="n"/>
    </row>
    <row r="1061">
      <c r="A1061" s="6" t="n"/>
      <c r="B1061" s="4" t="n"/>
      <c r="C1061" s="4" t="n"/>
      <c r="D1061" s="4" t="n"/>
      <c r="E1061" s="7" t="n"/>
      <c r="F1061" s="4" t="n"/>
      <c r="G1061" s="4" t="n"/>
      <c r="H1061" s="4" t="n"/>
    </row>
    <row r="1062">
      <c r="A1062" s="6" t="n"/>
      <c r="B1062" s="4" t="n"/>
      <c r="C1062" s="4" t="n"/>
      <c r="D1062" s="4" t="n"/>
      <c r="E1062" s="7" t="n"/>
      <c r="F1062" s="4" t="n"/>
      <c r="G1062" s="4" t="n"/>
      <c r="H1062" s="4" t="n"/>
    </row>
    <row r="1063">
      <c r="A1063" s="6" t="n"/>
      <c r="B1063" s="4" t="n"/>
      <c r="C1063" s="4" t="n"/>
      <c r="D1063" s="4" t="n"/>
      <c r="E1063" s="7" t="n"/>
      <c r="F1063" s="4" t="n"/>
      <c r="G1063" s="4" t="n"/>
      <c r="H1063" s="4" t="n"/>
    </row>
    <row r="1064">
      <c r="A1064" s="6" t="n"/>
      <c r="B1064" s="4" t="n"/>
      <c r="C1064" s="4" t="n"/>
      <c r="D1064" s="4" t="n"/>
      <c r="E1064" s="7" t="n"/>
      <c r="F1064" s="4" t="n"/>
      <c r="G1064" s="4" t="n"/>
      <c r="H1064" s="4" t="n"/>
    </row>
    <row r="1065">
      <c r="A1065" s="6" t="n"/>
      <c r="B1065" s="4" t="n"/>
      <c r="C1065" s="4" t="n"/>
      <c r="D1065" s="4" t="n"/>
      <c r="E1065" s="7" t="n"/>
      <c r="F1065" s="4" t="n"/>
      <c r="G1065" s="4" t="n"/>
      <c r="H1065" s="4" t="n"/>
    </row>
    <row r="1066">
      <c r="A1066" s="6" t="n"/>
      <c r="B1066" s="4" t="n"/>
      <c r="C1066" s="4" t="n"/>
      <c r="D1066" s="4" t="n"/>
      <c r="E1066" s="7" t="n"/>
      <c r="F1066" s="4" t="n"/>
      <c r="G1066" s="4" t="n"/>
      <c r="H1066" s="4" t="n"/>
    </row>
    <row r="1067">
      <c r="A1067" s="6" t="n"/>
      <c r="B1067" s="4" t="n"/>
      <c r="C1067" s="4" t="n"/>
      <c r="D1067" s="4" t="n"/>
      <c r="E1067" s="7" t="n"/>
      <c r="F1067" s="4" t="n"/>
      <c r="G1067" s="4" t="n"/>
      <c r="H1067" s="4" t="n"/>
    </row>
    <row r="1068">
      <c r="A1068" s="6" t="n"/>
      <c r="B1068" s="4" t="n"/>
      <c r="C1068" s="4" t="n"/>
      <c r="D1068" s="4" t="n"/>
      <c r="E1068" s="7" t="n"/>
      <c r="F1068" s="4" t="n"/>
      <c r="G1068" s="4" t="n"/>
      <c r="H1068" s="4" t="n"/>
    </row>
    <row r="1069">
      <c r="A1069" s="6" t="n"/>
      <c r="B1069" s="4" t="n"/>
      <c r="C1069" s="4" t="n"/>
      <c r="D1069" s="4" t="n"/>
      <c r="E1069" s="7" t="n"/>
      <c r="F1069" s="4" t="n"/>
      <c r="G1069" s="4" t="n"/>
      <c r="H1069" s="4" t="n"/>
    </row>
    <row r="1070">
      <c r="A1070" s="6" t="n"/>
      <c r="B1070" s="4" t="n"/>
      <c r="C1070" s="4" t="n"/>
      <c r="D1070" s="4" t="n"/>
      <c r="E1070" s="7" t="n"/>
      <c r="F1070" s="4" t="n"/>
      <c r="G1070" s="4" t="n"/>
      <c r="H1070" s="4" t="n"/>
    </row>
    <row r="1071">
      <c r="A1071" s="6" t="n"/>
      <c r="B1071" s="4" t="n"/>
      <c r="C1071" s="4" t="n"/>
      <c r="D1071" s="4" t="n"/>
      <c r="E1071" s="7" t="n"/>
      <c r="F1071" s="4" t="n"/>
      <c r="G1071" s="4" t="n"/>
      <c r="H1071" s="4" t="n"/>
    </row>
    <row r="1072">
      <c r="A1072" s="6" t="n"/>
      <c r="B1072" s="4" t="n"/>
      <c r="C1072" s="4" t="n"/>
      <c r="D1072" s="4" t="n"/>
      <c r="E1072" s="7" t="n"/>
      <c r="F1072" s="4" t="n"/>
      <c r="G1072" s="4" t="n"/>
      <c r="H1072" s="4" t="n"/>
    </row>
    <row r="1073">
      <c r="A1073" s="6" t="n"/>
      <c r="B1073" s="4" t="n"/>
      <c r="C1073" s="4" t="n"/>
      <c r="D1073" s="4" t="n"/>
      <c r="E1073" s="7" t="n"/>
      <c r="F1073" s="4" t="n"/>
      <c r="G1073" s="4" t="n"/>
      <c r="H1073" s="4" t="n"/>
    </row>
    <row r="1074">
      <c r="A1074" s="6" t="n"/>
      <c r="B1074" s="4" t="n"/>
      <c r="C1074" s="4" t="n"/>
      <c r="D1074" s="4" t="n"/>
      <c r="E1074" s="7" t="n"/>
      <c r="F1074" s="4" t="n"/>
      <c r="G1074" s="4" t="n"/>
      <c r="H1074" s="4" t="n"/>
    </row>
    <row r="1075">
      <c r="A1075" s="6" t="n"/>
      <c r="B1075" s="4" t="n"/>
      <c r="C1075" s="4" t="n"/>
      <c r="D1075" s="4" t="n"/>
      <c r="E1075" s="7" t="n"/>
      <c r="F1075" s="4" t="n"/>
      <c r="G1075" s="4" t="n"/>
      <c r="H1075" s="4" t="n"/>
    </row>
    <row r="1076">
      <c r="A1076" s="6" t="n"/>
      <c r="B1076" s="4" t="n"/>
      <c r="C1076" s="4" t="n"/>
      <c r="D1076" s="4" t="n"/>
      <c r="E1076" s="7" t="n"/>
      <c r="F1076" s="4" t="n"/>
      <c r="G1076" s="4" t="n"/>
      <c r="H1076" s="4" t="n"/>
    </row>
    <row r="1077">
      <c r="A1077" s="6" t="n"/>
      <c r="B1077" s="4" t="n"/>
      <c r="C1077" s="4" t="n"/>
      <c r="D1077" s="4" t="n"/>
      <c r="E1077" s="7" t="n"/>
      <c r="F1077" s="4" t="n"/>
      <c r="G1077" s="4" t="n"/>
      <c r="H1077" s="4" t="n"/>
    </row>
    <row r="1078">
      <c r="A1078" s="6" t="n"/>
      <c r="B1078" s="4" t="n"/>
      <c r="C1078" s="4" t="n"/>
      <c r="D1078" s="4" t="n"/>
      <c r="E1078" s="7" t="n"/>
      <c r="F1078" s="4" t="n"/>
      <c r="G1078" s="4" t="n"/>
      <c r="H1078" s="4" t="n"/>
    </row>
    <row r="1079">
      <c r="A1079" s="6" t="n"/>
      <c r="B1079" s="4" t="n"/>
      <c r="C1079" s="4" t="n"/>
      <c r="D1079" s="4" t="n"/>
      <c r="E1079" s="7" t="n"/>
      <c r="F1079" s="4" t="n"/>
      <c r="G1079" s="4" t="n"/>
      <c r="H1079" s="4" t="n"/>
    </row>
    <row r="1080">
      <c r="A1080" s="6" t="n"/>
      <c r="B1080" s="4" t="n"/>
      <c r="C1080" s="4" t="n"/>
      <c r="D1080" s="4" t="n"/>
      <c r="E1080" s="7" t="n"/>
      <c r="F1080" s="4" t="n"/>
      <c r="G1080" s="4" t="n"/>
      <c r="H1080" s="4" t="n"/>
    </row>
    <row r="1081">
      <c r="A1081" s="6" t="n"/>
      <c r="B1081" s="4" t="n"/>
      <c r="C1081" s="4" t="n"/>
      <c r="D1081" s="4" t="n"/>
      <c r="E1081" s="7" t="n"/>
      <c r="F1081" s="4" t="n"/>
      <c r="G1081" s="4" t="n"/>
      <c r="H1081" s="4" t="n"/>
    </row>
    <row r="1082">
      <c r="A1082" s="6" t="n"/>
      <c r="B1082" s="4" t="n"/>
      <c r="C1082" s="4" t="n"/>
      <c r="D1082" s="4" t="n"/>
      <c r="E1082" s="7" t="n"/>
      <c r="F1082" s="4" t="n"/>
      <c r="G1082" s="4" t="n"/>
      <c r="H1082" s="4" t="n"/>
    </row>
    <row r="1083">
      <c r="A1083" s="6" t="n"/>
      <c r="B1083" s="4" t="n"/>
      <c r="C1083" s="4" t="n"/>
      <c r="D1083" s="4" t="n"/>
      <c r="E1083" s="7" t="n"/>
      <c r="F1083" s="4" t="n"/>
      <c r="G1083" s="4" t="n"/>
      <c r="H1083" s="4" t="n"/>
    </row>
    <row r="1084">
      <c r="A1084" s="6" t="n"/>
      <c r="B1084" s="4" t="n"/>
      <c r="C1084" s="4" t="n"/>
      <c r="D1084" s="4" t="n"/>
      <c r="E1084" s="7" t="n"/>
      <c r="F1084" s="4" t="n"/>
      <c r="G1084" s="4" t="n"/>
      <c r="H1084" s="4" t="n"/>
    </row>
    <row r="1085">
      <c r="A1085" s="6" t="n"/>
      <c r="B1085" s="4" t="n"/>
      <c r="C1085" s="4" t="n"/>
      <c r="D1085" s="4" t="n"/>
      <c r="E1085" s="7" t="n"/>
      <c r="F1085" s="4" t="n"/>
      <c r="G1085" s="4" t="n"/>
      <c r="H1085" s="4" t="n"/>
    </row>
    <row r="1086">
      <c r="A1086" s="6" t="n"/>
      <c r="B1086" s="4" t="n"/>
      <c r="C1086" s="4" t="n"/>
      <c r="D1086" s="4" t="n"/>
      <c r="E1086" s="7" t="n"/>
      <c r="F1086" s="4" t="n"/>
      <c r="G1086" s="4" t="n"/>
      <c r="H1086" s="4" t="n"/>
    </row>
    <row r="1087">
      <c r="A1087" s="6" t="n"/>
      <c r="B1087" s="4" t="n"/>
      <c r="C1087" s="4" t="n"/>
      <c r="D1087" s="4" t="n"/>
      <c r="E1087" s="7" t="n"/>
      <c r="F1087" s="4" t="n"/>
      <c r="G1087" s="4" t="n"/>
      <c r="H1087" s="4" t="n"/>
    </row>
    <row r="1088">
      <c r="A1088" s="6" t="n"/>
      <c r="B1088" s="4" t="n"/>
      <c r="C1088" s="4" t="n"/>
      <c r="D1088" s="4" t="n"/>
      <c r="E1088" s="7" t="n"/>
      <c r="F1088" s="4" t="n"/>
      <c r="G1088" s="4" t="n"/>
      <c r="H1088" s="4" t="n"/>
    </row>
    <row r="1089">
      <c r="A1089" s="6" t="n"/>
      <c r="B1089" s="4" t="n"/>
      <c r="C1089" s="4" t="n"/>
      <c r="D1089" s="4" t="n"/>
      <c r="E1089" s="7" t="n"/>
      <c r="F1089" s="4" t="n"/>
      <c r="G1089" s="4" t="n"/>
      <c r="H1089" s="4" t="n"/>
    </row>
    <row r="1090">
      <c r="A1090" s="6" t="n"/>
      <c r="B1090" s="4" t="n"/>
      <c r="C1090" s="4" t="n"/>
      <c r="D1090" s="4" t="n"/>
      <c r="E1090" s="7" t="n"/>
      <c r="F1090" s="4" t="n"/>
      <c r="G1090" s="4" t="n"/>
      <c r="H1090" s="4" t="n"/>
    </row>
    <row r="1091">
      <c r="A1091" s="6" t="n"/>
      <c r="B1091" s="4" t="n"/>
      <c r="C1091" s="4" t="n"/>
      <c r="D1091" s="4" t="n"/>
      <c r="E1091" s="7" t="n"/>
      <c r="F1091" s="4" t="n"/>
      <c r="G1091" s="4" t="n"/>
      <c r="H1091" s="4" t="n"/>
    </row>
    <row r="1092">
      <c r="A1092" s="6" t="n"/>
      <c r="B1092" s="4" t="n"/>
      <c r="C1092" s="4" t="n"/>
      <c r="D1092" s="4" t="n"/>
      <c r="E1092" s="7" t="n"/>
      <c r="F1092" s="4" t="n"/>
      <c r="G1092" s="4" t="n"/>
      <c r="H1092" s="4" t="n"/>
    </row>
    <row r="1093">
      <c r="A1093" s="6" t="n"/>
      <c r="B1093" s="4" t="n"/>
      <c r="C1093" s="4" t="n"/>
      <c r="D1093" s="4" t="n"/>
      <c r="E1093" s="7" t="n"/>
      <c r="F1093" s="4" t="n"/>
      <c r="G1093" s="4" t="n"/>
      <c r="H1093" s="4" t="n"/>
    </row>
    <row r="1094">
      <c r="A1094" s="6" t="n"/>
      <c r="B1094" s="4" t="n"/>
      <c r="C1094" s="4" t="n"/>
      <c r="D1094" s="4" t="n"/>
      <c r="E1094" s="7" t="n"/>
      <c r="F1094" s="4" t="n"/>
      <c r="G1094" s="4" t="n"/>
      <c r="H1094" s="4" t="n"/>
    </row>
    <row r="1095">
      <c r="A1095" s="6" t="n"/>
      <c r="B1095" s="4" t="n"/>
      <c r="C1095" s="4" t="n"/>
      <c r="D1095" s="4" t="n"/>
      <c r="E1095" s="7" t="n"/>
      <c r="F1095" s="4" t="n"/>
      <c r="G1095" s="4" t="n"/>
      <c r="H1095" s="4" t="n"/>
    </row>
    <row r="1096">
      <c r="A1096" s="6" t="n"/>
      <c r="B1096" s="4" t="n"/>
      <c r="C1096" s="4" t="n"/>
      <c r="D1096" s="4" t="n"/>
      <c r="E1096" s="7" t="n"/>
      <c r="F1096" s="4" t="n"/>
      <c r="G1096" s="4" t="n"/>
      <c r="H1096" s="4" t="n"/>
    </row>
    <row r="1097">
      <c r="A1097" s="6" t="n"/>
      <c r="B1097" s="4" t="n"/>
      <c r="C1097" s="4" t="n"/>
      <c r="D1097" s="4" t="n"/>
      <c r="E1097" s="7" t="n"/>
      <c r="F1097" s="4" t="n"/>
      <c r="G1097" s="4" t="n"/>
      <c r="H1097" s="4" t="n"/>
    </row>
    <row r="1098">
      <c r="A1098" s="6" t="n"/>
      <c r="B1098" s="4" t="n"/>
      <c r="C1098" s="4" t="n"/>
      <c r="D1098" s="4" t="n"/>
      <c r="E1098" s="7" t="n"/>
      <c r="F1098" s="4" t="n"/>
      <c r="G1098" s="4" t="n"/>
      <c r="H1098" s="4" t="n"/>
    </row>
    <row r="1099">
      <c r="A1099" s="6" t="n"/>
      <c r="B1099" s="4" t="n"/>
      <c r="C1099" s="4" t="n"/>
      <c r="D1099" s="4" t="n"/>
      <c r="E1099" s="7" t="n"/>
      <c r="F1099" s="4" t="n"/>
      <c r="G1099" s="4" t="n"/>
      <c r="H1099" s="4" t="n"/>
    </row>
    <row r="1100">
      <c r="A1100" s="6" t="n"/>
      <c r="B1100" s="4" t="n"/>
      <c r="C1100" s="4" t="n"/>
      <c r="D1100" s="4" t="n"/>
      <c r="E1100" s="7" t="n"/>
      <c r="F1100" s="4" t="n"/>
      <c r="G1100" s="4" t="n"/>
      <c r="H1100" s="4" t="n"/>
    </row>
    <row r="1101">
      <c r="A1101" s="6" t="n"/>
      <c r="B1101" s="4" t="n"/>
      <c r="C1101" s="4" t="n"/>
      <c r="D1101" s="4" t="n"/>
      <c r="E1101" s="7" t="n"/>
      <c r="F1101" s="4" t="n"/>
      <c r="G1101" s="4" t="n"/>
      <c r="H1101" s="4" t="n"/>
    </row>
    <row r="1102">
      <c r="A1102" s="6" t="n"/>
      <c r="B1102" s="4" t="n"/>
      <c r="C1102" s="4" t="n"/>
      <c r="D1102" s="4" t="n"/>
      <c r="E1102" s="7" t="n"/>
      <c r="F1102" s="4" t="n"/>
      <c r="G1102" s="4" t="n"/>
      <c r="H1102" s="4" t="n"/>
    </row>
    <row r="1103">
      <c r="A1103" s="6" t="n"/>
      <c r="B1103" s="4" t="n"/>
      <c r="C1103" s="4" t="n"/>
      <c r="D1103" s="4" t="n"/>
      <c r="E1103" s="7" t="n"/>
      <c r="F1103" s="4" t="n"/>
      <c r="G1103" s="4" t="n"/>
      <c r="H1103" s="4" t="n"/>
    </row>
    <row r="1104">
      <c r="A1104" s="6" t="n"/>
      <c r="B1104" s="4" t="n"/>
      <c r="C1104" s="4" t="n"/>
      <c r="D1104" s="4" t="n"/>
      <c r="E1104" s="7" t="n"/>
      <c r="F1104" s="4" t="n"/>
      <c r="G1104" s="4" t="n"/>
      <c r="H1104" s="4" t="n"/>
    </row>
    <row r="1105">
      <c r="A1105" s="6" t="n"/>
      <c r="B1105" s="4" t="n"/>
      <c r="C1105" s="4" t="n"/>
      <c r="D1105" s="4" t="n"/>
      <c r="E1105" s="7" t="n"/>
      <c r="F1105" s="4" t="n"/>
      <c r="G1105" s="4" t="n"/>
      <c r="H1105" s="4" t="n"/>
    </row>
    <row r="1106">
      <c r="A1106" s="6" t="n"/>
      <c r="B1106" s="4" t="n"/>
      <c r="C1106" s="4" t="n"/>
      <c r="D1106" s="4" t="n"/>
      <c r="E1106" s="7" t="n"/>
      <c r="F1106" s="4" t="n"/>
      <c r="G1106" s="4" t="n"/>
      <c r="H1106" s="4" t="n"/>
    </row>
    <row r="1107">
      <c r="A1107" s="6" t="n"/>
      <c r="B1107" s="4" t="n"/>
      <c r="C1107" s="4" t="n"/>
      <c r="D1107" s="4" t="n"/>
      <c r="E1107" s="7" t="n"/>
      <c r="F1107" s="4" t="n"/>
      <c r="G1107" s="4" t="n"/>
      <c r="H1107" s="4" t="n"/>
    </row>
    <row r="1108">
      <c r="A1108" s="6" t="n"/>
      <c r="B1108" s="4" t="n"/>
      <c r="C1108" s="4" t="n"/>
      <c r="D1108" s="4" t="n"/>
      <c r="E1108" s="7" t="n"/>
      <c r="F1108" s="4" t="n"/>
      <c r="G1108" s="4" t="n"/>
      <c r="H1108" s="4" t="n"/>
    </row>
    <row r="1109">
      <c r="A1109" s="6" t="n"/>
      <c r="B1109" s="4" t="n"/>
      <c r="C1109" s="4" t="n"/>
      <c r="D1109" s="4" t="n"/>
      <c r="E1109" s="7" t="n"/>
      <c r="F1109" s="4" t="n"/>
      <c r="G1109" s="4" t="n"/>
      <c r="H1109" s="4" t="n"/>
    </row>
    <row r="1110">
      <c r="A1110" s="6" t="n"/>
      <c r="B1110" s="4" t="n"/>
      <c r="C1110" s="4" t="n"/>
      <c r="D1110" s="4" t="n"/>
      <c r="E1110" s="7" t="n"/>
      <c r="F1110" s="4" t="n"/>
      <c r="G1110" s="4" t="n"/>
      <c r="H1110" s="4" t="n"/>
    </row>
    <row r="1111">
      <c r="A1111" s="6" t="n"/>
      <c r="B1111" s="4" t="n"/>
      <c r="C1111" s="4" t="n"/>
      <c r="D1111" s="4" t="n"/>
      <c r="E1111" s="7" t="n"/>
      <c r="F1111" s="4" t="n"/>
      <c r="G1111" s="4" t="n"/>
      <c r="H1111" s="4" t="n"/>
    </row>
    <row r="1112">
      <c r="A1112" s="6" t="n"/>
      <c r="B1112" s="4" t="n"/>
      <c r="C1112" s="4" t="n"/>
      <c r="D1112" s="4" t="n"/>
      <c r="E1112" s="7" t="n"/>
      <c r="F1112" s="4" t="n"/>
      <c r="G1112" s="4" t="n"/>
      <c r="H1112" s="4" t="n"/>
    </row>
    <row r="1113">
      <c r="A1113" s="6" t="n"/>
      <c r="B1113" s="4" t="n"/>
      <c r="C1113" s="4" t="n"/>
      <c r="D1113" s="4" t="n"/>
      <c r="E1113" s="7" t="n"/>
      <c r="F1113" s="4" t="n"/>
      <c r="G1113" s="4" t="n"/>
      <c r="H1113" s="4" t="n"/>
    </row>
    <row r="1114">
      <c r="A1114" s="6" t="n"/>
      <c r="B1114" s="4" t="n"/>
      <c r="C1114" s="4" t="n"/>
      <c r="D1114" s="4" t="n"/>
      <c r="E1114" s="7" t="n"/>
      <c r="F1114" s="4" t="n"/>
      <c r="G1114" s="4" t="n"/>
      <c r="H1114" s="4" t="n"/>
    </row>
    <row r="1115">
      <c r="A1115" s="6" t="n"/>
      <c r="B1115" s="4" t="n"/>
      <c r="C1115" s="4" t="n"/>
      <c r="D1115" s="4" t="n"/>
      <c r="E1115" s="7" t="n"/>
      <c r="F1115" s="4" t="n"/>
      <c r="G1115" s="4" t="n"/>
      <c r="H1115" s="4" t="n"/>
    </row>
    <row r="1116">
      <c r="A1116" s="6" t="n"/>
      <c r="B1116" s="4" t="n"/>
      <c r="C1116" s="4" t="n"/>
      <c r="D1116" s="4" t="n"/>
      <c r="E1116" s="7" t="n"/>
      <c r="F1116" s="4" t="n"/>
      <c r="G1116" s="4" t="n"/>
      <c r="H1116" s="4" t="n"/>
    </row>
    <row r="1117">
      <c r="A1117" s="6" t="n"/>
      <c r="B1117" s="4" t="n"/>
      <c r="C1117" s="4" t="n"/>
      <c r="D1117" s="4" t="n"/>
      <c r="E1117" s="7" t="n"/>
      <c r="F1117" s="4" t="n"/>
      <c r="G1117" s="4" t="n"/>
      <c r="H1117" s="4" t="n"/>
    </row>
    <row r="1118">
      <c r="A1118" s="6" t="n"/>
      <c r="B1118" s="4" t="n"/>
      <c r="C1118" s="4" t="n"/>
      <c r="D1118" s="4" t="n"/>
      <c r="E1118" s="7" t="n"/>
      <c r="F1118" s="4" t="n"/>
      <c r="G1118" s="4" t="n"/>
      <c r="H1118" s="4" t="n"/>
    </row>
    <row r="1119">
      <c r="A1119" s="6" t="n"/>
      <c r="B1119" s="4" t="n"/>
      <c r="C1119" s="4" t="n"/>
      <c r="D1119" s="4" t="n"/>
      <c r="E1119" s="7" t="n"/>
      <c r="F1119" s="4" t="n"/>
      <c r="G1119" s="4" t="n"/>
      <c r="H1119" s="4" t="n"/>
    </row>
    <row r="1120">
      <c r="A1120" s="6" t="n"/>
      <c r="B1120" s="4" t="n"/>
      <c r="C1120" s="4" t="n"/>
      <c r="D1120" s="4" t="n"/>
      <c r="E1120" s="7" t="n"/>
      <c r="F1120" s="4" t="n"/>
      <c r="G1120" s="4" t="n"/>
      <c r="H1120" s="4" t="n"/>
    </row>
    <row r="1121">
      <c r="A1121" s="6" t="n"/>
      <c r="B1121" s="4" t="n"/>
      <c r="C1121" s="4" t="n"/>
      <c r="D1121" s="4" t="n"/>
      <c r="E1121" s="7" t="n"/>
      <c r="F1121" s="4" t="n"/>
      <c r="G1121" s="4" t="n"/>
      <c r="H1121" s="4" t="n"/>
    </row>
    <row r="1122">
      <c r="A1122" s="6" t="n"/>
      <c r="B1122" s="4" t="n"/>
      <c r="C1122" s="4" t="n"/>
      <c r="D1122" s="4" t="n"/>
      <c r="E1122" s="7" t="n"/>
      <c r="F1122" s="4" t="n"/>
      <c r="G1122" s="4" t="n"/>
      <c r="H1122" s="4" t="n"/>
    </row>
    <row r="1123">
      <c r="A1123" s="6" t="n"/>
      <c r="B1123" s="4" t="n"/>
      <c r="C1123" s="4" t="n"/>
      <c r="D1123" s="4" t="n"/>
      <c r="E1123" s="7" t="n"/>
      <c r="F1123" s="4" t="n"/>
      <c r="G1123" s="4" t="n"/>
      <c r="H1123" s="4" t="n"/>
    </row>
    <row r="1124">
      <c r="A1124" s="6" t="n"/>
      <c r="B1124" s="4" t="n"/>
      <c r="C1124" s="4" t="n"/>
      <c r="D1124" s="4" t="n"/>
      <c r="E1124" s="7" t="n"/>
      <c r="F1124" s="4" t="n"/>
      <c r="G1124" s="4" t="n"/>
      <c r="H1124" s="4" t="n"/>
    </row>
    <row r="1125">
      <c r="A1125" s="6" t="n"/>
      <c r="B1125" s="4" t="n"/>
      <c r="C1125" s="4" t="n"/>
      <c r="D1125" s="4" t="n"/>
      <c r="E1125" s="7" t="n"/>
      <c r="F1125" s="4" t="n"/>
      <c r="G1125" s="4" t="n"/>
      <c r="H1125" s="4" t="n"/>
    </row>
    <row r="1126">
      <c r="A1126" s="6" t="n"/>
      <c r="B1126" s="4" t="n"/>
      <c r="C1126" s="4" t="n"/>
      <c r="D1126" s="4" t="n"/>
      <c r="E1126" s="7" t="n"/>
      <c r="F1126" s="4" t="n"/>
      <c r="G1126" s="4" t="n"/>
      <c r="H1126" s="4" t="n"/>
    </row>
    <row r="1127">
      <c r="A1127" s="6" t="n"/>
      <c r="B1127" s="4" t="n"/>
      <c r="C1127" s="4" t="n"/>
      <c r="D1127" s="4" t="n"/>
      <c r="E1127" s="7" t="n"/>
      <c r="F1127" s="4" t="n"/>
      <c r="G1127" s="4" t="n"/>
      <c r="H1127" s="4" t="n"/>
    </row>
    <row r="1128">
      <c r="A1128" s="6" t="n"/>
      <c r="B1128" s="4" t="n"/>
      <c r="C1128" s="4" t="n"/>
      <c r="D1128" s="4" t="n"/>
      <c r="E1128" s="7" t="n"/>
      <c r="F1128" s="4" t="n"/>
      <c r="G1128" s="4" t="n"/>
      <c r="H1128" s="4" t="n"/>
    </row>
    <row r="1129">
      <c r="A1129" s="6" t="n"/>
      <c r="B1129" s="4" t="n"/>
      <c r="C1129" s="4" t="n"/>
      <c r="D1129" s="4" t="n"/>
      <c r="E1129" s="7" t="n"/>
      <c r="F1129" s="4" t="n"/>
      <c r="G1129" s="4" t="n"/>
      <c r="H1129" s="4" t="n"/>
    </row>
    <row r="1130">
      <c r="A1130" s="6" t="n"/>
      <c r="B1130" s="4" t="n"/>
      <c r="C1130" s="4" t="n"/>
      <c r="D1130" s="4" t="n"/>
      <c r="E1130" s="7" t="n"/>
      <c r="F1130" s="4" t="n"/>
      <c r="G1130" s="4" t="n"/>
      <c r="H1130" s="4" t="n"/>
    </row>
    <row r="1131">
      <c r="A1131" s="6" t="n"/>
      <c r="B1131" s="4" t="n"/>
      <c r="C1131" s="4" t="n"/>
      <c r="D1131" s="4" t="n"/>
      <c r="E1131" s="7" t="n"/>
      <c r="F1131" s="4" t="n"/>
      <c r="G1131" s="4" t="n"/>
      <c r="H1131" s="4" t="n"/>
    </row>
    <row r="1132">
      <c r="A1132" s="6" t="n"/>
      <c r="B1132" s="4" t="n"/>
      <c r="C1132" s="4" t="n"/>
      <c r="D1132" s="4" t="n"/>
      <c r="E1132" s="7" t="n"/>
      <c r="F1132" s="4" t="n"/>
      <c r="G1132" s="4" t="n"/>
      <c r="H1132" s="4" t="n"/>
    </row>
    <row r="1133">
      <c r="A1133" s="6" t="n"/>
      <c r="B1133" s="4" t="n"/>
      <c r="C1133" s="4" t="n"/>
      <c r="D1133" s="4" t="n"/>
      <c r="E1133" s="7" t="n"/>
      <c r="F1133" s="4" t="n"/>
      <c r="G1133" s="4" t="n"/>
      <c r="H1133" s="4" t="n"/>
    </row>
    <row r="1134">
      <c r="A1134" s="6" t="n"/>
      <c r="B1134" s="4" t="n"/>
      <c r="C1134" s="4" t="n"/>
      <c r="D1134" s="4" t="n"/>
      <c r="E1134" s="7" t="n"/>
      <c r="F1134" s="4" t="n"/>
      <c r="G1134" s="4" t="n"/>
      <c r="H1134" s="4" t="n"/>
    </row>
    <row r="1135">
      <c r="A1135" s="6" t="n"/>
      <c r="B1135" s="4" t="n"/>
      <c r="C1135" s="4" t="n"/>
      <c r="D1135" s="4" t="n"/>
      <c r="E1135" s="7" t="n"/>
      <c r="F1135" s="4" t="n"/>
      <c r="G1135" s="4" t="n"/>
      <c r="H1135" s="4" t="n"/>
    </row>
    <row r="1136">
      <c r="A1136" s="6" t="n"/>
      <c r="B1136" s="4" t="n"/>
      <c r="C1136" s="4" t="n"/>
      <c r="D1136" s="4" t="n"/>
      <c r="E1136" s="7" t="n"/>
      <c r="F1136" s="4" t="n"/>
      <c r="G1136" s="4" t="n"/>
      <c r="H1136" s="4" t="n"/>
    </row>
    <row r="1137">
      <c r="A1137" s="6" t="n"/>
      <c r="B1137" s="4" t="n"/>
      <c r="C1137" s="4" t="n"/>
      <c r="D1137" s="4" t="n"/>
      <c r="E1137" s="7" t="n"/>
      <c r="F1137" s="4" t="n"/>
      <c r="G1137" s="4" t="n"/>
      <c r="H1137" s="4" t="n"/>
    </row>
    <row r="1138">
      <c r="A1138" s="6" t="n"/>
      <c r="B1138" s="4" t="n"/>
      <c r="C1138" s="4" t="n"/>
      <c r="D1138" s="4" t="n"/>
      <c r="E1138" s="7" t="n"/>
      <c r="F1138" s="4" t="n"/>
      <c r="G1138" s="4" t="n"/>
      <c r="H1138" s="4" t="n"/>
    </row>
    <row r="1139">
      <c r="A1139" s="6" t="n"/>
      <c r="B1139" s="4" t="n"/>
      <c r="C1139" s="4" t="n"/>
      <c r="D1139" s="4" t="n"/>
      <c r="E1139" s="7" t="n"/>
      <c r="F1139" s="4" t="n"/>
      <c r="G1139" s="4" t="n"/>
      <c r="H1139" s="4" t="n"/>
    </row>
    <row r="1140">
      <c r="A1140" s="6" t="n"/>
      <c r="B1140" s="4" t="n"/>
      <c r="C1140" s="4" t="n"/>
      <c r="D1140" s="4" t="n"/>
      <c r="E1140" s="7" t="n"/>
      <c r="F1140" s="4" t="n"/>
      <c r="G1140" s="4" t="n"/>
      <c r="H1140" s="4" t="n"/>
    </row>
    <row r="1141">
      <c r="A1141" s="6" t="n"/>
      <c r="B1141" s="4" t="n"/>
      <c r="C1141" s="4" t="n"/>
      <c r="D1141" s="4" t="n"/>
      <c r="E1141" s="7" t="n"/>
      <c r="F1141" s="4" t="n"/>
      <c r="G1141" s="4" t="n"/>
      <c r="H1141" s="4" t="n"/>
    </row>
    <row r="1142">
      <c r="A1142" s="6" t="n"/>
      <c r="B1142" s="4" t="n"/>
      <c r="C1142" s="4" t="n"/>
      <c r="D1142" s="4" t="n"/>
      <c r="E1142" s="7" t="n"/>
      <c r="F1142" s="4" t="n"/>
      <c r="G1142" s="4" t="n"/>
      <c r="H1142" s="4" t="n"/>
    </row>
    <row r="1143">
      <c r="A1143" s="6" t="n"/>
      <c r="B1143" s="4" t="n"/>
      <c r="C1143" s="4" t="n"/>
      <c r="D1143" s="4" t="n"/>
      <c r="E1143" s="7" t="n"/>
      <c r="F1143" s="4" t="n"/>
      <c r="G1143" s="4" t="n"/>
      <c r="H1143" s="4" t="n"/>
    </row>
    <row r="1144">
      <c r="A1144" s="6" t="n"/>
      <c r="B1144" s="4" t="n"/>
      <c r="C1144" s="4" t="n"/>
      <c r="D1144" s="4" t="n"/>
      <c r="E1144" s="7" t="n"/>
      <c r="F1144" s="4" t="n"/>
      <c r="G1144" s="4" t="n"/>
      <c r="H1144" s="4" t="n"/>
    </row>
    <row r="1145">
      <c r="A1145" s="6" t="n"/>
      <c r="B1145" s="4" t="n"/>
      <c r="C1145" s="4" t="n"/>
      <c r="D1145" s="4" t="n"/>
      <c r="E1145" s="7" t="n"/>
      <c r="F1145" s="4" t="n"/>
      <c r="G1145" s="4" t="n"/>
      <c r="H1145" s="4" t="n"/>
    </row>
    <row r="1146">
      <c r="A1146" s="6" t="n"/>
      <c r="B1146" s="4" t="n"/>
      <c r="C1146" s="4" t="n"/>
      <c r="D1146" s="4" t="n"/>
      <c r="E1146" s="7" t="n"/>
      <c r="F1146" s="4" t="n"/>
      <c r="G1146" s="4" t="n"/>
      <c r="H1146" s="4" t="n"/>
    </row>
    <row r="1147">
      <c r="A1147" s="6" t="n"/>
      <c r="B1147" s="4" t="n"/>
      <c r="C1147" s="4" t="n"/>
      <c r="D1147" s="4" t="n"/>
      <c r="E1147" s="7" t="n"/>
      <c r="F1147" s="4" t="n"/>
      <c r="G1147" s="4" t="n"/>
      <c r="H1147" s="4" t="n"/>
    </row>
    <row r="1148">
      <c r="A1148" s="6" t="n"/>
      <c r="B1148" s="4" t="n"/>
      <c r="C1148" s="4" t="n"/>
      <c r="D1148" s="4" t="n"/>
      <c r="E1148" s="7" t="n"/>
      <c r="F1148" s="4" t="n"/>
      <c r="G1148" s="4" t="n"/>
      <c r="H1148" s="4" t="n"/>
    </row>
    <row r="1149">
      <c r="A1149" s="6" t="n"/>
      <c r="B1149" s="4" t="n"/>
      <c r="C1149" s="4" t="n"/>
      <c r="D1149" s="4" t="n"/>
      <c r="E1149" s="7" t="n"/>
      <c r="F1149" s="4" t="n"/>
      <c r="G1149" s="4" t="n"/>
      <c r="H1149" s="4" t="n"/>
    </row>
    <row r="1150">
      <c r="A1150" s="6" t="n"/>
      <c r="B1150" s="4" t="n"/>
      <c r="C1150" s="4" t="n"/>
      <c r="D1150" s="4" t="n"/>
      <c r="E1150" s="7" t="n"/>
      <c r="F1150" s="4" t="n"/>
      <c r="G1150" s="4" t="n"/>
      <c r="H1150" s="4" t="n"/>
    </row>
    <row r="1151">
      <c r="A1151" s="6" t="n"/>
      <c r="B1151" s="4" t="n"/>
      <c r="C1151" s="4" t="n"/>
      <c r="D1151" s="4" t="n"/>
      <c r="E1151" s="7" t="n"/>
      <c r="F1151" s="4" t="n"/>
      <c r="G1151" s="4" t="n"/>
      <c r="H1151" s="4" t="n"/>
    </row>
    <row r="1152">
      <c r="A1152" s="6" t="n"/>
      <c r="B1152" s="4" t="n"/>
      <c r="C1152" s="4" t="n"/>
      <c r="D1152" s="4" t="n"/>
      <c r="E1152" s="7" t="n"/>
      <c r="F1152" s="4" t="n"/>
      <c r="G1152" s="4" t="n"/>
      <c r="H1152" s="4" t="n"/>
    </row>
    <row r="1153">
      <c r="A1153" s="6" t="n"/>
      <c r="B1153" s="4" t="n"/>
      <c r="C1153" s="4" t="n"/>
      <c r="D1153" s="4" t="n"/>
      <c r="E1153" s="7" t="n"/>
      <c r="F1153" s="4" t="n"/>
      <c r="G1153" s="4" t="n"/>
      <c r="H1153" s="4" t="n"/>
    </row>
    <row r="1154">
      <c r="A1154" s="6" t="n"/>
      <c r="B1154" s="4" t="n"/>
      <c r="C1154" s="4" t="n"/>
      <c r="D1154" s="4" t="n"/>
      <c r="E1154" s="7" t="n"/>
      <c r="F1154" s="4" t="n"/>
      <c r="G1154" s="4" t="n"/>
      <c r="H1154" s="4" t="n"/>
    </row>
    <row r="1155">
      <c r="A1155" s="6" t="n"/>
      <c r="B1155" s="4" t="n"/>
      <c r="C1155" s="4" t="n"/>
      <c r="D1155" s="4" t="n"/>
      <c r="E1155" s="7" t="n"/>
      <c r="F1155" s="4" t="n"/>
      <c r="G1155" s="4" t="n"/>
      <c r="H1155" s="4" t="n"/>
    </row>
    <row r="1156">
      <c r="A1156" s="6" t="n"/>
      <c r="B1156" s="4" t="n"/>
      <c r="C1156" s="4" t="n"/>
      <c r="D1156" s="4" t="n"/>
      <c r="E1156" s="7" t="n"/>
      <c r="F1156" s="4" t="n"/>
      <c r="G1156" s="4" t="n"/>
      <c r="H1156" s="4" t="n"/>
    </row>
    <row r="1157">
      <c r="A1157" s="6" t="n"/>
      <c r="B1157" s="4" t="n"/>
      <c r="C1157" s="4" t="n"/>
      <c r="D1157" s="4" t="n"/>
      <c r="E1157" s="7" t="n"/>
      <c r="F1157" s="4" t="n"/>
      <c r="G1157" s="4" t="n"/>
      <c r="H1157" s="4" t="n"/>
    </row>
    <row r="1158">
      <c r="A1158" s="6" t="n"/>
      <c r="B1158" s="4" t="n"/>
      <c r="C1158" s="4" t="n"/>
      <c r="D1158" s="4" t="n"/>
      <c r="E1158" s="7" t="n"/>
      <c r="F1158" s="4" t="n"/>
      <c r="G1158" s="4" t="n"/>
      <c r="H1158" s="4" t="n"/>
    </row>
    <row r="1159">
      <c r="A1159" s="6" t="n"/>
      <c r="B1159" s="4" t="n"/>
      <c r="C1159" s="4" t="n"/>
      <c r="D1159" s="4" t="n"/>
      <c r="E1159" s="7" t="n"/>
      <c r="F1159" s="4" t="n"/>
      <c r="G1159" s="4" t="n"/>
      <c r="H1159" s="4" t="n"/>
    </row>
    <row r="1160">
      <c r="A1160" s="6" t="n"/>
      <c r="B1160" s="4" t="n"/>
      <c r="C1160" s="4" t="n"/>
      <c r="D1160" s="4" t="n"/>
      <c r="E1160" s="7" t="n"/>
      <c r="F1160" s="4" t="n"/>
      <c r="G1160" s="4" t="n"/>
      <c r="H1160" s="4" t="n"/>
    </row>
    <row r="1161">
      <c r="A1161" s="6" t="n"/>
      <c r="B1161" s="4" t="n"/>
      <c r="C1161" s="4" t="n"/>
      <c r="D1161" s="4" t="n"/>
      <c r="E1161" s="7" t="n"/>
      <c r="F1161" s="4" t="n"/>
      <c r="G1161" s="4" t="n"/>
      <c r="H1161" s="4" t="n"/>
    </row>
    <row r="1162">
      <c r="A1162" s="6" t="n"/>
      <c r="B1162" s="4" t="n"/>
      <c r="C1162" s="4" t="n"/>
      <c r="D1162" s="4" t="n"/>
      <c r="E1162" s="7" t="n"/>
      <c r="F1162" s="4" t="n"/>
      <c r="G1162" s="4" t="n"/>
      <c r="H1162" s="4" t="n"/>
    </row>
    <row r="1163">
      <c r="A1163" s="6" t="n"/>
      <c r="B1163" s="4" t="n"/>
      <c r="C1163" s="4" t="n"/>
      <c r="D1163" s="4" t="n"/>
      <c r="E1163" s="7" t="n"/>
      <c r="F1163" s="4" t="n"/>
      <c r="G1163" s="4" t="n"/>
      <c r="H1163" s="4" t="n"/>
    </row>
    <row r="1164">
      <c r="A1164" s="6" t="n"/>
      <c r="B1164" s="4" t="n"/>
      <c r="C1164" s="4" t="n"/>
      <c r="D1164" s="4" t="n"/>
      <c r="E1164" s="7" t="n"/>
      <c r="F1164" s="4" t="n"/>
      <c r="G1164" s="4" t="n"/>
      <c r="H1164" s="4" t="n"/>
    </row>
    <row r="1165">
      <c r="A1165" s="6" t="n"/>
      <c r="B1165" s="4" t="n"/>
      <c r="C1165" s="4" t="n"/>
      <c r="D1165" s="4" t="n"/>
      <c r="E1165" s="7" t="n"/>
      <c r="F1165" s="4" t="n"/>
      <c r="G1165" s="4" t="n"/>
      <c r="H1165" s="4" t="n"/>
    </row>
    <row r="1166">
      <c r="A1166" s="6" t="n"/>
      <c r="B1166" s="4" t="n"/>
      <c r="C1166" s="4" t="n"/>
      <c r="D1166" s="4" t="n"/>
      <c r="E1166" s="7" t="n"/>
      <c r="F1166" s="4" t="n"/>
      <c r="G1166" s="4" t="n"/>
      <c r="H1166" s="4" t="n"/>
    </row>
    <row r="1167">
      <c r="A1167" s="6" t="n"/>
      <c r="B1167" s="4" t="n"/>
      <c r="C1167" s="4" t="n"/>
      <c r="D1167" s="4" t="n"/>
      <c r="E1167" s="7" t="n"/>
      <c r="F1167" s="4" t="n"/>
      <c r="G1167" s="4" t="n"/>
      <c r="H1167" s="4" t="n"/>
    </row>
    <row r="1168">
      <c r="A1168" s="6" t="n"/>
      <c r="B1168" s="4" t="n"/>
      <c r="C1168" s="4" t="n"/>
      <c r="D1168" s="4" t="n"/>
      <c r="E1168" s="7" t="n"/>
      <c r="F1168" s="4" t="n"/>
      <c r="G1168" s="4" t="n"/>
      <c r="H1168" s="4" t="n"/>
    </row>
    <row r="1169">
      <c r="A1169" s="6" t="n"/>
      <c r="B1169" s="4" t="n"/>
      <c r="C1169" s="4" t="n"/>
      <c r="D1169" s="4" t="n"/>
      <c r="E1169" s="7" t="n"/>
      <c r="F1169" s="4" t="n"/>
      <c r="G1169" s="4" t="n"/>
      <c r="H1169" s="4" t="n"/>
    </row>
    <row r="1170">
      <c r="A1170" s="6" t="n"/>
      <c r="B1170" s="4" t="n"/>
      <c r="C1170" s="4" t="n"/>
      <c r="D1170" s="4" t="n"/>
      <c r="E1170" s="7" t="n"/>
      <c r="F1170" s="4" t="n"/>
      <c r="G1170" s="4" t="n"/>
      <c r="H1170" s="4" t="n"/>
    </row>
    <row r="1171">
      <c r="A1171" s="6" t="n"/>
      <c r="B1171" s="4" t="n"/>
      <c r="C1171" s="4" t="n"/>
      <c r="D1171" s="4" t="n"/>
      <c r="E1171" s="7" t="n"/>
      <c r="F1171" s="4" t="n"/>
      <c r="G1171" s="4" t="n"/>
      <c r="H1171" s="4" t="n"/>
    </row>
    <row r="1172">
      <c r="A1172" s="6" t="n"/>
      <c r="B1172" s="4" t="n"/>
      <c r="C1172" s="4" t="n"/>
      <c r="D1172" s="4" t="n"/>
      <c r="E1172" s="7" t="n"/>
      <c r="F1172" s="4" t="n"/>
      <c r="G1172" s="4" t="n"/>
      <c r="H1172" s="4" t="n"/>
    </row>
    <row r="1173">
      <c r="A1173" s="6" t="n"/>
      <c r="B1173" s="4" t="n"/>
      <c r="C1173" s="4" t="n"/>
      <c r="D1173" s="4" t="n"/>
      <c r="E1173" s="7" t="n"/>
      <c r="F1173" s="4" t="n"/>
      <c r="G1173" s="4" t="n"/>
      <c r="H1173" s="4" t="n"/>
    </row>
    <row r="1174">
      <c r="A1174" s="6" t="n"/>
      <c r="B1174" s="4" t="n"/>
      <c r="C1174" s="4" t="n"/>
      <c r="D1174" s="4" t="n"/>
      <c r="E1174" s="7" t="n"/>
      <c r="F1174" s="4" t="n"/>
      <c r="G1174" s="4" t="n"/>
      <c r="H1174" s="4" t="n"/>
    </row>
    <row r="1175">
      <c r="A1175" s="6" t="n"/>
      <c r="B1175" s="4" t="n"/>
      <c r="C1175" s="4" t="n"/>
      <c r="D1175" s="4" t="n"/>
      <c r="E1175" s="7" t="n"/>
      <c r="F1175" s="4" t="n"/>
      <c r="G1175" s="4" t="n"/>
      <c r="H1175" s="4" t="n"/>
    </row>
    <row r="1176">
      <c r="A1176" s="6" t="n"/>
      <c r="B1176" s="4" t="n"/>
      <c r="C1176" s="4" t="n"/>
      <c r="D1176" s="4" t="n"/>
      <c r="E1176" s="7" t="n"/>
      <c r="F1176" s="4" t="n"/>
      <c r="G1176" s="4" t="n"/>
      <c r="H1176" s="4" t="n"/>
    </row>
    <row r="1177">
      <c r="A1177" s="6" t="n"/>
      <c r="B1177" s="4" t="n"/>
      <c r="C1177" s="4" t="n"/>
      <c r="D1177" s="4" t="n"/>
      <c r="E1177" s="7" t="n"/>
      <c r="F1177" s="4" t="n"/>
      <c r="G1177" s="4" t="n"/>
      <c r="H1177" s="4" t="n"/>
    </row>
    <row r="1178">
      <c r="A1178" s="6" t="n"/>
      <c r="B1178" s="4" t="n"/>
      <c r="C1178" s="4" t="n"/>
      <c r="D1178" s="4" t="n"/>
      <c r="E1178" s="7" t="n"/>
      <c r="F1178" s="4" t="n"/>
      <c r="G1178" s="4" t="n"/>
      <c r="H1178" s="4" t="n"/>
    </row>
    <row r="1179">
      <c r="A1179" s="6" t="n"/>
      <c r="B1179" s="4" t="n"/>
      <c r="C1179" s="4" t="n"/>
      <c r="D1179" s="4" t="n"/>
      <c r="E1179" s="7" t="n"/>
      <c r="F1179" s="4" t="n"/>
      <c r="G1179" s="4" t="n"/>
      <c r="H1179" s="4" t="n"/>
    </row>
    <row r="1180">
      <c r="A1180" s="6" t="n"/>
      <c r="B1180" s="4" t="n"/>
      <c r="C1180" s="4" t="n"/>
      <c r="D1180" s="4" t="n"/>
      <c r="E1180" s="7" t="n"/>
      <c r="F1180" s="4" t="n"/>
      <c r="G1180" s="4" t="n"/>
      <c r="H1180" s="4" t="n"/>
    </row>
    <row r="1181">
      <c r="A1181" s="6" t="n"/>
      <c r="B1181" s="4" t="n"/>
      <c r="C1181" s="4" t="n"/>
      <c r="D1181" s="4" t="n"/>
      <c r="E1181" s="7" t="n"/>
      <c r="F1181" s="4" t="n"/>
      <c r="G1181" s="4" t="n"/>
      <c r="H1181" s="4" t="n"/>
    </row>
    <row r="1182">
      <c r="A1182" s="6" t="n"/>
      <c r="B1182" s="4" t="n"/>
      <c r="C1182" s="4" t="n"/>
      <c r="D1182" s="4" t="n"/>
      <c r="E1182" s="7" t="n"/>
      <c r="F1182" s="4" t="n"/>
      <c r="G1182" s="4" t="n"/>
      <c r="H1182" s="4" t="n"/>
    </row>
    <row r="1183">
      <c r="A1183" s="6" t="n"/>
      <c r="B1183" s="4" t="n"/>
      <c r="C1183" s="4" t="n"/>
      <c r="D1183" s="4" t="n"/>
      <c r="E1183" s="7" t="n"/>
      <c r="F1183" s="4" t="n"/>
      <c r="G1183" s="4" t="n"/>
      <c r="H1183" s="4" t="n"/>
    </row>
    <row r="1184">
      <c r="A1184" s="6" t="n"/>
      <c r="B1184" s="4" t="n"/>
      <c r="C1184" s="4" t="n"/>
      <c r="D1184" s="4" t="n"/>
      <c r="E1184" s="7" t="n"/>
      <c r="F1184" s="4" t="n"/>
      <c r="G1184" s="4" t="n"/>
      <c r="H1184" s="4" t="n"/>
    </row>
    <row r="1185">
      <c r="A1185" s="6" t="n"/>
      <c r="B1185" s="4" t="n"/>
      <c r="C1185" s="4" t="n"/>
      <c r="D1185" s="4" t="n"/>
      <c r="E1185" s="7" t="n"/>
      <c r="F1185" s="4" t="n"/>
      <c r="G1185" s="4" t="n"/>
      <c r="H1185" s="4" t="n"/>
    </row>
    <row r="1186">
      <c r="A1186" s="6" t="n"/>
      <c r="B1186" s="4" t="n"/>
      <c r="C1186" s="4" t="n"/>
      <c r="D1186" s="4" t="n"/>
      <c r="E1186" s="7" t="n"/>
      <c r="F1186" s="4" t="n"/>
      <c r="G1186" s="4" t="n"/>
      <c r="H1186" s="4" t="n"/>
    </row>
    <row r="1187">
      <c r="A1187" s="6" t="n"/>
      <c r="B1187" s="4" t="n"/>
      <c r="C1187" s="4" t="n"/>
      <c r="D1187" s="4" t="n"/>
      <c r="E1187" s="7" t="n"/>
      <c r="F1187" s="4" t="n"/>
      <c r="G1187" s="4" t="n"/>
      <c r="H1187" s="4" t="n"/>
    </row>
    <row r="1188">
      <c r="A1188" s="6" t="n"/>
      <c r="B1188" s="4" t="n"/>
      <c r="C1188" s="4" t="n"/>
      <c r="D1188" s="4" t="n"/>
      <c r="E1188" s="7" t="n"/>
      <c r="F1188" s="4" t="n"/>
      <c r="G1188" s="4" t="n"/>
      <c r="H1188" s="4" t="n"/>
    </row>
    <row r="1189">
      <c r="A1189" s="6" t="n"/>
      <c r="B1189" s="4" t="n"/>
      <c r="C1189" s="4" t="n"/>
      <c r="D1189" s="4" t="n"/>
      <c r="E1189" s="7" t="n"/>
      <c r="F1189" s="4" t="n"/>
      <c r="G1189" s="4" t="n"/>
      <c r="H1189" s="4" t="n"/>
    </row>
    <row r="1190">
      <c r="A1190" s="6" t="n"/>
      <c r="B1190" s="4" t="n"/>
      <c r="C1190" s="4" t="n"/>
      <c r="D1190" s="4" t="n"/>
      <c r="E1190" s="7" t="n"/>
      <c r="F1190" s="4" t="n"/>
      <c r="G1190" s="4" t="n"/>
      <c r="H1190" s="4" t="n"/>
    </row>
    <row r="1191">
      <c r="A1191" s="6" t="n"/>
      <c r="B1191" s="4" t="n"/>
      <c r="C1191" s="4" t="n"/>
      <c r="D1191" s="4" t="n"/>
      <c r="E1191" s="7" t="n"/>
      <c r="F1191" s="4" t="n"/>
      <c r="G1191" s="4" t="n"/>
      <c r="H1191" s="4" t="n"/>
    </row>
    <row r="1192">
      <c r="A1192" s="6" t="n"/>
      <c r="B1192" s="4" t="n"/>
      <c r="C1192" s="4" t="n"/>
      <c r="D1192" s="4" t="n"/>
      <c r="E1192" s="7" t="n"/>
      <c r="F1192" s="4" t="n"/>
      <c r="G1192" s="4" t="n"/>
      <c r="H1192" s="4" t="n"/>
    </row>
    <row r="1193">
      <c r="A1193" s="6" t="n"/>
      <c r="B1193" s="4" t="n"/>
      <c r="C1193" s="4" t="n"/>
      <c r="D1193" s="4" t="n"/>
      <c r="E1193" s="7" t="n"/>
      <c r="F1193" s="4" t="n"/>
      <c r="G1193" s="4" t="n"/>
      <c r="H1193" s="4" t="n"/>
    </row>
    <row r="1194">
      <c r="A1194" s="6" t="n"/>
      <c r="B1194" s="4" t="n"/>
      <c r="C1194" s="4" t="n"/>
      <c r="D1194" s="4" t="n"/>
      <c r="E1194" s="7" t="n"/>
      <c r="F1194" s="4" t="n"/>
      <c r="G1194" s="4" t="n"/>
      <c r="H1194" s="4" t="n"/>
    </row>
    <row r="1195">
      <c r="A1195" s="6" t="n"/>
      <c r="B1195" s="4" t="n"/>
      <c r="C1195" s="4" t="n"/>
      <c r="D1195" s="4" t="n"/>
      <c r="E1195" s="7" t="n"/>
      <c r="F1195" s="4" t="n"/>
      <c r="G1195" s="4" t="n"/>
      <c r="H1195" s="4" t="n"/>
    </row>
    <row r="1196">
      <c r="A1196" s="6" t="n"/>
      <c r="B1196" s="4" t="n"/>
      <c r="C1196" s="4" t="n"/>
      <c r="D1196" s="4" t="n"/>
      <c r="E1196" s="7" t="n"/>
      <c r="F1196" s="4" t="n"/>
      <c r="G1196" s="4" t="n"/>
      <c r="H1196" s="4" t="n"/>
    </row>
    <row r="1197">
      <c r="A1197" s="6" t="n"/>
      <c r="B1197" s="4" t="n"/>
      <c r="C1197" s="4" t="n"/>
      <c r="D1197" s="4" t="n"/>
      <c r="E1197" s="7" t="n"/>
      <c r="F1197" s="4" t="n"/>
      <c r="G1197" s="4" t="n"/>
      <c r="H1197" s="4" t="n"/>
    </row>
    <row r="1198">
      <c r="A1198" s="6" t="n"/>
      <c r="B1198" s="4" t="n"/>
      <c r="C1198" s="4" t="n"/>
      <c r="D1198" s="4" t="n"/>
      <c r="E1198" s="7" t="n"/>
      <c r="F1198" s="4" t="n"/>
      <c r="G1198" s="4" t="n"/>
      <c r="H1198" s="4" t="n"/>
    </row>
    <row r="1199">
      <c r="A1199" s="6" t="n"/>
      <c r="B1199" s="4" t="n"/>
      <c r="C1199" s="4" t="n"/>
      <c r="D1199" s="4" t="n"/>
      <c r="E1199" s="7" t="n"/>
      <c r="F1199" s="4" t="n"/>
      <c r="G1199" s="4" t="n"/>
      <c r="H1199" s="4" t="n"/>
    </row>
    <row r="1200">
      <c r="A1200" s="6" t="n"/>
      <c r="B1200" s="4" t="n"/>
      <c r="C1200" s="4" t="n"/>
      <c r="D1200" s="4" t="n"/>
      <c r="E1200" s="7" t="n"/>
      <c r="F1200" s="4" t="n"/>
      <c r="G1200" s="4" t="n"/>
      <c r="H1200" s="4" t="n"/>
    </row>
    <row r="1201">
      <c r="A1201" s="6" t="n"/>
      <c r="B1201" s="4" t="n"/>
      <c r="C1201" s="4" t="n"/>
      <c r="D1201" s="4" t="n"/>
      <c r="E1201" s="7" t="n"/>
      <c r="F1201" s="4" t="n"/>
      <c r="G1201" s="4" t="n"/>
      <c r="H1201" s="4" t="n"/>
    </row>
    <row r="1202">
      <c r="A1202" s="6" t="n"/>
      <c r="B1202" s="4" t="n"/>
      <c r="C1202" s="4" t="n"/>
      <c r="D1202" s="4" t="n"/>
      <c r="E1202" s="7" t="n"/>
      <c r="F1202" s="4" t="n"/>
      <c r="G1202" s="4" t="n"/>
      <c r="H1202" s="4" t="n"/>
    </row>
    <row r="1203">
      <c r="A1203" s="6" t="n"/>
      <c r="B1203" s="4" t="n"/>
      <c r="C1203" s="4" t="n"/>
      <c r="D1203" s="4" t="n"/>
      <c r="E1203" s="7" t="n"/>
      <c r="F1203" s="4" t="n"/>
      <c r="G1203" s="4" t="n"/>
      <c r="H1203" s="4" t="n"/>
    </row>
    <row r="1204">
      <c r="A1204" s="6" t="n"/>
      <c r="B1204" s="4" t="n"/>
      <c r="C1204" s="4" t="n"/>
      <c r="D1204" s="4" t="n"/>
      <c r="E1204" s="7" t="n"/>
      <c r="F1204" s="4" t="n"/>
      <c r="G1204" s="4" t="n"/>
      <c r="H1204" s="4" t="n"/>
    </row>
    <row r="1205">
      <c r="A1205" s="6" t="n"/>
      <c r="B1205" s="4" t="n"/>
      <c r="C1205" s="4" t="n"/>
      <c r="D1205" s="4" t="n"/>
      <c r="E1205" s="7" t="n"/>
      <c r="F1205" s="4" t="n"/>
      <c r="G1205" s="4" t="n"/>
      <c r="H1205" s="4" t="n"/>
    </row>
    <row r="1206">
      <c r="A1206" s="6" t="n"/>
      <c r="B1206" s="4" t="n"/>
      <c r="C1206" s="4" t="n"/>
      <c r="D1206" s="4" t="n"/>
      <c r="E1206" s="7" t="n"/>
      <c r="F1206" s="4" t="n"/>
      <c r="G1206" s="4" t="n"/>
      <c r="H1206" s="4" t="n"/>
    </row>
    <row r="1207">
      <c r="A1207" s="6" t="n"/>
      <c r="B1207" s="4" t="n"/>
      <c r="C1207" s="4" t="n"/>
      <c r="D1207" s="4" t="n"/>
      <c r="E1207" s="7" t="n"/>
      <c r="F1207" s="4" t="n"/>
      <c r="G1207" s="4" t="n"/>
      <c r="H1207" s="4" t="n"/>
    </row>
    <row r="1208">
      <c r="A1208" s="6" t="n"/>
      <c r="B1208" s="4" t="n"/>
      <c r="C1208" s="4" t="n"/>
      <c r="D1208" s="4" t="n"/>
      <c r="E1208" s="7" t="n"/>
      <c r="F1208" s="4" t="n"/>
      <c r="G1208" s="4" t="n"/>
      <c r="H1208" s="4" t="n"/>
    </row>
    <row r="1209">
      <c r="A1209" s="6" t="n"/>
      <c r="B1209" s="4" t="n"/>
      <c r="C1209" s="4" t="n"/>
      <c r="D1209" s="4" t="n"/>
      <c r="E1209" s="7" t="n"/>
      <c r="F1209" s="4" t="n"/>
      <c r="G1209" s="4" t="n"/>
      <c r="H1209" s="4" t="n"/>
    </row>
    <row r="1210">
      <c r="A1210" s="6" t="n"/>
      <c r="B1210" s="4" t="n"/>
      <c r="C1210" s="4" t="n"/>
      <c r="D1210" s="4" t="n"/>
      <c r="E1210" s="7" t="n"/>
      <c r="F1210" s="4" t="n"/>
      <c r="G1210" s="4" t="n"/>
      <c r="H1210" s="4" t="n"/>
    </row>
    <row r="1211">
      <c r="A1211" s="6" t="n"/>
      <c r="B1211" s="4" t="n"/>
      <c r="C1211" s="4" t="n"/>
      <c r="D1211" s="4" t="n"/>
      <c r="E1211" s="7" t="n"/>
      <c r="F1211" s="4" t="n"/>
      <c r="G1211" s="4" t="n"/>
      <c r="H1211" s="4" t="n"/>
    </row>
    <row r="1212">
      <c r="A1212" s="6" t="n"/>
      <c r="B1212" s="4" t="n"/>
      <c r="C1212" s="4" t="n"/>
      <c r="D1212" s="4" t="n"/>
      <c r="E1212" s="7" t="n"/>
      <c r="F1212" s="4" t="n"/>
      <c r="G1212" s="4" t="n"/>
      <c r="H1212" s="4" t="n"/>
    </row>
    <row r="1213">
      <c r="A1213" s="6" t="n"/>
      <c r="B1213" s="4" t="n"/>
      <c r="C1213" s="4" t="n"/>
      <c r="D1213" s="4" t="n"/>
      <c r="E1213" s="7" t="n"/>
      <c r="F1213" s="4" t="n"/>
      <c r="G1213" s="4" t="n"/>
      <c r="H1213" s="4" t="n"/>
    </row>
    <row r="1214">
      <c r="A1214" s="6" t="n"/>
      <c r="B1214" s="4" t="n"/>
      <c r="C1214" s="4" t="n"/>
      <c r="D1214" s="4" t="n"/>
      <c r="E1214" s="7" t="n"/>
      <c r="F1214" s="4" t="n"/>
      <c r="G1214" s="4" t="n"/>
      <c r="H1214" s="4" t="n"/>
    </row>
    <row r="1215">
      <c r="A1215" s="6" t="n"/>
      <c r="B1215" s="4" t="n"/>
      <c r="C1215" s="4" t="n"/>
      <c r="D1215" s="4" t="n"/>
      <c r="E1215" s="7" t="n"/>
      <c r="F1215" s="4" t="n"/>
      <c r="G1215" s="4" t="n"/>
      <c r="H1215" s="4" t="n"/>
    </row>
    <row r="1216">
      <c r="A1216" s="6" t="n"/>
      <c r="B1216" s="4" t="n"/>
      <c r="C1216" s="4" t="n"/>
      <c r="D1216" s="4" t="n"/>
      <c r="E1216" s="7" t="n"/>
      <c r="F1216" s="4" t="n"/>
      <c r="G1216" s="4" t="n"/>
      <c r="H1216" s="4" t="n"/>
    </row>
    <row r="1217">
      <c r="A1217" s="6" t="n"/>
      <c r="B1217" s="4" t="n"/>
      <c r="C1217" s="4" t="n"/>
      <c r="D1217" s="4" t="n"/>
      <c r="E1217" s="7" t="n"/>
      <c r="F1217" s="4" t="n"/>
      <c r="G1217" s="4" t="n"/>
      <c r="H1217" s="4" t="n"/>
    </row>
    <row r="1218">
      <c r="A1218" s="6" t="n"/>
      <c r="B1218" s="4" t="n"/>
      <c r="C1218" s="4" t="n"/>
      <c r="D1218" s="4" t="n"/>
      <c r="E1218" s="7" t="n"/>
      <c r="F1218" s="4" t="n"/>
      <c r="G1218" s="4" t="n"/>
      <c r="H1218" s="4" t="n"/>
    </row>
    <row r="1219">
      <c r="A1219" s="6" t="n"/>
      <c r="B1219" s="4" t="n"/>
      <c r="C1219" s="4" t="n"/>
      <c r="D1219" s="4" t="n"/>
      <c r="E1219" s="7" t="n"/>
      <c r="F1219" s="4" t="n"/>
      <c r="G1219" s="4" t="n"/>
      <c r="H1219" s="4" t="n"/>
    </row>
    <row r="1220">
      <c r="A1220" s="6" t="n"/>
      <c r="B1220" s="4" t="n"/>
      <c r="C1220" s="4" t="n"/>
      <c r="D1220" s="4" t="n"/>
      <c r="E1220" s="7" t="n"/>
      <c r="F1220" s="4" t="n"/>
      <c r="G1220" s="4" t="n"/>
      <c r="H1220" s="4" t="n"/>
    </row>
    <row r="1221">
      <c r="A1221" s="6" t="n"/>
      <c r="B1221" s="4" t="n"/>
      <c r="C1221" s="4" t="n"/>
      <c r="D1221" s="4" t="n"/>
      <c r="E1221" s="7" t="n"/>
      <c r="F1221" s="4" t="n"/>
      <c r="G1221" s="4" t="n"/>
      <c r="H1221" s="4" t="n"/>
    </row>
    <row r="1222">
      <c r="A1222" s="6" t="n"/>
      <c r="B1222" s="4" t="n"/>
      <c r="C1222" s="4" t="n"/>
      <c r="D1222" s="4" t="n"/>
      <c r="E1222" s="7" t="n"/>
      <c r="F1222" s="4" t="n"/>
      <c r="G1222" s="4" t="n"/>
      <c r="H1222" s="4" t="n"/>
    </row>
    <row r="1223">
      <c r="A1223" s="6" t="n"/>
      <c r="B1223" s="4" t="n"/>
      <c r="C1223" s="4" t="n"/>
      <c r="D1223" s="4" t="n"/>
      <c r="E1223" s="7" t="n"/>
      <c r="F1223" s="4" t="n"/>
      <c r="G1223" s="4" t="n"/>
      <c r="H1223" s="4" t="n"/>
    </row>
    <row r="1224">
      <c r="A1224" s="6" t="n"/>
      <c r="B1224" s="4" t="n"/>
      <c r="C1224" s="4" t="n"/>
      <c r="D1224" s="4" t="n"/>
      <c r="E1224" s="7" t="n"/>
      <c r="F1224" s="4" t="n"/>
      <c r="G1224" s="4" t="n"/>
      <c r="H1224" s="4" t="n"/>
    </row>
    <row r="1225">
      <c r="A1225" s="6" t="n"/>
      <c r="B1225" s="4" t="n"/>
      <c r="C1225" s="4" t="n"/>
      <c r="D1225" s="4" t="n"/>
      <c r="E1225" s="7" t="n"/>
      <c r="F1225" s="4" t="n"/>
      <c r="G1225" s="4" t="n"/>
      <c r="H1225" s="4" t="n"/>
    </row>
    <row r="1226">
      <c r="A1226" s="6" t="n"/>
      <c r="B1226" s="4" t="n"/>
      <c r="C1226" s="4" t="n"/>
      <c r="D1226" s="4" t="n"/>
      <c r="E1226" s="7" t="n"/>
      <c r="F1226" s="4" t="n"/>
      <c r="G1226" s="4" t="n"/>
      <c r="H1226" s="4" t="n"/>
    </row>
    <row r="1227">
      <c r="A1227" s="6" t="n"/>
      <c r="B1227" s="4" t="n"/>
      <c r="C1227" s="4" t="n"/>
      <c r="D1227" s="4" t="n"/>
      <c r="E1227" s="7" t="n"/>
      <c r="F1227" s="4" t="n"/>
      <c r="G1227" s="4" t="n"/>
      <c r="H1227" s="4" t="n"/>
    </row>
    <row r="1228">
      <c r="A1228" s="6" t="n"/>
      <c r="B1228" s="4" t="n"/>
      <c r="C1228" s="4" t="n"/>
      <c r="D1228" s="4" t="n"/>
      <c r="E1228" s="7" t="n"/>
      <c r="F1228" s="4" t="n"/>
      <c r="G1228" s="4" t="n"/>
      <c r="H1228" s="4" t="n"/>
    </row>
    <row r="1229">
      <c r="A1229" s="6" t="n"/>
      <c r="B1229" s="4" t="n"/>
      <c r="C1229" s="4" t="n"/>
      <c r="D1229" s="4" t="n"/>
      <c r="E1229" s="7" t="n"/>
      <c r="F1229" s="4" t="n"/>
      <c r="G1229" s="4" t="n"/>
      <c r="H1229" s="4" t="n"/>
    </row>
    <row r="1230">
      <c r="A1230" s="6" t="n"/>
      <c r="B1230" s="4" t="n"/>
      <c r="C1230" s="4" t="n"/>
      <c r="D1230" s="4" t="n"/>
      <c r="E1230" s="7" t="n"/>
      <c r="F1230" s="4" t="n"/>
      <c r="G1230" s="4" t="n"/>
      <c r="H1230" s="4" t="n"/>
    </row>
    <row r="1231">
      <c r="A1231" s="6" t="n"/>
      <c r="B1231" s="4" t="n"/>
      <c r="C1231" s="4" t="n"/>
      <c r="D1231" s="4" t="n"/>
      <c r="E1231" s="7" t="n"/>
      <c r="F1231" s="4" t="n"/>
      <c r="G1231" s="4" t="n"/>
      <c r="H1231" s="4" t="n"/>
    </row>
    <row r="1232">
      <c r="A1232" s="6" t="n"/>
      <c r="B1232" s="4" t="n"/>
      <c r="C1232" s="4" t="n"/>
      <c r="D1232" s="4" t="n"/>
      <c r="E1232" s="7" t="n"/>
      <c r="F1232" s="4" t="n"/>
      <c r="G1232" s="4" t="n"/>
      <c r="H1232" s="4" t="n"/>
    </row>
    <row r="1233">
      <c r="A1233" s="6" t="n"/>
      <c r="B1233" s="4" t="n"/>
      <c r="C1233" s="4" t="n"/>
      <c r="D1233" s="4" t="n"/>
      <c r="E1233" s="7" t="n"/>
      <c r="F1233" s="4" t="n"/>
      <c r="G1233" s="4" t="n"/>
      <c r="H1233" s="4" t="n"/>
    </row>
    <row r="1234">
      <c r="A1234" s="6" t="n"/>
      <c r="B1234" s="4" t="n"/>
      <c r="C1234" s="4" t="n"/>
      <c r="D1234" s="4" t="n"/>
      <c r="E1234" s="7" t="n"/>
      <c r="F1234" s="4" t="n"/>
      <c r="G1234" s="4" t="n"/>
      <c r="H1234" s="4" t="n"/>
    </row>
    <row r="1235">
      <c r="A1235" s="6" t="n"/>
      <c r="B1235" s="4" t="n"/>
      <c r="C1235" s="4" t="n"/>
      <c r="D1235" s="4" t="n"/>
      <c r="E1235" s="7" t="n"/>
      <c r="F1235" s="4" t="n"/>
      <c r="G1235" s="4" t="n"/>
      <c r="H1235" s="4" t="n"/>
    </row>
    <row r="1236">
      <c r="A1236" s="6" t="n"/>
      <c r="B1236" s="4" t="n"/>
      <c r="C1236" s="4" t="n"/>
      <c r="D1236" s="4" t="n"/>
      <c r="E1236" s="7" t="n"/>
      <c r="F1236" s="4" t="n"/>
      <c r="G1236" s="4" t="n"/>
      <c r="H1236" s="4" t="n"/>
    </row>
    <row r="1237">
      <c r="A1237" s="6" t="n"/>
      <c r="B1237" s="4" t="n"/>
      <c r="C1237" s="4" t="n"/>
      <c r="D1237" s="4" t="n"/>
      <c r="E1237" s="7" t="n"/>
      <c r="F1237" s="4" t="n"/>
      <c r="G1237" s="4" t="n"/>
      <c r="H1237" s="4" t="n"/>
    </row>
    <row r="1238">
      <c r="A1238" s="6" t="n"/>
      <c r="B1238" s="4" t="n"/>
      <c r="C1238" s="4" t="n"/>
      <c r="D1238" s="4" t="n"/>
      <c r="E1238" s="7" t="n"/>
      <c r="F1238" s="4" t="n"/>
      <c r="G1238" s="4" t="n"/>
      <c r="H1238" s="4" t="n"/>
    </row>
    <row r="1239">
      <c r="A1239" s="6" t="n"/>
      <c r="B1239" s="4" t="n"/>
      <c r="C1239" s="4" t="n"/>
      <c r="D1239" s="4" t="n"/>
      <c r="E1239" s="7" t="n"/>
      <c r="F1239" s="4" t="n"/>
      <c r="G1239" s="4" t="n"/>
      <c r="H1239" s="4" t="n"/>
    </row>
    <row r="1240">
      <c r="A1240" s="6" t="n"/>
      <c r="B1240" s="4" t="n"/>
      <c r="C1240" s="4" t="n"/>
      <c r="D1240" s="4" t="n"/>
      <c r="E1240" s="7" t="n"/>
      <c r="F1240" s="4" t="n"/>
      <c r="G1240" s="4" t="n"/>
      <c r="H1240" s="4" t="n"/>
    </row>
    <row r="1241">
      <c r="A1241" s="6" t="n"/>
      <c r="B1241" s="4" t="n"/>
      <c r="C1241" s="4" t="n"/>
      <c r="D1241" s="4" t="n"/>
      <c r="E1241" s="7" t="n"/>
      <c r="F1241" s="4" t="n"/>
      <c r="G1241" s="4" t="n"/>
      <c r="H1241" s="4" t="n"/>
    </row>
    <row r="1242">
      <c r="A1242" s="6" t="n"/>
      <c r="B1242" s="4" t="n"/>
      <c r="C1242" s="4" t="n"/>
      <c r="D1242" s="4" t="n"/>
      <c r="E1242" s="7" t="n"/>
      <c r="F1242" s="4" t="n"/>
      <c r="G1242" s="4" t="n"/>
      <c r="H1242" s="4" t="n"/>
    </row>
    <row r="1243">
      <c r="A1243" s="6" t="n"/>
      <c r="B1243" s="4" t="n"/>
      <c r="C1243" s="4" t="n"/>
      <c r="D1243" s="4" t="n"/>
      <c r="E1243" s="7" t="n"/>
      <c r="F1243" s="4" t="n"/>
      <c r="G1243" s="4" t="n"/>
      <c r="H1243" s="4" t="n"/>
    </row>
    <row r="1244">
      <c r="A1244" s="6" t="n"/>
      <c r="B1244" s="4" t="n"/>
      <c r="C1244" s="4" t="n"/>
      <c r="D1244" s="4" t="n"/>
      <c r="E1244" s="7" t="n"/>
      <c r="F1244" s="4" t="n"/>
      <c r="G1244" s="4" t="n"/>
      <c r="H1244" s="4" t="n"/>
    </row>
    <row r="1245">
      <c r="A1245" s="6" t="n"/>
      <c r="B1245" s="4" t="n"/>
      <c r="C1245" s="4" t="n"/>
      <c r="D1245" s="4" t="n"/>
      <c r="E1245" s="7" t="n"/>
      <c r="F1245" s="4" t="n"/>
      <c r="G1245" s="4" t="n"/>
      <c r="H1245" s="4" t="n"/>
    </row>
    <row r="1246">
      <c r="A1246" s="6" t="n"/>
      <c r="B1246" s="4" t="n"/>
      <c r="C1246" s="4" t="n"/>
      <c r="D1246" s="4" t="n"/>
      <c r="E1246" s="7" t="n"/>
      <c r="F1246" s="4" t="n"/>
      <c r="G1246" s="4" t="n"/>
      <c r="H1246" s="4" t="n"/>
    </row>
    <row r="1247">
      <c r="A1247" s="6" t="n"/>
      <c r="B1247" s="4" t="n"/>
      <c r="C1247" s="4" t="n"/>
      <c r="D1247" s="4" t="n"/>
      <c r="E1247" s="7" t="n"/>
      <c r="F1247" s="4" t="n"/>
      <c r="G1247" s="4" t="n"/>
      <c r="H1247" s="4" t="n"/>
    </row>
    <row r="1248">
      <c r="A1248" s="6" t="n"/>
      <c r="B1248" s="4" t="n"/>
      <c r="C1248" s="4" t="n"/>
      <c r="D1248" s="4" t="n"/>
      <c r="E1248" s="7" t="n"/>
      <c r="F1248" s="4" t="n"/>
      <c r="G1248" s="4" t="n"/>
      <c r="H1248" s="4" t="n"/>
    </row>
    <row r="1249">
      <c r="A1249" s="6" t="n"/>
      <c r="B1249" s="4" t="n"/>
      <c r="C1249" s="4" t="n"/>
      <c r="D1249" s="4" t="n"/>
      <c r="E1249" s="7" t="n"/>
      <c r="F1249" s="4" t="n"/>
      <c r="G1249" s="4" t="n"/>
      <c r="H1249" s="4" t="n"/>
    </row>
    <row r="1250">
      <c r="A1250" s="6" t="n"/>
      <c r="B1250" s="4" t="n"/>
      <c r="C1250" s="4" t="n"/>
      <c r="D1250" s="4" t="n"/>
      <c r="E1250" s="7" t="n"/>
      <c r="F1250" s="4" t="n"/>
      <c r="G1250" s="4" t="n"/>
      <c r="H1250" s="4" t="n"/>
    </row>
    <row r="1251">
      <c r="A1251" s="6" t="n"/>
      <c r="B1251" s="4" t="n"/>
      <c r="C1251" s="4" t="n"/>
      <c r="D1251" s="4" t="n"/>
      <c r="E1251" s="7" t="n"/>
      <c r="F1251" s="4" t="n"/>
      <c r="G1251" s="4" t="n"/>
      <c r="H1251" s="4" t="n"/>
    </row>
    <row r="1252">
      <c r="A1252" s="6" t="n"/>
      <c r="B1252" s="4" t="n"/>
      <c r="C1252" s="4" t="n"/>
      <c r="D1252" s="4" t="n"/>
      <c r="E1252" s="7" t="n"/>
      <c r="F1252" s="4" t="n"/>
      <c r="G1252" s="4" t="n"/>
      <c r="H1252" s="4" t="n"/>
    </row>
    <row r="1253">
      <c r="A1253" s="6" t="n"/>
      <c r="B1253" s="4" t="n"/>
      <c r="C1253" s="4" t="n"/>
      <c r="D1253" s="4" t="n"/>
      <c r="E1253" s="7" t="n"/>
      <c r="F1253" s="4" t="n"/>
      <c r="G1253" s="4" t="n"/>
      <c r="H1253" s="4" t="n"/>
    </row>
    <row r="1254">
      <c r="A1254" s="6" t="n"/>
      <c r="B1254" s="4" t="n"/>
      <c r="C1254" s="4" t="n"/>
      <c r="D1254" s="4" t="n"/>
      <c r="E1254" s="7" t="n"/>
      <c r="F1254" s="4" t="n"/>
      <c r="G1254" s="4" t="n"/>
      <c r="H1254" s="4" t="n"/>
    </row>
    <row r="1255">
      <c r="A1255" s="6" t="n"/>
      <c r="B1255" s="4" t="n"/>
      <c r="C1255" s="4" t="n"/>
      <c r="D1255" s="4" t="n"/>
      <c r="E1255" s="7" t="n"/>
      <c r="F1255" s="4" t="n"/>
      <c r="G1255" s="4" t="n"/>
      <c r="H1255" s="4" t="n"/>
    </row>
    <row r="1256">
      <c r="A1256" s="6" t="n"/>
      <c r="B1256" s="4" t="n"/>
      <c r="C1256" s="4" t="n"/>
      <c r="D1256" s="4" t="n"/>
      <c r="E1256" s="7" t="n"/>
      <c r="F1256" s="4" t="n"/>
      <c r="G1256" s="4" t="n"/>
      <c r="H1256" s="4" t="n"/>
    </row>
    <row r="1257">
      <c r="A1257" s="6" t="n"/>
      <c r="B1257" s="4" t="n"/>
      <c r="C1257" s="4" t="n"/>
      <c r="D1257" s="4" t="n"/>
      <c r="E1257" s="7" t="n"/>
      <c r="F1257" s="4" t="n"/>
      <c r="G1257" s="4" t="n"/>
      <c r="H1257" s="4" t="n"/>
    </row>
    <row r="1258">
      <c r="A1258" s="6" t="n"/>
      <c r="B1258" s="4" t="n"/>
      <c r="C1258" s="4" t="n"/>
      <c r="D1258" s="4" t="n"/>
      <c r="E1258" s="7" t="n"/>
      <c r="F1258" s="4" t="n"/>
      <c r="G1258" s="4" t="n"/>
      <c r="H1258" s="4" t="n"/>
    </row>
    <row r="1259">
      <c r="A1259" s="6" t="n"/>
      <c r="B1259" s="4" t="n"/>
      <c r="C1259" s="4" t="n"/>
      <c r="D1259" s="4" t="n"/>
      <c r="E1259" s="7" t="n"/>
      <c r="F1259" s="4" t="n"/>
      <c r="G1259" s="4" t="n"/>
      <c r="H1259" s="4" t="n"/>
    </row>
    <row r="1260">
      <c r="A1260" s="6" t="n"/>
      <c r="B1260" s="4" t="n"/>
      <c r="C1260" s="4" t="n"/>
      <c r="D1260" s="4" t="n"/>
      <c r="E1260" s="7" t="n"/>
      <c r="F1260" s="4" t="n"/>
      <c r="G1260" s="4" t="n"/>
      <c r="H1260" s="4" t="n"/>
    </row>
    <row r="1261">
      <c r="A1261" s="6" t="n"/>
      <c r="B1261" s="4" t="n"/>
      <c r="C1261" s="4" t="n"/>
      <c r="D1261" s="4" t="n"/>
      <c r="E1261" s="7" t="n"/>
      <c r="F1261" s="4" t="n"/>
      <c r="G1261" s="4" t="n"/>
      <c r="H1261" s="4" t="n"/>
    </row>
    <row r="1262">
      <c r="A1262" s="6" t="n"/>
      <c r="B1262" s="4" t="n"/>
      <c r="C1262" s="4" t="n"/>
      <c r="D1262" s="4" t="n"/>
      <c r="E1262" s="7" t="n"/>
      <c r="F1262" s="4" t="n"/>
      <c r="G1262" s="4" t="n"/>
      <c r="H1262" s="4" t="n"/>
    </row>
    <row r="1263">
      <c r="A1263" s="6" t="n"/>
      <c r="B1263" s="4" t="n"/>
      <c r="C1263" s="4" t="n"/>
      <c r="D1263" s="4" t="n"/>
      <c r="E1263" s="7" t="n"/>
      <c r="F1263" s="4" t="n"/>
      <c r="G1263" s="4" t="n"/>
      <c r="H1263" s="4" t="n"/>
    </row>
    <row r="1264">
      <c r="A1264" s="6" t="n"/>
      <c r="B1264" s="4" t="n"/>
      <c r="C1264" s="4" t="n"/>
      <c r="D1264" s="4" t="n"/>
      <c r="E1264" s="7" t="n"/>
      <c r="F1264" s="4" t="n"/>
      <c r="G1264" s="4" t="n"/>
      <c r="H1264" s="4" t="n"/>
    </row>
    <row r="1265">
      <c r="A1265" s="6" t="n"/>
      <c r="B1265" s="4" t="n"/>
      <c r="C1265" s="4" t="n"/>
      <c r="D1265" s="4" t="n"/>
      <c r="E1265" s="7" t="n"/>
      <c r="F1265" s="4" t="n"/>
      <c r="G1265" s="4" t="n"/>
      <c r="H1265" s="4" t="n"/>
    </row>
    <row r="1266">
      <c r="A1266" s="6" t="n"/>
      <c r="B1266" s="4" t="n"/>
      <c r="C1266" s="4" t="n"/>
      <c r="D1266" s="4" t="n"/>
      <c r="E1266" s="7" t="n"/>
      <c r="F1266" s="4" t="n"/>
      <c r="G1266" s="4" t="n"/>
      <c r="H1266" s="4" t="n"/>
    </row>
    <row r="1267">
      <c r="A1267" s="6" t="n"/>
      <c r="B1267" s="4" t="n"/>
      <c r="C1267" s="4" t="n"/>
      <c r="D1267" s="4" t="n"/>
      <c r="E1267" s="7" t="n"/>
      <c r="F1267" s="4" t="n"/>
      <c r="G1267" s="4" t="n"/>
      <c r="H1267" s="4" t="n"/>
    </row>
    <row r="1268">
      <c r="A1268" s="6" t="n"/>
      <c r="B1268" s="4" t="n"/>
      <c r="C1268" s="4" t="n"/>
      <c r="D1268" s="4" t="n"/>
      <c r="E1268" s="7" t="n"/>
      <c r="F1268" s="4" t="n"/>
      <c r="G1268" s="4" t="n"/>
      <c r="H1268" s="4" t="n"/>
    </row>
    <row r="1269">
      <c r="A1269" s="6" t="n"/>
      <c r="B1269" s="4" t="n"/>
      <c r="C1269" s="4" t="n"/>
      <c r="D1269" s="4" t="n"/>
      <c r="E1269" s="7" t="n"/>
      <c r="F1269" s="4" t="n"/>
      <c r="G1269" s="4" t="n"/>
      <c r="H1269" s="4" t="n"/>
    </row>
    <row r="1270">
      <c r="A1270" s="6" t="n"/>
      <c r="B1270" s="4" t="n"/>
      <c r="C1270" s="4" t="n"/>
      <c r="D1270" s="4" t="n"/>
      <c r="E1270" s="7" t="n"/>
      <c r="F1270" s="4" t="n"/>
      <c r="G1270" s="4" t="n"/>
      <c r="H1270" s="4" t="n"/>
    </row>
    <row r="1271">
      <c r="A1271" s="6" t="n"/>
      <c r="B1271" s="4" t="n"/>
      <c r="C1271" s="4" t="n"/>
      <c r="D1271" s="4" t="n"/>
      <c r="E1271" s="7" t="n"/>
      <c r="F1271" s="4" t="n"/>
      <c r="G1271" s="4" t="n"/>
      <c r="H1271" s="4" t="n"/>
    </row>
    <row r="1272">
      <c r="A1272" s="6" t="n"/>
      <c r="B1272" s="4" t="n"/>
      <c r="C1272" s="4" t="n"/>
      <c r="D1272" s="4" t="n"/>
      <c r="E1272" s="7" t="n"/>
      <c r="F1272" s="4" t="n"/>
      <c r="G1272" s="4" t="n"/>
      <c r="H1272" s="4" t="n"/>
    </row>
    <row r="1273">
      <c r="A1273" s="6" t="n"/>
      <c r="B1273" s="4" t="n"/>
      <c r="C1273" s="4" t="n"/>
      <c r="D1273" s="4" t="n"/>
      <c r="E1273" s="7" t="n"/>
      <c r="F1273" s="4" t="n"/>
      <c r="G1273" s="4" t="n"/>
      <c r="H1273" s="4" t="n"/>
    </row>
    <row r="1274">
      <c r="A1274" s="6" t="n"/>
      <c r="B1274" s="4" t="n"/>
      <c r="C1274" s="4" t="n"/>
      <c r="D1274" s="4" t="n"/>
      <c r="E1274" s="7" t="n"/>
      <c r="F1274" s="4" t="n"/>
      <c r="G1274" s="4" t="n"/>
      <c r="H1274" s="4" t="n"/>
    </row>
    <row r="1275">
      <c r="A1275" s="6" t="n"/>
      <c r="B1275" s="4" t="n"/>
      <c r="C1275" s="4" t="n"/>
      <c r="D1275" s="4" t="n"/>
      <c r="E1275" s="7" t="n"/>
      <c r="F1275" s="4" t="n"/>
      <c r="G1275" s="4" t="n"/>
      <c r="H1275" s="4" t="n"/>
    </row>
    <row r="1276">
      <c r="A1276" s="6" t="n"/>
      <c r="B1276" s="4" t="n"/>
      <c r="C1276" s="4" t="n"/>
      <c r="D1276" s="4" t="n"/>
      <c r="E1276" s="7" t="n"/>
      <c r="F1276" s="4" t="n"/>
      <c r="G1276" s="4" t="n"/>
      <c r="H1276" s="4" t="n"/>
    </row>
    <row r="1277">
      <c r="A1277" s="6" t="n"/>
      <c r="B1277" s="4" t="n"/>
      <c r="C1277" s="4" t="n"/>
      <c r="D1277" s="4" t="n"/>
      <c r="E1277" s="7" t="n"/>
      <c r="F1277" s="4" t="n"/>
      <c r="G1277" s="4" t="n"/>
      <c r="H1277" s="4" t="n"/>
    </row>
    <row r="1278">
      <c r="A1278" s="6" t="n"/>
      <c r="B1278" s="4" t="n"/>
      <c r="C1278" s="4" t="n"/>
      <c r="D1278" s="4" t="n"/>
      <c r="E1278" s="7" t="n"/>
      <c r="F1278" s="4" t="n"/>
      <c r="G1278" s="4" t="n"/>
      <c r="H1278" s="4" t="n"/>
    </row>
    <row r="1279">
      <c r="A1279" s="6" t="n"/>
      <c r="B1279" s="4" t="n"/>
      <c r="C1279" s="4" t="n"/>
      <c r="D1279" s="4" t="n"/>
      <c r="E1279" s="7" t="n"/>
      <c r="F1279" s="4" t="n"/>
      <c r="G1279" s="4" t="n"/>
      <c r="H1279" s="4" t="n"/>
    </row>
    <row r="1280">
      <c r="A1280" s="6" t="n"/>
      <c r="B1280" s="4" t="n"/>
      <c r="C1280" s="4" t="n"/>
      <c r="D1280" s="4" t="n"/>
      <c r="E1280" s="7" t="n"/>
      <c r="F1280" s="4" t="n"/>
      <c r="G1280" s="4" t="n"/>
      <c r="H1280" s="4" t="n"/>
    </row>
    <row r="1281">
      <c r="A1281" s="6" t="n"/>
      <c r="B1281" s="4" t="n"/>
      <c r="C1281" s="4" t="n"/>
      <c r="D1281" s="4" t="n"/>
      <c r="E1281" s="7" t="n"/>
      <c r="F1281" s="4" t="n"/>
      <c r="G1281" s="4" t="n"/>
      <c r="H1281" s="4" t="n"/>
    </row>
    <row r="1282">
      <c r="A1282" s="6" t="n"/>
      <c r="B1282" s="4" t="n"/>
      <c r="C1282" s="4" t="n"/>
      <c r="D1282" s="4" t="n"/>
      <c r="E1282" s="7" t="n"/>
      <c r="F1282" s="4" t="n"/>
      <c r="G1282" s="4" t="n"/>
      <c r="H1282" s="4" t="n"/>
    </row>
    <row r="1283">
      <c r="A1283" s="6" t="n"/>
      <c r="B1283" s="4" t="n"/>
      <c r="C1283" s="4" t="n"/>
      <c r="D1283" s="4" t="n"/>
      <c r="E1283" s="7" t="n"/>
      <c r="F1283" s="4" t="n"/>
      <c r="G1283" s="4" t="n"/>
      <c r="H1283" s="4" t="n"/>
    </row>
    <row r="1284">
      <c r="A1284" s="6" t="n"/>
      <c r="B1284" s="4" t="n"/>
      <c r="C1284" s="4" t="n"/>
      <c r="D1284" s="4" t="n"/>
      <c r="E1284" s="7" t="n"/>
      <c r="F1284" s="4" t="n"/>
      <c r="G1284" s="4" t="n"/>
      <c r="H1284" s="4" t="n"/>
    </row>
    <row r="1285">
      <c r="A1285" s="6" t="n"/>
      <c r="B1285" s="4" t="n"/>
      <c r="C1285" s="4" t="n"/>
      <c r="D1285" s="4" t="n"/>
      <c r="E1285" s="7" t="n"/>
      <c r="F1285" s="4" t="n"/>
      <c r="G1285" s="4" t="n"/>
      <c r="H1285" s="4" t="n"/>
    </row>
    <row r="1286">
      <c r="A1286" s="6" t="n"/>
      <c r="B1286" s="4" t="n"/>
      <c r="C1286" s="4" t="n"/>
      <c r="D1286" s="4" t="n"/>
      <c r="E1286" s="7" t="n"/>
      <c r="F1286" s="4" t="n"/>
      <c r="G1286" s="4" t="n"/>
      <c r="H1286" s="4" t="n"/>
    </row>
    <row r="1287">
      <c r="A1287" s="6" t="n"/>
      <c r="B1287" s="4" t="n"/>
      <c r="C1287" s="4" t="n"/>
      <c r="D1287" s="4" t="n"/>
      <c r="E1287" s="7" t="n"/>
      <c r="F1287" s="4" t="n"/>
      <c r="G1287" s="4" t="n"/>
      <c r="H1287" s="4" t="n"/>
    </row>
    <row r="1288">
      <c r="A1288" s="6" t="n"/>
      <c r="B1288" s="4" t="n"/>
      <c r="C1288" s="4" t="n"/>
      <c r="D1288" s="4" t="n"/>
      <c r="E1288" s="7" t="n"/>
      <c r="F1288" s="4" t="n"/>
      <c r="G1288" s="4" t="n"/>
      <c r="H1288" s="4" t="n"/>
    </row>
    <row r="1289">
      <c r="A1289" s="6" t="n"/>
      <c r="B1289" s="4" t="n"/>
      <c r="C1289" s="4" t="n"/>
      <c r="D1289" s="4" t="n"/>
      <c r="E1289" s="7" t="n"/>
      <c r="F1289" s="4" t="n"/>
      <c r="G1289" s="4" t="n"/>
      <c r="H1289" s="4" t="n"/>
    </row>
    <row r="1290">
      <c r="A1290" s="6" t="n"/>
      <c r="B1290" s="4" t="n"/>
      <c r="C1290" s="4" t="n"/>
      <c r="D1290" s="4" t="n"/>
      <c r="E1290" s="7" t="n"/>
      <c r="F1290" s="4" t="n"/>
      <c r="G1290" s="4" t="n"/>
      <c r="H1290" s="4" t="n"/>
    </row>
    <row r="1291">
      <c r="A1291" s="6" t="n"/>
      <c r="B1291" s="4" t="n"/>
      <c r="C1291" s="4" t="n"/>
      <c r="D1291" s="4" t="n"/>
      <c r="E1291" s="7" t="n"/>
      <c r="F1291" s="4" t="n"/>
      <c r="G1291" s="4" t="n"/>
      <c r="H1291" s="4" t="n"/>
    </row>
    <row r="1292">
      <c r="A1292" s="6" t="n"/>
      <c r="B1292" s="4" t="n"/>
      <c r="C1292" s="4" t="n"/>
      <c r="D1292" s="4" t="n"/>
      <c r="E1292" s="7" t="n"/>
      <c r="F1292" s="4" t="n"/>
      <c r="G1292" s="4" t="n"/>
      <c r="H1292" s="4" t="n"/>
    </row>
    <row r="1293">
      <c r="A1293" s="6" t="n"/>
      <c r="B1293" s="4" t="n"/>
      <c r="C1293" s="4" t="n"/>
      <c r="D1293" s="4" t="n"/>
      <c r="E1293" s="7" t="n"/>
      <c r="F1293" s="4" t="n"/>
      <c r="G1293" s="4" t="n"/>
      <c r="H1293" s="4" t="n"/>
    </row>
    <row r="1294">
      <c r="A1294" s="6" t="n"/>
      <c r="B1294" s="4" t="n"/>
      <c r="C1294" s="4" t="n"/>
      <c r="D1294" s="4" t="n"/>
      <c r="E1294" s="7" t="n"/>
      <c r="F1294" s="4" t="n"/>
      <c r="G1294" s="4" t="n"/>
      <c r="H1294" s="4" t="n"/>
    </row>
    <row r="1295">
      <c r="A1295" s="6" t="n"/>
      <c r="B1295" s="4" t="n"/>
      <c r="C1295" s="4" t="n"/>
      <c r="D1295" s="4" t="n"/>
      <c r="E1295" s="7" t="n"/>
      <c r="F1295" s="4" t="n"/>
      <c r="G1295" s="4" t="n"/>
      <c r="H1295" s="4" t="n"/>
    </row>
    <row r="1296">
      <c r="A1296" s="6" t="n"/>
      <c r="B1296" s="4" t="n"/>
      <c r="C1296" s="4" t="n"/>
      <c r="D1296" s="4" t="n"/>
      <c r="E1296" s="7" t="n"/>
      <c r="F1296" s="4" t="n"/>
      <c r="G1296" s="4" t="n"/>
      <c r="H1296" s="4" t="n"/>
    </row>
    <row r="1297">
      <c r="A1297" s="6" t="n"/>
      <c r="B1297" s="4" t="n"/>
      <c r="C1297" s="4" t="n"/>
      <c r="D1297" s="4" t="n"/>
      <c r="E1297" s="7" t="n"/>
      <c r="F1297" s="4" t="n"/>
      <c r="G1297" s="4" t="n"/>
      <c r="H1297" s="4" t="n"/>
    </row>
    <row r="1298">
      <c r="A1298" s="6" t="n"/>
      <c r="B1298" s="4" t="n"/>
      <c r="C1298" s="4" t="n"/>
      <c r="D1298" s="4" t="n"/>
      <c r="E1298" s="7" t="n"/>
      <c r="F1298" s="4" t="n"/>
      <c r="G1298" s="4" t="n"/>
      <c r="H1298" s="4" t="n"/>
    </row>
    <row r="1299">
      <c r="A1299" s="6" t="n"/>
      <c r="B1299" s="4" t="n"/>
      <c r="C1299" s="4" t="n"/>
      <c r="D1299" s="4" t="n"/>
      <c r="E1299" s="7" t="n"/>
      <c r="F1299" s="4" t="n"/>
      <c r="G1299" s="4" t="n"/>
      <c r="H1299" s="4" t="n"/>
    </row>
    <row r="1300">
      <c r="A1300" s="6" t="n"/>
      <c r="B1300" s="4" t="n"/>
      <c r="C1300" s="4" t="n"/>
      <c r="D1300" s="4" t="n"/>
      <c r="E1300" s="7" t="n"/>
      <c r="F1300" s="4" t="n"/>
      <c r="G1300" s="4" t="n"/>
      <c r="H1300" s="4" t="n"/>
    </row>
    <row r="1301">
      <c r="A1301" s="6" t="n"/>
      <c r="B1301" s="4" t="n"/>
      <c r="C1301" s="4" t="n"/>
      <c r="D1301" s="4" t="n"/>
      <c r="E1301" s="7" t="n"/>
      <c r="F1301" s="4" t="n"/>
      <c r="G1301" s="4" t="n"/>
      <c r="H1301" s="4" t="n"/>
    </row>
    <row r="1302">
      <c r="A1302" s="6" t="n"/>
      <c r="B1302" s="4" t="n"/>
      <c r="C1302" s="4" t="n"/>
      <c r="D1302" s="4" t="n"/>
      <c r="E1302" s="7" t="n"/>
      <c r="F1302" s="4" t="n"/>
      <c r="G1302" s="4" t="n"/>
      <c r="H1302" s="4" t="n"/>
    </row>
    <row r="1303">
      <c r="A1303" s="6" t="n"/>
      <c r="B1303" s="4" t="n"/>
      <c r="C1303" s="4" t="n"/>
      <c r="D1303" s="4" t="n"/>
      <c r="E1303" s="7" t="n"/>
      <c r="F1303" s="4" t="n"/>
      <c r="G1303" s="4" t="n"/>
      <c r="H1303" s="4" t="n"/>
    </row>
    <row r="1304">
      <c r="A1304" s="6" t="n"/>
      <c r="B1304" s="4" t="n"/>
      <c r="C1304" s="4" t="n"/>
      <c r="D1304" s="4" t="n"/>
      <c r="E1304" s="7" t="n"/>
      <c r="F1304" s="4" t="n"/>
      <c r="G1304" s="4" t="n"/>
      <c r="H1304" s="4" t="n"/>
    </row>
    <row r="1305">
      <c r="A1305" s="6" t="n"/>
      <c r="B1305" s="4" t="n"/>
      <c r="C1305" s="4" t="n"/>
      <c r="D1305" s="4" t="n"/>
      <c r="E1305" s="7" t="n"/>
      <c r="F1305" s="4" t="n"/>
      <c r="G1305" s="4" t="n"/>
      <c r="H1305" s="4" t="n"/>
    </row>
    <row r="1306">
      <c r="A1306" s="6" t="n"/>
      <c r="B1306" s="4" t="n"/>
      <c r="C1306" s="4" t="n"/>
      <c r="D1306" s="4" t="n"/>
      <c r="E1306" s="7" t="n"/>
      <c r="F1306" s="4" t="n"/>
      <c r="G1306" s="4" t="n"/>
      <c r="H1306" s="4" t="n"/>
    </row>
    <row r="1307">
      <c r="A1307" s="6" t="n"/>
      <c r="B1307" s="4" t="n"/>
      <c r="C1307" s="4" t="n"/>
      <c r="D1307" s="4" t="n"/>
      <c r="E1307" s="7" t="n"/>
      <c r="F1307" s="4" t="n"/>
      <c r="G1307" s="4" t="n"/>
      <c r="H1307" s="4" t="n"/>
    </row>
    <row r="1308">
      <c r="A1308" s="6" t="n"/>
      <c r="B1308" s="4" t="n"/>
      <c r="C1308" s="4" t="n"/>
      <c r="D1308" s="4" t="n"/>
      <c r="E1308" s="7" t="n"/>
      <c r="F1308" s="4" t="n"/>
      <c r="G1308" s="4" t="n"/>
      <c r="H1308" s="4" t="n"/>
    </row>
    <row r="1309">
      <c r="A1309" s="6" t="n"/>
      <c r="B1309" s="4" t="n"/>
      <c r="C1309" s="4" t="n"/>
      <c r="D1309" s="4" t="n"/>
      <c r="E1309" s="7" t="n"/>
      <c r="F1309" s="4" t="n"/>
      <c r="G1309" s="4" t="n"/>
      <c r="H1309" s="4" t="n"/>
    </row>
    <row r="1310">
      <c r="A1310" s="6" t="n"/>
      <c r="B1310" s="4" t="n"/>
      <c r="C1310" s="4" t="n"/>
      <c r="D1310" s="4" t="n"/>
      <c r="E1310" s="7" t="n"/>
      <c r="F1310" s="4" t="n"/>
      <c r="G1310" s="4" t="n"/>
      <c r="H1310" s="4" t="n"/>
    </row>
    <row r="1311">
      <c r="A1311" s="6" t="n"/>
      <c r="B1311" s="4" t="n"/>
      <c r="C1311" s="4" t="n"/>
      <c r="D1311" s="4" t="n"/>
      <c r="E1311" s="7" t="n"/>
      <c r="F1311" s="4" t="n"/>
      <c r="G1311" s="4" t="n"/>
      <c r="H1311" s="4" t="n"/>
    </row>
    <row r="1312">
      <c r="A1312" s="6" t="n"/>
      <c r="B1312" s="4" t="n"/>
      <c r="C1312" s="4" t="n"/>
      <c r="D1312" s="4" t="n"/>
      <c r="E1312" s="7" t="n"/>
      <c r="F1312" s="4" t="n"/>
      <c r="G1312" s="4" t="n"/>
      <c r="H1312" s="4" t="n"/>
    </row>
    <row r="1313">
      <c r="A1313" s="6" t="n"/>
      <c r="B1313" s="4" t="n"/>
      <c r="C1313" s="4" t="n"/>
      <c r="D1313" s="4" t="n"/>
      <c r="E1313" s="7" t="n"/>
      <c r="F1313" s="4" t="n"/>
      <c r="G1313" s="4" t="n"/>
      <c r="H1313" s="4" t="n"/>
    </row>
    <row r="1314">
      <c r="A1314" s="6" t="n"/>
      <c r="B1314" s="4" t="n"/>
      <c r="C1314" s="4" t="n"/>
      <c r="D1314" s="4" t="n"/>
      <c r="E1314" s="7" t="n"/>
      <c r="F1314" s="4" t="n"/>
      <c r="G1314" s="4" t="n"/>
      <c r="H1314" s="4" t="n"/>
    </row>
    <row r="1315">
      <c r="A1315" s="6" t="n"/>
      <c r="B1315" s="4" t="n"/>
      <c r="C1315" s="4" t="n"/>
      <c r="D1315" s="4" t="n"/>
      <c r="E1315" s="7" t="n"/>
      <c r="F1315" s="4" t="n"/>
      <c r="G1315" s="4" t="n"/>
      <c r="H1315" s="4" t="n"/>
    </row>
    <row r="1316">
      <c r="A1316" s="6" t="n"/>
      <c r="B1316" s="4" t="n"/>
      <c r="C1316" s="4" t="n"/>
      <c r="D1316" s="4" t="n"/>
      <c r="E1316" s="7" t="n"/>
      <c r="F1316" s="4" t="n"/>
      <c r="G1316" s="4" t="n"/>
      <c r="H1316" s="4" t="n"/>
    </row>
    <row r="1317">
      <c r="A1317" s="6" t="n"/>
      <c r="B1317" s="4" t="n"/>
      <c r="C1317" s="4" t="n"/>
      <c r="D1317" s="4" t="n"/>
      <c r="E1317" s="7" t="n"/>
      <c r="F1317" s="4" t="n"/>
      <c r="G1317" s="4" t="n"/>
      <c r="H1317" s="4" t="n"/>
    </row>
    <row r="1318">
      <c r="A1318" s="6" t="n"/>
      <c r="B1318" s="4" t="n"/>
      <c r="C1318" s="4" t="n"/>
      <c r="D1318" s="4" t="n"/>
      <c r="E1318" s="7" t="n"/>
      <c r="F1318" s="4" t="n"/>
      <c r="G1318" s="4" t="n"/>
      <c r="H1318" s="4" t="n"/>
    </row>
    <row r="1319">
      <c r="A1319" s="6" t="n"/>
      <c r="B1319" s="4" t="n"/>
      <c r="C1319" s="4" t="n"/>
      <c r="D1319" s="4" t="n"/>
      <c r="E1319" s="7" t="n"/>
      <c r="F1319" s="4" t="n"/>
      <c r="G1319" s="4" t="n"/>
      <c r="H1319" s="4" t="n"/>
    </row>
    <row r="1320">
      <c r="A1320" s="6" t="n"/>
      <c r="B1320" s="4" t="n"/>
      <c r="C1320" s="4" t="n"/>
      <c r="D1320" s="4" t="n"/>
      <c r="E1320" s="7" t="n"/>
      <c r="F1320" s="4" t="n"/>
      <c r="G1320" s="4" t="n"/>
      <c r="H1320" s="4" t="n"/>
    </row>
    <row r="1321">
      <c r="A1321" s="6" t="n"/>
      <c r="B1321" s="4" t="n"/>
      <c r="C1321" s="4" t="n"/>
      <c r="D1321" s="4" t="n"/>
      <c r="E1321" s="7" t="n"/>
      <c r="F1321" s="4" t="n"/>
      <c r="G1321" s="4" t="n"/>
      <c r="H1321" s="4" t="n"/>
    </row>
    <row r="1322">
      <c r="A1322" s="6" t="n"/>
      <c r="B1322" s="4" t="n"/>
      <c r="C1322" s="4" t="n"/>
      <c r="D1322" s="4" t="n"/>
      <c r="E1322" s="7" t="n"/>
      <c r="F1322" s="4" t="n"/>
      <c r="G1322" s="4" t="n"/>
      <c r="H1322" s="4" t="n"/>
    </row>
    <row r="1323">
      <c r="A1323" s="6" t="n"/>
      <c r="B1323" s="4" t="n"/>
      <c r="C1323" s="4" t="n"/>
      <c r="D1323" s="4" t="n"/>
      <c r="E1323" s="7" t="n"/>
      <c r="F1323" s="4" t="n"/>
      <c r="G1323" s="4" t="n"/>
      <c r="H1323" s="4" t="n"/>
    </row>
    <row r="1324">
      <c r="A1324" s="6" t="n"/>
      <c r="B1324" s="4" t="n"/>
      <c r="C1324" s="4" t="n"/>
      <c r="D1324" s="4" t="n"/>
      <c r="E1324" s="7" t="n"/>
      <c r="F1324" s="4" t="n"/>
      <c r="G1324" s="4" t="n"/>
      <c r="H1324" s="4" t="n"/>
    </row>
    <row r="1325">
      <c r="A1325" s="6" t="n"/>
      <c r="B1325" s="4" t="n"/>
      <c r="C1325" s="4" t="n"/>
      <c r="D1325" s="4" t="n"/>
      <c r="E1325" s="7" t="n"/>
      <c r="F1325" s="4" t="n"/>
      <c r="G1325" s="4" t="n"/>
      <c r="H1325" s="4" t="n"/>
    </row>
    <row r="1326">
      <c r="A1326" s="6" t="n"/>
      <c r="B1326" s="4" t="n"/>
      <c r="C1326" s="4" t="n"/>
      <c r="D1326" s="4" t="n"/>
      <c r="E1326" s="7" t="n"/>
      <c r="F1326" s="4" t="n"/>
      <c r="G1326" s="4" t="n"/>
      <c r="H1326" s="4" t="n"/>
    </row>
    <row r="1327">
      <c r="A1327" s="6" t="n"/>
      <c r="B1327" s="4" t="n"/>
      <c r="C1327" s="4" t="n"/>
      <c r="D1327" s="4" t="n"/>
      <c r="E1327" s="7" t="n"/>
      <c r="F1327" s="4" t="n"/>
      <c r="G1327" s="4" t="n"/>
      <c r="H1327" s="4" t="n"/>
    </row>
    <row r="1328">
      <c r="A1328" s="6" t="n"/>
      <c r="B1328" s="4" t="n"/>
      <c r="C1328" s="4" t="n"/>
      <c r="D1328" s="4" t="n"/>
      <c r="E1328" s="7" t="n"/>
      <c r="F1328" s="4" t="n"/>
      <c r="G1328" s="4" t="n"/>
      <c r="H1328" s="4" t="n"/>
    </row>
    <row r="1329">
      <c r="A1329" s="6" t="n"/>
      <c r="B1329" s="4" t="n"/>
      <c r="C1329" s="4" t="n"/>
      <c r="D1329" s="4" t="n"/>
      <c r="E1329" s="7" t="n"/>
      <c r="F1329" s="4" t="n"/>
      <c r="G1329" s="4" t="n"/>
      <c r="H1329" s="4" t="n"/>
    </row>
    <row r="1330">
      <c r="A1330" s="6" t="n"/>
      <c r="B1330" s="4" t="n"/>
      <c r="C1330" s="4" t="n"/>
      <c r="D1330" s="4" t="n"/>
      <c r="E1330" s="7" t="n"/>
      <c r="F1330" s="4" t="n"/>
      <c r="G1330" s="4" t="n"/>
      <c r="H1330" s="4" t="n"/>
    </row>
    <row r="1331">
      <c r="A1331" s="6" t="n"/>
      <c r="B1331" s="4" t="n"/>
      <c r="C1331" s="4" t="n"/>
      <c r="D1331" s="4" t="n"/>
      <c r="E1331" s="7" t="n"/>
      <c r="F1331" s="4" t="n"/>
      <c r="G1331" s="4" t="n"/>
      <c r="H1331" s="4" t="n"/>
    </row>
    <row r="1332">
      <c r="A1332" s="6" t="n"/>
      <c r="B1332" s="4" t="n"/>
      <c r="C1332" s="4" t="n"/>
      <c r="D1332" s="4" t="n"/>
      <c r="E1332" s="7" t="n"/>
      <c r="F1332" s="4" t="n"/>
      <c r="G1332" s="4" t="n"/>
      <c r="H1332" s="4" t="n"/>
    </row>
    <row r="1333">
      <c r="A1333" s="6" t="n"/>
      <c r="B1333" s="4" t="n"/>
      <c r="C1333" s="4" t="n"/>
      <c r="D1333" s="4" t="n"/>
      <c r="E1333" s="7" t="n"/>
      <c r="F1333" s="4" t="n"/>
      <c r="G1333" s="4" t="n"/>
      <c r="H1333" s="4" t="n"/>
    </row>
    <row r="1334">
      <c r="A1334" s="6" t="n"/>
      <c r="B1334" s="4" t="n"/>
      <c r="C1334" s="4" t="n"/>
      <c r="D1334" s="4" t="n"/>
      <c r="E1334" s="7" t="n"/>
      <c r="F1334" s="4" t="n"/>
      <c r="G1334" s="4" t="n"/>
      <c r="H1334" s="4" t="n"/>
    </row>
    <row r="1335">
      <c r="A1335" s="6" t="n"/>
      <c r="B1335" s="4" t="n"/>
      <c r="C1335" s="4" t="n"/>
      <c r="D1335" s="4" t="n"/>
      <c r="E1335" s="7" t="n"/>
      <c r="F1335" s="4" t="n"/>
      <c r="G1335" s="4" t="n"/>
      <c r="H1335" s="4" t="n"/>
    </row>
    <row r="1336">
      <c r="A1336" s="6" t="n"/>
      <c r="B1336" s="4" t="n"/>
      <c r="C1336" s="4" t="n"/>
      <c r="D1336" s="4" t="n"/>
      <c r="E1336" s="7" t="n"/>
      <c r="F1336" s="4" t="n"/>
      <c r="G1336" s="4" t="n"/>
      <c r="H1336" s="4" t="n"/>
    </row>
    <row r="1337">
      <c r="A1337" s="6" t="n"/>
      <c r="B1337" s="4" t="n"/>
      <c r="C1337" s="4" t="n"/>
      <c r="D1337" s="4" t="n"/>
      <c r="E1337" s="7" t="n"/>
      <c r="F1337" s="4" t="n"/>
      <c r="G1337" s="4" t="n"/>
      <c r="H1337" s="4" t="n"/>
    </row>
    <row r="1338">
      <c r="A1338" s="6" t="n"/>
      <c r="B1338" s="4" t="n"/>
      <c r="C1338" s="4" t="n"/>
      <c r="D1338" s="4" t="n"/>
      <c r="E1338" s="7" t="n"/>
      <c r="F1338" s="4" t="n"/>
      <c r="G1338" s="4" t="n"/>
      <c r="H1338" s="4" t="n"/>
    </row>
    <row r="1339">
      <c r="A1339" s="6" t="n"/>
      <c r="B1339" s="4" t="n"/>
      <c r="C1339" s="4" t="n"/>
      <c r="D1339" s="4" t="n"/>
      <c r="E1339" s="7" t="n"/>
      <c r="F1339" s="4" t="n"/>
      <c r="G1339" s="4" t="n"/>
      <c r="H1339" s="4" t="n"/>
    </row>
    <row r="1340">
      <c r="A1340" s="6" t="n"/>
      <c r="B1340" s="4" t="n"/>
      <c r="C1340" s="4" t="n"/>
      <c r="D1340" s="4" t="n"/>
      <c r="E1340" s="7" t="n"/>
      <c r="F1340" s="4" t="n"/>
      <c r="G1340" s="4" t="n"/>
      <c r="H1340" s="4" t="n"/>
    </row>
    <row r="1341">
      <c r="A1341" s="6" t="n"/>
      <c r="B1341" s="4" t="n"/>
      <c r="C1341" s="4" t="n"/>
      <c r="D1341" s="4" t="n"/>
      <c r="E1341" s="7" t="n"/>
      <c r="F1341" s="4" t="n"/>
      <c r="G1341" s="4" t="n"/>
      <c r="H1341" s="4" t="n"/>
    </row>
    <row r="1342">
      <c r="A1342" s="6" t="n"/>
      <c r="B1342" s="4" t="n"/>
      <c r="C1342" s="4" t="n"/>
      <c r="D1342" s="4" t="n"/>
      <c r="E1342" s="7" t="n"/>
      <c r="F1342" s="4" t="n"/>
      <c r="G1342" s="4" t="n"/>
      <c r="H1342" s="4" t="n"/>
    </row>
    <row r="1343">
      <c r="A1343" s="6" t="n"/>
      <c r="B1343" s="4" t="n"/>
      <c r="C1343" s="4" t="n"/>
      <c r="D1343" s="4" t="n"/>
      <c r="E1343" s="7" t="n"/>
      <c r="F1343" s="4" t="n"/>
      <c r="G1343" s="4" t="n"/>
      <c r="H1343" s="4" t="n"/>
    </row>
    <row r="1344">
      <c r="A1344" s="6" t="n"/>
      <c r="B1344" s="4" t="n"/>
      <c r="C1344" s="4" t="n"/>
      <c r="D1344" s="4" t="n"/>
      <c r="E1344" s="7" t="n"/>
      <c r="F1344" s="4" t="n"/>
      <c r="G1344" s="4" t="n"/>
      <c r="H1344" s="4" t="n"/>
    </row>
    <row r="1345">
      <c r="A1345" s="6" t="n"/>
      <c r="B1345" s="4" t="n"/>
      <c r="C1345" s="4" t="n"/>
      <c r="D1345" s="4" t="n"/>
      <c r="E1345" s="7" t="n"/>
      <c r="F1345" s="4" t="n"/>
      <c r="G1345" s="4" t="n"/>
      <c r="H1345" s="4" t="n"/>
    </row>
    <row r="1346">
      <c r="A1346" s="6" t="n"/>
      <c r="B1346" s="4" t="n"/>
      <c r="C1346" s="4" t="n"/>
      <c r="D1346" s="4" t="n"/>
      <c r="E1346" s="7" t="n"/>
      <c r="F1346" s="4" t="n"/>
      <c r="G1346" s="4" t="n"/>
      <c r="H1346" s="4" t="n"/>
    </row>
    <row r="1347">
      <c r="A1347" s="6" t="n"/>
      <c r="B1347" s="4" t="n"/>
      <c r="C1347" s="4" t="n"/>
      <c r="D1347" s="4" t="n"/>
      <c r="E1347" s="7" t="n"/>
      <c r="F1347" s="4" t="n"/>
      <c r="G1347" s="4" t="n"/>
      <c r="H1347" s="4" t="n"/>
    </row>
    <row r="1348">
      <c r="A1348" s="6" t="n"/>
      <c r="B1348" s="4" t="n"/>
      <c r="C1348" s="4" t="n"/>
      <c r="D1348" s="4" t="n"/>
      <c r="E1348" s="7" t="n"/>
      <c r="F1348" s="4" t="n"/>
      <c r="G1348" s="4" t="n"/>
      <c r="H1348" s="4" t="n"/>
    </row>
    <row r="1349">
      <c r="A1349" s="6" t="n"/>
      <c r="B1349" s="4" t="n"/>
      <c r="C1349" s="4" t="n"/>
      <c r="D1349" s="4" t="n"/>
      <c r="E1349" s="7" t="n"/>
      <c r="F1349" s="4" t="n"/>
      <c r="G1349" s="4" t="n"/>
      <c r="H1349" s="4" t="n"/>
    </row>
    <row r="1350">
      <c r="A1350" s="6" t="n"/>
      <c r="B1350" s="4" t="n"/>
      <c r="C1350" s="4" t="n"/>
      <c r="D1350" s="4" t="n"/>
      <c r="E1350" s="7" t="n"/>
      <c r="F1350" s="4" t="n"/>
      <c r="G1350" s="4" t="n"/>
      <c r="H1350" s="4" t="n"/>
    </row>
    <row r="1351">
      <c r="A1351" s="6" t="n"/>
      <c r="B1351" s="4" t="n"/>
      <c r="C1351" s="4" t="n"/>
      <c r="D1351" s="4" t="n"/>
      <c r="E1351" s="7" t="n"/>
      <c r="F1351" s="4" t="n"/>
      <c r="G1351" s="4" t="n"/>
      <c r="H1351" s="4" t="n"/>
    </row>
    <row r="1352">
      <c r="A1352" s="6" t="n"/>
      <c r="B1352" s="4" t="n"/>
      <c r="C1352" s="4" t="n"/>
      <c r="D1352" s="4" t="n"/>
      <c r="E1352" s="7" t="n"/>
      <c r="F1352" s="4" t="n"/>
      <c r="G1352" s="4" t="n"/>
      <c r="H1352" s="4" t="n"/>
    </row>
    <row r="1353">
      <c r="A1353" s="6" t="n"/>
      <c r="B1353" s="4" t="n"/>
      <c r="C1353" s="4" t="n"/>
      <c r="D1353" s="4" t="n"/>
      <c r="E1353" s="7" t="n"/>
      <c r="F1353" s="4" t="n"/>
      <c r="G1353" s="4" t="n"/>
      <c r="H1353" s="4" t="n"/>
    </row>
    <row r="1354">
      <c r="A1354" s="6" t="n"/>
      <c r="B1354" s="4" t="n"/>
      <c r="C1354" s="4" t="n"/>
      <c r="D1354" s="4" t="n"/>
      <c r="E1354" s="7" t="n"/>
      <c r="F1354" s="4" t="n"/>
      <c r="G1354" s="4" t="n"/>
      <c r="H1354" s="4" t="n"/>
    </row>
    <row r="1355">
      <c r="A1355" s="6" t="n"/>
      <c r="B1355" s="4" t="n"/>
      <c r="C1355" s="4" t="n"/>
      <c r="D1355" s="4" t="n"/>
      <c r="E1355" s="7" t="n"/>
      <c r="F1355" s="4" t="n"/>
      <c r="G1355" s="4" t="n"/>
      <c r="H1355" s="4" t="n"/>
    </row>
    <row r="1356">
      <c r="A1356" s="6" t="n"/>
      <c r="B1356" s="4" t="n"/>
      <c r="C1356" s="4" t="n"/>
      <c r="D1356" s="4" t="n"/>
      <c r="E1356" s="7" t="n"/>
      <c r="F1356" s="4" t="n"/>
      <c r="G1356" s="4" t="n"/>
      <c r="H1356" s="4" t="n"/>
    </row>
    <row r="1357">
      <c r="A1357" s="6" t="n"/>
      <c r="B1357" s="4" t="n"/>
      <c r="C1357" s="4" t="n"/>
      <c r="D1357" s="4" t="n"/>
      <c r="E1357" s="7" t="n"/>
      <c r="F1357" s="4" t="n"/>
      <c r="G1357" s="4" t="n"/>
      <c r="H1357" s="4" t="n"/>
    </row>
    <row r="1358">
      <c r="A1358" s="6" t="n"/>
      <c r="B1358" s="4" t="n"/>
      <c r="C1358" s="4" t="n"/>
      <c r="D1358" s="4" t="n"/>
      <c r="E1358" s="7" t="n"/>
      <c r="F1358" s="4" t="n"/>
      <c r="G1358" s="4" t="n"/>
      <c r="H1358" s="4" t="n"/>
    </row>
    <row r="1359">
      <c r="A1359" s="6" t="n"/>
      <c r="B1359" s="4" t="n"/>
      <c r="C1359" s="4" t="n"/>
      <c r="D1359" s="4" t="n"/>
      <c r="E1359" s="7" t="n"/>
      <c r="F1359" s="4" t="n"/>
      <c r="G1359" s="4" t="n"/>
      <c r="H1359" s="4" t="n"/>
    </row>
    <row r="1360">
      <c r="A1360" s="6" t="n"/>
      <c r="B1360" s="4" t="n"/>
      <c r="C1360" s="4" t="n"/>
      <c r="D1360" s="4" t="n"/>
      <c r="E1360" s="7" t="n"/>
      <c r="F1360" s="4" t="n"/>
      <c r="G1360" s="4" t="n"/>
      <c r="H1360" s="4" t="n"/>
    </row>
    <row r="1361">
      <c r="A1361" s="6" t="n"/>
      <c r="B1361" s="4" t="n"/>
      <c r="C1361" s="4" t="n"/>
      <c r="D1361" s="4" t="n"/>
      <c r="E1361" s="7" t="n"/>
      <c r="F1361" s="4" t="n"/>
      <c r="G1361" s="4" t="n"/>
      <c r="H1361" s="4" t="n"/>
    </row>
    <row r="1362">
      <c r="A1362" s="6" t="n"/>
      <c r="B1362" s="4" t="n"/>
      <c r="C1362" s="4" t="n"/>
      <c r="D1362" s="4" t="n"/>
      <c r="E1362" s="7" t="n"/>
      <c r="F1362" s="4" t="n"/>
      <c r="G1362" s="4" t="n"/>
      <c r="H1362" s="4" t="n"/>
    </row>
    <row r="1363">
      <c r="A1363" s="6" t="n"/>
      <c r="B1363" s="4" t="n"/>
      <c r="C1363" s="4" t="n"/>
      <c r="D1363" s="4" t="n"/>
      <c r="E1363" s="7" t="n"/>
      <c r="F1363" s="4" t="n"/>
      <c r="G1363" s="4" t="n"/>
      <c r="H1363" s="4" t="n"/>
    </row>
    <row r="1364">
      <c r="A1364" s="6" t="n"/>
      <c r="B1364" s="4" t="n"/>
      <c r="C1364" s="4" t="n"/>
      <c r="D1364" s="4" t="n"/>
      <c r="E1364" s="7" t="n"/>
      <c r="F1364" s="4" t="n"/>
      <c r="G1364" s="4" t="n"/>
      <c r="H1364" s="4" t="n"/>
    </row>
    <row r="1365">
      <c r="A1365" s="6" t="n"/>
      <c r="B1365" s="4" t="n"/>
      <c r="C1365" s="4" t="n"/>
      <c r="D1365" s="4" t="n"/>
      <c r="E1365" s="7" t="n"/>
      <c r="F1365" s="4" t="n"/>
      <c r="G1365" s="4" t="n"/>
      <c r="H1365" s="4" t="n"/>
    </row>
    <row r="1366">
      <c r="A1366" s="6" t="n"/>
      <c r="B1366" s="4" t="n"/>
      <c r="C1366" s="4" t="n"/>
      <c r="D1366" s="4" t="n"/>
      <c r="E1366" s="7" t="n"/>
      <c r="F1366" s="4" t="n"/>
      <c r="G1366" s="4" t="n"/>
      <c r="H1366" s="4" t="n"/>
    </row>
    <row r="1367">
      <c r="A1367" s="6" t="n"/>
      <c r="B1367" s="4" t="n"/>
      <c r="C1367" s="4" t="n"/>
      <c r="D1367" s="4" t="n"/>
      <c r="E1367" s="7" t="n"/>
      <c r="F1367" s="4" t="n"/>
      <c r="G1367" s="4" t="n"/>
      <c r="H1367" s="4" t="n"/>
    </row>
    <row r="1368">
      <c r="A1368" s="6" t="n"/>
      <c r="B1368" s="4" t="n"/>
      <c r="C1368" s="4" t="n"/>
      <c r="D1368" s="4" t="n"/>
      <c r="E1368" s="7" t="n"/>
      <c r="F1368" s="4" t="n"/>
      <c r="G1368" s="4" t="n"/>
      <c r="H1368" s="4" t="n"/>
    </row>
    <row r="1369">
      <c r="A1369" s="6" t="n"/>
      <c r="B1369" s="4" t="n"/>
      <c r="C1369" s="4" t="n"/>
      <c r="D1369" s="4" t="n"/>
      <c r="E1369" s="7" t="n"/>
      <c r="F1369" s="4" t="n"/>
      <c r="G1369" s="4" t="n"/>
      <c r="H1369" s="4" t="n"/>
    </row>
    <row r="1370">
      <c r="A1370" s="6" t="n"/>
      <c r="B1370" s="4" t="n"/>
      <c r="C1370" s="4" t="n"/>
      <c r="D1370" s="4" t="n"/>
      <c r="E1370" s="7" t="n"/>
      <c r="F1370" s="4" t="n"/>
      <c r="G1370" s="4" t="n"/>
      <c r="H1370" s="4" t="n"/>
    </row>
    <row r="1371">
      <c r="A1371" s="6" t="n"/>
      <c r="B1371" s="4" t="n"/>
      <c r="C1371" s="4" t="n"/>
      <c r="D1371" s="4" t="n"/>
      <c r="E1371" s="7" t="n"/>
      <c r="F1371" s="4" t="n"/>
      <c r="G1371" s="4" t="n"/>
      <c r="H1371" s="4" t="n"/>
    </row>
    <row r="1372">
      <c r="A1372" s="6" t="n"/>
      <c r="B1372" s="4" t="n"/>
      <c r="C1372" s="4" t="n"/>
      <c r="D1372" s="4" t="n"/>
      <c r="E1372" s="7" t="n"/>
      <c r="F1372" s="4" t="n"/>
      <c r="G1372" s="4" t="n"/>
      <c r="H1372" s="4" t="n"/>
    </row>
    <row r="1373">
      <c r="A1373" s="6" t="n"/>
      <c r="B1373" s="4" t="n"/>
      <c r="C1373" s="4" t="n"/>
      <c r="D1373" s="4" t="n"/>
      <c r="E1373" s="7" t="n"/>
      <c r="F1373" s="4" t="n"/>
      <c r="G1373" s="4" t="n"/>
      <c r="H1373" s="4" t="n"/>
    </row>
    <row r="1374">
      <c r="A1374" s="6" t="n"/>
      <c r="B1374" s="4" t="n"/>
      <c r="C1374" s="4" t="n"/>
      <c r="D1374" s="4" t="n"/>
      <c r="E1374" s="7" t="n"/>
      <c r="F1374" s="4" t="n"/>
      <c r="G1374" s="4" t="n"/>
      <c r="H1374" s="4" t="n"/>
    </row>
    <row r="1375">
      <c r="A1375" s="6" t="n"/>
      <c r="B1375" s="4" t="n"/>
      <c r="C1375" s="4" t="n"/>
      <c r="D1375" s="4" t="n"/>
      <c r="E1375" s="7" t="n"/>
      <c r="F1375" s="4" t="n"/>
      <c r="G1375" s="4" t="n"/>
      <c r="H1375" s="4" t="n"/>
    </row>
    <row r="1376">
      <c r="A1376" s="6" t="n"/>
      <c r="B1376" s="4" t="n"/>
      <c r="C1376" s="4" t="n"/>
      <c r="D1376" s="4" t="n"/>
      <c r="E1376" s="7" t="n"/>
      <c r="F1376" s="4" t="n"/>
      <c r="G1376" s="4" t="n"/>
      <c r="H1376" s="4" t="n"/>
    </row>
    <row r="1377">
      <c r="A1377" s="6" t="n"/>
      <c r="B1377" s="4" t="n"/>
      <c r="C1377" s="4" t="n"/>
      <c r="D1377" s="4" t="n"/>
      <c r="E1377" s="7" t="n"/>
      <c r="F1377" s="4" t="n"/>
      <c r="G1377" s="4" t="n"/>
      <c r="H1377" s="4" t="n"/>
    </row>
    <row r="1378">
      <c r="A1378" s="6" t="n"/>
      <c r="B1378" s="4" t="n"/>
      <c r="C1378" s="4" t="n"/>
      <c r="D1378" s="4" t="n"/>
      <c r="E1378" s="7" t="n"/>
      <c r="F1378" s="4" t="n"/>
      <c r="G1378" s="4" t="n"/>
      <c r="H1378" s="4" t="n"/>
    </row>
    <row r="1379">
      <c r="A1379" s="6" t="n"/>
      <c r="B1379" s="4" t="n"/>
      <c r="C1379" s="4" t="n"/>
      <c r="D1379" s="4" t="n"/>
      <c r="E1379" s="7" t="n"/>
      <c r="F1379" s="4" t="n"/>
      <c r="G1379" s="4" t="n"/>
      <c r="H1379" s="4" t="n"/>
    </row>
    <row r="1380">
      <c r="A1380" s="6" t="n"/>
      <c r="B1380" s="4" t="n"/>
      <c r="C1380" s="4" t="n"/>
      <c r="D1380" s="4" t="n"/>
      <c r="E1380" s="7" t="n"/>
      <c r="F1380" s="4" t="n"/>
      <c r="G1380" s="4" t="n"/>
      <c r="H1380" s="4" t="n"/>
    </row>
    <row r="1381">
      <c r="A1381" s="6" t="n"/>
      <c r="B1381" s="4" t="n"/>
      <c r="C1381" s="4" t="n"/>
      <c r="D1381" s="4" t="n"/>
      <c r="E1381" s="7" t="n"/>
      <c r="F1381" s="4" t="n"/>
      <c r="G1381" s="4" t="n"/>
      <c r="H1381" s="4" t="n"/>
    </row>
    <row r="1382">
      <c r="A1382" s="6" t="n"/>
      <c r="B1382" s="4" t="n"/>
      <c r="C1382" s="4" t="n"/>
      <c r="D1382" s="4" t="n"/>
      <c r="E1382" s="7" t="n"/>
      <c r="F1382" s="4" t="n"/>
      <c r="G1382" s="4" t="n"/>
      <c r="H1382" s="4" t="n"/>
    </row>
    <row r="1383">
      <c r="A1383" s="6" t="n"/>
      <c r="B1383" s="4" t="n"/>
      <c r="C1383" s="4" t="n"/>
      <c r="D1383" s="4" t="n"/>
      <c r="E1383" s="7" t="n"/>
      <c r="F1383" s="4" t="n"/>
      <c r="G1383" s="4" t="n"/>
      <c r="H1383" s="4" t="n"/>
    </row>
    <row r="1384">
      <c r="A1384" s="6" t="n"/>
      <c r="B1384" s="4" t="n"/>
      <c r="C1384" s="4" t="n"/>
      <c r="D1384" s="4" t="n"/>
      <c r="E1384" s="7" t="n"/>
      <c r="F1384" s="4" t="n"/>
      <c r="G1384" s="4" t="n"/>
      <c r="H1384" s="4" t="n"/>
    </row>
    <row r="1385">
      <c r="A1385" s="6" t="n"/>
      <c r="B1385" s="4" t="n"/>
      <c r="C1385" s="4" t="n"/>
      <c r="D1385" s="4" t="n"/>
      <c r="E1385" s="7" t="n"/>
      <c r="F1385" s="4" t="n"/>
      <c r="G1385" s="4" t="n"/>
      <c r="H1385" s="4" t="n"/>
    </row>
    <row r="1386">
      <c r="A1386" s="6" t="n"/>
      <c r="B1386" s="4" t="n"/>
      <c r="C1386" s="4" t="n"/>
      <c r="D1386" s="4" t="n"/>
      <c r="E1386" s="7" t="n"/>
      <c r="F1386" s="4" t="n"/>
      <c r="G1386" s="4" t="n"/>
      <c r="H1386" s="4" t="n"/>
    </row>
    <row r="1387">
      <c r="A1387" s="6" t="n"/>
      <c r="B1387" s="4" t="n"/>
      <c r="C1387" s="4" t="n"/>
      <c r="D1387" s="4" t="n"/>
      <c r="E1387" s="7" t="n"/>
      <c r="F1387" s="4" t="n"/>
      <c r="G1387" s="4" t="n"/>
      <c r="H1387" s="4" t="n"/>
    </row>
    <row r="1388">
      <c r="A1388" s="6" t="n"/>
      <c r="B1388" s="4" t="n"/>
      <c r="C1388" s="4" t="n"/>
      <c r="D1388" s="4" t="n"/>
      <c r="E1388" s="7" t="n"/>
      <c r="F1388" s="4" t="n"/>
      <c r="G1388" s="4" t="n"/>
      <c r="H1388" s="4" t="n"/>
    </row>
    <row r="1389">
      <c r="A1389" s="6" t="n"/>
      <c r="B1389" s="4" t="n"/>
      <c r="C1389" s="4" t="n"/>
      <c r="D1389" s="4" t="n"/>
      <c r="E1389" s="7" t="n"/>
      <c r="F1389" s="4" t="n"/>
      <c r="G1389" s="4" t="n"/>
      <c r="H1389" s="4" t="n"/>
    </row>
    <row r="1390">
      <c r="A1390" s="6" t="n"/>
      <c r="B1390" s="4" t="n"/>
      <c r="C1390" s="4" t="n"/>
      <c r="D1390" s="4" t="n"/>
      <c r="E1390" s="7" t="n"/>
      <c r="F1390" s="4" t="n"/>
      <c r="G1390" s="4" t="n"/>
      <c r="H1390" s="4" t="n"/>
    </row>
    <row r="1391">
      <c r="A1391" s="6" t="n"/>
      <c r="B1391" s="4" t="n"/>
      <c r="C1391" s="4" t="n"/>
      <c r="D1391" s="4" t="n"/>
      <c r="E1391" s="7" t="n"/>
      <c r="F1391" s="4" t="n"/>
      <c r="G1391" s="4" t="n"/>
      <c r="H1391" s="4" t="n"/>
    </row>
    <row r="1392">
      <c r="A1392" s="6" t="n"/>
      <c r="B1392" s="4" t="n"/>
      <c r="C1392" s="4" t="n"/>
      <c r="D1392" s="4" t="n"/>
      <c r="E1392" s="7" t="n"/>
      <c r="F1392" s="4" t="n"/>
      <c r="G1392" s="4" t="n"/>
      <c r="H1392" s="4" t="n"/>
    </row>
    <row r="1393">
      <c r="A1393" s="6" t="n"/>
      <c r="B1393" s="4" t="n"/>
      <c r="C1393" s="4" t="n"/>
      <c r="D1393" s="4" t="n"/>
      <c r="E1393" s="7" t="n"/>
      <c r="F1393" s="4" t="n"/>
      <c r="G1393" s="4" t="n"/>
      <c r="H1393" s="4" t="n"/>
    </row>
    <row r="1394">
      <c r="A1394" s="6" t="n"/>
      <c r="B1394" s="4" t="n"/>
      <c r="C1394" s="4" t="n"/>
      <c r="D1394" s="4" t="n"/>
      <c r="E1394" s="7" t="n"/>
      <c r="F1394" s="4" t="n"/>
      <c r="G1394" s="4" t="n"/>
      <c r="H1394" s="4" t="n"/>
    </row>
    <row r="1395">
      <c r="A1395" s="6" t="n"/>
      <c r="B1395" s="4" t="n"/>
      <c r="C1395" s="4" t="n"/>
      <c r="D1395" s="4" t="n"/>
      <c r="E1395" s="7" t="n"/>
      <c r="F1395" s="4" t="n"/>
      <c r="G1395" s="4" t="n"/>
      <c r="H1395" s="4" t="n"/>
    </row>
    <row r="1396">
      <c r="A1396" s="6" t="n"/>
      <c r="B1396" s="4" t="n"/>
      <c r="C1396" s="4" t="n"/>
      <c r="D1396" s="4" t="n"/>
      <c r="E1396" s="7" t="n"/>
      <c r="F1396" s="4" t="n"/>
      <c r="G1396" s="4" t="n"/>
      <c r="H1396" s="4" t="n"/>
    </row>
    <row r="1397">
      <c r="A1397" s="6" t="n"/>
      <c r="B1397" s="4" t="n"/>
      <c r="C1397" s="4" t="n"/>
      <c r="D1397" s="4" t="n"/>
      <c r="E1397" s="7" t="n"/>
      <c r="F1397" s="4" t="n"/>
      <c r="G1397" s="4" t="n"/>
      <c r="H1397" s="4" t="n"/>
    </row>
    <row r="1398">
      <c r="A1398" s="6" t="n"/>
      <c r="B1398" s="4" t="n"/>
      <c r="C1398" s="4" t="n"/>
      <c r="D1398" s="4" t="n"/>
      <c r="E1398" s="7" t="n"/>
      <c r="F1398" s="4" t="n"/>
      <c r="G1398" s="4" t="n"/>
      <c r="H1398" s="4" t="n"/>
    </row>
    <row r="1399">
      <c r="A1399" s="6" t="n"/>
      <c r="B1399" s="4" t="n"/>
      <c r="C1399" s="4" t="n"/>
      <c r="D1399" s="4" t="n"/>
      <c r="E1399" s="7" t="n"/>
      <c r="F1399" s="4" t="n"/>
      <c r="G1399" s="4" t="n"/>
      <c r="H1399" s="4" t="n"/>
    </row>
    <row r="1400">
      <c r="A1400" s="6" t="n"/>
      <c r="B1400" s="4" t="n"/>
      <c r="C1400" s="4" t="n"/>
      <c r="D1400" s="4" t="n"/>
      <c r="E1400" s="7" t="n"/>
      <c r="F1400" s="4" t="n"/>
      <c r="G1400" s="4" t="n"/>
      <c r="H1400" s="4" t="n"/>
    </row>
    <row r="1401">
      <c r="A1401" s="6" t="n"/>
      <c r="B1401" s="4" t="n"/>
      <c r="C1401" s="4" t="n"/>
      <c r="D1401" s="4" t="n"/>
      <c r="E1401" s="7" t="n"/>
      <c r="F1401" s="4" t="n"/>
      <c r="G1401" s="4" t="n"/>
      <c r="H1401" s="4" t="n"/>
    </row>
    <row r="1402">
      <c r="A1402" s="6" t="n"/>
      <c r="B1402" s="4" t="n"/>
      <c r="C1402" s="4" t="n"/>
      <c r="D1402" s="4" t="n"/>
      <c r="E1402" s="7" t="n"/>
      <c r="F1402" s="4" t="n"/>
      <c r="G1402" s="4" t="n"/>
      <c r="H1402" s="4" t="n"/>
    </row>
    <row r="1403">
      <c r="A1403" s="6" t="n"/>
      <c r="B1403" s="4" t="n"/>
      <c r="C1403" s="4" t="n"/>
      <c r="D1403" s="4" t="n"/>
      <c r="E1403" s="7" t="n"/>
      <c r="F1403" s="4" t="n"/>
      <c r="G1403" s="4" t="n"/>
      <c r="H1403" s="4" t="n"/>
    </row>
    <row r="1404">
      <c r="A1404" s="6" t="n"/>
      <c r="B1404" s="4" t="n"/>
      <c r="C1404" s="4" t="n"/>
      <c r="D1404" s="4" t="n"/>
      <c r="E1404" s="7" t="n"/>
      <c r="F1404" s="4" t="n"/>
      <c r="G1404" s="4" t="n"/>
      <c r="H1404" s="4" t="n"/>
    </row>
    <row r="1405">
      <c r="A1405" s="6" t="n"/>
      <c r="B1405" s="4" t="n"/>
      <c r="C1405" s="4" t="n"/>
      <c r="D1405" s="4" t="n"/>
      <c r="E1405" s="7" t="n"/>
      <c r="F1405" s="4" t="n"/>
      <c r="G1405" s="4" t="n"/>
      <c r="H1405" s="4" t="n"/>
    </row>
    <row r="1406">
      <c r="A1406" s="6" t="n"/>
      <c r="B1406" s="4" t="n"/>
      <c r="C1406" s="4" t="n"/>
      <c r="D1406" s="4" t="n"/>
      <c r="E1406" s="7" t="n"/>
      <c r="F1406" s="4" t="n"/>
      <c r="G1406" s="4" t="n"/>
      <c r="H1406" s="4" t="n"/>
    </row>
    <row r="1407">
      <c r="A1407" s="6" t="n"/>
      <c r="B1407" s="4" t="n"/>
      <c r="C1407" s="4" t="n"/>
      <c r="D1407" s="4" t="n"/>
      <c r="E1407" s="7" t="n"/>
      <c r="F1407" s="4" t="n"/>
      <c r="G1407" s="4" t="n"/>
      <c r="H1407" s="4" t="n"/>
    </row>
    <row r="1408">
      <c r="A1408" s="6" t="n"/>
      <c r="B1408" s="4" t="n"/>
      <c r="C1408" s="4" t="n"/>
      <c r="D1408" s="4" t="n"/>
      <c r="E1408" s="7" t="n"/>
      <c r="F1408" s="4" t="n"/>
      <c r="G1408" s="4" t="n"/>
      <c r="H1408" s="4" t="n"/>
    </row>
    <row r="1409">
      <c r="A1409" s="6" t="n"/>
      <c r="B1409" s="4" t="n"/>
      <c r="C1409" s="4" t="n"/>
      <c r="D1409" s="4" t="n"/>
      <c r="E1409" s="7" t="n"/>
      <c r="F1409" s="4" t="n"/>
      <c r="G1409" s="4" t="n"/>
      <c r="H1409" s="4" t="n"/>
    </row>
    <row r="1410">
      <c r="A1410" s="6" t="n"/>
      <c r="B1410" s="4" t="n"/>
      <c r="C1410" s="4" t="n"/>
      <c r="D1410" s="4" t="n"/>
      <c r="E1410" s="7" t="n"/>
      <c r="F1410" s="4" t="n"/>
      <c r="G1410" s="4" t="n"/>
      <c r="H1410" s="4" t="n"/>
    </row>
    <row r="1411">
      <c r="A1411" s="6" t="n"/>
      <c r="B1411" s="4" t="n"/>
      <c r="C1411" s="4" t="n"/>
      <c r="D1411" s="4" t="n"/>
      <c r="E1411" s="7" t="n"/>
      <c r="F1411" s="4" t="n"/>
      <c r="G1411" s="4" t="n"/>
      <c r="H1411" s="4" t="n"/>
    </row>
    <row r="1412">
      <c r="A1412" s="6" t="n"/>
      <c r="B1412" s="4" t="n"/>
      <c r="C1412" s="4" t="n"/>
      <c r="D1412" s="4" t="n"/>
      <c r="E1412" s="7" t="n"/>
      <c r="F1412" s="4" t="n"/>
      <c r="G1412" s="4" t="n"/>
      <c r="H1412" s="4" t="n"/>
    </row>
    <row r="1413">
      <c r="A1413" s="6" t="n"/>
      <c r="B1413" s="4" t="n"/>
      <c r="C1413" s="4" t="n"/>
      <c r="D1413" s="4" t="n"/>
      <c r="E1413" s="7" t="n"/>
      <c r="F1413" s="4" t="n"/>
      <c r="G1413" s="4" t="n"/>
      <c r="H1413" s="4" t="n"/>
    </row>
    <row r="1414">
      <c r="A1414" s="6" t="n"/>
      <c r="B1414" s="4" t="n"/>
      <c r="C1414" s="4" t="n"/>
      <c r="D1414" s="4" t="n"/>
      <c r="E1414" s="7" t="n"/>
      <c r="F1414" s="4" t="n"/>
      <c r="G1414" s="4" t="n"/>
      <c r="H1414" s="4" t="n"/>
    </row>
    <row r="1415">
      <c r="A1415" s="6" t="n"/>
      <c r="B1415" s="4" t="n"/>
      <c r="C1415" s="4" t="n"/>
      <c r="D1415" s="4" t="n"/>
      <c r="E1415" s="7" t="n"/>
      <c r="F1415" s="4" t="n"/>
      <c r="G1415" s="4" t="n"/>
      <c r="H1415" s="4" t="n"/>
    </row>
    <row r="1416">
      <c r="A1416" s="6" t="n"/>
      <c r="B1416" s="4" t="n"/>
      <c r="C1416" s="4" t="n"/>
      <c r="D1416" s="4" t="n"/>
      <c r="E1416" s="7" t="n"/>
      <c r="F1416" s="4" t="n"/>
      <c r="G1416" s="4" t="n"/>
      <c r="H1416" s="4" t="n"/>
    </row>
    <row r="1417">
      <c r="A1417" s="6" t="n"/>
      <c r="B1417" s="4" t="n"/>
      <c r="C1417" s="4" t="n"/>
      <c r="D1417" s="4" t="n"/>
      <c r="E1417" s="7" t="n"/>
      <c r="F1417" s="4" t="n"/>
      <c r="G1417" s="4" t="n"/>
      <c r="H1417" s="4" t="n"/>
    </row>
    <row r="1418">
      <c r="A1418" s="6" t="n"/>
      <c r="B1418" s="4" t="n"/>
      <c r="C1418" s="4" t="n"/>
      <c r="D1418" s="4" t="n"/>
      <c r="E1418" s="7" t="n"/>
      <c r="F1418" s="4" t="n"/>
      <c r="G1418" s="4" t="n"/>
      <c r="H1418" s="4" t="n"/>
    </row>
    <row r="1419">
      <c r="A1419" s="6" t="n"/>
      <c r="B1419" s="4" t="n"/>
      <c r="C1419" s="4" t="n"/>
      <c r="D1419" s="4" t="n"/>
      <c r="E1419" s="7" t="n"/>
      <c r="F1419" s="4" t="n"/>
      <c r="G1419" s="4" t="n"/>
      <c r="H1419" s="4" t="n"/>
    </row>
    <row r="1420">
      <c r="A1420" s="6" t="n"/>
      <c r="B1420" s="4" t="n"/>
      <c r="C1420" s="4" t="n"/>
      <c r="D1420" s="4" t="n"/>
      <c r="E1420" s="7" t="n"/>
      <c r="F1420" s="4" t="n"/>
      <c r="G1420" s="4" t="n"/>
      <c r="H1420" s="4" t="n"/>
    </row>
    <row r="1421">
      <c r="A1421" s="6" t="n"/>
      <c r="B1421" s="4" t="n"/>
      <c r="C1421" s="4" t="n"/>
      <c r="D1421" s="4" t="n"/>
      <c r="E1421" s="7" t="n"/>
      <c r="F1421" s="4" t="n"/>
      <c r="G1421" s="4" t="n"/>
      <c r="H1421" s="4" t="n"/>
    </row>
    <row r="1422">
      <c r="A1422" s="6" t="n"/>
      <c r="B1422" s="4" t="n"/>
      <c r="C1422" s="4" t="n"/>
      <c r="D1422" s="4" t="n"/>
      <c r="E1422" s="7" t="n"/>
      <c r="F1422" s="4" t="n"/>
      <c r="G1422" s="4" t="n"/>
      <c r="H1422" s="4" t="n"/>
    </row>
    <row r="1423">
      <c r="A1423" s="6" t="n"/>
      <c r="B1423" s="4" t="n"/>
      <c r="C1423" s="4" t="n"/>
      <c r="D1423" s="4" t="n"/>
      <c r="E1423" s="7" t="n"/>
      <c r="F1423" s="4" t="n"/>
      <c r="G1423" s="4" t="n"/>
      <c r="H1423" s="4" t="n"/>
    </row>
    <row r="1424">
      <c r="A1424" s="6" t="n"/>
      <c r="B1424" s="4" t="n"/>
      <c r="C1424" s="4" t="n"/>
      <c r="D1424" s="4" t="n"/>
      <c r="E1424" s="7" t="n"/>
      <c r="F1424" s="4" t="n"/>
      <c r="G1424" s="4" t="n"/>
      <c r="H1424" s="4" t="n"/>
    </row>
    <row r="1425">
      <c r="A1425" s="6" t="n"/>
      <c r="B1425" s="4" t="n"/>
      <c r="C1425" s="4" t="n"/>
      <c r="D1425" s="4" t="n"/>
      <c r="E1425" s="7" t="n"/>
      <c r="F1425" s="4" t="n"/>
      <c r="G1425" s="4" t="n"/>
      <c r="H1425" s="4" t="n"/>
    </row>
    <row r="1426">
      <c r="A1426" s="6" t="n"/>
      <c r="B1426" s="4" t="n"/>
      <c r="C1426" s="4" t="n"/>
      <c r="D1426" s="4" t="n"/>
      <c r="E1426" s="7" t="n"/>
      <c r="F1426" s="4" t="n"/>
      <c r="G1426" s="4" t="n"/>
      <c r="H1426" s="4" t="n"/>
    </row>
    <row r="1427">
      <c r="A1427" s="6" t="n"/>
      <c r="B1427" s="4" t="n"/>
      <c r="C1427" s="4" t="n"/>
      <c r="D1427" s="4" t="n"/>
      <c r="E1427" s="7" t="n"/>
      <c r="F1427" s="4" t="n"/>
      <c r="G1427" s="4" t="n"/>
      <c r="H1427" s="4" t="n"/>
    </row>
    <row r="1428">
      <c r="A1428" s="6" t="n"/>
      <c r="B1428" s="4" t="n"/>
      <c r="C1428" s="4" t="n"/>
      <c r="D1428" s="4" t="n"/>
      <c r="E1428" s="7" t="n"/>
      <c r="F1428" s="4" t="n"/>
      <c r="G1428" s="4" t="n"/>
      <c r="H1428" s="4" t="n"/>
    </row>
    <row r="1429">
      <c r="A1429" s="6" t="n"/>
      <c r="B1429" s="4" t="n"/>
      <c r="C1429" s="4" t="n"/>
      <c r="D1429" s="4" t="n"/>
      <c r="E1429" s="7" t="n"/>
      <c r="F1429" s="4" t="n"/>
      <c r="G1429" s="4" t="n"/>
      <c r="H1429" s="4" t="n"/>
    </row>
    <row r="1430">
      <c r="A1430" s="6" t="n"/>
      <c r="B1430" s="4" t="n"/>
      <c r="C1430" s="4" t="n"/>
      <c r="D1430" s="4" t="n"/>
      <c r="E1430" s="7" t="n"/>
      <c r="F1430" s="4" t="n"/>
      <c r="G1430" s="4" t="n"/>
      <c r="H1430" s="4" t="n"/>
    </row>
    <row r="1431">
      <c r="A1431" s="6" t="n"/>
      <c r="B1431" s="4" t="n"/>
      <c r="C1431" s="4" t="n"/>
      <c r="D1431" s="4" t="n"/>
      <c r="E1431" s="7" t="n"/>
      <c r="F1431" s="4" t="n"/>
      <c r="G1431" s="4" t="n"/>
      <c r="H1431" s="4" t="n"/>
    </row>
    <row r="1432">
      <c r="A1432" s="6" t="n"/>
      <c r="B1432" s="4" t="n"/>
      <c r="C1432" s="4" t="n"/>
      <c r="D1432" s="4" t="n"/>
      <c r="E1432" s="7" t="n"/>
      <c r="F1432" s="4" t="n"/>
      <c r="G1432" s="4" t="n"/>
      <c r="H1432" s="4" t="n"/>
    </row>
    <row r="1433">
      <c r="A1433" s="6" t="n"/>
      <c r="B1433" s="4" t="n"/>
      <c r="C1433" s="4" t="n"/>
      <c r="D1433" s="4" t="n"/>
      <c r="E1433" s="7" t="n"/>
      <c r="F1433" s="4" t="n"/>
      <c r="G1433" s="4" t="n"/>
      <c r="H1433" s="4" t="n"/>
    </row>
    <row r="1434">
      <c r="A1434" s="6" t="n"/>
      <c r="B1434" s="4" t="n"/>
      <c r="C1434" s="4" t="n"/>
      <c r="D1434" s="4" t="n"/>
      <c r="E1434" s="7" t="n"/>
      <c r="F1434" s="4" t="n"/>
      <c r="G1434" s="4" t="n"/>
      <c r="H1434" s="4" t="n"/>
    </row>
    <row r="1435">
      <c r="A1435" s="6" t="n"/>
      <c r="B1435" s="4" t="n"/>
      <c r="C1435" s="4" t="n"/>
      <c r="D1435" s="4" t="n"/>
      <c r="E1435" s="7" t="n"/>
      <c r="F1435" s="4" t="n"/>
      <c r="G1435" s="4" t="n"/>
      <c r="H1435" s="4" t="n"/>
    </row>
    <row r="1436">
      <c r="A1436" s="6" t="n"/>
      <c r="B1436" s="4" t="n"/>
      <c r="C1436" s="4" t="n"/>
      <c r="D1436" s="4" t="n"/>
      <c r="E1436" s="7" t="n"/>
      <c r="F1436" s="4" t="n"/>
      <c r="G1436" s="4" t="n"/>
      <c r="H1436" s="4" t="n"/>
    </row>
    <row r="1437">
      <c r="A1437" s="6" t="n"/>
      <c r="B1437" s="4" t="n"/>
      <c r="C1437" s="4" t="n"/>
      <c r="D1437" s="4" t="n"/>
      <c r="E1437" s="7" t="n"/>
      <c r="F1437" s="4" t="n"/>
      <c r="G1437" s="4" t="n"/>
      <c r="H1437" s="4" t="n"/>
    </row>
    <row r="1438">
      <c r="A1438" s="6" t="n"/>
      <c r="B1438" s="4" t="n"/>
      <c r="C1438" s="4" t="n"/>
      <c r="D1438" s="4" t="n"/>
      <c r="E1438" s="7" t="n"/>
      <c r="F1438" s="4" t="n"/>
      <c r="G1438" s="4" t="n"/>
      <c r="H1438" s="4" t="n"/>
    </row>
    <row r="1439">
      <c r="A1439" s="6" t="n"/>
      <c r="B1439" s="4" t="n"/>
      <c r="C1439" s="4" t="n"/>
      <c r="D1439" s="4" t="n"/>
      <c r="E1439" s="7" t="n"/>
      <c r="F1439" s="4" t="n"/>
      <c r="G1439" s="4" t="n"/>
      <c r="H1439" s="4" t="n"/>
    </row>
    <row r="1440">
      <c r="A1440" s="6" t="n"/>
      <c r="B1440" s="4" t="n"/>
      <c r="C1440" s="4" t="n"/>
      <c r="D1440" s="4" t="n"/>
      <c r="E1440" s="7" t="n"/>
      <c r="F1440" s="4" t="n"/>
      <c r="G1440" s="4" t="n"/>
      <c r="H1440" s="4" t="n"/>
    </row>
    <row r="1441">
      <c r="A1441" s="6" t="n"/>
      <c r="B1441" s="4" t="n"/>
      <c r="C1441" s="4" t="n"/>
      <c r="D1441" s="4" t="n"/>
      <c r="E1441" s="7" t="n"/>
      <c r="F1441" s="4" t="n"/>
      <c r="G1441" s="4" t="n"/>
      <c r="H1441" s="4" t="n"/>
    </row>
    <row r="1442">
      <c r="A1442" s="6" t="n"/>
      <c r="B1442" s="4" t="n"/>
      <c r="C1442" s="4" t="n"/>
      <c r="D1442" s="4" t="n"/>
      <c r="E1442" s="7" t="n"/>
      <c r="F1442" s="4" t="n"/>
      <c r="G1442" s="4" t="n"/>
      <c r="H1442" s="4" t="n"/>
    </row>
    <row r="1443">
      <c r="A1443" s="6" t="n"/>
      <c r="B1443" s="4" t="n"/>
      <c r="C1443" s="4" t="n"/>
      <c r="D1443" s="4" t="n"/>
      <c r="E1443" s="7" t="n"/>
      <c r="F1443" s="4" t="n"/>
      <c r="G1443" s="4" t="n"/>
      <c r="H1443" s="4" t="n"/>
    </row>
    <row r="1444">
      <c r="A1444" s="6" t="n"/>
      <c r="B1444" s="4" t="n"/>
      <c r="C1444" s="4" t="n"/>
      <c r="D1444" s="4" t="n"/>
      <c r="E1444" s="7" t="n"/>
      <c r="F1444" s="4" t="n"/>
      <c r="G1444" s="4" t="n"/>
      <c r="H1444" s="4" t="n"/>
    </row>
    <row r="1445">
      <c r="A1445" s="6" t="n"/>
      <c r="B1445" s="4" t="n"/>
      <c r="C1445" s="4" t="n"/>
      <c r="D1445" s="4" t="n"/>
      <c r="E1445" s="7" t="n"/>
      <c r="F1445" s="4" t="n"/>
      <c r="G1445" s="4" t="n"/>
      <c r="H1445" s="4" t="n"/>
    </row>
    <row r="1446">
      <c r="A1446" s="6" t="n"/>
      <c r="B1446" s="4" t="n"/>
      <c r="C1446" s="4" t="n"/>
      <c r="D1446" s="4" t="n"/>
      <c r="E1446" s="7" t="n"/>
      <c r="F1446" s="4" t="n"/>
      <c r="G1446" s="4" t="n"/>
      <c r="H1446" s="4" t="n"/>
    </row>
    <row r="1447">
      <c r="A1447" s="6" t="n"/>
      <c r="B1447" s="4" t="n"/>
      <c r="C1447" s="4" t="n"/>
      <c r="D1447" s="4" t="n"/>
      <c r="E1447" s="7" t="n"/>
      <c r="F1447" s="4" t="n"/>
      <c r="G1447" s="4" t="n"/>
      <c r="H1447" s="4" t="n"/>
    </row>
    <row r="1448">
      <c r="A1448" s="6" t="n"/>
      <c r="B1448" s="4" t="n"/>
      <c r="C1448" s="4" t="n"/>
      <c r="D1448" s="4" t="n"/>
      <c r="E1448" s="7" t="n"/>
      <c r="F1448" s="4" t="n"/>
      <c r="G1448" s="4" t="n"/>
      <c r="H1448" s="4" t="n"/>
    </row>
    <row r="1449">
      <c r="A1449" s="6" t="n"/>
      <c r="B1449" s="4" t="n"/>
      <c r="C1449" s="4" t="n"/>
      <c r="D1449" s="4" t="n"/>
      <c r="E1449" s="7" t="n"/>
      <c r="F1449" s="4" t="n"/>
      <c r="G1449" s="4" t="n"/>
      <c r="H1449" s="4" t="n"/>
    </row>
    <row r="1450">
      <c r="A1450" s="6" t="n"/>
      <c r="B1450" s="4" t="n"/>
      <c r="C1450" s="4" t="n"/>
      <c r="D1450" s="4" t="n"/>
      <c r="E1450" s="7" t="n"/>
      <c r="F1450" s="4" t="n"/>
      <c r="G1450" s="4" t="n"/>
      <c r="H1450" s="4" t="n"/>
    </row>
    <row r="1451">
      <c r="A1451" s="6" t="n"/>
      <c r="B1451" s="4" t="n"/>
      <c r="C1451" s="4" t="n"/>
      <c r="D1451" s="4" t="n"/>
      <c r="E1451" s="7" t="n"/>
      <c r="F1451" s="4" t="n"/>
      <c r="G1451" s="4" t="n"/>
      <c r="H1451" s="4" t="n"/>
    </row>
    <row r="1452">
      <c r="A1452" s="6" t="n"/>
      <c r="B1452" s="4" t="n"/>
      <c r="C1452" s="4" t="n"/>
      <c r="D1452" s="4" t="n"/>
      <c r="E1452" s="7" t="n"/>
      <c r="F1452" s="4" t="n"/>
      <c r="G1452" s="4" t="n"/>
      <c r="H1452" s="4" t="n"/>
    </row>
    <row r="1453">
      <c r="A1453" s="6" t="n"/>
      <c r="B1453" s="4" t="n"/>
      <c r="C1453" s="4" t="n"/>
      <c r="D1453" s="4" t="n"/>
      <c r="E1453" s="7" t="n"/>
      <c r="F1453" s="4" t="n"/>
      <c r="G1453" s="4" t="n"/>
      <c r="H1453" s="4" t="n"/>
    </row>
    <row r="1454">
      <c r="A1454" s="6" t="n"/>
      <c r="B1454" s="4" t="n"/>
      <c r="C1454" s="4" t="n"/>
      <c r="D1454" s="4" t="n"/>
      <c r="E1454" s="7" t="n"/>
      <c r="F1454" s="4" t="n"/>
      <c r="G1454" s="4" t="n"/>
      <c r="H1454" s="4" t="n"/>
    </row>
    <row r="1455">
      <c r="A1455" s="6" t="n"/>
      <c r="B1455" s="4" t="n"/>
      <c r="C1455" s="4" t="n"/>
      <c r="D1455" s="4" t="n"/>
      <c r="E1455" s="7" t="n"/>
      <c r="F1455" s="4" t="n"/>
      <c r="G1455" s="4" t="n"/>
      <c r="H1455" s="4" t="n"/>
    </row>
    <row r="1456">
      <c r="A1456" s="6" t="n"/>
      <c r="B1456" s="4" t="n"/>
      <c r="C1456" s="4" t="n"/>
      <c r="D1456" s="4" t="n"/>
      <c r="E1456" s="7" t="n"/>
      <c r="F1456" s="4" t="n"/>
      <c r="G1456" s="4" t="n"/>
      <c r="H1456" s="4" t="n"/>
    </row>
    <row r="1457">
      <c r="A1457" s="6" t="n"/>
      <c r="B1457" s="4" t="n"/>
      <c r="C1457" s="4" t="n"/>
      <c r="D1457" s="4" t="n"/>
      <c r="E1457" s="7" t="n"/>
      <c r="F1457" s="4" t="n"/>
      <c r="G1457" s="4" t="n"/>
      <c r="H1457" s="4" t="n"/>
    </row>
    <row r="1458">
      <c r="A1458" s="6" t="n"/>
      <c r="B1458" s="4" t="n"/>
      <c r="C1458" s="4" t="n"/>
      <c r="D1458" s="4" t="n"/>
      <c r="E1458" s="7" t="n"/>
      <c r="F1458" s="4" t="n"/>
      <c r="G1458" s="4" t="n"/>
      <c r="H1458" s="4" t="n"/>
    </row>
    <row r="1459">
      <c r="A1459" s="6" t="n"/>
      <c r="B1459" s="4" t="n"/>
      <c r="C1459" s="4" t="n"/>
      <c r="D1459" s="4" t="n"/>
      <c r="E1459" s="7" t="n"/>
      <c r="F1459" s="4" t="n"/>
      <c r="G1459" s="4" t="n"/>
      <c r="H1459" s="4" t="n"/>
    </row>
    <row r="1460">
      <c r="A1460" s="6" t="n"/>
      <c r="B1460" s="4" t="n"/>
      <c r="C1460" s="4" t="n"/>
      <c r="D1460" s="4" t="n"/>
      <c r="E1460" s="7" t="n"/>
      <c r="F1460" s="4" t="n"/>
      <c r="G1460" s="4" t="n"/>
      <c r="H1460" s="4" t="n"/>
    </row>
    <row r="1461">
      <c r="A1461" s="6" t="n"/>
      <c r="B1461" s="4" t="n"/>
      <c r="C1461" s="4" t="n"/>
      <c r="D1461" s="4" t="n"/>
      <c r="E1461" s="7" t="n"/>
      <c r="F1461" s="4" t="n"/>
      <c r="G1461" s="4" t="n"/>
      <c r="H1461" s="4" t="n"/>
    </row>
    <row r="1462">
      <c r="A1462" s="6" t="n"/>
      <c r="B1462" s="4" t="n"/>
      <c r="C1462" s="4" t="n"/>
      <c r="D1462" s="4" t="n"/>
      <c r="E1462" s="7" t="n"/>
      <c r="F1462" s="4" t="n"/>
      <c r="G1462" s="4" t="n"/>
      <c r="H1462" s="4" t="n"/>
    </row>
    <row r="1463">
      <c r="A1463" s="6" t="n"/>
      <c r="B1463" s="4" t="n"/>
      <c r="C1463" s="4" t="n"/>
      <c r="D1463" s="4" t="n"/>
      <c r="E1463" s="7" t="n"/>
      <c r="F1463" s="4" t="n"/>
      <c r="G1463" s="4" t="n"/>
      <c r="H1463" s="4" t="n"/>
    </row>
    <row r="1464">
      <c r="A1464" s="6" t="n"/>
      <c r="B1464" s="4" t="n"/>
      <c r="C1464" s="4" t="n"/>
      <c r="D1464" s="4" t="n"/>
      <c r="E1464" s="7" t="n"/>
      <c r="F1464" s="4" t="n"/>
      <c r="G1464" s="4" t="n"/>
      <c r="H1464" s="4" t="n"/>
    </row>
    <row r="1465">
      <c r="A1465" s="6" t="n"/>
      <c r="B1465" s="4" t="n"/>
      <c r="C1465" s="4" t="n"/>
      <c r="D1465" s="4" t="n"/>
      <c r="E1465" s="7" t="n"/>
      <c r="F1465" s="4" t="n"/>
      <c r="G1465" s="4" t="n"/>
      <c r="H1465" s="4" t="n"/>
    </row>
    <row r="1466">
      <c r="A1466" s="6" t="n"/>
      <c r="B1466" s="4" t="n"/>
      <c r="C1466" s="4" t="n"/>
      <c r="D1466" s="4" t="n"/>
      <c r="E1466" s="7" t="n"/>
      <c r="F1466" s="4" t="n"/>
      <c r="G1466" s="4" t="n"/>
      <c r="H1466" s="4" t="n"/>
    </row>
    <row r="1467">
      <c r="A1467" s="6" t="n"/>
      <c r="B1467" s="4" t="n"/>
      <c r="C1467" s="4" t="n"/>
      <c r="D1467" s="4" t="n"/>
      <c r="E1467" s="7" t="n"/>
      <c r="F1467" s="4" t="n"/>
      <c r="G1467" s="4" t="n"/>
      <c r="H1467" s="4" t="n"/>
    </row>
    <row r="1468">
      <c r="A1468" s="6" t="n"/>
      <c r="B1468" s="4" t="n"/>
      <c r="C1468" s="4" t="n"/>
      <c r="D1468" s="4" t="n"/>
      <c r="E1468" s="7" t="n"/>
      <c r="F1468" s="4" t="n"/>
      <c r="G1468" s="4" t="n"/>
      <c r="H1468" s="4" t="n"/>
    </row>
    <row r="1469">
      <c r="A1469" s="6" t="n"/>
      <c r="B1469" s="4" t="n"/>
      <c r="C1469" s="4" t="n"/>
      <c r="D1469" s="4" t="n"/>
      <c r="E1469" s="7" t="n"/>
      <c r="F1469" s="4" t="n"/>
      <c r="G1469" s="4" t="n"/>
      <c r="H1469" s="4" t="n"/>
    </row>
    <row r="1470">
      <c r="A1470" s="6" t="n"/>
      <c r="B1470" s="4" t="n"/>
      <c r="C1470" s="4" t="n"/>
      <c r="D1470" s="4" t="n"/>
      <c r="E1470" s="7" t="n"/>
      <c r="F1470" s="4" t="n"/>
      <c r="G1470" s="4" t="n"/>
      <c r="H1470" s="4" t="n"/>
    </row>
    <row r="1471">
      <c r="A1471" s="6" t="n"/>
      <c r="B1471" s="4" t="n"/>
      <c r="C1471" s="4" t="n"/>
      <c r="D1471" s="4" t="n"/>
      <c r="E1471" s="7" t="n"/>
      <c r="F1471" s="4" t="n"/>
      <c r="G1471" s="4" t="n"/>
      <c r="H1471" s="4" t="n"/>
    </row>
    <row r="1472">
      <c r="A1472" s="6" t="n"/>
      <c r="B1472" s="4" t="n"/>
      <c r="C1472" s="4" t="n"/>
      <c r="D1472" s="4" t="n"/>
      <c r="E1472" s="7" t="n"/>
      <c r="F1472" s="4" t="n"/>
      <c r="G1472" s="4" t="n"/>
      <c r="H1472" s="4" t="n"/>
    </row>
    <row r="1473">
      <c r="A1473" s="6" t="n"/>
      <c r="B1473" s="4" t="n"/>
      <c r="C1473" s="4" t="n"/>
      <c r="D1473" s="4" t="n"/>
      <c r="E1473" s="7" t="n"/>
      <c r="F1473" s="4" t="n"/>
      <c r="G1473" s="4" t="n"/>
      <c r="H1473" s="4" t="n"/>
    </row>
    <row r="1474">
      <c r="A1474" s="6" t="n"/>
      <c r="B1474" s="4" t="n"/>
      <c r="C1474" s="4" t="n"/>
      <c r="D1474" s="4" t="n"/>
      <c r="E1474" s="7" t="n"/>
      <c r="F1474" s="4" t="n"/>
      <c r="G1474" s="4" t="n"/>
      <c r="H1474" s="4" t="n"/>
    </row>
    <row r="1475">
      <c r="A1475" s="6" t="n"/>
      <c r="B1475" s="4" t="n"/>
      <c r="C1475" s="4" t="n"/>
      <c r="D1475" s="4" t="n"/>
      <c r="E1475" s="7" t="n"/>
      <c r="F1475" s="4" t="n"/>
      <c r="G1475" s="4" t="n"/>
      <c r="H1475" s="4" t="n"/>
    </row>
    <row r="1476">
      <c r="A1476" s="6" t="n"/>
      <c r="B1476" s="4" t="n"/>
      <c r="C1476" s="4" t="n"/>
      <c r="D1476" s="4" t="n"/>
      <c r="E1476" s="7" t="n"/>
      <c r="F1476" s="4" t="n"/>
      <c r="G1476" s="4" t="n"/>
      <c r="H1476" s="4" t="n"/>
    </row>
    <row r="1477">
      <c r="A1477" s="6" t="n"/>
      <c r="B1477" s="4" t="n"/>
      <c r="C1477" s="4" t="n"/>
      <c r="D1477" s="4" t="n"/>
      <c r="E1477" s="7" t="n"/>
      <c r="F1477" s="4" t="n"/>
      <c r="G1477" s="4" t="n"/>
      <c r="H1477" s="4" t="n"/>
    </row>
    <row r="1478">
      <c r="A1478" s="6" t="n"/>
      <c r="B1478" s="4" t="n"/>
      <c r="C1478" s="4" t="n"/>
      <c r="D1478" s="4" t="n"/>
      <c r="E1478" s="7" t="n"/>
      <c r="F1478" s="4" t="n"/>
      <c r="G1478" s="4" t="n"/>
      <c r="H1478" s="4" t="n"/>
    </row>
    <row r="1479">
      <c r="A1479" s="6" t="n"/>
      <c r="B1479" s="4" t="n"/>
      <c r="C1479" s="4" t="n"/>
      <c r="D1479" s="4" t="n"/>
      <c r="E1479" s="7" t="n"/>
      <c r="F1479" s="4" t="n"/>
      <c r="G1479" s="4" t="n"/>
      <c r="H1479" s="4" t="n"/>
    </row>
    <row r="1480">
      <c r="A1480" s="6" t="n"/>
      <c r="B1480" s="4" t="n"/>
      <c r="C1480" s="4" t="n"/>
      <c r="D1480" s="4" t="n"/>
      <c r="E1480" s="7" t="n"/>
      <c r="F1480" s="4" t="n"/>
      <c r="G1480" s="4" t="n"/>
      <c r="H1480" s="4" t="n"/>
    </row>
    <row r="1481">
      <c r="A1481" s="6" t="n"/>
      <c r="B1481" s="4" t="n"/>
      <c r="C1481" s="4" t="n"/>
      <c r="D1481" s="4" t="n"/>
      <c r="E1481" s="7" t="n"/>
      <c r="F1481" s="4" t="n"/>
      <c r="G1481" s="4" t="n"/>
      <c r="H1481" s="4" t="n"/>
    </row>
    <row r="1482">
      <c r="A1482" s="6" t="n"/>
      <c r="B1482" s="4" t="n"/>
      <c r="C1482" s="4" t="n"/>
      <c r="D1482" s="4" t="n"/>
      <c r="E1482" s="7" t="n"/>
      <c r="F1482" s="4" t="n"/>
      <c r="G1482" s="4" t="n"/>
      <c r="H1482" s="4" t="n"/>
    </row>
    <row r="1483">
      <c r="A1483" s="6" t="n"/>
      <c r="B1483" s="4" t="n"/>
      <c r="C1483" s="4" t="n"/>
      <c r="D1483" s="4" t="n"/>
      <c r="E1483" s="7" t="n"/>
      <c r="F1483" s="4" t="n"/>
      <c r="G1483" s="4" t="n"/>
      <c r="H1483" s="4" t="n"/>
    </row>
    <row r="1484">
      <c r="A1484" s="6" t="n"/>
      <c r="B1484" s="4" t="n"/>
      <c r="C1484" s="4" t="n"/>
      <c r="D1484" s="4" t="n"/>
      <c r="E1484" s="7" t="n"/>
      <c r="F1484" s="4" t="n"/>
      <c r="G1484" s="4" t="n"/>
      <c r="H1484" s="4" t="n"/>
    </row>
    <row r="1485">
      <c r="A1485" s="6" t="n"/>
      <c r="B1485" s="4" t="n"/>
      <c r="C1485" s="4" t="n"/>
      <c r="D1485" s="4" t="n"/>
      <c r="E1485" s="7" t="n"/>
      <c r="F1485" s="4" t="n"/>
      <c r="G1485" s="4" t="n"/>
      <c r="H1485" s="4" t="n"/>
    </row>
    <row r="1486">
      <c r="A1486" s="6" t="n"/>
      <c r="B1486" s="4" t="n"/>
      <c r="C1486" s="4" t="n"/>
      <c r="D1486" s="4" t="n"/>
      <c r="E1486" s="7" t="n"/>
      <c r="F1486" s="4" t="n"/>
      <c r="G1486" s="4" t="n"/>
      <c r="H1486" s="4" t="n"/>
    </row>
    <row r="1487">
      <c r="A1487" s="6" t="n"/>
      <c r="B1487" s="4" t="n"/>
      <c r="C1487" s="4" t="n"/>
      <c r="D1487" s="4" t="n"/>
      <c r="E1487" s="7" t="n"/>
      <c r="F1487" s="4" t="n"/>
      <c r="G1487" s="4" t="n"/>
      <c r="H1487" s="4" t="n"/>
    </row>
    <row r="1488">
      <c r="A1488" s="6" t="n"/>
      <c r="B1488" s="4" t="n"/>
      <c r="C1488" s="4" t="n"/>
      <c r="D1488" s="4" t="n"/>
      <c r="E1488" s="7" t="n"/>
      <c r="F1488" s="4" t="n"/>
      <c r="G1488" s="4" t="n"/>
      <c r="H1488" s="4" t="n"/>
    </row>
    <row r="1489">
      <c r="A1489" s="6" t="n"/>
      <c r="B1489" s="4" t="n"/>
      <c r="C1489" s="4" t="n"/>
      <c r="D1489" s="4" t="n"/>
      <c r="E1489" s="7" t="n"/>
      <c r="F1489" s="4" t="n"/>
      <c r="G1489" s="4" t="n"/>
      <c r="H1489" s="4" t="n"/>
    </row>
    <row r="1490">
      <c r="A1490" s="6" t="n"/>
      <c r="B1490" s="4" t="n"/>
      <c r="C1490" s="4" t="n"/>
      <c r="D1490" s="4" t="n"/>
      <c r="E1490" s="7" t="n"/>
      <c r="F1490" s="4" t="n"/>
      <c r="G1490" s="4" t="n"/>
      <c r="H1490" s="4" t="n"/>
    </row>
    <row r="1491">
      <c r="A1491" s="6" t="n"/>
      <c r="B1491" s="4" t="n"/>
      <c r="C1491" s="4" t="n"/>
      <c r="D1491" s="4" t="n"/>
      <c r="E1491" s="7" t="n"/>
      <c r="F1491" s="4" t="n"/>
      <c r="G1491" s="4" t="n"/>
      <c r="H1491" s="4" t="n"/>
    </row>
    <row r="1492">
      <c r="A1492" s="6" t="n"/>
      <c r="B1492" s="4" t="n"/>
      <c r="C1492" s="4" t="n"/>
      <c r="D1492" s="4" t="n"/>
      <c r="E1492" s="7" t="n"/>
      <c r="F1492" s="4" t="n"/>
      <c r="G1492" s="4" t="n"/>
      <c r="H1492" s="4" t="n"/>
    </row>
    <row r="1493">
      <c r="A1493" s="6" t="n"/>
      <c r="B1493" s="4" t="n"/>
      <c r="C1493" s="4" t="n"/>
      <c r="D1493" s="4" t="n"/>
      <c r="E1493" s="7" t="n"/>
      <c r="F1493" s="4" t="n"/>
      <c r="G1493" s="4" t="n"/>
      <c r="H1493" s="4" t="n"/>
    </row>
    <row r="1494">
      <c r="A1494" s="6" t="n"/>
      <c r="B1494" s="4" t="n"/>
      <c r="C1494" s="4" t="n"/>
      <c r="D1494" s="4" t="n"/>
      <c r="E1494" s="7" t="n"/>
      <c r="F1494" s="4" t="n"/>
      <c r="G1494" s="4" t="n"/>
      <c r="H1494" s="4" t="n"/>
    </row>
    <row r="1495">
      <c r="A1495" s="6" t="n"/>
      <c r="B1495" s="4" t="n"/>
      <c r="C1495" s="4" t="n"/>
      <c r="D1495" s="4" t="n"/>
      <c r="E1495" s="7" t="n"/>
      <c r="F1495" s="4" t="n"/>
      <c r="G1495" s="4" t="n"/>
      <c r="H1495" s="4" t="n"/>
    </row>
    <row r="1496">
      <c r="A1496" s="6" t="n"/>
      <c r="B1496" s="4" t="n"/>
      <c r="C1496" s="4" t="n"/>
      <c r="D1496" s="4" t="n"/>
      <c r="E1496" s="7" t="n"/>
      <c r="F1496" s="4" t="n"/>
      <c r="G1496" s="4" t="n"/>
      <c r="H1496" s="4" t="n"/>
    </row>
    <row r="1497">
      <c r="A1497" s="6" t="n"/>
      <c r="B1497" s="4" t="n"/>
      <c r="C1497" s="4" t="n"/>
      <c r="D1497" s="4" t="n"/>
      <c r="E1497" s="7" t="n"/>
      <c r="F1497" s="4" t="n"/>
      <c r="G1497" s="4" t="n"/>
      <c r="H1497" s="4" t="n"/>
    </row>
    <row r="1498">
      <c r="A1498" s="6" t="n"/>
      <c r="B1498" s="4" t="n"/>
      <c r="C1498" s="4" t="n"/>
      <c r="D1498" s="4" t="n"/>
      <c r="E1498" s="7" t="n"/>
      <c r="F1498" s="4" t="n"/>
      <c r="G1498" s="4" t="n"/>
      <c r="H1498" s="4" t="n"/>
    </row>
    <row r="1499">
      <c r="A1499" s="6" t="n"/>
      <c r="B1499" s="4" t="n"/>
      <c r="C1499" s="4" t="n"/>
      <c r="D1499" s="4" t="n"/>
      <c r="E1499" s="7" t="n"/>
      <c r="F1499" s="4" t="n"/>
      <c r="G1499" s="4" t="n"/>
      <c r="H1499" s="4" t="n"/>
    </row>
    <row r="1500">
      <c r="A1500" s="6" t="n"/>
      <c r="B1500" s="4" t="n"/>
      <c r="C1500" s="4" t="n"/>
      <c r="D1500" s="4" t="n"/>
      <c r="E1500" s="7" t="n"/>
      <c r="F1500" s="4" t="n"/>
      <c r="G1500" s="4" t="n"/>
      <c r="H1500" s="4" t="n"/>
    </row>
    <row r="1501">
      <c r="A1501" s="6" t="n"/>
      <c r="B1501" s="4" t="n"/>
      <c r="C1501" s="4" t="n"/>
      <c r="D1501" s="4" t="n"/>
      <c r="E1501" s="7" t="n"/>
      <c r="F1501" s="4" t="n"/>
      <c r="G1501" s="4" t="n"/>
      <c r="H1501" s="4" t="n"/>
    </row>
    <row r="1502">
      <c r="A1502" s="6" t="n"/>
      <c r="B1502" s="4" t="n"/>
      <c r="C1502" s="4" t="n"/>
      <c r="D1502" s="4" t="n"/>
      <c r="E1502" s="7" t="n"/>
      <c r="F1502" s="4" t="n"/>
      <c r="G1502" s="4" t="n"/>
      <c r="H1502" s="4" t="n"/>
    </row>
    <row r="1503">
      <c r="A1503" s="6" t="n"/>
      <c r="B1503" s="4" t="n"/>
      <c r="C1503" s="4" t="n"/>
      <c r="D1503" s="4" t="n"/>
      <c r="E1503" s="7" t="n"/>
      <c r="F1503" s="4" t="n"/>
      <c r="G1503" s="4" t="n"/>
      <c r="H1503" s="4" t="n"/>
    </row>
    <row r="1504">
      <c r="A1504" s="6" t="n"/>
      <c r="B1504" s="4" t="n"/>
      <c r="C1504" s="4" t="n"/>
      <c r="D1504" s="4" t="n"/>
      <c r="E1504" s="7" t="n"/>
      <c r="F1504" s="4" t="n"/>
      <c r="G1504" s="4" t="n"/>
      <c r="H1504" s="4" t="n"/>
    </row>
    <row r="1505">
      <c r="A1505" s="6" t="n"/>
      <c r="B1505" s="4" t="n"/>
      <c r="C1505" s="4" t="n"/>
      <c r="D1505" s="4" t="n"/>
      <c r="E1505" s="7" t="n"/>
      <c r="F1505" s="4" t="n"/>
      <c r="G1505" s="4" t="n"/>
      <c r="H1505" s="4" t="n"/>
    </row>
    <row r="1506">
      <c r="A1506" s="6" t="n"/>
      <c r="B1506" s="4" t="n"/>
      <c r="C1506" s="4" t="n"/>
      <c r="D1506" s="4" t="n"/>
      <c r="E1506" s="7" t="n"/>
      <c r="F1506" s="4" t="n"/>
      <c r="G1506" s="4" t="n"/>
      <c r="H1506" s="4" t="n"/>
    </row>
    <row r="1507">
      <c r="A1507" s="6" t="n"/>
      <c r="B1507" s="4" t="n"/>
      <c r="C1507" s="4" t="n"/>
      <c r="D1507" s="4" t="n"/>
      <c r="E1507" s="7" t="n"/>
      <c r="F1507" s="4" t="n"/>
      <c r="G1507" s="4" t="n"/>
      <c r="H1507" s="4" t="n"/>
    </row>
    <row r="1508">
      <c r="A1508" s="6" t="n"/>
      <c r="B1508" s="4" t="n"/>
      <c r="C1508" s="4" t="n"/>
      <c r="D1508" s="4" t="n"/>
      <c r="E1508" s="7" t="n"/>
      <c r="F1508" s="4" t="n"/>
      <c r="G1508" s="4" t="n"/>
      <c r="H1508" s="4" t="n"/>
    </row>
    <row r="1509">
      <c r="A1509" s="6" t="n"/>
      <c r="B1509" s="4" t="n"/>
      <c r="C1509" s="4" t="n"/>
      <c r="D1509" s="4" t="n"/>
      <c r="E1509" s="7" t="n"/>
      <c r="F1509" s="4" t="n"/>
      <c r="G1509" s="4" t="n"/>
      <c r="H1509" s="4" t="n"/>
    </row>
    <row r="1510">
      <c r="A1510" s="6" t="n"/>
      <c r="B1510" s="4" t="n"/>
      <c r="C1510" s="4" t="n"/>
      <c r="D1510" s="4" t="n"/>
      <c r="E1510" s="7" t="n"/>
      <c r="F1510" s="4" t="n"/>
      <c r="G1510" s="4" t="n"/>
      <c r="H1510" s="4" t="n"/>
    </row>
    <row r="1511">
      <c r="A1511" s="6" t="n"/>
      <c r="B1511" s="4" t="n"/>
      <c r="C1511" s="4" t="n"/>
      <c r="D1511" s="4" t="n"/>
      <c r="E1511" s="7" t="n"/>
      <c r="F1511" s="4" t="n"/>
      <c r="G1511" s="4" t="n"/>
      <c r="H1511" s="4" t="n"/>
    </row>
    <row r="1512">
      <c r="A1512" s="6" t="n"/>
      <c r="B1512" s="4" t="n"/>
      <c r="C1512" s="4" t="n"/>
      <c r="D1512" s="4" t="n"/>
      <c r="E1512" s="7" t="n"/>
      <c r="F1512" s="4" t="n"/>
      <c r="G1512" s="4" t="n"/>
      <c r="H1512" s="4" t="n"/>
    </row>
    <row r="1513">
      <c r="A1513" s="6" t="n"/>
      <c r="B1513" s="4" t="n"/>
      <c r="C1513" s="4" t="n"/>
      <c r="D1513" s="4" t="n"/>
      <c r="E1513" s="7" t="n"/>
      <c r="F1513" s="4" t="n"/>
      <c r="G1513" s="4" t="n"/>
      <c r="H1513" s="4" t="n"/>
    </row>
    <row r="1514">
      <c r="A1514" s="6" t="n"/>
      <c r="B1514" s="4" t="n"/>
      <c r="C1514" s="4" t="n"/>
      <c r="D1514" s="4" t="n"/>
      <c r="E1514" s="7" t="n"/>
      <c r="F1514" s="4" t="n"/>
      <c r="G1514" s="4" t="n"/>
      <c r="H1514" s="4" t="n"/>
    </row>
    <row r="1515">
      <c r="A1515" s="6" t="n"/>
      <c r="B1515" s="4" t="n"/>
      <c r="C1515" s="4" t="n"/>
      <c r="D1515" s="4" t="n"/>
      <c r="E1515" s="7" t="n"/>
      <c r="F1515" s="4" t="n"/>
      <c r="G1515" s="4" t="n"/>
      <c r="H1515" s="4" t="n"/>
    </row>
    <row r="1516">
      <c r="A1516" s="6" t="n"/>
      <c r="B1516" s="4" t="n"/>
      <c r="C1516" s="4" t="n"/>
      <c r="D1516" s="4" t="n"/>
      <c r="E1516" s="7" t="n"/>
      <c r="F1516" s="4" t="n"/>
      <c r="G1516" s="4" t="n"/>
      <c r="H1516" s="4" t="n"/>
    </row>
    <row r="1517">
      <c r="A1517" s="6" t="n"/>
      <c r="B1517" s="4" t="n"/>
      <c r="C1517" s="4" t="n"/>
      <c r="D1517" s="4" t="n"/>
      <c r="E1517" s="7" t="n"/>
      <c r="F1517" s="4" t="n"/>
      <c r="G1517" s="4" t="n"/>
      <c r="H1517" s="4" t="n"/>
    </row>
    <row r="1518">
      <c r="A1518" s="6" t="n"/>
      <c r="B1518" s="4" t="n"/>
      <c r="C1518" s="4" t="n"/>
      <c r="D1518" s="4" t="n"/>
      <c r="E1518" s="7" t="n"/>
      <c r="F1518" s="4" t="n"/>
      <c r="G1518" s="4" t="n"/>
      <c r="H1518" s="4" t="n"/>
    </row>
    <row r="1519">
      <c r="A1519" s="6" t="n"/>
      <c r="B1519" s="4" t="n"/>
      <c r="C1519" s="4" t="n"/>
      <c r="D1519" s="4" t="n"/>
      <c r="E1519" s="7" t="n"/>
      <c r="F1519" s="4" t="n"/>
      <c r="G1519" s="4" t="n"/>
      <c r="H1519" s="4" t="n"/>
    </row>
    <row r="1520">
      <c r="A1520" s="6" t="n"/>
      <c r="B1520" s="4" t="n"/>
      <c r="C1520" s="4" t="n"/>
      <c r="D1520" s="4" t="n"/>
      <c r="E1520" s="7" t="n"/>
      <c r="F1520" s="4" t="n"/>
      <c r="G1520" s="4" t="n"/>
      <c r="H1520" s="4" t="n"/>
    </row>
    <row r="1521">
      <c r="A1521" s="6" t="n"/>
      <c r="B1521" s="4" t="n"/>
      <c r="C1521" s="4" t="n"/>
      <c r="D1521" s="4" t="n"/>
      <c r="E1521" s="7" t="n"/>
      <c r="F1521" s="4" t="n"/>
      <c r="G1521" s="4" t="n"/>
      <c r="H1521" s="4" t="n"/>
    </row>
    <row r="1522">
      <c r="A1522" s="6" t="n"/>
      <c r="B1522" s="4" t="n"/>
      <c r="C1522" s="4" t="n"/>
      <c r="D1522" s="4" t="n"/>
      <c r="E1522" s="7" t="n"/>
      <c r="F1522" s="4" t="n"/>
      <c r="G1522" s="4" t="n"/>
      <c r="H1522" s="4" t="n"/>
    </row>
    <row r="1523">
      <c r="A1523" s="6" t="n"/>
      <c r="B1523" s="4" t="n"/>
      <c r="C1523" s="4" t="n"/>
      <c r="D1523" s="4" t="n"/>
      <c r="E1523" s="7" t="n"/>
      <c r="F1523" s="4" t="n"/>
      <c r="G1523" s="4" t="n"/>
      <c r="H1523" s="4" t="n"/>
    </row>
    <row r="1524">
      <c r="A1524" s="6" t="n"/>
      <c r="B1524" s="4" t="n"/>
      <c r="C1524" s="4" t="n"/>
      <c r="D1524" s="4" t="n"/>
      <c r="E1524" s="7" t="n"/>
      <c r="F1524" s="4" t="n"/>
      <c r="G1524" s="4" t="n"/>
      <c r="H1524" s="4" t="n"/>
    </row>
    <row r="1525">
      <c r="A1525" s="6" t="n"/>
      <c r="B1525" s="4" t="n"/>
      <c r="C1525" s="4" t="n"/>
      <c r="D1525" s="4" t="n"/>
      <c r="E1525" s="7" t="n"/>
      <c r="F1525" s="4" t="n"/>
      <c r="G1525" s="4" t="n"/>
      <c r="H1525" s="4" t="n"/>
    </row>
    <row r="1526">
      <c r="A1526" s="6" t="n"/>
      <c r="B1526" s="4" t="n"/>
      <c r="C1526" s="4" t="n"/>
      <c r="D1526" s="4" t="n"/>
      <c r="E1526" s="7" t="n"/>
      <c r="F1526" s="4" t="n"/>
      <c r="G1526" s="4" t="n"/>
      <c r="H1526" s="4" t="n"/>
    </row>
    <row r="1527">
      <c r="A1527" s="6" t="n"/>
      <c r="B1527" s="4" t="n"/>
      <c r="C1527" s="4" t="n"/>
      <c r="D1527" s="4" t="n"/>
      <c r="E1527" s="7" t="n"/>
      <c r="F1527" s="4" t="n"/>
      <c r="G1527" s="4" t="n"/>
      <c r="H1527" s="4" t="n"/>
    </row>
    <row r="1528">
      <c r="A1528" s="6" t="n"/>
      <c r="B1528" s="4" t="n"/>
      <c r="C1528" s="4" t="n"/>
      <c r="D1528" s="4" t="n"/>
      <c r="E1528" s="7" t="n"/>
      <c r="F1528" s="4" t="n"/>
      <c r="G1528" s="4" t="n"/>
      <c r="H1528" s="4" t="n"/>
    </row>
    <row r="1529">
      <c r="A1529" s="6" t="n"/>
      <c r="B1529" s="4" t="n"/>
      <c r="C1529" s="4" t="n"/>
      <c r="D1529" s="4" t="n"/>
      <c r="E1529" s="7" t="n"/>
      <c r="F1529" s="4" t="n"/>
      <c r="G1529" s="4" t="n"/>
      <c r="H1529" s="4" t="n"/>
    </row>
    <row r="1530">
      <c r="A1530" s="6" t="n"/>
      <c r="B1530" s="4" t="n"/>
      <c r="C1530" s="4" t="n"/>
      <c r="D1530" s="4" t="n"/>
      <c r="E1530" s="7" t="n"/>
      <c r="F1530" s="4" t="n"/>
      <c r="G1530" s="4" t="n"/>
      <c r="H1530" s="4" t="n"/>
    </row>
    <row r="1531">
      <c r="A1531" s="6" t="n"/>
      <c r="B1531" s="4" t="n"/>
      <c r="C1531" s="4" t="n"/>
      <c r="D1531" s="4" t="n"/>
      <c r="E1531" s="7" t="n"/>
      <c r="F1531" s="4" t="n"/>
      <c r="G1531" s="4" t="n"/>
      <c r="H1531" s="4" t="n"/>
    </row>
    <row r="1532">
      <c r="A1532" s="6" t="n"/>
      <c r="B1532" s="4" t="n"/>
      <c r="C1532" s="4" t="n"/>
      <c r="D1532" s="4" t="n"/>
      <c r="E1532" s="7" t="n"/>
      <c r="F1532" s="4" t="n"/>
      <c r="G1532" s="4" t="n"/>
      <c r="H1532" s="4" t="n"/>
    </row>
    <row r="1533">
      <c r="A1533" s="6" t="n"/>
      <c r="B1533" s="4" t="n"/>
      <c r="C1533" s="4" t="n"/>
      <c r="D1533" s="4" t="n"/>
      <c r="E1533" s="7" t="n"/>
      <c r="F1533" s="4" t="n"/>
      <c r="G1533" s="4" t="n"/>
      <c r="H1533" s="4" t="n"/>
    </row>
    <row r="1534">
      <c r="A1534" s="6" t="n"/>
      <c r="B1534" s="4" t="n"/>
      <c r="C1534" s="4" t="n"/>
      <c r="D1534" s="4" t="n"/>
      <c r="E1534" s="7" t="n"/>
      <c r="F1534" s="4" t="n"/>
      <c r="G1534" s="4" t="n"/>
      <c r="H1534" s="4" t="n"/>
    </row>
    <row r="1535">
      <c r="A1535" s="6" t="n"/>
      <c r="B1535" s="4" t="n"/>
      <c r="C1535" s="4" t="n"/>
      <c r="D1535" s="4" t="n"/>
      <c r="E1535" s="7" t="n"/>
      <c r="F1535" s="4" t="n"/>
      <c r="G1535" s="4" t="n"/>
      <c r="H1535" s="4" t="n"/>
    </row>
    <row r="1536">
      <c r="A1536" s="6" t="n"/>
      <c r="B1536" s="4" t="n"/>
      <c r="C1536" s="4" t="n"/>
      <c r="D1536" s="4" t="n"/>
      <c r="E1536" s="7" t="n"/>
      <c r="F1536" s="4" t="n"/>
      <c r="G1536" s="4" t="n"/>
      <c r="H1536" s="4" t="n"/>
    </row>
    <row r="1537">
      <c r="A1537" s="6" t="n"/>
      <c r="B1537" s="4" t="n"/>
      <c r="C1537" s="4" t="n"/>
      <c r="D1537" s="4" t="n"/>
      <c r="E1537" s="7" t="n"/>
      <c r="F1537" s="4" t="n"/>
      <c r="G1537" s="4" t="n"/>
      <c r="H1537" s="4" t="n"/>
    </row>
    <row r="1538">
      <c r="A1538" s="6" t="n"/>
      <c r="B1538" s="4" t="n"/>
      <c r="C1538" s="4" t="n"/>
      <c r="D1538" s="4" t="n"/>
      <c r="E1538" s="7" t="n"/>
      <c r="F1538" s="4" t="n"/>
      <c r="G1538" s="4" t="n"/>
      <c r="H1538" s="4" t="n"/>
    </row>
    <row r="1539">
      <c r="A1539" s="6" t="n"/>
      <c r="B1539" s="4" t="n"/>
      <c r="C1539" s="4" t="n"/>
      <c r="D1539" s="4" t="n"/>
      <c r="E1539" s="7" t="n"/>
      <c r="F1539" s="4" t="n"/>
      <c r="G1539" s="4" t="n"/>
      <c r="H1539" s="4" t="n"/>
    </row>
    <row r="1540">
      <c r="A1540" s="6" t="n"/>
      <c r="B1540" s="4" t="n"/>
      <c r="C1540" s="4" t="n"/>
      <c r="D1540" s="4" t="n"/>
      <c r="E1540" s="7" t="n"/>
      <c r="F1540" s="4" t="n"/>
      <c r="G1540" s="4" t="n"/>
      <c r="H1540" s="4" t="n"/>
    </row>
    <row r="1541">
      <c r="A1541" s="6" t="n"/>
      <c r="B1541" s="4" t="n"/>
      <c r="C1541" s="4" t="n"/>
      <c r="D1541" s="4" t="n"/>
      <c r="E1541" s="7" t="n"/>
      <c r="F1541" s="4" t="n"/>
      <c r="G1541" s="4" t="n"/>
      <c r="H1541" s="4" t="n"/>
    </row>
    <row r="1542">
      <c r="A1542" s="6" t="n"/>
      <c r="B1542" s="4" t="n"/>
      <c r="C1542" s="4" t="n"/>
      <c r="D1542" s="4" t="n"/>
      <c r="E1542" s="7" t="n"/>
      <c r="F1542" s="4" t="n"/>
      <c r="G1542" s="4" t="n"/>
      <c r="H1542" s="4" t="n"/>
    </row>
    <row r="1543">
      <c r="A1543" s="6" t="n"/>
      <c r="B1543" s="4" t="n"/>
      <c r="C1543" s="4" t="n"/>
      <c r="D1543" s="4" t="n"/>
      <c r="E1543" s="7" t="n"/>
      <c r="F1543" s="4" t="n"/>
      <c r="G1543" s="4" t="n"/>
      <c r="H1543" s="4" t="n"/>
    </row>
    <row r="1544">
      <c r="A1544" s="6" t="n"/>
      <c r="B1544" s="4" t="n"/>
      <c r="C1544" s="4" t="n"/>
      <c r="D1544" s="4" t="n"/>
      <c r="E1544" s="7" t="n"/>
      <c r="F1544" s="4" t="n"/>
      <c r="G1544" s="4" t="n"/>
      <c r="H1544" s="4" t="n"/>
    </row>
    <row r="1545">
      <c r="A1545" s="6" t="n"/>
      <c r="B1545" s="4" t="n"/>
      <c r="C1545" s="4" t="n"/>
      <c r="D1545" s="4" t="n"/>
      <c r="E1545" s="7" t="n"/>
      <c r="F1545" s="4" t="n"/>
      <c r="G1545" s="4" t="n"/>
      <c r="H1545" s="4" t="n"/>
    </row>
    <row r="1546">
      <c r="A1546" s="6" t="n"/>
      <c r="B1546" s="4" t="n"/>
      <c r="C1546" s="4" t="n"/>
      <c r="D1546" s="4" t="n"/>
      <c r="E1546" s="7" t="n"/>
      <c r="F1546" s="4" t="n"/>
      <c r="G1546" s="4" t="n"/>
      <c r="H1546" s="4" t="n"/>
    </row>
    <row r="1547">
      <c r="A1547" s="6" t="n"/>
      <c r="B1547" s="4" t="n"/>
      <c r="C1547" s="4" t="n"/>
      <c r="D1547" s="4" t="n"/>
      <c r="E1547" s="7" t="n"/>
      <c r="F1547" s="4" t="n"/>
      <c r="G1547" s="4" t="n"/>
      <c r="H1547" s="4" t="n"/>
    </row>
    <row r="1548">
      <c r="A1548" s="6" t="n"/>
      <c r="B1548" s="4" t="n"/>
      <c r="C1548" s="4" t="n"/>
      <c r="D1548" s="4" t="n"/>
      <c r="E1548" s="7" t="n"/>
      <c r="F1548" s="4" t="n"/>
      <c r="G1548" s="4" t="n"/>
      <c r="H1548" s="4" t="n"/>
    </row>
    <row r="1549">
      <c r="A1549" s="6" t="n"/>
      <c r="B1549" s="4" t="n"/>
      <c r="C1549" s="4" t="n"/>
      <c r="D1549" s="4" t="n"/>
      <c r="E1549" s="7" t="n"/>
      <c r="F1549" s="4" t="n"/>
      <c r="G1549" s="4" t="n"/>
      <c r="H1549" s="4" t="n"/>
    </row>
    <row r="1550">
      <c r="A1550" s="6" t="n"/>
      <c r="B1550" s="4" t="n"/>
      <c r="C1550" s="4" t="n"/>
      <c r="D1550" s="4" t="n"/>
      <c r="E1550" s="7" t="n"/>
      <c r="F1550" s="4" t="n"/>
      <c r="G1550" s="4" t="n"/>
      <c r="H1550" s="4" t="n"/>
    </row>
    <row r="1551">
      <c r="A1551" s="6" t="n"/>
      <c r="B1551" s="4" t="n"/>
      <c r="C1551" s="4" t="n"/>
      <c r="D1551" s="4" t="n"/>
      <c r="E1551" s="7" t="n"/>
      <c r="F1551" s="4" t="n"/>
      <c r="G1551" s="4" t="n"/>
      <c r="H1551" s="4" t="n"/>
    </row>
    <row r="1552">
      <c r="A1552" s="6" t="n"/>
      <c r="B1552" s="4" t="n"/>
      <c r="C1552" s="4" t="n"/>
      <c r="D1552" s="4" t="n"/>
      <c r="E1552" s="7" t="n"/>
      <c r="F1552" s="4" t="n"/>
      <c r="G1552" s="4" t="n"/>
      <c r="H1552" s="4" t="n"/>
    </row>
    <row r="1553">
      <c r="A1553" s="6" t="n"/>
      <c r="B1553" s="4" t="n"/>
      <c r="C1553" s="4" t="n"/>
      <c r="D1553" s="4" t="n"/>
      <c r="E1553" s="7" t="n"/>
      <c r="F1553" s="4" t="n"/>
      <c r="G1553" s="4" t="n"/>
      <c r="H1553" s="4" t="n"/>
    </row>
    <row r="1554">
      <c r="A1554" s="6" t="n"/>
      <c r="B1554" s="4" t="n"/>
      <c r="C1554" s="4" t="n"/>
      <c r="D1554" s="4" t="n"/>
      <c r="E1554" s="7" t="n"/>
      <c r="F1554" s="4" t="n"/>
      <c r="G1554" s="4" t="n"/>
      <c r="H1554" s="4" t="n"/>
    </row>
    <row r="1555">
      <c r="A1555" s="6" t="n"/>
      <c r="B1555" s="4" t="n"/>
      <c r="C1555" s="4" t="n"/>
      <c r="D1555" s="4" t="n"/>
      <c r="E1555" s="7" t="n"/>
      <c r="F1555" s="4" t="n"/>
      <c r="G1555" s="4" t="n"/>
      <c r="H1555" s="4" t="n"/>
    </row>
    <row r="1556">
      <c r="A1556" s="6" t="n"/>
      <c r="B1556" s="4" t="n"/>
      <c r="C1556" s="4" t="n"/>
      <c r="D1556" s="4" t="n"/>
      <c r="E1556" s="7" t="n"/>
      <c r="F1556" s="4" t="n"/>
      <c r="G1556" s="4" t="n"/>
      <c r="H1556" s="4" t="n"/>
    </row>
    <row r="1557">
      <c r="A1557" s="6" t="n"/>
      <c r="B1557" s="4" t="n"/>
      <c r="C1557" s="4" t="n"/>
      <c r="D1557" s="4" t="n"/>
      <c r="E1557" s="7" t="n"/>
      <c r="F1557" s="4" t="n"/>
      <c r="G1557" s="4" t="n"/>
      <c r="H1557" s="4" t="n"/>
    </row>
    <row r="1558">
      <c r="A1558" s="6" t="n"/>
      <c r="B1558" s="4" t="n"/>
      <c r="C1558" s="4" t="n"/>
      <c r="D1558" s="4" t="n"/>
      <c r="E1558" s="7" t="n"/>
      <c r="F1558" s="4" t="n"/>
      <c r="G1558" s="4" t="n"/>
      <c r="H1558" s="4" t="n"/>
    </row>
    <row r="1559">
      <c r="A1559" s="6" t="n"/>
      <c r="B1559" s="4" t="n"/>
      <c r="C1559" s="4" t="n"/>
      <c r="D1559" s="4" t="n"/>
      <c r="E1559" s="7" t="n"/>
      <c r="F1559" s="4" t="n"/>
      <c r="G1559" s="4" t="n"/>
      <c r="H1559" s="4" t="n"/>
    </row>
    <row r="1560">
      <c r="A1560" s="6" t="n"/>
      <c r="B1560" s="4" t="n"/>
      <c r="C1560" s="4" t="n"/>
      <c r="D1560" s="4" t="n"/>
      <c r="E1560" s="7" t="n"/>
      <c r="F1560" s="4" t="n"/>
      <c r="G1560" s="4" t="n"/>
      <c r="H1560" s="4" t="n"/>
    </row>
    <row r="1561">
      <c r="A1561" s="6" t="n"/>
      <c r="B1561" s="4" t="n"/>
      <c r="C1561" s="4" t="n"/>
      <c r="D1561" s="4" t="n"/>
      <c r="E1561" s="7" t="n"/>
      <c r="F1561" s="4" t="n"/>
      <c r="G1561" s="4" t="n"/>
      <c r="H1561" s="4" t="n"/>
    </row>
    <row r="1562">
      <c r="A1562" s="6" t="n"/>
      <c r="B1562" s="4" t="n"/>
      <c r="C1562" s="4" t="n"/>
      <c r="D1562" s="4" t="n"/>
      <c r="E1562" s="7" t="n"/>
      <c r="F1562" s="4" t="n"/>
      <c r="G1562" s="4" t="n"/>
      <c r="H1562" s="4" t="n"/>
    </row>
    <row r="1563">
      <c r="A1563" s="6" t="n"/>
      <c r="B1563" s="4" t="n"/>
      <c r="C1563" s="4" t="n"/>
      <c r="D1563" s="4" t="n"/>
      <c r="E1563" s="7" t="n"/>
      <c r="F1563" s="4" t="n"/>
      <c r="G1563" s="4" t="n"/>
      <c r="H1563" s="4" t="n"/>
    </row>
    <row r="1564">
      <c r="A1564" s="6" t="n"/>
      <c r="B1564" s="4" t="n"/>
      <c r="C1564" s="4" t="n"/>
      <c r="D1564" s="4" t="n"/>
      <c r="E1564" s="7" t="n"/>
      <c r="F1564" s="4" t="n"/>
      <c r="G1564" s="4" t="n"/>
      <c r="H1564" s="4" t="n"/>
    </row>
    <row r="1565">
      <c r="A1565" s="6" t="n"/>
      <c r="B1565" s="4" t="n"/>
      <c r="C1565" s="4" t="n"/>
      <c r="D1565" s="4" t="n"/>
      <c r="E1565" s="7" t="n"/>
      <c r="F1565" s="4" t="n"/>
      <c r="G1565" s="4" t="n"/>
      <c r="H1565" s="4" t="n"/>
    </row>
    <row r="1566">
      <c r="A1566" s="6" t="n"/>
      <c r="B1566" s="4" t="n"/>
      <c r="C1566" s="4" t="n"/>
      <c r="D1566" s="4" t="n"/>
      <c r="E1566" s="7" t="n"/>
      <c r="F1566" s="4" t="n"/>
      <c r="G1566" s="4" t="n"/>
      <c r="H1566" s="4" t="n"/>
    </row>
    <row r="1567">
      <c r="A1567" s="6" t="n"/>
      <c r="B1567" s="4" t="n"/>
      <c r="C1567" s="4" t="n"/>
      <c r="D1567" s="4" t="n"/>
      <c r="E1567" s="7" t="n"/>
      <c r="F1567" s="4" t="n"/>
      <c r="G1567" s="4" t="n"/>
      <c r="H1567" s="4" t="n"/>
    </row>
    <row r="1568">
      <c r="A1568" s="6" t="n"/>
      <c r="B1568" s="4" t="n"/>
      <c r="C1568" s="4" t="n"/>
      <c r="D1568" s="4" t="n"/>
      <c r="E1568" s="7" t="n"/>
      <c r="F1568" s="4" t="n"/>
      <c r="G1568" s="4" t="n"/>
      <c r="H1568" s="4" t="n"/>
    </row>
    <row r="1569">
      <c r="A1569" s="6" t="n"/>
      <c r="B1569" s="4" t="n"/>
      <c r="C1569" s="4" t="n"/>
      <c r="D1569" s="4" t="n"/>
      <c r="E1569" s="7" t="n"/>
      <c r="F1569" s="4" t="n"/>
      <c r="G1569" s="4" t="n"/>
      <c r="H1569" s="4" t="n"/>
    </row>
    <row r="1570">
      <c r="A1570" s="6" t="n"/>
      <c r="B1570" s="4" t="n"/>
      <c r="C1570" s="4" t="n"/>
      <c r="D1570" s="4" t="n"/>
      <c r="E1570" s="7" t="n"/>
      <c r="F1570" s="4" t="n"/>
      <c r="G1570" s="4" t="n"/>
      <c r="H1570" s="4" t="n"/>
    </row>
    <row r="1571">
      <c r="A1571" s="6" t="n"/>
      <c r="B1571" s="4" t="n"/>
      <c r="C1571" s="4" t="n"/>
      <c r="D1571" s="4" t="n"/>
      <c r="E1571" s="7" t="n"/>
      <c r="F1571" s="4" t="n"/>
      <c r="G1571" s="4" t="n"/>
      <c r="H1571" s="4" t="n"/>
    </row>
    <row r="1572">
      <c r="A1572" s="6" t="n"/>
      <c r="B1572" s="4" t="n"/>
      <c r="C1572" s="4" t="n"/>
      <c r="D1572" s="4" t="n"/>
      <c r="E1572" s="7" t="n"/>
      <c r="F1572" s="4" t="n"/>
      <c r="G1572" s="4" t="n"/>
      <c r="H1572" s="4" t="n"/>
    </row>
    <row r="1573">
      <c r="A1573" s="6" t="n"/>
      <c r="B1573" s="4" t="n"/>
      <c r="C1573" s="4" t="n"/>
      <c r="D1573" s="4" t="n"/>
      <c r="E1573" s="7" t="n"/>
      <c r="F1573" s="4" t="n"/>
      <c r="G1573" s="4" t="n"/>
      <c r="H1573" s="4" t="n"/>
    </row>
    <row r="1574">
      <c r="A1574" s="6" t="n"/>
      <c r="B1574" s="4" t="n"/>
      <c r="C1574" s="4" t="n"/>
      <c r="D1574" s="4" t="n"/>
      <c r="E1574" s="7" t="n"/>
      <c r="F1574" s="4" t="n"/>
      <c r="G1574" s="4" t="n"/>
      <c r="H1574" s="4" t="n"/>
    </row>
    <row r="1575">
      <c r="A1575" s="6" t="n"/>
      <c r="B1575" s="4" t="n"/>
      <c r="C1575" s="4" t="n"/>
      <c r="D1575" s="4" t="n"/>
      <c r="E1575" s="7" t="n"/>
      <c r="F1575" s="4" t="n"/>
      <c r="G1575" s="4" t="n"/>
      <c r="H1575" s="4" t="n"/>
    </row>
    <row r="1576">
      <c r="A1576" s="6" t="n"/>
      <c r="B1576" s="4" t="n"/>
      <c r="C1576" s="4" t="n"/>
      <c r="D1576" s="4" t="n"/>
      <c r="E1576" s="7" t="n"/>
      <c r="F1576" s="4" t="n"/>
      <c r="G1576" s="4" t="n"/>
      <c r="H1576" s="4" t="n"/>
    </row>
    <row r="1577">
      <c r="A1577" s="6" t="n"/>
      <c r="B1577" s="4" t="n"/>
      <c r="C1577" s="4" t="n"/>
      <c r="D1577" s="4" t="n"/>
      <c r="E1577" s="7" t="n"/>
      <c r="F1577" s="4" t="n"/>
      <c r="G1577" s="4" t="n"/>
      <c r="H1577" s="4" t="n"/>
    </row>
    <row r="1578">
      <c r="A1578" s="6" t="n"/>
      <c r="B1578" s="4" t="n"/>
      <c r="C1578" s="4" t="n"/>
      <c r="D1578" s="4" t="n"/>
      <c r="E1578" s="7" t="n"/>
      <c r="F1578" s="4" t="n"/>
      <c r="G1578" s="4" t="n"/>
      <c r="H1578" s="4" t="n"/>
    </row>
    <row r="1579">
      <c r="A1579" s="6" t="n"/>
      <c r="B1579" s="4" t="n"/>
      <c r="C1579" s="4" t="n"/>
      <c r="D1579" s="4" t="n"/>
      <c r="E1579" s="7" t="n"/>
      <c r="F1579" s="4" t="n"/>
      <c r="G1579" s="4" t="n"/>
      <c r="H1579" s="4" t="n"/>
    </row>
    <row r="1580">
      <c r="A1580" s="6" t="n"/>
      <c r="B1580" s="4" t="n"/>
      <c r="C1580" s="4" t="n"/>
      <c r="D1580" s="4" t="n"/>
      <c r="E1580" s="7" t="n"/>
      <c r="F1580" s="4" t="n"/>
      <c r="G1580" s="4" t="n"/>
      <c r="H1580" s="4" t="n"/>
    </row>
    <row r="1581">
      <c r="A1581" s="6" t="n"/>
      <c r="B1581" s="4" t="n"/>
      <c r="C1581" s="4" t="n"/>
      <c r="D1581" s="4" t="n"/>
      <c r="E1581" s="7" t="n"/>
      <c r="F1581" s="4" t="n"/>
      <c r="G1581" s="4" t="n"/>
      <c r="H1581" s="4" t="n"/>
    </row>
    <row r="1582">
      <c r="A1582" s="6" t="n"/>
      <c r="B1582" s="4" t="n"/>
      <c r="C1582" s="4" t="n"/>
      <c r="D1582" s="4" t="n"/>
      <c r="E1582" s="7" t="n"/>
      <c r="F1582" s="4" t="n"/>
      <c r="G1582" s="4" t="n"/>
      <c r="H1582" s="4" t="n"/>
    </row>
    <row r="1583">
      <c r="A1583" s="6" t="n"/>
      <c r="B1583" s="4" t="n"/>
      <c r="C1583" s="4" t="n"/>
      <c r="D1583" s="4" t="n"/>
      <c r="E1583" s="7" t="n"/>
      <c r="F1583" s="4" t="n"/>
      <c r="G1583" s="4" t="n"/>
      <c r="H1583" s="4" t="n"/>
    </row>
    <row r="1584">
      <c r="A1584" s="6" t="n"/>
      <c r="B1584" s="4" t="n"/>
      <c r="C1584" s="4" t="n"/>
      <c r="D1584" s="4" t="n"/>
      <c r="E1584" s="7" t="n"/>
      <c r="F1584" s="4" t="n"/>
      <c r="G1584" s="4" t="n"/>
      <c r="H1584" s="4" t="n"/>
    </row>
    <row r="1585">
      <c r="A1585" s="6" t="n"/>
      <c r="B1585" s="4" t="n"/>
      <c r="C1585" s="4" t="n"/>
      <c r="D1585" s="4" t="n"/>
      <c r="E1585" s="7" t="n"/>
      <c r="F1585" s="4" t="n"/>
      <c r="G1585" s="4" t="n"/>
      <c r="H1585" s="4" t="n"/>
    </row>
    <row r="1586">
      <c r="A1586" s="6" t="n"/>
      <c r="B1586" s="4" t="n"/>
      <c r="C1586" s="4" t="n"/>
      <c r="D1586" s="4" t="n"/>
      <c r="E1586" s="7" t="n"/>
      <c r="F1586" s="4" t="n"/>
      <c r="G1586" s="4" t="n"/>
      <c r="H1586" s="4" t="n"/>
    </row>
    <row r="1587">
      <c r="A1587" s="6" t="n"/>
      <c r="B1587" s="4" t="n"/>
      <c r="C1587" s="4" t="n"/>
      <c r="D1587" s="4" t="n"/>
      <c r="E1587" s="7" t="n"/>
      <c r="F1587" s="4" t="n"/>
      <c r="G1587" s="4" t="n"/>
      <c r="H1587" s="4" t="n"/>
    </row>
    <row r="1588">
      <c r="A1588" s="6" t="n"/>
      <c r="B1588" s="4" t="n"/>
      <c r="C1588" s="4" t="n"/>
      <c r="D1588" s="4" t="n"/>
      <c r="E1588" s="7" t="n"/>
      <c r="F1588" s="4" t="n"/>
      <c r="G1588" s="4" t="n"/>
      <c r="H1588" s="4" t="n"/>
    </row>
    <row r="1589">
      <c r="A1589" s="6" t="n"/>
      <c r="B1589" s="4" t="n"/>
      <c r="C1589" s="4" t="n"/>
      <c r="D1589" s="4" t="n"/>
      <c r="E1589" s="7" t="n"/>
      <c r="F1589" s="4" t="n"/>
      <c r="G1589" s="4" t="n"/>
      <c r="H1589" s="4" t="n"/>
    </row>
    <row r="1590">
      <c r="A1590" s="6" t="n"/>
      <c r="B1590" s="4" t="n"/>
      <c r="C1590" s="4" t="n"/>
      <c r="D1590" s="4" t="n"/>
      <c r="E1590" s="7" t="n"/>
      <c r="F1590" s="4" t="n"/>
      <c r="G1590" s="4" t="n"/>
      <c r="H1590" s="4" t="n"/>
    </row>
    <row r="1591">
      <c r="A1591" s="6" t="n"/>
      <c r="B1591" s="4" t="n"/>
      <c r="C1591" s="4" t="n"/>
      <c r="D1591" s="4" t="n"/>
      <c r="E1591" s="7" t="n"/>
      <c r="F1591" s="4" t="n"/>
      <c r="G1591" s="4" t="n"/>
      <c r="H1591" s="4" t="n"/>
    </row>
    <row r="1592">
      <c r="A1592" s="6" t="n"/>
      <c r="B1592" s="4" t="n"/>
      <c r="C1592" s="4" t="n"/>
      <c r="D1592" s="4" t="n"/>
      <c r="E1592" s="7" t="n"/>
      <c r="F1592" s="4" t="n"/>
      <c r="G1592" s="4" t="n"/>
      <c r="H1592" s="4" t="n"/>
    </row>
    <row r="1593">
      <c r="A1593" s="6" t="n"/>
      <c r="B1593" s="4" t="n"/>
      <c r="C1593" s="4" t="n"/>
      <c r="D1593" s="4" t="n"/>
      <c r="E1593" s="7" t="n"/>
      <c r="F1593" s="4" t="n"/>
      <c r="G1593" s="4" t="n"/>
      <c r="H1593" s="4" t="n"/>
    </row>
    <row r="1594">
      <c r="A1594" s="6" t="n"/>
      <c r="B1594" s="4" t="n"/>
      <c r="C1594" s="4" t="n"/>
      <c r="D1594" s="4" t="n"/>
      <c r="E1594" s="7" t="n"/>
      <c r="F1594" s="4" t="n"/>
      <c r="G1594" s="4" t="n"/>
      <c r="H1594" s="4" t="n"/>
    </row>
    <row r="1595">
      <c r="A1595" s="6" t="n"/>
      <c r="B1595" s="4" t="n"/>
      <c r="C1595" s="4" t="n"/>
      <c r="D1595" s="4" t="n"/>
      <c r="E1595" s="7" t="n"/>
      <c r="F1595" s="4" t="n"/>
      <c r="G1595" s="4" t="n"/>
      <c r="H1595" s="4" t="n"/>
    </row>
    <row r="1596">
      <c r="A1596" s="6" t="n"/>
      <c r="B1596" s="4" t="n"/>
      <c r="C1596" s="4" t="n"/>
      <c r="D1596" s="4" t="n"/>
      <c r="E1596" s="7" t="n"/>
      <c r="F1596" s="4" t="n"/>
      <c r="G1596" s="4" t="n"/>
      <c r="H1596" s="4" t="n"/>
    </row>
    <row r="1597">
      <c r="A1597" s="6" t="n"/>
      <c r="B1597" s="4" t="n"/>
      <c r="C1597" s="4" t="n"/>
      <c r="D1597" s="4" t="n"/>
      <c r="E1597" s="7" t="n"/>
      <c r="F1597" s="4" t="n"/>
      <c r="G1597" s="4" t="n"/>
      <c r="H1597" s="4" t="n"/>
    </row>
    <row r="1598">
      <c r="A1598" s="6" t="n"/>
      <c r="B1598" s="4" t="n"/>
      <c r="C1598" s="4" t="n"/>
      <c r="D1598" s="4" t="n"/>
      <c r="E1598" s="7" t="n"/>
      <c r="F1598" s="4" t="n"/>
      <c r="G1598" s="4" t="n"/>
      <c r="H1598" s="4" t="n"/>
    </row>
    <row r="1599">
      <c r="A1599" s="6" t="n"/>
      <c r="B1599" s="4" t="n"/>
      <c r="C1599" s="4" t="n"/>
      <c r="D1599" s="4" t="n"/>
      <c r="E1599" s="7" t="n"/>
      <c r="F1599" s="4" t="n"/>
      <c r="G1599" s="4" t="n"/>
      <c r="H1599" s="4" t="n"/>
    </row>
    <row r="1600">
      <c r="A1600" s="6" t="n"/>
      <c r="B1600" s="4" t="n"/>
      <c r="C1600" s="4" t="n"/>
      <c r="D1600" s="4" t="n"/>
      <c r="E1600" s="7" t="n"/>
      <c r="F1600" s="4" t="n"/>
      <c r="G1600" s="4" t="n"/>
      <c r="H1600" s="4" t="n"/>
    </row>
    <row r="1601">
      <c r="A1601" s="6" t="n"/>
      <c r="B1601" s="4" t="n"/>
      <c r="C1601" s="4" t="n"/>
      <c r="D1601" s="4" t="n"/>
      <c r="E1601" s="7" t="n"/>
      <c r="F1601" s="4" t="n"/>
      <c r="G1601" s="4" t="n"/>
      <c r="H1601" s="4" t="n"/>
    </row>
    <row r="1602">
      <c r="A1602" s="6" t="n"/>
      <c r="B1602" s="4" t="n"/>
      <c r="C1602" s="4" t="n"/>
      <c r="D1602" s="4" t="n"/>
      <c r="E1602" s="7" t="n"/>
      <c r="F1602" s="4" t="n"/>
      <c r="G1602" s="4" t="n"/>
      <c r="H1602" s="4" t="n"/>
    </row>
    <row r="1603">
      <c r="A1603" s="6" t="n"/>
      <c r="B1603" s="4" t="n"/>
      <c r="C1603" s="4" t="n"/>
      <c r="D1603" s="4" t="n"/>
      <c r="E1603" s="7" t="n"/>
      <c r="F1603" s="4" t="n"/>
      <c r="G1603" s="4" t="n"/>
      <c r="H1603" s="4" t="n"/>
    </row>
    <row r="1604">
      <c r="A1604" s="6" t="n"/>
      <c r="B1604" s="4" t="n"/>
      <c r="C1604" s="4" t="n"/>
      <c r="D1604" s="4" t="n"/>
      <c r="E1604" s="7" t="n"/>
      <c r="F1604" s="4" t="n"/>
      <c r="G1604" s="4" t="n"/>
      <c r="H1604" s="4" t="n"/>
    </row>
    <row r="1605">
      <c r="A1605" s="6" t="n"/>
      <c r="B1605" s="4" t="n"/>
      <c r="C1605" s="4" t="n"/>
      <c r="D1605" s="4" t="n"/>
      <c r="E1605" s="7" t="n"/>
      <c r="F1605" s="4" t="n"/>
      <c r="G1605" s="4" t="n"/>
      <c r="H1605" s="4" t="n"/>
    </row>
    <row r="1606">
      <c r="A1606" s="6" t="n"/>
      <c r="B1606" s="4" t="n"/>
      <c r="C1606" s="4" t="n"/>
      <c r="D1606" s="4" t="n"/>
      <c r="E1606" s="7" t="n"/>
      <c r="F1606" s="4" t="n"/>
      <c r="G1606" s="4" t="n"/>
      <c r="H1606" s="4" t="n"/>
    </row>
    <row r="1607">
      <c r="A1607" s="6" t="n"/>
      <c r="B1607" s="4" t="n"/>
      <c r="C1607" s="4" t="n"/>
      <c r="D1607" s="4" t="n"/>
      <c r="E1607" s="7" t="n"/>
      <c r="F1607" s="4" t="n"/>
      <c r="G1607" s="4" t="n"/>
      <c r="H1607" s="4" t="n"/>
    </row>
    <row r="1608">
      <c r="A1608" s="6" t="n"/>
      <c r="B1608" s="4" t="n"/>
      <c r="C1608" s="4" t="n"/>
      <c r="D1608" s="4" t="n"/>
      <c r="E1608" s="7" t="n"/>
      <c r="F1608" s="4" t="n"/>
      <c r="G1608" s="4" t="n"/>
      <c r="H1608" s="4" t="n"/>
    </row>
    <row r="1609">
      <c r="A1609" s="6" t="n"/>
      <c r="B1609" s="4" t="n"/>
      <c r="C1609" s="4" t="n"/>
      <c r="D1609" s="4" t="n"/>
      <c r="E1609" s="7" t="n"/>
      <c r="F1609" s="4" t="n"/>
      <c r="G1609" s="4" t="n"/>
      <c r="H1609" s="4" t="n"/>
    </row>
    <row r="1610">
      <c r="A1610" s="6" t="n"/>
      <c r="B1610" s="4" t="n"/>
      <c r="C1610" s="4" t="n"/>
      <c r="D1610" s="4" t="n"/>
      <c r="E1610" s="7" t="n"/>
      <c r="F1610" s="4" t="n"/>
      <c r="G1610" s="4" t="n"/>
      <c r="H1610" s="4" t="n"/>
    </row>
    <row r="1611">
      <c r="A1611" s="6" t="n"/>
      <c r="B1611" s="4" t="n"/>
      <c r="C1611" s="4" t="n"/>
      <c r="D1611" s="4" t="n"/>
      <c r="E1611" s="7" t="n"/>
      <c r="F1611" s="4" t="n"/>
      <c r="G1611" s="4" t="n"/>
      <c r="H1611" s="4" t="n"/>
    </row>
    <row r="1612">
      <c r="A1612" s="6" t="n"/>
      <c r="B1612" s="4" t="n"/>
      <c r="C1612" s="4" t="n"/>
      <c r="D1612" s="4" t="n"/>
      <c r="E1612" s="7" t="n"/>
      <c r="F1612" s="4" t="n"/>
      <c r="G1612" s="4" t="n"/>
      <c r="H1612" s="4" t="n"/>
    </row>
    <row r="1613">
      <c r="A1613" s="6" t="n"/>
      <c r="B1613" s="4" t="n"/>
      <c r="C1613" s="4" t="n"/>
      <c r="D1613" s="4" t="n"/>
      <c r="E1613" s="7" t="n"/>
      <c r="F1613" s="4" t="n"/>
      <c r="G1613" s="4" t="n"/>
      <c r="H1613" s="4" t="n"/>
    </row>
    <row r="1614">
      <c r="A1614" s="6" t="n"/>
      <c r="B1614" s="4" t="n"/>
      <c r="C1614" s="4" t="n"/>
      <c r="D1614" s="4" t="n"/>
      <c r="E1614" s="7" t="n"/>
      <c r="F1614" s="4" t="n"/>
      <c r="G1614" s="4" t="n"/>
      <c r="H1614" s="4" t="n"/>
    </row>
    <row r="1615">
      <c r="A1615" s="6" t="n"/>
      <c r="B1615" s="4" t="n"/>
      <c r="C1615" s="4" t="n"/>
      <c r="D1615" s="4" t="n"/>
      <c r="E1615" s="7" t="n"/>
      <c r="F1615" s="4" t="n"/>
      <c r="G1615" s="4" t="n"/>
      <c r="H1615" s="4" t="n"/>
    </row>
    <row r="1616">
      <c r="A1616" s="6" t="n"/>
      <c r="B1616" s="4" t="n"/>
      <c r="C1616" s="4" t="n"/>
      <c r="D1616" s="4" t="n"/>
      <c r="E1616" s="7" t="n"/>
      <c r="F1616" s="4" t="n"/>
      <c r="G1616" s="4" t="n"/>
      <c r="H1616" s="4" t="n"/>
    </row>
    <row r="1617">
      <c r="A1617" s="6" t="n"/>
      <c r="B1617" s="4" t="n"/>
      <c r="C1617" s="4" t="n"/>
      <c r="D1617" s="4" t="n"/>
      <c r="E1617" s="7" t="n"/>
      <c r="F1617" s="4" t="n"/>
      <c r="G1617" s="4" t="n"/>
      <c r="H1617" s="4" t="n"/>
    </row>
    <row r="1618">
      <c r="A1618" s="6" t="n"/>
      <c r="B1618" s="4" t="n"/>
      <c r="C1618" s="4" t="n"/>
      <c r="D1618" s="4" t="n"/>
      <c r="E1618" s="7" t="n"/>
      <c r="F1618" s="4" t="n"/>
      <c r="G1618" s="4" t="n"/>
      <c r="H1618" s="4" t="n"/>
    </row>
    <row r="1619">
      <c r="A1619" s="6" t="n"/>
      <c r="B1619" s="4" t="n"/>
      <c r="C1619" s="4" t="n"/>
      <c r="D1619" s="4" t="n"/>
      <c r="E1619" s="7" t="n"/>
      <c r="F1619" s="4" t="n"/>
      <c r="G1619" s="4" t="n"/>
      <c r="H1619" s="4" t="n"/>
    </row>
    <row r="1620">
      <c r="A1620" s="6" t="n"/>
      <c r="B1620" s="4" t="n"/>
      <c r="C1620" s="4" t="n"/>
      <c r="D1620" s="4" t="n"/>
      <c r="E1620" s="7" t="n"/>
      <c r="F1620" s="4" t="n"/>
      <c r="G1620" s="4" t="n"/>
      <c r="H1620" s="4" t="n"/>
    </row>
    <row r="1621">
      <c r="A1621" s="6" t="n"/>
      <c r="B1621" s="4" t="n"/>
      <c r="C1621" s="4" t="n"/>
      <c r="D1621" s="4" t="n"/>
      <c r="E1621" s="7" t="n"/>
      <c r="F1621" s="4" t="n"/>
      <c r="G1621" s="4" t="n"/>
      <c r="H1621" s="4" t="n"/>
    </row>
    <row r="1622">
      <c r="A1622" s="6" t="n"/>
      <c r="B1622" s="4" t="n"/>
      <c r="C1622" s="4" t="n"/>
      <c r="D1622" s="4" t="n"/>
      <c r="E1622" s="7" t="n"/>
      <c r="F1622" s="4" t="n"/>
      <c r="G1622" s="4" t="n"/>
      <c r="H1622" s="4" t="n"/>
    </row>
    <row r="1623">
      <c r="A1623" s="6" t="n"/>
      <c r="B1623" s="4" t="n"/>
      <c r="C1623" s="4" t="n"/>
      <c r="D1623" s="4" t="n"/>
      <c r="E1623" s="7" t="n"/>
      <c r="F1623" s="4" t="n"/>
      <c r="G1623" s="4" t="n"/>
      <c r="H1623" s="4" t="n"/>
    </row>
    <row r="1624">
      <c r="A1624" s="6" t="n"/>
      <c r="B1624" s="4" t="n"/>
      <c r="C1624" s="4" t="n"/>
      <c r="D1624" s="4" t="n"/>
      <c r="E1624" s="7" t="n"/>
      <c r="F1624" s="4" t="n"/>
      <c r="G1624" s="4" t="n"/>
      <c r="H1624" s="4" t="n"/>
    </row>
    <row r="1625">
      <c r="A1625" s="6" t="n"/>
      <c r="B1625" s="4" t="n"/>
      <c r="C1625" s="4" t="n"/>
      <c r="D1625" s="4" t="n"/>
      <c r="E1625" s="7" t="n"/>
      <c r="F1625" s="4" t="n"/>
      <c r="G1625" s="4" t="n"/>
      <c r="H1625" s="4" t="n"/>
    </row>
    <row r="1626">
      <c r="A1626" s="6" t="n"/>
      <c r="B1626" s="4" t="n"/>
      <c r="C1626" s="4" t="n"/>
      <c r="D1626" s="4" t="n"/>
      <c r="E1626" s="7" t="n"/>
      <c r="F1626" s="4" t="n"/>
      <c r="G1626" s="4" t="n"/>
      <c r="H1626" s="4" t="n"/>
    </row>
    <row r="1627">
      <c r="A1627" s="6" t="n"/>
      <c r="B1627" s="4" t="n"/>
      <c r="C1627" s="4" t="n"/>
      <c r="D1627" s="4" t="n"/>
      <c r="E1627" s="7" t="n"/>
      <c r="F1627" s="4" t="n"/>
      <c r="G1627" s="4" t="n"/>
      <c r="H1627" s="4" t="n"/>
    </row>
    <row r="1628">
      <c r="A1628" s="6" t="n"/>
      <c r="B1628" s="4" t="n"/>
      <c r="C1628" s="4" t="n"/>
      <c r="D1628" s="4" t="n"/>
      <c r="E1628" s="7" t="n"/>
      <c r="F1628" s="4" t="n"/>
      <c r="G1628" s="4" t="n"/>
      <c r="H1628" s="4" t="n"/>
    </row>
    <row r="1629">
      <c r="A1629" s="6" t="n"/>
      <c r="B1629" s="4" t="n"/>
      <c r="C1629" s="4" t="n"/>
      <c r="D1629" s="4" t="n"/>
      <c r="E1629" s="7" t="n"/>
      <c r="F1629" s="4" t="n"/>
      <c r="G1629" s="4" t="n"/>
      <c r="H1629" s="4" t="n"/>
    </row>
    <row r="1630">
      <c r="A1630" s="6" t="n"/>
      <c r="B1630" s="4" t="n"/>
      <c r="C1630" s="4" t="n"/>
      <c r="D1630" s="4" t="n"/>
      <c r="E1630" s="7" t="n"/>
      <c r="F1630" s="4" t="n"/>
      <c r="G1630" s="4" t="n"/>
      <c r="H1630" s="4" t="n"/>
    </row>
    <row r="1631">
      <c r="A1631" s="6" t="n"/>
      <c r="B1631" s="4" t="n"/>
      <c r="C1631" s="4" t="n"/>
      <c r="D1631" s="4" t="n"/>
      <c r="E1631" s="7" t="n"/>
      <c r="F1631" s="4" t="n"/>
      <c r="G1631" s="4" t="n"/>
      <c r="H1631" s="4" t="n"/>
    </row>
    <row r="1632">
      <c r="A1632" s="6" t="n"/>
      <c r="B1632" s="4" t="n"/>
      <c r="C1632" s="4" t="n"/>
      <c r="D1632" s="4" t="n"/>
      <c r="E1632" s="7" t="n"/>
      <c r="F1632" s="4" t="n"/>
      <c r="G1632" s="4" t="n"/>
      <c r="H1632" s="4" t="n"/>
    </row>
    <row r="1633">
      <c r="A1633" s="6" t="n"/>
      <c r="B1633" s="4" t="n"/>
      <c r="C1633" s="4" t="n"/>
      <c r="D1633" s="4" t="n"/>
      <c r="E1633" s="7" t="n"/>
      <c r="F1633" s="4" t="n"/>
      <c r="G1633" s="4" t="n"/>
      <c r="H1633" s="4" t="n"/>
    </row>
    <row r="1634">
      <c r="A1634" s="6" t="n"/>
      <c r="B1634" s="4" t="n"/>
      <c r="C1634" s="4" t="n"/>
      <c r="D1634" s="4" t="n"/>
      <c r="E1634" s="7" t="n"/>
      <c r="F1634" s="4" t="n"/>
      <c r="G1634" s="4" t="n"/>
      <c r="H1634" s="4" t="n"/>
    </row>
    <row r="1635">
      <c r="A1635" s="6" t="n"/>
      <c r="B1635" s="4" t="n"/>
      <c r="C1635" s="4" t="n"/>
      <c r="D1635" s="4" t="n"/>
      <c r="E1635" s="7" t="n"/>
      <c r="F1635" s="4" t="n"/>
      <c r="G1635" s="4" t="n"/>
      <c r="H1635" s="4" t="n"/>
    </row>
    <row r="1636">
      <c r="A1636" s="6" t="n"/>
      <c r="B1636" s="4" t="n"/>
      <c r="C1636" s="4" t="n"/>
      <c r="D1636" s="4" t="n"/>
      <c r="E1636" s="7" t="n"/>
      <c r="F1636" s="4" t="n"/>
      <c r="G1636" s="4" t="n"/>
      <c r="H1636" s="4" t="n"/>
    </row>
    <row r="1637">
      <c r="A1637" s="6" t="n"/>
      <c r="B1637" s="4" t="n"/>
      <c r="C1637" s="4" t="n"/>
      <c r="D1637" s="4" t="n"/>
      <c r="E1637" s="7" t="n"/>
      <c r="F1637" s="4" t="n"/>
      <c r="G1637" s="4" t="n"/>
      <c r="H1637" s="4" t="n"/>
    </row>
    <row r="1638">
      <c r="A1638" s="6" t="n"/>
      <c r="B1638" s="4" t="n"/>
      <c r="C1638" s="4" t="n"/>
      <c r="D1638" s="4" t="n"/>
      <c r="E1638" s="7" t="n"/>
      <c r="F1638" s="4" t="n"/>
      <c r="G1638" s="4" t="n"/>
      <c r="H1638" s="4" t="n"/>
    </row>
    <row r="1639">
      <c r="A1639" s="6" t="n"/>
      <c r="B1639" s="4" t="n"/>
      <c r="C1639" s="4" t="n"/>
      <c r="D1639" s="4" t="n"/>
      <c r="E1639" s="7" t="n"/>
      <c r="F1639" s="4" t="n"/>
      <c r="G1639" s="4" t="n"/>
      <c r="H1639" s="4" t="n"/>
    </row>
    <row r="1640">
      <c r="A1640" s="6" t="n"/>
      <c r="B1640" s="4" t="n"/>
      <c r="C1640" s="4" t="n"/>
      <c r="D1640" s="4" t="n"/>
      <c r="E1640" s="7" t="n"/>
      <c r="F1640" s="4" t="n"/>
      <c r="G1640" s="4" t="n"/>
      <c r="H1640" s="4" t="n"/>
    </row>
    <row r="1641">
      <c r="A1641" s="6" t="n"/>
      <c r="B1641" s="4" t="n"/>
      <c r="C1641" s="4" t="n"/>
      <c r="D1641" s="4" t="n"/>
      <c r="E1641" s="7" t="n"/>
      <c r="F1641" s="4" t="n"/>
      <c r="G1641" s="4" t="n"/>
      <c r="H1641" s="4" t="n"/>
    </row>
    <row r="1642">
      <c r="A1642" s="6" t="n"/>
      <c r="B1642" s="4" t="n"/>
      <c r="C1642" s="4" t="n"/>
      <c r="D1642" s="4" t="n"/>
      <c r="E1642" s="7" t="n"/>
      <c r="F1642" s="4" t="n"/>
      <c r="G1642" s="4" t="n"/>
      <c r="H1642" s="4" t="n"/>
    </row>
    <row r="1643">
      <c r="A1643" s="6" t="n"/>
      <c r="B1643" s="4" t="n"/>
      <c r="C1643" s="4" t="n"/>
      <c r="D1643" s="4" t="n"/>
      <c r="E1643" s="7" t="n"/>
      <c r="F1643" s="4" t="n"/>
      <c r="G1643" s="4" t="n"/>
      <c r="H1643" s="4" t="n"/>
    </row>
    <row r="1644">
      <c r="A1644" s="6" t="n"/>
      <c r="B1644" s="4" t="n"/>
      <c r="C1644" s="4" t="n"/>
      <c r="D1644" s="4" t="n"/>
      <c r="E1644" s="7" t="n"/>
      <c r="F1644" s="4" t="n"/>
      <c r="G1644" s="4" t="n"/>
      <c r="H1644" s="4" t="n"/>
    </row>
    <row r="1645">
      <c r="A1645" s="6" t="n"/>
      <c r="B1645" s="4" t="n"/>
      <c r="C1645" s="4" t="n"/>
      <c r="D1645" s="4" t="n"/>
      <c r="E1645" s="7" t="n"/>
      <c r="F1645" s="4" t="n"/>
      <c r="G1645" s="4" t="n"/>
      <c r="H1645" s="4" t="n"/>
    </row>
    <row r="1646">
      <c r="A1646" s="6" t="n"/>
      <c r="B1646" s="4" t="n"/>
      <c r="C1646" s="4" t="n"/>
      <c r="D1646" s="4" t="n"/>
      <c r="E1646" s="7" t="n"/>
      <c r="F1646" s="4" t="n"/>
      <c r="G1646" s="4" t="n"/>
      <c r="H1646" s="4" t="n"/>
    </row>
    <row r="1647">
      <c r="A1647" s="6" t="n"/>
      <c r="B1647" s="4" t="n"/>
      <c r="C1647" s="4" t="n"/>
      <c r="D1647" s="4" t="n"/>
      <c r="E1647" s="7" t="n"/>
      <c r="F1647" s="4" t="n"/>
      <c r="G1647" s="4" t="n"/>
      <c r="H1647" s="4" t="n"/>
    </row>
    <row r="1648">
      <c r="A1648" s="6" t="n"/>
      <c r="B1648" s="4" t="n"/>
      <c r="C1648" s="4" t="n"/>
      <c r="D1648" s="4" t="n"/>
      <c r="E1648" s="7" t="n"/>
      <c r="F1648" s="4" t="n"/>
      <c r="G1648" s="4" t="n"/>
      <c r="H1648" s="4" t="n"/>
    </row>
    <row r="1649">
      <c r="A1649" s="6" t="n"/>
      <c r="B1649" s="4" t="n"/>
      <c r="C1649" s="4" t="n"/>
      <c r="D1649" s="4" t="n"/>
      <c r="E1649" s="7" t="n"/>
      <c r="F1649" s="4" t="n"/>
      <c r="G1649" s="4" t="n"/>
      <c r="H1649" s="4" t="n"/>
    </row>
    <row r="1650">
      <c r="A1650" s="6" t="n"/>
      <c r="B1650" s="4" t="n"/>
      <c r="C1650" s="4" t="n"/>
      <c r="D1650" s="4" t="n"/>
      <c r="E1650" s="7" t="n"/>
      <c r="F1650" s="4" t="n"/>
      <c r="G1650" s="4" t="n"/>
      <c r="H1650" s="4" t="n"/>
    </row>
    <row r="1651">
      <c r="A1651" s="6" t="n"/>
      <c r="B1651" s="4" t="n"/>
      <c r="C1651" s="4" t="n"/>
      <c r="D1651" s="4" t="n"/>
      <c r="E1651" s="7" t="n"/>
      <c r="F1651" s="4" t="n"/>
      <c r="G1651" s="4" t="n"/>
      <c r="H1651" s="4" t="n"/>
    </row>
    <row r="1652">
      <c r="A1652" s="6" t="n"/>
      <c r="B1652" s="4" t="n"/>
      <c r="C1652" s="4" t="n"/>
      <c r="D1652" s="4" t="n"/>
      <c r="E1652" s="7" t="n"/>
      <c r="F1652" s="4" t="n"/>
      <c r="G1652" s="4" t="n"/>
      <c r="H1652" s="4" t="n"/>
    </row>
    <row r="1653">
      <c r="A1653" s="6" t="n"/>
      <c r="B1653" s="4" t="n"/>
      <c r="C1653" s="4" t="n"/>
      <c r="D1653" s="4" t="n"/>
      <c r="E1653" s="7" t="n"/>
      <c r="F1653" s="4" t="n"/>
      <c r="G1653" s="4" t="n"/>
      <c r="H1653" s="4" t="n"/>
    </row>
    <row r="1654">
      <c r="A1654" s="6" t="n"/>
      <c r="B1654" s="4" t="n"/>
      <c r="C1654" s="4" t="n"/>
      <c r="D1654" s="4" t="n"/>
      <c r="E1654" s="7" t="n"/>
      <c r="F1654" s="4" t="n"/>
      <c r="G1654" s="4" t="n"/>
      <c r="H1654" s="4" t="n"/>
    </row>
    <row r="1655">
      <c r="A1655" s="6" t="n"/>
      <c r="B1655" s="4" t="n"/>
      <c r="C1655" s="4" t="n"/>
      <c r="D1655" s="4" t="n"/>
      <c r="E1655" s="7" t="n"/>
      <c r="F1655" s="4" t="n"/>
      <c r="G1655" s="4" t="n"/>
      <c r="H1655" s="4" t="n"/>
    </row>
    <row r="1656">
      <c r="A1656" s="6" t="n"/>
      <c r="B1656" s="4" t="n"/>
      <c r="C1656" s="4" t="n"/>
      <c r="D1656" s="4" t="n"/>
      <c r="E1656" s="7" t="n"/>
      <c r="F1656" s="4" t="n"/>
      <c r="G1656" s="4" t="n"/>
      <c r="H1656" s="4" t="n"/>
    </row>
    <row r="1657">
      <c r="A1657" s="6" t="n"/>
      <c r="B1657" s="4" t="n"/>
      <c r="C1657" s="4" t="n"/>
      <c r="D1657" s="4" t="n"/>
      <c r="E1657" s="7" t="n"/>
      <c r="F1657" s="4" t="n"/>
      <c r="G1657" s="4" t="n"/>
      <c r="H1657" s="4" t="n"/>
    </row>
    <row r="1658">
      <c r="A1658" s="6" t="n"/>
      <c r="B1658" s="4" t="n"/>
      <c r="C1658" s="4" t="n"/>
      <c r="D1658" s="4" t="n"/>
      <c r="E1658" s="7" t="n"/>
      <c r="F1658" s="4" t="n"/>
      <c r="G1658" s="4" t="n"/>
      <c r="H1658" s="4" t="n"/>
    </row>
    <row r="1659">
      <c r="A1659" s="6" t="n"/>
      <c r="B1659" s="4" t="n"/>
      <c r="C1659" s="4" t="n"/>
      <c r="D1659" s="4" t="n"/>
      <c r="E1659" s="7" t="n"/>
      <c r="F1659" s="4" t="n"/>
      <c r="G1659" s="4" t="n"/>
      <c r="H1659" s="4" t="n"/>
    </row>
    <row r="1660">
      <c r="A1660" s="6" t="n"/>
      <c r="B1660" s="4" t="n"/>
      <c r="C1660" s="4" t="n"/>
      <c r="D1660" s="4" t="n"/>
      <c r="E1660" s="7" t="n"/>
      <c r="F1660" s="4" t="n"/>
      <c r="G1660" s="4" t="n"/>
      <c r="H1660" s="4" t="n"/>
    </row>
    <row r="1661">
      <c r="A1661" s="6" t="n"/>
      <c r="B1661" s="4" t="n"/>
      <c r="C1661" s="4" t="n"/>
      <c r="D1661" s="4" t="n"/>
      <c r="E1661" s="7" t="n"/>
      <c r="F1661" s="4" t="n"/>
      <c r="G1661" s="4" t="n"/>
      <c r="H1661" s="4" t="n"/>
    </row>
    <row r="1662">
      <c r="A1662" s="6" t="n"/>
      <c r="B1662" s="4" t="n"/>
      <c r="C1662" s="4" t="n"/>
      <c r="D1662" s="4" t="n"/>
      <c r="E1662" s="7" t="n"/>
      <c r="F1662" s="4" t="n"/>
      <c r="G1662" s="4" t="n"/>
      <c r="H1662" s="4" t="n"/>
    </row>
    <row r="1663">
      <c r="A1663" s="6" t="n"/>
      <c r="B1663" s="4" t="n"/>
      <c r="C1663" s="4" t="n"/>
      <c r="D1663" s="4" t="n"/>
      <c r="E1663" s="7" t="n"/>
      <c r="F1663" s="4" t="n"/>
      <c r="G1663" s="4" t="n"/>
      <c r="H1663" s="4" t="n"/>
    </row>
    <row r="1664">
      <c r="A1664" s="6" t="n"/>
      <c r="B1664" s="4" t="n"/>
      <c r="C1664" s="4" t="n"/>
      <c r="D1664" s="4" t="n"/>
      <c r="E1664" s="7" t="n"/>
      <c r="F1664" s="4" t="n"/>
      <c r="G1664" s="4" t="n"/>
      <c r="H1664" s="4" t="n"/>
    </row>
    <row r="1665">
      <c r="A1665" s="6" t="n"/>
      <c r="B1665" s="4" t="n"/>
      <c r="C1665" s="4" t="n"/>
      <c r="D1665" s="4" t="n"/>
      <c r="E1665" s="7" t="n"/>
      <c r="F1665" s="4" t="n"/>
      <c r="G1665" s="4" t="n"/>
      <c r="H1665" s="4" t="n"/>
    </row>
    <row r="1666">
      <c r="A1666" s="6" t="n"/>
      <c r="B1666" s="4" t="n"/>
      <c r="C1666" s="4" t="n"/>
      <c r="D1666" s="4" t="n"/>
      <c r="E1666" s="7" t="n"/>
      <c r="F1666" s="4" t="n"/>
      <c r="G1666" s="4" t="n"/>
      <c r="H1666" s="4" t="n"/>
    </row>
    <row r="1667">
      <c r="A1667" s="6" t="n"/>
      <c r="B1667" s="4" t="n"/>
      <c r="C1667" s="4" t="n"/>
      <c r="D1667" s="4" t="n"/>
      <c r="E1667" s="7" t="n"/>
      <c r="F1667" s="4" t="n"/>
      <c r="G1667" s="4" t="n"/>
      <c r="H1667" s="4" t="n"/>
    </row>
    <row r="1668">
      <c r="A1668" s="6" t="n"/>
      <c r="B1668" s="4" t="n"/>
      <c r="C1668" s="4" t="n"/>
      <c r="D1668" s="4" t="n"/>
      <c r="E1668" s="7" t="n"/>
      <c r="F1668" s="4" t="n"/>
      <c r="G1668" s="4" t="n"/>
      <c r="H1668" s="4" t="n"/>
    </row>
    <row r="1669">
      <c r="A1669" s="6" t="n"/>
      <c r="B1669" s="4" t="n"/>
      <c r="C1669" s="4" t="n"/>
      <c r="D1669" s="4" t="n"/>
      <c r="E1669" s="7" t="n"/>
      <c r="F1669" s="4" t="n"/>
      <c r="G1669" s="4" t="n"/>
      <c r="H1669" s="4" t="n"/>
    </row>
    <row r="1670">
      <c r="A1670" s="6" t="n"/>
      <c r="B1670" s="4" t="n"/>
      <c r="C1670" s="4" t="n"/>
      <c r="D1670" s="4" t="n"/>
      <c r="E1670" s="7" t="n"/>
      <c r="F1670" s="4" t="n"/>
      <c r="G1670" s="4" t="n"/>
      <c r="H1670" s="4" t="n"/>
    </row>
    <row r="1671">
      <c r="A1671" s="6" t="n"/>
      <c r="B1671" s="4" t="n"/>
      <c r="C1671" s="4" t="n"/>
      <c r="D1671" s="4" t="n"/>
      <c r="E1671" s="7" t="n"/>
      <c r="F1671" s="4" t="n"/>
      <c r="G1671" s="4" t="n"/>
      <c r="H1671" s="4" t="n"/>
    </row>
    <row r="1672">
      <c r="A1672" s="6" t="n"/>
      <c r="B1672" s="4" t="n"/>
      <c r="C1672" s="4" t="n"/>
      <c r="D1672" s="4" t="n"/>
      <c r="E1672" s="7" t="n"/>
      <c r="F1672" s="4" t="n"/>
      <c r="G1672" s="4" t="n"/>
      <c r="H1672" s="4" t="n"/>
    </row>
    <row r="1673">
      <c r="A1673" s="6" t="n"/>
      <c r="B1673" s="4" t="n"/>
      <c r="C1673" s="4" t="n"/>
      <c r="D1673" s="4" t="n"/>
      <c r="E1673" s="7" t="n"/>
      <c r="F1673" s="4" t="n"/>
      <c r="G1673" s="4" t="n"/>
      <c r="H1673" s="4" t="n"/>
    </row>
    <row r="1674">
      <c r="A1674" s="6" t="n"/>
      <c r="B1674" s="4" t="n"/>
      <c r="C1674" s="4" t="n"/>
      <c r="D1674" s="4" t="n"/>
      <c r="E1674" s="7" t="n"/>
      <c r="F1674" s="4" t="n"/>
      <c r="G1674" s="4" t="n"/>
      <c r="H1674" s="4" t="n"/>
    </row>
    <row r="1675">
      <c r="A1675" s="6" t="n"/>
      <c r="B1675" s="4" t="n"/>
      <c r="C1675" s="4" t="n"/>
      <c r="D1675" s="4" t="n"/>
      <c r="E1675" s="7" t="n"/>
      <c r="F1675" s="4" t="n"/>
      <c r="G1675" s="4" t="n"/>
      <c r="H1675" s="4" t="n"/>
    </row>
    <row r="1676">
      <c r="A1676" s="6" t="n"/>
      <c r="B1676" s="4" t="n"/>
      <c r="C1676" s="4" t="n"/>
      <c r="D1676" s="4" t="n"/>
      <c r="E1676" s="7" t="n"/>
      <c r="F1676" s="4" t="n"/>
      <c r="G1676" s="4" t="n"/>
      <c r="H1676" s="4" t="n"/>
    </row>
    <row r="1677">
      <c r="A1677" s="6" t="n"/>
      <c r="B1677" s="4" t="n"/>
      <c r="C1677" s="4" t="n"/>
      <c r="D1677" s="4" t="n"/>
      <c r="E1677" s="7" t="n"/>
      <c r="F1677" s="4" t="n"/>
      <c r="G1677" s="4" t="n"/>
      <c r="H1677" s="4" t="n"/>
    </row>
    <row r="1678">
      <c r="A1678" s="6" t="n"/>
      <c r="B1678" s="4" t="n"/>
      <c r="C1678" s="4" t="n"/>
      <c r="D1678" s="4" t="n"/>
      <c r="E1678" s="7" t="n"/>
      <c r="F1678" s="4" t="n"/>
      <c r="G1678" s="4" t="n"/>
      <c r="H1678" s="4" t="n"/>
    </row>
    <row r="1679">
      <c r="A1679" s="6" t="n"/>
      <c r="B1679" s="4" t="n"/>
      <c r="C1679" s="4" t="n"/>
      <c r="D1679" s="4" t="n"/>
      <c r="E1679" s="7" t="n"/>
      <c r="F1679" s="4" t="n"/>
      <c r="G1679" s="4" t="n"/>
      <c r="H1679" s="4" t="n"/>
    </row>
    <row r="1680">
      <c r="A1680" s="6" t="n"/>
      <c r="B1680" s="4" t="n"/>
      <c r="C1680" s="4" t="n"/>
      <c r="D1680" s="4" t="n"/>
      <c r="E1680" s="7" t="n"/>
      <c r="F1680" s="4" t="n"/>
      <c r="G1680" s="4" t="n"/>
      <c r="H1680" s="4" t="n"/>
    </row>
    <row r="1681">
      <c r="A1681" s="6" t="n"/>
      <c r="B1681" s="4" t="n"/>
      <c r="C1681" s="4" t="n"/>
      <c r="D1681" s="4" t="n"/>
      <c r="E1681" s="7" t="n"/>
      <c r="F1681" s="4" t="n"/>
      <c r="G1681" s="4" t="n"/>
      <c r="H1681" s="4" t="n"/>
    </row>
    <row r="1682">
      <c r="A1682" s="6" t="n"/>
      <c r="B1682" s="4" t="n"/>
      <c r="C1682" s="4" t="n"/>
      <c r="D1682" s="4" t="n"/>
      <c r="E1682" s="7" t="n"/>
      <c r="F1682" s="4" t="n"/>
      <c r="G1682" s="4" t="n"/>
      <c r="H1682" s="4" t="n"/>
    </row>
    <row r="1683">
      <c r="A1683" s="6" t="n"/>
      <c r="B1683" s="4" t="n"/>
      <c r="C1683" s="4" t="n"/>
      <c r="D1683" s="4" t="n"/>
      <c r="E1683" s="7" t="n"/>
      <c r="F1683" s="4" t="n"/>
      <c r="G1683" s="4" t="n"/>
      <c r="H1683" s="4" t="n"/>
    </row>
    <row r="1684">
      <c r="A1684" s="6" t="n"/>
      <c r="B1684" s="4" t="n"/>
      <c r="C1684" s="4" t="n"/>
      <c r="D1684" s="4" t="n"/>
      <c r="E1684" s="7" t="n"/>
      <c r="F1684" s="4" t="n"/>
      <c r="G1684" s="4" t="n"/>
      <c r="H1684" s="4" t="n"/>
    </row>
    <row r="1685">
      <c r="A1685" s="6" t="n"/>
      <c r="B1685" s="4" t="n"/>
      <c r="C1685" s="4" t="n"/>
      <c r="D1685" s="4" t="n"/>
      <c r="E1685" s="7" t="n"/>
      <c r="F1685" s="4" t="n"/>
      <c r="G1685" s="4" t="n"/>
      <c r="H1685" s="4" t="n"/>
    </row>
    <row r="1686">
      <c r="A1686" s="6" t="n"/>
      <c r="B1686" s="4" t="n"/>
      <c r="C1686" s="4" t="n"/>
      <c r="D1686" s="4" t="n"/>
      <c r="E1686" s="7" t="n"/>
      <c r="F1686" s="4" t="n"/>
      <c r="G1686" s="4" t="n"/>
      <c r="H1686" s="4" t="n"/>
    </row>
    <row r="1687">
      <c r="A1687" s="6" t="n"/>
      <c r="B1687" s="4" t="n"/>
      <c r="C1687" s="4" t="n"/>
      <c r="D1687" s="4" t="n"/>
      <c r="E1687" s="7" t="n"/>
      <c r="F1687" s="4" t="n"/>
      <c r="G1687" s="4" t="n"/>
      <c r="H1687" s="4" t="n"/>
    </row>
    <row r="1688">
      <c r="A1688" s="6" t="n"/>
      <c r="B1688" s="4" t="n"/>
      <c r="C1688" s="4" t="n"/>
      <c r="D1688" s="4" t="n"/>
      <c r="E1688" s="7" t="n"/>
      <c r="F1688" s="4" t="n"/>
      <c r="G1688" s="4" t="n"/>
      <c r="H1688" s="4" t="n"/>
    </row>
    <row r="1689">
      <c r="A1689" s="6" t="n"/>
      <c r="B1689" s="4" t="n"/>
      <c r="C1689" s="4" t="n"/>
      <c r="D1689" s="4" t="n"/>
      <c r="E1689" s="7" t="n"/>
      <c r="F1689" s="4" t="n"/>
      <c r="G1689" s="4" t="n"/>
      <c r="H1689" s="4" t="n"/>
    </row>
    <row r="1690">
      <c r="A1690" s="6" t="n"/>
      <c r="B1690" s="4" t="n"/>
      <c r="C1690" s="4" t="n"/>
      <c r="D1690" s="4" t="n"/>
      <c r="E1690" s="7" t="n"/>
      <c r="F1690" s="4" t="n"/>
      <c r="G1690" s="4" t="n"/>
      <c r="H1690" s="4" t="n"/>
    </row>
    <row r="1691">
      <c r="A1691" s="6" t="n"/>
      <c r="B1691" s="4" t="n"/>
      <c r="C1691" s="4" t="n"/>
      <c r="D1691" s="4" t="n"/>
      <c r="E1691" s="7" t="n"/>
      <c r="F1691" s="4" t="n"/>
      <c r="G1691" s="4" t="n"/>
      <c r="H1691" s="4" t="n"/>
    </row>
    <row r="1692">
      <c r="A1692" s="6" t="n"/>
      <c r="B1692" s="4" t="n"/>
      <c r="C1692" s="4" t="n"/>
      <c r="D1692" s="4" t="n"/>
      <c r="E1692" s="7" t="n"/>
      <c r="F1692" s="4" t="n"/>
      <c r="G1692" s="4" t="n"/>
      <c r="H1692" s="4" t="n"/>
    </row>
    <row r="1693">
      <c r="A1693" s="6" t="n"/>
      <c r="B1693" s="4" t="n"/>
      <c r="C1693" s="4" t="n"/>
      <c r="D1693" s="4" t="n"/>
      <c r="E1693" s="7" t="n"/>
      <c r="F1693" s="4" t="n"/>
      <c r="G1693" s="4" t="n"/>
      <c r="H1693" s="4" t="n"/>
    </row>
    <row r="1694">
      <c r="A1694" s="6" t="n"/>
      <c r="B1694" s="4" t="n"/>
      <c r="C1694" s="4" t="n"/>
      <c r="D1694" s="4" t="n"/>
      <c r="E1694" s="7" t="n"/>
      <c r="F1694" s="4" t="n"/>
      <c r="G1694" s="4" t="n"/>
      <c r="H1694" s="4" t="n"/>
    </row>
    <row r="1695">
      <c r="A1695" s="6" t="n"/>
      <c r="B1695" s="4" t="n"/>
      <c r="C1695" s="4" t="n"/>
      <c r="D1695" s="4" t="n"/>
      <c r="E1695" s="7" t="n"/>
      <c r="F1695" s="4" t="n"/>
      <c r="G1695" s="4" t="n"/>
      <c r="H1695" s="4" t="n"/>
    </row>
    <row r="1696">
      <c r="A1696" s="6" t="n"/>
      <c r="B1696" s="4" t="n"/>
      <c r="C1696" s="4" t="n"/>
      <c r="D1696" s="4" t="n"/>
      <c r="E1696" s="7" t="n"/>
      <c r="F1696" s="4" t="n"/>
      <c r="G1696" s="4" t="n"/>
      <c r="H1696" s="4" t="n"/>
    </row>
    <row r="1697">
      <c r="A1697" s="6" t="n"/>
      <c r="B1697" s="4" t="n"/>
      <c r="C1697" s="4" t="n"/>
      <c r="D1697" s="4" t="n"/>
      <c r="E1697" s="7" t="n"/>
      <c r="F1697" s="4" t="n"/>
      <c r="G1697" s="4" t="n"/>
      <c r="H1697" s="4" t="n"/>
    </row>
    <row r="1698">
      <c r="A1698" s="6" t="n"/>
      <c r="B1698" s="4" t="n"/>
      <c r="C1698" s="4" t="n"/>
      <c r="D1698" s="4" t="n"/>
      <c r="E1698" s="7" t="n"/>
      <c r="F1698" s="4" t="n"/>
      <c r="G1698" s="4" t="n"/>
      <c r="H1698" s="4" t="n"/>
    </row>
    <row r="1699">
      <c r="A1699" s="6" t="n"/>
      <c r="B1699" s="4" t="n"/>
      <c r="C1699" s="4" t="n"/>
      <c r="D1699" s="4" t="n"/>
      <c r="E1699" s="7" t="n"/>
      <c r="F1699" s="4" t="n"/>
      <c r="G1699" s="4" t="n"/>
      <c r="H1699" s="4" t="n"/>
    </row>
    <row r="1700">
      <c r="A1700" s="6" t="n"/>
      <c r="B1700" s="4" t="n"/>
      <c r="C1700" s="4" t="n"/>
      <c r="D1700" s="4" t="n"/>
      <c r="E1700" s="7" t="n"/>
      <c r="F1700" s="4" t="n"/>
      <c r="G1700" s="4" t="n"/>
      <c r="H1700" s="4" t="n"/>
    </row>
    <row r="1701">
      <c r="A1701" s="6" t="n"/>
      <c r="B1701" s="4" t="n"/>
      <c r="C1701" s="4" t="n"/>
      <c r="D1701" s="4" t="n"/>
      <c r="E1701" s="7" t="n"/>
      <c r="F1701" s="4" t="n"/>
      <c r="G1701" s="4" t="n"/>
      <c r="H1701" s="4" t="n"/>
    </row>
    <row r="1702">
      <c r="A1702" s="6" t="n"/>
      <c r="B1702" s="4" t="n"/>
      <c r="C1702" s="4" t="n"/>
      <c r="D1702" s="4" t="n"/>
      <c r="E1702" s="7" t="n"/>
      <c r="F1702" s="4" t="n"/>
      <c r="G1702" s="4" t="n"/>
      <c r="H1702" s="4" t="n"/>
    </row>
    <row r="1703">
      <c r="A1703" s="6" t="n"/>
      <c r="B1703" s="4" t="n"/>
      <c r="C1703" s="4" t="n"/>
      <c r="D1703" s="4" t="n"/>
      <c r="E1703" s="7" t="n"/>
      <c r="F1703" s="4" t="n"/>
      <c r="G1703" s="4" t="n"/>
      <c r="H1703" s="4" t="n"/>
    </row>
    <row r="1704">
      <c r="A1704" s="6" t="n"/>
      <c r="B1704" s="4" t="n"/>
      <c r="C1704" s="4" t="n"/>
      <c r="D1704" s="4" t="n"/>
      <c r="E1704" s="7" t="n"/>
      <c r="F1704" s="4" t="n"/>
      <c r="G1704" s="4" t="n"/>
      <c r="H1704" s="4" t="n"/>
    </row>
    <row r="1705">
      <c r="A1705" s="6" t="n"/>
      <c r="B1705" s="4" t="n"/>
      <c r="C1705" s="4" t="n"/>
      <c r="D1705" s="4" t="n"/>
      <c r="E1705" s="7" t="n"/>
      <c r="F1705" s="4" t="n"/>
      <c r="G1705" s="4" t="n"/>
      <c r="H1705" s="4" t="n"/>
    </row>
    <row r="1706">
      <c r="A1706" s="6" t="n"/>
      <c r="B1706" s="4" t="n"/>
      <c r="C1706" s="4" t="n"/>
      <c r="D1706" s="4" t="n"/>
      <c r="E1706" s="7" t="n"/>
      <c r="F1706" s="4" t="n"/>
      <c r="G1706" s="4" t="n"/>
      <c r="H1706" s="4" t="n"/>
    </row>
    <row r="1707">
      <c r="A1707" s="6" t="n"/>
      <c r="B1707" s="4" t="n"/>
      <c r="C1707" s="4" t="n"/>
      <c r="D1707" s="4" t="n"/>
      <c r="E1707" s="7" t="n"/>
      <c r="F1707" s="4" t="n"/>
      <c r="G1707" s="4" t="n"/>
      <c r="H1707" s="4" t="n"/>
    </row>
    <row r="1708">
      <c r="A1708" s="6" t="n"/>
      <c r="B1708" s="4" t="n"/>
      <c r="C1708" s="4" t="n"/>
      <c r="D1708" s="4" t="n"/>
      <c r="E1708" s="7" t="n"/>
      <c r="F1708" s="4" t="n"/>
      <c r="G1708" s="4" t="n"/>
      <c r="H1708" s="4" t="n"/>
    </row>
    <row r="1709">
      <c r="A1709" s="6" t="n"/>
      <c r="B1709" s="4" t="n"/>
      <c r="C1709" s="4" t="n"/>
      <c r="D1709" s="4" t="n"/>
      <c r="E1709" s="7" t="n"/>
      <c r="F1709" s="4" t="n"/>
      <c r="G1709" s="4" t="n"/>
      <c r="H1709" s="4" t="n"/>
    </row>
    <row r="1710">
      <c r="A1710" s="6" t="n"/>
      <c r="B1710" s="4" t="n"/>
      <c r="C1710" s="4" t="n"/>
      <c r="D1710" s="4" t="n"/>
      <c r="E1710" s="7" t="n"/>
      <c r="F1710" s="4" t="n"/>
      <c r="G1710" s="4" t="n"/>
      <c r="H1710" s="4" t="n"/>
    </row>
    <row r="1711">
      <c r="A1711" s="6" t="n"/>
      <c r="B1711" s="4" t="n"/>
      <c r="C1711" s="4" t="n"/>
      <c r="D1711" s="4" t="n"/>
      <c r="E1711" s="7" t="n"/>
      <c r="F1711" s="4" t="n"/>
      <c r="G1711" s="4" t="n"/>
      <c r="H1711" s="4" t="n"/>
    </row>
    <row r="1712">
      <c r="A1712" s="6" t="n"/>
      <c r="B1712" s="4" t="n"/>
      <c r="C1712" s="4" t="n"/>
      <c r="D1712" s="4" t="n"/>
      <c r="E1712" s="7" t="n"/>
      <c r="F1712" s="4" t="n"/>
      <c r="G1712" s="4" t="n"/>
      <c r="H1712" s="4" t="n"/>
    </row>
    <row r="1713">
      <c r="A1713" s="6" t="n"/>
      <c r="B1713" s="4" t="n"/>
      <c r="C1713" s="4" t="n"/>
      <c r="D1713" s="4" t="n"/>
      <c r="E1713" s="7" t="n"/>
      <c r="F1713" s="4" t="n"/>
      <c r="G1713" s="4" t="n"/>
      <c r="H1713" s="4" t="n"/>
    </row>
    <row r="1714">
      <c r="A1714" s="6" t="n"/>
      <c r="B1714" s="4" t="n"/>
      <c r="C1714" s="4" t="n"/>
      <c r="D1714" s="4" t="n"/>
      <c r="E1714" s="7" t="n"/>
      <c r="F1714" s="4" t="n"/>
      <c r="G1714" s="4" t="n"/>
      <c r="H1714" s="4" t="n"/>
    </row>
    <row r="1715">
      <c r="A1715" s="6" t="n"/>
      <c r="B1715" s="4" t="n"/>
      <c r="C1715" s="4" t="n"/>
      <c r="D1715" s="4" t="n"/>
      <c r="E1715" s="7" t="n"/>
      <c r="F1715" s="4" t="n"/>
      <c r="G1715" s="4" t="n"/>
      <c r="H1715" s="4" t="n"/>
    </row>
    <row r="1716">
      <c r="A1716" s="6" t="n"/>
      <c r="B1716" s="4" t="n"/>
      <c r="C1716" s="4" t="n"/>
      <c r="D1716" s="4" t="n"/>
      <c r="E1716" s="7" t="n"/>
      <c r="F1716" s="4" t="n"/>
      <c r="G1716" s="4" t="n"/>
      <c r="H1716" s="4" t="n"/>
    </row>
    <row r="1717">
      <c r="A1717" s="6" t="n"/>
      <c r="B1717" s="4" t="n"/>
      <c r="C1717" s="4" t="n"/>
      <c r="D1717" s="4" t="n"/>
      <c r="E1717" s="7" t="n"/>
      <c r="F1717" s="4" t="n"/>
      <c r="G1717" s="4" t="n"/>
      <c r="H1717" s="4" t="n"/>
    </row>
    <row r="1718">
      <c r="A1718" s="6" t="n"/>
      <c r="B1718" s="4" t="n"/>
      <c r="C1718" s="4" t="n"/>
      <c r="D1718" s="4" t="n"/>
      <c r="E1718" s="7" t="n"/>
      <c r="F1718" s="4" t="n"/>
      <c r="G1718" s="4" t="n"/>
      <c r="H1718" s="4" t="n"/>
    </row>
    <row r="1719">
      <c r="A1719" s="6" t="n"/>
      <c r="B1719" s="4" t="n"/>
      <c r="C1719" s="4" t="n"/>
      <c r="D1719" s="4" t="n"/>
      <c r="E1719" s="7" t="n"/>
      <c r="F1719" s="4" t="n"/>
      <c r="G1719" s="4" t="n"/>
      <c r="H1719" s="4" t="n"/>
    </row>
    <row r="1720">
      <c r="A1720" s="6" t="n"/>
      <c r="B1720" s="4" t="n"/>
      <c r="C1720" s="4" t="n"/>
      <c r="D1720" s="4" t="n"/>
      <c r="E1720" s="7" t="n"/>
      <c r="F1720" s="4" t="n"/>
      <c r="G1720" s="4" t="n"/>
      <c r="H1720" s="4" t="n"/>
    </row>
    <row r="1721">
      <c r="A1721" s="6" t="n"/>
      <c r="B1721" s="4" t="n"/>
      <c r="C1721" s="4" t="n"/>
      <c r="D1721" s="4" t="n"/>
      <c r="E1721" s="7" t="n"/>
      <c r="F1721" s="4" t="n"/>
      <c r="G1721" s="4" t="n"/>
      <c r="H1721" s="4" t="n"/>
    </row>
    <row r="1722">
      <c r="A1722" s="6" t="n"/>
      <c r="B1722" s="4" t="n"/>
      <c r="C1722" s="4" t="n"/>
      <c r="D1722" s="4" t="n"/>
      <c r="E1722" s="7" t="n"/>
      <c r="F1722" s="4" t="n"/>
      <c r="G1722" s="4" t="n"/>
      <c r="H1722" s="4" t="n"/>
    </row>
    <row r="1723">
      <c r="A1723" s="6" t="n"/>
      <c r="B1723" s="4" t="n"/>
      <c r="C1723" s="4" t="n"/>
      <c r="D1723" s="4" t="n"/>
      <c r="E1723" s="7" t="n"/>
      <c r="F1723" s="4" t="n"/>
      <c r="G1723" s="4" t="n"/>
      <c r="H1723" s="4" t="n"/>
    </row>
    <row r="1724">
      <c r="A1724" s="6" t="n"/>
      <c r="B1724" s="4" t="n"/>
      <c r="C1724" s="4" t="n"/>
      <c r="D1724" s="4" t="n"/>
      <c r="E1724" s="7" t="n"/>
      <c r="F1724" s="4" t="n"/>
      <c r="G1724" s="4" t="n"/>
      <c r="H1724" s="4" t="n"/>
    </row>
    <row r="1725">
      <c r="A1725" s="6" t="n"/>
      <c r="B1725" s="4" t="n"/>
      <c r="C1725" s="4" t="n"/>
      <c r="D1725" s="4" t="n"/>
      <c r="E1725" s="7" t="n"/>
      <c r="F1725" s="4" t="n"/>
      <c r="G1725" s="4" t="n"/>
      <c r="H1725" s="4" t="n"/>
    </row>
    <row r="1726">
      <c r="A1726" s="6" t="n"/>
      <c r="B1726" s="4" t="n"/>
      <c r="C1726" s="4" t="n"/>
      <c r="D1726" s="4" t="n"/>
      <c r="E1726" s="7" t="n"/>
      <c r="F1726" s="4" t="n"/>
      <c r="G1726" s="4" t="n"/>
      <c r="H1726" s="4" t="n"/>
    </row>
    <row r="1727">
      <c r="A1727" s="6" t="n"/>
      <c r="B1727" s="4" t="n"/>
      <c r="C1727" s="4" t="n"/>
      <c r="D1727" s="4" t="n"/>
      <c r="E1727" s="7" t="n"/>
      <c r="F1727" s="4" t="n"/>
      <c r="G1727" s="4" t="n"/>
      <c r="H1727" s="4" t="n"/>
    </row>
    <row r="1728">
      <c r="A1728" s="6" t="n"/>
      <c r="B1728" s="4" t="n"/>
      <c r="C1728" s="4" t="n"/>
      <c r="D1728" s="4" t="n"/>
      <c r="E1728" s="7" t="n"/>
      <c r="F1728" s="4" t="n"/>
      <c r="G1728" s="4" t="n"/>
      <c r="H1728" s="4" t="n"/>
    </row>
    <row r="1729">
      <c r="A1729" s="6" t="n"/>
      <c r="B1729" s="4" t="n"/>
      <c r="C1729" s="4" t="n"/>
      <c r="D1729" s="4" t="n"/>
      <c r="E1729" s="7" t="n"/>
      <c r="F1729" s="4" t="n"/>
      <c r="G1729" s="4" t="n"/>
      <c r="H1729" s="4" t="n"/>
    </row>
    <row r="1730">
      <c r="A1730" s="6" t="n"/>
      <c r="B1730" s="4" t="n"/>
      <c r="C1730" s="4" t="n"/>
      <c r="D1730" s="4" t="n"/>
      <c r="E1730" s="7" t="n"/>
      <c r="F1730" s="4" t="n"/>
      <c r="G1730" s="4" t="n"/>
      <c r="H1730" s="4" t="n"/>
    </row>
    <row r="1731">
      <c r="A1731" s="6" t="n"/>
      <c r="B1731" s="4" t="n"/>
      <c r="C1731" s="4" t="n"/>
      <c r="D1731" s="4" t="n"/>
      <c r="E1731" s="7" t="n"/>
      <c r="F1731" s="4" t="n"/>
      <c r="G1731" s="4" t="n"/>
      <c r="H1731" s="4" t="n"/>
    </row>
    <row r="1732">
      <c r="A1732" s="6" t="n"/>
      <c r="B1732" s="4" t="n"/>
      <c r="C1732" s="4" t="n"/>
      <c r="D1732" s="4" t="n"/>
      <c r="E1732" s="7" t="n"/>
      <c r="F1732" s="4" t="n"/>
      <c r="G1732" s="4" t="n"/>
      <c r="H1732" s="4" t="n"/>
    </row>
    <row r="1733">
      <c r="A1733" s="6" t="n"/>
      <c r="B1733" s="4" t="n"/>
      <c r="C1733" s="4" t="n"/>
      <c r="D1733" s="4" t="n"/>
      <c r="E1733" s="7" t="n"/>
      <c r="F1733" s="4" t="n"/>
      <c r="G1733" s="4" t="n"/>
      <c r="H1733" s="4" t="n"/>
    </row>
    <row r="1734">
      <c r="A1734" s="6" t="n"/>
      <c r="B1734" s="4" t="n"/>
      <c r="C1734" s="4" t="n"/>
      <c r="D1734" s="4" t="n"/>
      <c r="E1734" s="7" t="n"/>
      <c r="F1734" s="4" t="n"/>
      <c r="G1734" s="4" t="n"/>
      <c r="H1734" s="4" t="n"/>
    </row>
    <row r="1735">
      <c r="A1735" s="6" t="n"/>
      <c r="B1735" s="4" t="n"/>
      <c r="C1735" s="4" t="n"/>
      <c r="D1735" s="4" t="n"/>
      <c r="E1735" s="7" t="n"/>
      <c r="F1735" s="4" t="n"/>
      <c r="G1735" s="4" t="n"/>
      <c r="H1735" s="4" t="n"/>
    </row>
    <row r="1736">
      <c r="A1736" s="6" t="n"/>
      <c r="B1736" s="4" t="n"/>
      <c r="C1736" s="4" t="n"/>
      <c r="D1736" s="4" t="n"/>
      <c r="E1736" s="7" t="n"/>
      <c r="F1736" s="4" t="n"/>
      <c r="G1736" s="4" t="n"/>
      <c r="H1736" s="4" t="n"/>
    </row>
    <row r="1737">
      <c r="A1737" s="6" t="n"/>
      <c r="B1737" s="4" t="n"/>
      <c r="C1737" s="4" t="n"/>
      <c r="D1737" s="4" t="n"/>
      <c r="E1737" s="7" t="n"/>
      <c r="F1737" s="4" t="n"/>
      <c r="G1737" s="4" t="n"/>
      <c r="H1737" s="4" t="n"/>
    </row>
    <row r="1738">
      <c r="A1738" s="6" t="n"/>
      <c r="B1738" s="4" t="n"/>
      <c r="C1738" s="4" t="n"/>
      <c r="D1738" s="4" t="n"/>
      <c r="E1738" s="7" t="n"/>
      <c r="F1738" s="4" t="n"/>
      <c r="G1738" s="4" t="n"/>
      <c r="H1738" s="4" t="n"/>
    </row>
    <row r="1739">
      <c r="A1739" s="6" t="n"/>
      <c r="B1739" s="4" t="n"/>
      <c r="C1739" s="4" t="n"/>
      <c r="D1739" s="4" t="n"/>
      <c r="E1739" s="7" t="n"/>
      <c r="F1739" s="4" t="n"/>
      <c r="G1739" s="4" t="n"/>
      <c r="H1739" s="4" t="n"/>
    </row>
    <row r="1740">
      <c r="A1740" s="6" t="n"/>
      <c r="B1740" s="4" t="n"/>
      <c r="C1740" s="4" t="n"/>
      <c r="D1740" s="4" t="n"/>
      <c r="E1740" s="7" t="n"/>
      <c r="F1740" s="4" t="n"/>
      <c r="G1740" s="4" t="n"/>
      <c r="H1740" s="4" t="n"/>
    </row>
    <row r="1741">
      <c r="A1741" s="6" t="n"/>
      <c r="B1741" s="4" t="n"/>
      <c r="C1741" s="4" t="n"/>
      <c r="D1741" s="4" t="n"/>
      <c r="E1741" s="7" t="n"/>
      <c r="F1741" s="4" t="n"/>
      <c r="G1741" s="4" t="n"/>
      <c r="H1741" s="4" t="n"/>
    </row>
    <row r="1742">
      <c r="A1742" s="6" t="n"/>
      <c r="B1742" s="4" t="n"/>
      <c r="C1742" s="4" t="n"/>
      <c r="D1742" s="4" t="n"/>
      <c r="E1742" s="7" t="n"/>
      <c r="F1742" s="4" t="n"/>
      <c r="G1742" s="4" t="n"/>
      <c r="H1742" s="4" t="n"/>
    </row>
    <row r="1743">
      <c r="A1743" s="6" t="n"/>
      <c r="B1743" s="4" t="n"/>
      <c r="C1743" s="4" t="n"/>
      <c r="D1743" s="4" t="n"/>
      <c r="E1743" s="7" t="n"/>
      <c r="F1743" s="4" t="n"/>
      <c r="G1743" s="4" t="n"/>
      <c r="H1743" s="4" t="n"/>
    </row>
    <row r="1744">
      <c r="A1744" s="6" t="n"/>
      <c r="B1744" s="4" t="n"/>
      <c r="C1744" s="4" t="n"/>
      <c r="D1744" s="4" t="n"/>
      <c r="E1744" s="7" t="n"/>
      <c r="F1744" s="4" t="n"/>
      <c r="G1744" s="4" t="n"/>
      <c r="H1744" s="4" t="n"/>
    </row>
    <row r="1745">
      <c r="A1745" s="6" t="n"/>
      <c r="B1745" s="4" t="n"/>
      <c r="C1745" s="4" t="n"/>
      <c r="D1745" s="4" t="n"/>
      <c r="E1745" s="7" t="n"/>
      <c r="F1745" s="4" t="n"/>
      <c r="G1745" s="4" t="n"/>
      <c r="H1745" s="4" t="n"/>
    </row>
    <row r="1746">
      <c r="A1746" s="6" t="n"/>
      <c r="B1746" s="4" t="n"/>
      <c r="C1746" s="4" t="n"/>
      <c r="D1746" s="4" t="n"/>
      <c r="E1746" s="7" t="n"/>
      <c r="F1746" s="4" t="n"/>
      <c r="G1746" s="4" t="n"/>
      <c r="H1746" s="4" t="n"/>
    </row>
    <row r="1747">
      <c r="A1747" s="6" t="n"/>
      <c r="B1747" s="4" t="n"/>
      <c r="C1747" s="4" t="n"/>
      <c r="D1747" s="4" t="n"/>
      <c r="E1747" s="7" t="n"/>
      <c r="F1747" s="4" t="n"/>
      <c r="G1747" s="4" t="n"/>
      <c r="H1747" s="4" t="n"/>
    </row>
    <row r="1748">
      <c r="A1748" s="6" t="n"/>
      <c r="B1748" s="4" t="n"/>
      <c r="C1748" s="4" t="n"/>
      <c r="D1748" s="4" t="n"/>
      <c r="E1748" s="7" t="n"/>
      <c r="F1748" s="4" t="n"/>
      <c r="G1748" s="4" t="n"/>
      <c r="H1748" s="4" t="n"/>
    </row>
    <row r="1749">
      <c r="A1749" s="6" t="n"/>
      <c r="B1749" s="4" t="n"/>
      <c r="C1749" s="4" t="n"/>
      <c r="D1749" s="4" t="n"/>
      <c r="E1749" s="7" t="n"/>
      <c r="F1749" s="4" t="n"/>
      <c r="G1749" s="4" t="n"/>
      <c r="H1749" s="4" t="n"/>
    </row>
    <row r="1750">
      <c r="A1750" s="6" t="n"/>
      <c r="B1750" s="4" t="n"/>
      <c r="C1750" s="4" t="n"/>
      <c r="D1750" s="4" t="n"/>
      <c r="E1750" s="7" t="n"/>
      <c r="F1750" s="4" t="n"/>
      <c r="G1750" s="4" t="n"/>
      <c r="H1750" s="4" t="n"/>
    </row>
    <row r="1751">
      <c r="A1751" s="6" t="n"/>
      <c r="B1751" s="4" t="n"/>
      <c r="C1751" s="4" t="n"/>
      <c r="D1751" s="4" t="n"/>
      <c r="E1751" s="7" t="n"/>
      <c r="F1751" s="4" t="n"/>
      <c r="G1751" s="4" t="n"/>
      <c r="H1751" s="4" t="n"/>
    </row>
    <row r="1752">
      <c r="A1752" s="6" t="n"/>
      <c r="B1752" s="4" t="n"/>
      <c r="C1752" s="4" t="n"/>
      <c r="D1752" s="4" t="n"/>
      <c r="E1752" s="7" t="n"/>
      <c r="F1752" s="4" t="n"/>
      <c r="G1752" s="4" t="n"/>
      <c r="H1752" s="4" t="n"/>
    </row>
    <row r="1753">
      <c r="A1753" s="6" t="n"/>
      <c r="B1753" s="4" t="n"/>
      <c r="C1753" s="4" t="n"/>
      <c r="D1753" s="4" t="n"/>
      <c r="E1753" s="7" t="n"/>
      <c r="F1753" s="4" t="n"/>
      <c r="G1753" s="4" t="n"/>
      <c r="H1753" s="4" t="n"/>
    </row>
    <row r="1754">
      <c r="A1754" s="6" t="n"/>
      <c r="B1754" s="4" t="n"/>
      <c r="C1754" s="4" t="n"/>
      <c r="D1754" s="4" t="n"/>
      <c r="E1754" s="7" t="n"/>
      <c r="F1754" s="4" t="n"/>
      <c r="G1754" s="4" t="n"/>
      <c r="H1754" s="4" t="n"/>
    </row>
    <row r="1755">
      <c r="A1755" s="6" t="n"/>
      <c r="B1755" s="4" t="n"/>
      <c r="C1755" s="4" t="n"/>
      <c r="D1755" s="4" t="n"/>
      <c r="E1755" s="7" t="n"/>
      <c r="F1755" s="4" t="n"/>
      <c r="G1755" s="4" t="n"/>
      <c r="H1755" s="4" t="n"/>
    </row>
    <row r="1756">
      <c r="A1756" s="6" t="n"/>
      <c r="B1756" s="4" t="n"/>
      <c r="C1756" s="4" t="n"/>
      <c r="D1756" s="4" t="n"/>
      <c r="E1756" s="7" t="n"/>
      <c r="F1756" s="4" t="n"/>
      <c r="G1756" s="4" t="n"/>
      <c r="H1756" s="4" t="n"/>
    </row>
    <row r="1757">
      <c r="A1757" s="6" t="n"/>
      <c r="B1757" s="4" t="n"/>
      <c r="C1757" s="4" t="n"/>
      <c r="D1757" s="4" t="n"/>
      <c r="E1757" s="7" t="n"/>
      <c r="F1757" s="4" t="n"/>
      <c r="G1757" s="4" t="n"/>
      <c r="H1757" s="4" t="n"/>
    </row>
    <row r="1758">
      <c r="A1758" s="6" t="n"/>
      <c r="B1758" s="4" t="n"/>
      <c r="C1758" s="4" t="n"/>
      <c r="D1758" s="4" t="n"/>
      <c r="E1758" s="7" t="n"/>
      <c r="F1758" s="4" t="n"/>
      <c r="G1758" s="4" t="n"/>
      <c r="H1758" s="4" t="n"/>
    </row>
    <row r="1759">
      <c r="A1759" s="6" t="n"/>
      <c r="B1759" s="4" t="n"/>
      <c r="C1759" s="4" t="n"/>
      <c r="D1759" s="4" t="n"/>
      <c r="E1759" s="7" t="n"/>
      <c r="F1759" s="4" t="n"/>
      <c r="G1759" s="4" t="n"/>
      <c r="H1759" s="4" t="n"/>
    </row>
    <row r="1760">
      <c r="A1760" s="6" t="n"/>
      <c r="B1760" s="4" t="n"/>
      <c r="C1760" s="4" t="n"/>
      <c r="D1760" s="4" t="n"/>
      <c r="E1760" s="7" t="n"/>
      <c r="F1760" s="4" t="n"/>
      <c r="G1760" s="4" t="n"/>
      <c r="H1760" s="4" t="n"/>
    </row>
    <row r="1761">
      <c r="A1761" s="6" t="n"/>
      <c r="B1761" s="4" t="n"/>
      <c r="C1761" s="4" t="n"/>
      <c r="D1761" s="4" t="n"/>
      <c r="E1761" s="7" t="n"/>
      <c r="F1761" s="4" t="n"/>
      <c r="G1761" s="4" t="n"/>
      <c r="H1761" s="4" t="n"/>
    </row>
    <row r="1762">
      <c r="A1762" s="6" t="n"/>
      <c r="B1762" s="4" t="n"/>
      <c r="C1762" s="4" t="n"/>
      <c r="D1762" s="4" t="n"/>
      <c r="E1762" s="7" t="n"/>
      <c r="F1762" s="4" t="n"/>
      <c r="G1762" s="4" t="n"/>
      <c r="H1762" s="4" t="n"/>
    </row>
    <row r="1763">
      <c r="A1763" s="6" t="n"/>
      <c r="B1763" s="4" t="n"/>
      <c r="C1763" s="4" t="n"/>
      <c r="D1763" s="4" t="n"/>
      <c r="E1763" s="7" t="n"/>
      <c r="F1763" s="4" t="n"/>
      <c r="G1763" s="4" t="n"/>
      <c r="H1763" s="4" t="n"/>
    </row>
    <row r="1764">
      <c r="A1764" s="6" t="n"/>
      <c r="B1764" s="4" t="n"/>
      <c r="C1764" s="4" t="n"/>
      <c r="D1764" s="4" t="n"/>
      <c r="E1764" s="7" t="n"/>
      <c r="F1764" s="4" t="n"/>
      <c r="G1764" s="4" t="n"/>
      <c r="H1764" s="4" t="n"/>
    </row>
    <row r="1765">
      <c r="A1765" s="6" t="n"/>
      <c r="B1765" s="4" t="n"/>
      <c r="C1765" s="4" t="n"/>
      <c r="D1765" s="4" t="n"/>
      <c r="E1765" s="7" t="n"/>
      <c r="F1765" s="4" t="n"/>
      <c r="G1765" s="4" t="n"/>
      <c r="H1765" s="4" t="n"/>
    </row>
    <row r="1766">
      <c r="A1766" s="6" t="n"/>
      <c r="B1766" s="4" t="n"/>
      <c r="C1766" s="4" t="n"/>
      <c r="D1766" s="4" t="n"/>
      <c r="E1766" s="7" t="n"/>
      <c r="F1766" s="4" t="n"/>
      <c r="G1766" s="4" t="n"/>
      <c r="H1766" s="4" t="n"/>
    </row>
    <row r="1767">
      <c r="A1767" s="6" t="n"/>
      <c r="B1767" s="4" t="n"/>
      <c r="C1767" s="4" t="n"/>
      <c r="D1767" s="4" t="n"/>
      <c r="E1767" s="7" t="n"/>
      <c r="F1767" s="4" t="n"/>
      <c r="G1767" s="4" t="n"/>
      <c r="H1767" s="4" t="n"/>
    </row>
    <row r="1768">
      <c r="A1768" s="6" t="n"/>
      <c r="B1768" s="4" t="n"/>
      <c r="C1768" s="4" t="n"/>
      <c r="D1768" s="4" t="n"/>
      <c r="E1768" s="7" t="n"/>
      <c r="F1768" s="4" t="n"/>
      <c r="G1768" s="4" t="n"/>
      <c r="H1768" s="4" t="n"/>
    </row>
    <row r="1769">
      <c r="A1769" s="6" t="n"/>
      <c r="B1769" s="4" t="n"/>
      <c r="C1769" s="4" t="n"/>
      <c r="D1769" s="4" t="n"/>
      <c r="E1769" s="7" t="n"/>
      <c r="F1769" s="4" t="n"/>
      <c r="G1769" s="4" t="n"/>
      <c r="H1769" s="4" t="n"/>
    </row>
    <row r="1770">
      <c r="A1770" s="6" t="n"/>
      <c r="B1770" s="4" t="n"/>
      <c r="C1770" s="4" t="n"/>
      <c r="D1770" s="4" t="n"/>
      <c r="E1770" s="7" t="n"/>
      <c r="F1770" s="4" t="n"/>
      <c r="G1770" s="4" t="n"/>
      <c r="H1770" s="4" t="n"/>
    </row>
    <row r="1771">
      <c r="A1771" s="6" t="n"/>
      <c r="B1771" s="4" t="n"/>
      <c r="C1771" s="4" t="n"/>
      <c r="D1771" s="4" t="n"/>
      <c r="E1771" s="7" t="n"/>
      <c r="F1771" s="4" t="n"/>
      <c r="G1771" s="4" t="n"/>
      <c r="H1771" s="4" t="n"/>
    </row>
    <row r="1772">
      <c r="A1772" s="6" t="n"/>
      <c r="B1772" s="4" t="n"/>
      <c r="C1772" s="4" t="n"/>
      <c r="D1772" s="4" t="n"/>
      <c r="E1772" s="7" t="n"/>
      <c r="F1772" s="4" t="n"/>
      <c r="G1772" s="4" t="n"/>
      <c r="H1772" s="4" t="n"/>
    </row>
    <row r="1773">
      <c r="A1773" s="6" t="n"/>
      <c r="B1773" s="4" t="n"/>
      <c r="C1773" s="4" t="n"/>
      <c r="D1773" s="4" t="n"/>
      <c r="E1773" s="7" t="n"/>
      <c r="F1773" s="4" t="n"/>
      <c r="G1773" s="4" t="n"/>
      <c r="H1773" s="4" t="n"/>
    </row>
    <row r="1774">
      <c r="A1774" s="6" t="n"/>
      <c r="B1774" s="4" t="n"/>
      <c r="C1774" s="4" t="n"/>
      <c r="D1774" s="4" t="n"/>
      <c r="E1774" s="7" t="n"/>
      <c r="F1774" s="4" t="n"/>
      <c r="G1774" s="4" t="n"/>
      <c r="H1774" s="4" t="n"/>
    </row>
    <row r="1775">
      <c r="A1775" s="6" t="n"/>
      <c r="B1775" s="4" t="n"/>
      <c r="C1775" s="4" t="n"/>
      <c r="D1775" s="4" t="n"/>
      <c r="E1775" s="7" t="n"/>
      <c r="F1775" s="4" t="n"/>
      <c r="G1775" s="4" t="n"/>
      <c r="H1775" s="4" t="n"/>
    </row>
    <row r="1776">
      <c r="A1776" s="6" t="n"/>
      <c r="B1776" s="4" t="n"/>
      <c r="C1776" s="4" t="n"/>
      <c r="D1776" s="4" t="n"/>
      <c r="E1776" s="7" t="n"/>
      <c r="F1776" s="4" t="n"/>
      <c r="G1776" s="4" t="n"/>
      <c r="H1776" s="4" t="n"/>
    </row>
    <row r="1777">
      <c r="A1777" s="6" t="n"/>
      <c r="B1777" s="4" t="n"/>
      <c r="C1777" s="4" t="n"/>
      <c r="D1777" s="4" t="n"/>
      <c r="E1777" s="7" t="n"/>
      <c r="F1777" s="4" t="n"/>
      <c r="G1777" s="4" t="n"/>
      <c r="H1777" s="4" t="n"/>
    </row>
    <row r="1778">
      <c r="A1778" s="6" t="n"/>
      <c r="B1778" s="4" t="n"/>
      <c r="C1778" s="4" t="n"/>
      <c r="D1778" s="4" t="n"/>
      <c r="E1778" s="7" t="n"/>
      <c r="F1778" s="4" t="n"/>
      <c r="G1778" s="4" t="n"/>
      <c r="H1778" s="4" t="n"/>
    </row>
    <row r="1779">
      <c r="A1779" s="6" t="n"/>
      <c r="B1779" s="4" t="n"/>
      <c r="C1779" s="4" t="n"/>
      <c r="D1779" s="4" t="n"/>
      <c r="E1779" s="7" t="n"/>
      <c r="F1779" s="4" t="n"/>
      <c r="G1779" s="4" t="n"/>
      <c r="H1779" s="4" t="n"/>
    </row>
    <row r="1780">
      <c r="A1780" s="6" t="n"/>
      <c r="B1780" s="4" t="n"/>
      <c r="C1780" s="4" t="n"/>
      <c r="D1780" s="4" t="n"/>
      <c r="E1780" s="7" t="n"/>
      <c r="F1780" s="4" t="n"/>
      <c r="G1780" s="4" t="n"/>
      <c r="H1780" s="4" t="n"/>
    </row>
    <row r="1781">
      <c r="A1781" s="6" t="n"/>
      <c r="B1781" s="4" t="n"/>
      <c r="C1781" s="4" t="n"/>
      <c r="D1781" s="4" t="n"/>
      <c r="E1781" s="7" t="n"/>
      <c r="F1781" s="4" t="n"/>
      <c r="G1781" s="4" t="n"/>
      <c r="H1781" s="4" t="n"/>
    </row>
    <row r="1782">
      <c r="A1782" s="6" t="n"/>
      <c r="B1782" s="4" t="n"/>
      <c r="C1782" s="4" t="n"/>
      <c r="D1782" s="4" t="n"/>
      <c r="E1782" s="7" t="n"/>
      <c r="F1782" s="4" t="n"/>
      <c r="G1782" s="4" t="n"/>
      <c r="H1782" s="4" t="n"/>
    </row>
    <row r="1783">
      <c r="A1783" s="6" t="n"/>
      <c r="B1783" s="4" t="n"/>
      <c r="C1783" s="4" t="n"/>
      <c r="D1783" s="4" t="n"/>
      <c r="E1783" s="7" t="n"/>
      <c r="F1783" s="4" t="n"/>
      <c r="G1783" s="4" t="n"/>
      <c r="H1783" s="4" t="n"/>
    </row>
    <row r="1784">
      <c r="A1784" s="6" t="n"/>
      <c r="B1784" s="4" t="n"/>
      <c r="C1784" s="4" t="n"/>
      <c r="D1784" s="4" t="n"/>
      <c r="E1784" s="7" t="n"/>
      <c r="F1784" s="4" t="n"/>
      <c r="G1784" s="4" t="n"/>
      <c r="H1784" s="4" t="n"/>
    </row>
    <row r="1785">
      <c r="A1785" s="6" t="n"/>
      <c r="B1785" s="4" t="n"/>
      <c r="C1785" s="4" t="n"/>
      <c r="D1785" s="4" t="n"/>
      <c r="E1785" s="7" t="n"/>
      <c r="F1785" s="4" t="n"/>
      <c r="G1785" s="4" t="n"/>
      <c r="H1785" s="4" t="n"/>
    </row>
    <row r="1786">
      <c r="A1786" s="6" t="n"/>
      <c r="B1786" s="4" t="n"/>
      <c r="C1786" s="4" t="n"/>
      <c r="D1786" s="4" t="n"/>
      <c r="E1786" s="7" t="n"/>
      <c r="F1786" s="4" t="n"/>
      <c r="G1786" s="4" t="n"/>
      <c r="H1786" s="4" t="n"/>
    </row>
    <row r="1787">
      <c r="A1787" s="6" t="n"/>
      <c r="B1787" s="4" t="n"/>
      <c r="C1787" s="4" t="n"/>
      <c r="D1787" s="4" t="n"/>
      <c r="E1787" s="7" t="n"/>
      <c r="F1787" s="4" t="n"/>
      <c r="G1787" s="4" t="n"/>
      <c r="H1787" s="4" t="n"/>
    </row>
    <row r="1788">
      <c r="A1788" s="6" t="n"/>
      <c r="B1788" s="4" t="n"/>
      <c r="C1788" s="4" t="n"/>
      <c r="D1788" s="4" t="n"/>
      <c r="E1788" s="7" t="n"/>
      <c r="F1788" s="4" t="n"/>
      <c r="G1788" s="4" t="n"/>
      <c r="H1788" s="4" t="n"/>
    </row>
    <row r="1789">
      <c r="A1789" s="6" t="n"/>
      <c r="B1789" s="4" t="n"/>
      <c r="C1789" s="4" t="n"/>
      <c r="D1789" s="4" t="n"/>
      <c r="E1789" s="7" t="n"/>
      <c r="F1789" s="4" t="n"/>
      <c r="G1789" s="4" t="n"/>
      <c r="H1789" s="4" t="n"/>
    </row>
    <row r="1790">
      <c r="A1790" s="6" t="n"/>
      <c r="B1790" s="4" t="n"/>
      <c r="C1790" s="4" t="n"/>
      <c r="D1790" s="4" t="n"/>
      <c r="E1790" s="7" t="n"/>
      <c r="F1790" s="4" t="n"/>
      <c r="G1790" s="4" t="n"/>
      <c r="H1790" s="4" t="n"/>
    </row>
    <row r="1791">
      <c r="A1791" s="6" t="n"/>
      <c r="B1791" s="4" t="n"/>
      <c r="C1791" s="4" t="n"/>
      <c r="D1791" s="4" t="n"/>
      <c r="E1791" s="7" t="n"/>
      <c r="F1791" s="4" t="n"/>
      <c r="G1791" s="4" t="n"/>
      <c r="H1791" s="4" t="n"/>
    </row>
    <row r="1792">
      <c r="A1792" s="6" t="n"/>
      <c r="B1792" s="4" t="n"/>
      <c r="C1792" s="4" t="n"/>
      <c r="D1792" s="4" t="n"/>
      <c r="E1792" s="7" t="n"/>
      <c r="F1792" s="4" t="n"/>
      <c r="G1792" s="4" t="n"/>
      <c r="H1792" s="4" t="n"/>
    </row>
    <row r="1793">
      <c r="A1793" s="6" t="n"/>
      <c r="B1793" s="4" t="n"/>
      <c r="C1793" s="4" t="n"/>
      <c r="D1793" s="4" t="n"/>
      <c r="E1793" s="7" t="n"/>
      <c r="F1793" s="4" t="n"/>
      <c r="G1793" s="4" t="n"/>
      <c r="H1793" s="4" t="n"/>
    </row>
    <row r="1794">
      <c r="A1794" s="6" t="n"/>
      <c r="B1794" s="4" t="n"/>
      <c r="C1794" s="4" t="n"/>
      <c r="D1794" s="4" t="n"/>
      <c r="E1794" s="7" t="n"/>
      <c r="F1794" s="4" t="n"/>
      <c r="G1794" s="4" t="n"/>
      <c r="H1794" s="4" t="n"/>
    </row>
    <row r="1795">
      <c r="A1795" s="6" t="n"/>
      <c r="B1795" s="4" t="n"/>
      <c r="C1795" s="4" t="n"/>
      <c r="D1795" s="4" t="n"/>
      <c r="E1795" s="7" t="n"/>
      <c r="F1795" s="4" t="n"/>
      <c r="G1795" s="4" t="n"/>
      <c r="H1795" s="4" t="n"/>
    </row>
    <row r="1796">
      <c r="A1796" s="6" t="n"/>
      <c r="B1796" s="4" t="n"/>
      <c r="C1796" s="4" t="n"/>
      <c r="D1796" s="4" t="n"/>
      <c r="E1796" s="7" t="n"/>
      <c r="F1796" s="4" t="n"/>
      <c r="G1796" s="4" t="n"/>
      <c r="H1796" s="4" t="n"/>
    </row>
    <row r="1797">
      <c r="A1797" s="6" t="n"/>
      <c r="B1797" s="4" t="n"/>
      <c r="C1797" s="4" t="n"/>
      <c r="D1797" s="4" t="n"/>
      <c r="E1797" s="7" t="n"/>
      <c r="F1797" s="4" t="n"/>
      <c r="G1797" s="4" t="n"/>
      <c r="H1797" s="4" t="n"/>
    </row>
    <row r="1798">
      <c r="A1798" s="6" t="n"/>
      <c r="B1798" s="4" t="n"/>
      <c r="C1798" s="4" t="n"/>
      <c r="D1798" s="4" t="n"/>
      <c r="E1798" s="7" t="n"/>
      <c r="F1798" s="4" t="n"/>
      <c r="G1798" s="4" t="n"/>
      <c r="H1798" s="4" t="n"/>
    </row>
    <row r="1799">
      <c r="A1799" s="6" t="n"/>
      <c r="B1799" s="4" t="n"/>
      <c r="C1799" s="4" t="n"/>
      <c r="D1799" s="4" t="n"/>
      <c r="E1799" s="7" t="n"/>
      <c r="F1799" s="4" t="n"/>
      <c r="G1799" s="4" t="n"/>
      <c r="H1799" s="4" t="n"/>
    </row>
    <row r="1800">
      <c r="A1800" s="6" t="n"/>
      <c r="B1800" s="4" t="n"/>
      <c r="C1800" s="4" t="n"/>
      <c r="D1800" s="4" t="n"/>
      <c r="E1800" s="7" t="n"/>
      <c r="F1800" s="4" t="n"/>
      <c r="G1800" s="4" t="n"/>
      <c r="H1800" s="4" t="n"/>
    </row>
    <row r="1801">
      <c r="A1801" s="6" t="n"/>
      <c r="B1801" s="4" t="n"/>
      <c r="C1801" s="4" t="n"/>
      <c r="D1801" s="4" t="n"/>
      <c r="E1801" s="7" t="n"/>
      <c r="F1801" s="4" t="n"/>
      <c r="G1801" s="4" t="n"/>
      <c r="H1801" s="4" t="n"/>
    </row>
    <row r="1802">
      <c r="A1802" s="6" t="n"/>
      <c r="B1802" s="4" t="n"/>
      <c r="C1802" s="4" t="n"/>
      <c r="D1802" s="4" t="n"/>
      <c r="E1802" s="7" t="n"/>
      <c r="F1802" s="4" t="n"/>
      <c r="G1802" s="4" t="n"/>
      <c r="H1802" s="4" t="n"/>
    </row>
    <row r="1803">
      <c r="A1803" s="6" t="n"/>
      <c r="B1803" s="4" t="n"/>
      <c r="C1803" s="4" t="n"/>
      <c r="D1803" s="4" t="n"/>
      <c r="E1803" s="7" t="n"/>
      <c r="F1803" s="4" t="n"/>
      <c r="G1803" s="4" t="n"/>
      <c r="H1803" s="4" t="n"/>
    </row>
    <row r="1804">
      <c r="A1804" s="6" t="n"/>
      <c r="B1804" s="4" t="n"/>
      <c r="C1804" s="4" t="n"/>
      <c r="D1804" s="4" t="n"/>
      <c r="E1804" s="7" t="n"/>
      <c r="F1804" s="4" t="n"/>
      <c r="G1804" s="4" t="n"/>
      <c r="H1804" s="4" t="n"/>
    </row>
    <row r="1805">
      <c r="A1805" s="6" t="n"/>
      <c r="B1805" s="4" t="n"/>
      <c r="C1805" s="4" t="n"/>
      <c r="D1805" s="4" t="n"/>
      <c r="E1805" s="7" t="n"/>
      <c r="F1805" s="4" t="n"/>
      <c r="G1805" s="4" t="n"/>
      <c r="H1805" s="4" t="n"/>
    </row>
    <row r="1806">
      <c r="A1806" s="6" t="n"/>
      <c r="B1806" s="4" t="n"/>
      <c r="C1806" s="4" t="n"/>
      <c r="D1806" s="4" t="n"/>
      <c r="E1806" s="7" t="n"/>
      <c r="F1806" s="4" t="n"/>
      <c r="G1806" s="4" t="n"/>
      <c r="H1806" s="4" t="n"/>
    </row>
    <row r="1807">
      <c r="A1807" s="6" t="n"/>
      <c r="B1807" s="4" t="n"/>
      <c r="C1807" s="4" t="n"/>
      <c r="D1807" s="4" t="n"/>
      <c r="E1807" s="7" t="n"/>
      <c r="F1807" s="4" t="n"/>
      <c r="G1807" s="4" t="n"/>
      <c r="H1807" s="4" t="n"/>
    </row>
    <row r="1808">
      <c r="A1808" s="6" t="n"/>
      <c r="B1808" s="4" t="n"/>
      <c r="C1808" s="4" t="n"/>
      <c r="D1808" s="4" t="n"/>
      <c r="E1808" s="7" t="n"/>
      <c r="F1808" s="4" t="n"/>
      <c r="G1808" s="4" t="n"/>
      <c r="H1808" s="4" t="n"/>
    </row>
    <row r="1809">
      <c r="A1809" s="6" t="n"/>
      <c r="B1809" s="4" t="n"/>
      <c r="C1809" s="4" t="n"/>
      <c r="D1809" s="4" t="n"/>
      <c r="E1809" s="7" t="n"/>
      <c r="F1809" s="4" t="n"/>
      <c r="G1809" s="4" t="n"/>
      <c r="H1809" s="4" t="n"/>
    </row>
    <row r="1810">
      <c r="A1810" s="6" t="n"/>
      <c r="B1810" s="4" t="n"/>
      <c r="C1810" s="4" t="n"/>
      <c r="D1810" s="4" t="n"/>
      <c r="E1810" s="7" t="n"/>
      <c r="F1810" s="4" t="n"/>
      <c r="G1810" s="4" t="n"/>
      <c r="H1810" s="4" t="n"/>
    </row>
    <row r="1811">
      <c r="A1811" s="6" t="n"/>
      <c r="B1811" s="4" t="n"/>
      <c r="C1811" s="4" t="n"/>
      <c r="D1811" s="4" t="n"/>
      <c r="E1811" s="7" t="n"/>
      <c r="F1811" s="4" t="n"/>
      <c r="G1811" s="4" t="n"/>
      <c r="H1811" s="4" t="n"/>
    </row>
    <row r="1812">
      <c r="A1812" s="6" t="n"/>
      <c r="B1812" s="4" t="n"/>
      <c r="C1812" s="4" t="n"/>
      <c r="D1812" s="4" t="n"/>
      <c r="E1812" s="7" t="n"/>
      <c r="F1812" s="4" t="n"/>
      <c r="G1812" s="4" t="n"/>
      <c r="H1812" s="4" t="n"/>
    </row>
    <row r="1813">
      <c r="A1813" s="6" t="n"/>
      <c r="B1813" s="4" t="n"/>
      <c r="C1813" s="4" t="n"/>
      <c r="D1813" s="4" t="n"/>
      <c r="E1813" s="7" t="n"/>
      <c r="F1813" s="4" t="n"/>
      <c r="G1813" s="4" t="n"/>
      <c r="H1813" s="4" t="n"/>
    </row>
    <row r="1814">
      <c r="A1814" s="6" t="n"/>
      <c r="B1814" s="4" t="n"/>
      <c r="C1814" s="4" t="n"/>
      <c r="D1814" s="4" t="n"/>
      <c r="E1814" s="7" t="n"/>
      <c r="F1814" s="4" t="n"/>
      <c r="G1814" s="4" t="n"/>
      <c r="H1814" s="4" t="n"/>
    </row>
    <row r="1815">
      <c r="A1815" s="6" t="n"/>
      <c r="B1815" s="4" t="n"/>
      <c r="C1815" s="4" t="n"/>
      <c r="D1815" s="4" t="n"/>
      <c r="E1815" s="7" t="n"/>
      <c r="F1815" s="4" t="n"/>
      <c r="G1815" s="4" t="n"/>
      <c r="H1815" s="4" t="n"/>
    </row>
    <row r="1816">
      <c r="A1816" s="6" t="n"/>
      <c r="B1816" s="4" t="n"/>
      <c r="C1816" s="4" t="n"/>
      <c r="D1816" s="4" t="n"/>
      <c r="E1816" s="7" t="n"/>
      <c r="F1816" s="4" t="n"/>
      <c r="G1816" s="4" t="n"/>
      <c r="H1816" s="4" t="n"/>
    </row>
    <row r="1817">
      <c r="A1817" s="6" t="n"/>
      <c r="B1817" s="4" t="n"/>
      <c r="C1817" s="4" t="n"/>
      <c r="D1817" s="4" t="n"/>
      <c r="E1817" s="7" t="n"/>
      <c r="F1817" s="4" t="n"/>
      <c r="G1817" s="4" t="n"/>
      <c r="H1817" s="4" t="n"/>
    </row>
    <row r="1818">
      <c r="A1818" s="6" t="n"/>
      <c r="B1818" s="4" t="n"/>
      <c r="C1818" s="4" t="n"/>
      <c r="D1818" s="4" t="n"/>
      <c r="E1818" s="7" t="n"/>
      <c r="F1818" s="4" t="n"/>
      <c r="G1818" s="4" t="n"/>
      <c r="H1818" s="4" t="n"/>
    </row>
    <row r="1819">
      <c r="A1819" s="6" t="n"/>
      <c r="B1819" s="4" t="n"/>
      <c r="C1819" s="4" t="n"/>
      <c r="D1819" s="4" t="n"/>
      <c r="E1819" s="7" t="n"/>
      <c r="F1819" s="4" t="n"/>
      <c r="G1819" s="4" t="n"/>
      <c r="H1819" s="4" t="n"/>
    </row>
    <row r="1820">
      <c r="A1820" s="6" t="n"/>
      <c r="B1820" s="4" t="n"/>
      <c r="C1820" s="4" t="n"/>
      <c r="D1820" s="4" t="n"/>
      <c r="E1820" s="7" t="n"/>
      <c r="F1820" s="4" t="n"/>
      <c r="G1820" s="4" t="n"/>
      <c r="H1820" s="4" t="n"/>
    </row>
    <row r="1821">
      <c r="A1821" s="6" t="n"/>
      <c r="B1821" s="4" t="n"/>
      <c r="C1821" s="4" t="n"/>
      <c r="D1821" s="4" t="n"/>
      <c r="E1821" s="7" t="n"/>
      <c r="F1821" s="4" t="n"/>
      <c r="G1821" s="4" t="n"/>
      <c r="H1821" s="4" t="n"/>
    </row>
    <row r="1822">
      <c r="A1822" s="6" t="n"/>
      <c r="B1822" s="4" t="n"/>
      <c r="C1822" s="4" t="n"/>
      <c r="D1822" s="4" t="n"/>
      <c r="E1822" s="7" t="n"/>
      <c r="F1822" s="4" t="n"/>
      <c r="G1822" s="4" t="n"/>
      <c r="H1822" s="4" t="n"/>
    </row>
    <row r="1823">
      <c r="A1823" s="6" t="n"/>
      <c r="B1823" s="4" t="n"/>
      <c r="C1823" s="4" t="n"/>
      <c r="D1823" s="4" t="n"/>
      <c r="E1823" s="7" t="n"/>
      <c r="F1823" s="4" t="n"/>
      <c r="G1823" s="4" t="n"/>
      <c r="H1823" s="4" t="n"/>
    </row>
    <row r="1824">
      <c r="A1824" s="6" t="n"/>
      <c r="B1824" s="4" t="n"/>
      <c r="C1824" s="4" t="n"/>
      <c r="D1824" s="4" t="n"/>
      <c r="E1824" s="7" t="n"/>
      <c r="F1824" s="4" t="n"/>
      <c r="G1824" s="4" t="n"/>
      <c r="H1824" s="4" t="n"/>
    </row>
    <row r="1825">
      <c r="A1825" s="6" t="n"/>
      <c r="B1825" s="4" t="n"/>
      <c r="C1825" s="4" t="n"/>
      <c r="D1825" s="4" t="n"/>
      <c r="E1825" s="7" t="n"/>
      <c r="F1825" s="4" t="n"/>
      <c r="G1825" s="4" t="n"/>
      <c r="H1825" s="4" t="n"/>
    </row>
    <row r="1826">
      <c r="A1826" s="6" t="n"/>
      <c r="B1826" s="4" t="n"/>
      <c r="C1826" s="4" t="n"/>
      <c r="D1826" s="4" t="n"/>
      <c r="E1826" s="7" t="n"/>
      <c r="F1826" s="4" t="n"/>
      <c r="G1826" s="4" t="n"/>
      <c r="H1826" s="4" t="n"/>
    </row>
    <row r="1827">
      <c r="A1827" s="6" t="n"/>
      <c r="B1827" s="4" t="n"/>
      <c r="C1827" s="4" t="n"/>
      <c r="D1827" s="4" t="n"/>
      <c r="E1827" s="7" t="n"/>
      <c r="F1827" s="4" t="n"/>
      <c r="G1827" s="4" t="n"/>
      <c r="H1827" s="4" t="n"/>
    </row>
    <row r="1828">
      <c r="A1828" s="6" t="n"/>
      <c r="B1828" s="4" t="n"/>
      <c r="C1828" s="4" t="n"/>
      <c r="D1828" s="4" t="n"/>
      <c r="E1828" s="7" t="n"/>
      <c r="F1828" s="4" t="n"/>
      <c r="G1828" s="4" t="n"/>
      <c r="H1828" s="4" t="n"/>
    </row>
    <row r="1829">
      <c r="A1829" s="6" t="n"/>
      <c r="B1829" s="4" t="n"/>
      <c r="C1829" s="4" t="n"/>
      <c r="D1829" s="4" t="n"/>
      <c r="E1829" s="7" t="n"/>
      <c r="F1829" s="4" t="n"/>
      <c r="G1829" s="4" t="n"/>
      <c r="H1829" s="4" t="n"/>
    </row>
    <row r="1830">
      <c r="A1830" s="6" t="n"/>
      <c r="B1830" s="4" t="n"/>
      <c r="C1830" s="4" t="n"/>
      <c r="D1830" s="4" t="n"/>
      <c r="E1830" s="7" t="n"/>
      <c r="F1830" s="4" t="n"/>
      <c r="G1830" s="4" t="n"/>
      <c r="H1830" s="4" t="n"/>
    </row>
    <row r="1831">
      <c r="A1831" s="6" t="n"/>
      <c r="B1831" s="4" t="n"/>
      <c r="C1831" s="4" t="n"/>
      <c r="D1831" s="4" t="n"/>
      <c r="E1831" s="7" t="n"/>
      <c r="F1831" s="4" t="n"/>
      <c r="G1831" s="4" t="n"/>
      <c r="H1831" s="4" t="n"/>
    </row>
    <row r="1832">
      <c r="A1832" s="6" t="n"/>
      <c r="B1832" s="4" t="n"/>
      <c r="C1832" s="4" t="n"/>
      <c r="D1832" s="4" t="n"/>
      <c r="E1832" s="7" t="n"/>
      <c r="F1832" s="4" t="n"/>
      <c r="G1832" s="4" t="n"/>
      <c r="H1832" s="4" t="n"/>
    </row>
    <row r="1833">
      <c r="A1833" s="6" t="n"/>
      <c r="B1833" s="4" t="n"/>
      <c r="C1833" s="4" t="n"/>
      <c r="D1833" s="4" t="n"/>
      <c r="E1833" s="7" t="n"/>
      <c r="F1833" s="4" t="n"/>
      <c r="G1833" s="4" t="n"/>
      <c r="H1833" s="4" t="n"/>
    </row>
    <row r="1834">
      <c r="A1834" s="6" t="n"/>
      <c r="B1834" s="4" t="n"/>
      <c r="C1834" s="4" t="n"/>
      <c r="D1834" s="4" t="n"/>
      <c r="E1834" s="7" t="n"/>
      <c r="F1834" s="4" t="n"/>
      <c r="G1834" s="4" t="n"/>
      <c r="H1834" s="4" t="n"/>
    </row>
    <row r="1835">
      <c r="A1835" s="6" t="n"/>
      <c r="B1835" s="4" t="n"/>
      <c r="C1835" s="4" t="n"/>
      <c r="D1835" s="4" t="n"/>
      <c r="E1835" s="7" t="n"/>
      <c r="F1835" s="4" t="n"/>
      <c r="G1835" s="4" t="n"/>
      <c r="H1835" s="4" t="n"/>
    </row>
    <row r="1836">
      <c r="A1836" s="6" t="n"/>
      <c r="B1836" s="4" t="n"/>
      <c r="C1836" s="4" t="n"/>
      <c r="D1836" s="4" t="n"/>
      <c r="E1836" s="7" t="n"/>
      <c r="F1836" s="4" t="n"/>
      <c r="G1836" s="4" t="n"/>
      <c r="H1836" s="4" t="n"/>
    </row>
    <row r="1837">
      <c r="A1837" s="6" t="n"/>
      <c r="B1837" s="4" t="n"/>
      <c r="C1837" s="4" t="n"/>
      <c r="D1837" s="4" t="n"/>
      <c r="E1837" s="7" t="n"/>
      <c r="F1837" s="4" t="n"/>
      <c r="G1837" s="4" t="n"/>
      <c r="H1837" s="4" t="n"/>
    </row>
    <row r="1838">
      <c r="A1838" s="6" t="n"/>
      <c r="B1838" s="4" t="n"/>
      <c r="C1838" s="4" t="n"/>
      <c r="D1838" s="4" t="n"/>
      <c r="E1838" s="7" t="n"/>
      <c r="F1838" s="4" t="n"/>
      <c r="G1838" s="4" t="n"/>
      <c r="H1838" s="4" t="n"/>
    </row>
    <row r="1839">
      <c r="A1839" s="6" t="n"/>
      <c r="B1839" s="4" t="n"/>
      <c r="C1839" s="4" t="n"/>
      <c r="D1839" s="4" t="n"/>
      <c r="E1839" s="7" t="n"/>
      <c r="F1839" s="4" t="n"/>
      <c r="G1839" s="4" t="n"/>
      <c r="H1839" s="4" t="n"/>
    </row>
    <row r="1840">
      <c r="A1840" s="6" t="n"/>
      <c r="B1840" s="4" t="n"/>
      <c r="C1840" s="4" t="n"/>
      <c r="D1840" s="4" t="n"/>
      <c r="E1840" s="7" t="n"/>
      <c r="F1840" s="4" t="n"/>
      <c r="G1840" s="4" t="n"/>
      <c r="H1840" s="4" t="n"/>
    </row>
    <row r="1841">
      <c r="A1841" s="6" t="n"/>
      <c r="B1841" s="4" t="n"/>
      <c r="C1841" s="4" t="n"/>
      <c r="D1841" s="4" t="n"/>
      <c r="E1841" s="7" t="n"/>
      <c r="F1841" s="4" t="n"/>
      <c r="G1841" s="4" t="n"/>
      <c r="H1841" s="4" t="n"/>
    </row>
    <row r="1842">
      <c r="A1842" s="6" t="n"/>
      <c r="B1842" s="4" t="n"/>
      <c r="C1842" s="4" t="n"/>
      <c r="D1842" s="4" t="n"/>
      <c r="E1842" s="7" t="n"/>
      <c r="F1842" s="4" t="n"/>
      <c r="G1842" s="4" t="n"/>
      <c r="H1842" s="4" t="n"/>
    </row>
    <row r="1843">
      <c r="A1843" s="6" t="n"/>
      <c r="B1843" s="4" t="n"/>
      <c r="C1843" s="4" t="n"/>
      <c r="D1843" s="4" t="n"/>
      <c r="E1843" s="7" t="n"/>
      <c r="F1843" s="4" t="n"/>
      <c r="G1843" s="4" t="n"/>
      <c r="H1843" s="4" t="n"/>
    </row>
    <row r="1844">
      <c r="A1844" s="6" t="n"/>
      <c r="B1844" s="4" t="n"/>
      <c r="C1844" s="4" t="n"/>
      <c r="D1844" s="4" t="n"/>
      <c r="E1844" s="7" t="n"/>
      <c r="F1844" s="4" t="n"/>
      <c r="G1844" s="4" t="n"/>
      <c r="H1844" s="4" t="n"/>
    </row>
    <row r="1845">
      <c r="A1845" s="6" t="n"/>
      <c r="B1845" s="4" t="n"/>
      <c r="C1845" s="4" t="n"/>
      <c r="D1845" s="4" t="n"/>
      <c r="E1845" s="7" t="n"/>
      <c r="F1845" s="4" t="n"/>
      <c r="G1845" s="4" t="n"/>
      <c r="H1845" s="4" t="n"/>
    </row>
    <row r="1846">
      <c r="A1846" s="6" t="n"/>
      <c r="B1846" s="4" t="n"/>
      <c r="C1846" s="4" t="n"/>
      <c r="D1846" s="4" t="n"/>
      <c r="E1846" s="7" t="n"/>
      <c r="F1846" s="4" t="n"/>
      <c r="G1846" s="4" t="n"/>
      <c r="H1846" s="4" t="n"/>
    </row>
    <row r="1847">
      <c r="A1847" s="6" t="n"/>
      <c r="B1847" s="4" t="n"/>
      <c r="C1847" s="4" t="n"/>
      <c r="D1847" s="4" t="n"/>
      <c r="E1847" s="7" t="n"/>
      <c r="F1847" s="4" t="n"/>
      <c r="G1847" s="4" t="n"/>
      <c r="H1847" s="4" t="n"/>
    </row>
    <row r="1848">
      <c r="A1848" s="6" t="n"/>
      <c r="B1848" s="4" t="n"/>
      <c r="C1848" s="4" t="n"/>
      <c r="D1848" s="4" t="n"/>
      <c r="E1848" s="7" t="n"/>
      <c r="F1848" s="4" t="n"/>
      <c r="G1848" s="4" t="n"/>
      <c r="H1848" s="4" t="n"/>
    </row>
    <row r="1849">
      <c r="A1849" s="6" t="n"/>
      <c r="B1849" s="4" t="n"/>
      <c r="C1849" s="4" t="n"/>
      <c r="D1849" s="4" t="n"/>
      <c r="E1849" s="7" t="n"/>
      <c r="F1849" s="4" t="n"/>
      <c r="G1849" s="4" t="n"/>
      <c r="H1849" s="4" t="n"/>
    </row>
    <row r="1850">
      <c r="A1850" s="6" t="n"/>
      <c r="B1850" s="4" t="n"/>
      <c r="C1850" s="4" t="n"/>
      <c r="D1850" s="4" t="n"/>
      <c r="E1850" s="7" t="n"/>
      <c r="F1850" s="4" t="n"/>
      <c r="G1850" s="4" t="n"/>
      <c r="H1850" s="4" t="n"/>
    </row>
    <row r="1851">
      <c r="A1851" s="6" t="n"/>
      <c r="B1851" s="4" t="n"/>
      <c r="C1851" s="4" t="n"/>
      <c r="D1851" s="4" t="n"/>
      <c r="E1851" s="7" t="n"/>
      <c r="F1851" s="4" t="n"/>
      <c r="G1851" s="4" t="n"/>
      <c r="H1851" s="4" t="n"/>
    </row>
    <row r="1852">
      <c r="A1852" s="6" t="n"/>
      <c r="B1852" s="4" t="n"/>
      <c r="C1852" s="4" t="n"/>
      <c r="D1852" s="4" t="n"/>
      <c r="E1852" s="7" t="n"/>
      <c r="F1852" s="4" t="n"/>
      <c r="G1852" s="4" t="n"/>
      <c r="H1852" s="4" t="n"/>
    </row>
    <row r="1853">
      <c r="A1853" s="6" t="n"/>
      <c r="B1853" s="4" t="n"/>
      <c r="C1853" s="4" t="n"/>
      <c r="D1853" s="4" t="n"/>
      <c r="E1853" s="7" t="n"/>
      <c r="F1853" s="4" t="n"/>
      <c r="G1853" s="4" t="n"/>
      <c r="H1853" s="4" t="n"/>
    </row>
    <row r="1854">
      <c r="A1854" s="6" t="n"/>
      <c r="B1854" s="4" t="n"/>
      <c r="C1854" s="4" t="n"/>
      <c r="D1854" s="4" t="n"/>
      <c r="E1854" s="7" t="n"/>
      <c r="F1854" s="4" t="n"/>
      <c r="G1854" s="4" t="n"/>
      <c r="H1854" s="4" t="n"/>
    </row>
    <row r="1855">
      <c r="A1855" s="6" t="n"/>
      <c r="B1855" s="4" t="n"/>
      <c r="C1855" s="4" t="n"/>
      <c r="D1855" s="4" t="n"/>
      <c r="E1855" s="7" t="n"/>
      <c r="F1855" s="4" t="n"/>
      <c r="G1855" s="4" t="n"/>
      <c r="H1855" s="4" t="n"/>
    </row>
    <row r="1856">
      <c r="A1856" s="6" t="n"/>
      <c r="B1856" s="4" t="n"/>
      <c r="C1856" s="4" t="n"/>
      <c r="D1856" s="4" t="n"/>
      <c r="E1856" s="7" t="n"/>
      <c r="F1856" s="4" t="n"/>
      <c r="G1856" s="4" t="n"/>
      <c r="H1856" s="4" t="n"/>
    </row>
    <row r="1857">
      <c r="A1857" s="6" t="n"/>
      <c r="B1857" s="4" t="n"/>
      <c r="C1857" s="4" t="n"/>
      <c r="D1857" s="4" t="n"/>
      <c r="E1857" s="7" t="n"/>
      <c r="F1857" s="4" t="n"/>
      <c r="G1857" s="4" t="n"/>
      <c r="H1857" s="4" t="n"/>
    </row>
    <row r="1858">
      <c r="A1858" s="6" t="n"/>
      <c r="B1858" s="4" t="n"/>
      <c r="C1858" s="4" t="n"/>
      <c r="D1858" s="4" t="n"/>
      <c r="E1858" s="7" t="n"/>
      <c r="F1858" s="4" t="n"/>
      <c r="G1858" s="4" t="n"/>
      <c r="H1858" s="4" t="n"/>
    </row>
    <row r="1859">
      <c r="A1859" s="6" t="n"/>
      <c r="B1859" s="4" t="n"/>
      <c r="C1859" s="4" t="n"/>
      <c r="D1859" s="4" t="n"/>
      <c r="E1859" s="7" t="n"/>
      <c r="F1859" s="4" t="n"/>
      <c r="G1859" s="4" t="n"/>
      <c r="H1859" s="4" t="n"/>
    </row>
    <row r="1860">
      <c r="A1860" s="6" t="n"/>
      <c r="B1860" s="4" t="n"/>
      <c r="C1860" s="4" t="n"/>
      <c r="D1860" s="4" t="n"/>
      <c r="E1860" s="7" t="n"/>
      <c r="F1860" s="4" t="n"/>
      <c r="G1860" s="4" t="n"/>
      <c r="H1860" s="4" t="n"/>
    </row>
    <row r="1861">
      <c r="A1861" s="6" t="n"/>
      <c r="B1861" s="4" t="n"/>
      <c r="C1861" s="4" t="n"/>
      <c r="D1861" s="4" t="n"/>
      <c r="E1861" s="7" t="n"/>
      <c r="F1861" s="4" t="n"/>
      <c r="G1861" s="4" t="n"/>
      <c r="H1861" s="4" t="n"/>
    </row>
    <row r="1862">
      <c r="A1862" s="6" t="n"/>
      <c r="B1862" s="4" t="n"/>
      <c r="C1862" s="4" t="n"/>
      <c r="D1862" s="4" t="n"/>
      <c r="E1862" s="7" t="n"/>
      <c r="F1862" s="4" t="n"/>
      <c r="G1862" s="4" t="n"/>
      <c r="H1862" s="4" t="n"/>
    </row>
    <row r="1863">
      <c r="A1863" s="6" t="n"/>
      <c r="B1863" s="4" t="n"/>
      <c r="C1863" s="4" t="n"/>
      <c r="D1863" s="4" t="n"/>
      <c r="E1863" s="7" t="n"/>
      <c r="F1863" s="4" t="n"/>
      <c r="G1863" s="4" t="n"/>
      <c r="H1863" s="4" t="n"/>
    </row>
    <row r="1864">
      <c r="A1864" s="6" t="n"/>
      <c r="B1864" s="4" t="n"/>
      <c r="C1864" s="4" t="n"/>
      <c r="D1864" s="4" t="n"/>
      <c r="E1864" s="7" t="n"/>
      <c r="F1864" s="4" t="n"/>
      <c r="G1864" s="4" t="n"/>
      <c r="H1864" s="4" t="n"/>
    </row>
    <row r="1865">
      <c r="A1865" s="6" t="n"/>
      <c r="B1865" s="4" t="n"/>
      <c r="C1865" s="4" t="n"/>
      <c r="D1865" s="4" t="n"/>
      <c r="E1865" s="7" t="n"/>
      <c r="F1865" s="4" t="n"/>
      <c r="G1865" s="4" t="n"/>
      <c r="H1865" s="4" t="n"/>
    </row>
    <row r="1866">
      <c r="A1866" s="6" t="n"/>
      <c r="B1866" s="4" t="n"/>
      <c r="C1866" s="4" t="n"/>
      <c r="D1866" s="4" t="n"/>
      <c r="E1866" s="7" t="n"/>
      <c r="F1866" s="4" t="n"/>
      <c r="G1866" s="4" t="n"/>
      <c r="H1866" s="4" t="n"/>
    </row>
    <row r="1867">
      <c r="A1867" s="6" t="n"/>
      <c r="B1867" s="4" t="n"/>
      <c r="C1867" s="4" t="n"/>
      <c r="D1867" s="4" t="n"/>
      <c r="E1867" s="7" t="n"/>
      <c r="F1867" s="4" t="n"/>
      <c r="G1867" s="4" t="n"/>
      <c r="H1867" s="4" t="n"/>
    </row>
    <row r="1868">
      <c r="A1868" s="6" t="n"/>
      <c r="B1868" s="4" t="n"/>
      <c r="C1868" s="4" t="n"/>
      <c r="D1868" s="4" t="n"/>
      <c r="E1868" s="7" t="n"/>
      <c r="F1868" s="4" t="n"/>
      <c r="G1868" s="4" t="n"/>
      <c r="H1868" s="4" t="n"/>
    </row>
    <row r="1869">
      <c r="A1869" s="6" t="n"/>
      <c r="B1869" s="4" t="n"/>
      <c r="C1869" s="4" t="n"/>
      <c r="D1869" s="4" t="n"/>
      <c r="E1869" s="7" t="n"/>
      <c r="F1869" s="4" t="n"/>
      <c r="G1869" s="4" t="n"/>
      <c r="H1869" s="4" t="n"/>
    </row>
    <row r="1870">
      <c r="A1870" s="6" t="n"/>
      <c r="B1870" s="4" t="n"/>
      <c r="C1870" s="4" t="n"/>
      <c r="D1870" s="4" t="n"/>
      <c r="E1870" s="7" t="n"/>
      <c r="F1870" s="4" t="n"/>
      <c r="G1870" s="4" t="n"/>
      <c r="H1870" s="4" t="n"/>
    </row>
    <row r="1871">
      <c r="A1871" s="6" t="n"/>
      <c r="B1871" s="4" t="n"/>
      <c r="C1871" s="4" t="n"/>
      <c r="D1871" s="4" t="n"/>
      <c r="E1871" s="7" t="n"/>
      <c r="F1871" s="4" t="n"/>
      <c r="G1871" s="4" t="n"/>
      <c r="H1871" s="4" t="n"/>
    </row>
    <row r="1872">
      <c r="A1872" s="6" t="n"/>
      <c r="B1872" s="4" t="n"/>
      <c r="C1872" s="4" t="n"/>
      <c r="D1872" s="4" t="n"/>
      <c r="E1872" s="7" t="n"/>
      <c r="F1872" s="4" t="n"/>
      <c r="G1872" s="4" t="n"/>
      <c r="H1872" s="4" t="n"/>
    </row>
    <row r="1873">
      <c r="A1873" s="6" t="n"/>
      <c r="B1873" s="4" t="n"/>
      <c r="C1873" s="4" t="n"/>
      <c r="D1873" s="4" t="n"/>
      <c r="E1873" s="7" t="n"/>
      <c r="F1873" s="4" t="n"/>
      <c r="G1873" s="4" t="n"/>
      <c r="H1873" s="4" t="n"/>
    </row>
    <row r="1874">
      <c r="A1874" s="6" t="n"/>
      <c r="B1874" s="4" t="n"/>
      <c r="C1874" s="4" t="n"/>
      <c r="D1874" s="4" t="n"/>
      <c r="E1874" s="7" t="n"/>
      <c r="F1874" s="4" t="n"/>
      <c r="G1874" s="4" t="n"/>
      <c r="H1874" s="4" t="n"/>
    </row>
    <row r="1875">
      <c r="A1875" s="6" t="n"/>
      <c r="B1875" s="4" t="n"/>
      <c r="C1875" s="4" t="n"/>
      <c r="D1875" s="4" t="n"/>
      <c r="E1875" s="7" t="n"/>
      <c r="F1875" s="4" t="n"/>
      <c r="G1875" s="4" t="n"/>
      <c r="H1875" s="4" t="n"/>
    </row>
    <row r="1876">
      <c r="A1876" s="6" t="n"/>
      <c r="B1876" s="4" t="n"/>
      <c r="C1876" s="4" t="n"/>
      <c r="D1876" s="4" t="n"/>
      <c r="E1876" s="7" t="n"/>
      <c r="F1876" s="4" t="n"/>
      <c r="G1876" s="4" t="n"/>
      <c r="H1876" s="4" t="n"/>
    </row>
    <row r="1877">
      <c r="A1877" s="6" t="n"/>
      <c r="B1877" s="4" t="n"/>
      <c r="C1877" s="4" t="n"/>
      <c r="D1877" s="4" t="n"/>
      <c r="E1877" s="7" t="n"/>
      <c r="F1877" s="4" t="n"/>
      <c r="G1877" s="4" t="n"/>
      <c r="H1877" s="4" t="n"/>
    </row>
    <row r="1878">
      <c r="A1878" s="6" t="n"/>
      <c r="B1878" s="4" t="n"/>
      <c r="C1878" s="4" t="n"/>
      <c r="D1878" s="4" t="n"/>
      <c r="E1878" s="7" t="n"/>
      <c r="F1878" s="4" t="n"/>
      <c r="G1878" s="4" t="n"/>
      <c r="H1878" s="4" t="n"/>
    </row>
    <row r="1879">
      <c r="A1879" s="6" t="n"/>
      <c r="B1879" s="4" t="n"/>
      <c r="C1879" s="4" t="n"/>
      <c r="D1879" s="4" t="n"/>
      <c r="E1879" s="7" t="n"/>
      <c r="F1879" s="4" t="n"/>
      <c r="G1879" s="4" t="n"/>
      <c r="H1879" s="4" t="n"/>
    </row>
    <row r="1880">
      <c r="A1880" s="6" t="n"/>
      <c r="B1880" s="4" t="n"/>
      <c r="C1880" s="4" t="n"/>
      <c r="D1880" s="4" t="n"/>
      <c r="E1880" s="7" t="n"/>
      <c r="F1880" s="4" t="n"/>
      <c r="G1880" s="4" t="n"/>
      <c r="H1880" s="4" t="n"/>
    </row>
    <row r="1881">
      <c r="A1881" s="6" t="n"/>
      <c r="B1881" s="4" t="n"/>
      <c r="C1881" s="4" t="n"/>
      <c r="D1881" s="4" t="n"/>
      <c r="E1881" s="7" t="n"/>
      <c r="F1881" s="4" t="n"/>
      <c r="G1881" s="4" t="n"/>
      <c r="H1881" s="4" t="n"/>
    </row>
    <row r="1882">
      <c r="A1882" s="6" t="n"/>
      <c r="B1882" s="4" t="n"/>
      <c r="C1882" s="4" t="n"/>
      <c r="D1882" s="4" t="n"/>
      <c r="E1882" s="7" t="n"/>
      <c r="F1882" s="4" t="n"/>
      <c r="G1882" s="4" t="n"/>
      <c r="H1882" s="4" t="n"/>
    </row>
    <row r="1883">
      <c r="A1883" s="6" t="n"/>
      <c r="B1883" s="4" t="n"/>
      <c r="C1883" s="4" t="n"/>
      <c r="D1883" s="4" t="n"/>
      <c r="E1883" s="7" t="n"/>
      <c r="F1883" s="4" t="n"/>
      <c r="G1883" s="4" t="n"/>
      <c r="H1883" s="4" t="n"/>
    </row>
    <row r="1884">
      <c r="A1884" s="6" t="n"/>
      <c r="B1884" s="4" t="n"/>
      <c r="C1884" s="4" t="n"/>
      <c r="D1884" s="4" t="n"/>
      <c r="E1884" s="7" t="n"/>
      <c r="F1884" s="4" t="n"/>
      <c r="G1884" s="4" t="n"/>
      <c r="H1884" s="4" t="n"/>
    </row>
    <row r="1885">
      <c r="A1885" s="6" t="n"/>
      <c r="B1885" s="4" t="n"/>
      <c r="C1885" s="4" t="n"/>
      <c r="D1885" s="4" t="n"/>
      <c r="E1885" s="7" t="n"/>
      <c r="F1885" s="4" t="n"/>
      <c r="G1885" s="4" t="n"/>
      <c r="H1885" s="4" t="n"/>
    </row>
    <row r="1886">
      <c r="A1886" s="6" t="n"/>
      <c r="B1886" s="4" t="n"/>
      <c r="C1886" s="4" t="n"/>
      <c r="D1886" s="4" t="n"/>
      <c r="E1886" s="7" t="n"/>
      <c r="F1886" s="4" t="n"/>
      <c r="G1886" s="4" t="n"/>
      <c r="H1886" s="4" t="n"/>
    </row>
    <row r="1887">
      <c r="A1887" s="6" t="n"/>
      <c r="B1887" s="4" t="n"/>
      <c r="C1887" s="4" t="n"/>
      <c r="D1887" s="4" t="n"/>
      <c r="E1887" s="7" t="n"/>
      <c r="F1887" s="4" t="n"/>
      <c r="G1887" s="4" t="n"/>
      <c r="H1887" s="4" t="n"/>
    </row>
    <row r="1888">
      <c r="A1888" s="6" t="n"/>
      <c r="B1888" s="4" t="n"/>
      <c r="C1888" s="4" t="n"/>
      <c r="D1888" s="4" t="n"/>
      <c r="E1888" s="7" t="n"/>
      <c r="F1888" s="4" t="n"/>
      <c r="G1888" s="4" t="n"/>
      <c r="H1888" s="4" t="n"/>
    </row>
    <row r="1889">
      <c r="A1889" s="6" t="n"/>
      <c r="B1889" s="4" t="n"/>
      <c r="C1889" s="4" t="n"/>
      <c r="D1889" s="4" t="n"/>
      <c r="E1889" s="7" t="n"/>
      <c r="F1889" s="4" t="n"/>
      <c r="G1889" s="4" t="n"/>
      <c r="H1889" s="4" t="n"/>
    </row>
    <row r="1890">
      <c r="A1890" s="6" t="n"/>
      <c r="B1890" s="4" t="n"/>
      <c r="C1890" s="4" t="n"/>
      <c r="D1890" s="4" t="n"/>
      <c r="E1890" s="7" t="n"/>
      <c r="F1890" s="4" t="n"/>
      <c r="G1890" s="4" t="n"/>
      <c r="H1890" s="4" t="n"/>
    </row>
    <row r="1891">
      <c r="A1891" s="6" t="n"/>
      <c r="B1891" s="4" t="n"/>
      <c r="C1891" s="4" t="n"/>
      <c r="D1891" s="4" t="n"/>
      <c r="E1891" s="7" t="n"/>
      <c r="F1891" s="4" t="n"/>
      <c r="G1891" s="4" t="n"/>
      <c r="H1891" s="4" t="n"/>
    </row>
    <row r="1892">
      <c r="A1892" s="6" t="n"/>
      <c r="B1892" s="4" t="n"/>
      <c r="C1892" s="4" t="n"/>
      <c r="D1892" s="4" t="n"/>
      <c r="E1892" s="7" t="n"/>
      <c r="F1892" s="4" t="n"/>
      <c r="G1892" s="4" t="n"/>
      <c r="H1892" s="4" t="n"/>
    </row>
    <row r="1893">
      <c r="A1893" s="6" t="n"/>
      <c r="B1893" s="4" t="n"/>
      <c r="C1893" s="4" t="n"/>
      <c r="D1893" s="4" t="n"/>
      <c r="E1893" s="7" t="n"/>
      <c r="F1893" s="4" t="n"/>
      <c r="G1893" s="4" t="n"/>
      <c r="H1893" s="4" t="n"/>
    </row>
    <row r="1894">
      <c r="A1894" s="6" t="n"/>
      <c r="B1894" s="4" t="n"/>
      <c r="C1894" s="4" t="n"/>
      <c r="D1894" s="4" t="n"/>
      <c r="E1894" s="7" t="n"/>
      <c r="F1894" s="4" t="n"/>
      <c r="G1894" s="4" t="n"/>
      <c r="H1894" s="4" t="n"/>
    </row>
    <row r="1895">
      <c r="A1895" s="6" t="n"/>
      <c r="B1895" s="4" t="n"/>
      <c r="C1895" s="4" t="n"/>
      <c r="D1895" s="4" t="n"/>
      <c r="E1895" s="7" t="n"/>
      <c r="F1895" s="4" t="n"/>
      <c r="G1895" s="4" t="n"/>
      <c r="H1895" s="4" t="n"/>
    </row>
    <row r="1896">
      <c r="A1896" s="6" t="n"/>
      <c r="B1896" s="4" t="n"/>
      <c r="C1896" s="4" t="n"/>
      <c r="D1896" s="4" t="n"/>
      <c r="E1896" s="7" t="n"/>
      <c r="F1896" s="4" t="n"/>
      <c r="G1896" s="4" t="n"/>
      <c r="H1896" s="4" t="n"/>
    </row>
    <row r="1897">
      <c r="A1897" s="6" t="n"/>
      <c r="B1897" s="4" t="n"/>
      <c r="C1897" s="4" t="n"/>
      <c r="D1897" s="4" t="n"/>
      <c r="E1897" s="7" t="n"/>
      <c r="F1897" s="4" t="n"/>
      <c r="G1897" s="4" t="n"/>
      <c r="H1897" s="4" t="n"/>
    </row>
    <row r="1898">
      <c r="A1898" s="6" t="n"/>
      <c r="B1898" s="4" t="n"/>
      <c r="C1898" s="4" t="n"/>
      <c r="D1898" s="4" t="n"/>
      <c r="E1898" s="7" t="n"/>
      <c r="F1898" s="4" t="n"/>
      <c r="G1898" s="4" t="n"/>
      <c r="H1898" s="4" t="n"/>
    </row>
    <row r="1899">
      <c r="A1899" s="6" t="n"/>
      <c r="B1899" s="4" t="n"/>
      <c r="C1899" s="4" t="n"/>
      <c r="D1899" s="4" t="n"/>
      <c r="E1899" s="7" t="n"/>
      <c r="F1899" s="4" t="n"/>
      <c r="G1899" s="4" t="n"/>
      <c r="H1899" s="4" t="n"/>
    </row>
    <row r="1900">
      <c r="A1900" s="6" t="n"/>
      <c r="B1900" s="4" t="n"/>
      <c r="C1900" s="4" t="n"/>
      <c r="D1900" s="4" t="n"/>
      <c r="E1900" s="7" t="n"/>
      <c r="F1900" s="4" t="n"/>
      <c r="G1900" s="4" t="n"/>
      <c r="H1900" s="4" t="n"/>
    </row>
    <row r="1901">
      <c r="A1901" s="6" t="n"/>
      <c r="B1901" s="4" t="n"/>
      <c r="C1901" s="4" t="n"/>
      <c r="D1901" s="4" t="n"/>
      <c r="E1901" s="7" t="n"/>
      <c r="F1901" s="4" t="n"/>
      <c r="G1901" s="4" t="n"/>
      <c r="H1901" s="4" t="n"/>
    </row>
    <row r="1902">
      <c r="A1902" s="6" t="n"/>
      <c r="B1902" s="4" t="n"/>
      <c r="C1902" s="4" t="n"/>
      <c r="D1902" s="4" t="n"/>
      <c r="E1902" s="7" t="n"/>
      <c r="F1902" s="4" t="n"/>
      <c r="G1902" s="4" t="n"/>
      <c r="H1902" s="4" t="n"/>
    </row>
    <row r="1903">
      <c r="A1903" s="6" t="n"/>
      <c r="B1903" s="4" t="n"/>
      <c r="C1903" s="4" t="n"/>
      <c r="D1903" s="4" t="n"/>
      <c r="E1903" s="7" t="n"/>
      <c r="F1903" s="4" t="n"/>
      <c r="G1903" s="4" t="n"/>
      <c r="H1903" s="4" t="n"/>
    </row>
    <row r="1904">
      <c r="A1904" s="6" t="n"/>
      <c r="B1904" s="4" t="n"/>
      <c r="C1904" s="4" t="n"/>
      <c r="D1904" s="4" t="n"/>
      <c r="E1904" s="7" t="n"/>
      <c r="F1904" s="4" t="n"/>
      <c r="G1904" s="4" t="n"/>
      <c r="H1904" s="4" t="n"/>
    </row>
    <row r="1905">
      <c r="A1905" s="6" t="n"/>
      <c r="B1905" s="4" t="n"/>
      <c r="C1905" s="4" t="n"/>
      <c r="D1905" s="4" t="n"/>
      <c r="E1905" s="7" t="n"/>
      <c r="F1905" s="4" t="n"/>
      <c r="G1905" s="4" t="n"/>
      <c r="H1905" s="4" t="n"/>
    </row>
    <row r="1906">
      <c r="A1906" s="6" t="n"/>
      <c r="B1906" s="4" t="n"/>
      <c r="C1906" s="4" t="n"/>
      <c r="D1906" s="4" t="n"/>
      <c r="E1906" s="7" t="n"/>
      <c r="F1906" s="4" t="n"/>
      <c r="G1906" s="4" t="n"/>
      <c r="H1906" s="4" t="n"/>
    </row>
    <row r="1907">
      <c r="A1907" s="6" t="n"/>
      <c r="B1907" s="4" t="n"/>
      <c r="C1907" s="4" t="n"/>
      <c r="D1907" s="4" t="n"/>
      <c r="E1907" s="7" t="n"/>
      <c r="F1907" s="4" t="n"/>
      <c r="G1907" s="4" t="n"/>
      <c r="H1907" s="4" t="n"/>
    </row>
    <row r="1908">
      <c r="A1908" s="6" t="n"/>
      <c r="B1908" s="4" t="n"/>
      <c r="C1908" s="4" t="n"/>
      <c r="D1908" s="4" t="n"/>
      <c r="E1908" s="7" t="n"/>
      <c r="F1908" s="4" t="n"/>
      <c r="G1908" s="4" t="n"/>
      <c r="H1908" s="4" t="n"/>
    </row>
    <row r="1909">
      <c r="A1909" s="6" t="n"/>
      <c r="B1909" s="4" t="n"/>
      <c r="C1909" s="4" t="n"/>
      <c r="D1909" s="4" t="n"/>
      <c r="E1909" s="7" t="n"/>
      <c r="F1909" s="4" t="n"/>
      <c r="G1909" s="4" t="n"/>
      <c r="H1909" s="4" t="n"/>
    </row>
    <row r="1910">
      <c r="A1910" s="6" t="n"/>
      <c r="B1910" s="4" t="n"/>
      <c r="C1910" s="4" t="n"/>
      <c r="D1910" s="4" t="n"/>
      <c r="E1910" s="7" t="n"/>
      <c r="F1910" s="4" t="n"/>
      <c r="G1910" s="4" t="n"/>
      <c r="H1910" s="4" t="n"/>
    </row>
    <row r="1911">
      <c r="A1911" s="6" t="n"/>
      <c r="B1911" s="4" t="n"/>
      <c r="C1911" s="4" t="n"/>
      <c r="D1911" s="4" t="n"/>
      <c r="E1911" s="7" t="n"/>
      <c r="F1911" s="4" t="n"/>
      <c r="G1911" s="4" t="n"/>
      <c r="H1911" s="4" t="n"/>
    </row>
    <row r="1912">
      <c r="A1912" s="6" t="n"/>
      <c r="B1912" s="4" t="n"/>
      <c r="C1912" s="4" t="n"/>
      <c r="D1912" s="4" t="n"/>
      <c r="E1912" s="7" t="n"/>
      <c r="F1912" s="4" t="n"/>
      <c r="G1912" s="4" t="n"/>
      <c r="H1912" s="4" t="n"/>
    </row>
    <row r="1913">
      <c r="A1913" s="6" t="n"/>
      <c r="B1913" s="4" t="n"/>
      <c r="C1913" s="4" t="n"/>
      <c r="D1913" s="4" t="n"/>
      <c r="E1913" s="7" t="n"/>
      <c r="F1913" s="4" t="n"/>
      <c r="G1913" s="4" t="n"/>
      <c r="H1913" s="4" t="n"/>
    </row>
    <row r="1914">
      <c r="A1914" s="6" t="n"/>
      <c r="B1914" s="4" t="n"/>
      <c r="C1914" s="4" t="n"/>
      <c r="D1914" s="4" t="n"/>
      <c r="E1914" s="7" t="n"/>
      <c r="F1914" s="4" t="n"/>
      <c r="G1914" s="4" t="n"/>
      <c r="H1914" s="4" t="n"/>
    </row>
    <row r="1915">
      <c r="A1915" s="6" t="n"/>
      <c r="B1915" s="4" t="n"/>
      <c r="C1915" s="4" t="n"/>
      <c r="D1915" s="4" t="n"/>
      <c r="E1915" s="7" t="n"/>
      <c r="F1915" s="4" t="n"/>
      <c r="G1915" s="4" t="n"/>
      <c r="H1915" s="4" t="n"/>
    </row>
    <row r="1916">
      <c r="A1916" s="6" t="n"/>
      <c r="B1916" s="4" t="n"/>
      <c r="C1916" s="4" t="n"/>
      <c r="D1916" s="4" t="n"/>
      <c r="E1916" s="7" t="n"/>
      <c r="F1916" s="4" t="n"/>
      <c r="G1916" s="4" t="n"/>
      <c r="H1916" s="4" t="n"/>
    </row>
    <row r="1917">
      <c r="A1917" s="6" t="n"/>
      <c r="B1917" s="4" t="n"/>
      <c r="C1917" s="4" t="n"/>
      <c r="D1917" s="4" t="n"/>
      <c r="E1917" s="7" t="n"/>
      <c r="F1917" s="4" t="n"/>
      <c r="G1917" s="4" t="n"/>
      <c r="H1917" s="4" t="n"/>
    </row>
    <row r="1918">
      <c r="A1918" s="6" t="n"/>
      <c r="B1918" s="4" t="n"/>
      <c r="C1918" s="4" t="n"/>
      <c r="D1918" s="4" t="n"/>
      <c r="E1918" s="7" t="n"/>
      <c r="F1918" s="4" t="n"/>
      <c r="G1918" s="4" t="n"/>
      <c r="H1918" s="4" t="n"/>
    </row>
    <row r="1919">
      <c r="A1919" s="6" t="n"/>
      <c r="B1919" s="4" t="n"/>
      <c r="C1919" s="4" t="n"/>
      <c r="D1919" s="4" t="n"/>
      <c r="E1919" s="7" t="n"/>
      <c r="F1919" s="4" t="n"/>
      <c r="G1919" s="4" t="n"/>
      <c r="H1919" s="4" t="n"/>
    </row>
    <row r="1920">
      <c r="A1920" s="6" t="n"/>
      <c r="B1920" s="4" t="n"/>
      <c r="C1920" s="4" t="n"/>
      <c r="D1920" s="4" t="n"/>
      <c r="E1920" s="7" t="n"/>
      <c r="F1920" s="4" t="n"/>
      <c r="G1920" s="4" t="n"/>
      <c r="H1920" s="4" t="n"/>
    </row>
    <row r="1921">
      <c r="A1921" s="6" t="n"/>
      <c r="B1921" s="4" t="n"/>
      <c r="C1921" s="4" t="n"/>
      <c r="D1921" s="4" t="n"/>
      <c r="E1921" s="7" t="n"/>
      <c r="F1921" s="4" t="n"/>
      <c r="G1921" s="4" t="n"/>
      <c r="H1921" s="4" t="n"/>
    </row>
    <row r="1922">
      <c r="A1922" s="6" t="n"/>
      <c r="B1922" s="4" t="n"/>
      <c r="C1922" s="4" t="n"/>
      <c r="D1922" s="4" t="n"/>
      <c r="E1922" s="7" t="n"/>
      <c r="F1922" s="4" t="n"/>
      <c r="G1922" s="4" t="n"/>
      <c r="H1922" s="4" t="n"/>
    </row>
    <row r="1923">
      <c r="A1923" s="6" t="n"/>
      <c r="B1923" s="4" t="n"/>
      <c r="C1923" s="4" t="n"/>
      <c r="D1923" s="4" t="n"/>
      <c r="E1923" s="7" t="n"/>
      <c r="F1923" s="4" t="n"/>
      <c r="G1923" s="4" t="n"/>
      <c r="H1923" s="4" t="n"/>
    </row>
    <row r="1924">
      <c r="A1924" s="6" t="n"/>
      <c r="B1924" s="4" t="n"/>
      <c r="C1924" s="4" t="n"/>
      <c r="D1924" s="4" t="n"/>
      <c r="E1924" s="7" t="n"/>
      <c r="F1924" s="4" t="n"/>
      <c r="G1924" s="4" t="n"/>
      <c r="H1924" s="4" t="n"/>
    </row>
    <row r="1925">
      <c r="A1925" s="6" t="n"/>
      <c r="B1925" s="4" t="n"/>
      <c r="C1925" s="4" t="n"/>
      <c r="D1925" s="4" t="n"/>
      <c r="E1925" s="7" t="n"/>
      <c r="F1925" s="4" t="n"/>
      <c r="G1925" s="4" t="n"/>
      <c r="H1925" s="4" t="n"/>
    </row>
    <row r="1926">
      <c r="A1926" s="6" t="n"/>
      <c r="B1926" s="4" t="n"/>
      <c r="C1926" s="4" t="n"/>
      <c r="D1926" s="4" t="n"/>
      <c r="E1926" s="7" t="n"/>
      <c r="F1926" s="4" t="n"/>
      <c r="G1926" s="4" t="n"/>
      <c r="H1926" s="4" t="n"/>
    </row>
    <row r="1927">
      <c r="A1927" s="6" t="n"/>
      <c r="B1927" s="4" t="n"/>
      <c r="C1927" s="4" t="n"/>
      <c r="D1927" s="4" t="n"/>
      <c r="E1927" s="7" t="n"/>
      <c r="F1927" s="4" t="n"/>
      <c r="G1927" s="4" t="n"/>
      <c r="H1927" s="4" t="n"/>
    </row>
    <row r="1928">
      <c r="A1928" s="6" t="n"/>
      <c r="B1928" s="4" t="n"/>
      <c r="C1928" s="4" t="n"/>
      <c r="D1928" s="4" t="n"/>
      <c r="E1928" s="7" t="n"/>
      <c r="F1928" s="4" t="n"/>
      <c r="G1928" s="4" t="n"/>
      <c r="H1928" s="4" t="n"/>
    </row>
    <row r="1929">
      <c r="A1929" s="6" t="n"/>
      <c r="B1929" s="4" t="n"/>
      <c r="C1929" s="4" t="n"/>
      <c r="D1929" s="4" t="n"/>
      <c r="E1929" s="7" t="n"/>
      <c r="F1929" s="4" t="n"/>
      <c r="G1929" s="4" t="n"/>
      <c r="H1929" s="4" t="n"/>
    </row>
    <row r="1930">
      <c r="A1930" s="6" t="n"/>
      <c r="B1930" s="4" t="n"/>
      <c r="C1930" s="4" t="n"/>
      <c r="D1930" s="4" t="n"/>
      <c r="E1930" s="7" t="n"/>
      <c r="F1930" s="4" t="n"/>
      <c r="G1930" s="4" t="n"/>
      <c r="H1930" s="4" t="n"/>
    </row>
    <row r="1931">
      <c r="A1931" s="6" t="n"/>
      <c r="B1931" s="4" t="n"/>
      <c r="C1931" s="4" t="n"/>
      <c r="D1931" s="4" t="n"/>
      <c r="E1931" s="7" t="n"/>
      <c r="F1931" s="4" t="n"/>
      <c r="G1931" s="4" t="n"/>
      <c r="H1931" s="4" t="n"/>
    </row>
    <row r="1932">
      <c r="A1932" s="6" t="n"/>
      <c r="B1932" s="4" t="n"/>
      <c r="C1932" s="4" t="n"/>
      <c r="D1932" s="4" t="n"/>
      <c r="E1932" s="7" t="n"/>
      <c r="F1932" s="4" t="n"/>
      <c r="G1932" s="4" t="n"/>
      <c r="H1932" s="4" t="n"/>
    </row>
    <row r="1933">
      <c r="A1933" s="6" t="n"/>
      <c r="B1933" s="4" t="n"/>
      <c r="C1933" s="4" t="n"/>
      <c r="D1933" s="4" t="n"/>
      <c r="E1933" s="7" t="n"/>
      <c r="F1933" s="4" t="n"/>
      <c r="G1933" s="4" t="n"/>
      <c r="H1933" s="4" t="n"/>
    </row>
    <row r="1934">
      <c r="A1934" s="6" t="n"/>
      <c r="B1934" s="4" t="n"/>
      <c r="C1934" s="4" t="n"/>
      <c r="D1934" s="4" t="n"/>
      <c r="E1934" s="7" t="n"/>
      <c r="F1934" s="4" t="n"/>
      <c r="G1934" s="4" t="n"/>
      <c r="H1934" s="4" t="n"/>
    </row>
    <row r="1935">
      <c r="A1935" s="6" t="n"/>
      <c r="B1935" s="4" t="n"/>
      <c r="C1935" s="4" t="n"/>
      <c r="D1935" s="4" t="n"/>
      <c r="E1935" s="7" t="n"/>
      <c r="F1935" s="4" t="n"/>
      <c r="G1935" s="4" t="n"/>
      <c r="H1935" s="4" t="n"/>
    </row>
    <row r="1936">
      <c r="A1936" s="6" t="n"/>
      <c r="B1936" s="4" t="n"/>
      <c r="C1936" s="4" t="n"/>
      <c r="D1936" s="4" t="n"/>
      <c r="E1936" s="7" t="n"/>
      <c r="F1936" s="4" t="n"/>
      <c r="G1936" s="4" t="n"/>
      <c r="H1936" s="4" t="n"/>
    </row>
    <row r="1937">
      <c r="A1937" s="6" t="n"/>
      <c r="B1937" s="4" t="n"/>
      <c r="C1937" s="4" t="n"/>
      <c r="D1937" s="4" t="n"/>
      <c r="E1937" s="7" t="n"/>
      <c r="F1937" s="4" t="n"/>
      <c r="G1937" s="4" t="n"/>
      <c r="H1937" s="4" t="n"/>
    </row>
    <row r="1938">
      <c r="A1938" s="6" t="n"/>
      <c r="B1938" s="4" t="n"/>
      <c r="C1938" s="4" t="n"/>
      <c r="D1938" s="4" t="n"/>
      <c r="E1938" s="7" t="n"/>
      <c r="F1938" s="4" t="n"/>
      <c r="G1938" s="4" t="n"/>
      <c r="H1938" s="4" t="n"/>
    </row>
    <row r="1939">
      <c r="A1939" s="6" t="n"/>
      <c r="B1939" s="4" t="n"/>
      <c r="C1939" s="4" t="n"/>
      <c r="D1939" s="4" t="n"/>
      <c r="E1939" s="7" t="n"/>
      <c r="F1939" s="4" t="n"/>
      <c r="G1939" s="4" t="n"/>
      <c r="H1939" s="4" t="n"/>
    </row>
    <row r="1940">
      <c r="A1940" s="6" t="n"/>
      <c r="B1940" s="4" t="n"/>
      <c r="C1940" s="4" t="n"/>
      <c r="D1940" s="4" t="n"/>
      <c r="E1940" s="7" t="n"/>
      <c r="F1940" s="4" t="n"/>
      <c r="G1940" s="4" t="n"/>
      <c r="H1940" s="4" t="n"/>
    </row>
    <row r="1941">
      <c r="A1941" s="6" t="n"/>
      <c r="B1941" s="4" t="n"/>
      <c r="C1941" s="4" t="n"/>
      <c r="D1941" s="4" t="n"/>
      <c r="E1941" s="7" t="n"/>
      <c r="F1941" s="4" t="n"/>
      <c r="G1941" s="4" t="n"/>
      <c r="H1941" s="4" t="n"/>
    </row>
    <row r="1942">
      <c r="A1942" s="6" t="n"/>
      <c r="B1942" s="4" t="n"/>
      <c r="C1942" s="4" t="n"/>
      <c r="D1942" s="4" t="n"/>
      <c r="E1942" s="7" t="n"/>
      <c r="F1942" s="4" t="n"/>
      <c r="G1942" s="4" t="n"/>
      <c r="H1942" s="4" t="n"/>
    </row>
    <row r="1943">
      <c r="A1943" s="6" t="n"/>
      <c r="B1943" s="4" t="n"/>
      <c r="C1943" s="4" t="n"/>
      <c r="D1943" s="4" t="n"/>
      <c r="E1943" s="7" t="n"/>
      <c r="F1943" s="4" t="n"/>
      <c r="G1943" s="4" t="n"/>
      <c r="H1943" s="4" t="n"/>
    </row>
    <row r="1944">
      <c r="A1944" s="6" t="n"/>
      <c r="B1944" s="4" t="n"/>
      <c r="C1944" s="4" t="n"/>
      <c r="D1944" s="4" t="n"/>
      <c r="E1944" s="7" t="n"/>
      <c r="F1944" s="4" t="n"/>
      <c r="G1944" s="4" t="n"/>
      <c r="H1944" s="4" t="n"/>
    </row>
    <row r="1945">
      <c r="A1945" s="6" t="n"/>
      <c r="B1945" s="4" t="n"/>
      <c r="C1945" s="4" t="n"/>
      <c r="D1945" s="4" t="n"/>
      <c r="E1945" s="7" t="n"/>
      <c r="F1945" s="4" t="n"/>
      <c r="G1945" s="4" t="n"/>
      <c r="H1945" s="4" t="n"/>
    </row>
    <row r="1946">
      <c r="A1946" s="6" t="n"/>
      <c r="B1946" s="4" t="n"/>
      <c r="C1946" s="4" t="n"/>
      <c r="D1946" s="4" t="n"/>
      <c r="E1946" s="7" t="n"/>
      <c r="F1946" s="4" t="n"/>
      <c r="G1946" s="4" t="n"/>
      <c r="H1946" s="4" t="n"/>
    </row>
    <row r="1947">
      <c r="A1947" s="6" t="n"/>
      <c r="B1947" s="4" t="n"/>
      <c r="C1947" s="4" t="n"/>
      <c r="D1947" s="4" t="n"/>
      <c r="E1947" s="7" t="n"/>
      <c r="F1947" s="4" t="n"/>
      <c r="G1947" s="4" t="n"/>
      <c r="H1947" s="4" t="n"/>
    </row>
    <row r="1948">
      <c r="A1948" s="6" t="n"/>
      <c r="B1948" s="4" t="n"/>
      <c r="C1948" s="4" t="n"/>
      <c r="D1948" s="4" t="n"/>
      <c r="E1948" s="7" t="n"/>
      <c r="F1948" s="4" t="n"/>
      <c r="G1948" s="4" t="n"/>
      <c r="H1948" s="4" t="n"/>
    </row>
    <row r="1949">
      <c r="A1949" s="6" t="n"/>
      <c r="B1949" s="4" t="n"/>
      <c r="C1949" s="4" t="n"/>
      <c r="D1949" s="4" t="n"/>
      <c r="E1949" s="7" t="n"/>
      <c r="F1949" s="4" t="n"/>
      <c r="G1949" s="4" t="n"/>
      <c r="H1949" s="4" t="n"/>
    </row>
    <row r="1950">
      <c r="A1950" s="6" t="n"/>
      <c r="B1950" s="4" t="n"/>
      <c r="C1950" s="4" t="n"/>
      <c r="D1950" s="4" t="n"/>
      <c r="E1950" s="7" t="n"/>
      <c r="F1950" s="4" t="n"/>
      <c r="G1950" s="4" t="n"/>
      <c r="H1950" s="4" t="n"/>
    </row>
    <row r="1951">
      <c r="A1951" s="6" t="n"/>
      <c r="B1951" s="4" t="n"/>
      <c r="C1951" s="4" t="n"/>
      <c r="D1951" s="4" t="n"/>
      <c r="E1951" s="7" t="n"/>
      <c r="F1951" s="4" t="n"/>
      <c r="G1951" s="4" t="n"/>
      <c r="H1951" s="4" t="n"/>
    </row>
    <row r="1952">
      <c r="A1952" s="6" t="n"/>
      <c r="B1952" s="4" t="n"/>
      <c r="C1952" s="4" t="n"/>
      <c r="D1952" s="4" t="n"/>
      <c r="E1952" s="7" t="n"/>
      <c r="F1952" s="4" t="n"/>
      <c r="G1952" s="4" t="n"/>
      <c r="H1952" s="4" t="n"/>
    </row>
    <row r="1953">
      <c r="A1953" s="6" t="n"/>
      <c r="B1953" s="4" t="n"/>
      <c r="C1953" s="4" t="n"/>
      <c r="D1953" s="4" t="n"/>
      <c r="E1953" s="7" t="n"/>
      <c r="F1953" s="4" t="n"/>
      <c r="G1953" s="4" t="n"/>
      <c r="H1953" s="4" t="n"/>
    </row>
    <row r="1954">
      <c r="A1954" s="6" t="n"/>
      <c r="B1954" s="4" t="n"/>
      <c r="C1954" s="4" t="n"/>
      <c r="D1954" s="4" t="n"/>
      <c r="E1954" s="7" t="n"/>
      <c r="F1954" s="4" t="n"/>
      <c r="G1954" s="4" t="n"/>
      <c r="H1954" s="4" t="n"/>
    </row>
    <row r="1955">
      <c r="A1955" s="6" t="n"/>
      <c r="B1955" s="4" t="n"/>
      <c r="C1955" s="4" t="n"/>
      <c r="D1955" s="4" t="n"/>
      <c r="E1955" s="7" t="n"/>
      <c r="F1955" s="4" t="n"/>
      <c r="G1955" s="4" t="n"/>
      <c r="H1955" s="4" t="n"/>
    </row>
    <row r="1956">
      <c r="A1956" s="6" t="n"/>
      <c r="B1956" s="4" t="n"/>
      <c r="C1956" s="4" t="n"/>
      <c r="D1956" s="4" t="n"/>
      <c r="E1956" s="7" t="n"/>
      <c r="F1956" s="4" t="n"/>
      <c r="G1956" s="4" t="n"/>
      <c r="H1956" s="4" t="n"/>
    </row>
    <row r="1957">
      <c r="A1957" s="6" t="n"/>
      <c r="B1957" s="4" t="n"/>
      <c r="C1957" s="4" t="n"/>
      <c r="D1957" s="4" t="n"/>
      <c r="E1957" s="7" t="n"/>
      <c r="F1957" s="4" t="n"/>
      <c r="G1957" s="4" t="n"/>
      <c r="H1957" s="4" t="n"/>
    </row>
    <row r="1958">
      <c r="A1958" s="6" t="n"/>
      <c r="B1958" s="4" t="n"/>
      <c r="C1958" s="4" t="n"/>
      <c r="D1958" s="4" t="n"/>
      <c r="E1958" s="7" t="n"/>
      <c r="F1958" s="4" t="n"/>
      <c r="G1958" s="4" t="n"/>
      <c r="H1958" s="4" t="n"/>
    </row>
    <row r="1959">
      <c r="A1959" s="6" t="n"/>
      <c r="B1959" s="4" t="n"/>
      <c r="C1959" s="4" t="n"/>
      <c r="D1959" s="4" t="n"/>
      <c r="E1959" s="7" t="n"/>
      <c r="F1959" s="4" t="n"/>
      <c r="G1959" s="4" t="n"/>
      <c r="H1959" s="4" t="n"/>
    </row>
    <row r="1960">
      <c r="A1960" s="6" t="n"/>
      <c r="B1960" s="4" t="n"/>
      <c r="C1960" s="4" t="n"/>
      <c r="D1960" s="4" t="n"/>
      <c r="E1960" s="7" t="n"/>
      <c r="F1960" s="4" t="n"/>
      <c r="G1960" s="4" t="n"/>
      <c r="H1960" s="4" t="n"/>
    </row>
    <row r="1961">
      <c r="A1961" s="6" t="n"/>
      <c r="B1961" s="4" t="n"/>
      <c r="C1961" s="4" t="n"/>
      <c r="D1961" s="4" t="n"/>
      <c r="E1961" s="7" t="n"/>
      <c r="F1961" s="4" t="n"/>
      <c r="G1961" s="4" t="n"/>
      <c r="H1961" s="4" t="n"/>
    </row>
    <row r="1962">
      <c r="A1962" s="6" t="n"/>
      <c r="B1962" s="4" t="n"/>
      <c r="C1962" s="4" t="n"/>
      <c r="D1962" s="4" t="n"/>
      <c r="E1962" s="7" t="n"/>
      <c r="F1962" s="4" t="n"/>
      <c r="G1962" s="4" t="n"/>
      <c r="H1962" s="4" t="n"/>
    </row>
    <row r="1963">
      <c r="A1963" s="6" t="n"/>
      <c r="B1963" s="4" t="n"/>
      <c r="C1963" s="4" t="n"/>
      <c r="D1963" s="4" t="n"/>
      <c r="E1963" s="7" t="n"/>
      <c r="F1963" s="4" t="n"/>
      <c r="G1963" s="4" t="n"/>
      <c r="H1963" s="4" t="n"/>
    </row>
    <row r="1964">
      <c r="A1964" s="6" t="n"/>
      <c r="B1964" s="4" t="n"/>
      <c r="C1964" s="4" t="n"/>
      <c r="D1964" s="4" t="n"/>
      <c r="E1964" s="7" t="n"/>
      <c r="F1964" s="4" t="n"/>
      <c r="G1964" s="4" t="n"/>
      <c r="H1964" s="4" t="n"/>
    </row>
    <row r="1965">
      <c r="A1965" s="6" t="n"/>
      <c r="B1965" s="4" t="n"/>
      <c r="C1965" s="4" t="n"/>
      <c r="D1965" s="4" t="n"/>
      <c r="E1965" s="7" t="n"/>
      <c r="F1965" s="4" t="n"/>
      <c r="G1965" s="4" t="n"/>
      <c r="H1965" s="4" t="n"/>
    </row>
    <row r="1966">
      <c r="A1966" s="6" t="n"/>
      <c r="B1966" s="4" t="n"/>
      <c r="C1966" s="4" t="n"/>
      <c r="D1966" s="4" t="n"/>
      <c r="E1966" s="7" t="n"/>
      <c r="F1966" s="4" t="n"/>
      <c r="G1966" s="4" t="n"/>
      <c r="H1966" s="4" t="n"/>
    </row>
    <row r="1967">
      <c r="A1967" s="6" t="n"/>
      <c r="B1967" s="4" t="n"/>
      <c r="C1967" s="4" t="n"/>
      <c r="D1967" s="4" t="n"/>
      <c r="E1967" s="7" t="n"/>
      <c r="F1967" s="4" t="n"/>
      <c r="G1967" s="4" t="n"/>
      <c r="H1967" s="4" t="n"/>
    </row>
    <row r="1968">
      <c r="A1968" s="6" t="n"/>
      <c r="B1968" s="4" t="n"/>
      <c r="C1968" s="4" t="n"/>
      <c r="D1968" s="4" t="n"/>
      <c r="E1968" s="7" t="n"/>
      <c r="F1968" s="4" t="n"/>
      <c r="G1968" s="4" t="n"/>
      <c r="H1968" s="4" t="n"/>
    </row>
    <row r="1969">
      <c r="A1969" s="6" t="n"/>
      <c r="B1969" s="4" t="n"/>
      <c r="C1969" s="4" t="n"/>
      <c r="D1969" s="4" t="n"/>
      <c r="E1969" s="7" t="n"/>
      <c r="F1969" s="4" t="n"/>
      <c r="G1969" s="4" t="n"/>
      <c r="H1969" s="4" t="n"/>
    </row>
    <row r="1970">
      <c r="A1970" s="6" t="n"/>
      <c r="B1970" s="4" t="n"/>
      <c r="C1970" s="4" t="n"/>
      <c r="D1970" s="4" t="n"/>
      <c r="E1970" s="7" t="n"/>
      <c r="F1970" s="4" t="n"/>
      <c r="G1970" s="4" t="n"/>
      <c r="H1970" s="4" t="n"/>
    </row>
    <row r="1971">
      <c r="A1971" s="6" t="n"/>
      <c r="B1971" s="4" t="n"/>
      <c r="C1971" s="4" t="n"/>
      <c r="D1971" s="4" t="n"/>
      <c r="E1971" s="7" t="n"/>
      <c r="F1971" s="4" t="n"/>
      <c r="G1971" s="4" t="n"/>
      <c r="H1971" s="4" t="n"/>
    </row>
    <row r="1972">
      <c r="A1972" s="6" t="n"/>
      <c r="B1972" s="4" t="n"/>
      <c r="C1972" s="4" t="n"/>
      <c r="D1972" s="4" t="n"/>
      <c r="E1972" s="7" t="n"/>
      <c r="F1972" s="4" t="n"/>
      <c r="G1972" s="4" t="n"/>
      <c r="H1972" s="4" t="n"/>
    </row>
    <row r="1973">
      <c r="A1973" s="6" t="n"/>
      <c r="B1973" s="4" t="n"/>
      <c r="C1973" s="4" t="n"/>
      <c r="D1973" s="4" t="n"/>
      <c r="E1973" s="7" t="n"/>
      <c r="F1973" s="4" t="n"/>
      <c r="G1973" s="4" t="n"/>
      <c r="H1973" s="4" t="n"/>
    </row>
    <row r="1974">
      <c r="A1974" s="6" t="n"/>
      <c r="B1974" s="4" t="n"/>
      <c r="C1974" s="4" t="n"/>
      <c r="D1974" s="4" t="n"/>
      <c r="E1974" s="7" t="n"/>
      <c r="F1974" s="4" t="n"/>
      <c r="G1974" s="4" t="n"/>
      <c r="H1974" s="4" t="n"/>
    </row>
    <row r="1975">
      <c r="A1975" s="6" t="n"/>
      <c r="B1975" s="4" t="n"/>
      <c r="C1975" s="4" t="n"/>
      <c r="D1975" s="4" t="n"/>
      <c r="E1975" s="7" t="n"/>
      <c r="F1975" s="4" t="n"/>
      <c r="G1975" s="4" t="n"/>
      <c r="H1975" s="4" t="n"/>
    </row>
    <row r="1976">
      <c r="A1976" s="6" t="n"/>
      <c r="B1976" s="4" t="n"/>
      <c r="C1976" s="4" t="n"/>
      <c r="D1976" s="4" t="n"/>
      <c r="E1976" s="7" t="n"/>
      <c r="F1976" s="4" t="n"/>
      <c r="G1976" s="4" t="n"/>
      <c r="H1976" s="4" t="n"/>
    </row>
    <row r="1977">
      <c r="A1977" s="6" t="n"/>
      <c r="B1977" s="4" t="n"/>
      <c r="C1977" s="4" t="n"/>
      <c r="D1977" s="4" t="n"/>
      <c r="E1977" s="7" t="n"/>
      <c r="F1977" s="4" t="n"/>
      <c r="G1977" s="4" t="n"/>
      <c r="H1977" s="4" t="n"/>
    </row>
    <row r="1978">
      <c r="A1978" s="6" t="n"/>
      <c r="B1978" s="4" t="n"/>
      <c r="C1978" s="4" t="n"/>
      <c r="D1978" s="4" t="n"/>
      <c r="E1978" s="7" t="n"/>
      <c r="F1978" s="4" t="n"/>
      <c r="G1978" s="4" t="n"/>
      <c r="H1978" s="4" t="n"/>
    </row>
    <row r="1979">
      <c r="A1979" s="6" t="n"/>
      <c r="B1979" s="4" t="n"/>
      <c r="C1979" s="4" t="n"/>
      <c r="D1979" s="4" t="n"/>
      <c r="E1979" s="7" t="n"/>
      <c r="F1979" s="4" t="n"/>
      <c r="G1979" s="4" t="n"/>
      <c r="H1979" s="4" t="n"/>
    </row>
    <row r="1980">
      <c r="A1980" s="6" t="n"/>
      <c r="B1980" s="4" t="n"/>
      <c r="C1980" s="4" t="n"/>
      <c r="D1980" s="4" t="n"/>
      <c r="E1980" s="7" t="n"/>
      <c r="F1980" s="4" t="n"/>
      <c r="G1980" s="4" t="n"/>
      <c r="H1980" s="4" t="n"/>
    </row>
    <row r="1981">
      <c r="A1981" s="6" t="n"/>
      <c r="B1981" s="4" t="n"/>
      <c r="C1981" s="4" t="n"/>
      <c r="D1981" s="4" t="n"/>
      <c r="E1981" s="7" t="n"/>
      <c r="F1981" s="4" t="n"/>
      <c r="G1981" s="4" t="n"/>
      <c r="H1981" s="4" t="n"/>
    </row>
    <row r="1982">
      <c r="A1982" s="6" t="n"/>
      <c r="B1982" s="4" t="n"/>
      <c r="C1982" s="4" t="n"/>
      <c r="D1982" s="4" t="n"/>
      <c r="E1982" s="7" t="n"/>
      <c r="F1982" s="4" t="n"/>
      <c r="G1982" s="4" t="n"/>
      <c r="H1982" s="4" t="n"/>
    </row>
    <row r="1983">
      <c r="A1983" s="6" t="n"/>
      <c r="B1983" s="4" t="n"/>
      <c r="C1983" s="4" t="n"/>
      <c r="D1983" s="4" t="n"/>
      <c r="E1983" s="7" t="n"/>
      <c r="F1983" s="4" t="n"/>
      <c r="G1983" s="4" t="n"/>
      <c r="H1983" s="4" t="n"/>
    </row>
    <row r="1984">
      <c r="A1984" s="6" t="n"/>
      <c r="B1984" s="4" t="n"/>
      <c r="C1984" s="4" t="n"/>
      <c r="D1984" s="4" t="n"/>
      <c r="E1984" s="7" t="n"/>
      <c r="F1984" s="4" t="n"/>
      <c r="G1984" s="4" t="n"/>
      <c r="H1984" s="4" t="n"/>
    </row>
    <row r="1985">
      <c r="A1985" s="6" t="n"/>
      <c r="B1985" s="4" t="n"/>
      <c r="C1985" s="4" t="n"/>
      <c r="D1985" s="4" t="n"/>
      <c r="E1985" s="7" t="n"/>
      <c r="F1985" s="4" t="n"/>
      <c r="G1985" s="4" t="n"/>
      <c r="H1985" s="4" t="n"/>
    </row>
    <row r="1986">
      <c r="A1986" s="6" t="n"/>
      <c r="B1986" s="4" t="n"/>
      <c r="C1986" s="4" t="n"/>
      <c r="D1986" s="4" t="n"/>
      <c r="E1986" s="7" t="n"/>
      <c r="F1986" s="4" t="n"/>
      <c r="G1986" s="4" t="n"/>
      <c r="H1986" s="4" t="n"/>
    </row>
    <row r="1987">
      <c r="A1987" s="6" t="n"/>
      <c r="B1987" s="4" t="n"/>
      <c r="C1987" s="4" t="n"/>
      <c r="D1987" s="4" t="n"/>
      <c r="E1987" s="7" t="n"/>
      <c r="F1987" s="4" t="n"/>
      <c r="G1987" s="4" t="n"/>
      <c r="H1987" s="4" t="n"/>
    </row>
    <row r="1988">
      <c r="A1988" s="6" t="n"/>
      <c r="B1988" s="4" t="n"/>
      <c r="C1988" s="4" t="n"/>
      <c r="D1988" s="4" t="n"/>
      <c r="E1988" s="7" t="n"/>
      <c r="F1988" s="4" t="n"/>
      <c r="G1988" s="4" t="n"/>
      <c r="H1988" s="4" t="n"/>
    </row>
    <row r="1989">
      <c r="A1989" s="6" t="n"/>
      <c r="B1989" s="4" t="n"/>
      <c r="C1989" s="4" t="n"/>
      <c r="D1989" s="4" t="n"/>
      <c r="E1989" s="7" t="n"/>
      <c r="F1989" s="4" t="n"/>
      <c r="G1989" s="4" t="n"/>
      <c r="H1989" s="4" t="n"/>
    </row>
    <row r="1990">
      <c r="A1990" s="6" t="n"/>
      <c r="B1990" s="4" t="n"/>
      <c r="C1990" s="4" t="n"/>
      <c r="D1990" s="4" t="n"/>
      <c r="E1990" s="7" t="n"/>
      <c r="F1990" s="4" t="n"/>
      <c r="G1990" s="4" t="n"/>
      <c r="H1990" s="4" t="n"/>
    </row>
    <row r="1991">
      <c r="A1991" s="6" t="n"/>
      <c r="B1991" s="4" t="n"/>
      <c r="C1991" s="4" t="n"/>
      <c r="D1991" s="4" t="n"/>
      <c r="E1991" s="7" t="n"/>
      <c r="F1991" s="4" t="n"/>
      <c r="G1991" s="4" t="n"/>
      <c r="H1991" s="4" t="n"/>
    </row>
    <row r="1992">
      <c r="A1992" s="6" t="n"/>
      <c r="B1992" s="4" t="n"/>
      <c r="C1992" s="4" t="n"/>
      <c r="D1992" s="4" t="n"/>
      <c r="E1992" s="7" t="n"/>
      <c r="F1992" s="4" t="n"/>
      <c r="G1992" s="4" t="n"/>
      <c r="H1992" s="4" t="n"/>
    </row>
    <row r="1993">
      <c r="A1993" s="6" t="n"/>
      <c r="B1993" s="4" t="n"/>
      <c r="C1993" s="4" t="n"/>
      <c r="D1993" s="4" t="n"/>
      <c r="E1993" s="7" t="n"/>
      <c r="F1993" s="4" t="n"/>
      <c r="G1993" s="4" t="n"/>
      <c r="H1993" s="4" t="n"/>
    </row>
    <row r="1994">
      <c r="A1994" s="6" t="n"/>
      <c r="B1994" s="4" t="n"/>
      <c r="C1994" s="4" t="n"/>
      <c r="D1994" s="4" t="n"/>
      <c r="E1994" s="7" t="n"/>
      <c r="F1994" s="4" t="n"/>
      <c r="G1994" s="4" t="n"/>
      <c r="H1994" s="4" t="n"/>
    </row>
    <row r="1995">
      <c r="A1995" s="6" t="n"/>
      <c r="B1995" s="4" t="n"/>
      <c r="C1995" s="4" t="n"/>
      <c r="D1995" s="4" t="n"/>
      <c r="E1995" s="7" t="n"/>
      <c r="F1995" s="4" t="n"/>
      <c r="G1995" s="4" t="n"/>
      <c r="H1995" s="4" t="n"/>
    </row>
    <row r="1996">
      <c r="A1996" s="6" t="n"/>
      <c r="B1996" s="4" t="n"/>
      <c r="C1996" s="4" t="n"/>
      <c r="D1996" s="4" t="n"/>
      <c r="E1996" s="7" t="n"/>
      <c r="F1996" s="4" t="n"/>
      <c r="G1996" s="4" t="n"/>
      <c r="H1996" s="4" t="n"/>
    </row>
    <row r="1997">
      <c r="A1997" s="6" t="n"/>
      <c r="B1997" s="4" t="n"/>
      <c r="C1997" s="4" t="n"/>
      <c r="D1997" s="4" t="n"/>
      <c r="E1997" s="7" t="n"/>
      <c r="F1997" s="4" t="n"/>
      <c r="G1997" s="4" t="n"/>
      <c r="H1997" s="4" t="n"/>
    </row>
    <row r="1998">
      <c r="A1998" s="6" t="n"/>
      <c r="B1998" s="4" t="n"/>
      <c r="C1998" s="4" t="n"/>
      <c r="D1998" s="4" t="n"/>
      <c r="E1998" s="7" t="n"/>
      <c r="F1998" s="4" t="n"/>
      <c r="G1998" s="4" t="n"/>
      <c r="H1998" s="4" t="n"/>
    </row>
    <row r="1999">
      <c r="A1999" s="6" t="n"/>
      <c r="B1999" s="4" t="n"/>
      <c r="C1999" s="4" t="n"/>
      <c r="D1999" s="4" t="n"/>
      <c r="E1999" s="7" t="n"/>
      <c r="F1999" s="4" t="n"/>
      <c r="G1999" s="4" t="n"/>
      <c r="H1999" s="4" t="n"/>
    </row>
    <row r="2000">
      <c r="A2000" s="6" t="n"/>
      <c r="B2000" s="4" t="n"/>
      <c r="C2000" s="4" t="n"/>
      <c r="D2000" s="4" t="n"/>
      <c r="E2000" s="7" t="n"/>
      <c r="F2000" s="4" t="n"/>
      <c r="G2000" s="4" t="n"/>
      <c r="H2000" s="4" t="n"/>
    </row>
    <row r="2001">
      <c r="A2001" s="6" t="n"/>
      <c r="B2001" s="4" t="n"/>
      <c r="C2001" s="4" t="n"/>
      <c r="D2001" s="4" t="n"/>
      <c r="E2001" s="7" t="n"/>
      <c r="F2001" s="4" t="n"/>
      <c r="G2001" s="4" t="n"/>
      <c r="H2001" s="4" t="n"/>
    </row>
    <row r="2002">
      <c r="A2002" s="6" t="n"/>
      <c r="B2002" s="4" t="n"/>
      <c r="C2002" s="4" t="n"/>
      <c r="D2002" s="4" t="n"/>
      <c r="E2002" s="7" t="n"/>
      <c r="F2002" s="4" t="n"/>
      <c r="G2002" s="4" t="n"/>
      <c r="H2002" s="4" t="n"/>
    </row>
    <row r="2003">
      <c r="A2003" s="6" t="n"/>
      <c r="B2003" s="4" t="n"/>
      <c r="C2003" s="4" t="n"/>
      <c r="D2003" s="4" t="n"/>
      <c r="E2003" s="7" t="n"/>
      <c r="F2003" s="4" t="n"/>
      <c r="G2003" s="4" t="n"/>
      <c r="H2003" s="4" t="n"/>
    </row>
    <row r="2004">
      <c r="A2004" s="6" t="n"/>
      <c r="B2004" s="4" t="n"/>
      <c r="C2004" s="4" t="n"/>
      <c r="D2004" s="4" t="n"/>
      <c r="E2004" s="7" t="n"/>
      <c r="F2004" s="4" t="n"/>
      <c r="G2004" s="4" t="n"/>
      <c r="H2004" s="4" t="n"/>
    </row>
    <row r="2005">
      <c r="A2005" s="6" t="n"/>
      <c r="B2005" s="4" t="n"/>
      <c r="C2005" s="4" t="n"/>
      <c r="D2005" s="4" t="n"/>
      <c r="E2005" s="7" t="n"/>
      <c r="F2005" s="4" t="n"/>
      <c r="G2005" s="4" t="n"/>
      <c r="H2005" s="4" t="n"/>
    </row>
    <row r="2006">
      <c r="A2006" s="6" t="n"/>
      <c r="B2006" s="4" t="n"/>
      <c r="C2006" s="4" t="n"/>
      <c r="D2006" s="4" t="n"/>
      <c r="E2006" s="7" t="n"/>
      <c r="F2006" s="4" t="n"/>
      <c r="G2006" s="4" t="n"/>
      <c r="H2006" s="4" t="n"/>
    </row>
    <row r="2007">
      <c r="A2007" s="6" t="n"/>
      <c r="B2007" s="4" t="n"/>
      <c r="C2007" s="4" t="n"/>
      <c r="D2007" s="4" t="n"/>
      <c r="E2007" s="7" t="n"/>
      <c r="F2007" s="4" t="n"/>
      <c r="G2007" s="4" t="n"/>
      <c r="H2007" s="4" t="n"/>
    </row>
    <row r="2008">
      <c r="A2008" s="6" t="n"/>
      <c r="B2008" s="4" t="n"/>
      <c r="C2008" s="4" t="n"/>
      <c r="D2008" s="4" t="n"/>
      <c r="E2008" s="7" t="n"/>
      <c r="F2008" s="4" t="n"/>
      <c r="G2008" s="4" t="n"/>
      <c r="H2008" s="4" t="n"/>
    </row>
    <row r="2009">
      <c r="A2009" s="6" t="n"/>
      <c r="B2009" s="4" t="n"/>
      <c r="C2009" s="4" t="n"/>
      <c r="D2009" s="4" t="n"/>
      <c r="E2009" s="7" t="n"/>
      <c r="F2009" s="4" t="n"/>
      <c r="G2009" s="4" t="n"/>
      <c r="H2009" s="4" t="n"/>
    </row>
    <row r="2010">
      <c r="A2010" s="6" t="n"/>
      <c r="B2010" s="4" t="n"/>
      <c r="C2010" s="4" t="n"/>
      <c r="D2010" s="4" t="n"/>
      <c r="E2010" s="7" t="n"/>
      <c r="F2010" s="4" t="n"/>
      <c r="G2010" s="4" t="n"/>
      <c r="H2010" s="4" t="n"/>
    </row>
    <row r="2011">
      <c r="A2011" s="6" t="n"/>
      <c r="B2011" s="4" t="n"/>
      <c r="C2011" s="4" t="n"/>
      <c r="D2011" s="4" t="n"/>
      <c r="E2011" s="7" t="n"/>
      <c r="F2011" s="4" t="n"/>
      <c r="G2011" s="4" t="n"/>
      <c r="H2011" s="4" t="n"/>
    </row>
    <row r="2012">
      <c r="A2012" s="6" t="n"/>
      <c r="B2012" s="4" t="n"/>
      <c r="C2012" s="4" t="n"/>
      <c r="D2012" s="4" t="n"/>
      <c r="E2012" s="7" t="n"/>
      <c r="F2012" s="4" t="n"/>
      <c r="G2012" s="4" t="n"/>
      <c r="H2012" s="4" t="n"/>
    </row>
    <row r="2013">
      <c r="A2013" s="6" t="n"/>
      <c r="B2013" s="4" t="n"/>
      <c r="C2013" s="4" t="n"/>
      <c r="D2013" s="4" t="n"/>
      <c r="E2013" s="7" t="n"/>
      <c r="F2013" s="4" t="n"/>
      <c r="G2013" s="4" t="n"/>
      <c r="H2013" s="4" t="n"/>
    </row>
    <row r="2014">
      <c r="A2014" s="6" t="n"/>
      <c r="B2014" s="4" t="n"/>
      <c r="C2014" s="4" t="n"/>
      <c r="D2014" s="4" t="n"/>
      <c r="E2014" s="7" t="n"/>
      <c r="F2014" s="4" t="n"/>
      <c r="G2014" s="4" t="n"/>
      <c r="H2014" s="4" t="n"/>
    </row>
    <row r="2015">
      <c r="A2015" s="6" t="n"/>
      <c r="B2015" s="4" t="n"/>
      <c r="C2015" s="4" t="n"/>
      <c r="D2015" s="4" t="n"/>
      <c r="E2015" s="7" t="n"/>
      <c r="F2015" s="4" t="n"/>
      <c r="G2015" s="4" t="n"/>
      <c r="H2015" s="4" t="n"/>
    </row>
    <row r="2016">
      <c r="A2016" s="6" t="n"/>
      <c r="B2016" s="4" t="n"/>
      <c r="C2016" s="4" t="n"/>
      <c r="D2016" s="4" t="n"/>
      <c r="E2016" s="7" t="n"/>
      <c r="F2016" s="4" t="n"/>
      <c r="G2016" s="4" t="n"/>
      <c r="H2016" s="4" t="n"/>
    </row>
    <row r="2017">
      <c r="A2017" s="6" t="n"/>
      <c r="B2017" s="4" t="n"/>
      <c r="C2017" s="4" t="n"/>
      <c r="D2017" s="4" t="n"/>
      <c r="E2017" s="7" t="n"/>
      <c r="F2017" s="4" t="n"/>
      <c r="G2017" s="4" t="n"/>
      <c r="H2017" s="4" t="n"/>
    </row>
    <row r="2018">
      <c r="A2018" s="6" t="n"/>
      <c r="B2018" s="4" t="n"/>
      <c r="C2018" s="4" t="n"/>
      <c r="D2018" s="4" t="n"/>
      <c r="E2018" s="7" t="n"/>
      <c r="F2018" s="4" t="n"/>
      <c r="G2018" s="4" t="n"/>
      <c r="H2018" s="4" t="n"/>
    </row>
    <row r="2019">
      <c r="A2019" s="6" t="n"/>
      <c r="B2019" s="4" t="n"/>
      <c r="C2019" s="4" t="n"/>
      <c r="D2019" s="4" t="n"/>
      <c r="E2019" s="7" t="n"/>
      <c r="F2019" s="4" t="n"/>
      <c r="G2019" s="4" t="n"/>
      <c r="H2019" s="4" t="n"/>
    </row>
    <row r="2020">
      <c r="A2020" s="6" t="n"/>
      <c r="B2020" s="4" t="n"/>
      <c r="C2020" s="4" t="n"/>
      <c r="D2020" s="4" t="n"/>
      <c r="E2020" s="7" t="n"/>
      <c r="F2020" s="4" t="n"/>
      <c r="G2020" s="4" t="n"/>
      <c r="H2020" s="4" t="n"/>
    </row>
    <row r="2021">
      <c r="A2021" s="6" t="n"/>
      <c r="B2021" s="4" t="n"/>
      <c r="C2021" s="4" t="n"/>
      <c r="D2021" s="4" t="n"/>
      <c r="E2021" s="7" t="n"/>
      <c r="F2021" s="4" t="n"/>
      <c r="G2021" s="4" t="n"/>
      <c r="H2021" s="4" t="n"/>
    </row>
    <row r="2022">
      <c r="A2022" s="6" t="n"/>
      <c r="B2022" s="4" t="n"/>
      <c r="C2022" s="4" t="n"/>
      <c r="D2022" s="4" t="n"/>
      <c r="E2022" s="7" t="n"/>
      <c r="F2022" s="4" t="n"/>
      <c r="G2022" s="4" t="n"/>
      <c r="H2022" s="4" t="n"/>
    </row>
    <row r="2023">
      <c r="A2023" s="6" t="n"/>
      <c r="B2023" s="4" t="n"/>
      <c r="C2023" s="4" t="n"/>
      <c r="D2023" s="4" t="n"/>
      <c r="E2023" s="7" t="n"/>
      <c r="F2023" s="4" t="n"/>
      <c r="G2023" s="4" t="n"/>
      <c r="H2023" s="4" t="n"/>
    </row>
    <row r="2024">
      <c r="A2024" s="6" t="n"/>
      <c r="B2024" s="4" t="n"/>
      <c r="C2024" s="4" t="n"/>
      <c r="D2024" s="4" t="n"/>
      <c r="E2024" s="7" t="n"/>
      <c r="F2024" s="4" t="n"/>
      <c r="G2024" s="4" t="n"/>
      <c r="H2024" s="4" t="n"/>
    </row>
    <row r="2025">
      <c r="A2025" s="6" t="n"/>
      <c r="B2025" s="4" t="n"/>
      <c r="C2025" s="4" t="n"/>
      <c r="D2025" s="4" t="n"/>
      <c r="E2025" s="7" t="n"/>
      <c r="F2025" s="4" t="n"/>
      <c r="G2025" s="4" t="n"/>
      <c r="H2025" s="4" t="n"/>
    </row>
    <row r="2026">
      <c r="A2026" s="6" t="n"/>
      <c r="B2026" s="4" t="n"/>
      <c r="C2026" s="4" t="n"/>
      <c r="D2026" s="4" t="n"/>
      <c r="E2026" s="7" t="n"/>
      <c r="F2026" s="4" t="n"/>
      <c r="G2026" s="4" t="n"/>
      <c r="H2026" s="4" t="n"/>
    </row>
    <row r="2027">
      <c r="A2027" s="6" t="n"/>
      <c r="B2027" s="4" t="n"/>
      <c r="C2027" s="4" t="n"/>
      <c r="D2027" s="4" t="n"/>
      <c r="E2027" s="7" t="n"/>
      <c r="F2027" s="4" t="n"/>
      <c r="G2027" s="4" t="n"/>
      <c r="H2027" s="4" t="n"/>
    </row>
    <row r="2028">
      <c r="A2028" s="6" t="n"/>
      <c r="B2028" s="4" t="n"/>
      <c r="C2028" s="4" t="n"/>
      <c r="D2028" s="4" t="n"/>
      <c r="E2028" s="7" t="n"/>
      <c r="F2028" s="4" t="n"/>
      <c r="G2028" s="4" t="n"/>
      <c r="H2028" s="4" t="n"/>
    </row>
    <row r="2029">
      <c r="A2029" s="6" t="n"/>
      <c r="B2029" s="4" t="n"/>
      <c r="C2029" s="4" t="n"/>
      <c r="D2029" s="4" t="n"/>
      <c r="E2029" s="7" t="n"/>
      <c r="F2029" s="4" t="n"/>
      <c r="G2029" s="4" t="n"/>
      <c r="H2029" s="4" t="n"/>
    </row>
    <row r="2030">
      <c r="A2030" s="6" t="n"/>
      <c r="B2030" s="4" t="n"/>
      <c r="C2030" s="4" t="n"/>
      <c r="D2030" s="4" t="n"/>
      <c r="E2030" s="7" t="n"/>
      <c r="F2030" s="4" t="n"/>
      <c r="G2030" s="4" t="n"/>
      <c r="H2030" s="4" t="n"/>
    </row>
    <row r="2031">
      <c r="A2031" s="6" t="n"/>
      <c r="B2031" s="4" t="n"/>
      <c r="C2031" s="4" t="n"/>
      <c r="D2031" s="4" t="n"/>
      <c r="E2031" s="7" t="n"/>
      <c r="F2031" s="4" t="n"/>
      <c r="G2031" s="4" t="n"/>
      <c r="H2031" s="4" t="n"/>
    </row>
    <row r="2032">
      <c r="A2032" s="6" t="n"/>
      <c r="B2032" s="4" t="n"/>
      <c r="C2032" s="4" t="n"/>
      <c r="D2032" s="4" t="n"/>
      <c r="E2032" s="7" t="n"/>
      <c r="F2032" s="4" t="n"/>
      <c r="G2032" s="4" t="n"/>
      <c r="H2032" s="4" t="n"/>
    </row>
    <row r="2033">
      <c r="A2033" s="6" t="n"/>
      <c r="B2033" s="4" t="n"/>
      <c r="C2033" s="4" t="n"/>
      <c r="D2033" s="4" t="n"/>
      <c r="E2033" s="7" t="n"/>
      <c r="F2033" s="4" t="n"/>
      <c r="G2033" s="4" t="n"/>
      <c r="H2033" s="4" t="n"/>
    </row>
    <row r="2034">
      <c r="A2034" s="6" t="n"/>
      <c r="B2034" s="4" t="n"/>
      <c r="C2034" s="4" t="n"/>
      <c r="D2034" s="4" t="n"/>
      <c r="E2034" s="7" t="n"/>
      <c r="F2034" s="4" t="n"/>
      <c r="G2034" s="4" t="n"/>
      <c r="H2034" s="4" t="n"/>
    </row>
    <row r="2035">
      <c r="A2035" s="6" t="n"/>
      <c r="B2035" s="4" t="n"/>
      <c r="C2035" s="4" t="n"/>
      <c r="D2035" s="4" t="n"/>
      <c r="E2035" s="7" t="n"/>
      <c r="F2035" s="4" t="n"/>
      <c r="G2035" s="4" t="n"/>
      <c r="H2035" s="4" t="n"/>
    </row>
    <row r="2036">
      <c r="A2036" s="6" t="n"/>
      <c r="B2036" s="4" t="n"/>
      <c r="C2036" s="4" t="n"/>
      <c r="D2036" s="4" t="n"/>
      <c r="E2036" s="7" t="n"/>
      <c r="F2036" s="4" t="n"/>
      <c r="G2036" s="4" t="n"/>
      <c r="H2036" s="4" t="n"/>
    </row>
    <row r="2037">
      <c r="A2037" s="6" t="n"/>
      <c r="B2037" s="4" t="n"/>
      <c r="C2037" s="4" t="n"/>
      <c r="D2037" s="4" t="n"/>
      <c r="E2037" s="7" t="n"/>
      <c r="F2037" s="4" t="n"/>
      <c r="G2037" s="4" t="n"/>
      <c r="H2037" s="4" t="n"/>
    </row>
    <row r="2038">
      <c r="A2038" s="6" t="n"/>
      <c r="B2038" s="4" t="n"/>
      <c r="C2038" s="4" t="n"/>
      <c r="D2038" s="4" t="n"/>
      <c r="E2038" s="7" t="n"/>
      <c r="F2038" s="4" t="n"/>
      <c r="G2038" s="4" t="n"/>
      <c r="H2038" s="4" t="n"/>
    </row>
    <row r="2039">
      <c r="A2039" s="6" t="n"/>
      <c r="B2039" s="4" t="n"/>
      <c r="C2039" s="4" t="n"/>
      <c r="D2039" s="4" t="n"/>
      <c r="E2039" s="7" t="n"/>
      <c r="F2039" s="4" t="n"/>
      <c r="G2039" s="4" t="n"/>
      <c r="H2039" s="4" t="n"/>
    </row>
    <row r="2040">
      <c r="A2040" s="6" t="n"/>
      <c r="B2040" s="4" t="n"/>
      <c r="C2040" s="4" t="n"/>
      <c r="D2040" s="4" t="n"/>
      <c r="E2040" s="7" t="n"/>
      <c r="F2040" s="4" t="n"/>
      <c r="G2040" s="4" t="n"/>
      <c r="H2040" s="4" t="n"/>
    </row>
    <row r="2041">
      <c r="A2041" s="6" t="n"/>
      <c r="B2041" s="4" t="n"/>
      <c r="C2041" s="4" t="n"/>
      <c r="D2041" s="4" t="n"/>
      <c r="E2041" s="7" t="n"/>
      <c r="F2041" s="4" t="n"/>
      <c r="G2041" s="4" t="n"/>
      <c r="H2041" s="4" t="n"/>
    </row>
    <row r="2042">
      <c r="A2042" s="6" t="n"/>
      <c r="B2042" s="4" t="n"/>
      <c r="C2042" s="4" t="n"/>
      <c r="D2042" s="4" t="n"/>
      <c r="E2042" s="7" t="n"/>
      <c r="F2042" s="4" t="n"/>
      <c r="G2042" s="4" t="n"/>
      <c r="H2042" s="4" t="n"/>
    </row>
    <row r="2043">
      <c r="A2043" s="6" t="n"/>
      <c r="B2043" s="4" t="n"/>
      <c r="C2043" s="4" t="n"/>
      <c r="D2043" s="4" t="n"/>
      <c r="E2043" s="7" t="n"/>
      <c r="F2043" s="4" t="n"/>
      <c r="G2043" s="4" t="n"/>
      <c r="H2043" s="4" t="n"/>
    </row>
    <row r="2044">
      <c r="A2044" s="6" t="n"/>
      <c r="B2044" s="4" t="n"/>
      <c r="C2044" s="4" t="n"/>
      <c r="D2044" s="4" t="n"/>
      <c r="E2044" s="7" t="n"/>
      <c r="F2044" s="4" t="n"/>
      <c r="G2044" s="4" t="n"/>
      <c r="H2044" s="4" t="n"/>
    </row>
    <row r="2045">
      <c r="A2045" s="6" t="n"/>
      <c r="B2045" s="4" t="n"/>
      <c r="C2045" s="4" t="n"/>
      <c r="D2045" s="4" t="n"/>
      <c r="E2045" s="7" t="n"/>
      <c r="F2045" s="4" t="n"/>
      <c r="G2045" s="4" t="n"/>
      <c r="H2045" s="4" t="n"/>
    </row>
    <row r="2046">
      <c r="A2046" s="6" t="n"/>
      <c r="B2046" s="4" t="n"/>
      <c r="C2046" s="4" t="n"/>
      <c r="D2046" s="4" t="n"/>
      <c r="E2046" s="7" t="n"/>
      <c r="F2046" s="4" t="n"/>
      <c r="G2046" s="4" t="n"/>
      <c r="H2046" s="4" t="n"/>
    </row>
    <row r="2047">
      <c r="A2047" s="6" t="n"/>
      <c r="B2047" s="4" t="n"/>
      <c r="C2047" s="4" t="n"/>
      <c r="D2047" s="4" t="n"/>
      <c r="E2047" s="7" t="n"/>
      <c r="F2047" s="4" t="n"/>
      <c r="G2047" s="4" t="n"/>
      <c r="H2047" s="4" t="n"/>
    </row>
    <row r="2048">
      <c r="A2048" s="6" t="n"/>
      <c r="B2048" s="4" t="n"/>
      <c r="C2048" s="4" t="n"/>
      <c r="D2048" s="4" t="n"/>
      <c r="E2048" s="7" t="n"/>
      <c r="F2048" s="4" t="n"/>
      <c r="G2048" s="4" t="n"/>
      <c r="H2048" s="4" t="n"/>
    </row>
    <row r="2049">
      <c r="A2049" s="6" t="n"/>
      <c r="B2049" s="4" t="n"/>
      <c r="C2049" s="4" t="n"/>
      <c r="D2049" s="4" t="n"/>
      <c r="E2049" s="7" t="n"/>
      <c r="F2049" s="4" t="n"/>
      <c r="G2049" s="4" t="n"/>
      <c r="H2049" s="4" t="n"/>
    </row>
    <row r="2050">
      <c r="A2050" s="6" t="n"/>
      <c r="B2050" s="4" t="n"/>
      <c r="C2050" s="4" t="n"/>
      <c r="D2050" s="4" t="n"/>
      <c r="E2050" s="7" t="n"/>
      <c r="F2050" s="4" t="n"/>
      <c r="G2050" s="4" t="n"/>
      <c r="H2050" s="4" t="n"/>
    </row>
    <row r="2051">
      <c r="A2051" s="6" t="n"/>
      <c r="B2051" s="4" t="n"/>
      <c r="C2051" s="4" t="n"/>
      <c r="D2051" s="4" t="n"/>
      <c r="E2051" s="7" t="n"/>
      <c r="F2051" s="4" t="n"/>
      <c r="G2051" s="4" t="n"/>
      <c r="H2051" s="4" t="n"/>
    </row>
    <row r="2052">
      <c r="A2052" s="6" t="n"/>
      <c r="B2052" s="4" t="n"/>
      <c r="C2052" s="4" t="n"/>
      <c r="D2052" s="4" t="n"/>
      <c r="E2052" s="7" t="n"/>
      <c r="F2052" s="4" t="n"/>
      <c r="G2052" s="4" t="n"/>
      <c r="H2052" s="4" t="n"/>
    </row>
    <row r="2053">
      <c r="A2053" s="6" t="n"/>
      <c r="B2053" s="4" t="n"/>
      <c r="C2053" s="4" t="n"/>
      <c r="D2053" s="4" t="n"/>
      <c r="E2053" s="7" t="n"/>
      <c r="F2053" s="4" t="n"/>
      <c r="G2053" s="4" t="n"/>
      <c r="H2053" s="4" t="n"/>
    </row>
    <row r="2054">
      <c r="A2054" s="6" t="n"/>
      <c r="B2054" s="4" t="n"/>
      <c r="C2054" s="4" t="n"/>
      <c r="D2054" s="4" t="n"/>
      <c r="E2054" s="7" t="n"/>
      <c r="F2054" s="4" t="n"/>
      <c r="G2054" s="4" t="n"/>
      <c r="H2054" s="4" t="n"/>
    </row>
    <row r="2055">
      <c r="A2055" s="6" t="n"/>
      <c r="B2055" s="4" t="n"/>
      <c r="C2055" s="4" t="n"/>
      <c r="D2055" s="4" t="n"/>
      <c r="E2055" s="7" t="n"/>
      <c r="F2055" s="4" t="n"/>
      <c r="G2055" s="4" t="n"/>
      <c r="H2055" s="4" t="n"/>
    </row>
    <row r="2056">
      <c r="A2056" s="6" t="n"/>
      <c r="B2056" s="4" t="n"/>
      <c r="C2056" s="4" t="n"/>
      <c r="D2056" s="4" t="n"/>
      <c r="E2056" s="7" t="n"/>
      <c r="F2056" s="4" t="n"/>
      <c r="G2056" s="4" t="n"/>
      <c r="H2056" s="4" t="n"/>
    </row>
    <row r="2057">
      <c r="A2057" s="6" t="n"/>
      <c r="B2057" s="4" t="n"/>
      <c r="C2057" s="4" t="n"/>
      <c r="D2057" s="4" t="n"/>
      <c r="E2057" s="7" t="n"/>
      <c r="F2057" s="4" t="n"/>
      <c r="G2057" s="4" t="n"/>
      <c r="H2057" s="4" t="n"/>
    </row>
    <row r="2058">
      <c r="A2058" s="6" t="n"/>
      <c r="B2058" s="4" t="n"/>
      <c r="C2058" s="4" t="n"/>
      <c r="D2058" s="4" t="n"/>
      <c r="E2058" s="7" t="n"/>
      <c r="F2058" s="4" t="n"/>
      <c r="G2058" s="4" t="n"/>
      <c r="H2058" s="4" t="n"/>
    </row>
    <row r="2059">
      <c r="A2059" s="6" t="n"/>
      <c r="B2059" s="4" t="n"/>
      <c r="C2059" s="4" t="n"/>
      <c r="D2059" s="4" t="n"/>
      <c r="E2059" s="7" t="n"/>
      <c r="F2059" s="4" t="n"/>
      <c r="G2059" s="4" t="n"/>
      <c r="H2059" s="4" t="n"/>
    </row>
    <row r="2060">
      <c r="A2060" s="6" t="n"/>
      <c r="B2060" s="4" t="n"/>
      <c r="C2060" s="4" t="n"/>
      <c r="D2060" s="4" t="n"/>
      <c r="E2060" s="7" t="n"/>
      <c r="F2060" s="4" t="n"/>
      <c r="G2060" s="4" t="n"/>
      <c r="H2060" s="4" t="n"/>
    </row>
    <row r="2061">
      <c r="A2061" s="6" t="n"/>
      <c r="B2061" s="4" t="n"/>
      <c r="C2061" s="4" t="n"/>
      <c r="D2061" s="4" t="n"/>
      <c r="E2061" s="7" t="n"/>
      <c r="F2061" s="4" t="n"/>
      <c r="G2061" s="4" t="n"/>
      <c r="H2061" s="4" t="n"/>
    </row>
    <row r="2062">
      <c r="A2062" s="6" t="n"/>
      <c r="B2062" s="4" t="n"/>
      <c r="C2062" s="4" t="n"/>
      <c r="D2062" s="4" t="n"/>
      <c r="E2062" s="7" t="n"/>
      <c r="F2062" s="4" t="n"/>
      <c r="G2062" s="4" t="n"/>
      <c r="H2062" s="4" t="n"/>
    </row>
    <row r="2063">
      <c r="A2063" s="6" t="n"/>
      <c r="B2063" s="4" t="n"/>
      <c r="C2063" s="4" t="n"/>
      <c r="D2063" s="4" t="n"/>
      <c r="E2063" s="7" t="n"/>
      <c r="F2063" s="4" t="n"/>
      <c r="G2063" s="4" t="n"/>
      <c r="H2063" s="4" t="n"/>
    </row>
    <row r="2064">
      <c r="A2064" s="6" t="n"/>
      <c r="B2064" s="4" t="n"/>
      <c r="C2064" s="4" t="n"/>
      <c r="D2064" s="4" t="n"/>
      <c r="E2064" s="7" t="n"/>
      <c r="F2064" s="4" t="n"/>
      <c r="G2064" s="4" t="n"/>
      <c r="H2064" s="4" t="n"/>
    </row>
    <row r="2065">
      <c r="A2065" s="6" t="n"/>
      <c r="B2065" s="4" t="n"/>
      <c r="C2065" s="4" t="n"/>
      <c r="D2065" s="4" t="n"/>
      <c r="E2065" s="7" t="n"/>
      <c r="F2065" s="4" t="n"/>
      <c r="G2065" s="4" t="n"/>
      <c r="H2065" s="4" t="n"/>
    </row>
    <row r="2066">
      <c r="A2066" s="6" t="n"/>
      <c r="B2066" s="4" t="n"/>
      <c r="C2066" s="4" t="n"/>
      <c r="D2066" s="4" t="n"/>
      <c r="E2066" s="7" t="n"/>
      <c r="F2066" s="4" t="n"/>
      <c r="G2066" s="4" t="n"/>
      <c r="H2066" s="4" t="n"/>
    </row>
    <row r="2067">
      <c r="A2067" s="6" t="n"/>
      <c r="B2067" s="4" t="n"/>
      <c r="C2067" s="4" t="n"/>
      <c r="D2067" s="4" t="n"/>
      <c r="E2067" s="7" t="n"/>
      <c r="F2067" s="4" t="n"/>
      <c r="G2067" s="4" t="n"/>
      <c r="H2067" s="4" t="n"/>
    </row>
    <row r="2068">
      <c r="A2068" s="6" t="n"/>
      <c r="B2068" s="4" t="n"/>
      <c r="C2068" s="4" t="n"/>
      <c r="D2068" s="4" t="n"/>
      <c r="E2068" s="7" t="n"/>
      <c r="F2068" s="4" t="n"/>
      <c r="G2068" s="4" t="n"/>
      <c r="H2068" s="4" t="n"/>
    </row>
    <row r="2069">
      <c r="A2069" s="6" t="n"/>
      <c r="B2069" s="4" t="n"/>
      <c r="C2069" s="4" t="n"/>
      <c r="D2069" s="4" t="n"/>
      <c r="E2069" s="7" t="n"/>
      <c r="F2069" s="4" t="n"/>
      <c r="G2069" s="4" t="n"/>
      <c r="H2069" s="4" t="n"/>
    </row>
    <row r="2070">
      <c r="A2070" s="6" t="n"/>
      <c r="B2070" s="4" t="n"/>
      <c r="C2070" s="4" t="n"/>
      <c r="D2070" s="4" t="n"/>
      <c r="E2070" s="7" t="n"/>
      <c r="F2070" s="4" t="n"/>
      <c r="G2070" s="4" t="n"/>
      <c r="H2070" s="4" t="n"/>
    </row>
    <row r="2071">
      <c r="A2071" s="6" t="n"/>
      <c r="B2071" s="4" t="n"/>
      <c r="C2071" s="4" t="n"/>
      <c r="D2071" s="4" t="n"/>
      <c r="E2071" s="7" t="n"/>
      <c r="F2071" s="4" t="n"/>
      <c r="G2071" s="4" t="n"/>
      <c r="H2071" s="4" t="n"/>
    </row>
    <row r="2072">
      <c r="A2072" s="6" t="n"/>
      <c r="B2072" s="4" t="n"/>
      <c r="C2072" s="4" t="n"/>
      <c r="D2072" s="4" t="n"/>
      <c r="E2072" s="7" t="n"/>
      <c r="F2072" s="4" t="n"/>
      <c r="G2072" s="4" t="n"/>
      <c r="H2072" s="4" t="n"/>
    </row>
    <row r="2073">
      <c r="A2073" s="6" t="n"/>
      <c r="B2073" s="4" t="n"/>
      <c r="C2073" s="4" t="n"/>
      <c r="D2073" s="4" t="n"/>
      <c r="E2073" s="7" t="n"/>
      <c r="F2073" s="4" t="n"/>
      <c r="G2073" s="4" t="n"/>
      <c r="H2073" s="4" t="n"/>
    </row>
    <row r="2074">
      <c r="A2074" s="6" t="n"/>
      <c r="B2074" s="4" t="n"/>
      <c r="C2074" s="4" t="n"/>
      <c r="D2074" s="4" t="n"/>
      <c r="E2074" s="7" t="n"/>
      <c r="F2074" s="4" t="n"/>
      <c r="G2074" s="4" t="n"/>
      <c r="H2074" s="4" t="n"/>
    </row>
    <row r="2075">
      <c r="A2075" s="6" t="n"/>
      <c r="B2075" s="4" t="n"/>
      <c r="C2075" s="4" t="n"/>
      <c r="D2075" s="4" t="n"/>
      <c r="E2075" s="7" t="n"/>
      <c r="F2075" s="4" t="n"/>
      <c r="G2075" s="4" t="n"/>
      <c r="H2075" s="4" t="n"/>
    </row>
    <row r="2076">
      <c r="A2076" s="6" t="n"/>
      <c r="B2076" s="4" t="n"/>
      <c r="C2076" s="4" t="n"/>
      <c r="D2076" s="4" t="n"/>
      <c r="E2076" s="7" t="n"/>
      <c r="F2076" s="4" t="n"/>
      <c r="G2076" s="4" t="n"/>
      <c r="H2076" s="4" t="n"/>
    </row>
    <row r="2077">
      <c r="A2077" s="6" t="n"/>
      <c r="B2077" s="4" t="n"/>
      <c r="C2077" s="4" t="n"/>
      <c r="D2077" s="4" t="n"/>
      <c r="E2077" s="7" t="n"/>
      <c r="F2077" s="4" t="n"/>
      <c r="G2077" s="4" t="n"/>
      <c r="H2077" s="4" t="n"/>
    </row>
    <row r="2078">
      <c r="A2078" s="6" t="n"/>
      <c r="B2078" s="4" t="n"/>
      <c r="C2078" s="4" t="n"/>
      <c r="D2078" s="4" t="n"/>
      <c r="E2078" s="7" t="n"/>
      <c r="F2078" s="4" t="n"/>
      <c r="G2078" s="4" t="n"/>
      <c r="H2078" s="4" t="n"/>
    </row>
    <row r="2079">
      <c r="A2079" s="6" t="n"/>
      <c r="B2079" s="4" t="n"/>
      <c r="C2079" s="4" t="n"/>
      <c r="D2079" s="4" t="n"/>
      <c r="E2079" s="7" t="n"/>
      <c r="F2079" s="4" t="n"/>
      <c r="G2079" s="4" t="n"/>
      <c r="H2079" s="4" t="n"/>
    </row>
    <row r="2080">
      <c r="A2080" s="6" t="n"/>
      <c r="B2080" s="4" t="n"/>
      <c r="C2080" s="4" t="n"/>
      <c r="D2080" s="4" t="n"/>
      <c r="E2080" s="7" t="n"/>
      <c r="F2080" s="4" t="n"/>
      <c r="G2080" s="4" t="n"/>
      <c r="H2080" s="4" t="n"/>
    </row>
    <row r="2081">
      <c r="A2081" s="6" t="n"/>
      <c r="B2081" s="4" t="n"/>
      <c r="C2081" s="4" t="n"/>
      <c r="D2081" s="4" t="n"/>
      <c r="E2081" s="7" t="n"/>
      <c r="F2081" s="4" t="n"/>
      <c r="G2081" s="4" t="n"/>
      <c r="H2081" s="4" t="n"/>
    </row>
    <row r="2082">
      <c r="A2082" s="6" t="n"/>
      <c r="B2082" s="4" t="n"/>
      <c r="C2082" s="4" t="n"/>
      <c r="D2082" s="4" t="n"/>
      <c r="E2082" s="7" t="n"/>
      <c r="F2082" s="4" t="n"/>
      <c r="G2082" s="4" t="n"/>
      <c r="H2082" s="4" t="n"/>
    </row>
    <row r="2083">
      <c r="A2083" s="6" t="n"/>
      <c r="B2083" s="4" t="n"/>
      <c r="C2083" s="4" t="n"/>
      <c r="D2083" s="4" t="n"/>
      <c r="E2083" s="7" t="n"/>
      <c r="F2083" s="4" t="n"/>
      <c r="G2083" s="4" t="n"/>
      <c r="H2083" s="4" t="n"/>
    </row>
    <row r="2084">
      <c r="A2084" s="6" t="n"/>
      <c r="B2084" s="4" t="n"/>
      <c r="C2084" s="4" t="n"/>
      <c r="D2084" s="4" t="n"/>
      <c r="E2084" s="7" t="n"/>
      <c r="F2084" s="4" t="n"/>
      <c r="G2084" s="4" t="n"/>
      <c r="H2084" s="4" t="n"/>
    </row>
    <row r="2085">
      <c r="A2085" s="6" t="n"/>
      <c r="B2085" s="4" t="n"/>
      <c r="C2085" s="4" t="n"/>
      <c r="D2085" s="4" t="n"/>
      <c r="E2085" s="7" t="n"/>
      <c r="F2085" s="4" t="n"/>
      <c r="G2085" s="4" t="n"/>
      <c r="H2085" s="4" t="n"/>
    </row>
    <row r="2086">
      <c r="A2086" s="6" t="n"/>
      <c r="B2086" s="4" t="n"/>
      <c r="C2086" s="4" t="n"/>
      <c r="D2086" s="4" t="n"/>
      <c r="E2086" s="7" t="n"/>
      <c r="F2086" s="4" t="n"/>
      <c r="G2086" s="4" t="n"/>
      <c r="H2086" s="4" t="n"/>
    </row>
    <row r="2087">
      <c r="A2087" s="6" t="n"/>
      <c r="B2087" s="4" t="n"/>
      <c r="C2087" s="4" t="n"/>
      <c r="D2087" s="4" t="n"/>
      <c r="E2087" s="7" t="n"/>
      <c r="F2087" s="4" t="n"/>
      <c r="G2087" s="4" t="n"/>
      <c r="H2087" s="4" t="n"/>
    </row>
    <row r="2088">
      <c r="A2088" s="6" t="n"/>
      <c r="B2088" s="4" t="n"/>
      <c r="C2088" s="4" t="n"/>
      <c r="D2088" s="4" t="n"/>
      <c r="E2088" s="7" t="n"/>
      <c r="F2088" s="4" t="n"/>
      <c r="G2088" s="4" t="n"/>
      <c r="H2088" s="4" t="n"/>
    </row>
    <row r="2089">
      <c r="A2089" s="6" t="n"/>
      <c r="B2089" s="4" t="n"/>
      <c r="C2089" s="4" t="n"/>
      <c r="D2089" s="4" t="n"/>
      <c r="E2089" s="7" t="n"/>
      <c r="F2089" s="4" t="n"/>
      <c r="G2089" s="4" t="n"/>
      <c r="H2089" s="4" t="n"/>
    </row>
    <row r="2090">
      <c r="A2090" s="6" t="n"/>
      <c r="B2090" s="4" t="n"/>
      <c r="C2090" s="4" t="n"/>
      <c r="D2090" s="4" t="n"/>
      <c r="E2090" s="7" t="n"/>
      <c r="F2090" s="4" t="n"/>
      <c r="G2090" s="4" t="n"/>
      <c r="H2090" s="4" t="n"/>
    </row>
    <row r="2091">
      <c r="A2091" s="6" t="n"/>
      <c r="B2091" s="4" t="n"/>
      <c r="C2091" s="4" t="n"/>
      <c r="D2091" s="4" t="n"/>
      <c r="E2091" s="7" t="n"/>
      <c r="F2091" s="4" t="n"/>
      <c r="G2091" s="4" t="n"/>
      <c r="H2091" s="4" t="n"/>
    </row>
    <row r="2092">
      <c r="A2092" s="6" t="n"/>
      <c r="B2092" s="4" t="n"/>
      <c r="C2092" s="4" t="n"/>
      <c r="D2092" s="4" t="n"/>
      <c r="E2092" s="7" t="n"/>
      <c r="F2092" s="4" t="n"/>
      <c r="G2092" s="4" t="n"/>
      <c r="H2092" s="4" t="n"/>
    </row>
    <row r="2093">
      <c r="A2093" s="6" t="n"/>
      <c r="B2093" s="4" t="n"/>
      <c r="C2093" s="4" t="n"/>
      <c r="D2093" s="4" t="n"/>
      <c r="E2093" s="7" t="n"/>
      <c r="F2093" s="4" t="n"/>
      <c r="G2093" s="4" t="n"/>
      <c r="H2093" s="4" t="n"/>
    </row>
    <row r="2094">
      <c r="A2094" s="6" t="n"/>
      <c r="B2094" s="4" t="n"/>
      <c r="C2094" s="4" t="n"/>
      <c r="D2094" s="4" t="n"/>
      <c r="E2094" s="7" t="n"/>
      <c r="F2094" s="4" t="n"/>
      <c r="G2094" s="4" t="n"/>
      <c r="H2094" s="4" t="n"/>
    </row>
    <row r="2095">
      <c r="A2095" s="6" t="n"/>
      <c r="B2095" s="4" t="n"/>
      <c r="C2095" s="4" t="n"/>
      <c r="D2095" s="4" t="n"/>
      <c r="E2095" s="7" t="n"/>
      <c r="F2095" s="4" t="n"/>
      <c r="G2095" s="4" t="n"/>
      <c r="H2095" s="4" t="n"/>
    </row>
    <row r="2096">
      <c r="A2096" s="6" t="n"/>
      <c r="B2096" s="4" t="n"/>
      <c r="C2096" s="4" t="n"/>
      <c r="D2096" s="4" t="n"/>
      <c r="E2096" s="7" t="n"/>
      <c r="F2096" s="4" t="n"/>
      <c r="G2096" s="4" t="n"/>
      <c r="H2096" s="4" t="n"/>
    </row>
    <row r="2097">
      <c r="A2097" s="6" t="n"/>
      <c r="B2097" s="4" t="n"/>
      <c r="C2097" s="4" t="n"/>
      <c r="D2097" s="4" t="n"/>
      <c r="E2097" s="7" t="n"/>
      <c r="F2097" s="4" t="n"/>
      <c r="G2097" s="4" t="n"/>
      <c r="H2097" s="4" t="n"/>
    </row>
    <row r="2098">
      <c r="A2098" s="6" t="n"/>
      <c r="B2098" s="4" t="n"/>
      <c r="C2098" s="4" t="n"/>
      <c r="D2098" s="4" t="n"/>
      <c r="E2098" s="7" t="n"/>
      <c r="F2098" s="4" t="n"/>
      <c r="G2098" s="4" t="n"/>
      <c r="H2098" s="4" t="n"/>
    </row>
    <row r="2099">
      <c r="A2099" s="6" t="n"/>
      <c r="B2099" s="4" t="n"/>
      <c r="C2099" s="4" t="n"/>
      <c r="D2099" s="4" t="n"/>
      <c r="E2099" s="7" t="n"/>
      <c r="F2099" s="4" t="n"/>
      <c r="G2099" s="4" t="n"/>
      <c r="H2099" s="4" t="n"/>
    </row>
    <row r="2100">
      <c r="A2100" s="6" t="n"/>
      <c r="B2100" s="4" t="n"/>
      <c r="C2100" s="4" t="n"/>
      <c r="D2100" s="4" t="n"/>
      <c r="E2100" s="7" t="n"/>
      <c r="F2100" s="4" t="n"/>
      <c r="G2100" s="4" t="n"/>
      <c r="H2100" s="4" t="n"/>
    </row>
    <row r="2101">
      <c r="A2101" s="6" t="n"/>
      <c r="B2101" s="4" t="n"/>
      <c r="C2101" s="4" t="n"/>
      <c r="D2101" s="4" t="n"/>
      <c r="E2101" s="7" t="n"/>
      <c r="F2101" s="4" t="n"/>
      <c r="G2101" s="4" t="n"/>
      <c r="H2101" s="4" t="n"/>
    </row>
    <row r="2102">
      <c r="A2102" s="6" t="n"/>
      <c r="B2102" s="4" t="n"/>
      <c r="C2102" s="4" t="n"/>
      <c r="D2102" s="4" t="n"/>
      <c r="E2102" s="7" t="n"/>
      <c r="F2102" s="4" t="n"/>
      <c r="G2102" s="4" t="n"/>
      <c r="H2102" s="4" t="n"/>
    </row>
    <row r="2103">
      <c r="A2103" s="6" t="n"/>
      <c r="B2103" s="4" t="n"/>
      <c r="C2103" s="4" t="n"/>
      <c r="D2103" s="4" t="n"/>
      <c r="E2103" s="7" t="n"/>
      <c r="F2103" s="4" t="n"/>
      <c r="G2103" s="4" t="n"/>
      <c r="H2103" s="4" t="n"/>
    </row>
    <row r="2104">
      <c r="A2104" s="6" t="n"/>
      <c r="B2104" s="4" t="n"/>
      <c r="C2104" s="4" t="n"/>
      <c r="D2104" s="4" t="n"/>
      <c r="E2104" s="7" t="n"/>
      <c r="F2104" s="4" t="n"/>
      <c r="G2104" s="4" t="n"/>
      <c r="H2104" s="4" t="n"/>
    </row>
    <row r="2105">
      <c r="A2105" s="6" t="n"/>
      <c r="B2105" s="4" t="n"/>
      <c r="C2105" s="4" t="n"/>
      <c r="D2105" s="4" t="n"/>
      <c r="E2105" s="7" t="n"/>
      <c r="F2105" s="4" t="n"/>
      <c r="G2105" s="4" t="n"/>
      <c r="H2105" s="4" t="n"/>
    </row>
    <row r="2106">
      <c r="A2106" s="6" t="n"/>
      <c r="B2106" s="4" t="n"/>
      <c r="C2106" s="4" t="n"/>
      <c r="D2106" s="4" t="n"/>
      <c r="E2106" s="7" t="n"/>
      <c r="F2106" s="4" t="n"/>
      <c r="G2106" s="4" t="n"/>
      <c r="H2106" s="4" t="n"/>
    </row>
    <row r="2107">
      <c r="A2107" s="6" t="n"/>
      <c r="B2107" s="4" t="n"/>
      <c r="C2107" s="4" t="n"/>
      <c r="D2107" s="4" t="n"/>
      <c r="E2107" s="7" t="n"/>
      <c r="F2107" s="4" t="n"/>
      <c r="G2107" s="4" t="n"/>
      <c r="H2107" s="4" t="n"/>
    </row>
    <row r="2108">
      <c r="A2108" s="6" t="n"/>
      <c r="B2108" s="4" t="n"/>
      <c r="C2108" s="4" t="n"/>
      <c r="D2108" s="4" t="n"/>
      <c r="E2108" s="7" t="n"/>
      <c r="F2108" s="4" t="n"/>
      <c r="G2108" s="4" t="n"/>
      <c r="H2108" s="4" t="n"/>
    </row>
    <row r="2109">
      <c r="A2109" s="6" t="n"/>
      <c r="B2109" s="4" t="n"/>
      <c r="C2109" s="4" t="n"/>
      <c r="D2109" s="4" t="n"/>
      <c r="E2109" s="7" t="n"/>
      <c r="F2109" s="4" t="n"/>
      <c r="G2109" s="4" t="n"/>
      <c r="H2109" s="4" t="n"/>
    </row>
    <row r="2110">
      <c r="A2110" s="6" t="n"/>
      <c r="B2110" s="4" t="n"/>
      <c r="C2110" s="4" t="n"/>
      <c r="D2110" s="4" t="n"/>
      <c r="E2110" s="7" t="n"/>
      <c r="F2110" s="4" t="n"/>
      <c r="G2110" s="4" t="n"/>
      <c r="H2110" s="4" t="n"/>
    </row>
    <row r="2111">
      <c r="A2111" s="6" t="n"/>
      <c r="B2111" s="4" t="n"/>
      <c r="C2111" s="4" t="n"/>
      <c r="D2111" s="4" t="n"/>
      <c r="E2111" s="7" t="n"/>
      <c r="F2111" s="4" t="n"/>
      <c r="G2111" s="4" t="n"/>
      <c r="H2111" s="4" t="n"/>
    </row>
    <row r="2112">
      <c r="A2112" s="6" t="n"/>
      <c r="B2112" s="4" t="n"/>
      <c r="C2112" s="4" t="n"/>
      <c r="D2112" s="4" t="n"/>
      <c r="E2112" s="7" t="n"/>
      <c r="F2112" s="4" t="n"/>
      <c r="G2112" s="4" t="n"/>
      <c r="H2112" s="4" t="n"/>
    </row>
    <row r="2113">
      <c r="A2113" s="6" t="n"/>
      <c r="B2113" s="4" t="n"/>
      <c r="C2113" s="4" t="n"/>
      <c r="D2113" s="4" t="n"/>
      <c r="E2113" s="7" t="n"/>
      <c r="F2113" s="4" t="n"/>
      <c r="G2113" s="4" t="n"/>
      <c r="H2113" s="4" t="n"/>
    </row>
    <row r="2114">
      <c r="A2114" s="6" t="n"/>
      <c r="B2114" s="4" t="n"/>
      <c r="C2114" s="4" t="n"/>
      <c r="D2114" s="4" t="n"/>
      <c r="E2114" s="7" t="n"/>
      <c r="F2114" s="4" t="n"/>
      <c r="G2114" s="4" t="n"/>
      <c r="H2114" s="4" t="n"/>
    </row>
    <row r="2115">
      <c r="A2115" s="6" t="n"/>
      <c r="B2115" s="4" t="n"/>
      <c r="C2115" s="4" t="n"/>
      <c r="D2115" s="4" t="n"/>
      <c r="E2115" s="7" t="n"/>
      <c r="F2115" s="4" t="n"/>
      <c r="G2115" s="4" t="n"/>
      <c r="H2115" s="4" t="n"/>
    </row>
    <row r="2116">
      <c r="A2116" s="6" t="n"/>
      <c r="B2116" s="4" t="n"/>
      <c r="C2116" s="4" t="n"/>
      <c r="D2116" s="4" t="n"/>
      <c r="E2116" s="7" t="n"/>
      <c r="F2116" s="4" t="n"/>
      <c r="G2116" s="4" t="n"/>
      <c r="H2116" s="4" t="n"/>
    </row>
    <row r="2117">
      <c r="A2117" s="6" t="n"/>
      <c r="B2117" s="4" t="n"/>
      <c r="C2117" s="4" t="n"/>
      <c r="D2117" s="4" t="n"/>
      <c r="E2117" s="7" t="n"/>
      <c r="F2117" s="4" t="n"/>
      <c r="G2117" s="4" t="n"/>
      <c r="H2117" s="4" t="n"/>
    </row>
    <row r="2118">
      <c r="A2118" s="6" t="n"/>
      <c r="B2118" s="4" t="n"/>
      <c r="C2118" s="4" t="n"/>
      <c r="D2118" s="4" t="n"/>
      <c r="E2118" s="7" t="n"/>
      <c r="F2118" s="4" t="n"/>
      <c r="G2118" s="4" t="n"/>
      <c r="H2118" s="4" t="n"/>
    </row>
    <row r="2119">
      <c r="A2119" s="6" t="n"/>
      <c r="B2119" s="4" t="n"/>
      <c r="C2119" s="4" t="n"/>
      <c r="D2119" s="4" t="n"/>
      <c r="E2119" s="7" t="n"/>
      <c r="F2119" s="4" t="n"/>
      <c r="G2119" s="4" t="n"/>
      <c r="H2119" s="4" t="n"/>
    </row>
    <row r="2120">
      <c r="A2120" s="6" t="n"/>
      <c r="B2120" s="4" t="n"/>
      <c r="C2120" s="4" t="n"/>
      <c r="D2120" s="4" t="n"/>
      <c r="E2120" s="7" t="n"/>
      <c r="F2120" s="4" t="n"/>
      <c r="G2120" s="4" t="n"/>
      <c r="H2120" s="4" t="n"/>
    </row>
    <row r="2121">
      <c r="A2121" s="6" t="n"/>
      <c r="B2121" s="4" t="n"/>
      <c r="C2121" s="4" t="n"/>
      <c r="D2121" s="4" t="n"/>
      <c r="E2121" s="7" t="n"/>
      <c r="F2121" s="4" t="n"/>
      <c r="G2121" s="4" t="n"/>
      <c r="H2121" s="4" t="n"/>
    </row>
    <row r="2122">
      <c r="A2122" s="6" t="n"/>
      <c r="B2122" s="4" t="n"/>
      <c r="C2122" s="4" t="n"/>
      <c r="D2122" s="4" t="n"/>
      <c r="E2122" s="7" t="n"/>
      <c r="F2122" s="4" t="n"/>
      <c r="G2122" s="4" t="n"/>
      <c r="H2122" s="4" t="n"/>
    </row>
    <row r="2123">
      <c r="A2123" s="6" t="n"/>
      <c r="B2123" s="4" t="n"/>
      <c r="C2123" s="4" t="n"/>
      <c r="D2123" s="4" t="n"/>
      <c r="E2123" s="7" t="n"/>
      <c r="F2123" s="4" t="n"/>
      <c r="G2123" s="4" t="n"/>
      <c r="H2123" s="4" t="n"/>
    </row>
    <row r="2124">
      <c r="A2124" s="6" t="n"/>
      <c r="B2124" s="4" t="n"/>
      <c r="C2124" s="4" t="n"/>
      <c r="D2124" s="4" t="n"/>
      <c r="E2124" s="7" t="n"/>
      <c r="F2124" s="4" t="n"/>
      <c r="G2124" s="4" t="n"/>
      <c r="H2124" s="4" t="n"/>
    </row>
    <row r="2125">
      <c r="A2125" s="6" t="n"/>
      <c r="B2125" s="4" t="n"/>
      <c r="C2125" s="4" t="n"/>
      <c r="D2125" s="4" t="n"/>
      <c r="E2125" s="7" t="n"/>
      <c r="F2125" s="4" t="n"/>
      <c r="G2125" s="4" t="n"/>
      <c r="H2125" s="4" t="n"/>
    </row>
    <row r="2126">
      <c r="A2126" s="6" t="n"/>
      <c r="B2126" s="4" t="n"/>
      <c r="C2126" s="4" t="n"/>
      <c r="D2126" s="4" t="n"/>
      <c r="E2126" s="7" t="n"/>
      <c r="F2126" s="4" t="n"/>
      <c r="G2126" s="4" t="n"/>
      <c r="H2126" s="4" t="n"/>
    </row>
    <row r="2127">
      <c r="A2127" s="6" t="n"/>
      <c r="B2127" s="4" t="n"/>
      <c r="C2127" s="4" t="n"/>
      <c r="D2127" s="4" t="n"/>
      <c r="E2127" s="7" t="n"/>
      <c r="F2127" s="4" t="n"/>
      <c r="G2127" s="4" t="n"/>
      <c r="H2127" s="4" t="n"/>
    </row>
    <row r="2128">
      <c r="A2128" s="6" t="n"/>
      <c r="B2128" s="4" t="n"/>
      <c r="C2128" s="4" t="n"/>
      <c r="D2128" s="4" t="n"/>
      <c r="E2128" s="7" t="n"/>
      <c r="F2128" s="4" t="n"/>
      <c r="G2128" s="4" t="n"/>
      <c r="H2128" s="4" t="n"/>
    </row>
    <row r="2129">
      <c r="A2129" s="6" t="n"/>
      <c r="B2129" s="4" t="n"/>
      <c r="C2129" s="4" t="n"/>
      <c r="D2129" s="4" t="n"/>
      <c r="E2129" s="7" t="n"/>
      <c r="F2129" s="4" t="n"/>
      <c r="G2129" s="4" t="n"/>
      <c r="H2129" s="4" t="n"/>
    </row>
    <row r="2130">
      <c r="A2130" s="6" t="n"/>
      <c r="B2130" s="4" t="n"/>
      <c r="C2130" s="4" t="n"/>
      <c r="D2130" s="4" t="n"/>
      <c r="E2130" s="7" t="n"/>
      <c r="F2130" s="4" t="n"/>
      <c r="G2130" s="4" t="n"/>
      <c r="H2130" s="4" t="n"/>
    </row>
    <row r="2131">
      <c r="A2131" s="6" t="n"/>
      <c r="B2131" s="4" t="n"/>
      <c r="C2131" s="4" t="n"/>
      <c r="D2131" s="4" t="n"/>
      <c r="E2131" s="7" t="n"/>
      <c r="F2131" s="4" t="n"/>
      <c r="G2131" s="4" t="n"/>
      <c r="H2131" s="4" t="n"/>
    </row>
    <row r="2132">
      <c r="A2132" s="6" t="n"/>
      <c r="B2132" s="4" t="n"/>
      <c r="C2132" s="4" t="n"/>
      <c r="D2132" s="4" t="n"/>
      <c r="E2132" s="7" t="n"/>
      <c r="F2132" s="4" t="n"/>
      <c r="G2132" s="4" t="n"/>
      <c r="H2132" s="4" t="n"/>
    </row>
    <row r="2133">
      <c r="A2133" s="6" t="n"/>
      <c r="B2133" s="4" t="n"/>
      <c r="C2133" s="4" t="n"/>
      <c r="D2133" s="4" t="n"/>
      <c r="E2133" s="7" t="n"/>
      <c r="F2133" s="4" t="n"/>
      <c r="G2133" s="4" t="n"/>
      <c r="H2133" s="4" t="n"/>
    </row>
    <row r="2134">
      <c r="A2134" s="6" t="n"/>
      <c r="B2134" s="4" t="n"/>
      <c r="C2134" s="4" t="n"/>
      <c r="D2134" s="4" t="n"/>
      <c r="E2134" s="7" t="n"/>
      <c r="F2134" s="4" t="n"/>
      <c r="G2134" s="4" t="n"/>
      <c r="H2134" s="4" t="n"/>
    </row>
    <row r="2135">
      <c r="A2135" s="6" t="n"/>
      <c r="B2135" s="4" t="n"/>
      <c r="C2135" s="4" t="n"/>
      <c r="D2135" s="4" t="n"/>
      <c r="E2135" s="7" t="n"/>
      <c r="F2135" s="4" t="n"/>
      <c r="G2135" s="4" t="n"/>
      <c r="H2135" s="4" t="n"/>
    </row>
    <row r="2136">
      <c r="A2136" s="6" t="n"/>
      <c r="B2136" s="4" t="n"/>
      <c r="C2136" s="4" t="n"/>
      <c r="D2136" s="4" t="n"/>
      <c r="E2136" s="7" t="n"/>
      <c r="F2136" s="4" t="n"/>
      <c r="G2136" s="4" t="n"/>
      <c r="H2136" s="4" t="n"/>
    </row>
    <row r="2137">
      <c r="A2137" s="6" t="n"/>
      <c r="B2137" s="4" t="n"/>
      <c r="C2137" s="4" t="n"/>
      <c r="D2137" s="4" t="n"/>
      <c r="E2137" s="7" t="n"/>
      <c r="F2137" s="4" t="n"/>
      <c r="G2137" s="4" t="n"/>
      <c r="H2137" s="4" t="n"/>
    </row>
    <row r="2138">
      <c r="A2138" s="6" t="n"/>
      <c r="B2138" s="4" t="n"/>
      <c r="C2138" s="4" t="n"/>
      <c r="D2138" s="4" t="n"/>
      <c r="E2138" s="7" t="n"/>
      <c r="F2138" s="4" t="n"/>
      <c r="G2138" s="4" t="n"/>
      <c r="H2138" s="4" t="n"/>
    </row>
    <row r="2139">
      <c r="A2139" s="6" t="n"/>
      <c r="B2139" s="4" t="n"/>
      <c r="C2139" s="4" t="n"/>
      <c r="D2139" s="4" t="n"/>
      <c r="E2139" s="7" t="n"/>
      <c r="F2139" s="4" t="n"/>
      <c r="G2139" s="4" t="n"/>
      <c r="H2139" s="4" t="n"/>
    </row>
    <row r="2140">
      <c r="A2140" s="6" t="n"/>
      <c r="B2140" s="4" t="n"/>
      <c r="C2140" s="4" t="n"/>
      <c r="D2140" s="4" t="n"/>
      <c r="E2140" s="7" t="n"/>
      <c r="F2140" s="4" t="n"/>
      <c r="G2140" s="4" t="n"/>
      <c r="H2140" s="4" t="n"/>
    </row>
    <row r="2141">
      <c r="A2141" s="6" t="n"/>
      <c r="B2141" s="4" t="n"/>
      <c r="C2141" s="4" t="n"/>
      <c r="D2141" s="4" t="n"/>
      <c r="E2141" s="7" t="n"/>
      <c r="F2141" s="4" t="n"/>
      <c r="G2141" s="4" t="n"/>
      <c r="H2141" s="4" t="n"/>
    </row>
    <row r="2142">
      <c r="A2142" s="6" t="n"/>
      <c r="B2142" s="4" t="n"/>
      <c r="C2142" s="4" t="n"/>
      <c r="D2142" s="4" t="n"/>
      <c r="E2142" s="7" t="n"/>
      <c r="F2142" s="4" t="n"/>
      <c r="G2142" s="4" t="n"/>
      <c r="H2142" s="4" t="n"/>
    </row>
    <row r="2143">
      <c r="A2143" s="6" t="n"/>
      <c r="B2143" s="4" t="n"/>
      <c r="C2143" s="4" t="n"/>
      <c r="D2143" s="4" t="n"/>
      <c r="E2143" s="7" t="n"/>
      <c r="F2143" s="4" t="n"/>
      <c r="G2143" s="4" t="n"/>
      <c r="H2143" s="4" t="n"/>
    </row>
    <row r="2144">
      <c r="A2144" s="6" t="n"/>
      <c r="B2144" s="4" t="n"/>
      <c r="C2144" s="4" t="n"/>
      <c r="D2144" s="4" t="n"/>
      <c r="E2144" s="7" t="n"/>
      <c r="F2144" s="4" t="n"/>
      <c r="G2144" s="4" t="n"/>
      <c r="H2144" s="4" t="n"/>
    </row>
    <row r="2145">
      <c r="A2145" s="6" t="n"/>
      <c r="B2145" s="4" t="n"/>
      <c r="C2145" s="4" t="n"/>
      <c r="D2145" s="4" t="n"/>
      <c r="E2145" s="7" t="n"/>
      <c r="F2145" s="4" t="n"/>
      <c r="G2145" s="4" t="n"/>
      <c r="H2145" s="4" t="n"/>
    </row>
    <row r="2146">
      <c r="A2146" s="6" t="n"/>
      <c r="B2146" s="4" t="n"/>
      <c r="C2146" s="4" t="n"/>
      <c r="D2146" s="4" t="n"/>
      <c r="E2146" s="7" t="n"/>
      <c r="F2146" s="4" t="n"/>
      <c r="G2146" s="4" t="n"/>
      <c r="H2146" s="4" t="n"/>
    </row>
    <row r="2147">
      <c r="A2147" s="6" t="n"/>
      <c r="B2147" s="4" t="n"/>
      <c r="C2147" s="4" t="n"/>
      <c r="D2147" s="4" t="n"/>
      <c r="E2147" s="7" t="n"/>
      <c r="F2147" s="4" t="n"/>
      <c r="G2147" s="4" t="n"/>
      <c r="H2147" s="4" t="n"/>
    </row>
    <row r="2148">
      <c r="A2148" s="6" t="n"/>
      <c r="B2148" s="4" t="n"/>
      <c r="C2148" s="4" t="n"/>
      <c r="D2148" s="4" t="n"/>
      <c r="E2148" s="7" t="n"/>
      <c r="F2148" s="4" t="n"/>
      <c r="G2148" s="4" t="n"/>
      <c r="H2148" s="4" t="n"/>
    </row>
    <row r="2149">
      <c r="A2149" s="6" t="n"/>
      <c r="B2149" s="4" t="n"/>
      <c r="C2149" s="4" t="n"/>
      <c r="D2149" s="4" t="n"/>
      <c r="E2149" s="7" t="n"/>
      <c r="F2149" s="4" t="n"/>
      <c r="G2149" s="4" t="n"/>
      <c r="H2149" s="4" t="n"/>
    </row>
    <row r="2150">
      <c r="A2150" s="6" t="n"/>
      <c r="B2150" s="4" t="n"/>
      <c r="C2150" s="4" t="n"/>
      <c r="D2150" s="4" t="n"/>
      <c r="E2150" s="7" t="n"/>
      <c r="F2150" s="4" t="n"/>
      <c r="G2150" s="4" t="n"/>
      <c r="H2150" s="4" t="n"/>
    </row>
    <row r="2151">
      <c r="A2151" s="6" t="n"/>
      <c r="B2151" s="4" t="n"/>
      <c r="C2151" s="4" t="n"/>
      <c r="D2151" s="4" t="n"/>
      <c r="E2151" s="7" t="n"/>
      <c r="F2151" s="4" t="n"/>
      <c r="G2151" s="4" t="n"/>
      <c r="H2151" s="4" t="n"/>
    </row>
    <row r="2152">
      <c r="A2152" s="6" t="n"/>
      <c r="B2152" s="4" t="n"/>
      <c r="C2152" s="4" t="n"/>
      <c r="D2152" s="4" t="n"/>
      <c r="E2152" s="7" t="n"/>
      <c r="F2152" s="4" t="n"/>
      <c r="G2152" s="4" t="n"/>
      <c r="H2152" s="4" t="n"/>
    </row>
    <row r="2153">
      <c r="A2153" s="6" t="n"/>
      <c r="B2153" s="4" t="n"/>
      <c r="C2153" s="4" t="n"/>
      <c r="D2153" s="4" t="n"/>
      <c r="E2153" s="7" t="n"/>
      <c r="F2153" s="4" t="n"/>
      <c r="G2153" s="4" t="n"/>
      <c r="H2153" s="4" t="n"/>
    </row>
    <row r="2154">
      <c r="A2154" s="6" t="n"/>
      <c r="B2154" s="4" t="n"/>
      <c r="C2154" s="4" t="n"/>
      <c r="D2154" s="4" t="n"/>
      <c r="E2154" s="7" t="n"/>
      <c r="F2154" s="4" t="n"/>
      <c r="G2154" s="4" t="n"/>
      <c r="H2154" s="4" t="n"/>
    </row>
    <row r="2155">
      <c r="A2155" s="6" t="n"/>
      <c r="B2155" s="4" t="n"/>
      <c r="C2155" s="4" t="n"/>
      <c r="D2155" s="4" t="n"/>
      <c r="E2155" s="7" t="n"/>
      <c r="F2155" s="4" t="n"/>
      <c r="G2155" s="4" t="n"/>
      <c r="H2155" s="4" t="n"/>
    </row>
    <row r="2156">
      <c r="A2156" s="6" t="n"/>
      <c r="B2156" s="4" t="n"/>
      <c r="C2156" s="4" t="n"/>
      <c r="D2156" s="4" t="n"/>
      <c r="E2156" s="7" t="n"/>
      <c r="F2156" s="4" t="n"/>
      <c r="G2156" s="4" t="n"/>
      <c r="H2156" s="4" t="n"/>
    </row>
    <row r="2157">
      <c r="A2157" s="6" t="n"/>
      <c r="B2157" s="4" t="n"/>
      <c r="C2157" s="4" t="n"/>
      <c r="D2157" s="4" t="n"/>
      <c r="E2157" s="7" t="n"/>
      <c r="F2157" s="4" t="n"/>
      <c r="G2157" s="4" t="n"/>
      <c r="H2157" s="4" t="n"/>
    </row>
    <row r="2158">
      <c r="A2158" s="6" t="n"/>
      <c r="B2158" s="4" t="n"/>
      <c r="C2158" s="4" t="n"/>
      <c r="D2158" s="4" t="n"/>
      <c r="E2158" s="7" t="n"/>
      <c r="F2158" s="4" t="n"/>
      <c r="G2158" s="4" t="n"/>
      <c r="H2158" s="4" t="n"/>
    </row>
    <row r="2159">
      <c r="A2159" s="6" t="n"/>
      <c r="B2159" s="4" t="n"/>
      <c r="C2159" s="4" t="n"/>
      <c r="D2159" s="4" t="n"/>
      <c r="E2159" s="7" t="n"/>
      <c r="F2159" s="4" t="n"/>
      <c r="G2159" s="4" t="n"/>
      <c r="H2159" s="4" t="n"/>
    </row>
    <row r="2160">
      <c r="A2160" s="6" t="n"/>
      <c r="B2160" s="4" t="n"/>
      <c r="C2160" s="4" t="n"/>
      <c r="D2160" s="4" t="n"/>
      <c r="E2160" s="7" t="n"/>
      <c r="F2160" s="4" t="n"/>
      <c r="G2160" s="4" t="n"/>
      <c r="H2160" s="4" t="n"/>
    </row>
    <row r="2161">
      <c r="A2161" s="6" t="n"/>
      <c r="B2161" s="4" t="n"/>
      <c r="C2161" s="4" t="n"/>
      <c r="D2161" s="4" t="n"/>
      <c r="E2161" s="7" t="n"/>
      <c r="F2161" s="4" t="n"/>
      <c r="G2161" s="4" t="n"/>
      <c r="H2161" s="4" t="n"/>
    </row>
    <row r="2162">
      <c r="A2162" s="6" t="n"/>
      <c r="B2162" s="4" t="n"/>
      <c r="C2162" s="4" t="n"/>
      <c r="D2162" s="4" t="n"/>
      <c r="E2162" s="7" t="n"/>
      <c r="F2162" s="4" t="n"/>
      <c r="G2162" s="4" t="n"/>
      <c r="H2162" s="4" t="n"/>
    </row>
    <row r="2163">
      <c r="A2163" s="6" t="n"/>
      <c r="B2163" s="4" t="n"/>
      <c r="C2163" s="4" t="n"/>
      <c r="D2163" s="4" t="n"/>
      <c r="E2163" s="7" t="n"/>
      <c r="F2163" s="4" t="n"/>
      <c r="G2163" s="4" t="n"/>
      <c r="H2163" s="4" t="n"/>
    </row>
    <row r="2164">
      <c r="A2164" s="6" t="n"/>
      <c r="B2164" s="4" t="n"/>
      <c r="C2164" s="4" t="n"/>
      <c r="D2164" s="4" t="n"/>
      <c r="E2164" s="7" t="n"/>
      <c r="F2164" s="4" t="n"/>
      <c r="G2164" s="4" t="n"/>
      <c r="H2164" s="4" t="n"/>
    </row>
    <row r="2165">
      <c r="A2165" s="6" t="n"/>
      <c r="B2165" s="4" t="n"/>
      <c r="C2165" s="4" t="n"/>
      <c r="D2165" s="4" t="n"/>
      <c r="E2165" s="7" t="n"/>
      <c r="F2165" s="4" t="n"/>
      <c r="G2165" s="4" t="n"/>
      <c r="H2165" s="4" t="n"/>
    </row>
    <row r="2166">
      <c r="A2166" s="6" t="n"/>
      <c r="B2166" s="4" t="n"/>
      <c r="C2166" s="4" t="n"/>
      <c r="D2166" s="4" t="n"/>
      <c r="E2166" s="7" t="n"/>
      <c r="F2166" s="4" t="n"/>
      <c r="G2166" s="4" t="n"/>
      <c r="H2166" s="4" t="n"/>
    </row>
    <row r="2167">
      <c r="A2167" s="6" t="n"/>
      <c r="B2167" s="4" t="n"/>
      <c r="C2167" s="4" t="n"/>
      <c r="D2167" s="4" t="n"/>
      <c r="E2167" s="7" t="n"/>
      <c r="F2167" s="4" t="n"/>
      <c r="G2167" s="4" t="n"/>
      <c r="H2167" s="4" t="n"/>
    </row>
    <row r="2168">
      <c r="A2168" s="6" t="n"/>
      <c r="B2168" s="4" t="n"/>
      <c r="C2168" s="4" t="n"/>
      <c r="D2168" s="4" t="n"/>
      <c r="E2168" s="7" t="n"/>
      <c r="F2168" s="4" t="n"/>
      <c r="G2168" s="4" t="n"/>
      <c r="H2168" s="4" t="n"/>
    </row>
    <row r="2169">
      <c r="A2169" s="6" t="n"/>
      <c r="B2169" s="4" t="n"/>
      <c r="C2169" s="4" t="n"/>
      <c r="D2169" s="4" t="n"/>
      <c r="E2169" s="7" t="n"/>
      <c r="F2169" s="4" t="n"/>
      <c r="G2169" s="4" t="n"/>
      <c r="H2169" s="4" t="n"/>
    </row>
    <row r="2170">
      <c r="A2170" s="6" t="n"/>
      <c r="B2170" s="4" t="n"/>
      <c r="C2170" s="4" t="n"/>
      <c r="D2170" s="4" t="n"/>
      <c r="E2170" s="7" t="n"/>
      <c r="F2170" s="4" t="n"/>
      <c r="G2170" s="4" t="n"/>
      <c r="H2170" s="4" t="n"/>
    </row>
    <row r="2171">
      <c r="A2171" s="6" t="n"/>
      <c r="B2171" s="4" t="n"/>
      <c r="C2171" s="4" t="n"/>
      <c r="D2171" s="4" t="n"/>
      <c r="E2171" s="7" t="n"/>
      <c r="F2171" s="4" t="n"/>
      <c r="G2171" s="4" t="n"/>
      <c r="H2171" s="4" t="n"/>
    </row>
    <row r="2172">
      <c r="A2172" s="6" t="n"/>
      <c r="B2172" s="4" t="n"/>
      <c r="C2172" s="4" t="n"/>
      <c r="D2172" s="4" t="n"/>
      <c r="E2172" s="7" t="n"/>
      <c r="F2172" s="4" t="n"/>
      <c r="G2172" s="4" t="n"/>
      <c r="H2172" s="4" t="n"/>
    </row>
    <row r="2173">
      <c r="A2173" s="6" t="n"/>
      <c r="B2173" s="4" t="n"/>
      <c r="C2173" s="4" t="n"/>
      <c r="D2173" s="4" t="n"/>
      <c r="E2173" s="7" t="n"/>
      <c r="F2173" s="4" t="n"/>
      <c r="G2173" s="4" t="n"/>
      <c r="H2173" s="4" t="n"/>
    </row>
    <row r="2174">
      <c r="A2174" s="6" t="n"/>
      <c r="B2174" s="4" t="n"/>
      <c r="C2174" s="4" t="n"/>
      <c r="D2174" s="4" t="n"/>
      <c r="E2174" s="7" t="n"/>
      <c r="F2174" s="4" t="n"/>
      <c r="G2174" s="4" t="n"/>
      <c r="H2174" s="4" t="n"/>
    </row>
    <row r="2175">
      <c r="A2175" s="6" t="n"/>
      <c r="B2175" s="4" t="n"/>
      <c r="C2175" s="4" t="n"/>
      <c r="D2175" s="4" t="n"/>
      <c r="E2175" s="7" t="n"/>
      <c r="F2175" s="4" t="n"/>
      <c r="G2175" s="4" t="n"/>
      <c r="H2175" s="4" t="n"/>
    </row>
    <row r="2176">
      <c r="A2176" s="6" t="n"/>
      <c r="B2176" s="4" t="n"/>
      <c r="C2176" s="4" t="n"/>
      <c r="D2176" s="4" t="n"/>
      <c r="E2176" s="7" t="n"/>
      <c r="F2176" s="4" t="n"/>
      <c r="G2176" s="4" t="n"/>
      <c r="H2176" s="4" t="n"/>
    </row>
    <row r="2177">
      <c r="A2177" s="6" t="n"/>
      <c r="B2177" s="4" t="n"/>
      <c r="C2177" s="4" t="n"/>
      <c r="D2177" s="4" t="n"/>
      <c r="E2177" s="7" t="n"/>
      <c r="F2177" s="4" t="n"/>
      <c r="G2177" s="4" t="n"/>
      <c r="H2177" s="4" t="n"/>
    </row>
    <row r="2178">
      <c r="A2178" s="6" t="n"/>
      <c r="B2178" s="4" t="n"/>
      <c r="C2178" s="4" t="n"/>
      <c r="D2178" s="4" t="n"/>
      <c r="E2178" s="7" t="n"/>
      <c r="F2178" s="4" t="n"/>
      <c r="G2178" s="4" t="n"/>
      <c r="H2178" s="4" t="n"/>
    </row>
    <row r="2179">
      <c r="A2179" s="6" t="n"/>
      <c r="B2179" s="4" t="n"/>
      <c r="C2179" s="4" t="n"/>
      <c r="D2179" s="4" t="n"/>
      <c r="E2179" s="7" t="n"/>
      <c r="F2179" s="4" t="n"/>
      <c r="G2179" s="4" t="n"/>
      <c r="H2179" s="4" t="n"/>
    </row>
    <row r="2180">
      <c r="A2180" s="6" t="n"/>
      <c r="B2180" s="4" t="n"/>
      <c r="C2180" s="4" t="n"/>
      <c r="D2180" s="4" t="n"/>
      <c r="E2180" s="7" t="n"/>
      <c r="F2180" s="4" t="n"/>
      <c r="G2180" s="4" t="n"/>
      <c r="H2180" s="4" t="n"/>
    </row>
    <row r="2181">
      <c r="A2181" s="6" t="n"/>
      <c r="B2181" s="4" t="n"/>
      <c r="C2181" s="4" t="n"/>
      <c r="D2181" s="4" t="n"/>
      <c r="E2181" s="7" t="n"/>
      <c r="F2181" s="4" t="n"/>
      <c r="G2181" s="4" t="n"/>
      <c r="H2181" s="4" t="n"/>
    </row>
    <row r="2182">
      <c r="A2182" s="6" t="n"/>
      <c r="B2182" s="4" t="n"/>
      <c r="C2182" s="4" t="n"/>
      <c r="D2182" s="4" t="n"/>
      <c r="E2182" s="7" t="n"/>
      <c r="F2182" s="4" t="n"/>
      <c r="G2182" s="4" t="n"/>
      <c r="H2182" s="4" t="n"/>
    </row>
    <row r="2183">
      <c r="A2183" s="6" t="n"/>
      <c r="B2183" s="4" t="n"/>
      <c r="C2183" s="4" t="n"/>
      <c r="D2183" s="4" t="n"/>
      <c r="E2183" s="7" t="n"/>
      <c r="F2183" s="4" t="n"/>
      <c r="G2183" s="4" t="n"/>
      <c r="H2183" s="4" t="n"/>
    </row>
    <row r="2184">
      <c r="A2184" s="6" t="n"/>
      <c r="B2184" s="4" t="n"/>
      <c r="C2184" s="4" t="n"/>
      <c r="D2184" s="4" t="n"/>
      <c r="E2184" s="7" t="n"/>
      <c r="F2184" s="4" t="n"/>
      <c r="G2184" s="4" t="n"/>
      <c r="H2184" s="4" t="n"/>
    </row>
    <row r="2185">
      <c r="A2185" s="6" t="n"/>
      <c r="B2185" s="4" t="n"/>
      <c r="C2185" s="4" t="n"/>
      <c r="D2185" s="4" t="n"/>
      <c r="E2185" s="7" t="n"/>
      <c r="F2185" s="4" t="n"/>
      <c r="G2185" s="4" t="n"/>
      <c r="H2185" s="4" t="n"/>
    </row>
    <row r="2186">
      <c r="A2186" s="6" t="n"/>
      <c r="B2186" s="4" t="n"/>
      <c r="C2186" s="4" t="n"/>
      <c r="D2186" s="4" t="n"/>
      <c r="E2186" s="7" t="n"/>
      <c r="F2186" s="4" t="n"/>
      <c r="G2186" s="4" t="n"/>
      <c r="H2186" s="4" t="n"/>
    </row>
    <row r="2187">
      <c r="A2187" s="6" t="n"/>
      <c r="B2187" s="4" t="n"/>
      <c r="C2187" s="4" t="n"/>
      <c r="D2187" s="4" t="n"/>
      <c r="E2187" s="7" t="n"/>
      <c r="F2187" s="4" t="n"/>
      <c r="G2187" s="4" t="n"/>
      <c r="H2187" s="4" t="n"/>
    </row>
    <row r="2188">
      <c r="A2188" s="6" t="n"/>
      <c r="B2188" s="4" t="n"/>
      <c r="C2188" s="4" t="n"/>
      <c r="D2188" s="4" t="n"/>
      <c r="E2188" s="7" t="n"/>
      <c r="F2188" s="4" t="n"/>
      <c r="G2188" s="4" t="n"/>
      <c r="H2188" s="4" t="n"/>
    </row>
    <row r="2189">
      <c r="A2189" s="6" t="n"/>
      <c r="B2189" s="4" t="n"/>
      <c r="C2189" s="4" t="n"/>
      <c r="D2189" s="4" t="n"/>
      <c r="E2189" s="7" t="n"/>
      <c r="F2189" s="4" t="n"/>
      <c r="G2189" s="4" t="n"/>
      <c r="H2189" s="4" t="n"/>
    </row>
    <row r="2190">
      <c r="A2190" s="6" t="n"/>
      <c r="B2190" s="4" t="n"/>
      <c r="C2190" s="4" t="n"/>
      <c r="D2190" s="4" t="n"/>
      <c r="E2190" s="7" t="n"/>
      <c r="F2190" s="4" t="n"/>
      <c r="G2190" s="4" t="n"/>
      <c r="H2190" s="4" t="n"/>
    </row>
    <row r="2191">
      <c r="A2191" s="6" t="n"/>
      <c r="B2191" s="4" t="n"/>
      <c r="C2191" s="4" t="n"/>
      <c r="D2191" s="4" t="n"/>
      <c r="E2191" s="7" t="n"/>
      <c r="F2191" s="4" t="n"/>
      <c r="G2191" s="4" t="n"/>
      <c r="H2191" s="4" t="n"/>
    </row>
    <row r="2192">
      <c r="A2192" s="6" t="n"/>
      <c r="B2192" s="4" t="n"/>
      <c r="C2192" s="4" t="n"/>
      <c r="D2192" s="4" t="n"/>
      <c r="E2192" s="7" t="n"/>
      <c r="F2192" s="4" t="n"/>
      <c r="G2192" s="4" t="n"/>
      <c r="H2192" s="4" t="n"/>
    </row>
    <row r="2193">
      <c r="A2193" s="6" t="n"/>
      <c r="B2193" s="4" t="n"/>
      <c r="C2193" s="4" t="n"/>
      <c r="D2193" s="4" t="n"/>
      <c r="E2193" s="7" t="n"/>
      <c r="F2193" s="4" t="n"/>
      <c r="G2193" s="4" t="n"/>
      <c r="H2193" s="4" t="n"/>
    </row>
    <row r="2194">
      <c r="A2194" s="6" t="n"/>
      <c r="B2194" s="4" t="n"/>
      <c r="C2194" s="4" t="n"/>
      <c r="D2194" s="4" t="n"/>
      <c r="E2194" s="7" t="n"/>
      <c r="F2194" s="4" t="n"/>
      <c r="G2194" s="4" t="n"/>
      <c r="H2194" s="4" t="n"/>
    </row>
    <row r="2195">
      <c r="A2195" s="6" t="n"/>
      <c r="B2195" s="4" t="n"/>
      <c r="C2195" s="4" t="n"/>
      <c r="D2195" s="4" t="n"/>
      <c r="E2195" s="7" t="n"/>
      <c r="F2195" s="4" t="n"/>
      <c r="G2195" s="4" t="n"/>
      <c r="H2195" s="4" t="n"/>
    </row>
    <row r="2196">
      <c r="A2196" s="6" t="n"/>
      <c r="B2196" s="4" t="n"/>
      <c r="C2196" s="4" t="n"/>
      <c r="D2196" s="4" t="n"/>
      <c r="E2196" s="7" t="n"/>
      <c r="F2196" s="4" t="n"/>
      <c r="G2196" s="4" t="n"/>
      <c r="H2196" s="4" t="n"/>
    </row>
    <row r="2197">
      <c r="A2197" s="6" t="n"/>
      <c r="B2197" s="4" t="n"/>
      <c r="C2197" s="4" t="n"/>
      <c r="D2197" s="4" t="n"/>
      <c r="E2197" s="7" t="n"/>
      <c r="F2197" s="4" t="n"/>
      <c r="G2197" s="4" t="n"/>
      <c r="H2197" s="4" t="n"/>
    </row>
    <row r="2198">
      <c r="A2198" s="6" t="n"/>
      <c r="B2198" s="4" t="n"/>
      <c r="C2198" s="4" t="n"/>
      <c r="D2198" s="4" t="n"/>
      <c r="E2198" s="7" t="n"/>
      <c r="F2198" s="4" t="n"/>
      <c r="G2198" s="4" t="n"/>
      <c r="H2198" s="4" t="n"/>
    </row>
    <row r="2199">
      <c r="A2199" s="6" t="n"/>
      <c r="B2199" s="4" t="n"/>
      <c r="C2199" s="4" t="n"/>
      <c r="D2199" s="4" t="n"/>
      <c r="E2199" s="7" t="n"/>
      <c r="F2199" s="4" t="n"/>
      <c r="G2199" s="4" t="n"/>
      <c r="H2199" s="4" t="n"/>
    </row>
    <row r="2200">
      <c r="A2200" s="6" t="n"/>
      <c r="B2200" s="4" t="n"/>
      <c r="C2200" s="4" t="n"/>
      <c r="D2200" s="4" t="n"/>
      <c r="E2200" s="7" t="n"/>
      <c r="F2200" s="4" t="n"/>
      <c r="G2200" s="4" t="n"/>
      <c r="H2200" s="4" t="n"/>
    </row>
    <row r="2201">
      <c r="A2201" s="6" t="n"/>
      <c r="B2201" s="4" t="n"/>
      <c r="C2201" s="4" t="n"/>
      <c r="D2201" s="4" t="n"/>
      <c r="E2201" s="7" t="n"/>
      <c r="F2201" s="4" t="n"/>
      <c r="G2201" s="4" t="n"/>
      <c r="H2201" s="4" t="n"/>
    </row>
    <row r="2202">
      <c r="A2202" s="6" t="n"/>
      <c r="B2202" s="4" t="n"/>
      <c r="C2202" s="4" t="n"/>
      <c r="D2202" s="4" t="n"/>
      <c r="E2202" s="7" t="n"/>
      <c r="F2202" s="4" t="n"/>
      <c r="G2202" s="4" t="n"/>
      <c r="H2202" s="4" t="n"/>
    </row>
    <row r="2203">
      <c r="A2203" s="6" t="n"/>
      <c r="B2203" s="4" t="n"/>
      <c r="C2203" s="4" t="n"/>
      <c r="D2203" s="4" t="n"/>
      <c r="E2203" s="7" t="n"/>
      <c r="F2203" s="4" t="n"/>
      <c r="G2203" s="4" t="n"/>
      <c r="H2203" s="4" t="n"/>
    </row>
    <row r="2204">
      <c r="A2204" s="6" t="n"/>
      <c r="B2204" s="4" t="n"/>
      <c r="C2204" s="4" t="n"/>
      <c r="D2204" s="4" t="n"/>
      <c r="E2204" s="7" t="n"/>
      <c r="F2204" s="4" t="n"/>
      <c r="G2204" s="4" t="n"/>
      <c r="H2204" s="4" t="n"/>
    </row>
    <row r="2205">
      <c r="A2205" s="6" t="n"/>
      <c r="B2205" s="4" t="n"/>
      <c r="C2205" s="4" t="n"/>
      <c r="D2205" s="4" t="n"/>
      <c r="E2205" s="7" t="n"/>
      <c r="F2205" s="4" t="n"/>
      <c r="G2205" s="4" t="n"/>
      <c r="H2205" s="4" t="n"/>
    </row>
    <row r="2206">
      <c r="A2206" s="6" t="n"/>
      <c r="B2206" s="4" t="n"/>
      <c r="C2206" s="4" t="n"/>
      <c r="D2206" s="4" t="n"/>
      <c r="E2206" s="7" t="n"/>
      <c r="F2206" s="4" t="n"/>
      <c r="G2206" s="4" t="n"/>
      <c r="H2206" s="4" t="n"/>
    </row>
    <row r="2207">
      <c r="A2207" s="6" t="n"/>
      <c r="B2207" s="4" t="n"/>
      <c r="C2207" s="4" t="n"/>
      <c r="D2207" s="4" t="n"/>
      <c r="E2207" s="7" t="n"/>
      <c r="F2207" s="4" t="n"/>
      <c r="G2207" s="4" t="n"/>
      <c r="H2207" s="4" t="n"/>
    </row>
    <row r="2208">
      <c r="A2208" s="6" t="n"/>
      <c r="B2208" s="4" t="n"/>
      <c r="C2208" s="4" t="n"/>
      <c r="D2208" s="4" t="n"/>
      <c r="E2208" s="7" t="n"/>
      <c r="F2208" s="4" t="n"/>
      <c r="G2208" s="4" t="n"/>
      <c r="H2208" s="4" t="n"/>
    </row>
    <row r="2209">
      <c r="A2209" s="6" t="n"/>
      <c r="B2209" s="4" t="n"/>
      <c r="C2209" s="4" t="n"/>
      <c r="D2209" s="4" t="n"/>
      <c r="E2209" s="7" t="n"/>
      <c r="F2209" s="4" t="n"/>
      <c r="G2209" s="4" t="n"/>
      <c r="H2209" s="4" t="n"/>
    </row>
    <row r="2210">
      <c r="A2210" s="6" t="n"/>
      <c r="B2210" s="4" t="n"/>
      <c r="C2210" s="4" t="n"/>
      <c r="D2210" s="4" t="n"/>
      <c r="E2210" s="7" t="n"/>
      <c r="F2210" s="4" t="n"/>
      <c r="G2210" s="4" t="n"/>
      <c r="H2210" s="4" t="n"/>
    </row>
    <row r="2211">
      <c r="A2211" s="6" t="n"/>
      <c r="B2211" s="4" t="n"/>
      <c r="C2211" s="4" t="n"/>
      <c r="D2211" s="4" t="n"/>
      <c r="E2211" s="7" t="n"/>
      <c r="F2211" s="4" t="n"/>
      <c r="G2211" s="4" t="n"/>
      <c r="H2211" s="4" t="n"/>
    </row>
    <row r="2212">
      <c r="A2212" s="6" t="n"/>
      <c r="B2212" s="4" t="n"/>
      <c r="C2212" s="4" t="n"/>
      <c r="D2212" s="4" t="n"/>
      <c r="E2212" s="7" t="n"/>
      <c r="F2212" s="4" t="n"/>
      <c r="G2212" s="4" t="n"/>
      <c r="H2212" s="4" t="n"/>
    </row>
    <row r="2213">
      <c r="A2213" s="6" t="n"/>
      <c r="B2213" s="4" t="n"/>
      <c r="C2213" s="4" t="n"/>
      <c r="D2213" s="4" t="n"/>
      <c r="E2213" s="7" t="n"/>
      <c r="F2213" s="4" t="n"/>
      <c r="G2213" s="4" t="n"/>
      <c r="H2213" s="4" t="n"/>
    </row>
    <row r="2214">
      <c r="A2214" s="6" t="n"/>
      <c r="B2214" s="4" t="n"/>
      <c r="C2214" s="4" t="n"/>
      <c r="D2214" s="4" t="n"/>
      <c r="E2214" s="7" t="n"/>
      <c r="F2214" s="4" t="n"/>
      <c r="G2214" s="4" t="n"/>
      <c r="H2214" s="4" t="n"/>
    </row>
    <row r="2215">
      <c r="A2215" s="6" t="n"/>
      <c r="B2215" s="4" t="n"/>
      <c r="C2215" s="4" t="n"/>
      <c r="D2215" s="4" t="n"/>
      <c r="E2215" s="7" t="n"/>
      <c r="F2215" s="4" t="n"/>
      <c r="G2215" s="4" t="n"/>
      <c r="H2215" s="4" t="n"/>
    </row>
    <row r="2216">
      <c r="A2216" s="6" t="n"/>
      <c r="B2216" s="4" t="n"/>
      <c r="C2216" s="4" t="n"/>
      <c r="D2216" s="4" t="n"/>
      <c r="E2216" s="7" t="n"/>
      <c r="F2216" s="4" t="n"/>
      <c r="G2216" s="4" t="n"/>
      <c r="H2216" s="4" t="n"/>
    </row>
    <row r="2217">
      <c r="A2217" s="6" t="n"/>
      <c r="B2217" s="4" t="n"/>
      <c r="C2217" s="4" t="n"/>
      <c r="D2217" s="4" t="n"/>
      <c r="E2217" s="7" t="n"/>
      <c r="F2217" s="4" t="n"/>
      <c r="G2217" s="4" t="n"/>
      <c r="H2217" s="4" t="n"/>
    </row>
    <row r="2218">
      <c r="A2218" s="6" t="n"/>
      <c r="B2218" s="4" t="n"/>
      <c r="C2218" s="4" t="n"/>
      <c r="D2218" s="4" t="n"/>
      <c r="E2218" s="7" t="n"/>
      <c r="F2218" s="4" t="n"/>
      <c r="G2218" s="4" t="n"/>
      <c r="H2218" s="4" t="n"/>
    </row>
    <row r="2219">
      <c r="A2219" s="6" t="n"/>
      <c r="B2219" s="4" t="n"/>
      <c r="C2219" s="4" t="n"/>
      <c r="D2219" s="4" t="n"/>
      <c r="E2219" s="7" t="n"/>
      <c r="F2219" s="4" t="n"/>
      <c r="G2219" s="4" t="n"/>
      <c r="H2219" s="4" t="n"/>
    </row>
    <row r="2220">
      <c r="A2220" s="6" t="n"/>
      <c r="B2220" s="4" t="n"/>
      <c r="C2220" s="4" t="n"/>
      <c r="D2220" s="4" t="n"/>
      <c r="E2220" s="7" t="n"/>
      <c r="F2220" s="4" t="n"/>
      <c r="G2220" s="4" t="n"/>
      <c r="H2220" s="4" t="n"/>
    </row>
    <row r="2221">
      <c r="A2221" s="6" t="n"/>
      <c r="B2221" s="4" t="n"/>
      <c r="C2221" s="4" t="n"/>
      <c r="D2221" s="4" t="n"/>
      <c r="E2221" s="7" t="n"/>
      <c r="F2221" s="4" t="n"/>
      <c r="G2221" s="4" t="n"/>
      <c r="H2221" s="4" t="n"/>
    </row>
    <row r="2222">
      <c r="A2222" s="6" t="n"/>
      <c r="B2222" s="4" t="n"/>
      <c r="C2222" s="4" t="n"/>
      <c r="D2222" s="4" t="n"/>
      <c r="E2222" s="7" t="n"/>
      <c r="F2222" s="4" t="n"/>
      <c r="G2222" s="4" t="n"/>
      <c r="H2222" s="4" t="n"/>
    </row>
    <row r="2223">
      <c r="A2223" s="6" t="n"/>
      <c r="B2223" s="4" t="n"/>
      <c r="C2223" s="4" t="n"/>
      <c r="D2223" s="4" t="n"/>
      <c r="E2223" s="7" t="n"/>
      <c r="F2223" s="4" t="n"/>
      <c r="G2223" s="4" t="n"/>
      <c r="H2223" s="4" t="n"/>
    </row>
    <row r="2224">
      <c r="A2224" s="6" t="n"/>
      <c r="B2224" s="4" t="n"/>
      <c r="C2224" s="4" t="n"/>
      <c r="D2224" s="4" t="n"/>
      <c r="E2224" s="7" t="n"/>
      <c r="F2224" s="4" t="n"/>
      <c r="G2224" s="4" t="n"/>
      <c r="H2224" s="4" t="n"/>
    </row>
    <row r="2225">
      <c r="A2225" s="6" t="n"/>
      <c r="B2225" s="4" t="n"/>
      <c r="C2225" s="4" t="n"/>
      <c r="D2225" s="4" t="n"/>
      <c r="E2225" s="7" t="n"/>
      <c r="F2225" s="4" t="n"/>
      <c r="G2225" s="4" t="n"/>
      <c r="H2225" s="4" t="n"/>
    </row>
    <row r="2226">
      <c r="A2226" s="6" t="n"/>
      <c r="B2226" s="4" t="n"/>
      <c r="C2226" s="4" t="n"/>
      <c r="D2226" s="4" t="n"/>
      <c r="E2226" s="7" t="n"/>
      <c r="F2226" s="4" t="n"/>
      <c r="G2226" s="4" t="n"/>
      <c r="H2226" s="4" t="n"/>
    </row>
    <row r="2227">
      <c r="A2227" s="6" t="n"/>
      <c r="B2227" s="4" t="n"/>
      <c r="C2227" s="4" t="n"/>
      <c r="D2227" s="4" t="n"/>
      <c r="E2227" s="7" t="n"/>
      <c r="F2227" s="4" t="n"/>
      <c r="G2227" s="4" t="n"/>
      <c r="H2227" s="4" t="n"/>
    </row>
    <row r="2228">
      <c r="A2228" s="6" t="n"/>
      <c r="B2228" s="4" t="n"/>
      <c r="C2228" s="4" t="n"/>
      <c r="D2228" s="4" t="n"/>
      <c r="E2228" s="7" t="n"/>
      <c r="F2228" s="4" t="n"/>
      <c r="G2228" s="4" t="n"/>
      <c r="H2228" s="4" t="n"/>
    </row>
    <row r="2229">
      <c r="A2229" s="6" t="n"/>
      <c r="B2229" s="4" t="n"/>
      <c r="C2229" s="4" t="n"/>
      <c r="D2229" s="4" t="n"/>
      <c r="E2229" s="7" t="n"/>
      <c r="F2229" s="4" t="n"/>
      <c r="G2229" s="4" t="n"/>
      <c r="H2229" s="4" t="n"/>
    </row>
    <row r="2230">
      <c r="A2230" s="6" t="n"/>
      <c r="B2230" s="4" t="n"/>
      <c r="C2230" s="4" t="n"/>
      <c r="D2230" s="4" t="n"/>
      <c r="E2230" s="7" t="n"/>
      <c r="F2230" s="4" t="n"/>
      <c r="G2230" s="4" t="n"/>
      <c r="H2230" s="4" t="n"/>
    </row>
    <row r="2231">
      <c r="A2231" s="6" t="n"/>
      <c r="B2231" s="4" t="n"/>
      <c r="C2231" s="4" t="n"/>
      <c r="D2231" s="4" t="n"/>
      <c r="E2231" s="7" t="n"/>
      <c r="F2231" s="4" t="n"/>
      <c r="G2231" s="4" t="n"/>
      <c r="H2231" s="4" t="n"/>
    </row>
    <row r="2232">
      <c r="A2232" s="6" t="n"/>
      <c r="B2232" s="4" t="n"/>
      <c r="C2232" s="4" t="n"/>
      <c r="D2232" s="4" t="n"/>
      <c r="E2232" s="7" t="n"/>
      <c r="F2232" s="4" t="n"/>
      <c r="G2232" s="4" t="n"/>
      <c r="H2232" s="4" t="n"/>
    </row>
    <row r="2233">
      <c r="A2233" s="6" t="n"/>
      <c r="B2233" s="4" t="n"/>
      <c r="C2233" s="4" t="n"/>
      <c r="D2233" s="4" t="n"/>
      <c r="E2233" s="7" t="n"/>
      <c r="F2233" s="4" t="n"/>
      <c r="G2233" s="4" t="n"/>
      <c r="H2233" s="4" t="n"/>
    </row>
    <row r="2234">
      <c r="A2234" s="6" t="n"/>
      <c r="B2234" s="4" t="n"/>
      <c r="C2234" s="4" t="n"/>
      <c r="D2234" s="4" t="n"/>
      <c r="E2234" s="7" t="n"/>
      <c r="F2234" s="4" t="n"/>
      <c r="G2234" s="4" t="n"/>
      <c r="H2234" s="4" t="n"/>
    </row>
    <row r="2235">
      <c r="A2235" s="6" t="n"/>
      <c r="B2235" s="4" t="n"/>
      <c r="C2235" s="4" t="n"/>
      <c r="D2235" s="4" t="n"/>
      <c r="E2235" s="7" t="n"/>
      <c r="F2235" s="4" t="n"/>
      <c r="G2235" s="4" t="n"/>
      <c r="H2235" s="4" t="n"/>
    </row>
    <row r="2236">
      <c r="A2236" s="6" t="n"/>
      <c r="B2236" s="4" t="n"/>
      <c r="C2236" s="4" t="n"/>
      <c r="D2236" s="4" t="n"/>
      <c r="E2236" s="7" t="n"/>
      <c r="F2236" s="4" t="n"/>
      <c r="G2236" s="4" t="n"/>
      <c r="H2236" s="4" t="n"/>
    </row>
    <row r="2237">
      <c r="A2237" s="6" t="n"/>
      <c r="B2237" s="4" t="n"/>
      <c r="C2237" s="4" t="n"/>
      <c r="D2237" s="4" t="n"/>
      <c r="E2237" s="7" t="n"/>
      <c r="F2237" s="4" t="n"/>
      <c r="G2237" s="4" t="n"/>
      <c r="H2237" s="4" t="n"/>
    </row>
    <row r="2238">
      <c r="A2238" s="6" t="n"/>
      <c r="B2238" s="4" t="n"/>
      <c r="C2238" s="4" t="n"/>
      <c r="D2238" s="4" t="n"/>
      <c r="E2238" s="7" t="n"/>
      <c r="F2238" s="4" t="n"/>
      <c r="G2238" s="4" t="n"/>
      <c r="H2238" s="4" t="n"/>
    </row>
    <row r="2239">
      <c r="A2239" s="6" t="n"/>
      <c r="B2239" s="4" t="n"/>
      <c r="C2239" s="4" t="n"/>
      <c r="D2239" s="4" t="n"/>
      <c r="E2239" s="7" t="n"/>
      <c r="F2239" s="4" t="n"/>
      <c r="G2239" s="4" t="n"/>
      <c r="H2239" s="4" t="n"/>
    </row>
    <row r="2240">
      <c r="A2240" s="6" t="n"/>
      <c r="B2240" s="4" t="n"/>
      <c r="C2240" s="4" t="n"/>
      <c r="D2240" s="4" t="n"/>
      <c r="E2240" s="7" t="n"/>
      <c r="F2240" s="4" t="n"/>
      <c r="G2240" s="4" t="n"/>
      <c r="H2240" s="4" t="n"/>
    </row>
    <row r="2241">
      <c r="A2241" s="6" t="n"/>
      <c r="B2241" s="4" t="n"/>
      <c r="C2241" s="4" t="n"/>
      <c r="D2241" s="4" t="n"/>
      <c r="E2241" s="7" t="n"/>
      <c r="F2241" s="4" t="n"/>
      <c r="G2241" s="4" t="n"/>
      <c r="H2241" s="4" t="n"/>
    </row>
    <row r="2242">
      <c r="A2242" s="6" t="n"/>
      <c r="B2242" s="4" t="n"/>
      <c r="C2242" s="4" t="n"/>
      <c r="D2242" s="4" t="n"/>
      <c r="E2242" s="7" t="n"/>
      <c r="F2242" s="4" t="n"/>
      <c r="G2242" s="4" t="n"/>
      <c r="H2242" s="4" t="n"/>
    </row>
    <row r="2243">
      <c r="A2243" s="6" t="n"/>
      <c r="B2243" s="4" t="n"/>
      <c r="C2243" s="4" t="n"/>
      <c r="D2243" s="4" t="n"/>
      <c r="E2243" s="7" t="n"/>
      <c r="F2243" s="4" t="n"/>
      <c r="G2243" s="4" t="n"/>
      <c r="H2243" s="4" t="n"/>
    </row>
    <row r="2244">
      <c r="A2244" s="6" t="n"/>
      <c r="B2244" s="4" t="n"/>
      <c r="C2244" s="4" t="n"/>
      <c r="D2244" s="4" t="n"/>
      <c r="E2244" s="7" t="n"/>
      <c r="F2244" s="4" t="n"/>
      <c r="G2244" s="4" t="n"/>
      <c r="H2244" s="4" t="n"/>
    </row>
    <row r="2245">
      <c r="A2245" s="6" t="n"/>
      <c r="B2245" s="4" t="n"/>
      <c r="C2245" s="4" t="n"/>
      <c r="D2245" s="4" t="n"/>
      <c r="E2245" s="7" t="n"/>
      <c r="F2245" s="4" t="n"/>
      <c r="G2245" s="4" t="n"/>
      <c r="H2245" s="4" t="n"/>
    </row>
    <row r="2246">
      <c r="A2246" s="6" t="n"/>
      <c r="B2246" s="4" t="n"/>
      <c r="C2246" s="4" t="n"/>
      <c r="D2246" s="4" t="n"/>
      <c r="E2246" s="7" t="n"/>
      <c r="F2246" s="4" t="n"/>
      <c r="G2246" s="4" t="n"/>
      <c r="H2246" s="4" t="n"/>
    </row>
    <row r="2247">
      <c r="A2247" s="6" t="n"/>
      <c r="B2247" s="4" t="n"/>
      <c r="C2247" s="4" t="n"/>
      <c r="D2247" s="4" t="n"/>
      <c r="E2247" s="7" t="n"/>
      <c r="F2247" s="4" t="n"/>
      <c r="G2247" s="4" t="n"/>
      <c r="H2247" s="4" t="n"/>
    </row>
    <row r="2248">
      <c r="A2248" s="6" t="n"/>
      <c r="B2248" s="4" t="n"/>
      <c r="C2248" s="4" t="n"/>
      <c r="D2248" s="4" t="n"/>
      <c r="E2248" s="7" t="n"/>
      <c r="F2248" s="4" t="n"/>
      <c r="G2248" s="4" t="n"/>
      <c r="H2248" s="4" t="n"/>
    </row>
    <row r="2249">
      <c r="A2249" s="6" t="n"/>
      <c r="B2249" s="4" t="n"/>
      <c r="C2249" s="4" t="n"/>
      <c r="D2249" s="4" t="n"/>
      <c r="E2249" s="7" t="n"/>
      <c r="F2249" s="4" t="n"/>
      <c r="G2249" s="4" t="n"/>
      <c r="H2249" s="4" t="n"/>
    </row>
    <row r="2250">
      <c r="A2250" s="6" t="n"/>
      <c r="B2250" s="4" t="n"/>
      <c r="C2250" s="4" t="n"/>
      <c r="D2250" s="4" t="n"/>
      <c r="E2250" s="7" t="n"/>
      <c r="F2250" s="4" t="n"/>
      <c r="G2250" s="4" t="n"/>
      <c r="H2250" s="4" t="n"/>
    </row>
    <row r="2251">
      <c r="A2251" s="6" t="n"/>
      <c r="B2251" s="4" t="n"/>
      <c r="C2251" s="4" t="n"/>
      <c r="D2251" s="4" t="n"/>
      <c r="E2251" s="7" t="n"/>
      <c r="F2251" s="4" t="n"/>
      <c r="G2251" s="4" t="n"/>
      <c r="H2251" s="4" t="n"/>
    </row>
    <row r="2252">
      <c r="A2252" s="6" t="n"/>
      <c r="B2252" s="4" t="n"/>
      <c r="C2252" s="4" t="n"/>
      <c r="D2252" s="4" t="n"/>
      <c r="E2252" s="7" t="n"/>
      <c r="F2252" s="4" t="n"/>
      <c r="G2252" s="4" t="n"/>
      <c r="H2252" s="4" t="n"/>
    </row>
    <row r="2253">
      <c r="A2253" s="6" t="n"/>
      <c r="B2253" s="4" t="n"/>
      <c r="C2253" s="4" t="n"/>
      <c r="D2253" s="4" t="n"/>
      <c r="E2253" s="7" t="n"/>
      <c r="F2253" s="4" t="n"/>
      <c r="G2253" s="4" t="n"/>
      <c r="H2253" s="4" t="n"/>
    </row>
    <row r="2254">
      <c r="A2254" s="6" t="n"/>
      <c r="B2254" s="4" t="n"/>
      <c r="C2254" s="4" t="n"/>
      <c r="D2254" s="4" t="n"/>
      <c r="E2254" s="7" t="n"/>
      <c r="F2254" s="4" t="n"/>
      <c r="G2254" s="4" t="n"/>
      <c r="H2254" s="4" t="n"/>
    </row>
    <row r="2255">
      <c r="A2255" s="6" t="n"/>
      <c r="B2255" s="4" t="n"/>
      <c r="C2255" s="4" t="n"/>
      <c r="D2255" s="4" t="n"/>
      <c r="E2255" s="7" t="n"/>
      <c r="F2255" s="4" t="n"/>
      <c r="G2255" s="4" t="n"/>
      <c r="H2255" s="4" t="n"/>
    </row>
    <row r="2256">
      <c r="A2256" s="6" t="n"/>
      <c r="B2256" s="4" t="n"/>
      <c r="C2256" s="4" t="n"/>
      <c r="D2256" s="4" t="n"/>
      <c r="E2256" s="7" t="n"/>
      <c r="F2256" s="4" t="n"/>
      <c r="G2256" s="4" t="n"/>
      <c r="H2256" s="4" t="n"/>
    </row>
    <row r="2257">
      <c r="A2257" s="6" t="n"/>
      <c r="B2257" s="4" t="n"/>
      <c r="C2257" s="4" t="n"/>
      <c r="D2257" s="4" t="n"/>
      <c r="E2257" s="7" t="n"/>
      <c r="F2257" s="4" t="n"/>
      <c r="G2257" s="4" t="n"/>
      <c r="H2257" s="4" t="n"/>
    </row>
    <row r="2258">
      <c r="A2258" s="6" t="n"/>
      <c r="B2258" s="4" t="n"/>
      <c r="C2258" s="4" t="n"/>
      <c r="D2258" s="4" t="n"/>
      <c r="E2258" s="7" t="n"/>
      <c r="F2258" s="4" t="n"/>
      <c r="G2258" s="4" t="n"/>
      <c r="H2258" s="4" t="n"/>
    </row>
    <row r="2259">
      <c r="A2259" s="6" t="n"/>
      <c r="B2259" s="4" t="n"/>
      <c r="C2259" s="4" t="n"/>
      <c r="D2259" s="4" t="n"/>
      <c r="E2259" s="7" t="n"/>
      <c r="F2259" s="4" t="n"/>
      <c r="G2259" s="4" t="n"/>
      <c r="H2259" s="4" t="n"/>
    </row>
    <row r="2260">
      <c r="A2260" s="6" t="n"/>
      <c r="B2260" s="4" t="n"/>
      <c r="C2260" s="4" t="n"/>
      <c r="D2260" s="4" t="n"/>
      <c r="E2260" s="7" t="n"/>
      <c r="F2260" s="4" t="n"/>
      <c r="G2260" s="4" t="n"/>
      <c r="H2260" s="4" t="n"/>
    </row>
    <row r="2261">
      <c r="A2261" s="6" t="n"/>
      <c r="B2261" s="4" t="n"/>
      <c r="C2261" s="4" t="n"/>
      <c r="D2261" s="4" t="n"/>
      <c r="E2261" s="7" t="n"/>
      <c r="F2261" s="4" t="n"/>
      <c r="G2261" s="4" t="n"/>
      <c r="H2261" s="4" t="n"/>
    </row>
    <row r="2262">
      <c r="A2262" s="6" t="n"/>
      <c r="B2262" s="4" t="n"/>
      <c r="C2262" s="4" t="n"/>
      <c r="D2262" s="4" t="n"/>
      <c r="E2262" s="7" t="n"/>
      <c r="F2262" s="4" t="n"/>
      <c r="G2262" s="4" t="n"/>
      <c r="H2262" s="4" t="n"/>
    </row>
    <row r="2263">
      <c r="A2263" s="6" t="n"/>
      <c r="B2263" s="4" t="n"/>
      <c r="C2263" s="4" t="n"/>
      <c r="D2263" s="4" t="n"/>
      <c r="E2263" s="7" t="n"/>
      <c r="F2263" s="4" t="n"/>
      <c r="G2263" s="4" t="n"/>
      <c r="H2263" s="4" t="n"/>
    </row>
    <row r="2264">
      <c r="A2264" s="6" t="n"/>
      <c r="B2264" s="4" t="n"/>
      <c r="C2264" s="4" t="n"/>
      <c r="D2264" s="4" t="n"/>
      <c r="E2264" s="7" t="n"/>
      <c r="F2264" s="4" t="n"/>
      <c r="G2264" s="4" t="n"/>
      <c r="H2264" s="4" t="n"/>
    </row>
    <row r="2265">
      <c r="A2265" s="6" t="n"/>
      <c r="B2265" s="4" t="n"/>
      <c r="C2265" s="4" t="n"/>
      <c r="D2265" s="4" t="n"/>
      <c r="E2265" s="7" t="n"/>
      <c r="F2265" s="4" t="n"/>
      <c r="G2265" s="4" t="n"/>
      <c r="H2265" s="4" t="n"/>
    </row>
    <row r="2266">
      <c r="A2266" s="6" t="n"/>
      <c r="B2266" s="4" t="n"/>
      <c r="C2266" s="4" t="n"/>
      <c r="D2266" s="4" t="n"/>
      <c r="E2266" s="7" t="n"/>
      <c r="F2266" s="4" t="n"/>
      <c r="G2266" s="4" t="n"/>
      <c r="H2266" s="4" t="n"/>
    </row>
    <row r="2267">
      <c r="A2267" s="6" t="n"/>
      <c r="B2267" s="4" t="n"/>
      <c r="C2267" s="4" t="n"/>
      <c r="D2267" s="4" t="n"/>
      <c r="E2267" s="7" t="n"/>
      <c r="F2267" s="4" t="n"/>
      <c r="G2267" s="4" t="n"/>
      <c r="H2267" s="4" t="n"/>
    </row>
    <row r="2268">
      <c r="A2268" s="6" t="n"/>
      <c r="B2268" s="4" t="n"/>
      <c r="C2268" s="4" t="n"/>
      <c r="D2268" s="4" t="n"/>
      <c r="E2268" s="7" t="n"/>
      <c r="F2268" s="4" t="n"/>
      <c r="G2268" s="4" t="n"/>
      <c r="H2268" s="4" t="n"/>
    </row>
    <row r="2269">
      <c r="A2269" s="6" t="n"/>
      <c r="B2269" s="4" t="n"/>
      <c r="C2269" s="4" t="n"/>
      <c r="D2269" s="4" t="n"/>
      <c r="E2269" s="7" t="n"/>
      <c r="F2269" s="4" t="n"/>
      <c r="G2269" s="4" t="n"/>
      <c r="H2269" s="4" t="n"/>
    </row>
    <row r="2270">
      <c r="A2270" s="6" t="n"/>
      <c r="B2270" s="4" t="n"/>
      <c r="C2270" s="4" t="n"/>
      <c r="D2270" s="4" t="n"/>
      <c r="E2270" s="7" t="n"/>
      <c r="F2270" s="4" t="n"/>
      <c r="G2270" s="4" t="n"/>
      <c r="H2270" s="4" t="n"/>
    </row>
    <row r="2271">
      <c r="A2271" s="6" t="n"/>
      <c r="B2271" s="4" t="n"/>
      <c r="C2271" s="4" t="n"/>
      <c r="D2271" s="4" t="n"/>
      <c r="E2271" s="7" t="n"/>
      <c r="F2271" s="4" t="n"/>
      <c r="G2271" s="4" t="n"/>
      <c r="H2271" s="4" t="n"/>
    </row>
    <row r="2272">
      <c r="A2272" s="6" t="n"/>
      <c r="B2272" s="4" t="n"/>
      <c r="C2272" s="4" t="n"/>
      <c r="D2272" s="4" t="n"/>
      <c r="E2272" s="7" t="n"/>
      <c r="F2272" s="4" t="n"/>
      <c r="G2272" s="4" t="n"/>
      <c r="H2272" s="4" t="n"/>
    </row>
    <row r="2273">
      <c r="A2273" s="6" t="n"/>
      <c r="B2273" s="4" t="n"/>
      <c r="C2273" s="4" t="n"/>
      <c r="D2273" s="4" t="n"/>
      <c r="E2273" s="7" t="n"/>
      <c r="F2273" s="4" t="n"/>
      <c r="G2273" s="4" t="n"/>
      <c r="H2273" s="4" t="n"/>
    </row>
    <row r="2274">
      <c r="A2274" s="6" t="n"/>
      <c r="B2274" s="4" t="n"/>
      <c r="C2274" s="4" t="n"/>
      <c r="D2274" s="4" t="n"/>
      <c r="E2274" s="7" t="n"/>
      <c r="F2274" s="4" t="n"/>
      <c r="G2274" s="4" t="n"/>
      <c r="H2274" s="4" t="n"/>
    </row>
    <row r="2275">
      <c r="A2275" s="6" t="n"/>
      <c r="B2275" s="4" t="n"/>
      <c r="C2275" s="4" t="n"/>
      <c r="D2275" s="4" t="n"/>
      <c r="E2275" s="7" t="n"/>
      <c r="F2275" s="4" t="n"/>
      <c r="G2275" s="4" t="n"/>
      <c r="H2275" s="4" t="n"/>
    </row>
    <row r="2276">
      <c r="A2276" s="6" t="n"/>
      <c r="B2276" s="4" t="n"/>
      <c r="C2276" s="4" t="n"/>
      <c r="D2276" s="4" t="n"/>
      <c r="E2276" s="7" t="n"/>
      <c r="F2276" s="4" t="n"/>
      <c r="G2276" s="4" t="n"/>
      <c r="H2276" s="4" t="n"/>
    </row>
    <row r="2277">
      <c r="A2277" s="6" t="n"/>
      <c r="B2277" s="4" t="n"/>
      <c r="C2277" s="4" t="n"/>
      <c r="D2277" s="4" t="n"/>
      <c r="E2277" s="7" t="n"/>
      <c r="F2277" s="4" t="n"/>
      <c r="G2277" s="4" t="n"/>
      <c r="H2277" s="4" t="n"/>
    </row>
    <row r="2278">
      <c r="A2278" s="6" t="n"/>
      <c r="B2278" s="4" t="n"/>
      <c r="C2278" s="4" t="n"/>
      <c r="D2278" s="4" t="n"/>
      <c r="E2278" s="7" t="n"/>
      <c r="F2278" s="4" t="n"/>
      <c r="G2278" s="4" t="n"/>
      <c r="H2278" s="4" t="n"/>
    </row>
    <row r="2279">
      <c r="A2279" s="6" t="n"/>
      <c r="B2279" s="4" t="n"/>
      <c r="C2279" s="4" t="n"/>
      <c r="D2279" s="4" t="n"/>
      <c r="E2279" s="7" t="n"/>
      <c r="F2279" s="4" t="n"/>
      <c r="G2279" s="4" t="n"/>
      <c r="H2279" s="4" t="n"/>
    </row>
    <row r="2280">
      <c r="A2280" s="6" t="n"/>
      <c r="B2280" s="4" t="n"/>
      <c r="C2280" s="4" t="n"/>
      <c r="D2280" s="4" t="n"/>
      <c r="E2280" s="7" t="n"/>
      <c r="F2280" s="4" t="n"/>
      <c r="G2280" s="4" t="n"/>
      <c r="H2280" s="4" t="n"/>
    </row>
    <row r="2281">
      <c r="A2281" s="6" t="n"/>
      <c r="B2281" s="4" t="n"/>
      <c r="C2281" s="4" t="n"/>
      <c r="D2281" s="4" t="n"/>
      <c r="E2281" s="7" t="n"/>
      <c r="F2281" s="4" t="n"/>
      <c r="G2281" s="4" t="n"/>
      <c r="H2281" s="4" t="n"/>
    </row>
    <row r="2282">
      <c r="A2282" s="6" t="n"/>
      <c r="B2282" s="4" t="n"/>
      <c r="C2282" s="4" t="n"/>
      <c r="D2282" s="4" t="n"/>
      <c r="E2282" s="7" t="n"/>
      <c r="F2282" s="4" t="n"/>
      <c r="G2282" s="4" t="n"/>
      <c r="H2282" s="4" t="n"/>
    </row>
    <row r="2283">
      <c r="A2283" s="6" t="n"/>
      <c r="B2283" s="4" t="n"/>
      <c r="C2283" s="4" t="n"/>
      <c r="D2283" s="4" t="n"/>
      <c r="E2283" s="7" t="n"/>
      <c r="F2283" s="4" t="n"/>
      <c r="G2283" s="4" t="n"/>
      <c r="H2283" s="4" t="n"/>
    </row>
    <row r="2284">
      <c r="A2284" s="6" t="n"/>
      <c r="B2284" s="4" t="n"/>
      <c r="C2284" s="4" t="n"/>
      <c r="D2284" s="4" t="n"/>
      <c r="E2284" s="7" t="n"/>
      <c r="F2284" s="4" t="n"/>
      <c r="G2284" s="4" t="n"/>
      <c r="H2284" s="4" t="n"/>
    </row>
    <row r="2285">
      <c r="A2285" s="6" t="n"/>
      <c r="B2285" s="4" t="n"/>
      <c r="C2285" s="4" t="n"/>
      <c r="D2285" s="4" t="n"/>
      <c r="E2285" s="7" t="n"/>
      <c r="F2285" s="4" t="n"/>
      <c r="G2285" s="4" t="n"/>
      <c r="H2285" s="4" t="n"/>
    </row>
    <row r="2286">
      <c r="A2286" s="6" t="n"/>
      <c r="B2286" s="4" t="n"/>
      <c r="C2286" s="4" t="n"/>
      <c r="D2286" s="4" t="n"/>
      <c r="E2286" s="7" t="n"/>
      <c r="F2286" s="4" t="n"/>
      <c r="G2286" s="4" t="n"/>
      <c r="H2286" s="4" t="n"/>
    </row>
    <row r="2287">
      <c r="A2287" s="6" t="n"/>
      <c r="B2287" s="4" t="n"/>
      <c r="C2287" s="4" t="n"/>
      <c r="D2287" s="4" t="n"/>
      <c r="E2287" s="7" t="n"/>
      <c r="F2287" s="4" t="n"/>
      <c r="G2287" s="4" t="n"/>
      <c r="H2287" s="4" t="n"/>
    </row>
    <row r="2288">
      <c r="A2288" s="6" t="n"/>
      <c r="B2288" s="4" t="n"/>
      <c r="C2288" s="4" t="n"/>
      <c r="D2288" s="4" t="n"/>
      <c r="E2288" s="7" t="n"/>
      <c r="F2288" s="4" t="n"/>
      <c r="G2288" s="4" t="n"/>
      <c r="H2288" s="4" t="n"/>
    </row>
    <row r="2289">
      <c r="A2289" s="6" t="n"/>
      <c r="B2289" s="4" t="n"/>
      <c r="C2289" s="4" t="n"/>
      <c r="D2289" s="4" t="n"/>
      <c r="E2289" s="7" t="n"/>
      <c r="F2289" s="4" t="n"/>
      <c r="G2289" s="4" t="n"/>
      <c r="H2289" s="4" t="n"/>
    </row>
    <row r="2290">
      <c r="A2290" s="6" t="n"/>
      <c r="B2290" s="4" t="n"/>
      <c r="C2290" s="4" t="n"/>
      <c r="D2290" s="4" t="n"/>
      <c r="E2290" s="7" t="n"/>
      <c r="F2290" s="4" t="n"/>
      <c r="G2290" s="4" t="n"/>
      <c r="H2290" s="4" t="n"/>
    </row>
    <row r="2291">
      <c r="A2291" s="6" t="n"/>
      <c r="B2291" s="4" t="n"/>
      <c r="C2291" s="4" t="n"/>
      <c r="D2291" s="4" t="n"/>
      <c r="E2291" s="7" t="n"/>
      <c r="F2291" s="4" t="n"/>
      <c r="G2291" s="4" t="n"/>
      <c r="H2291" s="4" t="n"/>
    </row>
    <row r="2292">
      <c r="A2292" s="6" t="n"/>
      <c r="B2292" s="4" t="n"/>
      <c r="C2292" s="4" t="n"/>
      <c r="D2292" s="4" t="n"/>
      <c r="E2292" s="7" t="n"/>
      <c r="F2292" s="4" t="n"/>
      <c r="G2292" s="4" t="n"/>
      <c r="H2292" s="4" t="n"/>
    </row>
    <row r="2293">
      <c r="A2293" s="6" t="n"/>
      <c r="B2293" s="4" t="n"/>
      <c r="C2293" s="4" t="n"/>
      <c r="D2293" s="4" t="n"/>
      <c r="E2293" s="7" t="n"/>
      <c r="F2293" s="4" t="n"/>
      <c r="G2293" s="4" t="n"/>
      <c r="H2293" s="4" t="n"/>
    </row>
    <row r="2294">
      <c r="A2294" s="6" t="n"/>
      <c r="B2294" s="4" t="n"/>
      <c r="C2294" s="4" t="n"/>
      <c r="D2294" s="4" t="n"/>
      <c r="E2294" s="7" t="n"/>
      <c r="F2294" s="4" t="n"/>
      <c r="G2294" s="4" t="n"/>
      <c r="H2294" s="4" t="n"/>
    </row>
    <row r="2295">
      <c r="A2295" s="6" t="n"/>
      <c r="B2295" s="4" t="n"/>
      <c r="C2295" s="4" t="n"/>
      <c r="D2295" s="4" t="n"/>
      <c r="E2295" s="7" t="n"/>
      <c r="F2295" s="4" t="n"/>
      <c r="G2295" s="4" t="n"/>
      <c r="H2295" s="4" t="n"/>
    </row>
    <row r="2296">
      <c r="A2296" s="6" t="n"/>
      <c r="B2296" s="4" t="n"/>
      <c r="C2296" s="4" t="n"/>
      <c r="D2296" s="4" t="n"/>
      <c r="E2296" s="7" t="n"/>
      <c r="F2296" s="4" t="n"/>
      <c r="G2296" s="4" t="n"/>
      <c r="H2296" s="4" t="n"/>
    </row>
    <row r="2297">
      <c r="A2297" s="6" t="n"/>
      <c r="B2297" s="4" t="n"/>
      <c r="C2297" s="4" t="n"/>
      <c r="D2297" s="4" t="n"/>
      <c r="E2297" s="7" t="n"/>
      <c r="F2297" s="4" t="n"/>
      <c r="G2297" s="4" t="n"/>
      <c r="H2297" s="4" t="n"/>
    </row>
    <row r="2298">
      <c r="A2298" s="6" t="n"/>
      <c r="B2298" s="4" t="n"/>
      <c r="C2298" s="4" t="n"/>
      <c r="D2298" s="4" t="n"/>
      <c r="E2298" s="7" t="n"/>
      <c r="F2298" s="4" t="n"/>
      <c r="G2298" s="4" t="n"/>
      <c r="H2298" s="4" t="n"/>
    </row>
    <row r="2299">
      <c r="A2299" s="6" t="n"/>
      <c r="B2299" s="4" t="n"/>
      <c r="C2299" s="4" t="n"/>
      <c r="D2299" s="4" t="n"/>
      <c r="E2299" s="7" t="n"/>
      <c r="F2299" s="4" t="n"/>
      <c r="G2299" s="4" t="n"/>
      <c r="H2299" s="4" t="n"/>
    </row>
    <row r="2300">
      <c r="A2300" s="6" t="n"/>
      <c r="B2300" s="4" t="n"/>
      <c r="C2300" s="4" t="n"/>
      <c r="D2300" s="4" t="n"/>
      <c r="E2300" s="7" t="n"/>
      <c r="F2300" s="4" t="n"/>
      <c r="G2300" s="4" t="n"/>
      <c r="H2300" s="4" t="n"/>
    </row>
    <row r="2301">
      <c r="A2301" s="6" t="n"/>
      <c r="B2301" s="4" t="n"/>
      <c r="C2301" s="4" t="n"/>
      <c r="D2301" s="4" t="n"/>
      <c r="E2301" s="7" t="n"/>
      <c r="F2301" s="4" t="n"/>
      <c r="G2301" s="4" t="n"/>
      <c r="H2301" s="4" t="n"/>
    </row>
    <row r="2302">
      <c r="A2302" s="6" t="n"/>
      <c r="B2302" s="4" t="n"/>
      <c r="C2302" s="4" t="n"/>
      <c r="D2302" s="4" t="n"/>
      <c r="E2302" s="7" t="n"/>
      <c r="F2302" s="4" t="n"/>
      <c r="G2302" s="4" t="n"/>
      <c r="H2302" s="4" t="n"/>
    </row>
    <row r="2303">
      <c r="A2303" s="6" t="n"/>
      <c r="B2303" s="4" t="n"/>
      <c r="C2303" s="4" t="n"/>
      <c r="D2303" s="4" t="n"/>
      <c r="E2303" s="7" t="n"/>
      <c r="F2303" s="4" t="n"/>
      <c r="G2303" s="4" t="n"/>
      <c r="H2303" s="4" t="n"/>
    </row>
    <row r="2304">
      <c r="A2304" s="6" t="n"/>
      <c r="B2304" s="4" t="n"/>
      <c r="C2304" s="4" t="n"/>
      <c r="D2304" s="4" t="n"/>
      <c r="E2304" s="7" t="n"/>
      <c r="F2304" s="4" t="n"/>
      <c r="G2304" s="4" t="n"/>
      <c r="H2304" s="4" t="n"/>
    </row>
    <row r="2305">
      <c r="A2305" s="6" t="n"/>
      <c r="B2305" s="4" t="n"/>
      <c r="C2305" s="4" t="n"/>
      <c r="D2305" s="4" t="n"/>
      <c r="E2305" s="7" t="n"/>
      <c r="F2305" s="4" t="n"/>
      <c r="G2305" s="4" t="n"/>
      <c r="H2305" s="4" t="n"/>
    </row>
    <row r="2306">
      <c r="A2306" s="6" t="n"/>
      <c r="B2306" s="4" t="n"/>
      <c r="C2306" s="4" t="n"/>
      <c r="D2306" s="4" t="n"/>
      <c r="E2306" s="7" t="n"/>
      <c r="F2306" s="4" t="n"/>
      <c r="G2306" s="4" t="n"/>
      <c r="H2306" s="4" t="n"/>
    </row>
    <row r="2307">
      <c r="A2307" s="6" t="n"/>
      <c r="B2307" s="4" t="n"/>
      <c r="C2307" s="4" t="n"/>
      <c r="D2307" s="4" t="n"/>
      <c r="E2307" s="7" t="n"/>
      <c r="F2307" s="4" t="n"/>
      <c r="G2307" s="4" t="n"/>
      <c r="H2307" s="4" t="n"/>
    </row>
    <row r="2308">
      <c r="A2308" s="6" t="n"/>
      <c r="B2308" s="4" t="n"/>
      <c r="C2308" s="4" t="n"/>
      <c r="D2308" s="4" t="n"/>
      <c r="E2308" s="7" t="n"/>
      <c r="F2308" s="4" t="n"/>
      <c r="G2308" s="4" t="n"/>
      <c r="H2308" s="4" t="n"/>
    </row>
    <row r="2309">
      <c r="A2309" s="6" t="n"/>
      <c r="B2309" s="4" t="n"/>
      <c r="C2309" s="4" t="n"/>
      <c r="D2309" s="4" t="n"/>
      <c r="E2309" s="7" t="n"/>
      <c r="F2309" s="4" t="n"/>
      <c r="G2309" s="4" t="n"/>
      <c r="H2309" s="4" t="n"/>
    </row>
    <row r="2310">
      <c r="A2310" s="6" t="n"/>
      <c r="B2310" s="4" t="n"/>
      <c r="C2310" s="4" t="n"/>
      <c r="D2310" s="4" t="n"/>
      <c r="E2310" s="7" t="n"/>
      <c r="F2310" s="4" t="n"/>
      <c r="G2310" s="4" t="n"/>
      <c r="H2310" s="4" t="n"/>
    </row>
    <row r="2311">
      <c r="A2311" s="6" t="n"/>
      <c r="B2311" s="4" t="n"/>
      <c r="C2311" s="4" t="n"/>
      <c r="D2311" s="4" t="n"/>
      <c r="E2311" s="7" t="n"/>
      <c r="F2311" s="4" t="n"/>
      <c r="G2311" s="4" t="n"/>
      <c r="H2311" s="4" t="n"/>
    </row>
    <row r="2312">
      <c r="A2312" s="6" t="n"/>
      <c r="B2312" s="4" t="n"/>
      <c r="C2312" s="4" t="n"/>
      <c r="D2312" s="4" t="n"/>
      <c r="E2312" s="7" t="n"/>
      <c r="F2312" s="4" t="n"/>
      <c r="G2312" s="4" t="n"/>
      <c r="H2312" s="4" t="n"/>
    </row>
    <row r="2313">
      <c r="A2313" s="6" t="n"/>
      <c r="B2313" s="4" t="n"/>
      <c r="C2313" s="4" t="n"/>
      <c r="D2313" s="4" t="n"/>
      <c r="E2313" s="7" t="n"/>
      <c r="F2313" s="4" t="n"/>
      <c r="G2313" s="4" t="n"/>
      <c r="H2313" s="4" t="n"/>
    </row>
    <row r="2314">
      <c r="A2314" s="6" t="n"/>
      <c r="B2314" s="4" t="n"/>
      <c r="C2314" s="4" t="n"/>
      <c r="D2314" s="4" t="n"/>
      <c r="E2314" s="7" t="n"/>
      <c r="F2314" s="4" t="n"/>
      <c r="G2314" s="4" t="n"/>
      <c r="H2314" s="4" t="n"/>
    </row>
    <row r="2315">
      <c r="A2315" s="6" t="n"/>
      <c r="B2315" s="4" t="n"/>
      <c r="C2315" s="4" t="n"/>
      <c r="D2315" s="4" t="n"/>
      <c r="E2315" s="7" t="n"/>
      <c r="F2315" s="4" t="n"/>
      <c r="G2315" s="4" t="n"/>
      <c r="H2315" s="4" t="n"/>
    </row>
    <row r="2316">
      <c r="A2316" s="6" t="n"/>
      <c r="B2316" s="4" t="n"/>
      <c r="C2316" s="4" t="n"/>
      <c r="D2316" s="4" t="n"/>
      <c r="E2316" s="7" t="n"/>
      <c r="F2316" s="4" t="n"/>
      <c r="G2316" s="4" t="n"/>
      <c r="H2316" s="4" t="n"/>
    </row>
    <row r="2317">
      <c r="A2317" s="6" t="n"/>
      <c r="B2317" s="4" t="n"/>
      <c r="C2317" s="4" t="n"/>
      <c r="D2317" s="4" t="n"/>
      <c r="E2317" s="7" t="n"/>
      <c r="F2317" s="4" t="n"/>
      <c r="G2317" s="4" t="n"/>
      <c r="H2317" s="4" t="n"/>
    </row>
    <row r="2318">
      <c r="A2318" s="6" t="n"/>
      <c r="B2318" s="4" t="n"/>
      <c r="C2318" s="4" t="n"/>
      <c r="D2318" s="4" t="n"/>
      <c r="E2318" s="7" t="n"/>
      <c r="F2318" s="4" t="n"/>
      <c r="G2318" s="4" t="n"/>
      <c r="H2318" s="4" t="n"/>
    </row>
    <row r="2319">
      <c r="A2319" s="6" t="n"/>
      <c r="B2319" s="4" t="n"/>
      <c r="C2319" s="4" t="n"/>
      <c r="D2319" s="4" t="n"/>
      <c r="E2319" s="7" t="n"/>
      <c r="F2319" s="4" t="n"/>
      <c r="G2319" s="4" t="n"/>
      <c r="H2319" s="4" t="n"/>
    </row>
    <row r="2320">
      <c r="A2320" s="6" t="n"/>
      <c r="B2320" s="4" t="n"/>
      <c r="C2320" s="4" t="n"/>
      <c r="D2320" s="4" t="n"/>
      <c r="E2320" s="7" t="n"/>
      <c r="F2320" s="4" t="n"/>
      <c r="G2320" s="4" t="n"/>
      <c r="H2320" s="4" t="n"/>
    </row>
    <row r="2321">
      <c r="A2321" s="6" t="n"/>
      <c r="B2321" s="4" t="n"/>
      <c r="C2321" s="4" t="n"/>
      <c r="D2321" s="4" t="n"/>
      <c r="E2321" s="7" t="n"/>
      <c r="F2321" s="4" t="n"/>
      <c r="G2321" s="4" t="n"/>
      <c r="H2321" s="4" t="n"/>
    </row>
    <row r="2322">
      <c r="A2322" s="6" t="n"/>
      <c r="B2322" s="4" t="n"/>
      <c r="C2322" s="4" t="n"/>
      <c r="D2322" s="4" t="n"/>
      <c r="E2322" s="7" t="n"/>
      <c r="F2322" s="4" t="n"/>
      <c r="G2322" s="4" t="n"/>
      <c r="H2322" s="4" t="n"/>
    </row>
    <row r="2323">
      <c r="A2323" s="6" t="n"/>
      <c r="B2323" s="4" t="n"/>
      <c r="C2323" s="4" t="n"/>
      <c r="D2323" s="4" t="n"/>
      <c r="E2323" s="7" t="n"/>
      <c r="F2323" s="4" t="n"/>
      <c r="G2323" s="4" t="n"/>
      <c r="H2323" s="4" t="n"/>
    </row>
    <row r="2324">
      <c r="A2324" s="6" t="n"/>
      <c r="B2324" s="4" t="n"/>
      <c r="C2324" s="4" t="n"/>
      <c r="D2324" s="4" t="n"/>
      <c r="E2324" s="7" t="n"/>
      <c r="F2324" s="4" t="n"/>
      <c r="G2324" s="4" t="n"/>
      <c r="H2324" s="4" t="n"/>
    </row>
    <row r="2325">
      <c r="A2325" s="6" t="n"/>
      <c r="B2325" s="4" t="n"/>
      <c r="C2325" s="4" t="n"/>
      <c r="D2325" s="4" t="n"/>
      <c r="E2325" s="7" t="n"/>
      <c r="F2325" s="4" t="n"/>
      <c r="G2325" s="4" t="n"/>
      <c r="H2325" s="4" t="n"/>
    </row>
    <row r="2326">
      <c r="A2326" s="6" t="n"/>
      <c r="B2326" s="4" t="n"/>
      <c r="C2326" s="4" t="n"/>
      <c r="D2326" s="4" t="n"/>
      <c r="E2326" s="7" t="n"/>
      <c r="F2326" s="4" t="n"/>
      <c r="G2326" s="4" t="n"/>
      <c r="H2326" s="4" t="n"/>
    </row>
    <row r="2327">
      <c r="A2327" s="6" t="n"/>
      <c r="B2327" s="4" t="n"/>
      <c r="C2327" s="4" t="n"/>
      <c r="D2327" s="4" t="n"/>
      <c r="E2327" s="7" t="n"/>
      <c r="F2327" s="4" t="n"/>
      <c r="G2327" s="4" t="n"/>
      <c r="H2327" s="4" t="n"/>
    </row>
    <row r="2328">
      <c r="A2328" s="6" t="n"/>
      <c r="B2328" s="4" t="n"/>
      <c r="C2328" s="4" t="n"/>
      <c r="D2328" s="4" t="n"/>
      <c r="E2328" s="7" t="n"/>
      <c r="F2328" s="4" t="n"/>
      <c r="G2328" s="4" t="n"/>
      <c r="H2328" s="4" t="n"/>
    </row>
    <row r="2329">
      <c r="A2329" s="6" t="n"/>
      <c r="B2329" s="4" t="n"/>
      <c r="C2329" s="4" t="n"/>
      <c r="D2329" s="4" t="n"/>
      <c r="E2329" s="7" t="n"/>
      <c r="F2329" s="4" t="n"/>
      <c r="G2329" s="4" t="n"/>
      <c r="H2329" s="4" t="n"/>
    </row>
    <row r="2330">
      <c r="A2330" s="6" t="n"/>
      <c r="B2330" s="4" t="n"/>
      <c r="C2330" s="4" t="n"/>
      <c r="D2330" s="4" t="n"/>
      <c r="E2330" s="7" t="n"/>
      <c r="F2330" s="4" t="n"/>
      <c r="G2330" s="4" t="n"/>
      <c r="H2330" s="4" t="n"/>
    </row>
    <row r="2331">
      <c r="A2331" s="6" t="n"/>
      <c r="B2331" s="4" t="n"/>
      <c r="C2331" s="4" t="n"/>
      <c r="D2331" s="4" t="n"/>
      <c r="E2331" s="7" t="n"/>
      <c r="F2331" s="4" t="n"/>
      <c r="G2331" s="4" t="n"/>
      <c r="H2331" s="4" t="n"/>
    </row>
    <row r="2332">
      <c r="A2332" s="6" t="n"/>
      <c r="B2332" s="4" t="n"/>
      <c r="C2332" s="4" t="n"/>
      <c r="D2332" s="4" t="n"/>
      <c r="E2332" s="7" t="n"/>
      <c r="F2332" s="4" t="n"/>
      <c r="G2332" s="4" t="n"/>
      <c r="H2332" s="4" t="n"/>
    </row>
    <row r="2333">
      <c r="A2333" s="6" t="n"/>
      <c r="B2333" s="4" t="n"/>
      <c r="C2333" s="4" t="n"/>
      <c r="D2333" s="4" t="n"/>
      <c r="E2333" s="7" t="n"/>
      <c r="F2333" s="4" t="n"/>
      <c r="G2333" s="4" t="n"/>
      <c r="H2333" s="4" t="n"/>
    </row>
    <row r="2334">
      <c r="A2334" s="6" t="n"/>
      <c r="B2334" s="4" t="n"/>
      <c r="C2334" s="4" t="n"/>
      <c r="D2334" s="4" t="n"/>
      <c r="E2334" s="7" t="n"/>
      <c r="F2334" s="4" t="n"/>
      <c r="G2334" s="4" t="n"/>
      <c r="H2334" s="4" t="n"/>
    </row>
    <row r="2335">
      <c r="A2335" s="6" t="n"/>
      <c r="B2335" s="4" t="n"/>
      <c r="C2335" s="4" t="n"/>
      <c r="D2335" s="4" t="n"/>
      <c r="E2335" s="7" t="n"/>
      <c r="F2335" s="4" t="n"/>
      <c r="G2335" s="4" t="n"/>
      <c r="H2335" s="4" t="n"/>
    </row>
    <row r="2336">
      <c r="A2336" s="6" t="n"/>
      <c r="B2336" s="4" t="n"/>
      <c r="C2336" s="4" t="n"/>
      <c r="D2336" s="4" t="n"/>
      <c r="E2336" s="7" t="n"/>
      <c r="F2336" s="4" t="n"/>
      <c r="G2336" s="4" t="n"/>
      <c r="H2336" s="4" t="n"/>
    </row>
    <row r="2337">
      <c r="A2337" s="6" t="n"/>
      <c r="B2337" s="4" t="n"/>
      <c r="C2337" s="4" t="n"/>
      <c r="D2337" s="4" t="n"/>
      <c r="E2337" s="7" t="n"/>
      <c r="F2337" s="4" t="n"/>
      <c r="G2337" s="4" t="n"/>
      <c r="H2337" s="4" t="n"/>
    </row>
    <row r="2338">
      <c r="A2338" s="6" t="n"/>
      <c r="B2338" s="4" t="n"/>
      <c r="C2338" s="4" t="n"/>
      <c r="D2338" s="4" t="n"/>
      <c r="E2338" s="7" t="n"/>
      <c r="F2338" s="4" t="n"/>
      <c r="G2338" s="4" t="n"/>
      <c r="H2338" s="4" t="n"/>
    </row>
    <row r="2339">
      <c r="A2339" s="6" t="n"/>
      <c r="B2339" s="4" t="n"/>
      <c r="C2339" s="4" t="n"/>
      <c r="D2339" s="4" t="n"/>
      <c r="E2339" s="7" t="n"/>
      <c r="F2339" s="4" t="n"/>
      <c r="G2339" s="4" t="n"/>
      <c r="H2339" s="4" t="n"/>
    </row>
    <row r="2340">
      <c r="A2340" s="6" t="n"/>
      <c r="B2340" s="4" t="n"/>
      <c r="C2340" s="4" t="n"/>
      <c r="D2340" s="4" t="n"/>
      <c r="E2340" s="7" t="n"/>
      <c r="F2340" s="4" t="n"/>
      <c r="G2340" s="4" t="n"/>
      <c r="H2340" s="4" t="n"/>
    </row>
    <row r="2341">
      <c r="A2341" s="6" t="n"/>
      <c r="B2341" s="4" t="n"/>
      <c r="C2341" s="4" t="n"/>
      <c r="D2341" s="4" t="n"/>
      <c r="E2341" s="7" t="n"/>
      <c r="F2341" s="4" t="n"/>
      <c r="G2341" s="4" t="n"/>
      <c r="H2341" s="4" t="n"/>
    </row>
    <row r="2342">
      <c r="A2342" s="6" t="n"/>
      <c r="B2342" s="4" t="n"/>
      <c r="C2342" s="4" t="n"/>
      <c r="D2342" s="4" t="n"/>
      <c r="E2342" s="7" t="n"/>
      <c r="F2342" s="4" t="n"/>
      <c r="G2342" s="4" t="n"/>
      <c r="H2342" s="4" t="n"/>
    </row>
    <row r="2343">
      <c r="A2343" s="6" t="n"/>
      <c r="B2343" s="4" t="n"/>
      <c r="C2343" s="4" t="n"/>
      <c r="D2343" s="4" t="n"/>
      <c r="E2343" s="7" t="n"/>
      <c r="F2343" s="4" t="n"/>
      <c r="G2343" s="4" t="n"/>
      <c r="H2343" s="4" t="n"/>
    </row>
    <row r="2344">
      <c r="A2344" s="6" t="n"/>
      <c r="B2344" s="4" t="n"/>
      <c r="C2344" s="4" t="n"/>
      <c r="D2344" s="4" t="n"/>
      <c r="E2344" s="7" t="n"/>
      <c r="F2344" s="4" t="n"/>
      <c r="G2344" s="4" t="n"/>
      <c r="H2344" s="4" t="n"/>
    </row>
    <row r="2345">
      <c r="A2345" s="6" t="n"/>
      <c r="B2345" s="4" t="n"/>
      <c r="C2345" s="4" t="n"/>
      <c r="D2345" s="4" t="n"/>
      <c r="E2345" s="7" t="n"/>
      <c r="F2345" s="4" t="n"/>
      <c r="G2345" s="4" t="n"/>
      <c r="H2345" s="4" t="n"/>
    </row>
    <row r="2346">
      <c r="A2346" s="6" t="n"/>
      <c r="B2346" s="4" t="n"/>
      <c r="C2346" s="4" t="n"/>
      <c r="D2346" s="4" t="n"/>
      <c r="E2346" s="7" t="n"/>
      <c r="F2346" s="4" t="n"/>
      <c r="G2346" s="4" t="n"/>
      <c r="H2346" s="4" t="n"/>
    </row>
    <row r="2347">
      <c r="A2347" s="6" t="n"/>
      <c r="B2347" s="4" t="n"/>
      <c r="C2347" s="4" t="n"/>
      <c r="D2347" s="4" t="n"/>
      <c r="E2347" s="7" t="n"/>
      <c r="F2347" s="4" t="n"/>
      <c r="G2347" s="4" t="n"/>
      <c r="H2347" s="4" t="n"/>
    </row>
    <row r="2348">
      <c r="A2348" s="6" t="n"/>
      <c r="B2348" s="4" t="n"/>
      <c r="C2348" s="4" t="n"/>
      <c r="D2348" s="4" t="n"/>
      <c r="E2348" s="7" t="n"/>
      <c r="F2348" s="4" t="n"/>
      <c r="G2348" s="4" t="n"/>
      <c r="H2348" s="4" t="n"/>
    </row>
    <row r="2349">
      <c r="A2349" s="6" t="n"/>
      <c r="B2349" s="4" t="n"/>
      <c r="C2349" s="4" t="n"/>
      <c r="D2349" s="4" t="n"/>
      <c r="E2349" s="7" t="n"/>
      <c r="F2349" s="4" t="n"/>
      <c r="G2349" s="4" t="n"/>
      <c r="H2349" s="4" t="n"/>
    </row>
    <row r="2350">
      <c r="A2350" s="6" t="n"/>
      <c r="B2350" s="4" t="n"/>
      <c r="C2350" s="4" t="n"/>
      <c r="D2350" s="4" t="n"/>
      <c r="E2350" s="7" t="n"/>
      <c r="F2350" s="4" t="n"/>
      <c r="G2350" s="4" t="n"/>
      <c r="H2350" s="4" t="n"/>
    </row>
    <row r="2351">
      <c r="A2351" s="6" t="n"/>
      <c r="B2351" s="4" t="n"/>
      <c r="C2351" s="4" t="n"/>
      <c r="D2351" s="4" t="n"/>
      <c r="E2351" s="7" t="n"/>
      <c r="F2351" s="4" t="n"/>
      <c r="G2351" s="4" t="n"/>
      <c r="H2351" s="4" t="n"/>
    </row>
    <row r="2352">
      <c r="A2352" s="6" t="n"/>
      <c r="B2352" s="4" t="n"/>
      <c r="C2352" s="4" t="n"/>
      <c r="D2352" s="4" t="n"/>
      <c r="E2352" s="7" t="n"/>
      <c r="F2352" s="4" t="n"/>
      <c r="G2352" s="4" t="n"/>
      <c r="H2352" s="4" t="n"/>
    </row>
    <row r="2353">
      <c r="A2353" s="6" t="n"/>
      <c r="B2353" s="4" t="n"/>
      <c r="C2353" s="4" t="n"/>
      <c r="D2353" s="4" t="n"/>
      <c r="E2353" s="7" t="n"/>
      <c r="F2353" s="4" t="n"/>
      <c r="G2353" s="4" t="n"/>
      <c r="H2353" s="4" t="n"/>
    </row>
    <row r="2354">
      <c r="A2354" s="6" t="n"/>
      <c r="B2354" s="4" t="n"/>
      <c r="C2354" s="4" t="n"/>
      <c r="D2354" s="4" t="n"/>
      <c r="E2354" s="7" t="n"/>
      <c r="F2354" s="4" t="n"/>
      <c r="G2354" s="4" t="n"/>
      <c r="H2354" s="4" t="n"/>
    </row>
    <row r="2355">
      <c r="A2355" s="6" t="n"/>
      <c r="B2355" s="4" t="n"/>
      <c r="C2355" s="4" t="n"/>
      <c r="D2355" s="4" t="n"/>
      <c r="E2355" s="7" t="n"/>
      <c r="F2355" s="4" t="n"/>
      <c r="G2355" s="4" t="n"/>
      <c r="H2355" s="4" t="n"/>
    </row>
    <row r="2356">
      <c r="A2356" s="6" t="n"/>
      <c r="B2356" s="4" t="n"/>
      <c r="C2356" s="4" t="n"/>
      <c r="D2356" s="4" t="n"/>
      <c r="E2356" s="7" t="n"/>
      <c r="F2356" s="4" t="n"/>
      <c r="G2356" s="4" t="n"/>
      <c r="H2356" s="4" t="n"/>
    </row>
    <row r="2357">
      <c r="A2357" s="6" t="n"/>
      <c r="B2357" s="4" t="n"/>
      <c r="C2357" s="4" t="n"/>
      <c r="D2357" s="4" t="n"/>
      <c r="E2357" s="7" t="n"/>
      <c r="F2357" s="4" t="n"/>
      <c r="G2357" s="4" t="n"/>
      <c r="H2357" s="4" t="n"/>
    </row>
    <row r="2358">
      <c r="A2358" s="6" t="n"/>
      <c r="B2358" s="4" t="n"/>
      <c r="C2358" s="4" t="n"/>
      <c r="D2358" s="4" t="n"/>
      <c r="E2358" s="7" t="n"/>
      <c r="F2358" s="4" t="n"/>
      <c r="G2358" s="4" t="n"/>
      <c r="H2358" s="4" t="n"/>
    </row>
    <row r="2359">
      <c r="A2359" s="6" t="n"/>
      <c r="B2359" s="4" t="n"/>
      <c r="C2359" s="4" t="n"/>
      <c r="D2359" s="4" t="n"/>
      <c r="E2359" s="7" t="n"/>
      <c r="F2359" s="4" t="n"/>
      <c r="G2359" s="4" t="n"/>
      <c r="H2359" s="4" t="n"/>
    </row>
    <row r="2360">
      <c r="A2360" s="6" t="n"/>
      <c r="B2360" s="4" t="n"/>
      <c r="C2360" s="4" t="n"/>
      <c r="D2360" s="4" t="n"/>
      <c r="E2360" s="7" t="n"/>
      <c r="F2360" s="4" t="n"/>
      <c r="G2360" s="4" t="n"/>
      <c r="H2360" s="4" t="n"/>
    </row>
    <row r="2361">
      <c r="A2361" s="6" t="n"/>
      <c r="B2361" s="4" t="n"/>
      <c r="C2361" s="4" t="n"/>
      <c r="D2361" s="4" t="n"/>
      <c r="E2361" s="7" t="n"/>
      <c r="F2361" s="4" t="n"/>
      <c r="G2361" s="4" t="n"/>
      <c r="H2361" s="4" t="n"/>
    </row>
    <row r="2362">
      <c r="A2362" s="6" t="n"/>
      <c r="B2362" s="4" t="n"/>
      <c r="C2362" s="4" t="n"/>
      <c r="D2362" s="4" t="n"/>
      <c r="E2362" s="7" t="n"/>
      <c r="F2362" s="4" t="n"/>
      <c r="G2362" s="4" t="n"/>
      <c r="H2362" s="4" t="n"/>
    </row>
    <row r="2363">
      <c r="A2363" s="6" t="n"/>
      <c r="B2363" s="4" t="n"/>
      <c r="C2363" s="4" t="n"/>
      <c r="D2363" s="4" t="n"/>
      <c r="E2363" s="7" t="n"/>
      <c r="F2363" s="4" t="n"/>
      <c r="G2363" s="4" t="n"/>
      <c r="H2363" s="4" t="n"/>
    </row>
    <row r="2364">
      <c r="A2364" s="6" t="n"/>
      <c r="B2364" s="4" t="n"/>
      <c r="C2364" s="4" t="n"/>
      <c r="D2364" s="4" t="n"/>
      <c r="E2364" s="7" t="n"/>
      <c r="F2364" s="4" t="n"/>
      <c r="G2364" s="4" t="n"/>
      <c r="H2364" s="4" t="n"/>
    </row>
    <row r="2365">
      <c r="A2365" s="6" t="n"/>
      <c r="B2365" s="4" t="n"/>
      <c r="C2365" s="4" t="n"/>
      <c r="D2365" s="4" t="n"/>
      <c r="E2365" s="7" t="n"/>
      <c r="F2365" s="4" t="n"/>
      <c r="G2365" s="4" t="n"/>
      <c r="H2365" s="4" t="n"/>
    </row>
    <row r="2366">
      <c r="A2366" s="6" t="n"/>
      <c r="B2366" s="4" t="n"/>
      <c r="C2366" s="4" t="n"/>
      <c r="D2366" s="4" t="n"/>
      <c r="E2366" s="7" t="n"/>
      <c r="F2366" s="4" t="n"/>
      <c r="G2366" s="4" t="n"/>
      <c r="H2366" s="4" t="n"/>
    </row>
    <row r="2367">
      <c r="A2367" s="6" t="n"/>
      <c r="B2367" s="4" t="n"/>
      <c r="C2367" s="4" t="n"/>
      <c r="D2367" s="4" t="n"/>
      <c r="E2367" s="7" t="n"/>
      <c r="F2367" s="4" t="n"/>
      <c r="G2367" s="4" t="n"/>
      <c r="H2367" s="4" t="n"/>
    </row>
    <row r="2368">
      <c r="A2368" s="6" t="n"/>
      <c r="B2368" s="4" t="n"/>
      <c r="C2368" s="4" t="n"/>
      <c r="D2368" s="4" t="n"/>
      <c r="E2368" s="7" t="n"/>
      <c r="F2368" s="4" t="n"/>
      <c r="G2368" s="4" t="n"/>
      <c r="H2368" s="4" t="n"/>
    </row>
    <row r="2369">
      <c r="A2369" s="6" t="n"/>
      <c r="B2369" s="4" t="n"/>
      <c r="C2369" s="4" t="n"/>
      <c r="D2369" s="4" t="n"/>
      <c r="E2369" s="7" t="n"/>
      <c r="F2369" s="4" t="n"/>
      <c r="G2369" s="4" t="n"/>
      <c r="H2369" s="4" t="n"/>
    </row>
    <row r="2370">
      <c r="A2370" s="6" t="n"/>
      <c r="B2370" s="4" t="n"/>
      <c r="C2370" s="4" t="n"/>
      <c r="D2370" s="4" t="n"/>
      <c r="E2370" s="7" t="n"/>
      <c r="F2370" s="4" t="n"/>
      <c r="G2370" s="4" t="n"/>
      <c r="H2370" s="4" t="n"/>
    </row>
    <row r="2371">
      <c r="A2371" s="6" t="n"/>
      <c r="B2371" s="4" t="n"/>
      <c r="C2371" s="4" t="n"/>
      <c r="D2371" s="4" t="n"/>
      <c r="E2371" s="7" t="n"/>
      <c r="F2371" s="4" t="n"/>
      <c r="G2371" s="4" t="n"/>
      <c r="H2371" s="4" t="n"/>
    </row>
    <row r="2372">
      <c r="A2372" s="6" t="n"/>
      <c r="B2372" s="4" t="n"/>
      <c r="C2372" s="4" t="n"/>
      <c r="D2372" s="4" t="n"/>
      <c r="E2372" s="7" t="n"/>
      <c r="F2372" s="4" t="n"/>
      <c r="G2372" s="4" t="n"/>
      <c r="H2372" s="4" t="n"/>
    </row>
    <row r="2373">
      <c r="A2373" s="6" t="n"/>
      <c r="B2373" s="4" t="n"/>
      <c r="C2373" s="4" t="n"/>
      <c r="D2373" s="4" t="n"/>
      <c r="E2373" s="7" t="n"/>
      <c r="F2373" s="4" t="n"/>
      <c r="G2373" s="4" t="n"/>
      <c r="H2373" s="4" t="n"/>
    </row>
    <row r="2374">
      <c r="A2374" s="6" t="n"/>
      <c r="B2374" s="4" t="n"/>
      <c r="C2374" s="4" t="n"/>
      <c r="D2374" s="4" t="n"/>
      <c r="E2374" s="7" t="n"/>
      <c r="F2374" s="4" t="n"/>
      <c r="G2374" s="4" t="n"/>
      <c r="H2374" s="4" t="n"/>
    </row>
    <row r="2375">
      <c r="A2375" s="6" t="n"/>
      <c r="B2375" s="4" t="n"/>
      <c r="C2375" s="4" t="n"/>
      <c r="D2375" s="4" t="n"/>
      <c r="E2375" s="7" t="n"/>
      <c r="F2375" s="4" t="n"/>
      <c r="G2375" s="4" t="n"/>
      <c r="H2375" s="4" t="n"/>
    </row>
    <row r="2376">
      <c r="A2376" s="6" t="n"/>
      <c r="B2376" s="4" t="n"/>
      <c r="C2376" s="4" t="n"/>
      <c r="D2376" s="4" t="n"/>
      <c r="E2376" s="7" t="n"/>
      <c r="F2376" s="4" t="n"/>
      <c r="G2376" s="4" t="n"/>
      <c r="H2376" s="4" t="n"/>
    </row>
    <row r="2377">
      <c r="A2377" s="6" t="n"/>
      <c r="B2377" s="4" t="n"/>
      <c r="C2377" s="4" t="n"/>
      <c r="D2377" s="4" t="n"/>
      <c r="E2377" s="7" t="n"/>
      <c r="F2377" s="4" t="n"/>
      <c r="G2377" s="4" t="n"/>
      <c r="H2377" s="4" t="n"/>
    </row>
    <row r="2378">
      <c r="A2378" s="6" t="n"/>
      <c r="B2378" s="4" t="n"/>
      <c r="C2378" s="4" t="n"/>
      <c r="D2378" s="4" t="n"/>
      <c r="E2378" s="7" t="n"/>
      <c r="F2378" s="4" t="n"/>
      <c r="G2378" s="4" t="n"/>
      <c r="H2378" s="4" t="n"/>
    </row>
    <row r="2379">
      <c r="A2379" s="6" t="n"/>
      <c r="B2379" s="4" t="n"/>
      <c r="C2379" s="4" t="n"/>
      <c r="D2379" s="4" t="n"/>
      <c r="E2379" s="7" t="n"/>
      <c r="F2379" s="4" t="n"/>
      <c r="G2379" s="4" t="n"/>
      <c r="H2379" s="4" t="n"/>
    </row>
    <row r="2380">
      <c r="A2380" s="6" t="n"/>
      <c r="B2380" s="4" t="n"/>
      <c r="C2380" s="4" t="n"/>
      <c r="D2380" s="4" t="n"/>
      <c r="E2380" s="7" t="n"/>
      <c r="F2380" s="4" t="n"/>
      <c r="G2380" s="4" t="n"/>
      <c r="H2380" s="4" t="n"/>
    </row>
    <row r="2381">
      <c r="A2381" s="6" t="n"/>
      <c r="B2381" s="4" t="n"/>
      <c r="C2381" s="4" t="n"/>
      <c r="D2381" s="4" t="n"/>
      <c r="E2381" s="7" t="n"/>
      <c r="F2381" s="4" t="n"/>
      <c r="G2381" s="4" t="n"/>
      <c r="H2381" s="4" t="n"/>
    </row>
    <row r="2382">
      <c r="A2382" s="6" t="n"/>
      <c r="B2382" s="4" t="n"/>
      <c r="C2382" s="4" t="n"/>
      <c r="D2382" s="4" t="n"/>
      <c r="E2382" s="7" t="n"/>
      <c r="F2382" s="4" t="n"/>
      <c r="G2382" s="4" t="n"/>
      <c r="H2382" s="4" t="n"/>
    </row>
    <row r="2383">
      <c r="A2383" s="6" t="n"/>
      <c r="B2383" s="4" t="n"/>
      <c r="C2383" s="4" t="n"/>
      <c r="D2383" s="4" t="n"/>
      <c r="E2383" s="7" t="n"/>
      <c r="F2383" s="4" t="n"/>
      <c r="G2383" s="4" t="n"/>
      <c r="H2383" s="4" t="n"/>
    </row>
    <row r="2384">
      <c r="A2384" s="6" t="n"/>
      <c r="B2384" s="4" t="n"/>
      <c r="C2384" s="4" t="n"/>
      <c r="D2384" s="4" t="n"/>
      <c r="E2384" s="7" t="n"/>
      <c r="F2384" s="4" t="n"/>
      <c r="G2384" s="4" t="n"/>
      <c r="H2384" s="4" t="n"/>
    </row>
    <row r="2385">
      <c r="A2385" s="6" t="n"/>
      <c r="B2385" s="4" t="n"/>
      <c r="C2385" s="4" t="n"/>
      <c r="D2385" s="4" t="n"/>
      <c r="E2385" s="7" t="n"/>
      <c r="F2385" s="4" t="n"/>
      <c r="G2385" s="4" t="n"/>
      <c r="H2385" s="4" t="n"/>
    </row>
    <row r="2386">
      <c r="A2386" s="6" t="n"/>
      <c r="B2386" s="4" t="n"/>
      <c r="C2386" s="4" t="n"/>
      <c r="D2386" s="4" t="n"/>
      <c r="E2386" s="7" t="n"/>
      <c r="F2386" s="4" t="n"/>
      <c r="G2386" s="4" t="n"/>
      <c r="H2386" s="4" t="n"/>
    </row>
    <row r="2387">
      <c r="A2387" s="6" t="n"/>
      <c r="B2387" s="4" t="n"/>
      <c r="C2387" s="4" t="n"/>
      <c r="D2387" s="4" t="n"/>
      <c r="E2387" s="7" t="n"/>
      <c r="F2387" s="4" t="n"/>
      <c r="G2387" s="4" t="n"/>
      <c r="H2387" s="4" t="n"/>
    </row>
    <row r="2388">
      <c r="A2388" s="6" t="n"/>
      <c r="B2388" s="4" t="n"/>
      <c r="C2388" s="4" t="n"/>
      <c r="D2388" s="4" t="n"/>
      <c r="E2388" s="7" t="n"/>
      <c r="F2388" s="4" t="n"/>
      <c r="G2388" s="4" t="n"/>
      <c r="H2388" s="4" t="n"/>
    </row>
    <row r="2389">
      <c r="A2389" s="6" t="n"/>
      <c r="B2389" s="4" t="n"/>
      <c r="C2389" s="4" t="n"/>
      <c r="D2389" s="4" t="n"/>
      <c r="E2389" s="7" t="n"/>
      <c r="F2389" s="4" t="n"/>
      <c r="G2389" s="4" t="n"/>
      <c r="H2389" s="4" t="n"/>
    </row>
    <row r="2390">
      <c r="A2390" s="6" t="n"/>
      <c r="B2390" s="4" t="n"/>
      <c r="C2390" s="4" t="n"/>
      <c r="D2390" s="4" t="n"/>
      <c r="E2390" s="7" t="n"/>
      <c r="F2390" s="4" t="n"/>
      <c r="G2390" s="4" t="n"/>
      <c r="H2390" s="4" t="n"/>
    </row>
    <row r="2391">
      <c r="A2391" s="6" t="n"/>
      <c r="B2391" s="4" t="n"/>
      <c r="C2391" s="4" t="n"/>
      <c r="D2391" s="4" t="n"/>
      <c r="E2391" s="7" t="n"/>
      <c r="F2391" s="4" t="n"/>
      <c r="G2391" s="4" t="n"/>
      <c r="H2391" s="4" t="n"/>
    </row>
    <row r="2392">
      <c r="A2392" s="6" t="n"/>
      <c r="B2392" s="4" t="n"/>
      <c r="C2392" s="4" t="n"/>
      <c r="D2392" s="4" t="n"/>
      <c r="E2392" s="7" t="n"/>
      <c r="F2392" s="4" t="n"/>
      <c r="G2392" s="4" t="n"/>
      <c r="H2392" s="4" t="n"/>
    </row>
    <row r="2393">
      <c r="A2393" s="6" t="n"/>
      <c r="B2393" s="4" t="n"/>
      <c r="C2393" s="4" t="n"/>
      <c r="D2393" s="4" t="n"/>
      <c r="E2393" s="7" t="n"/>
      <c r="F2393" s="4" t="n"/>
      <c r="G2393" s="4" t="n"/>
      <c r="H2393" s="4" t="n"/>
    </row>
    <row r="2394">
      <c r="A2394" s="6" t="n"/>
      <c r="B2394" s="4" t="n"/>
      <c r="C2394" s="4" t="n"/>
      <c r="D2394" s="4" t="n"/>
      <c r="E2394" s="7" t="n"/>
      <c r="F2394" s="4" t="n"/>
      <c r="G2394" s="4" t="n"/>
      <c r="H2394" s="4" t="n"/>
    </row>
    <row r="2395">
      <c r="A2395" s="6" t="n"/>
      <c r="B2395" s="4" t="n"/>
      <c r="C2395" s="4" t="n"/>
      <c r="D2395" s="4" t="n"/>
      <c r="E2395" s="7" t="n"/>
      <c r="F2395" s="4" t="n"/>
      <c r="G2395" s="4" t="n"/>
      <c r="H2395" s="4" t="n"/>
    </row>
    <row r="2396">
      <c r="A2396" s="6" t="n"/>
      <c r="B2396" s="4" t="n"/>
      <c r="C2396" s="4" t="n"/>
      <c r="D2396" s="4" t="n"/>
      <c r="E2396" s="7" t="n"/>
      <c r="F2396" s="4" t="n"/>
      <c r="G2396" s="4" t="n"/>
      <c r="H2396" s="4" t="n"/>
    </row>
    <row r="2397">
      <c r="A2397" s="6" t="n"/>
      <c r="B2397" s="4" t="n"/>
      <c r="C2397" s="4" t="n"/>
      <c r="D2397" s="4" t="n"/>
      <c r="E2397" s="7" t="n"/>
      <c r="F2397" s="4" t="n"/>
      <c r="G2397" s="4" t="n"/>
      <c r="H2397" s="4" t="n"/>
    </row>
    <row r="2398">
      <c r="A2398" s="6" t="n"/>
      <c r="B2398" s="4" t="n"/>
      <c r="C2398" s="4" t="n"/>
      <c r="D2398" s="4" t="n"/>
      <c r="E2398" s="7" t="n"/>
      <c r="F2398" s="4" t="n"/>
      <c r="G2398" s="4" t="n"/>
      <c r="H2398" s="4" t="n"/>
    </row>
    <row r="2399">
      <c r="A2399" s="6" t="n"/>
      <c r="B2399" s="4" t="n"/>
      <c r="C2399" s="4" t="n"/>
      <c r="D2399" s="4" t="n"/>
      <c r="E2399" s="7" t="n"/>
      <c r="F2399" s="4" t="n"/>
      <c r="G2399" s="4" t="n"/>
      <c r="H2399" s="4" t="n"/>
    </row>
    <row r="2400">
      <c r="A2400" s="6" t="n"/>
      <c r="B2400" s="4" t="n"/>
      <c r="C2400" s="4" t="n"/>
      <c r="D2400" s="4" t="n"/>
      <c r="E2400" s="7" t="n"/>
      <c r="F2400" s="4" t="n"/>
      <c r="G2400" s="4" t="n"/>
      <c r="H2400" s="4" t="n"/>
    </row>
    <row r="2401">
      <c r="A2401" s="6" t="n"/>
      <c r="B2401" s="4" t="n"/>
      <c r="C2401" s="4" t="n"/>
      <c r="D2401" s="4" t="n"/>
      <c r="E2401" s="7" t="n"/>
      <c r="F2401" s="4" t="n"/>
      <c r="G2401" s="4" t="n"/>
      <c r="H2401" s="4" t="n"/>
    </row>
    <row r="2402">
      <c r="A2402" s="6" t="n"/>
      <c r="B2402" s="4" t="n"/>
      <c r="C2402" s="4" t="n"/>
      <c r="D2402" s="4" t="n"/>
      <c r="E2402" s="7" t="n"/>
      <c r="F2402" s="4" t="n"/>
      <c r="G2402" s="4" t="n"/>
      <c r="H2402" s="4" t="n"/>
    </row>
    <row r="2403">
      <c r="A2403" s="6" t="n"/>
      <c r="B2403" s="4" t="n"/>
      <c r="C2403" s="4" t="n"/>
      <c r="D2403" s="4" t="n"/>
      <c r="E2403" s="7" t="n"/>
      <c r="F2403" s="4" t="n"/>
      <c r="G2403" s="4" t="n"/>
      <c r="H2403" s="4" t="n"/>
    </row>
    <row r="2404">
      <c r="A2404" s="6" t="n"/>
      <c r="B2404" s="4" t="n"/>
      <c r="C2404" s="4" t="n"/>
      <c r="D2404" s="4" t="n"/>
      <c r="E2404" s="7" t="n"/>
      <c r="F2404" s="4" t="n"/>
      <c r="G2404" s="4" t="n"/>
      <c r="H2404" s="4" t="n"/>
    </row>
    <row r="2405">
      <c r="A2405" s="6" t="n"/>
      <c r="B2405" s="4" t="n"/>
      <c r="C2405" s="4" t="n"/>
      <c r="D2405" s="4" t="n"/>
      <c r="E2405" s="7" t="n"/>
      <c r="F2405" s="4" t="n"/>
      <c r="G2405" s="4" t="n"/>
      <c r="H2405" s="4" t="n"/>
    </row>
    <row r="2406">
      <c r="A2406" s="6" t="n"/>
      <c r="B2406" s="4" t="n"/>
      <c r="C2406" s="4" t="n"/>
      <c r="D2406" s="4" t="n"/>
      <c r="E2406" s="7" t="n"/>
      <c r="F2406" s="4" t="n"/>
      <c r="G2406" s="4" t="n"/>
      <c r="H2406" s="4" t="n"/>
    </row>
    <row r="2407">
      <c r="A2407" s="6" t="n"/>
      <c r="B2407" s="4" t="n"/>
      <c r="C2407" s="4" t="n"/>
      <c r="D2407" s="4" t="n"/>
      <c r="E2407" s="7" t="n"/>
      <c r="F2407" s="4" t="n"/>
      <c r="G2407" s="4" t="n"/>
      <c r="H2407" s="4" t="n"/>
    </row>
    <row r="2408">
      <c r="A2408" s="6" t="n"/>
      <c r="B2408" s="4" t="n"/>
      <c r="C2408" s="4" t="n"/>
      <c r="D2408" s="4" t="n"/>
      <c r="E2408" s="7" t="n"/>
      <c r="F2408" s="4" t="n"/>
      <c r="G2408" s="4" t="n"/>
      <c r="H2408" s="4" t="n"/>
    </row>
    <row r="2409">
      <c r="A2409" s="6" t="n"/>
      <c r="B2409" s="4" t="n"/>
      <c r="C2409" s="4" t="n"/>
      <c r="D2409" s="4" t="n"/>
      <c r="E2409" s="7" t="n"/>
      <c r="F2409" s="4" t="n"/>
      <c r="G2409" s="4" t="n"/>
      <c r="H2409" s="4" t="n"/>
    </row>
    <row r="2410">
      <c r="A2410" s="6" t="n"/>
      <c r="B2410" s="4" t="n"/>
      <c r="C2410" s="4" t="n"/>
      <c r="D2410" s="4" t="n"/>
      <c r="E2410" s="7" t="n"/>
      <c r="F2410" s="4" t="n"/>
      <c r="G2410" s="4" t="n"/>
      <c r="H2410" s="4" t="n"/>
    </row>
    <row r="2411">
      <c r="A2411" s="6" t="n"/>
      <c r="B2411" s="4" t="n"/>
      <c r="C2411" s="4" t="n"/>
      <c r="D2411" s="4" t="n"/>
      <c r="E2411" s="7" t="n"/>
      <c r="F2411" s="4" t="n"/>
      <c r="G2411" s="4" t="n"/>
      <c r="H2411" s="4" t="n"/>
    </row>
    <row r="2412">
      <c r="A2412" s="6" t="n"/>
      <c r="B2412" s="4" t="n"/>
      <c r="C2412" s="4" t="n"/>
      <c r="D2412" s="4" t="n"/>
      <c r="E2412" s="7" t="n"/>
      <c r="F2412" s="4" t="n"/>
      <c r="G2412" s="4" t="n"/>
      <c r="H2412" s="4" t="n"/>
    </row>
    <row r="2413">
      <c r="A2413" s="6" t="n"/>
      <c r="B2413" s="4" t="n"/>
      <c r="C2413" s="4" t="n"/>
      <c r="D2413" s="4" t="n"/>
      <c r="E2413" s="7" t="n"/>
      <c r="F2413" s="4" t="n"/>
      <c r="G2413" s="4" t="n"/>
      <c r="H2413" s="4" t="n"/>
    </row>
    <row r="2414">
      <c r="A2414" s="6" t="n"/>
      <c r="B2414" s="4" t="n"/>
      <c r="C2414" s="4" t="n"/>
      <c r="D2414" s="4" t="n"/>
      <c r="E2414" s="7" t="n"/>
      <c r="F2414" s="4" t="n"/>
      <c r="G2414" s="4" t="n"/>
      <c r="H2414" s="4" t="n"/>
    </row>
    <row r="2415">
      <c r="A2415" s="6" t="n"/>
      <c r="B2415" s="4" t="n"/>
      <c r="C2415" s="4" t="n"/>
      <c r="D2415" s="4" t="n"/>
      <c r="E2415" s="7" t="n"/>
      <c r="F2415" s="4" t="n"/>
      <c r="G2415" s="4" t="n"/>
      <c r="H2415" s="4" t="n"/>
    </row>
    <row r="2416">
      <c r="A2416" s="6" t="n"/>
      <c r="B2416" s="4" t="n"/>
      <c r="C2416" s="4" t="n"/>
      <c r="D2416" s="4" t="n"/>
      <c r="E2416" s="7" t="n"/>
      <c r="F2416" s="4" t="n"/>
      <c r="G2416" s="4" t="n"/>
      <c r="H2416" s="4" t="n"/>
    </row>
    <row r="2417">
      <c r="A2417" s="6" t="n"/>
      <c r="B2417" s="4" t="n"/>
      <c r="C2417" s="4" t="n"/>
      <c r="D2417" s="4" t="n"/>
      <c r="E2417" s="7" t="n"/>
      <c r="F2417" s="4" t="n"/>
      <c r="G2417" s="4" t="n"/>
      <c r="H2417" s="4" t="n"/>
    </row>
    <row r="2418">
      <c r="A2418" s="6" t="n"/>
      <c r="B2418" s="4" t="n"/>
      <c r="C2418" s="4" t="n"/>
      <c r="D2418" s="4" t="n"/>
      <c r="E2418" s="7" t="n"/>
      <c r="F2418" s="4" t="n"/>
      <c r="G2418" s="4" t="n"/>
      <c r="H2418" s="4" t="n"/>
    </row>
    <row r="2419">
      <c r="A2419" s="6" t="n"/>
      <c r="B2419" s="4" t="n"/>
      <c r="C2419" s="4" t="n"/>
      <c r="D2419" s="4" t="n"/>
      <c r="E2419" s="7" t="n"/>
      <c r="F2419" s="4" t="n"/>
      <c r="G2419" s="4" t="n"/>
      <c r="H2419" s="4" t="n"/>
    </row>
    <row r="2420">
      <c r="A2420" s="6" t="n"/>
      <c r="B2420" s="4" t="n"/>
      <c r="C2420" s="4" t="n"/>
      <c r="D2420" s="4" t="n"/>
      <c r="E2420" s="7" t="n"/>
      <c r="F2420" s="4" t="n"/>
      <c r="G2420" s="4" t="n"/>
      <c r="H2420" s="4" t="n"/>
    </row>
    <row r="2421">
      <c r="A2421" s="6" t="n"/>
      <c r="B2421" s="4" t="n"/>
      <c r="C2421" s="4" t="n"/>
      <c r="D2421" s="4" t="n"/>
      <c r="E2421" s="7" t="n"/>
      <c r="F2421" s="4" t="n"/>
      <c r="G2421" s="4" t="n"/>
      <c r="H2421" s="4" t="n"/>
    </row>
    <row r="2422">
      <c r="A2422" s="6" t="n"/>
      <c r="B2422" s="4" t="n"/>
      <c r="C2422" s="4" t="n"/>
      <c r="D2422" s="4" t="n"/>
      <c r="E2422" s="7" t="n"/>
      <c r="F2422" s="4" t="n"/>
      <c r="G2422" s="4" t="n"/>
      <c r="H2422" s="4" t="n"/>
    </row>
    <row r="2423">
      <c r="A2423" s="6" t="n"/>
      <c r="B2423" s="4" t="n"/>
      <c r="C2423" s="4" t="n"/>
      <c r="D2423" s="4" t="n"/>
      <c r="E2423" s="7" t="n"/>
      <c r="F2423" s="4" t="n"/>
      <c r="G2423" s="4" t="n"/>
      <c r="H2423" s="4" t="n"/>
    </row>
    <row r="2424">
      <c r="A2424" s="6" t="n"/>
      <c r="B2424" s="4" t="n"/>
      <c r="C2424" s="4" t="n"/>
      <c r="D2424" s="4" t="n"/>
      <c r="E2424" s="7" t="n"/>
      <c r="F2424" s="4" t="n"/>
      <c r="G2424" s="4" t="n"/>
      <c r="H2424" s="4" t="n"/>
    </row>
    <row r="2425">
      <c r="A2425" s="6" t="n"/>
      <c r="B2425" s="4" t="n"/>
      <c r="C2425" s="4" t="n"/>
      <c r="D2425" s="4" t="n"/>
      <c r="E2425" s="7" t="n"/>
      <c r="F2425" s="4" t="n"/>
      <c r="G2425" s="4" t="n"/>
      <c r="H2425" s="4" t="n"/>
    </row>
    <row r="2426">
      <c r="A2426" s="6" t="n"/>
      <c r="B2426" s="4" t="n"/>
      <c r="C2426" s="4" t="n"/>
      <c r="D2426" s="4" t="n"/>
      <c r="E2426" s="7" t="n"/>
      <c r="F2426" s="4" t="n"/>
      <c r="G2426" s="4" t="n"/>
      <c r="H2426" s="4" t="n"/>
    </row>
    <row r="2427">
      <c r="A2427" s="6" t="n"/>
      <c r="B2427" s="4" t="n"/>
      <c r="C2427" s="4" t="n"/>
      <c r="D2427" s="4" t="n"/>
      <c r="E2427" s="7" t="n"/>
      <c r="F2427" s="4" t="n"/>
      <c r="G2427" s="4" t="n"/>
      <c r="H2427" s="4" t="n"/>
    </row>
    <row r="2428">
      <c r="A2428" s="6" t="n"/>
      <c r="B2428" s="4" t="n"/>
      <c r="C2428" s="4" t="n"/>
      <c r="D2428" s="4" t="n"/>
      <c r="E2428" s="7" t="n"/>
      <c r="F2428" s="4" t="n"/>
      <c r="G2428" s="4" t="n"/>
      <c r="H2428" s="4" t="n"/>
    </row>
    <row r="2429">
      <c r="A2429" s="6" t="n"/>
      <c r="B2429" s="4" t="n"/>
      <c r="C2429" s="4" t="n"/>
      <c r="D2429" s="4" t="n"/>
      <c r="E2429" s="7" t="n"/>
      <c r="F2429" s="4" t="n"/>
      <c r="G2429" s="4" t="n"/>
      <c r="H2429" s="4" t="n"/>
    </row>
    <row r="2430">
      <c r="A2430" s="6" t="n"/>
      <c r="B2430" s="4" t="n"/>
      <c r="C2430" s="4" t="n"/>
      <c r="D2430" s="4" t="n"/>
      <c r="E2430" s="7" t="n"/>
      <c r="F2430" s="4" t="n"/>
      <c r="G2430" s="4" t="n"/>
      <c r="H2430" s="4" t="n"/>
    </row>
    <row r="2431">
      <c r="A2431" s="6" t="n"/>
      <c r="B2431" s="4" t="n"/>
      <c r="C2431" s="4" t="n"/>
      <c r="D2431" s="4" t="n"/>
      <c r="E2431" s="7" t="n"/>
      <c r="F2431" s="4" t="n"/>
      <c r="G2431" s="4" t="n"/>
      <c r="H2431" s="4" t="n"/>
    </row>
    <row r="2432">
      <c r="A2432" s="6" t="n"/>
      <c r="B2432" s="4" t="n"/>
      <c r="C2432" s="4" t="n"/>
      <c r="D2432" s="4" t="n"/>
      <c r="E2432" s="7" t="n"/>
      <c r="F2432" s="4" t="n"/>
      <c r="G2432" s="4" t="n"/>
      <c r="H2432" s="4" t="n"/>
    </row>
    <row r="2433">
      <c r="A2433" s="6" t="n"/>
      <c r="B2433" s="4" t="n"/>
      <c r="C2433" s="4" t="n"/>
      <c r="D2433" s="4" t="n"/>
      <c r="E2433" s="7" t="n"/>
      <c r="F2433" s="4" t="n"/>
      <c r="G2433" s="4" t="n"/>
      <c r="H2433" s="4" t="n"/>
    </row>
    <row r="2434">
      <c r="A2434" s="6" t="n"/>
      <c r="B2434" s="4" t="n"/>
      <c r="C2434" s="4" t="n"/>
      <c r="D2434" s="4" t="n"/>
      <c r="E2434" s="7" t="n"/>
      <c r="F2434" s="4" t="n"/>
      <c r="G2434" s="4" t="n"/>
      <c r="H2434" s="4" t="n"/>
    </row>
    <row r="2435">
      <c r="A2435" s="6" t="n"/>
      <c r="B2435" s="4" t="n"/>
      <c r="C2435" s="4" t="n"/>
      <c r="D2435" s="4" t="n"/>
      <c r="E2435" s="7" t="n"/>
      <c r="F2435" s="4" t="n"/>
      <c r="G2435" s="4" t="n"/>
      <c r="H2435" s="4" t="n"/>
    </row>
    <row r="2436">
      <c r="A2436" s="6" t="n"/>
      <c r="B2436" s="4" t="n"/>
      <c r="C2436" s="4" t="n"/>
      <c r="D2436" s="4" t="n"/>
      <c r="E2436" s="7" t="n"/>
      <c r="F2436" s="4" t="n"/>
      <c r="G2436" s="4" t="n"/>
      <c r="H2436" s="4" t="n"/>
    </row>
    <row r="2437">
      <c r="A2437" s="6" t="n"/>
      <c r="B2437" s="4" t="n"/>
      <c r="C2437" s="4" t="n"/>
      <c r="D2437" s="4" t="n"/>
      <c r="E2437" s="7" t="n"/>
      <c r="F2437" s="4" t="n"/>
      <c r="G2437" s="4" t="n"/>
      <c r="H2437" s="4" t="n"/>
    </row>
    <row r="2438">
      <c r="A2438" s="6" t="n"/>
      <c r="B2438" s="4" t="n"/>
      <c r="C2438" s="4" t="n"/>
      <c r="D2438" s="4" t="n"/>
      <c r="E2438" s="7" t="n"/>
      <c r="F2438" s="4" t="n"/>
      <c r="G2438" s="4" t="n"/>
      <c r="H2438" s="4" t="n"/>
    </row>
    <row r="2439">
      <c r="A2439" s="6" t="n"/>
      <c r="B2439" s="4" t="n"/>
      <c r="C2439" s="4" t="n"/>
      <c r="D2439" s="4" t="n"/>
      <c r="E2439" s="7" t="n"/>
      <c r="F2439" s="4" t="n"/>
      <c r="G2439" s="4" t="n"/>
      <c r="H2439" s="4" t="n"/>
    </row>
    <row r="2440">
      <c r="A2440" s="6" t="n"/>
      <c r="B2440" s="4" t="n"/>
      <c r="C2440" s="4" t="n"/>
      <c r="D2440" s="4" t="n"/>
      <c r="E2440" s="7" t="n"/>
      <c r="F2440" s="4" t="n"/>
      <c r="G2440" s="4" t="n"/>
      <c r="H2440" s="4" t="n"/>
    </row>
    <row r="2441">
      <c r="A2441" s="6" t="n"/>
      <c r="B2441" s="4" t="n"/>
      <c r="C2441" s="4" t="n"/>
      <c r="D2441" s="4" t="n"/>
      <c r="E2441" s="7" t="n"/>
      <c r="F2441" s="4" t="n"/>
      <c r="G2441" s="4" t="n"/>
      <c r="H2441" s="4" t="n"/>
    </row>
    <row r="2442">
      <c r="A2442" s="6" t="n"/>
      <c r="B2442" s="4" t="n"/>
      <c r="C2442" s="4" t="n"/>
      <c r="D2442" s="4" t="n"/>
      <c r="E2442" s="7" t="n"/>
      <c r="F2442" s="4" t="n"/>
      <c r="G2442" s="4" t="n"/>
      <c r="H2442" s="4" t="n"/>
    </row>
    <row r="2443">
      <c r="A2443" s="6" t="n"/>
      <c r="B2443" s="4" t="n"/>
      <c r="C2443" s="4" t="n"/>
      <c r="D2443" s="4" t="n"/>
      <c r="E2443" s="7" t="n"/>
      <c r="F2443" s="4" t="n"/>
      <c r="G2443" s="4" t="n"/>
      <c r="H2443" s="4" t="n"/>
    </row>
    <row r="2444">
      <c r="A2444" s="6" t="n"/>
      <c r="B2444" s="4" t="n"/>
      <c r="C2444" s="4" t="n"/>
      <c r="D2444" s="4" t="n"/>
      <c r="E2444" s="7" t="n"/>
      <c r="F2444" s="4" t="n"/>
      <c r="G2444" s="4" t="n"/>
      <c r="H2444" s="4" t="n"/>
    </row>
    <row r="2445">
      <c r="A2445" s="6" t="n"/>
      <c r="B2445" s="4" t="n"/>
      <c r="C2445" s="4" t="n"/>
      <c r="D2445" s="4" t="n"/>
      <c r="E2445" s="7" t="n"/>
      <c r="F2445" s="4" t="n"/>
      <c r="G2445" s="4" t="n"/>
      <c r="H2445" s="4" t="n"/>
    </row>
    <row r="2446">
      <c r="A2446" s="6" t="n"/>
      <c r="B2446" s="4" t="n"/>
      <c r="C2446" s="4" t="n"/>
      <c r="D2446" s="4" t="n"/>
      <c r="E2446" s="7" t="n"/>
      <c r="F2446" s="4" t="n"/>
      <c r="G2446" s="4" t="n"/>
      <c r="H2446" s="4" t="n"/>
    </row>
    <row r="2447">
      <c r="A2447" s="6" t="n"/>
      <c r="B2447" s="4" t="n"/>
      <c r="C2447" s="4" t="n"/>
      <c r="D2447" s="4" t="n"/>
      <c r="E2447" s="7" t="n"/>
      <c r="F2447" s="4" t="n"/>
      <c r="G2447" s="4" t="n"/>
      <c r="H2447" s="4" t="n"/>
    </row>
    <row r="2448">
      <c r="A2448" s="6" t="n"/>
      <c r="B2448" s="4" t="n"/>
      <c r="C2448" s="4" t="n"/>
      <c r="D2448" s="4" t="n"/>
      <c r="E2448" s="7" t="n"/>
      <c r="F2448" s="4" t="n"/>
      <c r="G2448" s="4" t="n"/>
      <c r="H2448" s="4" t="n"/>
    </row>
    <row r="2449">
      <c r="A2449" s="6" t="n"/>
      <c r="B2449" s="4" t="n"/>
      <c r="C2449" s="4" t="n"/>
      <c r="D2449" s="4" t="n"/>
      <c r="E2449" s="7" t="n"/>
      <c r="F2449" s="4" t="n"/>
      <c r="G2449" s="4" t="n"/>
      <c r="H2449" s="4" t="n"/>
    </row>
    <row r="2450">
      <c r="A2450" s="6" t="n"/>
      <c r="B2450" s="4" t="n"/>
      <c r="C2450" s="4" t="n"/>
      <c r="D2450" s="4" t="n"/>
      <c r="E2450" s="7" t="n"/>
      <c r="F2450" s="4" t="n"/>
      <c r="G2450" s="4" t="n"/>
      <c r="H2450" s="4" t="n"/>
    </row>
    <row r="2451">
      <c r="A2451" s="6" t="n"/>
      <c r="B2451" s="4" t="n"/>
      <c r="C2451" s="4" t="n"/>
      <c r="D2451" s="4" t="n"/>
      <c r="E2451" s="7" t="n"/>
      <c r="F2451" s="4" t="n"/>
      <c r="G2451" s="4" t="n"/>
      <c r="H2451" s="4" t="n"/>
    </row>
    <row r="2452">
      <c r="A2452" s="6" t="n"/>
      <c r="B2452" s="4" t="n"/>
      <c r="C2452" s="4" t="n"/>
      <c r="D2452" s="4" t="n"/>
      <c r="E2452" s="7" t="n"/>
      <c r="F2452" s="4" t="n"/>
      <c r="G2452" s="4" t="n"/>
      <c r="H2452" s="4" t="n"/>
    </row>
    <row r="2453">
      <c r="A2453" s="6" t="n"/>
      <c r="B2453" s="4" t="n"/>
      <c r="C2453" s="4" t="n"/>
      <c r="D2453" s="4" t="n"/>
      <c r="E2453" s="7" t="n"/>
      <c r="F2453" s="4" t="n"/>
      <c r="G2453" s="4" t="n"/>
      <c r="H2453" s="4" t="n"/>
    </row>
    <row r="2454">
      <c r="A2454" s="6" t="n"/>
      <c r="B2454" s="4" t="n"/>
      <c r="C2454" s="4" t="n"/>
      <c r="D2454" s="4" t="n"/>
      <c r="E2454" s="7" t="n"/>
      <c r="F2454" s="4" t="n"/>
      <c r="G2454" s="4" t="n"/>
      <c r="H2454" s="4" t="n"/>
    </row>
    <row r="2455">
      <c r="A2455" s="6" t="n"/>
      <c r="B2455" s="4" t="n"/>
      <c r="C2455" s="4" t="n"/>
      <c r="D2455" s="4" t="n"/>
      <c r="E2455" s="7" t="n"/>
      <c r="F2455" s="4" t="n"/>
      <c r="G2455" s="4" t="n"/>
      <c r="H2455" s="4" t="n"/>
    </row>
    <row r="2456">
      <c r="A2456" s="6" t="n"/>
      <c r="B2456" s="4" t="n"/>
      <c r="C2456" s="4" t="n"/>
      <c r="D2456" s="4" t="n"/>
      <c r="E2456" s="7" t="n"/>
      <c r="F2456" s="4" t="n"/>
      <c r="G2456" s="4" t="n"/>
      <c r="H2456" s="4" t="n"/>
    </row>
    <row r="2457">
      <c r="A2457" s="6" t="n"/>
      <c r="B2457" s="4" t="n"/>
      <c r="C2457" s="4" t="n"/>
      <c r="D2457" s="4" t="n"/>
      <c r="E2457" s="7" t="n"/>
      <c r="F2457" s="4" t="n"/>
      <c r="G2457" s="4" t="n"/>
      <c r="H2457" s="4" t="n"/>
    </row>
    <row r="2458">
      <c r="A2458" s="6" t="n"/>
      <c r="B2458" s="4" t="n"/>
      <c r="C2458" s="4" t="n"/>
      <c r="D2458" s="4" t="n"/>
      <c r="E2458" s="7" t="n"/>
      <c r="F2458" s="4" t="n"/>
      <c r="G2458" s="4" t="n"/>
      <c r="H2458" s="4" t="n"/>
    </row>
    <row r="2459">
      <c r="A2459" s="6" t="n"/>
      <c r="B2459" s="4" t="n"/>
      <c r="C2459" s="4" t="n"/>
      <c r="D2459" s="4" t="n"/>
      <c r="E2459" s="7" t="n"/>
      <c r="F2459" s="4" t="n"/>
      <c r="G2459" s="4" t="n"/>
      <c r="H2459" s="4" t="n"/>
    </row>
    <row r="2460">
      <c r="A2460" s="6" t="n"/>
      <c r="B2460" s="4" t="n"/>
      <c r="C2460" s="4" t="n"/>
      <c r="D2460" s="4" t="n"/>
      <c r="E2460" s="7" t="n"/>
      <c r="F2460" s="4" t="n"/>
      <c r="G2460" s="4" t="n"/>
      <c r="H2460" s="4" t="n"/>
    </row>
    <row r="2461">
      <c r="A2461" s="6" t="n"/>
      <c r="B2461" s="4" t="n"/>
      <c r="C2461" s="4" t="n"/>
      <c r="D2461" s="4" t="n"/>
      <c r="E2461" s="7" t="n"/>
      <c r="F2461" s="4" t="n"/>
      <c r="G2461" s="4" t="n"/>
      <c r="H2461" s="4" t="n"/>
    </row>
    <row r="2462">
      <c r="A2462" s="6" t="n"/>
      <c r="B2462" s="4" t="n"/>
      <c r="C2462" s="4" t="n"/>
      <c r="D2462" s="4" t="n"/>
      <c r="E2462" s="7" t="n"/>
      <c r="F2462" s="4" t="n"/>
      <c r="G2462" s="4" t="n"/>
      <c r="H2462" s="4" t="n"/>
    </row>
    <row r="2463">
      <c r="A2463" s="6" t="n"/>
      <c r="B2463" s="4" t="n"/>
      <c r="C2463" s="4" t="n"/>
      <c r="D2463" s="4" t="n"/>
      <c r="E2463" s="7" t="n"/>
      <c r="F2463" s="4" t="n"/>
      <c r="G2463" s="4" t="n"/>
      <c r="H2463" s="4" t="n"/>
    </row>
    <row r="2464">
      <c r="A2464" s="6" t="n"/>
      <c r="B2464" s="4" t="n"/>
      <c r="C2464" s="4" t="n"/>
      <c r="D2464" s="4" t="n"/>
      <c r="E2464" s="7" t="n"/>
      <c r="F2464" s="4" t="n"/>
      <c r="G2464" s="4" t="n"/>
      <c r="H2464" s="4" t="n"/>
    </row>
    <row r="2465">
      <c r="A2465" s="6" t="n"/>
      <c r="B2465" s="4" t="n"/>
      <c r="C2465" s="4" t="n"/>
      <c r="D2465" s="4" t="n"/>
      <c r="E2465" s="7" t="n"/>
      <c r="F2465" s="4" t="n"/>
      <c r="G2465" s="4" t="n"/>
      <c r="H2465" s="4" t="n"/>
    </row>
    <row r="2466">
      <c r="A2466" s="6" t="n"/>
      <c r="B2466" s="4" t="n"/>
      <c r="C2466" s="4" t="n"/>
      <c r="D2466" s="4" t="n"/>
      <c r="E2466" s="7" t="n"/>
      <c r="F2466" s="4" t="n"/>
      <c r="G2466" s="4" t="n"/>
      <c r="H2466" s="4" t="n"/>
    </row>
    <row r="2467">
      <c r="A2467" s="6" t="n"/>
      <c r="B2467" s="4" t="n"/>
      <c r="C2467" s="4" t="n"/>
      <c r="D2467" s="4" t="n"/>
      <c r="E2467" s="7" t="n"/>
      <c r="F2467" s="4" t="n"/>
      <c r="G2467" s="4" t="n"/>
      <c r="H2467" s="4" t="n"/>
    </row>
    <row r="2468">
      <c r="A2468" s="6" t="n"/>
      <c r="B2468" s="4" t="n"/>
      <c r="C2468" s="4" t="n"/>
      <c r="D2468" s="4" t="n"/>
      <c r="E2468" s="7" t="n"/>
      <c r="F2468" s="4" t="n"/>
      <c r="G2468" s="4" t="n"/>
      <c r="H2468" s="4" t="n"/>
    </row>
    <row r="2469">
      <c r="A2469" s="6" t="n"/>
      <c r="B2469" s="4" t="n"/>
      <c r="C2469" s="4" t="n"/>
      <c r="D2469" s="4" t="n"/>
      <c r="E2469" s="7" t="n"/>
      <c r="F2469" s="4" t="n"/>
      <c r="G2469" s="4" t="n"/>
      <c r="H2469" s="4" t="n"/>
    </row>
    <row r="2470">
      <c r="A2470" s="6" t="n"/>
      <c r="B2470" s="4" t="n"/>
      <c r="C2470" s="4" t="n"/>
      <c r="D2470" s="4" t="n"/>
      <c r="E2470" s="7" t="n"/>
      <c r="F2470" s="4" t="n"/>
      <c r="G2470" s="4" t="n"/>
      <c r="H2470" s="4" t="n"/>
    </row>
    <row r="2471">
      <c r="A2471" s="6" t="n"/>
      <c r="B2471" s="4" t="n"/>
      <c r="C2471" s="4" t="n"/>
      <c r="D2471" s="4" t="n"/>
      <c r="E2471" s="7" t="n"/>
      <c r="F2471" s="4" t="n"/>
      <c r="G2471" s="4" t="n"/>
      <c r="H2471" s="4" t="n"/>
    </row>
    <row r="2472">
      <c r="A2472" s="6" t="n"/>
      <c r="B2472" s="4" t="n"/>
      <c r="C2472" s="4" t="n"/>
      <c r="D2472" s="4" t="n"/>
      <c r="E2472" s="7" t="n"/>
      <c r="F2472" s="4" t="n"/>
      <c r="G2472" s="4" t="n"/>
      <c r="H2472" s="4" t="n"/>
    </row>
    <row r="2473">
      <c r="A2473" s="6" t="n"/>
      <c r="B2473" s="4" t="n"/>
      <c r="C2473" s="4" t="n"/>
      <c r="D2473" s="4" t="n"/>
      <c r="E2473" s="7" t="n"/>
      <c r="F2473" s="4" t="n"/>
      <c r="G2473" s="4" t="n"/>
      <c r="H2473" s="4" t="n"/>
    </row>
    <row r="2474">
      <c r="A2474" s="6" t="n"/>
      <c r="B2474" s="4" t="n"/>
      <c r="C2474" s="4" t="n"/>
      <c r="D2474" s="4" t="n"/>
      <c r="E2474" s="7" t="n"/>
      <c r="F2474" s="4" t="n"/>
      <c r="G2474" s="4" t="n"/>
      <c r="H2474" s="4" t="n"/>
    </row>
    <row r="2475">
      <c r="A2475" s="6" t="n"/>
      <c r="B2475" s="4" t="n"/>
      <c r="C2475" s="4" t="n"/>
      <c r="D2475" s="4" t="n"/>
      <c r="E2475" s="7" t="n"/>
      <c r="F2475" s="4" t="n"/>
      <c r="G2475" s="4" t="n"/>
      <c r="H2475" s="4" t="n"/>
    </row>
    <row r="2476">
      <c r="A2476" s="6" t="n"/>
      <c r="B2476" s="4" t="n"/>
      <c r="C2476" s="4" t="n"/>
      <c r="D2476" s="4" t="n"/>
      <c r="E2476" s="7" t="n"/>
      <c r="F2476" s="4" t="n"/>
      <c r="G2476" s="4" t="n"/>
      <c r="H2476" s="4" t="n"/>
    </row>
    <row r="2477">
      <c r="A2477" s="6" t="n"/>
      <c r="B2477" s="4" t="n"/>
      <c r="C2477" s="4" t="n"/>
      <c r="D2477" s="4" t="n"/>
      <c r="E2477" s="7" t="n"/>
      <c r="F2477" s="4" t="n"/>
      <c r="G2477" s="4" t="n"/>
      <c r="H2477" s="4" t="n"/>
    </row>
    <row r="2478">
      <c r="A2478" s="6" t="n"/>
      <c r="B2478" s="4" t="n"/>
      <c r="C2478" s="4" t="n"/>
      <c r="D2478" s="4" t="n"/>
      <c r="E2478" s="7" t="n"/>
      <c r="F2478" s="4" t="n"/>
      <c r="G2478" s="4" t="n"/>
      <c r="H2478" s="4" t="n"/>
    </row>
    <row r="2479">
      <c r="A2479" s="6" t="n"/>
      <c r="B2479" s="4" t="n"/>
      <c r="C2479" s="4" t="n"/>
      <c r="D2479" s="4" t="n"/>
      <c r="E2479" s="7" t="n"/>
      <c r="F2479" s="4" t="n"/>
      <c r="G2479" s="4" t="n"/>
      <c r="H2479" s="4" t="n"/>
    </row>
    <row r="2480">
      <c r="A2480" s="6" t="n"/>
      <c r="B2480" s="4" t="n"/>
      <c r="C2480" s="4" t="n"/>
      <c r="D2480" s="4" t="n"/>
      <c r="E2480" s="7" t="n"/>
      <c r="F2480" s="4" t="n"/>
      <c r="G2480" s="4" t="n"/>
      <c r="H2480" s="4" t="n"/>
    </row>
    <row r="2481">
      <c r="A2481" s="6" t="n"/>
      <c r="B2481" s="4" t="n"/>
      <c r="C2481" s="4" t="n"/>
      <c r="D2481" s="4" t="n"/>
      <c r="E2481" s="7" t="n"/>
      <c r="F2481" s="4" t="n"/>
      <c r="G2481" s="4" t="n"/>
      <c r="H2481" s="4" t="n"/>
    </row>
    <row r="2482">
      <c r="A2482" s="6" t="n"/>
      <c r="B2482" s="4" t="n"/>
      <c r="C2482" s="4" t="n"/>
      <c r="D2482" s="4" t="n"/>
      <c r="E2482" s="7" t="n"/>
      <c r="F2482" s="4" t="n"/>
      <c r="G2482" s="4" t="n"/>
      <c r="H2482" s="4" t="n"/>
    </row>
    <row r="2483">
      <c r="A2483" s="6" t="n"/>
      <c r="B2483" s="4" t="n"/>
      <c r="C2483" s="4" t="n"/>
      <c r="D2483" s="4" t="n"/>
      <c r="E2483" s="7" t="n"/>
      <c r="F2483" s="4" t="n"/>
      <c r="G2483" s="4" t="n"/>
      <c r="H2483" s="4" t="n"/>
    </row>
    <row r="2484">
      <c r="A2484" s="6" t="n"/>
      <c r="B2484" s="4" t="n"/>
      <c r="C2484" s="4" t="n"/>
      <c r="D2484" s="4" t="n"/>
      <c r="E2484" s="7" t="n"/>
      <c r="F2484" s="4" t="n"/>
      <c r="G2484" s="4" t="n"/>
      <c r="H2484" s="4" t="n"/>
    </row>
    <row r="2485">
      <c r="A2485" s="6" t="n"/>
      <c r="B2485" s="4" t="n"/>
      <c r="C2485" s="4" t="n"/>
      <c r="D2485" s="4" t="n"/>
      <c r="E2485" s="7" t="n"/>
      <c r="F2485" s="4" t="n"/>
      <c r="G2485" s="4" t="n"/>
      <c r="H2485" s="4" t="n"/>
    </row>
    <row r="2486">
      <c r="A2486" s="6" t="n"/>
      <c r="B2486" s="4" t="n"/>
      <c r="C2486" s="4" t="n"/>
      <c r="D2486" s="4" t="n"/>
      <c r="E2486" s="7" t="n"/>
      <c r="F2486" s="4" t="n"/>
      <c r="G2486" s="4" t="n"/>
      <c r="H2486" s="4" t="n"/>
    </row>
    <row r="2487">
      <c r="A2487" s="6" t="n"/>
      <c r="B2487" s="4" t="n"/>
      <c r="C2487" s="4" t="n"/>
      <c r="D2487" s="4" t="n"/>
      <c r="E2487" s="7" t="n"/>
      <c r="F2487" s="4" t="n"/>
      <c r="G2487" s="4" t="n"/>
      <c r="H2487" s="4" t="n"/>
    </row>
    <row r="2488">
      <c r="A2488" s="6" t="n"/>
      <c r="B2488" s="4" t="n"/>
      <c r="C2488" s="4" t="n"/>
      <c r="D2488" s="4" t="n"/>
      <c r="E2488" s="7" t="n"/>
      <c r="F2488" s="4" t="n"/>
      <c r="G2488" s="4" t="n"/>
      <c r="H2488" s="4" t="n"/>
    </row>
    <row r="2489">
      <c r="A2489" s="6" t="n"/>
      <c r="B2489" s="4" t="n"/>
      <c r="C2489" s="4" t="n"/>
      <c r="D2489" s="4" t="n"/>
      <c r="E2489" s="7" t="n"/>
      <c r="F2489" s="4" t="n"/>
      <c r="G2489" s="4" t="n"/>
      <c r="H2489" s="4" t="n"/>
    </row>
    <row r="2490">
      <c r="A2490" s="6" t="n"/>
      <c r="B2490" s="4" t="n"/>
      <c r="C2490" s="4" t="n"/>
      <c r="D2490" s="4" t="n"/>
      <c r="E2490" s="7" t="n"/>
      <c r="F2490" s="4" t="n"/>
      <c r="G2490" s="4" t="n"/>
      <c r="H2490" s="4" t="n"/>
    </row>
    <row r="2491">
      <c r="A2491" s="6" t="n"/>
      <c r="B2491" s="4" t="n"/>
      <c r="C2491" s="4" t="n"/>
      <c r="D2491" s="4" t="n"/>
      <c r="E2491" s="7" t="n"/>
      <c r="F2491" s="4" t="n"/>
      <c r="G2491" s="4" t="n"/>
      <c r="H2491" s="4" t="n"/>
    </row>
    <row r="2492">
      <c r="A2492" s="6" t="n"/>
      <c r="B2492" s="4" t="n"/>
      <c r="C2492" s="4" t="n"/>
      <c r="D2492" s="4" t="n"/>
      <c r="E2492" s="7" t="n"/>
      <c r="F2492" s="4" t="n"/>
      <c r="G2492" s="4" t="n"/>
      <c r="H2492" s="4" t="n"/>
    </row>
    <row r="2493">
      <c r="A2493" s="6" t="n"/>
      <c r="B2493" s="4" t="n"/>
      <c r="C2493" s="4" t="n"/>
      <c r="D2493" s="4" t="n"/>
      <c r="E2493" s="7" t="n"/>
      <c r="F2493" s="4" t="n"/>
      <c r="G2493" s="4" t="n"/>
      <c r="H2493" s="4" t="n"/>
    </row>
    <row r="2494">
      <c r="A2494" s="6" t="n"/>
      <c r="B2494" s="4" t="n"/>
      <c r="C2494" s="4" t="n"/>
      <c r="D2494" s="4" t="n"/>
      <c r="E2494" s="7" t="n"/>
      <c r="F2494" s="4" t="n"/>
      <c r="G2494" s="4" t="n"/>
      <c r="H2494" s="4" t="n"/>
    </row>
    <row r="2495">
      <c r="A2495" s="6" t="n"/>
      <c r="B2495" s="4" t="n"/>
      <c r="C2495" s="4" t="n"/>
      <c r="D2495" s="4" t="n"/>
      <c r="E2495" s="7" t="n"/>
      <c r="F2495" s="4" t="n"/>
      <c r="G2495" s="4" t="n"/>
      <c r="H2495" s="4" t="n"/>
    </row>
    <row r="2496">
      <c r="A2496" s="6" t="n"/>
      <c r="B2496" s="4" t="n"/>
      <c r="C2496" s="4" t="n"/>
      <c r="D2496" s="4" t="n"/>
      <c r="E2496" s="7" t="n"/>
      <c r="F2496" s="4" t="n"/>
      <c r="G2496" s="4" t="n"/>
      <c r="H2496" s="4" t="n"/>
    </row>
    <row r="2497">
      <c r="A2497" s="6" t="n"/>
      <c r="B2497" s="4" t="n"/>
      <c r="C2497" s="4" t="n"/>
      <c r="D2497" s="4" t="n"/>
      <c r="E2497" s="7" t="n"/>
      <c r="F2497" s="4" t="n"/>
      <c r="G2497" s="4" t="n"/>
      <c r="H2497" s="4" t="n"/>
    </row>
    <row r="2498">
      <c r="A2498" s="6" t="n"/>
      <c r="B2498" s="4" t="n"/>
      <c r="C2498" s="4" t="n"/>
      <c r="D2498" s="4" t="n"/>
      <c r="E2498" s="7" t="n"/>
      <c r="F2498" s="4" t="n"/>
      <c r="G2498" s="4" t="n"/>
      <c r="H2498" s="4" t="n"/>
    </row>
    <row r="2499">
      <c r="A2499" s="6" t="n"/>
      <c r="B2499" s="4" t="n"/>
      <c r="C2499" s="4" t="n"/>
      <c r="D2499" s="4" t="n"/>
      <c r="E2499" s="7" t="n"/>
      <c r="F2499" s="4" t="n"/>
      <c r="G2499" s="4" t="n"/>
      <c r="H2499" s="4" t="n"/>
    </row>
    <row r="2500">
      <c r="A2500" s="6" t="n"/>
      <c r="B2500" s="4" t="n"/>
      <c r="C2500" s="4" t="n"/>
      <c r="D2500" s="4" t="n"/>
      <c r="E2500" s="7" t="n"/>
      <c r="F2500" s="4" t="n"/>
      <c r="G2500" s="4" t="n"/>
      <c r="H2500" s="4" t="n"/>
    </row>
    <row r="2501">
      <c r="A2501" s="6" t="n"/>
      <c r="B2501" s="4" t="n"/>
      <c r="C2501" s="4" t="n"/>
      <c r="D2501" s="4" t="n"/>
      <c r="E2501" s="7" t="n"/>
      <c r="F2501" s="4" t="n"/>
      <c r="G2501" s="4" t="n"/>
      <c r="H2501" s="4" t="n"/>
    </row>
    <row r="2502">
      <c r="A2502" s="6" t="n"/>
      <c r="B2502" s="4" t="n"/>
      <c r="C2502" s="4" t="n"/>
      <c r="D2502" s="4" t="n"/>
      <c r="E2502" s="7" t="n"/>
      <c r="F2502" s="4" t="n"/>
      <c r="G2502" s="4" t="n"/>
      <c r="H2502" s="4" t="n"/>
    </row>
    <row r="2503">
      <c r="A2503" s="6" t="n"/>
      <c r="B2503" s="4" t="n"/>
      <c r="C2503" s="4" t="n"/>
      <c r="D2503" s="4" t="n"/>
      <c r="E2503" s="7" t="n"/>
      <c r="F2503" s="4" t="n"/>
      <c r="G2503" s="4" t="n"/>
      <c r="H2503" s="4" t="n"/>
    </row>
    <row r="2504">
      <c r="A2504" s="6" t="n"/>
      <c r="B2504" s="4" t="n"/>
      <c r="C2504" s="4" t="n"/>
      <c r="D2504" s="4" t="n"/>
      <c r="E2504" s="7" t="n"/>
      <c r="F2504" s="4" t="n"/>
      <c r="G2504" s="4" t="n"/>
      <c r="H2504" s="4" t="n"/>
    </row>
    <row r="2505">
      <c r="A2505" s="6" t="n"/>
      <c r="B2505" s="4" t="n"/>
      <c r="C2505" s="4" t="n"/>
      <c r="D2505" s="4" t="n"/>
      <c r="E2505" s="7" t="n"/>
      <c r="F2505" s="4" t="n"/>
      <c r="G2505" s="4" t="n"/>
      <c r="H2505" s="4" t="n"/>
    </row>
    <row r="2506">
      <c r="A2506" s="6" t="n"/>
      <c r="B2506" s="4" t="n"/>
      <c r="C2506" s="4" t="n"/>
      <c r="D2506" s="4" t="n"/>
      <c r="E2506" s="7" t="n"/>
      <c r="F2506" s="4" t="n"/>
      <c r="G2506" s="4" t="n"/>
      <c r="H2506" s="4" t="n"/>
    </row>
    <row r="2507">
      <c r="A2507" s="6" t="n"/>
      <c r="B2507" s="4" t="n"/>
      <c r="C2507" s="4" t="n"/>
      <c r="D2507" s="4" t="n"/>
      <c r="E2507" s="7" t="n"/>
      <c r="F2507" s="4" t="n"/>
      <c r="G2507" s="4" t="n"/>
      <c r="H2507" s="4" t="n"/>
    </row>
    <row r="2508">
      <c r="A2508" s="6" t="n"/>
      <c r="B2508" s="4" t="n"/>
      <c r="C2508" s="4" t="n"/>
      <c r="D2508" s="4" t="n"/>
      <c r="E2508" s="7" t="n"/>
      <c r="F2508" s="4" t="n"/>
      <c r="G2508" s="4" t="n"/>
      <c r="H2508" s="4" t="n"/>
    </row>
    <row r="2509">
      <c r="A2509" s="6" t="n"/>
      <c r="B2509" s="4" t="n"/>
      <c r="C2509" s="4" t="n"/>
      <c r="D2509" s="4" t="n"/>
      <c r="E2509" s="7" t="n"/>
      <c r="F2509" s="4" t="n"/>
      <c r="G2509" s="4" t="n"/>
      <c r="H2509" s="4" t="n"/>
    </row>
    <row r="2510">
      <c r="A2510" s="6" t="n"/>
      <c r="B2510" s="4" t="n"/>
      <c r="C2510" s="4" t="n"/>
      <c r="D2510" s="4" t="n"/>
      <c r="E2510" s="7" t="n"/>
      <c r="F2510" s="4" t="n"/>
      <c r="G2510" s="4" t="n"/>
      <c r="H2510" s="4" t="n"/>
    </row>
    <row r="2511">
      <c r="A2511" s="6" t="n"/>
      <c r="B2511" s="4" t="n"/>
      <c r="C2511" s="4" t="n"/>
      <c r="D2511" s="4" t="n"/>
      <c r="E2511" s="7" t="n"/>
      <c r="F2511" s="4" t="n"/>
      <c r="G2511" s="4" t="n"/>
      <c r="H2511" s="4" t="n"/>
    </row>
    <row r="2512">
      <c r="A2512" s="6" t="n"/>
      <c r="B2512" s="4" t="n"/>
      <c r="C2512" s="4" t="n"/>
      <c r="D2512" s="4" t="n"/>
      <c r="E2512" s="7" t="n"/>
      <c r="F2512" s="4" t="n"/>
      <c r="G2512" s="4" t="n"/>
      <c r="H2512" s="4" t="n"/>
    </row>
    <row r="2513">
      <c r="A2513" s="6" t="n"/>
      <c r="B2513" s="4" t="n"/>
      <c r="C2513" s="4" t="n"/>
      <c r="D2513" s="4" t="n"/>
      <c r="E2513" s="7" t="n"/>
      <c r="F2513" s="4" t="n"/>
      <c r="G2513" s="4" t="n"/>
      <c r="H2513" s="4" t="n"/>
    </row>
    <row r="2514">
      <c r="A2514" s="6" t="n"/>
      <c r="B2514" s="4" t="n"/>
      <c r="C2514" s="4" t="n"/>
      <c r="D2514" s="4" t="n"/>
      <c r="E2514" s="7" t="n"/>
      <c r="F2514" s="4" t="n"/>
      <c r="G2514" s="4" t="n"/>
      <c r="H2514" s="4" t="n"/>
    </row>
    <row r="2515">
      <c r="A2515" s="6" t="n"/>
      <c r="B2515" s="4" t="n"/>
      <c r="C2515" s="4" t="n"/>
      <c r="D2515" s="4" t="n"/>
      <c r="E2515" s="7" t="n"/>
      <c r="F2515" s="4" t="n"/>
      <c r="G2515" s="4" t="n"/>
      <c r="H2515" s="4" t="n"/>
    </row>
    <row r="2516">
      <c r="A2516" s="6" t="n"/>
      <c r="B2516" s="4" t="n"/>
      <c r="C2516" s="4" t="n"/>
      <c r="D2516" s="4" t="n"/>
      <c r="E2516" s="7" t="n"/>
      <c r="F2516" s="4" t="n"/>
      <c r="G2516" s="4" t="n"/>
      <c r="H2516" s="4" t="n"/>
    </row>
    <row r="2517">
      <c r="A2517" s="6" t="n"/>
      <c r="B2517" s="4" t="n"/>
      <c r="C2517" s="4" t="n"/>
      <c r="D2517" s="4" t="n"/>
      <c r="E2517" s="7" t="n"/>
      <c r="F2517" s="4" t="n"/>
      <c r="G2517" s="4" t="n"/>
      <c r="H2517" s="4" t="n"/>
    </row>
    <row r="2518">
      <c r="A2518" s="6" t="n"/>
      <c r="B2518" s="4" t="n"/>
      <c r="C2518" s="4" t="n"/>
      <c r="D2518" s="4" t="n"/>
      <c r="E2518" s="7" t="n"/>
      <c r="F2518" s="4" t="n"/>
      <c r="G2518" s="4" t="n"/>
      <c r="H2518" s="4" t="n"/>
    </row>
    <row r="2519">
      <c r="A2519" s="6" t="n"/>
      <c r="B2519" s="4" t="n"/>
      <c r="C2519" s="4" t="n"/>
      <c r="D2519" s="4" t="n"/>
      <c r="E2519" s="7" t="n"/>
      <c r="F2519" s="4" t="n"/>
      <c r="G2519" s="4" t="n"/>
      <c r="H2519" s="4" t="n"/>
    </row>
    <row r="2520">
      <c r="A2520" s="6" t="n"/>
      <c r="B2520" s="4" t="n"/>
      <c r="C2520" s="4" t="n"/>
      <c r="D2520" s="4" t="n"/>
      <c r="E2520" s="7" t="n"/>
      <c r="F2520" s="4" t="n"/>
      <c r="G2520" s="4" t="n"/>
      <c r="H2520" s="4" t="n"/>
    </row>
    <row r="2521">
      <c r="A2521" s="6" t="n"/>
      <c r="B2521" s="4" t="n"/>
      <c r="C2521" s="4" t="n"/>
      <c r="D2521" s="4" t="n"/>
      <c r="E2521" s="7" t="n"/>
      <c r="F2521" s="4" t="n"/>
      <c r="G2521" s="4" t="n"/>
      <c r="H2521" s="4" t="n"/>
    </row>
    <row r="2522">
      <c r="A2522" s="6" t="n"/>
      <c r="B2522" s="4" t="n"/>
      <c r="C2522" s="4" t="n"/>
      <c r="D2522" s="4" t="n"/>
      <c r="E2522" s="7" t="n"/>
      <c r="F2522" s="4" t="n"/>
      <c r="G2522" s="4" t="n"/>
      <c r="H2522" s="4" t="n"/>
    </row>
    <row r="2523">
      <c r="A2523" s="6" t="n"/>
      <c r="B2523" s="4" t="n"/>
      <c r="C2523" s="4" t="n"/>
      <c r="D2523" s="4" t="n"/>
      <c r="E2523" s="7" t="n"/>
      <c r="F2523" s="4" t="n"/>
      <c r="G2523" s="4" t="n"/>
      <c r="H2523" s="4" t="n"/>
    </row>
    <row r="2524">
      <c r="A2524" s="6" t="n"/>
      <c r="B2524" s="4" t="n"/>
      <c r="C2524" s="4" t="n"/>
      <c r="D2524" s="4" t="n"/>
      <c r="E2524" s="7" t="n"/>
      <c r="F2524" s="4" t="n"/>
      <c r="G2524" s="4" t="n"/>
      <c r="H2524" s="4" t="n"/>
    </row>
    <row r="2525">
      <c r="A2525" s="6" t="n"/>
      <c r="B2525" s="4" t="n"/>
      <c r="C2525" s="4" t="n"/>
      <c r="D2525" s="4" t="n"/>
      <c r="E2525" s="7" t="n"/>
      <c r="F2525" s="4" t="n"/>
      <c r="G2525" s="4" t="n"/>
      <c r="H2525" s="4" t="n"/>
    </row>
    <row r="2526">
      <c r="A2526" s="6" t="n"/>
      <c r="B2526" s="4" t="n"/>
      <c r="C2526" s="4" t="n"/>
      <c r="D2526" s="4" t="n"/>
      <c r="E2526" s="7" t="n"/>
      <c r="F2526" s="4" t="n"/>
      <c r="G2526" s="4" t="n"/>
      <c r="H2526" s="4" t="n"/>
    </row>
    <row r="2527">
      <c r="A2527" s="6" t="n"/>
      <c r="B2527" s="4" t="n"/>
      <c r="C2527" s="4" t="n"/>
      <c r="D2527" s="4" t="n"/>
      <c r="E2527" s="7" t="n"/>
      <c r="F2527" s="4" t="n"/>
      <c r="G2527" s="4" t="n"/>
      <c r="H2527" s="4" t="n"/>
    </row>
    <row r="2528">
      <c r="A2528" s="6" t="n"/>
      <c r="B2528" s="4" t="n"/>
      <c r="C2528" s="4" t="n"/>
      <c r="D2528" s="4" t="n"/>
      <c r="E2528" s="7" t="n"/>
      <c r="F2528" s="4" t="n"/>
      <c r="G2528" s="4" t="n"/>
      <c r="H2528" s="4" t="n"/>
    </row>
    <row r="2529">
      <c r="A2529" s="6" t="n"/>
      <c r="B2529" s="4" t="n"/>
      <c r="C2529" s="4" t="n"/>
      <c r="D2529" s="4" t="n"/>
      <c r="E2529" s="7" t="n"/>
      <c r="F2529" s="4" t="n"/>
      <c r="G2529" s="4" t="n"/>
      <c r="H2529" s="4" t="n"/>
    </row>
    <row r="2530">
      <c r="A2530" s="6" t="n"/>
      <c r="B2530" s="4" t="n"/>
      <c r="C2530" s="4" t="n"/>
      <c r="D2530" s="4" t="n"/>
      <c r="E2530" s="7" t="n"/>
      <c r="F2530" s="4" t="n"/>
      <c r="G2530" s="4" t="n"/>
      <c r="H2530" s="4" t="n"/>
    </row>
    <row r="2531">
      <c r="A2531" s="6" t="n"/>
      <c r="B2531" s="4" t="n"/>
      <c r="C2531" s="4" t="n"/>
      <c r="D2531" s="4" t="n"/>
      <c r="E2531" s="7" t="n"/>
      <c r="F2531" s="4" t="n"/>
      <c r="G2531" s="4" t="n"/>
      <c r="H2531" s="4" t="n"/>
    </row>
    <row r="2532">
      <c r="A2532" s="6" t="n"/>
      <c r="B2532" s="4" t="n"/>
      <c r="C2532" s="4" t="n"/>
      <c r="D2532" s="4" t="n"/>
      <c r="E2532" s="7" t="n"/>
      <c r="F2532" s="4" t="n"/>
      <c r="G2532" s="4" t="n"/>
      <c r="H2532" s="4" t="n"/>
    </row>
    <row r="2533">
      <c r="A2533" s="6" t="n"/>
      <c r="B2533" s="4" t="n"/>
      <c r="C2533" s="4" t="n"/>
      <c r="D2533" s="4" t="n"/>
      <c r="E2533" s="7" t="n"/>
      <c r="F2533" s="4" t="n"/>
      <c r="G2533" s="4" t="n"/>
      <c r="H2533" s="4" t="n"/>
    </row>
    <row r="2534">
      <c r="A2534" s="6" t="n"/>
      <c r="B2534" s="4" t="n"/>
      <c r="C2534" s="4" t="n"/>
      <c r="D2534" s="4" t="n"/>
      <c r="E2534" s="7" t="n"/>
      <c r="F2534" s="4" t="n"/>
      <c r="G2534" s="4" t="n"/>
      <c r="H2534" s="4" t="n"/>
    </row>
    <row r="2535">
      <c r="A2535" s="6" t="n"/>
      <c r="B2535" s="4" t="n"/>
      <c r="C2535" s="4" t="n"/>
      <c r="D2535" s="4" t="n"/>
      <c r="E2535" s="7" t="n"/>
      <c r="F2535" s="4" t="n"/>
      <c r="G2535" s="4" t="n"/>
      <c r="H2535" s="4" t="n"/>
    </row>
    <row r="2536">
      <c r="A2536" s="6" t="n"/>
      <c r="B2536" s="4" t="n"/>
      <c r="C2536" s="4" t="n"/>
      <c r="D2536" s="4" t="n"/>
      <c r="E2536" s="7" t="n"/>
      <c r="F2536" s="4" t="n"/>
      <c r="G2536" s="4" t="n"/>
      <c r="H2536" s="4" t="n"/>
    </row>
    <row r="2537">
      <c r="A2537" s="6" t="n"/>
      <c r="B2537" s="4" t="n"/>
      <c r="C2537" s="4" t="n"/>
      <c r="D2537" s="4" t="n"/>
      <c r="E2537" s="7" t="n"/>
      <c r="F2537" s="4" t="n"/>
      <c r="G2537" s="4" t="n"/>
      <c r="H2537" s="4" t="n"/>
    </row>
    <row r="2538">
      <c r="A2538" s="6" t="n"/>
      <c r="B2538" s="4" t="n"/>
      <c r="C2538" s="4" t="n"/>
      <c r="D2538" s="4" t="n"/>
      <c r="E2538" s="7" t="n"/>
      <c r="F2538" s="4" t="n"/>
      <c r="G2538" s="4" t="n"/>
      <c r="H2538" s="4" t="n"/>
    </row>
    <row r="2539">
      <c r="A2539" s="6" t="n"/>
      <c r="B2539" s="4" t="n"/>
      <c r="C2539" s="4" t="n"/>
      <c r="D2539" s="4" t="n"/>
      <c r="E2539" s="7" t="n"/>
      <c r="F2539" s="4" t="n"/>
      <c r="G2539" s="4" t="n"/>
      <c r="H2539" s="4" t="n"/>
    </row>
    <row r="2540">
      <c r="A2540" s="6" t="n"/>
      <c r="B2540" s="4" t="n"/>
      <c r="C2540" s="4" t="n"/>
      <c r="D2540" s="4" t="n"/>
      <c r="E2540" s="7" t="n"/>
      <c r="F2540" s="4" t="n"/>
      <c r="G2540" s="4" t="n"/>
      <c r="H2540" s="4" t="n"/>
    </row>
    <row r="2541">
      <c r="A2541" s="6" t="n"/>
      <c r="B2541" s="4" t="n"/>
      <c r="C2541" s="4" t="n"/>
      <c r="D2541" s="4" t="n"/>
      <c r="E2541" s="7" t="n"/>
      <c r="F2541" s="4" t="n"/>
      <c r="G2541" s="4" t="n"/>
      <c r="H2541" s="4" t="n"/>
    </row>
    <row r="2542">
      <c r="A2542" s="6" t="n"/>
      <c r="B2542" s="4" t="n"/>
      <c r="C2542" s="4" t="n"/>
      <c r="D2542" s="4" t="n"/>
      <c r="E2542" s="7" t="n"/>
      <c r="F2542" s="4" t="n"/>
      <c r="G2542" s="4" t="n"/>
      <c r="H2542" s="4" t="n"/>
    </row>
    <row r="2543">
      <c r="A2543" s="6" t="n"/>
      <c r="B2543" s="4" t="n"/>
      <c r="C2543" s="4" t="n"/>
      <c r="D2543" s="4" t="n"/>
      <c r="E2543" s="7" t="n"/>
      <c r="F2543" s="4" t="n"/>
      <c r="G2543" s="4" t="n"/>
      <c r="H2543" s="4" t="n"/>
    </row>
    <row r="2544">
      <c r="A2544" s="6" t="n"/>
      <c r="B2544" s="4" t="n"/>
      <c r="C2544" s="4" t="n"/>
      <c r="D2544" s="4" t="n"/>
      <c r="E2544" s="7" t="n"/>
      <c r="F2544" s="4" t="n"/>
      <c r="G2544" s="4" t="n"/>
      <c r="H2544" s="4" t="n"/>
    </row>
    <row r="2545">
      <c r="A2545" s="6" t="n"/>
      <c r="B2545" s="4" t="n"/>
      <c r="C2545" s="4" t="n"/>
      <c r="D2545" s="4" t="n"/>
      <c r="E2545" s="7" t="n"/>
      <c r="F2545" s="4" t="n"/>
      <c r="G2545" s="4" t="n"/>
      <c r="H2545" s="4" t="n"/>
    </row>
    <row r="2546">
      <c r="A2546" s="6" t="n"/>
      <c r="B2546" s="4" t="n"/>
      <c r="C2546" s="4" t="n"/>
      <c r="D2546" s="4" t="n"/>
      <c r="E2546" s="7" t="n"/>
      <c r="F2546" s="4" t="n"/>
      <c r="G2546" s="4" t="n"/>
      <c r="H2546" s="4" t="n"/>
    </row>
    <row r="2547">
      <c r="A2547" s="6" t="n"/>
      <c r="B2547" s="4" t="n"/>
      <c r="C2547" s="4" t="n"/>
      <c r="D2547" s="4" t="n"/>
      <c r="E2547" s="7" t="n"/>
      <c r="F2547" s="4" t="n"/>
      <c r="G2547" s="4" t="n"/>
      <c r="H2547" s="4" t="n"/>
    </row>
    <row r="2548">
      <c r="A2548" s="6" t="n"/>
      <c r="B2548" s="4" t="n"/>
      <c r="C2548" s="4" t="n"/>
      <c r="D2548" s="4" t="n"/>
      <c r="E2548" s="7" t="n"/>
      <c r="F2548" s="4" t="n"/>
      <c r="G2548" s="4" t="n"/>
      <c r="H2548" s="4" t="n"/>
    </row>
    <row r="2549">
      <c r="A2549" s="6" t="n"/>
      <c r="B2549" s="4" t="n"/>
      <c r="C2549" s="4" t="n"/>
      <c r="D2549" s="4" t="n"/>
      <c r="E2549" s="7" t="n"/>
      <c r="F2549" s="4" t="n"/>
      <c r="G2549" s="4" t="n"/>
      <c r="H2549" s="4" t="n"/>
    </row>
    <row r="2550">
      <c r="A2550" s="6" t="n"/>
      <c r="B2550" s="4" t="n"/>
      <c r="C2550" s="4" t="n"/>
      <c r="D2550" s="4" t="n"/>
      <c r="E2550" s="7" t="n"/>
      <c r="F2550" s="4" t="n"/>
      <c r="G2550" s="4" t="n"/>
      <c r="H2550" s="4" t="n"/>
    </row>
    <row r="2551">
      <c r="A2551" s="6" t="n"/>
      <c r="B2551" s="4" t="n"/>
      <c r="C2551" s="4" t="n"/>
      <c r="D2551" s="4" t="n"/>
      <c r="E2551" s="7" t="n"/>
      <c r="F2551" s="4" t="n"/>
      <c r="G2551" s="4" t="n"/>
      <c r="H2551" s="4" t="n"/>
    </row>
    <row r="2552">
      <c r="A2552" s="6" t="n"/>
      <c r="B2552" s="4" t="n"/>
      <c r="C2552" s="4" t="n"/>
      <c r="D2552" s="4" t="n"/>
      <c r="E2552" s="7" t="n"/>
      <c r="F2552" s="4" t="n"/>
      <c r="G2552" s="4" t="n"/>
      <c r="H2552" s="4" t="n"/>
    </row>
    <row r="2553">
      <c r="A2553" s="6" t="n"/>
      <c r="B2553" s="4" t="n"/>
      <c r="C2553" s="4" t="n"/>
      <c r="D2553" s="4" t="n"/>
      <c r="E2553" s="7" t="n"/>
      <c r="F2553" s="4" t="n"/>
      <c r="G2553" s="4" t="n"/>
      <c r="H2553" s="4" t="n"/>
    </row>
    <row r="2554">
      <c r="A2554" s="6" t="n"/>
      <c r="B2554" s="4" t="n"/>
      <c r="C2554" s="4" t="n"/>
      <c r="D2554" s="4" t="n"/>
      <c r="E2554" s="7" t="n"/>
      <c r="F2554" s="4" t="n"/>
      <c r="G2554" s="4" t="n"/>
      <c r="H2554" s="4" t="n"/>
    </row>
    <row r="2555">
      <c r="A2555" s="6" t="n"/>
      <c r="B2555" s="4" t="n"/>
      <c r="C2555" s="4" t="n"/>
      <c r="D2555" s="4" t="n"/>
      <c r="E2555" s="7" t="n"/>
      <c r="F2555" s="4" t="n"/>
      <c r="G2555" s="4" t="n"/>
      <c r="H2555" s="4" t="n"/>
    </row>
    <row r="2556">
      <c r="A2556" s="6" t="n"/>
      <c r="B2556" s="4" t="n"/>
      <c r="C2556" s="4" t="n"/>
      <c r="D2556" s="4" t="n"/>
      <c r="E2556" s="7" t="n"/>
      <c r="F2556" s="4" t="n"/>
      <c r="G2556" s="4" t="n"/>
      <c r="H2556" s="4" t="n"/>
    </row>
    <row r="2557">
      <c r="A2557" s="6" t="n"/>
      <c r="B2557" s="4" t="n"/>
      <c r="C2557" s="4" t="n"/>
      <c r="D2557" s="4" t="n"/>
      <c r="E2557" s="7" t="n"/>
      <c r="F2557" s="4" t="n"/>
      <c r="G2557" s="4" t="n"/>
      <c r="H2557" s="4" t="n"/>
    </row>
    <row r="2558">
      <c r="A2558" s="6" t="n"/>
      <c r="B2558" s="4" t="n"/>
      <c r="C2558" s="4" t="n"/>
      <c r="D2558" s="4" t="n"/>
      <c r="E2558" s="7" t="n"/>
      <c r="F2558" s="4" t="n"/>
      <c r="G2558" s="4" t="n"/>
      <c r="H2558" s="4" t="n"/>
    </row>
    <row r="2559">
      <c r="A2559" s="6" t="n"/>
      <c r="B2559" s="4" t="n"/>
      <c r="C2559" s="4" t="n"/>
      <c r="D2559" s="4" t="n"/>
      <c r="E2559" s="7" t="n"/>
      <c r="F2559" s="4" t="n"/>
      <c r="G2559" s="4" t="n"/>
      <c r="H2559" s="4" t="n"/>
    </row>
    <row r="2560">
      <c r="A2560" s="6" t="n"/>
      <c r="B2560" s="4" t="n"/>
      <c r="C2560" s="4" t="n"/>
      <c r="D2560" s="4" t="n"/>
      <c r="E2560" s="7" t="n"/>
      <c r="F2560" s="4" t="n"/>
      <c r="G2560" s="4" t="n"/>
      <c r="H2560" s="4" t="n"/>
    </row>
    <row r="2561">
      <c r="A2561" s="6" t="n"/>
      <c r="B2561" s="4" t="n"/>
      <c r="C2561" s="4" t="n"/>
      <c r="D2561" s="4" t="n"/>
      <c r="E2561" s="7" t="n"/>
      <c r="F2561" s="4" t="n"/>
      <c r="G2561" s="4" t="n"/>
      <c r="H2561" s="4" t="n"/>
    </row>
    <row r="2562">
      <c r="A2562" s="6" t="n"/>
      <c r="B2562" s="4" t="n"/>
      <c r="C2562" s="4" t="n"/>
      <c r="D2562" s="4" t="n"/>
      <c r="E2562" s="7" t="n"/>
      <c r="F2562" s="4" t="n"/>
      <c r="G2562" s="4" t="n"/>
      <c r="H2562" s="4" t="n"/>
    </row>
    <row r="2563">
      <c r="A2563" s="6" t="n"/>
      <c r="B2563" s="4" t="n"/>
      <c r="C2563" s="4" t="n"/>
      <c r="D2563" s="4" t="n"/>
      <c r="E2563" s="7" t="n"/>
      <c r="F2563" s="4" t="n"/>
      <c r="G2563" s="4" t="n"/>
      <c r="H2563" s="4" t="n"/>
    </row>
    <row r="2564">
      <c r="A2564" s="6" t="n"/>
      <c r="B2564" s="4" t="n"/>
      <c r="C2564" s="4" t="n"/>
      <c r="D2564" s="4" t="n"/>
      <c r="E2564" s="7" t="n"/>
      <c r="F2564" s="4" t="n"/>
      <c r="G2564" s="4" t="n"/>
      <c r="H2564" s="4" t="n"/>
    </row>
    <row r="2565">
      <c r="A2565" s="6" t="n"/>
      <c r="B2565" s="4" t="n"/>
      <c r="C2565" s="4" t="n"/>
      <c r="D2565" s="4" t="n"/>
      <c r="E2565" s="7" t="n"/>
      <c r="F2565" s="4" t="n"/>
      <c r="G2565" s="4" t="n"/>
      <c r="H2565" s="4" t="n"/>
    </row>
    <row r="2566">
      <c r="A2566" s="6" t="n"/>
      <c r="B2566" s="4" t="n"/>
      <c r="C2566" s="4" t="n"/>
      <c r="D2566" s="4" t="n"/>
      <c r="E2566" s="7" t="n"/>
      <c r="F2566" s="4" t="n"/>
      <c r="G2566" s="4" t="n"/>
      <c r="H2566" s="4" t="n"/>
    </row>
    <row r="2567">
      <c r="A2567" s="6" t="n"/>
      <c r="B2567" s="4" t="n"/>
      <c r="C2567" s="4" t="n"/>
      <c r="D2567" s="4" t="n"/>
      <c r="E2567" s="7" t="n"/>
      <c r="F2567" s="4" t="n"/>
      <c r="G2567" s="4" t="n"/>
      <c r="H2567" s="4" t="n"/>
    </row>
    <row r="2568">
      <c r="A2568" s="6" t="n"/>
      <c r="B2568" s="4" t="n"/>
      <c r="C2568" s="4" t="n"/>
      <c r="D2568" s="4" t="n"/>
      <c r="E2568" s="7" t="n"/>
      <c r="F2568" s="4" t="n"/>
      <c r="G2568" s="4" t="n"/>
      <c r="H2568" s="4" t="n"/>
    </row>
    <row r="2569">
      <c r="A2569" s="6" t="n"/>
      <c r="B2569" s="4" t="n"/>
      <c r="C2569" s="4" t="n"/>
      <c r="D2569" s="4" t="n"/>
      <c r="E2569" s="7" t="n"/>
      <c r="F2569" s="4" t="n"/>
      <c r="G2569" s="4" t="n"/>
      <c r="H2569" s="4" t="n"/>
    </row>
    <row r="2570">
      <c r="A2570" s="6" t="n"/>
      <c r="B2570" s="4" t="n"/>
      <c r="C2570" s="4" t="n"/>
      <c r="D2570" s="4" t="n"/>
      <c r="E2570" s="7" t="n"/>
      <c r="F2570" s="4" t="n"/>
      <c r="G2570" s="4" t="n"/>
      <c r="H2570" s="4" t="n"/>
    </row>
    <row r="2571">
      <c r="A2571" s="6" t="n"/>
      <c r="B2571" s="4" t="n"/>
      <c r="C2571" s="4" t="n"/>
      <c r="D2571" s="4" t="n"/>
      <c r="E2571" s="7" t="n"/>
      <c r="F2571" s="4" t="n"/>
      <c r="G2571" s="4" t="n"/>
      <c r="H2571" s="4" t="n"/>
    </row>
    <row r="2572">
      <c r="A2572" s="6" t="n"/>
      <c r="B2572" s="4" t="n"/>
      <c r="C2572" s="4" t="n"/>
      <c r="D2572" s="4" t="n"/>
      <c r="E2572" s="7" t="n"/>
      <c r="F2572" s="4" t="n"/>
      <c r="G2572" s="4" t="n"/>
      <c r="H2572" s="4" t="n"/>
    </row>
    <row r="2573">
      <c r="A2573" s="6" t="n"/>
      <c r="B2573" s="4" t="n"/>
      <c r="C2573" s="4" t="n"/>
      <c r="D2573" s="4" t="n"/>
      <c r="E2573" s="7" t="n"/>
      <c r="F2573" s="4" t="n"/>
      <c r="G2573" s="4" t="n"/>
      <c r="H2573" s="4" t="n"/>
    </row>
    <row r="2574">
      <c r="A2574" s="6" t="n"/>
      <c r="B2574" s="4" t="n"/>
      <c r="C2574" s="4" t="n"/>
      <c r="D2574" s="4" t="n"/>
      <c r="E2574" s="7" t="n"/>
      <c r="F2574" s="4" t="n"/>
      <c r="G2574" s="4" t="n"/>
      <c r="H2574" s="4" t="n"/>
    </row>
    <row r="2575">
      <c r="A2575" s="6" t="n"/>
      <c r="B2575" s="4" t="n"/>
      <c r="C2575" s="4" t="n"/>
      <c r="D2575" s="4" t="n"/>
      <c r="E2575" s="7" t="n"/>
      <c r="F2575" s="4" t="n"/>
      <c r="G2575" s="4" t="n"/>
      <c r="H2575" s="4" t="n"/>
    </row>
    <row r="2576">
      <c r="A2576" s="6" t="n"/>
      <c r="B2576" s="4" t="n"/>
      <c r="C2576" s="4" t="n"/>
      <c r="D2576" s="4" t="n"/>
      <c r="E2576" s="7" t="n"/>
      <c r="F2576" s="4" t="n"/>
      <c r="G2576" s="4" t="n"/>
      <c r="H2576" s="4" t="n"/>
    </row>
    <row r="2577">
      <c r="A2577" s="6" t="n"/>
      <c r="B2577" s="4" t="n"/>
      <c r="C2577" s="4" t="n"/>
      <c r="D2577" s="4" t="n"/>
      <c r="E2577" s="7" t="n"/>
      <c r="F2577" s="4" t="n"/>
      <c r="G2577" s="4" t="n"/>
      <c r="H2577" s="4" t="n"/>
    </row>
    <row r="2578">
      <c r="A2578" s="6" t="n"/>
      <c r="B2578" s="4" t="n"/>
      <c r="C2578" s="4" t="n"/>
      <c r="D2578" s="4" t="n"/>
      <c r="E2578" s="7" t="n"/>
      <c r="F2578" s="4" t="n"/>
      <c r="G2578" s="4" t="n"/>
      <c r="H2578" s="4" t="n"/>
    </row>
    <row r="2579">
      <c r="A2579" s="6" t="n"/>
      <c r="B2579" s="4" t="n"/>
      <c r="C2579" s="4" t="n"/>
      <c r="D2579" s="4" t="n"/>
      <c r="E2579" s="7" t="n"/>
      <c r="F2579" s="4" t="n"/>
      <c r="G2579" s="4" t="n"/>
      <c r="H2579" s="4" t="n"/>
    </row>
    <row r="2580">
      <c r="A2580" s="6" t="n"/>
      <c r="B2580" s="4" t="n"/>
      <c r="C2580" s="4" t="n"/>
      <c r="D2580" s="4" t="n"/>
      <c r="E2580" s="7" t="n"/>
      <c r="F2580" s="4" t="n"/>
      <c r="G2580" s="4" t="n"/>
      <c r="H2580" s="4" t="n"/>
    </row>
    <row r="2581">
      <c r="A2581" s="6" t="n"/>
      <c r="B2581" s="4" t="n"/>
      <c r="C2581" s="4" t="n"/>
      <c r="D2581" s="4" t="n"/>
      <c r="E2581" s="7" t="n"/>
      <c r="F2581" s="4" t="n"/>
      <c r="G2581" s="4" t="n"/>
      <c r="H2581" s="4" t="n"/>
    </row>
    <row r="2582">
      <c r="A2582" s="6" t="n"/>
      <c r="B2582" s="4" t="n"/>
      <c r="C2582" s="4" t="n"/>
      <c r="D2582" s="4" t="n"/>
      <c r="E2582" s="7" t="n"/>
      <c r="F2582" s="4" t="n"/>
      <c r="G2582" s="4" t="n"/>
      <c r="H2582" s="4" t="n"/>
    </row>
    <row r="2583">
      <c r="A2583" s="6" t="n"/>
      <c r="B2583" s="4" t="n"/>
      <c r="C2583" s="4" t="n"/>
      <c r="D2583" s="4" t="n"/>
      <c r="E2583" s="7" t="n"/>
      <c r="F2583" s="4" t="n"/>
      <c r="G2583" s="4" t="n"/>
      <c r="H2583" s="4" t="n"/>
    </row>
    <row r="2584">
      <c r="A2584" s="6" t="n"/>
      <c r="B2584" s="4" t="n"/>
      <c r="C2584" s="4" t="n"/>
      <c r="D2584" s="4" t="n"/>
      <c r="E2584" s="7" t="n"/>
      <c r="F2584" s="4" t="n"/>
      <c r="G2584" s="4" t="n"/>
      <c r="H2584" s="4" t="n"/>
    </row>
    <row r="2585">
      <c r="A2585" s="6" t="n"/>
      <c r="B2585" s="4" t="n"/>
      <c r="C2585" s="4" t="n"/>
      <c r="D2585" s="4" t="n"/>
      <c r="E2585" s="7" t="n"/>
      <c r="F2585" s="4" t="n"/>
      <c r="G2585" s="4" t="n"/>
      <c r="H2585" s="4" t="n"/>
    </row>
    <row r="2586">
      <c r="A2586" s="6" t="n"/>
      <c r="B2586" s="4" t="n"/>
      <c r="C2586" s="4" t="n"/>
      <c r="D2586" s="4" t="n"/>
      <c r="E2586" s="7" t="n"/>
      <c r="F2586" s="4" t="n"/>
      <c r="G2586" s="4" t="n"/>
      <c r="H2586" s="4" t="n"/>
    </row>
    <row r="2587">
      <c r="A2587" s="6" t="n"/>
      <c r="B2587" s="4" t="n"/>
      <c r="C2587" s="4" t="n"/>
      <c r="D2587" s="4" t="n"/>
      <c r="E2587" s="7" t="n"/>
      <c r="F2587" s="4" t="n"/>
      <c r="G2587" s="4" t="n"/>
      <c r="H2587" s="4" t="n"/>
    </row>
    <row r="2588">
      <c r="A2588" s="6" t="n"/>
      <c r="B2588" s="4" t="n"/>
      <c r="C2588" s="4" t="n"/>
      <c r="D2588" s="4" t="n"/>
      <c r="E2588" s="7" t="n"/>
      <c r="F2588" s="4" t="n"/>
      <c r="G2588" s="4" t="n"/>
      <c r="H2588" s="4" t="n"/>
    </row>
    <row r="2589">
      <c r="A2589" s="6" t="n"/>
      <c r="B2589" s="4" t="n"/>
      <c r="C2589" s="4" t="n"/>
      <c r="D2589" s="4" t="n"/>
      <c r="E2589" s="7" t="n"/>
      <c r="F2589" s="4" t="n"/>
      <c r="G2589" s="4" t="n"/>
      <c r="H2589" s="4" t="n"/>
    </row>
    <row r="2590">
      <c r="A2590" s="6" t="n"/>
      <c r="B2590" s="4" t="n"/>
      <c r="C2590" s="4" t="n"/>
      <c r="D2590" s="4" t="n"/>
      <c r="E2590" s="7" t="n"/>
      <c r="F2590" s="4" t="n"/>
      <c r="G2590" s="4" t="n"/>
      <c r="H2590" s="4" t="n"/>
    </row>
    <row r="2591">
      <c r="A2591" s="6" t="n"/>
      <c r="B2591" s="4" t="n"/>
      <c r="C2591" s="4" t="n"/>
      <c r="D2591" s="4" t="n"/>
      <c r="E2591" s="7" t="n"/>
      <c r="F2591" s="4" t="n"/>
      <c r="G2591" s="4" t="n"/>
      <c r="H2591" s="4" t="n"/>
    </row>
    <row r="2592">
      <c r="A2592" s="6" t="n"/>
      <c r="B2592" s="4" t="n"/>
      <c r="C2592" s="4" t="n"/>
      <c r="D2592" s="4" t="n"/>
      <c r="E2592" s="7" t="n"/>
      <c r="F2592" s="4" t="n"/>
      <c r="G2592" s="4" t="n"/>
      <c r="H2592" s="4" t="n"/>
    </row>
    <row r="2593">
      <c r="A2593" s="6" t="n"/>
      <c r="B2593" s="4" t="n"/>
      <c r="C2593" s="4" t="n"/>
      <c r="D2593" s="4" t="n"/>
      <c r="E2593" s="7" t="n"/>
      <c r="F2593" s="4" t="n"/>
      <c r="G2593" s="4" t="n"/>
      <c r="H2593" s="4" t="n"/>
    </row>
    <row r="2594">
      <c r="A2594" s="6" t="n"/>
      <c r="B2594" s="4" t="n"/>
      <c r="C2594" s="4" t="n"/>
      <c r="D2594" s="4" t="n"/>
      <c r="E2594" s="7" t="n"/>
      <c r="F2594" s="4" t="n"/>
      <c r="G2594" s="4" t="n"/>
      <c r="H2594" s="4" t="n"/>
    </row>
    <row r="2595">
      <c r="A2595" s="6" t="n"/>
      <c r="B2595" s="4" t="n"/>
      <c r="C2595" s="4" t="n"/>
      <c r="D2595" s="4" t="n"/>
      <c r="E2595" s="7" t="n"/>
      <c r="F2595" s="4" t="n"/>
      <c r="G2595" s="4" t="n"/>
      <c r="H2595" s="4" t="n"/>
    </row>
    <row r="2596">
      <c r="A2596" s="6" t="n"/>
      <c r="B2596" s="4" t="n"/>
      <c r="C2596" s="4" t="n"/>
      <c r="D2596" s="4" t="n"/>
      <c r="E2596" s="7" t="n"/>
      <c r="F2596" s="4" t="n"/>
      <c r="G2596" s="4" t="n"/>
      <c r="H2596" s="4" t="n"/>
    </row>
    <row r="2597">
      <c r="A2597" s="6" t="n"/>
      <c r="B2597" s="4" t="n"/>
      <c r="C2597" s="4" t="n"/>
      <c r="D2597" s="4" t="n"/>
      <c r="E2597" s="7" t="n"/>
      <c r="F2597" s="4" t="n"/>
      <c r="G2597" s="4" t="n"/>
      <c r="H2597" s="4" t="n"/>
    </row>
    <row r="2598">
      <c r="A2598" s="6" t="n"/>
      <c r="B2598" s="4" t="n"/>
      <c r="C2598" s="4" t="n"/>
      <c r="D2598" s="4" t="n"/>
      <c r="E2598" s="7" t="n"/>
      <c r="F2598" s="4" t="n"/>
      <c r="G2598" s="4" t="n"/>
      <c r="H2598" s="4" t="n"/>
    </row>
    <row r="2599">
      <c r="A2599" s="6" t="n"/>
      <c r="B2599" s="4" t="n"/>
      <c r="C2599" s="4" t="n"/>
      <c r="D2599" s="4" t="n"/>
      <c r="E2599" s="7" t="n"/>
      <c r="F2599" s="4" t="n"/>
      <c r="G2599" s="4" t="n"/>
      <c r="H2599" s="4" t="n"/>
    </row>
    <row r="2600">
      <c r="A2600" s="6" t="n"/>
      <c r="B2600" s="4" t="n"/>
      <c r="C2600" s="4" t="n"/>
      <c r="D2600" s="4" t="n"/>
      <c r="E2600" s="7" t="n"/>
      <c r="F2600" s="4" t="n"/>
      <c r="G2600" s="4" t="n"/>
      <c r="H2600" s="4" t="n"/>
    </row>
    <row r="2601">
      <c r="A2601" s="6" t="n"/>
      <c r="B2601" s="4" t="n"/>
      <c r="C2601" s="4" t="n"/>
      <c r="D2601" s="4" t="n"/>
      <c r="E2601" s="7" t="n"/>
      <c r="F2601" s="4" t="n"/>
      <c r="G2601" s="4" t="n"/>
      <c r="H2601" s="4" t="n"/>
    </row>
    <row r="2602">
      <c r="A2602" s="6" t="n"/>
      <c r="B2602" s="4" t="n"/>
      <c r="C2602" s="4" t="n"/>
      <c r="D2602" s="4" t="n"/>
      <c r="E2602" s="7" t="n"/>
      <c r="F2602" s="4" t="n"/>
      <c r="G2602" s="4" t="n"/>
      <c r="H2602" s="4" t="n"/>
    </row>
    <row r="2603">
      <c r="A2603" s="6" t="n"/>
      <c r="B2603" s="4" t="n"/>
      <c r="C2603" s="4" t="n"/>
      <c r="D2603" s="4" t="n"/>
      <c r="E2603" s="7" t="n"/>
      <c r="F2603" s="4" t="n"/>
      <c r="G2603" s="4" t="n"/>
      <c r="H2603" s="4" t="n"/>
    </row>
    <row r="2604">
      <c r="A2604" s="6" t="n"/>
      <c r="B2604" s="4" t="n"/>
      <c r="C2604" s="4" t="n"/>
      <c r="D2604" s="4" t="n"/>
      <c r="E2604" s="7" t="n"/>
      <c r="F2604" s="4" t="n"/>
      <c r="G2604" s="4" t="n"/>
      <c r="H2604" s="4" t="n"/>
    </row>
    <row r="2605">
      <c r="A2605" s="6" t="n"/>
      <c r="B2605" s="4" t="n"/>
      <c r="C2605" s="4" t="n"/>
      <c r="D2605" s="4" t="n"/>
      <c r="E2605" s="7" t="n"/>
      <c r="F2605" s="4" t="n"/>
      <c r="G2605" s="4" t="n"/>
      <c r="H2605" s="4" t="n"/>
    </row>
    <row r="2606">
      <c r="A2606" s="6" t="n"/>
      <c r="B2606" s="4" t="n"/>
      <c r="C2606" s="4" t="n"/>
      <c r="D2606" s="4" t="n"/>
      <c r="E2606" s="7" t="n"/>
      <c r="F2606" s="4" t="n"/>
      <c r="G2606" s="4" t="n"/>
      <c r="H2606" s="4" t="n"/>
    </row>
    <row r="2607">
      <c r="A2607" s="6" t="n"/>
      <c r="B2607" s="4" t="n"/>
      <c r="C2607" s="4" t="n"/>
      <c r="D2607" s="4" t="n"/>
      <c r="E2607" s="7" t="n"/>
      <c r="F2607" s="4" t="n"/>
      <c r="G2607" s="4" t="n"/>
      <c r="H2607" s="4" t="n"/>
    </row>
    <row r="2608">
      <c r="A2608" s="6" t="n"/>
      <c r="B2608" s="4" t="n"/>
      <c r="C2608" s="4" t="n"/>
      <c r="D2608" s="4" t="n"/>
      <c r="E2608" s="7" t="n"/>
      <c r="F2608" s="4" t="n"/>
      <c r="G2608" s="4" t="n"/>
      <c r="H2608" s="4" t="n"/>
    </row>
    <row r="2609">
      <c r="A2609" s="6" t="n"/>
      <c r="B2609" s="4" t="n"/>
      <c r="C2609" s="4" t="n"/>
      <c r="D2609" s="4" t="n"/>
      <c r="E2609" s="7" t="n"/>
      <c r="F2609" s="4" t="n"/>
      <c r="G2609" s="4" t="n"/>
      <c r="H2609" s="4" t="n"/>
    </row>
    <row r="2610">
      <c r="A2610" s="6" t="n"/>
      <c r="B2610" s="4" t="n"/>
      <c r="C2610" s="4" t="n"/>
      <c r="D2610" s="4" t="n"/>
      <c r="E2610" s="7" t="n"/>
      <c r="F2610" s="4" t="n"/>
      <c r="G2610" s="4" t="n"/>
      <c r="H2610" s="4" t="n"/>
    </row>
    <row r="2611">
      <c r="A2611" s="6" t="n"/>
      <c r="B2611" s="4" t="n"/>
      <c r="C2611" s="4" t="n"/>
      <c r="D2611" s="4" t="n"/>
      <c r="E2611" s="7" t="n"/>
      <c r="F2611" s="4" t="n"/>
      <c r="G2611" s="4" t="n"/>
      <c r="H2611" s="4" t="n"/>
    </row>
    <row r="2612">
      <c r="A2612" s="6" t="n"/>
      <c r="B2612" s="4" t="n"/>
      <c r="C2612" s="4" t="n"/>
      <c r="D2612" s="4" t="n"/>
      <c r="E2612" s="7" t="n"/>
      <c r="F2612" s="4" t="n"/>
      <c r="G2612" s="4" t="n"/>
      <c r="H2612" s="4" t="n"/>
    </row>
    <row r="2613">
      <c r="A2613" s="6" t="n"/>
      <c r="B2613" s="4" t="n"/>
      <c r="C2613" s="4" t="n"/>
      <c r="D2613" s="4" t="n"/>
      <c r="E2613" s="7" t="n"/>
      <c r="F2613" s="4" t="n"/>
      <c r="G2613" s="4" t="n"/>
      <c r="H2613" s="4" t="n"/>
    </row>
    <row r="2614">
      <c r="A2614" s="6" t="n"/>
      <c r="B2614" s="4" t="n"/>
      <c r="C2614" s="4" t="n"/>
      <c r="D2614" s="4" t="n"/>
      <c r="E2614" s="7" t="n"/>
      <c r="F2614" s="4" t="n"/>
      <c r="G2614" s="4" t="n"/>
      <c r="H2614" s="4" t="n"/>
    </row>
    <row r="2615">
      <c r="A2615" s="6" t="n"/>
      <c r="B2615" s="4" t="n"/>
      <c r="C2615" s="4" t="n"/>
      <c r="D2615" s="4" t="n"/>
      <c r="E2615" s="7" t="n"/>
      <c r="F2615" s="4" t="n"/>
      <c r="G2615" s="4" t="n"/>
      <c r="H2615" s="4" t="n"/>
    </row>
    <row r="2616">
      <c r="A2616" s="6" t="n"/>
      <c r="B2616" s="4" t="n"/>
      <c r="C2616" s="4" t="n"/>
      <c r="D2616" s="4" t="n"/>
      <c r="E2616" s="7" t="n"/>
      <c r="F2616" s="4" t="n"/>
      <c r="G2616" s="4" t="n"/>
      <c r="H2616" s="4" t="n"/>
    </row>
    <row r="2617">
      <c r="A2617" s="6" t="n"/>
      <c r="B2617" s="4" t="n"/>
      <c r="C2617" s="4" t="n"/>
      <c r="D2617" s="4" t="n"/>
      <c r="E2617" s="7" t="n"/>
      <c r="F2617" s="4" t="n"/>
      <c r="G2617" s="4" t="n"/>
      <c r="H2617" s="4" t="n"/>
    </row>
    <row r="2618">
      <c r="A2618" s="6" t="n"/>
      <c r="B2618" s="4" t="n"/>
      <c r="C2618" s="4" t="n"/>
      <c r="D2618" s="4" t="n"/>
      <c r="E2618" s="7" t="n"/>
      <c r="F2618" s="4" t="n"/>
      <c r="G2618" s="4" t="n"/>
      <c r="H2618" s="4" t="n"/>
    </row>
    <row r="2619">
      <c r="A2619" s="6" t="n"/>
      <c r="B2619" s="4" t="n"/>
      <c r="C2619" s="4" t="n"/>
      <c r="D2619" s="4" t="n"/>
      <c r="E2619" s="7" t="n"/>
      <c r="F2619" s="4" t="n"/>
      <c r="G2619" s="4" t="n"/>
      <c r="H2619" s="4" t="n"/>
    </row>
    <row r="2620">
      <c r="A2620" s="6" t="n"/>
      <c r="B2620" s="4" t="n"/>
      <c r="C2620" s="4" t="n"/>
      <c r="D2620" s="4" t="n"/>
      <c r="E2620" s="7" t="n"/>
      <c r="F2620" s="4" t="n"/>
      <c r="G2620" s="4" t="n"/>
      <c r="H2620" s="4" t="n"/>
    </row>
    <row r="2621">
      <c r="A2621" s="6" t="n"/>
      <c r="B2621" s="4" t="n"/>
      <c r="C2621" s="4" t="n"/>
      <c r="D2621" s="4" t="n"/>
      <c r="E2621" s="7" t="n"/>
      <c r="F2621" s="4" t="n"/>
      <c r="G2621" s="4" t="n"/>
      <c r="H2621" s="4" t="n"/>
    </row>
    <row r="2622">
      <c r="A2622" s="6" t="n"/>
      <c r="B2622" s="4" t="n"/>
      <c r="C2622" s="4" t="n"/>
      <c r="D2622" s="4" t="n"/>
      <c r="E2622" s="7" t="n"/>
      <c r="F2622" s="4" t="n"/>
      <c r="G2622" s="4" t="n"/>
      <c r="H2622" s="4" t="n"/>
    </row>
    <row r="2623">
      <c r="A2623" s="6" t="n"/>
      <c r="B2623" s="4" t="n"/>
      <c r="C2623" s="4" t="n"/>
      <c r="D2623" s="4" t="n"/>
      <c r="E2623" s="7" t="n"/>
      <c r="F2623" s="4" t="n"/>
      <c r="G2623" s="4" t="n"/>
      <c r="H2623" s="4" t="n"/>
    </row>
    <row r="2624">
      <c r="A2624" s="6" t="n"/>
      <c r="B2624" s="4" t="n"/>
      <c r="C2624" s="4" t="n"/>
      <c r="D2624" s="4" t="n"/>
      <c r="E2624" s="7" t="n"/>
      <c r="F2624" s="4" t="n"/>
      <c r="G2624" s="4" t="n"/>
      <c r="H2624" s="4" t="n"/>
    </row>
    <row r="2625">
      <c r="A2625" s="6" t="n"/>
      <c r="B2625" s="4" t="n"/>
      <c r="C2625" s="4" t="n"/>
      <c r="D2625" s="4" t="n"/>
      <c r="E2625" s="7" t="n"/>
      <c r="F2625" s="4" t="n"/>
      <c r="G2625" s="4" t="n"/>
      <c r="H2625" s="4" t="n"/>
    </row>
    <row r="2626">
      <c r="A2626" s="6" t="n"/>
      <c r="B2626" s="4" t="n"/>
      <c r="C2626" s="4" t="n"/>
      <c r="D2626" s="4" t="n"/>
      <c r="E2626" s="7" t="n"/>
      <c r="F2626" s="4" t="n"/>
      <c r="G2626" s="4" t="n"/>
      <c r="H2626" s="4" t="n"/>
    </row>
    <row r="2627">
      <c r="A2627" s="6" t="n"/>
      <c r="B2627" s="4" t="n"/>
      <c r="C2627" s="4" t="n"/>
      <c r="D2627" s="4" t="n"/>
      <c r="E2627" s="7" t="n"/>
      <c r="F2627" s="4" t="n"/>
      <c r="G2627" s="4" t="n"/>
      <c r="H2627" s="4" t="n"/>
    </row>
    <row r="2628">
      <c r="A2628" s="6" t="n"/>
      <c r="B2628" s="4" t="n"/>
      <c r="C2628" s="4" t="n"/>
      <c r="D2628" s="4" t="n"/>
      <c r="E2628" s="7" t="n"/>
      <c r="F2628" s="4" t="n"/>
      <c r="G2628" s="4" t="n"/>
      <c r="H2628" s="4" t="n"/>
    </row>
    <row r="2629">
      <c r="A2629" s="6" t="n"/>
      <c r="B2629" s="4" t="n"/>
      <c r="C2629" s="4" t="n"/>
      <c r="D2629" s="4" t="n"/>
      <c r="E2629" s="7" t="n"/>
      <c r="F2629" s="4" t="n"/>
      <c r="G2629" s="4" t="n"/>
      <c r="H2629" s="4" t="n"/>
    </row>
    <row r="2630">
      <c r="A2630" s="6" t="n"/>
      <c r="B2630" s="4" t="n"/>
      <c r="C2630" s="4" t="n"/>
      <c r="D2630" s="4" t="n"/>
      <c r="E2630" s="7" t="n"/>
      <c r="F2630" s="4" t="n"/>
      <c r="G2630" s="4" t="n"/>
      <c r="H2630" s="4" t="n"/>
    </row>
    <row r="2631">
      <c r="A2631" s="6" t="n"/>
      <c r="B2631" s="4" t="n"/>
      <c r="C2631" s="4" t="n"/>
      <c r="D2631" s="4" t="n"/>
      <c r="E2631" s="7" t="n"/>
      <c r="F2631" s="4" t="n"/>
      <c r="G2631" s="4" t="n"/>
      <c r="H2631" s="4" t="n"/>
    </row>
    <row r="2632">
      <c r="A2632" s="6" t="n"/>
      <c r="B2632" s="4" t="n"/>
      <c r="C2632" s="4" t="n"/>
      <c r="D2632" s="4" t="n"/>
      <c r="E2632" s="7" t="n"/>
      <c r="F2632" s="4" t="n"/>
      <c r="G2632" s="4" t="n"/>
      <c r="H2632" s="4" t="n"/>
    </row>
    <row r="2633">
      <c r="A2633" s="6" t="n"/>
      <c r="B2633" s="4" t="n"/>
      <c r="C2633" s="4" t="n"/>
      <c r="D2633" s="4" t="n"/>
      <c r="E2633" s="7" t="n"/>
      <c r="F2633" s="4" t="n"/>
      <c r="G2633" s="4" t="n"/>
      <c r="H2633" s="4" t="n"/>
    </row>
    <row r="2634">
      <c r="A2634" s="6" t="n"/>
      <c r="B2634" s="4" t="n"/>
      <c r="C2634" s="4" t="n"/>
      <c r="D2634" s="4" t="n"/>
      <c r="E2634" s="7" t="n"/>
      <c r="F2634" s="4" t="n"/>
      <c r="G2634" s="4" t="n"/>
      <c r="H2634" s="4" t="n"/>
    </row>
    <row r="2635">
      <c r="A2635" s="6" t="n"/>
      <c r="B2635" s="4" t="n"/>
      <c r="C2635" s="4" t="n"/>
      <c r="D2635" s="4" t="n"/>
      <c r="E2635" s="7" t="n"/>
      <c r="F2635" s="4" t="n"/>
      <c r="G2635" s="4" t="n"/>
      <c r="H2635" s="4" t="n"/>
    </row>
    <row r="2636">
      <c r="A2636" s="6" t="n"/>
      <c r="B2636" s="4" t="n"/>
      <c r="C2636" s="4" t="n"/>
      <c r="D2636" s="4" t="n"/>
      <c r="E2636" s="7" t="n"/>
      <c r="F2636" s="4" t="n"/>
      <c r="G2636" s="4" t="n"/>
      <c r="H2636" s="4" t="n"/>
    </row>
    <row r="2637">
      <c r="A2637" s="6" t="n"/>
      <c r="B2637" s="4" t="n"/>
      <c r="C2637" s="4" t="n"/>
      <c r="D2637" s="4" t="n"/>
      <c r="E2637" s="7" t="n"/>
      <c r="F2637" s="4" t="n"/>
      <c r="G2637" s="4" t="n"/>
      <c r="H2637" s="4" t="n"/>
    </row>
    <row r="2638">
      <c r="A2638" s="6" t="n"/>
      <c r="B2638" s="4" t="n"/>
      <c r="C2638" s="4" t="n"/>
      <c r="D2638" s="4" t="n"/>
      <c r="E2638" s="7" t="n"/>
      <c r="F2638" s="4" t="n"/>
      <c r="G2638" s="4" t="n"/>
      <c r="H2638" s="4" t="n"/>
    </row>
    <row r="2639">
      <c r="A2639" s="6" t="n"/>
      <c r="B2639" s="4" t="n"/>
      <c r="C2639" s="4" t="n"/>
      <c r="D2639" s="4" t="n"/>
      <c r="E2639" s="7" t="n"/>
      <c r="F2639" s="4" t="n"/>
      <c r="G2639" s="4" t="n"/>
      <c r="H2639" s="4" t="n"/>
    </row>
    <row r="2640">
      <c r="A2640" s="6" t="n"/>
      <c r="B2640" s="4" t="n"/>
      <c r="C2640" s="4" t="n"/>
      <c r="D2640" s="4" t="n"/>
      <c r="E2640" s="7" t="n"/>
      <c r="F2640" s="4" t="n"/>
      <c r="G2640" s="4" t="n"/>
      <c r="H2640" s="4" t="n"/>
    </row>
    <row r="2641">
      <c r="A2641" s="6" t="n"/>
      <c r="B2641" s="4" t="n"/>
      <c r="C2641" s="4" t="n"/>
      <c r="D2641" s="4" t="n"/>
      <c r="E2641" s="7" t="n"/>
      <c r="F2641" s="4" t="n"/>
      <c r="G2641" s="4" t="n"/>
      <c r="H2641" s="4" t="n"/>
    </row>
    <row r="2642">
      <c r="A2642" s="6" t="n"/>
      <c r="B2642" s="4" t="n"/>
      <c r="C2642" s="4" t="n"/>
      <c r="D2642" s="4" t="n"/>
      <c r="E2642" s="7" t="n"/>
      <c r="F2642" s="4" t="n"/>
      <c r="G2642" s="4" t="n"/>
      <c r="H2642" s="4" t="n"/>
    </row>
    <row r="2643">
      <c r="A2643" s="6" t="n"/>
      <c r="B2643" s="4" t="n"/>
      <c r="C2643" s="4" t="n"/>
      <c r="D2643" s="4" t="n"/>
      <c r="E2643" s="7" t="n"/>
      <c r="F2643" s="4" t="n"/>
      <c r="G2643" s="4" t="n"/>
      <c r="H2643" s="4" t="n"/>
    </row>
    <row r="2644">
      <c r="A2644" s="6" t="n"/>
      <c r="B2644" s="4" t="n"/>
      <c r="C2644" s="4" t="n"/>
      <c r="D2644" s="4" t="n"/>
      <c r="E2644" s="7" t="n"/>
      <c r="F2644" s="4" t="n"/>
      <c r="G2644" s="4" t="n"/>
      <c r="H2644" s="4" t="n"/>
    </row>
    <row r="2645">
      <c r="A2645" s="6" t="n"/>
      <c r="B2645" s="4" t="n"/>
      <c r="C2645" s="4" t="n"/>
      <c r="D2645" s="4" t="n"/>
      <c r="E2645" s="7" t="n"/>
      <c r="F2645" s="4" t="n"/>
      <c r="G2645" s="4" t="n"/>
      <c r="H2645" s="4" t="n"/>
    </row>
    <row r="2646">
      <c r="A2646" s="6" t="n"/>
      <c r="B2646" s="4" t="n"/>
      <c r="C2646" s="4" t="n"/>
      <c r="D2646" s="4" t="n"/>
      <c r="E2646" s="7" t="n"/>
      <c r="F2646" s="4" t="n"/>
      <c r="G2646" s="4" t="n"/>
      <c r="H2646" s="4" t="n"/>
    </row>
    <row r="2647">
      <c r="A2647" s="6" t="n"/>
      <c r="B2647" s="4" t="n"/>
      <c r="C2647" s="4" t="n"/>
      <c r="D2647" s="4" t="n"/>
      <c r="E2647" s="7" t="n"/>
      <c r="F2647" s="4" t="n"/>
      <c r="G2647" s="4" t="n"/>
      <c r="H2647" s="4" t="n"/>
    </row>
    <row r="2648">
      <c r="A2648" s="6" t="n"/>
      <c r="B2648" s="4" t="n"/>
      <c r="C2648" s="4" t="n"/>
      <c r="D2648" s="4" t="n"/>
      <c r="E2648" s="7" t="n"/>
      <c r="F2648" s="4" t="n"/>
      <c r="G2648" s="4" t="n"/>
      <c r="H2648" s="4" t="n"/>
    </row>
    <row r="2649">
      <c r="A2649" s="6" t="n"/>
      <c r="B2649" s="4" t="n"/>
      <c r="C2649" s="4" t="n"/>
      <c r="D2649" s="4" t="n"/>
      <c r="E2649" s="7" t="n"/>
      <c r="F2649" s="4" t="n"/>
      <c r="G2649" s="4" t="n"/>
      <c r="H2649" s="4" t="n"/>
    </row>
    <row r="2650">
      <c r="A2650" s="6" t="n"/>
      <c r="B2650" s="4" t="n"/>
      <c r="C2650" s="4" t="n"/>
      <c r="D2650" s="4" t="n"/>
      <c r="E2650" s="7" t="n"/>
      <c r="F2650" s="4" t="n"/>
      <c r="G2650" s="4" t="n"/>
      <c r="H2650" s="4" t="n"/>
    </row>
    <row r="2651">
      <c r="A2651" s="6" t="n"/>
      <c r="B2651" s="4" t="n"/>
      <c r="C2651" s="4" t="n"/>
      <c r="D2651" s="4" t="n"/>
      <c r="E2651" s="7" t="n"/>
      <c r="F2651" s="4" t="n"/>
      <c r="G2651" s="4" t="n"/>
      <c r="H2651" s="4" t="n"/>
    </row>
    <row r="2652">
      <c r="A2652" s="6" t="n"/>
      <c r="B2652" s="4" t="n"/>
      <c r="C2652" s="4" t="n"/>
      <c r="D2652" s="4" t="n"/>
      <c r="E2652" s="7" t="n"/>
      <c r="F2652" s="4" t="n"/>
      <c r="G2652" s="4" t="n"/>
      <c r="H2652" s="4" t="n"/>
    </row>
    <row r="2653">
      <c r="A2653" s="6" t="n"/>
      <c r="B2653" s="4" t="n"/>
      <c r="C2653" s="4" t="n"/>
      <c r="D2653" s="4" t="n"/>
      <c r="E2653" s="7" t="n"/>
      <c r="F2653" s="4" t="n"/>
      <c r="G2653" s="4" t="n"/>
      <c r="H2653" s="4" t="n"/>
    </row>
    <row r="2654">
      <c r="A2654" s="6" t="n"/>
      <c r="B2654" s="4" t="n"/>
      <c r="C2654" s="4" t="n"/>
      <c r="D2654" s="4" t="n"/>
      <c r="E2654" s="7" t="n"/>
      <c r="F2654" s="4" t="n"/>
      <c r="G2654" s="4" t="n"/>
      <c r="H2654" s="4" t="n"/>
    </row>
    <row r="2655">
      <c r="A2655" s="6" t="n"/>
      <c r="B2655" s="4" t="n"/>
      <c r="C2655" s="4" t="n"/>
      <c r="D2655" s="4" t="n"/>
      <c r="E2655" s="7" t="n"/>
      <c r="F2655" s="4" t="n"/>
      <c r="G2655" s="4" t="n"/>
      <c r="H2655" s="4" t="n"/>
    </row>
    <row r="2656">
      <c r="A2656" s="6" t="n"/>
      <c r="B2656" s="4" t="n"/>
      <c r="C2656" s="4" t="n"/>
      <c r="D2656" s="4" t="n"/>
      <c r="E2656" s="7" t="n"/>
      <c r="F2656" s="4" t="n"/>
      <c r="G2656" s="4" t="n"/>
      <c r="H2656" s="4" t="n"/>
    </row>
    <row r="2657">
      <c r="A2657" s="6" t="n"/>
      <c r="B2657" s="4" t="n"/>
      <c r="C2657" s="4" t="n"/>
      <c r="D2657" s="4" t="n"/>
      <c r="E2657" s="7" t="n"/>
      <c r="F2657" s="4" t="n"/>
      <c r="G2657" s="4" t="n"/>
      <c r="H2657" s="4" t="n"/>
    </row>
    <row r="2658">
      <c r="A2658" s="6" t="n"/>
      <c r="B2658" s="4" t="n"/>
      <c r="C2658" s="4" t="n"/>
      <c r="D2658" s="4" t="n"/>
      <c r="E2658" s="7" t="n"/>
      <c r="F2658" s="4" t="n"/>
      <c r="G2658" s="4" t="n"/>
      <c r="H2658" s="4" t="n"/>
    </row>
    <row r="2659">
      <c r="A2659" s="6" t="n"/>
      <c r="B2659" s="4" t="n"/>
      <c r="C2659" s="4" t="n"/>
      <c r="D2659" s="4" t="n"/>
      <c r="E2659" s="7" t="n"/>
      <c r="F2659" s="4" t="n"/>
      <c r="G2659" s="4" t="n"/>
      <c r="H2659" s="4" t="n"/>
    </row>
    <row r="2660">
      <c r="A2660" s="6" t="n"/>
      <c r="B2660" s="4" t="n"/>
      <c r="C2660" s="4" t="n"/>
      <c r="D2660" s="4" t="n"/>
      <c r="E2660" s="7" t="n"/>
      <c r="F2660" s="4" t="n"/>
      <c r="G2660" s="4" t="n"/>
      <c r="H2660" s="4" t="n"/>
    </row>
    <row r="2661">
      <c r="A2661" s="6" t="n"/>
      <c r="B2661" s="4" t="n"/>
      <c r="C2661" s="4" t="n"/>
      <c r="D2661" s="4" t="n"/>
      <c r="E2661" s="7" t="n"/>
      <c r="F2661" s="4" t="n"/>
      <c r="G2661" s="4" t="n"/>
      <c r="H2661" s="4" t="n"/>
    </row>
    <row r="2662">
      <c r="A2662" s="6" t="n"/>
      <c r="B2662" s="4" t="n"/>
      <c r="C2662" s="4" t="n"/>
      <c r="D2662" s="4" t="n"/>
      <c r="E2662" s="7" t="n"/>
      <c r="F2662" s="4" t="n"/>
      <c r="G2662" s="4" t="n"/>
      <c r="H2662" s="4" t="n"/>
    </row>
    <row r="2663">
      <c r="A2663" s="6" t="n"/>
      <c r="B2663" s="4" t="n"/>
      <c r="C2663" s="4" t="n"/>
      <c r="D2663" s="4" t="n"/>
      <c r="E2663" s="7" t="n"/>
      <c r="F2663" s="4" t="n"/>
      <c r="G2663" s="4" t="n"/>
      <c r="H2663" s="4" t="n"/>
    </row>
    <row r="2664">
      <c r="A2664" s="6" t="n"/>
      <c r="B2664" s="4" t="n"/>
      <c r="C2664" s="4" t="n"/>
      <c r="D2664" s="4" t="n"/>
      <c r="E2664" s="7" t="n"/>
      <c r="F2664" s="4" t="n"/>
      <c r="G2664" s="4" t="n"/>
      <c r="H2664" s="4" t="n"/>
    </row>
    <row r="2665">
      <c r="A2665" s="6" t="n"/>
      <c r="B2665" s="4" t="n"/>
      <c r="C2665" s="4" t="n"/>
      <c r="D2665" s="4" t="n"/>
      <c r="E2665" s="7" t="n"/>
      <c r="F2665" s="4" t="n"/>
      <c r="G2665" s="4" t="n"/>
      <c r="H2665" s="4" t="n"/>
    </row>
    <row r="2666">
      <c r="A2666" s="6" t="n"/>
      <c r="B2666" s="4" t="n"/>
      <c r="C2666" s="4" t="n"/>
      <c r="D2666" s="4" t="n"/>
      <c r="E2666" s="7" t="n"/>
      <c r="F2666" s="4" t="n"/>
      <c r="G2666" s="4" t="n"/>
      <c r="H2666" s="4" t="n"/>
    </row>
    <row r="2667">
      <c r="A2667" s="6" t="n"/>
      <c r="B2667" s="4" t="n"/>
      <c r="C2667" s="4" t="n"/>
      <c r="D2667" s="4" t="n"/>
      <c r="E2667" s="7" t="n"/>
      <c r="F2667" s="4" t="n"/>
      <c r="G2667" s="4" t="n"/>
      <c r="H2667" s="4" t="n"/>
    </row>
    <row r="2668">
      <c r="A2668" s="6" t="n"/>
      <c r="B2668" s="4" t="n"/>
      <c r="C2668" s="4" t="n"/>
      <c r="D2668" s="4" t="n"/>
      <c r="E2668" s="7" t="n"/>
      <c r="F2668" s="4" t="n"/>
      <c r="G2668" s="4" t="n"/>
      <c r="H2668" s="4" t="n"/>
    </row>
    <row r="2669">
      <c r="A2669" s="6" t="n"/>
      <c r="B2669" s="4" t="n"/>
      <c r="C2669" s="4" t="n"/>
      <c r="D2669" s="4" t="n"/>
      <c r="E2669" s="7" t="n"/>
      <c r="F2669" s="4" t="n"/>
      <c r="G2669" s="4" t="n"/>
      <c r="H2669" s="4" t="n"/>
    </row>
    <row r="2670">
      <c r="A2670" s="6" t="n"/>
      <c r="B2670" s="4" t="n"/>
      <c r="C2670" s="4" t="n"/>
      <c r="D2670" s="4" t="n"/>
      <c r="E2670" s="7" t="n"/>
      <c r="F2670" s="4" t="n"/>
      <c r="G2670" s="4" t="n"/>
      <c r="H2670" s="4" t="n"/>
    </row>
    <row r="2671">
      <c r="A2671" s="6" t="n"/>
      <c r="B2671" s="4" t="n"/>
      <c r="C2671" s="4" t="n"/>
      <c r="D2671" s="4" t="n"/>
      <c r="E2671" s="7" t="n"/>
      <c r="F2671" s="4" t="n"/>
      <c r="G2671" s="4" t="n"/>
      <c r="H2671" s="4" t="n"/>
    </row>
    <row r="2672">
      <c r="A2672" s="6" t="n"/>
      <c r="B2672" s="4" t="n"/>
      <c r="C2672" s="4" t="n"/>
      <c r="D2672" s="4" t="n"/>
      <c r="E2672" s="7" t="n"/>
      <c r="F2672" s="4" t="n"/>
      <c r="G2672" s="4" t="n"/>
      <c r="H2672" s="4" t="n"/>
    </row>
    <row r="2673">
      <c r="A2673" s="6" t="n"/>
      <c r="B2673" s="4" t="n"/>
      <c r="C2673" s="4" t="n"/>
      <c r="D2673" s="4" t="n"/>
      <c r="E2673" s="7" t="n"/>
      <c r="F2673" s="4" t="n"/>
      <c r="G2673" s="4" t="n"/>
      <c r="H2673" s="4" t="n"/>
    </row>
    <row r="2674">
      <c r="A2674" s="6" t="n"/>
      <c r="B2674" s="4" t="n"/>
      <c r="C2674" s="4" t="n"/>
      <c r="D2674" s="4" t="n"/>
      <c r="E2674" s="7" t="n"/>
      <c r="F2674" s="4" t="n"/>
      <c r="G2674" s="4" t="n"/>
      <c r="H2674" s="4" t="n"/>
    </row>
    <row r="2675">
      <c r="A2675" s="6" t="n"/>
      <c r="B2675" s="4" t="n"/>
      <c r="C2675" s="4" t="n"/>
      <c r="D2675" s="4" t="n"/>
      <c r="E2675" s="7" t="n"/>
      <c r="F2675" s="4" t="n"/>
      <c r="G2675" s="4" t="n"/>
      <c r="H2675" s="4" t="n"/>
    </row>
    <row r="2676">
      <c r="A2676" s="6" t="n"/>
      <c r="B2676" s="4" t="n"/>
      <c r="C2676" s="4" t="n"/>
      <c r="D2676" s="4" t="n"/>
      <c r="E2676" s="7" t="n"/>
      <c r="F2676" s="4" t="n"/>
      <c r="G2676" s="4" t="n"/>
      <c r="H2676" s="4" t="n"/>
    </row>
    <row r="2677">
      <c r="A2677" s="6" t="n"/>
      <c r="B2677" s="4" t="n"/>
      <c r="C2677" s="4" t="n"/>
      <c r="D2677" s="4" t="n"/>
      <c r="E2677" s="7" t="n"/>
      <c r="F2677" s="4" t="n"/>
      <c r="G2677" s="4" t="n"/>
      <c r="H2677" s="4" t="n"/>
    </row>
    <row r="2678">
      <c r="A2678" s="6" t="n"/>
      <c r="B2678" s="4" t="n"/>
      <c r="C2678" s="4" t="n"/>
      <c r="D2678" s="4" t="n"/>
      <c r="E2678" s="7" t="n"/>
      <c r="F2678" s="4" t="n"/>
      <c r="G2678" s="4" t="n"/>
      <c r="H2678" s="4" t="n"/>
    </row>
    <row r="2679">
      <c r="A2679" s="6" t="n"/>
      <c r="B2679" s="4" t="n"/>
      <c r="C2679" s="4" t="n"/>
      <c r="D2679" s="4" t="n"/>
      <c r="E2679" s="7" t="n"/>
      <c r="F2679" s="4" t="n"/>
      <c r="G2679" s="4" t="n"/>
      <c r="H2679" s="4" t="n"/>
    </row>
    <row r="2680">
      <c r="A2680" s="6" t="n"/>
      <c r="B2680" s="4" t="n"/>
      <c r="C2680" s="4" t="n"/>
      <c r="D2680" s="4" t="n"/>
      <c r="E2680" s="7" t="n"/>
      <c r="F2680" s="4" t="n"/>
      <c r="G2680" s="4" t="n"/>
      <c r="H2680" s="4" t="n"/>
    </row>
    <row r="2681">
      <c r="A2681" s="6" t="n"/>
      <c r="B2681" s="4" t="n"/>
      <c r="C2681" s="4" t="n"/>
      <c r="D2681" s="4" t="n"/>
      <c r="E2681" s="7" t="n"/>
      <c r="F2681" s="4" t="n"/>
      <c r="G2681" s="4" t="n"/>
      <c r="H2681" s="4" t="n"/>
    </row>
    <row r="2682">
      <c r="A2682" s="6" t="n"/>
      <c r="B2682" s="4" t="n"/>
      <c r="C2682" s="4" t="n"/>
      <c r="D2682" s="4" t="n"/>
      <c r="E2682" s="7" t="n"/>
      <c r="F2682" s="4" t="n"/>
      <c r="G2682" s="4" t="n"/>
      <c r="H2682" s="4" t="n"/>
    </row>
    <row r="2683">
      <c r="A2683" s="6" t="n"/>
      <c r="B2683" s="4" t="n"/>
      <c r="C2683" s="4" t="n"/>
      <c r="D2683" s="4" t="n"/>
      <c r="E2683" s="7" t="n"/>
      <c r="F2683" s="4" t="n"/>
      <c r="G2683" s="4" t="n"/>
      <c r="H2683" s="4" t="n"/>
    </row>
    <row r="2684">
      <c r="A2684" s="6" t="n"/>
      <c r="B2684" s="4" t="n"/>
      <c r="C2684" s="4" t="n"/>
      <c r="D2684" s="4" t="n"/>
      <c r="E2684" s="7" t="n"/>
      <c r="F2684" s="4" t="n"/>
      <c r="G2684" s="4" t="n"/>
      <c r="H2684" s="4" t="n"/>
    </row>
    <row r="2685">
      <c r="A2685" s="6" t="n"/>
      <c r="B2685" s="4" t="n"/>
      <c r="C2685" s="4" t="n"/>
      <c r="D2685" s="4" t="n"/>
      <c r="E2685" s="7" t="n"/>
      <c r="F2685" s="4" t="n"/>
      <c r="G2685" s="4" t="n"/>
      <c r="H2685" s="4" t="n"/>
    </row>
    <row r="2686">
      <c r="A2686" s="6" t="n"/>
      <c r="B2686" s="4" t="n"/>
      <c r="C2686" s="4" t="n"/>
      <c r="D2686" s="4" t="n"/>
      <c r="E2686" s="7" t="n"/>
      <c r="F2686" s="4" t="n"/>
      <c r="G2686" s="4" t="n"/>
      <c r="H2686" s="4" t="n"/>
    </row>
    <row r="2687">
      <c r="A2687" s="6" t="n"/>
      <c r="B2687" s="4" t="n"/>
      <c r="C2687" s="4" t="n"/>
      <c r="D2687" s="4" t="n"/>
      <c r="E2687" s="7" t="n"/>
      <c r="F2687" s="4" t="n"/>
      <c r="G2687" s="4" t="n"/>
      <c r="H2687" s="4" t="n"/>
    </row>
    <row r="2688">
      <c r="A2688" s="6" t="n"/>
      <c r="B2688" s="4" t="n"/>
      <c r="C2688" s="4" t="n"/>
      <c r="D2688" s="4" t="n"/>
      <c r="E2688" s="7" t="n"/>
      <c r="F2688" s="4" t="n"/>
      <c r="G2688" s="4" t="n"/>
      <c r="H2688" s="4" t="n"/>
    </row>
    <row r="2689">
      <c r="A2689" s="6" t="n"/>
      <c r="B2689" s="4" t="n"/>
      <c r="C2689" s="4" t="n"/>
      <c r="D2689" s="4" t="n"/>
      <c r="E2689" s="7" t="n"/>
      <c r="F2689" s="4" t="n"/>
      <c r="G2689" s="4" t="n"/>
      <c r="H2689" s="4" t="n"/>
    </row>
    <row r="2690">
      <c r="A2690" s="6" t="n"/>
      <c r="B2690" s="4" t="n"/>
      <c r="C2690" s="4" t="n"/>
      <c r="D2690" s="4" t="n"/>
      <c r="E2690" s="7" t="n"/>
      <c r="F2690" s="4" t="n"/>
      <c r="G2690" s="4" t="n"/>
      <c r="H2690" s="4" t="n"/>
    </row>
    <row r="2691">
      <c r="A2691" s="6" t="n"/>
      <c r="B2691" s="4" t="n"/>
      <c r="C2691" s="4" t="n"/>
      <c r="D2691" s="4" t="n"/>
      <c r="E2691" s="7" t="n"/>
      <c r="F2691" s="4" t="n"/>
      <c r="G2691" s="4" t="n"/>
      <c r="H2691" s="4" t="n"/>
    </row>
    <row r="2692">
      <c r="A2692" s="6" t="n"/>
      <c r="B2692" s="4" t="n"/>
      <c r="C2692" s="4" t="n"/>
      <c r="D2692" s="4" t="n"/>
      <c r="E2692" s="7" t="n"/>
      <c r="F2692" s="4" t="n"/>
      <c r="G2692" s="4" t="n"/>
      <c r="H2692" s="4" t="n"/>
    </row>
    <row r="2693">
      <c r="A2693" s="6" t="n"/>
      <c r="B2693" s="4" t="n"/>
      <c r="C2693" s="4" t="n"/>
      <c r="D2693" s="4" t="n"/>
      <c r="E2693" s="7" t="n"/>
      <c r="F2693" s="4" t="n"/>
      <c r="G2693" s="4" t="n"/>
      <c r="H2693" s="4" t="n"/>
    </row>
    <row r="2694">
      <c r="A2694" s="6" t="n"/>
      <c r="B2694" s="4" t="n"/>
      <c r="C2694" s="4" t="n"/>
      <c r="D2694" s="4" t="n"/>
      <c r="E2694" s="7" t="n"/>
      <c r="F2694" s="4" t="n"/>
      <c r="G2694" s="4" t="n"/>
      <c r="H2694" s="4" t="n"/>
    </row>
    <row r="2695">
      <c r="A2695" s="6" t="n"/>
      <c r="B2695" s="4" t="n"/>
      <c r="C2695" s="4" t="n"/>
      <c r="D2695" s="4" t="n"/>
      <c r="E2695" s="7" t="n"/>
      <c r="F2695" s="4" t="n"/>
      <c r="G2695" s="4" t="n"/>
      <c r="H2695" s="4" t="n"/>
    </row>
    <row r="2696">
      <c r="A2696" s="6" t="n"/>
      <c r="B2696" s="4" t="n"/>
      <c r="C2696" s="4" t="n"/>
      <c r="D2696" s="4" t="n"/>
      <c r="E2696" s="7" t="n"/>
      <c r="F2696" s="4" t="n"/>
      <c r="G2696" s="4" t="n"/>
      <c r="H2696" s="4" t="n"/>
    </row>
    <row r="2697">
      <c r="A2697" s="6" t="n"/>
      <c r="B2697" s="4" t="n"/>
      <c r="C2697" s="4" t="n"/>
      <c r="D2697" s="4" t="n"/>
      <c r="E2697" s="7" t="n"/>
      <c r="F2697" s="4" t="n"/>
      <c r="G2697" s="4" t="n"/>
      <c r="H2697" s="4" t="n"/>
    </row>
    <row r="2698">
      <c r="A2698" s="6" t="n"/>
      <c r="B2698" s="4" t="n"/>
      <c r="C2698" s="4" t="n"/>
      <c r="D2698" s="4" t="n"/>
      <c r="E2698" s="7" t="n"/>
      <c r="F2698" s="4" t="n"/>
      <c r="G2698" s="4" t="n"/>
      <c r="H2698" s="4" t="n"/>
    </row>
    <row r="2699">
      <c r="A2699" s="6" t="n"/>
      <c r="B2699" s="4" t="n"/>
      <c r="C2699" s="4" t="n"/>
      <c r="D2699" s="4" t="n"/>
      <c r="E2699" s="7" t="n"/>
      <c r="F2699" s="4" t="n"/>
      <c r="G2699" s="4" t="n"/>
      <c r="H2699" s="4" t="n"/>
    </row>
    <row r="2700">
      <c r="A2700" s="6" t="n"/>
      <c r="B2700" s="4" t="n"/>
      <c r="C2700" s="4" t="n"/>
      <c r="D2700" s="4" t="n"/>
      <c r="E2700" s="7" t="n"/>
      <c r="F2700" s="4" t="n"/>
      <c r="G2700" s="4" t="n"/>
      <c r="H2700" s="4" t="n"/>
    </row>
    <row r="2701">
      <c r="A2701" s="6" t="n"/>
      <c r="B2701" s="4" t="n"/>
      <c r="C2701" s="4" t="n"/>
      <c r="D2701" s="4" t="n"/>
      <c r="E2701" s="7" t="n"/>
      <c r="F2701" s="4" t="n"/>
      <c r="G2701" s="4" t="n"/>
      <c r="H2701" s="4" t="n"/>
    </row>
    <row r="2702">
      <c r="A2702" s="6" t="n"/>
      <c r="B2702" s="4" t="n"/>
      <c r="C2702" s="4" t="n"/>
      <c r="D2702" s="4" t="n"/>
      <c r="E2702" s="7" t="n"/>
      <c r="F2702" s="4" t="n"/>
      <c r="G2702" s="4" t="n"/>
      <c r="H2702" s="4" t="n"/>
    </row>
    <row r="2703">
      <c r="A2703" s="6" t="n"/>
      <c r="B2703" s="4" t="n"/>
      <c r="C2703" s="4" t="n"/>
      <c r="D2703" s="4" t="n"/>
      <c r="E2703" s="7" t="n"/>
      <c r="F2703" s="4" t="n"/>
      <c r="G2703" s="4" t="n"/>
      <c r="H2703" s="4" t="n"/>
    </row>
    <row r="2704">
      <c r="A2704" s="6" t="n"/>
      <c r="B2704" s="4" t="n"/>
      <c r="C2704" s="4" t="n"/>
      <c r="D2704" s="4" t="n"/>
      <c r="E2704" s="7" t="n"/>
      <c r="F2704" s="4" t="n"/>
      <c r="G2704" s="4" t="n"/>
      <c r="H2704" s="4" t="n"/>
    </row>
    <row r="2705">
      <c r="A2705" s="6" t="n"/>
      <c r="B2705" s="4" t="n"/>
      <c r="C2705" s="4" t="n"/>
      <c r="D2705" s="4" t="n"/>
      <c r="E2705" s="7" t="n"/>
      <c r="F2705" s="4" t="n"/>
      <c r="G2705" s="4" t="n"/>
      <c r="H2705" s="4" t="n"/>
    </row>
    <row r="2706">
      <c r="A2706" s="6" t="n"/>
      <c r="B2706" s="4" t="n"/>
      <c r="C2706" s="4" t="n"/>
      <c r="D2706" s="4" t="n"/>
      <c r="E2706" s="7" t="n"/>
      <c r="F2706" s="4" t="n"/>
      <c r="G2706" s="4" t="n"/>
      <c r="H2706" s="4" t="n"/>
    </row>
    <row r="2707">
      <c r="A2707" s="6" t="n"/>
      <c r="B2707" s="4" t="n"/>
      <c r="C2707" s="4" t="n"/>
      <c r="D2707" s="4" t="n"/>
      <c r="E2707" s="7" t="n"/>
      <c r="F2707" s="4" t="n"/>
      <c r="G2707" s="4" t="n"/>
      <c r="H2707" s="4" t="n"/>
    </row>
    <row r="2708">
      <c r="A2708" s="6" t="n"/>
      <c r="B2708" s="4" t="n"/>
      <c r="C2708" s="4" t="n"/>
      <c r="D2708" s="4" t="n"/>
      <c r="E2708" s="7" t="n"/>
      <c r="F2708" s="4" t="n"/>
      <c r="G2708" s="4" t="n"/>
      <c r="H2708" s="4" t="n"/>
    </row>
    <row r="2709">
      <c r="A2709" s="6" t="n"/>
      <c r="B2709" s="4" t="n"/>
      <c r="C2709" s="4" t="n"/>
      <c r="D2709" s="4" t="n"/>
      <c r="E2709" s="7" t="n"/>
      <c r="F2709" s="4" t="n"/>
      <c r="G2709" s="4" t="n"/>
      <c r="H2709" s="4" t="n"/>
    </row>
    <row r="2710">
      <c r="A2710" s="6" t="n"/>
      <c r="B2710" s="4" t="n"/>
      <c r="C2710" s="4" t="n"/>
      <c r="D2710" s="4" t="n"/>
      <c r="E2710" s="7" t="n"/>
      <c r="F2710" s="4" t="n"/>
      <c r="G2710" s="4" t="n"/>
      <c r="H2710" s="4" t="n"/>
    </row>
    <row r="2711">
      <c r="A2711" s="6" t="n"/>
      <c r="B2711" s="4" t="n"/>
      <c r="C2711" s="4" t="n"/>
      <c r="D2711" s="4" t="n"/>
      <c r="E2711" s="7" t="n"/>
      <c r="F2711" s="4" t="n"/>
      <c r="G2711" s="4" t="n"/>
      <c r="H2711" s="4" t="n"/>
    </row>
    <row r="2712">
      <c r="A2712" s="6" t="n"/>
      <c r="B2712" s="4" t="n"/>
      <c r="C2712" s="4" t="n"/>
      <c r="D2712" s="4" t="n"/>
      <c r="E2712" s="7" t="n"/>
      <c r="F2712" s="4" t="n"/>
      <c r="G2712" s="4" t="n"/>
      <c r="H2712" s="4" t="n"/>
    </row>
    <row r="2713">
      <c r="A2713" s="6" t="n"/>
      <c r="B2713" s="4" t="n"/>
      <c r="C2713" s="4" t="n"/>
      <c r="D2713" s="4" t="n"/>
      <c r="E2713" s="7" t="n"/>
      <c r="F2713" s="4" t="n"/>
      <c r="G2713" s="4" t="n"/>
      <c r="H2713" s="4" t="n"/>
    </row>
    <row r="2714">
      <c r="A2714" s="6" t="n"/>
      <c r="B2714" s="4" t="n"/>
      <c r="C2714" s="4" t="n"/>
      <c r="D2714" s="4" t="n"/>
      <c r="E2714" s="7" t="n"/>
      <c r="F2714" s="4" t="n"/>
      <c r="G2714" s="4" t="n"/>
      <c r="H2714" s="4" t="n"/>
    </row>
    <row r="2715">
      <c r="A2715" s="6" t="n"/>
      <c r="B2715" s="4" t="n"/>
      <c r="C2715" s="4" t="n"/>
      <c r="D2715" s="4" t="n"/>
      <c r="E2715" s="7" t="n"/>
      <c r="F2715" s="4" t="n"/>
      <c r="G2715" s="4" t="n"/>
      <c r="H2715" s="4" t="n"/>
    </row>
    <row r="2716">
      <c r="A2716" s="6" t="n"/>
      <c r="B2716" s="4" t="n"/>
      <c r="C2716" s="4" t="n"/>
      <c r="D2716" s="4" t="n"/>
      <c r="E2716" s="7" t="n"/>
      <c r="F2716" s="4" t="n"/>
      <c r="G2716" s="4" t="n"/>
      <c r="H2716" s="4" t="n"/>
    </row>
    <row r="2717">
      <c r="A2717" s="6" t="n"/>
      <c r="B2717" s="4" t="n"/>
      <c r="C2717" s="4" t="n"/>
      <c r="D2717" s="4" t="n"/>
      <c r="E2717" s="7" t="n"/>
      <c r="F2717" s="4" t="n"/>
      <c r="G2717" s="4" t="n"/>
      <c r="H2717" s="4" t="n"/>
    </row>
    <row r="2718">
      <c r="A2718" s="6" t="n"/>
      <c r="B2718" s="4" t="n"/>
      <c r="C2718" s="4" t="n"/>
      <c r="D2718" s="4" t="n"/>
      <c r="E2718" s="7" t="n"/>
      <c r="F2718" s="4" t="n"/>
      <c r="G2718" s="4" t="n"/>
      <c r="H2718" s="4" t="n"/>
    </row>
    <row r="2719">
      <c r="A2719" s="6" t="n"/>
      <c r="B2719" s="4" t="n"/>
      <c r="C2719" s="4" t="n"/>
      <c r="D2719" s="4" t="n"/>
      <c r="E2719" s="7" t="n"/>
      <c r="F2719" s="4" t="n"/>
      <c r="G2719" s="4" t="n"/>
      <c r="H2719" s="4" t="n"/>
    </row>
    <row r="2720">
      <c r="A2720" s="6" t="n"/>
      <c r="B2720" s="4" t="n"/>
      <c r="C2720" s="4" t="n"/>
      <c r="D2720" s="4" t="n"/>
      <c r="E2720" s="7" t="n"/>
      <c r="F2720" s="4" t="n"/>
      <c r="G2720" s="4" t="n"/>
      <c r="H2720" s="4" t="n"/>
    </row>
    <row r="2721">
      <c r="A2721" s="6" t="n"/>
      <c r="B2721" s="4" t="n"/>
      <c r="C2721" s="4" t="n"/>
      <c r="D2721" s="4" t="n"/>
      <c r="E2721" s="7" t="n"/>
      <c r="F2721" s="4" t="n"/>
      <c r="G2721" s="4" t="n"/>
      <c r="H2721" s="4" t="n"/>
    </row>
    <row r="2722">
      <c r="A2722" s="6" t="n"/>
      <c r="B2722" s="4" t="n"/>
      <c r="C2722" s="4" t="n"/>
      <c r="D2722" s="4" t="n"/>
      <c r="E2722" s="7" t="n"/>
      <c r="F2722" s="4" t="n"/>
      <c r="G2722" s="4" t="n"/>
      <c r="H2722" s="4" t="n"/>
    </row>
    <row r="2723">
      <c r="A2723" s="6" t="n"/>
      <c r="B2723" s="4" t="n"/>
      <c r="C2723" s="4" t="n"/>
      <c r="D2723" s="4" t="n"/>
      <c r="E2723" s="7" t="n"/>
      <c r="F2723" s="4" t="n"/>
      <c r="G2723" s="4" t="n"/>
      <c r="H2723" s="4" t="n"/>
    </row>
    <row r="2724">
      <c r="A2724" s="6" t="n"/>
      <c r="B2724" s="4" t="n"/>
      <c r="C2724" s="4" t="n"/>
      <c r="D2724" s="4" t="n"/>
      <c r="E2724" s="7" t="n"/>
      <c r="F2724" s="4" t="n"/>
      <c r="G2724" s="4" t="n"/>
      <c r="H2724" s="4" t="n"/>
    </row>
    <row r="2725">
      <c r="A2725" s="6" t="n"/>
      <c r="B2725" s="4" t="n"/>
      <c r="C2725" s="4" t="n"/>
      <c r="D2725" s="4" t="n"/>
      <c r="E2725" s="7" t="n"/>
      <c r="F2725" s="4" t="n"/>
      <c r="G2725" s="4" t="n"/>
      <c r="H2725" s="4" t="n"/>
    </row>
    <row r="2726">
      <c r="A2726" s="6" t="n"/>
      <c r="B2726" s="4" t="n"/>
      <c r="C2726" s="4" t="n"/>
      <c r="D2726" s="4" t="n"/>
      <c r="E2726" s="7" t="n"/>
      <c r="F2726" s="4" t="n"/>
      <c r="G2726" s="4" t="n"/>
      <c r="H2726" s="4" t="n"/>
    </row>
    <row r="2727">
      <c r="A2727" s="6" t="n"/>
      <c r="B2727" s="4" t="n"/>
      <c r="C2727" s="4" t="n"/>
      <c r="D2727" s="4" t="n"/>
      <c r="E2727" s="7" t="n"/>
      <c r="F2727" s="4" t="n"/>
      <c r="G2727" s="4" t="n"/>
      <c r="H2727" s="4" t="n"/>
    </row>
    <row r="2728">
      <c r="A2728" s="6" t="n"/>
      <c r="B2728" s="4" t="n"/>
      <c r="C2728" s="4" t="n"/>
      <c r="D2728" s="4" t="n"/>
      <c r="E2728" s="7" t="n"/>
      <c r="F2728" s="4" t="n"/>
      <c r="G2728" s="4" t="n"/>
      <c r="H2728" s="4" t="n"/>
    </row>
    <row r="2729">
      <c r="A2729" s="6" t="n"/>
      <c r="B2729" s="4" t="n"/>
      <c r="C2729" s="4" t="n"/>
      <c r="D2729" s="4" t="n"/>
      <c r="E2729" s="7" t="n"/>
      <c r="F2729" s="4" t="n"/>
      <c r="G2729" s="4" t="n"/>
      <c r="H2729" s="4" t="n"/>
    </row>
    <row r="2730">
      <c r="A2730" s="6" t="n"/>
      <c r="B2730" s="4" t="n"/>
      <c r="C2730" s="4" t="n"/>
      <c r="D2730" s="4" t="n"/>
      <c r="E2730" s="7" t="n"/>
      <c r="F2730" s="4" t="n"/>
      <c r="G2730" s="4" t="n"/>
      <c r="H2730" s="4" t="n"/>
    </row>
    <row r="2731">
      <c r="A2731" s="6" t="n"/>
      <c r="B2731" s="4" t="n"/>
      <c r="C2731" s="4" t="n"/>
      <c r="D2731" s="4" t="n"/>
      <c r="E2731" s="7" t="n"/>
      <c r="F2731" s="4" t="n"/>
      <c r="G2731" s="4" t="n"/>
      <c r="H2731" s="4" t="n"/>
    </row>
    <row r="2732">
      <c r="A2732" s="6" t="n"/>
      <c r="B2732" s="4" t="n"/>
      <c r="C2732" s="4" t="n"/>
      <c r="D2732" s="4" t="n"/>
      <c r="E2732" s="7" t="n"/>
      <c r="F2732" s="4" t="n"/>
      <c r="G2732" s="4" t="n"/>
      <c r="H2732" s="4" t="n"/>
    </row>
    <row r="2733">
      <c r="A2733" s="6" t="n"/>
      <c r="B2733" s="4" t="n"/>
      <c r="C2733" s="4" t="n"/>
      <c r="D2733" s="4" t="n"/>
      <c r="E2733" s="7" t="n"/>
      <c r="F2733" s="4" t="n"/>
      <c r="G2733" s="4" t="n"/>
      <c r="H2733" s="4" t="n"/>
    </row>
    <row r="2734">
      <c r="A2734" s="6" t="n"/>
      <c r="B2734" s="4" t="n"/>
      <c r="C2734" s="4" t="n"/>
      <c r="D2734" s="4" t="n"/>
      <c r="E2734" s="7" t="n"/>
      <c r="F2734" s="4" t="n"/>
      <c r="G2734" s="4" t="n"/>
      <c r="H2734" s="4" t="n"/>
    </row>
    <row r="2735">
      <c r="A2735" s="6" t="n"/>
      <c r="B2735" s="4" t="n"/>
      <c r="C2735" s="4" t="n"/>
      <c r="D2735" s="4" t="n"/>
      <c r="E2735" s="7" t="n"/>
      <c r="F2735" s="4" t="n"/>
      <c r="G2735" s="4" t="n"/>
      <c r="H2735" s="4" t="n"/>
    </row>
    <row r="2736">
      <c r="A2736" s="6" t="n"/>
      <c r="B2736" s="4" t="n"/>
      <c r="C2736" s="4" t="n"/>
      <c r="D2736" s="4" t="n"/>
      <c r="E2736" s="7" t="n"/>
      <c r="F2736" s="4" t="n"/>
      <c r="G2736" s="4" t="n"/>
      <c r="H2736" s="4" t="n"/>
    </row>
    <row r="2737">
      <c r="A2737" s="6" t="n"/>
      <c r="B2737" s="4" t="n"/>
      <c r="C2737" s="4" t="n"/>
      <c r="D2737" s="4" t="n"/>
      <c r="E2737" s="7" t="n"/>
      <c r="F2737" s="4" t="n"/>
      <c r="G2737" s="4" t="n"/>
      <c r="H2737" s="4" t="n"/>
    </row>
    <row r="2738">
      <c r="A2738" s="6" t="n"/>
      <c r="B2738" s="4" t="n"/>
      <c r="C2738" s="4" t="n"/>
      <c r="D2738" s="4" t="n"/>
      <c r="E2738" s="7" t="n"/>
      <c r="F2738" s="4" t="n"/>
      <c r="G2738" s="4" t="n"/>
      <c r="H2738" s="4" t="n"/>
    </row>
    <row r="2739">
      <c r="A2739" s="6" t="n"/>
      <c r="B2739" s="4" t="n"/>
      <c r="C2739" s="4" t="n"/>
      <c r="D2739" s="4" t="n"/>
      <c r="E2739" s="7" t="n"/>
      <c r="F2739" s="4" t="n"/>
      <c r="G2739" s="4" t="n"/>
      <c r="H2739" s="4" t="n"/>
    </row>
    <row r="2740">
      <c r="A2740" s="6" t="n"/>
      <c r="B2740" s="4" t="n"/>
      <c r="C2740" s="4" t="n"/>
      <c r="D2740" s="4" t="n"/>
      <c r="E2740" s="7" t="n"/>
      <c r="F2740" s="4" t="n"/>
      <c r="G2740" s="4" t="n"/>
      <c r="H2740" s="4" t="n"/>
    </row>
    <row r="2741">
      <c r="A2741" s="6" t="n"/>
      <c r="B2741" s="4" t="n"/>
      <c r="C2741" s="4" t="n"/>
      <c r="D2741" s="4" t="n"/>
      <c r="E2741" s="7" t="n"/>
      <c r="F2741" s="4" t="n"/>
      <c r="G2741" s="4" t="n"/>
      <c r="H2741" s="4" t="n"/>
    </row>
    <row r="2742">
      <c r="A2742" s="6" t="n"/>
      <c r="B2742" s="4" t="n"/>
      <c r="C2742" s="4" t="n"/>
      <c r="D2742" s="4" t="n"/>
      <c r="E2742" s="7" t="n"/>
      <c r="F2742" s="4" t="n"/>
      <c r="G2742" s="4" t="n"/>
      <c r="H2742" s="4" t="n"/>
    </row>
    <row r="2743">
      <c r="A2743" s="6" t="n"/>
      <c r="B2743" s="4" t="n"/>
      <c r="C2743" s="4" t="n"/>
      <c r="D2743" s="4" t="n"/>
      <c r="E2743" s="7" t="n"/>
      <c r="F2743" s="4" t="n"/>
      <c r="G2743" s="4" t="n"/>
      <c r="H2743" s="4" t="n"/>
    </row>
    <row r="2744">
      <c r="A2744" s="6" t="n"/>
      <c r="B2744" s="4" t="n"/>
      <c r="C2744" s="4" t="n"/>
      <c r="D2744" s="4" t="n"/>
      <c r="E2744" s="7" t="n"/>
      <c r="F2744" s="4" t="n"/>
      <c r="G2744" s="4" t="n"/>
      <c r="H2744" s="4" t="n"/>
    </row>
    <row r="2745">
      <c r="A2745" s="6" t="n"/>
      <c r="B2745" s="4" t="n"/>
      <c r="C2745" s="4" t="n"/>
      <c r="D2745" s="4" t="n"/>
      <c r="E2745" s="7" t="n"/>
      <c r="F2745" s="4" t="n"/>
      <c r="G2745" s="4" t="n"/>
      <c r="H2745" s="4" t="n"/>
    </row>
    <row r="2746">
      <c r="A2746" s="6" t="n"/>
      <c r="B2746" s="4" t="n"/>
      <c r="C2746" s="4" t="n"/>
      <c r="D2746" s="4" t="n"/>
      <c r="E2746" s="7" t="n"/>
      <c r="F2746" s="4" t="n"/>
      <c r="G2746" s="4" t="n"/>
      <c r="H2746" s="4" t="n"/>
    </row>
    <row r="2747">
      <c r="A2747" s="6" t="n"/>
      <c r="B2747" s="4" t="n"/>
      <c r="C2747" s="4" t="n"/>
      <c r="D2747" s="4" t="n"/>
      <c r="E2747" s="7" t="n"/>
      <c r="F2747" s="4" t="n"/>
      <c r="G2747" s="4" t="n"/>
      <c r="H2747" s="4" t="n"/>
    </row>
    <row r="2748">
      <c r="A2748" s="6" t="n"/>
      <c r="B2748" s="4" t="n"/>
      <c r="C2748" s="4" t="n"/>
      <c r="D2748" s="4" t="n"/>
      <c r="E2748" s="7" t="n"/>
      <c r="F2748" s="4" t="n"/>
      <c r="G2748" s="4" t="n"/>
      <c r="H2748" s="4" t="n"/>
    </row>
    <row r="2749">
      <c r="A2749" s="6" t="n"/>
      <c r="B2749" s="4" t="n"/>
      <c r="C2749" s="4" t="n"/>
      <c r="D2749" s="4" t="n"/>
      <c r="E2749" s="7" t="n"/>
      <c r="F2749" s="4" t="n"/>
      <c r="G2749" s="4" t="n"/>
      <c r="H2749" s="4" t="n"/>
    </row>
    <row r="2750">
      <c r="A2750" s="6" t="n"/>
      <c r="B2750" s="4" t="n"/>
      <c r="C2750" s="4" t="n"/>
      <c r="D2750" s="4" t="n"/>
      <c r="E2750" s="7" t="n"/>
      <c r="F2750" s="4" t="n"/>
      <c r="G2750" s="4" t="n"/>
      <c r="H2750" s="4" t="n"/>
    </row>
    <row r="2751">
      <c r="A2751" s="6" t="n"/>
      <c r="B2751" s="4" t="n"/>
      <c r="C2751" s="4" t="n"/>
      <c r="D2751" s="4" t="n"/>
      <c r="E2751" s="7" t="n"/>
      <c r="F2751" s="4" t="n"/>
      <c r="G2751" s="4" t="n"/>
      <c r="H2751" s="4" t="n"/>
    </row>
    <row r="2752">
      <c r="A2752" s="6" t="n"/>
      <c r="B2752" s="4" t="n"/>
      <c r="C2752" s="4" t="n"/>
      <c r="D2752" s="4" t="n"/>
      <c r="E2752" s="7" t="n"/>
      <c r="F2752" s="4" t="n"/>
      <c r="G2752" s="4" t="n"/>
      <c r="H2752" s="4" t="n"/>
    </row>
    <row r="2753">
      <c r="A2753" s="6" t="n"/>
      <c r="B2753" s="4" t="n"/>
      <c r="C2753" s="4" t="n"/>
      <c r="D2753" s="4" t="n"/>
      <c r="E2753" s="7" t="n"/>
      <c r="F2753" s="4" t="n"/>
      <c r="G2753" s="4" t="n"/>
      <c r="H2753" s="4" t="n"/>
    </row>
    <row r="2754">
      <c r="A2754" s="6" t="n"/>
      <c r="B2754" s="4" t="n"/>
      <c r="C2754" s="4" t="n"/>
      <c r="D2754" s="4" t="n"/>
      <c r="E2754" s="7" t="n"/>
      <c r="F2754" s="4" t="n"/>
      <c r="G2754" s="4" t="n"/>
      <c r="H2754" s="4" t="n"/>
    </row>
    <row r="2755">
      <c r="A2755" s="6" t="n"/>
      <c r="B2755" s="4" t="n"/>
      <c r="C2755" s="4" t="n"/>
      <c r="D2755" s="4" t="n"/>
      <c r="E2755" s="7" t="n"/>
      <c r="F2755" s="4" t="n"/>
      <c r="G2755" s="4" t="n"/>
      <c r="H2755" s="4" t="n"/>
    </row>
    <row r="2756">
      <c r="A2756" s="6" t="n"/>
      <c r="B2756" s="4" t="n"/>
      <c r="C2756" s="4" t="n"/>
      <c r="D2756" s="4" t="n"/>
      <c r="E2756" s="7" t="n"/>
      <c r="F2756" s="4" t="n"/>
      <c r="G2756" s="4" t="n"/>
      <c r="H2756" s="4" t="n"/>
    </row>
    <row r="2757">
      <c r="A2757" s="6" t="n"/>
      <c r="B2757" s="4" t="n"/>
      <c r="C2757" s="4" t="n"/>
      <c r="D2757" s="4" t="n"/>
      <c r="E2757" s="7" t="n"/>
      <c r="F2757" s="4" t="n"/>
      <c r="G2757" s="4" t="n"/>
      <c r="H2757" s="4" t="n"/>
    </row>
    <row r="2758">
      <c r="A2758" s="6" t="n"/>
      <c r="B2758" s="4" t="n"/>
      <c r="C2758" s="4" t="n"/>
      <c r="D2758" s="4" t="n"/>
      <c r="E2758" s="7" t="n"/>
      <c r="F2758" s="4" t="n"/>
      <c r="G2758" s="4" t="n"/>
      <c r="H2758" s="4" t="n"/>
    </row>
    <row r="2759">
      <c r="A2759" s="6" t="n"/>
      <c r="B2759" s="4" t="n"/>
      <c r="C2759" s="4" t="n"/>
      <c r="D2759" s="4" t="n"/>
      <c r="E2759" s="7" t="n"/>
      <c r="F2759" s="4" t="n"/>
      <c r="G2759" s="4" t="n"/>
      <c r="H2759" s="4" t="n"/>
    </row>
    <row r="2760">
      <c r="A2760" s="6" t="n"/>
      <c r="B2760" s="4" t="n"/>
      <c r="C2760" s="4" t="n"/>
      <c r="D2760" s="4" t="n"/>
      <c r="E2760" s="7" t="n"/>
      <c r="F2760" s="4" t="n"/>
      <c r="G2760" s="4" t="n"/>
      <c r="H2760" s="4" t="n"/>
    </row>
    <row r="2761">
      <c r="A2761" s="6" t="n"/>
      <c r="B2761" s="4" t="n"/>
      <c r="C2761" s="4" t="n"/>
      <c r="D2761" s="4" t="n"/>
      <c r="E2761" s="7" t="n"/>
      <c r="F2761" s="4" t="n"/>
      <c r="G2761" s="4" t="n"/>
      <c r="H2761" s="4" t="n"/>
    </row>
    <row r="2762">
      <c r="A2762" s="6" t="n"/>
      <c r="B2762" s="4" t="n"/>
      <c r="C2762" s="4" t="n"/>
      <c r="D2762" s="4" t="n"/>
      <c r="E2762" s="7" t="n"/>
      <c r="F2762" s="4" t="n"/>
      <c r="G2762" s="4" t="n"/>
      <c r="H2762" s="4" t="n"/>
    </row>
    <row r="2763">
      <c r="A2763" s="6" t="n"/>
      <c r="B2763" s="4" t="n"/>
      <c r="C2763" s="4" t="n"/>
      <c r="D2763" s="4" t="n"/>
      <c r="E2763" s="7" t="n"/>
      <c r="F2763" s="4" t="n"/>
      <c r="G2763" s="4" t="n"/>
      <c r="H2763" s="4" t="n"/>
    </row>
    <row r="2764">
      <c r="A2764" s="6" t="n"/>
      <c r="B2764" s="4" t="n"/>
      <c r="C2764" s="4" t="n"/>
      <c r="D2764" s="4" t="n"/>
      <c r="E2764" s="7" t="n"/>
      <c r="F2764" s="4" t="n"/>
      <c r="G2764" s="4" t="n"/>
      <c r="H2764" s="4" t="n"/>
    </row>
    <row r="2765">
      <c r="A2765" s="6" t="n"/>
      <c r="B2765" s="4" t="n"/>
      <c r="C2765" s="4" t="n"/>
      <c r="D2765" s="4" t="n"/>
      <c r="E2765" s="7" t="n"/>
      <c r="F2765" s="4" t="n"/>
      <c r="G2765" s="4" t="n"/>
      <c r="H2765" s="4" t="n"/>
    </row>
    <row r="2766">
      <c r="A2766" s="6" t="n"/>
      <c r="B2766" s="4" t="n"/>
      <c r="C2766" s="4" t="n"/>
      <c r="D2766" s="4" t="n"/>
      <c r="E2766" s="7" t="n"/>
      <c r="F2766" s="4" t="n"/>
      <c r="G2766" s="4" t="n"/>
      <c r="H2766" s="4" t="n"/>
    </row>
    <row r="2767">
      <c r="A2767" s="6" t="n"/>
      <c r="B2767" s="4" t="n"/>
      <c r="C2767" s="4" t="n"/>
      <c r="D2767" s="4" t="n"/>
      <c r="E2767" s="7" t="n"/>
      <c r="F2767" s="4" t="n"/>
      <c r="G2767" s="4" t="n"/>
      <c r="H2767" s="4" t="n"/>
    </row>
    <row r="2768">
      <c r="A2768" s="6" t="n"/>
      <c r="B2768" s="4" t="n"/>
      <c r="C2768" s="4" t="n"/>
      <c r="D2768" s="4" t="n"/>
      <c r="E2768" s="7" t="n"/>
      <c r="F2768" s="4" t="n"/>
      <c r="G2768" s="4" t="n"/>
      <c r="H2768" s="4" t="n"/>
    </row>
    <row r="2769">
      <c r="A2769" s="6" t="n"/>
      <c r="B2769" s="4" t="n"/>
      <c r="C2769" s="4" t="n"/>
      <c r="D2769" s="4" t="n"/>
      <c r="E2769" s="7" t="n"/>
      <c r="F2769" s="4" t="n"/>
      <c r="G2769" s="4" t="n"/>
      <c r="H2769" s="4" t="n"/>
    </row>
    <row r="2770">
      <c r="A2770" s="6" t="n"/>
      <c r="B2770" s="4" t="n"/>
      <c r="C2770" s="4" t="n"/>
      <c r="D2770" s="4" t="n"/>
      <c r="E2770" s="7" t="n"/>
      <c r="F2770" s="4" t="n"/>
      <c r="G2770" s="4" t="n"/>
      <c r="H2770" s="4" t="n"/>
    </row>
    <row r="2771">
      <c r="A2771" s="6" t="n"/>
      <c r="B2771" s="4" t="n"/>
      <c r="C2771" s="4" t="n"/>
      <c r="D2771" s="4" t="n"/>
      <c r="E2771" s="7" t="n"/>
      <c r="F2771" s="4" t="n"/>
      <c r="G2771" s="4" t="n"/>
      <c r="H2771" s="4" t="n"/>
    </row>
    <row r="2772">
      <c r="A2772" s="6" t="n"/>
      <c r="B2772" s="4" t="n"/>
      <c r="C2772" s="4" t="n"/>
      <c r="D2772" s="4" t="n"/>
      <c r="E2772" s="7" t="n"/>
      <c r="F2772" s="4" t="n"/>
      <c r="G2772" s="4" t="n"/>
      <c r="H2772" s="4" t="n"/>
    </row>
    <row r="2773">
      <c r="A2773" s="6" t="n"/>
      <c r="B2773" s="4" t="n"/>
      <c r="C2773" s="4" t="n"/>
      <c r="D2773" s="4" t="n"/>
      <c r="E2773" s="7" t="n"/>
      <c r="F2773" s="4" t="n"/>
      <c r="G2773" s="4" t="n"/>
      <c r="H2773" s="4" t="n"/>
    </row>
    <row r="2774">
      <c r="A2774" s="6" t="n"/>
      <c r="B2774" s="4" t="n"/>
      <c r="C2774" s="4" t="n"/>
      <c r="D2774" s="4" t="n"/>
      <c r="E2774" s="7" t="n"/>
      <c r="F2774" s="4" t="n"/>
      <c r="G2774" s="4" t="n"/>
      <c r="H2774" s="4" t="n"/>
    </row>
    <row r="2775">
      <c r="A2775" s="6" t="n"/>
      <c r="B2775" s="4" t="n"/>
      <c r="C2775" s="4" t="n"/>
      <c r="D2775" s="4" t="n"/>
      <c r="E2775" s="7" t="n"/>
      <c r="F2775" s="4" t="n"/>
      <c r="G2775" s="4" t="n"/>
      <c r="H2775" s="4" t="n"/>
    </row>
    <row r="2776">
      <c r="A2776" s="6" t="n"/>
      <c r="B2776" s="4" t="n"/>
      <c r="C2776" s="4" t="n"/>
      <c r="D2776" s="4" t="n"/>
      <c r="E2776" s="7" t="n"/>
      <c r="F2776" s="4" t="n"/>
      <c r="G2776" s="4" t="n"/>
      <c r="H2776" s="4" t="n"/>
    </row>
    <row r="2777">
      <c r="A2777" s="6" t="n"/>
      <c r="B2777" s="4" t="n"/>
      <c r="C2777" s="4" t="n"/>
      <c r="D2777" s="4" t="n"/>
      <c r="E2777" s="7" t="n"/>
      <c r="F2777" s="4" t="n"/>
      <c r="G2777" s="4" t="n"/>
      <c r="H2777" s="4" t="n"/>
    </row>
    <row r="2778">
      <c r="A2778" s="6" t="n"/>
      <c r="B2778" s="4" t="n"/>
      <c r="C2778" s="4" t="n"/>
      <c r="D2778" s="4" t="n"/>
      <c r="E2778" s="7" t="n"/>
      <c r="F2778" s="4" t="n"/>
      <c r="G2778" s="4" t="n"/>
      <c r="H2778" s="4" t="n"/>
    </row>
    <row r="2779">
      <c r="A2779" s="6" t="n"/>
      <c r="B2779" s="4" t="n"/>
      <c r="C2779" s="4" t="n"/>
      <c r="D2779" s="4" t="n"/>
      <c r="E2779" s="7" t="n"/>
      <c r="F2779" s="4" t="n"/>
      <c r="G2779" s="4" t="n"/>
      <c r="H2779" s="4" t="n"/>
    </row>
    <row r="2780">
      <c r="A2780" s="6" t="n"/>
      <c r="B2780" s="4" t="n"/>
      <c r="C2780" s="4" t="n"/>
      <c r="D2780" s="4" t="n"/>
      <c r="E2780" s="7" t="n"/>
      <c r="F2780" s="4" t="n"/>
      <c r="G2780" s="4" t="n"/>
      <c r="H2780" s="4" t="n"/>
    </row>
    <row r="2781">
      <c r="A2781" s="6" t="n"/>
      <c r="B2781" s="4" t="n"/>
      <c r="C2781" s="4" t="n"/>
      <c r="D2781" s="4" t="n"/>
      <c r="E2781" s="7" t="n"/>
      <c r="F2781" s="4" t="n"/>
      <c r="G2781" s="4" t="n"/>
      <c r="H2781" s="4" t="n"/>
    </row>
    <row r="2782">
      <c r="A2782" s="6" t="n"/>
      <c r="B2782" s="4" t="n"/>
      <c r="C2782" s="4" t="n"/>
      <c r="D2782" s="4" t="n"/>
      <c r="E2782" s="7" t="n"/>
      <c r="F2782" s="4" t="n"/>
      <c r="G2782" s="4" t="n"/>
      <c r="H2782" s="4" t="n"/>
    </row>
    <row r="2783">
      <c r="A2783" s="6" t="n"/>
      <c r="B2783" s="4" t="n"/>
      <c r="C2783" s="4" t="n"/>
      <c r="D2783" s="4" t="n"/>
      <c r="E2783" s="7" t="n"/>
      <c r="F2783" s="4" t="n"/>
      <c r="G2783" s="4" t="n"/>
      <c r="H2783" s="4" t="n"/>
    </row>
    <row r="2784">
      <c r="A2784" s="6" t="n"/>
      <c r="B2784" s="4" t="n"/>
      <c r="C2784" s="4" t="n"/>
      <c r="D2784" s="4" t="n"/>
      <c r="E2784" s="7" t="n"/>
      <c r="F2784" s="4" t="n"/>
      <c r="G2784" s="4" t="n"/>
      <c r="H2784" s="4" t="n"/>
    </row>
    <row r="2785">
      <c r="A2785" s="6" t="n"/>
      <c r="B2785" s="4" t="n"/>
      <c r="C2785" s="4" t="n"/>
      <c r="D2785" s="4" t="n"/>
      <c r="E2785" s="7" t="n"/>
      <c r="F2785" s="4" t="n"/>
      <c r="G2785" s="4" t="n"/>
      <c r="H2785" s="4" t="n"/>
    </row>
    <row r="2786">
      <c r="A2786" s="6" t="n"/>
      <c r="B2786" s="4" t="n"/>
      <c r="C2786" s="4" t="n"/>
      <c r="D2786" s="4" t="n"/>
      <c r="E2786" s="7" t="n"/>
      <c r="F2786" s="4" t="n"/>
      <c r="G2786" s="4" t="n"/>
      <c r="H2786" s="4" t="n"/>
    </row>
    <row r="2787">
      <c r="A2787" s="6" t="n"/>
      <c r="B2787" s="4" t="n"/>
      <c r="C2787" s="4" t="n"/>
      <c r="D2787" s="4" t="n"/>
      <c r="E2787" s="7" t="n"/>
      <c r="F2787" s="4" t="n"/>
      <c r="G2787" s="4" t="n"/>
      <c r="H2787" s="4" t="n"/>
    </row>
    <row r="2788">
      <c r="A2788" s="6" t="n"/>
      <c r="B2788" s="4" t="n"/>
      <c r="C2788" s="4" t="n"/>
      <c r="D2788" s="4" t="n"/>
      <c r="E2788" s="7" t="n"/>
      <c r="F2788" s="4" t="n"/>
      <c r="G2788" s="4" t="n"/>
      <c r="H2788" s="4" t="n"/>
    </row>
    <row r="2789">
      <c r="A2789" s="6" t="n"/>
      <c r="B2789" s="4" t="n"/>
      <c r="C2789" s="4" t="n"/>
      <c r="D2789" s="4" t="n"/>
      <c r="E2789" s="7" t="n"/>
      <c r="F2789" s="4" t="n"/>
      <c r="G2789" s="4" t="n"/>
      <c r="H2789" s="4" t="n"/>
    </row>
    <row r="2790">
      <c r="A2790" s="6" t="n"/>
      <c r="B2790" s="4" t="n"/>
      <c r="C2790" s="4" t="n"/>
      <c r="D2790" s="4" t="n"/>
      <c r="E2790" s="7" t="n"/>
      <c r="F2790" s="4" t="n"/>
      <c r="G2790" s="4" t="n"/>
      <c r="H2790" s="4" t="n"/>
    </row>
    <row r="2791">
      <c r="A2791" s="6" t="n"/>
      <c r="B2791" s="4" t="n"/>
      <c r="C2791" s="4" t="n"/>
      <c r="D2791" s="4" t="n"/>
      <c r="E2791" s="7" t="n"/>
      <c r="F2791" s="4" t="n"/>
      <c r="G2791" s="4" t="n"/>
      <c r="H2791" s="4" t="n"/>
    </row>
    <row r="2792">
      <c r="A2792" s="6" t="n"/>
      <c r="B2792" s="4" t="n"/>
      <c r="C2792" s="4" t="n"/>
      <c r="D2792" s="4" t="n"/>
      <c r="E2792" s="7" t="n"/>
      <c r="F2792" s="4" t="n"/>
      <c r="G2792" s="4" t="n"/>
      <c r="H2792" s="4" t="n"/>
    </row>
    <row r="2793">
      <c r="A2793" s="6" t="n"/>
      <c r="B2793" s="4" t="n"/>
      <c r="C2793" s="4" t="n"/>
      <c r="D2793" s="4" t="n"/>
      <c r="E2793" s="7" t="n"/>
      <c r="F2793" s="4" t="n"/>
      <c r="G2793" s="4" t="n"/>
      <c r="H2793" s="4" t="n"/>
    </row>
    <row r="2794">
      <c r="A2794" s="6" t="n"/>
      <c r="B2794" s="4" t="n"/>
      <c r="C2794" s="4" t="n"/>
      <c r="D2794" s="4" t="n"/>
      <c r="E2794" s="7" t="n"/>
      <c r="F2794" s="4" t="n"/>
      <c r="G2794" s="4" t="n"/>
      <c r="H2794" s="4" t="n"/>
    </row>
    <row r="2795">
      <c r="A2795" s="6" t="n"/>
      <c r="B2795" s="4" t="n"/>
      <c r="C2795" s="4" t="n"/>
      <c r="D2795" s="4" t="n"/>
      <c r="E2795" s="7" t="n"/>
      <c r="F2795" s="4" t="n"/>
      <c r="G2795" s="4" t="n"/>
      <c r="H2795" s="4" t="n"/>
    </row>
    <row r="2796">
      <c r="A2796" s="6" t="n"/>
      <c r="B2796" s="4" t="n"/>
      <c r="C2796" s="4" t="n"/>
      <c r="D2796" s="4" t="n"/>
      <c r="E2796" s="7" t="n"/>
      <c r="F2796" s="4" t="n"/>
      <c r="G2796" s="4" t="n"/>
      <c r="H2796" s="4" t="n"/>
    </row>
    <row r="2797">
      <c r="A2797" s="6" t="n"/>
      <c r="B2797" s="4" t="n"/>
      <c r="C2797" s="4" t="n"/>
      <c r="D2797" s="4" t="n"/>
      <c r="E2797" s="7" t="n"/>
      <c r="F2797" s="4" t="n"/>
      <c r="G2797" s="4" t="n"/>
      <c r="H2797" s="4" t="n"/>
    </row>
    <row r="2798">
      <c r="A2798" s="6" t="n"/>
      <c r="B2798" s="4" t="n"/>
      <c r="C2798" s="4" t="n"/>
      <c r="D2798" s="4" t="n"/>
      <c r="E2798" s="7" t="n"/>
      <c r="F2798" s="4" t="n"/>
      <c r="G2798" s="4" t="n"/>
      <c r="H2798" s="4" t="n"/>
    </row>
    <row r="2799">
      <c r="A2799" s="6" t="n"/>
      <c r="B2799" s="4" t="n"/>
      <c r="C2799" s="4" t="n"/>
      <c r="D2799" s="4" t="n"/>
      <c r="E2799" s="7" t="n"/>
      <c r="F2799" s="4" t="n"/>
      <c r="G2799" s="4" t="n"/>
      <c r="H2799" s="4" t="n"/>
    </row>
    <row r="2800">
      <c r="A2800" s="6" t="n"/>
      <c r="B2800" s="4" t="n"/>
      <c r="C2800" s="4" t="n"/>
      <c r="D2800" s="4" t="n"/>
      <c r="E2800" s="7" t="n"/>
      <c r="F2800" s="4" t="n"/>
      <c r="G2800" s="4" t="n"/>
      <c r="H2800" s="4" t="n"/>
    </row>
    <row r="2801">
      <c r="A2801" s="6" t="n"/>
      <c r="B2801" s="4" t="n"/>
      <c r="C2801" s="4" t="n"/>
      <c r="D2801" s="4" t="n"/>
      <c r="E2801" s="7" t="n"/>
      <c r="F2801" s="4" t="n"/>
      <c r="G2801" s="4" t="n"/>
      <c r="H2801" s="4" t="n"/>
    </row>
    <row r="2802">
      <c r="A2802" s="6" t="n"/>
      <c r="B2802" s="4" t="n"/>
      <c r="C2802" s="4" t="n"/>
      <c r="D2802" s="4" t="n"/>
      <c r="E2802" s="7" t="n"/>
      <c r="F2802" s="4" t="n"/>
      <c r="G2802" s="4" t="n"/>
      <c r="H2802" s="4" t="n"/>
    </row>
    <row r="2803">
      <c r="A2803" s="6" t="n"/>
      <c r="B2803" s="4" t="n"/>
      <c r="C2803" s="4" t="n"/>
      <c r="D2803" s="4" t="n"/>
      <c r="E2803" s="7" t="n"/>
      <c r="F2803" s="4" t="n"/>
      <c r="G2803" s="4" t="n"/>
      <c r="H2803" s="4" t="n"/>
    </row>
    <row r="2804">
      <c r="A2804" s="6" t="n"/>
      <c r="B2804" s="4" t="n"/>
      <c r="C2804" s="4" t="n"/>
      <c r="D2804" s="4" t="n"/>
      <c r="E2804" s="7" t="n"/>
      <c r="F2804" s="4" t="n"/>
      <c r="G2804" s="4" t="n"/>
      <c r="H2804" s="4" t="n"/>
    </row>
    <row r="2805">
      <c r="A2805" s="6" t="n"/>
      <c r="B2805" s="4" t="n"/>
      <c r="C2805" s="4" t="n"/>
      <c r="D2805" s="4" t="n"/>
      <c r="E2805" s="7" t="n"/>
      <c r="F2805" s="4" t="n"/>
      <c r="G2805" s="4" t="n"/>
      <c r="H2805" s="4" t="n"/>
    </row>
    <row r="2806">
      <c r="A2806" s="6" t="n"/>
      <c r="B2806" s="4" t="n"/>
      <c r="C2806" s="4" t="n"/>
      <c r="D2806" s="4" t="n"/>
      <c r="E2806" s="7" t="n"/>
      <c r="F2806" s="4" t="n"/>
      <c r="G2806" s="4" t="n"/>
      <c r="H2806" s="4" t="n"/>
    </row>
    <row r="2807">
      <c r="A2807" s="6" t="n"/>
      <c r="B2807" s="4" t="n"/>
      <c r="C2807" s="4" t="n"/>
      <c r="D2807" s="4" t="n"/>
      <c r="E2807" s="7" t="n"/>
      <c r="F2807" s="4" t="n"/>
      <c r="G2807" s="4" t="n"/>
      <c r="H2807" s="4" t="n"/>
    </row>
    <row r="2808">
      <c r="A2808" s="6" t="n"/>
      <c r="B2808" s="4" t="n"/>
      <c r="C2808" s="4" t="n"/>
      <c r="D2808" s="4" t="n"/>
      <c r="E2808" s="7" t="n"/>
      <c r="F2808" s="4" t="n"/>
      <c r="G2808" s="4" t="n"/>
      <c r="H2808" s="4" t="n"/>
    </row>
    <row r="2809">
      <c r="A2809" s="6" t="n"/>
      <c r="B2809" s="4" t="n"/>
      <c r="C2809" s="4" t="n"/>
      <c r="D2809" s="4" t="n"/>
      <c r="E2809" s="7" t="n"/>
      <c r="F2809" s="4" t="n"/>
      <c r="G2809" s="4" t="n"/>
      <c r="H2809" s="4" t="n"/>
    </row>
    <row r="2810">
      <c r="A2810" s="6" t="n"/>
      <c r="B2810" s="4" t="n"/>
      <c r="C2810" s="4" t="n"/>
      <c r="D2810" s="4" t="n"/>
      <c r="E2810" s="7" t="n"/>
      <c r="F2810" s="4" t="n"/>
      <c r="G2810" s="4" t="n"/>
      <c r="H2810" s="4" t="n"/>
    </row>
    <row r="2811">
      <c r="A2811" s="6" t="n"/>
      <c r="B2811" s="4" t="n"/>
      <c r="C2811" s="4" t="n"/>
      <c r="D2811" s="4" t="n"/>
      <c r="E2811" s="7" t="n"/>
      <c r="F2811" s="4" t="n"/>
      <c r="G2811" s="4" t="n"/>
      <c r="H2811" s="4" t="n"/>
    </row>
    <row r="2812">
      <c r="A2812" s="6" t="n"/>
      <c r="B2812" s="4" t="n"/>
      <c r="C2812" s="4" t="n"/>
      <c r="D2812" s="4" t="n"/>
      <c r="E2812" s="7" t="n"/>
      <c r="F2812" s="4" t="n"/>
      <c r="G2812" s="4" t="n"/>
      <c r="H2812" s="4" t="n"/>
    </row>
    <row r="2813">
      <c r="A2813" s="6" t="n"/>
      <c r="B2813" s="4" t="n"/>
      <c r="C2813" s="4" t="n"/>
      <c r="D2813" s="4" t="n"/>
      <c r="E2813" s="7" t="n"/>
      <c r="F2813" s="4" t="n"/>
      <c r="G2813" s="4" t="n"/>
      <c r="H2813" s="4" t="n"/>
    </row>
    <row r="2814">
      <c r="A2814" s="6" t="n"/>
      <c r="B2814" s="4" t="n"/>
      <c r="C2814" s="4" t="n"/>
      <c r="D2814" s="4" t="n"/>
      <c r="E2814" s="7" t="n"/>
      <c r="F2814" s="4" t="n"/>
      <c r="G2814" s="4" t="n"/>
      <c r="H2814" s="4" t="n"/>
    </row>
    <row r="2815">
      <c r="A2815" s="6" t="n"/>
      <c r="B2815" s="4" t="n"/>
      <c r="C2815" s="4" t="n"/>
      <c r="D2815" s="4" t="n"/>
      <c r="E2815" s="7" t="n"/>
      <c r="F2815" s="4" t="n"/>
      <c r="G2815" s="4" t="n"/>
      <c r="H2815" s="4" t="n"/>
    </row>
    <row r="2816">
      <c r="A2816" s="6" t="n"/>
      <c r="B2816" s="4" t="n"/>
      <c r="C2816" s="4" t="n"/>
      <c r="D2816" s="4" t="n"/>
      <c r="E2816" s="7" t="n"/>
      <c r="F2816" s="4" t="n"/>
      <c r="G2816" s="4" t="n"/>
      <c r="H2816" s="4" t="n"/>
    </row>
    <row r="2817">
      <c r="A2817" s="6" t="n"/>
      <c r="B2817" s="4" t="n"/>
      <c r="C2817" s="4" t="n"/>
      <c r="D2817" s="4" t="n"/>
      <c r="E2817" s="7" t="n"/>
      <c r="F2817" s="4" t="n"/>
      <c r="G2817" s="4" t="n"/>
      <c r="H2817" s="4" t="n"/>
    </row>
    <row r="2818">
      <c r="A2818" s="6" t="n"/>
      <c r="B2818" s="4" t="n"/>
      <c r="C2818" s="4" t="n"/>
      <c r="D2818" s="4" t="n"/>
      <c r="E2818" s="7" t="n"/>
      <c r="F2818" s="4" t="n"/>
      <c r="G2818" s="4" t="n"/>
      <c r="H2818" s="4" t="n"/>
    </row>
    <row r="2819">
      <c r="A2819" s="6" t="n"/>
      <c r="B2819" s="4" t="n"/>
      <c r="C2819" s="4" t="n"/>
      <c r="D2819" s="4" t="n"/>
      <c r="E2819" s="7" t="n"/>
      <c r="F2819" s="4" t="n"/>
      <c r="G2819" s="4" t="n"/>
      <c r="H2819" s="4" t="n"/>
    </row>
    <row r="2820">
      <c r="A2820" s="6" t="n"/>
      <c r="B2820" s="4" t="n"/>
      <c r="C2820" s="4" t="n"/>
      <c r="D2820" s="4" t="n"/>
      <c r="E2820" s="7" t="n"/>
      <c r="F2820" s="4" t="n"/>
      <c r="G2820" s="4" t="n"/>
      <c r="H2820" s="4" t="n"/>
    </row>
    <row r="2821">
      <c r="A2821" s="6" t="n"/>
      <c r="B2821" s="4" t="n"/>
      <c r="C2821" s="4" t="n"/>
      <c r="D2821" s="4" t="n"/>
      <c r="E2821" s="7" t="n"/>
      <c r="F2821" s="4" t="n"/>
      <c r="G2821" s="4" t="n"/>
      <c r="H2821" s="4" t="n"/>
    </row>
    <row r="2822">
      <c r="A2822" s="6" t="n"/>
      <c r="B2822" s="4" t="n"/>
      <c r="C2822" s="4" t="n"/>
      <c r="D2822" s="4" t="n"/>
      <c r="E2822" s="7" t="n"/>
      <c r="F2822" s="4" t="n"/>
      <c r="G2822" s="4" t="n"/>
      <c r="H2822" s="4" t="n"/>
    </row>
    <row r="2823">
      <c r="A2823" s="6" t="n"/>
      <c r="B2823" s="4" t="n"/>
      <c r="C2823" s="4" t="n"/>
      <c r="D2823" s="4" t="n"/>
      <c r="E2823" s="7" t="n"/>
      <c r="F2823" s="4" t="n"/>
      <c r="G2823" s="4" t="n"/>
      <c r="H2823" s="4" t="n"/>
    </row>
    <row r="2824">
      <c r="A2824" s="6" t="n"/>
      <c r="B2824" s="4" t="n"/>
      <c r="C2824" s="4" t="n"/>
      <c r="D2824" s="4" t="n"/>
      <c r="E2824" s="7" t="n"/>
      <c r="F2824" s="4" t="n"/>
      <c r="G2824" s="4" t="n"/>
      <c r="H2824" s="4" t="n"/>
    </row>
    <row r="2825">
      <c r="A2825" s="6" t="n"/>
      <c r="B2825" s="4" t="n"/>
      <c r="C2825" s="4" t="n"/>
      <c r="D2825" s="4" t="n"/>
      <c r="E2825" s="7" t="n"/>
      <c r="F2825" s="4" t="n"/>
      <c r="G2825" s="4" t="n"/>
      <c r="H2825" s="4" t="n"/>
    </row>
    <row r="2826">
      <c r="A2826" s="6" t="n"/>
      <c r="B2826" s="4" t="n"/>
      <c r="C2826" s="4" t="n"/>
      <c r="D2826" s="4" t="n"/>
      <c r="E2826" s="7" t="n"/>
      <c r="F2826" s="4" t="n"/>
      <c r="G2826" s="4" t="n"/>
      <c r="H2826" s="4" t="n"/>
    </row>
    <row r="2827">
      <c r="A2827" s="6" t="n"/>
      <c r="B2827" s="4" t="n"/>
      <c r="C2827" s="4" t="n"/>
      <c r="D2827" s="4" t="n"/>
      <c r="E2827" s="7" t="n"/>
      <c r="F2827" s="4" t="n"/>
      <c r="G2827" s="4" t="n"/>
      <c r="H2827" s="4" t="n"/>
    </row>
    <row r="2828">
      <c r="A2828" s="6" t="n"/>
      <c r="B2828" s="4" t="n"/>
      <c r="C2828" s="4" t="n"/>
      <c r="D2828" s="4" t="n"/>
      <c r="E2828" s="7" t="n"/>
      <c r="F2828" s="4" t="n"/>
      <c r="G2828" s="4" t="n"/>
      <c r="H2828" s="4" t="n"/>
    </row>
    <row r="2829">
      <c r="A2829" s="6" t="n"/>
      <c r="B2829" s="4" t="n"/>
      <c r="C2829" s="4" t="n"/>
      <c r="D2829" s="4" t="n"/>
      <c r="E2829" s="7" t="n"/>
      <c r="F2829" s="4" t="n"/>
      <c r="G2829" s="4" t="n"/>
      <c r="H2829" s="4" t="n"/>
    </row>
    <row r="2830">
      <c r="A2830" s="6" t="n"/>
      <c r="B2830" s="4" t="n"/>
      <c r="C2830" s="4" t="n"/>
      <c r="D2830" s="4" t="n"/>
      <c r="E2830" s="7" t="n"/>
      <c r="F2830" s="4" t="n"/>
      <c r="G2830" s="4" t="n"/>
      <c r="H2830" s="4" t="n"/>
    </row>
    <row r="2831">
      <c r="A2831" s="6" t="n"/>
      <c r="B2831" s="4" t="n"/>
      <c r="C2831" s="4" t="n"/>
      <c r="D2831" s="4" t="n"/>
      <c r="E2831" s="7" t="n"/>
      <c r="F2831" s="4" t="n"/>
      <c r="G2831" s="4" t="n"/>
      <c r="H2831" s="4" t="n"/>
    </row>
    <row r="2832">
      <c r="A2832" s="6" t="n"/>
      <c r="B2832" s="4" t="n"/>
      <c r="C2832" s="4" t="n"/>
      <c r="D2832" s="4" t="n"/>
      <c r="E2832" s="7" t="n"/>
      <c r="F2832" s="4" t="n"/>
      <c r="G2832" s="4" t="n"/>
      <c r="H2832" s="4" t="n"/>
    </row>
    <row r="2833">
      <c r="A2833" s="6" t="n"/>
      <c r="B2833" s="4" t="n"/>
      <c r="C2833" s="4" t="n"/>
      <c r="D2833" s="4" t="n"/>
      <c r="E2833" s="7" t="n"/>
      <c r="F2833" s="4" t="n"/>
      <c r="G2833" s="4" t="n"/>
      <c r="H2833" s="4" t="n"/>
    </row>
    <row r="2834">
      <c r="A2834" s="6" t="n"/>
      <c r="B2834" s="4" t="n"/>
      <c r="C2834" s="4" t="n"/>
      <c r="D2834" s="4" t="n"/>
      <c r="E2834" s="7" t="n"/>
      <c r="F2834" s="4" t="n"/>
      <c r="G2834" s="4" t="n"/>
      <c r="H2834" s="4" t="n"/>
    </row>
    <row r="2835">
      <c r="A2835" s="6" t="n"/>
      <c r="B2835" s="4" t="n"/>
      <c r="C2835" s="4" t="n"/>
      <c r="D2835" s="4" t="n"/>
      <c r="E2835" s="7" t="n"/>
      <c r="F2835" s="4" t="n"/>
      <c r="G2835" s="4" t="n"/>
      <c r="H2835" s="4" t="n"/>
    </row>
    <row r="2836">
      <c r="A2836" s="6" t="n"/>
      <c r="B2836" s="4" t="n"/>
      <c r="C2836" s="4" t="n"/>
      <c r="D2836" s="4" t="n"/>
      <c r="E2836" s="7" t="n"/>
      <c r="F2836" s="4" t="n"/>
      <c r="G2836" s="4" t="n"/>
      <c r="H2836" s="4" t="n"/>
    </row>
    <row r="2837">
      <c r="A2837" s="6" t="n"/>
      <c r="B2837" s="4" t="n"/>
      <c r="C2837" s="4" t="n"/>
      <c r="D2837" s="4" t="n"/>
      <c r="E2837" s="7" t="n"/>
      <c r="F2837" s="4" t="n"/>
      <c r="G2837" s="4" t="n"/>
      <c r="H2837" s="4" t="n"/>
    </row>
    <row r="2838">
      <c r="A2838" s="6" t="n"/>
      <c r="B2838" s="4" t="n"/>
      <c r="C2838" s="4" t="n"/>
      <c r="D2838" s="4" t="n"/>
      <c r="E2838" s="7" t="n"/>
      <c r="F2838" s="4" t="n"/>
      <c r="G2838" s="4" t="n"/>
      <c r="H2838" s="4" t="n"/>
    </row>
    <row r="2839">
      <c r="A2839" s="6" t="n"/>
      <c r="B2839" s="4" t="n"/>
      <c r="C2839" s="4" t="n"/>
      <c r="D2839" s="4" t="n"/>
      <c r="E2839" s="7" t="n"/>
      <c r="F2839" s="4" t="n"/>
      <c r="G2839" s="4" t="n"/>
      <c r="H2839" s="4" t="n"/>
    </row>
    <row r="2840">
      <c r="A2840" s="6" t="n"/>
      <c r="B2840" s="4" t="n"/>
      <c r="C2840" s="4" t="n"/>
      <c r="D2840" s="4" t="n"/>
      <c r="E2840" s="7" t="n"/>
      <c r="F2840" s="4" t="n"/>
      <c r="G2840" s="4" t="n"/>
      <c r="H2840" s="4" t="n"/>
    </row>
    <row r="2841">
      <c r="A2841" s="6" t="n"/>
      <c r="B2841" s="4" t="n"/>
      <c r="C2841" s="4" t="n"/>
      <c r="D2841" s="4" t="n"/>
      <c r="E2841" s="7" t="n"/>
      <c r="F2841" s="4" t="n"/>
      <c r="G2841" s="4" t="n"/>
      <c r="H2841" s="4" t="n"/>
    </row>
    <row r="2842">
      <c r="A2842" s="6" t="n"/>
      <c r="B2842" s="4" t="n"/>
      <c r="C2842" s="4" t="n"/>
      <c r="D2842" s="4" t="n"/>
      <c r="E2842" s="7" t="n"/>
      <c r="F2842" s="4" t="n"/>
      <c r="G2842" s="4" t="n"/>
      <c r="H2842" s="4" t="n"/>
    </row>
    <row r="2843">
      <c r="A2843" s="6" t="n"/>
      <c r="B2843" s="4" t="n"/>
      <c r="C2843" s="4" t="n"/>
      <c r="D2843" s="4" t="n"/>
      <c r="E2843" s="7" t="n"/>
      <c r="F2843" s="4" t="n"/>
      <c r="G2843" s="4" t="n"/>
      <c r="H2843" s="4" t="n"/>
    </row>
    <row r="2844">
      <c r="A2844" s="6" t="n"/>
      <c r="B2844" s="4" t="n"/>
      <c r="C2844" s="4" t="n"/>
      <c r="D2844" s="4" t="n"/>
      <c r="E2844" s="7" t="n"/>
      <c r="F2844" s="4" t="n"/>
      <c r="G2844" s="4" t="n"/>
      <c r="H2844" s="4" t="n"/>
    </row>
    <row r="2845">
      <c r="A2845" s="6" t="n"/>
      <c r="B2845" s="4" t="n"/>
      <c r="C2845" s="4" t="n"/>
      <c r="D2845" s="4" t="n"/>
      <c r="E2845" s="7" t="n"/>
      <c r="F2845" s="4" t="n"/>
      <c r="G2845" s="4" t="n"/>
      <c r="H2845" s="4" t="n"/>
    </row>
    <row r="2846">
      <c r="A2846" s="6" t="n"/>
      <c r="B2846" s="4" t="n"/>
      <c r="C2846" s="4" t="n"/>
      <c r="D2846" s="4" t="n"/>
      <c r="E2846" s="7" t="n"/>
      <c r="F2846" s="4" t="n"/>
      <c r="G2846" s="4" t="n"/>
      <c r="H2846" s="4" t="n"/>
    </row>
    <row r="2847">
      <c r="A2847" s="6" t="n"/>
      <c r="B2847" s="4" t="n"/>
      <c r="C2847" s="4" t="n"/>
      <c r="D2847" s="4" t="n"/>
      <c r="E2847" s="7" t="n"/>
      <c r="F2847" s="4" t="n"/>
      <c r="G2847" s="4" t="n"/>
      <c r="H2847" s="4" t="n"/>
    </row>
    <row r="2848">
      <c r="A2848" s="6" t="n"/>
      <c r="B2848" s="4" t="n"/>
      <c r="C2848" s="4" t="n"/>
      <c r="D2848" s="4" t="n"/>
      <c r="E2848" s="7" t="n"/>
      <c r="F2848" s="4" t="n"/>
      <c r="G2848" s="4" t="n"/>
      <c r="H2848" s="4" t="n"/>
    </row>
    <row r="2849">
      <c r="A2849" s="6" t="n"/>
      <c r="B2849" s="4" t="n"/>
      <c r="C2849" s="4" t="n"/>
      <c r="D2849" s="4" t="n"/>
      <c r="E2849" s="7" t="n"/>
      <c r="F2849" s="4" t="n"/>
      <c r="G2849" s="4" t="n"/>
      <c r="H2849" s="4" t="n"/>
    </row>
    <row r="2850">
      <c r="A2850" s="6" t="n"/>
      <c r="B2850" s="4" t="n"/>
      <c r="C2850" s="4" t="n"/>
      <c r="D2850" s="4" t="n"/>
      <c r="E2850" s="7" t="n"/>
      <c r="F2850" s="4" t="n"/>
      <c r="G2850" s="4" t="n"/>
      <c r="H2850" s="4" t="n"/>
    </row>
    <row r="2851">
      <c r="A2851" s="6" t="n"/>
      <c r="B2851" s="4" t="n"/>
      <c r="C2851" s="4" t="n"/>
      <c r="D2851" s="4" t="n"/>
      <c r="E2851" s="7" t="n"/>
      <c r="F2851" s="4" t="n"/>
      <c r="G2851" s="4" t="n"/>
      <c r="H2851" s="4" t="n"/>
    </row>
    <row r="2852">
      <c r="A2852" s="6" t="n"/>
      <c r="B2852" s="4" t="n"/>
      <c r="C2852" s="4" t="n"/>
      <c r="D2852" s="4" t="n"/>
      <c r="E2852" s="7" t="n"/>
      <c r="F2852" s="4" t="n"/>
      <c r="G2852" s="4" t="n"/>
      <c r="H2852" s="4" t="n"/>
    </row>
    <row r="2853">
      <c r="A2853" s="6" t="n"/>
      <c r="B2853" s="4" t="n"/>
      <c r="C2853" s="4" t="n"/>
      <c r="D2853" s="4" t="n"/>
      <c r="E2853" s="7" t="n"/>
      <c r="F2853" s="4" t="n"/>
      <c r="G2853" s="4" t="n"/>
      <c r="H2853" s="4" t="n"/>
    </row>
    <row r="2854">
      <c r="A2854" s="6" t="n"/>
      <c r="B2854" s="4" t="n"/>
      <c r="C2854" s="4" t="n"/>
      <c r="D2854" s="4" t="n"/>
      <c r="E2854" s="7" t="n"/>
      <c r="F2854" s="4" t="n"/>
      <c r="G2854" s="4" t="n"/>
      <c r="H2854" s="4" t="n"/>
    </row>
    <row r="2855">
      <c r="A2855" s="6" t="n"/>
      <c r="B2855" s="4" t="n"/>
      <c r="C2855" s="4" t="n"/>
      <c r="D2855" s="4" t="n"/>
      <c r="E2855" s="7" t="n"/>
      <c r="F2855" s="4" t="n"/>
      <c r="G2855" s="4" t="n"/>
      <c r="H2855" s="4" t="n"/>
    </row>
    <row r="2856">
      <c r="A2856" s="6" t="n"/>
      <c r="B2856" s="4" t="n"/>
      <c r="C2856" s="4" t="n"/>
      <c r="D2856" s="4" t="n"/>
      <c r="E2856" s="7" t="n"/>
      <c r="F2856" s="4" t="n"/>
      <c r="G2856" s="4" t="n"/>
      <c r="H2856" s="4" t="n"/>
    </row>
    <row r="2857">
      <c r="A2857" s="6" t="n"/>
      <c r="B2857" s="4" t="n"/>
      <c r="C2857" s="4" t="n"/>
      <c r="D2857" s="4" t="n"/>
      <c r="E2857" s="7" t="n"/>
      <c r="F2857" s="4" t="n"/>
      <c r="G2857" s="4" t="n"/>
      <c r="H2857" s="4" t="n"/>
    </row>
    <row r="2858">
      <c r="A2858" s="6" t="n"/>
      <c r="B2858" s="4" t="n"/>
      <c r="C2858" s="4" t="n"/>
      <c r="D2858" s="4" t="n"/>
      <c r="E2858" s="7" t="n"/>
      <c r="F2858" s="4" t="n"/>
      <c r="G2858" s="4" t="n"/>
      <c r="H2858" s="4" t="n"/>
    </row>
    <row r="2859">
      <c r="A2859" s="6" t="n"/>
      <c r="B2859" s="4" t="n"/>
      <c r="C2859" s="4" t="n"/>
      <c r="D2859" s="4" t="n"/>
      <c r="E2859" s="7" t="n"/>
      <c r="F2859" s="4" t="n"/>
      <c r="G2859" s="4" t="n"/>
      <c r="H2859" s="4" t="n"/>
    </row>
    <row r="2860">
      <c r="A2860" s="6" t="n"/>
      <c r="B2860" s="4" t="n"/>
      <c r="C2860" s="4" t="n"/>
      <c r="D2860" s="4" t="n"/>
      <c r="E2860" s="7" t="n"/>
      <c r="F2860" s="4" t="n"/>
      <c r="G2860" s="4" t="n"/>
      <c r="H2860" s="4" t="n"/>
    </row>
    <row r="2861">
      <c r="A2861" s="6" t="n"/>
      <c r="B2861" s="4" t="n"/>
      <c r="C2861" s="4" t="n"/>
      <c r="D2861" s="4" t="n"/>
      <c r="E2861" s="7" t="n"/>
      <c r="F2861" s="4" t="n"/>
      <c r="G2861" s="4" t="n"/>
      <c r="H2861" s="4" t="n"/>
    </row>
    <row r="2862">
      <c r="A2862" s="6" t="n"/>
      <c r="B2862" s="4" t="n"/>
      <c r="C2862" s="4" t="n"/>
      <c r="D2862" s="4" t="n"/>
      <c r="E2862" s="7" t="n"/>
      <c r="F2862" s="4" t="n"/>
      <c r="G2862" s="4" t="n"/>
      <c r="H2862" s="4" t="n"/>
    </row>
    <row r="2863">
      <c r="A2863" s="6" t="n"/>
      <c r="B2863" s="4" t="n"/>
      <c r="C2863" s="4" t="n"/>
      <c r="D2863" s="4" t="n"/>
      <c r="E2863" s="7" t="n"/>
      <c r="F2863" s="4" t="n"/>
      <c r="G2863" s="4" t="n"/>
      <c r="H2863" s="4" t="n"/>
    </row>
    <row r="2864">
      <c r="A2864" s="6" t="n"/>
      <c r="B2864" s="4" t="n"/>
      <c r="C2864" s="4" t="n"/>
      <c r="D2864" s="4" t="n"/>
      <c r="E2864" s="7" t="n"/>
      <c r="F2864" s="4" t="n"/>
      <c r="G2864" s="4" t="n"/>
      <c r="H2864" s="4" t="n"/>
    </row>
    <row r="2865">
      <c r="A2865" s="6" t="n"/>
      <c r="B2865" s="4" t="n"/>
      <c r="C2865" s="4" t="n"/>
      <c r="D2865" s="4" t="n"/>
      <c r="E2865" s="7" t="n"/>
      <c r="F2865" s="4" t="n"/>
      <c r="G2865" s="4" t="n"/>
      <c r="H2865" s="4" t="n"/>
    </row>
    <row r="2866">
      <c r="A2866" s="6" t="n"/>
      <c r="B2866" s="4" t="n"/>
      <c r="C2866" s="4" t="n"/>
      <c r="D2866" s="4" t="n"/>
      <c r="E2866" s="7" t="n"/>
      <c r="F2866" s="4" t="n"/>
      <c r="G2866" s="4" t="n"/>
      <c r="H2866" s="4" t="n"/>
    </row>
    <row r="2867">
      <c r="A2867" s="6" t="n"/>
      <c r="B2867" s="4" t="n"/>
      <c r="C2867" s="4" t="n"/>
      <c r="D2867" s="4" t="n"/>
      <c r="E2867" s="7" t="n"/>
      <c r="F2867" s="4" t="n"/>
      <c r="G2867" s="4" t="n"/>
      <c r="H2867" s="4" t="n"/>
    </row>
    <row r="2868">
      <c r="A2868" s="6" t="n"/>
      <c r="B2868" s="4" t="n"/>
      <c r="C2868" s="4" t="n"/>
      <c r="D2868" s="4" t="n"/>
      <c r="E2868" s="7" t="n"/>
      <c r="F2868" s="4" t="n"/>
      <c r="G2868" s="4" t="n"/>
      <c r="H2868" s="4" t="n"/>
    </row>
    <row r="2869">
      <c r="A2869" s="6" t="n"/>
      <c r="B2869" s="4" t="n"/>
      <c r="C2869" s="4" t="n"/>
      <c r="D2869" s="4" t="n"/>
      <c r="E2869" s="7" t="n"/>
      <c r="F2869" s="4" t="n"/>
      <c r="G2869" s="4" t="n"/>
      <c r="H2869" s="4" t="n"/>
    </row>
    <row r="2870">
      <c r="A2870" s="6" t="n"/>
      <c r="B2870" s="4" t="n"/>
      <c r="C2870" s="4" t="n"/>
      <c r="D2870" s="4" t="n"/>
      <c r="E2870" s="7" t="n"/>
      <c r="F2870" s="4" t="n"/>
      <c r="G2870" s="4" t="n"/>
      <c r="H2870" s="4" t="n"/>
    </row>
    <row r="2871">
      <c r="A2871" s="6" t="n"/>
      <c r="B2871" s="4" t="n"/>
      <c r="C2871" s="4" t="n"/>
      <c r="D2871" s="4" t="n"/>
      <c r="E2871" s="7" t="n"/>
      <c r="F2871" s="4" t="n"/>
      <c r="G2871" s="4" t="n"/>
      <c r="H2871" s="4" t="n"/>
    </row>
    <row r="2872">
      <c r="A2872" s="6" t="n"/>
      <c r="B2872" s="4" t="n"/>
      <c r="C2872" s="4" t="n"/>
      <c r="D2872" s="4" t="n"/>
      <c r="E2872" s="7" t="n"/>
      <c r="F2872" s="4" t="n"/>
      <c r="G2872" s="4" t="n"/>
      <c r="H2872" s="4" t="n"/>
    </row>
    <row r="2873">
      <c r="A2873" s="6" t="n"/>
      <c r="B2873" s="4" t="n"/>
      <c r="C2873" s="4" t="n"/>
      <c r="D2873" s="4" t="n"/>
      <c r="E2873" s="7" t="n"/>
      <c r="F2873" s="4" t="n"/>
      <c r="G2873" s="4" t="n"/>
      <c r="H2873" s="4" t="n"/>
    </row>
    <row r="2874">
      <c r="A2874" s="6" t="n"/>
      <c r="B2874" s="4" t="n"/>
      <c r="C2874" s="4" t="n"/>
      <c r="D2874" s="4" t="n"/>
      <c r="E2874" s="7" t="n"/>
      <c r="F2874" s="4" t="n"/>
      <c r="G2874" s="4" t="n"/>
      <c r="H2874" s="4" t="n"/>
    </row>
    <row r="2875">
      <c r="A2875" s="6" t="n"/>
      <c r="B2875" s="4" t="n"/>
      <c r="C2875" s="4" t="n"/>
      <c r="D2875" s="4" t="n"/>
      <c r="E2875" s="7" t="n"/>
      <c r="F2875" s="4" t="n"/>
      <c r="G2875" s="4" t="n"/>
      <c r="H2875" s="4" t="n"/>
    </row>
    <row r="2876">
      <c r="A2876" s="6" t="n"/>
      <c r="B2876" s="4" t="n"/>
      <c r="C2876" s="4" t="n"/>
      <c r="D2876" s="4" t="n"/>
      <c r="E2876" s="7" t="n"/>
      <c r="F2876" s="4" t="n"/>
      <c r="G2876" s="4" t="n"/>
      <c r="H2876" s="4" t="n"/>
    </row>
    <row r="2877">
      <c r="A2877" s="6" t="n"/>
      <c r="B2877" s="4" t="n"/>
      <c r="C2877" s="4" t="n"/>
      <c r="D2877" s="4" t="n"/>
      <c r="E2877" s="7" t="n"/>
      <c r="F2877" s="4" t="n"/>
      <c r="G2877" s="4" t="n"/>
      <c r="H2877" s="4" t="n"/>
    </row>
    <row r="2878">
      <c r="A2878" s="6" t="n"/>
      <c r="B2878" s="4" t="n"/>
      <c r="C2878" s="4" t="n"/>
      <c r="D2878" s="4" t="n"/>
      <c r="E2878" s="7" t="n"/>
      <c r="F2878" s="4" t="n"/>
      <c r="G2878" s="4" t="n"/>
      <c r="H2878" s="4" t="n"/>
    </row>
    <row r="2879">
      <c r="A2879" s="6" t="n"/>
      <c r="B2879" s="4" t="n"/>
      <c r="C2879" s="4" t="n"/>
      <c r="D2879" s="4" t="n"/>
      <c r="E2879" s="7" t="n"/>
      <c r="F2879" s="4" t="n"/>
      <c r="G2879" s="4" t="n"/>
      <c r="H2879" s="4" t="n"/>
    </row>
    <row r="2880">
      <c r="A2880" s="6" t="n"/>
      <c r="B2880" s="4" t="n"/>
      <c r="C2880" s="4" t="n"/>
      <c r="D2880" s="4" t="n"/>
      <c r="E2880" s="7" t="n"/>
      <c r="F2880" s="4" t="n"/>
      <c r="G2880" s="4" t="n"/>
      <c r="H2880" s="4" t="n"/>
    </row>
    <row r="2881">
      <c r="A2881" s="6" t="n"/>
      <c r="B2881" s="4" t="n"/>
      <c r="C2881" s="4" t="n"/>
      <c r="D2881" s="4" t="n"/>
      <c r="E2881" s="7" t="n"/>
      <c r="F2881" s="4" t="n"/>
      <c r="G2881" s="4" t="n"/>
      <c r="H2881" s="4" t="n"/>
    </row>
    <row r="2882">
      <c r="A2882" s="6" t="n"/>
      <c r="B2882" s="4" t="n"/>
      <c r="C2882" s="4" t="n"/>
      <c r="D2882" s="4" t="n"/>
      <c r="E2882" s="7" t="n"/>
      <c r="F2882" s="4" t="n"/>
      <c r="G2882" s="4" t="n"/>
      <c r="H2882" s="4" t="n"/>
    </row>
    <row r="2883">
      <c r="A2883" s="6" t="n"/>
      <c r="B2883" s="4" t="n"/>
      <c r="C2883" s="4" t="n"/>
      <c r="D2883" s="4" t="n"/>
      <c r="E2883" s="7" t="n"/>
      <c r="F2883" s="4" t="n"/>
      <c r="G2883" s="4" t="n"/>
      <c r="H2883" s="4" t="n"/>
    </row>
    <row r="2884">
      <c r="A2884" s="6" t="n"/>
      <c r="B2884" s="4" t="n"/>
      <c r="C2884" s="4" t="n"/>
      <c r="D2884" s="4" t="n"/>
      <c r="E2884" s="7" t="n"/>
      <c r="F2884" s="4" t="n"/>
      <c r="G2884" s="4" t="n"/>
      <c r="H2884" s="4" t="n"/>
    </row>
    <row r="2885">
      <c r="A2885" s="6" t="n"/>
      <c r="B2885" s="4" t="n"/>
      <c r="C2885" s="4" t="n"/>
      <c r="D2885" s="4" t="n"/>
      <c r="E2885" s="7" t="n"/>
      <c r="F2885" s="4" t="n"/>
      <c r="G2885" s="4" t="n"/>
      <c r="H2885" s="4" t="n"/>
    </row>
    <row r="2886">
      <c r="A2886" s="6" t="n"/>
      <c r="B2886" s="4" t="n"/>
      <c r="C2886" s="4" t="n"/>
      <c r="D2886" s="4" t="n"/>
      <c r="E2886" s="7" t="n"/>
      <c r="F2886" s="4" t="n"/>
      <c r="G2886" s="4" t="n"/>
      <c r="H2886" s="4" t="n"/>
    </row>
    <row r="2887">
      <c r="A2887" s="6" t="n"/>
      <c r="B2887" s="4" t="n"/>
      <c r="C2887" s="4" t="n"/>
      <c r="D2887" s="4" t="n"/>
      <c r="E2887" s="7" t="n"/>
      <c r="F2887" s="4" t="n"/>
      <c r="G2887" s="4" t="n"/>
      <c r="H2887" s="4" t="n"/>
    </row>
    <row r="2888">
      <c r="A2888" s="6" t="n"/>
      <c r="B2888" s="4" t="n"/>
      <c r="C2888" s="4" t="n"/>
      <c r="D2888" s="4" t="n"/>
      <c r="E2888" s="7" t="n"/>
      <c r="F2888" s="4" t="n"/>
      <c r="G2888" s="4" t="n"/>
      <c r="H2888" s="4" t="n"/>
    </row>
    <row r="2889">
      <c r="A2889" s="6" t="n"/>
      <c r="B2889" s="4" t="n"/>
      <c r="C2889" s="4" t="n"/>
      <c r="D2889" s="4" t="n"/>
      <c r="E2889" s="7" t="n"/>
      <c r="F2889" s="4" t="n"/>
      <c r="G2889" s="4" t="n"/>
      <c r="H2889" s="4" t="n"/>
    </row>
    <row r="2890">
      <c r="A2890" s="6" t="n"/>
      <c r="B2890" s="4" t="n"/>
      <c r="C2890" s="4" t="n"/>
      <c r="D2890" s="4" t="n"/>
      <c r="E2890" s="7" t="n"/>
      <c r="F2890" s="4" t="n"/>
      <c r="G2890" s="4" t="n"/>
      <c r="H2890" s="4" t="n"/>
    </row>
    <row r="2891">
      <c r="A2891" s="6" t="n"/>
      <c r="B2891" s="4" t="n"/>
      <c r="C2891" s="4" t="n"/>
      <c r="D2891" s="4" t="n"/>
      <c r="E2891" s="7" t="n"/>
      <c r="F2891" s="4" t="n"/>
      <c r="G2891" s="4" t="n"/>
      <c r="H2891" s="4" t="n"/>
    </row>
    <row r="2892">
      <c r="A2892" s="6" t="n"/>
      <c r="B2892" s="4" t="n"/>
      <c r="C2892" s="4" t="n"/>
      <c r="D2892" s="4" t="n"/>
      <c r="E2892" s="7" t="n"/>
      <c r="F2892" s="4" t="n"/>
      <c r="G2892" s="4" t="n"/>
      <c r="H2892" s="4" t="n"/>
    </row>
    <row r="2893">
      <c r="A2893" s="6" t="n"/>
      <c r="B2893" s="4" t="n"/>
      <c r="C2893" s="4" t="n"/>
      <c r="D2893" s="4" t="n"/>
      <c r="E2893" s="7" t="n"/>
      <c r="F2893" s="4" t="n"/>
      <c r="G2893" s="4" t="n"/>
      <c r="H2893" s="4" t="n"/>
    </row>
    <row r="2894">
      <c r="A2894" s="6" t="n"/>
      <c r="B2894" s="4" t="n"/>
      <c r="C2894" s="4" t="n"/>
      <c r="D2894" s="4" t="n"/>
      <c r="E2894" s="7" t="n"/>
      <c r="F2894" s="4" t="n"/>
      <c r="G2894" s="4" t="n"/>
      <c r="H2894" s="4" t="n"/>
    </row>
    <row r="2895">
      <c r="A2895" s="6" t="n"/>
      <c r="B2895" s="4" t="n"/>
      <c r="C2895" s="4" t="n"/>
      <c r="D2895" s="4" t="n"/>
      <c r="E2895" s="7" t="n"/>
      <c r="F2895" s="4" t="n"/>
      <c r="G2895" s="4" t="n"/>
      <c r="H2895" s="4" t="n"/>
    </row>
    <row r="2896">
      <c r="A2896" s="6" t="n"/>
      <c r="B2896" s="4" t="n"/>
      <c r="C2896" s="4" t="n"/>
      <c r="D2896" s="4" t="n"/>
      <c r="E2896" s="7" t="n"/>
      <c r="F2896" s="4" t="n"/>
      <c r="G2896" s="4" t="n"/>
      <c r="H2896" s="4" t="n"/>
    </row>
    <row r="2897">
      <c r="A2897" s="6" t="n"/>
      <c r="B2897" s="4" t="n"/>
      <c r="C2897" s="4" t="n"/>
      <c r="D2897" s="4" t="n"/>
      <c r="E2897" s="7" t="n"/>
      <c r="F2897" s="4" t="n"/>
      <c r="G2897" s="4" t="n"/>
      <c r="H2897" s="4" t="n"/>
    </row>
    <row r="2898">
      <c r="A2898" s="6" t="n"/>
      <c r="B2898" s="4" t="n"/>
      <c r="C2898" s="4" t="n"/>
      <c r="D2898" s="4" t="n"/>
      <c r="E2898" s="7" t="n"/>
      <c r="F2898" s="4" t="n"/>
      <c r="G2898" s="4" t="n"/>
      <c r="H2898" s="4" t="n"/>
    </row>
    <row r="2899">
      <c r="A2899" s="6" t="n"/>
      <c r="B2899" s="4" t="n"/>
      <c r="C2899" s="4" t="n"/>
      <c r="D2899" s="4" t="n"/>
      <c r="E2899" s="7" t="n"/>
      <c r="F2899" s="4" t="n"/>
      <c r="G2899" s="4" t="n"/>
      <c r="H2899" s="4" t="n"/>
    </row>
    <row r="2900">
      <c r="A2900" s="6" t="n"/>
      <c r="B2900" s="4" t="n"/>
      <c r="C2900" s="4" t="n"/>
      <c r="D2900" s="4" t="n"/>
      <c r="E2900" s="7" t="n"/>
      <c r="F2900" s="4" t="n"/>
      <c r="G2900" s="4" t="n"/>
      <c r="H2900" s="4" t="n"/>
    </row>
    <row r="2901">
      <c r="A2901" s="6" t="n"/>
      <c r="B2901" s="4" t="n"/>
      <c r="C2901" s="4" t="n"/>
      <c r="D2901" s="4" t="n"/>
      <c r="E2901" s="7" t="n"/>
      <c r="F2901" s="4" t="n"/>
      <c r="G2901" s="4" t="n"/>
      <c r="H2901" s="4" t="n"/>
    </row>
    <row r="2902">
      <c r="A2902" s="6" t="n"/>
      <c r="B2902" s="4" t="n"/>
      <c r="C2902" s="4" t="n"/>
      <c r="D2902" s="4" t="n"/>
      <c r="E2902" s="7" t="n"/>
      <c r="F2902" s="4" t="n"/>
      <c r="G2902" s="4" t="n"/>
      <c r="H2902" s="4" t="n"/>
    </row>
    <row r="2903">
      <c r="A2903" s="6" t="n"/>
      <c r="B2903" s="4" t="n"/>
      <c r="C2903" s="4" t="n"/>
      <c r="D2903" s="4" t="n"/>
      <c r="E2903" s="7" t="n"/>
      <c r="F2903" s="4" t="n"/>
      <c r="G2903" s="4" t="n"/>
      <c r="H2903" s="4" t="n"/>
    </row>
    <row r="2904">
      <c r="A2904" s="6" t="n"/>
      <c r="B2904" s="4" t="n"/>
      <c r="C2904" s="4" t="n"/>
      <c r="D2904" s="4" t="n"/>
      <c r="E2904" s="7" t="n"/>
      <c r="F2904" s="4" t="n"/>
      <c r="G2904" s="4" t="n"/>
      <c r="H2904" s="4" t="n"/>
    </row>
    <row r="2905">
      <c r="A2905" s="6" t="n"/>
      <c r="B2905" s="4" t="n"/>
      <c r="C2905" s="4" t="n"/>
      <c r="D2905" s="4" t="n"/>
      <c r="E2905" s="7" t="n"/>
      <c r="F2905" s="4" t="n"/>
      <c r="G2905" s="4" t="n"/>
      <c r="H2905" s="4" t="n"/>
    </row>
    <row r="2906">
      <c r="A2906" s="6" t="n"/>
      <c r="B2906" s="4" t="n"/>
      <c r="C2906" s="4" t="n"/>
      <c r="D2906" s="4" t="n"/>
      <c r="E2906" s="7" t="n"/>
      <c r="F2906" s="4" t="n"/>
      <c r="G2906" s="4" t="n"/>
      <c r="H2906" s="4" t="n"/>
    </row>
    <row r="2907">
      <c r="A2907" s="6" t="n"/>
      <c r="B2907" s="4" t="n"/>
      <c r="C2907" s="4" t="n"/>
      <c r="D2907" s="4" t="n"/>
      <c r="E2907" s="7" t="n"/>
      <c r="F2907" s="4" t="n"/>
      <c r="G2907" s="4" t="n"/>
      <c r="H2907" s="4" t="n"/>
    </row>
    <row r="2908">
      <c r="A2908" s="6" t="n"/>
      <c r="B2908" s="4" t="n"/>
      <c r="C2908" s="4" t="n"/>
      <c r="D2908" s="4" t="n"/>
      <c r="E2908" s="7" t="n"/>
      <c r="F2908" s="4" t="n"/>
      <c r="G2908" s="4" t="n"/>
      <c r="H2908" s="4" t="n"/>
    </row>
    <row r="2909">
      <c r="A2909" s="6" t="n"/>
      <c r="B2909" s="4" t="n"/>
      <c r="C2909" s="4" t="n"/>
      <c r="D2909" s="4" t="n"/>
      <c r="E2909" s="7" t="n"/>
      <c r="F2909" s="4" t="n"/>
      <c r="G2909" s="4" t="n"/>
      <c r="H2909" s="4" t="n"/>
    </row>
    <row r="2910">
      <c r="A2910" s="6" t="n"/>
      <c r="B2910" s="4" t="n"/>
      <c r="C2910" s="4" t="n"/>
      <c r="D2910" s="4" t="n"/>
      <c r="E2910" s="7" t="n"/>
      <c r="F2910" s="4" t="n"/>
      <c r="G2910" s="4" t="n"/>
      <c r="H2910" s="4" t="n"/>
    </row>
    <row r="2911">
      <c r="A2911" s="6" t="n"/>
      <c r="B2911" s="4" t="n"/>
      <c r="C2911" s="4" t="n"/>
      <c r="D2911" s="4" t="n"/>
      <c r="E2911" s="7" t="n"/>
      <c r="F2911" s="4" t="n"/>
      <c r="G2911" s="4" t="n"/>
      <c r="H2911" s="4" t="n"/>
    </row>
    <row r="2912">
      <c r="A2912" s="6" t="n"/>
      <c r="B2912" s="4" t="n"/>
      <c r="C2912" s="4" t="n"/>
      <c r="D2912" s="4" t="n"/>
      <c r="E2912" s="7" t="n"/>
      <c r="F2912" s="4" t="n"/>
      <c r="G2912" s="4" t="n"/>
      <c r="H2912" s="4" t="n"/>
    </row>
    <row r="2913">
      <c r="A2913" s="6" t="n"/>
      <c r="B2913" s="4" t="n"/>
      <c r="C2913" s="4" t="n"/>
      <c r="D2913" s="4" t="n"/>
      <c r="E2913" s="7" t="n"/>
      <c r="F2913" s="4" t="n"/>
      <c r="G2913" s="4" t="n"/>
      <c r="H2913" s="4" t="n"/>
    </row>
    <row r="2914">
      <c r="A2914" s="6" t="n"/>
      <c r="B2914" s="4" t="n"/>
      <c r="C2914" s="4" t="n"/>
      <c r="D2914" s="4" t="n"/>
      <c r="E2914" s="7" t="n"/>
      <c r="F2914" s="4" t="n"/>
      <c r="G2914" s="4" t="n"/>
      <c r="H2914" s="4" t="n"/>
    </row>
    <row r="2915">
      <c r="A2915" s="6" t="n"/>
      <c r="B2915" s="4" t="n"/>
      <c r="C2915" s="4" t="n"/>
      <c r="D2915" s="4" t="n"/>
      <c r="E2915" s="7" t="n"/>
      <c r="F2915" s="4" t="n"/>
      <c r="G2915" s="4" t="n"/>
      <c r="H2915" s="4" t="n"/>
    </row>
    <row r="2916">
      <c r="A2916" s="6" t="n"/>
      <c r="B2916" s="4" t="n"/>
      <c r="C2916" s="4" t="n"/>
      <c r="D2916" s="4" t="n"/>
      <c r="E2916" s="7" t="n"/>
      <c r="F2916" s="4" t="n"/>
      <c r="G2916" s="4" t="n"/>
      <c r="H2916" s="4" t="n"/>
    </row>
    <row r="2917">
      <c r="A2917" s="6" t="n"/>
      <c r="B2917" s="4" t="n"/>
      <c r="C2917" s="4" t="n"/>
      <c r="D2917" s="4" t="n"/>
      <c r="E2917" s="7" t="n"/>
      <c r="F2917" s="4" t="n"/>
      <c r="G2917" s="4" t="n"/>
      <c r="H2917" s="4" t="n"/>
    </row>
    <row r="2918">
      <c r="A2918" s="6" t="n"/>
      <c r="B2918" s="4" t="n"/>
      <c r="C2918" s="4" t="n"/>
      <c r="D2918" s="4" t="n"/>
      <c r="E2918" s="7" t="n"/>
      <c r="F2918" s="4" t="n"/>
      <c r="G2918" s="4" t="n"/>
      <c r="H2918" s="4" t="n"/>
    </row>
    <row r="2919">
      <c r="A2919" s="6" t="n"/>
      <c r="B2919" s="4" t="n"/>
      <c r="C2919" s="4" t="n"/>
      <c r="D2919" s="4" t="n"/>
      <c r="E2919" s="7" t="n"/>
      <c r="F2919" s="4" t="n"/>
      <c r="G2919" s="4" t="n"/>
      <c r="H2919" s="4" t="n"/>
    </row>
    <row r="2920">
      <c r="A2920" s="6" t="n"/>
      <c r="B2920" s="4" t="n"/>
      <c r="C2920" s="4" t="n"/>
      <c r="D2920" s="4" t="n"/>
      <c r="E2920" s="7" t="n"/>
      <c r="F2920" s="4" t="n"/>
      <c r="G2920" s="4" t="n"/>
      <c r="H2920" s="4" t="n"/>
    </row>
    <row r="2921">
      <c r="A2921" s="6" t="n"/>
      <c r="B2921" s="4" t="n"/>
      <c r="C2921" s="4" t="n"/>
      <c r="D2921" s="4" t="n"/>
      <c r="E2921" s="7" t="n"/>
      <c r="F2921" s="4" t="n"/>
      <c r="G2921" s="4" t="n"/>
      <c r="H2921" s="4" t="n"/>
    </row>
    <row r="2922">
      <c r="A2922" s="6" t="n"/>
      <c r="B2922" s="4" t="n"/>
      <c r="C2922" s="4" t="n"/>
      <c r="D2922" s="4" t="n"/>
      <c r="E2922" s="7" t="n"/>
      <c r="F2922" s="4" t="n"/>
      <c r="G2922" s="4" t="n"/>
      <c r="H2922" s="4" t="n"/>
    </row>
    <row r="2923">
      <c r="A2923" s="6" t="n"/>
      <c r="B2923" s="4" t="n"/>
      <c r="C2923" s="4" t="n"/>
      <c r="D2923" s="4" t="n"/>
      <c r="E2923" s="7" t="n"/>
      <c r="F2923" s="4" t="n"/>
      <c r="G2923" s="4" t="n"/>
      <c r="H2923" s="4" t="n"/>
    </row>
    <row r="2924">
      <c r="A2924" s="6" t="n"/>
      <c r="B2924" s="4" t="n"/>
      <c r="C2924" s="4" t="n"/>
      <c r="D2924" s="4" t="n"/>
      <c r="E2924" s="7" t="n"/>
      <c r="F2924" s="4" t="n"/>
      <c r="G2924" s="4" t="n"/>
      <c r="H2924" s="4" t="n"/>
    </row>
    <row r="2925">
      <c r="A2925" s="6" t="n"/>
      <c r="B2925" s="4" t="n"/>
      <c r="C2925" s="4" t="n"/>
      <c r="D2925" s="4" t="n"/>
      <c r="E2925" s="7" t="n"/>
      <c r="F2925" s="4" t="n"/>
      <c r="G2925" s="4" t="n"/>
      <c r="H2925" s="4" t="n"/>
    </row>
    <row r="2926">
      <c r="A2926" s="6" t="n"/>
      <c r="B2926" s="4" t="n"/>
      <c r="C2926" s="4" t="n"/>
      <c r="D2926" s="4" t="n"/>
      <c r="E2926" s="7" t="n"/>
      <c r="F2926" s="4" t="n"/>
      <c r="G2926" s="4" t="n"/>
      <c r="H2926" s="4" t="n"/>
    </row>
    <row r="2927">
      <c r="A2927" s="6" t="n"/>
      <c r="B2927" s="4" t="n"/>
      <c r="C2927" s="4" t="n"/>
      <c r="D2927" s="4" t="n"/>
      <c r="E2927" s="7" t="n"/>
      <c r="F2927" s="4" t="n"/>
      <c r="G2927" s="4" t="n"/>
      <c r="H2927" s="4" t="n"/>
    </row>
    <row r="2928">
      <c r="A2928" s="6" t="n"/>
      <c r="B2928" s="4" t="n"/>
      <c r="C2928" s="4" t="n"/>
      <c r="D2928" s="4" t="n"/>
      <c r="E2928" s="7" t="n"/>
      <c r="F2928" s="4" t="n"/>
      <c r="G2928" s="4" t="n"/>
      <c r="H2928" s="4" t="n"/>
    </row>
    <row r="2929">
      <c r="A2929" s="6" t="n"/>
      <c r="B2929" s="4" t="n"/>
      <c r="C2929" s="4" t="n"/>
      <c r="D2929" s="4" t="n"/>
      <c r="E2929" s="7" t="n"/>
      <c r="F2929" s="4" t="n"/>
      <c r="G2929" s="4" t="n"/>
      <c r="H2929" s="4" t="n"/>
    </row>
    <row r="2930">
      <c r="A2930" s="6" t="n"/>
      <c r="B2930" s="4" t="n"/>
      <c r="C2930" s="4" t="n"/>
      <c r="D2930" s="4" t="n"/>
      <c r="E2930" s="7" t="n"/>
      <c r="F2930" s="4" t="n"/>
      <c r="G2930" s="4" t="n"/>
      <c r="H2930" s="4" t="n"/>
    </row>
    <row r="2931">
      <c r="A2931" s="6" t="n"/>
      <c r="B2931" s="4" t="n"/>
      <c r="C2931" s="4" t="n"/>
      <c r="D2931" s="4" t="n"/>
      <c r="E2931" s="7" t="n"/>
      <c r="F2931" s="4" t="n"/>
      <c r="G2931" s="4" t="n"/>
      <c r="H2931" s="4" t="n"/>
    </row>
    <row r="2932">
      <c r="A2932" s="6" t="n"/>
      <c r="B2932" s="4" t="n"/>
      <c r="C2932" s="4" t="n"/>
      <c r="D2932" s="4" t="n"/>
      <c r="E2932" s="7" t="n"/>
      <c r="F2932" s="4" t="n"/>
      <c r="G2932" s="4" t="n"/>
      <c r="H2932" s="4" t="n"/>
    </row>
    <row r="2933">
      <c r="A2933" s="6" t="n"/>
      <c r="B2933" s="4" t="n"/>
      <c r="C2933" s="4" t="n"/>
      <c r="D2933" s="4" t="n"/>
      <c r="E2933" s="7" t="n"/>
      <c r="F2933" s="4" t="n"/>
      <c r="G2933" s="4" t="n"/>
      <c r="H2933" s="4" t="n"/>
    </row>
    <row r="2934">
      <c r="A2934" s="6" t="n"/>
      <c r="B2934" s="4" t="n"/>
      <c r="C2934" s="4" t="n"/>
      <c r="D2934" s="4" t="n"/>
      <c r="E2934" s="7" t="n"/>
      <c r="F2934" s="4" t="n"/>
      <c r="G2934" s="4" t="n"/>
      <c r="H2934" s="4" t="n"/>
    </row>
    <row r="2935">
      <c r="A2935" s="6" t="n"/>
      <c r="B2935" s="4" t="n"/>
      <c r="C2935" s="4" t="n"/>
      <c r="D2935" s="4" t="n"/>
      <c r="E2935" s="7" t="n"/>
      <c r="F2935" s="4" t="n"/>
      <c r="G2935" s="4" t="n"/>
      <c r="H2935" s="4" t="n"/>
    </row>
    <row r="2936">
      <c r="A2936" s="6" t="n"/>
      <c r="B2936" s="4" t="n"/>
      <c r="C2936" s="4" t="n"/>
      <c r="D2936" s="4" t="n"/>
      <c r="E2936" s="7" t="n"/>
      <c r="F2936" s="4" t="n"/>
      <c r="G2936" s="4" t="n"/>
      <c r="H2936" s="4" t="n"/>
    </row>
    <row r="2937">
      <c r="A2937" s="6" t="n"/>
      <c r="B2937" s="4" t="n"/>
      <c r="C2937" s="4" t="n"/>
      <c r="D2937" s="4" t="n"/>
      <c r="E2937" s="7" t="n"/>
      <c r="F2937" s="4" t="n"/>
      <c r="G2937" s="4" t="n"/>
      <c r="H2937" s="4" t="n"/>
    </row>
    <row r="2938">
      <c r="A2938" s="6" t="n"/>
      <c r="B2938" s="4" t="n"/>
      <c r="C2938" s="4" t="n"/>
      <c r="D2938" s="4" t="n"/>
      <c r="E2938" s="7" t="n"/>
      <c r="F2938" s="4" t="n"/>
      <c r="G2938" s="4" t="n"/>
      <c r="H2938" s="4" t="n"/>
    </row>
    <row r="2939">
      <c r="A2939" s="6" t="n"/>
      <c r="B2939" s="4" t="n"/>
      <c r="C2939" s="4" t="n"/>
      <c r="D2939" s="4" t="n"/>
      <c r="E2939" s="7" t="n"/>
      <c r="F2939" s="4" t="n"/>
      <c r="G2939" s="4" t="n"/>
      <c r="H2939" s="4" t="n"/>
    </row>
    <row r="2940">
      <c r="A2940" s="6" t="n"/>
      <c r="B2940" s="4" t="n"/>
      <c r="C2940" s="4" t="n"/>
      <c r="D2940" s="4" t="n"/>
      <c r="E2940" s="7" t="n"/>
      <c r="F2940" s="4" t="n"/>
      <c r="G2940" s="4" t="n"/>
      <c r="H2940" s="4" t="n"/>
    </row>
    <row r="2941">
      <c r="A2941" s="6" t="n"/>
      <c r="B2941" s="4" t="n"/>
      <c r="C2941" s="4" t="n"/>
      <c r="D2941" s="4" t="n"/>
      <c r="E2941" s="7" t="n"/>
      <c r="F2941" s="4" t="n"/>
      <c r="G2941" s="4" t="n"/>
      <c r="H2941" s="4" t="n"/>
    </row>
    <row r="2942">
      <c r="A2942" s="6" t="n"/>
      <c r="B2942" s="4" t="n"/>
      <c r="C2942" s="4" t="n"/>
      <c r="D2942" s="4" t="n"/>
      <c r="E2942" s="7" t="n"/>
      <c r="F2942" s="4" t="n"/>
      <c r="G2942" s="4" t="n"/>
      <c r="H2942" s="4" t="n"/>
    </row>
    <row r="2943">
      <c r="A2943" s="6" t="n"/>
      <c r="B2943" s="4" t="n"/>
      <c r="C2943" s="4" t="n"/>
      <c r="D2943" s="4" t="n"/>
      <c r="E2943" s="7" t="n"/>
      <c r="F2943" s="4" t="n"/>
      <c r="G2943" s="4" t="n"/>
      <c r="H2943" s="4" t="n"/>
    </row>
    <row r="2944">
      <c r="A2944" s="6" t="n"/>
      <c r="B2944" s="4" t="n"/>
      <c r="C2944" s="4" t="n"/>
      <c r="D2944" s="4" t="n"/>
      <c r="E2944" s="7" t="n"/>
      <c r="F2944" s="4" t="n"/>
      <c r="G2944" s="4" t="n"/>
      <c r="H2944" s="4" t="n"/>
    </row>
    <row r="2945">
      <c r="A2945" s="6" t="n"/>
      <c r="B2945" s="4" t="n"/>
      <c r="C2945" s="4" t="n"/>
      <c r="D2945" s="4" t="n"/>
      <c r="E2945" s="7" t="n"/>
      <c r="F2945" s="4" t="n"/>
      <c r="G2945" s="4" t="n"/>
      <c r="H2945" s="4" t="n"/>
    </row>
    <row r="2946">
      <c r="A2946" s="6" t="n"/>
      <c r="B2946" s="4" t="n"/>
      <c r="C2946" s="4" t="n"/>
      <c r="D2946" s="4" t="n"/>
      <c r="E2946" s="7" t="n"/>
      <c r="F2946" s="4" t="n"/>
      <c r="G2946" s="4" t="n"/>
      <c r="H2946" s="4" t="n"/>
    </row>
    <row r="2947">
      <c r="A2947" s="6" t="n"/>
      <c r="B2947" s="4" t="n"/>
      <c r="C2947" s="4" t="n"/>
      <c r="D2947" s="4" t="n"/>
      <c r="E2947" s="7" t="n"/>
      <c r="F2947" s="4" t="n"/>
      <c r="G2947" s="4" t="n"/>
      <c r="H2947" s="4" t="n"/>
    </row>
    <row r="2948">
      <c r="A2948" s="6" t="n"/>
      <c r="B2948" s="4" t="n"/>
      <c r="C2948" s="4" t="n"/>
      <c r="D2948" s="4" t="n"/>
      <c r="E2948" s="7" t="n"/>
      <c r="F2948" s="4" t="n"/>
      <c r="G2948" s="4" t="n"/>
      <c r="H2948" s="4" t="n"/>
    </row>
    <row r="2949">
      <c r="A2949" s="6" t="n"/>
      <c r="B2949" s="4" t="n"/>
      <c r="C2949" s="4" t="n"/>
      <c r="D2949" s="4" t="n"/>
      <c r="E2949" s="7" t="n"/>
      <c r="F2949" s="4" t="n"/>
      <c r="G2949" s="4" t="n"/>
      <c r="H2949" s="4" t="n"/>
    </row>
    <row r="2950">
      <c r="A2950" s="6" t="n"/>
      <c r="B2950" s="4" t="n"/>
      <c r="C2950" s="4" t="n"/>
      <c r="D2950" s="4" t="n"/>
      <c r="E2950" s="7" t="n"/>
      <c r="F2950" s="4" t="n"/>
      <c r="G2950" s="4" t="n"/>
      <c r="H2950" s="4" t="n"/>
    </row>
    <row r="2951">
      <c r="A2951" s="6" t="n"/>
      <c r="B2951" s="4" t="n"/>
      <c r="C2951" s="4" t="n"/>
      <c r="D2951" s="4" t="n"/>
      <c r="E2951" s="7" t="n"/>
      <c r="F2951" s="4" t="n"/>
      <c r="G2951" s="4" t="n"/>
      <c r="H2951" s="4" t="n"/>
    </row>
    <row r="2952">
      <c r="A2952" s="6" t="n"/>
      <c r="B2952" s="4" t="n"/>
      <c r="C2952" s="4" t="n"/>
      <c r="D2952" s="4" t="n"/>
      <c r="E2952" s="7" t="n"/>
      <c r="F2952" s="4" t="n"/>
      <c r="G2952" s="4" t="n"/>
      <c r="H2952" s="4" t="n"/>
    </row>
    <row r="2953">
      <c r="A2953" s="6" t="n"/>
      <c r="B2953" s="4" t="n"/>
      <c r="C2953" s="4" t="n"/>
      <c r="D2953" s="4" t="n"/>
      <c r="E2953" s="7" t="n"/>
      <c r="F2953" s="4" t="n"/>
      <c r="G2953" s="4" t="n"/>
      <c r="H2953" s="4" t="n"/>
    </row>
    <row r="2954">
      <c r="A2954" s="6" t="n"/>
      <c r="B2954" s="4" t="n"/>
      <c r="C2954" s="4" t="n"/>
      <c r="D2954" s="4" t="n"/>
      <c r="E2954" s="7" t="n"/>
      <c r="F2954" s="4" t="n"/>
      <c r="G2954" s="4" t="n"/>
      <c r="H2954" s="4" t="n"/>
    </row>
    <row r="2955">
      <c r="A2955" s="6" t="n"/>
      <c r="B2955" s="4" t="n"/>
      <c r="C2955" s="4" t="n"/>
      <c r="D2955" s="4" t="n"/>
      <c r="E2955" s="7" t="n"/>
      <c r="F2955" s="4" t="n"/>
      <c r="G2955" s="4" t="n"/>
      <c r="H2955" s="4" t="n"/>
    </row>
    <row r="2956">
      <c r="A2956" s="6" t="n"/>
      <c r="B2956" s="4" t="n"/>
      <c r="C2956" s="4" t="n"/>
      <c r="D2956" s="4" t="n"/>
      <c r="E2956" s="7" t="n"/>
      <c r="F2956" s="4" t="n"/>
      <c r="G2956" s="4" t="n"/>
      <c r="H2956" s="4" t="n"/>
    </row>
    <row r="2957">
      <c r="A2957" s="6" t="n"/>
      <c r="B2957" s="4" t="n"/>
      <c r="C2957" s="4" t="n"/>
      <c r="D2957" s="4" t="n"/>
      <c r="E2957" s="7" t="n"/>
      <c r="F2957" s="4" t="n"/>
      <c r="G2957" s="4" t="n"/>
      <c r="H2957" s="4" t="n"/>
    </row>
    <row r="2958">
      <c r="A2958" s="6" t="n"/>
      <c r="B2958" s="4" t="n"/>
      <c r="C2958" s="4" t="n"/>
      <c r="D2958" s="4" t="n"/>
      <c r="E2958" s="7" t="n"/>
      <c r="F2958" s="4" t="n"/>
      <c r="G2958" s="4" t="n"/>
      <c r="H2958" s="4" t="n"/>
    </row>
    <row r="2959">
      <c r="A2959" s="6" t="n"/>
      <c r="B2959" s="4" t="n"/>
      <c r="C2959" s="4" t="n"/>
      <c r="D2959" s="4" t="n"/>
      <c r="E2959" s="7" t="n"/>
      <c r="F2959" s="4" t="n"/>
      <c r="G2959" s="4" t="n"/>
      <c r="H2959" s="4" t="n"/>
    </row>
    <row r="2960">
      <c r="A2960" s="6" t="n"/>
      <c r="B2960" s="4" t="n"/>
      <c r="C2960" s="4" t="n"/>
      <c r="D2960" s="4" t="n"/>
      <c r="E2960" s="7" t="n"/>
      <c r="F2960" s="4" t="n"/>
      <c r="G2960" s="4" t="n"/>
      <c r="H2960" s="4" t="n"/>
    </row>
    <row r="2961">
      <c r="A2961" s="6" t="n"/>
      <c r="B2961" s="4" t="n"/>
      <c r="C2961" s="4" t="n"/>
      <c r="D2961" s="4" t="n"/>
      <c r="E2961" s="7" t="n"/>
      <c r="F2961" s="4" t="n"/>
      <c r="G2961" s="4" t="n"/>
      <c r="H2961" s="4" t="n"/>
    </row>
    <row r="2962">
      <c r="A2962" s="6" t="n"/>
      <c r="B2962" s="4" t="n"/>
      <c r="C2962" s="4" t="n"/>
      <c r="D2962" s="4" t="n"/>
      <c r="E2962" s="7" t="n"/>
      <c r="F2962" s="4" t="n"/>
      <c r="G2962" s="4" t="n"/>
      <c r="H2962" s="4" t="n"/>
    </row>
    <row r="2963">
      <c r="A2963" s="6" t="n"/>
      <c r="B2963" s="4" t="n"/>
      <c r="C2963" s="4" t="n"/>
      <c r="D2963" s="4" t="n"/>
      <c r="E2963" s="7" t="n"/>
      <c r="F2963" s="4" t="n"/>
      <c r="G2963" s="4" t="n"/>
      <c r="H2963" s="4" t="n"/>
    </row>
    <row r="2964">
      <c r="A2964" s="6" t="n"/>
      <c r="B2964" s="4" t="n"/>
      <c r="C2964" s="4" t="n"/>
      <c r="D2964" s="4" t="n"/>
      <c r="E2964" s="7" t="n"/>
      <c r="F2964" s="4" t="n"/>
      <c r="G2964" s="4" t="n"/>
      <c r="H2964" s="4" t="n"/>
    </row>
    <row r="2965">
      <c r="A2965" s="6" t="n"/>
      <c r="B2965" s="4" t="n"/>
      <c r="C2965" s="4" t="n"/>
      <c r="D2965" s="4" t="n"/>
      <c r="E2965" s="7" t="n"/>
      <c r="F2965" s="4" t="n"/>
      <c r="G2965" s="4" t="n"/>
      <c r="H2965" s="4" t="n"/>
    </row>
    <row r="2966">
      <c r="A2966" s="6" t="n"/>
      <c r="B2966" s="4" t="n"/>
      <c r="C2966" s="4" t="n"/>
      <c r="D2966" s="4" t="n"/>
      <c r="E2966" s="7" t="n"/>
      <c r="F2966" s="4" t="n"/>
      <c r="G2966" s="4" t="n"/>
      <c r="H2966" s="4" t="n"/>
    </row>
    <row r="2967">
      <c r="A2967" s="6" t="n"/>
      <c r="B2967" s="4" t="n"/>
      <c r="C2967" s="4" t="n"/>
      <c r="D2967" s="4" t="n"/>
      <c r="E2967" s="7" t="n"/>
      <c r="F2967" s="4" t="n"/>
      <c r="G2967" s="4" t="n"/>
      <c r="H2967" s="4" t="n"/>
    </row>
    <row r="2968">
      <c r="A2968" s="6" t="n"/>
      <c r="B2968" s="4" t="n"/>
      <c r="C2968" s="4" t="n"/>
      <c r="D2968" s="4" t="n"/>
      <c r="E2968" s="7" t="n"/>
      <c r="F2968" s="4" t="n"/>
      <c r="G2968" s="4" t="n"/>
      <c r="H2968" s="4" t="n"/>
    </row>
    <row r="2969">
      <c r="A2969" s="6" t="n"/>
      <c r="B2969" s="4" t="n"/>
      <c r="C2969" s="4" t="n"/>
      <c r="D2969" s="4" t="n"/>
      <c r="E2969" s="7" t="n"/>
      <c r="F2969" s="4" t="n"/>
      <c r="G2969" s="4" t="n"/>
      <c r="H2969" s="4" t="n"/>
    </row>
    <row r="2970">
      <c r="A2970" s="6" t="n"/>
      <c r="B2970" s="4" t="n"/>
      <c r="C2970" s="4" t="n"/>
      <c r="D2970" s="4" t="n"/>
      <c r="E2970" s="7" t="n"/>
      <c r="F2970" s="4" t="n"/>
      <c r="G2970" s="4" t="n"/>
      <c r="H2970" s="4" t="n"/>
    </row>
    <row r="2971">
      <c r="A2971" s="6" t="n"/>
      <c r="B2971" s="4" t="n"/>
      <c r="C2971" s="4" t="n"/>
      <c r="D2971" s="4" t="n"/>
      <c r="E2971" s="7" t="n"/>
      <c r="F2971" s="4" t="n"/>
      <c r="G2971" s="4" t="n"/>
      <c r="H2971" s="4" t="n"/>
    </row>
    <row r="2972">
      <c r="A2972" s="6" t="n"/>
      <c r="B2972" s="4" t="n"/>
      <c r="C2972" s="4" t="n"/>
      <c r="D2972" s="4" t="n"/>
      <c r="E2972" s="7" t="n"/>
      <c r="F2972" s="4" t="n"/>
      <c r="G2972" s="4" t="n"/>
      <c r="H2972" s="4" t="n"/>
    </row>
    <row r="2973">
      <c r="A2973" s="6" t="n"/>
      <c r="B2973" s="4" t="n"/>
      <c r="C2973" s="4" t="n"/>
      <c r="D2973" s="4" t="n"/>
      <c r="E2973" s="7" t="n"/>
      <c r="F2973" s="4" t="n"/>
      <c r="G2973" s="4" t="n"/>
      <c r="H2973" s="4" t="n"/>
    </row>
    <row r="2974">
      <c r="A2974" s="6" t="n"/>
      <c r="B2974" s="4" t="n"/>
      <c r="C2974" s="4" t="n"/>
      <c r="D2974" s="4" t="n"/>
      <c r="E2974" s="7" t="n"/>
      <c r="F2974" s="4" t="n"/>
      <c r="G2974" s="4" t="n"/>
      <c r="H2974" s="4" t="n"/>
    </row>
    <row r="2975">
      <c r="A2975" s="6" t="n"/>
      <c r="B2975" s="4" t="n"/>
      <c r="C2975" s="4" t="n"/>
      <c r="D2975" s="4" t="n"/>
      <c r="E2975" s="7" t="n"/>
      <c r="F2975" s="4" t="n"/>
      <c r="G2975" s="4" t="n"/>
      <c r="H2975" s="4" t="n"/>
    </row>
    <row r="2976">
      <c r="A2976" s="6" t="n"/>
      <c r="B2976" s="4" t="n"/>
      <c r="C2976" s="4" t="n"/>
      <c r="D2976" s="4" t="n"/>
      <c r="E2976" s="7" t="n"/>
      <c r="F2976" s="4" t="n"/>
      <c r="G2976" s="4" t="n"/>
      <c r="H2976" s="4" t="n"/>
    </row>
    <row r="2977">
      <c r="A2977" s="6" t="n"/>
      <c r="B2977" s="4" t="n"/>
      <c r="C2977" s="4" t="n"/>
      <c r="D2977" s="4" t="n"/>
      <c r="E2977" s="7" t="n"/>
      <c r="F2977" s="4" t="n"/>
      <c r="G2977" s="4" t="n"/>
      <c r="H2977" s="4" t="n"/>
    </row>
    <row r="2978">
      <c r="A2978" s="6" t="n"/>
      <c r="B2978" s="4" t="n"/>
      <c r="C2978" s="4" t="n"/>
      <c r="D2978" s="4" t="n"/>
      <c r="E2978" s="7" t="n"/>
      <c r="F2978" s="4" t="n"/>
      <c r="G2978" s="4" t="n"/>
      <c r="H2978" s="4" t="n"/>
    </row>
    <row r="2979">
      <c r="A2979" s="6" t="n"/>
      <c r="B2979" s="4" t="n"/>
      <c r="C2979" s="4" t="n"/>
      <c r="D2979" s="4" t="n"/>
      <c r="E2979" s="7" t="n"/>
      <c r="F2979" s="4" t="n"/>
      <c r="G2979" s="4" t="n"/>
      <c r="H2979" s="4" t="n"/>
    </row>
    <row r="2980">
      <c r="A2980" s="6" t="n"/>
      <c r="B2980" s="4" t="n"/>
      <c r="C2980" s="4" t="n"/>
      <c r="D2980" s="4" t="n"/>
      <c r="E2980" s="7" t="n"/>
      <c r="F2980" s="4" t="n"/>
      <c r="G2980" s="4" t="n"/>
      <c r="H2980" s="4" t="n"/>
    </row>
    <row r="2981">
      <c r="A2981" s="6" t="n"/>
      <c r="B2981" s="4" t="n"/>
      <c r="C2981" s="4" t="n"/>
      <c r="D2981" s="4" t="n"/>
      <c r="E2981" s="7" t="n"/>
      <c r="F2981" s="4" t="n"/>
      <c r="G2981" s="4" t="n"/>
      <c r="H2981" s="4" t="n"/>
    </row>
    <row r="2982">
      <c r="A2982" s="6" t="n"/>
      <c r="B2982" s="4" t="n"/>
      <c r="C2982" s="4" t="n"/>
      <c r="D2982" s="4" t="n"/>
      <c r="E2982" s="7" t="n"/>
      <c r="F2982" s="4" t="n"/>
      <c r="G2982" s="4" t="n"/>
      <c r="H2982" s="4" t="n"/>
    </row>
    <row r="2983">
      <c r="A2983" s="6" t="n"/>
      <c r="B2983" s="4" t="n"/>
      <c r="C2983" s="4" t="n"/>
      <c r="D2983" s="4" t="n"/>
      <c r="E2983" s="7" t="n"/>
      <c r="F2983" s="4" t="n"/>
      <c r="G2983" s="4" t="n"/>
      <c r="H2983" s="4" t="n"/>
    </row>
    <row r="2984">
      <c r="A2984" s="6" t="n"/>
      <c r="B2984" s="4" t="n"/>
      <c r="C2984" s="4" t="n"/>
      <c r="D2984" s="4" t="n"/>
      <c r="E2984" s="7" t="n"/>
      <c r="F2984" s="4" t="n"/>
      <c r="G2984" s="4" t="n"/>
      <c r="H2984" s="4" t="n"/>
    </row>
    <row r="2985">
      <c r="A2985" s="6" t="n"/>
      <c r="B2985" s="4" t="n"/>
      <c r="C2985" s="4" t="n"/>
      <c r="D2985" s="4" t="n"/>
      <c r="E2985" s="7" t="n"/>
      <c r="F2985" s="4" t="n"/>
      <c r="G2985" s="4" t="n"/>
      <c r="H2985" s="4" t="n"/>
    </row>
    <row r="2986">
      <c r="A2986" s="6" t="n"/>
      <c r="B2986" s="4" t="n"/>
      <c r="C2986" s="4" t="n"/>
      <c r="D2986" s="4" t="n"/>
      <c r="E2986" s="7" t="n"/>
      <c r="F2986" s="4" t="n"/>
      <c r="G2986" s="4" t="n"/>
      <c r="H2986" s="4" t="n"/>
    </row>
    <row r="2987">
      <c r="A2987" s="6" t="n"/>
      <c r="B2987" s="4" t="n"/>
      <c r="C2987" s="4" t="n"/>
      <c r="D2987" s="4" t="n"/>
      <c r="E2987" s="7" t="n"/>
      <c r="F2987" s="4" t="n"/>
      <c r="G2987" s="4" t="n"/>
      <c r="H2987" s="4" t="n"/>
    </row>
    <row r="2988">
      <c r="A2988" s="6" t="n"/>
      <c r="B2988" s="4" t="n"/>
      <c r="C2988" s="4" t="n"/>
      <c r="D2988" s="4" t="n"/>
      <c r="E2988" s="7" t="n"/>
      <c r="F2988" s="4" t="n"/>
      <c r="G2988" s="4" t="n"/>
      <c r="H2988" s="4" t="n"/>
    </row>
    <row r="2989">
      <c r="A2989" s="6" t="n"/>
      <c r="B2989" s="4" t="n"/>
      <c r="C2989" s="4" t="n"/>
      <c r="D2989" s="4" t="n"/>
      <c r="E2989" s="7" t="n"/>
      <c r="F2989" s="4" t="n"/>
      <c r="G2989" s="4" t="n"/>
      <c r="H2989" s="4" t="n"/>
    </row>
    <row r="2990">
      <c r="A2990" s="6" t="n"/>
      <c r="B2990" s="4" t="n"/>
      <c r="C2990" s="4" t="n"/>
      <c r="D2990" s="4" t="n"/>
      <c r="E2990" s="7" t="n"/>
      <c r="F2990" s="4" t="n"/>
      <c r="G2990" s="4" t="n"/>
      <c r="H2990" s="4" t="n"/>
    </row>
    <row r="2991">
      <c r="A2991" s="6" t="n"/>
      <c r="B2991" s="4" t="n"/>
      <c r="C2991" s="4" t="n"/>
      <c r="D2991" s="4" t="n"/>
      <c r="E2991" s="7" t="n"/>
      <c r="F2991" s="4" t="n"/>
      <c r="G2991" s="4" t="n"/>
      <c r="H2991" s="4" t="n"/>
    </row>
    <row r="2992">
      <c r="A2992" s="6" t="n"/>
      <c r="B2992" s="4" t="n"/>
      <c r="C2992" s="4" t="n"/>
      <c r="D2992" s="4" t="n"/>
      <c r="E2992" s="7" t="n"/>
      <c r="F2992" s="4" t="n"/>
      <c r="G2992" s="4" t="n"/>
      <c r="H2992" s="4" t="n"/>
    </row>
    <row r="2993">
      <c r="A2993" s="6" t="n"/>
      <c r="B2993" s="4" t="n"/>
      <c r="C2993" s="4" t="n"/>
      <c r="D2993" s="4" t="n"/>
      <c r="E2993" s="7" t="n"/>
      <c r="F2993" s="4" t="n"/>
      <c r="G2993" s="4" t="n"/>
      <c r="H2993" s="4" t="n"/>
    </row>
    <row r="2994">
      <c r="A2994" s="6" t="n"/>
      <c r="B2994" s="4" t="n"/>
      <c r="C2994" s="4" t="n"/>
      <c r="D2994" s="4" t="n"/>
      <c r="E2994" s="7" t="n"/>
      <c r="F2994" s="4" t="n"/>
      <c r="G2994" s="4" t="n"/>
      <c r="H2994" s="4" t="n"/>
    </row>
    <row r="2995">
      <c r="A2995" s="6" t="n"/>
      <c r="B2995" s="4" t="n"/>
      <c r="C2995" s="4" t="n"/>
      <c r="D2995" s="4" t="n"/>
      <c r="E2995" s="7" t="n"/>
      <c r="F2995" s="4" t="n"/>
      <c r="G2995" s="4" t="n"/>
      <c r="H2995" s="4" t="n"/>
    </row>
    <row r="2996">
      <c r="A2996" s="6" t="n"/>
      <c r="B2996" s="4" t="n"/>
      <c r="C2996" s="4" t="n"/>
      <c r="D2996" s="4" t="n"/>
      <c r="E2996" s="7" t="n"/>
      <c r="F2996" s="4" t="n"/>
      <c r="G2996" s="4" t="n"/>
      <c r="H2996" s="4" t="n"/>
    </row>
    <row r="2997">
      <c r="A2997" s="6" t="n"/>
      <c r="B2997" s="4" t="n"/>
      <c r="C2997" s="4" t="n"/>
      <c r="D2997" s="4" t="n"/>
      <c r="E2997" s="7" t="n"/>
      <c r="F2997" s="4" t="n"/>
      <c r="G2997" s="4" t="n"/>
      <c r="H2997" s="4" t="n"/>
    </row>
    <row r="2998">
      <c r="A2998" s="6" t="n"/>
      <c r="B2998" s="4" t="n"/>
      <c r="C2998" s="4" t="n"/>
      <c r="D2998" s="4" t="n"/>
      <c r="E2998" s="7" t="n"/>
      <c r="F2998" s="4" t="n"/>
      <c r="G2998" s="4" t="n"/>
      <c r="H2998" s="4" t="n"/>
    </row>
    <row r="2999">
      <c r="A2999" s="6" t="n"/>
      <c r="B2999" s="4" t="n"/>
      <c r="C2999" s="4" t="n"/>
      <c r="D2999" s="4" t="n"/>
      <c r="E2999" s="7" t="n"/>
      <c r="F2999" s="4" t="n"/>
      <c r="G2999" s="4" t="n"/>
      <c r="H2999" s="4" t="n"/>
    </row>
    <row r="3000">
      <c r="A3000" s="6" t="n"/>
      <c r="B3000" s="4" t="n"/>
      <c r="C3000" s="4" t="n"/>
      <c r="D3000" s="4" t="n"/>
      <c r="E3000" s="7" t="n"/>
      <c r="F3000" s="4" t="n"/>
      <c r="G3000" s="4" t="n"/>
      <c r="H3000" s="4" t="n"/>
    </row>
    <row r="3001">
      <c r="A3001" s="6" t="n"/>
      <c r="B3001" s="4" t="n"/>
      <c r="C3001" s="4" t="n"/>
      <c r="D3001" s="4" t="n"/>
      <c r="E3001" s="7" t="n"/>
      <c r="F3001" s="4" t="n"/>
      <c r="G3001" s="4" t="n"/>
      <c r="H3001" s="4" t="n"/>
    </row>
    <row r="3002">
      <c r="A3002" s="6" t="n"/>
      <c r="B3002" s="4" t="n"/>
      <c r="C3002" s="4" t="n"/>
      <c r="D3002" s="4" t="n"/>
      <c r="E3002" s="7" t="n"/>
      <c r="F3002" s="4" t="n"/>
      <c r="G3002" s="4" t="n"/>
      <c r="H3002" s="4" t="n"/>
    </row>
    <row r="3003">
      <c r="A3003" s="6" t="n"/>
      <c r="B3003" s="4" t="n"/>
      <c r="C3003" s="4" t="n"/>
      <c r="D3003" s="4" t="n"/>
      <c r="E3003" s="7" t="n"/>
      <c r="F3003" s="4" t="n"/>
      <c r="G3003" s="4" t="n"/>
      <c r="H3003" s="4" t="n"/>
    </row>
    <row r="3004">
      <c r="A3004" s="6" t="n"/>
      <c r="B3004" s="4" t="n"/>
      <c r="C3004" s="4" t="n"/>
      <c r="D3004" s="4" t="n"/>
      <c r="E3004" s="7" t="n"/>
      <c r="F3004" s="4" t="n"/>
      <c r="G3004" s="4" t="n"/>
      <c r="H3004" s="4" t="n"/>
    </row>
    <row r="3005">
      <c r="A3005" s="6" t="n"/>
      <c r="B3005" s="4" t="n"/>
      <c r="C3005" s="4" t="n"/>
      <c r="D3005" s="4" t="n"/>
      <c r="E3005" s="7" t="n"/>
      <c r="F3005" s="4" t="n"/>
      <c r="G3005" s="4" t="n"/>
      <c r="H3005" s="4" t="n"/>
    </row>
    <row r="3006">
      <c r="A3006" s="6" t="n"/>
      <c r="B3006" s="4" t="n"/>
      <c r="C3006" s="4" t="n"/>
      <c r="D3006" s="4" t="n"/>
      <c r="E3006" s="7" t="n"/>
      <c r="F3006" s="4" t="n"/>
      <c r="G3006" s="4" t="n"/>
      <c r="H3006" s="4" t="n"/>
    </row>
    <row r="3007">
      <c r="A3007" s="6" t="n"/>
      <c r="B3007" s="4" t="n"/>
      <c r="C3007" s="4" t="n"/>
      <c r="D3007" s="4" t="n"/>
      <c r="E3007" s="7" t="n"/>
      <c r="F3007" s="4" t="n"/>
      <c r="G3007" s="4" t="n"/>
      <c r="H3007" s="4" t="n"/>
    </row>
    <row r="3008">
      <c r="A3008" s="6" t="n"/>
      <c r="B3008" s="4" t="n"/>
      <c r="C3008" s="4" t="n"/>
      <c r="D3008" s="4" t="n"/>
      <c r="E3008" s="7" t="n"/>
      <c r="F3008" s="4" t="n"/>
      <c r="G3008" s="4" t="n"/>
      <c r="H3008" s="4" t="n"/>
    </row>
    <row r="3009">
      <c r="A3009" s="6" t="n"/>
      <c r="B3009" s="4" t="n"/>
      <c r="C3009" s="4" t="n"/>
      <c r="D3009" s="4" t="n"/>
      <c r="E3009" s="7" t="n"/>
      <c r="F3009" s="4" t="n"/>
      <c r="G3009" s="4" t="n"/>
      <c r="H3009" s="4" t="n"/>
    </row>
    <row r="3010">
      <c r="A3010" s="6" t="n"/>
      <c r="B3010" s="4" t="n"/>
      <c r="C3010" s="4" t="n"/>
      <c r="D3010" s="4" t="n"/>
      <c r="E3010" s="7" t="n"/>
      <c r="F3010" s="4" t="n"/>
      <c r="G3010" s="4" t="n"/>
      <c r="H3010" s="4" t="n"/>
    </row>
    <row r="3011">
      <c r="A3011" s="6" t="n"/>
      <c r="B3011" s="4" t="n"/>
      <c r="C3011" s="4" t="n"/>
      <c r="D3011" s="4" t="n"/>
      <c r="E3011" s="7" t="n"/>
      <c r="F3011" s="4" t="n"/>
      <c r="G3011" s="4" t="n"/>
      <c r="H3011" s="4" t="n"/>
    </row>
    <row r="3012">
      <c r="A3012" s="6" t="n"/>
      <c r="B3012" s="4" t="n"/>
      <c r="C3012" s="4" t="n"/>
      <c r="D3012" s="4" t="n"/>
      <c r="E3012" s="7" t="n"/>
      <c r="F3012" s="4" t="n"/>
      <c r="G3012" s="4" t="n"/>
      <c r="H3012" s="4" t="n"/>
    </row>
    <row r="3013">
      <c r="A3013" s="6" t="n"/>
      <c r="B3013" s="4" t="n"/>
      <c r="C3013" s="4" t="n"/>
      <c r="D3013" s="4" t="n"/>
      <c r="E3013" s="7" t="n"/>
      <c r="F3013" s="4" t="n"/>
      <c r="G3013" s="4" t="n"/>
      <c r="H3013" s="4" t="n"/>
    </row>
    <row r="3014">
      <c r="A3014" s="6" t="n"/>
      <c r="B3014" s="4" t="n"/>
      <c r="C3014" s="4" t="n"/>
      <c r="D3014" s="4" t="n"/>
      <c r="E3014" s="7" t="n"/>
      <c r="F3014" s="4" t="n"/>
      <c r="G3014" s="4" t="n"/>
      <c r="H3014" s="4" t="n"/>
    </row>
    <row r="3015">
      <c r="A3015" s="6" t="n"/>
      <c r="B3015" s="4" t="n"/>
      <c r="C3015" s="4" t="n"/>
      <c r="D3015" s="4" t="n"/>
      <c r="E3015" s="7" t="n"/>
      <c r="F3015" s="4" t="n"/>
      <c r="G3015" s="4" t="n"/>
      <c r="H3015" s="4" t="n"/>
    </row>
    <row r="3016">
      <c r="A3016" s="6" t="n"/>
      <c r="B3016" s="4" t="n"/>
      <c r="C3016" s="4" t="n"/>
      <c r="D3016" s="4" t="n"/>
      <c r="E3016" s="7" t="n"/>
      <c r="F3016" s="4" t="n"/>
      <c r="G3016" s="4" t="n"/>
      <c r="H3016" s="4" t="n"/>
    </row>
    <row r="3017">
      <c r="A3017" s="6" t="n"/>
      <c r="B3017" s="4" t="n"/>
      <c r="C3017" s="4" t="n"/>
      <c r="D3017" s="4" t="n"/>
      <c r="E3017" s="7" t="n"/>
      <c r="F3017" s="4" t="n"/>
      <c r="G3017" s="4" t="n"/>
      <c r="H3017" s="4" t="n"/>
    </row>
    <row r="3018">
      <c r="A3018" s="6" t="n"/>
      <c r="B3018" s="4" t="n"/>
      <c r="C3018" s="4" t="n"/>
      <c r="D3018" s="4" t="n"/>
      <c r="E3018" s="7" t="n"/>
      <c r="F3018" s="4" t="n"/>
      <c r="G3018" s="4" t="n"/>
      <c r="H3018" s="4" t="n"/>
    </row>
    <row r="3019">
      <c r="A3019" s="6" t="n"/>
      <c r="B3019" s="4" t="n"/>
      <c r="C3019" s="4" t="n"/>
      <c r="D3019" s="4" t="n"/>
      <c r="E3019" s="7" t="n"/>
      <c r="F3019" s="4" t="n"/>
      <c r="G3019" s="4" t="n"/>
      <c r="H3019" s="4" t="n"/>
    </row>
    <row r="3020">
      <c r="A3020" s="6" t="n"/>
      <c r="B3020" s="4" t="n"/>
      <c r="C3020" s="4" t="n"/>
      <c r="D3020" s="4" t="n"/>
      <c r="E3020" s="7" t="n"/>
      <c r="F3020" s="4" t="n"/>
      <c r="G3020" s="4" t="n"/>
      <c r="H3020" s="4" t="n"/>
    </row>
    <row r="3021">
      <c r="A3021" s="6" t="n"/>
      <c r="B3021" s="4" t="n"/>
      <c r="C3021" s="4" t="n"/>
      <c r="D3021" s="4" t="n"/>
      <c r="E3021" s="7" t="n"/>
      <c r="F3021" s="4" t="n"/>
      <c r="G3021" s="4" t="n"/>
      <c r="H3021" s="4" t="n"/>
    </row>
    <row r="3022">
      <c r="A3022" s="6" t="n"/>
      <c r="B3022" s="4" t="n"/>
      <c r="C3022" s="4" t="n"/>
      <c r="D3022" s="4" t="n"/>
      <c r="E3022" s="7" t="n"/>
      <c r="F3022" s="4" t="n"/>
      <c r="G3022" s="4" t="n"/>
      <c r="H3022" s="4" t="n"/>
    </row>
    <row r="3023">
      <c r="A3023" s="6" t="n"/>
      <c r="B3023" s="4" t="n"/>
      <c r="C3023" s="4" t="n"/>
      <c r="D3023" s="4" t="n"/>
      <c r="E3023" s="7" t="n"/>
      <c r="F3023" s="4" t="n"/>
      <c r="G3023" s="4" t="n"/>
      <c r="H3023" s="4" t="n"/>
    </row>
    <row r="3024">
      <c r="A3024" s="6" t="n"/>
      <c r="B3024" s="4" t="n"/>
      <c r="C3024" s="4" t="n"/>
      <c r="D3024" s="4" t="n"/>
      <c r="E3024" s="7" t="n"/>
      <c r="F3024" s="4" t="n"/>
      <c r="G3024" s="4" t="n"/>
      <c r="H3024" s="4" t="n"/>
    </row>
    <row r="3025">
      <c r="A3025" s="6" t="n"/>
      <c r="B3025" s="4" t="n"/>
      <c r="C3025" s="4" t="n"/>
      <c r="D3025" s="4" t="n"/>
      <c r="E3025" s="7" t="n"/>
      <c r="F3025" s="4" t="n"/>
      <c r="G3025" s="4" t="n"/>
      <c r="H3025" s="4" t="n"/>
    </row>
    <row r="3026">
      <c r="A3026" s="6" t="n"/>
      <c r="B3026" s="4" t="n"/>
      <c r="C3026" s="4" t="n"/>
      <c r="D3026" s="4" t="n"/>
      <c r="E3026" s="7" t="n"/>
      <c r="F3026" s="4" t="n"/>
      <c r="G3026" s="4" t="n"/>
      <c r="H3026" s="4" t="n"/>
    </row>
    <row r="3027">
      <c r="A3027" s="6" t="n"/>
      <c r="B3027" s="4" t="n"/>
      <c r="C3027" s="4" t="n"/>
      <c r="D3027" s="4" t="n"/>
      <c r="E3027" s="7" t="n"/>
      <c r="F3027" s="4" t="n"/>
      <c r="G3027" s="4" t="n"/>
      <c r="H3027" s="4" t="n"/>
    </row>
    <row r="3028">
      <c r="A3028" s="6" t="n"/>
      <c r="B3028" s="4" t="n"/>
      <c r="C3028" s="4" t="n"/>
      <c r="D3028" s="4" t="n"/>
      <c r="E3028" s="7" t="n"/>
      <c r="F3028" s="4" t="n"/>
      <c r="G3028" s="4" t="n"/>
      <c r="H3028" s="4" t="n"/>
    </row>
    <row r="3029">
      <c r="A3029" s="6" t="n"/>
      <c r="B3029" s="4" t="n"/>
      <c r="C3029" s="4" t="n"/>
      <c r="D3029" s="4" t="n"/>
      <c r="E3029" s="7" t="n"/>
      <c r="F3029" s="4" t="n"/>
      <c r="G3029" s="4" t="n"/>
      <c r="H3029" s="4" t="n"/>
    </row>
    <row r="3030">
      <c r="A3030" s="6" t="n"/>
      <c r="B3030" s="4" t="n"/>
      <c r="C3030" s="4" t="n"/>
      <c r="D3030" s="4" t="n"/>
      <c r="E3030" s="7" t="n"/>
      <c r="F3030" s="4" t="n"/>
      <c r="G3030" s="4" t="n"/>
      <c r="H3030" s="4" t="n"/>
    </row>
    <row r="3031">
      <c r="A3031" s="6" t="n"/>
      <c r="B3031" s="4" t="n"/>
      <c r="C3031" s="4" t="n"/>
      <c r="D3031" s="4" t="n"/>
      <c r="E3031" s="7" t="n"/>
      <c r="F3031" s="4" t="n"/>
      <c r="G3031" s="4" t="n"/>
      <c r="H3031" s="4" t="n"/>
    </row>
    <row r="3032">
      <c r="A3032" s="6" t="n"/>
      <c r="B3032" s="4" t="n"/>
      <c r="C3032" s="4" t="n"/>
      <c r="D3032" s="4" t="n"/>
      <c r="E3032" s="7" t="n"/>
      <c r="F3032" s="4" t="n"/>
      <c r="G3032" s="4" t="n"/>
      <c r="H3032" s="4" t="n"/>
    </row>
    <row r="3033">
      <c r="A3033" s="6" t="n"/>
      <c r="B3033" s="4" t="n"/>
      <c r="C3033" s="4" t="n"/>
      <c r="D3033" s="4" t="n"/>
      <c r="E3033" s="7" t="n"/>
      <c r="F3033" s="4" t="n"/>
      <c r="G3033" s="4" t="n"/>
      <c r="H3033" s="4" t="n"/>
    </row>
    <row r="3034">
      <c r="A3034" s="6" t="n"/>
      <c r="B3034" s="4" t="n"/>
      <c r="C3034" s="4" t="n"/>
      <c r="D3034" s="4" t="n"/>
      <c r="E3034" s="7" t="n"/>
      <c r="F3034" s="4" t="n"/>
      <c r="G3034" s="4" t="n"/>
      <c r="H3034" s="4" t="n"/>
    </row>
    <row r="3035">
      <c r="A3035" s="6" t="n"/>
      <c r="B3035" s="4" t="n"/>
      <c r="C3035" s="4" t="n"/>
      <c r="D3035" s="4" t="n"/>
      <c r="E3035" s="7" t="n"/>
      <c r="F3035" s="4" t="n"/>
      <c r="G3035" s="4" t="n"/>
      <c r="H3035" s="4" t="n"/>
    </row>
    <row r="3036">
      <c r="A3036" s="6" t="n"/>
      <c r="B3036" s="4" t="n"/>
      <c r="C3036" s="4" t="n"/>
      <c r="D3036" s="4" t="n"/>
      <c r="E3036" s="7" t="n"/>
      <c r="F3036" s="4" t="n"/>
      <c r="G3036" s="4" t="n"/>
      <c r="H3036" s="4" t="n"/>
    </row>
    <row r="3037">
      <c r="A3037" s="6" t="n"/>
      <c r="B3037" s="4" t="n"/>
      <c r="C3037" s="4" t="n"/>
      <c r="D3037" s="4" t="n"/>
      <c r="E3037" s="7" t="n"/>
      <c r="F3037" s="4" t="n"/>
      <c r="G3037" s="4" t="n"/>
      <c r="H3037" s="4" t="n"/>
    </row>
    <row r="3038">
      <c r="A3038" s="6" t="n"/>
      <c r="B3038" s="4" t="n"/>
      <c r="C3038" s="4" t="n"/>
      <c r="D3038" s="4" t="n"/>
      <c r="E3038" s="7" t="n"/>
      <c r="F3038" s="4" t="n"/>
      <c r="G3038" s="4" t="n"/>
      <c r="H3038" s="4" t="n"/>
    </row>
    <row r="3039">
      <c r="A3039" s="6" t="n"/>
      <c r="B3039" s="4" t="n"/>
      <c r="C3039" s="4" t="n"/>
      <c r="D3039" s="4" t="n"/>
      <c r="E3039" s="7" t="n"/>
      <c r="F3039" s="4" t="n"/>
      <c r="G3039" s="4" t="n"/>
      <c r="H3039" s="4" t="n"/>
    </row>
    <row r="3040">
      <c r="A3040" s="6" t="n"/>
      <c r="B3040" s="4" t="n"/>
      <c r="C3040" s="4" t="n"/>
      <c r="D3040" s="4" t="n"/>
      <c r="E3040" s="7" t="n"/>
      <c r="F3040" s="4" t="n"/>
      <c r="G3040" s="4" t="n"/>
      <c r="H3040" s="4" t="n"/>
    </row>
    <row r="3041">
      <c r="A3041" s="6" t="n"/>
      <c r="B3041" s="4" t="n"/>
      <c r="C3041" s="4" t="n"/>
      <c r="D3041" s="4" t="n"/>
      <c r="E3041" s="7" t="n"/>
      <c r="F3041" s="4" t="n"/>
      <c r="G3041" s="4" t="n"/>
      <c r="H3041" s="4" t="n"/>
    </row>
    <row r="3042">
      <c r="A3042" s="6" t="n"/>
      <c r="B3042" s="4" t="n"/>
      <c r="C3042" s="4" t="n"/>
      <c r="D3042" s="4" t="n"/>
      <c r="E3042" s="7" t="n"/>
      <c r="F3042" s="4" t="n"/>
      <c r="G3042" s="4" t="n"/>
      <c r="H3042" s="4" t="n"/>
    </row>
    <row r="3043">
      <c r="A3043" s="6" t="n"/>
      <c r="B3043" s="4" t="n"/>
      <c r="C3043" s="4" t="n"/>
      <c r="D3043" s="4" t="n"/>
      <c r="E3043" s="7" t="n"/>
      <c r="F3043" s="4" t="n"/>
      <c r="G3043" s="4" t="n"/>
      <c r="H3043" s="4" t="n"/>
    </row>
    <row r="3044">
      <c r="A3044" s="6" t="n"/>
      <c r="B3044" s="4" t="n"/>
      <c r="C3044" s="4" t="n"/>
      <c r="D3044" s="4" t="n"/>
      <c r="E3044" s="7" t="n"/>
      <c r="F3044" s="4" t="n"/>
      <c r="G3044" s="4" t="n"/>
      <c r="H3044" s="4" t="n"/>
    </row>
    <row r="3045">
      <c r="A3045" s="6" t="n"/>
      <c r="B3045" s="4" t="n"/>
      <c r="C3045" s="4" t="n"/>
      <c r="D3045" s="4" t="n"/>
      <c r="E3045" s="7" t="n"/>
      <c r="F3045" s="4" t="n"/>
      <c r="G3045" s="4" t="n"/>
      <c r="H3045" s="4" t="n"/>
    </row>
    <row r="3046">
      <c r="A3046" s="6" t="n"/>
      <c r="B3046" s="4" t="n"/>
      <c r="C3046" s="4" t="n"/>
      <c r="D3046" s="4" t="n"/>
      <c r="E3046" s="7" t="n"/>
      <c r="F3046" s="4" t="n"/>
      <c r="G3046" s="4" t="n"/>
      <c r="H3046" s="4" t="n"/>
    </row>
    <row r="3047">
      <c r="A3047" s="6" t="n"/>
      <c r="B3047" s="4" t="n"/>
      <c r="C3047" s="4" t="n"/>
      <c r="D3047" s="4" t="n"/>
      <c r="E3047" s="7" t="n"/>
      <c r="F3047" s="4" t="n"/>
      <c r="G3047" s="4" t="n"/>
      <c r="H3047" s="4" t="n"/>
    </row>
    <row r="3048">
      <c r="A3048" s="6" t="n"/>
      <c r="B3048" s="4" t="n"/>
      <c r="C3048" s="4" t="n"/>
      <c r="D3048" s="4" t="n"/>
      <c r="E3048" s="7" t="n"/>
      <c r="F3048" s="4" t="n"/>
      <c r="G3048" s="4" t="n"/>
      <c r="H3048" s="4" t="n"/>
    </row>
    <row r="3049">
      <c r="A3049" s="6" t="n"/>
      <c r="B3049" s="4" t="n"/>
      <c r="C3049" s="4" t="n"/>
      <c r="D3049" s="4" t="n"/>
      <c r="E3049" s="7" t="n"/>
      <c r="F3049" s="4" t="n"/>
      <c r="G3049" s="4" t="n"/>
      <c r="H3049" s="4" t="n"/>
    </row>
    <row r="3050">
      <c r="A3050" s="6" t="n"/>
      <c r="B3050" s="4" t="n"/>
      <c r="C3050" s="4" t="n"/>
      <c r="D3050" s="4" t="n"/>
      <c r="E3050" s="7" t="n"/>
      <c r="F3050" s="4" t="n"/>
      <c r="G3050" s="4" t="n"/>
      <c r="H3050" s="4" t="n"/>
    </row>
    <row r="3051">
      <c r="A3051" s="6" t="n"/>
      <c r="B3051" s="4" t="n"/>
      <c r="C3051" s="4" t="n"/>
      <c r="D3051" s="4" t="n"/>
      <c r="E3051" s="7" t="n"/>
      <c r="F3051" s="4" t="n"/>
      <c r="G3051" s="4" t="n"/>
      <c r="H3051" s="4" t="n"/>
    </row>
    <row r="3052">
      <c r="A3052" s="6" t="n"/>
      <c r="B3052" s="4" t="n"/>
      <c r="C3052" s="4" t="n"/>
      <c r="D3052" s="4" t="n"/>
      <c r="E3052" s="7" t="n"/>
      <c r="F3052" s="4" t="n"/>
      <c r="G3052" s="4" t="n"/>
      <c r="H3052" s="4" t="n"/>
    </row>
    <row r="3053">
      <c r="A3053" s="6" t="n"/>
      <c r="B3053" s="4" t="n"/>
      <c r="C3053" s="4" t="n"/>
      <c r="D3053" s="4" t="n"/>
      <c r="E3053" s="7" t="n"/>
      <c r="F3053" s="4" t="n"/>
      <c r="G3053" s="4" t="n"/>
      <c r="H3053" s="4" t="n"/>
    </row>
    <row r="3054">
      <c r="A3054" s="6" t="n"/>
      <c r="B3054" s="4" t="n"/>
      <c r="C3054" s="4" t="n"/>
      <c r="D3054" s="4" t="n"/>
      <c r="E3054" s="7" t="n"/>
      <c r="F3054" s="4" t="n"/>
      <c r="G3054" s="4" t="n"/>
      <c r="H3054" s="4" t="n"/>
    </row>
    <row r="3055">
      <c r="A3055" s="6" t="n"/>
      <c r="B3055" s="4" t="n"/>
      <c r="C3055" s="4" t="n"/>
      <c r="D3055" s="4" t="n"/>
      <c r="E3055" s="7" t="n"/>
      <c r="F3055" s="4" t="n"/>
      <c r="G3055" s="4" t="n"/>
      <c r="H3055" s="4" t="n"/>
    </row>
    <row r="3056">
      <c r="A3056" s="6" t="n"/>
      <c r="B3056" s="4" t="n"/>
      <c r="C3056" s="4" t="n"/>
      <c r="D3056" s="4" t="n"/>
      <c r="E3056" s="7" t="n"/>
      <c r="F3056" s="4" t="n"/>
      <c r="G3056" s="4" t="n"/>
      <c r="H3056" s="4" t="n"/>
    </row>
    <row r="3057">
      <c r="A3057" s="6" t="n"/>
      <c r="B3057" s="4" t="n"/>
      <c r="C3057" s="4" t="n"/>
      <c r="D3057" s="4" t="n"/>
      <c r="E3057" s="7" t="n"/>
      <c r="F3057" s="4" t="n"/>
      <c r="G3057" s="4" t="n"/>
      <c r="H3057" s="4" t="n"/>
    </row>
    <row r="3058">
      <c r="A3058" s="6" t="n"/>
      <c r="B3058" s="4" t="n"/>
      <c r="C3058" s="4" t="n"/>
      <c r="D3058" s="4" t="n"/>
      <c r="E3058" s="7" t="n"/>
      <c r="F3058" s="4" t="n"/>
      <c r="G3058" s="4" t="n"/>
      <c r="H3058" s="4" t="n"/>
    </row>
    <row r="3059">
      <c r="A3059" s="6" t="n"/>
      <c r="B3059" s="4" t="n"/>
      <c r="C3059" s="4" t="n"/>
      <c r="D3059" s="4" t="n"/>
      <c r="E3059" s="7" t="n"/>
      <c r="F3059" s="4" t="n"/>
      <c r="G3059" s="4" t="n"/>
      <c r="H3059" s="4" t="n"/>
    </row>
    <row r="3060">
      <c r="A3060" s="6" t="n"/>
      <c r="B3060" s="4" t="n"/>
      <c r="C3060" s="4" t="n"/>
      <c r="D3060" s="4" t="n"/>
      <c r="E3060" s="7" t="n"/>
      <c r="F3060" s="4" t="n"/>
      <c r="G3060" s="4" t="n"/>
      <c r="H3060" s="4" t="n"/>
    </row>
    <row r="3061">
      <c r="A3061" s="6" t="n"/>
      <c r="B3061" s="4" t="n"/>
      <c r="C3061" s="4" t="n"/>
      <c r="D3061" s="4" t="n"/>
      <c r="E3061" s="7" t="n"/>
      <c r="F3061" s="4" t="n"/>
      <c r="G3061" s="4" t="n"/>
      <c r="H3061" s="4" t="n"/>
    </row>
    <row r="3062">
      <c r="A3062" s="6" t="n"/>
      <c r="B3062" s="4" t="n"/>
      <c r="C3062" s="4" t="n"/>
      <c r="D3062" s="4" t="n"/>
      <c r="E3062" s="7" t="n"/>
      <c r="F3062" s="4" t="n"/>
      <c r="G3062" s="4" t="n"/>
      <c r="H3062" s="4" t="n"/>
    </row>
    <row r="3063">
      <c r="A3063" s="6" t="n"/>
      <c r="B3063" s="4" t="n"/>
      <c r="C3063" s="4" t="n"/>
      <c r="D3063" s="4" t="n"/>
      <c r="E3063" s="7" t="n"/>
      <c r="F3063" s="4" t="n"/>
      <c r="G3063" s="4" t="n"/>
      <c r="H3063" s="4" t="n"/>
    </row>
    <row r="3064">
      <c r="A3064" s="6" t="n"/>
      <c r="B3064" s="4" t="n"/>
      <c r="C3064" s="4" t="n"/>
      <c r="D3064" s="4" t="n"/>
      <c r="E3064" s="7" t="n"/>
      <c r="F3064" s="4" t="n"/>
      <c r="G3064" s="4" t="n"/>
      <c r="H3064" s="4" t="n"/>
    </row>
    <row r="3065">
      <c r="A3065" s="6" t="n"/>
      <c r="B3065" s="4" t="n"/>
      <c r="C3065" s="4" t="n"/>
      <c r="D3065" s="4" t="n"/>
      <c r="E3065" s="7" t="n"/>
      <c r="F3065" s="4" t="n"/>
      <c r="G3065" s="4" t="n"/>
      <c r="H3065" s="4" t="n"/>
    </row>
    <row r="3066">
      <c r="A3066" s="6" t="n"/>
      <c r="B3066" s="4" t="n"/>
      <c r="C3066" s="4" t="n"/>
      <c r="D3066" s="4" t="n"/>
      <c r="E3066" s="7" t="n"/>
      <c r="F3066" s="4" t="n"/>
      <c r="G3066" s="4" t="n"/>
      <c r="H3066" s="4" t="n"/>
    </row>
    <row r="3067">
      <c r="A3067" s="6" t="n"/>
      <c r="B3067" s="4" t="n"/>
      <c r="C3067" s="4" t="n"/>
      <c r="D3067" s="4" t="n"/>
      <c r="E3067" s="7" t="n"/>
      <c r="F3067" s="4" t="n"/>
      <c r="G3067" s="4" t="n"/>
      <c r="H3067" s="4" t="n"/>
    </row>
    <row r="3068">
      <c r="A3068" s="6" t="n"/>
      <c r="B3068" s="4" t="n"/>
      <c r="C3068" s="4" t="n"/>
      <c r="D3068" s="4" t="n"/>
      <c r="E3068" s="7" t="n"/>
      <c r="F3068" s="4" t="n"/>
      <c r="G3068" s="4" t="n"/>
      <c r="H3068" s="4" t="n"/>
    </row>
    <row r="3069">
      <c r="A3069" s="6" t="n"/>
      <c r="B3069" s="4" t="n"/>
      <c r="C3069" s="4" t="n"/>
      <c r="D3069" s="4" t="n"/>
      <c r="E3069" s="7" t="n"/>
      <c r="F3069" s="4" t="n"/>
      <c r="G3069" s="4" t="n"/>
      <c r="H3069" s="4" t="n"/>
    </row>
    <row r="3070">
      <c r="A3070" s="6" t="n"/>
      <c r="B3070" s="4" t="n"/>
      <c r="C3070" s="4" t="n"/>
      <c r="D3070" s="4" t="n"/>
      <c r="E3070" s="7" t="n"/>
      <c r="F3070" s="4" t="n"/>
      <c r="G3070" s="4" t="n"/>
      <c r="H3070" s="4" t="n"/>
    </row>
    <row r="3071">
      <c r="A3071" s="6" t="n"/>
      <c r="B3071" s="4" t="n"/>
      <c r="C3071" s="4" t="n"/>
      <c r="D3071" s="4" t="n"/>
      <c r="E3071" s="7" t="n"/>
      <c r="F3071" s="4" t="n"/>
      <c r="G3071" s="4" t="n"/>
      <c r="H3071" s="4" t="n"/>
    </row>
    <row r="3072">
      <c r="A3072" s="6" t="n"/>
      <c r="B3072" s="4" t="n"/>
      <c r="C3072" s="4" t="n"/>
      <c r="D3072" s="4" t="n"/>
      <c r="E3072" s="7" t="n"/>
      <c r="F3072" s="4" t="n"/>
      <c r="G3072" s="4" t="n"/>
      <c r="H3072" s="4" t="n"/>
    </row>
    <row r="3073">
      <c r="A3073" s="6" t="n"/>
      <c r="B3073" s="4" t="n"/>
      <c r="C3073" s="4" t="n"/>
      <c r="D3073" s="4" t="n"/>
      <c r="E3073" s="7" t="n"/>
      <c r="F3073" s="4" t="n"/>
      <c r="G3073" s="4" t="n"/>
      <c r="H3073" s="4" t="n"/>
    </row>
    <row r="3074">
      <c r="A3074" s="6" t="n"/>
      <c r="B3074" s="4" t="n"/>
      <c r="C3074" s="4" t="n"/>
      <c r="D3074" s="4" t="n"/>
      <c r="E3074" s="7" t="n"/>
      <c r="F3074" s="4" t="n"/>
      <c r="G3074" s="4" t="n"/>
      <c r="H3074" s="4" t="n"/>
    </row>
    <row r="3075">
      <c r="A3075" s="6" t="n"/>
      <c r="B3075" s="4" t="n"/>
      <c r="C3075" s="4" t="n"/>
      <c r="D3075" s="4" t="n"/>
      <c r="E3075" s="7" t="n"/>
      <c r="F3075" s="4" t="n"/>
      <c r="G3075" s="4" t="n"/>
      <c r="H3075" s="4" t="n"/>
    </row>
    <row r="3076">
      <c r="A3076" s="6" t="n"/>
      <c r="B3076" s="4" t="n"/>
      <c r="C3076" s="4" t="n"/>
      <c r="D3076" s="4" t="n"/>
      <c r="E3076" s="7" t="n"/>
      <c r="F3076" s="4" t="n"/>
      <c r="G3076" s="4" t="n"/>
      <c r="H3076" s="4" t="n"/>
    </row>
    <row r="3077">
      <c r="A3077" s="6" t="n"/>
      <c r="B3077" s="4" t="n"/>
      <c r="C3077" s="4" t="n"/>
      <c r="D3077" s="4" t="n"/>
      <c r="E3077" s="7" t="n"/>
      <c r="F3077" s="4" t="n"/>
      <c r="G3077" s="4" t="n"/>
      <c r="H3077" s="4" t="n"/>
    </row>
    <row r="3078">
      <c r="A3078" s="6" t="n"/>
      <c r="B3078" s="4" t="n"/>
      <c r="C3078" s="4" t="n"/>
      <c r="D3078" s="4" t="n"/>
      <c r="E3078" s="7" t="n"/>
      <c r="F3078" s="4" t="n"/>
      <c r="G3078" s="4" t="n"/>
      <c r="H3078" s="4" t="n"/>
    </row>
    <row r="3079">
      <c r="A3079" s="6" t="n"/>
      <c r="B3079" s="4" t="n"/>
      <c r="C3079" s="4" t="n"/>
      <c r="D3079" s="4" t="n"/>
      <c r="E3079" s="7" t="n"/>
      <c r="F3079" s="4" t="n"/>
      <c r="G3079" s="4" t="n"/>
      <c r="H3079" s="4" t="n"/>
    </row>
    <row r="3080">
      <c r="A3080" s="6" t="n"/>
      <c r="B3080" s="4" t="n"/>
      <c r="C3080" s="4" t="n"/>
      <c r="D3080" s="4" t="n"/>
      <c r="E3080" s="7" t="n"/>
      <c r="F3080" s="4" t="n"/>
      <c r="G3080" s="4" t="n"/>
      <c r="H3080" s="4" t="n"/>
    </row>
    <row r="3081">
      <c r="A3081" s="6" t="n"/>
      <c r="B3081" s="4" t="n"/>
      <c r="C3081" s="4" t="n"/>
      <c r="D3081" s="4" t="n"/>
      <c r="E3081" s="7" t="n"/>
      <c r="F3081" s="4" t="n"/>
      <c r="G3081" s="4" t="n"/>
      <c r="H3081" s="4" t="n"/>
    </row>
    <row r="3082">
      <c r="A3082" s="6" t="n"/>
      <c r="B3082" s="4" t="n"/>
      <c r="C3082" s="4" t="n"/>
      <c r="D3082" s="4" t="n"/>
      <c r="E3082" s="7" t="n"/>
      <c r="F3082" s="4" t="n"/>
      <c r="G3082" s="4" t="n"/>
      <c r="H3082" s="4" t="n"/>
    </row>
    <row r="3083">
      <c r="A3083" s="6" t="n"/>
      <c r="B3083" s="4" t="n"/>
      <c r="C3083" s="4" t="n"/>
      <c r="D3083" s="4" t="n"/>
      <c r="E3083" s="7" t="n"/>
      <c r="F3083" s="4" t="n"/>
      <c r="G3083" s="4" t="n"/>
      <c r="H3083" s="4" t="n"/>
    </row>
    <row r="3084">
      <c r="A3084" s="6" t="n"/>
      <c r="B3084" s="4" t="n"/>
      <c r="C3084" s="4" t="n"/>
      <c r="D3084" s="4" t="n"/>
      <c r="E3084" s="7" t="n"/>
      <c r="F3084" s="4" t="n"/>
      <c r="G3084" s="4" t="n"/>
      <c r="H3084" s="4" t="n"/>
    </row>
    <row r="3085">
      <c r="A3085" s="6" t="n"/>
      <c r="B3085" s="4" t="n"/>
      <c r="C3085" s="4" t="n"/>
      <c r="D3085" s="4" t="n"/>
      <c r="E3085" s="7" t="n"/>
      <c r="F3085" s="4" t="n"/>
      <c r="G3085" s="4" t="n"/>
      <c r="H3085" s="4" t="n"/>
    </row>
    <row r="3086">
      <c r="A3086" s="6" t="n"/>
      <c r="B3086" s="4" t="n"/>
      <c r="C3086" s="4" t="n"/>
      <c r="D3086" s="4" t="n"/>
      <c r="E3086" s="7" t="n"/>
      <c r="F3086" s="4" t="n"/>
      <c r="G3086" s="4" t="n"/>
      <c r="H3086" s="4" t="n"/>
    </row>
    <row r="3087">
      <c r="A3087" s="6" t="n"/>
      <c r="B3087" s="4" t="n"/>
      <c r="C3087" s="4" t="n"/>
      <c r="D3087" s="4" t="n"/>
      <c r="E3087" s="7" t="n"/>
      <c r="F3087" s="4" t="n"/>
      <c r="G3087" s="4" t="n"/>
      <c r="H3087" s="4" t="n"/>
    </row>
    <row r="3088">
      <c r="A3088" s="6" t="n"/>
      <c r="B3088" s="4" t="n"/>
      <c r="C3088" s="4" t="n"/>
      <c r="D3088" s="4" t="n"/>
      <c r="E3088" s="7" t="n"/>
      <c r="F3088" s="4" t="n"/>
      <c r="G3088" s="4" t="n"/>
      <c r="H3088" s="4" t="n"/>
    </row>
    <row r="3089">
      <c r="A3089" s="6" t="n"/>
      <c r="B3089" s="4" t="n"/>
      <c r="C3089" s="4" t="n"/>
      <c r="D3089" s="4" t="n"/>
      <c r="E3089" s="7" t="n"/>
      <c r="F3089" s="4" t="n"/>
      <c r="G3089" s="4" t="n"/>
      <c r="H3089" s="4" t="n"/>
    </row>
    <row r="3090">
      <c r="A3090" s="6" t="n"/>
      <c r="B3090" s="4" t="n"/>
      <c r="C3090" s="4" t="n"/>
      <c r="D3090" s="4" t="n"/>
      <c r="E3090" s="7" t="n"/>
      <c r="F3090" s="4" t="n"/>
      <c r="G3090" s="4" t="n"/>
      <c r="H3090" s="4" t="n"/>
    </row>
    <row r="3091">
      <c r="A3091" s="6" t="n"/>
      <c r="B3091" s="4" t="n"/>
      <c r="C3091" s="4" t="n"/>
      <c r="D3091" s="4" t="n"/>
      <c r="E3091" s="7" t="n"/>
      <c r="F3091" s="4" t="n"/>
      <c r="G3091" s="4" t="n"/>
      <c r="H3091" s="4" t="n"/>
    </row>
    <row r="3092">
      <c r="A3092" s="6" t="n"/>
      <c r="B3092" s="4" t="n"/>
      <c r="C3092" s="4" t="n"/>
      <c r="D3092" s="4" t="n"/>
      <c r="E3092" s="7" t="n"/>
      <c r="F3092" s="4" t="n"/>
      <c r="G3092" s="4" t="n"/>
      <c r="H3092" s="4" t="n"/>
    </row>
    <row r="3093">
      <c r="A3093" s="6" t="n"/>
      <c r="B3093" s="4" t="n"/>
      <c r="C3093" s="4" t="n"/>
      <c r="D3093" s="4" t="n"/>
      <c r="E3093" s="7" t="n"/>
      <c r="F3093" s="4" t="n"/>
      <c r="G3093" s="4" t="n"/>
      <c r="H3093" s="4" t="n"/>
    </row>
    <row r="3094">
      <c r="A3094" s="6" t="n"/>
      <c r="B3094" s="4" t="n"/>
      <c r="C3094" s="4" t="n"/>
      <c r="D3094" s="4" t="n"/>
      <c r="E3094" s="7" t="n"/>
      <c r="F3094" s="4" t="n"/>
      <c r="G3094" s="4" t="n"/>
      <c r="H3094" s="4" t="n"/>
    </row>
    <row r="3095">
      <c r="A3095" s="6" t="n"/>
      <c r="B3095" s="4" t="n"/>
      <c r="C3095" s="4" t="n"/>
      <c r="D3095" s="4" t="n"/>
      <c r="E3095" s="7" t="n"/>
      <c r="F3095" s="4" t="n"/>
      <c r="G3095" s="4" t="n"/>
      <c r="H3095" s="4" t="n"/>
    </row>
    <row r="3096">
      <c r="A3096" s="6" t="n"/>
      <c r="B3096" s="4" t="n"/>
      <c r="C3096" s="4" t="n"/>
      <c r="D3096" s="4" t="n"/>
      <c r="E3096" s="7" t="n"/>
      <c r="F3096" s="4" t="n"/>
      <c r="G3096" s="4" t="n"/>
      <c r="H3096" s="4" t="n"/>
    </row>
    <row r="3097">
      <c r="A3097" s="6" t="n"/>
      <c r="B3097" s="4" t="n"/>
      <c r="C3097" s="4" t="n"/>
      <c r="D3097" s="4" t="n"/>
      <c r="E3097" s="7" t="n"/>
      <c r="F3097" s="4" t="n"/>
      <c r="G3097" s="4" t="n"/>
      <c r="H3097" s="4" t="n"/>
    </row>
    <row r="3098">
      <c r="A3098" s="6" t="n"/>
      <c r="B3098" s="4" t="n"/>
      <c r="C3098" s="4" t="n"/>
      <c r="D3098" s="4" t="n"/>
      <c r="E3098" s="7" t="n"/>
      <c r="F3098" s="4" t="n"/>
      <c r="G3098" s="4" t="n"/>
      <c r="H3098" s="4" t="n"/>
    </row>
    <row r="3099">
      <c r="A3099" s="6" t="n"/>
      <c r="B3099" s="4" t="n"/>
      <c r="C3099" s="4" t="n"/>
      <c r="D3099" s="4" t="n"/>
      <c r="E3099" s="7" t="n"/>
      <c r="F3099" s="4" t="n"/>
      <c r="G3099" s="4" t="n"/>
      <c r="H3099" s="4" t="n"/>
    </row>
    <row r="3100">
      <c r="A3100" s="6" t="n"/>
      <c r="B3100" s="4" t="n"/>
      <c r="C3100" s="4" t="n"/>
      <c r="D3100" s="4" t="n"/>
      <c r="E3100" s="7" t="n"/>
      <c r="F3100" s="4" t="n"/>
      <c r="G3100" s="4" t="n"/>
      <c r="H3100" s="4" t="n"/>
    </row>
    <row r="3101">
      <c r="A3101" s="6" t="n"/>
      <c r="B3101" s="4" t="n"/>
      <c r="C3101" s="4" t="n"/>
      <c r="D3101" s="4" t="n"/>
      <c r="E3101" s="7" t="n"/>
      <c r="F3101" s="4" t="n"/>
      <c r="G3101" s="4" t="n"/>
      <c r="H3101" s="4" t="n"/>
    </row>
    <row r="3102">
      <c r="A3102" s="6" t="n"/>
      <c r="B3102" s="4" t="n"/>
      <c r="C3102" s="4" t="n"/>
      <c r="D3102" s="4" t="n"/>
      <c r="E3102" s="7" t="n"/>
      <c r="F3102" s="4" t="n"/>
      <c r="G3102" s="4" t="n"/>
      <c r="H3102" s="4" t="n"/>
    </row>
    <row r="3103">
      <c r="A3103" s="6" t="n"/>
      <c r="B3103" s="4" t="n"/>
      <c r="C3103" s="4" t="n"/>
      <c r="D3103" s="4" t="n"/>
      <c r="E3103" s="7" t="n"/>
      <c r="F3103" s="4" t="n"/>
      <c r="G3103" s="4" t="n"/>
      <c r="H3103" s="4" t="n"/>
    </row>
    <row r="3104">
      <c r="A3104" s="6" t="n"/>
      <c r="B3104" s="4" t="n"/>
      <c r="C3104" s="4" t="n"/>
      <c r="D3104" s="4" t="n"/>
      <c r="E3104" s="7" t="n"/>
      <c r="F3104" s="4" t="n"/>
      <c r="G3104" s="4" t="n"/>
      <c r="H3104" s="4" t="n"/>
    </row>
    <row r="3105">
      <c r="A3105" s="6" t="n"/>
      <c r="B3105" s="4" t="n"/>
      <c r="C3105" s="4" t="n"/>
      <c r="D3105" s="4" t="n"/>
      <c r="E3105" s="7" t="n"/>
      <c r="F3105" s="4" t="n"/>
      <c r="G3105" s="4" t="n"/>
      <c r="H3105" s="4" t="n"/>
    </row>
    <row r="3106">
      <c r="A3106" s="6" t="n"/>
      <c r="B3106" s="4" t="n"/>
      <c r="C3106" s="4" t="n"/>
      <c r="D3106" s="4" t="n"/>
      <c r="E3106" s="7" t="n"/>
      <c r="F3106" s="4" t="n"/>
      <c r="G3106" s="4" t="n"/>
      <c r="H3106" s="4" t="n"/>
    </row>
    <row r="3107">
      <c r="A3107" s="6" t="n"/>
      <c r="B3107" s="4" t="n"/>
      <c r="C3107" s="4" t="n"/>
      <c r="D3107" s="4" t="n"/>
      <c r="E3107" s="7" t="n"/>
      <c r="F3107" s="4" t="n"/>
      <c r="G3107" s="4" t="n"/>
      <c r="H3107" s="4" t="n"/>
    </row>
    <row r="3108">
      <c r="A3108" s="6" t="n"/>
      <c r="B3108" s="4" t="n"/>
      <c r="C3108" s="4" t="n"/>
      <c r="D3108" s="4" t="n"/>
      <c r="E3108" s="7" t="n"/>
      <c r="F3108" s="4" t="n"/>
      <c r="G3108" s="4" t="n"/>
      <c r="H3108" s="4" t="n"/>
    </row>
    <row r="3109">
      <c r="A3109" s="6" t="n"/>
      <c r="B3109" s="4" t="n"/>
      <c r="C3109" s="4" t="n"/>
      <c r="D3109" s="4" t="n"/>
      <c r="E3109" s="7" t="n"/>
      <c r="F3109" s="4" t="n"/>
      <c r="G3109" s="4" t="n"/>
      <c r="H3109" s="4" t="n"/>
    </row>
    <row r="3110">
      <c r="A3110" s="6" t="n"/>
      <c r="B3110" s="4" t="n"/>
      <c r="C3110" s="4" t="n"/>
      <c r="D3110" s="4" t="n"/>
      <c r="E3110" s="7" t="n"/>
      <c r="F3110" s="4" t="n"/>
      <c r="G3110" s="4" t="n"/>
      <c r="H3110" s="4" t="n"/>
    </row>
    <row r="3111">
      <c r="A3111" s="6" t="n"/>
      <c r="B3111" s="4" t="n"/>
      <c r="C3111" s="4" t="n"/>
      <c r="D3111" s="4" t="n"/>
      <c r="E3111" s="7" t="n"/>
      <c r="F3111" s="4" t="n"/>
      <c r="G3111" s="4" t="n"/>
      <c r="H3111" s="4" t="n"/>
    </row>
    <row r="3112">
      <c r="A3112" s="6" t="n"/>
      <c r="B3112" s="4" t="n"/>
      <c r="C3112" s="4" t="n"/>
      <c r="D3112" s="4" t="n"/>
      <c r="E3112" s="7" t="n"/>
      <c r="F3112" s="4" t="n"/>
      <c r="G3112" s="4" t="n"/>
      <c r="H3112" s="4" t="n"/>
    </row>
    <row r="3113">
      <c r="A3113" s="6" t="n"/>
      <c r="B3113" s="4" t="n"/>
      <c r="C3113" s="4" t="n"/>
      <c r="D3113" s="4" t="n"/>
      <c r="E3113" s="7" t="n"/>
      <c r="F3113" s="4" t="n"/>
      <c r="G3113" s="4" t="n"/>
      <c r="H3113" s="4" t="n"/>
    </row>
    <row r="3114">
      <c r="A3114" s="6" t="n"/>
      <c r="B3114" s="4" t="n"/>
      <c r="C3114" s="4" t="n"/>
      <c r="D3114" s="4" t="n"/>
      <c r="E3114" s="7" t="n"/>
      <c r="F3114" s="4" t="n"/>
      <c r="G3114" s="4" t="n"/>
      <c r="H3114" s="4" t="n"/>
    </row>
    <row r="3115">
      <c r="A3115" s="6" t="n"/>
      <c r="B3115" s="4" t="n"/>
      <c r="C3115" s="4" t="n"/>
      <c r="D3115" s="4" t="n"/>
      <c r="E3115" s="7" t="n"/>
      <c r="F3115" s="4" t="n"/>
      <c r="G3115" s="4" t="n"/>
      <c r="H3115" s="4" t="n"/>
    </row>
    <row r="3116">
      <c r="A3116" s="6" t="n"/>
      <c r="B3116" s="4" t="n"/>
      <c r="C3116" s="4" t="n"/>
      <c r="D3116" s="4" t="n"/>
      <c r="E3116" s="7" t="n"/>
      <c r="F3116" s="4" t="n"/>
      <c r="G3116" s="4" t="n"/>
      <c r="H3116" s="4" t="n"/>
    </row>
    <row r="3117">
      <c r="A3117" s="6" t="n"/>
      <c r="B3117" s="4" t="n"/>
      <c r="C3117" s="4" t="n"/>
      <c r="D3117" s="4" t="n"/>
      <c r="E3117" s="7" t="n"/>
      <c r="F3117" s="4" t="n"/>
      <c r="G3117" s="4" t="n"/>
      <c r="H3117" s="4" t="n"/>
    </row>
    <row r="3118">
      <c r="A3118" s="6" t="n"/>
      <c r="B3118" s="4" t="n"/>
      <c r="C3118" s="4" t="n"/>
      <c r="D3118" s="4" t="n"/>
      <c r="E3118" s="7" t="n"/>
      <c r="F3118" s="4" t="n"/>
      <c r="G3118" s="4" t="n"/>
      <c r="H3118" s="4" t="n"/>
    </row>
    <row r="3119">
      <c r="A3119" s="6" t="n"/>
      <c r="B3119" s="4" t="n"/>
      <c r="C3119" s="4" t="n"/>
      <c r="D3119" s="4" t="n"/>
      <c r="E3119" s="7" t="n"/>
      <c r="F3119" s="4" t="n"/>
      <c r="G3119" s="4" t="n"/>
      <c r="H3119" s="4" t="n"/>
    </row>
    <row r="3120">
      <c r="A3120" s="6" t="n"/>
      <c r="B3120" s="4" t="n"/>
      <c r="C3120" s="4" t="n"/>
      <c r="D3120" s="4" t="n"/>
      <c r="E3120" s="7" t="n"/>
      <c r="F3120" s="4" t="n"/>
      <c r="G3120" s="4" t="n"/>
      <c r="H3120" s="4" t="n"/>
    </row>
    <row r="3121">
      <c r="A3121" s="6" t="n"/>
      <c r="B3121" s="4" t="n"/>
      <c r="C3121" s="4" t="n"/>
      <c r="D3121" s="4" t="n"/>
      <c r="E3121" s="7" t="n"/>
      <c r="F3121" s="4" t="n"/>
      <c r="G3121" s="4" t="n"/>
      <c r="H3121" s="4" t="n"/>
    </row>
    <row r="3122">
      <c r="A3122" s="6" t="n"/>
      <c r="B3122" s="4" t="n"/>
      <c r="C3122" s="4" t="n"/>
      <c r="D3122" s="4" t="n"/>
      <c r="E3122" s="7" t="n"/>
      <c r="F3122" s="4" t="n"/>
      <c r="G3122" s="4" t="n"/>
      <c r="H3122" s="4" t="n"/>
    </row>
    <row r="3123">
      <c r="A3123" s="6" t="n"/>
      <c r="B3123" s="4" t="n"/>
      <c r="C3123" s="4" t="n"/>
      <c r="D3123" s="4" t="n"/>
      <c r="E3123" s="7" t="n"/>
      <c r="F3123" s="4" t="n"/>
      <c r="G3123" s="4" t="n"/>
      <c r="H3123" s="4" t="n"/>
    </row>
    <row r="3124">
      <c r="A3124" s="6" t="n"/>
      <c r="B3124" s="4" t="n"/>
      <c r="C3124" s="4" t="n"/>
      <c r="D3124" s="4" t="n"/>
      <c r="E3124" s="7" t="n"/>
      <c r="F3124" s="4" t="n"/>
      <c r="G3124" s="4" t="n"/>
      <c r="H3124" s="4" t="n"/>
    </row>
    <row r="3125">
      <c r="A3125" s="6" t="n"/>
      <c r="B3125" s="4" t="n"/>
      <c r="C3125" s="4" t="n"/>
      <c r="D3125" s="4" t="n"/>
      <c r="E3125" s="7" t="n"/>
      <c r="F3125" s="4" t="n"/>
      <c r="G3125" s="4" t="n"/>
      <c r="H3125" s="4" t="n"/>
    </row>
    <row r="3126">
      <c r="A3126" s="6" t="n"/>
      <c r="B3126" s="4" t="n"/>
      <c r="C3126" s="4" t="n"/>
      <c r="D3126" s="4" t="n"/>
      <c r="E3126" s="7" t="n"/>
      <c r="F3126" s="4" t="n"/>
      <c r="G3126" s="4" t="n"/>
      <c r="H3126" s="4" t="n"/>
    </row>
    <row r="3127">
      <c r="A3127" s="6" t="n"/>
      <c r="B3127" s="4" t="n"/>
      <c r="C3127" s="4" t="n"/>
      <c r="D3127" s="4" t="n"/>
      <c r="E3127" s="7" t="n"/>
      <c r="F3127" s="4" t="n"/>
      <c r="G3127" s="4" t="n"/>
      <c r="H3127" s="4" t="n"/>
    </row>
    <row r="3128">
      <c r="A3128" s="6" t="n"/>
      <c r="B3128" s="4" t="n"/>
      <c r="C3128" s="4" t="n"/>
      <c r="D3128" s="4" t="n"/>
      <c r="E3128" s="7" t="n"/>
      <c r="F3128" s="4" t="n"/>
      <c r="G3128" s="4" t="n"/>
      <c r="H3128" s="4" t="n"/>
    </row>
    <row r="3129">
      <c r="A3129" s="6" t="n"/>
      <c r="B3129" s="4" t="n"/>
      <c r="C3129" s="4" t="n"/>
      <c r="D3129" s="4" t="n"/>
      <c r="E3129" s="7" t="n"/>
      <c r="F3129" s="4" t="n"/>
      <c r="G3129" s="4" t="n"/>
      <c r="H3129" s="4" t="n"/>
    </row>
    <row r="3130">
      <c r="A3130" s="6" t="n"/>
      <c r="B3130" s="4" t="n"/>
      <c r="C3130" s="4" t="n"/>
      <c r="D3130" s="4" t="n"/>
      <c r="E3130" s="7" t="n"/>
      <c r="F3130" s="4" t="n"/>
      <c r="G3130" s="4" t="n"/>
      <c r="H3130" s="4" t="n"/>
    </row>
    <row r="3131">
      <c r="A3131" s="6" t="n"/>
      <c r="B3131" s="4" t="n"/>
      <c r="C3131" s="4" t="n"/>
      <c r="D3131" s="4" t="n"/>
      <c r="E3131" s="7" t="n"/>
      <c r="F3131" s="4" t="n"/>
      <c r="G3131" s="4" t="n"/>
      <c r="H3131" s="4" t="n"/>
    </row>
    <row r="3132">
      <c r="A3132" s="6" t="n"/>
      <c r="B3132" s="4" t="n"/>
      <c r="C3132" s="4" t="n"/>
      <c r="D3132" s="4" t="n"/>
      <c r="E3132" s="7" t="n"/>
      <c r="F3132" s="4" t="n"/>
      <c r="G3132" s="4" t="n"/>
      <c r="H3132" s="4" t="n"/>
    </row>
    <row r="3133">
      <c r="A3133" s="6" t="n"/>
      <c r="B3133" s="4" t="n"/>
      <c r="C3133" s="4" t="n"/>
      <c r="D3133" s="4" t="n"/>
      <c r="E3133" s="7" t="n"/>
      <c r="F3133" s="4" t="n"/>
      <c r="G3133" s="4" t="n"/>
      <c r="H3133" s="4" t="n"/>
    </row>
    <row r="3134">
      <c r="A3134" s="6" t="n"/>
      <c r="B3134" s="4" t="n"/>
      <c r="C3134" s="4" t="n"/>
      <c r="D3134" s="4" t="n"/>
      <c r="E3134" s="7" t="n"/>
      <c r="F3134" s="4" t="n"/>
      <c r="G3134" s="4" t="n"/>
      <c r="H3134" s="4" t="n"/>
    </row>
    <row r="3135">
      <c r="A3135" s="6" t="n"/>
      <c r="B3135" s="4" t="n"/>
      <c r="C3135" s="4" t="n"/>
      <c r="D3135" s="4" t="n"/>
      <c r="E3135" s="7" t="n"/>
      <c r="F3135" s="4" t="n"/>
      <c r="G3135" s="4" t="n"/>
      <c r="H3135" s="4" t="n"/>
    </row>
    <row r="3136">
      <c r="A3136" s="6" t="n"/>
      <c r="B3136" s="4" t="n"/>
      <c r="C3136" s="4" t="n"/>
      <c r="D3136" s="4" t="n"/>
      <c r="E3136" s="7" t="n"/>
      <c r="F3136" s="4" t="n"/>
      <c r="G3136" s="4" t="n"/>
      <c r="H3136" s="4" t="n"/>
    </row>
    <row r="3137">
      <c r="A3137" s="6" t="n"/>
      <c r="B3137" s="4" t="n"/>
      <c r="C3137" s="4" t="n"/>
      <c r="D3137" s="4" t="n"/>
      <c r="E3137" s="7" t="n"/>
      <c r="F3137" s="4" t="n"/>
      <c r="G3137" s="4" t="n"/>
      <c r="H3137" s="4" t="n"/>
    </row>
    <row r="3138">
      <c r="A3138" s="6" t="n"/>
      <c r="B3138" s="4" t="n"/>
      <c r="C3138" s="4" t="n"/>
      <c r="D3138" s="4" t="n"/>
      <c r="E3138" s="7" t="n"/>
      <c r="F3138" s="4" t="n"/>
      <c r="G3138" s="4" t="n"/>
      <c r="H3138" s="4" t="n"/>
    </row>
    <row r="3139">
      <c r="A3139" s="6" t="n"/>
      <c r="B3139" s="4" t="n"/>
      <c r="C3139" s="4" t="n"/>
      <c r="D3139" s="4" t="n"/>
      <c r="E3139" s="7" t="n"/>
      <c r="F3139" s="4" t="n"/>
      <c r="G3139" s="4" t="n"/>
      <c r="H3139" s="4" t="n"/>
    </row>
    <row r="3140">
      <c r="A3140" s="6" t="n"/>
      <c r="B3140" s="4" t="n"/>
      <c r="C3140" s="4" t="n"/>
      <c r="D3140" s="4" t="n"/>
      <c r="E3140" s="7" t="n"/>
      <c r="F3140" s="4" t="n"/>
      <c r="G3140" s="4" t="n"/>
      <c r="H3140" s="4" t="n"/>
    </row>
    <row r="3141">
      <c r="A3141" s="6" t="n"/>
      <c r="B3141" s="4" t="n"/>
      <c r="C3141" s="4" t="n"/>
      <c r="D3141" s="4" t="n"/>
      <c r="E3141" s="7" t="n"/>
      <c r="F3141" s="4" t="n"/>
      <c r="G3141" s="4" t="n"/>
      <c r="H3141" s="4" t="n"/>
    </row>
    <row r="3142">
      <c r="A3142" s="6" t="n"/>
      <c r="B3142" s="4" t="n"/>
      <c r="C3142" s="4" t="n"/>
      <c r="D3142" s="4" t="n"/>
      <c r="E3142" s="7" t="n"/>
      <c r="F3142" s="4" t="n"/>
      <c r="G3142" s="4" t="n"/>
      <c r="H3142" s="4" t="n"/>
    </row>
    <row r="3143">
      <c r="A3143" s="6" t="n"/>
      <c r="B3143" s="4" t="n"/>
      <c r="C3143" s="4" t="n"/>
      <c r="D3143" s="4" t="n"/>
      <c r="E3143" s="7" t="n"/>
      <c r="F3143" s="4" t="n"/>
      <c r="G3143" s="4" t="n"/>
      <c r="H3143" s="4" t="n"/>
    </row>
    <row r="3144">
      <c r="A3144" s="6" t="n"/>
      <c r="B3144" s="4" t="n"/>
      <c r="C3144" s="4" t="n"/>
      <c r="D3144" s="4" t="n"/>
      <c r="E3144" s="7" t="n"/>
      <c r="F3144" s="4" t="n"/>
      <c r="G3144" s="4" t="n"/>
      <c r="H3144" s="4" t="n"/>
    </row>
    <row r="3145">
      <c r="A3145" s="6" t="n"/>
      <c r="B3145" s="4" t="n"/>
      <c r="C3145" s="4" t="n"/>
      <c r="D3145" s="4" t="n"/>
      <c r="E3145" s="7" t="n"/>
      <c r="F3145" s="4" t="n"/>
      <c r="G3145" s="4" t="n"/>
      <c r="H3145" s="4" t="n"/>
    </row>
    <row r="3146">
      <c r="A3146" s="6" t="n"/>
      <c r="B3146" s="4" t="n"/>
      <c r="C3146" s="4" t="n"/>
      <c r="D3146" s="4" t="n"/>
      <c r="E3146" s="7" t="n"/>
      <c r="F3146" s="4" t="n"/>
      <c r="G3146" s="4" t="n"/>
      <c r="H3146" s="4" t="n"/>
    </row>
    <row r="3147">
      <c r="A3147" s="6" t="n"/>
      <c r="B3147" s="4" t="n"/>
      <c r="C3147" s="4" t="n"/>
      <c r="D3147" s="4" t="n"/>
      <c r="E3147" s="7" t="n"/>
      <c r="F3147" s="4" t="n"/>
      <c r="G3147" s="4" t="n"/>
      <c r="H3147" s="4" t="n"/>
    </row>
    <row r="3148">
      <c r="A3148" s="6" t="n"/>
      <c r="B3148" s="4" t="n"/>
      <c r="C3148" s="4" t="n"/>
      <c r="D3148" s="4" t="n"/>
      <c r="E3148" s="7" t="n"/>
      <c r="F3148" s="4" t="n"/>
      <c r="G3148" s="4" t="n"/>
      <c r="H3148" s="4" t="n"/>
    </row>
    <row r="3149">
      <c r="A3149" s="6" t="n"/>
      <c r="B3149" s="4" t="n"/>
      <c r="C3149" s="4" t="n"/>
      <c r="D3149" s="4" t="n"/>
      <c r="E3149" s="7" t="n"/>
      <c r="F3149" s="4" t="n"/>
      <c r="G3149" s="4" t="n"/>
      <c r="H3149" s="4" t="n"/>
    </row>
    <row r="3150">
      <c r="A3150" s="6" t="n"/>
      <c r="B3150" s="4" t="n"/>
      <c r="C3150" s="4" t="n"/>
      <c r="D3150" s="4" t="n"/>
      <c r="E3150" s="7" t="n"/>
      <c r="F3150" s="4" t="n"/>
      <c r="G3150" s="4" t="n"/>
      <c r="H3150" s="4" t="n"/>
    </row>
    <row r="3151">
      <c r="A3151" s="6" t="n"/>
      <c r="B3151" s="4" t="n"/>
      <c r="C3151" s="4" t="n"/>
      <c r="D3151" s="4" t="n"/>
      <c r="E3151" s="7" t="n"/>
      <c r="F3151" s="4" t="n"/>
      <c r="G3151" s="4" t="n"/>
      <c r="H3151" s="4" t="n"/>
    </row>
    <row r="3152">
      <c r="A3152" s="6" t="n"/>
      <c r="B3152" s="4" t="n"/>
      <c r="C3152" s="4" t="n"/>
      <c r="D3152" s="4" t="n"/>
      <c r="E3152" s="7" t="n"/>
      <c r="F3152" s="4" t="n"/>
      <c r="G3152" s="4" t="n"/>
      <c r="H3152" s="4" t="n"/>
    </row>
    <row r="3153">
      <c r="A3153" s="6" t="n"/>
      <c r="B3153" s="4" t="n"/>
      <c r="C3153" s="4" t="n"/>
      <c r="D3153" s="4" t="n"/>
      <c r="E3153" s="7" t="n"/>
      <c r="F3153" s="4" t="n"/>
      <c r="G3153" s="4" t="n"/>
      <c r="H3153" s="4" t="n"/>
    </row>
    <row r="3154">
      <c r="A3154" s="6" t="n"/>
      <c r="B3154" s="4" t="n"/>
      <c r="C3154" s="4" t="n"/>
      <c r="D3154" s="4" t="n"/>
      <c r="E3154" s="7" t="n"/>
      <c r="F3154" s="4" t="n"/>
      <c r="G3154" s="4" t="n"/>
      <c r="H3154" s="4" t="n"/>
    </row>
    <row r="3155">
      <c r="A3155" s="6" t="n"/>
      <c r="B3155" s="4" t="n"/>
      <c r="C3155" s="4" t="n"/>
      <c r="D3155" s="4" t="n"/>
      <c r="E3155" s="7" t="n"/>
      <c r="F3155" s="4" t="n"/>
      <c r="G3155" s="4" t="n"/>
      <c r="H3155" s="4" t="n"/>
    </row>
    <row r="3156">
      <c r="A3156" s="6" t="n"/>
      <c r="B3156" s="4" t="n"/>
      <c r="C3156" s="4" t="n"/>
      <c r="D3156" s="4" t="n"/>
      <c r="E3156" s="7" t="n"/>
      <c r="F3156" s="4" t="n"/>
      <c r="G3156" s="4" t="n"/>
      <c r="H3156" s="4" t="n"/>
    </row>
    <row r="3157">
      <c r="A3157" s="6" t="n"/>
      <c r="B3157" s="4" t="n"/>
      <c r="C3157" s="4" t="n"/>
      <c r="D3157" s="4" t="n"/>
      <c r="E3157" s="7" t="n"/>
      <c r="F3157" s="4" t="n"/>
      <c r="G3157" s="4" t="n"/>
      <c r="H3157" s="4" t="n"/>
    </row>
    <row r="3158">
      <c r="A3158" s="6" t="n"/>
      <c r="B3158" s="4" t="n"/>
      <c r="C3158" s="4" t="n"/>
      <c r="D3158" s="4" t="n"/>
      <c r="E3158" s="7" t="n"/>
      <c r="F3158" s="4" t="n"/>
      <c r="G3158" s="4" t="n"/>
      <c r="H3158" s="4" t="n"/>
    </row>
    <row r="3159">
      <c r="A3159" s="6" t="n"/>
      <c r="B3159" s="4" t="n"/>
      <c r="C3159" s="4" t="n"/>
      <c r="D3159" s="4" t="n"/>
      <c r="E3159" s="7" t="n"/>
      <c r="F3159" s="4" t="n"/>
      <c r="G3159" s="4" t="n"/>
      <c r="H3159" s="4" t="n"/>
    </row>
    <row r="3160">
      <c r="A3160" s="6" t="n"/>
      <c r="B3160" s="4" t="n"/>
      <c r="C3160" s="4" t="n"/>
      <c r="D3160" s="4" t="n"/>
      <c r="E3160" s="7" t="n"/>
      <c r="F3160" s="4" t="n"/>
      <c r="G3160" s="4" t="n"/>
      <c r="H3160" s="4" t="n"/>
    </row>
    <row r="3161">
      <c r="A3161" s="6" t="n"/>
      <c r="B3161" s="4" t="n"/>
      <c r="C3161" s="4" t="n"/>
      <c r="D3161" s="4" t="n"/>
      <c r="E3161" s="7" t="n"/>
      <c r="F3161" s="4" t="n"/>
      <c r="G3161" s="4" t="n"/>
      <c r="H3161" s="4" t="n"/>
    </row>
    <row r="3162">
      <c r="A3162" s="6" t="n"/>
      <c r="B3162" s="4" t="n"/>
      <c r="C3162" s="4" t="n"/>
      <c r="D3162" s="4" t="n"/>
      <c r="E3162" s="7" t="n"/>
      <c r="F3162" s="4" t="n"/>
      <c r="G3162" s="4" t="n"/>
      <c r="H3162" s="4" t="n"/>
    </row>
    <row r="3163">
      <c r="A3163" s="6" t="n"/>
      <c r="B3163" s="4" t="n"/>
      <c r="C3163" s="4" t="n"/>
      <c r="D3163" s="4" t="n"/>
      <c r="E3163" s="7" t="n"/>
      <c r="F3163" s="4" t="n"/>
      <c r="G3163" s="4" t="n"/>
      <c r="H3163" s="4" t="n"/>
    </row>
    <row r="3164">
      <c r="A3164" s="6" t="n"/>
      <c r="B3164" s="4" t="n"/>
      <c r="C3164" s="4" t="n"/>
      <c r="D3164" s="4" t="n"/>
      <c r="E3164" s="7" t="n"/>
      <c r="F3164" s="4" t="n"/>
      <c r="G3164" s="4" t="n"/>
      <c r="H3164" s="4" t="n"/>
    </row>
    <row r="3165">
      <c r="A3165" s="6" t="n"/>
      <c r="B3165" s="4" t="n"/>
      <c r="C3165" s="4" t="n"/>
      <c r="D3165" s="4" t="n"/>
      <c r="E3165" s="7" t="n"/>
      <c r="F3165" s="4" t="n"/>
      <c r="G3165" s="4" t="n"/>
      <c r="H3165" s="4" t="n"/>
    </row>
    <row r="3166">
      <c r="A3166" s="6" t="n"/>
      <c r="B3166" s="4" t="n"/>
      <c r="C3166" s="4" t="n"/>
      <c r="D3166" s="4" t="n"/>
      <c r="E3166" s="7" t="n"/>
      <c r="F3166" s="4" t="n"/>
      <c r="G3166" s="4" t="n"/>
      <c r="H3166" s="4" t="n"/>
    </row>
    <row r="3167">
      <c r="A3167" s="6" t="n"/>
      <c r="B3167" s="4" t="n"/>
      <c r="C3167" s="4" t="n"/>
      <c r="D3167" s="4" t="n"/>
      <c r="E3167" s="7" t="n"/>
      <c r="F3167" s="4" t="n"/>
      <c r="G3167" s="4" t="n"/>
      <c r="H3167" s="4" t="n"/>
    </row>
    <row r="3168">
      <c r="A3168" s="6" t="n"/>
      <c r="B3168" s="4" t="n"/>
      <c r="C3168" s="4" t="n"/>
      <c r="D3168" s="4" t="n"/>
      <c r="E3168" s="7" t="n"/>
      <c r="F3168" s="4" t="n"/>
      <c r="G3168" s="4" t="n"/>
      <c r="H3168" s="4" t="n"/>
    </row>
    <row r="3169">
      <c r="A3169" s="6" t="n"/>
      <c r="B3169" s="4" t="n"/>
      <c r="C3169" s="4" t="n"/>
      <c r="D3169" s="4" t="n"/>
      <c r="E3169" s="7" t="n"/>
      <c r="F3169" s="4" t="n"/>
      <c r="G3169" s="4" t="n"/>
      <c r="H3169" s="4" t="n"/>
    </row>
    <row r="3170">
      <c r="A3170" s="6" t="n"/>
      <c r="B3170" s="4" t="n"/>
      <c r="C3170" s="4" t="n"/>
      <c r="D3170" s="4" t="n"/>
      <c r="E3170" s="7" t="n"/>
      <c r="F3170" s="4" t="n"/>
      <c r="G3170" s="4" t="n"/>
      <c r="H3170" s="4" t="n"/>
    </row>
    <row r="3171">
      <c r="A3171" s="6" t="n"/>
      <c r="B3171" s="4" t="n"/>
      <c r="C3171" s="4" t="n"/>
      <c r="D3171" s="4" t="n"/>
      <c r="E3171" s="7" t="n"/>
      <c r="F3171" s="4" t="n"/>
      <c r="G3171" s="4" t="n"/>
      <c r="H3171" s="4" t="n"/>
    </row>
    <row r="3172">
      <c r="A3172" s="6" t="n"/>
      <c r="B3172" s="4" t="n"/>
      <c r="C3172" s="4" t="n"/>
      <c r="D3172" s="4" t="n"/>
      <c r="E3172" s="7" t="n"/>
      <c r="F3172" s="4" t="n"/>
      <c r="G3172" s="4" t="n"/>
      <c r="H3172" s="4" t="n"/>
    </row>
    <row r="3173">
      <c r="A3173" s="6" t="n"/>
      <c r="B3173" s="4" t="n"/>
      <c r="C3173" s="4" t="n"/>
      <c r="D3173" s="4" t="n"/>
      <c r="E3173" s="7" t="n"/>
      <c r="F3173" s="4" t="n"/>
      <c r="G3173" s="4" t="n"/>
      <c r="H3173" s="4" t="n"/>
    </row>
    <row r="3174">
      <c r="A3174" s="6" t="n"/>
      <c r="B3174" s="4" t="n"/>
      <c r="C3174" s="4" t="n"/>
      <c r="D3174" s="4" t="n"/>
      <c r="E3174" s="7" t="n"/>
      <c r="F3174" s="4" t="n"/>
      <c r="G3174" s="4" t="n"/>
      <c r="H3174" s="4" t="n"/>
    </row>
    <row r="3175">
      <c r="A3175" s="6" t="n"/>
      <c r="B3175" s="4" t="n"/>
      <c r="C3175" s="4" t="n"/>
      <c r="D3175" s="4" t="n"/>
      <c r="E3175" s="7" t="n"/>
      <c r="F3175" s="4" t="n"/>
      <c r="G3175" s="4" t="n"/>
      <c r="H3175" s="4" t="n"/>
    </row>
    <row r="3176">
      <c r="A3176" s="6" t="n"/>
      <c r="B3176" s="4" t="n"/>
      <c r="C3176" s="4" t="n"/>
      <c r="D3176" s="4" t="n"/>
      <c r="E3176" s="7" t="n"/>
      <c r="F3176" s="4" t="n"/>
      <c r="G3176" s="4" t="n"/>
      <c r="H3176" s="4" t="n"/>
    </row>
    <row r="3177">
      <c r="A3177" s="6" t="n"/>
      <c r="B3177" s="4" t="n"/>
      <c r="C3177" s="4" t="n"/>
      <c r="D3177" s="4" t="n"/>
      <c r="E3177" s="7" t="n"/>
      <c r="F3177" s="4" t="n"/>
      <c r="G3177" s="4" t="n"/>
      <c r="H3177" s="4" t="n"/>
    </row>
    <row r="3178">
      <c r="A3178" s="6" t="n"/>
      <c r="B3178" s="4" t="n"/>
      <c r="C3178" s="4" t="n"/>
      <c r="D3178" s="4" t="n"/>
      <c r="E3178" s="7" t="n"/>
      <c r="F3178" s="4" t="n"/>
      <c r="G3178" s="4" t="n"/>
      <c r="H3178" s="4" t="n"/>
    </row>
    <row r="3179">
      <c r="A3179" s="6" t="n"/>
      <c r="B3179" s="4" t="n"/>
      <c r="C3179" s="4" t="n"/>
      <c r="D3179" s="4" t="n"/>
      <c r="E3179" s="7" t="n"/>
      <c r="F3179" s="4" t="n"/>
      <c r="G3179" s="4" t="n"/>
      <c r="H3179" s="4" t="n"/>
    </row>
    <row r="3180">
      <c r="A3180" s="6" t="n"/>
      <c r="B3180" s="4" t="n"/>
      <c r="C3180" s="4" t="n"/>
      <c r="D3180" s="4" t="n"/>
      <c r="E3180" s="7" t="n"/>
      <c r="F3180" s="4" t="n"/>
      <c r="G3180" s="4" t="n"/>
      <c r="H3180" s="4" t="n"/>
    </row>
    <row r="3181">
      <c r="A3181" s="6" t="n"/>
      <c r="B3181" s="4" t="n"/>
      <c r="C3181" s="4" t="n"/>
      <c r="D3181" s="4" t="n"/>
      <c r="E3181" s="7" t="n"/>
      <c r="F3181" s="4" t="n"/>
      <c r="G3181" s="4" t="n"/>
      <c r="H3181" s="4" t="n"/>
    </row>
    <row r="3182">
      <c r="A3182" s="6" t="n"/>
      <c r="B3182" s="4" t="n"/>
      <c r="C3182" s="4" t="n"/>
      <c r="D3182" s="4" t="n"/>
      <c r="E3182" s="7" t="n"/>
      <c r="F3182" s="4" t="n"/>
      <c r="G3182" s="4" t="n"/>
      <c r="H3182" s="4" t="n"/>
    </row>
    <row r="3183">
      <c r="A3183" s="6" t="n"/>
      <c r="B3183" s="4" t="n"/>
      <c r="C3183" s="4" t="n"/>
      <c r="D3183" s="4" t="n"/>
      <c r="E3183" s="7" t="n"/>
      <c r="F3183" s="4" t="n"/>
      <c r="G3183" s="4" t="n"/>
      <c r="H3183" s="4" t="n"/>
    </row>
    <row r="3184">
      <c r="A3184" s="6" t="n"/>
      <c r="B3184" s="4" t="n"/>
      <c r="C3184" s="4" t="n"/>
      <c r="D3184" s="4" t="n"/>
      <c r="E3184" s="7" t="n"/>
      <c r="F3184" s="4" t="n"/>
      <c r="G3184" s="4" t="n"/>
      <c r="H3184" s="4" t="n"/>
    </row>
    <row r="3185">
      <c r="A3185" s="6" t="n"/>
      <c r="B3185" s="4" t="n"/>
      <c r="C3185" s="4" t="n"/>
      <c r="D3185" s="4" t="n"/>
      <c r="E3185" s="7" t="n"/>
      <c r="F3185" s="4" t="n"/>
      <c r="G3185" s="4" t="n"/>
      <c r="H3185" s="4" t="n"/>
    </row>
    <row r="3186">
      <c r="A3186" s="6" t="n"/>
      <c r="B3186" s="4" t="n"/>
      <c r="C3186" s="4" t="n"/>
      <c r="D3186" s="4" t="n"/>
      <c r="E3186" s="7" t="n"/>
      <c r="F3186" s="4" t="n"/>
      <c r="G3186" s="4" t="n"/>
      <c r="H3186" s="4" t="n"/>
    </row>
    <row r="3187">
      <c r="A3187" s="6" t="n"/>
      <c r="B3187" s="4" t="n"/>
      <c r="C3187" s="4" t="n"/>
      <c r="D3187" s="4" t="n"/>
      <c r="E3187" s="7" t="n"/>
      <c r="F3187" s="4" t="n"/>
      <c r="G3187" s="4" t="n"/>
      <c r="H3187" s="4" t="n"/>
    </row>
    <row r="3188">
      <c r="A3188" s="6" t="n"/>
      <c r="B3188" s="4" t="n"/>
      <c r="C3188" s="4" t="n"/>
      <c r="D3188" s="4" t="n"/>
      <c r="E3188" s="7" t="n"/>
      <c r="F3188" s="4" t="n"/>
      <c r="G3188" s="4" t="n"/>
      <c r="H3188" s="4" t="n"/>
    </row>
    <row r="3189">
      <c r="A3189" s="6" t="n"/>
      <c r="B3189" s="4" t="n"/>
      <c r="C3189" s="4" t="n"/>
      <c r="D3189" s="4" t="n"/>
      <c r="E3189" s="7" t="n"/>
      <c r="F3189" s="4" t="n"/>
      <c r="G3189" s="4" t="n"/>
      <c r="H3189" s="4" t="n"/>
    </row>
    <row r="3190">
      <c r="A3190" s="6" t="n"/>
      <c r="B3190" s="4" t="n"/>
      <c r="C3190" s="4" t="n"/>
      <c r="D3190" s="4" t="n"/>
      <c r="E3190" s="7" t="n"/>
      <c r="F3190" s="4" t="n"/>
      <c r="G3190" s="4" t="n"/>
      <c r="H3190" s="4" t="n"/>
    </row>
    <row r="3191">
      <c r="A3191" s="6" t="n"/>
      <c r="B3191" s="4" t="n"/>
      <c r="C3191" s="4" t="n"/>
      <c r="D3191" s="4" t="n"/>
      <c r="E3191" s="7" t="n"/>
      <c r="F3191" s="4" t="n"/>
      <c r="G3191" s="4" t="n"/>
      <c r="H3191" s="4" t="n"/>
    </row>
    <row r="3192">
      <c r="A3192" s="6" t="n"/>
      <c r="B3192" s="4" t="n"/>
      <c r="C3192" s="4" t="n"/>
      <c r="D3192" s="4" t="n"/>
      <c r="E3192" s="7" t="n"/>
      <c r="F3192" s="4" t="n"/>
      <c r="G3192" s="4" t="n"/>
      <c r="H3192" s="4" t="n"/>
    </row>
    <row r="3193">
      <c r="A3193" s="6" t="n"/>
      <c r="B3193" s="4" t="n"/>
      <c r="C3193" s="4" t="n"/>
      <c r="D3193" s="4" t="n"/>
      <c r="E3193" s="7" t="n"/>
      <c r="F3193" s="4" t="n"/>
      <c r="G3193" s="4" t="n"/>
      <c r="H3193" s="4" t="n"/>
    </row>
    <row r="3194">
      <c r="A3194" s="6" t="n"/>
      <c r="B3194" s="4" t="n"/>
      <c r="C3194" s="4" t="n"/>
      <c r="D3194" s="4" t="n"/>
      <c r="E3194" s="7" t="n"/>
      <c r="F3194" s="4" t="n"/>
      <c r="G3194" s="4" t="n"/>
      <c r="H3194" s="4" t="n"/>
    </row>
    <row r="3195">
      <c r="A3195" s="6" t="n"/>
      <c r="B3195" s="4" t="n"/>
      <c r="C3195" s="4" t="n"/>
      <c r="D3195" s="4" t="n"/>
      <c r="E3195" s="7" t="n"/>
      <c r="F3195" s="4" t="n"/>
      <c r="G3195" s="4" t="n"/>
      <c r="H3195" s="4" t="n"/>
    </row>
    <row r="3196">
      <c r="A3196" s="6" t="n"/>
      <c r="B3196" s="4" t="n"/>
      <c r="C3196" s="4" t="n"/>
      <c r="D3196" s="4" t="n"/>
      <c r="E3196" s="7" t="n"/>
      <c r="F3196" s="4" t="n"/>
      <c r="G3196" s="4" t="n"/>
      <c r="H3196" s="4" t="n"/>
    </row>
    <row r="3197">
      <c r="A3197" s="6" t="n"/>
      <c r="B3197" s="4" t="n"/>
      <c r="C3197" s="4" t="n"/>
      <c r="D3197" s="4" t="n"/>
      <c r="E3197" s="7" t="n"/>
      <c r="F3197" s="4" t="n"/>
      <c r="G3197" s="4" t="n"/>
      <c r="H3197" s="4" t="n"/>
    </row>
    <row r="3198">
      <c r="A3198" s="6" t="n"/>
      <c r="B3198" s="4" t="n"/>
      <c r="C3198" s="4" t="n"/>
      <c r="D3198" s="4" t="n"/>
      <c r="E3198" s="7" t="n"/>
      <c r="F3198" s="4" t="n"/>
      <c r="G3198" s="4" t="n"/>
      <c r="H3198" s="4" t="n"/>
    </row>
    <row r="3199">
      <c r="A3199" s="6" t="n"/>
      <c r="B3199" s="4" t="n"/>
      <c r="C3199" s="4" t="n"/>
      <c r="D3199" s="4" t="n"/>
      <c r="E3199" s="7" t="n"/>
      <c r="F3199" s="4" t="n"/>
      <c r="G3199" s="4" t="n"/>
      <c r="H3199" s="4" t="n"/>
    </row>
    <row r="3200">
      <c r="A3200" s="6" t="n"/>
      <c r="B3200" s="4" t="n"/>
      <c r="C3200" s="4" t="n"/>
      <c r="D3200" s="4" t="n"/>
      <c r="E3200" s="7" t="n"/>
      <c r="F3200" s="4" t="n"/>
      <c r="G3200" s="4" t="n"/>
      <c r="H3200" s="4" t="n"/>
    </row>
    <row r="3201">
      <c r="A3201" s="6" t="n"/>
      <c r="B3201" s="4" t="n"/>
      <c r="C3201" s="4" t="n"/>
      <c r="D3201" s="4" t="n"/>
      <c r="E3201" s="7" t="n"/>
      <c r="F3201" s="4" t="n"/>
      <c r="G3201" s="4" t="n"/>
      <c r="H3201" s="4" t="n"/>
    </row>
    <row r="3202">
      <c r="A3202" s="6" t="n"/>
      <c r="B3202" s="4" t="n"/>
      <c r="C3202" s="4" t="n"/>
      <c r="D3202" s="4" t="n"/>
      <c r="E3202" s="7" t="n"/>
      <c r="F3202" s="4" t="n"/>
      <c r="G3202" s="4" t="n"/>
      <c r="H3202" s="4" t="n"/>
    </row>
    <row r="3203">
      <c r="A3203" s="6" t="n"/>
      <c r="B3203" s="4" t="n"/>
      <c r="C3203" s="4" t="n"/>
      <c r="D3203" s="4" t="n"/>
      <c r="E3203" s="7" t="n"/>
      <c r="F3203" s="4" t="n"/>
      <c r="G3203" s="4" t="n"/>
      <c r="H3203" s="4" t="n"/>
    </row>
    <row r="3204">
      <c r="A3204" s="6" t="n"/>
      <c r="B3204" s="4" t="n"/>
      <c r="C3204" s="4" t="n"/>
      <c r="D3204" s="4" t="n"/>
      <c r="E3204" s="7" t="n"/>
      <c r="F3204" s="4" t="n"/>
      <c r="G3204" s="4" t="n"/>
      <c r="H3204" s="4" t="n"/>
    </row>
    <row r="3205">
      <c r="A3205" s="6" t="n"/>
      <c r="B3205" s="4" t="n"/>
      <c r="C3205" s="4" t="n"/>
      <c r="D3205" s="4" t="n"/>
      <c r="E3205" s="7" t="n"/>
      <c r="F3205" s="4" t="n"/>
      <c r="G3205" s="4" t="n"/>
      <c r="H3205" s="4" t="n"/>
    </row>
    <row r="3206">
      <c r="A3206" s="6" t="n"/>
      <c r="B3206" s="4" t="n"/>
      <c r="C3206" s="4" t="n"/>
      <c r="D3206" s="4" t="n"/>
      <c r="E3206" s="7" t="n"/>
      <c r="F3206" s="4" t="n"/>
      <c r="G3206" s="4" t="n"/>
      <c r="H3206" s="4" t="n"/>
    </row>
    <row r="3207">
      <c r="A3207" s="6" t="n"/>
      <c r="B3207" s="4" t="n"/>
      <c r="C3207" s="4" t="n"/>
      <c r="D3207" s="4" t="n"/>
      <c r="E3207" s="7" t="n"/>
      <c r="F3207" s="4" t="n"/>
      <c r="G3207" s="4" t="n"/>
      <c r="H3207" s="4" t="n"/>
    </row>
    <row r="3208">
      <c r="A3208" s="6" t="n"/>
      <c r="B3208" s="4" t="n"/>
      <c r="C3208" s="4" t="n"/>
      <c r="D3208" s="4" t="n"/>
      <c r="E3208" s="7" t="n"/>
      <c r="F3208" s="4" t="n"/>
      <c r="G3208" s="4" t="n"/>
      <c r="H3208" s="4" t="n"/>
    </row>
    <row r="3209">
      <c r="A3209" s="6" t="n"/>
      <c r="B3209" s="4" t="n"/>
      <c r="C3209" s="4" t="n"/>
      <c r="D3209" s="4" t="n"/>
      <c r="E3209" s="7" t="n"/>
      <c r="F3209" s="4" t="n"/>
      <c r="G3209" s="4" t="n"/>
      <c r="H3209" s="4" t="n"/>
    </row>
    <row r="3210">
      <c r="A3210" s="6" t="n"/>
      <c r="B3210" s="4" t="n"/>
      <c r="C3210" s="4" t="n"/>
      <c r="D3210" s="4" t="n"/>
      <c r="E3210" s="7" t="n"/>
      <c r="F3210" s="4" t="n"/>
      <c r="G3210" s="4" t="n"/>
      <c r="H3210" s="4" t="n"/>
    </row>
    <row r="3211">
      <c r="A3211" s="6" t="n"/>
      <c r="B3211" s="4" t="n"/>
      <c r="C3211" s="4" t="n"/>
      <c r="D3211" s="4" t="n"/>
      <c r="E3211" s="7" t="n"/>
      <c r="F3211" s="4" t="n"/>
      <c r="G3211" s="4" t="n"/>
      <c r="H3211" s="4" t="n"/>
    </row>
    <row r="3212">
      <c r="A3212" s="6" t="n"/>
      <c r="B3212" s="4" t="n"/>
      <c r="C3212" s="4" t="n"/>
      <c r="D3212" s="4" t="n"/>
      <c r="E3212" s="7" t="n"/>
      <c r="F3212" s="4" t="n"/>
      <c r="G3212" s="4" t="n"/>
      <c r="H3212" s="4" t="n"/>
    </row>
    <row r="3213">
      <c r="A3213" s="6" t="n"/>
      <c r="B3213" s="4" t="n"/>
      <c r="C3213" s="4" t="n"/>
      <c r="D3213" s="4" t="n"/>
      <c r="E3213" s="7" t="n"/>
      <c r="F3213" s="4" t="n"/>
      <c r="G3213" s="4" t="n"/>
      <c r="H3213" s="4" t="n"/>
    </row>
    <row r="3214">
      <c r="A3214" s="6" t="n"/>
      <c r="B3214" s="4" t="n"/>
      <c r="C3214" s="4" t="n"/>
      <c r="D3214" s="4" t="n"/>
      <c r="E3214" s="7" t="n"/>
      <c r="F3214" s="4" t="n"/>
      <c r="G3214" s="4" t="n"/>
      <c r="H3214" s="4" t="n"/>
    </row>
    <row r="3215">
      <c r="A3215" s="6" t="n"/>
      <c r="B3215" s="4" t="n"/>
      <c r="C3215" s="4" t="n"/>
      <c r="D3215" s="4" t="n"/>
      <c r="E3215" s="7" t="n"/>
      <c r="F3215" s="4" t="n"/>
      <c r="G3215" s="4" t="n"/>
      <c r="H3215" s="4" t="n"/>
    </row>
    <row r="3216">
      <c r="A3216" s="6" t="n"/>
      <c r="B3216" s="4" t="n"/>
      <c r="C3216" s="4" t="n"/>
      <c r="D3216" s="4" t="n"/>
      <c r="E3216" s="7" t="n"/>
      <c r="F3216" s="4" t="n"/>
      <c r="G3216" s="4" t="n"/>
      <c r="H3216" s="4" t="n"/>
    </row>
    <row r="3217">
      <c r="A3217" s="6" t="n"/>
      <c r="B3217" s="4" t="n"/>
      <c r="C3217" s="4" t="n"/>
      <c r="D3217" s="4" t="n"/>
      <c r="E3217" s="7" t="n"/>
      <c r="F3217" s="4" t="n"/>
      <c r="G3217" s="4" t="n"/>
      <c r="H3217" s="4" t="n"/>
    </row>
    <row r="3218">
      <c r="A3218" s="6" t="n"/>
      <c r="B3218" s="4" t="n"/>
      <c r="C3218" s="4" t="n"/>
      <c r="D3218" s="4" t="n"/>
      <c r="E3218" s="7" t="n"/>
      <c r="F3218" s="4" t="n"/>
      <c r="G3218" s="4" t="n"/>
      <c r="H3218" s="4" t="n"/>
    </row>
    <row r="3219">
      <c r="A3219" s="6" t="n"/>
      <c r="B3219" s="4" t="n"/>
      <c r="C3219" s="4" t="n"/>
      <c r="D3219" s="4" t="n"/>
      <c r="E3219" s="7" t="n"/>
      <c r="F3219" s="4" t="n"/>
      <c r="G3219" s="4" t="n"/>
      <c r="H3219" s="4" t="n"/>
    </row>
    <row r="3220">
      <c r="A3220" s="6" t="n"/>
      <c r="B3220" s="4" t="n"/>
      <c r="C3220" s="4" t="n"/>
      <c r="D3220" s="4" t="n"/>
      <c r="E3220" s="7" t="n"/>
      <c r="F3220" s="4" t="n"/>
      <c r="G3220" s="4" t="n"/>
      <c r="H3220" s="4" t="n"/>
    </row>
    <row r="3221">
      <c r="A3221" s="6" t="n"/>
      <c r="B3221" s="4" t="n"/>
      <c r="C3221" s="4" t="n"/>
      <c r="D3221" s="4" t="n"/>
      <c r="E3221" s="7" t="n"/>
      <c r="F3221" s="4" t="n"/>
      <c r="G3221" s="4" t="n"/>
      <c r="H3221" s="4" t="n"/>
    </row>
    <row r="3222">
      <c r="A3222" s="6" t="n"/>
      <c r="B3222" s="4" t="n"/>
      <c r="C3222" s="4" t="n"/>
      <c r="D3222" s="4" t="n"/>
      <c r="E3222" s="7" t="n"/>
      <c r="F3222" s="4" t="n"/>
      <c r="G3222" s="4" t="n"/>
      <c r="H3222" s="4" t="n"/>
    </row>
    <row r="3223">
      <c r="A3223" s="6" t="n"/>
      <c r="B3223" s="4" t="n"/>
      <c r="C3223" s="4" t="n"/>
      <c r="D3223" s="4" t="n"/>
      <c r="E3223" s="7" t="n"/>
      <c r="F3223" s="4" t="n"/>
      <c r="G3223" s="4" t="n"/>
      <c r="H3223" s="4" t="n"/>
    </row>
    <row r="3224">
      <c r="A3224" s="6" t="n"/>
      <c r="B3224" s="4" t="n"/>
      <c r="C3224" s="4" t="n"/>
      <c r="D3224" s="4" t="n"/>
      <c r="E3224" s="7" t="n"/>
      <c r="F3224" s="4" t="n"/>
      <c r="G3224" s="4" t="n"/>
      <c r="H3224" s="4" t="n"/>
    </row>
    <row r="3225">
      <c r="A3225" s="6" t="n"/>
      <c r="B3225" s="4" t="n"/>
      <c r="C3225" s="4" t="n"/>
      <c r="D3225" s="4" t="n"/>
      <c r="E3225" s="7" t="n"/>
      <c r="F3225" s="4" t="n"/>
      <c r="G3225" s="4" t="n"/>
      <c r="H3225" s="4" t="n"/>
    </row>
    <row r="3226">
      <c r="A3226" s="6" t="n"/>
      <c r="B3226" s="4" t="n"/>
      <c r="C3226" s="4" t="n"/>
      <c r="D3226" s="4" t="n"/>
      <c r="E3226" s="7" t="n"/>
      <c r="F3226" s="4" t="n"/>
      <c r="G3226" s="4" t="n"/>
      <c r="H3226" s="4" t="n"/>
    </row>
    <row r="3227">
      <c r="A3227" s="6" t="n"/>
      <c r="B3227" s="4" t="n"/>
      <c r="C3227" s="4" t="n"/>
      <c r="D3227" s="4" t="n"/>
      <c r="E3227" s="7" t="n"/>
      <c r="F3227" s="4" t="n"/>
      <c r="G3227" s="4" t="n"/>
      <c r="H3227" s="4" t="n"/>
    </row>
    <row r="3228">
      <c r="A3228" s="6" t="n"/>
      <c r="B3228" s="4" t="n"/>
      <c r="C3228" s="4" t="n"/>
      <c r="D3228" s="4" t="n"/>
      <c r="E3228" s="7" t="n"/>
      <c r="F3228" s="4" t="n"/>
      <c r="G3228" s="4" t="n"/>
      <c r="H3228" s="4" t="n"/>
    </row>
    <row r="3229">
      <c r="A3229" s="6" t="n"/>
      <c r="B3229" s="4" t="n"/>
      <c r="C3229" s="4" t="n"/>
      <c r="D3229" s="4" t="n"/>
      <c r="E3229" s="7" t="n"/>
      <c r="F3229" s="4" t="n"/>
      <c r="G3229" s="4" t="n"/>
      <c r="H3229" s="4" t="n"/>
    </row>
    <row r="3230">
      <c r="A3230" s="6" t="n"/>
      <c r="B3230" s="4" t="n"/>
      <c r="C3230" s="4" t="n"/>
      <c r="D3230" s="4" t="n"/>
      <c r="E3230" s="7" t="n"/>
      <c r="F3230" s="4" t="n"/>
      <c r="G3230" s="4" t="n"/>
      <c r="H3230" s="4" t="n"/>
    </row>
    <row r="3231">
      <c r="A3231" s="6" t="n"/>
      <c r="B3231" s="4" t="n"/>
      <c r="C3231" s="4" t="n"/>
      <c r="D3231" s="4" t="n"/>
      <c r="E3231" s="7" t="n"/>
      <c r="F3231" s="4" t="n"/>
      <c r="G3231" s="4" t="n"/>
      <c r="H3231" s="4" t="n"/>
    </row>
    <row r="3232">
      <c r="A3232" s="6" t="n"/>
      <c r="B3232" s="4" t="n"/>
      <c r="C3232" s="4" t="n"/>
      <c r="D3232" s="4" t="n"/>
      <c r="E3232" s="7" t="n"/>
      <c r="F3232" s="4" t="n"/>
      <c r="G3232" s="4" t="n"/>
      <c r="H3232" s="4" t="n"/>
    </row>
    <row r="3233">
      <c r="A3233" s="6" t="n"/>
      <c r="B3233" s="4" t="n"/>
      <c r="C3233" s="4" t="n"/>
      <c r="D3233" s="4" t="n"/>
      <c r="E3233" s="7" t="n"/>
      <c r="F3233" s="4" t="n"/>
      <c r="G3233" s="4" t="n"/>
      <c r="H3233" s="4" t="n"/>
    </row>
    <row r="3234">
      <c r="A3234" s="6" t="n"/>
      <c r="B3234" s="4" t="n"/>
      <c r="C3234" s="4" t="n"/>
      <c r="D3234" s="4" t="n"/>
      <c r="E3234" s="7" t="n"/>
      <c r="F3234" s="4" t="n"/>
      <c r="G3234" s="4" t="n"/>
      <c r="H3234" s="4" t="n"/>
    </row>
    <row r="3235">
      <c r="A3235" s="6" t="n"/>
      <c r="B3235" s="4" t="n"/>
      <c r="C3235" s="4" t="n"/>
      <c r="D3235" s="4" t="n"/>
      <c r="E3235" s="7" t="n"/>
      <c r="F3235" s="4" t="n"/>
      <c r="G3235" s="4" t="n"/>
      <c r="H3235" s="4" t="n"/>
    </row>
    <row r="3236">
      <c r="A3236" s="6" t="n"/>
      <c r="B3236" s="4" t="n"/>
      <c r="C3236" s="4" t="n"/>
      <c r="D3236" s="4" t="n"/>
      <c r="E3236" s="7" t="n"/>
      <c r="F3236" s="4" t="n"/>
      <c r="G3236" s="4" t="n"/>
      <c r="H3236" s="4" t="n"/>
    </row>
    <row r="3237">
      <c r="A3237" s="6" t="n"/>
      <c r="B3237" s="4" t="n"/>
      <c r="C3237" s="4" t="n"/>
      <c r="D3237" s="4" t="n"/>
      <c r="E3237" s="7" t="n"/>
      <c r="F3237" s="4" t="n"/>
      <c r="G3237" s="4" t="n"/>
      <c r="H3237" s="4" t="n"/>
    </row>
    <row r="3238">
      <c r="A3238" s="6" t="n"/>
      <c r="B3238" s="4" t="n"/>
      <c r="C3238" s="4" t="n"/>
      <c r="D3238" s="4" t="n"/>
      <c r="E3238" s="7" t="n"/>
      <c r="F3238" s="4" t="n"/>
      <c r="G3238" s="4" t="n"/>
      <c r="H3238" s="4" t="n"/>
    </row>
    <row r="3239">
      <c r="A3239" s="6" t="n"/>
      <c r="B3239" s="4" t="n"/>
      <c r="C3239" s="4" t="n"/>
      <c r="D3239" s="4" t="n"/>
      <c r="E3239" s="7" t="n"/>
      <c r="F3239" s="4" t="n"/>
      <c r="G3239" s="4" t="n"/>
      <c r="H3239" s="4" t="n"/>
    </row>
    <row r="3240">
      <c r="A3240" s="6" t="n"/>
      <c r="B3240" s="4" t="n"/>
      <c r="C3240" s="4" t="n"/>
      <c r="D3240" s="4" t="n"/>
      <c r="E3240" s="7" t="n"/>
      <c r="F3240" s="4" t="n"/>
      <c r="G3240" s="4" t="n"/>
      <c r="H3240" s="4" t="n"/>
    </row>
    <row r="3241">
      <c r="A3241" s="6" t="n"/>
      <c r="B3241" s="4" t="n"/>
      <c r="C3241" s="4" t="n"/>
      <c r="D3241" s="4" t="n"/>
      <c r="E3241" s="7" t="n"/>
      <c r="F3241" s="4" t="n"/>
      <c r="G3241" s="4" t="n"/>
      <c r="H3241" s="4" t="n"/>
    </row>
    <row r="3242">
      <c r="A3242" s="6" t="n"/>
      <c r="B3242" s="4" t="n"/>
      <c r="C3242" s="4" t="n"/>
      <c r="D3242" s="4" t="n"/>
      <c r="E3242" s="7" t="n"/>
      <c r="F3242" s="4" t="n"/>
      <c r="G3242" s="4" t="n"/>
      <c r="H3242" s="4" t="n"/>
    </row>
    <row r="3243">
      <c r="A3243" s="6" t="n"/>
      <c r="B3243" s="4" t="n"/>
      <c r="C3243" s="4" t="n"/>
      <c r="D3243" s="4" t="n"/>
      <c r="E3243" s="7" t="n"/>
      <c r="F3243" s="4" t="n"/>
      <c r="G3243" s="4" t="n"/>
      <c r="H3243" s="4" t="n"/>
    </row>
    <row r="3244">
      <c r="A3244" s="6" t="n"/>
      <c r="B3244" s="4" t="n"/>
      <c r="C3244" s="4" t="n"/>
      <c r="D3244" s="4" t="n"/>
      <c r="E3244" s="7" t="n"/>
      <c r="F3244" s="4" t="n"/>
      <c r="G3244" s="4" t="n"/>
      <c r="H3244" s="4" t="n"/>
    </row>
    <row r="3245">
      <c r="A3245" s="6" t="n"/>
      <c r="B3245" s="4" t="n"/>
      <c r="C3245" s="4" t="n"/>
      <c r="D3245" s="4" t="n"/>
      <c r="E3245" s="7" t="n"/>
      <c r="F3245" s="4" t="n"/>
      <c r="G3245" s="4" t="n"/>
      <c r="H3245" s="4" t="n"/>
    </row>
    <row r="3246">
      <c r="A3246" s="6" t="n"/>
      <c r="B3246" s="4" t="n"/>
      <c r="C3246" s="4" t="n"/>
      <c r="D3246" s="4" t="n"/>
      <c r="E3246" s="7" t="n"/>
      <c r="F3246" s="4" t="n"/>
      <c r="G3246" s="4" t="n"/>
      <c r="H3246" s="4" t="n"/>
    </row>
    <row r="3247">
      <c r="A3247" s="6" t="n"/>
      <c r="B3247" s="4" t="n"/>
      <c r="C3247" s="4" t="n"/>
      <c r="D3247" s="4" t="n"/>
      <c r="E3247" s="7" t="n"/>
      <c r="F3247" s="4" t="n"/>
      <c r="G3247" s="4" t="n"/>
      <c r="H3247" s="4" t="n"/>
    </row>
    <row r="3248">
      <c r="A3248" s="6" t="n"/>
      <c r="B3248" s="4" t="n"/>
      <c r="C3248" s="4" t="n"/>
      <c r="D3248" s="4" t="n"/>
      <c r="E3248" s="7" t="n"/>
      <c r="F3248" s="4" t="n"/>
      <c r="G3248" s="4" t="n"/>
      <c r="H3248" s="4" t="n"/>
    </row>
    <row r="3249">
      <c r="A3249" s="6" t="n"/>
      <c r="B3249" s="4" t="n"/>
      <c r="C3249" s="4" t="n"/>
      <c r="D3249" s="4" t="n"/>
      <c r="E3249" s="7" t="n"/>
      <c r="F3249" s="4" t="n"/>
      <c r="G3249" s="4" t="n"/>
      <c r="H3249" s="4" t="n"/>
    </row>
    <row r="3250">
      <c r="A3250" s="6" t="n"/>
      <c r="B3250" s="4" t="n"/>
      <c r="C3250" s="4" t="n"/>
      <c r="D3250" s="4" t="n"/>
      <c r="E3250" s="7" t="n"/>
      <c r="F3250" s="4" t="n"/>
      <c r="G3250" s="4" t="n"/>
      <c r="H3250" s="4" t="n"/>
    </row>
    <row r="3251">
      <c r="A3251" s="6" t="n"/>
      <c r="B3251" s="4" t="n"/>
      <c r="C3251" s="4" t="n"/>
      <c r="D3251" s="4" t="n"/>
      <c r="E3251" s="7" t="n"/>
      <c r="F3251" s="4" t="n"/>
      <c r="G3251" s="4" t="n"/>
      <c r="H3251" s="4" t="n"/>
    </row>
    <row r="3252">
      <c r="A3252" s="6" t="n"/>
      <c r="B3252" s="4" t="n"/>
      <c r="C3252" s="4" t="n"/>
      <c r="D3252" s="4" t="n"/>
      <c r="E3252" s="7" t="n"/>
      <c r="F3252" s="4" t="n"/>
      <c r="G3252" s="4" t="n"/>
      <c r="H3252" s="4" t="n"/>
    </row>
    <row r="3253">
      <c r="A3253" s="6" t="n"/>
      <c r="B3253" s="4" t="n"/>
      <c r="C3253" s="4" t="n"/>
      <c r="D3253" s="4" t="n"/>
      <c r="E3253" s="7" t="n"/>
      <c r="F3253" s="4" t="n"/>
      <c r="G3253" s="4" t="n"/>
      <c r="H3253" s="4" t="n"/>
    </row>
    <row r="3254">
      <c r="A3254" s="6" t="n"/>
      <c r="B3254" s="4" t="n"/>
      <c r="C3254" s="4" t="n"/>
      <c r="D3254" s="4" t="n"/>
      <c r="E3254" s="7" t="n"/>
      <c r="F3254" s="4" t="n"/>
      <c r="G3254" s="4" t="n"/>
      <c r="H3254" s="4" t="n"/>
    </row>
    <row r="3255">
      <c r="A3255" s="6" t="n"/>
      <c r="B3255" s="4" t="n"/>
      <c r="C3255" s="4" t="n"/>
      <c r="D3255" s="4" t="n"/>
      <c r="E3255" s="7" t="n"/>
      <c r="F3255" s="4" t="n"/>
      <c r="G3255" s="4" t="n"/>
      <c r="H3255" s="4" t="n"/>
    </row>
    <row r="3256">
      <c r="A3256" s="6" t="n"/>
      <c r="B3256" s="4" t="n"/>
      <c r="C3256" s="4" t="n"/>
      <c r="D3256" s="4" t="n"/>
      <c r="E3256" s="7" t="n"/>
      <c r="F3256" s="4" t="n"/>
      <c r="G3256" s="4" t="n"/>
      <c r="H3256" s="4" t="n"/>
    </row>
    <row r="3257">
      <c r="A3257" s="6" t="n"/>
      <c r="B3257" s="4" t="n"/>
      <c r="C3257" s="4" t="n"/>
      <c r="D3257" s="4" t="n"/>
      <c r="E3257" s="7" t="n"/>
      <c r="F3257" s="4" t="n"/>
      <c r="G3257" s="4" t="n"/>
      <c r="H3257" s="4" t="n"/>
    </row>
    <row r="3258">
      <c r="A3258" s="6" t="n"/>
      <c r="B3258" s="4" t="n"/>
      <c r="C3258" s="4" t="n"/>
      <c r="D3258" s="4" t="n"/>
      <c r="E3258" s="7" t="n"/>
      <c r="F3258" s="4" t="n"/>
      <c r="G3258" s="4" t="n"/>
      <c r="H3258" s="4" t="n"/>
    </row>
    <row r="3259">
      <c r="A3259" s="6" t="n"/>
      <c r="B3259" s="4" t="n"/>
      <c r="C3259" s="4" t="n"/>
      <c r="D3259" s="4" t="n"/>
      <c r="E3259" s="7" t="n"/>
      <c r="F3259" s="4" t="n"/>
      <c r="G3259" s="4" t="n"/>
      <c r="H3259" s="4" t="n"/>
    </row>
    <row r="3260">
      <c r="A3260" s="6" t="n"/>
      <c r="B3260" s="4" t="n"/>
      <c r="C3260" s="4" t="n"/>
      <c r="D3260" s="4" t="n"/>
      <c r="E3260" s="7" t="n"/>
      <c r="F3260" s="4" t="n"/>
      <c r="G3260" s="4" t="n"/>
      <c r="H3260" s="4" t="n"/>
    </row>
    <row r="3261">
      <c r="A3261" s="6" t="n"/>
      <c r="B3261" s="4" t="n"/>
      <c r="C3261" s="4" t="n"/>
      <c r="D3261" s="4" t="n"/>
      <c r="E3261" s="7" t="n"/>
      <c r="F3261" s="4" t="n"/>
      <c r="G3261" s="4" t="n"/>
      <c r="H3261" s="4" t="n"/>
    </row>
    <row r="3262">
      <c r="A3262" s="6" t="n"/>
      <c r="B3262" s="4" t="n"/>
      <c r="C3262" s="4" t="n"/>
      <c r="D3262" s="4" t="n"/>
      <c r="E3262" s="7" t="n"/>
      <c r="F3262" s="4" t="n"/>
      <c r="G3262" s="4" t="n"/>
      <c r="H3262" s="4" t="n"/>
    </row>
    <row r="3263">
      <c r="A3263" s="6" t="n"/>
      <c r="B3263" s="4" t="n"/>
      <c r="C3263" s="4" t="n"/>
      <c r="D3263" s="4" t="n"/>
      <c r="E3263" s="7" t="n"/>
      <c r="F3263" s="4" t="n"/>
      <c r="G3263" s="4" t="n"/>
      <c r="H3263" s="4" t="n"/>
    </row>
    <row r="3264">
      <c r="A3264" s="6" t="n"/>
      <c r="B3264" s="4" t="n"/>
      <c r="C3264" s="4" t="n"/>
      <c r="D3264" s="4" t="n"/>
      <c r="E3264" s="7" t="n"/>
      <c r="F3264" s="4" t="n"/>
      <c r="G3264" s="4" t="n"/>
      <c r="H3264" s="4" t="n"/>
    </row>
    <row r="3265">
      <c r="A3265" s="6" t="n"/>
      <c r="B3265" s="4" t="n"/>
      <c r="C3265" s="4" t="n"/>
      <c r="D3265" s="4" t="n"/>
      <c r="E3265" s="7" t="n"/>
      <c r="F3265" s="4" t="n"/>
      <c r="G3265" s="4" t="n"/>
      <c r="H3265" s="4" t="n"/>
    </row>
    <row r="3266">
      <c r="A3266" s="6" t="n"/>
      <c r="B3266" s="4" t="n"/>
      <c r="C3266" s="4" t="n"/>
      <c r="D3266" s="4" t="n"/>
      <c r="E3266" s="7" t="n"/>
      <c r="F3266" s="4" t="n"/>
      <c r="G3266" s="4" t="n"/>
      <c r="H3266" s="4" t="n"/>
    </row>
    <row r="3267">
      <c r="A3267" s="6" t="n"/>
      <c r="B3267" s="4" t="n"/>
      <c r="C3267" s="4" t="n"/>
      <c r="D3267" s="4" t="n"/>
      <c r="E3267" s="7" t="n"/>
      <c r="F3267" s="4" t="n"/>
      <c r="G3267" s="4" t="n"/>
      <c r="H3267" s="4" t="n"/>
    </row>
    <row r="3268">
      <c r="A3268" s="6" t="n"/>
      <c r="B3268" s="4" t="n"/>
      <c r="C3268" s="4" t="n"/>
      <c r="D3268" s="4" t="n"/>
      <c r="E3268" s="7" t="n"/>
      <c r="F3268" s="4" t="n"/>
      <c r="G3268" s="4" t="n"/>
      <c r="H3268" s="4" t="n"/>
    </row>
    <row r="3269">
      <c r="A3269" s="6" t="n"/>
      <c r="B3269" s="4" t="n"/>
      <c r="C3269" s="4" t="n"/>
      <c r="D3269" s="4" t="n"/>
      <c r="E3269" s="7" t="n"/>
      <c r="F3269" s="4" t="n"/>
      <c r="G3269" s="4" t="n"/>
      <c r="H3269" s="4" t="n"/>
    </row>
    <row r="3270">
      <c r="A3270" s="6" t="n"/>
      <c r="B3270" s="4" t="n"/>
      <c r="C3270" s="4" t="n"/>
      <c r="D3270" s="4" t="n"/>
      <c r="E3270" s="7" t="n"/>
      <c r="F3270" s="4" t="n"/>
      <c r="G3270" s="4" t="n"/>
      <c r="H3270" s="4" t="n"/>
    </row>
    <row r="3271">
      <c r="A3271" s="6" t="n"/>
      <c r="B3271" s="4" t="n"/>
      <c r="C3271" s="4" t="n"/>
      <c r="D3271" s="4" t="n"/>
      <c r="E3271" s="7" t="n"/>
      <c r="F3271" s="4" t="n"/>
      <c r="G3271" s="4" t="n"/>
      <c r="H3271" s="4" t="n"/>
    </row>
    <row r="3272">
      <c r="A3272" s="6" t="n"/>
      <c r="B3272" s="4" t="n"/>
      <c r="C3272" s="4" t="n"/>
      <c r="D3272" s="4" t="n"/>
      <c r="E3272" s="7" t="n"/>
      <c r="F3272" s="4" t="n"/>
      <c r="G3272" s="4" t="n"/>
      <c r="H3272" s="4" t="n"/>
    </row>
    <row r="3273">
      <c r="A3273" s="6" t="n"/>
      <c r="B3273" s="4" t="n"/>
      <c r="C3273" s="4" t="n"/>
      <c r="D3273" s="4" t="n"/>
      <c r="E3273" s="7" t="n"/>
      <c r="F3273" s="4" t="n"/>
      <c r="G3273" s="4" t="n"/>
      <c r="H3273" s="4" t="n"/>
    </row>
    <row r="3274">
      <c r="A3274" s="6" t="n"/>
      <c r="B3274" s="4" t="n"/>
      <c r="C3274" s="4" t="n"/>
      <c r="D3274" s="4" t="n"/>
      <c r="E3274" s="7" t="n"/>
      <c r="F3274" s="4" t="n"/>
      <c r="G3274" s="4" t="n"/>
      <c r="H3274" s="4" t="n"/>
    </row>
    <row r="3275">
      <c r="A3275" s="6" t="n"/>
      <c r="B3275" s="4" t="n"/>
      <c r="C3275" s="4" t="n"/>
      <c r="D3275" s="4" t="n"/>
      <c r="E3275" s="7" t="n"/>
      <c r="F3275" s="4" t="n"/>
      <c r="G3275" s="4" t="n"/>
      <c r="H3275" s="4" t="n"/>
    </row>
    <row r="3276">
      <c r="A3276" s="6" t="n"/>
      <c r="B3276" s="4" t="n"/>
      <c r="C3276" s="4" t="n"/>
      <c r="D3276" s="4" t="n"/>
      <c r="E3276" s="7" t="n"/>
      <c r="F3276" s="4" t="n"/>
      <c r="G3276" s="4" t="n"/>
      <c r="H3276" s="4" t="n"/>
    </row>
    <row r="3277">
      <c r="A3277" s="6" t="n"/>
      <c r="B3277" s="4" t="n"/>
      <c r="C3277" s="4" t="n"/>
      <c r="D3277" s="4" t="n"/>
      <c r="E3277" s="7" t="n"/>
      <c r="F3277" s="4" t="n"/>
      <c r="G3277" s="4" t="n"/>
      <c r="H3277" s="4" t="n"/>
    </row>
    <row r="3278">
      <c r="A3278" s="6" t="n"/>
      <c r="B3278" s="4" t="n"/>
      <c r="C3278" s="4" t="n"/>
      <c r="D3278" s="4" t="n"/>
      <c r="E3278" s="7" t="n"/>
      <c r="F3278" s="4" t="n"/>
      <c r="G3278" s="4" t="n"/>
      <c r="H3278" s="4" t="n"/>
    </row>
    <row r="3279">
      <c r="A3279" s="6" t="n"/>
      <c r="B3279" s="4" t="n"/>
      <c r="C3279" s="4" t="n"/>
      <c r="D3279" s="4" t="n"/>
      <c r="E3279" s="7" t="n"/>
      <c r="F3279" s="4" t="n"/>
      <c r="G3279" s="4" t="n"/>
      <c r="H3279" s="4" t="n"/>
    </row>
    <row r="3280">
      <c r="A3280" s="6" t="n"/>
      <c r="B3280" s="4" t="n"/>
      <c r="C3280" s="4" t="n"/>
      <c r="D3280" s="4" t="n"/>
      <c r="E3280" s="7" t="n"/>
      <c r="F3280" s="4" t="n"/>
      <c r="G3280" s="4" t="n"/>
      <c r="H3280" s="4" t="n"/>
    </row>
    <row r="3281">
      <c r="A3281" s="6" t="n"/>
      <c r="B3281" s="4" t="n"/>
      <c r="C3281" s="4" t="n"/>
      <c r="D3281" s="4" t="n"/>
      <c r="E3281" s="7" t="n"/>
      <c r="F3281" s="4" t="n"/>
      <c r="G3281" s="4" t="n"/>
      <c r="H3281" s="4" t="n"/>
    </row>
    <row r="3282">
      <c r="A3282" s="6" t="n"/>
      <c r="B3282" s="4" t="n"/>
      <c r="C3282" s="4" t="n"/>
      <c r="D3282" s="4" t="n"/>
      <c r="E3282" s="7" t="n"/>
      <c r="F3282" s="4" t="n"/>
      <c r="G3282" s="4" t="n"/>
      <c r="H3282" s="4" t="n"/>
    </row>
    <row r="3283">
      <c r="A3283" s="6" t="n"/>
      <c r="B3283" s="4" t="n"/>
      <c r="C3283" s="4" t="n"/>
      <c r="D3283" s="4" t="n"/>
      <c r="E3283" s="7" t="n"/>
      <c r="F3283" s="4" t="n"/>
      <c r="G3283" s="4" t="n"/>
      <c r="H3283" s="4" t="n"/>
    </row>
    <row r="3284">
      <c r="A3284" s="6" t="n"/>
      <c r="B3284" s="4" t="n"/>
      <c r="C3284" s="4" t="n"/>
      <c r="D3284" s="4" t="n"/>
      <c r="E3284" s="7" t="n"/>
      <c r="F3284" s="4" t="n"/>
      <c r="G3284" s="4" t="n"/>
      <c r="H3284" s="4" t="n"/>
    </row>
    <row r="3285">
      <c r="A3285" s="6" t="n"/>
      <c r="B3285" s="4" t="n"/>
      <c r="C3285" s="4" t="n"/>
      <c r="D3285" s="4" t="n"/>
      <c r="E3285" s="7" t="n"/>
      <c r="F3285" s="4" t="n"/>
      <c r="G3285" s="4" t="n"/>
      <c r="H3285" s="4" t="n"/>
    </row>
    <row r="3286">
      <c r="A3286" s="6" t="n"/>
      <c r="B3286" s="4" t="n"/>
      <c r="C3286" s="4" t="n"/>
      <c r="D3286" s="4" t="n"/>
      <c r="E3286" s="7" t="n"/>
      <c r="F3286" s="4" t="n"/>
      <c r="G3286" s="4" t="n"/>
      <c r="H3286" s="4" t="n"/>
    </row>
    <row r="3287">
      <c r="A3287" s="6" t="n"/>
      <c r="B3287" s="4" t="n"/>
      <c r="C3287" s="4" t="n"/>
      <c r="D3287" s="4" t="n"/>
      <c r="E3287" s="7" t="n"/>
      <c r="F3287" s="4" t="n"/>
      <c r="G3287" s="4" t="n"/>
      <c r="H3287" s="4" t="n"/>
    </row>
    <row r="3288">
      <c r="A3288" s="6" t="n"/>
      <c r="B3288" s="4" t="n"/>
      <c r="C3288" s="4" t="n"/>
      <c r="D3288" s="4" t="n"/>
      <c r="E3288" s="7" t="n"/>
      <c r="F3288" s="4" t="n"/>
      <c r="G3288" s="4" t="n"/>
      <c r="H3288" s="4" t="n"/>
    </row>
    <row r="3289">
      <c r="A3289" s="6" t="n"/>
      <c r="B3289" s="4" t="n"/>
      <c r="C3289" s="4" t="n"/>
      <c r="D3289" s="4" t="n"/>
      <c r="E3289" s="7" t="n"/>
      <c r="F3289" s="4" t="n"/>
      <c r="G3289" s="4" t="n"/>
      <c r="H3289" s="4" t="n"/>
    </row>
    <row r="3290">
      <c r="A3290" s="6" t="n"/>
      <c r="B3290" s="4" t="n"/>
      <c r="C3290" s="4" t="n"/>
      <c r="D3290" s="4" t="n"/>
      <c r="E3290" s="7" t="n"/>
      <c r="F3290" s="4" t="n"/>
      <c r="G3290" s="4" t="n"/>
      <c r="H3290" s="4" t="n"/>
    </row>
    <row r="3291">
      <c r="A3291" s="6" t="n"/>
      <c r="B3291" s="4" t="n"/>
      <c r="C3291" s="4" t="n"/>
      <c r="D3291" s="4" t="n"/>
      <c r="E3291" s="7" t="n"/>
      <c r="F3291" s="4" t="n"/>
      <c r="G3291" s="4" t="n"/>
      <c r="H3291" s="4" t="n"/>
    </row>
    <row r="3292">
      <c r="A3292" s="6" t="n"/>
      <c r="B3292" s="4" t="n"/>
      <c r="C3292" s="4" t="n"/>
      <c r="D3292" s="4" t="n"/>
      <c r="E3292" s="7" t="n"/>
      <c r="F3292" s="4" t="n"/>
      <c r="G3292" s="4" t="n"/>
      <c r="H3292" s="4" t="n"/>
    </row>
    <row r="3293">
      <c r="A3293" s="6" t="n"/>
      <c r="B3293" s="4" t="n"/>
      <c r="C3293" s="4" t="n"/>
      <c r="D3293" s="4" t="n"/>
      <c r="E3293" s="7" t="n"/>
      <c r="F3293" s="4" t="n"/>
      <c r="G3293" s="4" t="n"/>
      <c r="H3293" s="4" t="n"/>
    </row>
    <row r="3294">
      <c r="A3294" s="6" t="n"/>
      <c r="B3294" s="4" t="n"/>
      <c r="C3294" s="4" t="n"/>
      <c r="D3294" s="4" t="n"/>
      <c r="E3294" s="7" t="n"/>
      <c r="F3294" s="4" t="n"/>
      <c r="G3294" s="4" t="n"/>
      <c r="H3294" s="4" t="n"/>
    </row>
    <row r="3295">
      <c r="A3295" s="6" t="n"/>
      <c r="B3295" s="4" t="n"/>
      <c r="C3295" s="4" t="n"/>
      <c r="D3295" s="4" t="n"/>
      <c r="E3295" s="7" t="n"/>
      <c r="F3295" s="4" t="n"/>
      <c r="G3295" s="4" t="n"/>
      <c r="H3295" s="4" t="n"/>
    </row>
    <row r="3296">
      <c r="A3296" s="6" t="n"/>
      <c r="B3296" s="4" t="n"/>
      <c r="C3296" s="4" t="n"/>
      <c r="D3296" s="4" t="n"/>
      <c r="E3296" s="7" t="n"/>
      <c r="F3296" s="4" t="n"/>
      <c r="G3296" s="4" t="n"/>
      <c r="H3296" s="4" t="n"/>
    </row>
    <row r="3297">
      <c r="A3297" s="6" t="n"/>
      <c r="B3297" s="4" t="n"/>
      <c r="C3297" s="4" t="n"/>
      <c r="D3297" s="4" t="n"/>
      <c r="E3297" s="7" t="n"/>
      <c r="F3297" s="4" t="n"/>
      <c r="G3297" s="4" t="n"/>
      <c r="H3297" s="4" t="n"/>
    </row>
    <row r="3298">
      <c r="A3298" s="6" t="n"/>
      <c r="B3298" s="4" t="n"/>
      <c r="C3298" s="4" t="n"/>
      <c r="D3298" s="4" t="n"/>
      <c r="E3298" s="7" t="n"/>
      <c r="F3298" s="4" t="n"/>
      <c r="G3298" s="4" t="n"/>
      <c r="H3298" s="4" t="n"/>
    </row>
    <row r="3299">
      <c r="A3299" s="6" t="n"/>
      <c r="B3299" s="4" t="n"/>
      <c r="C3299" s="4" t="n"/>
      <c r="D3299" s="4" t="n"/>
      <c r="E3299" s="7" t="n"/>
      <c r="F3299" s="4" t="n"/>
      <c r="G3299" s="4" t="n"/>
      <c r="H3299" s="4" t="n"/>
    </row>
    <row r="3300">
      <c r="A3300" s="6" t="n"/>
      <c r="B3300" s="4" t="n"/>
      <c r="C3300" s="4" t="n"/>
      <c r="D3300" s="4" t="n"/>
      <c r="E3300" s="7" t="n"/>
      <c r="F3300" s="4" t="n"/>
      <c r="G3300" s="4" t="n"/>
      <c r="H3300" s="4" t="n"/>
    </row>
    <row r="3301">
      <c r="A3301" s="6" t="n"/>
      <c r="B3301" s="4" t="n"/>
      <c r="C3301" s="4" t="n"/>
      <c r="D3301" s="4" t="n"/>
      <c r="E3301" s="7" t="n"/>
      <c r="F3301" s="4" t="n"/>
      <c r="G3301" s="4" t="n"/>
      <c r="H3301" s="4" t="n"/>
    </row>
    <row r="3302">
      <c r="A3302" s="6" t="n"/>
      <c r="B3302" s="4" t="n"/>
      <c r="C3302" s="4" t="n"/>
      <c r="D3302" s="4" t="n"/>
      <c r="E3302" s="7" t="n"/>
      <c r="F3302" s="4" t="n"/>
      <c r="G3302" s="4" t="n"/>
      <c r="H3302" s="4" t="n"/>
    </row>
    <row r="3303">
      <c r="A3303" s="6" t="n"/>
      <c r="B3303" s="4" t="n"/>
      <c r="C3303" s="4" t="n"/>
      <c r="D3303" s="4" t="n"/>
      <c r="E3303" s="7" t="n"/>
      <c r="F3303" s="4" t="n"/>
      <c r="G3303" s="4" t="n"/>
      <c r="H3303" s="4" t="n"/>
    </row>
    <row r="3304">
      <c r="A3304" s="6" t="n"/>
      <c r="B3304" s="4" t="n"/>
      <c r="C3304" s="4" t="n"/>
      <c r="D3304" s="4" t="n"/>
      <c r="E3304" s="7" t="n"/>
      <c r="F3304" s="4" t="n"/>
      <c r="G3304" s="4" t="n"/>
      <c r="H3304" s="4" t="n"/>
    </row>
    <row r="3305">
      <c r="A3305" s="6" t="n"/>
      <c r="B3305" s="4" t="n"/>
      <c r="C3305" s="4" t="n"/>
      <c r="D3305" s="4" t="n"/>
      <c r="E3305" s="7" t="n"/>
      <c r="F3305" s="4" t="n"/>
      <c r="G3305" s="4" t="n"/>
      <c r="H3305" s="4" t="n"/>
    </row>
    <row r="3306">
      <c r="A3306" s="6" t="n"/>
      <c r="B3306" s="4" t="n"/>
      <c r="C3306" s="4" t="n"/>
      <c r="D3306" s="4" t="n"/>
      <c r="E3306" s="7" t="n"/>
      <c r="F3306" s="4" t="n"/>
      <c r="G3306" s="4" t="n"/>
      <c r="H3306" s="4" t="n"/>
    </row>
    <row r="3307">
      <c r="A3307" s="6" t="n"/>
      <c r="B3307" s="4" t="n"/>
      <c r="C3307" s="4" t="n"/>
      <c r="D3307" s="4" t="n"/>
      <c r="E3307" s="7" t="n"/>
      <c r="F3307" s="4" t="n"/>
      <c r="G3307" s="4" t="n"/>
      <c r="H3307" s="4" t="n"/>
    </row>
    <row r="3308">
      <c r="A3308" s="6" t="n"/>
      <c r="B3308" s="4" t="n"/>
      <c r="C3308" s="4" t="n"/>
      <c r="D3308" s="4" t="n"/>
      <c r="E3308" s="7" t="n"/>
      <c r="F3308" s="4" t="n"/>
      <c r="G3308" s="4" t="n"/>
      <c r="H3308" s="4" t="n"/>
    </row>
    <row r="3309">
      <c r="A3309" s="6" t="n"/>
      <c r="B3309" s="4" t="n"/>
      <c r="C3309" s="4" t="n"/>
      <c r="D3309" s="4" t="n"/>
      <c r="E3309" s="7" t="n"/>
      <c r="F3309" s="4" t="n"/>
      <c r="G3309" s="4" t="n"/>
      <c r="H3309" s="4" t="n"/>
    </row>
    <row r="3310">
      <c r="A3310" s="6" t="n"/>
      <c r="B3310" s="4" t="n"/>
      <c r="C3310" s="4" t="n"/>
      <c r="D3310" s="4" t="n"/>
      <c r="E3310" s="7" t="n"/>
      <c r="F3310" s="4" t="n"/>
      <c r="G3310" s="4" t="n"/>
      <c r="H3310" s="4" t="n"/>
    </row>
    <row r="3311">
      <c r="A3311" s="6" t="n"/>
      <c r="B3311" s="4" t="n"/>
      <c r="C3311" s="4" t="n"/>
      <c r="D3311" s="4" t="n"/>
      <c r="E3311" s="7" t="n"/>
      <c r="F3311" s="4" t="n"/>
      <c r="G3311" s="4" t="n"/>
      <c r="H3311" s="4" t="n"/>
    </row>
    <row r="3312">
      <c r="A3312" s="6" t="n"/>
      <c r="B3312" s="4" t="n"/>
      <c r="C3312" s="4" t="n"/>
      <c r="D3312" s="4" t="n"/>
      <c r="E3312" s="7" t="n"/>
      <c r="F3312" s="4" t="n"/>
      <c r="G3312" s="4" t="n"/>
      <c r="H3312" s="4" t="n"/>
    </row>
    <row r="3313">
      <c r="A3313" s="6" t="n"/>
      <c r="B3313" s="4" t="n"/>
      <c r="C3313" s="4" t="n"/>
      <c r="D3313" s="4" t="n"/>
      <c r="E3313" s="7" t="n"/>
      <c r="F3313" s="4" t="n"/>
      <c r="G3313" s="4" t="n"/>
      <c r="H3313" s="4" t="n"/>
    </row>
    <row r="3314">
      <c r="A3314" s="6" t="n"/>
      <c r="B3314" s="4" t="n"/>
      <c r="C3314" s="4" t="n"/>
      <c r="D3314" s="4" t="n"/>
      <c r="E3314" s="7" t="n"/>
      <c r="F3314" s="4" t="n"/>
      <c r="G3314" s="4" t="n"/>
      <c r="H3314" s="4" t="n"/>
    </row>
    <row r="3315">
      <c r="A3315" s="6" t="n"/>
      <c r="B3315" s="4" t="n"/>
      <c r="C3315" s="4" t="n"/>
      <c r="D3315" s="4" t="n"/>
      <c r="E3315" s="7" t="n"/>
      <c r="F3315" s="4" t="n"/>
      <c r="G3315" s="4" t="n"/>
      <c r="H3315" s="4" t="n"/>
    </row>
    <row r="3316">
      <c r="A3316" s="6" t="n"/>
      <c r="B3316" s="4" t="n"/>
      <c r="C3316" s="4" t="n"/>
      <c r="D3316" s="4" t="n"/>
      <c r="E3316" s="7" t="n"/>
      <c r="F3316" s="4" t="n"/>
      <c r="G3316" s="4" t="n"/>
      <c r="H3316" s="4" t="n"/>
    </row>
    <row r="3317">
      <c r="A3317" s="6" t="n"/>
      <c r="B3317" s="4" t="n"/>
      <c r="C3317" s="4" t="n"/>
      <c r="D3317" s="4" t="n"/>
      <c r="E3317" s="7" t="n"/>
      <c r="F3317" s="4" t="n"/>
      <c r="G3317" s="4" t="n"/>
      <c r="H3317" s="4" t="n"/>
    </row>
    <row r="3318">
      <c r="A3318" s="6" t="n"/>
      <c r="B3318" s="4" t="n"/>
      <c r="C3318" s="4" t="n"/>
      <c r="D3318" s="4" t="n"/>
      <c r="E3318" s="7" t="n"/>
      <c r="F3318" s="4" t="n"/>
      <c r="G3318" s="4" t="n"/>
      <c r="H3318" s="4" t="n"/>
    </row>
    <row r="3319">
      <c r="A3319" s="6" t="n"/>
      <c r="B3319" s="4" t="n"/>
      <c r="C3319" s="4" t="n"/>
      <c r="D3319" s="4" t="n"/>
      <c r="E3319" s="7" t="n"/>
      <c r="F3319" s="4" t="n"/>
      <c r="G3319" s="4" t="n"/>
      <c r="H3319" s="4" t="n"/>
    </row>
    <row r="3320">
      <c r="A3320" s="6" t="n"/>
      <c r="B3320" s="4" t="n"/>
      <c r="C3320" s="4" t="n"/>
      <c r="D3320" s="4" t="n"/>
      <c r="E3320" s="7" t="n"/>
      <c r="F3320" s="4" t="n"/>
      <c r="G3320" s="4" t="n"/>
      <c r="H3320" s="4" t="n"/>
    </row>
    <row r="3321">
      <c r="A3321" s="6" t="n"/>
      <c r="B3321" s="4" t="n"/>
      <c r="C3321" s="4" t="n"/>
      <c r="D3321" s="4" t="n"/>
      <c r="E3321" s="7" t="n"/>
      <c r="F3321" s="4" t="n"/>
      <c r="G3321" s="4" t="n"/>
      <c r="H3321" s="4" t="n"/>
    </row>
    <row r="3322">
      <c r="A3322" s="6" t="n"/>
      <c r="B3322" s="4" t="n"/>
      <c r="C3322" s="4" t="n"/>
      <c r="D3322" s="4" t="n"/>
      <c r="E3322" s="7" t="n"/>
      <c r="F3322" s="4" t="n"/>
      <c r="G3322" s="4" t="n"/>
      <c r="H3322" s="4" t="n"/>
    </row>
    <row r="3323">
      <c r="A3323" s="6" t="n"/>
      <c r="B3323" s="4" t="n"/>
      <c r="C3323" s="4" t="n"/>
      <c r="D3323" s="4" t="n"/>
      <c r="E3323" s="7" t="n"/>
      <c r="F3323" s="4" t="n"/>
      <c r="G3323" s="4" t="n"/>
      <c r="H3323" s="4" t="n"/>
    </row>
    <row r="3324">
      <c r="A3324" s="6" t="n"/>
      <c r="B3324" s="4" t="n"/>
      <c r="C3324" s="4" t="n"/>
      <c r="D3324" s="4" t="n"/>
      <c r="E3324" s="7" t="n"/>
      <c r="F3324" s="4" t="n"/>
      <c r="G3324" s="4" t="n"/>
      <c r="H3324" s="4" t="n"/>
    </row>
    <row r="3325">
      <c r="A3325" s="6" t="n"/>
      <c r="B3325" s="4" t="n"/>
      <c r="C3325" s="4" t="n"/>
      <c r="D3325" s="4" t="n"/>
      <c r="E3325" s="7" t="n"/>
      <c r="F3325" s="4" t="n"/>
      <c r="G3325" s="4" t="n"/>
      <c r="H3325" s="4" t="n"/>
    </row>
    <row r="3326">
      <c r="A3326" s="6" t="n"/>
      <c r="B3326" s="4" t="n"/>
      <c r="C3326" s="4" t="n"/>
      <c r="D3326" s="4" t="n"/>
      <c r="E3326" s="7" t="n"/>
      <c r="F3326" s="4" t="n"/>
      <c r="G3326" s="4" t="n"/>
      <c r="H3326" s="4" t="n"/>
    </row>
    <row r="3327">
      <c r="A3327" s="6" t="n"/>
      <c r="B3327" s="4" t="n"/>
      <c r="C3327" s="4" t="n"/>
      <c r="D3327" s="4" t="n"/>
      <c r="E3327" s="7" t="n"/>
      <c r="F3327" s="4" t="n"/>
      <c r="G3327" s="4" t="n"/>
      <c r="H3327" s="4" t="n"/>
    </row>
    <row r="3328">
      <c r="A3328" s="6" t="n"/>
      <c r="B3328" s="4" t="n"/>
      <c r="C3328" s="4" t="n"/>
      <c r="D3328" s="4" t="n"/>
      <c r="E3328" s="7" t="n"/>
      <c r="F3328" s="4" t="n"/>
      <c r="G3328" s="4" t="n"/>
      <c r="H3328" s="4" t="n"/>
    </row>
    <row r="3329">
      <c r="A3329" s="6" t="n"/>
      <c r="B3329" s="4" t="n"/>
      <c r="C3329" s="4" t="n"/>
      <c r="D3329" s="4" t="n"/>
      <c r="E3329" s="7" t="n"/>
      <c r="F3329" s="4" t="n"/>
      <c r="G3329" s="4" t="n"/>
      <c r="H3329" s="4" t="n"/>
    </row>
    <row r="3330">
      <c r="A3330" s="6" t="n"/>
      <c r="B3330" s="4" t="n"/>
      <c r="C3330" s="4" t="n"/>
      <c r="D3330" s="4" t="n"/>
      <c r="E3330" s="7" t="n"/>
      <c r="F3330" s="4" t="n"/>
      <c r="G3330" s="4" t="n"/>
      <c r="H3330" s="4" t="n"/>
    </row>
    <row r="3331">
      <c r="A3331" s="6" t="n"/>
      <c r="B3331" s="4" t="n"/>
      <c r="C3331" s="4" t="n"/>
      <c r="D3331" s="4" t="n"/>
      <c r="E3331" s="7" t="n"/>
      <c r="F3331" s="4" t="n"/>
      <c r="G3331" s="4" t="n"/>
      <c r="H3331" s="4" t="n"/>
    </row>
    <row r="3332">
      <c r="A3332" s="6" t="n"/>
      <c r="B3332" s="4" t="n"/>
      <c r="C3332" s="4" t="n"/>
      <c r="D3332" s="4" t="n"/>
      <c r="E3332" s="7" t="n"/>
      <c r="F3332" s="4" t="n"/>
      <c r="G3332" s="4" t="n"/>
      <c r="H3332" s="4" t="n"/>
    </row>
    <row r="3333">
      <c r="A3333" s="6" t="n"/>
      <c r="B3333" s="4" t="n"/>
      <c r="C3333" s="4" t="n"/>
      <c r="D3333" s="4" t="n"/>
      <c r="E3333" s="7" t="n"/>
      <c r="F3333" s="4" t="n"/>
      <c r="G3333" s="4" t="n"/>
      <c r="H3333" s="4" t="n"/>
    </row>
    <row r="3334">
      <c r="A3334" s="6" t="n"/>
      <c r="B3334" s="4" t="n"/>
      <c r="C3334" s="4" t="n"/>
      <c r="D3334" s="4" t="n"/>
      <c r="E3334" s="7" t="n"/>
      <c r="F3334" s="4" t="n"/>
      <c r="G3334" s="4" t="n"/>
      <c r="H3334" s="4" t="n"/>
    </row>
    <row r="3335">
      <c r="A3335" s="6" t="n"/>
      <c r="B3335" s="4" t="n"/>
      <c r="C3335" s="4" t="n"/>
      <c r="D3335" s="4" t="n"/>
      <c r="E3335" s="7" t="n"/>
      <c r="F3335" s="4" t="n"/>
      <c r="G3335" s="4" t="n"/>
      <c r="H3335" s="4" t="n"/>
    </row>
    <row r="3336">
      <c r="A3336" s="6" t="n"/>
      <c r="B3336" s="4" t="n"/>
      <c r="C3336" s="4" t="n"/>
      <c r="D3336" s="4" t="n"/>
      <c r="E3336" s="7" t="n"/>
      <c r="F3336" s="4" t="n"/>
      <c r="G3336" s="4" t="n"/>
      <c r="H3336" s="4" t="n"/>
    </row>
    <row r="3337">
      <c r="A3337" s="6" t="n"/>
      <c r="B3337" s="4" t="n"/>
      <c r="C3337" s="4" t="n"/>
      <c r="D3337" s="4" t="n"/>
      <c r="E3337" s="7" t="n"/>
      <c r="F3337" s="4" t="n"/>
      <c r="G3337" s="4" t="n"/>
      <c r="H3337" s="4" t="n"/>
    </row>
    <row r="3338">
      <c r="A3338" s="6" t="n"/>
      <c r="B3338" s="4" t="n"/>
      <c r="C3338" s="4" t="n"/>
      <c r="D3338" s="4" t="n"/>
      <c r="E3338" s="7" t="n"/>
      <c r="F3338" s="4" t="n"/>
      <c r="G3338" s="4" t="n"/>
      <c r="H3338" s="4" t="n"/>
    </row>
    <row r="3339">
      <c r="A3339" s="6" t="n"/>
      <c r="B3339" s="4" t="n"/>
      <c r="C3339" s="4" t="n"/>
      <c r="D3339" s="4" t="n"/>
      <c r="E3339" s="7" t="n"/>
      <c r="F3339" s="4" t="n"/>
      <c r="G3339" s="4" t="n"/>
      <c r="H3339" s="4" t="n"/>
    </row>
    <row r="3340">
      <c r="A3340" s="6" t="n"/>
      <c r="B3340" s="4" t="n"/>
      <c r="C3340" s="4" t="n"/>
      <c r="D3340" s="4" t="n"/>
      <c r="E3340" s="7" t="n"/>
      <c r="F3340" s="4" t="n"/>
      <c r="G3340" s="4" t="n"/>
      <c r="H3340" s="4" t="n"/>
    </row>
    <row r="3341">
      <c r="A3341" s="6" t="n"/>
      <c r="B3341" s="4" t="n"/>
      <c r="C3341" s="4" t="n"/>
      <c r="D3341" s="4" t="n"/>
      <c r="E3341" s="7" t="n"/>
      <c r="F3341" s="4" t="n"/>
      <c r="G3341" s="4" t="n"/>
      <c r="H3341" s="4" t="n"/>
    </row>
    <row r="3342">
      <c r="A3342" s="6" t="n"/>
      <c r="B3342" s="4" t="n"/>
      <c r="C3342" s="4" t="n"/>
      <c r="D3342" s="4" t="n"/>
      <c r="E3342" s="7" t="n"/>
      <c r="F3342" s="4" t="n"/>
      <c r="G3342" s="4" t="n"/>
      <c r="H3342" s="4" t="n"/>
    </row>
    <row r="3343">
      <c r="A3343" s="6" t="n"/>
      <c r="B3343" s="4" t="n"/>
      <c r="C3343" s="4" t="n"/>
      <c r="D3343" s="4" t="n"/>
      <c r="E3343" s="7" t="n"/>
      <c r="F3343" s="4" t="n"/>
      <c r="G3343" s="4" t="n"/>
      <c r="H3343" s="4" t="n"/>
    </row>
    <row r="3344">
      <c r="A3344" s="6" t="n"/>
      <c r="B3344" s="4" t="n"/>
      <c r="C3344" s="4" t="n"/>
      <c r="D3344" s="4" t="n"/>
      <c r="E3344" s="7" t="n"/>
      <c r="F3344" s="4" t="n"/>
      <c r="G3344" s="4" t="n"/>
      <c r="H3344" s="4" t="n"/>
    </row>
    <row r="3345">
      <c r="A3345" s="6" t="n"/>
      <c r="B3345" s="4" t="n"/>
      <c r="C3345" s="4" t="n"/>
      <c r="D3345" s="4" t="n"/>
      <c r="E3345" s="7" t="n"/>
      <c r="F3345" s="4" t="n"/>
      <c r="G3345" s="4" t="n"/>
      <c r="H3345" s="4" t="n"/>
    </row>
    <row r="3346">
      <c r="A3346" s="6" t="n"/>
      <c r="B3346" s="4" t="n"/>
      <c r="C3346" s="4" t="n"/>
      <c r="D3346" s="4" t="n"/>
      <c r="E3346" s="7" t="n"/>
      <c r="F3346" s="4" t="n"/>
      <c r="G3346" s="4" t="n"/>
      <c r="H3346" s="4" t="n"/>
    </row>
    <row r="3347">
      <c r="A3347" s="6" t="n"/>
      <c r="B3347" s="4" t="n"/>
      <c r="C3347" s="4" t="n"/>
      <c r="D3347" s="4" t="n"/>
      <c r="E3347" s="7" t="n"/>
      <c r="F3347" s="4" t="n"/>
      <c r="G3347" s="4" t="n"/>
      <c r="H3347" s="4" t="n"/>
    </row>
    <row r="3348">
      <c r="A3348" s="6" t="n"/>
      <c r="B3348" s="4" t="n"/>
      <c r="C3348" s="4" t="n"/>
      <c r="D3348" s="4" t="n"/>
      <c r="E3348" s="7" t="n"/>
      <c r="F3348" s="4" t="n"/>
      <c r="G3348" s="4" t="n"/>
      <c r="H3348" s="4" t="n"/>
    </row>
    <row r="3349">
      <c r="A3349" s="6" t="n"/>
      <c r="B3349" s="4" t="n"/>
      <c r="C3349" s="4" t="n"/>
      <c r="D3349" s="4" t="n"/>
      <c r="E3349" s="7" t="n"/>
      <c r="F3349" s="4" t="n"/>
      <c r="G3349" s="4" t="n"/>
      <c r="H3349" s="4" t="n"/>
    </row>
    <row r="3350">
      <c r="A3350" s="6" t="n"/>
      <c r="B3350" s="4" t="n"/>
      <c r="C3350" s="4" t="n"/>
      <c r="D3350" s="4" t="n"/>
      <c r="E3350" s="7" t="n"/>
      <c r="F3350" s="4" t="n"/>
      <c r="G3350" s="4" t="n"/>
      <c r="H3350" s="4" t="n"/>
    </row>
    <row r="3351">
      <c r="A3351" s="6" t="n"/>
      <c r="B3351" s="4" t="n"/>
      <c r="C3351" s="4" t="n"/>
      <c r="D3351" s="4" t="n"/>
      <c r="E3351" s="7" t="n"/>
      <c r="F3351" s="4" t="n"/>
      <c r="G3351" s="4" t="n"/>
      <c r="H3351" s="4" t="n"/>
    </row>
    <row r="3352">
      <c r="A3352" s="6" t="n"/>
      <c r="B3352" s="4" t="n"/>
      <c r="C3352" s="4" t="n"/>
      <c r="D3352" s="4" t="n"/>
      <c r="E3352" s="7" t="n"/>
      <c r="F3352" s="4" t="n"/>
      <c r="G3352" s="4" t="n"/>
      <c r="H3352" s="4" t="n"/>
    </row>
    <row r="3353">
      <c r="A3353" s="6" t="n"/>
      <c r="B3353" s="4" t="n"/>
      <c r="C3353" s="4" t="n"/>
      <c r="D3353" s="4" t="n"/>
      <c r="E3353" s="7" t="n"/>
      <c r="F3353" s="4" t="n"/>
      <c r="G3353" s="4" t="n"/>
      <c r="H3353" s="4" t="n"/>
    </row>
    <row r="3354">
      <c r="A3354" s="6" t="n"/>
      <c r="B3354" s="4" t="n"/>
      <c r="C3354" s="4" t="n"/>
      <c r="D3354" s="4" t="n"/>
      <c r="E3354" s="7" t="n"/>
      <c r="F3354" s="4" t="n"/>
      <c r="G3354" s="4" t="n"/>
      <c r="H3354" s="4" t="n"/>
    </row>
    <row r="3355">
      <c r="A3355" s="6" t="n"/>
      <c r="B3355" s="4" t="n"/>
      <c r="C3355" s="4" t="n"/>
      <c r="D3355" s="4" t="n"/>
      <c r="E3355" s="7" t="n"/>
      <c r="F3355" s="4" t="n"/>
      <c r="G3355" s="4" t="n"/>
      <c r="H3355" s="4" t="n"/>
    </row>
    <row r="3356">
      <c r="A3356" s="6" t="n"/>
      <c r="B3356" s="4" t="n"/>
      <c r="C3356" s="4" t="n"/>
      <c r="D3356" s="4" t="n"/>
      <c r="E3356" s="7" t="n"/>
      <c r="F3356" s="4" t="n"/>
      <c r="G3356" s="4" t="n"/>
      <c r="H3356" s="4" t="n"/>
    </row>
    <row r="3357">
      <c r="A3357" s="6" t="n"/>
      <c r="B3357" s="4" t="n"/>
      <c r="C3357" s="4" t="n"/>
      <c r="D3357" s="4" t="n"/>
      <c r="E3357" s="7" t="n"/>
      <c r="F3357" s="4" t="n"/>
      <c r="G3357" s="4" t="n"/>
      <c r="H3357" s="4" t="n"/>
    </row>
    <row r="3358">
      <c r="A3358" s="6" t="n"/>
      <c r="B3358" s="4" t="n"/>
      <c r="C3358" s="4" t="n"/>
      <c r="D3358" s="4" t="n"/>
      <c r="E3358" s="7" t="n"/>
      <c r="F3358" s="4" t="n"/>
      <c r="G3358" s="4" t="n"/>
      <c r="H3358" s="4" t="n"/>
    </row>
    <row r="3359">
      <c r="A3359" s="6" t="n"/>
      <c r="B3359" s="4" t="n"/>
      <c r="C3359" s="4" t="n"/>
      <c r="D3359" s="4" t="n"/>
      <c r="E3359" s="7" t="n"/>
      <c r="F3359" s="4" t="n"/>
      <c r="G3359" s="4" t="n"/>
      <c r="H3359" s="4" t="n"/>
    </row>
    <row r="3360">
      <c r="A3360" s="6" t="n"/>
      <c r="B3360" s="4" t="n"/>
      <c r="C3360" s="4" t="n"/>
      <c r="D3360" s="4" t="n"/>
      <c r="E3360" s="7" t="n"/>
      <c r="F3360" s="4" t="n"/>
      <c r="G3360" s="4" t="n"/>
      <c r="H3360" s="4" t="n"/>
    </row>
    <row r="3361">
      <c r="A3361" s="6" t="n"/>
      <c r="B3361" s="4" t="n"/>
      <c r="C3361" s="4" t="n"/>
      <c r="D3361" s="4" t="n"/>
      <c r="E3361" s="7" t="n"/>
      <c r="F3361" s="4" t="n"/>
      <c r="G3361" s="4" t="n"/>
      <c r="H3361" s="4" t="n"/>
    </row>
    <row r="3362">
      <c r="A3362" s="6" t="n"/>
      <c r="B3362" s="4" t="n"/>
      <c r="C3362" s="4" t="n"/>
      <c r="D3362" s="4" t="n"/>
      <c r="E3362" s="7" t="n"/>
      <c r="F3362" s="4" t="n"/>
      <c r="G3362" s="4" t="n"/>
      <c r="H3362" s="4" t="n"/>
    </row>
    <row r="3363">
      <c r="A3363" s="6" t="n"/>
      <c r="B3363" s="4" t="n"/>
      <c r="C3363" s="4" t="n"/>
      <c r="D3363" s="4" t="n"/>
      <c r="E3363" s="7" t="n"/>
      <c r="F3363" s="4" t="n"/>
      <c r="G3363" s="4" t="n"/>
      <c r="H3363" s="4" t="n"/>
    </row>
    <row r="3364">
      <c r="A3364" s="6" t="n"/>
      <c r="B3364" s="4" t="n"/>
      <c r="C3364" s="4" t="n"/>
      <c r="D3364" s="4" t="n"/>
      <c r="E3364" s="7" t="n"/>
      <c r="F3364" s="4" t="n"/>
      <c r="G3364" s="4" t="n"/>
      <c r="H3364" s="4" t="n"/>
    </row>
    <row r="3365">
      <c r="A3365" s="6" t="n"/>
      <c r="B3365" s="4" t="n"/>
      <c r="C3365" s="4" t="n"/>
      <c r="D3365" s="4" t="n"/>
      <c r="E3365" s="7" t="n"/>
      <c r="F3365" s="4" t="n"/>
      <c r="G3365" s="4" t="n"/>
      <c r="H3365" s="4" t="n"/>
    </row>
    <row r="3366">
      <c r="A3366" s="6" t="n"/>
      <c r="B3366" s="4" t="n"/>
      <c r="C3366" s="4" t="n"/>
      <c r="D3366" s="4" t="n"/>
      <c r="E3366" s="7" t="n"/>
      <c r="F3366" s="4" t="n"/>
      <c r="G3366" s="4" t="n"/>
      <c r="H3366" s="4" t="n"/>
    </row>
    <row r="3367">
      <c r="A3367" s="6" t="n"/>
      <c r="B3367" s="4" t="n"/>
      <c r="C3367" s="4" t="n"/>
      <c r="D3367" s="4" t="n"/>
      <c r="E3367" s="7" t="n"/>
      <c r="F3367" s="4" t="n"/>
      <c r="G3367" s="4" t="n"/>
      <c r="H3367" s="4" t="n"/>
    </row>
    <row r="3368">
      <c r="A3368" s="6" t="n"/>
      <c r="B3368" s="4" t="n"/>
      <c r="C3368" s="4" t="n"/>
      <c r="D3368" s="4" t="n"/>
      <c r="E3368" s="7" t="n"/>
      <c r="F3368" s="4" t="n"/>
      <c r="G3368" s="4" t="n"/>
      <c r="H3368" s="4" t="n"/>
    </row>
    <row r="3369">
      <c r="A3369" s="6" t="n"/>
      <c r="B3369" s="4" t="n"/>
      <c r="C3369" s="4" t="n"/>
      <c r="D3369" s="4" t="n"/>
      <c r="E3369" s="7" t="n"/>
      <c r="F3369" s="4" t="n"/>
      <c r="G3369" s="4" t="n"/>
      <c r="H3369" s="4" t="n"/>
    </row>
    <row r="3370">
      <c r="A3370" s="6" t="n"/>
      <c r="B3370" s="4" t="n"/>
      <c r="C3370" s="4" t="n"/>
      <c r="D3370" s="4" t="n"/>
      <c r="E3370" s="7" t="n"/>
      <c r="F3370" s="4" t="n"/>
      <c r="G3370" s="4" t="n"/>
      <c r="H3370" s="4" t="n"/>
    </row>
    <row r="3371">
      <c r="A3371" s="6" t="n"/>
      <c r="B3371" s="4" t="n"/>
      <c r="C3371" s="4" t="n"/>
      <c r="D3371" s="4" t="n"/>
      <c r="E3371" s="7" t="n"/>
      <c r="F3371" s="4" t="n"/>
      <c r="G3371" s="4" t="n"/>
      <c r="H3371" s="4" t="n"/>
    </row>
    <row r="3372">
      <c r="A3372" s="6" t="n"/>
      <c r="B3372" s="4" t="n"/>
      <c r="C3372" s="4" t="n"/>
      <c r="D3372" s="4" t="n"/>
      <c r="E3372" s="7" t="n"/>
      <c r="F3372" s="4" t="n"/>
      <c r="G3372" s="4" t="n"/>
      <c r="H3372" s="4" t="n"/>
    </row>
    <row r="3373">
      <c r="A3373" s="6" t="n"/>
      <c r="B3373" s="4" t="n"/>
      <c r="C3373" s="4" t="n"/>
      <c r="D3373" s="4" t="n"/>
      <c r="E3373" s="7" t="n"/>
      <c r="F3373" s="4" t="n"/>
      <c r="G3373" s="4" t="n"/>
      <c r="H3373" s="4" t="n"/>
    </row>
    <row r="3374">
      <c r="A3374" s="6" t="n"/>
      <c r="B3374" s="4" t="n"/>
      <c r="C3374" s="4" t="n"/>
      <c r="D3374" s="4" t="n"/>
      <c r="E3374" s="7" t="n"/>
      <c r="F3374" s="4" t="n"/>
      <c r="G3374" s="4" t="n"/>
      <c r="H3374" s="4" t="n"/>
    </row>
    <row r="3375">
      <c r="A3375" s="6" t="n"/>
      <c r="B3375" s="4" t="n"/>
      <c r="C3375" s="4" t="n"/>
      <c r="D3375" s="4" t="n"/>
      <c r="E3375" s="7" t="n"/>
      <c r="F3375" s="4" t="n"/>
      <c r="G3375" s="4" t="n"/>
      <c r="H3375" s="4" t="n"/>
    </row>
    <row r="3376">
      <c r="A3376" s="6" t="n"/>
      <c r="B3376" s="4" t="n"/>
      <c r="C3376" s="4" t="n"/>
      <c r="D3376" s="4" t="n"/>
      <c r="E3376" s="7" t="n"/>
      <c r="F3376" s="4" t="n"/>
      <c r="G3376" s="4" t="n"/>
      <c r="H3376" s="4" t="n"/>
    </row>
    <row r="3377">
      <c r="A3377" s="6" t="n"/>
      <c r="B3377" s="4" t="n"/>
      <c r="C3377" s="4" t="n"/>
      <c r="D3377" s="4" t="n"/>
      <c r="E3377" s="7" t="n"/>
      <c r="F3377" s="4" t="n"/>
      <c r="G3377" s="4" t="n"/>
      <c r="H3377" s="4" t="n"/>
    </row>
    <row r="3378">
      <c r="A3378" s="6" t="n"/>
      <c r="B3378" s="4" t="n"/>
      <c r="C3378" s="4" t="n"/>
      <c r="D3378" s="4" t="n"/>
      <c r="E3378" s="7" t="n"/>
      <c r="F3378" s="4" t="n"/>
      <c r="G3378" s="4" t="n"/>
      <c r="H3378" s="4" t="n"/>
    </row>
    <row r="3379">
      <c r="A3379" s="6" t="n"/>
      <c r="B3379" s="4" t="n"/>
      <c r="C3379" s="4" t="n"/>
      <c r="D3379" s="4" t="n"/>
      <c r="E3379" s="7" t="n"/>
      <c r="F3379" s="4" t="n"/>
      <c r="G3379" s="4" t="n"/>
      <c r="H3379" s="4" t="n"/>
    </row>
    <row r="3380">
      <c r="A3380" s="6" t="n"/>
      <c r="B3380" s="4" t="n"/>
      <c r="C3380" s="4" t="n"/>
      <c r="D3380" s="4" t="n"/>
      <c r="E3380" s="7" t="n"/>
      <c r="F3380" s="4" t="n"/>
      <c r="G3380" s="4" t="n"/>
      <c r="H3380" s="4" t="n"/>
    </row>
    <row r="3381">
      <c r="A3381" s="6" t="n"/>
      <c r="B3381" s="4" t="n"/>
      <c r="C3381" s="4" t="n"/>
      <c r="D3381" s="4" t="n"/>
      <c r="E3381" s="7" t="n"/>
      <c r="F3381" s="4" t="n"/>
      <c r="G3381" s="4" t="n"/>
      <c r="H3381" s="4" t="n"/>
    </row>
    <row r="3382">
      <c r="A3382" s="6" t="n"/>
      <c r="B3382" s="4" t="n"/>
      <c r="C3382" s="4" t="n"/>
      <c r="D3382" s="4" t="n"/>
      <c r="E3382" s="7" t="n"/>
      <c r="F3382" s="4" t="n"/>
      <c r="G3382" s="4" t="n"/>
      <c r="H3382" s="4" t="n"/>
    </row>
    <row r="3383">
      <c r="A3383" s="6" t="n"/>
      <c r="B3383" s="4" t="n"/>
      <c r="C3383" s="4" t="n"/>
      <c r="D3383" s="4" t="n"/>
      <c r="E3383" s="7" t="n"/>
      <c r="F3383" s="4" t="n"/>
      <c r="G3383" s="4" t="n"/>
      <c r="H3383" s="4" t="n"/>
    </row>
    <row r="3384">
      <c r="A3384" s="6" t="n"/>
      <c r="B3384" s="4" t="n"/>
      <c r="C3384" s="4" t="n"/>
      <c r="D3384" s="4" t="n"/>
      <c r="E3384" s="7" t="n"/>
      <c r="F3384" s="4" t="n"/>
      <c r="G3384" s="4" t="n"/>
      <c r="H3384" s="4" t="n"/>
    </row>
    <row r="3385">
      <c r="A3385" s="6" t="n"/>
      <c r="B3385" s="4" t="n"/>
      <c r="C3385" s="4" t="n"/>
      <c r="D3385" s="4" t="n"/>
      <c r="E3385" s="7" t="n"/>
      <c r="F3385" s="4" t="n"/>
      <c r="G3385" s="4" t="n"/>
      <c r="H3385" s="4" t="n"/>
    </row>
    <row r="3386">
      <c r="A3386" s="6" t="n"/>
      <c r="B3386" s="4" t="n"/>
      <c r="C3386" s="4" t="n"/>
      <c r="D3386" s="4" t="n"/>
      <c r="E3386" s="7" t="n"/>
      <c r="F3386" s="4" t="n"/>
      <c r="G3386" s="4" t="n"/>
      <c r="H3386" s="4" t="n"/>
    </row>
    <row r="3387">
      <c r="A3387" s="6" t="n"/>
      <c r="B3387" s="4" t="n"/>
      <c r="C3387" s="4" t="n"/>
      <c r="D3387" s="4" t="n"/>
      <c r="E3387" s="7" t="n"/>
      <c r="F3387" s="4" t="n"/>
      <c r="G3387" s="4" t="n"/>
      <c r="H3387" s="4" t="n"/>
    </row>
    <row r="3388">
      <c r="A3388" s="6" t="n"/>
      <c r="B3388" s="4" t="n"/>
      <c r="C3388" s="4" t="n"/>
      <c r="D3388" s="4" t="n"/>
      <c r="E3388" s="7" t="n"/>
      <c r="F3388" s="4" t="n"/>
      <c r="G3388" s="4" t="n"/>
      <c r="H3388" s="4" t="n"/>
    </row>
    <row r="3389">
      <c r="A3389" s="6" t="n"/>
      <c r="B3389" s="4" t="n"/>
      <c r="C3389" s="4" t="n"/>
      <c r="D3389" s="4" t="n"/>
      <c r="E3389" s="7" t="n"/>
      <c r="F3389" s="4" t="n"/>
      <c r="G3389" s="4" t="n"/>
      <c r="H3389" s="4" t="n"/>
    </row>
    <row r="3390">
      <c r="A3390" s="6" t="n"/>
      <c r="B3390" s="4" t="n"/>
      <c r="C3390" s="4" t="n"/>
      <c r="D3390" s="4" t="n"/>
      <c r="E3390" s="7" t="n"/>
      <c r="F3390" s="4" t="n"/>
      <c r="G3390" s="4" t="n"/>
      <c r="H3390" s="4" t="n"/>
    </row>
    <row r="3391">
      <c r="A3391" s="6" t="n"/>
      <c r="B3391" s="4" t="n"/>
      <c r="C3391" s="4" t="n"/>
      <c r="D3391" s="4" t="n"/>
      <c r="E3391" s="7" t="n"/>
      <c r="F3391" s="4" t="n"/>
      <c r="G3391" s="4" t="n"/>
      <c r="H3391" s="4" t="n"/>
    </row>
    <row r="3392">
      <c r="A3392" s="6" t="n"/>
      <c r="B3392" s="4" t="n"/>
      <c r="C3392" s="4" t="n"/>
      <c r="D3392" s="4" t="n"/>
      <c r="E3392" s="7" t="n"/>
      <c r="F3392" s="4" t="n"/>
      <c r="G3392" s="4" t="n"/>
      <c r="H3392" s="4" t="n"/>
    </row>
    <row r="3393">
      <c r="A3393" s="6" t="n"/>
      <c r="B3393" s="4" t="n"/>
      <c r="C3393" s="4" t="n"/>
      <c r="D3393" s="4" t="n"/>
      <c r="E3393" s="7" t="n"/>
      <c r="F3393" s="4" t="n"/>
      <c r="G3393" s="4" t="n"/>
      <c r="H3393" s="4" t="n"/>
    </row>
    <row r="3394">
      <c r="A3394" s="6" t="n"/>
      <c r="B3394" s="4" t="n"/>
      <c r="C3394" s="4" t="n"/>
      <c r="D3394" s="4" t="n"/>
      <c r="E3394" s="7" t="n"/>
      <c r="F3394" s="4" t="n"/>
      <c r="G3394" s="4" t="n"/>
      <c r="H3394" s="4" t="n"/>
    </row>
    <row r="3395">
      <c r="A3395" s="6" t="n"/>
      <c r="B3395" s="4" t="n"/>
      <c r="C3395" s="4" t="n"/>
      <c r="D3395" s="4" t="n"/>
      <c r="E3395" s="7" t="n"/>
      <c r="F3395" s="4" t="n"/>
      <c r="G3395" s="4" t="n"/>
      <c r="H3395" s="4" t="n"/>
    </row>
    <row r="3396">
      <c r="A3396" s="6" t="n"/>
      <c r="B3396" s="4" t="n"/>
      <c r="C3396" s="4" t="n"/>
      <c r="D3396" s="4" t="n"/>
      <c r="E3396" s="7" t="n"/>
      <c r="F3396" s="4" t="n"/>
      <c r="G3396" s="4" t="n"/>
      <c r="H3396" s="4" t="n"/>
    </row>
    <row r="3397">
      <c r="A3397" s="6" t="n"/>
      <c r="B3397" s="4" t="n"/>
      <c r="C3397" s="4" t="n"/>
      <c r="D3397" s="4" t="n"/>
      <c r="E3397" s="7" t="n"/>
      <c r="F3397" s="4" t="n"/>
      <c r="G3397" s="4" t="n"/>
      <c r="H3397" s="4" t="n"/>
    </row>
    <row r="3398">
      <c r="A3398" s="6" t="n"/>
      <c r="B3398" s="4" t="n"/>
      <c r="C3398" s="4" t="n"/>
      <c r="D3398" s="4" t="n"/>
      <c r="E3398" s="7" t="n"/>
      <c r="F3398" s="4" t="n"/>
      <c r="G3398" s="4" t="n"/>
      <c r="H3398" s="4" t="n"/>
    </row>
    <row r="3399">
      <c r="A3399" s="6" t="n"/>
      <c r="B3399" s="4" t="n"/>
      <c r="C3399" s="4" t="n"/>
      <c r="D3399" s="4" t="n"/>
      <c r="E3399" s="7" t="n"/>
      <c r="F3399" s="4" t="n"/>
      <c r="G3399" s="4" t="n"/>
      <c r="H3399" s="4" t="n"/>
    </row>
    <row r="3400">
      <c r="A3400" s="6" t="n"/>
      <c r="B3400" s="4" t="n"/>
      <c r="C3400" s="4" t="n"/>
      <c r="D3400" s="4" t="n"/>
      <c r="E3400" s="7" t="n"/>
      <c r="F3400" s="4" t="n"/>
      <c r="G3400" s="4" t="n"/>
      <c r="H3400" s="4" t="n"/>
    </row>
    <row r="3401">
      <c r="A3401" s="6" t="n"/>
      <c r="B3401" s="4" t="n"/>
      <c r="C3401" s="4" t="n"/>
      <c r="D3401" s="4" t="n"/>
      <c r="E3401" s="7" t="n"/>
      <c r="F3401" s="4" t="n"/>
      <c r="G3401" s="4" t="n"/>
      <c r="H3401" s="4" t="n"/>
    </row>
    <row r="3402">
      <c r="A3402" s="6" t="n"/>
      <c r="B3402" s="4" t="n"/>
      <c r="C3402" s="4" t="n"/>
      <c r="D3402" s="4" t="n"/>
      <c r="E3402" s="7" t="n"/>
      <c r="F3402" s="4" t="n"/>
      <c r="G3402" s="4" t="n"/>
      <c r="H3402" s="4" t="n"/>
    </row>
    <row r="3403">
      <c r="A3403" s="6" t="n"/>
      <c r="B3403" s="4" t="n"/>
      <c r="C3403" s="4" t="n"/>
      <c r="D3403" s="4" t="n"/>
      <c r="E3403" s="7" t="n"/>
      <c r="F3403" s="4" t="n"/>
      <c r="G3403" s="4" t="n"/>
      <c r="H3403" s="4" t="n"/>
    </row>
    <row r="3404">
      <c r="A3404" s="6" t="n"/>
      <c r="B3404" s="4" t="n"/>
      <c r="C3404" s="4" t="n"/>
      <c r="D3404" s="4" t="n"/>
      <c r="E3404" s="7" t="n"/>
      <c r="F3404" s="4" t="n"/>
      <c r="G3404" s="4" t="n"/>
      <c r="H3404" s="4" t="n"/>
    </row>
    <row r="3405">
      <c r="A3405" s="6" t="n"/>
      <c r="B3405" s="4" t="n"/>
      <c r="C3405" s="4" t="n"/>
      <c r="D3405" s="4" t="n"/>
      <c r="E3405" s="7" t="n"/>
      <c r="F3405" s="4" t="n"/>
      <c r="G3405" s="4" t="n"/>
      <c r="H3405" s="4" t="n"/>
    </row>
    <row r="3406">
      <c r="A3406" s="6" t="n"/>
      <c r="B3406" s="4" t="n"/>
      <c r="C3406" s="4" t="n"/>
      <c r="D3406" s="4" t="n"/>
      <c r="E3406" s="7" t="n"/>
      <c r="F3406" s="4" t="n"/>
      <c r="G3406" s="4" t="n"/>
      <c r="H3406" s="4" t="n"/>
    </row>
    <row r="3407">
      <c r="A3407" s="6" t="n"/>
      <c r="B3407" s="4" t="n"/>
      <c r="C3407" s="4" t="n"/>
      <c r="D3407" s="4" t="n"/>
      <c r="E3407" s="7" t="n"/>
      <c r="F3407" s="4" t="n"/>
      <c r="G3407" s="4" t="n"/>
      <c r="H3407" s="4" t="n"/>
    </row>
    <row r="3408">
      <c r="A3408" s="6" t="n"/>
      <c r="B3408" s="4" t="n"/>
      <c r="C3408" s="4" t="n"/>
      <c r="D3408" s="4" t="n"/>
      <c r="E3408" s="7" t="n"/>
      <c r="F3408" s="4" t="n"/>
      <c r="G3408" s="4" t="n"/>
      <c r="H3408" s="4" t="n"/>
    </row>
    <row r="3409">
      <c r="A3409" s="6" t="n"/>
      <c r="B3409" s="4" t="n"/>
      <c r="C3409" s="4" t="n"/>
      <c r="D3409" s="4" t="n"/>
      <c r="E3409" s="7" t="n"/>
      <c r="F3409" s="4" t="n"/>
      <c r="G3409" s="4" t="n"/>
      <c r="H3409" s="4" t="n"/>
    </row>
    <row r="3410">
      <c r="A3410" s="6" t="n"/>
      <c r="B3410" s="4" t="n"/>
      <c r="C3410" s="4" t="n"/>
      <c r="D3410" s="4" t="n"/>
      <c r="E3410" s="7" t="n"/>
      <c r="F3410" s="4" t="n"/>
      <c r="G3410" s="4" t="n"/>
      <c r="H3410" s="4" t="n"/>
    </row>
    <row r="3411">
      <c r="A3411" s="6" t="n"/>
      <c r="B3411" s="4" t="n"/>
      <c r="C3411" s="4" t="n"/>
      <c r="D3411" s="4" t="n"/>
      <c r="E3411" s="7" t="n"/>
      <c r="F3411" s="4" t="n"/>
      <c r="G3411" s="4" t="n"/>
      <c r="H3411" s="4" t="n"/>
    </row>
    <row r="3412">
      <c r="A3412" s="6" t="n"/>
      <c r="B3412" s="4" t="n"/>
      <c r="C3412" s="4" t="n"/>
      <c r="D3412" s="4" t="n"/>
      <c r="E3412" s="7" t="n"/>
      <c r="F3412" s="4" t="n"/>
      <c r="G3412" s="4" t="n"/>
      <c r="H3412" s="4" t="n"/>
    </row>
    <row r="3413">
      <c r="A3413" s="6" t="n"/>
      <c r="B3413" s="4" t="n"/>
      <c r="C3413" s="4" t="n"/>
      <c r="D3413" s="4" t="n"/>
      <c r="E3413" s="7" t="n"/>
      <c r="F3413" s="4" t="n"/>
      <c r="G3413" s="4" t="n"/>
      <c r="H3413" s="4" t="n"/>
    </row>
    <row r="3414">
      <c r="A3414" s="6" t="n"/>
      <c r="B3414" s="4" t="n"/>
      <c r="C3414" s="4" t="n"/>
      <c r="D3414" s="4" t="n"/>
      <c r="E3414" s="7" t="n"/>
      <c r="F3414" s="4" t="n"/>
      <c r="G3414" s="4" t="n"/>
      <c r="H3414" s="4" t="n"/>
    </row>
    <row r="3415">
      <c r="A3415" s="6" t="n"/>
      <c r="B3415" s="4" t="n"/>
      <c r="C3415" s="4" t="n"/>
      <c r="D3415" s="4" t="n"/>
      <c r="E3415" s="7" t="n"/>
      <c r="F3415" s="4" t="n"/>
      <c r="G3415" s="4" t="n"/>
      <c r="H3415" s="4" t="n"/>
    </row>
    <row r="3416">
      <c r="A3416" s="6" t="n"/>
      <c r="B3416" s="4" t="n"/>
      <c r="C3416" s="4" t="n"/>
      <c r="D3416" s="4" t="n"/>
      <c r="E3416" s="7" t="n"/>
      <c r="F3416" s="4" t="n"/>
      <c r="G3416" s="4" t="n"/>
      <c r="H3416" s="4" t="n"/>
    </row>
    <row r="3417">
      <c r="A3417" s="6" t="n"/>
      <c r="B3417" s="4" t="n"/>
      <c r="C3417" s="4" t="n"/>
      <c r="D3417" s="4" t="n"/>
      <c r="E3417" s="7" t="n"/>
      <c r="F3417" s="4" t="n"/>
      <c r="G3417" s="4" t="n"/>
      <c r="H3417" s="4" t="n"/>
    </row>
    <row r="3418">
      <c r="A3418" s="6" t="n"/>
      <c r="B3418" s="4" t="n"/>
      <c r="C3418" s="4" t="n"/>
      <c r="D3418" s="4" t="n"/>
      <c r="E3418" s="7" t="n"/>
      <c r="F3418" s="4" t="n"/>
      <c r="G3418" s="4" t="n"/>
      <c r="H3418" s="4" t="n"/>
    </row>
    <row r="3419">
      <c r="A3419" s="6" t="n"/>
      <c r="B3419" s="4" t="n"/>
      <c r="C3419" s="4" t="n"/>
      <c r="D3419" s="4" t="n"/>
      <c r="E3419" s="7" t="n"/>
      <c r="F3419" s="4" t="n"/>
      <c r="G3419" s="4" t="n"/>
      <c r="H3419" s="4" t="n"/>
    </row>
    <row r="3420">
      <c r="A3420" s="6" t="n"/>
      <c r="B3420" s="4" t="n"/>
      <c r="C3420" s="4" t="n"/>
      <c r="D3420" s="4" t="n"/>
      <c r="E3420" s="7" t="n"/>
      <c r="F3420" s="4" t="n"/>
      <c r="G3420" s="4" t="n"/>
      <c r="H3420" s="4" t="n"/>
    </row>
    <row r="3421">
      <c r="A3421" s="6" t="n"/>
      <c r="B3421" s="4" t="n"/>
      <c r="C3421" s="4" t="n"/>
      <c r="D3421" s="4" t="n"/>
      <c r="E3421" s="7" t="n"/>
      <c r="F3421" s="4" t="n"/>
      <c r="G3421" s="4" t="n"/>
      <c r="H3421" s="4" t="n"/>
    </row>
    <row r="3422">
      <c r="A3422" s="6" t="n"/>
      <c r="B3422" s="4" t="n"/>
      <c r="C3422" s="4" t="n"/>
      <c r="D3422" s="4" t="n"/>
      <c r="E3422" s="7" t="n"/>
      <c r="F3422" s="4" t="n"/>
      <c r="G3422" s="4" t="n"/>
      <c r="H3422" s="4" t="n"/>
    </row>
    <row r="3423">
      <c r="A3423" s="6" t="n"/>
      <c r="B3423" s="4" t="n"/>
      <c r="C3423" s="4" t="n"/>
      <c r="D3423" s="4" t="n"/>
      <c r="E3423" s="7" t="n"/>
      <c r="F3423" s="4" t="n"/>
      <c r="G3423" s="4" t="n"/>
      <c r="H3423" s="4" t="n"/>
    </row>
    <row r="3424">
      <c r="A3424" s="6" t="n"/>
      <c r="B3424" s="4" t="n"/>
      <c r="C3424" s="4" t="n"/>
      <c r="D3424" s="4" t="n"/>
      <c r="E3424" s="7" t="n"/>
      <c r="F3424" s="4" t="n"/>
      <c r="G3424" s="4" t="n"/>
      <c r="H3424" s="4" t="n"/>
    </row>
    <row r="3425">
      <c r="A3425" s="6" t="n"/>
      <c r="B3425" s="4" t="n"/>
      <c r="C3425" s="4" t="n"/>
      <c r="D3425" s="4" t="n"/>
      <c r="E3425" s="7" t="n"/>
      <c r="F3425" s="4" t="n"/>
      <c r="G3425" s="4" t="n"/>
      <c r="H3425" s="4" t="n"/>
    </row>
    <row r="3426">
      <c r="A3426" s="6" t="n"/>
      <c r="B3426" s="4" t="n"/>
      <c r="C3426" s="4" t="n"/>
      <c r="D3426" s="4" t="n"/>
      <c r="E3426" s="7" t="n"/>
      <c r="F3426" s="4" t="n"/>
      <c r="G3426" s="4" t="n"/>
      <c r="H3426" s="4" t="n"/>
    </row>
    <row r="3427">
      <c r="A3427" s="6" t="n"/>
      <c r="B3427" s="4" t="n"/>
      <c r="C3427" s="4" t="n"/>
      <c r="D3427" s="4" t="n"/>
      <c r="E3427" s="7" t="n"/>
      <c r="F3427" s="4" t="n"/>
      <c r="G3427" s="4" t="n"/>
      <c r="H3427" s="4" t="n"/>
    </row>
    <row r="3428">
      <c r="A3428" s="6" t="n"/>
      <c r="B3428" s="4" t="n"/>
      <c r="C3428" s="4" t="n"/>
      <c r="D3428" s="4" t="n"/>
      <c r="E3428" s="7" t="n"/>
      <c r="F3428" s="4" t="n"/>
      <c r="G3428" s="4" t="n"/>
      <c r="H3428" s="4" t="n"/>
    </row>
    <row r="3429">
      <c r="A3429" s="6" t="n"/>
      <c r="B3429" s="4" t="n"/>
      <c r="C3429" s="4" t="n"/>
      <c r="D3429" s="4" t="n"/>
      <c r="E3429" s="7" t="n"/>
      <c r="F3429" s="4" t="n"/>
      <c r="G3429" s="4" t="n"/>
      <c r="H3429" s="4" t="n"/>
    </row>
    <row r="3430">
      <c r="A3430" s="6" t="n"/>
      <c r="B3430" s="4" t="n"/>
      <c r="C3430" s="4" t="n"/>
      <c r="D3430" s="4" t="n"/>
      <c r="E3430" s="7" t="n"/>
      <c r="F3430" s="4" t="n"/>
      <c r="G3430" s="4" t="n"/>
      <c r="H3430" s="4" t="n"/>
    </row>
    <row r="3431">
      <c r="A3431" s="6" t="n"/>
      <c r="B3431" s="4" t="n"/>
      <c r="C3431" s="4" t="n"/>
      <c r="D3431" s="4" t="n"/>
      <c r="E3431" s="7" t="n"/>
      <c r="F3431" s="4" t="n"/>
      <c r="G3431" s="4" t="n"/>
      <c r="H3431" s="4" t="n"/>
    </row>
    <row r="3432">
      <c r="A3432" s="6" t="n"/>
      <c r="B3432" s="4" t="n"/>
      <c r="C3432" s="4" t="n"/>
      <c r="D3432" s="4" t="n"/>
      <c r="E3432" s="7" t="n"/>
      <c r="F3432" s="4" t="n"/>
      <c r="G3432" s="4" t="n"/>
      <c r="H3432" s="4" t="n"/>
    </row>
    <row r="3433">
      <c r="A3433" s="6" t="n"/>
      <c r="B3433" s="4" t="n"/>
      <c r="C3433" s="4" t="n"/>
      <c r="D3433" s="4" t="n"/>
      <c r="E3433" s="7" t="n"/>
      <c r="F3433" s="4" t="n"/>
      <c r="G3433" s="4" t="n"/>
      <c r="H3433" s="4" t="n"/>
    </row>
    <row r="3434">
      <c r="A3434" s="6" t="n"/>
      <c r="B3434" s="4" t="n"/>
      <c r="C3434" s="4" t="n"/>
      <c r="D3434" s="4" t="n"/>
      <c r="E3434" s="7" t="n"/>
      <c r="F3434" s="4" t="n"/>
      <c r="G3434" s="4" t="n"/>
      <c r="H3434" s="4" t="n"/>
    </row>
    <row r="3435">
      <c r="A3435" s="6" t="n"/>
      <c r="B3435" s="4" t="n"/>
      <c r="C3435" s="4" t="n"/>
      <c r="D3435" s="4" t="n"/>
      <c r="E3435" s="7" t="n"/>
      <c r="F3435" s="4" t="n"/>
      <c r="G3435" s="4" t="n"/>
      <c r="H3435" s="4" t="n"/>
    </row>
    <row r="3436">
      <c r="A3436" s="6" t="n"/>
      <c r="B3436" s="4" t="n"/>
      <c r="C3436" s="4" t="n"/>
      <c r="D3436" s="4" t="n"/>
      <c r="E3436" s="7" t="n"/>
      <c r="F3436" s="4" t="n"/>
      <c r="G3436" s="4" t="n"/>
      <c r="H3436" s="4" t="n"/>
    </row>
    <row r="3437">
      <c r="A3437" s="6" t="n"/>
      <c r="B3437" s="4" t="n"/>
      <c r="C3437" s="4" t="n"/>
      <c r="D3437" s="4" t="n"/>
      <c r="E3437" s="7" t="n"/>
      <c r="F3437" s="4" t="n"/>
      <c r="G3437" s="4" t="n"/>
      <c r="H3437" s="4" t="n"/>
    </row>
    <row r="3438">
      <c r="A3438" s="6" t="n"/>
      <c r="B3438" s="4" t="n"/>
      <c r="C3438" s="4" t="n"/>
      <c r="D3438" s="4" t="n"/>
      <c r="E3438" s="7" t="n"/>
      <c r="F3438" s="4" t="n"/>
      <c r="G3438" s="4" t="n"/>
      <c r="H3438" s="4" t="n"/>
    </row>
    <row r="3439">
      <c r="A3439" s="6" t="n"/>
      <c r="B3439" s="4" t="n"/>
      <c r="C3439" s="4" t="n"/>
      <c r="D3439" s="4" t="n"/>
      <c r="E3439" s="7" t="n"/>
      <c r="F3439" s="4" t="n"/>
      <c r="G3439" s="4" t="n"/>
      <c r="H3439" s="4" t="n"/>
    </row>
    <row r="3440">
      <c r="A3440" s="6" t="n"/>
      <c r="B3440" s="4" t="n"/>
      <c r="C3440" s="4" t="n"/>
      <c r="D3440" s="4" t="n"/>
      <c r="E3440" s="7" t="n"/>
      <c r="F3440" s="4" t="n"/>
      <c r="G3440" s="4" t="n"/>
      <c r="H3440" s="4" t="n"/>
    </row>
    <row r="3441">
      <c r="A3441" s="6" t="n"/>
      <c r="B3441" s="4" t="n"/>
      <c r="C3441" s="4" t="n"/>
      <c r="D3441" s="4" t="n"/>
      <c r="E3441" s="7" t="n"/>
      <c r="F3441" s="4" t="n"/>
      <c r="G3441" s="4" t="n"/>
      <c r="H3441" s="4" t="n"/>
    </row>
    <row r="3442">
      <c r="A3442" s="6" t="n"/>
      <c r="B3442" s="4" t="n"/>
      <c r="C3442" s="4" t="n"/>
      <c r="D3442" s="4" t="n"/>
      <c r="E3442" s="7" t="n"/>
      <c r="F3442" s="4" t="n"/>
      <c r="G3442" s="4" t="n"/>
      <c r="H3442" s="4" t="n"/>
    </row>
    <row r="3443">
      <c r="A3443" s="6" t="n"/>
      <c r="B3443" s="4" t="n"/>
      <c r="C3443" s="4" t="n"/>
      <c r="D3443" s="4" t="n"/>
      <c r="E3443" s="7" t="n"/>
      <c r="F3443" s="4" t="n"/>
      <c r="G3443" s="4" t="n"/>
      <c r="H3443" s="4" t="n"/>
    </row>
    <row r="3444">
      <c r="A3444" s="6" t="n"/>
      <c r="B3444" s="4" t="n"/>
      <c r="C3444" s="4" t="n"/>
      <c r="D3444" s="4" t="n"/>
      <c r="E3444" s="7" t="n"/>
      <c r="F3444" s="4" t="n"/>
      <c r="G3444" s="4" t="n"/>
      <c r="H3444" s="4" t="n"/>
    </row>
    <row r="3445">
      <c r="A3445" s="6" t="n"/>
      <c r="B3445" s="4" t="n"/>
      <c r="C3445" s="4" t="n"/>
      <c r="D3445" s="4" t="n"/>
      <c r="E3445" s="7" t="n"/>
      <c r="F3445" s="4" t="n"/>
      <c r="G3445" s="4" t="n"/>
      <c r="H3445" s="4" t="n"/>
    </row>
    <row r="3446">
      <c r="A3446" s="6" t="n"/>
      <c r="B3446" s="4" t="n"/>
      <c r="C3446" s="4" t="n"/>
      <c r="D3446" s="4" t="n"/>
      <c r="E3446" s="7" t="n"/>
      <c r="F3446" s="4" t="n"/>
      <c r="G3446" s="4" t="n"/>
      <c r="H3446" s="4" t="n"/>
    </row>
    <row r="3447">
      <c r="A3447" s="6" t="n"/>
      <c r="B3447" s="4" t="n"/>
      <c r="C3447" s="4" t="n"/>
      <c r="D3447" s="4" t="n"/>
      <c r="E3447" s="7" t="n"/>
      <c r="F3447" s="4" t="n"/>
      <c r="G3447" s="4" t="n"/>
      <c r="H3447" s="4" t="n"/>
    </row>
    <row r="3448">
      <c r="A3448" s="6" t="n"/>
      <c r="B3448" s="4" t="n"/>
      <c r="C3448" s="4" t="n"/>
      <c r="D3448" s="4" t="n"/>
      <c r="E3448" s="7" t="n"/>
      <c r="F3448" s="4" t="n"/>
      <c r="G3448" s="4" t="n"/>
      <c r="H3448" s="4" t="n"/>
    </row>
    <row r="3449">
      <c r="A3449" s="6" t="n"/>
      <c r="B3449" s="4" t="n"/>
      <c r="C3449" s="4" t="n"/>
      <c r="D3449" s="4" t="n"/>
      <c r="E3449" s="7" t="n"/>
      <c r="F3449" s="4" t="n"/>
      <c r="G3449" s="4" t="n"/>
      <c r="H3449" s="4" t="n"/>
    </row>
    <row r="3450">
      <c r="A3450" s="6" t="n"/>
      <c r="B3450" s="4" t="n"/>
      <c r="C3450" s="4" t="n"/>
      <c r="D3450" s="4" t="n"/>
      <c r="E3450" s="7" t="n"/>
      <c r="F3450" s="4" t="n"/>
      <c r="G3450" s="4" t="n"/>
      <c r="H3450" s="4" t="n"/>
    </row>
    <row r="3451">
      <c r="A3451" s="6" t="n"/>
      <c r="B3451" s="4" t="n"/>
      <c r="C3451" s="4" t="n"/>
      <c r="D3451" s="4" t="n"/>
      <c r="E3451" s="7" t="n"/>
      <c r="F3451" s="4" t="n"/>
      <c r="G3451" s="4" t="n"/>
      <c r="H3451" s="4" t="n"/>
    </row>
    <row r="3452">
      <c r="A3452" s="6" t="n"/>
      <c r="B3452" s="4" t="n"/>
      <c r="C3452" s="4" t="n"/>
      <c r="D3452" s="4" t="n"/>
      <c r="E3452" s="7" t="n"/>
      <c r="F3452" s="4" t="n"/>
      <c r="G3452" s="4" t="n"/>
      <c r="H3452" s="4" t="n"/>
    </row>
    <row r="3453">
      <c r="A3453" s="6" t="n"/>
      <c r="B3453" s="4" t="n"/>
      <c r="C3453" s="4" t="n"/>
      <c r="D3453" s="4" t="n"/>
      <c r="E3453" s="7" t="n"/>
      <c r="F3453" s="4" t="n"/>
      <c r="G3453" s="4" t="n"/>
      <c r="H3453" s="4" t="n"/>
    </row>
    <row r="3454">
      <c r="A3454" s="6" t="n"/>
      <c r="B3454" s="4" t="n"/>
      <c r="C3454" s="4" t="n"/>
      <c r="D3454" s="4" t="n"/>
      <c r="E3454" s="7" t="n"/>
      <c r="F3454" s="4" t="n"/>
      <c r="G3454" s="4" t="n"/>
      <c r="H3454" s="4" t="n"/>
    </row>
    <row r="3455">
      <c r="A3455" s="6" t="n"/>
      <c r="B3455" s="4" t="n"/>
      <c r="C3455" s="4" t="n"/>
      <c r="D3455" s="4" t="n"/>
      <c r="E3455" s="7" t="n"/>
      <c r="F3455" s="4" t="n"/>
      <c r="G3455" s="4" t="n"/>
      <c r="H3455" s="4" t="n"/>
    </row>
    <row r="3456">
      <c r="A3456" s="6" t="n"/>
      <c r="B3456" s="4" t="n"/>
      <c r="C3456" s="4" t="n"/>
      <c r="D3456" s="4" t="n"/>
      <c r="E3456" s="7" t="n"/>
      <c r="F3456" s="4" t="n"/>
      <c r="G3456" s="4" t="n"/>
      <c r="H3456" s="4" t="n"/>
    </row>
    <row r="3457">
      <c r="A3457" s="6" t="n"/>
      <c r="B3457" s="4" t="n"/>
      <c r="C3457" s="4" t="n"/>
      <c r="D3457" s="4" t="n"/>
      <c r="E3457" s="7" t="n"/>
      <c r="F3457" s="4" t="n"/>
      <c r="G3457" s="4" t="n"/>
      <c r="H3457" s="4" t="n"/>
    </row>
    <row r="3458">
      <c r="A3458" s="6" t="n"/>
      <c r="B3458" s="4" t="n"/>
      <c r="C3458" s="4" t="n"/>
      <c r="D3458" s="4" t="n"/>
      <c r="E3458" s="7" t="n"/>
      <c r="F3458" s="4" t="n"/>
      <c r="G3458" s="4" t="n"/>
      <c r="H3458" s="4" t="n"/>
    </row>
    <row r="3459">
      <c r="A3459" s="6" t="n"/>
      <c r="B3459" s="4" t="n"/>
      <c r="C3459" s="4" t="n"/>
      <c r="D3459" s="4" t="n"/>
      <c r="E3459" s="7" t="n"/>
      <c r="F3459" s="4" t="n"/>
      <c r="G3459" s="4" t="n"/>
      <c r="H3459" s="4" t="n"/>
    </row>
    <row r="3460">
      <c r="A3460" s="6" t="n"/>
      <c r="B3460" s="4" t="n"/>
      <c r="C3460" s="4" t="n"/>
      <c r="D3460" s="4" t="n"/>
      <c r="E3460" s="7" t="n"/>
      <c r="F3460" s="4" t="n"/>
      <c r="G3460" s="4" t="n"/>
      <c r="H3460" s="4" t="n"/>
    </row>
    <row r="3461">
      <c r="A3461" s="6" t="n"/>
      <c r="B3461" s="4" t="n"/>
      <c r="C3461" s="4" t="n"/>
      <c r="D3461" s="4" t="n"/>
      <c r="E3461" s="7" t="n"/>
      <c r="F3461" s="4" t="n"/>
      <c r="G3461" s="4" t="n"/>
      <c r="H3461" s="4" t="n"/>
    </row>
    <row r="3462">
      <c r="A3462" s="6" t="n"/>
      <c r="B3462" s="4" t="n"/>
      <c r="C3462" s="4" t="n"/>
      <c r="D3462" s="4" t="n"/>
      <c r="E3462" s="7" t="n"/>
      <c r="F3462" s="4" t="n"/>
      <c r="G3462" s="4" t="n"/>
      <c r="H3462" s="4" t="n"/>
    </row>
    <row r="3463">
      <c r="A3463" s="6" t="n"/>
      <c r="B3463" s="4" t="n"/>
      <c r="C3463" s="4" t="n"/>
      <c r="D3463" s="4" t="n"/>
      <c r="E3463" s="7" t="n"/>
      <c r="F3463" s="4" t="n"/>
      <c r="G3463" s="4" t="n"/>
      <c r="H3463" s="4" t="n"/>
    </row>
    <row r="3464">
      <c r="A3464" s="6" t="n"/>
      <c r="B3464" s="4" t="n"/>
      <c r="C3464" s="4" t="n"/>
      <c r="D3464" s="4" t="n"/>
      <c r="E3464" s="7" t="n"/>
      <c r="F3464" s="4" t="n"/>
      <c r="G3464" s="4" t="n"/>
      <c r="H3464" s="4" t="n"/>
    </row>
    <row r="3465">
      <c r="A3465" s="6" t="n"/>
      <c r="B3465" s="4" t="n"/>
      <c r="C3465" s="4" t="n"/>
      <c r="D3465" s="4" t="n"/>
      <c r="E3465" s="7" t="n"/>
      <c r="F3465" s="4" t="n"/>
      <c r="G3465" s="4" t="n"/>
      <c r="H3465" s="4" t="n"/>
    </row>
    <row r="3466">
      <c r="A3466" s="6" t="n"/>
      <c r="B3466" s="4" t="n"/>
      <c r="C3466" s="4" t="n"/>
      <c r="D3466" s="4" t="n"/>
      <c r="E3466" s="7" t="n"/>
      <c r="F3466" s="4" t="n"/>
      <c r="G3466" s="4" t="n"/>
      <c r="H3466" s="4" t="n"/>
    </row>
    <row r="3467">
      <c r="A3467" s="6" t="n"/>
      <c r="B3467" s="4" t="n"/>
      <c r="C3467" s="4" t="n"/>
      <c r="D3467" s="4" t="n"/>
      <c r="E3467" s="7" t="n"/>
      <c r="F3467" s="4" t="n"/>
      <c r="G3467" s="4" t="n"/>
      <c r="H3467" s="4" t="n"/>
    </row>
    <row r="3468">
      <c r="A3468" s="6" t="n"/>
      <c r="B3468" s="4" t="n"/>
      <c r="C3468" s="4" t="n"/>
      <c r="D3468" s="4" t="n"/>
      <c r="E3468" s="7" t="n"/>
      <c r="F3468" s="4" t="n"/>
      <c r="G3468" s="4" t="n"/>
      <c r="H3468" s="4" t="n"/>
    </row>
    <row r="3469">
      <c r="A3469" s="6" t="n"/>
      <c r="B3469" s="4" t="n"/>
      <c r="C3469" s="4" t="n"/>
      <c r="D3469" s="4" t="n"/>
      <c r="E3469" s="7" t="n"/>
      <c r="F3469" s="4" t="n"/>
      <c r="G3469" s="4" t="n"/>
      <c r="H3469" s="4" t="n"/>
    </row>
    <row r="3470">
      <c r="A3470" s="6" t="n"/>
      <c r="B3470" s="4" t="n"/>
      <c r="C3470" s="4" t="n"/>
      <c r="D3470" s="4" t="n"/>
      <c r="E3470" s="7" t="n"/>
      <c r="F3470" s="4" t="n"/>
      <c r="G3470" s="4" t="n"/>
      <c r="H3470" s="4" t="n"/>
    </row>
    <row r="3471">
      <c r="A3471" s="6" t="n"/>
      <c r="B3471" s="4" t="n"/>
      <c r="C3471" s="4" t="n"/>
      <c r="D3471" s="4" t="n"/>
      <c r="E3471" s="7" t="n"/>
      <c r="F3471" s="4" t="n"/>
      <c r="G3471" s="4" t="n"/>
      <c r="H3471" s="4" t="n"/>
    </row>
    <row r="3472">
      <c r="A3472" s="6" t="n"/>
      <c r="B3472" s="4" t="n"/>
      <c r="C3472" s="4" t="n"/>
      <c r="D3472" s="4" t="n"/>
      <c r="E3472" s="7" t="n"/>
      <c r="F3472" s="4" t="n"/>
      <c r="G3472" s="4" t="n"/>
      <c r="H3472" s="4" t="n"/>
    </row>
    <row r="3473">
      <c r="A3473" s="6" t="n"/>
      <c r="B3473" s="4" t="n"/>
      <c r="C3473" s="4" t="n"/>
      <c r="D3473" s="4" t="n"/>
      <c r="E3473" s="7" t="n"/>
      <c r="F3473" s="4" t="n"/>
      <c r="G3473" s="4" t="n"/>
      <c r="H3473" s="4" t="n"/>
    </row>
    <row r="3474">
      <c r="A3474" s="6" t="n"/>
      <c r="B3474" s="4" t="n"/>
      <c r="C3474" s="4" t="n"/>
      <c r="D3474" s="4" t="n"/>
      <c r="E3474" s="7" t="n"/>
      <c r="F3474" s="4" t="n"/>
      <c r="G3474" s="4" t="n"/>
      <c r="H3474" s="4" t="n"/>
    </row>
    <row r="3475">
      <c r="A3475" s="6" t="n"/>
      <c r="B3475" s="4" t="n"/>
      <c r="C3475" s="4" t="n"/>
      <c r="D3475" s="4" t="n"/>
      <c r="E3475" s="7" t="n"/>
      <c r="F3475" s="4" t="n"/>
      <c r="G3475" s="4" t="n"/>
      <c r="H3475" s="4" t="n"/>
    </row>
    <row r="3476">
      <c r="A3476" s="6" t="n"/>
      <c r="B3476" s="4" t="n"/>
      <c r="C3476" s="4" t="n"/>
      <c r="D3476" s="4" t="n"/>
      <c r="E3476" s="7" t="n"/>
      <c r="F3476" s="4" t="n"/>
      <c r="G3476" s="4" t="n"/>
      <c r="H3476" s="4" t="n"/>
    </row>
    <row r="3477">
      <c r="A3477" s="6" t="n"/>
      <c r="B3477" s="4" t="n"/>
      <c r="C3477" s="4" t="n"/>
      <c r="D3477" s="4" t="n"/>
      <c r="E3477" s="7" t="n"/>
      <c r="F3477" s="4" t="n"/>
      <c r="G3477" s="4" t="n"/>
      <c r="H3477" s="4" t="n"/>
    </row>
    <row r="3478">
      <c r="A3478" s="6" t="n"/>
      <c r="B3478" s="4" t="n"/>
      <c r="C3478" s="4" t="n"/>
      <c r="D3478" s="4" t="n"/>
      <c r="E3478" s="7" t="n"/>
      <c r="F3478" s="4" t="n"/>
      <c r="G3478" s="4" t="n"/>
      <c r="H3478" s="4" t="n"/>
    </row>
    <row r="3479">
      <c r="A3479" s="6" t="n"/>
      <c r="B3479" s="4" t="n"/>
      <c r="C3479" s="4" t="n"/>
      <c r="D3479" s="4" t="n"/>
      <c r="E3479" s="7" t="n"/>
      <c r="F3479" s="4" t="n"/>
      <c r="G3479" s="4" t="n"/>
      <c r="H3479" s="4" t="n"/>
    </row>
    <row r="3480">
      <c r="A3480" s="6" t="n"/>
      <c r="B3480" s="4" t="n"/>
      <c r="C3480" s="4" t="n"/>
      <c r="D3480" s="4" t="n"/>
      <c r="E3480" s="7" t="n"/>
      <c r="F3480" s="4" t="n"/>
      <c r="G3480" s="4" t="n"/>
      <c r="H3480" s="4" t="n"/>
    </row>
    <row r="3481">
      <c r="A3481" s="6" t="n"/>
      <c r="B3481" s="4" t="n"/>
      <c r="C3481" s="4" t="n"/>
      <c r="D3481" s="4" t="n"/>
      <c r="E3481" s="7" t="n"/>
      <c r="F3481" s="4" t="n"/>
      <c r="G3481" s="4" t="n"/>
      <c r="H3481" s="4" t="n"/>
    </row>
    <row r="3482">
      <c r="A3482" s="6" t="n"/>
      <c r="B3482" s="4" t="n"/>
      <c r="C3482" s="4" t="n"/>
      <c r="D3482" s="4" t="n"/>
      <c r="E3482" s="7" t="n"/>
      <c r="F3482" s="4" t="n"/>
      <c r="G3482" s="4" t="n"/>
      <c r="H3482" s="4" t="n"/>
    </row>
    <row r="3483">
      <c r="A3483" s="6" t="n"/>
      <c r="B3483" s="4" t="n"/>
      <c r="C3483" s="4" t="n"/>
      <c r="D3483" s="4" t="n"/>
      <c r="E3483" s="7" t="n"/>
      <c r="F3483" s="4" t="n"/>
      <c r="G3483" s="4" t="n"/>
      <c r="H3483" s="4" t="n"/>
    </row>
    <row r="3484">
      <c r="A3484" s="6" t="n"/>
      <c r="B3484" s="4" t="n"/>
      <c r="C3484" s="4" t="n"/>
      <c r="D3484" s="4" t="n"/>
      <c r="E3484" s="7" t="n"/>
      <c r="F3484" s="4" t="n"/>
      <c r="G3484" s="4" t="n"/>
      <c r="H3484" s="4" t="n"/>
    </row>
    <row r="3485">
      <c r="A3485" s="6" t="n"/>
      <c r="B3485" s="4" t="n"/>
      <c r="C3485" s="4" t="n"/>
      <c r="D3485" s="4" t="n"/>
      <c r="E3485" s="7" t="n"/>
      <c r="F3485" s="4" t="n"/>
      <c r="G3485" s="4" t="n"/>
      <c r="H3485" s="4" t="n"/>
    </row>
    <row r="3486">
      <c r="A3486" s="6" t="n"/>
      <c r="B3486" s="4" t="n"/>
      <c r="C3486" s="4" t="n"/>
      <c r="D3486" s="4" t="n"/>
      <c r="E3486" s="7" t="n"/>
      <c r="F3486" s="4" t="n"/>
      <c r="G3486" s="4" t="n"/>
      <c r="H3486" s="4" t="n"/>
    </row>
    <row r="3487">
      <c r="A3487" s="6" t="n"/>
      <c r="B3487" s="4" t="n"/>
      <c r="C3487" s="4" t="n"/>
      <c r="D3487" s="4" t="n"/>
      <c r="E3487" s="7" t="n"/>
      <c r="F3487" s="4" t="n"/>
      <c r="G3487" s="4" t="n"/>
      <c r="H3487" s="4" t="n"/>
    </row>
    <row r="3488">
      <c r="A3488" s="6" t="n"/>
      <c r="B3488" s="4" t="n"/>
      <c r="C3488" s="4" t="n"/>
      <c r="D3488" s="4" t="n"/>
      <c r="E3488" s="7" t="n"/>
      <c r="F3488" s="4" t="n"/>
      <c r="G3488" s="4" t="n"/>
      <c r="H3488" s="4" t="n"/>
    </row>
    <row r="3489">
      <c r="A3489" s="6" t="n"/>
      <c r="B3489" s="4" t="n"/>
      <c r="C3489" s="4" t="n"/>
      <c r="D3489" s="4" t="n"/>
      <c r="E3489" s="7" t="n"/>
      <c r="F3489" s="4" t="n"/>
      <c r="G3489" s="4" t="n"/>
      <c r="H3489" s="4" t="n"/>
    </row>
    <row r="3490">
      <c r="A3490" s="6" t="n"/>
      <c r="B3490" s="4" t="n"/>
      <c r="C3490" s="4" t="n"/>
      <c r="D3490" s="4" t="n"/>
      <c r="E3490" s="7" t="n"/>
      <c r="F3490" s="4" t="n"/>
      <c r="G3490" s="4" t="n"/>
      <c r="H3490" s="4" t="n"/>
    </row>
    <row r="3491">
      <c r="A3491" s="6" t="n"/>
      <c r="B3491" s="4" t="n"/>
      <c r="C3491" s="4" t="n"/>
      <c r="D3491" s="4" t="n"/>
      <c r="E3491" s="7" t="n"/>
      <c r="F3491" s="4" t="n"/>
      <c r="G3491" s="4" t="n"/>
      <c r="H3491" s="4" t="n"/>
    </row>
    <row r="3492">
      <c r="A3492" s="6" t="n"/>
      <c r="B3492" s="4" t="n"/>
      <c r="C3492" s="4" t="n"/>
      <c r="D3492" s="4" t="n"/>
      <c r="E3492" s="7" t="n"/>
      <c r="F3492" s="4" t="n"/>
      <c r="G3492" s="4" t="n"/>
      <c r="H3492" s="4" t="n"/>
    </row>
    <row r="3493">
      <c r="A3493" s="6" t="n"/>
      <c r="B3493" s="4" t="n"/>
      <c r="C3493" s="4" t="n"/>
      <c r="D3493" s="4" t="n"/>
      <c r="E3493" s="7" t="n"/>
      <c r="F3493" s="4" t="n"/>
      <c r="G3493" s="4" t="n"/>
      <c r="H3493" s="4" t="n"/>
    </row>
    <row r="3494">
      <c r="A3494" s="6" t="n"/>
      <c r="B3494" s="4" t="n"/>
      <c r="C3494" s="4" t="n"/>
      <c r="D3494" s="4" t="n"/>
      <c r="E3494" s="7" t="n"/>
      <c r="F3494" s="4" t="n"/>
      <c r="G3494" s="4" t="n"/>
      <c r="H3494" s="4" t="n"/>
    </row>
    <row r="3495">
      <c r="A3495" s="6" t="n"/>
      <c r="B3495" s="4" t="n"/>
      <c r="C3495" s="4" t="n"/>
      <c r="D3495" s="4" t="n"/>
      <c r="E3495" s="7" t="n"/>
      <c r="F3495" s="4" t="n"/>
      <c r="G3495" s="4" t="n"/>
      <c r="H3495" s="4" t="n"/>
    </row>
    <row r="3496">
      <c r="A3496" s="6" t="n"/>
      <c r="B3496" s="4" t="n"/>
      <c r="C3496" s="4" t="n"/>
      <c r="D3496" s="4" t="n"/>
      <c r="E3496" s="7" t="n"/>
      <c r="F3496" s="4" t="n"/>
      <c r="G3496" s="4" t="n"/>
      <c r="H3496" s="4" t="n"/>
    </row>
    <row r="3497">
      <c r="A3497" s="6" t="n"/>
      <c r="B3497" s="4" t="n"/>
      <c r="C3497" s="4" t="n"/>
      <c r="D3497" s="4" t="n"/>
      <c r="E3497" s="7" t="n"/>
      <c r="F3497" s="4" t="n"/>
      <c r="G3497" s="4" t="n"/>
      <c r="H3497" s="4" t="n"/>
    </row>
    <row r="3498">
      <c r="A3498" s="6" t="n"/>
      <c r="B3498" s="4" t="n"/>
      <c r="C3498" s="4" t="n"/>
      <c r="D3498" s="4" t="n"/>
      <c r="E3498" s="7" t="n"/>
      <c r="F3498" s="4" t="n"/>
      <c r="G3498" s="4" t="n"/>
      <c r="H3498" s="4" t="n"/>
    </row>
    <row r="3499">
      <c r="A3499" s="6" t="n"/>
      <c r="B3499" s="4" t="n"/>
      <c r="C3499" s="4" t="n"/>
      <c r="D3499" s="4" t="n"/>
      <c r="E3499" s="7" t="n"/>
      <c r="F3499" s="4" t="n"/>
      <c r="G3499" s="4" t="n"/>
      <c r="H3499" s="4" t="n"/>
    </row>
    <row r="3500">
      <c r="A3500" s="6" t="n"/>
      <c r="B3500" s="4" t="n"/>
      <c r="C3500" s="4" t="n"/>
      <c r="D3500" s="4" t="n"/>
      <c r="E3500" s="7" t="n"/>
      <c r="F3500" s="4" t="n"/>
      <c r="G3500" s="4" t="n"/>
      <c r="H3500" s="4" t="n"/>
    </row>
    <row r="3501">
      <c r="A3501" s="6" t="n"/>
      <c r="B3501" s="4" t="n"/>
      <c r="C3501" s="4" t="n"/>
      <c r="D3501" s="4" t="n"/>
      <c r="E3501" s="7" t="n"/>
      <c r="F3501" s="4" t="n"/>
      <c r="G3501" s="4" t="n"/>
      <c r="H3501" s="4" t="n"/>
    </row>
    <row r="3502">
      <c r="A3502" s="6" t="n"/>
      <c r="B3502" s="4" t="n"/>
      <c r="C3502" s="4" t="n"/>
      <c r="D3502" s="4" t="n"/>
      <c r="E3502" s="7" t="n"/>
      <c r="F3502" s="4" t="n"/>
      <c r="G3502" s="4" t="n"/>
      <c r="H3502" s="4" t="n"/>
    </row>
    <row r="3503">
      <c r="A3503" s="6" t="n"/>
      <c r="B3503" s="4" t="n"/>
      <c r="C3503" s="4" t="n"/>
      <c r="D3503" s="4" t="n"/>
      <c r="E3503" s="7" t="n"/>
      <c r="F3503" s="4" t="n"/>
      <c r="G3503" s="4" t="n"/>
      <c r="H3503" s="4" t="n"/>
    </row>
    <row r="3504">
      <c r="A3504" s="6" t="n"/>
      <c r="B3504" s="4" t="n"/>
      <c r="C3504" s="4" t="n"/>
      <c r="D3504" s="4" t="n"/>
      <c r="E3504" s="7" t="n"/>
      <c r="F3504" s="4" t="n"/>
      <c r="G3504" s="4" t="n"/>
      <c r="H3504" s="4" t="n"/>
    </row>
    <row r="3505">
      <c r="A3505" s="6" t="n"/>
      <c r="B3505" s="4" t="n"/>
      <c r="C3505" s="4" t="n"/>
      <c r="D3505" s="4" t="n"/>
      <c r="E3505" s="7" t="n"/>
      <c r="F3505" s="4" t="n"/>
      <c r="G3505" s="4" t="n"/>
      <c r="H3505" s="4" t="n"/>
    </row>
    <row r="3506">
      <c r="A3506" s="6" t="n"/>
      <c r="B3506" s="4" t="n"/>
      <c r="C3506" s="4" t="n"/>
      <c r="D3506" s="4" t="n"/>
      <c r="E3506" s="7" t="n"/>
      <c r="F3506" s="4" t="n"/>
      <c r="G3506" s="4" t="n"/>
      <c r="H3506" s="4" t="n"/>
    </row>
    <row r="3507">
      <c r="A3507" s="6" t="n"/>
      <c r="B3507" s="4" t="n"/>
      <c r="C3507" s="4" t="n"/>
      <c r="D3507" s="4" t="n"/>
      <c r="E3507" s="7" t="n"/>
      <c r="F3507" s="4" t="n"/>
      <c r="G3507" s="4" t="n"/>
      <c r="H3507" s="4" t="n"/>
    </row>
    <row r="3508">
      <c r="A3508" s="6" t="n"/>
      <c r="B3508" s="4" t="n"/>
      <c r="C3508" s="4" t="n"/>
      <c r="D3508" s="4" t="n"/>
      <c r="E3508" s="7" t="n"/>
      <c r="F3508" s="4" t="n"/>
      <c r="G3508" s="4" t="n"/>
      <c r="H3508" s="4" t="n"/>
    </row>
    <row r="3509">
      <c r="A3509" s="6" t="n"/>
      <c r="B3509" s="4" t="n"/>
      <c r="C3509" s="4" t="n"/>
      <c r="D3509" s="4" t="n"/>
      <c r="E3509" s="7" t="n"/>
      <c r="F3509" s="4" t="n"/>
      <c r="G3509" s="4" t="n"/>
      <c r="H3509" s="4" t="n"/>
    </row>
    <row r="3510">
      <c r="A3510" s="6" t="n"/>
      <c r="B3510" s="4" t="n"/>
      <c r="C3510" s="4" t="n"/>
      <c r="D3510" s="4" t="n"/>
      <c r="E3510" s="7" t="n"/>
      <c r="F3510" s="4" t="n"/>
      <c r="G3510" s="4" t="n"/>
      <c r="H3510" s="4" t="n"/>
    </row>
    <row r="3511">
      <c r="A3511" s="6" t="n"/>
      <c r="B3511" s="4" t="n"/>
      <c r="C3511" s="4" t="n"/>
      <c r="D3511" s="4" t="n"/>
      <c r="E3511" s="7" t="n"/>
      <c r="F3511" s="4" t="n"/>
      <c r="G3511" s="4" t="n"/>
      <c r="H3511" s="4" t="n"/>
    </row>
    <row r="3512">
      <c r="A3512" s="6" t="n"/>
      <c r="B3512" s="4" t="n"/>
      <c r="C3512" s="4" t="n"/>
      <c r="D3512" s="4" t="n"/>
      <c r="E3512" s="7" t="n"/>
      <c r="F3512" s="4" t="n"/>
      <c r="G3512" s="4" t="n"/>
      <c r="H3512" s="4" t="n"/>
    </row>
    <row r="3513">
      <c r="A3513" s="6" t="n"/>
      <c r="B3513" s="4" t="n"/>
      <c r="C3513" s="4" t="n"/>
      <c r="D3513" s="4" t="n"/>
      <c r="E3513" s="7" t="n"/>
      <c r="F3513" s="4" t="n"/>
      <c r="G3513" s="4" t="n"/>
      <c r="H3513" s="4" t="n"/>
    </row>
    <row r="3514">
      <c r="A3514" s="6" t="n"/>
      <c r="B3514" s="4" t="n"/>
      <c r="C3514" s="4" t="n"/>
      <c r="D3514" s="4" t="n"/>
      <c r="E3514" s="7" t="n"/>
      <c r="F3514" s="4" t="n"/>
      <c r="G3514" s="4" t="n"/>
      <c r="H3514" s="4" t="n"/>
    </row>
    <row r="3515">
      <c r="A3515" s="6" t="n"/>
      <c r="B3515" s="4" t="n"/>
      <c r="C3515" s="4" t="n"/>
      <c r="D3515" s="4" t="n"/>
      <c r="E3515" s="7" t="n"/>
      <c r="F3515" s="4" t="n"/>
      <c r="G3515" s="4" t="n"/>
      <c r="H3515" s="4" t="n"/>
    </row>
    <row r="3516">
      <c r="A3516" s="6" t="n"/>
      <c r="B3516" s="4" t="n"/>
      <c r="C3516" s="4" t="n"/>
      <c r="D3516" s="4" t="n"/>
      <c r="E3516" s="7" t="n"/>
      <c r="F3516" s="4" t="n"/>
      <c r="G3516" s="4" t="n"/>
      <c r="H3516" s="4" t="n"/>
    </row>
    <row r="3517">
      <c r="A3517" s="6" t="n"/>
      <c r="B3517" s="4" t="n"/>
      <c r="C3517" s="4" t="n"/>
      <c r="D3517" s="4" t="n"/>
      <c r="E3517" s="7" t="n"/>
      <c r="F3517" s="4" t="n"/>
      <c r="G3517" s="4" t="n"/>
      <c r="H3517" s="4" t="n"/>
    </row>
    <row r="3518">
      <c r="A3518" s="6" t="n"/>
      <c r="B3518" s="4" t="n"/>
      <c r="C3518" s="4" t="n"/>
      <c r="D3518" s="4" t="n"/>
      <c r="E3518" s="7" t="n"/>
      <c r="F3518" s="4" t="n"/>
      <c r="G3518" s="4" t="n"/>
      <c r="H3518" s="4" t="n"/>
    </row>
    <row r="3519">
      <c r="A3519" s="6" t="n"/>
      <c r="B3519" s="4" t="n"/>
      <c r="C3519" s="4" t="n"/>
      <c r="D3519" s="4" t="n"/>
      <c r="E3519" s="7" t="n"/>
      <c r="F3519" s="4" t="n"/>
      <c r="G3519" s="4" t="n"/>
      <c r="H3519" s="4" t="n"/>
    </row>
    <row r="3520">
      <c r="A3520" s="6" t="n"/>
      <c r="B3520" s="4" t="n"/>
      <c r="C3520" s="4" t="n"/>
      <c r="D3520" s="4" t="n"/>
      <c r="E3520" s="7" t="n"/>
      <c r="F3520" s="4" t="n"/>
      <c r="G3520" s="4" t="n"/>
      <c r="H3520" s="4" t="n"/>
    </row>
    <row r="3521">
      <c r="A3521" s="6" t="n"/>
      <c r="B3521" s="4" t="n"/>
      <c r="C3521" s="4" t="n"/>
      <c r="D3521" s="4" t="n"/>
      <c r="E3521" s="7" t="n"/>
      <c r="F3521" s="4" t="n"/>
      <c r="G3521" s="4" t="n"/>
      <c r="H3521" s="4" t="n"/>
    </row>
    <row r="3522">
      <c r="A3522" s="6" t="n"/>
      <c r="B3522" s="4" t="n"/>
      <c r="C3522" s="4" t="n"/>
      <c r="D3522" s="4" t="n"/>
      <c r="E3522" s="7" t="n"/>
      <c r="F3522" s="4" t="n"/>
      <c r="G3522" s="4" t="n"/>
      <c r="H3522" s="4" t="n"/>
    </row>
    <row r="3523">
      <c r="A3523" s="6" t="n"/>
      <c r="B3523" s="4" t="n"/>
      <c r="C3523" s="4" t="n"/>
      <c r="D3523" s="4" t="n"/>
      <c r="E3523" s="7" t="n"/>
      <c r="F3523" s="4" t="n"/>
      <c r="G3523" s="4" t="n"/>
      <c r="H3523" s="4" t="n"/>
    </row>
    <row r="3524">
      <c r="A3524" s="6" t="n"/>
      <c r="B3524" s="4" t="n"/>
      <c r="C3524" s="4" t="n"/>
      <c r="D3524" s="4" t="n"/>
      <c r="E3524" s="7" t="n"/>
      <c r="F3524" s="4" t="n"/>
      <c r="G3524" s="4" t="n"/>
      <c r="H3524" s="4" t="n"/>
    </row>
    <row r="3525">
      <c r="A3525" s="6" t="n"/>
      <c r="B3525" s="4" t="n"/>
      <c r="C3525" s="4" t="n"/>
      <c r="D3525" s="4" t="n"/>
      <c r="E3525" s="7" t="n"/>
      <c r="F3525" s="4" t="n"/>
      <c r="G3525" s="4" t="n"/>
      <c r="H3525" s="4" t="n"/>
    </row>
    <row r="3526">
      <c r="A3526" s="6" t="n"/>
      <c r="B3526" s="4" t="n"/>
      <c r="C3526" s="4" t="n"/>
      <c r="D3526" s="4" t="n"/>
      <c r="E3526" s="7" t="n"/>
      <c r="F3526" s="4" t="n"/>
      <c r="G3526" s="4" t="n"/>
      <c r="H3526" s="4" t="n"/>
    </row>
    <row r="3527">
      <c r="A3527" s="6" t="n"/>
      <c r="B3527" s="4" t="n"/>
      <c r="C3527" s="4" t="n"/>
      <c r="D3527" s="4" t="n"/>
      <c r="E3527" s="7" t="n"/>
      <c r="F3527" s="4" t="n"/>
      <c r="G3527" s="4" t="n"/>
      <c r="H3527" s="4" t="n"/>
    </row>
    <row r="3528">
      <c r="A3528" s="6" t="n"/>
      <c r="B3528" s="4" t="n"/>
      <c r="C3528" s="4" t="n"/>
      <c r="D3528" s="4" t="n"/>
      <c r="E3528" s="7" t="n"/>
      <c r="F3528" s="4" t="n"/>
      <c r="G3528" s="4" t="n"/>
      <c r="H3528" s="4" t="n"/>
    </row>
    <row r="3529">
      <c r="A3529" s="6" t="n"/>
      <c r="B3529" s="4" t="n"/>
      <c r="C3529" s="4" t="n"/>
      <c r="D3529" s="4" t="n"/>
      <c r="E3529" s="7" t="n"/>
      <c r="F3529" s="4" t="n"/>
      <c r="G3529" s="4" t="n"/>
      <c r="H3529" s="4" t="n"/>
    </row>
    <row r="3530">
      <c r="A3530" s="6" t="n"/>
      <c r="B3530" s="4" t="n"/>
      <c r="C3530" s="4" t="n"/>
      <c r="D3530" s="4" t="n"/>
      <c r="E3530" s="7" t="n"/>
      <c r="F3530" s="4" t="n"/>
      <c r="G3530" s="4" t="n"/>
      <c r="H3530" s="4" t="n"/>
    </row>
    <row r="3531">
      <c r="A3531" s="6" t="n"/>
      <c r="B3531" s="4" t="n"/>
      <c r="C3531" s="4" t="n"/>
      <c r="D3531" s="4" t="n"/>
      <c r="E3531" s="7" t="n"/>
      <c r="F3531" s="4" t="n"/>
      <c r="G3531" s="4" t="n"/>
      <c r="H3531" s="4" t="n"/>
    </row>
    <row r="3532">
      <c r="A3532" s="6" t="n"/>
      <c r="B3532" s="4" t="n"/>
      <c r="C3532" s="4" t="n"/>
      <c r="D3532" s="4" t="n"/>
      <c r="E3532" s="7" t="n"/>
      <c r="F3532" s="4" t="n"/>
      <c r="G3532" s="4" t="n"/>
      <c r="H3532" s="4" t="n"/>
    </row>
    <row r="3533">
      <c r="A3533" s="6" t="n"/>
      <c r="B3533" s="4" t="n"/>
      <c r="C3533" s="4" t="n"/>
      <c r="D3533" s="4" t="n"/>
      <c r="E3533" s="7" t="n"/>
      <c r="F3533" s="4" t="n"/>
      <c r="G3533" s="4" t="n"/>
      <c r="H3533" s="4" t="n"/>
    </row>
    <row r="3534">
      <c r="A3534" s="6" t="n"/>
      <c r="B3534" s="4" t="n"/>
      <c r="C3534" s="4" t="n"/>
      <c r="D3534" s="4" t="n"/>
      <c r="E3534" s="7" t="n"/>
      <c r="F3534" s="4" t="n"/>
      <c r="G3534" s="4" t="n"/>
      <c r="H3534" s="4" t="n"/>
    </row>
    <row r="3535">
      <c r="A3535" s="6" t="n"/>
      <c r="B3535" s="4" t="n"/>
      <c r="C3535" s="4" t="n"/>
      <c r="D3535" s="4" t="n"/>
      <c r="E3535" s="7" t="n"/>
      <c r="F3535" s="4" t="n"/>
      <c r="G3535" s="4" t="n"/>
      <c r="H3535" s="4" t="n"/>
    </row>
    <row r="3536">
      <c r="A3536" s="6" t="n"/>
      <c r="B3536" s="4" t="n"/>
      <c r="C3536" s="4" t="n"/>
      <c r="D3536" s="4" t="n"/>
      <c r="E3536" s="7" t="n"/>
      <c r="F3536" s="4" t="n"/>
      <c r="G3536" s="4" t="n"/>
      <c r="H3536" s="4" t="n"/>
    </row>
    <row r="3537">
      <c r="A3537" s="6" t="n"/>
      <c r="B3537" s="4" t="n"/>
      <c r="C3537" s="4" t="n"/>
      <c r="D3537" s="4" t="n"/>
      <c r="E3537" s="7" t="n"/>
      <c r="F3537" s="4" t="n"/>
      <c r="G3537" s="4" t="n"/>
      <c r="H3537" s="4" t="n"/>
    </row>
    <row r="3538">
      <c r="A3538" s="6" t="n"/>
      <c r="B3538" s="4" t="n"/>
      <c r="C3538" s="4" t="n"/>
      <c r="D3538" s="4" t="n"/>
      <c r="E3538" s="7" t="n"/>
      <c r="F3538" s="4" t="n"/>
      <c r="G3538" s="4" t="n"/>
      <c r="H3538" s="4" t="n"/>
    </row>
    <row r="3539">
      <c r="A3539" s="6" t="n"/>
      <c r="B3539" s="4" t="n"/>
      <c r="C3539" s="4" t="n"/>
      <c r="D3539" s="4" t="n"/>
      <c r="E3539" s="7" t="n"/>
      <c r="F3539" s="4" t="n"/>
      <c r="G3539" s="4" t="n"/>
      <c r="H3539" s="4" t="n"/>
    </row>
    <row r="3540">
      <c r="A3540" s="6" t="n"/>
      <c r="B3540" s="4" t="n"/>
      <c r="C3540" s="4" t="n"/>
      <c r="D3540" s="4" t="n"/>
      <c r="E3540" s="7" t="n"/>
      <c r="F3540" s="4" t="n"/>
      <c r="G3540" s="4" t="n"/>
      <c r="H3540" s="4" t="n"/>
    </row>
    <row r="3541">
      <c r="A3541" s="6" t="n"/>
      <c r="B3541" s="4" t="n"/>
      <c r="C3541" s="4" t="n"/>
      <c r="D3541" s="4" t="n"/>
      <c r="E3541" s="7" t="n"/>
      <c r="F3541" s="4" t="n"/>
      <c r="G3541" s="4" t="n"/>
      <c r="H3541" s="4" t="n"/>
    </row>
    <row r="3542">
      <c r="A3542" s="6" t="n"/>
      <c r="B3542" s="4" t="n"/>
      <c r="C3542" s="4" t="n"/>
      <c r="D3542" s="4" t="n"/>
      <c r="E3542" s="7" t="n"/>
      <c r="F3542" s="4" t="n"/>
      <c r="G3542" s="4" t="n"/>
      <c r="H3542" s="4" t="n"/>
    </row>
    <row r="3543">
      <c r="A3543" s="6" t="n"/>
      <c r="B3543" s="4" t="n"/>
      <c r="C3543" s="4" t="n"/>
      <c r="D3543" s="4" t="n"/>
      <c r="E3543" s="7" t="n"/>
      <c r="F3543" s="4" t="n"/>
      <c r="G3543" s="4" t="n"/>
      <c r="H3543" s="4" t="n"/>
    </row>
    <row r="3544">
      <c r="A3544" s="6" t="n"/>
      <c r="B3544" s="4" t="n"/>
      <c r="C3544" s="4" t="n"/>
      <c r="D3544" s="4" t="n"/>
      <c r="E3544" s="7" t="n"/>
      <c r="F3544" s="4" t="n"/>
      <c r="G3544" s="4" t="n"/>
      <c r="H3544" s="4" t="n"/>
    </row>
    <row r="3545">
      <c r="A3545" s="6" t="n"/>
      <c r="B3545" s="4" t="n"/>
      <c r="C3545" s="4" t="n"/>
      <c r="D3545" s="4" t="n"/>
      <c r="E3545" s="7" t="n"/>
      <c r="F3545" s="4" t="n"/>
      <c r="G3545" s="4" t="n"/>
      <c r="H3545" s="4" t="n"/>
    </row>
    <row r="3546">
      <c r="A3546" s="6" t="n"/>
      <c r="B3546" s="4" t="n"/>
      <c r="C3546" s="4" t="n"/>
      <c r="D3546" s="4" t="n"/>
      <c r="E3546" s="7" t="n"/>
      <c r="F3546" s="4" t="n"/>
      <c r="G3546" s="4" t="n"/>
      <c r="H3546" s="4" t="n"/>
    </row>
    <row r="3547">
      <c r="A3547" s="6" t="n"/>
      <c r="B3547" s="4" t="n"/>
      <c r="C3547" s="4" t="n"/>
      <c r="D3547" s="4" t="n"/>
      <c r="E3547" s="7" t="n"/>
      <c r="F3547" s="4" t="n"/>
      <c r="G3547" s="4" t="n"/>
      <c r="H3547" s="4" t="n"/>
    </row>
    <row r="3548">
      <c r="A3548" s="6" t="n"/>
      <c r="B3548" s="4" t="n"/>
      <c r="C3548" s="4" t="n"/>
      <c r="D3548" s="4" t="n"/>
      <c r="E3548" s="7" t="n"/>
      <c r="F3548" s="4" t="n"/>
      <c r="G3548" s="4" t="n"/>
      <c r="H3548" s="4" t="n"/>
    </row>
    <row r="3549">
      <c r="A3549" s="6" t="n"/>
      <c r="B3549" s="4" t="n"/>
      <c r="C3549" s="4" t="n"/>
      <c r="D3549" s="4" t="n"/>
      <c r="E3549" s="7" t="n"/>
      <c r="F3549" s="4" t="n"/>
      <c r="G3549" s="4" t="n"/>
      <c r="H3549" s="4" t="n"/>
    </row>
    <row r="3550">
      <c r="A3550" s="6" t="n"/>
      <c r="B3550" s="4" t="n"/>
      <c r="C3550" s="4" t="n"/>
      <c r="D3550" s="4" t="n"/>
      <c r="E3550" s="7" t="n"/>
      <c r="F3550" s="4" t="n"/>
      <c r="G3550" s="4" t="n"/>
      <c r="H3550" s="4" t="n"/>
    </row>
    <row r="3551">
      <c r="A3551" s="6" t="n"/>
      <c r="B3551" s="4" t="n"/>
      <c r="C3551" s="4" t="n"/>
      <c r="D3551" s="4" t="n"/>
      <c r="E3551" s="7" t="n"/>
      <c r="F3551" s="4" t="n"/>
      <c r="G3551" s="4" t="n"/>
      <c r="H3551" s="4" t="n"/>
    </row>
    <row r="3552">
      <c r="A3552" s="6" t="n"/>
      <c r="B3552" s="4" t="n"/>
      <c r="C3552" s="4" t="n"/>
      <c r="D3552" s="4" t="n"/>
      <c r="E3552" s="7" t="n"/>
      <c r="F3552" s="4" t="n"/>
      <c r="G3552" s="4" t="n"/>
      <c r="H3552" s="4" t="n"/>
    </row>
    <row r="3553">
      <c r="A3553" s="6" t="n"/>
      <c r="B3553" s="4" t="n"/>
      <c r="C3553" s="4" t="n"/>
      <c r="D3553" s="4" t="n"/>
      <c r="E3553" s="7" t="n"/>
      <c r="F3553" s="4" t="n"/>
      <c r="G3553" s="4" t="n"/>
      <c r="H3553" s="4" t="n"/>
    </row>
    <row r="3554">
      <c r="A3554" s="6" t="n"/>
      <c r="B3554" s="4" t="n"/>
      <c r="C3554" s="4" t="n"/>
      <c r="D3554" s="4" t="n"/>
      <c r="E3554" s="7" t="n"/>
      <c r="F3554" s="4" t="n"/>
      <c r="G3554" s="4" t="n"/>
      <c r="H3554" s="4" t="n"/>
    </row>
    <row r="3555">
      <c r="A3555" s="6" t="n"/>
      <c r="B3555" s="4" t="n"/>
      <c r="C3555" s="4" t="n"/>
      <c r="D3555" s="4" t="n"/>
      <c r="E3555" s="7" t="n"/>
      <c r="F3555" s="4" t="n"/>
      <c r="G3555" s="4" t="n"/>
      <c r="H3555" s="4" t="n"/>
    </row>
    <row r="3556">
      <c r="A3556" s="6" t="n"/>
      <c r="B3556" s="4" t="n"/>
      <c r="C3556" s="4" t="n"/>
      <c r="D3556" s="4" t="n"/>
      <c r="E3556" s="7" t="n"/>
      <c r="F3556" s="4" t="n"/>
      <c r="G3556" s="4" t="n"/>
      <c r="H3556" s="4" t="n"/>
    </row>
    <row r="3557">
      <c r="A3557" s="6" t="n"/>
      <c r="B3557" s="4" t="n"/>
      <c r="C3557" s="4" t="n"/>
      <c r="D3557" s="4" t="n"/>
      <c r="E3557" s="7" t="n"/>
      <c r="F3557" s="4" t="n"/>
      <c r="G3557" s="4" t="n"/>
      <c r="H3557" s="4" t="n"/>
    </row>
    <row r="3558">
      <c r="A3558" s="6" t="n"/>
      <c r="B3558" s="4" t="n"/>
      <c r="C3558" s="4" t="n"/>
      <c r="D3558" s="4" t="n"/>
      <c r="E3558" s="7" t="n"/>
      <c r="F3558" s="4" t="n"/>
      <c r="G3558" s="4" t="n"/>
      <c r="H3558" s="4" t="n"/>
    </row>
    <row r="3559">
      <c r="A3559" s="6" t="n"/>
      <c r="B3559" s="4" t="n"/>
      <c r="C3559" s="4" t="n"/>
      <c r="D3559" s="4" t="n"/>
      <c r="E3559" s="7" t="n"/>
      <c r="F3559" s="4" t="n"/>
      <c r="G3559" s="4" t="n"/>
      <c r="H3559" s="4" t="n"/>
    </row>
    <row r="3560">
      <c r="A3560" s="6" t="n"/>
      <c r="B3560" s="4" t="n"/>
      <c r="C3560" s="4" t="n"/>
      <c r="D3560" s="4" t="n"/>
      <c r="E3560" s="7" t="n"/>
      <c r="F3560" s="4" t="n"/>
      <c r="G3560" s="4" t="n"/>
      <c r="H3560" s="4" t="n"/>
    </row>
    <row r="3561">
      <c r="A3561" s="6" t="n"/>
      <c r="B3561" s="4" t="n"/>
      <c r="C3561" s="4" t="n"/>
      <c r="D3561" s="4" t="n"/>
      <c r="E3561" s="7" t="n"/>
      <c r="F3561" s="4" t="n"/>
      <c r="G3561" s="4" t="n"/>
      <c r="H3561" s="4" t="n"/>
    </row>
    <row r="3562">
      <c r="A3562" s="6" t="n"/>
      <c r="B3562" s="4" t="n"/>
      <c r="C3562" s="4" t="n"/>
      <c r="D3562" s="4" t="n"/>
      <c r="E3562" s="7" t="n"/>
      <c r="F3562" s="4" t="n"/>
      <c r="G3562" s="4" t="n"/>
      <c r="H3562" s="4" t="n"/>
    </row>
    <row r="3563">
      <c r="A3563" s="6" t="n"/>
      <c r="B3563" s="4" t="n"/>
      <c r="C3563" s="4" t="n"/>
      <c r="D3563" s="4" t="n"/>
      <c r="E3563" s="7" t="n"/>
      <c r="F3563" s="4" t="n"/>
      <c r="G3563" s="4" t="n"/>
      <c r="H3563" s="4" t="n"/>
    </row>
    <row r="3564">
      <c r="A3564" s="6" t="n"/>
      <c r="B3564" s="4" t="n"/>
      <c r="C3564" s="4" t="n"/>
      <c r="D3564" s="4" t="n"/>
      <c r="E3564" s="7" t="n"/>
      <c r="F3564" s="4" t="n"/>
      <c r="G3564" s="4" t="n"/>
      <c r="H3564" s="4" t="n"/>
    </row>
    <row r="3565">
      <c r="A3565" s="6" t="n"/>
      <c r="B3565" s="4" t="n"/>
      <c r="C3565" s="4" t="n"/>
      <c r="D3565" s="4" t="n"/>
      <c r="E3565" s="7" t="n"/>
      <c r="F3565" s="4" t="n"/>
      <c r="G3565" s="4" t="n"/>
      <c r="H3565" s="4" t="n"/>
    </row>
    <row r="3566">
      <c r="A3566" s="6" t="n"/>
      <c r="B3566" s="4" t="n"/>
      <c r="C3566" s="4" t="n"/>
      <c r="D3566" s="4" t="n"/>
      <c r="E3566" s="7" t="n"/>
      <c r="F3566" s="4" t="n"/>
      <c r="G3566" s="4" t="n"/>
      <c r="H3566" s="4" t="n"/>
    </row>
    <row r="3567">
      <c r="A3567" s="6" t="n"/>
      <c r="B3567" s="4" t="n"/>
      <c r="C3567" s="4" t="n"/>
      <c r="D3567" s="4" t="n"/>
      <c r="E3567" s="7" t="n"/>
      <c r="F3567" s="4" t="n"/>
      <c r="G3567" s="4" t="n"/>
      <c r="H3567" s="4" t="n"/>
    </row>
    <row r="3568">
      <c r="A3568" s="6" t="n"/>
      <c r="B3568" s="4" t="n"/>
      <c r="C3568" s="4" t="n"/>
      <c r="D3568" s="4" t="n"/>
      <c r="E3568" s="7" t="n"/>
      <c r="F3568" s="4" t="n"/>
      <c r="G3568" s="4" t="n"/>
      <c r="H3568" s="4" t="n"/>
    </row>
    <row r="3569">
      <c r="A3569" s="6" t="n"/>
      <c r="B3569" s="4" t="n"/>
      <c r="C3569" s="4" t="n"/>
      <c r="D3569" s="4" t="n"/>
      <c r="E3569" s="7" t="n"/>
      <c r="F3569" s="4" t="n"/>
      <c r="G3569" s="4" t="n"/>
      <c r="H3569" s="4" t="n"/>
    </row>
    <row r="3570">
      <c r="A3570" s="6" t="n"/>
      <c r="B3570" s="4" t="n"/>
      <c r="C3570" s="4" t="n"/>
      <c r="D3570" s="4" t="n"/>
      <c r="E3570" s="7" t="n"/>
      <c r="F3570" s="4" t="n"/>
      <c r="G3570" s="4" t="n"/>
      <c r="H3570" s="4" t="n"/>
    </row>
    <row r="3571">
      <c r="A3571" s="6" t="n"/>
      <c r="B3571" s="4" t="n"/>
      <c r="C3571" s="4" t="n"/>
      <c r="D3571" s="4" t="n"/>
      <c r="E3571" s="7" t="n"/>
      <c r="F3571" s="4" t="n"/>
      <c r="G3571" s="4" t="n"/>
      <c r="H3571" s="4" t="n"/>
    </row>
    <row r="3572">
      <c r="A3572" s="6" t="n"/>
      <c r="B3572" s="4" t="n"/>
      <c r="C3572" s="4" t="n"/>
      <c r="D3572" s="4" t="n"/>
      <c r="E3572" s="7" t="n"/>
      <c r="F3572" s="4" t="n"/>
      <c r="G3572" s="4" t="n"/>
      <c r="H3572" s="4" t="n"/>
    </row>
    <row r="3573">
      <c r="A3573" s="6" t="n"/>
      <c r="B3573" s="4" t="n"/>
      <c r="C3573" s="4" t="n"/>
      <c r="D3573" s="4" t="n"/>
      <c r="E3573" s="7" t="n"/>
      <c r="F3573" s="4" t="n"/>
      <c r="G3573" s="4" t="n"/>
      <c r="H3573" s="4" t="n"/>
    </row>
    <row r="3574">
      <c r="A3574" s="6" t="n"/>
      <c r="B3574" s="4" t="n"/>
      <c r="C3574" s="4" t="n"/>
      <c r="D3574" s="4" t="n"/>
      <c r="E3574" s="7" t="n"/>
      <c r="F3574" s="4" t="n"/>
      <c r="G3574" s="4" t="n"/>
      <c r="H3574" s="4" t="n"/>
    </row>
    <row r="3575">
      <c r="A3575" s="6" t="n"/>
      <c r="B3575" s="4" t="n"/>
      <c r="C3575" s="4" t="n"/>
      <c r="D3575" s="4" t="n"/>
      <c r="E3575" s="7" t="n"/>
      <c r="F3575" s="4" t="n"/>
      <c r="G3575" s="4" t="n"/>
      <c r="H3575" s="4" t="n"/>
    </row>
    <row r="3576">
      <c r="A3576" s="6" t="n"/>
      <c r="B3576" s="4" t="n"/>
      <c r="C3576" s="4" t="n"/>
      <c r="D3576" s="4" t="n"/>
      <c r="E3576" s="7" t="n"/>
      <c r="F3576" s="4" t="n"/>
      <c r="G3576" s="4" t="n"/>
      <c r="H3576" s="4" t="n"/>
    </row>
    <row r="3577">
      <c r="A3577" s="6" t="n"/>
      <c r="B3577" s="4" t="n"/>
      <c r="C3577" s="4" t="n"/>
      <c r="D3577" s="4" t="n"/>
      <c r="E3577" s="7" t="n"/>
      <c r="F3577" s="4" t="n"/>
      <c r="G3577" s="4" t="n"/>
      <c r="H3577" s="4" t="n"/>
    </row>
    <row r="3578">
      <c r="A3578" s="6" t="n"/>
      <c r="B3578" s="4" t="n"/>
      <c r="C3578" s="4" t="n"/>
      <c r="D3578" s="4" t="n"/>
      <c r="E3578" s="7" t="n"/>
      <c r="F3578" s="4" t="n"/>
      <c r="G3578" s="4" t="n"/>
      <c r="H3578" s="4" t="n"/>
    </row>
    <row r="3579">
      <c r="A3579" s="6" t="n"/>
      <c r="B3579" s="4" t="n"/>
      <c r="C3579" s="4" t="n"/>
      <c r="D3579" s="4" t="n"/>
      <c r="E3579" s="7" t="n"/>
      <c r="F3579" s="4" t="n"/>
      <c r="G3579" s="4" t="n"/>
      <c r="H3579" s="4" t="n"/>
    </row>
    <row r="3580">
      <c r="A3580" s="6" t="n"/>
      <c r="B3580" s="4" t="n"/>
      <c r="C3580" s="4" t="n"/>
      <c r="D3580" s="4" t="n"/>
      <c r="E3580" s="7" t="n"/>
      <c r="F3580" s="4" t="n"/>
      <c r="G3580" s="4" t="n"/>
      <c r="H3580" s="4" t="n"/>
    </row>
    <row r="3581">
      <c r="A3581" s="6" t="n"/>
      <c r="B3581" s="4" t="n"/>
      <c r="C3581" s="4" t="n"/>
      <c r="D3581" s="4" t="n"/>
      <c r="E3581" s="7" t="n"/>
      <c r="F3581" s="4" t="n"/>
      <c r="G3581" s="4" t="n"/>
      <c r="H3581" s="4" t="n"/>
    </row>
    <row r="3582">
      <c r="A3582" s="6" t="n"/>
      <c r="B3582" s="4" t="n"/>
      <c r="C3582" s="4" t="n"/>
      <c r="D3582" s="4" t="n"/>
      <c r="E3582" s="7" t="n"/>
      <c r="F3582" s="4" t="n"/>
      <c r="G3582" s="4" t="n"/>
      <c r="H3582" s="4" t="n"/>
    </row>
    <row r="3583">
      <c r="A3583" s="6" t="n"/>
      <c r="B3583" s="4" t="n"/>
      <c r="C3583" s="4" t="n"/>
      <c r="D3583" s="4" t="n"/>
      <c r="E3583" s="7" t="n"/>
      <c r="F3583" s="4" t="n"/>
      <c r="G3583" s="4" t="n"/>
      <c r="H3583" s="4" t="n"/>
    </row>
    <row r="3584">
      <c r="A3584" s="6" t="n"/>
      <c r="B3584" s="4" t="n"/>
      <c r="C3584" s="4" t="n"/>
      <c r="D3584" s="4" t="n"/>
      <c r="E3584" s="7" t="n"/>
      <c r="F3584" s="4" t="n"/>
      <c r="G3584" s="4" t="n"/>
      <c r="H3584" s="4" t="n"/>
    </row>
    <row r="3585">
      <c r="A3585" s="6" t="n"/>
      <c r="B3585" s="4" t="n"/>
      <c r="C3585" s="4" t="n"/>
      <c r="D3585" s="4" t="n"/>
      <c r="E3585" s="7" t="n"/>
      <c r="F3585" s="4" t="n"/>
      <c r="G3585" s="4" t="n"/>
      <c r="H3585" s="4" t="n"/>
    </row>
    <row r="3586">
      <c r="A3586" s="6" t="n"/>
      <c r="B3586" s="4" t="n"/>
      <c r="C3586" s="4" t="n"/>
      <c r="D3586" s="4" t="n"/>
      <c r="E3586" s="7" t="n"/>
      <c r="F3586" s="4" t="n"/>
      <c r="G3586" s="4" t="n"/>
      <c r="H3586" s="4" t="n"/>
    </row>
    <row r="3587">
      <c r="A3587" s="6" t="n"/>
      <c r="B3587" s="4" t="n"/>
      <c r="C3587" s="4" t="n"/>
      <c r="D3587" s="4" t="n"/>
      <c r="E3587" s="7" t="n"/>
      <c r="F3587" s="4" t="n"/>
      <c r="G3587" s="4" t="n"/>
      <c r="H3587" s="4" t="n"/>
    </row>
    <row r="3588">
      <c r="A3588" s="6" t="n"/>
      <c r="B3588" s="4" t="n"/>
      <c r="C3588" s="4" t="n"/>
      <c r="D3588" s="4" t="n"/>
      <c r="E3588" s="7" t="n"/>
      <c r="F3588" s="4" t="n"/>
      <c r="G3588" s="4" t="n"/>
      <c r="H3588" s="4" t="n"/>
    </row>
    <row r="3589">
      <c r="A3589" s="6" t="n"/>
      <c r="B3589" s="4" t="n"/>
      <c r="C3589" s="4" t="n"/>
      <c r="D3589" s="4" t="n"/>
      <c r="E3589" s="7" t="n"/>
      <c r="F3589" s="4" t="n"/>
      <c r="G3589" s="4" t="n"/>
      <c r="H3589" s="4" t="n"/>
    </row>
    <row r="3590">
      <c r="A3590" s="6" t="n"/>
      <c r="B3590" s="4" t="n"/>
      <c r="C3590" s="4" t="n"/>
      <c r="D3590" s="4" t="n"/>
      <c r="E3590" s="7" t="n"/>
      <c r="F3590" s="4" t="n"/>
      <c r="G3590" s="4" t="n"/>
      <c r="H3590" s="4" t="n"/>
    </row>
    <row r="3591">
      <c r="A3591" s="6" t="n"/>
      <c r="B3591" s="4" t="n"/>
      <c r="C3591" s="4" t="n"/>
      <c r="D3591" s="4" t="n"/>
      <c r="E3591" s="7" t="n"/>
      <c r="F3591" s="4" t="n"/>
      <c r="G3591" s="4" t="n"/>
      <c r="H3591" s="4" t="n"/>
    </row>
    <row r="3592">
      <c r="A3592" s="6" t="n"/>
      <c r="B3592" s="4" t="n"/>
      <c r="C3592" s="4" t="n"/>
      <c r="D3592" s="4" t="n"/>
      <c r="E3592" s="7" t="n"/>
      <c r="F3592" s="4" t="n"/>
      <c r="G3592" s="4" t="n"/>
      <c r="H3592" s="4" t="n"/>
    </row>
    <row r="3593">
      <c r="A3593" s="6" t="n"/>
      <c r="B3593" s="4" t="n"/>
      <c r="C3593" s="4" t="n"/>
      <c r="D3593" s="4" t="n"/>
      <c r="E3593" s="7" t="n"/>
      <c r="F3593" s="4" t="n"/>
      <c r="G3593" s="4" t="n"/>
      <c r="H3593" s="4" t="n"/>
    </row>
    <row r="3594">
      <c r="A3594" s="6" t="n"/>
      <c r="B3594" s="4" t="n"/>
      <c r="C3594" s="4" t="n"/>
      <c r="D3594" s="4" t="n"/>
      <c r="E3594" s="7" t="n"/>
      <c r="F3594" s="4" t="n"/>
      <c r="G3594" s="4" t="n"/>
      <c r="H3594" s="4" t="n"/>
    </row>
    <row r="3595">
      <c r="A3595" s="6" t="n"/>
      <c r="B3595" s="4" t="n"/>
      <c r="C3595" s="4" t="n"/>
      <c r="D3595" s="4" t="n"/>
      <c r="E3595" s="7" t="n"/>
      <c r="F3595" s="4" t="n"/>
      <c r="G3595" s="4" t="n"/>
      <c r="H3595" s="4" t="n"/>
    </row>
    <row r="3596">
      <c r="A3596" s="6" t="n"/>
      <c r="B3596" s="4" t="n"/>
      <c r="C3596" s="4" t="n"/>
      <c r="D3596" s="4" t="n"/>
      <c r="E3596" s="7" t="n"/>
      <c r="F3596" s="4" t="n"/>
      <c r="G3596" s="4" t="n"/>
      <c r="H3596" s="4" t="n"/>
    </row>
    <row r="3597">
      <c r="A3597" s="6" t="n"/>
      <c r="B3597" s="4" t="n"/>
      <c r="C3597" s="4" t="n"/>
      <c r="D3597" s="4" t="n"/>
      <c r="E3597" s="7" t="n"/>
      <c r="F3597" s="4" t="n"/>
      <c r="G3597" s="4" t="n"/>
      <c r="H3597" s="4" t="n"/>
    </row>
    <row r="3598">
      <c r="A3598" s="6" t="n"/>
      <c r="B3598" s="4" t="n"/>
      <c r="C3598" s="4" t="n"/>
      <c r="D3598" s="4" t="n"/>
      <c r="E3598" s="7" t="n"/>
      <c r="F3598" s="4" t="n"/>
      <c r="G3598" s="4" t="n"/>
      <c r="H3598" s="4" t="n"/>
    </row>
    <row r="3599">
      <c r="A3599" s="6" t="n"/>
      <c r="B3599" s="4" t="n"/>
      <c r="C3599" s="4" t="n"/>
      <c r="D3599" s="4" t="n"/>
      <c r="E3599" s="7" t="n"/>
      <c r="F3599" s="4" t="n"/>
      <c r="G3599" s="4" t="n"/>
      <c r="H3599" s="4" t="n"/>
    </row>
    <row r="3600">
      <c r="A3600" s="6" t="n"/>
      <c r="B3600" s="4" t="n"/>
      <c r="C3600" s="4" t="n"/>
      <c r="D3600" s="4" t="n"/>
      <c r="E3600" s="7" t="n"/>
      <c r="F3600" s="4" t="n"/>
      <c r="G3600" s="4" t="n"/>
      <c r="H3600" s="4" t="n"/>
    </row>
    <row r="3601">
      <c r="A3601" s="6" t="n"/>
      <c r="B3601" s="4" t="n"/>
      <c r="C3601" s="4" t="n"/>
      <c r="D3601" s="4" t="n"/>
      <c r="E3601" s="7" t="n"/>
      <c r="F3601" s="4" t="n"/>
      <c r="G3601" s="4" t="n"/>
      <c r="H3601" s="4" t="n"/>
    </row>
    <row r="3602">
      <c r="A3602" s="6" t="n"/>
      <c r="B3602" s="4" t="n"/>
      <c r="C3602" s="4" t="n"/>
      <c r="D3602" s="4" t="n"/>
      <c r="E3602" s="7" t="n"/>
      <c r="F3602" s="4" t="n"/>
      <c r="G3602" s="4" t="n"/>
      <c r="H3602" s="4" t="n"/>
    </row>
    <row r="3603">
      <c r="A3603" s="6" t="n"/>
      <c r="B3603" s="4" t="n"/>
      <c r="C3603" s="4" t="n"/>
      <c r="D3603" s="4" t="n"/>
      <c r="E3603" s="7" t="n"/>
      <c r="F3603" s="4" t="n"/>
      <c r="G3603" s="4" t="n"/>
      <c r="H3603" s="4" t="n"/>
    </row>
    <row r="3604">
      <c r="A3604" s="6" t="n"/>
      <c r="B3604" s="4" t="n"/>
      <c r="C3604" s="4" t="n"/>
      <c r="D3604" s="4" t="n"/>
      <c r="E3604" s="7" t="n"/>
      <c r="F3604" s="4" t="n"/>
      <c r="G3604" s="4" t="n"/>
      <c r="H3604" s="4" t="n"/>
    </row>
    <row r="3605">
      <c r="A3605" s="6" t="n"/>
      <c r="B3605" s="4" t="n"/>
      <c r="C3605" s="4" t="n"/>
      <c r="D3605" s="4" t="n"/>
      <c r="E3605" s="7" t="n"/>
      <c r="F3605" s="4" t="n"/>
      <c r="G3605" s="4" t="n"/>
      <c r="H3605" s="4" t="n"/>
    </row>
    <row r="3606">
      <c r="A3606" s="6" t="n"/>
      <c r="B3606" s="4" t="n"/>
      <c r="C3606" s="4" t="n"/>
      <c r="D3606" s="4" t="n"/>
      <c r="E3606" s="7" t="n"/>
      <c r="F3606" s="4" t="n"/>
      <c r="G3606" s="4" t="n"/>
      <c r="H3606" s="4" t="n"/>
    </row>
    <row r="3607">
      <c r="A3607" s="6" t="n"/>
      <c r="B3607" s="4" t="n"/>
      <c r="C3607" s="4" t="n"/>
      <c r="D3607" s="4" t="n"/>
      <c r="E3607" s="7" t="n"/>
      <c r="F3607" s="4" t="n"/>
      <c r="G3607" s="4" t="n"/>
      <c r="H3607" s="4" t="n"/>
    </row>
    <row r="3608">
      <c r="A3608" s="6" t="n"/>
      <c r="B3608" s="4" t="n"/>
      <c r="C3608" s="4" t="n"/>
      <c r="D3608" s="4" t="n"/>
      <c r="E3608" s="7" t="n"/>
      <c r="F3608" s="4" t="n"/>
      <c r="G3608" s="4" t="n"/>
      <c r="H3608" s="4" t="n"/>
    </row>
    <row r="3609">
      <c r="A3609" s="6" t="n"/>
      <c r="B3609" s="4" t="n"/>
      <c r="C3609" s="4" t="n"/>
      <c r="D3609" s="4" t="n"/>
      <c r="E3609" s="7" t="n"/>
      <c r="F3609" s="4" t="n"/>
      <c r="G3609" s="4" t="n"/>
      <c r="H3609" s="4" t="n"/>
    </row>
    <row r="3610">
      <c r="A3610" s="6" t="n"/>
      <c r="B3610" s="4" t="n"/>
      <c r="C3610" s="4" t="n"/>
      <c r="D3610" s="4" t="n"/>
      <c r="E3610" s="7" t="n"/>
      <c r="F3610" s="4" t="n"/>
      <c r="G3610" s="4" t="n"/>
      <c r="H3610" s="4" t="n"/>
    </row>
    <row r="3611">
      <c r="A3611" s="6" t="n"/>
      <c r="B3611" s="4" t="n"/>
      <c r="C3611" s="4" t="n"/>
      <c r="D3611" s="4" t="n"/>
      <c r="E3611" s="7" t="n"/>
      <c r="F3611" s="4" t="n"/>
      <c r="G3611" s="4" t="n"/>
      <c r="H3611" s="4" t="n"/>
    </row>
    <row r="3612">
      <c r="A3612" s="6" t="n"/>
      <c r="B3612" s="4" t="n"/>
      <c r="C3612" s="4" t="n"/>
      <c r="D3612" s="4" t="n"/>
      <c r="E3612" s="7" t="n"/>
      <c r="F3612" s="4" t="n"/>
      <c r="G3612" s="4" t="n"/>
      <c r="H3612" s="4" t="n"/>
    </row>
    <row r="3613">
      <c r="A3613" s="6" t="n"/>
      <c r="B3613" s="4" t="n"/>
      <c r="C3613" s="4" t="n"/>
      <c r="D3613" s="4" t="n"/>
      <c r="E3613" s="7" t="n"/>
      <c r="F3613" s="4" t="n"/>
      <c r="G3613" s="4" t="n"/>
      <c r="H3613" s="4" t="n"/>
    </row>
    <row r="3614">
      <c r="A3614" s="6" t="n"/>
      <c r="B3614" s="4" t="n"/>
      <c r="C3614" s="4" t="n"/>
      <c r="D3614" s="4" t="n"/>
      <c r="E3614" s="7" t="n"/>
      <c r="F3614" s="4" t="n"/>
      <c r="G3614" s="4" t="n"/>
      <c r="H3614" s="4" t="n"/>
    </row>
    <row r="3615">
      <c r="A3615" s="6" t="n"/>
      <c r="B3615" s="4" t="n"/>
      <c r="C3615" s="4" t="n"/>
      <c r="D3615" s="4" t="n"/>
      <c r="E3615" s="7" t="n"/>
      <c r="F3615" s="4" t="n"/>
      <c r="G3615" s="4" t="n"/>
      <c r="H3615" s="4" t="n"/>
    </row>
    <row r="3616">
      <c r="A3616" s="6" t="n"/>
      <c r="B3616" s="4" t="n"/>
      <c r="C3616" s="4" t="n"/>
      <c r="D3616" s="4" t="n"/>
      <c r="E3616" s="7" t="n"/>
      <c r="F3616" s="4" t="n"/>
      <c r="G3616" s="4" t="n"/>
      <c r="H3616" s="4" t="n"/>
    </row>
    <row r="3617">
      <c r="A3617" s="6" t="n"/>
      <c r="B3617" s="4" t="n"/>
      <c r="C3617" s="4" t="n"/>
      <c r="D3617" s="4" t="n"/>
      <c r="E3617" s="7" t="n"/>
      <c r="F3617" s="4" t="n"/>
      <c r="G3617" s="4" t="n"/>
      <c r="H3617" s="4" t="n"/>
    </row>
    <row r="3618">
      <c r="A3618" s="6" t="n"/>
      <c r="B3618" s="4" t="n"/>
      <c r="C3618" s="4" t="n"/>
      <c r="D3618" s="4" t="n"/>
      <c r="E3618" s="7" t="n"/>
      <c r="F3618" s="4" t="n"/>
      <c r="G3618" s="4" t="n"/>
      <c r="H3618" s="4" t="n"/>
    </row>
    <row r="3619">
      <c r="A3619" s="6" t="n"/>
      <c r="B3619" s="4" t="n"/>
      <c r="C3619" s="4" t="n"/>
      <c r="D3619" s="4" t="n"/>
      <c r="E3619" s="7" t="n"/>
      <c r="F3619" s="4" t="n"/>
      <c r="G3619" s="4" t="n"/>
      <c r="H3619" s="4" t="n"/>
    </row>
    <row r="3620">
      <c r="A3620" s="6" t="n"/>
      <c r="B3620" s="4" t="n"/>
      <c r="C3620" s="4" t="n"/>
      <c r="D3620" s="4" t="n"/>
      <c r="E3620" s="7" t="n"/>
      <c r="F3620" s="4" t="n"/>
      <c r="G3620" s="4" t="n"/>
      <c r="H3620" s="4" t="n"/>
    </row>
    <row r="3621">
      <c r="A3621" s="6" t="n"/>
      <c r="B3621" s="4" t="n"/>
      <c r="C3621" s="4" t="n"/>
      <c r="D3621" s="4" t="n"/>
      <c r="E3621" s="7" t="n"/>
      <c r="F3621" s="4" t="n"/>
      <c r="G3621" s="4" t="n"/>
      <c r="H3621" s="4" t="n"/>
    </row>
    <row r="3622">
      <c r="A3622" s="6" t="n"/>
      <c r="B3622" s="4" t="n"/>
      <c r="C3622" s="4" t="n"/>
      <c r="D3622" s="4" t="n"/>
      <c r="E3622" s="7" t="n"/>
      <c r="F3622" s="4" t="n"/>
      <c r="G3622" s="4" t="n"/>
      <c r="H3622" s="4" t="n"/>
    </row>
    <row r="3623">
      <c r="A3623" s="6" t="n"/>
      <c r="B3623" s="4" t="n"/>
      <c r="C3623" s="4" t="n"/>
      <c r="D3623" s="4" t="n"/>
      <c r="E3623" s="7" t="n"/>
      <c r="F3623" s="4" t="n"/>
      <c r="G3623" s="4" t="n"/>
      <c r="H3623" s="4" t="n"/>
    </row>
    <row r="3624">
      <c r="A3624" s="6" t="n"/>
      <c r="B3624" s="4" t="n"/>
      <c r="C3624" s="4" t="n"/>
      <c r="D3624" s="4" t="n"/>
      <c r="E3624" s="7" t="n"/>
      <c r="F3624" s="4" t="n"/>
      <c r="G3624" s="4" t="n"/>
      <c r="H3624" s="4" t="n"/>
    </row>
    <row r="3625">
      <c r="A3625" s="6" t="n"/>
      <c r="B3625" s="4" t="n"/>
      <c r="C3625" s="4" t="n"/>
      <c r="D3625" s="4" t="n"/>
      <c r="E3625" s="7" t="n"/>
      <c r="F3625" s="4" t="n"/>
      <c r="G3625" s="4" t="n"/>
      <c r="H3625" s="4" t="n"/>
    </row>
    <row r="3626">
      <c r="A3626" s="6" t="n"/>
      <c r="B3626" s="4" t="n"/>
      <c r="C3626" s="4" t="n"/>
      <c r="D3626" s="4" t="n"/>
      <c r="E3626" s="7" t="n"/>
      <c r="F3626" s="4" t="n"/>
      <c r="G3626" s="4" t="n"/>
      <c r="H3626" s="4" t="n"/>
    </row>
    <row r="3627">
      <c r="A3627" s="6" t="n"/>
      <c r="B3627" s="4" t="n"/>
      <c r="C3627" s="4" t="n"/>
      <c r="D3627" s="4" t="n"/>
      <c r="E3627" s="7" t="n"/>
      <c r="F3627" s="4" t="n"/>
      <c r="G3627" s="4" t="n"/>
      <c r="H3627" s="4" t="n"/>
    </row>
    <row r="3628">
      <c r="A3628" s="6" t="n"/>
      <c r="B3628" s="4" t="n"/>
      <c r="C3628" s="4" t="n"/>
      <c r="D3628" s="4" t="n"/>
      <c r="E3628" s="7" t="n"/>
      <c r="F3628" s="4" t="n"/>
      <c r="G3628" s="4" t="n"/>
      <c r="H3628" s="4" t="n"/>
    </row>
    <row r="3629">
      <c r="A3629" s="6" t="n"/>
      <c r="B3629" s="4" t="n"/>
      <c r="C3629" s="4" t="n"/>
      <c r="D3629" s="4" t="n"/>
      <c r="E3629" s="7" t="n"/>
      <c r="F3629" s="4" t="n"/>
      <c r="G3629" s="4" t="n"/>
      <c r="H3629" s="4" t="n"/>
    </row>
    <row r="3630">
      <c r="A3630" s="6" t="n"/>
      <c r="B3630" s="4" t="n"/>
      <c r="C3630" s="4" t="n"/>
      <c r="D3630" s="4" t="n"/>
      <c r="E3630" s="7" t="n"/>
      <c r="F3630" s="4" t="n"/>
      <c r="G3630" s="4" t="n"/>
      <c r="H3630" s="4" t="n"/>
    </row>
    <row r="3631">
      <c r="A3631" s="6" t="n"/>
      <c r="B3631" s="4" t="n"/>
      <c r="C3631" s="4" t="n"/>
      <c r="D3631" s="4" t="n"/>
      <c r="E3631" s="7" t="n"/>
      <c r="F3631" s="4" t="n"/>
      <c r="G3631" s="4" t="n"/>
      <c r="H3631" s="4" t="n"/>
    </row>
    <row r="3632">
      <c r="A3632" s="6" t="n"/>
      <c r="B3632" s="4" t="n"/>
      <c r="C3632" s="4" t="n"/>
      <c r="D3632" s="4" t="n"/>
      <c r="E3632" s="7" t="n"/>
      <c r="F3632" s="4" t="n"/>
      <c r="G3632" s="4" t="n"/>
      <c r="H3632" s="4" t="n"/>
    </row>
    <row r="3633">
      <c r="A3633" s="6" t="n"/>
      <c r="B3633" s="4" t="n"/>
      <c r="C3633" s="4" t="n"/>
      <c r="D3633" s="4" t="n"/>
      <c r="E3633" s="7" t="n"/>
      <c r="F3633" s="4" t="n"/>
      <c r="G3633" s="4" t="n"/>
      <c r="H3633" s="4" t="n"/>
    </row>
    <row r="3634">
      <c r="A3634" s="6" t="n"/>
      <c r="B3634" s="4" t="n"/>
      <c r="C3634" s="4" t="n"/>
      <c r="D3634" s="4" t="n"/>
      <c r="E3634" s="7" t="n"/>
      <c r="F3634" s="4" t="n"/>
      <c r="G3634" s="4" t="n"/>
      <c r="H3634" s="4" t="n"/>
    </row>
    <row r="3635">
      <c r="A3635" s="6" t="n"/>
      <c r="B3635" s="4" t="n"/>
      <c r="C3635" s="4" t="n"/>
      <c r="D3635" s="4" t="n"/>
      <c r="E3635" s="7" t="n"/>
      <c r="F3635" s="4" t="n"/>
      <c r="G3635" s="4" t="n"/>
      <c r="H3635" s="4" t="n"/>
    </row>
    <row r="3636">
      <c r="A3636" s="6" t="n"/>
      <c r="B3636" s="4" t="n"/>
      <c r="C3636" s="4" t="n"/>
      <c r="D3636" s="4" t="n"/>
      <c r="E3636" s="7" t="n"/>
      <c r="F3636" s="4" t="n"/>
      <c r="G3636" s="4" t="n"/>
      <c r="H3636" s="4" t="n"/>
    </row>
    <row r="3637">
      <c r="A3637" s="6" t="n"/>
      <c r="B3637" s="4" t="n"/>
      <c r="C3637" s="4" t="n"/>
      <c r="D3637" s="4" t="n"/>
      <c r="E3637" s="7" t="n"/>
      <c r="F3637" s="4" t="n"/>
      <c r="G3637" s="4" t="n"/>
      <c r="H3637" s="4" t="n"/>
    </row>
    <row r="3638">
      <c r="A3638" s="6" t="n"/>
      <c r="B3638" s="4" t="n"/>
      <c r="C3638" s="4" t="n"/>
      <c r="D3638" s="4" t="n"/>
      <c r="E3638" s="7" t="n"/>
      <c r="F3638" s="4" t="n"/>
      <c r="G3638" s="4" t="n"/>
      <c r="H3638" s="4" t="n"/>
    </row>
    <row r="3639">
      <c r="A3639" s="6" t="n"/>
      <c r="B3639" s="4" t="n"/>
      <c r="C3639" s="4" t="n"/>
      <c r="D3639" s="4" t="n"/>
      <c r="E3639" s="7" t="n"/>
      <c r="F3639" s="4" t="n"/>
      <c r="G3639" s="4" t="n"/>
      <c r="H3639" s="4" t="n"/>
    </row>
    <row r="3640">
      <c r="A3640" s="6" t="n"/>
      <c r="B3640" s="4" t="n"/>
      <c r="C3640" s="4" t="n"/>
      <c r="D3640" s="4" t="n"/>
      <c r="E3640" s="7" t="n"/>
      <c r="F3640" s="4" t="n"/>
      <c r="G3640" s="4" t="n"/>
      <c r="H3640" s="4" t="n"/>
    </row>
    <row r="3641">
      <c r="A3641" s="6" t="n"/>
      <c r="B3641" s="4" t="n"/>
      <c r="C3641" s="4" t="n"/>
      <c r="D3641" s="4" t="n"/>
      <c r="E3641" s="7" t="n"/>
      <c r="F3641" s="4" t="n"/>
      <c r="G3641" s="4" t="n"/>
      <c r="H3641" s="4" t="n"/>
    </row>
    <row r="3642">
      <c r="A3642" s="6" t="n"/>
      <c r="B3642" s="4" t="n"/>
      <c r="C3642" s="4" t="n"/>
      <c r="D3642" s="4" t="n"/>
      <c r="E3642" s="7" t="n"/>
      <c r="F3642" s="4" t="n"/>
      <c r="G3642" s="4" t="n"/>
      <c r="H3642" s="4" t="n"/>
    </row>
    <row r="3643">
      <c r="A3643" s="6" t="n"/>
      <c r="B3643" s="4" t="n"/>
      <c r="C3643" s="4" t="n"/>
      <c r="D3643" s="4" t="n"/>
      <c r="E3643" s="7" t="n"/>
      <c r="F3643" s="4" t="n"/>
      <c r="G3643" s="4" t="n"/>
      <c r="H3643" s="4" t="n"/>
    </row>
    <row r="3644">
      <c r="A3644" s="6" t="n"/>
      <c r="B3644" s="4" t="n"/>
      <c r="C3644" s="4" t="n"/>
      <c r="D3644" s="4" t="n"/>
      <c r="E3644" s="7" t="n"/>
      <c r="F3644" s="4" t="n"/>
      <c r="G3644" s="4" t="n"/>
      <c r="H3644" s="4" t="n"/>
    </row>
    <row r="3645">
      <c r="A3645" s="6" t="n"/>
      <c r="B3645" s="4" t="n"/>
      <c r="C3645" s="4" t="n"/>
      <c r="D3645" s="4" t="n"/>
      <c r="E3645" s="7" t="n"/>
      <c r="F3645" s="4" t="n"/>
      <c r="G3645" s="4" t="n"/>
      <c r="H3645" s="4" t="n"/>
    </row>
    <row r="3646">
      <c r="A3646" s="6" t="n"/>
      <c r="B3646" s="4" t="n"/>
      <c r="C3646" s="4" t="n"/>
      <c r="D3646" s="4" t="n"/>
      <c r="E3646" s="7" t="n"/>
      <c r="F3646" s="4" t="n"/>
      <c r="G3646" s="4" t="n"/>
      <c r="H3646" s="4" t="n"/>
    </row>
    <row r="3647">
      <c r="A3647" s="6" t="n"/>
      <c r="B3647" s="4" t="n"/>
      <c r="C3647" s="4" t="n"/>
      <c r="D3647" s="4" t="n"/>
      <c r="E3647" s="7" t="n"/>
      <c r="F3647" s="4" t="n"/>
      <c r="G3647" s="4" t="n"/>
      <c r="H3647" s="4" t="n"/>
    </row>
    <row r="3648">
      <c r="A3648" s="6" t="n"/>
      <c r="B3648" s="4" t="n"/>
      <c r="C3648" s="4" t="n"/>
      <c r="D3648" s="4" t="n"/>
      <c r="E3648" s="7" t="n"/>
      <c r="F3648" s="4" t="n"/>
      <c r="G3648" s="4" t="n"/>
      <c r="H3648" s="4" t="n"/>
    </row>
    <row r="3649">
      <c r="A3649" s="6" t="n"/>
      <c r="B3649" s="4" t="n"/>
      <c r="C3649" s="4" t="n"/>
      <c r="D3649" s="4" t="n"/>
      <c r="E3649" s="7" t="n"/>
      <c r="F3649" s="4" t="n"/>
      <c r="G3649" s="4" t="n"/>
      <c r="H3649" s="4" t="n"/>
    </row>
    <row r="3650">
      <c r="A3650" s="6" t="n"/>
      <c r="B3650" s="4" t="n"/>
      <c r="C3650" s="4" t="n"/>
      <c r="D3650" s="4" t="n"/>
      <c r="E3650" s="7" t="n"/>
      <c r="F3650" s="4" t="n"/>
      <c r="G3650" s="4" t="n"/>
      <c r="H3650" s="4" t="n"/>
    </row>
    <row r="3651">
      <c r="A3651" s="6" t="n"/>
      <c r="B3651" s="4" t="n"/>
      <c r="C3651" s="4" t="n"/>
      <c r="D3651" s="4" t="n"/>
      <c r="E3651" s="7" t="n"/>
      <c r="F3651" s="4" t="n"/>
      <c r="G3651" s="4" t="n"/>
      <c r="H3651" s="4" t="n"/>
    </row>
    <row r="3652">
      <c r="A3652" s="6" t="n"/>
      <c r="B3652" s="4" t="n"/>
      <c r="C3652" s="4" t="n"/>
      <c r="D3652" s="4" t="n"/>
      <c r="E3652" s="7" t="n"/>
      <c r="F3652" s="4" t="n"/>
      <c r="G3652" s="4" t="n"/>
      <c r="H3652" s="4" t="n"/>
    </row>
    <row r="3653">
      <c r="A3653" s="6" t="n"/>
      <c r="B3653" s="4" t="n"/>
      <c r="C3653" s="4" t="n"/>
      <c r="D3653" s="4" t="n"/>
      <c r="E3653" s="7" t="n"/>
      <c r="F3653" s="4" t="n"/>
      <c r="G3653" s="4" t="n"/>
      <c r="H3653" s="4" t="n"/>
    </row>
    <row r="3654">
      <c r="A3654" s="6" t="n"/>
      <c r="B3654" s="4" t="n"/>
      <c r="C3654" s="4" t="n"/>
      <c r="D3654" s="4" t="n"/>
      <c r="E3654" s="7" t="n"/>
      <c r="F3654" s="4" t="n"/>
      <c r="G3654" s="4" t="n"/>
      <c r="H3654" s="4" t="n"/>
    </row>
    <row r="3655">
      <c r="A3655" s="6" t="n"/>
      <c r="B3655" s="4" t="n"/>
      <c r="C3655" s="4" t="n"/>
      <c r="D3655" s="4" t="n"/>
      <c r="E3655" s="7" t="n"/>
      <c r="F3655" s="4" t="n"/>
      <c r="G3655" s="4" t="n"/>
      <c r="H3655" s="4" t="n"/>
    </row>
    <row r="3656">
      <c r="A3656" s="6" t="n"/>
      <c r="B3656" s="4" t="n"/>
      <c r="C3656" s="4" t="n"/>
      <c r="D3656" s="4" t="n"/>
      <c r="E3656" s="7" t="n"/>
      <c r="F3656" s="4" t="n"/>
      <c r="G3656" s="4" t="n"/>
      <c r="H3656" s="4" t="n"/>
    </row>
    <row r="3657">
      <c r="A3657" s="6" t="n"/>
      <c r="B3657" s="4" t="n"/>
      <c r="C3657" s="4" t="n"/>
      <c r="D3657" s="4" t="n"/>
      <c r="E3657" s="7" t="n"/>
      <c r="F3657" s="4" t="n"/>
      <c r="G3657" s="4" t="n"/>
      <c r="H3657" s="4" t="n"/>
    </row>
    <row r="3658">
      <c r="A3658" s="6" t="n"/>
      <c r="B3658" s="4" t="n"/>
      <c r="C3658" s="4" t="n"/>
      <c r="D3658" s="4" t="n"/>
      <c r="E3658" s="7" t="n"/>
      <c r="F3658" s="4" t="n"/>
      <c r="G3658" s="4" t="n"/>
      <c r="H3658" s="4" t="n"/>
    </row>
    <row r="3659">
      <c r="A3659" s="6" t="n"/>
      <c r="B3659" s="4" t="n"/>
      <c r="C3659" s="4" t="n"/>
      <c r="D3659" s="4" t="n"/>
      <c r="E3659" s="7" t="n"/>
      <c r="F3659" s="4" t="n"/>
      <c r="G3659" s="4" t="n"/>
      <c r="H3659" s="4" t="n"/>
    </row>
    <row r="3660">
      <c r="A3660" s="6" t="n"/>
      <c r="B3660" s="4" t="n"/>
      <c r="C3660" s="4" t="n"/>
      <c r="D3660" s="4" t="n"/>
      <c r="E3660" s="7" t="n"/>
      <c r="F3660" s="4" t="n"/>
      <c r="G3660" s="4" t="n"/>
      <c r="H3660" s="4" t="n"/>
    </row>
    <row r="3661">
      <c r="A3661" s="6" t="n"/>
      <c r="B3661" s="4" t="n"/>
      <c r="C3661" s="4" t="n"/>
      <c r="D3661" s="4" t="n"/>
      <c r="E3661" s="7" t="n"/>
      <c r="F3661" s="4" t="n"/>
      <c r="G3661" s="4" t="n"/>
      <c r="H3661" s="4" t="n"/>
    </row>
    <row r="3662">
      <c r="A3662" s="6" t="n"/>
      <c r="B3662" s="4" t="n"/>
      <c r="C3662" s="4" t="n"/>
      <c r="D3662" s="4" t="n"/>
      <c r="E3662" s="7" t="n"/>
      <c r="F3662" s="4" t="n"/>
      <c r="G3662" s="4" t="n"/>
      <c r="H3662" s="4" t="n"/>
    </row>
    <row r="3663">
      <c r="A3663" s="6" t="n"/>
      <c r="B3663" s="4" t="n"/>
      <c r="C3663" s="4" t="n"/>
      <c r="D3663" s="4" t="n"/>
      <c r="E3663" s="7" t="n"/>
      <c r="F3663" s="4" t="n"/>
      <c r="G3663" s="4" t="n"/>
      <c r="H3663" s="4" t="n"/>
    </row>
    <row r="3664">
      <c r="A3664" s="6" t="n"/>
      <c r="B3664" s="4" t="n"/>
      <c r="C3664" s="4" t="n"/>
      <c r="D3664" s="4" t="n"/>
      <c r="E3664" s="7" t="n"/>
      <c r="F3664" s="4" t="n"/>
      <c r="G3664" s="4" t="n"/>
      <c r="H3664" s="4" t="n"/>
    </row>
    <row r="3665">
      <c r="A3665" s="6" t="n"/>
      <c r="B3665" s="4" t="n"/>
      <c r="C3665" s="4" t="n"/>
      <c r="D3665" s="4" t="n"/>
      <c r="E3665" s="7" t="n"/>
      <c r="F3665" s="4" t="n"/>
      <c r="G3665" s="4" t="n"/>
      <c r="H3665" s="4" t="n"/>
    </row>
    <row r="3666">
      <c r="A3666" s="6" t="n"/>
      <c r="B3666" s="4" t="n"/>
      <c r="C3666" s="4" t="n"/>
      <c r="D3666" s="4" t="n"/>
      <c r="E3666" s="7" t="n"/>
      <c r="F3666" s="4" t="n"/>
      <c r="G3666" s="4" t="n"/>
      <c r="H3666" s="4" t="n"/>
    </row>
    <row r="3667">
      <c r="A3667" s="6" t="n"/>
      <c r="B3667" s="4" t="n"/>
      <c r="C3667" s="4" t="n"/>
      <c r="D3667" s="4" t="n"/>
      <c r="E3667" s="7" t="n"/>
      <c r="F3667" s="4" t="n"/>
      <c r="G3667" s="4" t="n"/>
      <c r="H3667" s="4" t="n"/>
    </row>
    <row r="3668">
      <c r="A3668" s="6" t="n"/>
      <c r="B3668" s="4" t="n"/>
      <c r="C3668" s="4" t="n"/>
      <c r="D3668" s="4" t="n"/>
      <c r="E3668" s="7" t="n"/>
      <c r="F3668" s="4" t="n"/>
      <c r="G3668" s="4" t="n"/>
      <c r="H3668" s="4" t="n"/>
    </row>
    <row r="3669">
      <c r="A3669" s="6" t="n"/>
      <c r="B3669" s="4" t="n"/>
      <c r="C3669" s="4" t="n"/>
      <c r="D3669" s="4" t="n"/>
      <c r="E3669" s="7" t="n"/>
      <c r="F3669" s="4" t="n"/>
      <c r="G3669" s="4" t="n"/>
      <c r="H3669" s="4" t="n"/>
    </row>
    <row r="3670">
      <c r="A3670" s="6" t="n"/>
      <c r="B3670" s="4" t="n"/>
      <c r="C3670" s="4" t="n"/>
      <c r="D3670" s="4" t="n"/>
      <c r="E3670" s="7" t="n"/>
      <c r="F3670" s="4" t="n"/>
      <c r="G3670" s="4" t="n"/>
      <c r="H3670" s="4" t="n"/>
    </row>
    <row r="3671">
      <c r="A3671" s="6" t="n"/>
      <c r="B3671" s="4" t="n"/>
      <c r="C3671" s="4" t="n"/>
      <c r="D3671" s="4" t="n"/>
      <c r="E3671" s="7" t="n"/>
      <c r="F3671" s="4" t="n"/>
      <c r="G3671" s="4" t="n"/>
      <c r="H3671" s="4" t="n"/>
    </row>
    <row r="3672">
      <c r="A3672" s="6" t="n"/>
      <c r="B3672" s="4" t="n"/>
      <c r="C3672" s="4" t="n"/>
      <c r="D3672" s="4" t="n"/>
      <c r="E3672" s="7" t="n"/>
      <c r="F3672" s="4" t="n"/>
      <c r="G3672" s="4" t="n"/>
      <c r="H3672" s="4" t="n"/>
    </row>
    <row r="3673">
      <c r="A3673" s="6" t="n"/>
      <c r="B3673" s="4" t="n"/>
      <c r="C3673" s="4" t="n"/>
      <c r="D3673" s="4" t="n"/>
      <c r="E3673" s="7" t="n"/>
      <c r="F3673" s="4" t="n"/>
      <c r="G3673" s="4" t="n"/>
      <c r="H3673" s="4" t="n"/>
    </row>
    <row r="3674">
      <c r="A3674" s="6" t="n"/>
      <c r="B3674" s="4" t="n"/>
      <c r="C3674" s="4" t="n"/>
      <c r="D3674" s="4" t="n"/>
      <c r="E3674" s="7" t="n"/>
      <c r="F3674" s="4" t="n"/>
      <c r="G3674" s="4" t="n"/>
      <c r="H3674" s="4" t="n"/>
    </row>
    <row r="3675">
      <c r="A3675" s="6" t="n"/>
      <c r="B3675" s="4" t="n"/>
      <c r="C3675" s="4" t="n"/>
      <c r="D3675" s="4" t="n"/>
      <c r="E3675" s="7" t="n"/>
      <c r="F3675" s="4" t="n"/>
      <c r="G3675" s="4" t="n"/>
      <c r="H3675" s="4" t="n"/>
    </row>
    <row r="3676">
      <c r="A3676" s="6" t="n"/>
      <c r="B3676" s="4" t="n"/>
      <c r="C3676" s="4" t="n"/>
      <c r="D3676" s="4" t="n"/>
      <c r="E3676" s="7" t="n"/>
      <c r="F3676" s="4" t="n"/>
      <c r="G3676" s="4" t="n"/>
      <c r="H3676" s="4" t="n"/>
    </row>
    <row r="3677">
      <c r="A3677" s="6" t="n"/>
      <c r="B3677" s="4" t="n"/>
      <c r="C3677" s="4" t="n"/>
      <c r="D3677" s="4" t="n"/>
      <c r="E3677" s="7" t="n"/>
      <c r="F3677" s="4" t="n"/>
      <c r="G3677" s="4" t="n"/>
      <c r="H3677" s="4" t="n"/>
    </row>
    <row r="3678">
      <c r="A3678" s="6" t="n"/>
      <c r="B3678" s="4" t="n"/>
      <c r="C3678" s="4" t="n"/>
      <c r="D3678" s="4" t="n"/>
      <c r="E3678" s="7" t="n"/>
      <c r="F3678" s="4" t="n"/>
      <c r="G3678" s="4" t="n"/>
      <c r="H3678" s="4" t="n"/>
    </row>
    <row r="3679">
      <c r="A3679" s="6" t="n"/>
      <c r="B3679" s="4" t="n"/>
      <c r="C3679" s="4" t="n"/>
      <c r="D3679" s="4" t="n"/>
      <c r="E3679" s="7" t="n"/>
      <c r="F3679" s="4" t="n"/>
      <c r="G3679" s="4" t="n"/>
      <c r="H3679" s="4" t="n"/>
    </row>
    <row r="3680">
      <c r="A3680" s="6" t="n"/>
      <c r="B3680" s="4" t="n"/>
      <c r="C3680" s="4" t="n"/>
      <c r="D3680" s="4" t="n"/>
      <c r="E3680" s="7" t="n"/>
      <c r="F3680" s="4" t="n"/>
      <c r="G3680" s="4" t="n"/>
      <c r="H3680" s="4" t="n"/>
    </row>
    <row r="3681">
      <c r="A3681" s="6" t="n"/>
      <c r="B3681" s="4" t="n"/>
      <c r="C3681" s="4" t="n"/>
      <c r="D3681" s="4" t="n"/>
      <c r="E3681" s="7" t="n"/>
      <c r="F3681" s="4" t="n"/>
      <c r="G3681" s="4" t="n"/>
      <c r="H3681" s="4" t="n"/>
    </row>
    <row r="3682">
      <c r="A3682" s="6" t="n"/>
      <c r="B3682" s="4" t="n"/>
      <c r="C3682" s="4" t="n"/>
      <c r="D3682" s="4" t="n"/>
      <c r="E3682" s="7" t="n"/>
      <c r="F3682" s="4" t="n"/>
      <c r="G3682" s="4" t="n"/>
      <c r="H3682" s="4" t="n"/>
    </row>
    <row r="3683">
      <c r="A3683" s="6" t="n"/>
      <c r="B3683" s="4" t="n"/>
      <c r="C3683" s="4" t="n"/>
      <c r="D3683" s="4" t="n"/>
      <c r="E3683" s="7" t="n"/>
      <c r="F3683" s="4" t="n"/>
      <c r="G3683" s="4" t="n"/>
      <c r="H3683" s="4" t="n"/>
    </row>
    <row r="3684">
      <c r="A3684" s="6" t="n"/>
      <c r="B3684" s="4" t="n"/>
      <c r="C3684" s="4" t="n"/>
      <c r="D3684" s="4" t="n"/>
      <c r="E3684" s="7" t="n"/>
      <c r="F3684" s="4" t="n"/>
      <c r="G3684" s="4" t="n"/>
      <c r="H3684" s="4" t="n"/>
    </row>
    <row r="3685">
      <c r="A3685" s="6" t="n"/>
      <c r="B3685" s="4" t="n"/>
      <c r="C3685" s="4" t="n"/>
      <c r="D3685" s="4" t="n"/>
      <c r="E3685" s="7" t="n"/>
      <c r="F3685" s="4" t="n"/>
      <c r="G3685" s="4" t="n"/>
      <c r="H3685" s="4" t="n"/>
    </row>
    <row r="3686">
      <c r="A3686" s="6" t="n"/>
      <c r="B3686" s="4" t="n"/>
      <c r="C3686" s="4" t="n"/>
      <c r="D3686" s="4" t="n"/>
      <c r="E3686" s="7" t="n"/>
      <c r="F3686" s="4" t="n"/>
      <c r="G3686" s="4" t="n"/>
      <c r="H3686" s="4" t="n"/>
    </row>
    <row r="3687">
      <c r="A3687" s="6" t="n"/>
      <c r="B3687" s="4" t="n"/>
      <c r="C3687" s="4" t="n"/>
      <c r="D3687" s="4" t="n"/>
      <c r="E3687" s="7" t="n"/>
      <c r="F3687" s="4" t="n"/>
      <c r="G3687" s="4" t="n"/>
      <c r="H3687" s="4" t="n"/>
    </row>
    <row r="3688">
      <c r="A3688" s="6" t="n"/>
      <c r="B3688" s="4" t="n"/>
      <c r="C3688" s="4" t="n"/>
      <c r="D3688" s="4" t="n"/>
      <c r="E3688" s="7" t="n"/>
      <c r="F3688" s="4" t="n"/>
      <c r="G3688" s="4" t="n"/>
      <c r="H3688" s="4" t="n"/>
    </row>
    <row r="3689">
      <c r="A3689" s="6" t="n"/>
      <c r="B3689" s="4" t="n"/>
      <c r="C3689" s="4" t="n"/>
      <c r="D3689" s="4" t="n"/>
      <c r="E3689" s="7" t="n"/>
      <c r="F3689" s="4" t="n"/>
      <c r="G3689" s="4" t="n"/>
      <c r="H3689" s="4" t="n"/>
    </row>
    <row r="3690">
      <c r="A3690" s="6" t="n"/>
      <c r="B3690" s="4" t="n"/>
      <c r="C3690" s="4" t="n"/>
      <c r="D3690" s="4" t="n"/>
      <c r="E3690" s="7" t="n"/>
      <c r="F3690" s="4" t="n"/>
      <c r="G3690" s="4" t="n"/>
      <c r="H3690" s="4" t="n"/>
    </row>
    <row r="3691">
      <c r="A3691" s="6" t="n"/>
      <c r="B3691" s="4" t="n"/>
      <c r="C3691" s="4" t="n"/>
      <c r="D3691" s="4" t="n"/>
      <c r="E3691" s="7" t="n"/>
      <c r="F3691" s="4" t="n"/>
      <c r="G3691" s="4" t="n"/>
      <c r="H3691" s="4" t="n"/>
    </row>
    <row r="3692">
      <c r="A3692" s="6" t="n"/>
      <c r="B3692" s="4" t="n"/>
      <c r="C3692" s="4" t="n"/>
      <c r="D3692" s="4" t="n"/>
      <c r="E3692" s="7" t="n"/>
      <c r="F3692" s="4" t="n"/>
      <c r="G3692" s="4" t="n"/>
      <c r="H3692" s="4" t="n"/>
    </row>
    <row r="3693">
      <c r="A3693" s="6" t="n"/>
      <c r="B3693" s="4" t="n"/>
      <c r="C3693" s="4" t="n"/>
      <c r="D3693" s="4" t="n"/>
      <c r="E3693" s="7" t="n"/>
      <c r="F3693" s="4" t="n"/>
      <c r="G3693" s="4" t="n"/>
      <c r="H3693" s="4" t="n"/>
    </row>
    <row r="3694">
      <c r="A3694" s="6" t="n"/>
      <c r="B3694" s="4" t="n"/>
      <c r="C3694" s="4" t="n"/>
      <c r="D3694" s="4" t="n"/>
      <c r="E3694" s="7" t="n"/>
      <c r="F3694" s="4" t="n"/>
      <c r="G3694" s="4" t="n"/>
      <c r="H3694" s="4" t="n"/>
    </row>
    <row r="3695">
      <c r="A3695" s="6" t="n"/>
      <c r="B3695" s="4" t="n"/>
      <c r="C3695" s="4" t="n"/>
      <c r="D3695" s="4" t="n"/>
      <c r="E3695" s="7" t="n"/>
      <c r="F3695" s="4" t="n"/>
      <c r="G3695" s="4" t="n"/>
      <c r="H3695" s="4" t="n"/>
    </row>
    <row r="3696">
      <c r="A3696" s="6" t="n"/>
      <c r="B3696" s="4" t="n"/>
      <c r="C3696" s="4" t="n"/>
      <c r="D3696" s="4" t="n"/>
      <c r="E3696" s="7" t="n"/>
      <c r="F3696" s="4" t="n"/>
      <c r="G3696" s="4" t="n"/>
      <c r="H3696" s="4" t="n"/>
    </row>
    <row r="3697">
      <c r="A3697" s="6" t="n"/>
      <c r="B3697" s="4" t="n"/>
      <c r="C3697" s="4" t="n"/>
      <c r="D3697" s="4" t="n"/>
      <c r="E3697" s="7" t="n"/>
      <c r="F3697" s="4" t="n"/>
      <c r="G3697" s="4" t="n"/>
      <c r="H3697" s="4" t="n"/>
    </row>
    <row r="3698">
      <c r="A3698" s="6" t="n"/>
      <c r="B3698" s="4" t="n"/>
      <c r="C3698" s="4" t="n"/>
      <c r="D3698" s="4" t="n"/>
      <c r="E3698" s="7" t="n"/>
      <c r="F3698" s="4" t="n"/>
      <c r="G3698" s="4" t="n"/>
      <c r="H3698" s="4" t="n"/>
    </row>
    <row r="3699">
      <c r="A3699" s="6" t="n"/>
      <c r="B3699" s="4" t="n"/>
      <c r="C3699" s="4" t="n"/>
      <c r="D3699" s="4" t="n"/>
      <c r="E3699" s="7" t="n"/>
      <c r="F3699" s="4" t="n"/>
      <c r="G3699" s="4" t="n"/>
      <c r="H3699" s="4" t="n"/>
    </row>
    <row r="3700">
      <c r="A3700" s="6" t="n"/>
      <c r="B3700" s="4" t="n"/>
      <c r="C3700" s="4" t="n"/>
      <c r="D3700" s="4" t="n"/>
      <c r="E3700" s="7" t="n"/>
      <c r="F3700" s="4" t="n"/>
      <c r="G3700" s="4" t="n"/>
      <c r="H3700" s="4" t="n"/>
    </row>
    <row r="3701">
      <c r="A3701" s="6" t="n"/>
      <c r="B3701" s="4" t="n"/>
      <c r="C3701" s="4" t="n"/>
      <c r="D3701" s="4" t="n"/>
      <c r="E3701" s="7" t="n"/>
      <c r="F3701" s="4" t="n"/>
      <c r="G3701" s="4" t="n"/>
      <c r="H3701" s="4" t="n"/>
    </row>
    <row r="3702">
      <c r="A3702" s="6" t="n"/>
      <c r="B3702" s="4" t="n"/>
      <c r="C3702" s="4" t="n"/>
      <c r="D3702" s="4" t="n"/>
      <c r="E3702" s="7" t="n"/>
      <c r="F3702" s="4" t="n"/>
      <c r="G3702" s="4" t="n"/>
      <c r="H3702" s="4" t="n"/>
    </row>
    <row r="3703">
      <c r="A3703" s="6" t="n"/>
      <c r="B3703" s="4" t="n"/>
      <c r="C3703" s="4" t="n"/>
      <c r="D3703" s="4" t="n"/>
      <c r="E3703" s="7" t="n"/>
      <c r="F3703" s="4" t="n"/>
      <c r="G3703" s="4" t="n"/>
      <c r="H3703" s="4" t="n"/>
    </row>
    <row r="3704">
      <c r="A3704" s="6" t="n"/>
      <c r="B3704" s="4" t="n"/>
      <c r="C3704" s="4" t="n"/>
      <c r="D3704" s="4" t="n"/>
      <c r="E3704" s="7" t="n"/>
      <c r="F3704" s="4" t="n"/>
      <c r="G3704" s="4" t="n"/>
      <c r="H3704" s="4" t="n"/>
    </row>
    <row r="3705">
      <c r="A3705" s="6" t="n"/>
      <c r="B3705" s="4" t="n"/>
      <c r="C3705" s="4" t="n"/>
      <c r="D3705" s="4" t="n"/>
      <c r="E3705" s="7" t="n"/>
      <c r="F3705" s="4" t="n"/>
      <c r="G3705" s="4" t="n"/>
      <c r="H3705" s="4" t="n"/>
    </row>
    <row r="3706">
      <c r="A3706" s="6" t="n"/>
      <c r="B3706" s="4" t="n"/>
      <c r="C3706" s="4" t="n"/>
      <c r="D3706" s="4" t="n"/>
      <c r="E3706" s="7" t="n"/>
      <c r="F3706" s="4" t="n"/>
      <c r="G3706" s="4" t="n"/>
      <c r="H3706" s="4" t="n"/>
    </row>
    <row r="3707">
      <c r="A3707" s="6" t="n"/>
      <c r="B3707" s="4" t="n"/>
      <c r="C3707" s="4" t="n"/>
      <c r="D3707" s="4" t="n"/>
      <c r="E3707" s="7" t="n"/>
      <c r="F3707" s="4" t="n"/>
      <c r="G3707" s="4" t="n"/>
      <c r="H3707" s="4" t="n"/>
    </row>
    <row r="3708">
      <c r="A3708" s="6" t="n"/>
      <c r="B3708" s="4" t="n"/>
      <c r="C3708" s="4" t="n"/>
      <c r="D3708" s="4" t="n"/>
      <c r="E3708" s="7" t="n"/>
      <c r="F3708" s="4" t="n"/>
      <c r="G3708" s="4" t="n"/>
      <c r="H3708" s="4" t="n"/>
    </row>
    <row r="3709">
      <c r="A3709" s="6" t="n"/>
      <c r="B3709" s="4" t="n"/>
      <c r="C3709" s="4" t="n"/>
      <c r="D3709" s="4" t="n"/>
      <c r="E3709" s="7" t="n"/>
      <c r="F3709" s="4" t="n"/>
      <c r="G3709" s="4" t="n"/>
      <c r="H3709" s="4" t="n"/>
    </row>
    <row r="3710">
      <c r="A3710" s="6" t="n"/>
      <c r="B3710" s="4" t="n"/>
      <c r="C3710" s="4" t="n"/>
      <c r="D3710" s="4" t="n"/>
      <c r="E3710" s="7" t="n"/>
      <c r="F3710" s="4" t="n"/>
      <c r="G3710" s="4" t="n"/>
      <c r="H3710" s="4" t="n"/>
    </row>
    <row r="3711">
      <c r="A3711" s="6" t="n"/>
      <c r="B3711" s="4" t="n"/>
      <c r="C3711" s="4" t="n"/>
      <c r="D3711" s="4" t="n"/>
      <c r="E3711" s="7" t="n"/>
      <c r="F3711" s="4" t="n"/>
      <c r="G3711" s="4" t="n"/>
      <c r="H3711" s="4" t="n"/>
    </row>
    <row r="3712">
      <c r="A3712" s="6" t="n"/>
      <c r="B3712" s="4" t="n"/>
      <c r="C3712" s="4" t="n"/>
      <c r="D3712" s="4" t="n"/>
      <c r="E3712" s="7" t="n"/>
      <c r="F3712" s="4" t="n"/>
      <c r="G3712" s="4" t="n"/>
      <c r="H3712" s="4" t="n"/>
    </row>
    <row r="3713">
      <c r="A3713" s="6" t="n"/>
      <c r="B3713" s="4" t="n"/>
      <c r="C3713" s="4" t="n"/>
      <c r="D3713" s="4" t="n"/>
      <c r="E3713" s="7" t="n"/>
      <c r="F3713" s="4" t="n"/>
      <c r="G3713" s="4" t="n"/>
      <c r="H3713" s="4" t="n"/>
    </row>
    <row r="3714">
      <c r="A3714" s="6" t="n"/>
      <c r="B3714" s="4" t="n"/>
      <c r="C3714" s="4" t="n"/>
      <c r="D3714" s="4" t="n"/>
      <c r="E3714" s="7" t="n"/>
      <c r="F3714" s="4" t="n"/>
      <c r="G3714" s="4" t="n"/>
      <c r="H3714" s="4" t="n"/>
    </row>
    <row r="3715">
      <c r="A3715" s="6" t="n"/>
      <c r="B3715" s="4" t="n"/>
      <c r="C3715" s="4" t="n"/>
      <c r="D3715" s="4" t="n"/>
      <c r="E3715" s="7" t="n"/>
      <c r="F3715" s="4" t="n"/>
      <c r="G3715" s="4" t="n"/>
      <c r="H3715" s="4" t="n"/>
    </row>
    <row r="3716">
      <c r="A3716" s="6" t="n"/>
      <c r="B3716" s="4" t="n"/>
      <c r="C3716" s="4" t="n"/>
      <c r="D3716" s="4" t="n"/>
      <c r="E3716" s="7" t="n"/>
      <c r="F3716" s="4" t="n"/>
      <c r="G3716" s="4" t="n"/>
      <c r="H3716" s="4" t="n"/>
    </row>
    <row r="3717">
      <c r="A3717" s="6" t="n"/>
      <c r="B3717" s="4" t="n"/>
      <c r="C3717" s="4" t="n"/>
      <c r="D3717" s="4" t="n"/>
      <c r="E3717" s="7" t="n"/>
      <c r="F3717" s="4" t="n"/>
      <c r="G3717" s="4" t="n"/>
      <c r="H3717" s="4" t="n"/>
    </row>
    <row r="3718">
      <c r="A3718" s="6" t="n"/>
      <c r="B3718" s="4" t="n"/>
      <c r="C3718" s="4" t="n"/>
      <c r="D3718" s="4" t="n"/>
      <c r="E3718" s="7" t="n"/>
      <c r="F3718" s="4" t="n"/>
      <c r="G3718" s="4" t="n"/>
      <c r="H3718" s="4" t="n"/>
    </row>
    <row r="3719">
      <c r="A3719" s="6" t="n"/>
      <c r="B3719" s="4" t="n"/>
      <c r="C3719" s="4" t="n"/>
      <c r="D3719" s="4" t="n"/>
      <c r="E3719" s="7" t="n"/>
      <c r="F3719" s="4" t="n"/>
      <c r="G3719" s="4" t="n"/>
      <c r="H3719" s="4" t="n"/>
    </row>
    <row r="3720">
      <c r="A3720" s="6" t="n"/>
      <c r="B3720" s="4" t="n"/>
      <c r="C3720" s="4" t="n"/>
      <c r="D3720" s="4" t="n"/>
      <c r="E3720" s="7" t="n"/>
      <c r="F3720" s="4" t="n"/>
      <c r="G3720" s="4" t="n"/>
      <c r="H3720" s="4" t="n"/>
    </row>
    <row r="3721">
      <c r="A3721" s="6" t="n"/>
      <c r="B3721" s="4" t="n"/>
      <c r="C3721" s="4" t="n"/>
      <c r="D3721" s="4" t="n"/>
      <c r="E3721" s="7" t="n"/>
      <c r="F3721" s="4" t="n"/>
      <c r="G3721" s="4" t="n"/>
      <c r="H3721" s="4" t="n"/>
    </row>
    <row r="3722">
      <c r="A3722" s="6" t="n"/>
      <c r="B3722" s="4" t="n"/>
      <c r="C3722" s="4" t="n"/>
      <c r="D3722" s="4" t="n"/>
      <c r="E3722" s="7" t="n"/>
      <c r="F3722" s="4" t="n"/>
      <c r="G3722" s="4" t="n"/>
      <c r="H3722" s="4" t="n"/>
    </row>
    <row r="3723">
      <c r="A3723" s="6" t="n"/>
      <c r="B3723" s="4" t="n"/>
      <c r="C3723" s="4" t="n"/>
      <c r="D3723" s="4" t="n"/>
      <c r="E3723" s="7" t="n"/>
      <c r="F3723" s="4" t="n"/>
      <c r="G3723" s="4" t="n"/>
      <c r="H3723" s="4" t="n"/>
    </row>
    <row r="3724">
      <c r="A3724" s="6" t="n"/>
      <c r="B3724" s="4" t="n"/>
      <c r="C3724" s="4" t="n"/>
      <c r="D3724" s="4" t="n"/>
      <c r="E3724" s="7" t="n"/>
      <c r="F3724" s="4" t="n"/>
      <c r="G3724" s="4" t="n"/>
      <c r="H3724" s="4" t="n"/>
    </row>
    <row r="3725">
      <c r="A3725" s="6" t="n"/>
      <c r="B3725" s="4" t="n"/>
      <c r="C3725" s="4" t="n"/>
      <c r="D3725" s="4" t="n"/>
      <c r="E3725" s="7" t="n"/>
      <c r="F3725" s="4" t="n"/>
      <c r="G3725" s="4" t="n"/>
      <c r="H3725" s="4" t="n"/>
    </row>
    <row r="3726">
      <c r="A3726" s="6" t="n"/>
      <c r="B3726" s="4" t="n"/>
      <c r="C3726" s="4" t="n"/>
      <c r="D3726" s="4" t="n"/>
      <c r="E3726" s="7" t="n"/>
      <c r="F3726" s="4" t="n"/>
      <c r="G3726" s="4" t="n"/>
      <c r="H3726" s="4" t="n"/>
    </row>
    <row r="3727">
      <c r="A3727" s="6" t="n"/>
      <c r="B3727" s="4" t="n"/>
      <c r="C3727" s="4" t="n"/>
      <c r="D3727" s="4" t="n"/>
      <c r="E3727" s="7" t="n"/>
      <c r="F3727" s="4" t="n"/>
      <c r="G3727" s="4" t="n"/>
      <c r="H3727" s="4" t="n"/>
    </row>
    <row r="3728">
      <c r="A3728" s="6" t="n"/>
      <c r="B3728" s="4" t="n"/>
      <c r="C3728" s="4" t="n"/>
      <c r="D3728" s="4" t="n"/>
      <c r="E3728" s="7" t="n"/>
      <c r="F3728" s="4" t="n"/>
      <c r="G3728" s="4" t="n"/>
      <c r="H3728" s="4" t="n"/>
    </row>
    <row r="3729">
      <c r="A3729" s="6" t="n"/>
      <c r="B3729" s="4" t="n"/>
      <c r="C3729" s="4" t="n"/>
      <c r="D3729" s="4" t="n"/>
      <c r="E3729" s="7" t="n"/>
      <c r="F3729" s="4" t="n"/>
      <c r="G3729" s="4" t="n"/>
      <c r="H3729" s="4" t="n"/>
    </row>
    <row r="3730">
      <c r="A3730" s="6" t="n"/>
      <c r="B3730" s="4" t="n"/>
      <c r="C3730" s="4" t="n"/>
      <c r="D3730" s="4" t="n"/>
      <c r="E3730" s="7" t="n"/>
      <c r="F3730" s="4" t="n"/>
      <c r="G3730" s="4" t="n"/>
      <c r="H3730" s="4" t="n"/>
    </row>
    <row r="3731">
      <c r="A3731" s="6" t="n"/>
      <c r="B3731" s="4" t="n"/>
      <c r="C3731" s="4" t="n"/>
      <c r="D3731" s="4" t="n"/>
      <c r="E3731" s="7" t="n"/>
      <c r="F3731" s="4" t="n"/>
      <c r="G3731" s="4" t="n"/>
      <c r="H3731" s="4" t="n"/>
    </row>
    <row r="3732">
      <c r="A3732" s="6" t="n"/>
      <c r="B3732" s="4" t="n"/>
      <c r="C3732" s="4" t="n"/>
      <c r="D3732" s="4" t="n"/>
      <c r="E3732" s="7" t="n"/>
      <c r="F3732" s="4" t="n"/>
      <c r="G3732" s="4" t="n"/>
      <c r="H3732" s="4" t="n"/>
    </row>
    <row r="3733">
      <c r="A3733" s="6" t="n"/>
      <c r="B3733" s="4" t="n"/>
      <c r="C3733" s="4" t="n"/>
      <c r="D3733" s="4" t="n"/>
      <c r="E3733" s="7" t="n"/>
      <c r="F3733" s="4" t="n"/>
      <c r="G3733" s="4" t="n"/>
      <c r="H3733" s="4" t="n"/>
    </row>
    <row r="3734">
      <c r="A3734" s="6" t="n"/>
      <c r="B3734" s="4" t="n"/>
      <c r="C3734" s="4" t="n"/>
      <c r="D3734" s="4" t="n"/>
      <c r="E3734" s="7" t="n"/>
      <c r="F3734" s="4" t="n"/>
      <c r="G3734" s="4" t="n"/>
      <c r="H3734" s="4" t="n"/>
    </row>
    <row r="3735">
      <c r="A3735" s="6" t="n"/>
      <c r="B3735" s="4" t="n"/>
      <c r="C3735" s="4" t="n"/>
      <c r="D3735" s="4" t="n"/>
      <c r="E3735" s="7" t="n"/>
      <c r="F3735" s="4" t="n"/>
      <c r="G3735" s="4" t="n"/>
      <c r="H3735" s="4" t="n"/>
    </row>
    <row r="3736">
      <c r="A3736" s="6" t="n"/>
      <c r="B3736" s="4" t="n"/>
      <c r="C3736" s="4" t="n"/>
      <c r="D3736" s="4" t="n"/>
      <c r="E3736" s="7" t="n"/>
      <c r="F3736" s="4" t="n"/>
      <c r="G3736" s="4" t="n"/>
      <c r="H3736" s="4" t="n"/>
    </row>
    <row r="3737">
      <c r="A3737" s="6" t="n"/>
      <c r="B3737" s="4" t="n"/>
      <c r="C3737" s="4" t="n"/>
      <c r="D3737" s="4" t="n"/>
      <c r="E3737" s="7" t="n"/>
      <c r="F3737" s="4" t="n"/>
      <c r="G3737" s="4" t="n"/>
      <c r="H3737" s="4" t="n"/>
    </row>
    <row r="3738">
      <c r="A3738" s="6" t="n"/>
      <c r="B3738" s="4" t="n"/>
      <c r="C3738" s="4" t="n"/>
      <c r="D3738" s="4" t="n"/>
      <c r="E3738" s="7" t="n"/>
      <c r="F3738" s="4" t="n"/>
      <c r="G3738" s="4" t="n"/>
      <c r="H3738" s="4" t="n"/>
    </row>
    <row r="3739">
      <c r="A3739" s="6" t="n"/>
      <c r="B3739" s="4" t="n"/>
      <c r="C3739" s="4" t="n"/>
      <c r="D3739" s="4" t="n"/>
      <c r="E3739" s="7" t="n"/>
      <c r="F3739" s="4" t="n"/>
      <c r="G3739" s="4" t="n"/>
      <c r="H3739" s="4" t="n"/>
    </row>
    <row r="3740">
      <c r="A3740" s="6" t="n"/>
      <c r="B3740" s="4" t="n"/>
      <c r="C3740" s="4" t="n"/>
      <c r="D3740" s="4" t="n"/>
      <c r="E3740" s="7" t="n"/>
      <c r="F3740" s="4" t="n"/>
      <c r="G3740" s="4" t="n"/>
      <c r="H3740" s="4" t="n"/>
    </row>
    <row r="3741">
      <c r="A3741" s="6" t="n"/>
      <c r="B3741" s="4" t="n"/>
      <c r="C3741" s="4" t="n"/>
      <c r="D3741" s="4" t="n"/>
      <c r="E3741" s="7" t="n"/>
      <c r="F3741" s="4" t="n"/>
      <c r="G3741" s="4" t="n"/>
      <c r="H3741" s="4" t="n"/>
    </row>
    <row r="3742">
      <c r="A3742" s="6" t="n"/>
      <c r="B3742" s="4" t="n"/>
      <c r="C3742" s="4" t="n"/>
      <c r="D3742" s="4" t="n"/>
      <c r="E3742" s="7" t="n"/>
      <c r="F3742" s="4" t="n"/>
      <c r="G3742" s="4" t="n"/>
      <c r="H3742" s="4" t="n"/>
    </row>
    <row r="3743">
      <c r="A3743" s="6" t="n"/>
      <c r="B3743" s="4" t="n"/>
      <c r="C3743" s="4" t="n"/>
      <c r="D3743" s="4" t="n"/>
      <c r="E3743" s="7" t="n"/>
      <c r="F3743" s="4" t="n"/>
      <c r="G3743" s="4" t="n"/>
      <c r="H3743" s="4" t="n"/>
    </row>
    <row r="3744">
      <c r="A3744" s="6" t="n"/>
      <c r="B3744" s="4" t="n"/>
      <c r="C3744" s="4" t="n"/>
      <c r="D3744" s="4" t="n"/>
      <c r="E3744" s="7" t="n"/>
      <c r="F3744" s="4" t="n"/>
      <c r="G3744" s="4" t="n"/>
      <c r="H3744" s="4" t="n"/>
    </row>
    <row r="3745">
      <c r="A3745" s="6" t="n"/>
      <c r="B3745" s="4" t="n"/>
      <c r="C3745" s="4" t="n"/>
      <c r="D3745" s="4" t="n"/>
      <c r="E3745" s="7" t="n"/>
      <c r="F3745" s="4" t="n"/>
      <c r="G3745" s="4" t="n"/>
      <c r="H3745" s="4" t="n"/>
    </row>
    <row r="3746">
      <c r="A3746" s="6" t="n"/>
      <c r="B3746" s="4" t="n"/>
      <c r="C3746" s="4" t="n"/>
      <c r="D3746" s="4" t="n"/>
      <c r="E3746" s="7" t="n"/>
      <c r="F3746" s="4" t="n"/>
      <c r="G3746" s="4" t="n"/>
      <c r="H3746" s="4" t="n"/>
    </row>
    <row r="3747">
      <c r="A3747" s="6" t="n"/>
      <c r="B3747" s="4" t="n"/>
      <c r="C3747" s="4" t="n"/>
      <c r="D3747" s="4" t="n"/>
      <c r="E3747" s="7" t="n"/>
      <c r="F3747" s="4" t="n"/>
      <c r="G3747" s="4" t="n"/>
      <c r="H3747" s="4" t="n"/>
    </row>
    <row r="3748">
      <c r="A3748" s="6" t="n"/>
      <c r="B3748" s="4" t="n"/>
      <c r="C3748" s="4" t="n"/>
      <c r="D3748" s="4" t="n"/>
      <c r="E3748" s="7" t="n"/>
      <c r="F3748" s="4" t="n"/>
      <c r="G3748" s="4" t="n"/>
      <c r="H3748" s="4" t="n"/>
    </row>
    <row r="3749">
      <c r="A3749" s="6" t="n"/>
      <c r="B3749" s="4" t="n"/>
      <c r="C3749" s="4" t="n"/>
      <c r="D3749" s="4" t="n"/>
      <c r="E3749" s="7" t="n"/>
      <c r="F3749" s="4" t="n"/>
      <c r="G3749" s="4" t="n"/>
      <c r="H3749" s="4" t="n"/>
    </row>
    <row r="3750">
      <c r="A3750" s="6" t="n"/>
      <c r="B3750" s="4" t="n"/>
      <c r="C3750" s="4" t="n"/>
      <c r="D3750" s="4" t="n"/>
      <c r="E3750" s="7" t="n"/>
      <c r="F3750" s="4" t="n"/>
      <c r="G3750" s="4" t="n"/>
      <c r="H3750" s="4" t="n"/>
    </row>
    <row r="3751">
      <c r="A3751" s="6" t="n"/>
      <c r="B3751" s="4" t="n"/>
      <c r="C3751" s="4" t="n"/>
      <c r="D3751" s="4" t="n"/>
      <c r="E3751" s="7" t="n"/>
      <c r="F3751" s="4" t="n"/>
      <c r="G3751" s="4" t="n"/>
      <c r="H3751" s="4" t="n"/>
    </row>
    <row r="3752">
      <c r="A3752" s="6" t="n"/>
      <c r="B3752" s="4" t="n"/>
      <c r="C3752" s="4" t="n"/>
      <c r="D3752" s="4" t="n"/>
      <c r="E3752" s="7" t="n"/>
      <c r="F3752" s="4" t="n"/>
      <c r="G3752" s="4" t="n"/>
      <c r="H3752" s="4" t="n"/>
    </row>
    <row r="3753">
      <c r="A3753" s="6" t="n"/>
      <c r="B3753" s="4" t="n"/>
      <c r="C3753" s="4" t="n"/>
      <c r="D3753" s="4" t="n"/>
      <c r="E3753" s="7" t="n"/>
      <c r="F3753" s="4" t="n"/>
      <c r="G3753" s="4" t="n"/>
      <c r="H3753" s="4" t="n"/>
    </row>
    <row r="3754">
      <c r="A3754" s="6" t="n"/>
      <c r="B3754" s="4" t="n"/>
      <c r="C3754" s="4" t="n"/>
      <c r="D3754" s="4" t="n"/>
      <c r="E3754" s="7" t="n"/>
      <c r="F3754" s="4" t="n"/>
      <c r="G3754" s="4" t="n"/>
      <c r="H3754" s="4" t="n"/>
    </row>
    <row r="3755">
      <c r="A3755" s="6" t="n"/>
      <c r="B3755" s="4" t="n"/>
      <c r="C3755" s="4" t="n"/>
      <c r="D3755" s="4" t="n"/>
      <c r="E3755" s="7" t="n"/>
      <c r="F3755" s="4" t="n"/>
      <c r="G3755" s="4" t="n"/>
      <c r="H3755" s="4" t="n"/>
    </row>
    <row r="3756">
      <c r="A3756" s="6" t="n"/>
      <c r="B3756" s="4" t="n"/>
      <c r="C3756" s="4" t="n"/>
      <c r="D3756" s="4" t="n"/>
      <c r="E3756" s="7" t="n"/>
      <c r="F3756" s="4" t="n"/>
      <c r="G3756" s="4" t="n"/>
      <c r="H3756" s="4" t="n"/>
    </row>
    <row r="3757">
      <c r="A3757" s="6" t="n"/>
      <c r="B3757" s="4" t="n"/>
      <c r="C3757" s="4" t="n"/>
      <c r="D3757" s="4" t="n"/>
      <c r="E3757" s="7" t="n"/>
      <c r="F3757" s="4" t="n"/>
      <c r="G3757" s="4" t="n"/>
      <c r="H3757" s="4" t="n"/>
    </row>
    <row r="3758">
      <c r="A3758" s="6" t="n"/>
      <c r="B3758" s="4" t="n"/>
      <c r="C3758" s="4" t="n"/>
      <c r="D3758" s="4" t="n"/>
      <c r="E3758" s="7" t="n"/>
      <c r="F3758" s="4" t="n"/>
      <c r="G3758" s="4" t="n"/>
      <c r="H3758" s="4" t="n"/>
    </row>
    <row r="3759">
      <c r="A3759" s="6" t="n"/>
      <c r="B3759" s="4" t="n"/>
      <c r="C3759" s="4" t="n"/>
      <c r="D3759" s="4" t="n"/>
      <c r="E3759" s="7" t="n"/>
      <c r="F3759" s="4" t="n"/>
      <c r="G3759" s="4" t="n"/>
      <c r="H3759" s="4" t="n"/>
    </row>
    <row r="3760">
      <c r="A3760" s="6" t="n"/>
      <c r="B3760" s="4" t="n"/>
      <c r="C3760" s="4" t="n"/>
      <c r="D3760" s="4" t="n"/>
      <c r="E3760" s="7" t="n"/>
      <c r="F3760" s="4" t="n"/>
      <c r="G3760" s="4" t="n"/>
      <c r="H3760" s="4" t="n"/>
    </row>
    <row r="3761">
      <c r="A3761" s="6" t="n"/>
      <c r="B3761" s="4" t="n"/>
      <c r="C3761" s="4" t="n"/>
      <c r="D3761" s="4" t="n"/>
      <c r="E3761" s="7" t="n"/>
      <c r="F3761" s="4" t="n"/>
      <c r="G3761" s="4" t="n"/>
      <c r="H3761" s="4" t="n"/>
    </row>
    <row r="3762">
      <c r="A3762" s="6" t="n"/>
      <c r="B3762" s="4" t="n"/>
      <c r="C3762" s="4" t="n"/>
      <c r="D3762" s="4" t="n"/>
      <c r="E3762" s="7" t="n"/>
      <c r="F3762" s="4" t="n"/>
      <c r="G3762" s="4" t="n"/>
      <c r="H3762" s="4" t="n"/>
    </row>
    <row r="3763">
      <c r="A3763" s="6" t="n"/>
      <c r="B3763" s="4" t="n"/>
      <c r="C3763" s="4" t="n"/>
      <c r="D3763" s="4" t="n"/>
      <c r="E3763" s="7" t="n"/>
      <c r="F3763" s="4" t="n"/>
      <c r="G3763" s="4" t="n"/>
      <c r="H3763" s="4" t="n"/>
    </row>
    <row r="3764">
      <c r="A3764" s="6" t="n"/>
      <c r="B3764" s="4" t="n"/>
      <c r="C3764" s="4" t="n"/>
      <c r="D3764" s="4" t="n"/>
      <c r="E3764" s="7" t="n"/>
      <c r="F3764" s="4" t="n"/>
      <c r="G3764" s="4" t="n"/>
      <c r="H3764" s="4" t="n"/>
    </row>
    <row r="3765">
      <c r="A3765" s="6" t="n"/>
      <c r="B3765" s="4" t="n"/>
      <c r="C3765" s="4" t="n"/>
      <c r="D3765" s="4" t="n"/>
      <c r="E3765" s="7" t="n"/>
      <c r="F3765" s="4" t="n"/>
      <c r="G3765" s="4" t="n"/>
      <c r="H3765" s="4" t="n"/>
    </row>
    <row r="3766">
      <c r="A3766" s="6" t="n"/>
      <c r="B3766" s="4" t="n"/>
      <c r="C3766" s="4" t="n"/>
      <c r="D3766" s="4" t="n"/>
      <c r="E3766" s="7" t="n"/>
      <c r="F3766" s="4" t="n"/>
      <c r="G3766" s="4" t="n"/>
      <c r="H3766" s="4" t="n"/>
    </row>
    <row r="3767">
      <c r="A3767" s="6" t="n"/>
      <c r="B3767" s="4" t="n"/>
      <c r="C3767" s="4" t="n"/>
      <c r="D3767" s="4" t="n"/>
      <c r="E3767" s="7" t="n"/>
      <c r="F3767" s="4" t="n"/>
      <c r="G3767" s="4" t="n"/>
      <c r="H3767" s="4" t="n"/>
    </row>
    <row r="3768">
      <c r="A3768" s="6" t="n"/>
      <c r="B3768" s="4" t="n"/>
      <c r="C3768" s="4" t="n"/>
      <c r="D3768" s="4" t="n"/>
      <c r="E3768" s="7" t="n"/>
      <c r="F3768" s="4" t="n"/>
      <c r="G3768" s="4" t="n"/>
      <c r="H3768" s="4" t="n"/>
    </row>
    <row r="3769">
      <c r="A3769" s="6" t="n"/>
      <c r="B3769" s="4" t="n"/>
      <c r="C3769" s="4" t="n"/>
      <c r="D3769" s="4" t="n"/>
      <c r="E3769" s="7" t="n"/>
      <c r="F3769" s="4" t="n"/>
      <c r="G3769" s="4" t="n"/>
      <c r="H3769" s="4" t="n"/>
    </row>
    <row r="3770">
      <c r="A3770" s="6" t="n"/>
      <c r="B3770" s="4" t="n"/>
      <c r="C3770" s="4" t="n"/>
      <c r="D3770" s="4" t="n"/>
      <c r="E3770" s="7" t="n"/>
      <c r="F3770" s="4" t="n"/>
      <c r="G3770" s="4" t="n"/>
      <c r="H3770" s="4" t="n"/>
    </row>
    <row r="3771">
      <c r="A3771" s="6" t="n"/>
      <c r="B3771" s="4" t="n"/>
      <c r="C3771" s="4" t="n"/>
      <c r="D3771" s="4" t="n"/>
      <c r="E3771" s="7" t="n"/>
      <c r="F3771" s="4" t="n"/>
      <c r="G3771" s="4" t="n"/>
      <c r="H3771" s="4" t="n"/>
    </row>
    <row r="3772">
      <c r="A3772" s="6" t="n"/>
      <c r="B3772" s="4" t="n"/>
      <c r="C3772" s="4" t="n"/>
      <c r="D3772" s="4" t="n"/>
      <c r="E3772" s="7" t="n"/>
      <c r="F3772" s="4" t="n"/>
      <c r="G3772" s="4" t="n"/>
      <c r="H3772" s="4" t="n"/>
    </row>
    <row r="3773">
      <c r="A3773" s="6" t="n"/>
      <c r="B3773" s="4" t="n"/>
      <c r="C3773" s="4" t="n"/>
      <c r="D3773" s="4" t="n"/>
      <c r="E3773" s="7" t="n"/>
      <c r="F3773" s="4" t="n"/>
      <c r="G3773" s="4" t="n"/>
      <c r="H3773" s="4" t="n"/>
    </row>
    <row r="3774">
      <c r="A3774" s="6" t="n"/>
      <c r="B3774" s="4" t="n"/>
      <c r="C3774" s="4" t="n"/>
      <c r="D3774" s="4" t="n"/>
      <c r="E3774" s="7" t="n"/>
      <c r="F3774" s="4" t="n"/>
      <c r="G3774" s="4" t="n"/>
      <c r="H3774" s="4" t="n"/>
    </row>
    <row r="3775">
      <c r="A3775" s="6" t="n"/>
      <c r="B3775" s="4" t="n"/>
      <c r="C3775" s="4" t="n"/>
      <c r="D3775" s="4" t="n"/>
      <c r="E3775" s="7" t="n"/>
      <c r="F3775" s="4" t="n"/>
      <c r="G3775" s="4" t="n"/>
      <c r="H3775" s="4" t="n"/>
    </row>
    <row r="3776">
      <c r="A3776" s="6" t="n"/>
      <c r="B3776" s="4" t="n"/>
      <c r="C3776" s="4" t="n"/>
      <c r="D3776" s="4" t="n"/>
      <c r="E3776" s="7" t="n"/>
      <c r="F3776" s="4" t="n"/>
      <c r="G3776" s="4" t="n"/>
      <c r="H3776" s="4" t="n"/>
    </row>
    <row r="3777">
      <c r="A3777" s="6" t="n"/>
      <c r="B3777" s="4" t="n"/>
      <c r="C3777" s="4" t="n"/>
      <c r="D3777" s="4" t="n"/>
      <c r="E3777" s="7" t="n"/>
      <c r="F3777" s="4" t="n"/>
      <c r="G3777" s="4" t="n"/>
      <c r="H3777" s="4" t="n"/>
    </row>
    <row r="3778">
      <c r="A3778" s="6" t="n"/>
      <c r="B3778" s="4" t="n"/>
      <c r="C3778" s="4" t="n"/>
      <c r="D3778" s="4" t="n"/>
      <c r="E3778" s="7" t="n"/>
      <c r="F3778" s="4" t="n"/>
      <c r="G3778" s="4" t="n"/>
      <c r="H3778" s="4" t="n"/>
    </row>
    <row r="3779">
      <c r="A3779" s="6" t="n"/>
      <c r="B3779" s="4" t="n"/>
      <c r="C3779" s="4" t="n"/>
      <c r="D3779" s="4" t="n"/>
      <c r="E3779" s="7" t="n"/>
      <c r="F3779" s="4" t="n"/>
      <c r="G3779" s="4" t="n"/>
      <c r="H3779" s="4" t="n"/>
    </row>
    <row r="3780">
      <c r="A3780" s="6" t="n"/>
      <c r="B3780" s="4" t="n"/>
      <c r="C3780" s="4" t="n"/>
      <c r="D3780" s="4" t="n"/>
      <c r="E3780" s="7" t="n"/>
      <c r="F3780" s="4" t="n"/>
      <c r="G3780" s="4" t="n"/>
      <c r="H3780" s="4" t="n"/>
    </row>
    <row r="3781">
      <c r="A3781" s="6" t="n"/>
      <c r="B3781" s="4" t="n"/>
      <c r="C3781" s="4" t="n"/>
      <c r="D3781" s="4" t="n"/>
      <c r="E3781" s="7" t="n"/>
      <c r="F3781" s="4" t="n"/>
      <c r="G3781" s="4" t="n"/>
      <c r="H3781" s="4" t="n"/>
    </row>
    <row r="3782">
      <c r="A3782" s="6" t="n"/>
      <c r="B3782" s="4" t="n"/>
      <c r="C3782" s="4" t="n"/>
      <c r="D3782" s="4" t="n"/>
      <c r="E3782" s="7" t="n"/>
      <c r="F3782" s="4" t="n"/>
      <c r="G3782" s="4" t="n"/>
      <c r="H3782" s="4" t="n"/>
    </row>
    <row r="3783">
      <c r="A3783" s="6" t="n"/>
      <c r="B3783" s="4" t="n"/>
      <c r="C3783" s="4" t="n"/>
      <c r="D3783" s="4" t="n"/>
      <c r="E3783" s="7" t="n"/>
      <c r="F3783" s="4" t="n"/>
      <c r="G3783" s="4" t="n"/>
      <c r="H3783" s="4" t="n"/>
    </row>
    <row r="3784">
      <c r="A3784" s="6" t="n"/>
      <c r="B3784" s="4" t="n"/>
      <c r="C3784" s="4" t="n"/>
      <c r="D3784" s="4" t="n"/>
      <c r="E3784" s="7" t="n"/>
      <c r="F3784" s="4" t="n"/>
      <c r="G3784" s="4" t="n"/>
      <c r="H3784" s="4" t="n"/>
    </row>
    <row r="3785">
      <c r="A3785" s="6" t="n"/>
      <c r="B3785" s="4" t="n"/>
      <c r="C3785" s="4" t="n"/>
      <c r="D3785" s="4" t="n"/>
      <c r="E3785" s="7" t="n"/>
      <c r="F3785" s="4" t="n"/>
      <c r="G3785" s="4" t="n"/>
      <c r="H3785" s="4" t="n"/>
    </row>
    <row r="3786">
      <c r="A3786" s="6" t="n"/>
      <c r="B3786" s="4" t="n"/>
      <c r="C3786" s="4" t="n"/>
      <c r="D3786" s="4" t="n"/>
      <c r="E3786" s="7" t="n"/>
      <c r="F3786" s="4" t="n"/>
      <c r="G3786" s="4" t="n"/>
      <c r="H3786" s="4" t="n"/>
    </row>
    <row r="3787">
      <c r="A3787" s="6" t="n"/>
      <c r="B3787" s="4" t="n"/>
      <c r="C3787" s="4" t="n"/>
      <c r="D3787" s="4" t="n"/>
      <c r="E3787" s="7" t="n"/>
      <c r="F3787" s="4" t="n"/>
      <c r="G3787" s="4" t="n"/>
      <c r="H3787" s="4" t="n"/>
    </row>
    <row r="3788">
      <c r="A3788" s="6" t="n"/>
      <c r="B3788" s="4" t="n"/>
      <c r="C3788" s="4" t="n"/>
      <c r="D3788" s="4" t="n"/>
      <c r="E3788" s="7" t="n"/>
      <c r="F3788" s="4" t="n"/>
      <c r="G3788" s="4" t="n"/>
      <c r="H3788" s="4" t="n"/>
    </row>
    <row r="3789">
      <c r="A3789" s="6" t="n"/>
      <c r="B3789" s="4" t="n"/>
      <c r="C3789" s="4" t="n"/>
      <c r="D3789" s="4" t="n"/>
      <c r="E3789" s="7" t="n"/>
      <c r="F3789" s="4" t="n"/>
      <c r="G3789" s="4" t="n"/>
      <c r="H3789" s="4" t="n"/>
    </row>
    <row r="3790">
      <c r="A3790" s="6" t="n"/>
      <c r="B3790" s="4" t="n"/>
      <c r="C3790" s="4" t="n"/>
      <c r="D3790" s="4" t="n"/>
      <c r="E3790" s="7" t="n"/>
      <c r="F3790" s="4" t="n"/>
      <c r="G3790" s="4" t="n"/>
      <c r="H3790" s="4" t="n"/>
    </row>
    <row r="3791">
      <c r="A3791" s="6" t="n"/>
      <c r="B3791" s="4" t="n"/>
      <c r="C3791" s="4" t="n"/>
      <c r="D3791" s="4" t="n"/>
      <c r="E3791" s="7" t="n"/>
      <c r="F3791" s="4" t="n"/>
      <c r="G3791" s="4" t="n"/>
      <c r="H3791" s="4" t="n"/>
    </row>
    <row r="3792">
      <c r="A3792" s="6" t="n"/>
      <c r="B3792" s="4" t="n"/>
      <c r="C3792" s="4" t="n"/>
      <c r="D3792" s="4" t="n"/>
      <c r="E3792" s="7" t="n"/>
      <c r="F3792" s="4" t="n"/>
      <c r="G3792" s="4" t="n"/>
      <c r="H3792" s="4" t="n"/>
    </row>
    <row r="3793">
      <c r="A3793" s="6" t="n"/>
      <c r="B3793" s="4" t="n"/>
      <c r="C3793" s="4" t="n"/>
      <c r="D3793" s="4" t="n"/>
      <c r="E3793" s="7" t="n"/>
      <c r="F3793" s="4" t="n"/>
      <c r="G3793" s="4" t="n"/>
      <c r="H3793" s="4" t="n"/>
    </row>
    <row r="3794">
      <c r="A3794" s="6" t="n"/>
      <c r="B3794" s="4" t="n"/>
      <c r="C3794" s="4" t="n"/>
      <c r="D3794" s="4" t="n"/>
      <c r="E3794" s="7" t="n"/>
      <c r="F3794" s="4" t="n"/>
      <c r="G3794" s="4" t="n"/>
      <c r="H3794" s="4" t="n"/>
    </row>
    <row r="3795">
      <c r="A3795" s="6" t="n"/>
      <c r="B3795" s="4" t="n"/>
      <c r="C3795" s="4" t="n"/>
      <c r="D3795" s="4" t="n"/>
      <c r="E3795" s="7" t="n"/>
      <c r="F3795" s="4" t="n"/>
      <c r="G3795" s="4" t="n"/>
      <c r="H3795" s="4" t="n"/>
    </row>
    <row r="3796">
      <c r="A3796" s="6" t="n"/>
      <c r="B3796" s="4" t="n"/>
      <c r="C3796" s="4" t="n"/>
      <c r="D3796" s="4" t="n"/>
      <c r="E3796" s="7" t="n"/>
      <c r="F3796" s="4" t="n"/>
      <c r="G3796" s="4" t="n"/>
      <c r="H3796" s="4" t="n"/>
    </row>
    <row r="3797">
      <c r="A3797" s="6" t="n"/>
      <c r="B3797" s="4" t="n"/>
      <c r="C3797" s="4" t="n"/>
      <c r="D3797" s="4" t="n"/>
      <c r="E3797" s="7" t="n"/>
      <c r="F3797" s="4" t="n"/>
      <c r="G3797" s="4" t="n"/>
      <c r="H3797" s="4" t="n"/>
    </row>
    <row r="3798">
      <c r="A3798" s="6" t="n"/>
      <c r="B3798" s="4" t="n"/>
      <c r="C3798" s="4" t="n"/>
      <c r="D3798" s="4" t="n"/>
      <c r="E3798" s="7" t="n"/>
      <c r="F3798" s="4" t="n"/>
      <c r="G3798" s="4" t="n"/>
      <c r="H3798" s="4" t="n"/>
    </row>
    <row r="3799">
      <c r="A3799" s="6" t="n"/>
      <c r="B3799" s="4" t="n"/>
      <c r="C3799" s="4" t="n"/>
      <c r="D3799" s="4" t="n"/>
      <c r="E3799" s="7" t="n"/>
      <c r="F3799" s="4" t="n"/>
      <c r="G3799" s="4" t="n"/>
      <c r="H3799" s="4" t="n"/>
    </row>
    <row r="3800">
      <c r="A3800" s="6" t="n"/>
      <c r="B3800" s="4" t="n"/>
      <c r="C3800" s="4" t="n"/>
      <c r="D3800" s="4" t="n"/>
      <c r="E3800" s="7" t="n"/>
      <c r="F3800" s="4" t="n"/>
      <c r="G3800" s="4" t="n"/>
      <c r="H3800" s="4" t="n"/>
    </row>
    <row r="3801">
      <c r="A3801" s="6" t="n"/>
      <c r="B3801" s="4" t="n"/>
      <c r="C3801" s="4" t="n"/>
      <c r="D3801" s="4" t="n"/>
      <c r="E3801" s="7" t="n"/>
      <c r="F3801" s="4" t="n"/>
      <c r="G3801" s="4" t="n"/>
      <c r="H3801" s="4" t="n"/>
    </row>
    <row r="3802">
      <c r="A3802" s="6" t="n"/>
      <c r="B3802" s="4" t="n"/>
      <c r="C3802" s="4" t="n"/>
      <c r="D3802" s="4" t="n"/>
      <c r="E3802" s="7" t="n"/>
      <c r="F3802" s="4" t="n"/>
      <c r="G3802" s="4" t="n"/>
      <c r="H3802" s="4" t="n"/>
    </row>
    <row r="3803">
      <c r="A3803" s="6" t="n"/>
      <c r="B3803" s="4" t="n"/>
      <c r="C3803" s="4" t="n"/>
      <c r="D3803" s="4" t="n"/>
      <c r="E3803" s="7" t="n"/>
      <c r="F3803" s="4" t="n"/>
      <c r="G3803" s="4" t="n"/>
      <c r="H3803" s="4" t="n"/>
    </row>
    <row r="3804">
      <c r="A3804" s="6" t="n"/>
      <c r="B3804" s="4" t="n"/>
      <c r="C3804" s="4" t="n"/>
      <c r="D3804" s="4" t="n"/>
      <c r="E3804" s="7" t="n"/>
      <c r="F3804" s="4" t="n"/>
      <c r="G3804" s="4" t="n"/>
      <c r="H3804" s="4" t="n"/>
    </row>
    <row r="3805">
      <c r="A3805" s="6" t="n"/>
      <c r="B3805" s="4" t="n"/>
      <c r="C3805" s="4" t="n"/>
      <c r="D3805" s="4" t="n"/>
      <c r="E3805" s="7" t="n"/>
      <c r="F3805" s="4" t="n"/>
      <c r="G3805" s="4" t="n"/>
      <c r="H3805" s="4" t="n"/>
    </row>
    <row r="3806">
      <c r="A3806" s="6" t="n"/>
      <c r="B3806" s="4" t="n"/>
      <c r="C3806" s="4" t="n"/>
      <c r="D3806" s="4" t="n"/>
      <c r="E3806" s="7" t="n"/>
      <c r="F3806" s="4" t="n"/>
      <c r="G3806" s="4" t="n"/>
      <c r="H3806" s="4" t="n"/>
    </row>
    <row r="3807">
      <c r="A3807" s="6" t="n"/>
      <c r="B3807" s="4" t="n"/>
      <c r="C3807" s="4" t="n"/>
      <c r="D3807" s="4" t="n"/>
      <c r="E3807" s="7" t="n"/>
      <c r="F3807" s="4" t="n"/>
      <c r="G3807" s="4" t="n"/>
      <c r="H3807" s="4" t="n"/>
    </row>
    <row r="3808">
      <c r="A3808" s="6" t="n"/>
      <c r="B3808" s="4" t="n"/>
      <c r="C3808" s="4" t="n"/>
      <c r="D3808" s="4" t="n"/>
      <c r="E3808" s="7" t="n"/>
      <c r="F3808" s="4" t="n"/>
      <c r="G3808" s="4" t="n"/>
      <c r="H3808" s="4" t="n"/>
    </row>
    <row r="3809">
      <c r="A3809" s="6" t="n"/>
      <c r="B3809" s="4" t="n"/>
      <c r="C3809" s="4" t="n"/>
      <c r="D3809" s="4" t="n"/>
      <c r="E3809" s="7" t="n"/>
      <c r="F3809" s="4" t="n"/>
      <c r="G3809" s="4" t="n"/>
      <c r="H3809" s="4" t="n"/>
    </row>
    <row r="3810">
      <c r="A3810" s="6" t="n"/>
      <c r="B3810" s="4" t="n"/>
      <c r="C3810" s="4" t="n"/>
      <c r="D3810" s="4" t="n"/>
      <c r="E3810" s="7" t="n"/>
      <c r="F3810" s="4" t="n"/>
      <c r="G3810" s="4" t="n"/>
      <c r="H3810" s="4" t="n"/>
    </row>
    <row r="3811">
      <c r="A3811" s="6" t="n"/>
      <c r="B3811" s="4" t="n"/>
      <c r="C3811" s="4" t="n"/>
      <c r="D3811" s="4" t="n"/>
      <c r="E3811" s="7" t="n"/>
      <c r="F3811" s="4" t="n"/>
      <c r="G3811" s="4" t="n"/>
      <c r="H3811" s="4" t="n"/>
    </row>
    <row r="3812">
      <c r="A3812" s="6" t="n"/>
      <c r="B3812" s="4" t="n"/>
      <c r="C3812" s="4" t="n"/>
      <c r="D3812" s="4" t="n"/>
      <c r="E3812" s="7" t="n"/>
      <c r="F3812" s="4" t="n"/>
      <c r="G3812" s="4" t="n"/>
      <c r="H3812" s="4" t="n"/>
    </row>
    <row r="3813">
      <c r="A3813" s="6" t="n"/>
      <c r="B3813" s="4" t="n"/>
      <c r="C3813" s="4" t="n"/>
      <c r="D3813" s="4" t="n"/>
      <c r="E3813" s="7" t="n"/>
      <c r="F3813" s="4" t="n"/>
      <c r="G3813" s="4" t="n"/>
      <c r="H3813" s="4" t="n"/>
    </row>
    <row r="3814">
      <c r="A3814" s="6" t="n"/>
      <c r="B3814" s="4" t="n"/>
      <c r="C3814" s="4" t="n"/>
      <c r="D3814" s="4" t="n"/>
      <c r="E3814" s="7" t="n"/>
      <c r="F3814" s="4" t="n"/>
      <c r="G3814" s="4" t="n"/>
      <c r="H3814" s="4" t="n"/>
    </row>
    <row r="3815">
      <c r="A3815" s="6" t="n"/>
      <c r="B3815" s="4" t="n"/>
      <c r="C3815" s="4" t="n"/>
      <c r="D3815" s="4" t="n"/>
      <c r="E3815" s="7" t="n"/>
      <c r="F3815" s="4" t="n"/>
      <c r="G3815" s="4" t="n"/>
      <c r="H3815" s="4" t="n"/>
    </row>
    <row r="3816">
      <c r="A3816" s="6" t="n"/>
      <c r="B3816" s="4" t="n"/>
      <c r="C3816" s="4" t="n"/>
      <c r="D3816" s="4" t="n"/>
      <c r="E3816" s="7" t="n"/>
      <c r="F3816" s="4" t="n"/>
      <c r="G3816" s="4" t="n"/>
      <c r="H3816" s="4" t="n"/>
    </row>
    <row r="3817">
      <c r="A3817" s="6" t="n"/>
      <c r="B3817" s="4" t="n"/>
      <c r="C3817" s="4" t="n"/>
      <c r="D3817" s="4" t="n"/>
      <c r="E3817" s="7" t="n"/>
      <c r="F3817" s="4" t="n"/>
      <c r="G3817" s="4" t="n"/>
      <c r="H3817" s="4" t="n"/>
    </row>
    <row r="3818">
      <c r="A3818" s="6" t="n"/>
      <c r="B3818" s="4" t="n"/>
      <c r="C3818" s="4" t="n"/>
      <c r="D3818" s="4" t="n"/>
      <c r="E3818" s="7" t="n"/>
      <c r="F3818" s="4" t="n"/>
      <c r="G3818" s="4" t="n"/>
      <c r="H3818" s="4" t="n"/>
    </row>
    <row r="3819">
      <c r="A3819" s="6" t="n"/>
      <c r="B3819" s="4" t="n"/>
      <c r="C3819" s="4" t="n"/>
      <c r="D3819" s="4" t="n"/>
      <c r="E3819" s="7" t="n"/>
      <c r="F3819" s="4" t="n"/>
      <c r="G3819" s="4" t="n"/>
      <c r="H3819" s="4" t="n"/>
    </row>
    <row r="3820">
      <c r="A3820" s="6" t="n"/>
      <c r="B3820" s="4" t="n"/>
      <c r="C3820" s="4" t="n"/>
      <c r="D3820" s="4" t="n"/>
      <c r="E3820" s="7" t="n"/>
      <c r="F3820" s="4" t="n"/>
      <c r="G3820" s="4" t="n"/>
      <c r="H3820" s="4" t="n"/>
    </row>
    <row r="3821">
      <c r="A3821" s="6" t="n"/>
      <c r="B3821" s="4" t="n"/>
      <c r="C3821" s="4" t="n"/>
      <c r="D3821" s="4" t="n"/>
      <c r="E3821" s="7" t="n"/>
      <c r="F3821" s="4" t="n"/>
      <c r="G3821" s="4" t="n"/>
      <c r="H3821" s="4" t="n"/>
    </row>
    <row r="3822">
      <c r="A3822" s="6" t="n"/>
      <c r="B3822" s="4" t="n"/>
      <c r="C3822" s="4" t="n"/>
      <c r="D3822" s="4" t="n"/>
      <c r="E3822" s="7" t="n"/>
      <c r="F3822" s="4" t="n"/>
      <c r="G3822" s="4" t="n"/>
      <c r="H3822" s="4" t="n"/>
    </row>
    <row r="3823">
      <c r="A3823" s="6" t="n"/>
      <c r="B3823" s="4" t="n"/>
      <c r="C3823" s="4" t="n"/>
      <c r="D3823" s="4" t="n"/>
      <c r="E3823" s="7" t="n"/>
      <c r="F3823" s="4" t="n"/>
      <c r="G3823" s="4" t="n"/>
      <c r="H3823" s="4" t="n"/>
    </row>
    <row r="3824">
      <c r="A3824" s="6" t="n"/>
      <c r="B3824" s="4" t="n"/>
      <c r="C3824" s="4" t="n"/>
      <c r="D3824" s="4" t="n"/>
      <c r="E3824" s="7" t="n"/>
      <c r="F3824" s="4" t="n"/>
      <c r="G3824" s="4" t="n"/>
      <c r="H3824" s="4" t="n"/>
    </row>
    <row r="3825">
      <c r="A3825" s="6" t="n"/>
      <c r="B3825" s="4" t="n"/>
      <c r="C3825" s="4" t="n"/>
      <c r="D3825" s="4" t="n"/>
      <c r="E3825" s="7" t="n"/>
      <c r="F3825" s="4" t="n"/>
      <c r="G3825" s="4" t="n"/>
      <c r="H3825" s="4" t="n"/>
    </row>
    <row r="3826">
      <c r="A3826" s="6" t="n"/>
      <c r="B3826" s="4" t="n"/>
      <c r="C3826" s="4" t="n"/>
      <c r="D3826" s="4" t="n"/>
      <c r="E3826" s="7" t="n"/>
      <c r="F3826" s="4" t="n"/>
      <c r="G3826" s="4" t="n"/>
      <c r="H3826" s="4" t="n"/>
    </row>
    <row r="3827">
      <c r="A3827" s="6" t="n"/>
      <c r="B3827" s="4" t="n"/>
      <c r="C3827" s="4" t="n"/>
      <c r="D3827" s="4" t="n"/>
      <c r="E3827" s="7" t="n"/>
      <c r="F3827" s="4" t="n"/>
      <c r="G3827" s="4" t="n"/>
      <c r="H3827" s="4" t="n"/>
    </row>
    <row r="3828">
      <c r="A3828" s="6" t="n"/>
      <c r="B3828" s="4" t="n"/>
      <c r="C3828" s="4" t="n"/>
      <c r="D3828" s="4" t="n"/>
      <c r="E3828" s="7" t="n"/>
      <c r="F3828" s="4" t="n"/>
      <c r="G3828" s="4" t="n"/>
      <c r="H3828" s="4" t="n"/>
    </row>
    <row r="3829">
      <c r="A3829" s="6" t="n"/>
      <c r="B3829" s="4" t="n"/>
      <c r="C3829" s="4" t="n"/>
      <c r="D3829" s="4" t="n"/>
      <c r="E3829" s="7" t="n"/>
      <c r="F3829" s="4" t="n"/>
      <c r="G3829" s="4" t="n"/>
      <c r="H3829" s="4" t="n"/>
    </row>
    <row r="3830">
      <c r="A3830" s="6" t="n"/>
      <c r="B3830" s="4" t="n"/>
      <c r="C3830" s="4" t="n"/>
      <c r="D3830" s="4" t="n"/>
      <c r="E3830" s="7" t="n"/>
      <c r="F3830" s="4" t="n"/>
      <c r="G3830" s="4" t="n"/>
      <c r="H3830" s="4" t="n"/>
    </row>
    <row r="3831">
      <c r="A3831" s="6" t="n"/>
      <c r="B3831" s="4" t="n"/>
      <c r="C3831" s="4" t="n"/>
      <c r="D3831" s="4" t="n"/>
      <c r="E3831" s="7" t="n"/>
      <c r="F3831" s="4" t="n"/>
      <c r="G3831" s="4" t="n"/>
      <c r="H3831" s="4" t="n"/>
    </row>
    <row r="3832">
      <c r="A3832" s="6" t="n"/>
      <c r="B3832" s="4" t="n"/>
      <c r="C3832" s="4" t="n"/>
      <c r="D3832" s="4" t="n"/>
      <c r="E3832" s="7" t="n"/>
      <c r="F3832" s="4" t="n"/>
      <c r="G3832" s="4" t="n"/>
      <c r="H3832" s="4" t="n"/>
    </row>
    <row r="3833">
      <c r="A3833" s="6" t="n"/>
      <c r="B3833" s="4" t="n"/>
      <c r="C3833" s="4" t="n"/>
      <c r="D3833" s="4" t="n"/>
      <c r="E3833" s="7" t="n"/>
      <c r="F3833" s="4" t="n"/>
      <c r="G3833" s="4" t="n"/>
      <c r="H3833" s="4" t="n"/>
    </row>
    <row r="3834">
      <c r="A3834" s="6" t="n"/>
      <c r="B3834" s="4" t="n"/>
      <c r="C3834" s="4" t="n"/>
      <c r="D3834" s="4" t="n"/>
      <c r="E3834" s="7" t="n"/>
      <c r="F3834" s="4" t="n"/>
      <c r="G3834" s="4" t="n"/>
      <c r="H3834" s="4" t="n"/>
    </row>
    <row r="3835">
      <c r="A3835" s="6" t="n"/>
      <c r="B3835" s="4" t="n"/>
      <c r="C3835" s="4" t="n"/>
      <c r="D3835" s="4" t="n"/>
      <c r="E3835" s="7" t="n"/>
      <c r="F3835" s="4" t="n"/>
      <c r="G3835" s="4" t="n"/>
      <c r="H3835" s="4" t="n"/>
    </row>
    <row r="3836">
      <c r="A3836" s="6" t="n"/>
      <c r="B3836" s="4" t="n"/>
      <c r="C3836" s="4" t="n"/>
      <c r="D3836" s="4" t="n"/>
      <c r="E3836" s="7" t="n"/>
      <c r="F3836" s="4" t="n"/>
      <c r="G3836" s="4" t="n"/>
      <c r="H3836" s="4" t="n"/>
    </row>
    <row r="3837">
      <c r="A3837" s="6" t="n"/>
      <c r="B3837" s="4" t="n"/>
      <c r="C3837" s="4" t="n"/>
      <c r="D3837" s="4" t="n"/>
      <c r="E3837" s="7" t="n"/>
      <c r="F3837" s="4" t="n"/>
      <c r="G3837" s="4" t="n"/>
      <c r="H3837" s="4" t="n"/>
    </row>
    <row r="3838">
      <c r="A3838" s="6" t="n"/>
      <c r="B3838" s="4" t="n"/>
      <c r="C3838" s="4" t="n"/>
      <c r="D3838" s="4" t="n"/>
      <c r="E3838" s="7" t="n"/>
      <c r="F3838" s="4" t="n"/>
      <c r="G3838" s="4" t="n"/>
      <c r="H3838" s="4" t="n"/>
    </row>
    <row r="3839">
      <c r="A3839" s="6" t="n"/>
      <c r="B3839" s="4" t="n"/>
      <c r="C3839" s="4" t="n"/>
      <c r="D3839" s="4" t="n"/>
      <c r="E3839" s="7" t="n"/>
      <c r="F3839" s="4" t="n"/>
      <c r="G3839" s="4" t="n"/>
      <c r="H3839" s="4" t="n"/>
    </row>
    <row r="3840">
      <c r="A3840" s="6" t="n"/>
      <c r="B3840" s="4" t="n"/>
      <c r="C3840" s="4" t="n"/>
      <c r="D3840" s="4" t="n"/>
      <c r="E3840" s="7" t="n"/>
      <c r="F3840" s="4" t="n"/>
      <c r="G3840" s="4" t="n"/>
      <c r="H3840" s="4" t="n"/>
    </row>
    <row r="3841">
      <c r="A3841" s="6" t="n"/>
      <c r="B3841" s="4" t="n"/>
      <c r="C3841" s="4" t="n"/>
      <c r="D3841" s="4" t="n"/>
      <c r="E3841" s="7" t="n"/>
      <c r="F3841" s="4" t="n"/>
      <c r="G3841" s="4" t="n"/>
      <c r="H3841" s="4" t="n"/>
    </row>
    <row r="3842">
      <c r="A3842" s="6" t="n"/>
      <c r="B3842" s="4" t="n"/>
      <c r="C3842" s="4" t="n"/>
      <c r="D3842" s="4" t="n"/>
      <c r="E3842" s="7" t="n"/>
      <c r="F3842" s="4" t="n"/>
      <c r="G3842" s="4" t="n"/>
      <c r="H3842" s="4" t="n"/>
    </row>
    <row r="3843">
      <c r="A3843" s="6" t="n"/>
      <c r="B3843" s="4" t="n"/>
      <c r="C3843" s="4" t="n"/>
      <c r="D3843" s="4" t="n"/>
      <c r="E3843" s="7" t="n"/>
      <c r="F3843" s="4" t="n"/>
      <c r="G3843" s="4" t="n"/>
      <c r="H3843" s="4" t="n"/>
    </row>
    <row r="3844">
      <c r="A3844" s="6" t="n"/>
      <c r="B3844" s="4" t="n"/>
      <c r="C3844" s="4" t="n"/>
      <c r="D3844" s="4" t="n"/>
      <c r="E3844" s="7" t="n"/>
      <c r="F3844" s="4" t="n"/>
      <c r="G3844" s="4" t="n"/>
      <c r="H3844" s="4" t="n"/>
    </row>
    <row r="3845">
      <c r="A3845" s="6" t="n"/>
      <c r="B3845" s="4" t="n"/>
      <c r="C3845" s="4" t="n"/>
      <c r="D3845" s="4" t="n"/>
      <c r="E3845" s="7" t="n"/>
      <c r="F3845" s="4" t="n"/>
      <c r="G3845" s="4" t="n"/>
      <c r="H3845" s="4" t="n"/>
    </row>
    <row r="3846">
      <c r="A3846" s="6" t="n"/>
      <c r="B3846" s="4" t="n"/>
      <c r="C3846" s="4" t="n"/>
      <c r="D3846" s="4" t="n"/>
      <c r="E3846" s="7" t="n"/>
      <c r="F3846" s="4" t="n"/>
      <c r="G3846" s="4" t="n"/>
      <c r="H3846" s="4" t="n"/>
    </row>
    <row r="3847">
      <c r="A3847" s="6" t="n"/>
      <c r="B3847" s="4" t="n"/>
      <c r="C3847" s="4" t="n"/>
      <c r="D3847" s="4" t="n"/>
      <c r="E3847" s="7" t="n"/>
      <c r="F3847" s="4" t="n"/>
      <c r="G3847" s="4" t="n"/>
      <c r="H3847" s="4" t="n"/>
    </row>
    <row r="3848">
      <c r="A3848" s="6" t="n"/>
      <c r="B3848" s="4" t="n"/>
      <c r="C3848" s="4" t="n"/>
      <c r="D3848" s="4" t="n"/>
      <c r="E3848" s="7" t="n"/>
      <c r="F3848" s="4" t="n"/>
      <c r="G3848" s="4" t="n"/>
      <c r="H3848" s="4" t="n"/>
    </row>
    <row r="3849">
      <c r="A3849" s="6" t="n"/>
      <c r="B3849" s="4" t="n"/>
      <c r="C3849" s="4" t="n"/>
      <c r="D3849" s="4" t="n"/>
      <c r="E3849" s="7" t="n"/>
      <c r="F3849" s="4" t="n"/>
      <c r="G3849" s="4" t="n"/>
      <c r="H3849" s="4" t="n"/>
    </row>
    <row r="3850">
      <c r="A3850" s="6" t="n"/>
      <c r="B3850" s="4" t="n"/>
      <c r="C3850" s="4" t="n"/>
      <c r="D3850" s="4" t="n"/>
      <c r="E3850" s="7" t="n"/>
      <c r="F3850" s="4" t="n"/>
      <c r="G3850" s="4" t="n"/>
      <c r="H3850" s="4" t="n"/>
    </row>
    <row r="3851">
      <c r="A3851" s="6" t="n"/>
      <c r="B3851" s="4" t="n"/>
      <c r="C3851" s="4" t="n"/>
      <c r="D3851" s="4" t="n"/>
      <c r="E3851" s="7" t="n"/>
      <c r="F3851" s="4" t="n"/>
      <c r="G3851" s="4" t="n"/>
      <c r="H3851" s="4" t="n"/>
    </row>
    <row r="3852">
      <c r="A3852" s="6" t="n"/>
      <c r="B3852" s="4" t="n"/>
      <c r="C3852" s="4" t="n"/>
      <c r="D3852" s="4" t="n"/>
      <c r="E3852" s="7" t="n"/>
      <c r="F3852" s="4" t="n"/>
      <c r="G3852" s="4" t="n"/>
      <c r="H3852" s="4" t="n"/>
    </row>
    <row r="3853">
      <c r="A3853" s="6" t="n"/>
      <c r="B3853" s="4" t="n"/>
      <c r="C3853" s="4" t="n"/>
      <c r="D3853" s="4" t="n"/>
      <c r="E3853" s="7" t="n"/>
      <c r="F3853" s="4" t="n"/>
      <c r="G3853" s="4" t="n"/>
      <c r="H3853" s="4" t="n"/>
    </row>
    <row r="3854">
      <c r="A3854" s="6" t="n"/>
      <c r="B3854" s="4" t="n"/>
      <c r="C3854" s="4" t="n"/>
      <c r="D3854" s="4" t="n"/>
      <c r="E3854" s="7" t="n"/>
      <c r="F3854" s="4" t="n"/>
      <c r="G3854" s="4" t="n"/>
      <c r="H3854" s="4" t="n"/>
    </row>
    <row r="3855">
      <c r="A3855" s="6" t="n"/>
      <c r="B3855" s="4" t="n"/>
      <c r="C3855" s="4" t="n"/>
      <c r="D3855" s="4" t="n"/>
      <c r="E3855" s="7" t="n"/>
      <c r="F3855" s="4" t="n"/>
      <c r="G3855" s="4" t="n"/>
      <c r="H3855" s="4" t="n"/>
    </row>
    <row r="3856">
      <c r="A3856" s="6" t="n"/>
      <c r="B3856" s="4" t="n"/>
      <c r="C3856" s="4" t="n"/>
      <c r="D3856" s="4" t="n"/>
      <c r="E3856" s="7" t="n"/>
      <c r="F3856" s="4" t="n"/>
      <c r="G3856" s="4" t="n"/>
      <c r="H3856" s="4" t="n"/>
    </row>
    <row r="3857">
      <c r="A3857" s="6" t="n"/>
      <c r="B3857" s="4" t="n"/>
      <c r="C3857" s="4" t="n"/>
      <c r="D3857" s="4" t="n"/>
      <c r="E3857" s="7" t="n"/>
      <c r="F3857" s="4" t="n"/>
      <c r="G3857" s="4" t="n"/>
      <c r="H3857" s="4" t="n"/>
    </row>
    <row r="3858">
      <c r="A3858" s="6" t="n"/>
      <c r="B3858" s="4" t="n"/>
      <c r="C3858" s="4" t="n"/>
      <c r="D3858" s="4" t="n"/>
      <c r="E3858" s="7" t="n"/>
      <c r="F3858" s="4" t="n"/>
      <c r="G3858" s="4" t="n"/>
      <c r="H3858" s="4" t="n"/>
    </row>
    <row r="3859">
      <c r="A3859" s="6" t="n"/>
      <c r="B3859" s="4" t="n"/>
      <c r="C3859" s="4" t="n"/>
      <c r="D3859" s="4" t="n"/>
      <c r="E3859" s="7" t="n"/>
      <c r="F3859" s="4" t="n"/>
      <c r="G3859" s="4" t="n"/>
      <c r="H3859" s="4" t="n"/>
    </row>
    <row r="3860">
      <c r="A3860" s="6" t="n"/>
      <c r="B3860" s="4" t="n"/>
      <c r="C3860" s="4" t="n"/>
      <c r="D3860" s="4" t="n"/>
      <c r="E3860" s="7" t="n"/>
      <c r="F3860" s="4" t="n"/>
      <c r="G3860" s="4" t="n"/>
      <c r="H3860" s="4" t="n"/>
    </row>
    <row r="3861">
      <c r="A3861" s="6" t="n"/>
      <c r="B3861" s="4" t="n"/>
      <c r="C3861" s="4" t="n"/>
      <c r="D3861" s="4" t="n"/>
      <c r="E3861" s="7" t="n"/>
      <c r="F3861" s="4" t="n"/>
      <c r="G3861" s="4" t="n"/>
      <c r="H3861" s="4" t="n"/>
    </row>
    <row r="3862">
      <c r="A3862" s="6" t="n"/>
      <c r="B3862" s="4" t="n"/>
      <c r="C3862" s="4" t="n"/>
      <c r="D3862" s="4" t="n"/>
      <c r="E3862" s="7" t="n"/>
      <c r="F3862" s="4" t="n"/>
      <c r="G3862" s="4" t="n"/>
      <c r="H3862" s="4" t="n"/>
    </row>
    <row r="3863">
      <c r="A3863" s="6" t="n"/>
      <c r="B3863" s="4" t="n"/>
      <c r="C3863" s="4" t="n"/>
      <c r="D3863" s="4" t="n"/>
      <c r="E3863" s="7" t="n"/>
      <c r="F3863" s="4" t="n"/>
      <c r="G3863" s="4" t="n"/>
      <c r="H3863" s="4" t="n"/>
    </row>
    <row r="3864">
      <c r="A3864" s="6" t="n"/>
      <c r="B3864" s="4" t="n"/>
      <c r="C3864" s="4" t="n"/>
      <c r="D3864" s="4" t="n"/>
      <c r="E3864" s="7" t="n"/>
      <c r="F3864" s="4" t="n"/>
      <c r="G3864" s="4" t="n"/>
      <c r="H3864" s="4" t="n"/>
    </row>
    <row r="3865">
      <c r="A3865" s="6" t="n"/>
      <c r="B3865" s="4" t="n"/>
      <c r="C3865" s="4" t="n"/>
      <c r="D3865" s="4" t="n"/>
      <c r="E3865" s="7" t="n"/>
      <c r="F3865" s="4" t="n"/>
      <c r="G3865" s="4" t="n"/>
      <c r="H3865" s="4" t="n"/>
    </row>
    <row r="3866">
      <c r="A3866" s="6" t="n"/>
      <c r="B3866" s="4" t="n"/>
      <c r="C3866" s="4" t="n"/>
      <c r="D3866" s="4" t="n"/>
      <c r="E3866" s="7" t="n"/>
      <c r="F3866" s="4" t="n"/>
      <c r="G3866" s="4" t="n"/>
      <c r="H3866" s="4" t="n"/>
    </row>
    <row r="3867">
      <c r="A3867" s="6" t="n"/>
      <c r="B3867" s="4" t="n"/>
      <c r="C3867" s="4" t="n"/>
      <c r="D3867" s="4" t="n"/>
      <c r="E3867" s="7" t="n"/>
      <c r="F3867" s="4" t="n"/>
      <c r="G3867" s="4" t="n"/>
      <c r="H3867" s="4" t="n"/>
    </row>
    <row r="3868">
      <c r="A3868" s="6" t="n"/>
      <c r="B3868" s="4" t="n"/>
      <c r="C3868" s="4" t="n"/>
      <c r="D3868" s="4" t="n"/>
      <c r="E3868" s="7" t="n"/>
      <c r="F3868" s="4" t="n"/>
      <c r="G3868" s="4" t="n"/>
      <c r="H3868" s="4" t="n"/>
    </row>
    <row r="3869">
      <c r="A3869" s="6" t="n"/>
      <c r="B3869" s="4" t="n"/>
      <c r="C3869" s="4" t="n"/>
      <c r="D3869" s="4" t="n"/>
      <c r="E3869" s="7" t="n"/>
      <c r="F3869" s="4" t="n"/>
      <c r="G3869" s="4" t="n"/>
      <c r="H3869" s="4" t="n"/>
    </row>
    <row r="3870">
      <c r="A3870" s="6" t="n"/>
      <c r="B3870" s="4" t="n"/>
      <c r="C3870" s="4" t="n"/>
      <c r="D3870" s="4" t="n"/>
      <c r="E3870" s="7" t="n"/>
      <c r="F3870" s="4" t="n"/>
      <c r="G3870" s="4" t="n"/>
      <c r="H3870" s="4" t="n"/>
    </row>
    <row r="3871">
      <c r="A3871" s="6" t="n"/>
      <c r="B3871" s="4" t="n"/>
      <c r="C3871" s="4" t="n"/>
      <c r="D3871" s="4" t="n"/>
      <c r="E3871" s="7" t="n"/>
      <c r="F3871" s="4" t="n"/>
      <c r="G3871" s="4" t="n"/>
      <c r="H3871" s="4" t="n"/>
    </row>
    <row r="3872">
      <c r="A3872" s="6" t="n"/>
      <c r="B3872" s="4" t="n"/>
      <c r="C3872" s="4" t="n"/>
      <c r="D3872" s="4" t="n"/>
      <c r="E3872" s="7" t="n"/>
      <c r="F3872" s="4" t="n"/>
      <c r="G3872" s="4" t="n"/>
      <c r="H3872" s="4" t="n"/>
    </row>
    <row r="3873">
      <c r="A3873" s="6" t="n"/>
      <c r="B3873" s="4" t="n"/>
      <c r="C3873" s="4" t="n"/>
      <c r="D3873" s="4" t="n"/>
      <c r="E3873" s="7" t="n"/>
      <c r="F3873" s="4" t="n"/>
      <c r="G3873" s="4" t="n"/>
      <c r="H3873" s="4" t="n"/>
    </row>
    <row r="3874">
      <c r="A3874" s="6" t="n"/>
      <c r="B3874" s="4" t="n"/>
      <c r="C3874" s="4" t="n"/>
      <c r="D3874" s="4" t="n"/>
      <c r="E3874" s="7" t="n"/>
      <c r="F3874" s="4" t="n"/>
      <c r="G3874" s="4" t="n"/>
      <c r="H3874" s="4" t="n"/>
    </row>
    <row r="3875">
      <c r="A3875" s="6" t="n"/>
      <c r="B3875" s="4" t="n"/>
      <c r="C3875" s="4" t="n"/>
      <c r="D3875" s="4" t="n"/>
      <c r="E3875" s="7" t="n"/>
      <c r="F3875" s="4" t="n"/>
      <c r="G3875" s="4" t="n"/>
      <c r="H3875" s="4" t="n"/>
    </row>
    <row r="3876">
      <c r="A3876" s="6" t="n"/>
      <c r="B3876" s="4" t="n"/>
      <c r="C3876" s="4" t="n"/>
      <c r="D3876" s="4" t="n"/>
      <c r="E3876" s="7" t="n"/>
      <c r="F3876" s="4" t="n"/>
      <c r="G3876" s="4" t="n"/>
      <c r="H3876" s="4" t="n"/>
    </row>
    <row r="3877">
      <c r="A3877" s="6" t="n"/>
      <c r="B3877" s="4" t="n"/>
      <c r="C3877" s="4" t="n"/>
      <c r="D3877" s="4" t="n"/>
      <c r="E3877" s="7" t="n"/>
      <c r="F3877" s="4" t="n"/>
      <c r="G3877" s="4" t="n"/>
      <c r="H3877" s="4" t="n"/>
    </row>
    <row r="3878">
      <c r="A3878" s="6" t="n"/>
      <c r="B3878" s="4" t="n"/>
      <c r="C3878" s="4" t="n"/>
      <c r="D3878" s="4" t="n"/>
      <c r="E3878" s="7" t="n"/>
      <c r="F3878" s="4" t="n"/>
      <c r="G3878" s="4" t="n"/>
      <c r="H3878" s="4" t="n"/>
    </row>
    <row r="3879">
      <c r="A3879" s="6" t="n"/>
      <c r="B3879" s="4" t="n"/>
      <c r="C3879" s="4" t="n"/>
      <c r="D3879" s="4" t="n"/>
      <c r="E3879" s="7" t="n"/>
      <c r="F3879" s="4" t="n"/>
      <c r="G3879" s="4" t="n"/>
      <c r="H3879" s="4" t="n"/>
    </row>
    <row r="3880">
      <c r="A3880" s="6" t="n"/>
      <c r="B3880" s="4" t="n"/>
      <c r="C3880" s="4" t="n"/>
      <c r="D3880" s="4" t="n"/>
      <c r="E3880" s="7" t="n"/>
      <c r="F3880" s="4" t="n"/>
      <c r="G3880" s="4" t="n"/>
      <c r="H3880" s="4" t="n"/>
    </row>
    <row r="3881">
      <c r="A3881" s="6" t="n"/>
      <c r="B3881" s="4" t="n"/>
      <c r="C3881" s="4" t="n"/>
      <c r="D3881" s="4" t="n"/>
      <c r="E3881" s="7" t="n"/>
      <c r="F3881" s="4" t="n"/>
      <c r="G3881" s="4" t="n"/>
      <c r="H3881" s="4" t="n"/>
    </row>
    <row r="3882">
      <c r="A3882" s="6" t="n"/>
      <c r="B3882" s="4" t="n"/>
      <c r="C3882" s="4" t="n"/>
      <c r="D3882" s="4" t="n"/>
      <c r="E3882" s="7" t="n"/>
      <c r="F3882" s="4" t="n"/>
      <c r="G3882" s="4" t="n"/>
      <c r="H3882" s="4" t="n"/>
    </row>
    <row r="3883">
      <c r="A3883" s="6" t="n"/>
      <c r="B3883" s="4" t="n"/>
      <c r="C3883" s="4" t="n"/>
      <c r="D3883" s="4" t="n"/>
      <c r="E3883" s="7" t="n"/>
      <c r="F3883" s="4" t="n"/>
      <c r="G3883" s="4" t="n"/>
      <c r="H3883" s="4" t="n"/>
    </row>
    <row r="3884">
      <c r="A3884" s="6" t="n"/>
      <c r="B3884" s="4" t="n"/>
      <c r="C3884" s="4" t="n"/>
      <c r="D3884" s="4" t="n"/>
      <c r="E3884" s="7" t="n"/>
      <c r="F3884" s="4" t="n"/>
      <c r="G3884" s="4" t="n"/>
      <c r="H3884" s="4" t="n"/>
    </row>
    <row r="3885">
      <c r="A3885" s="6" t="n"/>
      <c r="B3885" s="4" t="n"/>
      <c r="C3885" s="4" t="n"/>
      <c r="D3885" s="4" t="n"/>
      <c r="E3885" s="7" t="n"/>
      <c r="F3885" s="4" t="n"/>
      <c r="G3885" s="4" t="n"/>
      <c r="H3885" s="4" t="n"/>
    </row>
    <row r="3886">
      <c r="A3886" s="6" t="n"/>
      <c r="B3886" s="4" t="n"/>
      <c r="C3886" s="4" t="n"/>
      <c r="D3886" s="4" t="n"/>
      <c r="E3886" s="7" t="n"/>
      <c r="F3886" s="4" t="n"/>
      <c r="G3886" s="4" t="n"/>
      <c r="H3886" s="4" t="n"/>
    </row>
    <row r="3887">
      <c r="A3887" s="6" t="n"/>
      <c r="B3887" s="4" t="n"/>
      <c r="C3887" s="4" t="n"/>
      <c r="D3887" s="4" t="n"/>
      <c r="E3887" s="7" t="n"/>
      <c r="F3887" s="4" t="n"/>
      <c r="G3887" s="4" t="n"/>
      <c r="H3887" s="4" t="n"/>
    </row>
    <row r="3888">
      <c r="A3888" s="6" t="n"/>
      <c r="B3888" s="4" t="n"/>
      <c r="C3888" s="4" t="n"/>
      <c r="D3888" s="4" t="n"/>
      <c r="E3888" s="7" t="n"/>
      <c r="F3888" s="4" t="n"/>
      <c r="G3888" s="4" t="n"/>
      <c r="H3888" s="4" t="n"/>
    </row>
    <row r="3889">
      <c r="A3889" s="6" t="n"/>
      <c r="B3889" s="4" t="n"/>
      <c r="C3889" s="4" t="n"/>
      <c r="D3889" s="4" t="n"/>
      <c r="E3889" s="7" t="n"/>
      <c r="F3889" s="4" t="n"/>
      <c r="G3889" s="4" t="n"/>
      <c r="H3889" s="4" t="n"/>
    </row>
    <row r="3890">
      <c r="A3890" s="6" t="n"/>
      <c r="B3890" s="4" t="n"/>
      <c r="C3890" s="4" t="n"/>
      <c r="D3890" s="4" t="n"/>
      <c r="E3890" s="7" t="n"/>
      <c r="F3890" s="4" t="n"/>
      <c r="G3890" s="4" t="n"/>
      <c r="H3890" s="4" t="n"/>
    </row>
    <row r="3891">
      <c r="A3891" s="6" t="n"/>
      <c r="B3891" s="4" t="n"/>
      <c r="C3891" s="4" t="n"/>
      <c r="D3891" s="4" t="n"/>
      <c r="E3891" s="7" t="n"/>
      <c r="F3891" s="4" t="n"/>
      <c r="G3891" s="4" t="n"/>
      <c r="H3891" s="4" t="n"/>
    </row>
    <row r="3892">
      <c r="A3892" s="6" t="n"/>
      <c r="B3892" s="4" t="n"/>
      <c r="C3892" s="4" t="n"/>
      <c r="D3892" s="4" t="n"/>
      <c r="E3892" s="7" t="n"/>
      <c r="F3892" s="4" t="n"/>
      <c r="G3892" s="4" t="n"/>
      <c r="H3892" s="4" t="n"/>
    </row>
    <row r="3893">
      <c r="A3893" s="6" t="n"/>
      <c r="B3893" s="4" t="n"/>
      <c r="C3893" s="4" t="n"/>
      <c r="D3893" s="4" t="n"/>
      <c r="E3893" s="7" t="n"/>
      <c r="F3893" s="4" t="n"/>
      <c r="G3893" s="4" t="n"/>
      <c r="H3893" s="4" t="n"/>
    </row>
    <row r="3894">
      <c r="A3894" s="6" t="n"/>
      <c r="B3894" s="4" t="n"/>
      <c r="C3894" s="4" t="n"/>
      <c r="D3894" s="4" t="n"/>
      <c r="E3894" s="7" t="n"/>
      <c r="F3894" s="4" t="n"/>
      <c r="G3894" s="4" t="n"/>
      <c r="H3894" s="4" t="n"/>
    </row>
    <row r="3895">
      <c r="A3895" s="6" t="n"/>
      <c r="B3895" s="4" t="n"/>
      <c r="C3895" s="4" t="n"/>
      <c r="D3895" s="4" t="n"/>
      <c r="E3895" s="7" t="n"/>
      <c r="F3895" s="4" t="n"/>
      <c r="G3895" s="4" t="n"/>
      <c r="H3895" s="4" t="n"/>
    </row>
    <row r="3896">
      <c r="A3896" s="6" t="n"/>
      <c r="B3896" s="4" t="n"/>
      <c r="C3896" s="4" t="n"/>
      <c r="D3896" s="4" t="n"/>
      <c r="E3896" s="7" t="n"/>
      <c r="F3896" s="4" t="n"/>
      <c r="G3896" s="4" t="n"/>
      <c r="H3896" s="4" t="n"/>
    </row>
    <row r="3897">
      <c r="A3897" s="6" t="n"/>
      <c r="B3897" s="4" t="n"/>
      <c r="C3897" s="4" t="n"/>
      <c r="D3897" s="4" t="n"/>
      <c r="E3897" s="7" t="n"/>
      <c r="F3897" s="4" t="n"/>
      <c r="G3897" s="4" t="n"/>
      <c r="H3897" s="4" t="n"/>
    </row>
    <row r="3898">
      <c r="A3898" s="6" t="n"/>
      <c r="B3898" s="4" t="n"/>
      <c r="C3898" s="4" t="n"/>
      <c r="D3898" s="4" t="n"/>
      <c r="E3898" s="7" t="n"/>
      <c r="F3898" s="4" t="n"/>
      <c r="G3898" s="4" t="n"/>
      <c r="H3898" s="4" t="n"/>
    </row>
    <row r="3899">
      <c r="A3899" s="6" t="n"/>
      <c r="B3899" s="4" t="n"/>
      <c r="C3899" s="4" t="n"/>
      <c r="D3899" s="4" t="n"/>
      <c r="E3899" s="7" t="n"/>
      <c r="F3899" s="4" t="n"/>
      <c r="G3899" s="4" t="n"/>
      <c r="H3899" s="4" t="n"/>
    </row>
    <row r="3900">
      <c r="A3900" s="6" t="n"/>
      <c r="B3900" s="4" t="n"/>
      <c r="C3900" s="4" t="n"/>
      <c r="D3900" s="4" t="n"/>
      <c r="E3900" s="7" t="n"/>
      <c r="F3900" s="4" t="n"/>
      <c r="G3900" s="4" t="n"/>
      <c r="H3900" s="4" t="n"/>
    </row>
    <row r="3901">
      <c r="A3901" s="6" t="n"/>
      <c r="B3901" s="4" t="n"/>
      <c r="C3901" s="4" t="n"/>
      <c r="D3901" s="4" t="n"/>
      <c r="E3901" s="7" t="n"/>
      <c r="F3901" s="4" t="n"/>
      <c r="G3901" s="4" t="n"/>
      <c r="H3901" s="4" t="n"/>
    </row>
    <row r="3902">
      <c r="A3902" s="6" t="n"/>
      <c r="B3902" s="4" t="n"/>
      <c r="C3902" s="4" t="n"/>
      <c r="D3902" s="4" t="n"/>
      <c r="E3902" s="7" t="n"/>
      <c r="F3902" s="4" t="n"/>
      <c r="G3902" s="4" t="n"/>
      <c r="H3902" s="4" t="n"/>
    </row>
    <row r="3903">
      <c r="A3903" s="6" t="n"/>
      <c r="B3903" s="4" t="n"/>
      <c r="C3903" s="4" t="n"/>
      <c r="D3903" s="4" t="n"/>
      <c r="E3903" s="7" t="n"/>
      <c r="F3903" s="4" t="n"/>
      <c r="G3903" s="4" t="n"/>
      <c r="H3903" s="4" t="n"/>
    </row>
    <row r="3904">
      <c r="A3904" s="6" t="n"/>
      <c r="B3904" s="4" t="n"/>
      <c r="C3904" s="4" t="n"/>
      <c r="D3904" s="4" t="n"/>
      <c r="E3904" s="7" t="n"/>
      <c r="F3904" s="4" t="n"/>
      <c r="G3904" s="4" t="n"/>
      <c r="H3904" s="4" t="n"/>
    </row>
    <row r="3905">
      <c r="A3905" s="6" t="n"/>
      <c r="B3905" s="4" t="n"/>
      <c r="C3905" s="4" t="n"/>
      <c r="D3905" s="4" t="n"/>
      <c r="E3905" s="7" t="n"/>
      <c r="F3905" s="4" t="n"/>
      <c r="G3905" s="4" t="n"/>
      <c r="H3905" s="4" t="n"/>
    </row>
    <row r="3906">
      <c r="A3906" s="6" t="n"/>
      <c r="B3906" s="4" t="n"/>
      <c r="C3906" s="4" t="n"/>
      <c r="D3906" s="4" t="n"/>
      <c r="E3906" s="7" t="n"/>
      <c r="F3906" s="4" t="n"/>
      <c r="G3906" s="4" t="n"/>
      <c r="H3906" s="4" t="n"/>
    </row>
    <row r="3907">
      <c r="A3907" s="6" t="n"/>
      <c r="B3907" s="4" t="n"/>
      <c r="C3907" s="4" t="n"/>
      <c r="D3907" s="4" t="n"/>
      <c r="E3907" s="7" t="n"/>
      <c r="F3907" s="4" t="n"/>
      <c r="G3907" s="4" t="n"/>
      <c r="H3907" s="4" t="n"/>
    </row>
    <row r="3908">
      <c r="A3908" s="6" t="n"/>
      <c r="B3908" s="4" t="n"/>
      <c r="C3908" s="4" t="n"/>
      <c r="D3908" s="4" t="n"/>
      <c r="E3908" s="7" t="n"/>
      <c r="F3908" s="4" t="n"/>
      <c r="G3908" s="4" t="n"/>
      <c r="H3908" s="4" t="n"/>
    </row>
    <row r="3909">
      <c r="A3909" s="6" t="n"/>
      <c r="B3909" s="4" t="n"/>
      <c r="C3909" s="4" t="n"/>
      <c r="D3909" s="4" t="n"/>
      <c r="E3909" s="7" t="n"/>
      <c r="F3909" s="4" t="n"/>
      <c r="G3909" s="4" t="n"/>
      <c r="H3909" s="4" t="n"/>
    </row>
    <row r="3910">
      <c r="A3910" s="6" t="n"/>
      <c r="B3910" s="4" t="n"/>
      <c r="C3910" s="4" t="n"/>
      <c r="D3910" s="4" t="n"/>
      <c r="E3910" s="7" t="n"/>
      <c r="F3910" s="4" t="n"/>
      <c r="G3910" s="4" t="n"/>
      <c r="H3910" s="4" t="n"/>
    </row>
    <row r="3911">
      <c r="A3911" s="6" t="n"/>
      <c r="B3911" s="4" t="n"/>
      <c r="C3911" s="4" t="n"/>
      <c r="D3911" s="4" t="n"/>
      <c r="E3911" s="7" t="n"/>
      <c r="F3911" s="4" t="n"/>
      <c r="G3911" s="4" t="n"/>
      <c r="H3911" s="4" t="n"/>
    </row>
    <row r="3912">
      <c r="A3912" s="6" t="n"/>
      <c r="B3912" s="4" t="n"/>
      <c r="C3912" s="4" t="n"/>
      <c r="D3912" s="4" t="n"/>
      <c r="E3912" s="7" t="n"/>
      <c r="F3912" s="4" t="n"/>
      <c r="G3912" s="4" t="n"/>
      <c r="H3912" s="4" t="n"/>
    </row>
    <row r="3913">
      <c r="A3913" s="6" t="n"/>
      <c r="B3913" s="4" t="n"/>
      <c r="C3913" s="4" t="n"/>
      <c r="D3913" s="4" t="n"/>
      <c r="E3913" s="7" t="n"/>
      <c r="F3913" s="4" t="n"/>
      <c r="G3913" s="4" t="n"/>
      <c r="H3913" s="4" t="n"/>
    </row>
    <row r="3914">
      <c r="A3914" s="6" t="n"/>
      <c r="B3914" s="4" t="n"/>
      <c r="C3914" s="4" t="n"/>
      <c r="D3914" s="4" t="n"/>
      <c r="E3914" s="7" t="n"/>
      <c r="F3914" s="4" t="n"/>
      <c r="G3914" s="4" t="n"/>
      <c r="H3914" s="4" t="n"/>
    </row>
    <row r="3915">
      <c r="A3915" s="6" t="n"/>
      <c r="B3915" s="4" t="n"/>
      <c r="C3915" s="4" t="n"/>
      <c r="D3915" s="4" t="n"/>
      <c r="E3915" s="7" t="n"/>
      <c r="F3915" s="4" t="n"/>
      <c r="G3915" s="4" t="n"/>
      <c r="H3915" s="4" t="n"/>
    </row>
    <row r="3916">
      <c r="A3916" s="6" t="n"/>
      <c r="B3916" s="4" t="n"/>
      <c r="C3916" s="4" t="n"/>
      <c r="D3916" s="4" t="n"/>
      <c r="E3916" s="7" t="n"/>
      <c r="F3916" s="4" t="n"/>
      <c r="G3916" s="4" t="n"/>
      <c r="H3916" s="4" t="n"/>
    </row>
    <row r="3917">
      <c r="A3917" s="6" t="n"/>
      <c r="B3917" s="4" t="n"/>
      <c r="C3917" s="4" t="n"/>
      <c r="D3917" s="4" t="n"/>
      <c r="E3917" s="7" t="n"/>
      <c r="F3917" s="4" t="n"/>
      <c r="G3917" s="4" t="n"/>
      <c r="H3917" s="4" t="n"/>
    </row>
    <row r="3918">
      <c r="A3918" s="6" t="n"/>
      <c r="B3918" s="4" t="n"/>
      <c r="C3918" s="4" t="n"/>
      <c r="D3918" s="4" t="n"/>
      <c r="E3918" s="7" t="n"/>
      <c r="F3918" s="4" t="n"/>
      <c r="G3918" s="4" t="n"/>
      <c r="H3918" s="4" t="n"/>
    </row>
    <row r="3919">
      <c r="A3919" s="6" t="n"/>
      <c r="B3919" s="4" t="n"/>
      <c r="C3919" s="4" t="n"/>
      <c r="D3919" s="4" t="n"/>
      <c r="E3919" s="7" t="n"/>
      <c r="F3919" s="4" t="n"/>
      <c r="G3919" s="4" t="n"/>
      <c r="H3919" s="4" t="n"/>
    </row>
    <row r="3920">
      <c r="A3920" s="6" t="n"/>
      <c r="B3920" s="4" t="n"/>
      <c r="C3920" s="4" t="n"/>
      <c r="D3920" s="4" t="n"/>
      <c r="E3920" s="7" t="n"/>
      <c r="F3920" s="4" t="n"/>
      <c r="G3920" s="4" t="n"/>
      <c r="H3920" s="4" t="n"/>
    </row>
    <row r="3921">
      <c r="A3921" s="6" t="n"/>
      <c r="B3921" s="4" t="n"/>
      <c r="C3921" s="4" t="n"/>
      <c r="D3921" s="4" t="n"/>
      <c r="E3921" s="7" t="n"/>
      <c r="F3921" s="4" t="n"/>
      <c r="G3921" s="4" t="n"/>
      <c r="H3921" s="4" t="n"/>
    </row>
    <row r="3922">
      <c r="A3922" s="6" t="n"/>
      <c r="B3922" s="4" t="n"/>
      <c r="C3922" s="4" t="n"/>
      <c r="D3922" s="4" t="n"/>
      <c r="E3922" s="7" t="n"/>
      <c r="F3922" s="4" t="n"/>
      <c r="G3922" s="4" t="n"/>
      <c r="H3922" s="4" t="n"/>
    </row>
    <row r="3923">
      <c r="A3923" s="6" t="n"/>
      <c r="B3923" s="4" t="n"/>
      <c r="C3923" s="4" t="n"/>
      <c r="D3923" s="4" t="n"/>
      <c r="E3923" s="7" t="n"/>
      <c r="F3923" s="4" t="n"/>
      <c r="G3923" s="4" t="n"/>
      <c r="H3923" s="4" t="n"/>
    </row>
    <row r="3924">
      <c r="A3924" s="6" t="n"/>
      <c r="B3924" s="4" t="n"/>
      <c r="C3924" s="4" t="n"/>
      <c r="D3924" s="4" t="n"/>
      <c r="E3924" s="7" t="n"/>
      <c r="F3924" s="4" t="n"/>
      <c r="G3924" s="4" t="n"/>
      <c r="H3924" s="4" t="n"/>
    </row>
    <row r="3925">
      <c r="A3925" s="6" t="n"/>
      <c r="B3925" s="4" t="n"/>
      <c r="C3925" s="4" t="n"/>
      <c r="D3925" s="4" t="n"/>
      <c r="E3925" s="7" t="n"/>
      <c r="F3925" s="4" t="n"/>
      <c r="G3925" s="4" t="n"/>
      <c r="H3925" s="4" t="n"/>
    </row>
    <row r="3926">
      <c r="A3926" s="6" t="n"/>
      <c r="B3926" s="4" t="n"/>
      <c r="C3926" s="4" t="n"/>
      <c r="D3926" s="4" t="n"/>
      <c r="E3926" s="7" t="n"/>
      <c r="F3926" s="4" t="n"/>
      <c r="G3926" s="4" t="n"/>
      <c r="H3926" s="4" t="n"/>
    </row>
    <row r="3927">
      <c r="A3927" s="6" t="n"/>
      <c r="B3927" s="4" t="n"/>
      <c r="C3927" s="4" t="n"/>
      <c r="D3927" s="4" t="n"/>
      <c r="E3927" s="7" t="n"/>
      <c r="F3927" s="4" t="n"/>
      <c r="G3927" s="4" t="n"/>
      <c r="H3927" s="4" t="n"/>
    </row>
    <row r="3928">
      <c r="A3928" s="6" t="n"/>
      <c r="B3928" s="4" t="n"/>
      <c r="C3928" s="4" t="n"/>
      <c r="D3928" s="4" t="n"/>
      <c r="E3928" s="7" t="n"/>
      <c r="F3928" s="4" t="n"/>
      <c r="G3928" s="4" t="n"/>
      <c r="H3928" s="4" t="n"/>
    </row>
    <row r="3929">
      <c r="A3929" s="6" t="n"/>
      <c r="B3929" s="4" t="n"/>
      <c r="C3929" s="4" t="n"/>
      <c r="D3929" s="4" t="n"/>
      <c r="E3929" s="7" t="n"/>
      <c r="F3929" s="4" t="n"/>
      <c r="G3929" s="4" t="n"/>
      <c r="H3929" s="4" t="n"/>
    </row>
    <row r="3930">
      <c r="A3930" s="6" t="n"/>
      <c r="B3930" s="4" t="n"/>
      <c r="C3930" s="4" t="n"/>
      <c r="D3930" s="4" t="n"/>
      <c r="E3930" s="7" t="n"/>
      <c r="F3930" s="4" t="n"/>
      <c r="G3930" s="4" t="n"/>
      <c r="H3930" s="4" t="n"/>
    </row>
    <row r="3931">
      <c r="A3931" s="6" t="n"/>
      <c r="B3931" s="4" t="n"/>
      <c r="C3931" s="4" t="n"/>
      <c r="D3931" s="4" t="n"/>
      <c r="E3931" s="7" t="n"/>
      <c r="F3931" s="4" t="n"/>
      <c r="G3931" s="4" t="n"/>
      <c r="H3931" s="4" t="n"/>
    </row>
    <row r="3932">
      <c r="A3932" s="6" t="n"/>
      <c r="B3932" s="4" t="n"/>
      <c r="C3932" s="4" t="n"/>
      <c r="D3932" s="4" t="n"/>
      <c r="E3932" s="7" t="n"/>
      <c r="F3932" s="4" t="n"/>
      <c r="G3932" s="4" t="n"/>
      <c r="H3932" s="4" t="n"/>
    </row>
    <row r="3933">
      <c r="A3933" s="6" t="n"/>
      <c r="B3933" s="4" t="n"/>
      <c r="C3933" s="4" t="n"/>
      <c r="D3933" s="4" t="n"/>
      <c r="E3933" s="7" t="n"/>
      <c r="F3933" s="4" t="n"/>
      <c r="G3933" s="4" t="n"/>
      <c r="H3933" s="4" t="n"/>
    </row>
    <row r="3934">
      <c r="A3934" s="6" t="n"/>
      <c r="B3934" s="4" t="n"/>
      <c r="C3934" s="4" t="n"/>
      <c r="D3934" s="4" t="n"/>
      <c r="E3934" s="7" t="n"/>
      <c r="F3934" s="4" t="n"/>
      <c r="G3934" s="4" t="n"/>
      <c r="H3934" s="4" t="n"/>
    </row>
    <row r="3935">
      <c r="A3935" s="6" t="n"/>
      <c r="B3935" s="4" t="n"/>
      <c r="C3935" s="4" t="n"/>
      <c r="D3935" s="4" t="n"/>
      <c r="E3935" s="7" t="n"/>
      <c r="F3935" s="4" t="n"/>
      <c r="G3935" s="4" t="n"/>
      <c r="H3935" s="4" t="n"/>
    </row>
    <row r="3936">
      <c r="A3936" s="6" t="n"/>
      <c r="B3936" s="4" t="n"/>
      <c r="C3936" s="4" t="n"/>
      <c r="D3936" s="4" t="n"/>
      <c r="E3936" s="7" t="n"/>
      <c r="F3936" s="4" t="n"/>
      <c r="G3936" s="4" t="n"/>
      <c r="H3936" s="4" t="n"/>
    </row>
    <row r="3937">
      <c r="A3937" s="6" t="n"/>
      <c r="B3937" s="4" t="n"/>
      <c r="C3937" s="4" t="n"/>
      <c r="D3937" s="4" t="n"/>
      <c r="E3937" s="7" t="n"/>
      <c r="F3937" s="4" t="n"/>
      <c r="G3937" s="4" t="n"/>
      <c r="H3937" s="4" t="n"/>
    </row>
    <row r="3938">
      <c r="A3938" s="6" t="n"/>
      <c r="B3938" s="4" t="n"/>
      <c r="C3938" s="4" t="n"/>
      <c r="D3938" s="4" t="n"/>
      <c r="E3938" s="7" t="n"/>
      <c r="F3938" s="4" t="n"/>
      <c r="G3938" s="4" t="n"/>
      <c r="H3938" s="4" t="n"/>
    </row>
    <row r="3939">
      <c r="A3939" s="6" t="n"/>
      <c r="B3939" s="4" t="n"/>
      <c r="C3939" s="4" t="n"/>
      <c r="D3939" s="4" t="n"/>
      <c r="E3939" s="7" t="n"/>
      <c r="F3939" s="4" t="n"/>
      <c r="G3939" s="4" t="n"/>
      <c r="H3939" s="4" t="n"/>
    </row>
    <row r="3940">
      <c r="A3940" s="6" t="n"/>
      <c r="B3940" s="4" t="n"/>
      <c r="C3940" s="4" t="n"/>
      <c r="D3940" s="4" t="n"/>
      <c r="E3940" s="7" t="n"/>
      <c r="F3940" s="4" t="n"/>
      <c r="G3940" s="4" t="n"/>
      <c r="H3940" s="4" t="n"/>
    </row>
    <row r="3941">
      <c r="A3941" s="6" t="n"/>
      <c r="B3941" s="4" t="n"/>
      <c r="C3941" s="4" t="n"/>
      <c r="D3941" s="4" t="n"/>
      <c r="E3941" s="7" t="n"/>
      <c r="F3941" s="4" t="n"/>
      <c r="G3941" s="4" t="n"/>
      <c r="H3941" s="4" t="n"/>
    </row>
    <row r="3942">
      <c r="A3942" s="6" t="n"/>
      <c r="B3942" s="4" t="n"/>
      <c r="C3942" s="4" t="n"/>
      <c r="D3942" s="4" t="n"/>
      <c r="E3942" s="7" t="n"/>
      <c r="F3942" s="4" t="n"/>
      <c r="G3942" s="4" t="n"/>
      <c r="H3942" s="4" t="n"/>
    </row>
    <row r="3943">
      <c r="A3943" s="6" t="n"/>
      <c r="B3943" s="4" t="n"/>
      <c r="C3943" s="4" t="n"/>
      <c r="D3943" s="4" t="n"/>
      <c r="E3943" s="7" t="n"/>
      <c r="F3943" s="4" t="n"/>
      <c r="G3943" s="4" t="n"/>
      <c r="H3943" s="4" t="n"/>
    </row>
    <row r="3944">
      <c r="A3944" s="6" t="n"/>
      <c r="B3944" s="4" t="n"/>
      <c r="C3944" s="4" t="n"/>
      <c r="D3944" s="4" t="n"/>
      <c r="E3944" s="7" t="n"/>
      <c r="F3944" s="4" t="n"/>
      <c r="G3944" s="4" t="n"/>
      <c r="H3944" s="4" t="n"/>
    </row>
    <row r="3945">
      <c r="A3945" s="6" t="n"/>
      <c r="B3945" s="4" t="n"/>
      <c r="C3945" s="4" t="n"/>
      <c r="D3945" s="4" t="n"/>
      <c r="E3945" s="7" t="n"/>
      <c r="F3945" s="4" t="n"/>
      <c r="G3945" s="4" t="n"/>
      <c r="H3945" s="4" t="n"/>
    </row>
    <row r="3946">
      <c r="A3946" s="6" t="n"/>
      <c r="B3946" s="4" t="n"/>
      <c r="C3946" s="4" t="n"/>
      <c r="D3946" s="4" t="n"/>
      <c r="E3946" s="7" t="n"/>
      <c r="F3946" s="4" t="n"/>
      <c r="G3946" s="4" t="n"/>
      <c r="H3946" s="4" t="n"/>
    </row>
    <row r="3947">
      <c r="A3947" s="6" t="n"/>
      <c r="B3947" s="4" t="n"/>
      <c r="C3947" s="4" t="n"/>
      <c r="D3947" s="4" t="n"/>
      <c r="E3947" s="7" t="n"/>
      <c r="F3947" s="4" t="n"/>
      <c r="G3947" s="4" t="n"/>
      <c r="H3947" s="4" t="n"/>
    </row>
    <row r="3948">
      <c r="A3948" s="6" t="n"/>
      <c r="B3948" s="4" t="n"/>
      <c r="C3948" s="4" t="n"/>
      <c r="D3948" s="4" t="n"/>
      <c r="E3948" s="7" t="n"/>
      <c r="F3948" s="4" t="n"/>
      <c r="G3948" s="4" t="n"/>
      <c r="H3948" s="4" t="n"/>
    </row>
    <row r="3949">
      <c r="A3949" s="6" t="n"/>
      <c r="B3949" s="4" t="n"/>
      <c r="C3949" s="4" t="n"/>
      <c r="D3949" s="4" t="n"/>
      <c r="E3949" s="7" t="n"/>
      <c r="F3949" s="4" t="n"/>
      <c r="G3949" s="4" t="n"/>
      <c r="H3949" s="4" t="n"/>
    </row>
    <row r="3950">
      <c r="A3950" s="6" t="n"/>
      <c r="B3950" s="4" t="n"/>
      <c r="C3950" s="4" t="n"/>
      <c r="D3950" s="4" t="n"/>
      <c r="E3950" s="7" t="n"/>
      <c r="F3950" s="4" t="n"/>
      <c r="G3950" s="4" t="n"/>
      <c r="H3950" s="4" t="n"/>
    </row>
    <row r="3951">
      <c r="A3951" s="6" t="n"/>
      <c r="B3951" s="4" t="n"/>
      <c r="C3951" s="4" t="n"/>
      <c r="D3951" s="4" t="n"/>
      <c r="E3951" s="7" t="n"/>
      <c r="F3951" s="4" t="n"/>
      <c r="G3951" s="4" t="n"/>
      <c r="H3951" s="4" t="n"/>
    </row>
    <row r="3952">
      <c r="A3952" s="6" t="n"/>
      <c r="B3952" s="4" t="n"/>
      <c r="C3952" s="4" t="n"/>
      <c r="D3952" s="4" t="n"/>
      <c r="E3952" s="7" t="n"/>
      <c r="F3952" s="4" t="n"/>
      <c r="G3952" s="4" t="n"/>
      <c r="H3952" s="4" t="n"/>
    </row>
    <row r="3953">
      <c r="A3953" s="6" t="n"/>
      <c r="B3953" s="4" t="n"/>
      <c r="C3953" s="4" t="n"/>
      <c r="D3953" s="4" t="n"/>
      <c r="E3953" s="7" t="n"/>
      <c r="F3953" s="4" t="n"/>
      <c r="G3953" s="4" t="n"/>
      <c r="H3953" s="4" t="n"/>
    </row>
    <row r="3954">
      <c r="A3954" s="6" t="n"/>
      <c r="B3954" s="4" t="n"/>
      <c r="C3954" s="4" t="n"/>
      <c r="D3954" s="4" t="n"/>
      <c r="E3954" s="7" t="n"/>
      <c r="F3954" s="4" t="n"/>
      <c r="G3954" s="4" t="n"/>
      <c r="H3954" s="4" t="n"/>
    </row>
    <row r="3955">
      <c r="A3955" s="6" t="n"/>
      <c r="B3955" s="4" t="n"/>
      <c r="C3955" s="4" t="n"/>
      <c r="D3955" s="4" t="n"/>
      <c r="E3955" s="7" t="n"/>
      <c r="F3955" s="4" t="n"/>
      <c r="G3955" s="4" t="n"/>
      <c r="H3955" s="4" t="n"/>
    </row>
    <row r="3956">
      <c r="A3956" s="6" t="n"/>
      <c r="B3956" s="4" t="n"/>
      <c r="C3956" s="4" t="n"/>
      <c r="D3956" s="4" t="n"/>
      <c r="E3956" s="7" t="n"/>
      <c r="F3956" s="4" t="n"/>
      <c r="G3956" s="4" t="n"/>
      <c r="H3956" s="4" t="n"/>
    </row>
    <row r="3957">
      <c r="A3957" s="6" t="n"/>
      <c r="B3957" s="4" t="n"/>
      <c r="C3957" s="4" t="n"/>
      <c r="D3957" s="4" t="n"/>
      <c r="E3957" s="7" t="n"/>
      <c r="F3957" s="4" t="n"/>
      <c r="G3957" s="4" t="n"/>
      <c r="H3957" s="4" t="n"/>
    </row>
    <row r="3958">
      <c r="A3958" s="6" t="n"/>
      <c r="B3958" s="4" t="n"/>
      <c r="C3958" s="4" t="n"/>
      <c r="D3958" s="4" t="n"/>
      <c r="E3958" s="7" t="n"/>
      <c r="F3958" s="4" t="n"/>
      <c r="G3958" s="4" t="n"/>
      <c r="H3958" s="4" t="n"/>
    </row>
    <row r="3959">
      <c r="A3959" s="6" t="n"/>
      <c r="B3959" s="4" t="n"/>
      <c r="C3959" s="4" t="n"/>
      <c r="D3959" s="4" t="n"/>
      <c r="E3959" s="7" t="n"/>
      <c r="F3959" s="4" t="n"/>
      <c r="G3959" s="4" t="n"/>
      <c r="H3959" s="4" t="n"/>
    </row>
    <row r="3960">
      <c r="A3960" s="6" t="n"/>
      <c r="B3960" s="4" t="n"/>
      <c r="C3960" s="4" t="n"/>
      <c r="D3960" s="4" t="n"/>
      <c r="E3960" s="7" t="n"/>
      <c r="F3960" s="4" t="n"/>
      <c r="G3960" s="4" t="n"/>
      <c r="H3960" s="4" t="n"/>
    </row>
    <row r="3961">
      <c r="A3961" s="6" t="n"/>
      <c r="B3961" s="4" t="n"/>
      <c r="C3961" s="4" t="n"/>
      <c r="D3961" s="4" t="n"/>
      <c r="E3961" s="7" t="n"/>
      <c r="F3961" s="4" t="n"/>
      <c r="G3961" s="4" t="n"/>
      <c r="H3961" s="4" t="n"/>
    </row>
    <row r="3962">
      <c r="A3962" s="6" t="n"/>
      <c r="B3962" s="4" t="n"/>
      <c r="C3962" s="4" t="n"/>
      <c r="D3962" s="4" t="n"/>
      <c r="E3962" s="7" t="n"/>
      <c r="F3962" s="4" t="n"/>
      <c r="G3962" s="4" t="n"/>
      <c r="H3962" s="4" t="n"/>
    </row>
    <row r="3963">
      <c r="A3963" s="6" t="n"/>
      <c r="B3963" s="4" t="n"/>
      <c r="C3963" s="4" t="n"/>
      <c r="D3963" s="4" t="n"/>
      <c r="E3963" s="7" t="n"/>
      <c r="F3963" s="4" t="n"/>
      <c r="G3963" s="4" t="n"/>
      <c r="H3963" s="4" t="n"/>
    </row>
    <row r="3964">
      <c r="A3964" s="6" t="n"/>
      <c r="B3964" s="4" t="n"/>
      <c r="C3964" s="4" t="n"/>
      <c r="D3964" s="4" t="n"/>
      <c r="E3964" s="7" t="n"/>
      <c r="F3964" s="4" t="n"/>
      <c r="G3964" s="4" t="n"/>
      <c r="H3964" s="4" t="n"/>
    </row>
    <row r="3965">
      <c r="A3965" s="6" t="n"/>
      <c r="B3965" s="4" t="n"/>
      <c r="C3965" s="4" t="n"/>
      <c r="D3965" s="4" t="n"/>
      <c r="E3965" s="7" t="n"/>
      <c r="F3965" s="4" t="n"/>
      <c r="G3965" s="4" t="n"/>
      <c r="H3965" s="4" t="n"/>
    </row>
    <row r="3966">
      <c r="A3966" s="6" t="n"/>
      <c r="B3966" s="4" t="n"/>
      <c r="C3966" s="4" t="n"/>
      <c r="D3966" s="4" t="n"/>
      <c r="E3966" s="7" t="n"/>
      <c r="F3966" s="4" t="n"/>
      <c r="G3966" s="4" t="n"/>
      <c r="H3966" s="4" t="n"/>
    </row>
    <row r="3967">
      <c r="A3967" s="6" t="n"/>
      <c r="B3967" s="4" t="n"/>
      <c r="C3967" s="4" t="n"/>
      <c r="D3967" s="4" t="n"/>
      <c r="E3967" s="7" t="n"/>
      <c r="F3967" s="4" t="n"/>
      <c r="G3967" s="4" t="n"/>
      <c r="H3967" s="4" t="n"/>
    </row>
    <row r="3968">
      <c r="A3968" s="6" t="n"/>
      <c r="B3968" s="4" t="n"/>
      <c r="C3968" s="4" t="n"/>
      <c r="D3968" s="4" t="n"/>
      <c r="E3968" s="7" t="n"/>
      <c r="F3968" s="4" t="n"/>
      <c r="G3968" s="4" t="n"/>
      <c r="H3968" s="4" t="n"/>
    </row>
    <row r="3969">
      <c r="A3969" s="6" t="n"/>
      <c r="B3969" s="4" t="n"/>
      <c r="C3969" s="4" t="n"/>
      <c r="D3969" s="4" t="n"/>
      <c r="E3969" s="7" t="n"/>
      <c r="F3969" s="4" t="n"/>
      <c r="G3969" s="4" t="n"/>
      <c r="H3969" s="4" t="n"/>
    </row>
    <row r="3970">
      <c r="A3970" s="6" t="n"/>
      <c r="B3970" s="4" t="n"/>
      <c r="C3970" s="4" t="n"/>
      <c r="D3970" s="4" t="n"/>
      <c r="E3970" s="7" t="n"/>
      <c r="F3970" s="4" t="n"/>
      <c r="G3970" s="4" t="n"/>
      <c r="H3970" s="4" t="n"/>
    </row>
    <row r="3971">
      <c r="A3971" s="6" t="n"/>
      <c r="B3971" s="4" t="n"/>
      <c r="C3971" s="4" t="n"/>
      <c r="D3971" s="4" t="n"/>
      <c r="E3971" s="7" t="n"/>
      <c r="F3971" s="4" t="n"/>
      <c r="G3971" s="4" t="n"/>
      <c r="H3971" s="4" t="n"/>
    </row>
    <row r="3972">
      <c r="A3972" s="6" t="n"/>
      <c r="B3972" s="4" t="n"/>
      <c r="C3972" s="4" t="n"/>
      <c r="D3972" s="4" t="n"/>
      <c r="E3972" s="7" t="n"/>
      <c r="F3972" s="4" t="n"/>
      <c r="G3972" s="4" t="n"/>
      <c r="H3972" s="4" t="n"/>
    </row>
    <row r="3973">
      <c r="A3973" s="6" t="n"/>
      <c r="B3973" s="4" t="n"/>
      <c r="C3973" s="4" t="n"/>
      <c r="D3973" s="4" t="n"/>
      <c r="E3973" s="7" t="n"/>
      <c r="F3973" s="4" t="n"/>
      <c r="G3973" s="4" t="n"/>
      <c r="H3973" s="4" t="n"/>
    </row>
    <row r="3974">
      <c r="A3974" s="6" t="n"/>
      <c r="B3974" s="4" t="n"/>
      <c r="C3974" s="4" t="n"/>
      <c r="D3974" s="4" t="n"/>
      <c r="E3974" s="7" t="n"/>
      <c r="F3974" s="4" t="n"/>
      <c r="G3974" s="4" t="n"/>
      <c r="H3974" s="4" t="n"/>
    </row>
    <row r="3975">
      <c r="A3975" s="6" t="n"/>
      <c r="B3975" s="4" t="n"/>
      <c r="C3975" s="4" t="n"/>
      <c r="D3975" s="4" t="n"/>
      <c r="E3975" s="7" t="n"/>
      <c r="F3975" s="4" t="n"/>
      <c r="G3975" s="4" t="n"/>
      <c r="H3975" s="4" t="n"/>
    </row>
    <row r="3976">
      <c r="A3976" s="6" t="n"/>
      <c r="B3976" s="4" t="n"/>
      <c r="C3976" s="4" t="n"/>
      <c r="D3976" s="4" t="n"/>
      <c r="E3976" s="7" t="n"/>
      <c r="F3976" s="4" t="n"/>
      <c r="G3976" s="4" t="n"/>
      <c r="H3976" s="4" t="n"/>
    </row>
    <row r="3977">
      <c r="A3977" s="6" t="n"/>
      <c r="B3977" s="4" t="n"/>
      <c r="C3977" s="4" t="n"/>
      <c r="D3977" s="4" t="n"/>
      <c r="E3977" s="7" t="n"/>
      <c r="F3977" s="4" t="n"/>
      <c r="G3977" s="4" t="n"/>
      <c r="H3977" s="4" t="n"/>
    </row>
    <row r="3978">
      <c r="A3978" s="6" t="n"/>
      <c r="B3978" s="4" t="n"/>
      <c r="C3978" s="4" t="n"/>
      <c r="D3978" s="4" t="n"/>
      <c r="E3978" s="7" t="n"/>
      <c r="F3978" s="4" t="n"/>
      <c r="G3978" s="4" t="n"/>
      <c r="H3978" s="4" t="n"/>
    </row>
    <row r="3979">
      <c r="A3979" s="6" t="n"/>
      <c r="B3979" s="4" t="n"/>
      <c r="C3979" s="4" t="n"/>
      <c r="D3979" s="4" t="n"/>
      <c r="E3979" s="7" t="n"/>
      <c r="F3979" s="4" t="n"/>
      <c r="G3979" s="4" t="n"/>
      <c r="H3979" s="4" t="n"/>
    </row>
    <row r="3980">
      <c r="A3980" s="6" t="n"/>
      <c r="B3980" s="4" t="n"/>
      <c r="C3980" s="4" t="n"/>
      <c r="D3980" s="4" t="n"/>
      <c r="E3980" s="7" t="n"/>
      <c r="F3980" s="4" t="n"/>
      <c r="G3980" s="4" t="n"/>
      <c r="H3980" s="4" t="n"/>
    </row>
    <row r="3981">
      <c r="A3981" s="6" t="n"/>
      <c r="B3981" s="4" t="n"/>
      <c r="C3981" s="4" t="n"/>
      <c r="D3981" s="4" t="n"/>
      <c r="E3981" s="7" t="n"/>
      <c r="F3981" s="4" t="n"/>
      <c r="G3981" s="4" t="n"/>
      <c r="H3981" s="4" t="n"/>
    </row>
    <row r="3982">
      <c r="A3982" s="6" t="n"/>
      <c r="B3982" s="4" t="n"/>
      <c r="C3982" s="4" t="n"/>
      <c r="D3982" s="4" t="n"/>
      <c r="E3982" s="7" t="n"/>
      <c r="F3982" s="4" t="n"/>
      <c r="G3982" s="4" t="n"/>
      <c r="H3982" s="4" t="n"/>
    </row>
    <row r="3983">
      <c r="A3983" s="6" t="n"/>
      <c r="B3983" s="4" t="n"/>
      <c r="C3983" s="4" t="n"/>
      <c r="D3983" s="4" t="n"/>
      <c r="E3983" s="7" t="n"/>
      <c r="F3983" s="4" t="n"/>
      <c r="G3983" s="4" t="n"/>
      <c r="H3983" s="4" t="n"/>
    </row>
    <row r="3984">
      <c r="A3984" s="6" t="n"/>
      <c r="B3984" s="4" t="n"/>
      <c r="C3984" s="4" t="n"/>
      <c r="D3984" s="4" t="n"/>
      <c r="E3984" s="7" t="n"/>
      <c r="F3984" s="4" t="n"/>
      <c r="G3984" s="4" t="n"/>
      <c r="H3984" s="4" t="n"/>
    </row>
    <row r="3985">
      <c r="A3985" s="6" t="n"/>
      <c r="B3985" s="4" t="n"/>
      <c r="C3985" s="4" t="n"/>
      <c r="D3985" s="4" t="n"/>
      <c r="E3985" s="7" t="n"/>
      <c r="F3985" s="4" t="n"/>
      <c r="G3985" s="4" t="n"/>
      <c r="H3985" s="4" t="n"/>
    </row>
    <row r="3986">
      <c r="A3986" s="6" t="n"/>
      <c r="B3986" s="4" t="n"/>
      <c r="C3986" s="4" t="n"/>
      <c r="D3986" s="4" t="n"/>
      <c r="E3986" s="7" t="n"/>
      <c r="F3986" s="4" t="n"/>
      <c r="G3986" s="4" t="n"/>
      <c r="H3986" s="4" t="n"/>
    </row>
    <row r="3987">
      <c r="A3987" s="6" t="n"/>
      <c r="B3987" s="4" t="n"/>
      <c r="C3987" s="4" t="n"/>
      <c r="D3987" s="4" t="n"/>
      <c r="E3987" s="7" t="n"/>
      <c r="F3987" s="4" t="n"/>
      <c r="G3987" s="4" t="n"/>
      <c r="H3987" s="4" t="n"/>
    </row>
    <row r="3988">
      <c r="A3988" s="6" t="n"/>
      <c r="B3988" s="4" t="n"/>
      <c r="C3988" s="4" t="n"/>
      <c r="D3988" s="4" t="n"/>
      <c r="E3988" s="7" t="n"/>
      <c r="F3988" s="4" t="n"/>
      <c r="G3988" s="4" t="n"/>
      <c r="H3988" s="4" t="n"/>
    </row>
    <row r="3989">
      <c r="A3989" s="6" t="n"/>
      <c r="B3989" s="4" t="n"/>
      <c r="C3989" s="4" t="n"/>
      <c r="D3989" s="4" t="n"/>
      <c r="E3989" s="7" t="n"/>
      <c r="F3989" s="4" t="n"/>
      <c r="G3989" s="4" t="n"/>
      <c r="H3989" s="4" t="n"/>
    </row>
    <row r="3990">
      <c r="A3990" s="6" t="n"/>
      <c r="B3990" s="4" t="n"/>
      <c r="C3990" s="4" t="n"/>
      <c r="D3990" s="4" t="n"/>
      <c r="E3990" s="7" t="n"/>
      <c r="F3990" s="4" t="n"/>
      <c r="G3990" s="4" t="n"/>
      <c r="H3990" s="4" t="n"/>
    </row>
    <row r="3991">
      <c r="A3991" s="6" t="n"/>
      <c r="B3991" s="4" t="n"/>
      <c r="C3991" s="4" t="n"/>
      <c r="D3991" s="4" t="n"/>
      <c r="E3991" s="7" t="n"/>
      <c r="F3991" s="4" t="n"/>
      <c r="G3991" s="4" t="n"/>
      <c r="H3991" s="4" t="n"/>
    </row>
    <row r="3992">
      <c r="A3992" s="6" t="n"/>
      <c r="B3992" s="4" t="n"/>
      <c r="C3992" s="4" t="n"/>
      <c r="D3992" s="4" t="n"/>
      <c r="E3992" s="7" t="n"/>
      <c r="F3992" s="4" t="n"/>
      <c r="G3992" s="4" t="n"/>
      <c r="H3992" s="4" t="n"/>
    </row>
    <row r="3993">
      <c r="A3993" s="6" t="n"/>
      <c r="B3993" s="4" t="n"/>
      <c r="C3993" s="4" t="n"/>
      <c r="D3993" s="4" t="n"/>
      <c r="E3993" s="7" t="n"/>
      <c r="F3993" s="4" t="n"/>
      <c r="G3993" s="4" t="n"/>
      <c r="H3993" s="4" t="n"/>
    </row>
    <row r="3994">
      <c r="A3994" s="6" t="n"/>
      <c r="B3994" s="4" t="n"/>
      <c r="C3994" s="4" t="n"/>
      <c r="D3994" s="4" t="n"/>
      <c r="E3994" s="7" t="n"/>
      <c r="F3994" s="4" t="n"/>
      <c r="G3994" s="4" t="n"/>
      <c r="H3994" s="4" t="n"/>
    </row>
    <row r="3995">
      <c r="A3995" s="6" t="n"/>
      <c r="B3995" s="4" t="n"/>
      <c r="C3995" s="4" t="n"/>
      <c r="D3995" s="4" t="n"/>
      <c r="E3995" s="7" t="n"/>
      <c r="F3995" s="4" t="n"/>
      <c r="G3995" s="4" t="n"/>
      <c r="H3995" s="4" t="n"/>
    </row>
    <row r="3996">
      <c r="A3996" s="6" t="n"/>
      <c r="B3996" s="4" t="n"/>
      <c r="C3996" s="4" t="n"/>
      <c r="D3996" s="4" t="n"/>
      <c r="E3996" s="7" t="n"/>
      <c r="F3996" s="4" t="n"/>
      <c r="G3996" s="4" t="n"/>
      <c r="H3996" s="4" t="n"/>
    </row>
    <row r="3997">
      <c r="A3997" s="6" t="n"/>
      <c r="B3997" s="4" t="n"/>
      <c r="C3997" s="4" t="n"/>
      <c r="D3997" s="4" t="n"/>
      <c r="E3997" s="7" t="n"/>
      <c r="F3997" s="4" t="n"/>
      <c r="G3997" s="4" t="n"/>
      <c r="H3997" s="4" t="n"/>
    </row>
    <row r="3998">
      <c r="A3998" s="6" t="n"/>
      <c r="B3998" s="4" t="n"/>
      <c r="C3998" s="4" t="n"/>
      <c r="D3998" s="4" t="n"/>
      <c r="E3998" s="7" t="n"/>
      <c r="F3998" s="4" t="n"/>
      <c r="G3998" s="4" t="n"/>
      <c r="H3998" s="4" t="n"/>
    </row>
    <row r="3999">
      <c r="A3999" s="6" t="n"/>
      <c r="B3999" s="4" t="n"/>
      <c r="C3999" s="4" t="n"/>
      <c r="D3999" s="4" t="n"/>
      <c r="E3999" s="7" t="n"/>
      <c r="F3999" s="4" t="n"/>
      <c r="G3999" s="4" t="n"/>
      <c r="H3999" s="4" t="n"/>
    </row>
    <row r="4000">
      <c r="A4000" s="6" t="n"/>
      <c r="B4000" s="4" t="n"/>
      <c r="C4000" s="4" t="n"/>
      <c r="D4000" s="4" t="n"/>
      <c r="E4000" s="7" t="n"/>
      <c r="F4000" s="4" t="n"/>
      <c r="G4000" s="4" t="n"/>
      <c r="H4000" s="4" t="n"/>
    </row>
    <row r="4001">
      <c r="A4001" s="6" t="n"/>
      <c r="B4001" s="4" t="n"/>
      <c r="C4001" s="4" t="n"/>
      <c r="D4001" s="4" t="n"/>
      <c r="E4001" s="7" t="n"/>
      <c r="F4001" s="4" t="n"/>
      <c r="G4001" s="4" t="n"/>
      <c r="H4001" s="4" t="n"/>
    </row>
    <row r="4002">
      <c r="A4002" s="6" t="n"/>
      <c r="B4002" s="4" t="n"/>
      <c r="C4002" s="4" t="n"/>
      <c r="D4002" s="4" t="n"/>
      <c r="E4002" s="7" t="n"/>
      <c r="F4002" s="4" t="n"/>
      <c r="G4002" s="4" t="n"/>
      <c r="H4002" s="4" t="n"/>
    </row>
    <row r="4003">
      <c r="A4003" s="6" t="n"/>
      <c r="B4003" s="4" t="n"/>
      <c r="C4003" s="4" t="n"/>
      <c r="D4003" s="4" t="n"/>
      <c r="E4003" s="7" t="n"/>
      <c r="F4003" s="4" t="n"/>
      <c r="G4003" s="4" t="n"/>
      <c r="H4003" s="4" t="n"/>
    </row>
    <row r="4004">
      <c r="A4004" s="6" t="n"/>
      <c r="B4004" s="4" t="n"/>
      <c r="C4004" s="4" t="n"/>
      <c r="D4004" s="4" t="n"/>
      <c r="E4004" s="7" t="n"/>
      <c r="F4004" s="4" t="n"/>
      <c r="G4004" s="4" t="n"/>
      <c r="H4004" s="4" t="n"/>
    </row>
    <row r="4005">
      <c r="A4005" s="6" t="n"/>
      <c r="B4005" s="4" t="n"/>
      <c r="C4005" s="4" t="n"/>
      <c r="D4005" s="4" t="n"/>
      <c r="E4005" s="7" t="n"/>
      <c r="F4005" s="4" t="n"/>
      <c r="G4005" s="4" t="n"/>
      <c r="H4005" s="4" t="n"/>
    </row>
    <row r="4006">
      <c r="A4006" s="6" t="n"/>
      <c r="B4006" s="4" t="n"/>
      <c r="C4006" s="4" t="n"/>
      <c r="D4006" s="4" t="n"/>
      <c r="E4006" s="7" t="n"/>
      <c r="F4006" s="4" t="n"/>
      <c r="G4006" s="4" t="n"/>
      <c r="H4006" s="4" t="n"/>
    </row>
    <row r="4007">
      <c r="A4007" s="6" t="n"/>
      <c r="B4007" s="4" t="n"/>
      <c r="C4007" s="4" t="n"/>
      <c r="D4007" s="4" t="n"/>
      <c r="E4007" s="7" t="n"/>
      <c r="F4007" s="4" t="n"/>
      <c r="G4007" s="4" t="n"/>
      <c r="H4007" s="4" t="n"/>
    </row>
    <row r="4008">
      <c r="A4008" s="6" t="n"/>
      <c r="B4008" s="4" t="n"/>
      <c r="C4008" s="4" t="n"/>
      <c r="D4008" s="4" t="n"/>
      <c r="E4008" s="7" t="n"/>
      <c r="F4008" s="4" t="n"/>
      <c r="G4008" s="4" t="n"/>
      <c r="H4008" s="4" t="n"/>
    </row>
    <row r="4009">
      <c r="A4009" s="6" t="n"/>
      <c r="B4009" s="4" t="n"/>
      <c r="C4009" s="4" t="n"/>
      <c r="D4009" s="4" t="n"/>
      <c r="E4009" s="7" t="n"/>
      <c r="F4009" s="4" t="n"/>
      <c r="G4009" s="4" t="n"/>
      <c r="H4009" s="4" t="n"/>
    </row>
    <row r="4010">
      <c r="A4010" s="6" t="n"/>
      <c r="B4010" s="4" t="n"/>
      <c r="C4010" s="4" t="n"/>
      <c r="D4010" s="4" t="n"/>
      <c r="E4010" s="7" t="n"/>
      <c r="F4010" s="4" t="n"/>
      <c r="G4010" s="4" t="n"/>
      <c r="H4010" s="4" t="n"/>
    </row>
    <row r="4011">
      <c r="A4011" s="6" t="n"/>
      <c r="B4011" s="4" t="n"/>
      <c r="C4011" s="4" t="n"/>
      <c r="D4011" s="4" t="n"/>
      <c r="E4011" s="7" t="n"/>
      <c r="F4011" s="4" t="n"/>
      <c r="G4011" s="4" t="n"/>
      <c r="H4011" s="4" t="n"/>
    </row>
    <row r="4012">
      <c r="A4012" s="6" t="n"/>
      <c r="B4012" s="4" t="n"/>
      <c r="C4012" s="4" t="n"/>
      <c r="D4012" s="4" t="n"/>
      <c r="E4012" s="7" t="n"/>
      <c r="F4012" s="4" t="n"/>
      <c r="G4012" s="4" t="n"/>
      <c r="H4012" s="4" t="n"/>
    </row>
    <row r="4013">
      <c r="A4013" s="6" t="n"/>
      <c r="B4013" s="4" t="n"/>
      <c r="C4013" s="4" t="n"/>
      <c r="D4013" s="4" t="n"/>
      <c r="E4013" s="7" t="n"/>
      <c r="F4013" s="4" t="n"/>
      <c r="G4013" s="4" t="n"/>
      <c r="H4013" s="4" t="n"/>
    </row>
    <row r="4014">
      <c r="A4014" s="6" t="n"/>
      <c r="B4014" s="4" t="n"/>
      <c r="C4014" s="4" t="n"/>
      <c r="D4014" s="4" t="n"/>
      <c r="E4014" s="7" t="n"/>
      <c r="F4014" s="4" t="n"/>
      <c r="G4014" s="4" t="n"/>
      <c r="H4014" s="4" t="n"/>
    </row>
    <row r="4015">
      <c r="A4015" s="6" t="n"/>
      <c r="B4015" s="4" t="n"/>
      <c r="C4015" s="4" t="n"/>
      <c r="D4015" s="4" t="n"/>
      <c r="E4015" s="7" t="n"/>
      <c r="F4015" s="4" t="n"/>
      <c r="G4015" s="4" t="n"/>
      <c r="H4015" s="4" t="n"/>
    </row>
    <row r="4016">
      <c r="A4016" s="6" t="n"/>
      <c r="B4016" s="4" t="n"/>
      <c r="C4016" s="4" t="n"/>
      <c r="D4016" s="4" t="n"/>
      <c r="E4016" s="7" t="n"/>
      <c r="F4016" s="4" t="n"/>
      <c r="G4016" s="4" t="n"/>
      <c r="H4016" s="4" t="n"/>
    </row>
    <row r="4017">
      <c r="A4017" s="6" t="n"/>
      <c r="B4017" s="4" t="n"/>
      <c r="C4017" s="4" t="n"/>
      <c r="D4017" s="4" t="n"/>
      <c r="E4017" s="7" t="n"/>
      <c r="F4017" s="4" t="n"/>
      <c r="G4017" s="4" t="n"/>
      <c r="H4017" s="4" t="n"/>
    </row>
    <row r="4018">
      <c r="A4018" s="6" t="n"/>
      <c r="B4018" s="4" t="n"/>
      <c r="C4018" s="4" t="n"/>
      <c r="D4018" s="4" t="n"/>
      <c r="E4018" s="7" t="n"/>
      <c r="F4018" s="4" t="n"/>
      <c r="G4018" s="4" t="n"/>
      <c r="H4018" s="4" t="n"/>
    </row>
    <row r="4019">
      <c r="A4019" s="6" t="n"/>
      <c r="B4019" s="4" t="n"/>
      <c r="C4019" s="4" t="n"/>
      <c r="D4019" s="4" t="n"/>
      <c r="E4019" s="7" t="n"/>
      <c r="F4019" s="4" t="n"/>
      <c r="G4019" s="4" t="n"/>
      <c r="H4019" s="4" t="n"/>
    </row>
    <row r="4020">
      <c r="A4020" s="6" t="n"/>
      <c r="B4020" s="4" t="n"/>
      <c r="C4020" s="4" t="n"/>
      <c r="D4020" s="4" t="n"/>
      <c r="E4020" s="7" t="n"/>
      <c r="F4020" s="4" t="n"/>
      <c r="G4020" s="4" t="n"/>
      <c r="H4020" s="4" t="n"/>
    </row>
    <row r="4021">
      <c r="A4021" s="6" t="n"/>
      <c r="B4021" s="4" t="n"/>
      <c r="C4021" s="4" t="n"/>
      <c r="D4021" s="4" t="n"/>
      <c r="E4021" s="7" t="n"/>
      <c r="F4021" s="4" t="n"/>
      <c r="G4021" s="4" t="n"/>
      <c r="H4021" s="4" t="n"/>
    </row>
    <row r="4022">
      <c r="A4022" s="6" t="n"/>
      <c r="B4022" s="4" t="n"/>
      <c r="C4022" s="4" t="n"/>
      <c r="D4022" s="4" t="n"/>
      <c r="E4022" s="7" t="n"/>
      <c r="F4022" s="4" t="n"/>
      <c r="G4022" s="4" t="n"/>
      <c r="H4022" s="4" t="n"/>
    </row>
    <row r="4023">
      <c r="A4023" s="6" t="n"/>
      <c r="B4023" s="4" t="n"/>
      <c r="C4023" s="4" t="n"/>
      <c r="D4023" s="4" t="n"/>
      <c r="E4023" s="7" t="n"/>
      <c r="F4023" s="4" t="n"/>
      <c r="G4023" s="4" t="n"/>
      <c r="H4023" s="4" t="n"/>
    </row>
    <row r="4024">
      <c r="A4024" s="6" t="n"/>
      <c r="B4024" s="4" t="n"/>
      <c r="C4024" s="4" t="n"/>
      <c r="D4024" s="4" t="n"/>
      <c r="E4024" s="7" t="n"/>
      <c r="F4024" s="4" t="n"/>
      <c r="G4024" s="4" t="n"/>
      <c r="H4024" s="4" t="n"/>
    </row>
    <row r="4025">
      <c r="A4025" s="6" t="n"/>
      <c r="B4025" s="4" t="n"/>
      <c r="C4025" s="4" t="n"/>
      <c r="D4025" s="4" t="n"/>
      <c r="E4025" s="7" t="n"/>
      <c r="F4025" s="4" t="n"/>
      <c r="G4025" s="4" t="n"/>
      <c r="H4025" s="4" t="n"/>
    </row>
    <row r="4026">
      <c r="A4026" s="6" t="n"/>
      <c r="B4026" s="4" t="n"/>
      <c r="C4026" s="4" t="n"/>
      <c r="D4026" s="4" t="n"/>
      <c r="E4026" s="7" t="n"/>
      <c r="F4026" s="4" t="n"/>
      <c r="G4026" s="4" t="n"/>
      <c r="H4026" s="4" t="n"/>
    </row>
    <row r="4027">
      <c r="A4027" s="6" t="n"/>
      <c r="B4027" s="4" t="n"/>
      <c r="C4027" s="4" t="n"/>
      <c r="D4027" s="4" t="n"/>
      <c r="E4027" s="7" t="n"/>
      <c r="F4027" s="4" t="n"/>
      <c r="G4027" s="4" t="n"/>
      <c r="H4027" s="4" t="n"/>
    </row>
    <row r="4028">
      <c r="A4028" s="6" t="n"/>
      <c r="B4028" s="4" t="n"/>
      <c r="C4028" s="4" t="n"/>
      <c r="D4028" s="4" t="n"/>
      <c r="E4028" s="7" t="n"/>
      <c r="F4028" s="4" t="n"/>
      <c r="G4028" s="4" t="n"/>
      <c r="H4028" s="4" t="n"/>
    </row>
    <row r="4029">
      <c r="A4029" s="6" t="n"/>
      <c r="B4029" s="4" t="n"/>
      <c r="C4029" s="4" t="n"/>
      <c r="D4029" s="4" t="n"/>
      <c r="E4029" s="7" t="n"/>
      <c r="F4029" s="4" t="n"/>
      <c r="G4029" s="4" t="n"/>
      <c r="H4029" s="4" t="n"/>
    </row>
    <row r="4030">
      <c r="A4030" s="6" t="n"/>
      <c r="B4030" s="4" t="n"/>
      <c r="C4030" s="4" t="n"/>
      <c r="D4030" s="4" t="n"/>
      <c r="E4030" s="7" t="n"/>
      <c r="F4030" s="4" t="n"/>
      <c r="G4030" s="4" t="n"/>
      <c r="H4030" s="4" t="n"/>
    </row>
    <row r="4031">
      <c r="A4031" s="6" t="n"/>
      <c r="B4031" s="4" t="n"/>
      <c r="C4031" s="4" t="n"/>
      <c r="D4031" s="4" t="n"/>
      <c r="E4031" s="7" t="n"/>
      <c r="F4031" s="4" t="n"/>
      <c r="G4031" s="4" t="n"/>
      <c r="H4031" s="4" t="n"/>
    </row>
    <row r="4032">
      <c r="A4032" s="6" t="n"/>
      <c r="B4032" s="4" t="n"/>
      <c r="C4032" s="4" t="n"/>
      <c r="D4032" s="4" t="n"/>
      <c r="E4032" s="7" t="n"/>
      <c r="F4032" s="4" t="n"/>
      <c r="G4032" s="4" t="n"/>
      <c r="H4032" s="4" t="n"/>
    </row>
    <row r="4033">
      <c r="A4033" s="6" t="n"/>
      <c r="B4033" s="4" t="n"/>
      <c r="C4033" s="4" t="n"/>
      <c r="D4033" s="4" t="n"/>
      <c r="E4033" s="7" t="n"/>
      <c r="F4033" s="4" t="n"/>
      <c r="G4033" s="4" t="n"/>
      <c r="H4033" s="4" t="n"/>
    </row>
    <row r="4034">
      <c r="A4034" s="6" t="n"/>
      <c r="B4034" s="4" t="n"/>
      <c r="C4034" s="4" t="n"/>
      <c r="D4034" s="4" t="n"/>
      <c r="E4034" s="7" t="n"/>
      <c r="F4034" s="4" t="n"/>
      <c r="G4034" s="4" t="n"/>
      <c r="H4034" s="4" t="n"/>
    </row>
    <row r="4035">
      <c r="A4035" s="6" t="n"/>
      <c r="B4035" s="4" t="n"/>
      <c r="C4035" s="4" t="n"/>
      <c r="D4035" s="4" t="n"/>
      <c r="E4035" s="7" t="n"/>
      <c r="F4035" s="4" t="n"/>
      <c r="G4035" s="4" t="n"/>
      <c r="H4035" s="4" t="n"/>
    </row>
    <row r="4036">
      <c r="A4036" s="6" t="n"/>
      <c r="B4036" s="4" t="n"/>
      <c r="C4036" s="4" t="n"/>
      <c r="D4036" s="4" t="n"/>
      <c r="E4036" s="7" t="n"/>
      <c r="F4036" s="4" t="n"/>
      <c r="G4036" s="4" t="n"/>
      <c r="H4036" s="4" t="n"/>
    </row>
    <row r="4037">
      <c r="A4037" s="6" t="n"/>
      <c r="B4037" s="4" t="n"/>
      <c r="C4037" s="4" t="n"/>
      <c r="D4037" s="4" t="n"/>
      <c r="E4037" s="7" t="n"/>
      <c r="F4037" s="4" t="n"/>
      <c r="G4037" s="4" t="n"/>
      <c r="H4037" s="4" t="n"/>
    </row>
    <row r="4038">
      <c r="A4038" s="6" t="n"/>
      <c r="B4038" s="4" t="n"/>
      <c r="C4038" s="4" t="n"/>
      <c r="D4038" s="4" t="n"/>
      <c r="E4038" s="7" t="n"/>
      <c r="F4038" s="4" t="n"/>
      <c r="G4038" s="4" t="n"/>
      <c r="H4038" s="4" t="n"/>
    </row>
    <row r="4039">
      <c r="A4039" s="6" t="n"/>
      <c r="B4039" s="4" t="n"/>
      <c r="C4039" s="4" t="n"/>
      <c r="D4039" s="4" t="n"/>
      <c r="E4039" s="7" t="n"/>
      <c r="F4039" s="4" t="n"/>
      <c r="G4039" s="4" t="n"/>
      <c r="H4039" s="4" t="n"/>
    </row>
    <row r="4040">
      <c r="A4040" s="6" t="n"/>
      <c r="B4040" s="4" t="n"/>
      <c r="C4040" s="4" t="n"/>
      <c r="D4040" s="4" t="n"/>
      <c r="E4040" s="7" t="n"/>
      <c r="F4040" s="4" t="n"/>
      <c r="G4040" s="4" t="n"/>
      <c r="H4040" s="4" t="n"/>
    </row>
    <row r="4041">
      <c r="A4041" s="6" t="n"/>
      <c r="B4041" s="4" t="n"/>
      <c r="C4041" s="4" t="n"/>
      <c r="D4041" s="4" t="n"/>
      <c r="E4041" s="7" t="n"/>
      <c r="F4041" s="4" t="n"/>
      <c r="G4041" s="4" t="n"/>
      <c r="H4041" s="4" t="n"/>
    </row>
    <row r="4042">
      <c r="A4042" s="6" t="n"/>
      <c r="B4042" s="4" t="n"/>
      <c r="C4042" s="4" t="n"/>
      <c r="D4042" s="4" t="n"/>
      <c r="E4042" s="7" t="n"/>
      <c r="F4042" s="4" t="n"/>
      <c r="G4042" s="4" t="n"/>
      <c r="H4042" s="4" t="n"/>
    </row>
    <row r="4043">
      <c r="A4043" s="6" t="n"/>
      <c r="B4043" s="4" t="n"/>
      <c r="C4043" s="4" t="n"/>
      <c r="D4043" s="4" t="n"/>
      <c r="E4043" s="7" t="n"/>
      <c r="F4043" s="4" t="n"/>
      <c r="G4043" s="4" t="n"/>
      <c r="H4043" s="4" t="n"/>
    </row>
    <row r="4044">
      <c r="A4044" s="6" t="n"/>
      <c r="B4044" s="4" t="n"/>
      <c r="C4044" s="4" t="n"/>
      <c r="D4044" s="4" t="n"/>
      <c r="E4044" s="7" t="n"/>
      <c r="F4044" s="4" t="n"/>
      <c r="G4044" s="4" t="n"/>
      <c r="H4044" s="4" t="n"/>
    </row>
    <row r="4045">
      <c r="A4045" s="6" t="n"/>
      <c r="B4045" s="4" t="n"/>
      <c r="C4045" s="4" t="n"/>
      <c r="D4045" s="4" t="n"/>
      <c r="E4045" s="7" t="n"/>
      <c r="F4045" s="4" t="n"/>
      <c r="G4045" s="4" t="n"/>
      <c r="H4045" s="4" t="n"/>
    </row>
    <row r="4046">
      <c r="A4046" s="6" t="n"/>
      <c r="B4046" s="4" t="n"/>
      <c r="C4046" s="4" t="n"/>
      <c r="D4046" s="4" t="n"/>
      <c r="E4046" s="7" t="n"/>
      <c r="F4046" s="4" t="n"/>
      <c r="G4046" s="4" t="n"/>
      <c r="H4046" s="4" t="n"/>
    </row>
    <row r="4047">
      <c r="A4047" s="6" t="n"/>
      <c r="B4047" s="4" t="n"/>
      <c r="C4047" s="4" t="n"/>
      <c r="D4047" s="4" t="n"/>
      <c r="E4047" s="7" t="n"/>
      <c r="F4047" s="4" t="n"/>
      <c r="G4047" s="4" t="n"/>
      <c r="H4047" s="4" t="n"/>
    </row>
    <row r="4048">
      <c r="A4048" s="6" t="n"/>
      <c r="B4048" s="4" t="n"/>
      <c r="C4048" s="4" t="n"/>
      <c r="D4048" s="4" t="n"/>
      <c r="E4048" s="7" t="n"/>
      <c r="F4048" s="4" t="n"/>
      <c r="G4048" s="4" t="n"/>
      <c r="H4048" s="4" t="n"/>
    </row>
    <row r="4049">
      <c r="A4049" s="6" t="n"/>
      <c r="B4049" s="4" t="n"/>
      <c r="C4049" s="4" t="n"/>
      <c r="D4049" s="4" t="n"/>
      <c r="E4049" s="7" t="n"/>
      <c r="F4049" s="4" t="n"/>
      <c r="G4049" s="4" t="n"/>
      <c r="H4049" s="4" t="n"/>
    </row>
    <row r="4050">
      <c r="A4050" s="6" t="n"/>
      <c r="B4050" s="4" t="n"/>
      <c r="C4050" s="4" t="n"/>
      <c r="D4050" s="4" t="n"/>
      <c r="E4050" s="7" t="n"/>
      <c r="F4050" s="4" t="n"/>
      <c r="G4050" s="4" t="n"/>
      <c r="H4050" s="4" t="n"/>
    </row>
    <row r="4051">
      <c r="A4051" s="6" t="n"/>
      <c r="B4051" s="4" t="n"/>
      <c r="C4051" s="4" t="n"/>
      <c r="D4051" s="4" t="n"/>
      <c r="E4051" s="7" t="n"/>
      <c r="F4051" s="4" t="n"/>
      <c r="G4051" s="4" t="n"/>
      <c r="H4051" s="4" t="n"/>
    </row>
    <row r="4052">
      <c r="A4052" s="6" t="n"/>
      <c r="B4052" s="4" t="n"/>
      <c r="C4052" s="4" t="n"/>
      <c r="D4052" s="4" t="n"/>
      <c r="E4052" s="7" t="n"/>
      <c r="F4052" s="4" t="n"/>
      <c r="G4052" s="4" t="n"/>
      <c r="H4052" s="4" t="n"/>
    </row>
    <row r="4053">
      <c r="A4053" s="6" t="n"/>
      <c r="B4053" s="4" t="n"/>
      <c r="C4053" s="4" t="n"/>
      <c r="D4053" s="4" t="n"/>
      <c r="E4053" s="7" t="n"/>
      <c r="F4053" s="4" t="n"/>
      <c r="G4053" s="4" t="n"/>
      <c r="H4053" s="4" t="n"/>
    </row>
    <row r="4054">
      <c r="A4054" s="6" t="n"/>
      <c r="B4054" s="4" t="n"/>
      <c r="C4054" s="4" t="n"/>
      <c r="D4054" s="4" t="n"/>
      <c r="E4054" s="7" t="n"/>
      <c r="F4054" s="4" t="n"/>
      <c r="G4054" s="4" t="n"/>
      <c r="H4054" s="4" t="n"/>
    </row>
    <row r="4055">
      <c r="A4055" s="6" t="n"/>
      <c r="B4055" s="4" t="n"/>
      <c r="C4055" s="4" t="n"/>
      <c r="D4055" s="4" t="n"/>
      <c r="E4055" s="7" t="n"/>
      <c r="F4055" s="4" t="n"/>
      <c r="G4055" s="4" t="n"/>
      <c r="H4055" s="4" t="n"/>
    </row>
    <row r="4056">
      <c r="A4056" s="6" t="n"/>
      <c r="B4056" s="4" t="n"/>
      <c r="C4056" s="4" t="n"/>
      <c r="D4056" s="4" t="n"/>
      <c r="E4056" s="7" t="n"/>
      <c r="F4056" s="4" t="n"/>
      <c r="G4056" s="4" t="n"/>
      <c r="H4056" s="4" t="n"/>
    </row>
    <row r="4057">
      <c r="A4057" s="6" t="n"/>
      <c r="B4057" s="4" t="n"/>
      <c r="C4057" s="4" t="n"/>
      <c r="D4057" s="4" t="n"/>
      <c r="E4057" s="7" t="n"/>
      <c r="F4057" s="4" t="n"/>
      <c r="G4057" s="4" t="n"/>
      <c r="H4057" s="4" t="n"/>
    </row>
    <row r="4058">
      <c r="A4058" s="6" t="n"/>
      <c r="B4058" s="4" t="n"/>
      <c r="C4058" s="4" t="n"/>
      <c r="D4058" s="4" t="n"/>
      <c r="E4058" s="7" t="n"/>
      <c r="F4058" s="4" t="n"/>
      <c r="G4058" s="4" t="n"/>
      <c r="H4058" s="4" t="n"/>
    </row>
    <row r="4059">
      <c r="A4059" s="6" t="n"/>
      <c r="B4059" s="4" t="n"/>
      <c r="C4059" s="4" t="n"/>
      <c r="D4059" s="4" t="n"/>
      <c r="E4059" s="7" t="n"/>
      <c r="F4059" s="4" t="n"/>
      <c r="G4059" s="4" t="n"/>
      <c r="H4059" s="4" t="n"/>
    </row>
    <row r="4060">
      <c r="A4060" s="6" t="n"/>
      <c r="B4060" s="4" t="n"/>
      <c r="C4060" s="4" t="n"/>
      <c r="D4060" s="4" t="n"/>
      <c r="E4060" s="7" t="n"/>
      <c r="F4060" s="4" t="n"/>
      <c r="G4060" s="4" t="n"/>
      <c r="H4060" s="4" t="n"/>
    </row>
    <row r="4061">
      <c r="A4061" s="6" t="n"/>
      <c r="B4061" s="4" t="n"/>
      <c r="C4061" s="4" t="n"/>
      <c r="D4061" s="4" t="n"/>
      <c r="E4061" s="7" t="n"/>
      <c r="F4061" s="4" t="n"/>
      <c r="G4061" s="4" t="n"/>
      <c r="H4061" s="4" t="n"/>
    </row>
    <row r="4062">
      <c r="A4062" s="6" t="n"/>
      <c r="B4062" s="4" t="n"/>
      <c r="C4062" s="4" t="n"/>
      <c r="D4062" s="4" t="n"/>
      <c r="E4062" s="7" t="n"/>
      <c r="F4062" s="4" t="n"/>
      <c r="G4062" s="4" t="n"/>
      <c r="H4062" s="4" t="n"/>
    </row>
    <row r="4063">
      <c r="A4063" s="6" t="n"/>
      <c r="B4063" s="4" t="n"/>
      <c r="C4063" s="4" t="n"/>
      <c r="D4063" s="4" t="n"/>
      <c r="E4063" s="7" t="n"/>
      <c r="F4063" s="4" t="n"/>
      <c r="G4063" s="4" t="n"/>
      <c r="H4063" s="4" t="n"/>
    </row>
    <row r="4064">
      <c r="A4064" s="6" t="n"/>
      <c r="B4064" s="4" t="n"/>
      <c r="C4064" s="4" t="n"/>
      <c r="D4064" s="4" t="n"/>
      <c r="E4064" s="7" t="n"/>
      <c r="F4064" s="4" t="n"/>
      <c r="G4064" s="4" t="n"/>
      <c r="H4064" s="4" t="n"/>
    </row>
    <row r="4065">
      <c r="A4065" s="6" t="n"/>
      <c r="B4065" s="4" t="n"/>
      <c r="C4065" s="4" t="n"/>
      <c r="D4065" s="4" t="n"/>
      <c r="E4065" s="7" t="n"/>
      <c r="F4065" s="4" t="n"/>
      <c r="G4065" s="4" t="n"/>
      <c r="H4065" s="4" t="n"/>
    </row>
    <row r="4066">
      <c r="A4066" s="6" t="n"/>
      <c r="B4066" s="4" t="n"/>
      <c r="C4066" s="4" t="n"/>
      <c r="D4066" s="4" t="n"/>
      <c r="E4066" s="7" t="n"/>
      <c r="F4066" s="4" t="n"/>
      <c r="G4066" s="4" t="n"/>
      <c r="H4066" s="4" t="n"/>
    </row>
    <row r="4067">
      <c r="A4067" s="6" t="n"/>
      <c r="B4067" s="4" t="n"/>
      <c r="C4067" s="4" t="n"/>
      <c r="D4067" s="4" t="n"/>
      <c r="E4067" s="7" t="n"/>
      <c r="F4067" s="4" t="n"/>
      <c r="G4067" s="4" t="n"/>
      <c r="H4067" s="4" t="n"/>
    </row>
    <row r="4068">
      <c r="A4068" s="6" t="n"/>
      <c r="B4068" s="4" t="n"/>
      <c r="C4068" s="4" t="n"/>
      <c r="D4068" s="4" t="n"/>
      <c r="E4068" s="7" t="n"/>
      <c r="F4068" s="4" t="n"/>
      <c r="G4068" s="4" t="n"/>
      <c r="H4068" s="4" t="n"/>
    </row>
    <row r="4069">
      <c r="A4069" s="6" t="n"/>
      <c r="B4069" s="4" t="n"/>
      <c r="C4069" s="4" t="n"/>
      <c r="D4069" s="4" t="n"/>
      <c r="E4069" s="7" t="n"/>
      <c r="F4069" s="4" t="n"/>
      <c r="G4069" s="4" t="n"/>
      <c r="H4069" s="4" t="n"/>
    </row>
    <row r="4070">
      <c r="A4070" s="6" t="n"/>
      <c r="B4070" s="4" t="n"/>
      <c r="C4070" s="4" t="n"/>
      <c r="D4070" s="4" t="n"/>
      <c r="E4070" s="7" t="n"/>
      <c r="F4070" s="4" t="n"/>
      <c r="G4070" s="4" t="n"/>
      <c r="H4070" s="4" t="n"/>
    </row>
    <row r="4071">
      <c r="A4071" s="6" t="n"/>
      <c r="B4071" s="4" t="n"/>
      <c r="C4071" s="4" t="n"/>
      <c r="D4071" s="4" t="n"/>
      <c r="E4071" s="7" t="n"/>
      <c r="F4071" s="4" t="n"/>
      <c r="G4071" s="4" t="n"/>
      <c r="H4071" s="4" t="n"/>
    </row>
    <row r="4072">
      <c r="A4072" s="6" t="n"/>
      <c r="B4072" s="4" t="n"/>
      <c r="C4072" s="4" t="n"/>
      <c r="D4072" s="4" t="n"/>
      <c r="E4072" s="7" t="n"/>
      <c r="F4072" s="4" t="n"/>
      <c r="G4072" s="4" t="n"/>
      <c r="H4072" s="4" t="n"/>
    </row>
    <row r="4073">
      <c r="A4073" s="6" t="n"/>
      <c r="B4073" s="4" t="n"/>
      <c r="C4073" s="4" t="n"/>
      <c r="D4073" s="4" t="n"/>
      <c r="E4073" s="7" t="n"/>
      <c r="F4073" s="4" t="n"/>
      <c r="G4073" s="4" t="n"/>
      <c r="H4073" s="4" t="n"/>
    </row>
    <row r="4074">
      <c r="A4074" s="6" t="n"/>
      <c r="B4074" s="4" t="n"/>
      <c r="C4074" s="4" t="n"/>
      <c r="D4074" s="4" t="n"/>
      <c r="E4074" s="7" t="n"/>
      <c r="F4074" s="4" t="n"/>
      <c r="G4074" s="4" t="n"/>
      <c r="H4074" s="4" t="n"/>
    </row>
    <row r="4075">
      <c r="A4075" s="6" t="n"/>
      <c r="B4075" s="4" t="n"/>
      <c r="C4075" s="4" t="n"/>
      <c r="D4075" s="4" t="n"/>
      <c r="E4075" s="7" t="n"/>
      <c r="F4075" s="4" t="n"/>
      <c r="G4075" s="4" t="n"/>
      <c r="H4075" s="4" t="n"/>
    </row>
    <row r="4076">
      <c r="A4076" s="6" t="n"/>
      <c r="B4076" s="4" t="n"/>
      <c r="C4076" s="4" t="n"/>
      <c r="D4076" s="4" t="n"/>
      <c r="E4076" s="7" t="n"/>
      <c r="F4076" s="4" t="n"/>
      <c r="G4076" s="4" t="n"/>
      <c r="H4076" s="4" t="n"/>
    </row>
    <row r="4077">
      <c r="A4077" s="6" t="n"/>
      <c r="B4077" s="4" t="n"/>
      <c r="C4077" s="4" t="n"/>
      <c r="D4077" s="4" t="n"/>
      <c r="E4077" s="7" t="n"/>
      <c r="F4077" s="4" t="n"/>
      <c r="G4077" s="4" t="n"/>
      <c r="H4077" s="4" t="n"/>
    </row>
    <row r="4078">
      <c r="A4078" s="6" t="n"/>
      <c r="B4078" s="4" t="n"/>
      <c r="C4078" s="4" t="n"/>
      <c r="D4078" s="4" t="n"/>
      <c r="E4078" s="7" t="n"/>
      <c r="F4078" s="4" t="n"/>
      <c r="G4078" s="4" t="n"/>
      <c r="H4078" s="4" t="n"/>
    </row>
    <row r="4079">
      <c r="A4079" s="6" t="n"/>
      <c r="B4079" s="4" t="n"/>
      <c r="C4079" s="4" t="n"/>
      <c r="D4079" s="4" t="n"/>
      <c r="E4079" s="7" t="n"/>
      <c r="F4079" s="4" t="n"/>
      <c r="G4079" s="4" t="n"/>
      <c r="H4079" s="4" t="n"/>
    </row>
    <row r="4080">
      <c r="A4080" s="6" t="n"/>
      <c r="B4080" s="4" t="n"/>
      <c r="C4080" s="4" t="n"/>
      <c r="D4080" s="4" t="n"/>
      <c r="E4080" s="7" t="n"/>
      <c r="F4080" s="4" t="n"/>
      <c r="G4080" s="4" t="n"/>
      <c r="H4080" s="4" t="n"/>
    </row>
    <row r="4081">
      <c r="A4081" s="6" t="n"/>
      <c r="B4081" s="4" t="n"/>
      <c r="C4081" s="4" t="n"/>
      <c r="D4081" s="4" t="n"/>
      <c r="E4081" s="7" t="n"/>
      <c r="F4081" s="4" t="n"/>
      <c r="G4081" s="4" t="n"/>
      <c r="H4081" s="4" t="n"/>
    </row>
    <row r="4082">
      <c r="A4082" s="6" t="n"/>
      <c r="B4082" s="4" t="n"/>
      <c r="C4082" s="4" t="n"/>
      <c r="D4082" s="4" t="n"/>
      <c r="E4082" s="7" t="n"/>
      <c r="F4082" s="4" t="n"/>
      <c r="G4082" s="4" t="n"/>
      <c r="H4082" s="4" t="n"/>
    </row>
    <row r="4083">
      <c r="A4083" s="6" t="n"/>
      <c r="B4083" s="4" t="n"/>
      <c r="C4083" s="4" t="n"/>
      <c r="D4083" s="4" t="n"/>
      <c r="E4083" s="7" t="n"/>
      <c r="F4083" s="4" t="n"/>
      <c r="G4083" s="4" t="n"/>
      <c r="H4083" s="4" t="n"/>
    </row>
    <row r="4084">
      <c r="A4084" s="6" t="n"/>
      <c r="B4084" s="4" t="n"/>
      <c r="C4084" s="4" t="n"/>
      <c r="D4084" s="4" t="n"/>
      <c r="E4084" s="7" t="n"/>
      <c r="F4084" s="4" t="n"/>
      <c r="G4084" s="4" t="n"/>
      <c r="H4084" s="4" t="n"/>
    </row>
    <row r="4085">
      <c r="A4085" s="6" t="n"/>
      <c r="B4085" s="4" t="n"/>
      <c r="C4085" s="4" t="n"/>
      <c r="D4085" s="4" t="n"/>
      <c r="E4085" s="7" t="n"/>
      <c r="F4085" s="4" t="n"/>
      <c r="G4085" s="4" t="n"/>
      <c r="H4085" s="4" t="n"/>
    </row>
    <row r="4086">
      <c r="A4086" s="6" t="n"/>
      <c r="B4086" s="4" t="n"/>
      <c r="C4086" s="4" t="n"/>
      <c r="D4086" s="4" t="n"/>
      <c r="E4086" s="7" t="n"/>
      <c r="F4086" s="4" t="n"/>
      <c r="G4086" s="4" t="n"/>
      <c r="H4086" s="4" t="n"/>
    </row>
    <row r="4087">
      <c r="A4087" s="6" t="n"/>
      <c r="B4087" s="4" t="n"/>
      <c r="C4087" s="4" t="n"/>
      <c r="D4087" s="4" t="n"/>
      <c r="E4087" s="7" t="n"/>
      <c r="F4087" s="4" t="n"/>
      <c r="G4087" s="4" t="n"/>
      <c r="H4087" s="4" t="n"/>
    </row>
    <row r="4088">
      <c r="A4088" s="6" t="n"/>
      <c r="B4088" s="4" t="n"/>
      <c r="C4088" s="4" t="n"/>
      <c r="D4088" s="4" t="n"/>
      <c r="E4088" s="7" t="n"/>
      <c r="F4088" s="4" t="n"/>
      <c r="G4088" s="4" t="n"/>
      <c r="H4088" s="4" t="n"/>
    </row>
    <row r="4089">
      <c r="A4089" s="6" t="n"/>
      <c r="B4089" s="4" t="n"/>
      <c r="C4089" s="4" t="n"/>
      <c r="D4089" s="4" t="n"/>
      <c r="E4089" s="7" t="n"/>
      <c r="F4089" s="4" t="n"/>
      <c r="G4089" s="4" t="n"/>
      <c r="H4089" s="4" t="n"/>
    </row>
    <row r="4090">
      <c r="A4090" s="6" t="n"/>
      <c r="B4090" s="4" t="n"/>
      <c r="C4090" s="4" t="n"/>
      <c r="D4090" s="4" t="n"/>
      <c r="E4090" s="7" t="n"/>
      <c r="F4090" s="4" t="n"/>
      <c r="G4090" s="4" t="n"/>
      <c r="H4090" s="4" t="n"/>
    </row>
    <row r="4091">
      <c r="A4091" s="6" t="n"/>
      <c r="B4091" s="4" t="n"/>
      <c r="C4091" s="4" t="n"/>
      <c r="D4091" s="4" t="n"/>
      <c r="E4091" s="7" t="n"/>
      <c r="F4091" s="4" t="n"/>
      <c r="G4091" s="4" t="n"/>
      <c r="H4091" s="4" t="n"/>
    </row>
    <row r="4092">
      <c r="A4092" s="6" t="n"/>
      <c r="B4092" s="4" t="n"/>
      <c r="C4092" s="4" t="n"/>
      <c r="D4092" s="4" t="n"/>
      <c r="E4092" s="7" t="n"/>
      <c r="F4092" s="4" t="n"/>
      <c r="G4092" s="4" t="n"/>
      <c r="H4092" s="4" t="n"/>
    </row>
    <row r="4093">
      <c r="A4093" s="6" t="n"/>
      <c r="B4093" s="4" t="n"/>
      <c r="C4093" s="4" t="n"/>
      <c r="D4093" s="4" t="n"/>
      <c r="E4093" s="7" t="n"/>
      <c r="F4093" s="4" t="n"/>
      <c r="G4093" s="4" t="n"/>
      <c r="H4093" s="4" t="n"/>
    </row>
    <row r="4094">
      <c r="A4094" s="6" t="n"/>
      <c r="B4094" s="4" t="n"/>
      <c r="C4094" s="4" t="n"/>
      <c r="D4094" s="4" t="n"/>
      <c r="E4094" s="7" t="n"/>
      <c r="F4094" s="4" t="n"/>
      <c r="G4094" s="4" t="n"/>
      <c r="H4094" s="4" t="n"/>
    </row>
    <row r="4095">
      <c r="A4095" s="6" t="n"/>
      <c r="B4095" s="4" t="n"/>
      <c r="C4095" s="4" t="n"/>
      <c r="D4095" s="4" t="n"/>
      <c r="E4095" s="7" t="n"/>
      <c r="F4095" s="4" t="n"/>
      <c r="G4095" s="4" t="n"/>
      <c r="H4095" s="4" t="n"/>
    </row>
    <row r="4096">
      <c r="A4096" s="6" t="n"/>
      <c r="B4096" s="4" t="n"/>
      <c r="C4096" s="4" t="n"/>
      <c r="D4096" s="4" t="n"/>
      <c r="E4096" s="7" t="n"/>
      <c r="F4096" s="4" t="n"/>
      <c r="G4096" s="4" t="n"/>
      <c r="H4096" s="4" t="n"/>
    </row>
    <row r="4097">
      <c r="A4097" s="6" t="n"/>
      <c r="B4097" s="4" t="n"/>
      <c r="C4097" s="4" t="n"/>
      <c r="D4097" s="4" t="n"/>
      <c r="E4097" s="7" t="n"/>
      <c r="F4097" s="4" t="n"/>
      <c r="G4097" s="4" t="n"/>
      <c r="H4097" s="4" t="n"/>
    </row>
    <row r="4098">
      <c r="A4098" s="6" t="n"/>
      <c r="B4098" s="4" t="n"/>
      <c r="C4098" s="4" t="n"/>
      <c r="D4098" s="4" t="n"/>
      <c r="E4098" s="7" t="n"/>
      <c r="F4098" s="4" t="n"/>
      <c r="G4098" s="4" t="n"/>
      <c r="H4098" s="4" t="n"/>
    </row>
    <row r="4099">
      <c r="A4099" s="6" t="n"/>
      <c r="B4099" s="4" t="n"/>
      <c r="C4099" s="4" t="n"/>
      <c r="D4099" s="4" t="n"/>
      <c r="E4099" s="7" t="n"/>
      <c r="F4099" s="4" t="n"/>
      <c r="G4099" s="4" t="n"/>
      <c r="H4099" s="4" t="n"/>
    </row>
    <row r="4100">
      <c r="A4100" s="6" t="n"/>
      <c r="B4100" s="4" t="n"/>
      <c r="C4100" s="4" t="n"/>
      <c r="D4100" s="4" t="n"/>
      <c r="E4100" s="7" t="n"/>
      <c r="F4100" s="4" t="n"/>
      <c r="G4100" s="4" t="n"/>
      <c r="H4100" s="4" t="n"/>
    </row>
    <row r="4101">
      <c r="A4101" s="6" t="n"/>
      <c r="B4101" s="4" t="n"/>
      <c r="C4101" s="4" t="n"/>
      <c r="D4101" s="4" t="n"/>
      <c r="E4101" s="7" t="n"/>
      <c r="F4101" s="4" t="n"/>
      <c r="G4101" s="4" t="n"/>
      <c r="H4101" s="4" t="n"/>
    </row>
    <row r="4102">
      <c r="A4102" s="6" t="n"/>
      <c r="B4102" s="4" t="n"/>
      <c r="C4102" s="4" t="n"/>
      <c r="D4102" s="4" t="n"/>
      <c r="E4102" s="7" t="n"/>
      <c r="F4102" s="4" t="n"/>
      <c r="G4102" s="4" t="n"/>
      <c r="H4102" s="4" t="n"/>
    </row>
    <row r="4103">
      <c r="A4103" s="6" t="n"/>
      <c r="B4103" s="4" t="n"/>
      <c r="C4103" s="4" t="n"/>
      <c r="D4103" s="4" t="n"/>
      <c r="E4103" s="7" t="n"/>
      <c r="F4103" s="4" t="n"/>
      <c r="G4103" s="4" t="n"/>
      <c r="H4103" s="4" t="n"/>
    </row>
    <row r="4104">
      <c r="A4104" s="6" t="n"/>
      <c r="B4104" s="4" t="n"/>
      <c r="C4104" s="4" t="n"/>
      <c r="D4104" s="4" t="n"/>
      <c r="E4104" s="7" t="n"/>
      <c r="F4104" s="4" t="n"/>
      <c r="G4104" s="4" t="n"/>
      <c r="H4104" s="4" t="n"/>
    </row>
    <row r="4105">
      <c r="A4105" s="6" t="n"/>
      <c r="B4105" s="4" t="n"/>
      <c r="C4105" s="4" t="n"/>
      <c r="D4105" s="4" t="n"/>
      <c r="E4105" s="7" t="n"/>
      <c r="F4105" s="4" t="n"/>
      <c r="G4105" s="4" t="n"/>
      <c r="H4105" s="4" t="n"/>
    </row>
    <row r="4106">
      <c r="A4106" s="6" t="n"/>
      <c r="B4106" s="4" t="n"/>
      <c r="C4106" s="4" t="n"/>
      <c r="D4106" s="4" t="n"/>
      <c r="E4106" s="7" t="n"/>
      <c r="F4106" s="4" t="n"/>
      <c r="G4106" s="4" t="n"/>
      <c r="H4106" s="4" t="n"/>
    </row>
    <row r="4107">
      <c r="A4107" s="6" t="n"/>
      <c r="B4107" s="4" t="n"/>
      <c r="C4107" s="4" t="n"/>
      <c r="D4107" s="4" t="n"/>
      <c r="E4107" s="7" t="n"/>
      <c r="F4107" s="4" t="n"/>
      <c r="G4107" s="4" t="n"/>
      <c r="H4107" s="4" t="n"/>
    </row>
    <row r="4108">
      <c r="A4108" s="6" t="n"/>
      <c r="B4108" s="4" t="n"/>
      <c r="C4108" s="4" t="n"/>
      <c r="D4108" s="4" t="n"/>
      <c r="E4108" s="7" t="n"/>
      <c r="F4108" s="4" t="n"/>
      <c r="G4108" s="4" t="n"/>
      <c r="H4108" s="4" t="n"/>
    </row>
    <row r="4109">
      <c r="A4109" s="6" t="n"/>
      <c r="B4109" s="4" t="n"/>
      <c r="C4109" s="4" t="n"/>
      <c r="D4109" s="4" t="n"/>
      <c r="E4109" s="7" t="n"/>
      <c r="F4109" s="4" t="n"/>
      <c r="G4109" s="4" t="n"/>
      <c r="H4109" s="4" t="n"/>
    </row>
    <row r="4110">
      <c r="A4110" s="6" t="n"/>
      <c r="B4110" s="4" t="n"/>
      <c r="C4110" s="4" t="n"/>
      <c r="D4110" s="4" t="n"/>
      <c r="E4110" s="7" t="n"/>
      <c r="F4110" s="4" t="n"/>
      <c r="G4110" s="4" t="n"/>
      <c r="H4110" s="4" t="n"/>
    </row>
    <row r="4111">
      <c r="A4111" s="6" t="n"/>
      <c r="B4111" s="4" t="n"/>
      <c r="C4111" s="4" t="n"/>
      <c r="D4111" s="4" t="n"/>
      <c r="E4111" s="7" t="n"/>
      <c r="F4111" s="4" t="n"/>
      <c r="G4111" s="4" t="n"/>
      <c r="H4111" s="4" t="n"/>
    </row>
    <row r="4112">
      <c r="A4112" s="6" t="n"/>
      <c r="B4112" s="4" t="n"/>
      <c r="C4112" s="4" t="n"/>
      <c r="D4112" s="4" t="n"/>
      <c r="E4112" s="7" t="n"/>
      <c r="F4112" s="4" t="n"/>
      <c r="G4112" s="4" t="n"/>
      <c r="H4112" s="4" t="n"/>
    </row>
    <row r="4113">
      <c r="A4113" s="6" t="n"/>
      <c r="B4113" s="4" t="n"/>
      <c r="C4113" s="4" t="n"/>
      <c r="D4113" s="4" t="n"/>
      <c r="E4113" s="7" t="n"/>
      <c r="F4113" s="4" t="n"/>
      <c r="G4113" s="4" t="n"/>
      <c r="H4113" s="4" t="n"/>
    </row>
    <row r="4114">
      <c r="A4114" s="6" t="n"/>
      <c r="B4114" s="4" t="n"/>
      <c r="C4114" s="4" t="n"/>
      <c r="D4114" s="4" t="n"/>
      <c r="E4114" s="7" t="n"/>
      <c r="F4114" s="4" t="n"/>
      <c r="G4114" s="4" t="n"/>
      <c r="H4114" s="4" t="n"/>
    </row>
    <row r="4115">
      <c r="A4115" s="6" t="n"/>
      <c r="B4115" s="4" t="n"/>
      <c r="C4115" s="4" t="n"/>
      <c r="D4115" s="4" t="n"/>
      <c r="E4115" s="7" t="n"/>
      <c r="F4115" s="4" t="n"/>
      <c r="G4115" s="4" t="n"/>
      <c r="H4115" s="4" t="n"/>
    </row>
    <row r="4116">
      <c r="A4116" s="6" t="n"/>
      <c r="B4116" s="4" t="n"/>
      <c r="C4116" s="4" t="n"/>
      <c r="D4116" s="4" t="n"/>
      <c r="E4116" s="7" t="n"/>
      <c r="F4116" s="4" t="n"/>
      <c r="G4116" s="4" t="n"/>
      <c r="H4116" s="4" t="n"/>
    </row>
    <row r="4117">
      <c r="A4117" s="6" t="n"/>
      <c r="B4117" s="4" t="n"/>
      <c r="C4117" s="4" t="n"/>
      <c r="D4117" s="4" t="n"/>
      <c r="E4117" s="7" t="n"/>
      <c r="F4117" s="4" t="n"/>
      <c r="G4117" s="4" t="n"/>
      <c r="H4117" s="4" t="n"/>
    </row>
    <row r="4118">
      <c r="A4118" s="6" t="n"/>
      <c r="B4118" s="4" t="n"/>
      <c r="C4118" s="4" t="n"/>
      <c r="D4118" s="4" t="n"/>
      <c r="E4118" s="7" t="n"/>
      <c r="F4118" s="4" t="n"/>
      <c r="G4118" s="4" t="n"/>
      <c r="H4118" s="4" t="n"/>
    </row>
    <row r="4119">
      <c r="A4119" s="6" t="n"/>
      <c r="B4119" s="4" t="n"/>
      <c r="C4119" s="4" t="n"/>
      <c r="D4119" s="4" t="n"/>
      <c r="E4119" s="7" t="n"/>
      <c r="F4119" s="4" t="n"/>
      <c r="G4119" s="4" t="n"/>
      <c r="H4119" s="4" t="n"/>
    </row>
    <row r="4120">
      <c r="A4120" s="6" t="n"/>
      <c r="B4120" s="4" t="n"/>
      <c r="C4120" s="4" t="n"/>
      <c r="D4120" s="4" t="n"/>
      <c r="E4120" s="7" t="n"/>
      <c r="F4120" s="4" t="n"/>
      <c r="G4120" s="4" t="n"/>
      <c r="H4120" s="4" t="n"/>
    </row>
    <row r="4121">
      <c r="A4121" s="6" t="n"/>
      <c r="B4121" s="4" t="n"/>
      <c r="C4121" s="4" t="n"/>
      <c r="D4121" s="4" t="n"/>
      <c r="E4121" s="7" t="n"/>
      <c r="F4121" s="4" t="n"/>
      <c r="G4121" s="4" t="n"/>
      <c r="H4121" s="4" t="n"/>
    </row>
    <row r="4122">
      <c r="A4122" s="6" t="n"/>
      <c r="B4122" s="4" t="n"/>
      <c r="C4122" s="4" t="n"/>
      <c r="D4122" s="4" t="n"/>
      <c r="E4122" s="7" t="n"/>
      <c r="F4122" s="4" t="n"/>
      <c r="G4122" s="4" t="n"/>
      <c r="H4122" s="4" t="n"/>
    </row>
    <row r="4123">
      <c r="A4123" s="6" t="n"/>
      <c r="B4123" s="4" t="n"/>
      <c r="C4123" s="4" t="n"/>
      <c r="D4123" s="4" t="n"/>
      <c r="E4123" s="7" t="n"/>
      <c r="F4123" s="4" t="n"/>
      <c r="G4123" s="4" t="n"/>
      <c r="H4123" s="4" t="n"/>
    </row>
    <row r="4124">
      <c r="A4124" s="6" t="n"/>
      <c r="B4124" s="4" t="n"/>
      <c r="C4124" s="4" t="n"/>
      <c r="D4124" s="4" t="n"/>
      <c r="E4124" s="7" t="n"/>
      <c r="F4124" s="4" t="n"/>
      <c r="G4124" s="4" t="n"/>
      <c r="H4124" s="4" t="n"/>
    </row>
    <row r="4125">
      <c r="A4125" s="6" t="n"/>
      <c r="B4125" s="4" t="n"/>
      <c r="C4125" s="4" t="n"/>
      <c r="D4125" s="4" t="n"/>
      <c r="E4125" s="7" t="n"/>
      <c r="F4125" s="4" t="n"/>
      <c r="G4125" s="4" t="n"/>
      <c r="H4125" s="4" t="n"/>
    </row>
    <row r="4126">
      <c r="A4126" s="6" t="n"/>
      <c r="B4126" s="4" t="n"/>
      <c r="C4126" s="4" t="n"/>
      <c r="D4126" s="4" t="n"/>
      <c r="E4126" s="7" t="n"/>
      <c r="F4126" s="4" t="n"/>
      <c r="G4126" s="4" t="n"/>
      <c r="H4126" s="4" t="n"/>
    </row>
    <row r="4127">
      <c r="A4127" s="6" t="n"/>
      <c r="B4127" s="4" t="n"/>
      <c r="C4127" s="4" t="n"/>
      <c r="D4127" s="4" t="n"/>
      <c r="E4127" s="7" t="n"/>
      <c r="F4127" s="4" t="n"/>
      <c r="G4127" s="4" t="n"/>
      <c r="H4127" s="4" t="n"/>
    </row>
    <row r="4128">
      <c r="A4128" s="6" t="n"/>
      <c r="B4128" s="4" t="n"/>
      <c r="C4128" s="4" t="n"/>
      <c r="D4128" s="4" t="n"/>
      <c r="E4128" s="7" t="n"/>
      <c r="F4128" s="4" t="n"/>
      <c r="G4128" s="4" t="n"/>
      <c r="H4128" s="4" t="n"/>
    </row>
    <row r="4129">
      <c r="A4129" s="6" t="n"/>
      <c r="B4129" s="4" t="n"/>
      <c r="C4129" s="4" t="n"/>
      <c r="D4129" s="4" t="n"/>
      <c r="E4129" s="7" t="n"/>
      <c r="F4129" s="4" t="n"/>
      <c r="G4129" s="4" t="n"/>
      <c r="H4129" s="4" t="n"/>
    </row>
    <row r="4130">
      <c r="A4130" s="6" t="n"/>
      <c r="B4130" s="4" t="n"/>
      <c r="C4130" s="4" t="n"/>
      <c r="D4130" s="4" t="n"/>
      <c r="E4130" s="7" t="n"/>
      <c r="F4130" s="4" t="n"/>
      <c r="G4130" s="4" t="n"/>
      <c r="H4130" s="4" t="n"/>
    </row>
    <row r="4131">
      <c r="A4131" s="6" t="n"/>
      <c r="B4131" s="4" t="n"/>
      <c r="C4131" s="4" t="n"/>
      <c r="D4131" s="4" t="n"/>
      <c r="E4131" s="7" t="n"/>
      <c r="F4131" s="4" t="n"/>
      <c r="G4131" s="4" t="n"/>
      <c r="H4131" s="4" t="n"/>
    </row>
    <row r="4132">
      <c r="A4132" s="6" t="n"/>
      <c r="B4132" s="4" t="n"/>
      <c r="C4132" s="4" t="n"/>
      <c r="D4132" s="4" t="n"/>
      <c r="E4132" s="7" t="n"/>
      <c r="F4132" s="4" t="n"/>
      <c r="G4132" s="4" t="n"/>
      <c r="H4132" s="4" t="n"/>
    </row>
    <row r="4133">
      <c r="A4133" s="6" t="n"/>
      <c r="B4133" s="4" t="n"/>
      <c r="C4133" s="4" t="n"/>
      <c r="D4133" s="4" t="n"/>
      <c r="E4133" s="7" t="n"/>
      <c r="F4133" s="4" t="n"/>
      <c r="G4133" s="4" t="n"/>
      <c r="H4133" s="4" t="n"/>
    </row>
    <row r="4134">
      <c r="A4134" s="6" t="n"/>
      <c r="B4134" s="4" t="n"/>
      <c r="C4134" s="4" t="n"/>
      <c r="D4134" s="4" t="n"/>
      <c r="E4134" s="7" t="n"/>
      <c r="F4134" s="4" t="n"/>
      <c r="G4134" s="4" t="n"/>
      <c r="H4134" s="4" t="n"/>
    </row>
    <row r="4135">
      <c r="A4135" s="6" t="n"/>
      <c r="B4135" s="4" t="n"/>
      <c r="C4135" s="4" t="n"/>
      <c r="D4135" s="4" t="n"/>
      <c r="E4135" s="7" t="n"/>
      <c r="F4135" s="4" t="n"/>
      <c r="G4135" s="4" t="n"/>
      <c r="H4135" s="4" t="n"/>
    </row>
    <row r="4136">
      <c r="A4136" s="6" t="n"/>
      <c r="B4136" s="4" t="n"/>
      <c r="C4136" s="4" t="n"/>
      <c r="D4136" s="4" t="n"/>
      <c r="E4136" s="7" t="n"/>
      <c r="F4136" s="4" t="n"/>
      <c r="G4136" s="4" t="n"/>
      <c r="H4136" s="4" t="n"/>
    </row>
    <row r="4137">
      <c r="A4137" s="6" t="n"/>
      <c r="B4137" s="4" t="n"/>
      <c r="C4137" s="4" t="n"/>
      <c r="D4137" s="4" t="n"/>
      <c r="E4137" s="7" t="n"/>
      <c r="F4137" s="4" t="n"/>
      <c r="G4137" s="4" t="n"/>
      <c r="H4137" s="4" t="n"/>
    </row>
    <row r="4138">
      <c r="A4138" s="6" t="n"/>
      <c r="B4138" s="4" t="n"/>
      <c r="C4138" s="4" t="n"/>
      <c r="D4138" s="4" t="n"/>
      <c r="E4138" s="7" t="n"/>
      <c r="F4138" s="4" t="n"/>
      <c r="G4138" s="4" t="n"/>
      <c r="H4138" s="4" t="n"/>
    </row>
    <row r="4139">
      <c r="A4139" s="6" t="n"/>
      <c r="B4139" s="4" t="n"/>
      <c r="C4139" s="4" t="n"/>
      <c r="D4139" s="4" t="n"/>
      <c r="E4139" s="7" t="n"/>
      <c r="F4139" s="4" t="n"/>
      <c r="G4139" s="4" t="n"/>
      <c r="H4139" s="4" t="n"/>
    </row>
    <row r="4140">
      <c r="A4140" s="6" t="n"/>
      <c r="B4140" s="4" t="n"/>
      <c r="C4140" s="4" t="n"/>
      <c r="D4140" s="4" t="n"/>
      <c r="E4140" s="7" t="n"/>
      <c r="F4140" s="4" t="n"/>
      <c r="G4140" s="4" t="n"/>
      <c r="H4140" s="4" t="n"/>
    </row>
    <row r="4141">
      <c r="A4141" s="6" t="n"/>
      <c r="B4141" s="4" t="n"/>
      <c r="C4141" s="4" t="n"/>
      <c r="D4141" s="4" t="n"/>
      <c r="E4141" s="7" t="n"/>
      <c r="F4141" s="4" t="n"/>
      <c r="G4141" s="4" t="n"/>
      <c r="H4141" s="4" t="n"/>
    </row>
    <row r="4142">
      <c r="A4142" s="6" t="n"/>
      <c r="B4142" s="4" t="n"/>
      <c r="C4142" s="4" t="n"/>
      <c r="D4142" s="4" t="n"/>
      <c r="E4142" s="7" t="n"/>
      <c r="F4142" s="4" t="n"/>
      <c r="G4142" s="4" t="n"/>
      <c r="H4142" s="4" t="n"/>
    </row>
    <row r="4143">
      <c r="A4143" s="6" t="n"/>
      <c r="B4143" s="4" t="n"/>
      <c r="C4143" s="4" t="n"/>
      <c r="D4143" s="4" t="n"/>
      <c r="E4143" s="7" t="n"/>
      <c r="F4143" s="4" t="n"/>
      <c r="G4143" s="4" t="n"/>
      <c r="H4143" s="4" t="n"/>
    </row>
    <row r="4144">
      <c r="A4144" s="6" t="n"/>
      <c r="B4144" s="4" t="n"/>
      <c r="C4144" s="4" t="n"/>
      <c r="D4144" s="4" t="n"/>
      <c r="E4144" s="7" t="n"/>
      <c r="F4144" s="4" t="n"/>
      <c r="G4144" s="4" t="n"/>
      <c r="H4144" s="4" t="n"/>
    </row>
    <row r="4145">
      <c r="A4145" s="6" t="n"/>
      <c r="B4145" s="4" t="n"/>
      <c r="C4145" s="4" t="n"/>
      <c r="D4145" s="4" t="n"/>
      <c r="E4145" s="7" t="n"/>
      <c r="F4145" s="4" t="n"/>
      <c r="G4145" s="4" t="n"/>
      <c r="H4145" s="4" t="n"/>
    </row>
    <row r="4146">
      <c r="A4146" s="6" t="n"/>
      <c r="B4146" s="4" t="n"/>
      <c r="C4146" s="4" t="n"/>
      <c r="D4146" s="4" t="n"/>
      <c r="E4146" s="7" t="n"/>
      <c r="F4146" s="4" t="n"/>
      <c r="G4146" s="4" t="n"/>
      <c r="H4146" s="4" t="n"/>
    </row>
    <row r="4147">
      <c r="A4147" s="6" t="n"/>
      <c r="B4147" s="4" t="n"/>
      <c r="C4147" s="4" t="n"/>
      <c r="D4147" s="4" t="n"/>
      <c r="E4147" s="7" t="n"/>
      <c r="F4147" s="4" t="n"/>
      <c r="G4147" s="4" t="n"/>
      <c r="H4147" s="4" t="n"/>
    </row>
    <row r="4148">
      <c r="A4148" s="6" t="n"/>
      <c r="B4148" s="4" t="n"/>
      <c r="C4148" s="4" t="n"/>
      <c r="D4148" s="4" t="n"/>
      <c r="E4148" s="7" t="n"/>
      <c r="F4148" s="4" t="n"/>
      <c r="G4148" s="4" t="n"/>
      <c r="H4148" s="4" t="n"/>
    </row>
    <row r="4149">
      <c r="A4149" s="6" t="n"/>
      <c r="B4149" s="4" t="n"/>
      <c r="C4149" s="4" t="n"/>
      <c r="D4149" s="4" t="n"/>
      <c r="E4149" s="7" t="n"/>
      <c r="F4149" s="4" t="n"/>
      <c r="G4149" s="4" t="n"/>
      <c r="H4149" s="4" t="n"/>
    </row>
    <row r="4150">
      <c r="A4150" s="6" t="n"/>
      <c r="B4150" s="4" t="n"/>
      <c r="C4150" s="4" t="n"/>
      <c r="D4150" s="4" t="n"/>
      <c r="E4150" s="7" t="n"/>
      <c r="F4150" s="4" t="n"/>
      <c r="G4150" s="4" t="n"/>
      <c r="H4150" s="4" t="n"/>
    </row>
    <row r="4151">
      <c r="A4151" s="6" t="n"/>
      <c r="B4151" s="4" t="n"/>
      <c r="C4151" s="4" t="n"/>
      <c r="D4151" s="4" t="n"/>
      <c r="E4151" s="7" t="n"/>
      <c r="F4151" s="4" t="n"/>
      <c r="G4151" s="4" t="n"/>
      <c r="H4151" s="4" t="n"/>
    </row>
    <row r="4152">
      <c r="A4152" s="6" t="n"/>
      <c r="B4152" s="4" t="n"/>
      <c r="C4152" s="4" t="n"/>
      <c r="D4152" s="4" t="n"/>
      <c r="E4152" s="7" t="n"/>
      <c r="F4152" s="4" t="n"/>
      <c r="G4152" s="4" t="n"/>
      <c r="H4152" s="4" t="n"/>
    </row>
    <row r="4153">
      <c r="A4153" s="6" t="n"/>
      <c r="B4153" s="4" t="n"/>
      <c r="C4153" s="4" t="n"/>
      <c r="D4153" s="4" t="n"/>
      <c r="E4153" s="7" t="n"/>
      <c r="F4153" s="4" t="n"/>
      <c r="G4153" s="4" t="n"/>
      <c r="H4153" s="4" t="n"/>
    </row>
    <row r="4154">
      <c r="A4154" s="6" t="n"/>
      <c r="B4154" s="4" t="n"/>
      <c r="C4154" s="4" t="n"/>
      <c r="D4154" s="4" t="n"/>
      <c r="E4154" s="7" t="n"/>
      <c r="F4154" s="4" t="n"/>
      <c r="G4154" s="4" t="n"/>
      <c r="H4154" s="4" t="n"/>
    </row>
    <row r="4155">
      <c r="A4155" s="6" t="n"/>
      <c r="B4155" s="4" t="n"/>
      <c r="C4155" s="4" t="n"/>
      <c r="D4155" s="4" t="n"/>
      <c r="E4155" s="7" t="n"/>
      <c r="F4155" s="4" t="n"/>
      <c r="G4155" s="4" t="n"/>
      <c r="H4155" s="4" t="n"/>
    </row>
    <row r="4156">
      <c r="A4156" s="6" t="n"/>
      <c r="B4156" s="4" t="n"/>
      <c r="C4156" s="4" t="n"/>
      <c r="D4156" s="4" t="n"/>
      <c r="E4156" s="7" t="n"/>
      <c r="F4156" s="4" t="n"/>
      <c r="G4156" s="4" t="n"/>
      <c r="H4156" s="4" t="n"/>
    </row>
    <row r="4157">
      <c r="A4157" s="6" t="n"/>
      <c r="B4157" s="4" t="n"/>
      <c r="C4157" s="4" t="n"/>
      <c r="D4157" s="4" t="n"/>
      <c r="E4157" s="7" t="n"/>
      <c r="F4157" s="4" t="n"/>
      <c r="G4157" s="4" t="n"/>
      <c r="H4157" s="4" t="n"/>
    </row>
    <row r="4158">
      <c r="A4158" s="6" t="n"/>
      <c r="B4158" s="4" t="n"/>
      <c r="C4158" s="4" t="n"/>
      <c r="D4158" s="4" t="n"/>
      <c r="E4158" s="7" t="n"/>
      <c r="F4158" s="4" t="n"/>
      <c r="G4158" s="4" t="n"/>
      <c r="H4158" s="4" t="n"/>
    </row>
    <row r="4159">
      <c r="A4159" s="6" t="n"/>
      <c r="B4159" s="4" t="n"/>
      <c r="C4159" s="4" t="n"/>
      <c r="D4159" s="4" t="n"/>
      <c r="E4159" s="7" t="n"/>
      <c r="F4159" s="4" t="n"/>
      <c r="G4159" s="4" t="n"/>
      <c r="H4159" s="4" t="n"/>
    </row>
    <row r="4160">
      <c r="A4160" s="6" t="n"/>
      <c r="B4160" s="4" t="n"/>
      <c r="C4160" s="4" t="n"/>
      <c r="D4160" s="4" t="n"/>
      <c r="E4160" s="7" t="n"/>
      <c r="F4160" s="4" t="n"/>
      <c r="G4160" s="4" t="n"/>
      <c r="H4160" s="4" t="n"/>
    </row>
    <row r="4161">
      <c r="A4161" s="6" t="n"/>
      <c r="B4161" s="4" t="n"/>
      <c r="C4161" s="4" t="n"/>
      <c r="D4161" s="4" t="n"/>
      <c r="E4161" s="7" t="n"/>
      <c r="F4161" s="4" t="n"/>
      <c r="G4161" s="4" t="n"/>
      <c r="H4161" s="4" t="n"/>
    </row>
    <row r="4162">
      <c r="A4162" s="6" t="n"/>
      <c r="B4162" s="4" t="n"/>
      <c r="C4162" s="4" t="n"/>
      <c r="D4162" s="4" t="n"/>
      <c r="E4162" s="7" t="n"/>
      <c r="F4162" s="4" t="n"/>
      <c r="G4162" s="4" t="n"/>
      <c r="H4162" s="4" t="n"/>
    </row>
    <row r="4163">
      <c r="A4163" s="6" t="n"/>
      <c r="B4163" s="4" t="n"/>
      <c r="C4163" s="4" t="n"/>
      <c r="D4163" s="4" t="n"/>
      <c r="E4163" s="7" t="n"/>
      <c r="F4163" s="4" t="n"/>
      <c r="G4163" s="4" t="n"/>
      <c r="H4163" s="4" t="n"/>
    </row>
    <row r="4164">
      <c r="A4164" s="6" t="n"/>
      <c r="B4164" s="4" t="n"/>
      <c r="C4164" s="4" t="n"/>
      <c r="D4164" s="4" t="n"/>
      <c r="E4164" s="7" t="n"/>
      <c r="F4164" s="4" t="n"/>
      <c r="G4164" s="4" t="n"/>
      <c r="H4164" s="4" t="n"/>
    </row>
    <row r="4165">
      <c r="A4165" s="6" t="n"/>
      <c r="B4165" s="4" t="n"/>
      <c r="C4165" s="4" t="n"/>
      <c r="D4165" s="4" t="n"/>
      <c r="E4165" s="7" t="n"/>
      <c r="F4165" s="4" t="n"/>
      <c r="G4165" s="4" t="n"/>
      <c r="H4165" s="4" t="n"/>
    </row>
    <row r="4166">
      <c r="A4166" s="6" t="n"/>
      <c r="B4166" s="4" t="n"/>
      <c r="C4166" s="4" t="n"/>
      <c r="D4166" s="4" t="n"/>
      <c r="E4166" s="7" t="n"/>
      <c r="F4166" s="4" t="n"/>
      <c r="G4166" s="4" t="n"/>
      <c r="H4166" s="4" t="n"/>
    </row>
    <row r="4167">
      <c r="A4167" s="6" t="n"/>
      <c r="B4167" s="4" t="n"/>
      <c r="C4167" s="4" t="n"/>
      <c r="D4167" s="4" t="n"/>
      <c r="E4167" s="7" t="n"/>
      <c r="F4167" s="4" t="n"/>
      <c r="G4167" s="4" t="n"/>
      <c r="H4167" s="4" t="n"/>
    </row>
    <row r="4168">
      <c r="A4168" s="6" t="n"/>
      <c r="B4168" s="4" t="n"/>
      <c r="C4168" s="4" t="n"/>
      <c r="D4168" s="4" t="n"/>
      <c r="E4168" s="7" t="n"/>
      <c r="F4168" s="4" t="n"/>
      <c r="G4168" s="4" t="n"/>
      <c r="H4168" s="4" t="n"/>
    </row>
    <row r="4169">
      <c r="A4169" s="6" t="n"/>
      <c r="B4169" s="4" t="n"/>
      <c r="C4169" s="4" t="n"/>
      <c r="D4169" s="4" t="n"/>
      <c r="E4169" s="7" t="n"/>
      <c r="F4169" s="4" t="n"/>
      <c r="G4169" s="4" t="n"/>
      <c r="H4169" s="4" t="n"/>
    </row>
    <row r="4170">
      <c r="A4170" s="6" t="n"/>
      <c r="B4170" s="4" t="n"/>
      <c r="C4170" s="4" t="n"/>
      <c r="D4170" s="4" t="n"/>
      <c r="E4170" s="7" t="n"/>
      <c r="F4170" s="4" t="n"/>
      <c r="G4170" s="4" t="n"/>
      <c r="H4170" s="4" t="n"/>
    </row>
    <row r="4171">
      <c r="A4171" s="6" t="n"/>
      <c r="B4171" s="4" t="n"/>
      <c r="C4171" s="4" t="n"/>
      <c r="D4171" s="4" t="n"/>
      <c r="E4171" s="7" t="n"/>
      <c r="F4171" s="4" t="n"/>
      <c r="G4171" s="4" t="n"/>
      <c r="H4171" s="4" t="n"/>
    </row>
    <row r="4172">
      <c r="A4172" s="6" t="n"/>
      <c r="B4172" s="4" t="n"/>
      <c r="C4172" s="4" t="n"/>
      <c r="D4172" s="4" t="n"/>
      <c r="E4172" s="7" t="n"/>
      <c r="F4172" s="4" t="n"/>
      <c r="G4172" s="4" t="n"/>
      <c r="H4172" s="4" t="n"/>
    </row>
    <row r="4173">
      <c r="A4173" s="6" t="n"/>
      <c r="B4173" s="4" t="n"/>
      <c r="C4173" s="4" t="n"/>
      <c r="D4173" s="4" t="n"/>
      <c r="E4173" s="7" t="n"/>
      <c r="F4173" s="4" t="n"/>
      <c r="G4173" s="4" t="n"/>
      <c r="H4173" s="4" t="n"/>
    </row>
    <row r="4174">
      <c r="A4174" s="6" t="n"/>
      <c r="B4174" s="4" t="n"/>
      <c r="C4174" s="4" t="n"/>
      <c r="D4174" s="4" t="n"/>
      <c r="E4174" s="7" t="n"/>
      <c r="F4174" s="4" t="n"/>
      <c r="G4174" s="4" t="n"/>
      <c r="H4174" s="4" t="n"/>
    </row>
    <row r="4175">
      <c r="A4175" s="6" t="n"/>
      <c r="B4175" s="4" t="n"/>
      <c r="C4175" s="4" t="n"/>
      <c r="D4175" s="4" t="n"/>
      <c r="E4175" s="7" t="n"/>
      <c r="F4175" s="4" t="n"/>
      <c r="G4175" s="4" t="n"/>
      <c r="H4175" s="4" t="n"/>
    </row>
    <row r="4176">
      <c r="A4176" s="6" t="n"/>
      <c r="B4176" s="4" t="n"/>
      <c r="C4176" s="4" t="n"/>
      <c r="D4176" s="4" t="n"/>
      <c r="E4176" s="7" t="n"/>
      <c r="F4176" s="4" t="n"/>
      <c r="G4176" s="4" t="n"/>
      <c r="H4176" s="4" t="n"/>
    </row>
    <row r="4177">
      <c r="A4177" s="6" t="n"/>
      <c r="B4177" s="4" t="n"/>
      <c r="C4177" s="4" t="n"/>
      <c r="D4177" s="4" t="n"/>
      <c r="E4177" s="7" t="n"/>
      <c r="F4177" s="4" t="n"/>
      <c r="G4177" s="4" t="n"/>
      <c r="H4177" s="4" t="n"/>
    </row>
    <row r="4178">
      <c r="A4178" s="6" t="n"/>
      <c r="B4178" s="4" t="n"/>
      <c r="C4178" s="4" t="n"/>
      <c r="D4178" s="4" t="n"/>
      <c r="E4178" s="7" t="n"/>
      <c r="F4178" s="4" t="n"/>
      <c r="G4178" s="4" t="n"/>
      <c r="H4178" s="4" t="n"/>
    </row>
    <row r="4179">
      <c r="A4179" s="6" t="n"/>
      <c r="B4179" s="4" t="n"/>
      <c r="C4179" s="4" t="n"/>
      <c r="D4179" s="4" t="n"/>
      <c r="E4179" s="7" t="n"/>
      <c r="F4179" s="4" t="n"/>
      <c r="G4179" s="4" t="n"/>
      <c r="H4179" s="4" t="n"/>
    </row>
    <row r="4180">
      <c r="A4180" s="6" t="n"/>
      <c r="B4180" s="4" t="n"/>
      <c r="C4180" s="4" t="n"/>
      <c r="D4180" s="4" t="n"/>
      <c r="E4180" s="7" t="n"/>
      <c r="F4180" s="4" t="n"/>
      <c r="G4180" s="4" t="n"/>
      <c r="H4180" s="4" t="n"/>
    </row>
    <row r="4181">
      <c r="A4181" s="6" t="n"/>
      <c r="B4181" s="4" t="n"/>
      <c r="C4181" s="4" t="n"/>
      <c r="D4181" s="4" t="n"/>
      <c r="E4181" s="7" t="n"/>
      <c r="F4181" s="4" t="n"/>
      <c r="G4181" s="4" t="n"/>
      <c r="H4181" s="4" t="n"/>
    </row>
    <row r="4182">
      <c r="A4182" s="6" t="n"/>
      <c r="B4182" s="4" t="n"/>
      <c r="C4182" s="4" t="n"/>
      <c r="D4182" s="4" t="n"/>
      <c r="E4182" s="7" t="n"/>
      <c r="F4182" s="4" t="n"/>
      <c r="G4182" s="4" t="n"/>
      <c r="H4182" s="4" t="n"/>
    </row>
    <row r="4183">
      <c r="A4183" s="6" t="n"/>
      <c r="B4183" s="4" t="n"/>
      <c r="C4183" s="4" t="n"/>
      <c r="D4183" s="4" t="n"/>
      <c r="E4183" s="7" t="n"/>
      <c r="F4183" s="4" t="n"/>
      <c r="G4183" s="4" t="n"/>
      <c r="H4183" s="4" t="n"/>
    </row>
    <row r="4184">
      <c r="A4184" s="6" t="n"/>
      <c r="B4184" s="4" t="n"/>
      <c r="C4184" s="4" t="n"/>
      <c r="D4184" s="4" t="n"/>
      <c r="E4184" s="7" t="n"/>
      <c r="F4184" s="4" t="n"/>
      <c r="G4184" s="4" t="n"/>
      <c r="H4184" s="4" t="n"/>
    </row>
    <row r="4185">
      <c r="A4185" s="6" t="n"/>
      <c r="B4185" s="4" t="n"/>
      <c r="C4185" s="4" t="n"/>
      <c r="D4185" s="4" t="n"/>
      <c r="E4185" s="7" t="n"/>
      <c r="F4185" s="4" t="n"/>
      <c r="G4185" s="4" t="n"/>
      <c r="H4185" s="4" t="n"/>
    </row>
    <row r="4186">
      <c r="A4186" s="6" t="n"/>
      <c r="B4186" s="4" t="n"/>
      <c r="C4186" s="4" t="n"/>
      <c r="D4186" s="4" t="n"/>
      <c r="E4186" s="7" t="n"/>
      <c r="F4186" s="4" t="n"/>
      <c r="G4186" s="4" t="n"/>
      <c r="H4186" s="4" t="n"/>
    </row>
    <row r="4187">
      <c r="A4187" s="6" t="n"/>
      <c r="B4187" s="4" t="n"/>
      <c r="C4187" s="4" t="n"/>
      <c r="D4187" s="4" t="n"/>
      <c r="E4187" s="7" t="n"/>
      <c r="F4187" s="4" t="n"/>
      <c r="G4187" s="4" t="n"/>
      <c r="H4187" s="4" t="n"/>
    </row>
    <row r="4188">
      <c r="A4188" s="6" t="n"/>
      <c r="B4188" s="4" t="n"/>
      <c r="C4188" s="4" t="n"/>
      <c r="D4188" s="4" t="n"/>
      <c r="E4188" s="7" t="n"/>
      <c r="F4188" s="4" t="n"/>
      <c r="G4188" s="4" t="n"/>
      <c r="H4188" s="4" t="n"/>
    </row>
    <row r="4189">
      <c r="A4189" s="6" t="n"/>
      <c r="B4189" s="4" t="n"/>
      <c r="C4189" s="4" t="n"/>
      <c r="D4189" s="4" t="n"/>
      <c r="E4189" s="7" t="n"/>
      <c r="F4189" s="4" t="n"/>
      <c r="G4189" s="4" t="n"/>
      <c r="H4189" s="4" t="n"/>
    </row>
    <row r="4190">
      <c r="A4190" s="6" t="n"/>
      <c r="B4190" s="4" t="n"/>
      <c r="C4190" s="4" t="n"/>
      <c r="D4190" s="4" t="n"/>
      <c r="E4190" s="7" t="n"/>
      <c r="F4190" s="4" t="n"/>
      <c r="G4190" s="4" t="n"/>
      <c r="H4190" s="4" t="n"/>
    </row>
    <row r="4191">
      <c r="A4191" s="6" t="n"/>
      <c r="B4191" s="4" t="n"/>
      <c r="C4191" s="4" t="n"/>
      <c r="D4191" s="4" t="n"/>
      <c r="E4191" s="7" t="n"/>
      <c r="F4191" s="4" t="n"/>
      <c r="G4191" s="4" t="n"/>
      <c r="H4191" s="4" t="n"/>
    </row>
    <row r="4192">
      <c r="A4192" s="6" t="n"/>
      <c r="B4192" s="4" t="n"/>
      <c r="C4192" s="4" t="n"/>
      <c r="D4192" s="4" t="n"/>
      <c r="E4192" s="7" t="n"/>
      <c r="F4192" s="4" t="n"/>
      <c r="G4192" s="4" t="n"/>
      <c r="H4192" s="4" t="n"/>
    </row>
    <row r="4193">
      <c r="A4193" s="6" t="n"/>
      <c r="B4193" s="4" t="n"/>
      <c r="C4193" s="4" t="n"/>
      <c r="D4193" s="4" t="n"/>
      <c r="E4193" s="7" t="n"/>
      <c r="F4193" s="4" t="n"/>
      <c r="G4193" s="4" t="n"/>
      <c r="H4193" s="4" t="n"/>
    </row>
    <row r="4194">
      <c r="A4194" s="6" t="n"/>
      <c r="B4194" s="4" t="n"/>
      <c r="C4194" s="4" t="n"/>
      <c r="D4194" s="4" t="n"/>
      <c r="E4194" s="7" t="n"/>
      <c r="F4194" s="4" t="n"/>
      <c r="G4194" s="4" t="n"/>
      <c r="H4194" s="4" t="n"/>
    </row>
    <row r="4195">
      <c r="A4195" s="6" t="n"/>
      <c r="B4195" s="4" t="n"/>
      <c r="C4195" s="4" t="n"/>
      <c r="D4195" s="4" t="n"/>
      <c r="E4195" s="7" t="n"/>
      <c r="F4195" s="4" t="n"/>
      <c r="G4195" s="4" t="n"/>
      <c r="H4195" s="4" t="n"/>
    </row>
    <row r="4196">
      <c r="A4196" s="6" t="n"/>
      <c r="B4196" s="4" t="n"/>
      <c r="C4196" s="4" t="n"/>
      <c r="D4196" s="4" t="n"/>
      <c r="E4196" s="7" t="n"/>
      <c r="F4196" s="4" t="n"/>
      <c r="G4196" s="4" t="n"/>
      <c r="H4196" s="4" t="n"/>
    </row>
    <row r="4197">
      <c r="A4197" s="6" t="n"/>
      <c r="B4197" s="4" t="n"/>
      <c r="C4197" s="4" t="n"/>
      <c r="D4197" s="4" t="n"/>
      <c r="E4197" s="7" t="n"/>
      <c r="F4197" s="4" t="n"/>
      <c r="G4197" s="4" t="n"/>
      <c r="H4197" s="4" t="n"/>
    </row>
    <row r="4198">
      <c r="A4198" s="6" t="n"/>
      <c r="B4198" s="4" t="n"/>
      <c r="C4198" s="4" t="n"/>
      <c r="D4198" s="4" t="n"/>
      <c r="E4198" s="7" t="n"/>
      <c r="F4198" s="4" t="n"/>
      <c r="G4198" s="4" t="n"/>
      <c r="H4198" s="4" t="n"/>
    </row>
    <row r="4199">
      <c r="A4199" s="6" t="n"/>
      <c r="B4199" s="4" t="n"/>
      <c r="C4199" s="4" t="n"/>
      <c r="D4199" s="4" t="n"/>
      <c r="E4199" s="7" t="n"/>
      <c r="F4199" s="4" t="n"/>
      <c r="G4199" s="4" t="n"/>
      <c r="H4199" s="4" t="n"/>
    </row>
    <row r="4200">
      <c r="A4200" s="6" t="n"/>
      <c r="B4200" s="4" t="n"/>
      <c r="C4200" s="4" t="n"/>
      <c r="D4200" s="4" t="n"/>
      <c r="E4200" s="7" t="n"/>
      <c r="F4200" s="4" t="n"/>
      <c r="G4200" s="4" t="n"/>
      <c r="H4200" s="4" t="n"/>
    </row>
    <row r="4201">
      <c r="A4201" s="6" t="n"/>
      <c r="B4201" s="4" t="n"/>
      <c r="C4201" s="4" t="n"/>
      <c r="D4201" s="4" t="n"/>
      <c r="E4201" s="7" t="n"/>
      <c r="F4201" s="4" t="n"/>
      <c r="G4201" s="4" t="n"/>
      <c r="H4201" s="4" t="n"/>
    </row>
    <row r="4202">
      <c r="A4202" s="6" t="n"/>
      <c r="B4202" s="4" t="n"/>
      <c r="C4202" s="4" t="n"/>
      <c r="D4202" s="4" t="n"/>
      <c r="E4202" s="7" t="n"/>
      <c r="F4202" s="4" t="n"/>
      <c r="G4202" s="4" t="n"/>
      <c r="H4202" s="4" t="n"/>
    </row>
    <row r="4203">
      <c r="A4203" s="6" t="n"/>
      <c r="B4203" s="4" t="n"/>
      <c r="C4203" s="4" t="n"/>
      <c r="D4203" s="4" t="n"/>
      <c r="E4203" s="7" t="n"/>
      <c r="F4203" s="4" t="n"/>
      <c r="G4203" s="4" t="n"/>
      <c r="H4203" s="4" t="n"/>
    </row>
    <row r="4204">
      <c r="A4204" s="6" t="n"/>
      <c r="B4204" s="4" t="n"/>
      <c r="C4204" s="4" t="n"/>
      <c r="D4204" s="4" t="n"/>
      <c r="E4204" s="7" t="n"/>
      <c r="F4204" s="4" t="n"/>
      <c r="G4204" s="4" t="n"/>
      <c r="H4204" s="4" t="n"/>
    </row>
    <row r="4205">
      <c r="A4205" s="6" t="n"/>
      <c r="B4205" s="4" t="n"/>
      <c r="C4205" s="4" t="n"/>
      <c r="D4205" s="4" t="n"/>
      <c r="E4205" s="7" t="n"/>
      <c r="F4205" s="4" t="n"/>
      <c r="G4205" s="4" t="n"/>
      <c r="H4205" s="4" t="n"/>
    </row>
    <row r="4206">
      <c r="A4206" s="6" t="n"/>
      <c r="B4206" s="4" t="n"/>
      <c r="C4206" s="4" t="n"/>
      <c r="D4206" s="4" t="n"/>
      <c r="E4206" s="7" t="n"/>
      <c r="F4206" s="4" t="n"/>
      <c r="G4206" s="4" t="n"/>
      <c r="H4206" s="4" t="n"/>
    </row>
    <row r="4207">
      <c r="A4207" s="6" t="n"/>
      <c r="B4207" s="4" t="n"/>
      <c r="C4207" s="4" t="n"/>
      <c r="D4207" s="4" t="n"/>
      <c r="E4207" s="7" t="n"/>
      <c r="F4207" s="4" t="n"/>
      <c r="G4207" s="4" t="n"/>
      <c r="H4207" s="4" t="n"/>
    </row>
    <row r="4208">
      <c r="A4208" s="6" t="n"/>
      <c r="B4208" s="4" t="n"/>
      <c r="C4208" s="4" t="n"/>
      <c r="D4208" s="4" t="n"/>
      <c r="E4208" s="7" t="n"/>
      <c r="F4208" s="4" t="n"/>
      <c r="G4208" s="4" t="n"/>
      <c r="H4208" s="4" t="n"/>
    </row>
    <row r="4209">
      <c r="A4209" s="6" t="n"/>
      <c r="B4209" s="4" t="n"/>
      <c r="C4209" s="4" t="n"/>
      <c r="D4209" s="4" t="n"/>
      <c r="E4209" s="7" t="n"/>
      <c r="F4209" s="4" t="n"/>
      <c r="G4209" s="4" t="n"/>
      <c r="H4209" s="4" t="n"/>
    </row>
    <row r="4210">
      <c r="A4210" s="6" t="n"/>
      <c r="B4210" s="4" t="n"/>
      <c r="C4210" s="4" t="n"/>
      <c r="D4210" s="4" t="n"/>
      <c r="E4210" s="7" t="n"/>
      <c r="F4210" s="4" t="n"/>
      <c r="G4210" s="4" t="n"/>
      <c r="H4210" s="4" t="n"/>
    </row>
    <row r="4211">
      <c r="A4211" s="6" t="n"/>
      <c r="B4211" s="4" t="n"/>
      <c r="C4211" s="4" t="n"/>
      <c r="D4211" s="4" t="n"/>
      <c r="E4211" s="7" t="n"/>
      <c r="F4211" s="4" t="n"/>
      <c r="G4211" s="4" t="n"/>
      <c r="H4211" s="4" t="n"/>
    </row>
    <row r="4212">
      <c r="A4212" s="6" t="n"/>
      <c r="B4212" s="4" t="n"/>
      <c r="C4212" s="4" t="n"/>
      <c r="D4212" s="4" t="n"/>
      <c r="E4212" s="7" t="n"/>
      <c r="F4212" s="4" t="n"/>
      <c r="G4212" s="4" t="n"/>
      <c r="H4212" s="4" t="n"/>
    </row>
    <row r="4213">
      <c r="A4213" s="6" t="n"/>
      <c r="B4213" s="4" t="n"/>
      <c r="C4213" s="4" t="n"/>
      <c r="D4213" s="4" t="n"/>
      <c r="E4213" s="7" t="n"/>
      <c r="F4213" s="4" t="n"/>
      <c r="G4213" s="4" t="n"/>
      <c r="H4213" s="4" t="n"/>
    </row>
    <row r="4214">
      <c r="A4214" s="6" t="n"/>
      <c r="B4214" s="4" t="n"/>
      <c r="C4214" s="4" t="n"/>
      <c r="D4214" s="4" t="n"/>
      <c r="E4214" s="7" t="n"/>
      <c r="F4214" s="4" t="n"/>
      <c r="G4214" s="4" t="n"/>
      <c r="H4214" s="4" t="n"/>
    </row>
    <row r="4215">
      <c r="A4215" s="6" t="n"/>
      <c r="B4215" s="4" t="n"/>
      <c r="C4215" s="4" t="n"/>
      <c r="D4215" s="4" t="n"/>
      <c r="E4215" s="7" t="n"/>
      <c r="F4215" s="4" t="n"/>
      <c r="G4215" s="4" t="n"/>
      <c r="H4215" s="4" t="n"/>
    </row>
    <row r="4216">
      <c r="A4216" s="6" t="n"/>
      <c r="B4216" s="4" t="n"/>
      <c r="C4216" s="4" t="n"/>
      <c r="D4216" s="4" t="n"/>
      <c r="E4216" s="7" t="n"/>
      <c r="F4216" s="4" t="n"/>
      <c r="G4216" s="4" t="n"/>
      <c r="H4216" s="4" t="n"/>
    </row>
    <row r="4217">
      <c r="A4217" s="6" t="n"/>
      <c r="B4217" s="4" t="n"/>
      <c r="C4217" s="4" t="n"/>
      <c r="D4217" s="4" t="n"/>
      <c r="E4217" s="7" t="n"/>
      <c r="F4217" s="4" t="n"/>
      <c r="G4217" s="4" t="n"/>
      <c r="H4217" s="4" t="n"/>
    </row>
    <row r="4218">
      <c r="A4218" s="6" t="n"/>
      <c r="B4218" s="4" t="n"/>
      <c r="C4218" s="4" t="n"/>
      <c r="D4218" s="4" t="n"/>
      <c r="E4218" s="7" t="n"/>
      <c r="F4218" s="4" t="n"/>
      <c r="G4218" s="4" t="n"/>
      <c r="H4218" s="4" t="n"/>
    </row>
    <row r="4219">
      <c r="A4219" s="6" t="n"/>
      <c r="B4219" s="4" t="n"/>
      <c r="C4219" s="4" t="n"/>
      <c r="D4219" s="4" t="n"/>
      <c r="E4219" s="7" t="n"/>
      <c r="F4219" s="4" t="n"/>
      <c r="G4219" s="4" t="n"/>
      <c r="H4219" s="4" t="n"/>
    </row>
    <row r="4220">
      <c r="A4220" s="6" t="n"/>
      <c r="B4220" s="4" t="n"/>
      <c r="C4220" s="4" t="n"/>
      <c r="D4220" s="4" t="n"/>
      <c r="E4220" s="7" t="n"/>
      <c r="F4220" s="4" t="n"/>
      <c r="G4220" s="4" t="n"/>
      <c r="H4220" s="4" t="n"/>
    </row>
    <row r="4221">
      <c r="A4221" s="6" t="n"/>
      <c r="B4221" s="4" t="n"/>
      <c r="C4221" s="4" t="n"/>
      <c r="D4221" s="4" t="n"/>
      <c r="E4221" s="7" t="n"/>
      <c r="F4221" s="4" t="n"/>
      <c r="G4221" s="4" t="n"/>
      <c r="H4221" s="4" t="n"/>
    </row>
    <row r="4222">
      <c r="A4222" s="6" t="n"/>
      <c r="B4222" s="4" t="n"/>
      <c r="C4222" s="4" t="n"/>
      <c r="D4222" s="4" t="n"/>
      <c r="E4222" s="7" t="n"/>
      <c r="F4222" s="4" t="n"/>
      <c r="G4222" s="4" t="n"/>
      <c r="H4222" s="4" t="n"/>
    </row>
    <row r="4223">
      <c r="A4223" s="6" t="n"/>
      <c r="B4223" s="4" t="n"/>
      <c r="C4223" s="4" t="n"/>
      <c r="D4223" s="4" t="n"/>
      <c r="E4223" s="7" t="n"/>
      <c r="F4223" s="4" t="n"/>
      <c r="G4223" s="4" t="n"/>
      <c r="H4223" s="4" t="n"/>
    </row>
    <row r="4224">
      <c r="A4224" s="6" t="n"/>
      <c r="B4224" s="4" t="n"/>
      <c r="C4224" s="4" t="n"/>
      <c r="D4224" s="4" t="n"/>
      <c r="E4224" s="7" t="n"/>
      <c r="F4224" s="4" t="n"/>
      <c r="G4224" s="4" t="n"/>
      <c r="H4224" s="4" t="n"/>
    </row>
    <row r="4225">
      <c r="A4225" s="6" t="n"/>
      <c r="B4225" s="4" t="n"/>
      <c r="C4225" s="4" t="n"/>
      <c r="D4225" s="4" t="n"/>
      <c r="E4225" s="7" t="n"/>
      <c r="F4225" s="4" t="n"/>
      <c r="G4225" s="4" t="n"/>
      <c r="H4225" s="4" t="n"/>
    </row>
    <row r="4226">
      <c r="A4226" s="6" t="n"/>
      <c r="B4226" s="4" t="n"/>
      <c r="C4226" s="4" t="n"/>
      <c r="D4226" s="4" t="n"/>
      <c r="E4226" s="7" t="n"/>
      <c r="F4226" s="4" t="n"/>
      <c r="G4226" s="4" t="n"/>
      <c r="H4226" s="4" t="n"/>
    </row>
    <row r="4227">
      <c r="A4227" s="6" t="n"/>
      <c r="B4227" s="4" t="n"/>
      <c r="C4227" s="4" t="n"/>
      <c r="D4227" s="4" t="n"/>
      <c r="E4227" s="7" t="n"/>
      <c r="F4227" s="4" t="n"/>
      <c r="G4227" s="4" t="n"/>
      <c r="H4227" s="4" t="n"/>
    </row>
    <row r="4228">
      <c r="A4228" s="6" t="n"/>
      <c r="B4228" s="4" t="n"/>
      <c r="C4228" s="4" t="n"/>
      <c r="D4228" s="4" t="n"/>
      <c r="E4228" s="7" t="n"/>
      <c r="F4228" s="4" t="n"/>
      <c r="G4228" s="4" t="n"/>
      <c r="H4228" s="4" t="n"/>
    </row>
    <row r="4229">
      <c r="A4229" s="6" t="n"/>
      <c r="B4229" s="4" t="n"/>
      <c r="C4229" s="4" t="n"/>
      <c r="D4229" s="4" t="n"/>
      <c r="E4229" s="7" t="n"/>
      <c r="F4229" s="4" t="n"/>
      <c r="G4229" s="4" t="n"/>
      <c r="H4229" s="4" t="n"/>
    </row>
    <row r="4230">
      <c r="A4230" s="6" t="n"/>
      <c r="B4230" s="4" t="n"/>
      <c r="C4230" s="4" t="n"/>
      <c r="D4230" s="4" t="n"/>
      <c r="E4230" s="7" t="n"/>
      <c r="F4230" s="4" t="n"/>
      <c r="G4230" s="4" t="n"/>
      <c r="H4230" s="4" t="n"/>
    </row>
    <row r="4231">
      <c r="A4231" s="6" t="n"/>
      <c r="B4231" s="4" t="n"/>
      <c r="C4231" s="4" t="n"/>
      <c r="D4231" s="4" t="n"/>
      <c r="E4231" s="7" t="n"/>
      <c r="F4231" s="4" t="n"/>
      <c r="G4231" s="4" t="n"/>
      <c r="H4231" s="4" t="n"/>
    </row>
    <row r="4232">
      <c r="A4232" s="6" t="n"/>
      <c r="B4232" s="4" t="n"/>
      <c r="C4232" s="4" t="n"/>
      <c r="D4232" s="4" t="n"/>
      <c r="E4232" s="7" t="n"/>
      <c r="F4232" s="4" t="n"/>
      <c r="G4232" s="4" t="n"/>
      <c r="H4232" s="4" t="n"/>
    </row>
    <row r="4233">
      <c r="A4233" s="6" t="n"/>
      <c r="B4233" s="4" t="n"/>
      <c r="C4233" s="4" t="n"/>
      <c r="D4233" s="4" t="n"/>
      <c r="E4233" s="7" t="n"/>
      <c r="F4233" s="4" t="n"/>
      <c r="G4233" s="4" t="n"/>
      <c r="H4233" s="4" t="n"/>
    </row>
    <row r="4234">
      <c r="A4234" s="6" t="n"/>
      <c r="B4234" s="4" t="n"/>
      <c r="C4234" s="4" t="n"/>
      <c r="D4234" s="4" t="n"/>
      <c r="E4234" s="7" t="n"/>
      <c r="F4234" s="4" t="n"/>
      <c r="G4234" s="4" t="n"/>
      <c r="H4234" s="4" t="n"/>
    </row>
    <row r="4235">
      <c r="A4235" s="6" t="n"/>
      <c r="B4235" s="4" t="n"/>
      <c r="C4235" s="4" t="n"/>
      <c r="D4235" s="4" t="n"/>
      <c r="E4235" s="7" t="n"/>
      <c r="F4235" s="4" t="n"/>
      <c r="G4235" s="4" t="n"/>
      <c r="H4235" s="4" t="n"/>
    </row>
    <row r="4236">
      <c r="A4236" s="6" t="n"/>
      <c r="B4236" s="4" t="n"/>
      <c r="C4236" s="4" t="n"/>
      <c r="D4236" s="4" t="n"/>
      <c r="E4236" s="7" t="n"/>
      <c r="F4236" s="4" t="n"/>
      <c r="G4236" s="4" t="n"/>
      <c r="H4236" s="4" t="n"/>
    </row>
    <row r="4237">
      <c r="A4237" s="6" t="n"/>
      <c r="B4237" s="4" t="n"/>
      <c r="C4237" s="4" t="n"/>
      <c r="D4237" s="4" t="n"/>
      <c r="E4237" s="7" t="n"/>
      <c r="F4237" s="4" t="n"/>
      <c r="G4237" s="4" t="n"/>
      <c r="H4237" s="4" t="n"/>
    </row>
    <row r="4238">
      <c r="A4238" s="6" t="n"/>
      <c r="B4238" s="4" t="n"/>
      <c r="C4238" s="4" t="n"/>
      <c r="D4238" s="4" t="n"/>
      <c r="E4238" s="7" t="n"/>
      <c r="F4238" s="4" t="n"/>
      <c r="G4238" s="4" t="n"/>
      <c r="H4238" s="4" t="n"/>
    </row>
    <row r="4239">
      <c r="A4239" s="6" t="n"/>
      <c r="B4239" s="4" t="n"/>
      <c r="C4239" s="4" t="n"/>
      <c r="D4239" s="4" t="n"/>
      <c r="E4239" s="7" t="n"/>
      <c r="F4239" s="4" t="n"/>
      <c r="G4239" s="4" t="n"/>
      <c r="H4239" s="4" t="n"/>
    </row>
    <row r="4240">
      <c r="A4240" s="6" t="n"/>
      <c r="B4240" s="4" t="n"/>
      <c r="C4240" s="4" t="n"/>
      <c r="D4240" s="4" t="n"/>
      <c r="E4240" s="7" t="n"/>
      <c r="F4240" s="4" t="n"/>
      <c r="G4240" s="4" t="n"/>
      <c r="H4240" s="4" t="n"/>
    </row>
    <row r="4241">
      <c r="A4241" s="6" t="n"/>
      <c r="B4241" s="4" t="n"/>
      <c r="C4241" s="4" t="n"/>
      <c r="D4241" s="4" t="n"/>
      <c r="E4241" s="7" t="n"/>
      <c r="F4241" s="4" t="n"/>
      <c r="G4241" s="4" t="n"/>
      <c r="H4241" s="4" t="n"/>
    </row>
    <row r="4242">
      <c r="A4242" s="6" t="n"/>
      <c r="B4242" s="4" t="n"/>
      <c r="C4242" s="4" t="n"/>
      <c r="D4242" s="4" t="n"/>
      <c r="E4242" s="7" t="n"/>
      <c r="F4242" s="4" t="n"/>
      <c r="G4242" s="4" t="n"/>
      <c r="H4242" s="4" t="n"/>
    </row>
    <row r="4243">
      <c r="A4243" s="6" t="n"/>
      <c r="B4243" s="4" t="n"/>
      <c r="C4243" s="4" t="n"/>
      <c r="D4243" s="4" t="n"/>
      <c r="E4243" s="7" t="n"/>
      <c r="F4243" s="4" t="n"/>
      <c r="G4243" s="4" t="n"/>
      <c r="H4243" s="4" t="n"/>
    </row>
    <row r="4244">
      <c r="A4244" s="6" t="n"/>
      <c r="B4244" s="4" t="n"/>
      <c r="C4244" s="4" t="n"/>
      <c r="D4244" s="4" t="n"/>
      <c r="E4244" s="7" t="n"/>
      <c r="F4244" s="4" t="n"/>
      <c r="G4244" s="4" t="n"/>
      <c r="H4244" s="4" t="n"/>
    </row>
    <row r="4245">
      <c r="A4245" s="6" t="n"/>
      <c r="B4245" s="4" t="n"/>
      <c r="C4245" s="4" t="n"/>
      <c r="D4245" s="4" t="n"/>
      <c r="E4245" s="7" t="n"/>
      <c r="F4245" s="4" t="n"/>
      <c r="G4245" s="4" t="n"/>
      <c r="H4245" s="4" t="n"/>
    </row>
    <row r="4246">
      <c r="A4246" s="6" t="n"/>
      <c r="B4246" s="4" t="n"/>
      <c r="C4246" s="4" t="n"/>
      <c r="D4246" s="4" t="n"/>
      <c r="E4246" s="7" t="n"/>
      <c r="F4246" s="4" t="n"/>
      <c r="G4246" s="4" t="n"/>
      <c r="H4246" s="4" t="n"/>
    </row>
    <row r="4247">
      <c r="A4247" s="6" t="n"/>
      <c r="B4247" s="4" t="n"/>
      <c r="C4247" s="4" t="n"/>
      <c r="D4247" s="4" t="n"/>
      <c r="E4247" s="7" t="n"/>
      <c r="F4247" s="4" t="n"/>
      <c r="G4247" s="4" t="n"/>
      <c r="H4247" s="4" t="n"/>
    </row>
    <row r="4248">
      <c r="A4248" s="6" t="n"/>
      <c r="B4248" s="4" t="n"/>
      <c r="C4248" s="4" t="n"/>
      <c r="D4248" s="4" t="n"/>
      <c r="E4248" s="7" t="n"/>
      <c r="F4248" s="4" t="n"/>
      <c r="G4248" s="4" t="n"/>
      <c r="H4248" s="4" t="n"/>
    </row>
    <row r="4249">
      <c r="A4249" s="6" t="n"/>
      <c r="B4249" s="4" t="n"/>
      <c r="C4249" s="4" t="n"/>
      <c r="D4249" s="4" t="n"/>
      <c r="E4249" s="7" t="n"/>
      <c r="F4249" s="4" t="n"/>
      <c r="G4249" s="4" t="n"/>
      <c r="H4249" s="4" t="n"/>
    </row>
    <row r="4250">
      <c r="A4250" s="6" t="n"/>
      <c r="B4250" s="4" t="n"/>
      <c r="C4250" s="4" t="n"/>
      <c r="D4250" s="4" t="n"/>
      <c r="E4250" s="7" t="n"/>
      <c r="F4250" s="4" t="n"/>
      <c r="G4250" s="4" t="n"/>
      <c r="H4250" s="4" t="n"/>
    </row>
    <row r="4251">
      <c r="A4251" s="6" t="n"/>
      <c r="B4251" s="4" t="n"/>
      <c r="C4251" s="4" t="n"/>
      <c r="D4251" s="4" t="n"/>
      <c r="E4251" s="7" t="n"/>
      <c r="F4251" s="4" t="n"/>
      <c r="G4251" s="4" t="n"/>
      <c r="H4251" s="4" t="n"/>
    </row>
    <row r="4252">
      <c r="A4252" s="6" t="n"/>
      <c r="B4252" s="4" t="n"/>
      <c r="C4252" s="4" t="n"/>
      <c r="D4252" s="4" t="n"/>
      <c r="E4252" s="7" t="n"/>
      <c r="F4252" s="4" t="n"/>
      <c r="G4252" s="4" t="n"/>
      <c r="H4252" s="4" t="n"/>
    </row>
    <row r="4253">
      <c r="A4253" s="6" t="n"/>
      <c r="B4253" s="4" t="n"/>
      <c r="C4253" s="4" t="n"/>
      <c r="D4253" s="4" t="n"/>
      <c r="E4253" s="7" t="n"/>
      <c r="F4253" s="4" t="n"/>
      <c r="G4253" s="4" t="n"/>
      <c r="H4253" s="4" t="n"/>
    </row>
    <row r="4254">
      <c r="A4254" s="6" t="n"/>
      <c r="B4254" s="4" t="n"/>
      <c r="C4254" s="4" t="n"/>
      <c r="D4254" s="4" t="n"/>
      <c r="E4254" s="7" t="n"/>
      <c r="F4254" s="4" t="n"/>
      <c r="G4254" s="4" t="n"/>
      <c r="H4254" s="4" t="n"/>
    </row>
    <row r="4255">
      <c r="A4255" s="6" t="n"/>
      <c r="B4255" s="4" t="n"/>
      <c r="C4255" s="4" t="n"/>
      <c r="D4255" s="4" t="n"/>
      <c r="E4255" s="7" t="n"/>
      <c r="F4255" s="4" t="n"/>
      <c r="G4255" s="4" t="n"/>
      <c r="H4255" s="4" t="n"/>
    </row>
    <row r="4256">
      <c r="A4256" s="6" t="n"/>
      <c r="B4256" s="4" t="n"/>
      <c r="C4256" s="4" t="n"/>
      <c r="D4256" s="4" t="n"/>
      <c r="E4256" s="7" t="n"/>
      <c r="F4256" s="4" t="n"/>
      <c r="G4256" s="4" t="n"/>
      <c r="H4256" s="4" t="n"/>
    </row>
    <row r="4257">
      <c r="A4257" s="6" t="n"/>
      <c r="B4257" s="4" t="n"/>
      <c r="C4257" s="4" t="n"/>
      <c r="D4257" s="4" t="n"/>
      <c r="E4257" s="7" t="n"/>
      <c r="F4257" s="4" t="n"/>
      <c r="G4257" s="4" t="n"/>
      <c r="H4257" s="4" t="n"/>
    </row>
    <row r="4258">
      <c r="A4258" s="6" t="n"/>
      <c r="B4258" s="4" t="n"/>
      <c r="C4258" s="4" t="n"/>
      <c r="D4258" s="4" t="n"/>
      <c r="E4258" s="7" t="n"/>
      <c r="F4258" s="4" t="n"/>
      <c r="G4258" s="4" t="n"/>
      <c r="H4258" s="4" t="n"/>
    </row>
    <row r="4259">
      <c r="A4259" s="6" t="n"/>
      <c r="B4259" s="4" t="n"/>
      <c r="C4259" s="4" t="n"/>
      <c r="D4259" s="4" t="n"/>
      <c r="E4259" s="7" t="n"/>
      <c r="F4259" s="4" t="n"/>
      <c r="G4259" s="4" t="n"/>
      <c r="H4259" s="4" t="n"/>
    </row>
    <row r="4260">
      <c r="A4260" s="6" t="n"/>
      <c r="B4260" s="4" t="n"/>
      <c r="C4260" s="4" t="n"/>
      <c r="D4260" s="4" t="n"/>
      <c r="E4260" s="7" t="n"/>
      <c r="F4260" s="4" t="n"/>
      <c r="G4260" s="4" t="n"/>
      <c r="H4260" s="4" t="n"/>
    </row>
    <row r="4261">
      <c r="A4261" s="6" t="n"/>
      <c r="B4261" s="4" t="n"/>
      <c r="C4261" s="4" t="n"/>
      <c r="D4261" s="4" t="n"/>
      <c r="E4261" s="7" t="n"/>
      <c r="F4261" s="4" t="n"/>
      <c r="G4261" s="4" t="n"/>
      <c r="H4261" s="4" t="n"/>
    </row>
    <row r="4262">
      <c r="A4262" s="6" t="n"/>
      <c r="B4262" s="4" t="n"/>
      <c r="C4262" s="4" t="n"/>
      <c r="D4262" s="4" t="n"/>
      <c r="E4262" s="7" t="n"/>
      <c r="F4262" s="4" t="n"/>
      <c r="G4262" s="4" t="n"/>
      <c r="H4262" s="4" t="n"/>
    </row>
    <row r="4263">
      <c r="A4263" s="6" t="n"/>
      <c r="B4263" s="4" t="n"/>
      <c r="C4263" s="4" t="n"/>
      <c r="D4263" s="4" t="n"/>
      <c r="E4263" s="7" t="n"/>
      <c r="F4263" s="4" t="n"/>
      <c r="G4263" s="4" t="n"/>
      <c r="H4263" s="4" t="n"/>
    </row>
    <row r="4264">
      <c r="A4264" s="6" t="n"/>
      <c r="B4264" s="4" t="n"/>
      <c r="C4264" s="4" t="n"/>
      <c r="D4264" s="4" t="n"/>
      <c r="E4264" s="7" t="n"/>
      <c r="F4264" s="4" t="n"/>
      <c r="G4264" s="4" t="n"/>
      <c r="H4264" s="4" t="n"/>
    </row>
    <row r="4265">
      <c r="A4265" s="6" t="n"/>
      <c r="B4265" s="4" t="n"/>
      <c r="C4265" s="4" t="n"/>
      <c r="D4265" s="4" t="n"/>
      <c r="E4265" s="7" t="n"/>
      <c r="F4265" s="4" t="n"/>
      <c r="G4265" s="4" t="n"/>
      <c r="H4265" s="4" t="n"/>
    </row>
    <row r="4266">
      <c r="A4266" s="6" t="n"/>
      <c r="B4266" s="4" t="n"/>
      <c r="C4266" s="4" t="n"/>
      <c r="D4266" s="4" t="n"/>
      <c r="E4266" s="7" t="n"/>
      <c r="F4266" s="4" t="n"/>
      <c r="G4266" s="4" t="n"/>
      <c r="H4266" s="4" t="n"/>
    </row>
    <row r="4267">
      <c r="A4267" s="6" t="n"/>
      <c r="B4267" s="4" t="n"/>
      <c r="C4267" s="4" t="n"/>
      <c r="D4267" s="4" t="n"/>
      <c r="E4267" s="7" t="n"/>
      <c r="F4267" s="4" t="n"/>
      <c r="G4267" s="4" t="n"/>
      <c r="H4267" s="4" t="n"/>
    </row>
    <row r="4268">
      <c r="A4268" s="6" t="n"/>
      <c r="B4268" s="4" t="n"/>
      <c r="C4268" s="4" t="n"/>
      <c r="D4268" s="4" t="n"/>
      <c r="E4268" s="7" t="n"/>
      <c r="F4268" s="4" t="n"/>
      <c r="G4268" s="4" t="n"/>
      <c r="H4268" s="4" t="n"/>
    </row>
    <row r="4269">
      <c r="A4269" s="6" t="n"/>
      <c r="B4269" s="4" t="n"/>
      <c r="C4269" s="4" t="n"/>
      <c r="D4269" s="4" t="n"/>
      <c r="E4269" s="7" t="n"/>
      <c r="F4269" s="4" t="n"/>
      <c r="G4269" s="4" t="n"/>
      <c r="H4269" s="4" t="n"/>
    </row>
    <row r="4270">
      <c r="A4270" s="6" t="n"/>
      <c r="B4270" s="4" t="n"/>
      <c r="C4270" s="4" t="n"/>
      <c r="D4270" s="4" t="n"/>
      <c r="E4270" s="7" t="n"/>
      <c r="F4270" s="4" t="n"/>
      <c r="G4270" s="4" t="n"/>
      <c r="H4270" s="4" t="n"/>
    </row>
    <row r="4271">
      <c r="A4271" s="6" t="n"/>
      <c r="B4271" s="4" t="n"/>
      <c r="C4271" s="4" t="n"/>
      <c r="D4271" s="4" t="n"/>
      <c r="E4271" s="7" t="n"/>
      <c r="F4271" s="4" t="n"/>
      <c r="G4271" s="4" t="n"/>
      <c r="H4271" s="4" t="n"/>
    </row>
    <row r="4272">
      <c r="A4272" s="6" t="n"/>
      <c r="B4272" s="4" t="n"/>
      <c r="C4272" s="4" t="n"/>
      <c r="D4272" s="4" t="n"/>
      <c r="E4272" s="7" t="n"/>
      <c r="F4272" s="4" t="n"/>
      <c r="G4272" s="4" t="n"/>
      <c r="H4272" s="4" t="n"/>
    </row>
    <row r="4273">
      <c r="A4273" s="6" t="n"/>
      <c r="B4273" s="4" t="n"/>
      <c r="C4273" s="4" t="n"/>
      <c r="D4273" s="4" t="n"/>
      <c r="E4273" s="7" t="n"/>
      <c r="F4273" s="4" t="n"/>
      <c r="G4273" s="4" t="n"/>
      <c r="H4273" s="4" t="n"/>
    </row>
    <row r="4274">
      <c r="A4274" s="6" t="n"/>
      <c r="B4274" s="4" t="n"/>
      <c r="C4274" s="4" t="n"/>
      <c r="D4274" s="4" t="n"/>
      <c r="E4274" s="7" t="n"/>
      <c r="F4274" s="4" t="n"/>
      <c r="G4274" s="4" t="n"/>
      <c r="H4274" s="4" t="n"/>
    </row>
    <row r="4275">
      <c r="A4275" s="6" t="n"/>
      <c r="B4275" s="4" t="n"/>
      <c r="C4275" s="4" t="n"/>
      <c r="D4275" s="4" t="n"/>
      <c r="E4275" s="7" t="n"/>
      <c r="F4275" s="4" t="n"/>
      <c r="G4275" s="4" t="n"/>
      <c r="H4275" s="4" t="n"/>
    </row>
    <row r="4276">
      <c r="A4276" s="6" t="n"/>
      <c r="B4276" s="4" t="n"/>
      <c r="C4276" s="4" t="n"/>
      <c r="D4276" s="4" t="n"/>
      <c r="E4276" s="7" t="n"/>
      <c r="F4276" s="4" t="n"/>
      <c r="G4276" s="4" t="n"/>
      <c r="H4276" s="4" t="n"/>
    </row>
    <row r="4277">
      <c r="A4277" s="6" t="n"/>
      <c r="B4277" s="4" t="n"/>
      <c r="C4277" s="4" t="n"/>
      <c r="D4277" s="4" t="n"/>
      <c r="E4277" s="7" t="n"/>
      <c r="F4277" s="4" t="n"/>
      <c r="G4277" s="4" t="n"/>
      <c r="H4277" s="4" t="n"/>
    </row>
    <row r="4278">
      <c r="A4278" s="6" t="n"/>
      <c r="B4278" s="4" t="n"/>
      <c r="C4278" s="4" t="n"/>
      <c r="D4278" s="4" t="n"/>
      <c r="E4278" s="7" t="n"/>
      <c r="F4278" s="4" t="n"/>
      <c r="G4278" s="4" t="n"/>
      <c r="H4278" s="4" t="n"/>
    </row>
    <row r="4279">
      <c r="A4279" s="6" t="n"/>
      <c r="B4279" s="4" t="n"/>
      <c r="C4279" s="4" t="n"/>
      <c r="D4279" s="4" t="n"/>
      <c r="E4279" s="7" t="n"/>
      <c r="F4279" s="4" t="n"/>
      <c r="G4279" s="4" t="n"/>
      <c r="H4279" s="4" t="n"/>
    </row>
    <row r="4280">
      <c r="A4280" s="6" t="n"/>
      <c r="B4280" s="4" t="n"/>
      <c r="C4280" s="4" t="n"/>
      <c r="D4280" s="4" t="n"/>
      <c r="E4280" s="7" t="n"/>
      <c r="F4280" s="4" t="n"/>
      <c r="G4280" s="4" t="n"/>
      <c r="H4280" s="4" t="n"/>
    </row>
    <row r="4281">
      <c r="A4281" s="6" t="n"/>
      <c r="B4281" s="4" t="n"/>
      <c r="C4281" s="4" t="n"/>
      <c r="D4281" s="4" t="n"/>
      <c r="E4281" s="7" t="n"/>
      <c r="F4281" s="4" t="n"/>
      <c r="G4281" s="4" t="n"/>
      <c r="H4281" s="4" t="n"/>
    </row>
    <row r="4282">
      <c r="A4282" s="6" t="n"/>
      <c r="B4282" s="4" t="n"/>
      <c r="C4282" s="4" t="n"/>
      <c r="D4282" s="4" t="n"/>
      <c r="E4282" s="7" t="n"/>
      <c r="F4282" s="4" t="n"/>
      <c r="G4282" s="4" t="n"/>
      <c r="H4282" s="4" t="n"/>
    </row>
    <row r="4283">
      <c r="A4283" s="6" t="n"/>
      <c r="B4283" s="4" t="n"/>
      <c r="C4283" s="4" t="n"/>
      <c r="D4283" s="4" t="n"/>
      <c r="E4283" s="7" t="n"/>
      <c r="F4283" s="4" t="n"/>
      <c r="G4283" s="4" t="n"/>
      <c r="H4283" s="4" t="n"/>
    </row>
    <row r="4284">
      <c r="A4284" s="6" t="n"/>
      <c r="B4284" s="4" t="n"/>
      <c r="C4284" s="4" t="n"/>
      <c r="D4284" s="4" t="n"/>
      <c r="E4284" s="7" t="n"/>
      <c r="F4284" s="4" t="n"/>
      <c r="G4284" s="4" t="n"/>
      <c r="H4284" s="4" t="n"/>
    </row>
    <row r="4285">
      <c r="A4285" s="6" t="n"/>
      <c r="B4285" s="4" t="n"/>
      <c r="C4285" s="4" t="n"/>
      <c r="D4285" s="4" t="n"/>
      <c r="E4285" s="7" t="n"/>
      <c r="F4285" s="4" t="n"/>
      <c r="G4285" s="4" t="n"/>
      <c r="H4285" s="4" t="n"/>
    </row>
    <row r="4286">
      <c r="A4286" s="6" t="n"/>
      <c r="B4286" s="4" t="n"/>
      <c r="C4286" s="4" t="n"/>
      <c r="D4286" s="4" t="n"/>
      <c r="E4286" s="7" t="n"/>
      <c r="F4286" s="4" t="n"/>
      <c r="G4286" s="4" t="n"/>
      <c r="H4286" s="4" t="n"/>
    </row>
    <row r="4287">
      <c r="A4287" s="6" t="n"/>
      <c r="B4287" s="4" t="n"/>
      <c r="C4287" s="4" t="n"/>
      <c r="D4287" s="4" t="n"/>
      <c r="E4287" s="7" t="n"/>
      <c r="F4287" s="4" t="n"/>
      <c r="G4287" s="4" t="n"/>
      <c r="H4287" s="4" t="n"/>
    </row>
    <row r="4288">
      <c r="A4288" s="6" t="n"/>
      <c r="B4288" s="4" t="n"/>
      <c r="C4288" s="4" t="n"/>
      <c r="D4288" s="4" t="n"/>
      <c r="E4288" s="7" t="n"/>
      <c r="F4288" s="4" t="n"/>
      <c r="G4288" s="4" t="n"/>
      <c r="H4288" s="4" t="n"/>
    </row>
    <row r="4289">
      <c r="A4289" s="6" t="n"/>
      <c r="B4289" s="4" t="n"/>
      <c r="C4289" s="4" t="n"/>
      <c r="D4289" s="4" t="n"/>
      <c r="E4289" s="7" t="n"/>
      <c r="F4289" s="4" t="n"/>
      <c r="G4289" s="4" t="n"/>
      <c r="H4289" s="4" t="n"/>
    </row>
    <row r="4290">
      <c r="A4290" s="6" t="n"/>
      <c r="B4290" s="4" t="n"/>
      <c r="C4290" s="4" t="n"/>
      <c r="D4290" s="4" t="n"/>
      <c r="E4290" s="7" t="n"/>
      <c r="F4290" s="4" t="n"/>
      <c r="G4290" s="4" t="n"/>
      <c r="H4290" s="4" t="n"/>
    </row>
    <row r="4291">
      <c r="A4291" s="6" t="n"/>
      <c r="B4291" s="4" t="n"/>
      <c r="C4291" s="4" t="n"/>
      <c r="D4291" s="4" t="n"/>
      <c r="E4291" s="7" t="n"/>
      <c r="F4291" s="4" t="n"/>
      <c r="G4291" s="4" t="n"/>
      <c r="H4291" s="4" t="n"/>
    </row>
    <row r="4292">
      <c r="A4292" s="6" t="n"/>
      <c r="B4292" s="4" t="n"/>
      <c r="C4292" s="4" t="n"/>
      <c r="D4292" s="4" t="n"/>
      <c r="E4292" s="7" t="n"/>
      <c r="F4292" s="4" t="n"/>
      <c r="G4292" s="4" t="n"/>
      <c r="H4292" s="4" t="n"/>
    </row>
    <row r="4293">
      <c r="A4293" s="6" t="n"/>
      <c r="B4293" s="4" t="n"/>
      <c r="C4293" s="4" t="n"/>
      <c r="D4293" s="4" t="n"/>
      <c r="E4293" s="7" t="n"/>
      <c r="F4293" s="4" t="n"/>
      <c r="G4293" s="4" t="n"/>
      <c r="H4293" s="4" t="n"/>
    </row>
    <row r="4294">
      <c r="A4294" s="6" t="n"/>
      <c r="B4294" s="4" t="n"/>
      <c r="C4294" s="4" t="n"/>
      <c r="D4294" s="4" t="n"/>
      <c r="E4294" s="7" t="n"/>
      <c r="F4294" s="4" t="n"/>
      <c r="G4294" s="4" t="n"/>
      <c r="H4294" s="4" t="n"/>
    </row>
    <row r="4295">
      <c r="A4295" s="6" t="n"/>
      <c r="B4295" s="4" t="n"/>
      <c r="C4295" s="4" t="n"/>
      <c r="D4295" s="4" t="n"/>
      <c r="E4295" s="7" t="n"/>
      <c r="F4295" s="4" t="n"/>
      <c r="G4295" s="4" t="n"/>
      <c r="H4295" s="4" t="n"/>
    </row>
    <row r="4296">
      <c r="A4296" s="6" t="n"/>
      <c r="B4296" s="4" t="n"/>
      <c r="C4296" s="4" t="n"/>
      <c r="D4296" s="4" t="n"/>
      <c r="E4296" s="7" t="n"/>
      <c r="F4296" s="4" t="n"/>
      <c r="G4296" s="4" t="n"/>
      <c r="H4296" s="4" t="n"/>
    </row>
    <row r="4297">
      <c r="A4297" s="6" t="n"/>
      <c r="B4297" s="4" t="n"/>
      <c r="C4297" s="4" t="n"/>
      <c r="D4297" s="4" t="n"/>
      <c r="E4297" s="7" t="n"/>
      <c r="F4297" s="4" t="n"/>
      <c r="G4297" s="4" t="n"/>
      <c r="H4297" s="4" t="n"/>
    </row>
    <row r="4298">
      <c r="A4298" s="6" t="n"/>
      <c r="B4298" s="4" t="n"/>
      <c r="C4298" s="4" t="n"/>
      <c r="D4298" s="4" t="n"/>
      <c r="E4298" s="7" t="n"/>
      <c r="F4298" s="4" t="n"/>
      <c r="G4298" s="4" t="n"/>
      <c r="H4298" s="4" t="n"/>
    </row>
    <row r="4299">
      <c r="A4299" s="6" t="n"/>
      <c r="B4299" s="4" t="n"/>
      <c r="C4299" s="4" t="n"/>
      <c r="D4299" s="4" t="n"/>
      <c r="E4299" s="7" t="n"/>
      <c r="F4299" s="4" t="n"/>
      <c r="G4299" s="4" t="n"/>
      <c r="H4299" s="4" t="n"/>
    </row>
    <row r="4300">
      <c r="A4300" s="6" t="n"/>
      <c r="B4300" s="4" t="n"/>
      <c r="C4300" s="4" t="n"/>
      <c r="D4300" s="4" t="n"/>
      <c r="E4300" s="7" t="n"/>
      <c r="F4300" s="4" t="n"/>
      <c r="G4300" s="4" t="n"/>
      <c r="H4300" s="4" t="n"/>
    </row>
    <row r="4301">
      <c r="A4301" s="6" t="n"/>
      <c r="B4301" s="4" t="n"/>
      <c r="C4301" s="4" t="n"/>
      <c r="D4301" s="4" t="n"/>
      <c r="E4301" s="7" t="n"/>
      <c r="F4301" s="4" t="n"/>
      <c r="G4301" s="4" t="n"/>
      <c r="H4301" s="4" t="n"/>
    </row>
    <row r="4302">
      <c r="A4302" s="6" t="n"/>
      <c r="B4302" s="4" t="n"/>
      <c r="C4302" s="4" t="n"/>
      <c r="D4302" s="4" t="n"/>
      <c r="E4302" s="7" t="n"/>
      <c r="F4302" s="4" t="n"/>
      <c r="G4302" s="4" t="n"/>
      <c r="H4302" s="4" t="n"/>
    </row>
    <row r="4303">
      <c r="A4303" s="6" t="n"/>
      <c r="B4303" s="4" t="n"/>
      <c r="C4303" s="4" t="n"/>
      <c r="D4303" s="4" t="n"/>
      <c r="E4303" s="7" t="n"/>
      <c r="F4303" s="4" t="n"/>
      <c r="G4303" s="4" t="n"/>
      <c r="H4303" s="4" t="n"/>
    </row>
    <row r="4304">
      <c r="A4304" s="6" t="n"/>
      <c r="B4304" s="4" t="n"/>
      <c r="C4304" s="4" t="n"/>
      <c r="D4304" s="4" t="n"/>
      <c r="E4304" s="7" t="n"/>
      <c r="F4304" s="4" t="n"/>
      <c r="G4304" s="4" t="n"/>
      <c r="H4304" s="4" t="n"/>
    </row>
    <row r="4305">
      <c r="A4305" s="6" t="n"/>
      <c r="B4305" s="4" t="n"/>
      <c r="C4305" s="4" t="n"/>
      <c r="D4305" s="4" t="n"/>
      <c r="E4305" s="7" t="n"/>
      <c r="F4305" s="4" t="n"/>
      <c r="G4305" s="4" t="n"/>
      <c r="H4305" s="4" t="n"/>
    </row>
    <row r="4306">
      <c r="A4306" s="6" t="n"/>
      <c r="B4306" s="4" t="n"/>
      <c r="C4306" s="4" t="n"/>
      <c r="D4306" s="4" t="n"/>
      <c r="E4306" s="7" t="n"/>
      <c r="F4306" s="4" t="n"/>
      <c r="G4306" s="4" t="n"/>
      <c r="H4306" s="4" t="n"/>
    </row>
    <row r="4307">
      <c r="A4307" s="6" t="n"/>
      <c r="B4307" s="4" t="n"/>
      <c r="C4307" s="4" t="n"/>
      <c r="D4307" s="4" t="n"/>
      <c r="E4307" s="7" t="n"/>
      <c r="F4307" s="4" t="n"/>
      <c r="G4307" s="4" t="n"/>
      <c r="H4307" s="4" t="n"/>
    </row>
    <row r="4308">
      <c r="A4308" s="6" t="n"/>
      <c r="B4308" s="4" t="n"/>
      <c r="C4308" s="4" t="n"/>
      <c r="D4308" s="4" t="n"/>
      <c r="E4308" s="7" t="n"/>
      <c r="F4308" s="4" t="n"/>
      <c r="G4308" s="4" t="n"/>
      <c r="H4308" s="4" t="n"/>
    </row>
    <row r="4309">
      <c r="A4309" s="6" t="n"/>
      <c r="B4309" s="4" t="n"/>
      <c r="C4309" s="4" t="n"/>
      <c r="D4309" s="4" t="n"/>
      <c r="E4309" s="7" t="n"/>
      <c r="F4309" s="4" t="n"/>
      <c r="G4309" s="4" t="n"/>
      <c r="H4309" s="4" t="n"/>
    </row>
    <row r="4310">
      <c r="A4310" s="6" t="n"/>
      <c r="B4310" s="4" t="n"/>
      <c r="C4310" s="4" t="n"/>
      <c r="D4310" s="4" t="n"/>
      <c r="E4310" s="7" t="n"/>
      <c r="F4310" s="4" t="n"/>
      <c r="G4310" s="4" t="n"/>
      <c r="H4310" s="4" t="n"/>
    </row>
    <row r="4311">
      <c r="A4311" s="6" t="n"/>
      <c r="B4311" s="4" t="n"/>
      <c r="C4311" s="4" t="n"/>
      <c r="D4311" s="4" t="n"/>
      <c r="E4311" s="7" t="n"/>
      <c r="F4311" s="4" t="n"/>
      <c r="G4311" s="4" t="n"/>
      <c r="H4311" s="4" t="n"/>
    </row>
    <row r="4312">
      <c r="A4312" s="6" t="n"/>
      <c r="B4312" s="4" t="n"/>
      <c r="C4312" s="4" t="n"/>
      <c r="D4312" s="4" t="n"/>
      <c r="E4312" s="7" t="n"/>
      <c r="F4312" s="4" t="n"/>
      <c r="G4312" s="4" t="n"/>
      <c r="H4312" s="4" t="n"/>
    </row>
    <row r="4313">
      <c r="A4313" s="6" t="n"/>
      <c r="B4313" s="4" t="n"/>
      <c r="C4313" s="4" t="n"/>
      <c r="D4313" s="4" t="n"/>
      <c r="E4313" s="7" t="n"/>
      <c r="F4313" s="4" t="n"/>
      <c r="G4313" s="4" t="n"/>
      <c r="H4313" s="4" t="n"/>
    </row>
    <row r="4314">
      <c r="A4314" s="6" t="n"/>
      <c r="B4314" s="4" t="n"/>
      <c r="C4314" s="4" t="n"/>
      <c r="D4314" s="4" t="n"/>
      <c r="E4314" s="7" t="n"/>
      <c r="F4314" s="4" t="n"/>
      <c r="G4314" s="4" t="n"/>
      <c r="H4314" s="4" t="n"/>
    </row>
    <row r="4315">
      <c r="A4315" s="6" t="n"/>
      <c r="B4315" s="4" t="n"/>
      <c r="C4315" s="4" t="n"/>
      <c r="D4315" s="4" t="n"/>
      <c r="E4315" s="7" t="n"/>
      <c r="F4315" s="4" t="n"/>
      <c r="G4315" s="4" t="n"/>
      <c r="H4315" s="4" t="n"/>
    </row>
    <row r="4316">
      <c r="A4316" s="6" t="n"/>
      <c r="B4316" s="4" t="n"/>
      <c r="C4316" s="4" t="n"/>
      <c r="D4316" s="4" t="n"/>
      <c r="E4316" s="7" t="n"/>
      <c r="F4316" s="4" t="n"/>
      <c r="G4316" s="4" t="n"/>
      <c r="H4316" s="4" t="n"/>
    </row>
    <row r="4317">
      <c r="A4317" s="6" t="n"/>
      <c r="B4317" s="4" t="n"/>
      <c r="C4317" s="4" t="n"/>
      <c r="D4317" s="4" t="n"/>
      <c r="E4317" s="7" t="n"/>
      <c r="F4317" s="4" t="n"/>
      <c r="G4317" s="4" t="n"/>
      <c r="H4317" s="4" t="n"/>
    </row>
    <row r="4318">
      <c r="A4318" s="6" t="n"/>
      <c r="B4318" s="4" t="n"/>
      <c r="C4318" s="4" t="n"/>
      <c r="D4318" s="4" t="n"/>
      <c r="E4318" s="7" t="n"/>
      <c r="F4318" s="4" t="n"/>
      <c r="G4318" s="4" t="n"/>
      <c r="H4318" s="4" t="n"/>
    </row>
    <row r="4319">
      <c r="A4319" s="6" t="n"/>
      <c r="B4319" s="4" t="n"/>
      <c r="C4319" s="4" t="n"/>
      <c r="D4319" s="4" t="n"/>
      <c r="E4319" s="7" t="n"/>
      <c r="F4319" s="4" t="n"/>
      <c r="G4319" s="4" t="n"/>
      <c r="H4319" s="4" t="n"/>
    </row>
    <row r="4320">
      <c r="A4320" s="6" t="n"/>
      <c r="B4320" s="4" t="n"/>
      <c r="C4320" s="4" t="n"/>
      <c r="D4320" s="4" t="n"/>
      <c r="E4320" s="7" t="n"/>
      <c r="F4320" s="4" t="n"/>
      <c r="G4320" s="4" t="n"/>
      <c r="H4320" s="4" t="n"/>
    </row>
    <row r="4321">
      <c r="A4321" s="6" t="n"/>
      <c r="B4321" s="4" t="n"/>
      <c r="C4321" s="4" t="n"/>
      <c r="D4321" s="4" t="n"/>
      <c r="E4321" s="7" t="n"/>
      <c r="F4321" s="4" t="n"/>
      <c r="G4321" s="4" t="n"/>
      <c r="H4321" s="4" t="n"/>
    </row>
    <row r="4322">
      <c r="A4322" s="6" t="n"/>
      <c r="B4322" s="4" t="n"/>
      <c r="C4322" s="4" t="n"/>
      <c r="D4322" s="4" t="n"/>
      <c r="E4322" s="7" t="n"/>
      <c r="F4322" s="4" t="n"/>
      <c r="G4322" s="4" t="n"/>
      <c r="H4322" s="4" t="n"/>
    </row>
    <row r="4323">
      <c r="A4323" s="6" t="n"/>
      <c r="B4323" s="4" t="n"/>
      <c r="C4323" s="4" t="n"/>
      <c r="D4323" s="4" t="n"/>
      <c r="E4323" s="7" t="n"/>
      <c r="F4323" s="4" t="n"/>
      <c r="G4323" s="4" t="n"/>
      <c r="H4323" s="4" t="n"/>
    </row>
    <row r="4324">
      <c r="A4324" s="6" t="n"/>
      <c r="B4324" s="4" t="n"/>
      <c r="C4324" s="4" t="n"/>
      <c r="D4324" s="4" t="n"/>
      <c r="E4324" s="7" t="n"/>
      <c r="F4324" s="4" t="n"/>
      <c r="G4324" s="4" t="n"/>
      <c r="H4324" s="4" t="n"/>
    </row>
    <row r="4325">
      <c r="A4325" s="6" t="n"/>
      <c r="B4325" s="4" t="n"/>
      <c r="C4325" s="4" t="n"/>
      <c r="D4325" s="4" t="n"/>
      <c r="E4325" s="7" t="n"/>
      <c r="F4325" s="4" t="n"/>
      <c r="G4325" s="4" t="n"/>
      <c r="H4325" s="4" t="n"/>
    </row>
    <row r="4326">
      <c r="A4326" s="6" t="n"/>
      <c r="B4326" s="4" t="n"/>
      <c r="C4326" s="4" t="n"/>
      <c r="D4326" s="4" t="n"/>
      <c r="E4326" s="7" t="n"/>
      <c r="F4326" s="4" t="n"/>
      <c r="G4326" s="4" t="n"/>
      <c r="H4326" s="4" t="n"/>
    </row>
    <row r="4327">
      <c r="A4327" s="6" t="n"/>
      <c r="B4327" s="4" t="n"/>
      <c r="C4327" s="4" t="n"/>
      <c r="D4327" s="4" t="n"/>
      <c r="E4327" s="7" t="n"/>
      <c r="F4327" s="4" t="n"/>
      <c r="G4327" s="4" t="n"/>
      <c r="H4327" s="4" t="n"/>
    </row>
    <row r="4328">
      <c r="A4328" s="6" t="n"/>
      <c r="B4328" s="4" t="n"/>
      <c r="C4328" s="4" t="n"/>
      <c r="D4328" s="4" t="n"/>
      <c r="E4328" s="7" t="n"/>
      <c r="F4328" s="4" t="n"/>
      <c r="G4328" s="4" t="n"/>
      <c r="H4328" s="4" t="n"/>
    </row>
    <row r="4329">
      <c r="A4329" s="6" t="n"/>
      <c r="B4329" s="4" t="n"/>
      <c r="C4329" s="4" t="n"/>
      <c r="D4329" s="4" t="n"/>
      <c r="E4329" s="7" t="n"/>
      <c r="F4329" s="4" t="n"/>
      <c r="G4329" s="4" t="n"/>
      <c r="H4329" s="4" t="n"/>
    </row>
    <row r="4330">
      <c r="A4330" s="6" t="n"/>
      <c r="B4330" s="4" t="n"/>
      <c r="C4330" s="4" t="n"/>
      <c r="D4330" s="4" t="n"/>
      <c r="E4330" s="7" t="n"/>
      <c r="F4330" s="4" t="n"/>
      <c r="G4330" s="4" t="n"/>
      <c r="H4330" s="4" t="n"/>
    </row>
    <row r="4331">
      <c r="A4331" s="6" t="n"/>
      <c r="B4331" s="4" t="n"/>
      <c r="C4331" s="4" t="n"/>
      <c r="D4331" s="4" t="n"/>
      <c r="E4331" s="7" t="n"/>
      <c r="F4331" s="4" t="n"/>
      <c r="G4331" s="4" t="n"/>
      <c r="H4331" s="4" t="n"/>
    </row>
    <row r="4332">
      <c r="A4332" s="6" t="n"/>
      <c r="B4332" s="4" t="n"/>
      <c r="C4332" s="4" t="n"/>
      <c r="D4332" s="4" t="n"/>
      <c r="E4332" s="7" t="n"/>
      <c r="F4332" s="4" t="n"/>
      <c r="G4332" s="4" t="n"/>
      <c r="H4332" s="4" t="n"/>
    </row>
    <row r="4333">
      <c r="A4333" s="6" t="n"/>
      <c r="B4333" s="4" t="n"/>
      <c r="C4333" s="4" t="n"/>
      <c r="D4333" s="4" t="n"/>
      <c r="E4333" s="7" t="n"/>
      <c r="F4333" s="4" t="n"/>
      <c r="G4333" s="4" t="n"/>
      <c r="H4333" s="4" t="n"/>
    </row>
    <row r="4334">
      <c r="A4334" s="6" t="n"/>
      <c r="B4334" s="4" t="n"/>
      <c r="C4334" s="4" t="n"/>
      <c r="D4334" s="4" t="n"/>
      <c r="E4334" s="7" t="n"/>
      <c r="F4334" s="4" t="n"/>
      <c r="G4334" s="4" t="n"/>
      <c r="H4334" s="4" t="n"/>
    </row>
    <row r="4335">
      <c r="A4335" s="6" t="n"/>
      <c r="B4335" s="4" t="n"/>
      <c r="C4335" s="4" t="n"/>
      <c r="D4335" s="4" t="n"/>
      <c r="E4335" s="7" t="n"/>
      <c r="F4335" s="4" t="n"/>
      <c r="G4335" s="4" t="n"/>
      <c r="H4335" s="4" t="n"/>
    </row>
    <row r="4336">
      <c r="A4336" s="6" t="n"/>
      <c r="B4336" s="4" t="n"/>
      <c r="C4336" s="4" t="n"/>
      <c r="D4336" s="4" t="n"/>
      <c r="E4336" s="7" t="n"/>
      <c r="F4336" s="4" t="n"/>
      <c r="G4336" s="4" t="n"/>
      <c r="H4336" s="4" t="n"/>
    </row>
    <row r="4337">
      <c r="A4337" s="6" t="n"/>
      <c r="B4337" s="4" t="n"/>
      <c r="C4337" s="4" t="n"/>
      <c r="D4337" s="4" t="n"/>
      <c r="E4337" s="7" t="n"/>
      <c r="F4337" s="4" t="n"/>
      <c r="G4337" s="4" t="n"/>
      <c r="H4337" s="4" t="n"/>
    </row>
    <row r="4338">
      <c r="A4338" s="6" t="n"/>
      <c r="B4338" s="4" t="n"/>
      <c r="C4338" s="4" t="n"/>
      <c r="D4338" s="4" t="n"/>
      <c r="E4338" s="7" t="n"/>
      <c r="F4338" s="4" t="n"/>
      <c r="G4338" s="4" t="n"/>
      <c r="H4338" s="4" t="n"/>
    </row>
    <row r="4339">
      <c r="A4339" s="6" t="n"/>
      <c r="B4339" s="4" t="n"/>
      <c r="C4339" s="4" t="n"/>
      <c r="D4339" s="4" t="n"/>
      <c r="E4339" s="7" t="n"/>
      <c r="F4339" s="4" t="n"/>
      <c r="G4339" s="4" t="n"/>
      <c r="H4339" s="4" t="n"/>
    </row>
    <row r="4340">
      <c r="A4340" s="6" t="n"/>
      <c r="B4340" s="4" t="n"/>
      <c r="C4340" s="4" t="n"/>
      <c r="D4340" s="4" t="n"/>
      <c r="E4340" s="7" t="n"/>
      <c r="F4340" s="4" t="n"/>
      <c r="G4340" s="4" t="n"/>
      <c r="H4340" s="4" t="n"/>
    </row>
    <row r="4341">
      <c r="A4341" s="6" t="n"/>
      <c r="B4341" s="4" t="n"/>
      <c r="C4341" s="4" t="n"/>
      <c r="D4341" s="4" t="n"/>
      <c r="E4341" s="7" t="n"/>
      <c r="F4341" s="4" t="n"/>
      <c r="G4341" s="4" t="n"/>
      <c r="H4341" s="4" t="n"/>
    </row>
    <row r="4342">
      <c r="A4342" s="6" t="n"/>
      <c r="B4342" s="4" t="n"/>
      <c r="C4342" s="4" t="n"/>
      <c r="D4342" s="4" t="n"/>
      <c r="E4342" s="7" t="n"/>
      <c r="F4342" s="4" t="n"/>
      <c r="G4342" s="4" t="n"/>
      <c r="H4342" s="4" t="n"/>
    </row>
    <row r="4343">
      <c r="A4343" s="6" t="n"/>
      <c r="B4343" s="4" t="n"/>
      <c r="C4343" s="4" t="n"/>
      <c r="D4343" s="4" t="n"/>
      <c r="E4343" s="7" t="n"/>
      <c r="F4343" s="4" t="n"/>
      <c r="G4343" s="4" t="n"/>
      <c r="H4343" s="4" t="n"/>
    </row>
    <row r="4344">
      <c r="A4344" s="6" t="n"/>
      <c r="B4344" s="4" t="n"/>
      <c r="C4344" s="4" t="n"/>
      <c r="D4344" s="4" t="n"/>
      <c r="E4344" s="7" t="n"/>
      <c r="F4344" s="4" t="n"/>
      <c r="G4344" s="4" t="n"/>
      <c r="H4344" s="4" t="n"/>
    </row>
    <row r="4345">
      <c r="A4345" s="6" t="n"/>
      <c r="B4345" s="4" t="n"/>
      <c r="C4345" s="4" t="n"/>
      <c r="D4345" s="4" t="n"/>
      <c r="E4345" s="7" t="n"/>
      <c r="F4345" s="4" t="n"/>
      <c r="G4345" s="4" t="n"/>
      <c r="H4345" s="4" t="n"/>
    </row>
    <row r="4346">
      <c r="A4346" s="6" t="n"/>
      <c r="B4346" s="4" t="n"/>
      <c r="C4346" s="4" t="n"/>
      <c r="D4346" s="4" t="n"/>
      <c r="E4346" s="7" t="n"/>
      <c r="F4346" s="4" t="n"/>
      <c r="G4346" s="4" t="n"/>
      <c r="H4346" s="4" t="n"/>
    </row>
    <row r="4347">
      <c r="A4347" s="6" t="n"/>
      <c r="B4347" s="4" t="n"/>
      <c r="C4347" s="4" t="n"/>
      <c r="D4347" s="4" t="n"/>
      <c r="E4347" s="7" t="n"/>
      <c r="F4347" s="4" t="n"/>
      <c r="G4347" s="4" t="n"/>
      <c r="H4347" s="4" t="n"/>
    </row>
    <row r="4348">
      <c r="A4348" s="6" t="n"/>
      <c r="B4348" s="4" t="n"/>
      <c r="C4348" s="4" t="n"/>
      <c r="D4348" s="4" t="n"/>
      <c r="E4348" s="7" t="n"/>
      <c r="F4348" s="4" t="n"/>
      <c r="G4348" s="4" t="n"/>
      <c r="H4348" s="4" t="n"/>
    </row>
    <row r="4349">
      <c r="A4349" s="6" t="n"/>
      <c r="B4349" s="4" t="n"/>
      <c r="C4349" s="4" t="n"/>
      <c r="D4349" s="4" t="n"/>
      <c r="E4349" s="7" t="n"/>
      <c r="F4349" s="4" t="n"/>
      <c r="G4349" s="4" t="n"/>
      <c r="H4349" s="4" t="n"/>
    </row>
    <row r="4350">
      <c r="A4350" s="6" t="n"/>
      <c r="B4350" s="4" t="n"/>
      <c r="C4350" s="4" t="n"/>
      <c r="D4350" s="4" t="n"/>
      <c r="E4350" s="7" t="n"/>
      <c r="F4350" s="4" t="n"/>
      <c r="G4350" s="4" t="n"/>
      <c r="H4350" s="4" t="n"/>
    </row>
    <row r="4351">
      <c r="A4351" s="6" t="n"/>
      <c r="B4351" s="4" t="n"/>
      <c r="C4351" s="4" t="n"/>
      <c r="D4351" s="4" t="n"/>
      <c r="E4351" s="7" t="n"/>
      <c r="F4351" s="4" t="n"/>
      <c r="G4351" s="4" t="n"/>
      <c r="H4351" s="4" t="n"/>
    </row>
    <row r="4352">
      <c r="A4352" s="6" t="n"/>
      <c r="B4352" s="4" t="n"/>
      <c r="C4352" s="4" t="n"/>
      <c r="D4352" s="4" t="n"/>
      <c r="E4352" s="7" t="n"/>
      <c r="F4352" s="4" t="n"/>
      <c r="G4352" s="4" t="n"/>
      <c r="H4352" s="4" t="n"/>
    </row>
    <row r="4353">
      <c r="A4353" s="6" t="n"/>
      <c r="B4353" s="4" t="n"/>
      <c r="C4353" s="4" t="n"/>
      <c r="D4353" s="4" t="n"/>
      <c r="E4353" s="7" t="n"/>
      <c r="F4353" s="4" t="n"/>
      <c r="G4353" s="4" t="n"/>
      <c r="H4353" s="4" t="n"/>
    </row>
    <row r="4354">
      <c r="A4354" s="6" t="n"/>
      <c r="B4354" s="4" t="n"/>
      <c r="C4354" s="4" t="n"/>
      <c r="D4354" s="4" t="n"/>
      <c r="E4354" s="7" t="n"/>
      <c r="F4354" s="4" t="n"/>
      <c r="G4354" s="4" t="n"/>
      <c r="H4354" s="4" t="n"/>
    </row>
    <row r="4355">
      <c r="A4355" s="6" t="n"/>
      <c r="B4355" s="4" t="n"/>
      <c r="C4355" s="4" t="n"/>
      <c r="D4355" s="4" t="n"/>
      <c r="E4355" s="7" t="n"/>
      <c r="F4355" s="4" t="n"/>
      <c r="G4355" s="4" t="n"/>
      <c r="H4355" s="4" t="n"/>
    </row>
    <row r="4356">
      <c r="A4356" s="6" t="n"/>
      <c r="B4356" s="4" t="n"/>
      <c r="C4356" s="4" t="n"/>
      <c r="D4356" s="4" t="n"/>
      <c r="E4356" s="7" t="n"/>
      <c r="F4356" s="4" t="n"/>
      <c r="G4356" s="4" t="n"/>
      <c r="H4356" s="4" t="n"/>
    </row>
    <row r="4357">
      <c r="A4357" s="6" t="n"/>
      <c r="B4357" s="4" t="n"/>
      <c r="C4357" s="4" t="n"/>
      <c r="D4357" s="4" t="n"/>
      <c r="E4357" s="7" t="n"/>
      <c r="F4357" s="4" t="n"/>
      <c r="G4357" s="4" t="n"/>
      <c r="H4357" s="4" t="n"/>
    </row>
    <row r="4358">
      <c r="A4358" s="6" t="n"/>
      <c r="B4358" s="4" t="n"/>
      <c r="C4358" s="4" t="n"/>
      <c r="D4358" s="4" t="n"/>
      <c r="E4358" s="7" t="n"/>
      <c r="F4358" s="4" t="n"/>
      <c r="G4358" s="4" t="n"/>
      <c r="H4358" s="4" t="n"/>
    </row>
    <row r="4359">
      <c r="A4359" s="6" t="n"/>
      <c r="B4359" s="4" t="n"/>
      <c r="C4359" s="4" t="n"/>
      <c r="D4359" s="4" t="n"/>
      <c r="E4359" s="7" t="n"/>
      <c r="F4359" s="4" t="n"/>
      <c r="G4359" s="4" t="n"/>
      <c r="H4359" s="4" t="n"/>
    </row>
    <row r="4360">
      <c r="A4360" s="6" t="n"/>
      <c r="B4360" s="4" t="n"/>
      <c r="C4360" s="4" t="n"/>
      <c r="D4360" s="4" t="n"/>
      <c r="E4360" s="7" t="n"/>
      <c r="F4360" s="4" t="n"/>
      <c r="G4360" s="4" t="n"/>
      <c r="H4360" s="4" t="n"/>
    </row>
    <row r="4361">
      <c r="A4361" s="6" t="n"/>
      <c r="B4361" s="4" t="n"/>
      <c r="C4361" s="4" t="n"/>
      <c r="D4361" s="4" t="n"/>
      <c r="E4361" s="7" t="n"/>
      <c r="F4361" s="4" t="n"/>
      <c r="G4361" s="4" t="n"/>
      <c r="H4361" s="4" t="n"/>
    </row>
    <row r="4362">
      <c r="A4362" s="6" t="n"/>
      <c r="B4362" s="4" t="n"/>
      <c r="C4362" s="4" t="n"/>
      <c r="D4362" s="4" t="n"/>
      <c r="E4362" s="7" t="n"/>
      <c r="F4362" s="4" t="n"/>
      <c r="G4362" s="4" t="n"/>
      <c r="H4362" s="4" t="n"/>
    </row>
    <row r="4363">
      <c r="A4363" s="6" t="n"/>
      <c r="B4363" s="4" t="n"/>
      <c r="C4363" s="4" t="n"/>
      <c r="D4363" s="4" t="n"/>
      <c r="E4363" s="7" t="n"/>
      <c r="F4363" s="4" t="n"/>
      <c r="G4363" s="4" t="n"/>
      <c r="H4363" s="4" t="n"/>
    </row>
    <row r="4364">
      <c r="A4364" s="6" t="n"/>
      <c r="B4364" s="4" t="n"/>
      <c r="C4364" s="4" t="n"/>
      <c r="D4364" s="4" t="n"/>
      <c r="E4364" s="7" t="n"/>
      <c r="F4364" s="4" t="n"/>
      <c r="G4364" s="4" t="n"/>
      <c r="H4364" s="4" t="n"/>
    </row>
    <row r="4365">
      <c r="A4365" s="6" t="n"/>
      <c r="B4365" s="4" t="n"/>
      <c r="C4365" s="4" t="n"/>
      <c r="D4365" s="4" t="n"/>
      <c r="E4365" s="7" t="n"/>
      <c r="F4365" s="4" t="n"/>
      <c r="G4365" s="4" t="n"/>
      <c r="H4365" s="4" t="n"/>
    </row>
    <row r="4366">
      <c r="A4366" s="6" t="n"/>
      <c r="B4366" s="4" t="n"/>
      <c r="C4366" s="4" t="n"/>
      <c r="D4366" s="4" t="n"/>
      <c r="E4366" s="7" t="n"/>
      <c r="F4366" s="4" t="n"/>
      <c r="G4366" s="4" t="n"/>
      <c r="H4366" s="4" t="n"/>
    </row>
    <row r="4367">
      <c r="A4367" s="6" t="n"/>
      <c r="B4367" s="4" t="n"/>
      <c r="C4367" s="4" t="n"/>
      <c r="D4367" s="4" t="n"/>
      <c r="E4367" s="7" t="n"/>
      <c r="F4367" s="4" t="n"/>
      <c r="G4367" s="4" t="n"/>
      <c r="H4367" s="4" t="n"/>
    </row>
    <row r="4368">
      <c r="A4368" s="6" t="n"/>
      <c r="B4368" s="4" t="n"/>
      <c r="C4368" s="4" t="n"/>
      <c r="D4368" s="4" t="n"/>
      <c r="E4368" s="7" t="n"/>
      <c r="F4368" s="4" t="n"/>
      <c r="G4368" s="4" t="n"/>
      <c r="H4368" s="4" t="n"/>
    </row>
    <row r="4369">
      <c r="A4369" s="6" t="n"/>
      <c r="B4369" s="4" t="n"/>
      <c r="C4369" s="4" t="n"/>
      <c r="D4369" s="4" t="n"/>
      <c r="E4369" s="7" t="n"/>
      <c r="F4369" s="4" t="n"/>
      <c r="G4369" s="4" t="n"/>
      <c r="H4369" s="4" t="n"/>
    </row>
    <row r="4370">
      <c r="A4370" s="6" t="n"/>
      <c r="B4370" s="4" t="n"/>
      <c r="C4370" s="4" t="n"/>
      <c r="D4370" s="4" t="n"/>
      <c r="E4370" s="7" t="n"/>
      <c r="F4370" s="4" t="n"/>
      <c r="G4370" s="4" t="n"/>
      <c r="H4370" s="4" t="n"/>
    </row>
    <row r="4371">
      <c r="A4371" s="6" t="n"/>
      <c r="B4371" s="4" t="n"/>
      <c r="C4371" s="4" t="n"/>
      <c r="D4371" s="4" t="n"/>
      <c r="E4371" s="7" t="n"/>
      <c r="F4371" s="4" t="n"/>
      <c r="G4371" s="4" t="n"/>
      <c r="H4371" s="4" t="n"/>
    </row>
    <row r="4372">
      <c r="A4372" s="6" t="n"/>
      <c r="B4372" s="4" t="n"/>
      <c r="C4372" s="4" t="n"/>
      <c r="D4372" s="4" t="n"/>
      <c r="E4372" s="7" t="n"/>
      <c r="F4372" s="4" t="n"/>
      <c r="G4372" s="4" t="n"/>
      <c r="H4372" s="4" t="n"/>
    </row>
    <row r="4373">
      <c r="A4373" s="6" t="n"/>
      <c r="B4373" s="4" t="n"/>
      <c r="C4373" s="4" t="n"/>
      <c r="D4373" s="4" t="n"/>
      <c r="E4373" s="7" t="n"/>
      <c r="F4373" s="4" t="n"/>
      <c r="G4373" s="4" t="n"/>
      <c r="H4373" s="4" t="n"/>
    </row>
    <row r="4374">
      <c r="A4374" s="6" t="n"/>
      <c r="B4374" s="4" t="n"/>
      <c r="C4374" s="4" t="n"/>
      <c r="D4374" s="4" t="n"/>
      <c r="E4374" s="7" t="n"/>
      <c r="F4374" s="4" t="n"/>
      <c r="G4374" s="4" t="n"/>
      <c r="H4374" s="4" t="n"/>
    </row>
    <row r="4375">
      <c r="A4375" s="6" t="n"/>
      <c r="B4375" s="4" t="n"/>
      <c r="C4375" s="4" t="n"/>
      <c r="D4375" s="4" t="n"/>
      <c r="E4375" s="7" t="n"/>
      <c r="F4375" s="4" t="n"/>
      <c r="G4375" s="4" t="n"/>
      <c r="H4375" s="4" t="n"/>
    </row>
    <row r="4376">
      <c r="A4376" s="6" t="n"/>
      <c r="B4376" s="4" t="n"/>
      <c r="C4376" s="4" t="n"/>
      <c r="D4376" s="4" t="n"/>
      <c r="E4376" s="7" t="n"/>
      <c r="F4376" s="4" t="n"/>
      <c r="G4376" s="4" t="n"/>
      <c r="H4376" s="4" t="n"/>
    </row>
    <row r="4377">
      <c r="A4377" s="6" t="n"/>
      <c r="B4377" s="4" t="n"/>
      <c r="C4377" s="4" t="n"/>
      <c r="D4377" s="4" t="n"/>
      <c r="E4377" s="7" t="n"/>
      <c r="F4377" s="4" t="n"/>
      <c r="G4377" s="4" t="n"/>
      <c r="H4377" s="4" t="n"/>
    </row>
    <row r="4378">
      <c r="A4378" s="6" t="n"/>
      <c r="B4378" s="4" t="n"/>
      <c r="C4378" s="4" t="n"/>
      <c r="D4378" s="4" t="n"/>
      <c r="E4378" s="7" t="n"/>
      <c r="F4378" s="4" t="n"/>
      <c r="G4378" s="4" t="n"/>
      <c r="H4378" s="4" t="n"/>
    </row>
    <row r="4379">
      <c r="A4379" s="6" t="n"/>
      <c r="B4379" s="4" t="n"/>
      <c r="C4379" s="4" t="n"/>
      <c r="D4379" s="4" t="n"/>
      <c r="E4379" s="7" t="n"/>
      <c r="F4379" s="4" t="n"/>
      <c r="G4379" s="4" t="n"/>
      <c r="H4379" s="4" t="n"/>
    </row>
    <row r="4380">
      <c r="A4380" s="6" t="n"/>
      <c r="B4380" s="4" t="n"/>
      <c r="C4380" s="4" t="n"/>
      <c r="D4380" s="4" t="n"/>
      <c r="E4380" s="7" t="n"/>
      <c r="F4380" s="4" t="n"/>
      <c r="G4380" s="4" t="n"/>
      <c r="H4380" s="4" t="n"/>
    </row>
    <row r="4381">
      <c r="A4381" s="6" t="n"/>
      <c r="B4381" s="4" t="n"/>
      <c r="C4381" s="4" t="n"/>
      <c r="D4381" s="4" t="n"/>
      <c r="E4381" s="7" t="n"/>
      <c r="F4381" s="4" t="n"/>
      <c r="G4381" s="4" t="n"/>
      <c r="H4381" s="4" t="n"/>
    </row>
    <row r="4382">
      <c r="A4382" s="6" t="n"/>
      <c r="B4382" s="4" t="n"/>
      <c r="C4382" s="4" t="n"/>
      <c r="D4382" s="4" t="n"/>
      <c r="E4382" s="7" t="n"/>
      <c r="F4382" s="4" t="n"/>
      <c r="G4382" s="4" t="n"/>
      <c r="H4382" s="4" t="n"/>
    </row>
    <row r="4383">
      <c r="A4383" s="6" t="n"/>
      <c r="B4383" s="4" t="n"/>
      <c r="C4383" s="4" t="n"/>
      <c r="D4383" s="4" t="n"/>
      <c r="E4383" s="7" t="n"/>
      <c r="F4383" s="4" t="n"/>
      <c r="G4383" s="4" t="n"/>
      <c r="H4383" s="4" t="n"/>
    </row>
    <row r="4384">
      <c r="A4384" s="6" t="n"/>
      <c r="B4384" s="4" t="n"/>
      <c r="C4384" s="4" t="n"/>
      <c r="D4384" s="4" t="n"/>
      <c r="E4384" s="7" t="n"/>
      <c r="F4384" s="4" t="n"/>
      <c r="G4384" s="4" t="n"/>
      <c r="H4384" s="4" t="n"/>
    </row>
    <row r="4385">
      <c r="A4385" s="6" t="n"/>
      <c r="B4385" s="4" t="n"/>
      <c r="C4385" s="4" t="n"/>
      <c r="D4385" s="4" t="n"/>
      <c r="E4385" s="7" t="n"/>
      <c r="F4385" s="4" t="n"/>
      <c r="G4385" s="4" t="n"/>
      <c r="H4385" s="4" t="n"/>
    </row>
    <row r="4386">
      <c r="A4386" s="6" t="n"/>
      <c r="B4386" s="4" t="n"/>
      <c r="C4386" s="4" t="n"/>
      <c r="D4386" s="4" t="n"/>
      <c r="E4386" s="7" t="n"/>
      <c r="F4386" s="4" t="n"/>
      <c r="G4386" s="4" t="n"/>
      <c r="H4386" s="4" t="n"/>
    </row>
    <row r="4387">
      <c r="A4387" s="6" t="n"/>
      <c r="B4387" s="4" t="n"/>
      <c r="C4387" s="4" t="n"/>
      <c r="D4387" s="4" t="n"/>
      <c r="E4387" s="7" t="n"/>
      <c r="F4387" s="4" t="n"/>
      <c r="G4387" s="4" t="n"/>
      <c r="H4387" s="4" t="n"/>
    </row>
    <row r="4388">
      <c r="A4388" s="6" t="n"/>
      <c r="B4388" s="4" t="n"/>
      <c r="C4388" s="4" t="n"/>
      <c r="D4388" s="4" t="n"/>
      <c r="E4388" s="7" t="n"/>
      <c r="F4388" s="4" t="n"/>
      <c r="G4388" s="4" t="n"/>
      <c r="H4388" s="4" t="n"/>
    </row>
    <row r="4389">
      <c r="A4389" s="6" t="n"/>
      <c r="B4389" s="4" t="n"/>
      <c r="C4389" s="4" t="n"/>
      <c r="D4389" s="4" t="n"/>
      <c r="E4389" s="7" t="n"/>
      <c r="F4389" s="4" t="n"/>
      <c r="G4389" s="4" t="n"/>
      <c r="H4389" s="4" t="n"/>
    </row>
    <row r="4390">
      <c r="A4390" s="6" t="n"/>
      <c r="B4390" s="4" t="n"/>
      <c r="C4390" s="4" t="n"/>
      <c r="D4390" s="4" t="n"/>
      <c r="E4390" s="7" t="n"/>
      <c r="F4390" s="4" t="n"/>
      <c r="G4390" s="4" t="n"/>
      <c r="H4390" s="4" t="n"/>
    </row>
    <row r="4391">
      <c r="A4391" s="6" t="n"/>
      <c r="B4391" s="4" t="n"/>
      <c r="C4391" s="4" t="n"/>
      <c r="D4391" s="4" t="n"/>
      <c r="E4391" s="7" t="n"/>
      <c r="F4391" s="4" t="n"/>
      <c r="G4391" s="4" t="n"/>
      <c r="H4391" s="4" t="n"/>
    </row>
    <row r="4392">
      <c r="A4392" s="6" t="n"/>
      <c r="B4392" s="4" t="n"/>
      <c r="C4392" s="4" t="n"/>
      <c r="D4392" s="4" t="n"/>
      <c r="E4392" s="7" t="n"/>
      <c r="F4392" s="4" t="n"/>
      <c r="G4392" s="4" t="n"/>
      <c r="H4392" s="4" t="n"/>
    </row>
    <row r="4393">
      <c r="A4393" s="6" t="n"/>
      <c r="B4393" s="4" t="n"/>
      <c r="C4393" s="4" t="n"/>
      <c r="D4393" s="4" t="n"/>
      <c r="E4393" s="7" t="n"/>
      <c r="F4393" s="4" t="n"/>
      <c r="G4393" s="4" t="n"/>
      <c r="H4393" s="4" t="n"/>
    </row>
    <row r="4394">
      <c r="A4394" s="6" t="n"/>
      <c r="B4394" s="4" t="n"/>
      <c r="C4394" s="4" t="n"/>
      <c r="D4394" s="4" t="n"/>
      <c r="E4394" s="7" t="n"/>
      <c r="F4394" s="4" t="n"/>
      <c r="G4394" s="4" t="n"/>
      <c r="H4394" s="4" t="n"/>
    </row>
    <row r="4395">
      <c r="A4395" s="6" t="n"/>
      <c r="B4395" s="4" t="n"/>
      <c r="C4395" s="4" t="n"/>
      <c r="D4395" s="4" t="n"/>
      <c r="E4395" s="7" t="n"/>
      <c r="F4395" s="4" t="n"/>
      <c r="G4395" s="4" t="n"/>
      <c r="H4395" s="4" t="n"/>
    </row>
    <row r="4396">
      <c r="A4396" s="6" t="n"/>
      <c r="B4396" s="4" t="n"/>
      <c r="C4396" s="4" t="n"/>
      <c r="D4396" s="4" t="n"/>
      <c r="E4396" s="7" t="n"/>
      <c r="F4396" s="4" t="n"/>
      <c r="G4396" s="4" t="n"/>
      <c r="H4396" s="4" t="n"/>
    </row>
    <row r="4397">
      <c r="A4397" s="6" t="n"/>
      <c r="B4397" s="4" t="n"/>
      <c r="C4397" s="4" t="n"/>
      <c r="D4397" s="4" t="n"/>
      <c r="E4397" s="7" t="n"/>
      <c r="F4397" s="4" t="n"/>
      <c r="G4397" s="4" t="n"/>
      <c r="H4397" s="4" t="n"/>
    </row>
    <row r="4398">
      <c r="A4398" s="6" t="n"/>
      <c r="B4398" s="4" t="n"/>
      <c r="C4398" s="4" t="n"/>
      <c r="D4398" s="4" t="n"/>
      <c r="E4398" s="7" t="n"/>
      <c r="F4398" s="4" t="n"/>
      <c r="G4398" s="4" t="n"/>
      <c r="H4398" s="4" t="n"/>
    </row>
    <row r="4399">
      <c r="A4399" s="6" t="n"/>
      <c r="B4399" s="4" t="n"/>
      <c r="C4399" s="4" t="n"/>
      <c r="D4399" s="4" t="n"/>
      <c r="E4399" s="7" t="n"/>
      <c r="F4399" s="4" t="n"/>
      <c r="G4399" s="4" t="n"/>
      <c r="H4399" s="4" t="n"/>
    </row>
    <row r="4400">
      <c r="A4400" s="6" t="n"/>
      <c r="B4400" s="4" t="n"/>
      <c r="C4400" s="4" t="n"/>
      <c r="D4400" s="4" t="n"/>
      <c r="E4400" s="7" t="n"/>
      <c r="F4400" s="4" t="n"/>
      <c r="G4400" s="4" t="n"/>
      <c r="H4400" s="4" t="n"/>
    </row>
    <row r="4401">
      <c r="A4401" s="6" t="n"/>
      <c r="B4401" s="4" t="n"/>
      <c r="C4401" s="4" t="n"/>
      <c r="D4401" s="4" t="n"/>
      <c r="E4401" s="7" t="n"/>
      <c r="F4401" s="4" t="n"/>
      <c r="G4401" s="4" t="n"/>
      <c r="H4401" s="4" t="n"/>
    </row>
    <row r="4402">
      <c r="A4402" s="6" t="n"/>
      <c r="B4402" s="4" t="n"/>
      <c r="C4402" s="4" t="n"/>
      <c r="D4402" s="4" t="n"/>
      <c r="E4402" s="7" t="n"/>
      <c r="F4402" s="4" t="n"/>
      <c r="G4402" s="4" t="n"/>
      <c r="H4402" s="4" t="n"/>
    </row>
    <row r="4403">
      <c r="A4403" s="6" t="n"/>
      <c r="B4403" s="4" t="n"/>
      <c r="C4403" s="4" t="n"/>
      <c r="D4403" s="4" t="n"/>
      <c r="E4403" s="7" t="n"/>
      <c r="F4403" s="4" t="n"/>
      <c r="G4403" s="4" t="n"/>
      <c r="H4403" s="4" t="n"/>
    </row>
    <row r="4404">
      <c r="A4404" s="6" t="n"/>
      <c r="B4404" s="4" t="n"/>
      <c r="C4404" s="4" t="n"/>
      <c r="D4404" s="4" t="n"/>
      <c r="E4404" s="7" t="n"/>
      <c r="F4404" s="4" t="n"/>
      <c r="G4404" s="4" t="n"/>
      <c r="H4404" s="4" t="n"/>
    </row>
    <row r="4405">
      <c r="A4405" s="6" t="n"/>
      <c r="B4405" s="4" t="n"/>
      <c r="C4405" s="4" t="n"/>
      <c r="D4405" s="4" t="n"/>
      <c r="E4405" s="7" t="n"/>
      <c r="F4405" s="4" t="n"/>
      <c r="G4405" s="4" t="n"/>
      <c r="H4405" s="4" t="n"/>
    </row>
    <row r="4406">
      <c r="A4406" s="6" t="n"/>
      <c r="B4406" s="4" t="n"/>
      <c r="C4406" s="4" t="n"/>
      <c r="D4406" s="4" t="n"/>
      <c r="E4406" s="7" t="n"/>
      <c r="F4406" s="4" t="n"/>
      <c r="G4406" s="4" t="n"/>
      <c r="H4406" s="4" t="n"/>
    </row>
    <row r="4407">
      <c r="A4407" s="6" t="n"/>
      <c r="B4407" s="4" t="n"/>
      <c r="C4407" s="4" t="n"/>
      <c r="D4407" s="4" t="n"/>
      <c r="E4407" s="7" t="n"/>
      <c r="F4407" s="4" t="n"/>
      <c r="G4407" s="4" t="n"/>
      <c r="H4407" s="4" t="n"/>
    </row>
    <row r="4408">
      <c r="A4408" s="6" t="n"/>
      <c r="B4408" s="4" t="n"/>
      <c r="C4408" s="4" t="n"/>
      <c r="D4408" s="4" t="n"/>
      <c r="E4408" s="7" t="n"/>
      <c r="F4408" s="4" t="n"/>
      <c r="G4408" s="4" t="n"/>
      <c r="H4408" s="4" t="n"/>
    </row>
    <row r="4409">
      <c r="A4409" s="6" t="n"/>
      <c r="B4409" s="4" t="n"/>
      <c r="C4409" s="4" t="n"/>
      <c r="D4409" s="4" t="n"/>
      <c r="E4409" s="7" t="n"/>
      <c r="F4409" s="4" t="n"/>
      <c r="G4409" s="4" t="n"/>
      <c r="H4409" s="4" t="n"/>
    </row>
    <row r="4410">
      <c r="A4410" s="6" t="n"/>
      <c r="B4410" s="4" t="n"/>
      <c r="C4410" s="4" t="n"/>
      <c r="D4410" s="4" t="n"/>
      <c r="E4410" s="7" t="n"/>
      <c r="F4410" s="4" t="n"/>
      <c r="G4410" s="4" t="n"/>
      <c r="H4410" s="4" t="n"/>
    </row>
    <row r="4411">
      <c r="A4411" s="6" t="n"/>
      <c r="B4411" s="4" t="n"/>
      <c r="C4411" s="4" t="n"/>
      <c r="D4411" s="4" t="n"/>
      <c r="E4411" s="7" t="n"/>
      <c r="F4411" s="4" t="n"/>
      <c r="G4411" s="4" t="n"/>
      <c r="H4411" s="4" t="n"/>
    </row>
    <row r="4412">
      <c r="A4412" s="6" t="n"/>
      <c r="B4412" s="4" t="n"/>
      <c r="C4412" s="4" t="n"/>
      <c r="D4412" s="4" t="n"/>
      <c r="E4412" s="7" t="n"/>
      <c r="F4412" s="4" t="n"/>
      <c r="G4412" s="4" t="n"/>
      <c r="H4412" s="4" t="n"/>
    </row>
    <row r="4413">
      <c r="A4413" s="6" t="n"/>
      <c r="B4413" s="4" t="n"/>
      <c r="C4413" s="4" t="n"/>
      <c r="D4413" s="4" t="n"/>
      <c r="E4413" s="7" t="n"/>
      <c r="F4413" s="4" t="n"/>
      <c r="G4413" s="4" t="n"/>
      <c r="H4413" s="4" t="n"/>
    </row>
    <row r="4414">
      <c r="A4414" s="6" t="n"/>
      <c r="B4414" s="4" t="n"/>
      <c r="C4414" s="4" t="n"/>
      <c r="D4414" s="4" t="n"/>
      <c r="E4414" s="7" t="n"/>
      <c r="F4414" s="4" t="n"/>
      <c r="G4414" s="4" t="n"/>
      <c r="H4414" s="4" t="n"/>
    </row>
    <row r="4415">
      <c r="A4415" s="6" t="n"/>
      <c r="B4415" s="4" t="n"/>
      <c r="C4415" s="4" t="n"/>
      <c r="D4415" s="4" t="n"/>
      <c r="E4415" s="7" t="n"/>
      <c r="F4415" s="4" t="n"/>
      <c r="G4415" s="4" t="n"/>
      <c r="H4415" s="4" t="n"/>
    </row>
    <row r="4416">
      <c r="A4416" s="6" t="n"/>
      <c r="B4416" s="4" t="n"/>
      <c r="C4416" s="4" t="n"/>
      <c r="D4416" s="4" t="n"/>
      <c r="E4416" s="7" t="n"/>
      <c r="F4416" s="4" t="n"/>
      <c r="G4416" s="4" t="n"/>
      <c r="H4416" s="4" t="n"/>
    </row>
    <row r="4417">
      <c r="A4417" s="6" t="n"/>
      <c r="B4417" s="4" t="n"/>
      <c r="C4417" s="4" t="n"/>
      <c r="D4417" s="4" t="n"/>
      <c r="E4417" s="7" t="n"/>
      <c r="F4417" s="4" t="n"/>
      <c r="G4417" s="4" t="n"/>
      <c r="H4417" s="4" t="n"/>
    </row>
    <row r="4418">
      <c r="A4418" s="6" t="n"/>
      <c r="B4418" s="4" t="n"/>
      <c r="C4418" s="4" t="n"/>
      <c r="D4418" s="4" t="n"/>
      <c r="E4418" s="7" t="n"/>
      <c r="F4418" s="4" t="n"/>
      <c r="G4418" s="4" t="n"/>
      <c r="H4418" s="4" t="n"/>
    </row>
    <row r="4419">
      <c r="A4419" s="6" t="n"/>
      <c r="B4419" s="4" t="n"/>
      <c r="C4419" s="4" t="n"/>
      <c r="D4419" s="4" t="n"/>
      <c r="E4419" s="7" t="n"/>
      <c r="F4419" s="4" t="n"/>
      <c r="G4419" s="4" t="n"/>
      <c r="H4419" s="4" t="n"/>
    </row>
    <row r="4420">
      <c r="A4420" s="6" t="n"/>
      <c r="B4420" s="4" t="n"/>
      <c r="C4420" s="4" t="n"/>
      <c r="D4420" s="4" t="n"/>
      <c r="E4420" s="7" t="n"/>
      <c r="F4420" s="4" t="n"/>
      <c r="G4420" s="4" t="n"/>
      <c r="H4420" s="4" t="n"/>
    </row>
    <row r="4421">
      <c r="A4421" s="6" t="n"/>
      <c r="B4421" s="4" t="n"/>
      <c r="C4421" s="4" t="n"/>
      <c r="D4421" s="4" t="n"/>
      <c r="E4421" s="7" t="n"/>
      <c r="F4421" s="4" t="n"/>
      <c r="G4421" s="4" t="n"/>
      <c r="H4421" s="4" t="n"/>
    </row>
    <row r="4422">
      <c r="A4422" s="6" t="n"/>
      <c r="B4422" s="4" t="n"/>
      <c r="C4422" s="4" t="n"/>
      <c r="D4422" s="4" t="n"/>
      <c r="E4422" s="7" t="n"/>
      <c r="F4422" s="4" t="n"/>
      <c r="G4422" s="4" t="n"/>
      <c r="H4422" s="4" t="n"/>
    </row>
    <row r="4423">
      <c r="A4423" s="6" t="n"/>
      <c r="B4423" s="4" t="n"/>
      <c r="C4423" s="4" t="n"/>
      <c r="D4423" s="4" t="n"/>
      <c r="E4423" s="7" t="n"/>
      <c r="F4423" s="4" t="n"/>
      <c r="G4423" s="4" t="n"/>
      <c r="H4423" s="4" t="n"/>
    </row>
    <row r="4424">
      <c r="A4424" s="6" t="n"/>
      <c r="B4424" s="4" t="n"/>
      <c r="C4424" s="4" t="n"/>
      <c r="D4424" s="4" t="n"/>
      <c r="E4424" s="7" t="n"/>
      <c r="F4424" s="4" t="n"/>
      <c r="G4424" s="4" t="n"/>
      <c r="H4424" s="4" t="n"/>
    </row>
    <row r="4425">
      <c r="A4425" s="6" t="n"/>
      <c r="B4425" s="4" t="n"/>
      <c r="C4425" s="4" t="n"/>
      <c r="D4425" s="4" t="n"/>
      <c r="E4425" s="7" t="n"/>
      <c r="F4425" s="4" t="n"/>
      <c r="G4425" s="4" t="n"/>
      <c r="H4425" s="4" t="n"/>
    </row>
    <row r="4426">
      <c r="A4426" s="6" t="n"/>
      <c r="B4426" s="4" t="n"/>
      <c r="C4426" s="4" t="n"/>
      <c r="D4426" s="4" t="n"/>
      <c r="E4426" s="7" t="n"/>
      <c r="F4426" s="4" t="n"/>
      <c r="G4426" s="4" t="n"/>
      <c r="H4426" s="4" t="n"/>
    </row>
    <row r="4427">
      <c r="A4427" s="6" t="n"/>
      <c r="B4427" s="4" t="n"/>
      <c r="C4427" s="4" t="n"/>
      <c r="D4427" s="4" t="n"/>
      <c r="E4427" s="7" t="n"/>
      <c r="F4427" s="4" t="n"/>
      <c r="G4427" s="4" t="n"/>
      <c r="H4427" s="4" t="n"/>
    </row>
    <row r="4428">
      <c r="A4428" s="6" t="n"/>
      <c r="B4428" s="4" t="n"/>
      <c r="C4428" s="4" t="n"/>
      <c r="D4428" s="4" t="n"/>
      <c r="E4428" s="7" t="n"/>
      <c r="F4428" s="4" t="n"/>
      <c r="G4428" s="4" t="n"/>
      <c r="H4428" s="4" t="n"/>
    </row>
    <row r="4429">
      <c r="A4429" s="6" t="n"/>
      <c r="B4429" s="4" t="n"/>
      <c r="C4429" s="4" t="n"/>
      <c r="D4429" s="4" t="n"/>
      <c r="E4429" s="7" t="n"/>
      <c r="F4429" s="4" t="n"/>
      <c r="G4429" s="4" t="n"/>
      <c r="H4429" s="4" t="n"/>
    </row>
    <row r="4430">
      <c r="A4430" s="6" t="n"/>
      <c r="B4430" s="4" t="n"/>
      <c r="C4430" s="4" t="n"/>
      <c r="D4430" s="4" t="n"/>
      <c r="E4430" s="7" t="n"/>
      <c r="F4430" s="4" t="n"/>
      <c r="G4430" s="4" t="n"/>
      <c r="H4430" s="4" t="n"/>
    </row>
    <row r="4431">
      <c r="A4431" s="6" t="n"/>
      <c r="B4431" s="4" t="n"/>
      <c r="C4431" s="4" t="n"/>
      <c r="D4431" s="4" t="n"/>
      <c r="E4431" s="7" t="n"/>
      <c r="F4431" s="4" t="n"/>
      <c r="G4431" s="4" t="n"/>
      <c r="H4431" s="4" t="n"/>
    </row>
    <row r="4432">
      <c r="A4432" s="6" t="n"/>
      <c r="B4432" s="4" t="n"/>
      <c r="C4432" s="4" t="n"/>
      <c r="D4432" s="4" t="n"/>
      <c r="E4432" s="7" t="n"/>
      <c r="F4432" s="4" t="n"/>
      <c r="G4432" s="4" t="n"/>
      <c r="H4432" s="4" t="n"/>
    </row>
    <row r="4433">
      <c r="A4433" s="6" t="n"/>
      <c r="B4433" s="4" t="n"/>
      <c r="C4433" s="4" t="n"/>
      <c r="D4433" s="4" t="n"/>
      <c r="E4433" s="7" t="n"/>
      <c r="F4433" s="4" t="n"/>
      <c r="G4433" s="4" t="n"/>
      <c r="H4433" s="4" t="n"/>
    </row>
    <row r="4434">
      <c r="A4434" s="6" t="n"/>
      <c r="B4434" s="4" t="n"/>
      <c r="C4434" s="4" t="n"/>
      <c r="D4434" s="4" t="n"/>
      <c r="E4434" s="7" t="n"/>
      <c r="F4434" s="4" t="n"/>
      <c r="G4434" s="4" t="n"/>
      <c r="H4434" s="4" t="n"/>
    </row>
    <row r="4435">
      <c r="A4435" s="6" t="n"/>
      <c r="B4435" s="4" t="n"/>
      <c r="C4435" s="4" t="n"/>
      <c r="D4435" s="4" t="n"/>
      <c r="E4435" s="7" t="n"/>
      <c r="F4435" s="4" t="n"/>
      <c r="G4435" s="4" t="n"/>
      <c r="H4435" s="4" t="n"/>
    </row>
    <row r="4436">
      <c r="A4436" s="6" t="n"/>
      <c r="B4436" s="4" t="n"/>
      <c r="C4436" s="4" t="n"/>
      <c r="D4436" s="4" t="n"/>
      <c r="E4436" s="7" t="n"/>
      <c r="F4436" s="4" t="n"/>
      <c r="G4436" s="4" t="n"/>
      <c r="H4436" s="4" t="n"/>
    </row>
    <row r="4437">
      <c r="A4437" s="6" t="n"/>
      <c r="B4437" s="4" t="n"/>
      <c r="C4437" s="4" t="n"/>
      <c r="D4437" s="4" t="n"/>
      <c r="E4437" s="7" t="n"/>
      <c r="F4437" s="4" t="n"/>
      <c r="G4437" s="4" t="n"/>
      <c r="H4437" s="4" t="n"/>
    </row>
    <row r="4438">
      <c r="A4438" s="6" t="n"/>
      <c r="B4438" s="4" t="n"/>
      <c r="C4438" s="4" t="n"/>
      <c r="D4438" s="4" t="n"/>
      <c r="E4438" s="7" t="n"/>
      <c r="F4438" s="4" t="n"/>
      <c r="G4438" s="4" t="n"/>
      <c r="H4438" s="4" t="n"/>
    </row>
    <row r="4439">
      <c r="A4439" s="6" t="n"/>
      <c r="B4439" s="4" t="n"/>
      <c r="C4439" s="4" t="n"/>
      <c r="D4439" s="4" t="n"/>
      <c r="E4439" s="7" t="n"/>
      <c r="F4439" s="4" t="n"/>
      <c r="G4439" s="4" t="n"/>
      <c r="H4439" s="4" t="n"/>
    </row>
    <row r="4440">
      <c r="A4440" s="6" t="n"/>
      <c r="B4440" s="4" t="n"/>
      <c r="C4440" s="4" t="n"/>
      <c r="D4440" s="4" t="n"/>
      <c r="E4440" s="7" t="n"/>
      <c r="F4440" s="4" t="n"/>
      <c r="G4440" s="4" t="n"/>
      <c r="H4440" s="4" t="n"/>
    </row>
    <row r="4441">
      <c r="A4441" s="6" t="n"/>
      <c r="B4441" s="4" t="n"/>
      <c r="C4441" s="4" t="n"/>
      <c r="D4441" s="4" t="n"/>
      <c r="E4441" s="7" t="n"/>
      <c r="F4441" s="4" t="n"/>
      <c r="G4441" s="4" t="n"/>
      <c r="H4441" s="4" t="n"/>
    </row>
    <row r="4442">
      <c r="A4442" s="6" t="n"/>
      <c r="B4442" s="4" t="n"/>
      <c r="C4442" s="4" t="n"/>
      <c r="D4442" s="4" t="n"/>
      <c r="E4442" s="7" t="n"/>
      <c r="F4442" s="4" t="n"/>
      <c r="G4442" s="4" t="n"/>
      <c r="H4442" s="4" t="n"/>
    </row>
    <row r="4443">
      <c r="A4443" s="6" t="n"/>
      <c r="B4443" s="4" t="n"/>
      <c r="C4443" s="4" t="n"/>
      <c r="D4443" s="4" t="n"/>
      <c r="E4443" s="7" t="n"/>
      <c r="F4443" s="4" t="n"/>
      <c r="G4443" s="4" t="n"/>
      <c r="H4443" s="4" t="n"/>
    </row>
    <row r="4444">
      <c r="A4444" s="6" t="n"/>
      <c r="B4444" s="4" t="n"/>
      <c r="C4444" s="4" t="n"/>
      <c r="D4444" s="4" t="n"/>
      <c r="E4444" s="7" t="n"/>
      <c r="F4444" s="4" t="n"/>
      <c r="G4444" s="4" t="n"/>
      <c r="H4444" s="4" t="n"/>
    </row>
    <row r="4445">
      <c r="A4445" s="6" t="n"/>
      <c r="B4445" s="4" t="n"/>
      <c r="C4445" s="4" t="n"/>
      <c r="D4445" s="4" t="n"/>
      <c r="E4445" s="7" t="n"/>
      <c r="F4445" s="4" t="n"/>
      <c r="G4445" s="4" t="n"/>
      <c r="H4445" s="4" t="n"/>
    </row>
    <row r="4446">
      <c r="A4446" s="6" t="n"/>
      <c r="B4446" s="4" t="n"/>
      <c r="C4446" s="4" t="n"/>
      <c r="D4446" s="4" t="n"/>
      <c r="E4446" s="7" t="n"/>
      <c r="F4446" s="4" t="n"/>
      <c r="G4446" s="4" t="n"/>
      <c r="H4446" s="4" t="n"/>
    </row>
    <row r="4447">
      <c r="A4447" s="6" t="n"/>
      <c r="B4447" s="4" t="n"/>
      <c r="C4447" s="4" t="n"/>
      <c r="D4447" s="4" t="n"/>
      <c r="E4447" s="7" t="n"/>
      <c r="F4447" s="4" t="n"/>
      <c r="G4447" s="4" t="n"/>
      <c r="H4447" s="4" t="n"/>
    </row>
    <row r="4448">
      <c r="A4448" s="6" t="n"/>
      <c r="B4448" s="4" t="n"/>
      <c r="C4448" s="4" t="n"/>
      <c r="D4448" s="4" t="n"/>
      <c r="E4448" s="7" t="n"/>
      <c r="F4448" s="4" t="n"/>
      <c r="G4448" s="4" t="n"/>
      <c r="H4448" s="4" t="n"/>
    </row>
    <row r="4449">
      <c r="A4449" s="6" t="n"/>
      <c r="B4449" s="4" t="n"/>
      <c r="C4449" s="4" t="n"/>
      <c r="D4449" s="4" t="n"/>
      <c r="E4449" s="7" t="n"/>
      <c r="F4449" s="4" t="n"/>
      <c r="G4449" s="4" t="n"/>
      <c r="H4449" s="4" t="n"/>
    </row>
    <row r="4450">
      <c r="A4450" s="6" t="n"/>
      <c r="B4450" s="4" t="n"/>
      <c r="C4450" s="4" t="n"/>
      <c r="D4450" s="4" t="n"/>
      <c r="E4450" s="7" t="n"/>
      <c r="F4450" s="4" t="n"/>
      <c r="G4450" s="4" t="n"/>
      <c r="H4450" s="4" t="n"/>
    </row>
    <row r="4451">
      <c r="A4451" s="6" t="n"/>
      <c r="B4451" s="4" t="n"/>
      <c r="C4451" s="4" t="n"/>
      <c r="D4451" s="4" t="n"/>
      <c r="E4451" s="7" t="n"/>
      <c r="F4451" s="4" t="n"/>
      <c r="G4451" s="4" t="n"/>
      <c r="H4451" s="4" t="n"/>
    </row>
    <row r="4452">
      <c r="A4452" s="6" t="n"/>
      <c r="B4452" s="4" t="n"/>
      <c r="C4452" s="4" t="n"/>
      <c r="D4452" s="4" t="n"/>
      <c r="E4452" s="7" t="n"/>
      <c r="F4452" s="4" t="n"/>
      <c r="G4452" s="4" t="n"/>
      <c r="H4452" s="4" t="n"/>
    </row>
    <row r="4453">
      <c r="A4453" s="6" t="n"/>
      <c r="B4453" s="4" t="n"/>
      <c r="C4453" s="4" t="n"/>
      <c r="D4453" s="4" t="n"/>
      <c r="E4453" s="7" t="n"/>
      <c r="F4453" s="4" t="n"/>
      <c r="G4453" s="4" t="n"/>
      <c r="H4453" s="4" t="n"/>
    </row>
    <row r="4454">
      <c r="A4454" s="6" t="n"/>
      <c r="B4454" s="4" t="n"/>
      <c r="C4454" s="4" t="n"/>
      <c r="D4454" s="4" t="n"/>
      <c r="E4454" s="7" t="n"/>
      <c r="F4454" s="4" t="n"/>
      <c r="G4454" s="4" t="n"/>
      <c r="H4454" s="4" t="n"/>
    </row>
    <row r="4455">
      <c r="A4455" s="6" t="n"/>
      <c r="B4455" s="4" t="n"/>
      <c r="C4455" s="4" t="n"/>
      <c r="D4455" s="4" t="n"/>
      <c r="E4455" s="7" t="n"/>
      <c r="F4455" s="4" t="n"/>
      <c r="G4455" s="4" t="n"/>
      <c r="H4455" s="4" t="n"/>
    </row>
    <row r="4456">
      <c r="A4456" s="6" t="n"/>
      <c r="B4456" s="4" t="n"/>
      <c r="C4456" s="4" t="n"/>
      <c r="D4456" s="4" t="n"/>
      <c r="E4456" s="7" t="n"/>
      <c r="F4456" s="4" t="n"/>
      <c r="G4456" s="4" t="n"/>
      <c r="H4456" s="4" t="n"/>
    </row>
    <row r="4457">
      <c r="A4457" s="6" t="n"/>
      <c r="B4457" s="4" t="n"/>
      <c r="C4457" s="4" t="n"/>
      <c r="D4457" s="4" t="n"/>
      <c r="E4457" s="7" t="n"/>
      <c r="F4457" s="4" t="n"/>
      <c r="G4457" s="4" t="n"/>
      <c r="H4457" s="4" t="n"/>
    </row>
    <row r="4458">
      <c r="A4458" s="6" t="n"/>
      <c r="B4458" s="4" t="n"/>
      <c r="C4458" s="4" t="n"/>
      <c r="D4458" s="4" t="n"/>
      <c r="E4458" s="7" t="n"/>
      <c r="F4458" s="4" t="n"/>
      <c r="G4458" s="4" t="n"/>
      <c r="H4458" s="4" t="n"/>
    </row>
    <row r="4459">
      <c r="A4459" s="6" t="n"/>
      <c r="B4459" s="4" t="n"/>
      <c r="C4459" s="4" t="n"/>
      <c r="D4459" s="4" t="n"/>
      <c r="E4459" s="7" t="n"/>
      <c r="F4459" s="4" t="n"/>
      <c r="G4459" s="4" t="n"/>
      <c r="H4459" s="4" t="n"/>
    </row>
    <row r="4460">
      <c r="A4460" s="6" t="n"/>
      <c r="B4460" s="4" t="n"/>
      <c r="C4460" s="4" t="n"/>
      <c r="D4460" s="4" t="n"/>
      <c r="E4460" s="7" t="n"/>
      <c r="F4460" s="4" t="n"/>
      <c r="G4460" s="4" t="n"/>
      <c r="H4460" s="4" t="n"/>
    </row>
    <row r="4461">
      <c r="A4461" s="6" t="n"/>
      <c r="B4461" s="4" t="n"/>
      <c r="C4461" s="4" t="n"/>
      <c r="D4461" s="4" t="n"/>
      <c r="E4461" s="7" t="n"/>
      <c r="F4461" s="4" t="n"/>
      <c r="G4461" s="4" t="n"/>
      <c r="H4461" s="4" t="n"/>
    </row>
    <row r="4462">
      <c r="A4462" s="6" t="n"/>
      <c r="B4462" s="4" t="n"/>
      <c r="C4462" s="4" t="n"/>
      <c r="D4462" s="4" t="n"/>
      <c r="E4462" s="7" t="n"/>
      <c r="F4462" s="4" t="n"/>
      <c r="G4462" s="4" t="n"/>
      <c r="H4462" s="4" t="n"/>
    </row>
    <row r="4463">
      <c r="A4463" s="6" t="n"/>
      <c r="B4463" s="4" t="n"/>
      <c r="C4463" s="4" t="n"/>
      <c r="D4463" s="4" t="n"/>
      <c r="E4463" s="7" t="n"/>
      <c r="F4463" s="4" t="n"/>
      <c r="G4463" s="4" t="n"/>
      <c r="H4463" s="4" t="n"/>
    </row>
    <row r="4464">
      <c r="A4464" s="6" t="n"/>
      <c r="B4464" s="4" t="n"/>
      <c r="C4464" s="4" t="n"/>
      <c r="D4464" s="4" t="n"/>
      <c r="E4464" s="7" t="n"/>
      <c r="F4464" s="4" t="n"/>
      <c r="G4464" s="4" t="n"/>
      <c r="H4464" s="4" t="n"/>
    </row>
    <row r="4465">
      <c r="A4465" s="6" t="n"/>
      <c r="B4465" s="4" t="n"/>
      <c r="C4465" s="4" t="n"/>
      <c r="D4465" s="4" t="n"/>
      <c r="E4465" s="7" t="n"/>
      <c r="F4465" s="4" t="n"/>
      <c r="G4465" s="4" t="n"/>
      <c r="H4465" s="4" t="n"/>
    </row>
    <row r="4466">
      <c r="A4466" s="6" t="n"/>
      <c r="B4466" s="4" t="n"/>
      <c r="C4466" s="4" t="n"/>
      <c r="D4466" s="4" t="n"/>
      <c r="E4466" s="7" t="n"/>
      <c r="F4466" s="4" t="n"/>
      <c r="G4466" s="4" t="n"/>
      <c r="H4466" s="4" t="n"/>
    </row>
    <row r="4467">
      <c r="A4467" s="6" t="n"/>
      <c r="B4467" s="4" t="n"/>
      <c r="C4467" s="4" t="n"/>
      <c r="D4467" s="4" t="n"/>
      <c r="E4467" s="7" t="n"/>
      <c r="F4467" s="4" t="n"/>
      <c r="G4467" s="4" t="n"/>
      <c r="H4467" s="4" t="n"/>
    </row>
    <row r="4468">
      <c r="A4468" s="6" t="n"/>
      <c r="B4468" s="4" t="n"/>
      <c r="C4468" s="4" t="n"/>
      <c r="D4468" s="4" t="n"/>
      <c r="E4468" s="7" t="n"/>
      <c r="F4468" s="4" t="n"/>
      <c r="G4468" s="4" t="n"/>
      <c r="H4468" s="4" t="n"/>
    </row>
    <row r="4469">
      <c r="A4469" s="6" t="n"/>
      <c r="B4469" s="4" t="n"/>
      <c r="C4469" s="4" t="n"/>
      <c r="D4469" s="4" t="n"/>
      <c r="E4469" s="7" t="n"/>
      <c r="F4469" s="4" t="n"/>
      <c r="G4469" s="4" t="n"/>
      <c r="H4469" s="4" t="n"/>
    </row>
    <row r="4470">
      <c r="A4470" s="6" t="n"/>
      <c r="B4470" s="4" t="n"/>
      <c r="C4470" s="4" t="n"/>
      <c r="D4470" s="4" t="n"/>
      <c r="E4470" s="7" t="n"/>
      <c r="F4470" s="4" t="n"/>
      <c r="G4470" s="4" t="n"/>
      <c r="H4470" s="4" t="n"/>
    </row>
    <row r="4471">
      <c r="A4471" s="6" t="n"/>
      <c r="B4471" s="4" t="n"/>
      <c r="C4471" s="4" t="n"/>
      <c r="D4471" s="4" t="n"/>
      <c r="E4471" s="7" t="n"/>
      <c r="F4471" s="4" t="n"/>
      <c r="G4471" s="4" t="n"/>
      <c r="H4471" s="4" t="n"/>
    </row>
    <row r="4472">
      <c r="A4472" s="6" t="n"/>
      <c r="B4472" s="4" t="n"/>
      <c r="C4472" s="4" t="n"/>
      <c r="D4472" s="4" t="n"/>
      <c r="E4472" s="7" t="n"/>
      <c r="F4472" s="4" t="n"/>
      <c r="G4472" s="4" t="n"/>
      <c r="H4472" s="4" t="n"/>
    </row>
    <row r="4473">
      <c r="A4473" s="6" t="n"/>
      <c r="B4473" s="4" t="n"/>
      <c r="C4473" s="4" t="n"/>
      <c r="D4473" s="4" t="n"/>
      <c r="E4473" s="7" t="n"/>
      <c r="F4473" s="4" t="n"/>
      <c r="G4473" s="4" t="n"/>
      <c r="H4473" s="4" t="n"/>
    </row>
    <row r="4474">
      <c r="A4474" s="6" t="n"/>
      <c r="B4474" s="4" t="n"/>
      <c r="C4474" s="4" t="n"/>
      <c r="D4474" s="4" t="n"/>
      <c r="E4474" s="7" t="n"/>
      <c r="F4474" s="4" t="n"/>
      <c r="G4474" s="4" t="n"/>
      <c r="H4474" s="4" t="n"/>
    </row>
    <row r="4475">
      <c r="A4475" s="6" t="n"/>
      <c r="B4475" s="4" t="n"/>
      <c r="C4475" s="4" t="n"/>
      <c r="D4475" s="4" t="n"/>
      <c r="E4475" s="7" t="n"/>
      <c r="F4475" s="4" t="n"/>
      <c r="G4475" s="4" t="n"/>
      <c r="H4475" s="4" t="n"/>
    </row>
    <row r="4476">
      <c r="A4476" s="6" t="n"/>
      <c r="B4476" s="4" t="n"/>
      <c r="C4476" s="4" t="n"/>
      <c r="D4476" s="4" t="n"/>
      <c r="E4476" s="7" t="n"/>
      <c r="F4476" s="4" t="n"/>
      <c r="G4476" s="4" t="n"/>
      <c r="H4476" s="4" t="n"/>
    </row>
    <row r="4477">
      <c r="A4477" s="6" t="n"/>
      <c r="B4477" s="4" t="n"/>
      <c r="C4477" s="4" t="n"/>
      <c r="D4477" s="4" t="n"/>
      <c r="E4477" s="7" t="n"/>
      <c r="F4477" s="4" t="n"/>
      <c r="G4477" s="4" t="n"/>
      <c r="H4477" s="4" t="n"/>
    </row>
    <row r="4478">
      <c r="A4478" s="6" t="n"/>
      <c r="B4478" s="4" t="n"/>
      <c r="C4478" s="4" t="n"/>
      <c r="D4478" s="4" t="n"/>
      <c r="E4478" s="7" t="n"/>
      <c r="F4478" s="4" t="n"/>
      <c r="G4478" s="4" t="n"/>
      <c r="H4478" s="4" t="n"/>
    </row>
    <row r="4479">
      <c r="A4479" s="6" t="n"/>
      <c r="B4479" s="4" t="n"/>
      <c r="C4479" s="4" t="n"/>
      <c r="D4479" s="4" t="n"/>
      <c r="E4479" s="7" t="n"/>
      <c r="F4479" s="4" t="n"/>
      <c r="G4479" s="4" t="n"/>
      <c r="H4479" s="4" t="n"/>
    </row>
    <row r="4480">
      <c r="A4480" s="6" t="n"/>
      <c r="B4480" s="4" t="n"/>
      <c r="C4480" s="4" t="n"/>
      <c r="D4480" s="4" t="n"/>
      <c r="E4480" s="7" t="n"/>
      <c r="F4480" s="4" t="n"/>
      <c r="G4480" s="4" t="n"/>
      <c r="H4480" s="4" t="n"/>
    </row>
    <row r="4481">
      <c r="A4481" s="6" t="n"/>
      <c r="B4481" s="4" t="n"/>
      <c r="C4481" s="4" t="n"/>
      <c r="D4481" s="4" t="n"/>
      <c r="E4481" s="7" t="n"/>
      <c r="F4481" s="4" t="n"/>
      <c r="G4481" s="4" t="n"/>
      <c r="H4481" s="4" t="n"/>
    </row>
    <row r="4482">
      <c r="A4482" s="6" t="n"/>
      <c r="B4482" s="4" t="n"/>
      <c r="C4482" s="4" t="n"/>
      <c r="D4482" s="4" t="n"/>
      <c r="E4482" s="7" t="n"/>
      <c r="F4482" s="4" t="n"/>
      <c r="G4482" s="4" t="n"/>
      <c r="H4482" s="4" t="n"/>
    </row>
    <row r="4483">
      <c r="A4483" s="6" t="n"/>
      <c r="B4483" s="4" t="n"/>
      <c r="C4483" s="4" t="n"/>
      <c r="D4483" s="4" t="n"/>
      <c r="E4483" s="7" t="n"/>
      <c r="F4483" s="4" t="n"/>
      <c r="G4483" s="4" t="n"/>
      <c r="H4483" s="4" t="n"/>
    </row>
    <row r="4484">
      <c r="A4484" s="6" t="n"/>
      <c r="B4484" s="4" t="n"/>
      <c r="C4484" s="4" t="n"/>
      <c r="D4484" s="4" t="n"/>
      <c r="E4484" s="7" t="n"/>
      <c r="F4484" s="4" t="n"/>
      <c r="G4484" s="4" t="n"/>
      <c r="H4484" s="4" t="n"/>
    </row>
    <row r="4485">
      <c r="A4485" s="6" t="n"/>
      <c r="B4485" s="4" t="n"/>
      <c r="C4485" s="4" t="n"/>
      <c r="D4485" s="4" t="n"/>
      <c r="E4485" s="7" t="n"/>
      <c r="F4485" s="4" t="n"/>
      <c r="G4485" s="4" t="n"/>
      <c r="H4485" s="4" t="n"/>
    </row>
    <row r="4486">
      <c r="A4486" s="6" t="n"/>
      <c r="B4486" s="4" t="n"/>
      <c r="C4486" s="4" t="n"/>
      <c r="D4486" s="4" t="n"/>
      <c r="E4486" s="7" t="n"/>
      <c r="F4486" s="4" t="n"/>
      <c r="G4486" s="4" t="n"/>
      <c r="H4486" s="4" t="n"/>
    </row>
    <row r="4487">
      <c r="A4487" s="6" t="n"/>
      <c r="B4487" s="4" t="n"/>
      <c r="C4487" s="4" t="n"/>
      <c r="D4487" s="4" t="n"/>
      <c r="E4487" s="7" t="n"/>
      <c r="F4487" s="4" t="n"/>
      <c r="G4487" s="4" t="n"/>
      <c r="H4487" s="4" t="n"/>
    </row>
    <row r="4488">
      <c r="A4488" s="6" t="n"/>
      <c r="B4488" s="4" t="n"/>
      <c r="C4488" s="4" t="n"/>
      <c r="D4488" s="4" t="n"/>
      <c r="E4488" s="7" t="n"/>
      <c r="F4488" s="4" t="n"/>
      <c r="G4488" s="4" t="n"/>
      <c r="H4488" s="4" t="n"/>
    </row>
    <row r="4489">
      <c r="A4489" s="6" t="n"/>
      <c r="B4489" s="4" t="n"/>
      <c r="C4489" s="4" t="n"/>
      <c r="D4489" s="4" t="n"/>
      <c r="E4489" s="7" t="n"/>
      <c r="F4489" s="4" t="n"/>
      <c r="G4489" s="4" t="n"/>
      <c r="H4489" s="4" t="n"/>
    </row>
    <row r="4490">
      <c r="A4490" s="6" t="n"/>
      <c r="B4490" s="4" t="n"/>
      <c r="C4490" s="4" t="n"/>
      <c r="D4490" s="4" t="n"/>
      <c r="E4490" s="7" t="n"/>
      <c r="F4490" s="4" t="n"/>
      <c r="G4490" s="4" t="n"/>
      <c r="H4490" s="4" t="n"/>
    </row>
    <row r="4491">
      <c r="A4491" s="6" t="n"/>
      <c r="B4491" s="4" t="n"/>
      <c r="C4491" s="4" t="n"/>
      <c r="D4491" s="4" t="n"/>
      <c r="E4491" s="7" t="n"/>
      <c r="F4491" s="4" t="n"/>
      <c r="G4491" s="4" t="n"/>
      <c r="H4491" s="4" t="n"/>
    </row>
    <row r="4492">
      <c r="A4492" s="6" t="n"/>
      <c r="B4492" s="4" t="n"/>
      <c r="C4492" s="4" t="n"/>
      <c r="D4492" s="4" t="n"/>
      <c r="E4492" s="7" t="n"/>
      <c r="F4492" s="4" t="n"/>
      <c r="G4492" s="4" t="n"/>
      <c r="H4492" s="4" t="n"/>
    </row>
    <row r="4493">
      <c r="A4493" s="6" t="n"/>
      <c r="B4493" s="4" t="n"/>
      <c r="C4493" s="4" t="n"/>
      <c r="D4493" s="4" t="n"/>
      <c r="E4493" s="7" t="n"/>
      <c r="F4493" s="4" t="n"/>
      <c r="G4493" s="4" t="n"/>
      <c r="H4493" s="4" t="n"/>
    </row>
    <row r="4494">
      <c r="A4494" s="6" t="n"/>
      <c r="B4494" s="4" t="n"/>
      <c r="C4494" s="4" t="n"/>
      <c r="D4494" s="4" t="n"/>
      <c r="E4494" s="7" t="n"/>
      <c r="F4494" s="4" t="n"/>
      <c r="G4494" s="4" t="n"/>
      <c r="H4494" s="4" t="n"/>
    </row>
    <row r="4495">
      <c r="A4495" s="6" t="n"/>
      <c r="B4495" s="4" t="n"/>
      <c r="C4495" s="4" t="n"/>
      <c r="D4495" s="4" t="n"/>
      <c r="E4495" s="7" t="n"/>
      <c r="F4495" s="4" t="n"/>
      <c r="G4495" s="4" t="n"/>
      <c r="H4495" s="4" t="n"/>
    </row>
    <row r="4496">
      <c r="A4496" s="6" t="n"/>
      <c r="B4496" s="4" t="n"/>
      <c r="C4496" s="4" t="n"/>
      <c r="D4496" s="4" t="n"/>
      <c r="E4496" s="7" t="n"/>
      <c r="F4496" s="4" t="n"/>
      <c r="G4496" s="4" t="n"/>
      <c r="H4496" s="4" t="n"/>
    </row>
    <row r="4497">
      <c r="A4497" s="6" t="n"/>
      <c r="B4497" s="4" t="n"/>
      <c r="C4497" s="4" t="n"/>
      <c r="D4497" s="4" t="n"/>
      <c r="E4497" s="7" t="n"/>
      <c r="F4497" s="4" t="n"/>
      <c r="G4497" s="4" t="n"/>
      <c r="H4497" s="4" t="n"/>
    </row>
    <row r="4498">
      <c r="A4498" s="6" t="n"/>
      <c r="B4498" s="4" t="n"/>
      <c r="C4498" s="4" t="n"/>
      <c r="D4498" s="4" t="n"/>
      <c r="E4498" s="7" t="n"/>
      <c r="F4498" s="4" t="n"/>
      <c r="G4498" s="4" t="n"/>
      <c r="H4498" s="4" t="n"/>
    </row>
    <row r="4499">
      <c r="A4499" s="6" t="n"/>
      <c r="B4499" s="4" t="n"/>
      <c r="C4499" s="4" t="n"/>
      <c r="D4499" s="4" t="n"/>
      <c r="E4499" s="7" t="n"/>
      <c r="F4499" s="4" t="n"/>
      <c r="G4499" s="4" t="n"/>
      <c r="H4499" s="4" t="n"/>
    </row>
    <row r="4500">
      <c r="A4500" s="6" t="n"/>
      <c r="B4500" s="4" t="n"/>
      <c r="C4500" s="4" t="n"/>
      <c r="D4500" s="4" t="n"/>
      <c r="E4500" s="7" t="n"/>
      <c r="F4500" s="4" t="n"/>
      <c r="G4500" s="4" t="n"/>
      <c r="H4500" s="4" t="n"/>
    </row>
    <row r="4501">
      <c r="A4501" s="6" t="n"/>
      <c r="B4501" s="4" t="n"/>
      <c r="C4501" s="4" t="n"/>
      <c r="D4501" s="4" t="n"/>
      <c r="E4501" s="7" t="n"/>
      <c r="F4501" s="4" t="n"/>
      <c r="G4501" s="4" t="n"/>
      <c r="H4501" s="4" t="n"/>
    </row>
    <row r="4502">
      <c r="A4502" s="6" t="n"/>
      <c r="B4502" s="4" t="n"/>
      <c r="C4502" s="4" t="n"/>
      <c r="D4502" s="4" t="n"/>
      <c r="E4502" s="7" t="n"/>
      <c r="F4502" s="4" t="n"/>
      <c r="G4502" s="4" t="n"/>
      <c r="H4502" s="4" t="n"/>
    </row>
    <row r="4503">
      <c r="A4503" s="6" t="n"/>
      <c r="B4503" s="4" t="n"/>
      <c r="C4503" s="4" t="n"/>
      <c r="D4503" s="4" t="n"/>
      <c r="E4503" s="7" t="n"/>
      <c r="F4503" s="4" t="n"/>
      <c r="G4503" s="4" t="n"/>
      <c r="H4503" s="4" t="n"/>
    </row>
    <row r="4504">
      <c r="A4504" s="6" t="n"/>
      <c r="B4504" s="4" t="n"/>
      <c r="C4504" s="4" t="n"/>
      <c r="D4504" s="4" t="n"/>
      <c r="E4504" s="7" t="n"/>
      <c r="F4504" s="4" t="n"/>
      <c r="G4504" s="4" t="n"/>
      <c r="H4504" s="4" t="n"/>
    </row>
    <row r="4505">
      <c r="A4505" s="6" t="n"/>
      <c r="B4505" s="4" t="n"/>
      <c r="C4505" s="4" t="n"/>
      <c r="D4505" s="4" t="n"/>
      <c r="E4505" s="7" t="n"/>
      <c r="F4505" s="4" t="n"/>
      <c r="G4505" s="4" t="n"/>
      <c r="H4505" s="4" t="n"/>
    </row>
    <row r="4506">
      <c r="A4506" s="6" t="n"/>
      <c r="B4506" s="4" t="n"/>
      <c r="C4506" s="4" t="n"/>
      <c r="D4506" s="4" t="n"/>
      <c r="E4506" s="7" t="n"/>
      <c r="F4506" s="4" t="n"/>
      <c r="G4506" s="4" t="n"/>
      <c r="H4506" s="4" t="n"/>
    </row>
    <row r="4507">
      <c r="A4507" s="6" t="n"/>
      <c r="B4507" s="4" t="n"/>
      <c r="C4507" s="4" t="n"/>
      <c r="D4507" s="4" t="n"/>
      <c r="E4507" s="7" t="n"/>
      <c r="F4507" s="4" t="n"/>
      <c r="G4507" s="4" t="n"/>
      <c r="H4507" s="4" t="n"/>
    </row>
    <row r="4508">
      <c r="A4508" s="6" t="n"/>
      <c r="B4508" s="4" t="n"/>
      <c r="C4508" s="4" t="n"/>
      <c r="D4508" s="4" t="n"/>
      <c r="E4508" s="7" t="n"/>
      <c r="F4508" s="4" t="n"/>
      <c r="G4508" s="4" t="n"/>
      <c r="H4508" s="4" t="n"/>
    </row>
    <row r="4509">
      <c r="A4509" s="6" t="n"/>
      <c r="B4509" s="4" t="n"/>
      <c r="C4509" s="4" t="n"/>
      <c r="D4509" s="4" t="n"/>
      <c r="E4509" s="7" t="n"/>
      <c r="F4509" s="4" t="n"/>
      <c r="G4509" s="4" t="n"/>
      <c r="H4509" s="4" t="n"/>
    </row>
    <row r="4510">
      <c r="A4510" s="6" t="n"/>
      <c r="B4510" s="4" t="n"/>
      <c r="C4510" s="4" t="n"/>
      <c r="D4510" s="4" t="n"/>
      <c r="E4510" s="7" t="n"/>
      <c r="F4510" s="4" t="n"/>
      <c r="G4510" s="4" t="n"/>
      <c r="H4510" s="4" t="n"/>
    </row>
    <row r="4511">
      <c r="A4511" s="6" t="n"/>
      <c r="B4511" s="4" t="n"/>
      <c r="C4511" s="4" t="n"/>
      <c r="D4511" s="4" t="n"/>
      <c r="E4511" s="7" t="n"/>
      <c r="F4511" s="4" t="n"/>
      <c r="G4511" s="4" t="n"/>
      <c r="H4511" s="4" t="n"/>
    </row>
    <row r="4512">
      <c r="A4512" s="6" t="n"/>
      <c r="B4512" s="4" t="n"/>
      <c r="C4512" s="4" t="n"/>
      <c r="D4512" s="4" t="n"/>
      <c r="E4512" s="7" t="n"/>
      <c r="F4512" s="4" t="n"/>
      <c r="G4512" s="4" t="n"/>
      <c r="H4512" s="4" t="n"/>
    </row>
    <row r="4513">
      <c r="A4513" s="6" t="n"/>
      <c r="B4513" s="4" t="n"/>
      <c r="C4513" s="4" t="n"/>
      <c r="D4513" s="4" t="n"/>
      <c r="E4513" s="7" t="n"/>
      <c r="F4513" s="4" t="n"/>
      <c r="G4513" s="4" t="n"/>
      <c r="H4513" s="4" t="n"/>
    </row>
    <row r="4514">
      <c r="A4514" s="6" t="n"/>
      <c r="B4514" s="4" t="n"/>
      <c r="C4514" s="4" t="n"/>
      <c r="D4514" s="4" t="n"/>
      <c r="E4514" s="7" t="n"/>
      <c r="F4514" s="4" t="n"/>
      <c r="G4514" s="4" t="n"/>
      <c r="H4514" s="4" t="n"/>
    </row>
    <row r="4515">
      <c r="A4515" s="6" t="n"/>
      <c r="B4515" s="4" t="n"/>
      <c r="C4515" s="4" t="n"/>
      <c r="D4515" s="4" t="n"/>
      <c r="E4515" s="7" t="n"/>
      <c r="F4515" s="4" t="n"/>
      <c r="G4515" s="4" t="n"/>
      <c r="H4515" s="4" t="n"/>
    </row>
    <row r="4516">
      <c r="A4516" s="6" t="n"/>
      <c r="B4516" s="4" t="n"/>
      <c r="C4516" s="4" t="n"/>
      <c r="D4516" s="4" t="n"/>
      <c r="E4516" s="7" t="n"/>
      <c r="F4516" s="4" t="n"/>
      <c r="G4516" s="4" t="n"/>
      <c r="H4516" s="4" t="n"/>
    </row>
    <row r="4517">
      <c r="A4517" s="6" t="n"/>
      <c r="B4517" s="4" t="n"/>
      <c r="C4517" s="4" t="n"/>
      <c r="D4517" s="4" t="n"/>
      <c r="E4517" s="7" t="n"/>
      <c r="F4517" s="4" t="n"/>
      <c r="G4517" s="4" t="n"/>
      <c r="H4517" s="4" t="n"/>
    </row>
    <row r="4518">
      <c r="A4518" s="6" t="n"/>
      <c r="B4518" s="4" t="n"/>
      <c r="C4518" s="4" t="n"/>
      <c r="D4518" s="4" t="n"/>
      <c r="E4518" s="7" t="n"/>
      <c r="F4518" s="4" t="n"/>
      <c r="G4518" s="4" t="n"/>
      <c r="H4518" s="4" t="n"/>
    </row>
    <row r="4519">
      <c r="A4519" s="6" t="n"/>
      <c r="B4519" s="4" t="n"/>
      <c r="C4519" s="4" t="n"/>
      <c r="D4519" s="4" t="n"/>
      <c r="E4519" s="7" t="n"/>
      <c r="F4519" s="4" t="n"/>
      <c r="G4519" s="4" t="n"/>
      <c r="H4519" s="4" t="n"/>
    </row>
    <row r="4520">
      <c r="A4520" s="6" t="n"/>
      <c r="B4520" s="4" t="n"/>
      <c r="C4520" s="4" t="n"/>
      <c r="D4520" s="4" t="n"/>
      <c r="E4520" s="7" t="n"/>
      <c r="F4520" s="4" t="n"/>
      <c r="G4520" s="4" t="n"/>
      <c r="H4520" s="4" t="n"/>
    </row>
    <row r="4521">
      <c r="A4521" s="6" t="n"/>
      <c r="B4521" s="4" t="n"/>
      <c r="C4521" s="4" t="n"/>
      <c r="D4521" s="4" t="n"/>
      <c r="E4521" s="7" t="n"/>
      <c r="F4521" s="4" t="n"/>
      <c r="G4521" s="4" t="n"/>
      <c r="H4521" s="4" t="n"/>
    </row>
    <row r="4522">
      <c r="A4522" s="6" t="n"/>
      <c r="B4522" s="4" t="n"/>
      <c r="C4522" s="4" t="n"/>
      <c r="D4522" s="4" t="n"/>
      <c r="E4522" s="7" t="n"/>
      <c r="F4522" s="4" t="n"/>
      <c r="G4522" s="4" t="n"/>
      <c r="H4522" s="4" t="n"/>
    </row>
    <row r="4523">
      <c r="A4523" s="6" t="n"/>
      <c r="B4523" s="4" t="n"/>
      <c r="C4523" s="4" t="n"/>
      <c r="D4523" s="4" t="n"/>
      <c r="E4523" s="7" t="n"/>
      <c r="F4523" s="4" t="n"/>
      <c r="G4523" s="4" t="n"/>
      <c r="H4523" s="4" t="n"/>
    </row>
    <row r="4524">
      <c r="A4524" s="6" t="n"/>
      <c r="B4524" s="4" t="n"/>
      <c r="C4524" s="4" t="n"/>
      <c r="D4524" s="4" t="n"/>
      <c r="E4524" s="7" t="n"/>
      <c r="F4524" s="4" t="n"/>
      <c r="G4524" s="4" t="n"/>
      <c r="H4524" s="4" t="n"/>
    </row>
    <row r="4525">
      <c r="A4525" s="6" t="n"/>
      <c r="B4525" s="4" t="n"/>
      <c r="C4525" s="4" t="n"/>
      <c r="D4525" s="4" t="n"/>
      <c r="E4525" s="7" t="n"/>
      <c r="F4525" s="4" t="n"/>
      <c r="G4525" s="4" t="n"/>
      <c r="H4525" s="4" t="n"/>
    </row>
    <row r="4526">
      <c r="A4526" s="6" t="n"/>
      <c r="B4526" s="4" t="n"/>
      <c r="C4526" s="4" t="n"/>
      <c r="D4526" s="4" t="n"/>
      <c r="E4526" s="7" t="n"/>
      <c r="F4526" s="4" t="n"/>
      <c r="G4526" s="4" t="n"/>
      <c r="H4526" s="4" t="n"/>
    </row>
    <row r="4527">
      <c r="A4527" s="6" t="n"/>
      <c r="B4527" s="4" t="n"/>
      <c r="C4527" s="4" t="n"/>
      <c r="D4527" s="4" t="n"/>
      <c r="E4527" s="7" t="n"/>
      <c r="F4527" s="4" t="n"/>
      <c r="G4527" s="4" t="n"/>
      <c r="H4527" s="4" t="n"/>
    </row>
    <row r="4528">
      <c r="A4528" s="6" t="n"/>
      <c r="B4528" s="4" t="n"/>
      <c r="C4528" s="4" t="n"/>
      <c r="D4528" s="4" t="n"/>
      <c r="E4528" s="7" t="n"/>
      <c r="F4528" s="4" t="n"/>
      <c r="G4528" s="4" t="n"/>
      <c r="H4528" s="4" t="n"/>
    </row>
    <row r="4529">
      <c r="A4529" s="6" t="n"/>
      <c r="B4529" s="4" t="n"/>
      <c r="C4529" s="4" t="n"/>
      <c r="D4529" s="4" t="n"/>
      <c r="E4529" s="7" t="n"/>
      <c r="F4529" s="4" t="n"/>
      <c r="G4529" s="4" t="n"/>
      <c r="H4529" s="4" t="n"/>
    </row>
    <row r="4530">
      <c r="A4530" s="6" t="n"/>
      <c r="B4530" s="4" t="n"/>
      <c r="C4530" s="4" t="n"/>
      <c r="D4530" s="4" t="n"/>
      <c r="E4530" s="7" t="n"/>
      <c r="F4530" s="4" t="n"/>
      <c r="G4530" s="4" t="n"/>
      <c r="H4530" s="4" t="n"/>
    </row>
    <row r="4531">
      <c r="A4531" s="6" t="n"/>
      <c r="B4531" s="4" t="n"/>
      <c r="C4531" s="4" t="n"/>
      <c r="D4531" s="4" t="n"/>
      <c r="E4531" s="7" t="n"/>
      <c r="F4531" s="4" t="n"/>
      <c r="G4531" s="4" t="n"/>
      <c r="H4531" s="4" t="n"/>
    </row>
    <row r="4532">
      <c r="A4532" s="6" t="n"/>
      <c r="B4532" s="4" t="n"/>
      <c r="C4532" s="4" t="n"/>
      <c r="D4532" s="4" t="n"/>
      <c r="E4532" s="7" t="n"/>
      <c r="F4532" s="4" t="n"/>
      <c r="G4532" s="4" t="n"/>
      <c r="H4532" s="4" t="n"/>
    </row>
    <row r="4533">
      <c r="A4533" s="6" t="n"/>
      <c r="B4533" s="4" t="n"/>
      <c r="C4533" s="4" t="n"/>
      <c r="D4533" s="4" t="n"/>
      <c r="E4533" s="7" t="n"/>
      <c r="F4533" s="4" t="n"/>
      <c r="G4533" s="4" t="n"/>
      <c r="H4533" s="4" t="n"/>
    </row>
    <row r="4534">
      <c r="A4534" s="6" t="n"/>
      <c r="B4534" s="4" t="n"/>
      <c r="C4534" s="4" t="n"/>
      <c r="D4534" s="4" t="n"/>
      <c r="E4534" s="7" t="n"/>
      <c r="F4534" s="4" t="n"/>
      <c r="G4534" s="4" t="n"/>
      <c r="H4534" s="4" t="n"/>
    </row>
    <row r="4535">
      <c r="A4535" s="6" t="n"/>
      <c r="B4535" s="4" t="n"/>
      <c r="C4535" s="4" t="n"/>
      <c r="D4535" s="4" t="n"/>
      <c r="E4535" s="7" t="n"/>
      <c r="F4535" s="4" t="n"/>
      <c r="G4535" s="4" t="n"/>
      <c r="H4535" s="4" t="n"/>
    </row>
    <row r="4536">
      <c r="A4536" s="6" t="n"/>
      <c r="B4536" s="4" t="n"/>
      <c r="C4536" s="4" t="n"/>
      <c r="D4536" s="4" t="n"/>
      <c r="E4536" s="7" t="n"/>
      <c r="F4536" s="4" t="n"/>
      <c r="G4536" s="4" t="n"/>
      <c r="H4536" s="4" t="n"/>
    </row>
    <row r="4537">
      <c r="A4537" s="6" t="n"/>
      <c r="B4537" s="4" t="n"/>
      <c r="C4537" s="4" t="n"/>
      <c r="D4537" s="4" t="n"/>
      <c r="E4537" s="7" t="n"/>
      <c r="F4537" s="4" t="n"/>
      <c r="G4537" s="4" t="n"/>
      <c r="H4537" s="4" t="n"/>
    </row>
    <row r="4538">
      <c r="A4538" s="6" t="n"/>
      <c r="B4538" s="4" t="n"/>
      <c r="C4538" s="4" t="n"/>
      <c r="D4538" s="4" t="n"/>
      <c r="E4538" s="7" t="n"/>
      <c r="F4538" s="4" t="n"/>
      <c r="G4538" s="4" t="n"/>
      <c r="H4538" s="4" t="n"/>
    </row>
    <row r="4539">
      <c r="A4539" s="6" t="n"/>
      <c r="B4539" s="4" t="n"/>
      <c r="C4539" s="4" t="n"/>
      <c r="D4539" s="4" t="n"/>
      <c r="E4539" s="7" t="n"/>
      <c r="F4539" s="4" t="n"/>
      <c r="G4539" s="4" t="n"/>
      <c r="H4539" s="4" t="n"/>
    </row>
    <row r="4540">
      <c r="A4540" s="6" t="n"/>
      <c r="B4540" s="4" t="n"/>
      <c r="C4540" s="4" t="n"/>
      <c r="D4540" s="4" t="n"/>
      <c r="E4540" s="7" t="n"/>
      <c r="F4540" s="4" t="n"/>
      <c r="G4540" s="4" t="n"/>
      <c r="H4540" s="4" t="n"/>
    </row>
    <row r="4541">
      <c r="A4541" s="6" t="n"/>
      <c r="B4541" s="4" t="n"/>
      <c r="C4541" s="4" t="n"/>
      <c r="D4541" s="4" t="n"/>
      <c r="E4541" s="7" t="n"/>
      <c r="F4541" s="4" t="n"/>
      <c r="G4541" s="4" t="n"/>
      <c r="H4541" s="4" t="n"/>
    </row>
    <row r="4542">
      <c r="A4542" s="6" t="n"/>
      <c r="B4542" s="4" t="n"/>
      <c r="C4542" s="4" t="n"/>
      <c r="D4542" s="4" t="n"/>
      <c r="E4542" s="7" t="n"/>
      <c r="F4542" s="4" t="n"/>
      <c r="G4542" s="4" t="n"/>
      <c r="H4542" s="4" t="n"/>
    </row>
    <row r="4543">
      <c r="A4543" s="6" t="n"/>
      <c r="B4543" s="4" t="n"/>
      <c r="C4543" s="4" t="n"/>
      <c r="D4543" s="4" t="n"/>
      <c r="E4543" s="7" t="n"/>
      <c r="F4543" s="4" t="n"/>
      <c r="G4543" s="4" t="n"/>
      <c r="H4543" s="4" t="n"/>
    </row>
    <row r="4544">
      <c r="A4544" s="6" t="n"/>
      <c r="B4544" s="4" t="n"/>
      <c r="C4544" s="4" t="n"/>
      <c r="D4544" s="4" t="n"/>
      <c r="E4544" s="7" t="n"/>
      <c r="F4544" s="4" t="n"/>
      <c r="G4544" s="4" t="n"/>
      <c r="H4544" s="4" t="n"/>
    </row>
    <row r="4545">
      <c r="A4545" s="6" t="n"/>
      <c r="B4545" s="4" t="n"/>
      <c r="C4545" s="4" t="n"/>
      <c r="D4545" s="4" t="n"/>
      <c r="E4545" s="7" t="n"/>
      <c r="F4545" s="4" t="n"/>
      <c r="G4545" s="4" t="n"/>
      <c r="H4545" s="4" t="n"/>
    </row>
    <row r="4546">
      <c r="A4546" s="6" t="n"/>
      <c r="B4546" s="4" t="n"/>
      <c r="C4546" s="4" t="n"/>
      <c r="D4546" s="4" t="n"/>
      <c r="E4546" s="7" t="n"/>
      <c r="F4546" s="4" t="n"/>
      <c r="G4546" s="4" t="n"/>
      <c r="H4546" s="4" t="n"/>
    </row>
    <row r="4547">
      <c r="A4547" s="6" t="n"/>
      <c r="B4547" s="4" t="n"/>
      <c r="C4547" s="4" t="n"/>
      <c r="D4547" s="4" t="n"/>
      <c r="E4547" s="7" t="n"/>
      <c r="F4547" s="4" t="n"/>
      <c r="G4547" s="4" t="n"/>
      <c r="H4547" s="4" t="n"/>
    </row>
    <row r="4548">
      <c r="A4548" s="6" t="n"/>
      <c r="B4548" s="4" t="n"/>
      <c r="C4548" s="4" t="n"/>
      <c r="D4548" s="4" t="n"/>
      <c r="E4548" s="7" t="n"/>
      <c r="F4548" s="4" t="n"/>
      <c r="G4548" s="4" t="n"/>
      <c r="H4548" s="4" t="n"/>
    </row>
    <row r="4549">
      <c r="A4549" s="6" t="n"/>
      <c r="B4549" s="4" t="n"/>
      <c r="C4549" s="4" t="n"/>
      <c r="D4549" s="4" t="n"/>
      <c r="E4549" s="7" t="n"/>
      <c r="F4549" s="4" t="n"/>
      <c r="G4549" s="4" t="n"/>
      <c r="H4549" s="4" t="n"/>
    </row>
    <row r="4550">
      <c r="A4550" s="6" t="n"/>
      <c r="B4550" s="4" t="n"/>
      <c r="C4550" s="4" t="n"/>
      <c r="D4550" s="4" t="n"/>
      <c r="E4550" s="7" t="n"/>
      <c r="F4550" s="4" t="n"/>
      <c r="G4550" s="4" t="n"/>
      <c r="H4550" s="4" t="n"/>
    </row>
    <row r="4551">
      <c r="A4551" s="6" t="n"/>
      <c r="B4551" s="4" t="n"/>
      <c r="C4551" s="4" t="n"/>
      <c r="D4551" s="4" t="n"/>
      <c r="E4551" s="7" t="n"/>
      <c r="F4551" s="4" t="n"/>
      <c r="G4551" s="4" t="n"/>
      <c r="H4551" s="4" t="n"/>
    </row>
    <row r="4552">
      <c r="A4552" s="6" t="n"/>
      <c r="B4552" s="4" t="n"/>
      <c r="C4552" s="4" t="n"/>
      <c r="D4552" s="4" t="n"/>
      <c r="E4552" s="7" t="n"/>
      <c r="F4552" s="4" t="n"/>
      <c r="G4552" s="4" t="n"/>
      <c r="H4552" s="4" t="n"/>
    </row>
    <row r="4553">
      <c r="A4553" s="6" t="n"/>
      <c r="B4553" s="4" t="n"/>
      <c r="C4553" s="4" t="n"/>
      <c r="D4553" s="4" t="n"/>
      <c r="E4553" s="7" t="n"/>
      <c r="F4553" s="4" t="n"/>
      <c r="G4553" s="4" t="n"/>
      <c r="H4553" s="4" t="n"/>
    </row>
    <row r="4554">
      <c r="A4554" s="6" t="n"/>
      <c r="B4554" s="4" t="n"/>
      <c r="C4554" s="4" t="n"/>
      <c r="D4554" s="4" t="n"/>
      <c r="E4554" s="7" t="n"/>
      <c r="F4554" s="4" t="n"/>
      <c r="G4554" s="4" t="n"/>
      <c r="H4554" s="4" t="n"/>
    </row>
    <row r="4555">
      <c r="A4555" s="6" t="n"/>
      <c r="B4555" s="4" t="n"/>
      <c r="C4555" s="4" t="n"/>
      <c r="D4555" s="4" t="n"/>
      <c r="E4555" s="7" t="n"/>
      <c r="F4555" s="4" t="n"/>
      <c r="G4555" s="4" t="n"/>
      <c r="H4555" s="4" t="n"/>
    </row>
    <row r="4556">
      <c r="A4556" s="6" t="n"/>
      <c r="B4556" s="4" t="n"/>
      <c r="C4556" s="4" t="n"/>
      <c r="D4556" s="4" t="n"/>
      <c r="E4556" s="7" t="n"/>
      <c r="F4556" s="4" t="n"/>
      <c r="G4556" s="4" t="n"/>
      <c r="H4556" s="4" t="n"/>
    </row>
    <row r="4557">
      <c r="A4557" s="6" t="n"/>
      <c r="B4557" s="4" t="n"/>
      <c r="C4557" s="4" t="n"/>
      <c r="D4557" s="4" t="n"/>
      <c r="E4557" s="7" t="n"/>
      <c r="F4557" s="4" t="n"/>
      <c r="G4557" s="4" t="n"/>
      <c r="H4557" s="4" t="n"/>
    </row>
    <row r="4558">
      <c r="A4558" s="6" t="n"/>
      <c r="B4558" s="4" t="n"/>
      <c r="C4558" s="4" t="n"/>
      <c r="D4558" s="4" t="n"/>
      <c r="E4558" s="7" t="n"/>
      <c r="F4558" s="4" t="n"/>
      <c r="G4558" s="4" t="n"/>
      <c r="H4558" s="4" t="n"/>
    </row>
    <row r="4559">
      <c r="A4559" s="6" t="n"/>
      <c r="B4559" s="4" t="n"/>
      <c r="C4559" s="4" t="n"/>
      <c r="D4559" s="4" t="n"/>
      <c r="E4559" s="7" t="n"/>
      <c r="F4559" s="4" t="n"/>
      <c r="G4559" s="4" t="n"/>
      <c r="H4559" s="4" t="n"/>
    </row>
    <row r="4560">
      <c r="A4560" s="6" t="n"/>
      <c r="B4560" s="4" t="n"/>
      <c r="C4560" s="4" t="n"/>
      <c r="D4560" s="4" t="n"/>
      <c r="E4560" s="7" t="n"/>
      <c r="F4560" s="4" t="n"/>
      <c r="G4560" s="4" t="n"/>
      <c r="H4560" s="4" t="n"/>
    </row>
    <row r="4561">
      <c r="A4561" s="6" t="n"/>
      <c r="B4561" s="4" t="n"/>
      <c r="C4561" s="4" t="n"/>
      <c r="D4561" s="4" t="n"/>
      <c r="E4561" s="7" t="n"/>
      <c r="F4561" s="4" t="n"/>
      <c r="G4561" s="4" t="n"/>
      <c r="H4561" s="4" t="n"/>
    </row>
    <row r="4562">
      <c r="A4562" s="6" t="n"/>
      <c r="B4562" s="4" t="n"/>
      <c r="C4562" s="4" t="n"/>
      <c r="D4562" s="4" t="n"/>
      <c r="E4562" s="7" t="n"/>
      <c r="F4562" s="4" t="n"/>
      <c r="G4562" s="4" t="n"/>
      <c r="H4562" s="4" t="n"/>
    </row>
    <row r="4563">
      <c r="A4563" s="6" t="n"/>
      <c r="B4563" s="4" t="n"/>
      <c r="C4563" s="4" t="n"/>
      <c r="D4563" s="4" t="n"/>
      <c r="E4563" s="7" t="n"/>
      <c r="F4563" s="4" t="n"/>
      <c r="G4563" s="4" t="n"/>
      <c r="H4563" s="4" t="n"/>
    </row>
    <row r="4564">
      <c r="A4564" s="6" t="n"/>
      <c r="B4564" s="4" t="n"/>
      <c r="C4564" s="4" t="n"/>
      <c r="D4564" s="4" t="n"/>
      <c r="E4564" s="7" t="n"/>
      <c r="F4564" s="4" t="n"/>
      <c r="G4564" s="4" t="n"/>
      <c r="H4564" s="4" t="n"/>
    </row>
    <row r="4565">
      <c r="A4565" s="6" t="n"/>
      <c r="B4565" s="4" t="n"/>
      <c r="C4565" s="4" t="n"/>
      <c r="D4565" s="4" t="n"/>
      <c r="E4565" s="7" t="n"/>
      <c r="F4565" s="4" t="n"/>
      <c r="G4565" s="4" t="n"/>
      <c r="H4565" s="4" t="n"/>
    </row>
    <row r="4566">
      <c r="A4566" s="6" t="n"/>
      <c r="B4566" s="4" t="n"/>
      <c r="C4566" s="4" t="n"/>
      <c r="D4566" s="4" t="n"/>
      <c r="E4566" s="7" t="n"/>
      <c r="F4566" s="4" t="n"/>
      <c r="G4566" s="4" t="n"/>
      <c r="H4566" s="4" t="n"/>
    </row>
    <row r="4567">
      <c r="A4567" s="6" t="n"/>
      <c r="B4567" s="4" t="n"/>
      <c r="C4567" s="4" t="n"/>
      <c r="D4567" s="4" t="n"/>
      <c r="E4567" s="7" t="n"/>
      <c r="F4567" s="4" t="n"/>
      <c r="G4567" s="4" t="n"/>
      <c r="H4567" s="4" t="n"/>
    </row>
    <row r="4568">
      <c r="A4568" s="6" t="n"/>
      <c r="B4568" s="4" t="n"/>
      <c r="C4568" s="4" t="n"/>
      <c r="D4568" s="4" t="n"/>
      <c r="E4568" s="7" t="n"/>
      <c r="F4568" s="4" t="n"/>
      <c r="G4568" s="4" t="n"/>
      <c r="H4568" s="4" t="n"/>
    </row>
    <row r="4569">
      <c r="A4569" s="6" t="n"/>
      <c r="B4569" s="4" t="n"/>
      <c r="C4569" s="4" t="n"/>
      <c r="D4569" s="4" t="n"/>
      <c r="E4569" s="7" t="n"/>
      <c r="F4569" s="4" t="n"/>
      <c r="G4569" s="4" t="n"/>
      <c r="H4569" s="4" t="n"/>
    </row>
    <row r="4570">
      <c r="A4570" s="6" t="n"/>
      <c r="B4570" s="4" t="n"/>
      <c r="C4570" s="4" t="n"/>
      <c r="D4570" s="4" t="n"/>
      <c r="E4570" s="7" t="n"/>
      <c r="F4570" s="4" t="n"/>
      <c r="G4570" s="4" t="n"/>
      <c r="H4570" s="4" t="n"/>
    </row>
    <row r="4571">
      <c r="A4571" s="6" t="n"/>
      <c r="B4571" s="4" t="n"/>
      <c r="C4571" s="4" t="n"/>
      <c r="D4571" s="4" t="n"/>
      <c r="E4571" s="7" t="n"/>
      <c r="F4571" s="4" t="n"/>
      <c r="G4571" s="4" t="n"/>
      <c r="H4571" s="4" t="n"/>
    </row>
    <row r="4572">
      <c r="A4572" s="6" t="n"/>
      <c r="B4572" s="4" t="n"/>
      <c r="C4572" s="4" t="n"/>
      <c r="D4572" s="4" t="n"/>
      <c r="E4572" s="7" t="n"/>
      <c r="F4572" s="4" t="n"/>
      <c r="G4572" s="4" t="n"/>
      <c r="H4572" s="4" t="n"/>
    </row>
    <row r="4573">
      <c r="A4573" s="6" t="n"/>
      <c r="B4573" s="4" t="n"/>
      <c r="C4573" s="4" t="n"/>
      <c r="D4573" s="4" t="n"/>
      <c r="E4573" s="7" t="n"/>
      <c r="F4573" s="4" t="n"/>
      <c r="G4573" s="4" t="n"/>
      <c r="H4573" s="4" t="n"/>
    </row>
    <row r="4574">
      <c r="A4574" s="6" t="n"/>
      <c r="B4574" s="4" t="n"/>
      <c r="C4574" s="4" t="n"/>
      <c r="D4574" s="4" t="n"/>
      <c r="E4574" s="7" t="n"/>
      <c r="F4574" s="4" t="n"/>
      <c r="G4574" s="4" t="n"/>
      <c r="H4574" s="4" t="n"/>
    </row>
    <row r="4575">
      <c r="A4575" s="6" t="n"/>
      <c r="B4575" s="4" t="n"/>
      <c r="C4575" s="4" t="n"/>
      <c r="D4575" s="4" t="n"/>
      <c r="E4575" s="7" t="n"/>
      <c r="F4575" s="4" t="n"/>
      <c r="G4575" s="4" t="n"/>
      <c r="H4575" s="4" t="n"/>
    </row>
    <row r="4576">
      <c r="A4576" s="6" t="n"/>
      <c r="B4576" s="4" t="n"/>
      <c r="C4576" s="4" t="n"/>
      <c r="D4576" s="4" t="n"/>
      <c r="E4576" s="7" t="n"/>
      <c r="F4576" s="4" t="n"/>
      <c r="G4576" s="4" t="n"/>
      <c r="H4576" s="4" t="n"/>
    </row>
    <row r="4577">
      <c r="A4577" s="6" t="n"/>
      <c r="B4577" s="4" t="n"/>
      <c r="C4577" s="4" t="n"/>
      <c r="D4577" s="4" t="n"/>
      <c r="E4577" s="7" t="n"/>
      <c r="F4577" s="4" t="n"/>
      <c r="G4577" s="4" t="n"/>
      <c r="H4577" s="4" t="n"/>
    </row>
    <row r="4578">
      <c r="A4578" s="6" t="n"/>
      <c r="B4578" s="4" t="n"/>
      <c r="C4578" s="4" t="n"/>
      <c r="D4578" s="4" t="n"/>
      <c r="E4578" s="7" t="n"/>
      <c r="F4578" s="4" t="n"/>
      <c r="G4578" s="4" t="n"/>
      <c r="H4578" s="4" t="n"/>
    </row>
    <row r="4579">
      <c r="A4579" s="6" t="n"/>
      <c r="B4579" s="4" t="n"/>
      <c r="C4579" s="4" t="n"/>
      <c r="D4579" s="4" t="n"/>
      <c r="E4579" s="7" t="n"/>
      <c r="F4579" s="4" t="n"/>
      <c r="G4579" s="4" t="n"/>
      <c r="H4579" s="4" t="n"/>
    </row>
    <row r="4580">
      <c r="A4580" s="6" t="n"/>
      <c r="B4580" s="4" t="n"/>
      <c r="C4580" s="4" t="n"/>
      <c r="D4580" s="4" t="n"/>
      <c r="E4580" s="7" t="n"/>
      <c r="F4580" s="4" t="n"/>
      <c r="G4580" s="4" t="n"/>
      <c r="H4580" s="4" t="n"/>
    </row>
    <row r="4581">
      <c r="A4581" s="6" t="n"/>
      <c r="B4581" s="4" t="n"/>
      <c r="C4581" s="4" t="n"/>
      <c r="D4581" s="4" t="n"/>
      <c r="E4581" s="7" t="n"/>
      <c r="F4581" s="4" t="n"/>
      <c r="G4581" s="4" t="n"/>
      <c r="H4581" s="4" t="n"/>
    </row>
    <row r="4582">
      <c r="A4582" s="6" t="n"/>
      <c r="B4582" s="4" t="n"/>
      <c r="C4582" s="4" t="n"/>
      <c r="D4582" s="4" t="n"/>
      <c r="E4582" s="7" t="n"/>
      <c r="F4582" s="4" t="n"/>
      <c r="G4582" s="4" t="n"/>
      <c r="H4582" s="4" t="n"/>
    </row>
    <row r="4583">
      <c r="A4583" s="6" t="n"/>
      <c r="B4583" s="4" t="n"/>
      <c r="C4583" s="4" t="n"/>
      <c r="D4583" s="4" t="n"/>
      <c r="E4583" s="7" t="n"/>
      <c r="F4583" s="4" t="n"/>
      <c r="G4583" s="4" t="n"/>
      <c r="H4583" s="4" t="n"/>
    </row>
    <row r="4584">
      <c r="A4584" s="6" t="n"/>
      <c r="B4584" s="4" t="n"/>
      <c r="C4584" s="4" t="n"/>
      <c r="D4584" s="4" t="n"/>
      <c r="E4584" s="7" t="n"/>
      <c r="F4584" s="4" t="n"/>
      <c r="G4584" s="4" t="n"/>
      <c r="H4584" s="4" t="n"/>
    </row>
    <row r="4585">
      <c r="A4585" s="6" t="n"/>
      <c r="B4585" s="4" t="n"/>
      <c r="C4585" s="4" t="n"/>
      <c r="D4585" s="4" t="n"/>
      <c r="E4585" s="7" t="n"/>
      <c r="F4585" s="4" t="n"/>
      <c r="G4585" s="4" t="n"/>
      <c r="H4585" s="4" t="n"/>
    </row>
    <row r="4586">
      <c r="A4586" s="6" t="n"/>
      <c r="B4586" s="4" t="n"/>
      <c r="C4586" s="4" t="n"/>
      <c r="D4586" s="4" t="n"/>
      <c r="E4586" s="7" t="n"/>
      <c r="F4586" s="4" t="n"/>
      <c r="G4586" s="4" t="n"/>
      <c r="H4586" s="4" t="n"/>
    </row>
    <row r="4587">
      <c r="A4587" s="6" t="n"/>
      <c r="B4587" s="4" t="n"/>
      <c r="C4587" s="4" t="n"/>
      <c r="D4587" s="4" t="n"/>
      <c r="E4587" s="7" t="n"/>
      <c r="F4587" s="4" t="n"/>
      <c r="G4587" s="4" t="n"/>
      <c r="H4587" s="4" t="n"/>
    </row>
    <row r="4588">
      <c r="A4588" s="6" t="n"/>
      <c r="B4588" s="4" t="n"/>
      <c r="C4588" s="4" t="n"/>
      <c r="D4588" s="4" t="n"/>
      <c r="E4588" s="7" t="n"/>
      <c r="F4588" s="4" t="n"/>
      <c r="G4588" s="4" t="n"/>
      <c r="H4588" s="4" t="n"/>
    </row>
    <row r="4589">
      <c r="A4589" s="6" t="n"/>
      <c r="B4589" s="4" t="n"/>
      <c r="C4589" s="4" t="n"/>
      <c r="D4589" s="4" t="n"/>
      <c r="E4589" s="7" t="n"/>
      <c r="F4589" s="4" t="n"/>
      <c r="G4589" s="4" t="n"/>
      <c r="H4589" s="4" t="n"/>
    </row>
    <row r="4590">
      <c r="A4590" s="6" t="n"/>
      <c r="B4590" s="4" t="n"/>
      <c r="C4590" s="4" t="n"/>
      <c r="D4590" s="4" t="n"/>
      <c r="E4590" s="7" t="n"/>
      <c r="F4590" s="4" t="n"/>
      <c r="G4590" s="4" t="n"/>
      <c r="H4590" s="4" t="n"/>
    </row>
    <row r="4591">
      <c r="A4591" s="6" t="n"/>
      <c r="B4591" s="4" t="n"/>
      <c r="C4591" s="4" t="n"/>
      <c r="D4591" s="4" t="n"/>
      <c r="E4591" s="7" t="n"/>
      <c r="F4591" s="4" t="n"/>
      <c r="G4591" s="4" t="n"/>
      <c r="H4591" s="4" t="n"/>
    </row>
    <row r="4592">
      <c r="A4592" s="6" t="n"/>
      <c r="B4592" s="4" t="n"/>
      <c r="C4592" s="4" t="n"/>
      <c r="D4592" s="4" t="n"/>
      <c r="E4592" s="7" t="n"/>
      <c r="F4592" s="4" t="n"/>
      <c r="G4592" s="4" t="n"/>
      <c r="H4592" s="4" t="n"/>
    </row>
    <row r="4593">
      <c r="A4593" s="6" t="n"/>
      <c r="B4593" s="4" t="n"/>
      <c r="C4593" s="4" t="n"/>
      <c r="D4593" s="4" t="n"/>
      <c r="E4593" s="7" t="n"/>
      <c r="F4593" s="4" t="n"/>
      <c r="G4593" s="4" t="n"/>
      <c r="H4593" s="4" t="n"/>
    </row>
    <row r="4594">
      <c r="A4594" s="6" t="n"/>
      <c r="B4594" s="4" t="n"/>
      <c r="C4594" s="4" t="n"/>
      <c r="D4594" s="4" t="n"/>
      <c r="E4594" s="7" t="n"/>
      <c r="F4594" s="4" t="n"/>
      <c r="G4594" s="4" t="n"/>
      <c r="H4594" s="4" t="n"/>
    </row>
    <row r="4595">
      <c r="A4595" s="6" t="n"/>
      <c r="B4595" s="4" t="n"/>
      <c r="C4595" s="4" t="n"/>
      <c r="D4595" s="4" t="n"/>
      <c r="E4595" s="7" t="n"/>
      <c r="F4595" s="4" t="n"/>
      <c r="G4595" s="4" t="n"/>
      <c r="H4595" s="4" t="n"/>
    </row>
    <row r="4596">
      <c r="A4596" s="6" t="n"/>
      <c r="B4596" s="4" t="n"/>
      <c r="C4596" s="4" t="n"/>
      <c r="D4596" s="4" t="n"/>
      <c r="E4596" s="7" t="n"/>
      <c r="F4596" s="4" t="n"/>
      <c r="G4596" s="4" t="n"/>
      <c r="H4596" s="4" t="n"/>
    </row>
    <row r="4597">
      <c r="A4597" s="6" t="n"/>
      <c r="B4597" s="4" t="n"/>
      <c r="C4597" s="4" t="n"/>
      <c r="D4597" s="4" t="n"/>
      <c r="E4597" s="7" t="n"/>
      <c r="F4597" s="4" t="n"/>
      <c r="G4597" s="4" t="n"/>
      <c r="H4597" s="4" t="n"/>
    </row>
    <row r="4598">
      <c r="A4598" s="6" t="n"/>
      <c r="B4598" s="4" t="n"/>
      <c r="C4598" s="4" t="n"/>
      <c r="D4598" s="4" t="n"/>
      <c r="E4598" s="7" t="n"/>
      <c r="F4598" s="4" t="n"/>
      <c r="G4598" s="4" t="n"/>
      <c r="H4598" s="4" t="n"/>
    </row>
    <row r="4599">
      <c r="A4599" s="6" t="n"/>
      <c r="B4599" s="4" t="n"/>
      <c r="C4599" s="4" t="n"/>
      <c r="D4599" s="4" t="n"/>
      <c r="E4599" s="7" t="n"/>
      <c r="F4599" s="4" t="n"/>
      <c r="G4599" s="4" t="n"/>
      <c r="H4599" s="4" t="n"/>
    </row>
    <row r="4600">
      <c r="A4600" s="6" t="n"/>
      <c r="B4600" s="4" t="n"/>
      <c r="C4600" s="4" t="n"/>
      <c r="D4600" s="4" t="n"/>
      <c r="E4600" s="7" t="n"/>
      <c r="F4600" s="4" t="n"/>
      <c r="G4600" s="4" t="n"/>
      <c r="H4600" s="4" t="n"/>
    </row>
    <row r="4601">
      <c r="A4601" s="6" t="n"/>
      <c r="B4601" s="4" t="n"/>
      <c r="C4601" s="4" t="n"/>
      <c r="D4601" s="4" t="n"/>
      <c r="E4601" s="7" t="n"/>
      <c r="F4601" s="4" t="n"/>
      <c r="G4601" s="4" t="n"/>
      <c r="H4601" s="4" t="n"/>
    </row>
    <row r="4602">
      <c r="A4602" s="6" t="n"/>
      <c r="B4602" s="4" t="n"/>
      <c r="C4602" s="4" t="n"/>
      <c r="D4602" s="4" t="n"/>
      <c r="E4602" s="7" t="n"/>
      <c r="F4602" s="4" t="n"/>
      <c r="G4602" s="4" t="n"/>
      <c r="H4602" s="4" t="n"/>
    </row>
    <row r="4603">
      <c r="A4603" s="6" t="n"/>
      <c r="B4603" s="4" t="n"/>
      <c r="C4603" s="4" t="n"/>
      <c r="D4603" s="4" t="n"/>
      <c r="E4603" s="7" t="n"/>
      <c r="F4603" s="4" t="n"/>
      <c r="G4603" s="4" t="n"/>
      <c r="H4603" s="4" t="n"/>
    </row>
    <row r="4604">
      <c r="A4604" s="6" t="n"/>
      <c r="B4604" s="4" t="n"/>
      <c r="C4604" s="4" t="n"/>
      <c r="D4604" s="4" t="n"/>
      <c r="E4604" s="7" t="n"/>
      <c r="F4604" s="4" t="n"/>
      <c r="G4604" s="4" t="n"/>
      <c r="H4604" s="4" t="n"/>
    </row>
    <row r="4605">
      <c r="A4605" s="6" t="n"/>
      <c r="B4605" s="4" t="n"/>
      <c r="C4605" s="4" t="n"/>
      <c r="D4605" s="4" t="n"/>
      <c r="E4605" s="7" t="n"/>
      <c r="F4605" s="4" t="n"/>
      <c r="G4605" s="4" t="n"/>
      <c r="H4605" s="4" t="n"/>
    </row>
    <row r="4606">
      <c r="A4606" s="6" t="n"/>
      <c r="B4606" s="4" t="n"/>
      <c r="C4606" s="4" t="n"/>
      <c r="D4606" s="4" t="n"/>
      <c r="E4606" s="7" t="n"/>
      <c r="F4606" s="4" t="n"/>
      <c r="G4606" s="4" t="n"/>
      <c r="H4606" s="4" t="n"/>
    </row>
    <row r="4607">
      <c r="A4607" s="6" t="n"/>
      <c r="B4607" s="4" t="n"/>
      <c r="C4607" s="4" t="n"/>
      <c r="D4607" s="4" t="n"/>
      <c r="E4607" s="7" t="n"/>
      <c r="F4607" s="4" t="n"/>
      <c r="G4607" s="4" t="n"/>
      <c r="H4607" s="4" t="n"/>
    </row>
    <row r="4608">
      <c r="A4608" s="6" t="n"/>
      <c r="B4608" s="4" t="n"/>
      <c r="C4608" s="4" t="n"/>
      <c r="D4608" s="4" t="n"/>
      <c r="E4608" s="7" t="n"/>
      <c r="F4608" s="4" t="n"/>
      <c r="G4608" s="4" t="n"/>
      <c r="H4608" s="4" t="n"/>
    </row>
    <row r="4609">
      <c r="A4609" s="6" t="n"/>
      <c r="B4609" s="4" t="n"/>
      <c r="C4609" s="4" t="n"/>
      <c r="D4609" s="4" t="n"/>
      <c r="E4609" s="7" t="n"/>
      <c r="F4609" s="4" t="n"/>
      <c r="G4609" s="4" t="n"/>
      <c r="H4609" s="4" t="n"/>
    </row>
    <row r="4610">
      <c r="A4610" s="6" t="n"/>
      <c r="B4610" s="4" t="n"/>
      <c r="C4610" s="4" t="n"/>
      <c r="D4610" s="4" t="n"/>
      <c r="E4610" s="7" t="n"/>
      <c r="F4610" s="4" t="n"/>
      <c r="G4610" s="4" t="n"/>
      <c r="H4610" s="4" t="n"/>
    </row>
    <row r="4611">
      <c r="A4611" s="6" t="n"/>
      <c r="B4611" s="4" t="n"/>
      <c r="C4611" s="4" t="n"/>
      <c r="D4611" s="4" t="n"/>
      <c r="E4611" s="7" t="n"/>
      <c r="F4611" s="4" t="n"/>
      <c r="G4611" s="4" t="n"/>
      <c r="H4611" s="4" t="n"/>
    </row>
    <row r="4612">
      <c r="A4612" s="6" t="n"/>
      <c r="B4612" s="4" t="n"/>
      <c r="C4612" s="4" t="n"/>
      <c r="D4612" s="4" t="n"/>
      <c r="E4612" s="7" t="n"/>
      <c r="F4612" s="4" t="n"/>
      <c r="G4612" s="4" t="n"/>
      <c r="H4612" s="4" t="n"/>
    </row>
    <row r="4613">
      <c r="A4613" s="6" t="n"/>
      <c r="B4613" s="4" t="n"/>
      <c r="C4613" s="4" t="n"/>
      <c r="D4613" s="4" t="n"/>
      <c r="E4613" s="7" t="n"/>
      <c r="F4613" s="4" t="n"/>
      <c r="G4613" s="4" t="n"/>
      <c r="H4613" s="4" t="n"/>
    </row>
    <row r="4614">
      <c r="A4614" s="6" t="n"/>
      <c r="B4614" s="4" t="n"/>
      <c r="C4614" s="4" t="n"/>
      <c r="D4614" s="4" t="n"/>
      <c r="E4614" s="7" t="n"/>
      <c r="F4614" s="4" t="n"/>
      <c r="G4614" s="4" t="n"/>
      <c r="H4614" s="4" t="n"/>
    </row>
    <row r="4615">
      <c r="A4615" s="6" t="n"/>
      <c r="B4615" s="4" t="n"/>
      <c r="C4615" s="4" t="n"/>
      <c r="D4615" s="4" t="n"/>
      <c r="E4615" s="7" t="n"/>
      <c r="F4615" s="4" t="n"/>
      <c r="G4615" s="4" t="n"/>
      <c r="H4615" s="4" t="n"/>
    </row>
    <row r="4616">
      <c r="A4616" s="6" t="n"/>
      <c r="B4616" s="4" t="n"/>
      <c r="C4616" s="4" t="n"/>
      <c r="D4616" s="4" t="n"/>
      <c r="E4616" s="7" t="n"/>
      <c r="F4616" s="4" t="n"/>
      <c r="G4616" s="4" t="n"/>
      <c r="H4616" s="4" t="n"/>
    </row>
    <row r="4617">
      <c r="A4617" s="6" t="n"/>
      <c r="B4617" s="4" t="n"/>
      <c r="C4617" s="4" t="n"/>
      <c r="D4617" s="4" t="n"/>
      <c r="E4617" s="7" t="n"/>
      <c r="F4617" s="4" t="n"/>
      <c r="G4617" s="4" t="n"/>
      <c r="H4617" s="4" t="n"/>
    </row>
    <row r="4618">
      <c r="A4618" s="6" t="n"/>
      <c r="B4618" s="4" t="n"/>
      <c r="C4618" s="4" t="n"/>
      <c r="D4618" s="4" t="n"/>
      <c r="E4618" s="7" t="n"/>
      <c r="F4618" s="4" t="n"/>
      <c r="G4618" s="4" t="n"/>
      <c r="H4618" s="4" t="n"/>
    </row>
    <row r="4619">
      <c r="A4619" s="6" t="n"/>
      <c r="B4619" s="4" t="n"/>
      <c r="C4619" s="4" t="n"/>
      <c r="D4619" s="4" t="n"/>
      <c r="E4619" s="7" t="n"/>
      <c r="F4619" s="4" t="n"/>
      <c r="G4619" s="4" t="n"/>
      <c r="H4619" s="4" t="n"/>
    </row>
    <row r="4620">
      <c r="A4620" s="6" t="n"/>
      <c r="B4620" s="4" t="n"/>
      <c r="C4620" s="4" t="n"/>
      <c r="D4620" s="4" t="n"/>
      <c r="E4620" s="7" t="n"/>
      <c r="F4620" s="4" t="n"/>
      <c r="G4620" s="4" t="n"/>
      <c r="H4620" s="4" t="n"/>
    </row>
    <row r="4621">
      <c r="A4621" s="6" t="n"/>
      <c r="B4621" s="4" t="n"/>
      <c r="C4621" s="4" t="n"/>
      <c r="D4621" s="4" t="n"/>
      <c r="E4621" s="7" t="n"/>
      <c r="F4621" s="4" t="n"/>
      <c r="G4621" s="4" t="n"/>
      <c r="H4621" s="4" t="n"/>
    </row>
    <row r="4622">
      <c r="A4622" s="6" t="n"/>
      <c r="B4622" s="4" t="n"/>
      <c r="C4622" s="4" t="n"/>
      <c r="D4622" s="4" t="n"/>
      <c r="E4622" s="7" t="n"/>
      <c r="F4622" s="4" t="n"/>
      <c r="G4622" s="4" t="n"/>
      <c r="H4622" s="4" t="n"/>
    </row>
    <row r="4623">
      <c r="A4623" s="6" t="n"/>
      <c r="B4623" s="4" t="n"/>
      <c r="C4623" s="4" t="n"/>
      <c r="D4623" s="4" t="n"/>
      <c r="E4623" s="7" t="n"/>
      <c r="F4623" s="4" t="n"/>
      <c r="G4623" s="4" t="n"/>
      <c r="H4623" s="4" t="n"/>
    </row>
    <row r="4624">
      <c r="A4624" s="6" t="n"/>
      <c r="B4624" s="4" t="n"/>
      <c r="C4624" s="4" t="n"/>
      <c r="D4624" s="4" t="n"/>
      <c r="E4624" s="7" t="n"/>
      <c r="F4624" s="4" t="n"/>
      <c r="G4624" s="4" t="n"/>
      <c r="H4624" s="4" t="n"/>
    </row>
    <row r="4625">
      <c r="A4625" s="6" t="n"/>
      <c r="B4625" s="4" t="n"/>
      <c r="C4625" s="4" t="n"/>
      <c r="D4625" s="4" t="n"/>
      <c r="E4625" s="7" t="n"/>
      <c r="F4625" s="4" t="n"/>
      <c r="G4625" s="4" t="n"/>
      <c r="H4625" s="4" t="n"/>
    </row>
    <row r="4626">
      <c r="A4626" s="6" t="n"/>
      <c r="B4626" s="4" t="n"/>
      <c r="C4626" s="4" t="n"/>
      <c r="D4626" s="4" t="n"/>
      <c r="E4626" s="7" t="n"/>
      <c r="F4626" s="4" t="n"/>
      <c r="G4626" s="4" t="n"/>
      <c r="H4626" s="4" t="n"/>
    </row>
    <row r="4627">
      <c r="A4627" s="6" t="n"/>
      <c r="B4627" s="4" t="n"/>
      <c r="C4627" s="4" t="n"/>
      <c r="D4627" s="4" t="n"/>
      <c r="E4627" s="7" t="n"/>
      <c r="F4627" s="4" t="n"/>
      <c r="G4627" s="4" t="n"/>
      <c r="H4627" s="4" t="n"/>
    </row>
    <row r="4628">
      <c r="A4628" s="6" t="n"/>
      <c r="B4628" s="4" t="n"/>
      <c r="C4628" s="4" t="n"/>
      <c r="D4628" s="4" t="n"/>
      <c r="E4628" s="7" t="n"/>
      <c r="F4628" s="4" t="n"/>
      <c r="G4628" s="4" t="n"/>
      <c r="H4628" s="4" t="n"/>
    </row>
    <row r="4629">
      <c r="A4629" s="6" t="n"/>
      <c r="B4629" s="4" t="n"/>
      <c r="C4629" s="4" t="n"/>
      <c r="D4629" s="4" t="n"/>
      <c r="E4629" s="7" t="n"/>
      <c r="F4629" s="4" t="n"/>
      <c r="G4629" s="4" t="n"/>
      <c r="H4629" s="4" t="n"/>
    </row>
    <row r="4630">
      <c r="A4630" s="6" t="n"/>
      <c r="B4630" s="4" t="n"/>
      <c r="C4630" s="4" t="n"/>
      <c r="D4630" s="4" t="n"/>
      <c r="E4630" s="7" t="n"/>
      <c r="F4630" s="4" t="n"/>
      <c r="G4630" s="4" t="n"/>
      <c r="H4630" s="4" t="n"/>
    </row>
    <row r="4631">
      <c r="A4631" s="6" t="n"/>
      <c r="B4631" s="4" t="n"/>
      <c r="C4631" s="4" t="n"/>
      <c r="D4631" s="4" t="n"/>
      <c r="E4631" s="7" t="n"/>
      <c r="F4631" s="4" t="n"/>
      <c r="G4631" s="4" t="n"/>
      <c r="H4631" s="4" t="n"/>
    </row>
    <row r="4632">
      <c r="A4632" s="6" t="n"/>
      <c r="B4632" s="4" t="n"/>
      <c r="C4632" s="4" t="n"/>
      <c r="D4632" s="4" t="n"/>
      <c r="E4632" s="7" t="n"/>
      <c r="F4632" s="4" t="n"/>
      <c r="G4632" s="4" t="n"/>
      <c r="H4632" s="4" t="n"/>
    </row>
    <row r="4633">
      <c r="A4633" s="6" t="n"/>
      <c r="B4633" s="4" t="n"/>
      <c r="C4633" s="4" t="n"/>
      <c r="D4633" s="4" t="n"/>
      <c r="E4633" s="7" t="n"/>
      <c r="F4633" s="4" t="n"/>
      <c r="G4633" s="4" t="n"/>
      <c r="H4633" s="4" t="n"/>
    </row>
    <row r="4634">
      <c r="A4634" s="6" t="n"/>
      <c r="B4634" s="4" t="n"/>
      <c r="C4634" s="4" t="n"/>
      <c r="D4634" s="4" t="n"/>
      <c r="E4634" s="7" t="n"/>
      <c r="F4634" s="4" t="n"/>
      <c r="G4634" s="4" t="n"/>
      <c r="H4634" s="4" t="n"/>
    </row>
    <row r="4635">
      <c r="A4635" s="6" t="n"/>
      <c r="B4635" s="4" t="n"/>
      <c r="C4635" s="4" t="n"/>
      <c r="D4635" s="4" t="n"/>
      <c r="E4635" s="7" t="n"/>
      <c r="F4635" s="4" t="n"/>
      <c r="G4635" s="4" t="n"/>
      <c r="H4635" s="4" t="n"/>
    </row>
    <row r="4636">
      <c r="A4636" s="6" t="n"/>
      <c r="B4636" s="4" t="n"/>
      <c r="C4636" s="4" t="n"/>
      <c r="D4636" s="4" t="n"/>
      <c r="E4636" s="7" t="n"/>
      <c r="F4636" s="4" t="n"/>
      <c r="G4636" s="4" t="n"/>
      <c r="H4636" s="4" t="n"/>
    </row>
    <row r="4637">
      <c r="A4637" s="6" t="n"/>
      <c r="B4637" s="4" t="n"/>
      <c r="C4637" s="4" t="n"/>
      <c r="D4637" s="4" t="n"/>
      <c r="E4637" s="7" t="n"/>
      <c r="F4637" s="4" t="n"/>
      <c r="G4637" s="4" t="n"/>
      <c r="H4637" s="4" t="n"/>
    </row>
    <row r="4638">
      <c r="A4638" s="6" t="n"/>
      <c r="B4638" s="4" t="n"/>
      <c r="C4638" s="4" t="n"/>
      <c r="D4638" s="4" t="n"/>
      <c r="E4638" s="7" t="n"/>
      <c r="F4638" s="4" t="n"/>
      <c r="G4638" s="4" t="n"/>
      <c r="H4638" s="4" t="n"/>
    </row>
    <row r="4639">
      <c r="A4639" s="6" t="n"/>
      <c r="B4639" s="4" t="n"/>
      <c r="C4639" s="4" t="n"/>
      <c r="D4639" s="4" t="n"/>
      <c r="E4639" s="7" t="n"/>
      <c r="F4639" s="4" t="n"/>
      <c r="G4639" s="4" t="n"/>
      <c r="H4639" s="4" t="n"/>
    </row>
    <row r="4640">
      <c r="A4640" s="6" t="n"/>
      <c r="B4640" s="4" t="n"/>
      <c r="C4640" s="4" t="n"/>
      <c r="D4640" s="4" t="n"/>
      <c r="E4640" s="7" t="n"/>
      <c r="F4640" s="4" t="n"/>
      <c r="G4640" s="4" t="n"/>
      <c r="H4640" s="4" t="n"/>
    </row>
    <row r="4641">
      <c r="A4641" s="6" t="n"/>
      <c r="B4641" s="4" t="n"/>
      <c r="C4641" s="4" t="n"/>
      <c r="D4641" s="4" t="n"/>
      <c r="E4641" s="7" t="n"/>
      <c r="F4641" s="4" t="n"/>
      <c r="G4641" s="4" t="n"/>
      <c r="H4641" s="4" t="n"/>
    </row>
    <row r="4642">
      <c r="A4642" s="6" t="n"/>
      <c r="B4642" s="4" t="n"/>
      <c r="C4642" s="4" t="n"/>
      <c r="D4642" s="4" t="n"/>
      <c r="E4642" s="7" t="n"/>
      <c r="F4642" s="4" t="n"/>
      <c r="G4642" s="4" t="n"/>
      <c r="H4642" s="4" t="n"/>
    </row>
    <row r="4643">
      <c r="A4643" s="6" t="n"/>
      <c r="B4643" s="4" t="n"/>
      <c r="C4643" s="4" t="n"/>
      <c r="D4643" s="4" t="n"/>
      <c r="E4643" s="7" t="n"/>
      <c r="F4643" s="4" t="n"/>
      <c r="G4643" s="4" t="n"/>
      <c r="H4643" s="4" t="n"/>
    </row>
    <row r="4644">
      <c r="A4644" s="6" t="n"/>
      <c r="B4644" s="4" t="n"/>
      <c r="C4644" s="4" t="n"/>
      <c r="D4644" s="4" t="n"/>
      <c r="E4644" s="7" t="n"/>
      <c r="F4644" s="4" t="n"/>
      <c r="G4644" s="4" t="n"/>
      <c r="H4644" s="4" t="n"/>
    </row>
    <row r="4645">
      <c r="A4645" s="6" t="n"/>
      <c r="B4645" s="4" t="n"/>
      <c r="C4645" s="4" t="n"/>
      <c r="D4645" s="4" t="n"/>
      <c r="E4645" s="7" t="n"/>
      <c r="F4645" s="4" t="n"/>
      <c r="G4645" s="4" t="n"/>
      <c r="H4645" s="4" t="n"/>
    </row>
    <row r="4646">
      <c r="A4646" s="6" t="n"/>
      <c r="B4646" s="4" t="n"/>
      <c r="C4646" s="4" t="n"/>
      <c r="D4646" s="4" t="n"/>
      <c r="E4646" s="7" t="n"/>
      <c r="F4646" s="4" t="n"/>
      <c r="G4646" s="4" t="n"/>
      <c r="H4646" s="4" t="n"/>
    </row>
    <row r="4647">
      <c r="A4647" s="6" t="n"/>
      <c r="B4647" s="4" t="n"/>
      <c r="C4647" s="4" t="n"/>
      <c r="D4647" s="4" t="n"/>
      <c r="E4647" s="7" t="n"/>
      <c r="F4647" s="4" t="n"/>
      <c r="G4647" s="4" t="n"/>
      <c r="H4647" s="4" t="n"/>
    </row>
    <row r="4648">
      <c r="A4648" s="6" t="n"/>
      <c r="B4648" s="4" t="n"/>
      <c r="C4648" s="4" t="n"/>
      <c r="D4648" s="4" t="n"/>
      <c r="E4648" s="7" t="n"/>
      <c r="F4648" s="4" t="n"/>
      <c r="G4648" s="4" t="n"/>
      <c r="H4648" s="4" t="n"/>
    </row>
    <row r="4649">
      <c r="A4649" s="6" t="n"/>
      <c r="B4649" s="4" t="n"/>
      <c r="C4649" s="4" t="n"/>
      <c r="D4649" s="4" t="n"/>
      <c r="E4649" s="7" t="n"/>
      <c r="F4649" s="4" t="n"/>
      <c r="G4649" s="4" t="n"/>
      <c r="H4649" s="4" t="n"/>
    </row>
    <row r="4650">
      <c r="A4650" s="6" t="n"/>
      <c r="B4650" s="4" t="n"/>
      <c r="C4650" s="4" t="n"/>
      <c r="D4650" s="4" t="n"/>
      <c r="E4650" s="7" t="n"/>
      <c r="F4650" s="4" t="n"/>
      <c r="G4650" s="4" t="n"/>
      <c r="H4650" s="4" t="n"/>
    </row>
    <row r="4651">
      <c r="A4651" s="6" t="n"/>
      <c r="B4651" s="4" t="n"/>
      <c r="C4651" s="4" t="n"/>
      <c r="D4651" s="4" t="n"/>
      <c r="E4651" s="7" t="n"/>
      <c r="F4651" s="4" t="n"/>
      <c r="G4651" s="4" t="n"/>
      <c r="H4651" s="4" t="n"/>
    </row>
    <row r="4652">
      <c r="A4652" s="6" t="n"/>
      <c r="B4652" s="4" t="n"/>
      <c r="C4652" s="4" t="n"/>
      <c r="D4652" s="4" t="n"/>
      <c r="E4652" s="7" t="n"/>
      <c r="F4652" s="4" t="n"/>
      <c r="G4652" s="4" t="n"/>
      <c r="H4652" s="4" t="n"/>
    </row>
    <row r="4653">
      <c r="A4653" s="6" t="n"/>
      <c r="B4653" s="4" t="n"/>
      <c r="C4653" s="4" t="n"/>
      <c r="D4653" s="4" t="n"/>
      <c r="E4653" s="7" t="n"/>
      <c r="F4653" s="4" t="n"/>
      <c r="G4653" s="4" t="n"/>
      <c r="H4653" s="4" t="n"/>
    </row>
    <row r="4654">
      <c r="A4654" s="6" t="n"/>
      <c r="B4654" s="4" t="n"/>
      <c r="C4654" s="4" t="n"/>
      <c r="D4654" s="4" t="n"/>
      <c r="E4654" s="7" t="n"/>
      <c r="F4654" s="4" t="n"/>
      <c r="G4654" s="4" t="n"/>
      <c r="H4654" s="4" t="n"/>
    </row>
    <row r="4655">
      <c r="A4655" s="6" t="n"/>
      <c r="B4655" s="4" t="n"/>
      <c r="C4655" s="4" t="n"/>
      <c r="D4655" s="4" t="n"/>
      <c r="E4655" s="7" t="n"/>
      <c r="F4655" s="4" t="n"/>
      <c r="G4655" s="4" t="n"/>
      <c r="H4655" s="4" t="n"/>
    </row>
    <row r="4656">
      <c r="A4656" s="6" t="n"/>
      <c r="B4656" s="4" t="n"/>
      <c r="C4656" s="4" t="n"/>
      <c r="D4656" s="4" t="n"/>
      <c r="E4656" s="7" t="n"/>
      <c r="F4656" s="4" t="n"/>
      <c r="G4656" s="4" t="n"/>
      <c r="H4656" s="4" t="n"/>
    </row>
    <row r="4657">
      <c r="A4657" s="6" t="n"/>
      <c r="B4657" s="4" t="n"/>
      <c r="C4657" s="4" t="n"/>
      <c r="D4657" s="4" t="n"/>
      <c r="E4657" s="7" t="n"/>
      <c r="F4657" s="4" t="n"/>
      <c r="G4657" s="4" t="n"/>
      <c r="H4657" s="4" t="n"/>
    </row>
    <row r="4658">
      <c r="A4658" s="6" t="n"/>
      <c r="B4658" s="4" t="n"/>
      <c r="C4658" s="4" t="n"/>
      <c r="D4658" s="4" t="n"/>
      <c r="E4658" s="7" t="n"/>
      <c r="F4658" s="4" t="n"/>
      <c r="G4658" s="4" t="n"/>
      <c r="H4658" s="4" t="n"/>
    </row>
    <row r="4659">
      <c r="A4659" s="6" t="n"/>
      <c r="B4659" s="4" t="n"/>
      <c r="C4659" s="4" t="n"/>
      <c r="D4659" s="4" t="n"/>
      <c r="E4659" s="7" t="n"/>
      <c r="F4659" s="4" t="n"/>
      <c r="G4659" s="4" t="n"/>
      <c r="H4659" s="4" t="n"/>
    </row>
    <row r="4660">
      <c r="A4660" s="6" t="n"/>
      <c r="B4660" s="4" t="n"/>
      <c r="C4660" s="4" t="n"/>
      <c r="D4660" s="4" t="n"/>
      <c r="E4660" s="7" t="n"/>
      <c r="F4660" s="4" t="n"/>
      <c r="G4660" s="4" t="n"/>
      <c r="H4660" s="4" t="n"/>
    </row>
    <row r="4661">
      <c r="A4661" s="6" t="n"/>
      <c r="B4661" s="4" t="n"/>
      <c r="C4661" s="4" t="n"/>
      <c r="D4661" s="4" t="n"/>
      <c r="E4661" s="7" t="n"/>
      <c r="F4661" s="4" t="n"/>
      <c r="G4661" s="4" t="n"/>
      <c r="H4661" s="4" t="n"/>
    </row>
    <row r="4662">
      <c r="A4662" s="6" t="n"/>
      <c r="B4662" s="4" t="n"/>
      <c r="C4662" s="4" t="n"/>
      <c r="D4662" s="4" t="n"/>
      <c r="E4662" s="7" t="n"/>
      <c r="F4662" s="4" t="n"/>
      <c r="G4662" s="4" t="n"/>
      <c r="H4662" s="4" t="n"/>
    </row>
    <row r="4663">
      <c r="A4663" s="6" t="n"/>
      <c r="B4663" s="4" t="n"/>
      <c r="C4663" s="4" t="n"/>
      <c r="D4663" s="4" t="n"/>
      <c r="E4663" s="7" t="n"/>
      <c r="F4663" s="4" t="n"/>
      <c r="G4663" s="4" t="n"/>
      <c r="H4663" s="4" t="n"/>
    </row>
    <row r="4664">
      <c r="A4664" s="6" t="n"/>
      <c r="B4664" s="4" t="n"/>
      <c r="C4664" s="4" t="n"/>
      <c r="D4664" s="4" t="n"/>
      <c r="E4664" s="7" t="n"/>
      <c r="F4664" s="4" t="n"/>
      <c r="G4664" s="4" t="n"/>
      <c r="H4664" s="4" t="n"/>
    </row>
    <row r="4665">
      <c r="A4665" s="6" t="n"/>
      <c r="B4665" s="4" t="n"/>
      <c r="C4665" s="4" t="n"/>
      <c r="D4665" s="4" t="n"/>
      <c r="E4665" s="7" t="n"/>
      <c r="F4665" s="4" t="n"/>
      <c r="G4665" s="4" t="n"/>
      <c r="H4665" s="4" t="n"/>
    </row>
    <row r="4666">
      <c r="A4666" s="6" t="n"/>
      <c r="B4666" s="4" t="n"/>
      <c r="C4666" s="4" t="n"/>
      <c r="D4666" s="4" t="n"/>
      <c r="E4666" s="7" t="n"/>
      <c r="F4666" s="4" t="n"/>
      <c r="G4666" s="4" t="n"/>
      <c r="H4666" s="4" t="n"/>
    </row>
    <row r="4667">
      <c r="A4667" s="6" t="n"/>
      <c r="B4667" s="4" t="n"/>
      <c r="C4667" s="4" t="n"/>
      <c r="D4667" s="4" t="n"/>
      <c r="E4667" s="7" t="n"/>
      <c r="F4667" s="4" t="n"/>
      <c r="G4667" s="4" t="n"/>
      <c r="H4667" s="4" t="n"/>
    </row>
    <row r="4668">
      <c r="A4668" s="6" t="n"/>
      <c r="B4668" s="4" t="n"/>
      <c r="C4668" s="4" t="n"/>
      <c r="D4668" s="4" t="n"/>
      <c r="E4668" s="7" t="n"/>
      <c r="F4668" s="4" t="n"/>
      <c r="G4668" s="4" t="n"/>
      <c r="H4668" s="4" t="n"/>
    </row>
    <row r="4669">
      <c r="A4669" s="6" t="n"/>
      <c r="B4669" s="4" t="n"/>
      <c r="C4669" s="4" t="n"/>
      <c r="D4669" s="4" t="n"/>
      <c r="E4669" s="7" t="n"/>
      <c r="F4669" s="4" t="n"/>
      <c r="G4669" s="4" t="n"/>
      <c r="H4669" s="4" t="n"/>
    </row>
    <row r="4670">
      <c r="A4670" s="6" t="n"/>
      <c r="B4670" s="4" t="n"/>
      <c r="C4670" s="4" t="n"/>
      <c r="D4670" s="4" t="n"/>
      <c r="E4670" s="7" t="n"/>
      <c r="F4670" s="4" t="n"/>
      <c r="G4670" s="4" t="n"/>
      <c r="H4670" s="4" t="n"/>
    </row>
    <row r="4671">
      <c r="A4671" s="6" t="n"/>
      <c r="B4671" s="4" t="n"/>
      <c r="C4671" s="4" t="n"/>
      <c r="D4671" s="4" t="n"/>
      <c r="E4671" s="7" t="n"/>
      <c r="F4671" s="4" t="n"/>
      <c r="G4671" s="4" t="n"/>
      <c r="H4671" s="4" t="n"/>
    </row>
    <row r="4672">
      <c r="A4672" s="6" t="n"/>
      <c r="B4672" s="4" t="n"/>
      <c r="C4672" s="4" t="n"/>
      <c r="D4672" s="4" t="n"/>
      <c r="E4672" s="7" t="n"/>
      <c r="F4672" s="4" t="n"/>
      <c r="G4672" s="4" t="n"/>
      <c r="H4672" s="4" t="n"/>
    </row>
    <row r="4673">
      <c r="A4673" s="6" t="n"/>
      <c r="B4673" s="4" t="n"/>
      <c r="C4673" s="4" t="n"/>
      <c r="D4673" s="4" t="n"/>
      <c r="E4673" s="7" t="n"/>
      <c r="F4673" s="4" t="n"/>
      <c r="G4673" s="4" t="n"/>
      <c r="H4673" s="4" t="n"/>
    </row>
    <row r="4674">
      <c r="A4674" s="6" t="n"/>
      <c r="B4674" s="4" t="n"/>
      <c r="C4674" s="4" t="n"/>
      <c r="D4674" s="4" t="n"/>
      <c r="E4674" s="7" t="n"/>
      <c r="F4674" s="4" t="n"/>
      <c r="G4674" s="4" t="n"/>
      <c r="H4674" s="4" t="n"/>
    </row>
    <row r="4675">
      <c r="A4675" s="6" t="n"/>
      <c r="B4675" s="4" t="n"/>
      <c r="C4675" s="4" t="n"/>
      <c r="D4675" s="4" t="n"/>
      <c r="E4675" s="7" t="n"/>
      <c r="F4675" s="4" t="n"/>
      <c r="G4675" s="4" t="n"/>
      <c r="H4675" s="4" t="n"/>
    </row>
    <row r="4676">
      <c r="A4676" s="6" t="n"/>
      <c r="B4676" s="4" t="n"/>
      <c r="C4676" s="4" t="n"/>
      <c r="D4676" s="4" t="n"/>
      <c r="E4676" s="7" t="n"/>
      <c r="F4676" s="4" t="n"/>
      <c r="G4676" s="4" t="n"/>
      <c r="H4676" s="4" t="n"/>
    </row>
    <row r="4677">
      <c r="A4677" s="6" t="n"/>
      <c r="B4677" s="4" t="n"/>
      <c r="C4677" s="4" t="n"/>
      <c r="D4677" s="4" t="n"/>
      <c r="E4677" s="7" t="n"/>
      <c r="F4677" s="4" t="n"/>
      <c r="G4677" s="4" t="n"/>
      <c r="H4677" s="4" t="n"/>
    </row>
    <row r="4678">
      <c r="A4678" s="6" t="n"/>
      <c r="B4678" s="4" t="n"/>
      <c r="C4678" s="4" t="n"/>
      <c r="D4678" s="4" t="n"/>
      <c r="E4678" s="7" t="n"/>
      <c r="F4678" s="4" t="n"/>
      <c r="G4678" s="4" t="n"/>
      <c r="H4678" s="4" t="n"/>
    </row>
    <row r="4679">
      <c r="A4679" s="6" t="n"/>
      <c r="B4679" s="4" t="n"/>
      <c r="C4679" s="4" t="n"/>
      <c r="D4679" s="4" t="n"/>
      <c r="E4679" s="7" t="n"/>
      <c r="F4679" s="4" t="n"/>
      <c r="G4679" s="4" t="n"/>
      <c r="H4679" s="4" t="n"/>
    </row>
    <row r="4680">
      <c r="A4680" s="6" t="n"/>
      <c r="B4680" s="4" t="n"/>
      <c r="C4680" s="4" t="n"/>
      <c r="D4680" s="4" t="n"/>
      <c r="E4680" s="7" t="n"/>
      <c r="F4680" s="4" t="n"/>
      <c r="G4680" s="4" t="n"/>
      <c r="H4680" s="4" t="n"/>
    </row>
    <row r="4681">
      <c r="A4681" s="6" t="n"/>
      <c r="B4681" s="4" t="n"/>
      <c r="C4681" s="4" t="n"/>
      <c r="D4681" s="4" t="n"/>
      <c r="E4681" s="7" t="n"/>
      <c r="F4681" s="4" t="n"/>
      <c r="G4681" s="4" t="n"/>
      <c r="H4681" s="4" t="n"/>
    </row>
    <row r="4682">
      <c r="A4682" s="6" t="n"/>
      <c r="B4682" s="4" t="n"/>
      <c r="C4682" s="4" t="n"/>
      <c r="D4682" s="4" t="n"/>
      <c r="E4682" s="7" t="n"/>
      <c r="F4682" s="4" t="n"/>
      <c r="G4682" s="4" t="n"/>
      <c r="H4682" s="4" t="n"/>
    </row>
    <row r="4683">
      <c r="A4683" s="6" t="n"/>
      <c r="B4683" s="4" t="n"/>
      <c r="C4683" s="4" t="n"/>
      <c r="D4683" s="4" t="n"/>
      <c r="E4683" s="7" t="n"/>
      <c r="F4683" s="4" t="n"/>
      <c r="G4683" s="4" t="n"/>
      <c r="H4683" s="4" t="n"/>
    </row>
    <row r="4684">
      <c r="A4684" s="6" t="n"/>
      <c r="B4684" s="4" t="n"/>
      <c r="C4684" s="4" t="n"/>
      <c r="D4684" s="4" t="n"/>
      <c r="E4684" s="7" t="n"/>
      <c r="F4684" s="4" t="n"/>
      <c r="G4684" s="4" t="n"/>
      <c r="H4684" s="4" t="n"/>
    </row>
    <row r="4685">
      <c r="A4685" s="6" t="n"/>
      <c r="B4685" s="4" t="n"/>
      <c r="C4685" s="4" t="n"/>
      <c r="D4685" s="4" t="n"/>
      <c r="E4685" s="7" t="n"/>
      <c r="F4685" s="4" t="n"/>
      <c r="G4685" s="4" t="n"/>
      <c r="H4685" s="4" t="n"/>
    </row>
    <row r="4686">
      <c r="A4686" s="6" t="n"/>
      <c r="B4686" s="4" t="n"/>
      <c r="C4686" s="4" t="n"/>
      <c r="D4686" s="4" t="n"/>
      <c r="E4686" s="7" t="n"/>
      <c r="F4686" s="4" t="n"/>
      <c r="G4686" s="4" t="n"/>
      <c r="H4686" s="4" t="n"/>
    </row>
    <row r="4687">
      <c r="A4687" s="6" t="n"/>
      <c r="B4687" s="4" t="n"/>
      <c r="C4687" s="4" t="n"/>
      <c r="D4687" s="4" t="n"/>
      <c r="E4687" s="7" t="n"/>
      <c r="F4687" s="4" t="n"/>
      <c r="G4687" s="4" t="n"/>
      <c r="H4687" s="4" t="n"/>
    </row>
    <row r="4688">
      <c r="A4688" s="6" t="n"/>
      <c r="B4688" s="4" t="n"/>
      <c r="C4688" s="4" t="n"/>
      <c r="D4688" s="4" t="n"/>
      <c r="E4688" s="7" t="n"/>
      <c r="F4688" s="4" t="n"/>
      <c r="G4688" s="4" t="n"/>
      <c r="H4688" s="4" t="n"/>
    </row>
    <row r="4689">
      <c r="A4689" s="6" t="n"/>
      <c r="B4689" s="4" t="n"/>
      <c r="C4689" s="4" t="n"/>
      <c r="D4689" s="4" t="n"/>
      <c r="E4689" s="7" t="n"/>
      <c r="F4689" s="4" t="n"/>
      <c r="G4689" s="4" t="n"/>
      <c r="H4689" s="4" t="n"/>
    </row>
    <row r="4690">
      <c r="A4690" s="6" t="n"/>
      <c r="B4690" s="4" t="n"/>
      <c r="C4690" s="4" t="n"/>
      <c r="D4690" s="4" t="n"/>
      <c r="E4690" s="7" t="n"/>
      <c r="F4690" s="4" t="n"/>
      <c r="G4690" s="4" t="n"/>
      <c r="H4690" s="4" t="n"/>
    </row>
    <row r="4691">
      <c r="A4691" s="6" t="n"/>
      <c r="B4691" s="4" t="n"/>
      <c r="C4691" s="4" t="n"/>
      <c r="D4691" s="4" t="n"/>
      <c r="E4691" s="7" t="n"/>
      <c r="F4691" s="4" t="n"/>
      <c r="G4691" s="4" t="n"/>
      <c r="H4691" s="4" t="n"/>
    </row>
    <row r="4692">
      <c r="A4692" s="6" t="n"/>
      <c r="B4692" s="4" t="n"/>
      <c r="C4692" s="4" t="n"/>
      <c r="D4692" s="4" t="n"/>
      <c r="E4692" s="7" t="n"/>
      <c r="F4692" s="4" t="n"/>
      <c r="G4692" s="4" t="n"/>
      <c r="H4692" s="4" t="n"/>
    </row>
    <row r="4693">
      <c r="A4693" s="6" t="n"/>
      <c r="B4693" s="4" t="n"/>
      <c r="C4693" s="4" t="n"/>
      <c r="D4693" s="4" t="n"/>
      <c r="E4693" s="7" t="n"/>
      <c r="F4693" s="4" t="n"/>
      <c r="G4693" s="4" t="n"/>
      <c r="H4693" s="4" t="n"/>
    </row>
    <row r="4694">
      <c r="A4694" s="6" t="n"/>
      <c r="B4694" s="4" t="n"/>
      <c r="C4694" s="4" t="n"/>
      <c r="D4694" s="4" t="n"/>
      <c r="E4694" s="7" t="n"/>
      <c r="F4694" s="4" t="n"/>
      <c r="G4694" s="4" t="n"/>
      <c r="H4694" s="4" t="n"/>
    </row>
    <row r="4695">
      <c r="A4695" s="6" t="n"/>
      <c r="B4695" s="4" t="n"/>
      <c r="C4695" s="4" t="n"/>
      <c r="D4695" s="4" t="n"/>
      <c r="E4695" s="7" t="n"/>
      <c r="F4695" s="4" t="n"/>
      <c r="G4695" s="4" t="n"/>
      <c r="H4695" s="4" t="n"/>
    </row>
    <row r="4696">
      <c r="A4696" s="6" t="n"/>
      <c r="B4696" s="4" t="n"/>
      <c r="C4696" s="4" t="n"/>
      <c r="D4696" s="4" t="n"/>
      <c r="E4696" s="7" t="n"/>
      <c r="F4696" s="4" t="n"/>
      <c r="G4696" s="4" t="n"/>
      <c r="H4696" s="4" t="n"/>
    </row>
    <row r="4697">
      <c r="A4697" s="6" t="n"/>
      <c r="B4697" s="4" t="n"/>
      <c r="C4697" s="4" t="n"/>
      <c r="D4697" s="4" t="n"/>
      <c r="E4697" s="7" t="n"/>
      <c r="F4697" s="4" t="n"/>
      <c r="G4697" s="4" t="n"/>
      <c r="H4697" s="4" t="n"/>
    </row>
    <row r="4698">
      <c r="A4698" s="6" t="n"/>
      <c r="B4698" s="4" t="n"/>
      <c r="C4698" s="4" t="n"/>
      <c r="D4698" s="4" t="n"/>
      <c r="E4698" s="7" t="n"/>
      <c r="F4698" s="4" t="n"/>
      <c r="G4698" s="4" t="n"/>
      <c r="H4698" s="4" t="n"/>
    </row>
    <row r="4699">
      <c r="A4699" s="6" t="n"/>
      <c r="B4699" s="4" t="n"/>
      <c r="C4699" s="4" t="n"/>
      <c r="D4699" s="4" t="n"/>
      <c r="E4699" s="7" t="n"/>
      <c r="F4699" s="4" t="n"/>
      <c r="G4699" s="4" t="n"/>
      <c r="H4699" s="4" t="n"/>
    </row>
    <row r="4700">
      <c r="A4700" s="6" t="n"/>
      <c r="B4700" s="4" t="n"/>
      <c r="C4700" s="4" t="n"/>
      <c r="D4700" s="4" t="n"/>
      <c r="E4700" s="7" t="n"/>
      <c r="F4700" s="4" t="n"/>
      <c r="G4700" s="4" t="n"/>
      <c r="H4700" s="4" t="n"/>
    </row>
    <row r="4701">
      <c r="A4701" s="6" t="n"/>
      <c r="B4701" s="4" t="n"/>
      <c r="C4701" s="4" t="n"/>
      <c r="D4701" s="4" t="n"/>
      <c r="E4701" s="7" t="n"/>
      <c r="F4701" s="4" t="n"/>
      <c r="G4701" s="4" t="n"/>
      <c r="H4701" s="4" t="n"/>
    </row>
    <row r="4702">
      <c r="A4702" s="6" t="n"/>
      <c r="B4702" s="4" t="n"/>
      <c r="C4702" s="4" t="n"/>
      <c r="D4702" s="4" t="n"/>
      <c r="E4702" s="7" t="n"/>
      <c r="F4702" s="4" t="n"/>
      <c r="G4702" s="4" t="n"/>
      <c r="H4702" s="4" t="n"/>
    </row>
    <row r="4703">
      <c r="A4703" s="6" t="n"/>
      <c r="B4703" s="4" t="n"/>
      <c r="C4703" s="4" t="n"/>
      <c r="D4703" s="4" t="n"/>
      <c r="E4703" s="7" t="n"/>
      <c r="F4703" s="4" t="n"/>
      <c r="G4703" s="4" t="n"/>
      <c r="H4703" s="4" t="n"/>
    </row>
    <row r="4704">
      <c r="A4704" s="6" t="n"/>
      <c r="B4704" s="4" t="n"/>
      <c r="C4704" s="4" t="n"/>
      <c r="D4704" s="4" t="n"/>
      <c r="E4704" s="7" t="n"/>
      <c r="F4704" s="4" t="n"/>
      <c r="G4704" s="4" t="n"/>
      <c r="H4704" s="4" t="n"/>
    </row>
    <row r="4705">
      <c r="A4705" s="6" t="n"/>
      <c r="B4705" s="4" t="n"/>
      <c r="C4705" s="4" t="n"/>
      <c r="D4705" s="4" t="n"/>
      <c r="E4705" s="7" t="n"/>
      <c r="F4705" s="4" t="n"/>
      <c r="G4705" s="4" t="n"/>
      <c r="H4705" s="4" t="n"/>
    </row>
    <row r="4706">
      <c r="A4706" s="6" t="n"/>
      <c r="B4706" s="4" t="n"/>
      <c r="C4706" s="4" t="n"/>
      <c r="D4706" s="4" t="n"/>
      <c r="E4706" s="7" t="n"/>
      <c r="F4706" s="4" t="n"/>
      <c r="G4706" s="4" t="n"/>
      <c r="H4706" s="4" t="n"/>
    </row>
    <row r="4707">
      <c r="A4707" s="6" t="n"/>
      <c r="B4707" s="4" t="n"/>
      <c r="C4707" s="4" t="n"/>
      <c r="D4707" s="4" t="n"/>
      <c r="E4707" s="7" t="n"/>
      <c r="F4707" s="4" t="n"/>
      <c r="G4707" s="4" t="n"/>
      <c r="H4707" s="4" t="n"/>
    </row>
    <row r="4708">
      <c r="A4708" s="6" t="n"/>
      <c r="B4708" s="4" t="n"/>
      <c r="C4708" s="4" t="n"/>
      <c r="D4708" s="4" t="n"/>
      <c r="E4708" s="7" t="n"/>
      <c r="F4708" s="4" t="n"/>
      <c r="G4708" s="4" t="n"/>
      <c r="H4708" s="4" t="n"/>
    </row>
    <row r="4709">
      <c r="A4709" s="6" t="n"/>
      <c r="B4709" s="4" t="n"/>
      <c r="C4709" s="4" t="n"/>
      <c r="D4709" s="4" t="n"/>
      <c r="E4709" s="7" t="n"/>
      <c r="F4709" s="4" t="n"/>
      <c r="G4709" s="4" t="n"/>
      <c r="H4709" s="4" t="n"/>
    </row>
    <row r="4710">
      <c r="A4710" s="6" t="n"/>
      <c r="B4710" s="4" t="n"/>
      <c r="C4710" s="4" t="n"/>
      <c r="D4710" s="4" t="n"/>
      <c r="E4710" s="7" t="n"/>
      <c r="F4710" s="4" t="n"/>
      <c r="G4710" s="4" t="n"/>
      <c r="H4710" s="4" t="n"/>
    </row>
    <row r="4711">
      <c r="A4711" s="6" t="n"/>
      <c r="B4711" s="4" t="n"/>
      <c r="C4711" s="4" t="n"/>
      <c r="D4711" s="4" t="n"/>
      <c r="E4711" s="7" t="n"/>
      <c r="F4711" s="4" t="n"/>
      <c r="G4711" s="4" t="n"/>
      <c r="H4711" s="4" t="n"/>
    </row>
    <row r="4712">
      <c r="A4712" s="6" t="n"/>
      <c r="B4712" s="4" t="n"/>
      <c r="C4712" s="4" t="n"/>
      <c r="D4712" s="4" t="n"/>
      <c r="E4712" s="7" t="n"/>
      <c r="F4712" s="4" t="n"/>
      <c r="G4712" s="4" t="n"/>
      <c r="H4712" s="4" t="n"/>
    </row>
    <row r="4713">
      <c r="A4713" s="6" t="n"/>
      <c r="B4713" s="4" t="n"/>
      <c r="C4713" s="4" t="n"/>
      <c r="D4713" s="4" t="n"/>
      <c r="E4713" s="7" t="n"/>
      <c r="F4713" s="4" t="n"/>
      <c r="G4713" s="4" t="n"/>
      <c r="H4713" s="4" t="n"/>
    </row>
    <row r="4714">
      <c r="A4714" s="6" t="n"/>
      <c r="B4714" s="4" t="n"/>
      <c r="C4714" s="4" t="n"/>
      <c r="D4714" s="4" t="n"/>
      <c r="E4714" s="7" t="n"/>
      <c r="F4714" s="4" t="n"/>
      <c r="G4714" s="4" t="n"/>
      <c r="H4714" s="4" t="n"/>
    </row>
    <row r="4715">
      <c r="A4715" s="6" t="n"/>
      <c r="B4715" s="4" t="n"/>
      <c r="C4715" s="4" t="n"/>
      <c r="D4715" s="4" t="n"/>
      <c r="E4715" s="7" t="n"/>
      <c r="F4715" s="4" t="n"/>
      <c r="G4715" s="4" t="n"/>
      <c r="H4715" s="4" t="n"/>
    </row>
    <row r="4716">
      <c r="A4716" s="6" t="n"/>
      <c r="B4716" s="4" t="n"/>
      <c r="C4716" s="4" t="n"/>
      <c r="D4716" s="4" t="n"/>
      <c r="E4716" s="7" t="n"/>
      <c r="F4716" s="4" t="n"/>
      <c r="G4716" s="4" t="n"/>
      <c r="H4716" s="4" t="n"/>
    </row>
    <row r="4717">
      <c r="A4717" s="6" t="n"/>
      <c r="B4717" s="4" t="n"/>
      <c r="C4717" s="4" t="n"/>
      <c r="D4717" s="4" t="n"/>
      <c r="E4717" s="7" t="n"/>
      <c r="F4717" s="4" t="n"/>
      <c r="G4717" s="4" t="n"/>
      <c r="H4717" s="4" t="n"/>
    </row>
    <row r="4718">
      <c r="A4718" s="6" t="n"/>
      <c r="B4718" s="4" t="n"/>
      <c r="C4718" s="4" t="n"/>
      <c r="D4718" s="4" t="n"/>
      <c r="E4718" s="7" t="n"/>
      <c r="F4718" s="4" t="n"/>
      <c r="G4718" s="4" t="n"/>
      <c r="H4718" s="4" t="n"/>
    </row>
    <row r="4719">
      <c r="A4719" s="6" t="n"/>
      <c r="B4719" s="4" t="n"/>
      <c r="C4719" s="4" t="n"/>
      <c r="D4719" s="4" t="n"/>
      <c r="E4719" s="7" t="n"/>
      <c r="F4719" s="4" t="n"/>
      <c r="G4719" s="4" t="n"/>
      <c r="H4719" s="4" t="n"/>
    </row>
    <row r="4720">
      <c r="A4720" s="6" t="n"/>
      <c r="B4720" s="4" t="n"/>
      <c r="C4720" s="4" t="n"/>
      <c r="D4720" s="4" t="n"/>
      <c r="E4720" s="7" t="n"/>
      <c r="F4720" s="4" t="n"/>
      <c r="G4720" s="4" t="n"/>
      <c r="H4720" s="4" t="n"/>
    </row>
    <row r="4721">
      <c r="A4721" s="6" t="n"/>
      <c r="B4721" s="4" t="n"/>
      <c r="C4721" s="4" t="n"/>
      <c r="D4721" s="4" t="n"/>
      <c r="E4721" s="7" t="n"/>
      <c r="F4721" s="4" t="n"/>
      <c r="G4721" s="4" t="n"/>
      <c r="H4721" s="4" t="n"/>
    </row>
    <row r="4722">
      <c r="A4722" s="6" t="n"/>
      <c r="B4722" s="4" t="n"/>
      <c r="C4722" s="4" t="n"/>
      <c r="D4722" s="4" t="n"/>
      <c r="E4722" s="7" t="n"/>
      <c r="F4722" s="4" t="n"/>
      <c r="G4722" s="4" t="n"/>
      <c r="H4722" s="4" t="n"/>
    </row>
    <row r="4723">
      <c r="A4723" s="6" t="n"/>
      <c r="B4723" s="4" t="n"/>
      <c r="C4723" s="4" t="n"/>
      <c r="D4723" s="4" t="n"/>
      <c r="E4723" s="7" t="n"/>
      <c r="F4723" s="4" t="n"/>
      <c r="G4723" s="4" t="n"/>
      <c r="H4723" s="4" t="n"/>
    </row>
    <row r="4724">
      <c r="A4724" s="6" t="n"/>
      <c r="B4724" s="4" t="n"/>
      <c r="C4724" s="4" t="n"/>
      <c r="D4724" s="4" t="n"/>
      <c r="E4724" s="7" t="n"/>
      <c r="F4724" s="4" t="n"/>
      <c r="G4724" s="4" t="n"/>
      <c r="H4724" s="4" t="n"/>
    </row>
    <row r="4725">
      <c r="A4725" s="6" t="n"/>
      <c r="B4725" s="4" t="n"/>
      <c r="C4725" s="4" t="n"/>
      <c r="D4725" s="4" t="n"/>
      <c r="E4725" s="7" t="n"/>
      <c r="F4725" s="4" t="n"/>
      <c r="G4725" s="4" t="n"/>
      <c r="H4725" s="4" t="n"/>
    </row>
    <row r="4726">
      <c r="A4726" s="6" t="n"/>
      <c r="B4726" s="4" t="n"/>
      <c r="C4726" s="4" t="n"/>
      <c r="D4726" s="4" t="n"/>
      <c r="E4726" s="7" t="n"/>
      <c r="F4726" s="4" t="n"/>
      <c r="G4726" s="4" t="n"/>
      <c r="H4726" s="4" t="n"/>
    </row>
    <row r="4727">
      <c r="A4727" s="6" t="n"/>
      <c r="B4727" s="4" t="n"/>
      <c r="C4727" s="4" t="n"/>
      <c r="D4727" s="4" t="n"/>
      <c r="E4727" s="7" t="n"/>
      <c r="F4727" s="4" t="n"/>
      <c r="G4727" s="4" t="n"/>
      <c r="H4727" s="4" t="n"/>
    </row>
    <row r="4728">
      <c r="A4728" s="6" t="n"/>
      <c r="B4728" s="4" t="n"/>
      <c r="C4728" s="4" t="n"/>
      <c r="D4728" s="4" t="n"/>
      <c r="E4728" s="7" t="n"/>
      <c r="F4728" s="4" t="n"/>
      <c r="G4728" s="4" t="n"/>
      <c r="H4728" s="4" t="n"/>
    </row>
    <row r="4729">
      <c r="A4729" s="6" t="n"/>
      <c r="B4729" s="4" t="n"/>
      <c r="C4729" s="4" t="n"/>
      <c r="D4729" s="4" t="n"/>
      <c r="E4729" s="7" t="n"/>
      <c r="F4729" s="4" t="n"/>
      <c r="G4729" s="4" t="n"/>
      <c r="H4729" s="4" t="n"/>
    </row>
    <row r="4730">
      <c r="A4730" s="6" t="n"/>
      <c r="B4730" s="4" t="n"/>
      <c r="C4730" s="4" t="n"/>
      <c r="D4730" s="4" t="n"/>
      <c r="E4730" s="7" t="n"/>
      <c r="F4730" s="4" t="n"/>
      <c r="G4730" s="4" t="n"/>
      <c r="H4730" s="4" t="n"/>
    </row>
    <row r="4731">
      <c r="A4731" s="6" t="n"/>
      <c r="B4731" s="4" t="n"/>
      <c r="C4731" s="4" t="n"/>
      <c r="D4731" s="4" t="n"/>
      <c r="E4731" s="7" t="n"/>
      <c r="F4731" s="4" t="n"/>
      <c r="G4731" s="4" t="n"/>
      <c r="H4731" s="4" t="n"/>
    </row>
    <row r="4732">
      <c r="A4732" s="6" t="n"/>
      <c r="B4732" s="4" t="n"/>
      <c r="C4732" s="4" t="n"/>
      <c r="D4732" s="4" t="n"/>
      <c r="E4732" s="7" t="n"/>
      <c r="F4732" s="4" t="n"/>
      <c r="G4732" s="4" t="n"/>
      <c r="H4732" s="4" t="n"/>
    </row>
    <row r="4733">
      <c r="A4733" s="6" t="n"/>
      <c r="B4733" s="4" t="n"/>
      <c r="C4733" s="4" t="n"/>
      <c r="D4733" s="4" t="n"/>
      <c r="E4733" s="7" t="n"/>
      <c r="F4733" s="4" t="n"/>
      <c r="G4733" s="4" t="n"/>
      <c r="H4733" s="4" t="n"/>
    </row>
    <row r="4734">
      <c r="A4734" s="6" t="n"/>
      <c r="B4734" s="4" t="n"/>
      <c r="C4734" s="4" t="n"/>
      <c r="D4734" s="4" t="n"/>
      <c r="E4734" s="7" t="n"/>
      <c r="F4734" s="4" t="n"/>
      <c r="G4734" s="4" t="n"/>
      <c r="H4734" s="4" t="n"/>
    </row>
    <row r="4735">
      <c r="A4735" s="6" t="n"/>
      <c r="B4735" s="4" t="n"/>
      <c r="C4735" s="4" t="n"/>
      <c r="D4735" s="4" t="n"/>
      <c r="E4735" s="7" t="n"/>
      <c r="F4735" s="4" t="n"/>
      <c r="G4735" s="4" t="n"/>
      <c r="H4735" s="4" t="n"/>
    </row>
    <row r="4736">
      <c r="A4736" s="6" t="n"/>
      <c r="B4736" s="4" t="n"/>
      <c r="C4736" s="4" t="n"/>
      <c r="D4736" s="4" t="n"/>
      <c r="E4736" s="7" t="n"/>
      <c r="F4736" s="4" t="n"/>
      <c r="G4736" s="4" t="n"/>
      <c r="H4736" s="4" t="n"/>
    </row>
    <row r="4737">
      <c r="A4737" s="6" t="n"/>
      <c r="B4737" s="4" t="n"/>
      <c r="C4737" s="4" t="n"/>
      <c r="D4737" s="4" t="n"/>
      <c r="E4737" s="7" t="n"/>
      <c r="F4737" s="4" t="n"/>
      <c r="G4737" s="4" t="n"/>
      <c r="H4737" s="4" t="n"/>
    </row>
    <row r="4738">
      <c r="A4738" s="6" t="n"/>
      <c r="B4738" s="4" t="n"/>
      <c r="C4738" s="4" t="n"/>
      <c r="D4738" s="4" t="n"/>
      <c r="E4738" s="7" t="n"/>
      <c r="F4738" s="4" t="n"/>
      <c r="G4738" s="4" t="n"/>
      <c r="H4738" s="4" t="n"/>
    </row>
    <row r="4739">
      <c r="A4739" s="6" t="n"/>
      <c r="B4739" s="4" t="n"/>
      <c r="C4739" s="4" t="n"/>
      <c r="D4739" s="4" t="n"/>
      <c r="E4739" s="7" t="n"/>
      <c r="F4739" s="4" t="n"/>
      <c r="G4739" s="4" t="n"/>
      <c r="H4739" s="4" t="n"/>
    </row>
    <row r="4740">
      <c r="A4740" s="6" t="n"/>
      <c r="B4740" s="4" t="n"/>
      <c r="C4740" s="4" t="n"/>
      <c r="D4740" s="4" t="n"/>
      <c r="E4740" s="7" t="n"/>
      <c r="F4740" s="4" t="n"/>
      <c r="G4740" s="4" t="n"/>
      <c r="H4740" s="4" t="n"/>
    </row>
    <row r="4741">
      <c r="A4741" s="6" t="n"/>
      <c r="B4741" s="4" t="n"/>
      <c r="C4741" s="4" t="n"/>
      <c r="D4741" s="4" t="n"/>
      <c r="E4741" s="7" t="n"/>
      <c r="F4741" s="4" t="n"/>
      <c r="G4741" s="4" t="n"/>
      <c r="H4741" s="4" t="n"/>
    </row>
    <row r="4742">
      <c r="A4742" s="6" t="n"/>
      <c r="B4742" s="4" t="n"/>
      <c r="C4742" s="4" t="n"/>
      <c r="D4742" s="4" t="n"/>
      <c r="E4742" s="7" t="n"/>
      <c r="F4742" s="4" t="n"/>
      <c r="G4742" s="4" t="n"/>
      <c r="H4742" s="4" t="n"/>
    </row>
    <row r="4743">
      <c r="A4743" s="6" t="n"/>
      <c r="B4743" s="4" t="n"/>
      <c r="C4743" s="4" t="n"/>
      <c r="D4743" s="4" t="n"/>
      <c r="E4743" s="7" t="n"/>
      <c r="F4743" s="4" t="n"/>
      <c r="G4743" s="4" t="n"/>
      <c r="H4743" s="4" t="n"/>
    </row>
    <row r="4744">
      <c r="A4744" s="6" t="n"/>
      <c r="B4744" s="4" t="n"/>
      <c r="C4744" s="4" t="n"/>
      <c r="D4744" s="4" t="n"/>
      <c r="E4744" s="7" t="n"/>
      <c r="F4744" s="4" t="n"/>
      <c r="G4744" s="4" t="n"/>
      <c r="H4744" s="4" t="n"/>
    </row>
    <row r="4745">
      <c r="A4745" s="6" t="n"/>
      <c r="B4745" s="4" t="n"/>
      <c r="C4745" s="4" t="n"/>
      <c r="D4745" s="4" t="n"/>
      <c r="E4745" s="7" t="n"/>
      <c r="F4745" s="4" t="n"/>
      <c r="G4745" s="4" t="n"/>
      <c r="H4745" s="4" t="n"/>
    </row>
    <row r="4746">
      <c r="A4746" s="6" t="n"/>
      <c r="B4746" s="4" t="n"/>
      <c r="C4746" s="4" t="n"/>
      <c r="D4746" s="4" t="n"/>
      <c r="E4746" s="7" t="n"/>
      <c r="F4746" s="4" t="n"/>
      <c r="G4746" s="4" t="n"/>
      <c r="H4746" s="4" t="n"/>
    </row>
    <row r="4747">
      <c r="A4747" s="6" t="n"/>
      <c r="B4747" s="4" t="n"/>
      <c r="C4747" s="4" t="n"/>
      <c r="D4747" s="4" t="n"/>
      <c r="E4747" s="7" t="n"/>
      <c r="F4747" s="4" t="n"/>
      <c r="G4747" s="4" t="n"/>
      <c r="H4747" s="4" t="n"/>
    </row>
    <row r="4748">
      <c r="A4748" s="6" t="n"/>
      <c r="B4748" s="4" t="n"/>
      <c r="C4748" s="4" t="n"/>
      <c r="D4748" s="4" t="n"/>
      <c r="E4748" s="7" t="n"/>
      <c r="F4748" s="4" t="n"/>
      <c r="G4748" s="4" t="n"/>
      <c r="H4748" s="4" t="n"/>
    </row>
    <row r="4749">
      <c r="A4749" s="6" t="n"/>
      <c r="B4749" s="4" t="n"/>
      <c r="C4749" s="4" t="n"/>
      <c r="D4749" s="4" t="n"/>
      <c r="E4749" s="7" t="n"/>
      <c r="F4749" s="4" t="n"/>
      <c r="G4749" s="4" t="n"/>
      <c r="H4749" s="4" t="n"/>
    </row>
    <row r="4750">
      <c r="A4750" s="6" t="n"/>
      <c r="B4750" s="4" t="n"/>
      <c r="C4750" s="4" t="n"/>
      <c r="D4750" s="4" t="n"/>
      <c r="E4750" s="7" t="n"/>
      <c r="F4750" s="4" t="n"/>
      <c r="G4750" s="4" t="n"/>
      <c r="H4750" s="4" t="n"/>
    </row>
    <row r="4751">
      <c r="A4751" s="6" t="n"/>
      <c r="B4751" s="4" t="n"/>
      <c r="C4751" s="4" t="n"/>
      <c r="D4751" s="4" t="n"/>
      <c r="E4751" s="7" t="n"/>
      <c r="F4751" s="4" t="n"/>
      <c r="G4751" s="4" t="n"/>
      <c r="H4751" s="4" t="n"/>
    </row>
    <row r="4752">
      <c r="A4752" s="6" t="n"/>
      <c r="B4752" s="4" t="n"/>
      <c r="C4752" s="4" t="n"/>
      <c r="D4752" s="4" t="n"/>
      <c r="E4752" s="7" t="n"/>
      <c r="F4752" s="4" t="n"/>
      <c r="G4752" s="4" t="n"/>
      <c r="H4752" s="4" t="n"/>
    </row>
    <row r="4753">
      <c r="A4753" s="6" t="n"/>
      <c r="B4753" s="4" t="n"/>
      <c r="C4753" s="4" t="n"/>
      <c r="D4753" s="4" t="n"/>
      <c r="E4753" s="7" t="n"/>
      <c r="F4753" s="4" t="n"/>
      <c r="G4753" s="4" t="n"/>
      <c r="H4753" s="4" t="n"/>
    </row>
    <row r="4754">
      <c r="A4754" s="6" t="n"/>
      <c r="B4754" s="4" t="n"/>
      <c r="C4754" s="4" t="n"/>
      <c r="D4754" s="4" t="n"/>
      <c r="E4754" s="7" t="n"/>
      <c r="F4754" s="4" t="n"/>
      <c r="G4754" s="4" t="n"/>
      <c r="H4754" s="4" t="n"/>
    </row>
    <row r="4755">
      <c r="A4755" s="6" t="n"/>
      <c r="B4755" s="4" t="n"/>
      <c r="C4755" s="4" t="n"/>
      <c r="D4755" s="4" t="n"/>
      <c r="E4755" s="7" t="n"/>
      <c r="F4755" s="4" t="n"/>
      <c r="G4755" s="4" t="n"/>
      <c r="H4755" s="4" t="n"/>
    </row>
    <row r="4756">
      <c r="A4756" s="6" t="n"/>
      <c r="B4756" s="4" t="n"/>
      <c r="C4756" s="4" t="n"/>
      <c r="D4756" s="4" t="n"/>
      <c r="E4756" s="7" t="n"/>
      <c r="F4756" s="4" t="n"/>
      <c r="G4756" s="4" t="n"/>
      <c r="H4756" s="4" t="n"/>
    </row>
    <row r="4757">
      <c r="A4757" s="6" t="n"/>
      <c r="B4757" s="4" t="n"/>
      <c r="C4757" s="4" t="n"/>
      <c r="D4757" s="4" t="n"/>
      <c r="E4757" s="7" t="n"/>
      <c r="F4757" s="4" t="n"/>
      <c r="G4757" s="4" t="n"/>
      <c r="H4757" s="4" t="n"/>
    </row>
    <row r="4758">
      <c r="A4758" s="6" t="n"/>
      <c r="B4758" s="4" t="n"/>
      <c r="C4758" s="4" t="n"/>
      <c r="D4758" s="4" t="n"/>
      <c r="E4758" s="7" t="n"/>
      <c r="F4758" s="4" t="n"/>
      <c r="G4758" s="4" t="n"/>
      <c r="H4758" s="4" t="n"/>
    </row>
    <row r="4759">
      <c r="A4759" s="6" t="n"/>
      <c r="B4759" s="4" t="n"/>
      <c r="C4759" s="4" t="n"/>
      <c r="D4759" s="4" t="n"/>
      <c r="E4759" s="7" t="n"/>
      <c r="F4759" s="4" t="n"/>
      <c r="G4759" s="4" t="n"/>
      <c r="H4759" s="4" t="n"/>
    </row>
    <row r="4760">
      <c r="A4760" s="6" t="n"/>
      <c r="B4760" s="4" t="n"/>
      <c r="C4760" s="4" t="n"/>
      <c r="D4760" s="4" t="n"/>
      <c r="E4760" s="7" t="n"/>
      <c r="F4760" s="4" t="n"/>
      <c r="G4760" s="4" t="n"/>
      <c r="H4760" s="4" t="n"/>
    </row>
    <row r="4761">
      <c r="A4761" s="6" t="n"/>
      <c r="B4761" s="4" t="n"/>
      <c r="C4761" s="4" t="n"/>
      <c r="D4761" s="4" t="n"/>
      <c r="E4761" s="7" t="n"/>
      <c r="F4761" s="4" t="n"/>
      <c r="G4761" s="4" t="n"/>
      <c r="H4761" s="4" t="n"/>
    </row>
    <row r="4762">
      <c r="A4762" s="6" t="n"/>
      <c r="B4762" s="4" t="n"/>
      <c r="C4762" s="4" t="n"/>
      <c r="D4762" s="4" t="n"/>
      <c r="E4762" s="7" t="n"/>
      <c r="F4762" s="4" t="n"/>
      <c r="G4762" s="4" t="n"/>
      <c r="H4762" s="4" t="n"/>
    </row>
    <row r="4763">
      <c r="A4763" s="6" t="n"/>
      <c r="B4763" s="4" t="n"/>
      <c r="C4763" s="4" t="n"/>
      <c r="D4763" s="4" t="n"/>
      <c r="E4763" s="7" t="n"/>
      <c r="F4763" s="4" t="n"/>
      <c r="G4763" s="4" t="n"/>
      <c r="H4763" s="4" t="n"/>
    </row>
    <row r="4764">
      <c r="A4764" s="6" t="n"/>
      <c r="B4764" s="4" t="n"/>
      <c r="C4764" s="4" t="n"/>
      <c r="D4764" s="4" t="n"/>
      <c r="E4764" s="7" t="n"/>
      <c r="F4764" s="4" t="n"/>
      <c r="G4764" s="4" t="n"/>
      <c r="H4764" s="4" t="n"/>
    </row>
    <row r="4765">
      <c r="A4765" s="6" t="n"/>
      <c r="B4765" s="4" t="n"/>
      <c r="C4765" s="4" t="n"/>
      <c r="D4765" s="4" t="n"/>
      <c r="E4765" s="7" t="n"/>
      <c r="F4765" s="4" t="n"/>
      <c r="G4765" s="4" t="n"/>
      <c r="H4765" s="4" t="n"/>
    </row>
    <row r="4766">
      <c r="A4766" s="6" t="n"/>
      <c r="B4766" s="4" t="n"/>
      <c r="C4766" s="4" t="n"/>
      <c r="D4766" s="4" t="n"/>
      <c r="E4766" s="7" t="n"/>
      <c r="F4766" s="4" t="n"/>
      <c r="G4766" s="4" t="n"/>
      <c r="H4766" s="4" t="n"/>
    </row>
    <row r="4767">
      <c r="A4767" s="6" t="n"/>
      <c r="B4767" s="4" t="n"/>
      <c r="C4767" s="4" t="n"/>
      <c r="D4767" s="4" t="n"/>
      <c r="E4767" s="7" t="n"/>
      <c r="F4767" s="4" t="n"/>
      <c r="G4767" s="4" t="n"/>
      <c r="H4767" s="4" t="n"/>
    </row>
    <row r="4768">
      <c r="A4768" s="6" t="n"/>
      <c r="B4768" s="4" t="n"/>
      <c r="C4768" s="4" t="n"/>
      <c r="D4768" s="4" t="n"/>
      <c r="E4768" s="7" t="n"/>
      <c r="F4768" s="4" t="n"/>
      <c r="G4768" s="4" t="n"/>
      <c r="H4768" s="4" t="n"/>
    </row>
    <row r="4769">
      <c r="A4769" s="6" t="n"/>
      <c r="B4769" s="4" t="n"/>
      <c r="C4769" s="4" t="n"/>
      <c r="D4769" s="4" t="n"/>
      <c r="E4769" s="7" t="n"/>
      <c r="F4769" s="4" t="n"/>
      <c r="G4769" s="4" t="n"/>
      <c r="H4769" s="4" t="n"/>
    </row>
    <row r="4770">
      <c r="A4770" s="6" t="n"/>
      <c r="B4770" s="4" t="n"/>
      <c r="C4770" s="4" t="n"/>
      <c r="D4770" s="4" t="n"/>
      <c r="E4770" s="7" t="n"/>
      <c r="F4770" s="4" t="n"/>
      <c r="G4770" s="4" t="n"/>
      <c r="H4770" s="4" t="n"/>
    </row>
    <row r="4771">
      <c r="A4771" s="6" t="n"/>
      <c r="B4771" s="4" t="n"/>
      <c r="C4771" s="4" t="n"/>
      <c r="D4771" s="4" t="n"/>
      <c r="E4771" s="7" t="n"/>
      <c r="F4771" s="4" t="n"/>
      <c r="G4771" s="4" t="n"/>
      <c r="H4771" s="4" t="n"/>
    </row>
    <row r="4772">
      <c r="A4772" s="6" t="n"/>
      <c r="B4772" s="4" t="n"/>
      <c r="C4772" s="4" t="n"/>
      <c r="D4772" s="4" t="n"/>
      <c r="E4772" s="7" t="n"/>
      <c r="F4772" s="4" t="n"/>
      <c r="G4772" s="4" t="n"/>
      <c r="H4772" s="4" t="n"/>
    </row>
    <row r="4773">
      <c r="A4773" s="6" t="n"/>
      <c r="B4773" s="4" t="n"/>
      <c r="C4773" s="4" t="n"/>
      <c r="D4773" s="4" t="n"/>
      <c r="E4773" s="7" t="n"/>
      <c r="F4773" s="4" t="n"/>
      <c r="G4773" s="4" t="n"/>
      <c r="H4773" s="4" t="n"/>
    </row>
    <row r="4774">
      <c r="A4774" s="6" t="n"/>
      <c r="B4774" s="4" t="n"/>
      <c r="C4774" s="4" t="n"/>
      <c r="D4774" s="4" t="n"/>
      <c r="E4774" s="7" t="n"/>
      <c r="F4774" s="4" t="n"/>
      <c r="G4774" s="4" t="n"/>
      <c r="H4774" s="4" t="n"/>
    </row>
    <row r="4775">
      <c r="A4775" s="6" t="n"/>
      <c r="B4775" s="4" t="n"/>
      <c r="C4775" s="4" t="n"/>
      <c r="D4775" s="4" t="n"/>
      <c r="E4775" s="7" t="n"/>
      <c r="F4775" s="4" t="n"/>
      <c r="G4775" s="4" t="n"/>
      <c r="H4775" s="4" t="n"/>
    </row>
    <row r="4776">
      <c r="A4776" s="6" t="n"/>
      <c r="B4776" s="4" t="n"/>
      <c r="C4776" s="4" t="n"/>
      <c r="D4776" s="4" t="n"/>
      <c r="E4776" s="7" t="n"/>
      <c r="F4776" s="4" t="n"/>
      <c r="G4776" s="4" t="n"/>
      <c r="H4776" s="4" t="n"/>
    </row>
    <row r="4777">
      <c r="A4777" s="6" t="n"/>
      <c r="B4777" s="4" t="n"/>
      <c r="C4777" s="4" t="n"/>
      <c r="D4777" s="4" t="n"/>
      <c r="E4777" s="7" t="n"/>
      <c r="F4777" s="4" t="n"/>
      <c r="G4777" s="4" t="n"/>
      <c r="H4777" s="4" t="n"/>
    </row>
    <row r="4778">
      <c r="A4778" s="6" t="n"/>
      <c r="B4778" s="4" t="n"/>
      <c r="C4778" s="4" t="n"/>
      <c r="D4778" s="4" t="n"/>
      <c r="E4778" s="7" t="n"/>
      <c r="F4778" s="4" t="n"/>
      <c r="G4778" s="4" t="n"/>
      <c r="H4778" s="4" t="n"/>
    </row>
    <row r="4779">
      <c r="A4779" s="6" t="n"/>
      <c r="B4779" s="4" t="n"/>
      <c r="C4779" s="4" t="n"/>
      <c r="D4779" s="4" t="n"/>
      <c r="E4779" s="7" t="n"/>
      <c r="F4779" s="4" t="n"/>
      <c r="G4779" s="4" t="n"/>
      <c r="H4779" s="4" t="n"/>
    </row>
    <row r="4780">
      <c r="A4780" s="6" t="n"/>
      <c r="B4780" s="4" t="n"/>
      <c r="C4780" s="4" t="n"/>
      <c r="D4780" s="4" t="n"/>
      <c r="E4780" s="7" t="n"/>
      <c r="F4780" s="4" t="n"/>
      <c r="G4780" s="4" t="n"/>
      <c r="H4780" s="4" t="n"/>
    </row>
    <row r="4781">
      <c r="A4781" s="6" t="n"/>
      <c r="B4781" s="4" t="n"/>
      <c r="C4781" s="4" t="n"/>
      <c r="D4781" s="4" t="n"/>
      <c r="E4781" s="7" t="n"/>
      <c r="F4781" s="4" t="n"/>
      <c r="G4781" s="4" t="n"/>
      <c r="H4781" s="4" t="n"/>
    </row>
    <row r="4782">
      <c r="A4782" s="6" t="n"/>
      <c r="B4782" s="4" t="n"/>
      <c r="C4782" s="4" t="n"/>
      <c r="D4782" s="4" t="n"/>
      <c r="E4782" s="7" t="n"/>
      <c r="F4782" s="4" t="n"/>
      <c r="G4782" s="4" t="n"/>
      <c r="H4782" s="4" t="n"/>
    </row>
    <row r="4783">
      <c r="A4783" s="6" t="n"/>
      <c r="B4783" s="4" t="n"/>
      <c r="C4783" s="4" t="n"/>
      <c r="D4783" s="4" t="n"/>
      <c r="E4783" s="7" t="n"/>
      <c r="F4783" s="4" t="n"/>
      <c r="G4783" s="4" t="n"/>
      <c r="H4783" s="4" t="n"/>
    </row>
    <row r="4784">
      <c r="A4784" s="6" t="n"/>
      <c r="B4784" s="4" t="n"/>
      <c r="C4784" s="4" t="n"/>
      <c r="D4784" s="4" t="n"/>
      <c r="E4784" s="7" t="n"/>
      <c r="F4784" s="4" t="n"/>
      <c r="G4784" s="4" t="n"/>
      <c r="H4784" s="4" t="n"/>
    </row>
    <row r="4785">
      <c r="A4785" s="6" t="n"/>
      <c r="B4785" s="4" t="n"/>
      <c r="C4785" s="4" t="n"/>
      <c r="D4785" s="4" t="n"/>
      <c r="E4785" s="7" t="n"/>
      <c r="F4785" s="4" t="n"/>
      <c r="G4785" s="4" t="n"/>
      <c r="H4785" s="4" t="n"/>
    </row>
    <row r="4786">
      <c r="A4786" s="6" t="n"/>
      <c r="B4786" s="4" t="n"/>
      <c r="C4786" s="4" t="n"/>
      <c r="D4786" s="4" t="n"/>
      <c r="E4786" s="7" t="n"/>
      <c r="F4786" s="4" t="n"/>
      <c r="G4786" s="4" t="n"/>
      <c r="H4786" s="4" t="n"/>
    </row>
    <row r="4787">
      <c r="A4787" s="6" t="n"/>
      <c r="B4787" s="4" t="n"/>
      <c r="C4787" s="4" t="n"/>
      <c r="D4787" s="4" t="n"/>
      <c r="E4787" s="7" t="n"/>
      <c r="F4787" s="4" t="n"/>
      <c r="G4787" s="4" t="n"/>
      <c r="H4787" s="4" t="n"/>
    </row>
    <row r="4788">
      <c r="A4788" s="6" t="n"/>
      <c r="B4788" s="4" t="n"/>
      <c r="C4788" s="4" t="n"/>
      <c r="D4788" s="4" t="n"/>
      <c r="E4788" s="7" t="n"/>
      <c r="F4788" s="4" t="n"/>
      <c r="G4788" s="4" t="n"/>
      <c r="H4788" s="4" t="n"/>
    </row>
    <row r="4789">
      <c r="A4789" s="6" t="n"/>
      <c r="B4789" s="4" t="n"/>
      <c r="C4789" s="4" t="n"/>
      <c r="D4789" s="4" t="n"/>
      <c r="E4789" s="7" t="n"/>
      <c r="F4789" s="4" t="n"/>
      <c r="G4789" s="4" t="n"/>
      <c r="H4789" s="4" t="n"/>
    </row>
    <row r="4790">
      <c r="A4790" s="6" t="n"/>
      <c r="B4790" s="4" t="n"/>
      <c r="C4790" s="4" t="n"/>
      <c r="D4790" s="4" t="n"/>
      <c r="E4790" s="7" t="n"/>
      <c r="F4790" s="4" t="n"/>
      <c r="G4790" s="4" t="n"/>
      <c r="H4790" s="4" t="n"/>
    </row>
    <row r="4791">
      <c r="A4791" s="6" t="n"/>
      <c r="B4791" s="4" t="n"/>
      <c r="C4791" s="4" t="n"/>
      <c r="D4791" s="4" t="n"/>
      <c r="E4791" s="7" t="n"/>
      <c r="F4791" s="4" t="n"/>
      <c r="G4791" s="4" t="n"/>
      <c r="H4791" s="4" t="n"/>
    </row>
    <row r="4792">
      <c r="A4792" s="6" t="n"/>
      <c r="B4792" s="4" t="n"/>
      <c r="C4792" s="4" t="n"/>
      <c r="D4792" s="4" t="n"/>
      <c r="E4792" s="7" t="n"/>
      <c r="F4792" s="4" t="n"/>
      <c r="G4792" s="4" t="n"/>
      <c r="H4792" s="4" t="n"/>
    </row>
    <row r="4793">
      <c r="A4793" s="6" t="n"/>
      <c r="B4793" s="4" t="n"/>
      <c r="C4793" s="4" t="n"/>
      <c r="D4793" s="4" t="n"/>
      <c r="E4793" s="7" t="n"/>
      <c r="F4793" s="4" t="n"/>
      <c r="G4793" s="4" t="n"/>
      <c r="H4793" s="4" t="n"/>
    </row>
    <row r="4794">
      <c r="A4794" s="6" t="n"/>
      <c r="B4794" s="4" t="n"/>
      <c r="C4794" s="4" t="n"/>
      <c r="D4794" s="4" t="n"/>
      <c r="E4794" s="7" t="n"/>
      <c r="F4794" s="4" t="n"/>
      <c r="G4794" s="4" t="n"/>
      <c r="H4794" s="4" t="n"/>
    </row>
    <row r="4795">
      <c r="A4795" s="6" t="n"/>
      <c r="B4795" s="4" t="n"/>
      <c r="C4795" s="4" t="n"/>
      <c r="D4795" s="4" t="n"/>
      <c r="E4795" s="7" t="n"/>
      <c r="F4795" s="4" t="n"/>
      <c r="G4795" s="4" t="n"/>
      <c r="H4795" s="4" t="n"/>
    </row>
    <row r="4796">
      <c r="A4796" s="6" t="n"/>
      <c r="B4796" s="4" t="n"/>
      <c r="C4796" s="4" t="n"/>
      <c r="D4796" s="4" t="n"/>
      <c r="E4796" s="7" t="n"/>
      <c r="F4796" s="4" t="n"/>
      <c r="G4796" s="4" t="n"/>
      <c r="H4796" s="4" t="n"/>
    </row>
    <row r="4797">
      <c r="A4797" s="6" t="n"/>
      <c r="B4797" s="4" t="n"/>
      <c r="C4797" s="4" t="n"/>
      <c r="D4797" s="4" t="n"/>
      <c r="E4797" s="7" t="n"/>
      <c r="F4797" s="4" t="n"/>
      <c r="G4797" s="4" t="n"/>
      <c r="H4797" s="4" t="n"/>
    </row>
    <row r="4798">
      <c r="A4798" s="6" t="n"/>
      <c r="B4798" s="4" t="n"/>
      <c r="C4798" s="4" t="n"/>
      <c r="D4798" s="4" t="n"/>
      <c r="E4798" s="7" t="n"/>
      <c r="F4798" s="4" t="n"/>
      <c r="G4798" s="4" t="n"/>
      <c r="H4798" s="4" t="n"/>
    </row>
    <row r="4799">
      <c r="A4799" s="6" t="n"/>
      <c r="B4799" s="4" t="n"/>
      <c r="C4799" s="4" t="n"/>
      <c r="D4799" s="4" t="n"/>
      <c r="E4799" s="7" t="n"/>
      <c r="F4799" s="4" t="n"/>
      <c r="G4799" s="4" t="n"/>
      <c r="H4799" s="4" t="n"/>
    </row>
    <row r="4800">
      <c r="A4800" s="6" t="n"/>
      <c r="B4800" s="4" t="n"/>
      <c r="C4800" s="4" t="n"/>
      <c r="D4800" s="4" t="n"/>
      <c r="E4800" s="7" t="n"/>
      <c r="F4800" s="4" t="n"/>
      <c r="G4800" s="4" t="n"/>
      <c r="H4800" s="4" t="n"/>
    </row>
    <row r="4801">
      <c r="A4801" s="6" t="n"/>
      <c r="B4801" s="4" t="n"/>
      <c r="C4801" s="4" t="n"/>
      <c r="D4801" s="4" t="n"/>
      <c r="E4801" s="7" t="n"/>
      <c r="F4801" s="4" t="n"/>
      <c r="G4801" s="4" t="n"/>
      <c r="H4801" s="4" t="n"/>
    </row>
    <row r="4802">
      <c r="A4802" s="6" t="n"/>
      <c r="B4802" s="4" t="n"/>
      <c r="C4802" s="4" t="n"/>
      <c r="D4802" s="4" t="n"/>
      <c r="E4802" s="7" t="n"/>
      <c r="F4802" s="4" t="n"/>
      <c r="G4802" s="4" t="n"/>
      <c r="H4802" s="4" t="n"/>
    </row>
    <row r="4803">
      <c r="A4803" s="6" t="n"/>
      <c r="B4803" s="4" t="n"/>
      <c r="C4803" s="4" t="n"/>
      <c r="D4803" s="4" t="n"/>
      <c r="E4803" s="7" t="n"/>
      <c r="F4803" s="4" t="n"/>
      <c r="G4803" s="4" t="n"/>
      <c r="H4803" s="4" t="n"/>
    </row>
    <row r="4804">
      <c r="A4804" s="6" t="n"/>
      <c r="B4804" s="4" t="n"/>
      <c r="C4804" s="4" t="n"/>
      <c r="D4804" s="4" t="n"/>
      <c r="E4804" s="7" t="n"/>
      <c r="F4804" s="4" t="n"/>
      <c r="G4804" s="4" t="n"/>
      <c r="H4804" s="4" t="n"/>
    </row>
    <row r="4805">
      <c r="A4805" s="6" t="n"/>
      <c r="B4805" s="4" t="n"/>
      <c r="C4805" s="4" t="n"/>
      <c r="D4805" s="4" t="n"/>
      <c r="E4805" s="7" t="n"/>
      <c r="F4805" s="4" t="n"/>
      <c r="G4805" s="4" t="n"/>
      <c r="H4805" s="4" t="n"/>
    </row>
    <row r="4806">
      <c r="A4806" s="6" t="n"/>
      <c r="B4806" s="4" t="n"/>
      <c r="C4806" s="4" t="n"/>
      <c r="D4806" s="4" t="n"/>
      <c r="E4806" s="7" t="n"/>
      <c r="F4806" s="4" t="n"/>
      <c r="G4806" s="4" t="n"/>
      <c r="H4806" s="4" t="n"/>
    </row>
    <row r="4807">
      <c r="A4807" s="6" t="n"/>
      <c r="B4807" s="4" t="n"/>
      <c r="C4807" s="4" t="n"/>
      <c r="D4807" s="4" t="n"/>
      <c r="E4807" s="7" t="n"/>
      <c r="F4807" s="4" t="n"/>
      <c r="G4807" s="4" t="n"/>
      <c r="H4807" s="4" t="n"/>
    </row>
    <row r="4808">
      <c r="A4808" s="6" t="n"/>
      <c r="B4808" s="4" t="n"/>
      <c r="C4808" s="4" t="n"/>
      <c r="D4808" s="4" t="n"/>
      <c r="E4808" s="7" t="n"/>
      <c r="F4808" s="4" t="n"/>
      <c r="G4808" s="4" t="n"/>
      <c r="H4808" s="4" t="n"/>
    </row>
    <row r="4809">
      <c r="A4809" s="6" t="n"/>
      <c r="B4809" s="4" t="n"/>
      <c r="C4809" s="4" t="n"/>
      <c r="D4809" s="4" t="n"/>
      <c r="E4809" s="7" t="n"/>
      <c r="F4809" s="4" t="n"/>
      <c r="G4809" s="4" t="n"/>
      <c r="H4809" s="4" t="n"/>
    </row>
    <row r="4810">
      <c r="A4810" s="6" t="n"/>
      <c r="B4810" s="4" t="n"/>
      <c r="C4810" s="4" t="n"/>
      <c r="D4810" s="4" t="n"/>
      <c r="E4810" s="7" t="n"/>
      <c r="F4810" s="4" t="n"/>
      <c r="G4810" s="4" t="n"/>
      <c r="H4810" s="4" t="n"/>
    </row>
    <row r="4811">
      <c r="A4811" s="6" t="n"/>
      <c r="B4811" s="4" t="n"/>
      <c r="C4811" s="4" t="n"/>
      <c r="D4811" s="4" t="n"/>
      <c r="E4811" s="7" t="n"/>
      <c r="F4811" s="4" t="n"/>
      <c r="G4811" s="4" t="n"/>
      <c r="H4811" s="4" t="n"/>
    </row>
    <row r="4812">
      <c r="A4812" s="6" t="n"/>
      <c r="B4812" s="4" t="n"/>
      <c r="C4812" s="4" t="n"/>
      <c r="D4812" s="4" t="n"/>
      <c r="E4812" s="7" t="n"/>
      <c r="F4812" s="4" t="n"/>
      <c r="G4812" s="4" t="n"/>
      <c r="H4812" s="4" t="n"/>
    </row>
    <row r="4813">
      <c r="A4813" s="6" t="n"/>
      <c r="B4813" s="4" t="n"/>
      <c r="C4813" s="4" t="n"/>
      <c r="D4813" s="4" t="n"/>
      <c r="E4813" s="7" t="n"/>
      <c r="F4813" s="4" t="n"/>
      <c r="G4813" s="4" t="n"/>
      <c r="H4813" s="4" t="n"/>
    </row>
    <row r="4814">
      <c r="A4814" s="6" t="n"/>
      <c r="B4814" s="4" t="n"/>
      <c r="C4814" s="4" t="n"/>
      <c r="D4814" s="4" t="n"/>
      <c r="E4814" s="7" t="n"/>
      <c r="F4814" s="4" t="n"/>
      <c r="G4814" s="4" t="n"/>
      <c r="H4814" s="4" t="n"/>
    </row>
    <row r="4815">
      <c r="A4815" s="6" t="n"/>
      <c r="B4815" s="4" t="n"/>
      <c r="C4815" s="4" t="n"/>
      <c r="D4815" s="4" t="n"/>
      <c r="E4815" s="7" t="n"/>
      <c r="F4815" s="4" t="n"/>
      <c r="G4815" s="4" t="n"/>
      <c r="H4815" s="4" t="n"/>
    </row>
    <row r="4816">
      <c r="A4816" s="6" t="n"/>
      <c r="B4816" s="4" t="n"/>
      <c r="C4816" s="4" t="n"/>
      <c r="D4816" s="4" t="n"/>
      <c r="E4816" s="7" t="n"/>
      <c r="F4816" s="4" t="n"/>
      <c r="G4816" s="4" t="n"/>
      <c r="H4816" s="4" t="n"/>
    </row>
    <row r="4817">
      <c r="A4817" s="6" t="n"/>
      <c r="B4817" s="4" t="n"/>
      <c r="C4817" s="4" t="n"/>
      <c r="D4817" s="4" t="n"/>
      <c r="E4817" s="7" t="n"/>
      <c r="F4817" s="4" t="n"/>
      <c r="G4817" s="4" t="n"/>
      <c r="H4817" s="4" t="n"/>
    </row>
    <row r="4818">
      <c r="A4818" s="6" t="n"/>
      <c r="B4818" s="4" t="n"/>
      <c r="C4818" s="4" t="n"/>
      <c r="D4818" s="4" t="n"/>
      <c r="E4818" s="7" t="n"/>
      <c r="F4818" s="4" t="n"/>
      <c r="G4818" s="4" t="n"/>
      <c r="H4818" s="4" t="n"/>
    </row>
    <row r="4819">
      <c r="A4819" s="6" t="n"/>
      <c r="B4819" s="4" t="n"/>
      <c r="C4819" s="4" t="n"/>
      <c r="D4819" s="4" t="n"/>
      <c r="E4819" s="7" t="n"/>
      <c r="F4819" s="4" t="n"/>
      <c r="G4819" s="4" t="n"/>
      <c r="H4819" s="4" t="n"/>
    </row>
    <row r="4820">
      <c r="A4820" s="6" t="n"/>
      <c r="B4820" s="4" t="n"/>
      <c r="C4820" s="4" t="n"/>
      <c r="D4820" s="4" t="n"/>
      <c r="E4820" s="7" t="n"/>
      <c r="F4820" s="4" t="n"/>
      <c r="G4820" s="4" t="n"/>
      <c r="H4820" s="4" t="n"/>
    </row>
    <row r="4821">
      <c r="A4821" s="6" t="n"/>
      <c r="B4821" s="4" t="n"/>
      <c r="C4821" s="4" t="n"/>
      <c r="D4821" s="4" t="n"/>
      <c r="E4821" s="7" t="n"/>
      <c r="F4821" s="4" t="n"/>
      <c r="G4821" s="4" t="n"/>
      <c r="H4821" s="4" t="n"/>
    </row>
    <row r="4822">
      <c r="A4822" s="6" t="n"/>
      <c r="B4822" s="4" t="n"/>
      <c r="C4822" s="4" t="n"/>
      <c r="D4822" s="4" t="n"/>
      <c r="E4822" s="7" t="n"/>
      <c r="F4822" s="4" t="n"/>
      <c r="G4822" s="4" t="n"/>
      <c r="H4822" s="4" t="n"/>
    </row>
    <row r="4823">
      <c r="A4823" s="6" t="n"/>
      <c r="B4823" s="4" t="n"/>
      <c r="C4823" s="4" t="n"/>
      <c r="D4823" s="4" t="n"/>
      <c r="E4823" s="7" t="n"/>
      <c r="F4823" s="4" t="n"/>
      <c r="G4823" s="4" t="n"/>
      <c r="H4823" s="4" t="n"/>
    </row>
    <row r="4824">
      <c r="A4824" s="6" t="n"/>
      <c r="B4824" s="4" t="n"/>
      <c r="C4824" s="4" t="n"/>
      <c r="D4824" s="4" t="n"/>
      <c r="E4824" s="7" t="n"/>
      <c r="F4824" s="4" t="n"/>
      <c r="G4824" s="4" t="n"/>
      <c r="H4824" s="4" t="n"/>
    </row>
    <row r="4825">
      <c r="A4825" s="6" t="n"/>
      <c r="B4825" s="4" t="n"/>
      <c r="C4825" s="4" t="n"/>
      <c r="D4825" s="4" t="n"/>
      <c r="E4825" s="7" t="n"/>
      <c r="F4825" s="4" t="n"/>
      <c r="G4825" s="4" t="n"/>
      <c r="H4825" s="4" t="n"/>
    </row>
    <row r="4826">
      <c r="A4826" s="6" t="n"/>
      <c r="B4826" s="4" t="n"/>
      <c r="C4826" s="4" t="n"/>
      <c r="D4826" s="4" t="n"/>
      <c r="E4826" s="7" t="n"/>
      <c r="F4826" s="4" t="n"/>
      <c r="G4826" s="4" t="n"/>
      <c r="H4826" s="4" t="n"/>
    </row>
    <row r="4827">
      <c r="A4827" s="6" t="n"/>
      <c r="B4827" s="4" t="n"/>
      <c r="C4827" s="4" t="n"/>
      <c r="D4827" s="4" t="n"/>
      <c r="E4827" s="7" t="n"/>
      <c r="F4827" s="4" t="n"/>
      <c r="G4827" s="4" t="n"/>
      <c r="H4827" s="4" t="n"/>
    </row>
    <row r="4828">
      <c r="A4828" s="6" t="n"/>
      <c r="B4828" s="4" t="n"/>
      <c r="C4828" s="4" t="n"/>
      <c r="D4828" s="4" t="n"/>
      <c r="E4828" s="7" t="n"/>
      <c r="F4828" s="4" t="n"/>
      <c r="G4828" s="4" t="n"/>
      <c r="H4828" s="4" t="n"/>
    </row>
    <row r="4829">
      <c r="A4829" s="6" t="n"/>
      <c r="B4829" s="4" t="n"/>
      <c r="C4829" s="4" t="n"/>
      <c r="D4829" s="4" t="n"/>
      <c r="E4829" s="7" t="n"/>
      <c r="F4829" s="4" t="n"/>
      <c r="G4829" s="4" t="n"/>
      <c r="H4829" s="4" t="n"/>
    </row>
    <row r="4830">
      <c r="A4830" s="6" t="n"/>
      <c r="B4830" s="4" t="n"/>
      <c r="C4830" s="4" t="n"/>
      <c r="D4830" s="4" t="n"/>
      <c r="E4830" s="7" t="n"/>
      <c r="F4830" s="4" t="n"/>
      <c r="G4830" s="4" t="n"/>
      <c r="H4830" s="4" t="n"/>
    </row>
    <row r="4831">
      <c r="A4831" s="6" t="n"/>
      <c r="B4831" s="4" t="n"/>
      <c r="C4831" s="4" t="n"/>
      <c r="D4831" s="4" t="n"/>
      <c r="E4831" s="7" t="n"/>
      <c r="F4831" s="4" t="n"/>
      <c r="G4831" s="4" t="n"/>
      <c r="H4831" s="4" t="n"/>
    </row>
    <row r="4832">
      <c r="A4832" s="6" t="n"/>
      <c r="B4832" s="4" t="n"/>
      <c r="C4832" s="4" t="n"/>
      <c r="D4832" s="4" t="n"/>
      <c r="E4832" s="7" t="n"/>
      <c r="F4832" s="4" t="n"/>
      <c r="G4832" s="4" t="n"/>
      <c r="H4832" s="4" t="n"/>
    </row>
    <row r="4833">
      <c r="A4833" s="6" t="n"/>
      <c r="B4833" s="4" t="n"/>
      <c r="C4833" s="4" t="n"/>
      <c r="D4833" s="4" t="n"/>
      <c r="E4833" s="7" t="n"/>
      <c r="F4833" s="4" t="n"/>
      <c r="G4833" s="4" t="n"/>
      <c r="H4833" s="4" t="n"/>
    </row>
    <row r="4834">
      <c r="A4834" s="6" t="n"/>
      <c r="B4834" s="4" t="n"/>
      <c r="C4834" s="4" t="n"/>
      <c r="D4834" s="4" t="n"/>
      <c r="E4834" s="7" t="n"/>
      <c r="F4834" s="4" t="n"/>
      <c r="G4834" s="4" t="n"/>
      <c r="H4834" s="4" t="n"/>
    </row>
    <row r="4835">
      <c r="A4835" s="6" t="n"/>
      <c r="B4835" s="4" t="n"/>
      <c r="C4835" s="4" t="n"/>
      <c r="D4835" s="4" t="n"/>
      <c r="E4835" s="7" t="n"/>
      <c r="F4835" s="4" t="n"/>
      <c r="G4835" s="4" t="n"/>
      <c r="H4835" s="4" t="n"/>
    </row>
    <row r="4836">
      <c r="A4836" s="6" t="n"/>
      <c r="B4836" s="4" t="n"/>
      <c r="C4836" s="4" t="n"/>
      <c r="D4836" s="4" t="n"/>
      <c r="E4836" s="7" t="n"/>
      <c r="F4836" s="4" t="n"/>
      <c r="G4836" s="4" t="n"/>
      <c r="H4836" s="4" t="n"/>
    </row>
    <row r="4837">
      <c r="A4837" s="6" t="n"/>
      <c r="B4837" s="4" t="n"/>
      <c r="C4837" s="4" t="n"/>
      <c r="D4837" s="4" t="n"/>
      <c r="E4837" s="7" t="n"/>
      <c r="F4837" s="4" t="n"/>
      <c r="G4837" s="4" t="n"/>
      <c r="H4837" s="4" t="n"/>
    </row>
    <row r="4838">
      <c r="A4838" s="6" t="n"/>
      <c r="B4838" s="4" t="n"/>
      <c r="C4838" s="4" t="n"/>
      <c r="D4838" s="4" t="n"/>
      <c r="E4838" s="7" t="n"/>
      <c r="F4838" s="4" t="n"/>
      <c r="G4838" s="4" t="n"/>
      <c r="H4838" s="4" t="n"/>
    </row>
    <row r="4839">
      <c r="A4839" s="6" t="n"/>
      <c r="B4839" s="4" t="n"/>
      <c r="C4839" s="4" t="n"/>
      <c r="D4839" s="4" t="n"/>
      <c r="E4839" s="7" t="n"/>
      <c r="F4839" s="4" t="n"/>
      <c r="G4839" s="4" t="n"/>
      <c r="H4839" s="4" t="n"/>
    </row>
    <row r="4840">
      <c r="A4840" s="6" t="n"/>
      <c r="B4840" s="4" t="n"/>
      <c r="C4840" s="4" t="n"/>
      <c r="D4840" s="4" t="n"/>
      <c r="E4840" s="7" t="n"/>
      <c r="F4840" s="4" t="n"/>
      <c r="G4840" s="4" t="n"/>
      <c r="H4840" s="4" t="n"/>
    </row>
    <row r="4841">
      <c r="A4841" s="6" t="n"/>
      <c r="B4841" s="4" t="n"/>
      <c r="C4841" s="4" t="n"/>
      <c r="D4841" s="4" t="n"/>
      <c r="E4841" s="7" t="n"/>
      <c r="F4841" s="4" t="n"/>
      <c r="G4841" s="4" t="n"/>
      <c r="H4841" s="4" t="n"/>
    </row>
    <row r="4842">
      <c r="A4842" s="6" t="n"/>
      <c r="B4842" s="4" t="n"/>
      <c r="C4842" s="4" t="n"/>
      <c r="D4842" s="4" t="n"/>
      <c r="E4842" s="7" t="n"/>
      <c r="F4842" s="4" t="n"/>
      <c r="G4842" s="4" t="n"/>
      <c r="H4842" s="4" t="n"/>
    </row>
    <row r="4843">
      <c r="A4843" s="6" t="n"/>
      <c r="B4843" s="4" t="n"/>
      <c r="C4843" s="4" t="n"/>
      <c r="D4843" s="4" t="n"/>
      <c r="E4843" s="7" t="n"/>
      <c r="F4843" s="4" t="n"/>
      <c r="G4843" s="4" t="n"/>
      <c r="H4843" s="4" t="n"/>
    </row>
    <row r="4844">
      <c r="A4844" s="6" t="n"/>
      <c r="B4844" s="4" t="n"/>
      <c r="C4844" s="4" t="n"/>
      <c r="D4844" s="4" t="n"/>
      <c r="E4844" s="7" t="n"/>
      <c r="F4844" s="4" t="n"/>
      <c r="G4844" s="4" t="n"/>
      <c r="H4844" s="4" t="n"/>
    </row>
    <row r="4845">
      <c r="A4845" s="6" t="n"/>
      <c r="B4845" s="4" t="n"/>
      <c r="C4845" s="4" t="n"/>
      <c r="D4845" s="4" t="n"/>
      <c r="E4845" s="7" t="n"/>
      <c r="F4845" s="4" t="n"/>
      <c r="G4845" s="4" t="n"/>
      <c r="H4845" s="4" t="n"/>
    </row>
    <row r="4846">
      <c r="A4846" s="6" t="n"/>
      <c r="B4846" s="4" t="n"/>
      <c r="C4846" s="4" t="n"/>
      <c r="D4846" s="4" t="n"/>
      <c r="E4846" s="7" t="n"/>
      <c r="F4846" s="4" t="n"/>
      <c r="G4846" s="4" t="n"/>
      <c r="H4846" s="4" t="n"/>
    </row>
    <row r="4847">
      <c r="A4847" s="6" t="n"/>
      <c r="B4847" s="4" t="n"/>
      <c r="C4847" s="4" t="n"/>
      <c r="D4847" s="4" t="n"/>
      <c r="E4847" s="7" t="n"/>
      <c r="F4847" s="4" t="n"/>
      <c r="G4847" s="4" t="n"/>
      <c r="H4847" s="4" t="n"/>
    </row>
    <row r="4848">
      <c r="A4848" s="6" t="n"/>
      <c r="B4848" s="4" t="n"/>
      <c r="C4848" s="4" t="n"/>
      <c r="D4848" s="4" t="n"/>
      <c r="E4848" s="7" t="n"/>
      <c r="F4848" s="4" t="n"/>
      <c r="G4848" s="4" t="n"/>
      <c r="H4848" s="4" t="n"/>
    </row>
    <row r="4849">
      <c r="A4849" s="6" t="n"/>
      <c r="B4849" s="4" t="n"/>
      <c r="C4849" s="4" t="n"/>
      <c r="D4849" s="4" t="n"/>
      <c r="E4849" s="7" t="n"/>
      <c r="F4849" s="4" t="n"/>
      <c r="G4849" s="4" t="n"/>
      <c r="H4849" s="4" t="n"/>
    </row>
    <row r="4850">
      <c r="A4850" s="6" t="n"/>
      <c r="B4850" s="4" t="n"/>
      <c r="C4850" s="4" t="n"/>
      <c r="D4850" s="4" t="n"/>
      <c r="E4850" s="7" t="n"/>
      <c r="F4850" s="4" t="n"/>
      <c r="G4850" s="4" t="n"/>
      <c r="H4850" s="4" t="n"/>
    </row>
    <row r="4851">
      <c r="A4851" s="6" t="n"/>
      <c r="B4851" s="4" t="n"/>
      <c r="C4851" s="4" t="n"/>
      <c r="D4851" s="4" t="n"/>
      <c r="E4851" s="7" t="n"/>
      <c r="F4851" s="4" t="n"/>
      <c r="G4851" s="4" t="n"/>
      <c r="H4851" s="4" t="n"/>
    </row>
    <row r="4852">
      <c r="A4852" s="6" t="n"/>
      <c r="B4852" s="4" t="n"/>
      <c r="C4852" s="4" t="n"/>
      <c r="D4852" s="4" t="n"/>
      <c r="E4852" s="7" t="n"/>
      <c r="F4852" s="4" t="n"/>
      <c r="G4852" s="4" t="n"/>
      <c r="H4852" s="4" t="n"/>
    </row>
    <row r="4853">
      <c r="A4853" s="6" t="n"/>
      <c r="B4853" s="4" t="n"/>
      <c r="C4853" s="4" t="n"/>
      <c r="D4853" s="4" t="n"/>
      <c r="E4853" s="7" t="n"/>
      <c r="F4853" s="4" t="n"/>
      <c r="G4853" s="4" t="n"/>
      <c r="H4853" s="4" t="n"/>
    </row>
    <row r="4854">
      <c r="A4854" s="6" t="n"/>
      <c r="B4854" s="4" t="n"/>
      <c r="C4854" s="4" t="n"/>
      <c r="D4854" s="4" t="n"/>
      <c r="E4854" s="7" t="n"/>
      <c r="F4854" s="4" t="n"/>
      <c r="G4854" s="4" t="n"/>
      <c r="H4854" s="4" t="n"/>
    </row>
    <row r="4855">
      <c r="A4855" s="6" t="n"/>
      <c r="B4855" s="4" t="n"/>
      <c r="C4855" s="4" t="n"/>
      <c r="D4855" s="4" t="n"/>
      <c r="E4855" s="7" t="n"/>
      <c r="F4855" s="4" t="n"/>
      <c r="G4855" s="4" t="n"/>
      <c r="H4855" s="4" t="n"/>
    </row>
    <row r="4856">
      <c r="A4856" s="6" t="n"/>
      <c r="B4856" s="4" t="n"/>
      <c r="C4856" s="4" t="n"/>
      <c r="D4856" s="4" t="n"/>
      <c r="E4856" s="7" t="n"/>
      <c r="F4856" s="4" t="n"/>
      <c r="G4856" s="4" t="n"/>
      <c r="H4856" s="4" t="n"/>
    </row>
    <row r="4857">
      <c r="A4857" s="6" t="n"/>
      <c r="B4857" s="4" t="n"/>
      <c r="C4857" s="4" t="n"/>
      <c r="D4857" s="4" t="n"/>
      <c r="E4857" s="7" t="n"/>
      <c r="F4857" s="4" t="n"/>
      <c r="G4857" s="4" t="n"/>
      <c r="H4857" s="4" t="n"/>
    </row>
    <row r="4858">
      <c r="A4858" s="6" t="n"/>
      <c r="B4858" s="4" t="n"/>
      <c r="C4858" s="4" t="n"/>
      <c r="D4858" s="4" t="n"/>
      <c r="E4858" s="7" t="n"/>
      <c r="F4858" s="4" t="n"/>
      <c r="G4858" s="4" t="n"/>
      <c r="H4858" s="4" t="n"/>
    </row>
    <row r="4859">
      <c r="A4859" s="6" t="n"/>
      <c r="B4859" s="4" t="n"/>
      <c r="C4859" s="4" t="n"/>
      <c r="D4859" s="4" t="n"/>
      <c r="E4859" s="7" t="n"/>
      <c r="F4859" s="4" t="n"/>
      <c r="G4859" s="4" t="n"/>
      <c r="H4859" s="4" t="n"/>
    </row>
    <row r="4860">
      <c r="A4860" s="6" t="n"/>
      <c r="B4860" s="4" t="n"/>
      <c r="C4860" s="4" t="n"/>
      <c r="D4860" s="4" t="n"/>
      <c r="E4860" s="7" t="n"/>
      <c r="F4860" s="4" t="n"/>
      <c r="G4860" s="4" t="n"/>
      <c r="H4860" s="4" t="n"/>
    </row>
    <row r="4861">
      <c r="A4861" s="6" t="n"/>
      <c r="B4861" s="4" t="n"/>
      <c r="C4861" s="4" t="n"/>
      <c r="D4861" s="4" t="n"/>
      <c r="E4861" s="7" t="n"/>
      <c r="F4861" s="4" t="n"/>
      <c r="G4861" s="4" t="n"/>
      <c r="H4861" s="4" t="n"/>
    </row>
    <row r="4862">
      <c r="A4862" s="6" t="n"/>
      <c r="B4862" s="4" t="n"/>
      <c r="C4862" s="4" t="n"/>
      <c r="D4862" s="4" t="n"/>
      <c r="E4862" s="7" t="n"/>
      <c r="F4862" s="4" t="n"/>
      <c r="G4862" s="4" t="n"/>
      <c r="H4862" s="4" t="n"/>
    </row>
    <row r="4863">
      <c r="A4863" s="6" t="n"/>
      <c r="B4863" s="4" t="n"/>
      <c r="C4863" s="4" t="n"/>
      <c r="D4863" s="4" t="n"/>
      <c r="E4863" s="7" t="n"/>
      <c r="F4863" s="4" t="n"/>
      <c r="G4863" s="4" t="n"/>
      <c r="H4863" s="4" t="n"/>
    </row>
    <row r="4864">
      <c r="A4864" s="6" t="n"/>
      <c r="B4864" s="4" t="n"/>
      <c r="C4864" s="4" t="n"/>
      <c r="D4864" s="4" t="n"/>
      <c r="E4864" s="7" t="n"/>
      <c r="F4864" s="4" t="n"/>
      <c r="G4864" s="4" t="n"/>
      <c r="H4864" s="4" t="n"/>
    </row>
    <row r="4865">
      <c r="A4865" s="6" t="n"/>
      <c r="B4865" s="4" t="n"/>
      <c r="C4865" s="4" t="n"/>
      <c r="D4865" s="4" t="n"/>
      <c r="E4865" s="7" t="n"/>
      <c r="F4865" s="4" t="n"/>
      <c r="G4865" s="4" t="n"/>
      <c r="H4865" s="4" t="n"/>
    </row>
    <row r="4866">
      <c r="A4866" s="6" t="n"/>
      <c r="B4866" s="4" t="n"/>
      <c r="C4866" s="4" t="n"/>
      <c r="D4866" s="4" t="n"/>
      <c r="E4866" s="7" t="n"/>
      <c r="F4866" s="4" t="n"/>
      <c r="G4866" s="4" t="n"/>
      <c r="H4866" s="4" t="n"/>
    </row>
    <row r="4867">
      <c r="A4867" s="6" t="n"/>
      <c r="B4867" s="4" t="n"/>
      <c r="C4867" s="4" t="n"/>
      <c r="D4867" s="4" t="n"/>
      <c r="E4867" s="7" t="n"/>
      <c r="F4867" s="4" t="n"/>
      <c r="G4867" s="4" t="n"/>
      <c r="H4867" s="4" t="n"/>
    </row>
    <row r="4868">
      <c r="A4868" s="6" t="n"/>
      <c r="B4868" s="4" t="n"/>
      <c r="C4868" s="4" t="n"/>
      <c r="D4868" s="4" t="n"/>
      <c r="E4868" s="7" t="n"/>
      <c r="F4868" s="4" t="n"/>
      <c r="G4868" s="4" t="n"/>
      <c r="H4868" s="4" t="n"/>
    </row>
    <row r="4869">
      <c r="A4869" s="6" t="n"/>
      <c r="B4869" s="4" t="n"/>
      <c r="C4869" s="4" t="n"/>
      <c r="D4869" s="4" t="n"/>
      <c r="E4869" s="7" t="n"/>
      <c r="F4869" s="4" t="n"/>
      <c r="G4869" s="4" t="n"/>
      <c r="H4869" s="4" t="n"/>
    </row>
    <row r="4870">
      <c r="A4870" s="6" t="n"/>
      <c r="B4870" s="4" t="n"/>
      <c r="C4870" s="4" t="n"/>
      <c r="D4870" s="4" t="n"/>
      <c r="E4870" s="7" t="n"/>
      <c r="F4870" s="4" t="n"/>
      <c r="G4870" s="4" t="n"/>
      <c r="H4870" s="4" t="n"/>
    </row>
    <row r="4871">
      <c r="A4871" s="6" t="n"/>
      <c r="B4871" s="4" t="n"/>
      <c r="C4871" s="4" t="n"/>
      <c r="D4871" s="4" t="n"/>
      <c r="E4871" s="7" t="n"/>
      <c r="F4871" s="4" t="n"/>
      <c r="G4871" s="4" t="n"/>
      <c r="H4871" s="4" t="n"/>
    </row>
    <row r="4872">
      <c r="A4872" s="6" t="n"/>
      <c r="B4872" s="4" t="n"/>
      <c r="C4872" s="4" t="n"/>
      <c r="D4872" s="4" t="n"/>
      <c r="E4872" s="7" t="n"/>
      <c r="F4872" s="4" t="n"/>
      <c r="G4872" s="4" t="n"/>
      <c r="H4872" s="4" t="n"/>
    </row>
    <row r="4873">
      <c r="A4873" s="6" t="n"/>
      <c r="B4873" s="4" t="n"/>
      <c r="C4873" s="4" t="n"/>
      <c r="D4873" s="4" t="n"/>
      <c r="E4873" s="7" t="n"/>
      <c r="F4873" s="4" t="n"/>
      <c r="G4873" s="4" t="n"/>
      <c r="H4873" s="4" t="n"/>
    </row>
    <row r="4874">
      <c r="A4874" s="6" t="n"/>
      <c r="B4874" s="4" t="n"/>
      <c r="C4874" s="4" t="n"/>
      <c r="D4874" s="4" t="n"/>
      <c r="E4874" s="7" t="n"/>
      <c r="F4874" s="4" t="n"/>
      <c r="G4874" s="4" t="n"/>
      <c r="H4874" s="4" t="n"/>
    </row>
    <row r="4875">
      <c r="A4875" s="6" t="n"/>
      <c r="B4875" s="4" t="n"/>
      <c r="C4875" s="4" t="n"/>
      <c r="D4875" s="4" t="n"/>
      <c r="E4875" s="7" t="n"/>
      <c r="F4875" s="4" t="n"/>
      <c r="G4875" s="4" t="n"/>
      <c r="H4875" s="4" t="n"/>
    </row>
    <row r="4876">
      <c r="A4876" s="6" t="n"/>
      <c r="B4876" s="4" t="n"/>
      <c r="C4876" s="4" t="n"/>
      <c r="D4876" s="4" t="n"/>
      <c r="E4876" s="7" t="n"/>
      <c r="F4876" s="4" t="n"/>
      <c r="G4876" s="4" t="n"/>
      <c r="H4876" s="4" t="n"/>
    </row>
    <row r="4877">
      <c r="A4877" s="6" t="n"/>
      <c r="B4877" s="4" t="n"/>
      <c r="C4877" s="4" t="n"/>
      <c r="D4877" s="4" t="n"/>
      <c r="E4877" s="7" t="n"/>
      <c r="F4877" s="4" t="n"/>
      <c r="G4877" s="4" t="n"/>
      <c r="H4877" s="4" t="n"/>
    </row>
    <row r="4878">
      <c r="A4878" s="6" t="n"/>
      <c r="B4878" s="4" t="n"/>
      <c r="C4878" s="4" t="n"/>
      <c r="D4878" s="4" t="n"/>
      <c r="E4878" s="7" t="n"/>
      <c r="F4878" s="4" t="n"/>
      <c r="G4878" s="4" t="n"/>
      <c r="H4878" s="4" t="n"/>
    </row>
    <row r="4879">
      <c r="A4879" s="6" t="n"/>
      <c r="B4879" s="4" t="n"/>
      <c r="C4879" s="4" t="n"/>
      <c r="D4879" s="4" t="n"/>
      <c r="E4879" s="7" t="n"/>
      <c r="F4879" s="4" t="n"/>
      <c r="G4879" s="4" t="n"/>
      <c r="H4879" s="4" t="n"/>
    </row>
    <row r="4880">
      <c r="A4880" s="6" t="n"/>
      <c r="B4880" s="4" t="n"/>
      <c r="C4880" s="4" t="n"/>
      <c r="D4880" s="4" t="n"/>
      <c r="E4880" s="7" t="n"/>
      <c r="F4880" s="4" t="n"/>
      <c r="G4880" s="4" t="n"/>
      <c r="H4880" s="4" t="n"/>
    </row>
    <row r="4881">
      <c r="A4881" s="6" t="n"/>
      <c r="B4881" s="4" t="n"/>
      <c r="C4881" s="4" t="n"/>
      <c r="D4881" s="4" t="n"/>
      <c r="E4881" s="7" t="n"/>
      <c r="F4881" s="4" t="n"/>
      <c r="G4881" s="4" t="n"/>
      <c r="H4881" s="4" t="n"/>
    </row>
    <row r="4882">
      <c r="A4882" s="6" t="n"/>
      <c r="B4882" s="4" t="n"/>
      <c r="C4882" s="4" t="n"/>
      <c r="D4882" s="4" t="n"/>
      <c r="E4882" s="7" t="n"/>
      <c r="F4882" s="4" t="n"/>
      <c r="G4882" s="4" t="n"/>
      <c r="H4882" s="4" t="n"/>
    </row>
    <row r="4883">
      <c r="A4883" s="6" t="n"/>
      <c r="B4883" s="4" t="n"/>
      <c r="C4883" s="4" t="n"/>
      <c r="D4883" s="4" t="n"/>
      <c r="E4883" s="7" t="n"/>
      <c r="F4883" s="4" t="n"/>
      <c r="G4883" s="4" t="n"/>
      <c r="H4883" s="4" t="n"/>
    </row>
    <row r="4884">
      <c r="A4884" s="6" t="n"/>
      <c r="B4884" s="4" t="n"/>
      <c r="C4884" s="4" t="n"/>
      <c r="D4884" s="4" t="n"/>
      <c r="E4884" s="7" t="n"/>
      <c r="F4884" s="4" t="n"/>
      <c r="G4884" s="4" t="n"/>
      <c r="H4884" s="4" t="n"/>
    </row>
    <row r="4885">
      <c r="A4885" s="6" t="n"/>
      <c r="B4885" s="4" t="n"/>
      <c r="C4885" s="4" t="n"/>
      <c r="D4885" s="4" t="n"/>
      <c r="E4885" s="7" t="n"/>
      <c r="F4885" s="4" t="n"/>
      <c r="G4885" s="4" t="n"/>
      <c r="H4885" s="4" t="n"/>
    </row>
    <row r="4886">
      <c r="A4886" s="6" t="n"/>
      <c r="B4886" s="4" t="n"/>
      <c r="C4886" s="4" t="n"/>
      <c r="D4886" s="4" t="n"/>
      <c r="E4886" s="7" t="n"/>
      <c r="F4886" s="4" t="n"/>
      <c r="G4886" s="4" t="n"/>
      <c r="H4886" s="4" t="n"/>
    </row>
    <row r="4887">
      <c r="A4887" s="6" t="n"/>
      <c r="B4887" s="4" t="n"/>
      <c r="C4887" s="4" t="n"/>
      <c r="D4887" s="4" t="n"/>
      <c r="E4887" s="7" t="n"/>
      <c r="F4887" s="4" t="n"/>
      <c r="G4887" s="4" t="n"/>
      <c r="H4887" s="4" t="n"/>
    </row>
    <row r="4888">
      <c r="A4888" s="6" t="n"/>
      <c r="B4888" s="4" t="n"/>
      <c r="C4888" s="4" t="n"/>
      <c r="D4888" s="4" t="n"/>
      <c r="E4888" s="7" t="n"/>
      <c r="F4888" s="4" t="n"/>
      <c r="G4888" s="4" t="n"/>
      <c r="H4888" s="4" t="n"/>
    </row>
    <row r="4889">
      <c r="A4889" s="6" t="n"/>
      <c r="B4889" s="4" t="n"/>
      <c r="C4889" s="4" t="n"/>
      <c r="D4889" s="4" t="n"/>
      <c r="E4889" s="7" t="n"/>
      <c r="F4889" s="4" t="n"/>
      <c r="G4889" s="4" t="n"/>
      <c r="H4889" s="4" t="n"/>
    </row>
    <row r="4890">
      <c r="A4890" s="6" t="n"/>
      <c r="B4890" s="4" t="n"/>
      <c r="C4890" s="4" t="n"/>
      <c r="D4890" s="4" t="n"/>
      <c r="E4890" s="7" t="n"/>
      <c r="F4890" s="4" t="n"/>
      <c r="G4890" s="4" t="n"/>
      <c r="H4890" s="4" t="n"/>
    </row>
    <row r="4891">
      <c r="A4891" s="6" t="n"/>
      <c r="B4891" s="4" t="n"/>
      <c r="C4891" s="4" t="n"/>
      <c r="D4891" s="4" t="n"/>
      <c r="E4891" s="7" t="n"/>
      <c r="F4891" s="4" t="n"/>
      <c r="G4891" s="4" t="n"/>
      <c r="H4891" s="4" t="n"/>
    </row>
    <row r="4892">
      <c r="A4892" s="6" t="n"/>
      <c r="B4892" s="4" t="n"/>
      <c r="C4892" s="4" t="n"/>
      <c r="D4892" s="4" t="n"/>
      <c r="E4892" s="7" t="n"/>
      <c r="F4892" s="4" t="n"/>
      <c r="G4892" s="4" t="n"/>
      <c r="H4892" s="4" t="n"/>
    </row>
    <row r="4893">
      <c r="A4893" s="6" t="n"/>
      <c r="B4893" s="4" t="n"/>
      <c r="C4893" s="4" t="n"/>
      <c r="D4893" s="4" t="n"/>
      <c r="E4893" s="7" t="n"/>
      <c r="F4893" s="4" t="n"/>
      <c r="G4893" s="4" t="n"/>
      <c r="H4893" s="4" t="n"/>
    </row>
    <row r="4894">
      <c r="A4894" s="6" t="n"/>
      <c r="B4894" s="4" t="n"/>
      <c r="C4894" s="4" t="n"/>
      <c r="D4894" s="4" t="n"/>
      <c r="E4894" s="7" t="n"/>
      <c r="F4894" s="4" t="n"/>
      <c r="G4894" s="4" t="n"/>
      <c r="H4894" s="4" t="n"/>
    </row>
    <row r="4895">
      <c r="A4895" s="6" t="n"/>
      <c r="B4895" s="4" t="n"/>
      <c r="C4895" s="4" t="n"/>
      <c r="D4895" s="4" t="n"/>
      <c r="E4895" s="7" t="n"/>
      <c r="F4895" s="4" t="n"/>
      <c r="G4895" s="4" t="n"/>
      <c r="H4895" s="4" t="n"/>
    </row>
    <row r="4896">
      <c r="A4896" s="6" t="n"/>
      <c r="B4896" s="4" t="n"/>
      <c r="C4896" s="4" t="n"/>
      <c r="D4896" s="4" t="n"/>
      <c r="E4896" s="7" t="n"/>
      <c r="F4896" s="4" t="n"/>
      <c r="G4896" s="4" t="n"/>
      <c r="H4896" s="4" t="n"/>
    </row>
    <row r="4897">
      <c r="A4897" s="6" t="n"/>
      <c r="B4897" s="4" t="n"/>
      <c r="C4897" s="4" t="n"/>
      <c r="D4897" s="4" t="n"/>
      <c r="E4897" s="7" t="n"/>
      <c r="F4897" s="4" t="n"/>
      <c r="G4897" s="4" t="n"/>
      <c r="H4897" s="4" t="n"/>
    </row>
    <row r="4898">
      <c r="A4898" s="6" t="n"/>
      <c r="B4898" s="4" t="n"/>
      <c r="C4898" s="4" t="n"/>
      <c r="D4898" s="4" t="n"/>
      <c r="E4898" s="7" t="n"/>
      <c r="F4898" s="4" t="n"/>
      <c r="G4898" s="4" t="n"/>
      <c r="H4898" s="4" t="n"/>
    </row>
    <row r="4899">
      <c r="A4899" s="6" t="n"/>
      <c r="B4899" s="4" t="n"/>
      <c r="C4899" s="4" t="n"/>
      <c r="D4899" s="4" t="n"/>
      <c r="E4899" s="7" t="n"/>
      <c r="F4899" s="4" t="n"/>
      <c r="G4899" s="4" t="n"/>
      <c r="H4899" s="4" t="n"/>
    </row>
    <row r="4900">
      <c r="A4900" s="6" t="n"/>
      <c r="B4900" s="4" t="n"/>
      <c r="C4900" s="4" t="n"/>
      <c r="D4900" s="4" t="n"/>
      <c r="E4900" s="7" t="n"/>
      <c r="F4900" s="4" t="n"/>
      <c r="G4900" s="4" t="n"/>
      <c r="H4900" s="4" t="n"/>
    </row>
    <row r="4901">
      <c r="A4901" s="6" t="n"/>
      <c r="B4901" s="4" t="n"/>
      <c r="C4901" s="4" t="n"/>
      <c r="D4901" s="4" t="n"/>
      <c r="E4901" s="7" t="n"/>
      <c r="F4901" s="4" t="n"/>
      <c r="G4901" s="4" t="n"/>
      <c r="H4901" s="4" t="n"/>
    </row>
    <row r="4902">
      <c r="A4902" s="6" t="n"/>
      <c r="B4902" s="4" t="n"/>
      <c r="C4902" s="4" t="n"/>
      <c r="D4902" s="4" t="n"/>
      <c r="E4902" s="7" t="n"/>
      <c r="F4902" s="4" t="n"/>
      <c r="G4902" s="4" t="n"/>
      <c r="H4902" s="4" t="n"/>
    </row>
    <row r="4903">
      <c r="A4903" s="6" t="n"/>
      <c r="B4903" s="4" t="n"/>
      <c r="C4903" s="4" t="n"/>
      <c r="D4903" s="4" t="n"/>
      <c r="E4903" s="7" t="n"/>
      <c r="F4903" s="4" t="n"/>
      <c r="G4903" s="4" t="n"/>
      <c r="H4903" s="4" t="n"/>
    </row>
    <row r="4904">
      <c r="A4904" s="6" t="n"/>
      <c r="B4904" s="4" t="n"/>
      <c r="C4904" s="4" t="n"/>
      <c r="D4904" s="4" t="n"/>
      <c r="E4904" s="7" t="n"/>
      <c r="F4904" s="4" t="n"/>
      <c r="G4904" s="4" t="n"/>
      <c r="H4904" s="4" t="n"/>
    </row>
    <row r="4905">
      <c r="A4905" s="6" t="n"/>
      <c r="B4905" s="4" t="n"/>
      <c r="C4905" s="4" t="n"/>
      <c r="D4905" s="4" t="n"/>
      <c r="E4905" s="7" t="n"/>
      <c r="F4905" s="4" t="n"/>
      <c r="G4905" s="4" t="n"/>
      <c r="H4905" s="4" t="n"/>
    </row>
    <row r="4906">
      <c r="A4906" s="6" t="n"/>
      <c r="B4906" s="4" t="n"/>
      <c r="C4906" s="4" t="n"/>
      <c r="D4906" s="4" t="n"/>
      <c r="E4906" s="7" t="n"/>
      <c r="F4906" s="4" t="n"/>
      <c r="G4906" s="4" t="n"/>
      <c r="H4906" s="4" t="n"/>
    </row>
    <row r="4907">
      <c r="A4907" s="6" t="n"/>
      <c r="B4907" s="4" t="n"/>
      <c r="C4907" s="4" t="n"/>
      <c r="D4907" s="4" t="n"/>
      <c r="E4907" s="7" t="n"/>
      <c r="F4907" s="4" t="n"/>
      <c r="G4907" s="4" t="n"/>
      <c r="H4907" s="4" t="n"/>
    </row>
    <row r="4908">
      <c r="A4908" s="6" t="n"/>
      <c r="B4908" s="4" t="n"/>
      <c r="C4908" s="4" t="n"/>
      <c r="D4908" s="4" t="n"/>
      <c r="E4908" s="7" t="n"/>
      <c r="F4908" s="4" t="n"/>
      <c r="G4908" s="4" t="n"/>
      <c r="H4908" s="4" t="n"/>
    </row>
    <row r="4909">
      <c r="A4909" s="6" t="n"/>
      <c r="B4909" s="4" t="n"/>
      <c r="C4909" s="4" t="n"/>
      <c r="D4909" s="4" t="n"/>
      <c r="E4909" s="7" t="n"/>
      <c r="F4909" s="4" t="n"/>
      <c r="G4909" s="4" t="n"/>
      <c r="H4909" s="4" t="n"/>
    </row>
    <row r="4910">
      <c r="A4910" s="6" t="n"/>
      <c r="B4910" s="4" t="n"/>
      <c r="C4910" s="4" t="n"/>
      <c r="D4910" s="4" t="n"/>
      <c r="E4910" s="7" t="n"/>
      <c r="F4910" s="4" t="n"/>
      <c r="G4910" s="4" t="n"/>
      <c r="H4910" s="4" t="n"/>
    </row>
    <row r="4911">
      <c r="A4911" s="6" t="n"/>
      <c r="B4911" s="4" t="n"/>
      <c r="C4911" s="4" t="n"/>
      <c r="D4911" s="4" t="n"/>
      <c r="E4911" s="7" t="n"/>
      <c r="F4911" s="4" t="n"/>
      <c r="G4911" s="4" t="n"/>
      <c r="H4911" s="4" t="n"/>
    </row>
    <row r="4912">
      <c r="A4912" s="6" t="n"/>
      <c r="B4912" s="4" t="n"/>
      <c r="C4912" s="4" t="n"/>
      <c r="D4912" s="4" t="n"/>
      <c r="E4912" s="7" t="n"/>
      <c r="F4912" s="4" t="n"/>
      <c r="G4912" s="4" t="n"/>
      <c r="H4912" s="4" t="n"/>
    </row>
    <row r="4913">
      <c r="A4913" s="6" t="n"/>
      <c r="B4913" s="4" t="n"/>
      <c r="C4913" s="4" t="n"/>
      <c r="D4913" s="4" t="n"/>
      <c r="E4913" s="7" t="n"/>
      <c r="F4913" s="4" t="n"/>
      <c r="G4913" s="4" t="n"/>
      <c r="H4913" s="4" t="n"/>
    </row>
    <row r="4914">
      <c r="A4914" s="6" t="n"/>
      <c r="B4914" s="4" t="n"/>
      <c r="C4914" s="4" t="n"/>
      <c r="D4914" s="4" t="n"/>
      <c r="E4914" s="7" t="n"/>
      <c r="F4914" s="4" t="n"/>
      <c r="G4914" s="4" t="n"/>
      <c r="H4914" s="4" t="n"/>
    </row>
    <row r="4915">
      <c r="A4915" s="6" t="n"/>
      <c r="B4915" s="4" t="n"/>
      <c r="C4915" s="4" t="n"/>
      <c r="D4915" s="4" t="n"/>
      <c r="E4915" s="7" t="n"/>
      <c r="F4915" s="4" t="n"/>
      <c r="G4915" s="4" t="n"/>
      <c r="H4915" s="4" t="n"/>
    </row>
    <row r="4916">
      <c r="A4916" s="6" t="n"/>
      <c r="B4916" s="4" t="n"/>
      <c r="C4916" s="4" t="n"/>
      <c r="D4916" s="4" t="n"/>
      <c r="E4916" s="7" t="n"/>
      <c r="F4916" s="4" t="n"/>
      <c r="G4916" s="4" t="n"/>
      <c r="H4916" s="4" t="n"/>
    </row>
    <row r="4917">
      <c r="A4917" s="6" t="n"/>
      <c r="B4917" s="4" t="n"/>
      <c r="C4917" s="4" t="n"/>
      <c r="D4917" s="4" t="n"/>
      <c r="E4917" s="7" t="n"/>
      <c r="F4917" s="4" t="n"/>
      <c r="G4917" s="4" t="n"/>
      <c r="H4917" s="4" t="n"/>
    </row>
    <row r="4918">
      <c r="A4918" s="6" t="n"/>
      <c r="B4918" s="4" t="n"/>
      <c r="C4918" s="4" t="n"/>
      <c r="D4918" s="4" t="n"/>
      <c r="E4918" s="7" t="n"/>
      <c r="F4918" s="4" t="n"/>
      <c r="G4918" s="4" t="n"/>
      <c r="H4918" s="4" t="n"/>
    </row>
    <row r="4919">
      <c r="A4919" s="6" t="n"/>
      <c r="B4919" s="4" t="n"/>
      <c r="C4919" s="4" t="n"/>
      <c r="D4919" s="4" t="n"/>
      <c r="E4919" s="7" t="n"/>
      <c r="F4919" s="4" t="n"/>
      <c r="G4919" s="4" t="n"/>
      <c r="H4919" s="4" t="n"/>
    </row>
    <row r="4920">
      <c r="A4920" s="6" t="n"/>
      <c r="B4920" s="4" t="n"/>
      <c r="C4920" s="4" t="n"/>
      <c r="D4920" s="4" t="n"/>
      <c r="E4920" s="7" t="n"/>
      <c r="F4920" s="4" t="n"/>
      <c r="G4920" s="4" t="n"/>
      <c r="H4920" s="4" t="n"/>
    </row>
    <row r="4921">
      <c r="A4921" s="6" t="n"/>
      <c r="B4921" s="4" t="n"/>
      <c r="C4921" s="4" t="n"/>
      <c r="D4921" s="4" t="n"/>
      <c r="E4921" s="7" t="n"/>
      <c r="F4921" s="4" t="n"/>
      <c r="G4921" s="4" t="n"/>
      <c r="H4921" s="4" t="n"/>
    </row>
    <row r="4922">
      <c r="A4922" s="6" t="n"/>
      <c r="B4922" s="4" t="n"/>
      <c r="C4922" s="4" t="n"/>
      <c r="D4922" s="4" t="n"/>
      <c r="E4922" s="7" t="n"/>
      <c r="F4922" s="4" t="n"/>
      <c r="G4922" s="4" t="n"/>
      <c r="H4922" s="4" t="n"/>
    </row>
    <row r="4923">
      <c r="A4923" s="6" t="n"/>
      <c r="B4923" s="4" t="n"/>
      <c r="C4923" s="4" t="n"/>
      <c r="D4923" s="4" t="n"/>
      <c r="E4923" s="7" t="n"/>
      <c r="F4923" s="4" t="n"/>
      <c r="G4923" s="4" t="n"/>
      <c r="H4923" s="4" t="n"/>
    </row>
    <row r="4924">
      <c r="A4924" s="6" t="n"/>
      <c r="B4924" s="4" t="n"/>
      <c r="C4924" s="4" t="n"/>
      <c r="D4924" s="4" t="n"/>
      <c r="E4924" s="7" t="n"/>
      <c r="F4924" s="4" t="n"/>
      <c r="G4924" s="4" t="n"/>
      <c r="H4924" s="4" t="n"/>
    </row>
    <row r="4925">
      <c r="A4925" s="6" t="n"/>
      <c r="B4925" s="4" t="n"/>
      <c r="C4925" s="4" t="n"/>
      <c r="D4925" s="4" t="n"/>
      <c r="E4925" s="7" t="n"/>
      <c r="F4925" s="4" t="n"/>
      <c r="G4925" s="4" t="n"/>
      <c r="H4925" s="4" t="n"/>
    </row>
    <row r="4926">
      <c r="A4926" s="6" t="n"/>
      <c r="B4926" s="4" t="n"/>
      <c r="C4926" s="4" t="n"/>
      <c r="D4926" s="4" t="n"/>
      <c r="E4926" s="7" t="n"/>
      <c r="F4926" s="4" t="n"/>
      <c r="G4926" s="4" t="n"/>
      <c r="H4926" s="4" t="n"/>
    </row>
    <row r="4927">
      <c r="A4927" s="6" t="n"/>
      <c r="B4927" s="4" t="n"/>
      <c r="C4927" s="4" t="n"/>
      <c r="D4927" s="4" t="n"/>
      <c r="E4927" s="7" t="n"/>
      <c r="F4927" s="4" t="n"/>
      <c r="G4927" s="4" t="n"/>
      <c r="H4927" s="4" t="n"/>
    </row>
    <row r="4928">
      <c r="A4928" s="6" t="n"/>
      <c r="B4928" s="4" t="n"/>
      <c r="C4928" s="4" t="n"/>
      <c r="D4928" s="4" t="n"/>
      <c r="E4928" s="7" t="n"/>
      <c r="F4928" s="4" t="n"/>
      <c r="G4928" s="4" t="n"/>
      <c r="H4928" s="4" t="n"/>
    </row>
    <row r="4929">
      <c r="A4929" s="6" t="n"/>
      <c r="B4929" s="4" t="n"/>
      <c r="C4929" s="4" t="n"/>
      <c r="D4929" s="4" t="n"/>
      <c r="E4929" s="7" t="n"/>
      <c r="F4929" s="4" t="n"/>
      <c r="G4929" s="4" t="n"/>
      <c r="H4929" s="4" t="n"/>
    </row>
    <row r="4930">
      <c r="A4930" s="6" t="n"/>
      <c r="B4930" s="4" t="n"/>
      <c r="C4930" s="4" t="n"/>
      <c r="D4930" s="4" t="n"/>
      <c r="E4930" s="7" t="n"/>
      <c r="F4930" s="4" t="n"/>
      <c r="G4930" s="4" t="n"/>
      <c r="H4930" s="4" t="n"/>
    </row>
    <row r="4931">
      <c r="A4931" s="6" t="n"/>
      <c r="B4931" s="4" t="n"/>
      <c r="C4931" s="4" t="n"/>
      <c r="D4931" s="4" t="n"/>
      <c r="E4931" s="7" t="n"/>
      <c r="F4931" s="4" t="n"/>
      <c r="G4931" s="4" t="n"/>
      <c r="H4931" s="4" t="n"/>
    </row>
    <row r="4932">
      <c r="A4932" s="6" t="n"/>
      <c r="B4932" s="4" t="n"/>
      <c r="C4932" s="4" t="n"/>
      <c r="D4932" s="4" t="n"/>
      <c r="E4932" s="7" t="n"/>
      <c r="F4932" s="4" t="n"/>
      <c r="G4932" s="4" t="n"/>
      <c r="H4932" s="4" t="n"/>
    </row>
    <row r="4933">
      <c r="A4933" s="6" t="n"/>
      <c r="B4933" s="4" t="n"/>
      <c r="C4933" s="4" t="n"/>
      <c r="D4933" s="4" t="n"/>
      <c r="E4933" s="7" t="n"/>
      <c r="F4933" s="4" t="n"/>
      <c r="G4933" s="4" t="n"/>
      <c r="H4933" s="4" t="n"/>
    </row>
    <row r="4934">
      <c r="A4934" s="6" t="n"/>
      <c r="B4934" s="4" t="n"/>
      <c r="C4934" s="4" t="n"/>
      <c r="D4934" s="4" t="n"/>
      <c r="E4934" s="7" t="n"/>
      <c r="F4934" s="4" t="n"/>
      <c r="G4934" s="4" t="n"/>
      <c r="H4934" s="4" t="n"/>
    </row>
    <row r="4935">
      <c r="A4935" s="6" t="n"/>
      <c r="B4935" s="4" t="n"/>
      <c r="C4935" s="4" t="n"/>
      <c r="D4935" s="4" t="n"/>
      <c r="E4935" s="7" t="n"/>
      <c r="F4935" s="4" t="n"/>
      <c r="G4935" s="4" t="n"/>
      <c r="H4935" s="4" t="n"/>
    </row>
    <row r="4936">
      <c r="A4936" s="6" t="n"/>
      <c r="B4936" s="4" t="n"/>
      <c r="C4936" s="4" t="n"/>
      <c r="D4936" s="4" t="n"/>
      <c r="E4936" s="7" t="n"/>
      <c r="F4936" s="4" t="n"/>
      <c r="G4936" s="4" t="n"/>
      <c r="H4936" s="4" t="n"/>
    </row>
    <row r="4937">
      <c r="A4937" s="6" t="n"/>
      <c r="B4937" s="4" t="n"/>
      <c r="C4937" s="4" t="n"/>
      <c r="D4937" s="4" t="n"/>
      <c r="E4937" s="7" t="n"/>
      <c r="F4937" s="4" t="n"/>
      <c r="G4937" s="4" t="n"/>
      <c r="H4937" s="4" t="n"/>
    </row>
    <row r="4938">
      <c r="A4938" s="6" t="n"/>
      <c r="B4938" s="4" t="n"/>
      <c r="C4938" s="4" t="n"/>
      <c r="D4938" s="4" t="n"/>
      <c r="E4938" s="7" t="n"/>
      <c r="F4938" s="4" t="n"/>
      <c r="G4938" s="4" t="n"/>
      <c r="H4938" s="4" t="n"/>
    </row>
    <row r="4939">
      <c r="A4939" s="6" t="n"/>
      <c r="B4939" s="4" t="n"/>
      <c r="C4939" s="4" t="n"/>
      <c r="D4939" s="4" t="n"/>
      <c r="E4939" s="7" t="n"/>
      <c r="F4939" s="4" t="n"/>
      <c r="G4939" s="4" t="n"/>
      <c r="H4939" s="4" t="n"/>
    </row>
    <row r="4940">
      <c r="A4940" s="6" t="n"/>
      <c r="B4940" s="4" t="n"/>
      <c r="C4940" s="4" t="n"/>
      <c r="D4940" s="4" t="n"/>
      <c r="E4940" s="7" t="n"/>
      <c r="F4940" s="4" t="n"/>
      <c r="G4940" s="4" t="n"/>
      <c r="H4940" s="4" t="n"/>
    </row>
    <row r="4941">
      <c r="A4941" s="6" t="n"/>
      <c r="B4941" s="4" t="n"/>
      <c r="C4941" s="4" t="n"/>
      <c r="D4941" s="4" t="n"/>
      <c r="E4941" s="7" t="n"/>
      <c r="F4941" s="4" t="n"/>
      <c r="G4941" s="4" t="n"/>
      <c r="H4941" s="4" t="n"/>
    </row>
    <row r="4942">
      <c r="A4942" s="6" t="n"/>
      <c r="B4942" s="4" t="n"/>
      <c r="C4942" s="4" t="n"/>
      <c r="D4942" s="4" t="n"/>
      <c r="E4942" s="7" t="n"/>
      <c r="F4942" s="4" t="n"/>
      <c r="G4942" s="4" t="n"/>
      <c r="H4942" s="4" t="n"/>
    </row>
    <row r="4943">
      <c r="A4943" s="6" t="n"/>
      <c r="B4943" s="4" t="n"/>
      <c r="C4943" s="4" t="n"/>
      <c r="D4943" s="4" t="n"/>
      <c r="E4943" s="7" t="n"/>
      <c r="F4943" s="4" t="n"/>
      <c r="G4943" s="4" t="n"/>
      <c r="H4943" s="4" t="n"/>
    </row>
    <row r="4944">
      <c r="A4944" s="6" t="n"/>
      <c r="B4944" s="4" t="n"/>
      <c r="C4944" s="4" t="n"/>
      <c r="D4944" s="4" t="n"/>
      <c r="E4944" s="7" t="n"/>
      <c r="F4944" s="4" t="n"/>
      <c r="G4944" s="4" t="n"/>
      <c r="H4944" s="4" t="n"/>
    </row>
    <row r="4945">
      <c r="A4945" s="6" t="n"/>
      <c r="B4945" s="4" t="n"/>
      <c r="C4945" s="4" t="n"/>
      <c r="D4945" s="4" t="n"/>
      <c r="E4945" s="7" t="n"/>
      <c r="F4945" s="4" t="n"/>
      <c r="G4945" s="4" t="n"/>
      <c r="H4945" s="4" t="n"/>
    </row>
    <row r="4946">
      <c r="A4946" s="6" t="n"/>
      <c r="B4946" s="4" t="n"/>
      <c r="C4946" s="4" t="n"/>
      <c r="D4946" s="4" t="n"/>
      <c r="E4946" s="7" t="n"/>
      <c r="F4946" s="4" t="n"/>
      <c r="G4946" s="4" t="n"/>
      <c r="H4946" s="4" t="n"/>
    </row>
    <row r="4947">
      <c r="A4947" s="6" t="n"/>
      <c r="B4947" s="4" t="n"/>
      <c r="C4947" s="4" t="n"/>
      <c r="D4947" s="4" t="n"/>
      <c r="E4947" s="7" t="n"/>
      <c r="F4947" s="4" t="n"/>
      <c r="G4947" s="4" t="n"/>
      <c r="H4947" s="4" t="n"/>
    </row>
    <row r="4948">
      <c r="A4948" s="6" t="n"/>
      <c r="B4948" s="4" t="n"/>
      <c r="C4948" s="4" t="n"/>
      <c r="D4948" s="4" t="n"/>
      <c r="E4948" s="7" t="n"/>
      <c r="F4948" s="4" t="n"/>
      <c r="G4948" s="4" t="n"/>
      <c r="H4948" s="4" t="n"/>
    </row>
    <row r="4949">
      <c r="A4949" s="6" t="n"/>
      <c r="B4949" s="4" t="n"/>
      <c r="C4949" s="4" t="n"/>
      <c r="D4949" s="4" t="n"/>
      <c r="E4949" s="7" t="n"/>
      <c r="F4949" s="4" t="n"/>
      <c r="G4949" s="4" t="n"/>
      <c r="H4949" s="4" t="n"/>
    </row>
    <row r="4950">
      <c r="A4950" s="6" t="n"/>
      <c r="B4950" s="4" t="n"/>
      <c r="C4950" s="4" t="n"/>
      <c r="D4950" s="4" t="n"/>
      <c r="E4950" s="7" t="n"/>
      <c r="F4950" s="4" t="n"/>
      <c r="G4950" s="4" t="n"/>
      <c r="H4950" s="4" t="n"/>
    </row>
    <row r="4951">
      <c r="A4951" s="6" t="n"/>
      <c r="B4951" s="4" t="n"/>
      <c r="C4951" s="4" t="n"/>
      <c r="D4951" s="4" t="n"/>
      <c r="E4951" s="7" t="n"/>
      <c r="F4951" s="4" t="n"/>
      <c r="G4951" s="4" t="n"/>
      <c r="H4951" s="4" t="n"/>
    </row>
    <row r="4952">
      <c r="A4952" s="6" t="n"/>
      <c r="B4952" s="4" t="n"/>
      <c r="C4952" s="4" t="n"/>
      <c r="D4952" s="4" t="n"/>
      <c r="E4952" s="7" t="n"/>
      <c r="F4952" s="4" t="n"/>
      <c r="G4952" s="4" t="n"/>
      <c r="H4952" s="4" t="n"/>
    </row>
    <row r="4953">
      <c r="A4953" s="6" t="n"/>
      <c r="B4953" s="4" t="n"/>
      <c r="C4953" s="4" t="n"/>
      <c r="D4953" s="4" t="n"/>
      <c r="E4953" s="7" t="n"/>
      <c r="F4953" s="4" t="n"/>
      <c r="G4953" s="4" t="n"/>
      <c r="H4953" s="4" t="n"/>
    </row>
    <row r="4954">
      <c r="A4954" s="6" t="n"/>
      <c r="B4954" s="4" t="n"/>
      <c r="C4954" s="4" t="n"/>
      <c r="D4954" s="4" t="n"/>
      <c r="E4954" s="7" t="n"/>
      <c r="F4954" s="4" t="n"/>
      <c r="G4954" s="4" t="n"/>
      <c r="H4954" s="4" t="n"/>
    </row>
    <row r="4955">
      <c r="A4955" s="6" t="n"/>
      <c r="B4955" s="4" t="n"/>
      <c r="C4955" s="4" t="n"/>
      <c r="D4955" s="4" t="n"/>
      <c r="E4955" s="7" t="n"/>
      <c r="F4955" s="4" t="n"/>
      <c r="G4955" s="4" t="n"/>
      <c r="H4955" s="4" t="n"/>
    </row>
    <row r="4956">
      <c r="A4956" s="6" t="n"/>
      <c r="B4956" s="4" t="n"/>
      <c r="C4956" s="4" t="n"/>
      <c r="D4956" s="4" t="n"/>
      <c r="E4956" s="7" t="n"/>
      <c r="F4956" s="4" t="n"/>
      <c r="G4956" s="4" t="n"/>
      <c r="H4956" s="4" t="n"/>
    </row>
    <row r="4957">
      <c r="A4957" s="6" t="n"/>
      <c r="B4957" s="4" t="n"/>
      <c r="C4957" s="4" t="n"/>
      <c r="D4957" s="4" t="n"/>
      <c r="E4957" s="7" t="n"/>
      <c r="F4957" s="4" t="n"/>
      <c r="G4957" s="4" t="n"/>
      <c r="H4957" s="4" t="n"/>
    </row>
    <row r="4958">
      <c r="A4958" s="6" t="n"/>
      <c r="B4958" s="4" t="n"/>
      <c r="C4958" s="4" t="n"/>
      <c r="D4958" s="4" t="n"/>
      <c r="E4958" s="7" t="n"/>
      <c r="F4958" s="4" t="n"/>
      <c r="G4958" s="4" t="n"/>
      <c r="H4958" s="4" t="n"/>
    </row>
    <row r="4959">
      <c r="A4959" s="6" t="n"/>
      <c r="B4959" s="4" t="n"/>
      <c r="C4959" s="4" t="n"/>
      <c r="D4959" s="4" t="n"/>
      <c r="E4959" s="7" t="n"/>
      <c r="F4959" s="4" t="n"/>
      <c r="G4959" s="4" t="n"/>
      <c r="H4959" s="4" t="n"/>
    </row>
    <row r="4960">
      <c r="A4960" s="6" t="n"/>
      <c r="B4960" s="4" t="n"/>
      <c r="C4960" s="4" t="n"/>
      <c r="D4960" s="4" t="n"/>
      <c r="E4960" s="7" t="n"/>
      <c r="F4960" s="4" t="n"/>
      <c r="G4960" s="4" t="n"/>
      <c r="H4960" s="4" t="n"/>
    </row>
    <row r="4961">
      <c r="A4961" s="6" t="n"/>
      <c r="B4961" s="4" t="n"/>
      <c r="C4961" s="4" t="n"/>
      <c r="D4961" s="4" t="n"/>
      <c r="E4961" s="7" t="n"/>
      <c r="F4961" s="4" t="n"/>
      <c r="G4961" s="4" t="n"/>
      <c r="H4961" s="4" t="n"/>
    </row>
    <row r="4962">
      <c r="A4962" s="6" t="n"/>
      <c r="B4962" s="4" t="n"/>
      <c r="C4962" s="4" t="n"/>
      <c r="D4962" s="4" t="n"/>
      <c r="E4962" s="7" t="n"/>
      <c r="F4962" s="4" t="n"/>
      <c r="G4962" s="4" t="n"/>
      <c r="H4962" s="4" t="n"/>
    </row>
    <row r="4963">
      <c r="A4963" s="6" t="n"/>
      <c r="B4963" s="4" t="n"/>
      <c r="C4963" s="4" t="n"/>
      <c r="D4963" s="4" t="n"/>
      <c r="E4963" s="7" t="n"/>
      <c r="F4963" s="4" t="n"/>
      <c r="G4963" s="4" t="n"/>
      <c r="H4963" s="4" t="n"/>
    </row>
    <row r="4964">
      <c r="A4964" s="6" t="n"/>
      <c r="B4964" s="4" t="n"/>
      <c r="C4964" s="4" t="n"/>
      <c r="D4964" s="4" t="n"/>
      <c r="E4964" s="7" t="n"/>
      <c r="F4964" s="4" t="n"/>
      <c r="G4964" s="4" t="n"/>
      <c r="H4964" s="4" t="n"/>
    </row>
    <row r="4965">
      <c r="A4965" s="6" t="n"/>
      <c r="B4965" s="4" t="n"/>
      <c r="C4965" s="4" t="n"/>
      <c r="D4965" s="4" t="n"/>
      <c r="E4965" s="7" t="n"/>
      <c r="F4965" s="4" t="n"/>
      <c r="G4965" s="4" t="n"/>
      <c r="H4965" s="4" t="n"/>
    </row>
    <row r="4966">
      <c r="A4966" s="6" t="n"/>
      <c r="B4966" s="4" t="n"/>
      <c r="C4966" s="4" t="n"/>
      <c r="D4966" s="4" t="n"/>
      <c r="E4966" s="7" t="n"/>
      <c r="F4966" s="4" t="n"/>
      <c r="G4966" s="4" t="n"/>
      <c r="H4966" s="4" t="n"/>
    </row>
    <row r="4967">
      <c r="A4967" s="6" t="n"/>
      <c r="B4967" s="4" t="n"/>
      <c r="C4967" s="4" t="n"/>
      <c r="D4967" s="4" t="n"/>
      <c r="E4967" s="7" t="n"/>
      <c r="F4967" s="4" t="n"/>
      <c r="G4967" s="4" t="n"/>
      <c r="H4967" s="4" t="n"/>
    </row>
    <row r="4968">
      <c r="A4968" s="6" t="n"/>
      <c r="B4968" s="4" t="n"/>
      <c r="C4968" s="4" t="n"/>
      <c r="D4968" s="4" t="n"/>
      <c r="E4968" s="7" t="n"/>
      <c r="F4968" s="4" t="n"/>
      <c r="G4968" s="4" t="n"/>
      <c r="H4968" s="4" t="n"/>
    </row>
    <row r="4969">
      <c r="A4969" s="6" t="n"/>
      <c r="B4969" s="4" t="n"/>
      <c r="C4969" s="4" t="n"/>
      <c r="D4969" s="4" t="n"/>
      <c r="E4969" s="7" t="n"/>
      <c r="F4969" s="4" t="n"/>
      <c r="G4969" s="4" t="n"/>
      <c r="H4969" s="4" t="n"/>
    </row>
    <row r="4970">
      <c r="A4970" s="6" t="n"/>
      <c r="B4970" s="4" t="n"/>
      <c r="C4970" s="4" t="n"/>
      <c r="D4970" s="4" t="n"/>
      <c r="E4970" s="7" t="n"/>
      <c r="F4970" s="4" t="n"/>
      <c r="G4970" s="4" t="n"/>
      <c r="H4970" s="4" t="n"/>
    </row>
    <row r="4971">
      <c r="A4971" s="6" t="n"/>
      <c r="B4971" s="4" t="n"/>
      <c r="C4971" s="4" t="n"/>
      <c r="D4971" s="4" t="n"/>
      <c r="E4971" s="7" t="n"/>
      <c r="F4971" s="4" t="n"/>
      <c r="G4971" s="4" t="n"/>
      <c r="H4971" s="4" t="n"/>
    </row>
    <row r="4972">
      <c r="A4972" s="6" t="n"/>
      <c r="B4972" s="4" t="n"/>
      <c r="C4972" s="4" t="n"/>
      <c r="D4972" s="4" t="n"/>
      <c r="E4972" s="7" t="n"/>
      <c r="F4972" s="4" t="n"/>
      <c r="G4972" s="4" t="n"/>
      <c r="H4972" s="4" t="n"/>
    </row>
    <row r="4973">
      <c r="A4973" s="6" t="n"/>
      <c r="B4973" s="4" t="n"/>
      <c r="C4973" s="4" t="n"/>
      <c r="D4973" s="4" t="n"/>
      <c r="E4973" s="7" t="n"/>
      <c r="F4973" s="4" t="n"/>
      <c r="G4973" s="4" t="n"/>
      <c r="H4973" s="4" t="n"/>
    </row>
    <row r="4974">
      <c r="A4974" s="6" t="n"/>
      <c r="B4974" s="4" t="n"/>
      <c r="C4974" s="4" t="n"/>
      <c r="D4974" s="4" t="n"/>
      <c r="E4974" s="7" t="n"/>
      <c r="F4974" s="4" t="n"/>
      <c r="G4974" s="4" t="n"/>
      <c r="H4974" s="4" t="n"/>
    </row>
    <row r="4975">
      <c r="A4975" s="6" t="n"/>
      <c r="B4975" s="4" t="n"/>
      <c r="C4975" s="4" t="n"/>
      <c r="D4975" s="4" t="n"/>
      <c r="E4975" s="7" t="n"/>
      <c r="F4975" s="4" t="n"/>
      <c r="G4975" s="4" t="n"/>
      <c r="H4975" s="4" t="n"/>
    </row>
    <row r="4976">
      <c r="A4976" s="6" t="n"/>
      <c r="B4976" s="4" t="n"/>
      <c r="C4976" s="4" t="n"/>
      <c r="D4976" s="4" t="n"/>
      <c r="E4976" s="7" t="n"/>
      <c r="F4976" s="4" t="n"/>
      <c r="G4976" s="4" t="n"/>
      <c r="H4976" s="4" t="n"/>
    </row>
    <row r="4977">
      <c r="A4977" s="6" t="n"/>
      <c r="B4977" s="4" t="n"/>
      <c r="C4977" s="4" t="n"/>
      <c r="D4977" s="4" t="n"/>
      <c r="E4977" s="7" t="n"/>
      <c r="F4977" s="4" t="n"/>
      <c r="G4977" s="4" t="n"/>
      <c r="H4977" s="4" t="n"/>
    </row>
    <row r="4978">
      <c r="A4978" s="6" t="n"/>
      <c r="B4978" s="4" t="n"/>
      <c r="C4978" s="4" t="n"/>
      <c r="D4978" s="4" t="n"/>
      <c r="E4978" s="7" t="n"/>
      <c r="F4978" s="4" t="n"/>
      <c r="G4978" s="4" t="n"/>
      <c r="H4978" s="4" t="n"/>
    </row>
    <row r="4979">
      <c r="A4979" s="6" t="n"/>
      <c r="B4979" s="4" t="n"/>
      <c r="C4979" s="4" t="n"/>
      <c r="D4979" s="4" t="n"/>
      <c r="E4979" s="7" t="n"/>
      <c r="F4979" s="4" t="n"/>
      <c r="G4979" s="4" t="n"/>
      <c r="H4979" s="4" t="n"/>
    </row>
    <row r="4980">
      <c r="A4980" s="6" t="n"/>
      <c r="B4980" s="4" t="n"/>
      <c r="C4980" s="4" t="n"/>
      <c r="D4980" s="4" t="n"/>
      <c r="E4980" s="7" t="n"/>
      <c r="F4980" s="4" t="n"/>
      <c r="G4980" s="4" t="n"/>
      <c r="H4980" s="4" t="n"/>
    </row>
    <row r="4981">
      <c r="A4981" s="6" t="n"/>
      <c r="B4981" s="4" t="n"/>
      <c r="C4981" s="4" t="n"/>
      <c r="D4981" s="4" t="n"/>
      <c r="E4981" s="7" t="n"/>
      <c r="F4981" s="4" t="n"/>
      <c r="G4981" s="4" t="n"/>
      <c r="H4981" s="4" t="n"/>
    </row>
    <row r="4982">
      <c r="A4982" s="6" t="n"/>
      <c r="B4982" s="4" t="n"/>
      <c r="C4982" s="4" t="n"/>
      <c r="D4982" s="4" t="n"/>
      <c r="E4982" s="7" t="n"/>
      <c r="F4982" s="4" t="n"/>
      <c r="G4982" s="4" t="n"/>
      <c r="H4982" s="4" t="n"/>
    </row>
    <row r="4983">
      <c r="A4983" s="6" t="n"/>
      <c r="B4983" s="4" t="n"/>
      <c r="C4983" s="4" t="n"/>
      <c r="D4983" s="4" t="n"/>
      <c r="E4983" s="7" t="n"/>
      <c r="F4983" s="4" t="n"/>
      <c r="G4983" s="4" t="n"/>
      <c r="H4983" s="4" t="n"/>
    </row>
    <row r="4984">
      <c r="A4984" s="6" t="n"/>
      <c r="B4984" s="4" t="n"/>
      <c r="C4984" s="4" t="n"/>
      <c r="D4984" s="4" t="n"/>
      <c r="E4984" s="7" t="n"/>
      <c r="F4984" s="4" t="n"/>
      <c r="G4984" s="4" t="n"/>
      <c r="H4984" s="4" t="n"/>
    </row>
    <row r="4985">
      <c r="A4985" s="6" t="n"/>
      <c r="B4985" s="4" t="n"/>
      <c r="C4985" s="4" t="n"/>
      <c r="D4985" s="4" t="n"/>
      <c r="E4985" s="7" t="n"/>
      <c r="F4985" s="4" t="n"/>
      <c r="G4985" s="4" t="n"/>
      <c r="H4985" s="4" t="n"/>
    </row>
    <row r="4986">
      <c r="A4986" s="6" t="n"/>
      <c r="B4986" s="4" t="n"/>
      <c r="C4986" s="4" t="n"/>
      <c r="D4986" s="4" t="n"/>
      <c r="E4986" s="7" t="n"/>
      <c r="F4986" s="4" t="n"/>
      <c r="G4986" s="4" t="n"/>
      <c r="H4986" s="4" t="n"/>
    </row>
    <row r="4987">
      <c r="A4987" s="6" t="n"/>
      <c r="B4987" s="4" t="n"/>
      <c r="C4987" s="4" t="n"/>
      <c r="D4987" s="4" t="n"/>
      <c r="E4987" s="7" t="n"/>
      <c r="F4987" s="4" t="n"/>
      <c r="G4987" s="4" t="n"/>
      <c r="H4987" s="4" t="n"/>
    </row>
    <row r="4988">
      <c r="A4988" s="6" t="n"/>
      <c r="B4988" s="4" t="n"/>
      <c r="C4988" s="4" t="n"/>
      <c r="D4988" s="4" t="n"/>
      <c r="E4988" s="7" t="n"/>
      <c r="F4988" s="4" t="n"/>
      <c r="G4988" s="4" t="n"/>
      <c r="H4988" s="4" t="n"/>
    </row>
    <row r="4989">
      <c r="A4989" s="6" t="n"/>
      <c r="B4989" s="4" t="n"/>
      <c r="C4989" s="4" t="n"/>
      <c r="D4989" s="4" t="n"/>
      <c r="E4989" s="7" t="n"/>
      <c r="F4989" s="4" t="n"/>
      <c r="G4989" s="4" t="n"/>
      <c r="H4989" s="4" t="n"/>
    </row>
    <row r="4990">
      <c r="A4990" s="6" t="n"/>
      <c r="B4990" s="4" t="n"/>
      <c r="C4990" s="4" t="n"/>
      <c r="D4990" s="4" t="n"/>
      <c r="E4990" s="7" t="n"/>
      <c r="F4990" s="4" t="n"/>
      <c r="G4990" s="4" t="n"/>
      <c r="H4990" s="4" t="n"/>
    </row>
    <row r="4991">
      <c r="A4991" s="6" t="n"/>
      <c r="B4991" s="4" t="n"/>
      <c r="C4991" s="4" t="n"/>
      <c r="D4991" s="4" t="n"/>
      <c r="E4991" s="7" t="n"/>
      <c r="F4991" s="4" t="n"/>
      <c r="G4991" s="4" t="n"/>
      <c r="H4991" s="4" t="n"/>
    </row>
    <row r="4992">
      <c r="A4992" s="6" t="n"/>
      <c r="B4992" s="4" t="n"/>
      <c r="C4992" s="4" t="n"/>
      <c r="D4992" s="4" t="n"/>
      <c r="E4992" s="7" t="n"/>
      <c r="F4992" s="4" t="n"/>
      <c r="G4992" s="4" t="n"/>
      <c r="H4992" s="4" t="n"/>
    </row>
    <row r="4993">
      <c r="A4993" s="6" t="n"/>
      <c r="B4993" s="4" t="n"/>
      <c r="C4993" s="4" t="n"/>
      <c r="D4993" s="4" t="n"/>
      <c r="E4993" s="7" t="n"/>
      <c r="F4993" s="4" t="n"/>
      <c r="G4993" s="4" t="n"/>
      <c r="H4993" s="4" t="n"/>
    </row>
    <row r="4994">
      <c r="A4994" s="6" t="n"/>
      <c r="B4994" s="4" t="n"/>
      <c r="C4994" s="4" t="n"/>
      <c r="D4994" s="4" t="n"/>
      <c r="E4994" s="7" t="n"/>
      <c r="F4994" s="4" t="n"/>
      <c r="G4994" s="4" t="n"/>
      <c r="H4994" s="4" t="n"/>
    </row>
    <row r="4995">
      <c r="A4995" s="6" t="n"/>
      <c r="B4995" s="4" t="n"/>
      <c r="C4995" s="4" t="n"/>
      <c r="D4995" s="4" t="n"/>
      <c r="E4995" s="7" t="n"/>
      <c r="F4995" s="4" t="n"/>
      <c r="G4995" s="4" t="n"/>
      <c r="H4995" s="4" t="n"/>
    </row>
    <row r="4996">
      <c r="A4996" s="6" t="n"/>
      <c r="B4996" s="4" t="n"/>
      <c r="C4996" s="4" t="n"/>
      <c r="D4996" s="4" t="n"/>
      <c r="E4996" s="7" t="n"/>
      <c r="F4996" s="4" t="n"/>
      <c r="G4996" s="4" t="n"/>
      <c r="H4996" s="4" t="n"/>
    </row>
    <row r="4997">
      <c r="A4997" s="6" t="n"/>
      <c r="B4997" s="4" t="n"/>
      <c r="C4997" s="4" t="n"/>
      <c r="D4997" s="4" t="n"/>
      <c r="E4997" s="7" t="n"/>
      <c r="F4997" s="4" t="n"/>
      <c r="G4997" s="4" t="n"/>
      <c r="H4997" s="4" t="n"/>
    </row>
    <row r="4998">
      <c r="A4998" s="6" t="n"/>
      <c r="B4998" s="4" t="n"/>
      <c r="C4998" s="4" t="n"/>
      <c r="D4998" s="4" t="n"/>
      <c r="E4998" s="7" t="n"/>
      <c r="F4998" s="4" t="n"/>
      <c r="G4998" s="4" t="n"/>
      <c r="H4998" s="4" t="n"/>
    </row>
    <row r="4999">
      <c r="A4999" s="6" t="n"/>
      <c r="B4999" s="4" t="n"/>
      <c r="C4999" s="4" t="n"/>
      <c r="D4999" s="4" t="n"/>
      <c r="E4999" s="7" t="n"/>
      <c r="F4999" s="4" t="n"/>
      <c r="G4999" s="4" t="n"/>
      <c r="H4999" s="4" t="n"/>
    </row>
    <row r="5000">
      <c r="A5000" s="6" t="n"/>
      <c r="B5000" s="4" t="n"/>
      <c r="C5000" s="4" t="n"/>
      <c r="D5000" s="4" t="n"/>
      <c r="E5000" s="7" t="n"/>
      <c r="F5000" s="4" t="n"/>
      <c r="G5000" s="4" t="n"/>
      <c r="H5000" s="4" t="n"/>
    </row>
    <row r="5001">
      <c r="A5001" s="6" t="n"/>
      <c r="B5001" s="4" t="n"/>
      <c r="C5001" s="4" t="n"/>
      <c r="D5001" s="4" t="n"/>
      <c r="E5001" s="7" t="n"/>
      <c r="F5001" s="4" t="n"/>
      <c r="G5001" s="4" t="n"/>
      <c r="H5001" s="4" t="n"/>
    </row>
  </sheetData>
  <dataValidations count="2">
    <dataValidation sqref="C2:C47 C50:C5001" showDropDown="0" showInputMessage="0" showErrorMessage="0" allowBlank="0" type="list">
      <formula1>"Gastos Fijos,Operación,Financieros,Marketing,Administrativos,Pérdidas / Ajustes"</formula1>
    </dataValidation>
    <dataValidation sqref="F2:G47 F50:G5001" showDropDown="0" showInputMessage="0" showErrorMessage="0" allowBlank="1" type="list">
      <formula1>"Efectivo,Tarjeta,Transferencia"</formula1>
    </dataValidation>
  </dataValidations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>
  <sheetPr filterMode="1">
    <outlinePr summaryBelow="1" summaryRight="1"/>
    <pageSetUpPr/>
  </sheetPr>
  <dimension ref="A1:X4989"/>
  <sheetViews>
    <sheetView showGridLines="0" topLeftCell="B144" zoomScale="110" zoomScaleNormal="110" workbookViewId="0">
      <selection activeCell="S1" sqref="S1"/>
    </sheetView>
  </sheetViews>
  <sheetFormatPr baseColWidth="10" defaultColWidth="8.83203125" defaultRowHeight="15"/>
  <cols>
    <col hidden="1" width="13" customWidth="1" style="18" min="1" max="1"/>
    <col width="12.33203125" bestFit="1" customWidth="1" style="18" min="2" max="2"/>
    <col width="32.83203125" bestFit="1" customWidth="1" style="18" min="3" max="3"/>
    <col width="15.33203125" bestFit="1" customWidth="1" style="18" min="4" max="4"/>
    <col width="10.83203125" customWidth="1" style="18" min="5" max="5"/>
    <col width="14.5" customWidth="1" style="18" min="6" max="6"/>
    <col width="19.83203125" customWidth="1" style="18" min="7" max="7"/>
    <col width="15.1640625" bestFit="1" customWidth="1" style="34" min="8" max="8"/>
    <col width="14.6640625" bestFit="1" customWidth="1" style="34" min="9" max="9"/>
    <col width="16.33203125" bestFit="1" customWidth="1" style="41" min="10" max="10"/>
    <col width="13.5" customWidth="1" style="34" min="11" max="11"/>
    <col width="14.83203125" customWidth="1" style="41" min="12" max="12"/>
    <col width="15.6640625" bestFit="1" customWidth="1" style="34" min="13" max="13"/>
    <col width="10.5" bestFit="1" customWidth="1" style="18" min="14" max="14"/>
    <col width="13.5" bestFit="1" customWidth="1" style="18" min="15" max="15"/>
    <col hidden="1" width="15.33203125" customWidth="1" style="18" min="16" max="16"/>
    <col width="18.33203125" bestFit="1" customWidth="1" style="18" min="17" max="17"/>
    <col width="15.1640625" bestFit="1" customWidth="1" style="18" min="18" max="18"/>
    <col width="12" bestFit="1" customWidth="1" style="18" min="19" max="19"/>
    <col width="12.1640625" bestFit="1" customWidth="1" style="18" min="20" max="20"/>
    <col width="7.83203125" bestFit="1" customWidth="1" style="18" min="21" max="21"/>
    <col width="10.83203125" bestFit="1" customWidth="1" style="18" min="22" max="22"/>
    <col width="13.5" bestFit="1" customWidth="1" style="18" min="23" max="23"/>
    <col width="58.33203125" bestFit="1" customWidth="1" style="30" min="24" max="24"/>
    <col width="8.83203125" customWidth="1" style="18" min="25" max="16384"/>
  </cols>
  <sheetData>
    <row r="1" ht="32" customHeight="1" s="115">
      <c r="A1" s="28" t="inlineStr">
        <is>
          <t>Semana (Lunes)</t>
        </is>
      </c>
      <c r="B1" s="12" t="inlineStr">
        <is>
          <t>UBICACION</t>
        </is>
      </c>
      <c r="C1" s="12" t="inlineStr">
        <is>
          <t>PROVEEDOR</t>
        </is>
      </c>
      <c r="D1" s="12" t="inlineStr">
        <is>
          <t>FACTURA</t>
        </is>
      </c>
      <c r="E1" s="12" t="inlineStr">
        <is>
          <t>FECHA FACTURA</t>
        </is>
      </c>
      <c r="F1" s="12" t="inlineStr">
        <is>
          <t>FECHA VENCIMIENTO</t>
        </is>
      </c>
      <c r="G1" s="12" t="inlineStr">
        <is>
          <t>TIPO (CREDITO/CONTADO)</t>
        </is>
      </c>
      <c r="H1" s="32" t="inlineStr">
        <is>
          <t>MONTO</t>
        </is>
      </c>
      <c r="I1" s="32" t="inlineStr">
        <is>
          <t>PAGO 1</t>
        </is>
      </c>
      <c r="J1" s="39" t="inlineStr">
        <is>
          <t>FECHA PAGO 1</t>
        </is>
      </c>
      <c r="K1" s="32" t="inlineStr">
        <is>
          <t>PAGO 2</t>
        </is>
      </c>
      <c r="L1" s="39" t="inlineStr">
        <is>
          <t>FECHA PAGO 2</t>
        </is>
      </c>
      <c r="M1" s="32" t="inlineStr">
        <is>
          <t>TOTAL PAGADO</t>
        </is>
      </c>
      <c r="N1" s="12" t="inlineStr">
        <is>
          <t>PAGADO (SI/NO)</t>
        </is>
      </c>
      <c r="O1" s="12" t="inlineStr">
        <is>
          <t>FECHA PAGO</t>
        </is>
      </c>
      <c r="P1" s="12" t="inlineStr">
        <is>
          <t>METODO PAGO</t>
        </is>
      </c>
      <c r="Q1" s="12" t="inlineStr">
        <is>
          <t>MONTO PENDIENTE</t>
        </is>
      </c>
      <c r="R1" s="12" t="inlineStr">
        <is>
          <t>DIAS A VENCER</t>
        </is>
      </c>
      <c r="S1" s="12" t="inlineStr">
        <is>
          <t>ALERTA</t>
        </is>
      </c>
      <c r="T1" s="92" t="inlineStr">
        <is>
          <t>Registrado por</t>
        </is>
      </c>
      <c r="U1" s="92" t="inlineStr">
        <is>
          <t>Validado</t>
        </is>
      </c>
      <c r="V1" s="92" t="inlineStr">
        <is>
          <t>Validado por</t>
        </is>
      </c>
      <c r="W1" s="92" t="inlineStr">
        <is>
          <t>Fecha validación</t>
        </is>
      </c>
      <c r="X1" s="93" t="inlineStr">
        <is>
          <t xml:space="preserve">NOTA </t>
        </is>
      </c>
    </row>
    <row r="2" hidden="1" s="115">
      <c r="A2" s="13" t="n"/>
      <c r="B2" s="14" t="inlineStr">
        <is>
          <t>La Cata DF</t>
        </is>
      </c>
      <c r="C2" s="14" t="inlineStr">
        <is>
          <t>UNITED BRANDS</t>
        </is>
      </c>
      <c r="D2" s="10" t="n">
        <v>16426</v>
      </c>
      <c r="E2" s="13" t="n">
        <v>46373</v>
      </c>
      <c r="F2" s="13" t="n">
        <v>46038</v>
      </c>
      <c r="G2" s="14" t="inlineStr">
        <is>
          <t>Crédito</t>
        </is>
      </c>
      <c r="H2" s="306" t="n">
        <v>58087.07</v>
      </c>
      <c r="I2" s="306" t="n"/>
      <c r="J2" s="43" t="n"/>
      <c r="K2" s="306" t="n"/>
      <c r="L2" s="306" t="n"/>
      <c r="M2" s="306">
        <f>SUM(I2,K2)</f>
        <v/>
      </c>
      <c r="N2" s="14" t="inlineStr">
        <is>
          <t>Sí</t>
        </is>
      </c>
      <c r="O2" s="13" t="n"/>
      <c r="P2" s="14" t="n"/>
      <c r="Q2" s="15">
        <f>IF(N2="Sí",0,H2-I2-K2)</f>
        <v/>
      </c>
      <c r="R2" s="14">
        <f>F2-TODAY()</f>
        <v/>
      </c>
      <c r="S2" s="14">
        <f>IF(N2="Sí","🟢 Pagado",IF(R2&lt;0,"🔴 Vencido",IF(R2&lt;=7,"🟡 Por vencer","")))</f>
        <v/>
      </c>
      <c r="T2" s="14" t="n"/>
      <c r="U2" s="14" t="n"/>
      <c r="V2" s="14" t="n"/>
      <c r="W2" s="14" t="n"/>
      <c r="X2" s="87" t="n"/>
    </row>
    <row r="3" hidden="1" s="115">
      <c r="A3" s="13" t="n"/>
      <c r="B3" s="14" t="inlineStr">
        <is>
          <t>La Cata DF</t>
        </is>
      </c>
      <c r="C3" s="14" t="inlineStr">
        <is>
          <t>UNITED BRANDS</t>
        </is>
      </c>
      <c r="D3" s="10" t="n">
        <v>16439</v>
      </c>
      <c r="E3" s="13" t="n">
        <v>46011</v>
      </c>
      <c r="F3" s="13" t="n">
        <v>46041</v>
      </c>
      <c r="G3" s="14" t="inlineStr">
        <is>
          <t>Crédito</t>
        </is>
      </c>
      <c r="H3" s="306" t="n">
        <v>17050.19</v>
      </c>
      <c r="I3" s="306" t="n"/>
      <c r="J3" s="43" t="n"/>
      <c r="K3" s="306" t="n"/>
      <c r="L3" s="306" t="n"/>
      <c r="M3" s="306">
        <f>SUM(I3,K3)</f>
        <v/>
      </c>
      <c r="N3" s="14" t="inlineStr">
        <is>
          <t>Sí</t>
        </is>
      </c>
      <c r="O3" s="13" t="n"/>
      <c r="P3" s="14" t="n"/>
      <c r="Q3" s="15">
        <f>IF(N3="Sí",0,H3-I3-K3)</f>
        <v/>
      </c>
      <c r="R3" s="14">
        <f>F3-TODAY()</f>
        <v/>
      </c>
      <c r="S3" s="14">
        <f>IF(N3="Sí","🟢 Pagado",IF(R3&lt;0,"🔴 Vencido",IF(R3&lt;=7,"🟡 Por vencer","")))</f>
        <v/>
      </c>
      <c r="T3" s="14" t="n"/>
      <c r="U3" s="14" t="n"/>
      <c r="V3" s="14" t="n"/>
      <c r="W3" s="14" t="n"/>
      <c r="X3" s="87" t="n"/>
    </row>
    <row r="4" hidden="1" s="115">
      <c r="A4" s="13" t="n"/>
      <c r="B4" s="14" t="inlineStr">
        <is>
          <t>La Cata DF</t>
        </is>
      </c>
      <c r="C4" s="14" t="inlineStr">
        <is>
          <t>UNITED BRANDS</t>
        </is>
      </c>
      <c r="D4" s="10" t="n">
        <v>16441</v>
      </c>
      <c r="E4" s="13" t="n">
        <v>46011</v>
      </c>
      <c r="F4" s="13" t="n">
        <v>46041</v>
      </c>
      <c r="G4" s="14" t="inlineStr">
        <is>
          <t>Crédito</t>
        </is>
      </c>
      <c r="H4" s="306" t="n">
        <v>15904.22</v>
      </c>
      <c r="I4" s="306" t="n"/>
      <c r="J4" s="43" t="n"/>
      <c r="K4" s="306" t="n"/>
      <c r="L4" s="306" t="n"/>
      <c r="M4" s="306">
        <f>SUM(I4,K4)</f>
        <v/>
      </c>
      <c r="N4" s="14" t="inlineStr">
        <is>
          <t>Sí</t>
        </is>
      </c>
      <c r="O4" s="13" t="n"/>
      <c r="P4" s="14" t="n"/>
      <c r="Q4" s="15">
        <f>IF(N4="Sí",0,H4-I4-K4)</f>
        <v/>
      </c>
      <c r="R4" s="14">
        <f>F4-TODAY()</f>
        <v/>
      </c>
      <c r="S4" s="14">
        <f>IF(N4="Sí","🟢 Pagado",IF(R4&lt;0,"🔴 Vencido",IF(R4&lt;=7,"🟡 Por vencer","")))</f>
        <v/>
      </c>
      <c r="T4" s="14" t="n"/>
      <c r="U4" s="14" t="n"/>
      <c r="V4" s="14" t="n"/>
      <c r="W4" s="14" t="n"/>
      <c r="X4" s="87" t="n"/>
    </row>
    <row r="5" hidden="1" s="115">
      <c r="A5" s="13" t="n"/>
      <c r="B5" s="14" t="inlineStr">
        <is>
          <t>AMBAS</t>
        </is>
      </c>
      <c r="C5" s="14" t="inlineStr">
        <is>
          <t>JUAN BEATO</t>
        </is>
      </c>
      <c r="D5" s="10" t="inlineStr">
        <is>
          <t>TC QIK</t>
        </is>
      </c>
      <c r="E5" s="13" t="n">
        <v>46011</v>
      </c>
      <c r="F5" s="13" t="n">
        <v>46042</v>
      </c>
      <c r="G5" s="14" t="inlineStr">
        <is>
          <t>Crédito</t>
        </is>
      </c>
      <c r="H5" s="33" t="n">
        <v>359960</v>
      </c>
      <c r="I5" s="33" t="n">
        <v>347060.01</v>
      </c>
      <c r="J5" s="43" t="n"/>
      <c r="K5" s="33" t="n">
        <v>12899.99</v>
      </c>
      <c r="L5" s="43" t="n">
        <v>46112</v>
      </c>
      <c r="M5" s="33">
        <f>SUM(I5,K5)</f>
        <v/>
      </c>
      <c r="N5" s="14" t="inlineStr">
        <is>
          <t>Sí</t>
        </is>
      </c>
      <c r="O5" s="13" t="n"/>
      <c r="P5" s="14" t="n"/>
      <c r="Q5" s="15">
        <f>IF(N5="Sí",0,H5-I5-K5)</f>
        <v/>
      </c>
      <c r="R5" s="14">
        <f>F5-TODAY()</f>
        <v/>
      </c>
      <c r="S5" s="14">
        <f>IF(N5="Sí","🟢 Pagado",IF(R5&lt;0,"🔴 Vencido",IF(R5&lt;=7,"🟡 Por vencer","")))</f>
        <v/>
      </c>
      <c r="T5" s="14" t="n"/>
      <c r="U5" s="14" t="n"/>
      <c r="V5" s="14" t="n"/>
      <c r="W5" s="14" t="n"/>
      <c r="X5" s="87" t="n"/>
    </row>
    <row r="6" hidden="1" s="115">
      <c r="A6" s="13" t="n"/>
      <c r="B6" s="14" t="inlineStr">
        <is>
          <t>AMBAS</t>
        </is>
      </c>
      <c r="C6" s="14" t="inlineStr">
        <is>
          <t>JUAN BEATO</t>
        </is>
      </c>
      <c r="D6" s="10" t="inlineStr">
        <is>
          <t>TC 2564 Banesco</t>
        </is>
      </c>
      <c r="E6" s="13" t="n">
        <v>46012</v>
      </c>
      <c r="F6" s="13" t="n">
        <v>46054</v>
      </c>
      <c r="G6" s="14" t="inlineStr">
        <is>
          <t>Crédito</t>
        </is>
      </c>
      <c r="H6" s="33" t="n">
        <v>262167</v>
      </c>
      <c r="I6" s="33" t="n"/>
      <c r="J6" s="43" t="n"/>
      <c r="K6" s="33" t="n"/>
      <c r="L6" s="306" t="n"/>
      <c r="M6" s="33">
        <f>SUM(I6,K6)</f>
        <v/>
      </c>
      <c r="N6" s="14" t="inlineStr">
        <is>
          <t>Sí</t>
        </is>
      </c>
      <c r="O6" s="13" t="n"/>
      <c r="P6" s="14" t="n"/>
      <c r="Q6" s="15">
        <f>IF(N6="Sí",0,H6-I6-K6)</f>
        <v/>
      </c>
      <c r="R6" s="14">
        <f>F6-TODAY()</f>
        <v/>
      </c>
      <c r="S6" s="14">
        <f>IF(N6="Sí","🟢 Pagado",IF(R6&lt;0,"🔴 Vencido",IF(R6&lt;=7,"🟡 Por vencer","")))</f>
        <v/>
      </c>
      <c r="T6" s="14" t="n"/>
      <c r="U6" s="14" t="n"/>
      <c r="V6" s="14" t="n"/>
      <c r="W6" s="14" t="n"/>
      <c r="X6" s="87" t="n"/>
    </row>
    <row r="7" hidden="1" s="115">
      <c r="A7" s="13" t="n"/>
      <c r="B7" s="14" t="inlineStr">
        <is>
          <t>La Cata DF</t>
        </is>
      </c>
      <c r="C7" s="14" t="inlineStr">
        <is>
          <t>JUAN BEATO</t>
        </is>
      </c>
      <c r="D7" s="10" t="inlineStr">
        <is>
          <t xml:space="preserve">GASTOS VARIOS </t>
        </is>
      </c>
      <c r="E7" s="13" t="n">
        <v>45940</v>
      </c>
      <c r="F7" s="13" t="n">
        <v>46096</v>
      </c>
      <c r="G7" s="14" t="inlineStr">
        <is>
          <t>Contado</t>
        </is>
      </c>
      <c r="H7" s="33" t="n">
        <v>7974.8</v>
      </c>
      <c r="I7" s="33" t="n">
        <v>7974.8</v>
      </c>
      <c r="J7" s="43" t="n"/>
      <c r="K7" s="33" t="n"/>
      <c r="L7" s="306" t="n"/>
      <c r="M7" s="33">
        <f>SUM(I7,K7)</f>
        <v/>
      </c>
      <c r="N7" s="14" t="inlineStr">
        <is>
          <t>Sí</t>
        </is>
      </c>
      <c r="O7" s="13" t="n">
        <v>46097</v>
      </c>
      <c r="P7" s="14" t="n"/>
      <c r="Q7" s="15">
        <f>IF(N7="Sí",0,H7-I7-K7)</f>
        <v/>
      </c>
      <c r="R7" s="14">
        <f>F7-TODAY()</f>
        <v/>
      </c>
      <c r="S7" s="14">
        <f>IF(N7="Sí","🟢 Pagado",IF(R7&lt;0,"🔴 Vencido",IF(R7&lt;=7,"🟡 Por vencer","")))</f>
        <v/>
      </c>
      <c r="T7" s="14" t="n"/>
      <c r="U7" s="14" t="n"/>
      <c r="V7" s="14" t="n"/>
      <c r="W7" s="14" t="n"/>
      <c r="X7" s="87" t="n"/>
    </row>
    <row r="8" hidden="1" s="115">
      <c r="A8" s="13" t="n"/>
      <c r="B8" s="14" t="inlineStr">
        <is>
          <t>AMBAS</t>
        </is>
      </c>
      <c r="C8" s="14" t="inlineStr">
        <is>
          <t>JOSE IGNACIO ROA</t>
        </is>
      </c>
      <c r="D8" s="10" t="inlineStr">
        <is>
          <t xml:space="preserve">GASTOS VARIOS </t>
        </is>
      </c>
      <c r="E8" s="13" t="n">
        <v>45940</v>
      </c>
      <c r="F8" s="13" t="n">
        <v>46050</v>
      </c>
      <c r="G8" s="14" t="inlineStr">
        <is>
          <t>Contado</t>
        </is>
      </c>
      <c r="H8" s="306" t="n">
        <v>68200</v>
      </c>
      <c r="I8" s="57" t="n">
        <v>27290</v>
      </c>
      <c r="J8" s="43" t="n"/>
      <c r="K8" s="306" t="n"/>
      <c r="L8" s="306" t="n"/>
      <c r="M8" s="306">
        <f>SUM(I8,K8)</f>
        <v/>
      </c>
      <c r="N8" s="14" t="inlineStr">
        <is>
          <t>Sí</t>
        </is>
      </c>
      <c r="O8" s="13" t="n"/>
      <c r="P8" s="14" t="n"/>
      <c r="Q8" s="15">
        <f>IF(N8="Sí",0,H8-I8-K8)</f>
        <v/>
      </c>
      <c r="R8" s="14">
        <f>F8-TODAY()</f>
        <v/>
      </c>
      <c r="S8" s="14">
        <f>IF(N8="Sí","🟢 Pagado",IF(R8&lt;0,"🔴 Vencido",IF(R8&lt;=7,"🟡 Por vencer","")))</f>
        <v/>
      </c>
      <c r="T8" s="14" t="n"/>
      <c r="U8" s="14" t="n"/>
      <c r="V8" s="14" t="n"/>
      <c r="W8" s="14" t="n"/>
      <c r="X8" s="87" t="inlineStr">
        <is>
          <t>Extraido del archivo de Juan Beato, menos RD$50,000 motor</t>
        </is>
      </c>
    </row>
    <row r="9" hidden="1" s="115">
      <c r="A9" s="13" t="n"/>
      <c r="B9" s="14" t="inlineStr">
        <is>
          <t>La Cata LMF</t>
        </is>
      </c>
      <c r="C9" s="14" t="inlineStr">
        <is>
          <t>UNITED BRANDS</t>
        </is>
      </c>
      <c r="D9" s="10" t="n">
        <v>1645632</v>
      </c>
      <c r="E9" s="13" t="n">
        <v>46017</v>
      </c>
      <c r="F9" s="13" t="n">
        <v>46047</v>
      </c>
      <c r="G9" s="14" t="inlineStr">
        <is>
          <t>Crédito</t>
        </is>
      </c>
      <c r="H9" s="306" t="n">
        <v>81021.67</v>
      </c>
      <c r="I9" s="57" t="n">
        <v>630</v>
      </c>
      <c r="J9" s="43" t="n"/>
      <c r="K9" s="306" t="n"/>
      <c r="L9" s="306" t="n"/>
      <c r="M9" s="306">
        <f>SUM(I9,K9)</f>
        <v/>
      </c>
      <c r="N9" s="14" t="inlineStr">
        <is>
          <t>Sí</t>
        </is>
      </c>
      <c r="O9" s="13" t="n"/>
      <c r="P9" s="14" t="n"/>
      <c r="Q9" s="15">
        <f>IF(N9="Sí",0,H9-I9-K9)</f>
        <v/>
      </c>
      <c r="R9" s="14">
        <f>F9-TODAY()</f>
        <v/>
      </c>
      <c r="S9" s="14">
        <f>IF(N9="Sí","🟢 Pagado",IF(R9&lt;0,"🔴 Vencido",IF(R9&lt;=7,"🟡 Por vencer","")))</f>
        <v/>
      </c>
      <c r="T9" s="14" t="n"/>
      <c r="U9" s="14" t="n"/>
      <c r="V9" s="14" t="n"/>
      <c r="W9" s="14" t="n"/>
      <c r="X9" s="87" t="inlineStr">
        <is>
          <t>pendiente pagar a Juan Beato</t>
        </is>
      </c>
    </row>
    <row r="10" hidden="1" s="115">
      <c r="A10" s="13" t="n"/>
      <c r="B10" s="14" t="inlineStr">
        <is>
          <t>La Cata DF</t>
        </is>
      </c>
      <c r="C10" s="14" t="inlineStr">
        <is>
          <t>OXBAR</t>
        </is>
      </c>
      <c r="D10" s="10" t="n">
        <v>10144</v>
      </c>
      <c r="E10" s="13" t="n">
        <v>46041</v>
      </c>
      <c r="F10" s="13" t="n">
        <v>46059</v>
      </c>
      <c r="G10" s="14" t="inlineStr">
        <is>
          <t>Crédito</t>
        </is>
      </c>
      <c r="H10" s="33" t="n">
        <v>11984.45</v>
      </c>
      <c r="I10" s="33" t="n">
        <v>5992</v>
      </c>
      <c r="J10" s="43" t="n"/>
      <c r="K10" s="33" t="n">
        <v>5992.45</v>
      </c>
      <c r="L10" s="35" t="n">
        <v>46072</v>
      </c>
      <c r="M10" s="33">
        <f>SUM(I10,K10)</f>
        <v/>
      </c>
      <c r="N10" s="14" t="inlineStr">
        <is>
          <t>Sí</t>
        </is>
      </c>
      <c r="O10" s="13" t="n"/>
      <c r="P10" s="14" t="n"/>
      <c r="Q10" s="15">
        <f>IF(N10="Sí",0,H10-I10-K10)</f>
        <v/>
      </c>
      <c r="R10" s="14">
        <f>F10-TODAY()</f>
        <v/>
      </c>
      <c r="S10" s="14">
        <f>IF(N10="Sí","🟢 Pagado",IF(R10&lt;0,"🔴 Vencido",IF(R10&lt;=7,"🟡 Por vencer","")))</f>
        <v/>
      </c>
      <c r="T10" s="14" t="n"/>
      <c r="U10" s="14" t="n"/>
      <c r="V10" s="14" t="n"/>
      <c r="W10" s="14" t="n"/>
      <c r="X10" s="87" t="n"/>
    </row>
    <row r="11" hidden="1" s="115">
      <c r="A11" s="13" t="n"/>
      <c r="B11" s="14" t="inlineStr">
        <is>
          <t>La Cata DF</t>
        </is>
      </c>
      <c r="C11" s="14" t="inlineStr">
        <is>
          <t>JUAN BEATO</t>
        </is>
      </c>
      <c r="D11" s="10" t="inlineStr">
        <is>
          <t>TC</t>
        </is>
      </c>
      <c r="E11" s="13" t="n">
        <v>46040</v>
      </c>
      <c r="F11" s="13" t="n">
        <v>46075</v>
      </c>
      <c r="G11" s="14" t="inlineStr">
        <is>
          <t>Crédito</t>
        </is>
      </c>
      <c r="H11" s="33" t="n">
        <v>41344.99</v>
      </c>
      <c r="I11" s="33" t="n"/>
      <c r="J11" s="43" t="n"/>
      <c r="K11" s="33" t="n"/>
      <c r="L11" s="306" t="n"/>
      <c r="M11" s="33">
        <f>SUM(I11,K11)</f>
        <v/>
      </c>
      <c r="N11" s="14" t="inlineStr">
        <is>
          <t>Sí</t>
        </is>
      </c>
      <c r="O11" s="13" t="n"/>
      <c r="P11" s="14" t="n"/>
      <c r="Q11" s="15">
        <f>IF(N11="Sí",0,H11-I11-K11)</f>
        <v/>
      </c>
      <c r="R11" s="14">
        <f>F11-TODAY()</f>
        <v/>
      </c>
      <c r="S11" s="14">
        <f>IF(N11="Sí","🟢 Pagado",IF(R11&lt;0,"🔴 Vencido",IF(R11&lt;=7,"🟡 Por vencer","")))</f>
        <v/>
      </c>
      <c r="T11" s="14" t="n"/>
      <c r="U11" s="14" t="n"/>
      <c r="V11" s="14" t="n"/>
      <c r="W11" s="14" t="n"/>
      <c r="X11" s="87" t="n"/>
    </row>
    <row r="12" hidden="1" s="115">
      <c r="A12" s="13" t="n"/>
      <c r="B12" s="14" t="inlineStr">
        <is>
          <t>La Cata LMF</t>
        </is>
      </c>
      <c r="C12" s="14" t="inlineStr">
        <is>
          <t>UNITED BRANDS</t>
        </is>
      </c>
      <c r="D12" s="10" t="n">
        <v>1646194</v>
      </c>
      <c r="E12" s="13" t="n">
        <v>46018</v>
      </c>
      <c r="F12" s="13" t="n">
        <v>46079</v>
      </c>
      <c r="G12" s="14" t="inlineStr">
        <is>
          <t>Crédito</t>
        </is>
      </c>
      <c r="H12" s="306" t="n">
        <v>100309.44</v>
      </c>
      <c r="I12" s="306" t="n">
        <v>100309.44</v>
      </c>
      <c r="J12" s="43" t="n"/>
      <c r="K12" s="33" t="n"/>
      <c r="L12" s="306" t="n"/>
      <c r="M12" s="306">
        <f>SUM(I12,K12)</f>
        <v/>
      </c>
      <c r="N12" s="14" t="inlineStr">
        <is>
          <t>Sí</t>
        </is>
      </c>
      <c r="O12" s="13" t="n"/>
      <c r="P12" s="14" t="n"/>
      <c r="Q12" s="15">
        <f>IF(N12="Sí",0,H12-I12-K12)</f>
        <v/>
      </c>
      <c r="R12" s="14">
        <f>F12-TODAY()</f>
        <v/>
      </c>
      <c r="S12" s="14">
        <f>IF(N12="Sí","🟢 Pagado",IF(R12&lt;0,"🔴 Vencido",IF(R12&lt;=7,"🟡 Por vencer","")))</f>
        <v/>
      </c>
      <c r="T12" s="14" t="n"/>
      <c r="U12" s="14" t="n"/>
      <c r="V12" s="14" t="n"/>
      <c r="W12" s="14" t="n"/>
      <c r="X12" s="87" t="inlineStr">
        <is>
          <t>pendiente pagar a Juan Beato</t>
        </is>
      </c>
    </row>
    <row r="13" hidden="1" s="115">
      <c r="A13" s="13" t="n"/>
      <c r="B13" s="14" t="inlineStr">
        <is>
          <t>La Cata LMF</t>
        </is>
      </c>
      <c r="C13" s="14" t="inlineStr">
        <is>
          <t>CND LMF</t>
        </is>
      </c>
      <c r="D13" s="10" t="inlineStr">
        <is>
          <t>TRANSFERENCIA</t>
        </is>
      </c>
      <c r="E13" s="13" t="n">
        <v>46043</v>
      </c>
      <c r="F13" s="13" t="n">
        <v>46051</v>
      </c>
      <c r="G13" s="14" t="inlineStr">
        <is>
          <t>Crédito</t>
        </is>
      </c>
      <c r="H13" s="306" t="n">
        <v>160521.84</v>
      </c>
      <c r="I13" s="306" t="n">
        <v>160521.84</v>
      </c>
      <c r="J13" s="43" t="n"/>
      <c r="K13" s="306" t="n"/>
      <c r="L13" s="306" t="n"/>
      <c r="M13" s="306">
        <f>SUM(I13,K13)</f>
        <v/>
      </c>
      <c r="N13" s="14" t="inlineStr">
        <is>
          <t>Sí</t>
        </is>
      </c>
      <c r="O13" s="13" t="n"/>
      <c r="P13" s="14" t="inlineStr">
        <is>
          <t>Transferencia</t>
        </is>
      </c>
      <c r="Q13" s="15">
        <f>IF(N13="Sí",0,H13-I13-K13)</f>
        <v/>
      </c>
      <c r="R13" s="14">
        <f>F13-TODAY()</f>
        <v/>
      </c>
      <c r="S13" s="14">
        <f>IF(N13="Sí","🟢 Pagado",IF(R13&lt;0,"🔴 Vencido",IF(R13&lt;=7,"🟡 Por vencer","")))</f>
        <v/>
      </c>
      <c r="T13" s="14" t="n"/>
      <c r="U13" s="14" t="n"/>
      <c r="V13" s="14" t="n"/>
      <c r="W13" s="14" t="n"/>
      <c r="X13" s="87" t="n"/>
    </row>
    <row r="14" hidden="1" s="115">
      <c r="A14" s="13" t="n"/>
      <c r="B14" s="14" t="inlineStr">
        <is>
          <t>La Cata LMF</t>
        </is>
      </c>
      <c r="C14" s="14" t="inlineStr">
        <is>
          <t>LOCAL LMF</t>
        </is>
      </c>
      <c r="D14" s="10" t="inlineStr">
        <is>
          <t>TRANSFERENCIA</t>
        </is>
      </c>
      <c r="E14" s="13" t="n">
        <v>46021</v>
      </c>
      <c r="F14" s="13" t="n">
        <v>46051</v>
      </c>
      <c r="G14" s="14" t="inlineStr">
        <is>
          <t>Crédito</t>
        </is>
      </c>
      <c r="H14" s="306" t="n">
        <v>40000</v>
      </c>
      <c r="I14" s="306" t="n">
        <v>40000</v>
      </c>
      <c r="J14" s="43" t="n"/>
      <c r="K14" s="306" t="n"/>
      <c r="L14" s="306" t="n"/>
      <c r="M14" s="306">
        <f>SUM(I14,K14)</f>
        <v/>
      </c>
      <c r="N14" s="14" t="inlineStr">
        <is>
          <t>Sí</t>
        </is>
      </c>
      <c r="O14" s="13" t="n">
        <v>46053</v>
      </c>
      <c r="P14" s="14" t="inlineStr">
        <is>
          <t>Transferencia</t>
        </is>
      </c>
      <c r="Q14" s="15">
        <f>IF(N14="Sí",0,H14-I14-K14)</f>
        <v/>
      </c>
      <c r="R14" s="14">
        <f>F14-TODAY()</f>
        <v/>
      </c>
      <c r="S14" s="14">
        <f>IF(N14="Sí","🟢 Pagado",IF(R14&lt;0,"🔴 Vencido",IF(R14&lt;=7,"🟡 Por vencer","")))</f>
        <v/>
      </c>
      <c r="T14" s="14" t="n"/>
      <c r="U14" s="14" t="n"/>
      <c r="V14" s="14" t="n"/>
      <c r="W14" s="14" t="n"/>
      <c r="X14" s="87" t="n"/>
    </row>
    <row r="15" hidden="1" s="115">
      <c r="A15" s="13" t="n"/>
      <c r="B15" s="14" t="inlineStr">
        <is>
          <t>La Cata DF</t>
        </is>
      </c>
      <c r="C15" s="14" t="inlineStr">
        <is>
          <t>EDESUR DEFILLO</t>
        </is>
      </c>
      <c r="D15" s="10" t="inlineStr">
        <is>
          <t>NIC 44327</t>
        </is>
      </c>
      <c r="E15" s="13" t="n">
        <v>46043</v>
      </c>
      <c r="F15" s="13" t="n">
        <v>46072</v>
      </c>
      <c r="G15" s="14" t="inlineStr">
        <is>
          <t>Crédito</t>
        </is>
      </c>
      <c r="H15" s="33" t="n">
        <v>25645.96</v>
      </c>
      <c r="I15" s="33" t="n">
        <v>25645.96</v>
      </c>
      <c r="J15" s="43" t="n">
        <v>46072</v>
      </c>
      <c r="K15" s="33" t="n"/>
      <c r="L15" s="306" t="n"/>
      <c r="M15" s="33">
        <f>SUM(I15,K15)</f>
        <v/>
      </c>
      <c r="N15" s="14" t="inlineStr">
        <is>
          <t>Sí</t>
        </is>
      </c>
      <c r="O15" s="43" t="n">
        <v>46072</v>
      </c>
      <c r="P15" s="14" t="n"/>
      <c r="Q15" s="15">
        <f>IF(N15="Sí",0,H15-I15-K15)</f>
        <v/>
      </c>
      <c r="R15" s="14">
        <f>F15-TODAY()</f>
        <v/>
      </c>
      <c r="S15" s="14">
        <f>IF(N15="Sí","🟢 Pagado",IF(R15&lt;0,"🔴 Vencido",IF(R15&lt;=7,"🟡 Por vencer","")))</f>
        <v/>
      </c>
      <c r="T15" s="14" t="n"/>
      <c r="U15" s="14" t="n"/>
      <c r="V15" s="14" t="n"/>
      <c r="W15" s="14" t="n"/>
      <c r="X15" s="87" t="n"/>
    </row>
    <row r="16" hidden="1" s="115">
      <c r="A16" s="13" t="n"/>
      <c r="B16" s="14" t="inlineStr">
        <is>
          <t>La Cata LMF</t>
        </is>
      </c>
      <c r="C16" s="14" t="inlineStr">
        <is>
          <t>UNITED BRANDS</t>
        </is>
      </c>
      <c r="D16" s="10" t="n">
        <v>1647227</v>
      </c>
      <c r="E16" s="13" t="n">
        <v>46021</v>
      </c>
      <c r="F16" s="13" t="n">
        <v>46052</v>
      </c>
      <c r="G16" s="14" t="inlineStr">
        <is>
          <t>Crédito</t>
        </is>
      </c>
      <c r="H16" s="306" t="n">
        <v>191510.11</v>
      </c>
      <c r="I16" s="306" t="n">
        <v>191510.11</v>
      </c>
      <c r="J16" s="43" t="n"/>
      <c r="K16" s="33" t="n"/>
      <c r="L16" s="306" t="n"/>
      <c r="M16" s="306">
        <f>SUM(I16,K16)</f>
        <v/>
      </c>
      <c r="N16" s="14" t="inlineStr">
        <is>
          <t>Sí</t>
        </is>
      </c>
      <c r="O16" s="43" t="n"/>
      <c r="P16" s="14" t="n"/>
      <c r="Q16" s="15">
        <f>IF(N16="Sí",0,H16-I16-K16)</f>
        <v/>
      </c>
      <c r="R16" s="14">
        <f>F16-TODAY()</f>
        <v/>
      </c>
      <c r="S16" s="14">
        <f>IF(N16="Sí","🟢 Pagado",IF(R16&lt;0,"🔴 Vencido",IF(R16&lt;=7,"🟡 Por vencer","")))</f>
        <v/>
      </c>
      <c r="T16" s="14" t="n"/>
      <c r="U16" s="14" t="n"/>
      <c r="V16" s="14" t="n"/>
      <c r="W16" s="14" t="n"/>
      <c r="X16" s="87" t="n"/>
    </row>
    <row r="17" hidden="1" s="115">
      <c r="A17" s="13" t="n"/>
      <c r="B17" s="14" t="inlineStr">
        <is>
          <t>La Cata DF</t>
        </is>
      </c>
      <c r="C17" s="52" t="inlineStr">
        <is>
          <t>FRANCELIS SANCHEZ</t>
        </is>
      </c>
      <c r="D17" s="53" t="inlineStr">
        <is>
          <t>TC</t>
        </is>
      </c>
      <c r="E17" s="54" t="n">
        <v>46043</v>
      </c>
      <c r="F17" s="54" t="n">
        <v>46081</v>
      </c>
      <c r="G17" s="52" t="inlineStr">
        <is>
          <t>Crédito</t>
        </is>
      </c>
      <c r="H17" s="42" t="n">
        <v>820</v>
      </c>
      <c r="I17" s="42" t="n">
        <v>820</v>
      </c>
      <c r="J17" s="43" t="n">
        <v>46084</v>
      </c>
      <c r="K17" s="33" t="n"/>
      <c r="L17" s="306" t="n"/>
      <c r="M17" s="33">
        <f>SUM(I17,K17)</f>
        <v/>
      </c>
      <c r="N17" s="14" t="inlineStr">
        <is>
          <t>Sí</t>
        </is>
      </c>
      <c r="O17" s="43" t="n">
        <v>46084</v>
      </c>
      <c r="P17" s="14" t="n"/>
      <c r="Q17" s="15">
        <f>IF(N17="Sí",0,H17-I17-K17)</f>
        <v/>
      </c>
      <c r="R17" s="14">
        <f>F17-TODAY()</f>
        <v/>
      </c>
      <c r="S17" s="14">
        <f>IF(N17="Sí","🟢 Pagado",IF(R17&lt;0,"🔴 Vencido",IF(R17&lt;=7,"🟡 Por vencer","")))</f>
        <v/>
      </c>
      <c r="T17" s="14" t="n"/>
      <c r="U17" s="14" t="n"/>
      <c r="V17" s="14" t="n"/>
      <c r="W17" s="14" t="n"/>
      <c r="X17" s="87" t="n"/>
    </row>
    <row r="18" hidden="1" s="115">
      <c r="A18" s="13" t="n"/>
      <c r="B18" s="14" t="inlineStr">
        <is>
          <t>La Cata DF</t>
        </is>
      </c>
      <c r="C18" s="52" t="inlineStr">
        <is>
          <t>JUAN BEATO</t>
        </is>
      </c>
      <c r="D18" s="53" t="inlineStr">
        <is>
          <t>TC</t>
        </is>
      </c>
      <c r="E18" s="54" t="n">
        <v>46012</v>
      </c>
      <c r="F18" s="54" t="n">
        <v>46081</v>
      </c>
      <c r="G18" s="52" t="inlineStr">
        <is>
          <t>Crédito</t>
        </is>
      </c>
      <c r="H18" s="42" t="n">
        <v>13110</v>
      </c>
      <c r="I18" s="42" t="n">
        <v>13110</v>
      </c>
      <c r="J18" s="43" t="n">
        <v>46084</v>
      </c>
      <c r="K18" s="33" t="n"/>
      <c r="L18" s="306" t="n"/>
      <c r="M18" s="33">
        <f>SUM(I18,K18)</f>
        <v/>
      </c>
      <c r="N18" s="14" t="inlineStr">
        <is>
          <t>Sí</t>
        </is>
      </c>
      <c r="O18" s="43" t="n">
        <v>46084</v>
      </c>
      <c r="P18" s="14" t="n"/>
      <c r="Q18" s="15">
        <f>IF(N18="Sí",0,H18-I18-K18)</f>
        <v/>
      </c>
      <c r="R18" s="14">
        <f>F18-TODAY()</f>
        <v/>
      </c>
      <c r="S18" s="14">
        <f>IF(N18="Sí","🟢 Pagado",IF(R18&lt;0,"🔴 Vencido",IF(R18&lt;=7,"🟡 Por vencer","")))</f>
        <v/>
      </c>
      <c r="T18" s="14" t="n"/>
      <c r="U18" s="14" t="n"/>
      <c r="V18" s="14" t="n"/>
      <c r="W18" s="14" t="n"/>
      <c r="X18" s="87" t="n"/>
    </row>
    <row r="19" hidden="1" s="115">
      <c r="A19" s="13" t="n"/>
      <c r="B19" s="14" t="inlineStr">
        <is>
          <t>La Cata LMF</t>
        </is>
      </c>
      <c r="C19" s="49" t="inlineStr">
        <is>
          <t>SUPERNOVA /TULIPAN/DELVIS</t>
        </is>
      </c>
      <c r="D19" s="56" t="n">
        <v>3104</v>
      </c>
      <c r="E19" s="50" t="n">
        <v>46038</v>
      </c>
      <c r="F19" s="50" t="n">
        <v>46052</v>
      </c>
      <c r="G19" s="49" t="inlineStr">
        <is>
          <t>Crédito</t>
        </is>
      </c>
      <c r="H19" s="307" t="n">
        <v>87905</v>
      </c>
      <c r="I19" s="42" t="n">
        <v>73844.99000000001</v>
      </c>
      <c r="J19" s="43" t="n"/>
      <c r="K19" s="306" t="n"/>
      <c r="L19" s="306" t="n"/>
      <c r="M19" s="306">
        <f>SUM(I19,K19)</f>
        <v/>
      </c>
      <c r="N19" s="14" t="inlineStr">
        <is>
          <t>Sí</t>
        </is>
      </c>
      <c r="O19" s="13" t="n">
        <v>46057</v>
      </c>
      <c r="P19" s="14" t="n"/>
      <c r="Q19" s="15">
        <f>IF(N19="Sí",0,H19-I19-K19)</f>
        <v/>
      </c>
      <c r="R19" s="14">
        <f>F19-TODAY()</f>
        <v/>
      </c>
      <c r="S19" s="14">
        <f>IF(N19="Sí","🟢 Pagado",IF(R19&lt;0,"🔴 Vencido",IF(R19&lt;=7,"🟡 Por vencer","")))</f>
        <v/>
      </c>
      <c r="T19" s="14" t="n"/>
      <c r="U19" s="14" t="n"/>
      <c r="V19" s="14" t="n"/>
      <c r="W19" s="14" t="n"/>
      <c r="X19" s="87" t="n"/>
    </row>
    <row r="20" hidden="1" s="115">
      <c r="A20" s="13" t="n"/>
      <c r="B20" s="14" t="inlineStr">
        <is>
          <t>La Cata LMF</t>
        </is>
      </c>
      <c r="C20" s="49" t="inlineStr">
        <is>
          <t>JOSE IGNACIO ROA</t>
        </is>
      </c>
      <c r="D20" s="56" t="inlineStr">
        <is>
          <t>TRANSFERENCIA</t>
        </is>
      </c>
      <c r="E20" s="50" t="n">
        <v>46035</v>
      </c>
      <c r="F20" s="50" t="n">
        <v>46052</v>
      </c>
      <c r="G20" s="49" t="inlineStr">
        <is>
          <t>Contado</t>
        </is>
      </c>
      <c r="H20" s="307" t="n">
        <v>1750</v>
      </c>
      <c r="I20" s="307" t="n">
        <v>1750</v>
      </c>
      <c r="J20" s="43" t="n"/>
      <c r="K20" s="306" t="n"/>
      <c r="L20" s="306" t="n"/>
      <c r="M20" s="306">
        <f>SUM(I20,K20)</f>
        <v/>
      </c>
      <c r="N20" s="14" t="inlineStr">
        <is>
          <t>Sí</t>
        </is>
      </c>
      <c r="O20" s="13" t="n"/>
      <c r="P20" s="14" t="n"/>
      <c r="Q20" s="15">
        <f>IF(N20="Sí",0,H20-I20-K20)</f>
        <v/>
      </c>
      <c r="R20" s="14">
        <f>F20-TODAY()</f>
        <v/>
      </c>
      <c r="S20" s="14">
        <f>IF(N20="Sí","🟢 Pagado",IF(R20&lt;0,"🔴 Vencido",IF(R20&lt;=7,"🟡 Por vencer","")))</f>
        <v/>
      </c>
      <c r="T20" s="14" t="n"/>
      <c r="U20" s="14" t="n"/>
      <c r="V20" s="14" t="n"/>
      <c r="W20" s="14" t="n"/>
      <c r="X20" s="87" t="inlineStr">
        <is>
          <t>HIELO LMF</t>
        </is>
      </c>
    </row>
    <row r="21" hidden="1" s="115">
      <c r="A21" s="13" t="n"/>
      <c r="B21" s="14" t="inlineStr">
        <is>
          <t>La Cata LMF</t>
        </is>
      </c>
      <c r="C21" s="49" t="inlineStr">
        <is>
          <t>JOSE IGNACIO ROA</t>
        </is>
      </c>
      <c r="D21" s="56" t="inlineStr">
        <is>
          <t>TRANSFERENCIA</t>
        </is>
      </c>
      <c r="E21" s="50" t="n">
        <v>46040</v>
      </c>
      <c r="F21" s="50" t="n">
        <v>46052</v>
      </c>
      <c r="G21" s="49" t="inlineStr">
        <is>
          <t>Contado</t>
        </is>
      </c>
      <c r="H21" s="307" t="n">
        <v>1350</v>
      </c>
      <c r="I21" s="307" t="n">
        <v>1350</v>
      </c>
      <c r="J21" s="43" t="n"/>
      <c r="K21" s="306" t="n"/>
      <c r="L21" s="306" t="n"/>
      <c r="M21" s="306">
        <f>SUM(I21,K21)</f>
        <v/>
      </c>
      <c r="N21" s="14" t="inlineStr">
        <is>
          <t>Sí</t>
        </is>
      </c>
      <c r="O21" s="13" t="n"/>
      <c r="P21" s="14" t="n"/>
      <c r="Q21" s="15">
        <f>IF(N21="Sí",0,H21-I21-K21)</f>
        <v/>
      </c>
      <c r="R21" s="14">
        <f>F21-TODAY()</f>
        <v/>
      </c>
      <c r="S21" s="14">
        <f>IF(N21="Sí","🟢 Pagado",IF(R21&lt;0,"🔴 Vencido",IF(R21&lt;=7,"🟡 Por vencer","")))</f>
        <v/>
      </c>
      <c r="T21" s="14" t="n"/>
      <c r="U21" s="14" t="n"/>
      <c r="V21" s="14" t="n"/>
      <c r="W21" s="14" t="n"/>
      <c r="X21" s="87" t="inlineStr">
        <is>
          <t>CENA LMF DEGUSTACION</t>
        </is>
      </c>
    </row>
    <row r="22" hidden="1" s="115">
      <c r="A22" s="13" t="n"/>
      <c r="B22" s="14" t="inlineStr">
        <is>
          <t>La Cata LMF</t>
        </is>
      </c>
      <c r="C22" s="49" t="inlineStr">
        <is>
          <t>JOSE IGNACIO ROA</t>
        </is>
      </c>
      <c r="D22" s="56" t="inlineStr">
        <is>
          <t>TRANSFERENCIA</t>
        </is>
      </c>
      <c r="E22" s="50" t="n">
        <v>46041</v>
      </c>
      <c r="F22" s="50" t="n">
        <v>46052</v>
      </c>
      <c r="G22" s="49" t="inlineStr">
        <is>
          <t>Contado</t>
        </is>
      </c>
      <c r="H22" s="307" t="n">
        <v>2000</v>
      </c>
      <c r="I22" s="307" t="n">
        <v>2000</v>
      </c>
      <c r="J22" s="43" t="n"/>
      <c r="K22" s="306" t="n"/>
      <c r="L22" s="306" t="n"/>
      <c r="M22" s="306">
        <f>SUM(I22,K22)</f>
        <v/>
      </c>
      <c r="N22" s="14" t="inlineStr">
        <is>
          <t>Sí</t>
        </is>
      </c>
      <c r="O22" s="13" t="n"/>
      <c r="P22" s="14" t="n"/>
      <c r="Q22" s="15">
        <f>IF(N22="Sí",0,H22-I22-K22)</f>
        <v/>
      </c>
      <c r="R22" s="14">
        <f>F22-TODAY()</f>
        <v/>
      </c>
      <c r="S22" s="14">
        <f>IF(N22="Sí","🟢 Pagado",IF(R22&lt;0,"🔴 Vencido",IF(R22&lt;=7,"🟡 Por vencer","")))</f>
        <v/>
      </c>
      <c r="T22" s="14" t="n"/>
      <c r="U22" s="14" t="n"/>
      <c r="V22" s="14" t="n"/>
      <c r="W22" s="14" t="n"/>
      <c r="X22" s="87" t="inlineStr">
        <is>
          <t>MULTA SOLTERO</t>
        </is>
      </c>
    </row>
    <row r="23" hidden="1" s="115">
      <c r="A23" s="13" t="n"/>
      <c r="B23" s="14" t="inlineStr">
        <is>
          <t>La Cata LMF</t>
        </is>
      </c>
      <c r="C23" s="49" t="inlineStr">
        <is>
          <t>SUPERNOVA /TULIPAN/DELVIS</t>
        </is>
      </c>
      <c r="D23" s="56" t="n">
        <v>3134</v>
      </c>
      <c r="E23" s="50" t="n">
        <v>46045</v>
      </c>
      <c r="F23" s="50" t="n">
        <v>46059</v>
      </c>
      <c r="G23" s="49" t="inlineStr">
        <is>
          <t>Crédito</t>
        </is>
      </c>
      <c r="H23" s="307" t="n">
        <v>158515</v>
      </c>
      <c r="I23" s="307" t="n">
        <v>1000</v>
      </c>
      <c r="J23" s="43" t="n"/>
      <c r="K23" s="306" t="n"/>
      <c r="L23" s="306" t="n"/>
      <c r="M23" s="306">
        <f>SUM(I23,K23)</f>
        <v/>
      </c>
      <c r="N23" s="14" t="inlineStr">
        <is>
          <t>Sí</t>
        </is>
      </c>
      <c r="O23" s="13" t="n">
        <v>46057</v>
      </c>
      <c r="P23" s="14" t="n"/>
      <c r="Q23" s="15">
        <f>IF(N23="Sí",0,H23-I23-K23)</f>
        <v/>
      </c>
      <c r="R23" s="14">
        <f>F23-TODAY()</f>
        <v/>
      </c>
      <c r="S23" s="14">
        <f>IF(N23="Sí","🟢 Pagado",IF(R23&lt;0,"🔴 Vencido",IF(R23&lt;=7,"🟡 Por vencer","")))</f>
        <v/>
      </c>
      <c r="T23" s="14" t="n"/>
      <c r="U23" s="14" t="n"/>
      <c r="V23" s="14" t="n"/>
      <c r="W23" s="14" t="n"/>
      <c r="X23" s="87" t="n"/>
    </row>
    <row r="24" hidden="1" s="115">
      <c r="A24" s="13" t="n"/>
      <c r="B24" s="14" t="inlineStr">
        <is>
          <t>La Cata DF</t>
        </is>
      </c>
      <c r="C24" s="49" t="inlineStr">
        <is>
          <t>JUAN BEATO</t>
        </is>
      </c>
      <c r="D24" s="56" t="inlineStr">
        <is>
          <t>TC</t>
        </is>
      </c>
      <c r="E24" s="50" t="n">
        <v>46049</v>
      </c>
      <c r="F24" s="50" t="n">
        <v>46069</v>
      </c>
      <c r="G24" s="49" t="inlineStr">
        <is>
          <t>Crédito</t>
        </is>
      </c>
      <c r="H24" s="57" t="n">
        <v>10222.49</v>
      </c>
      <c r="I24" s="307" t="n">
        <v>1400</v>
      </c>
      <c r="J24" s="43" t="n"/>
      <c r="K24" s="33" t="n"/>
      <c r="L24" s="306" t="n"/>
      <c r="M24" s="33">
        <f>SUM(I24,K24)</f>
        <v/>
      </c>
      <c r="N24" s="14" t="inlineStr">
        <is>
          <t>Sí</t>
        </is>
      </c>
      <c r="O24" s="13" t="n"/>
      <c r="P24" s="14" t="n"/>
      <c r="Q24" s="15">
        <f>IF(N24="Sí",0,H24-I24-K24)</f>
        <v/>
      </c>
      <c r="R24" s="14">
        <f>F24-TODAY()</f>
        <v/>
      </c>
      <c r="S24" s="14">
        <f>IF(N24="Sí","🟢 Pagado",IF(R24&lt;0,"🔴 Vencido",IF(R24&lt;=7,"🟡 Por vencer","")))</f>
        <v/>
      </c>
      <c r="T24" s="14" t="n"/>
      <c r="U24" s="14" t="n"/>
      <c r="V24" s="14" t="n"/>
      <c r="W24" s="14" t="n"/>
      <c r="X24" s="87" t="n"/>
    </row>
    <row r="25" hidden="1" s="115">
      <c r="A25" s="13" t="n"/>
      <c r="B25" s="14" t="inlineStr">
        <is>
          <t>La Cata LMF</t>
        </is>
      </c>
      <c r="C25" s="49" t="inlineStr">
        <is>
          <t>SUPERNOVA /TULIPAN/DELVIS</t>
        </is>
      </c>
      <c r="D25" s="56" t="n">
        <v>3146</v>
      </c>
      <c r="E25" s="50" t="n">
        <v>46043</v>
      </c>
      <c r="F25" s="50" t="n">
        <v>46059</v>
      </c>
      <c r="G25" s="49" t="inlineStr">
        <is>
          <t>Crédito</t>
        </is>
      </c>
      <c r="H25" s="307" t="n">
        <v>11680</v>
      </c>
      <c r="I25" s="307" t="n">
        <v>1000</v>
      </c>
      <c r="J25" s="43" t="n"/>
      <c r="K25" s="306" t="n"/>
      <c r="L25" s="306" t="n"/>
      <c r="M25" s="306">
        <f>SUM(I25,K25)</f>
        <v/>
      </c>
      <c r="N25" s="14" t="inlineStr">
        <is>
          <t>Sí</t>
        </is>
      </c>
      <c r="O25" s="13" t="n">
        <v>46057</v>
      </c>
      <c r="P25" s="14" t="n"/>
      <c r="Q25" s="15">
        <f>IF(N25="Sí",0,H25-I25-K25)</f>
        <v/>
      </c>
      <c r="R25" s="14">
        <f>F25-TODAY()</f>
        <v/>
      </c>
      <c r="S25" s="14">
        <f>IF(N25="Sí","🟢 Pagado",IF(R25&lt;0,"🔴 Vencido",IF(R25&lt;=7,"🟡 Por vencer","")))</f>
        <v/>
      </c>
      <c r="T25" s="14" t="n"/>
      <c r="U25" s="14" t="n"/>
      <c r="V25" s="14" t="n"/>
      <c r="W25" s="14" t="n"/>
      <c r="X25" s="87" t="n"/>
    </row>
    <row r="26" hidden="1" s="115">
      <c r="A26" s="13" t="n"/>
      <c r="B26" s="14" t="inlineStr">
        <is>
          <t>AMBAS</t>
        </is>
      </c>
      <c r="C26" s="49" t="inlineStr">
        <is>
          <t>JUAN BEATO</t>
        </is>
      </c>
      <c r="D26" s="56" t="inlineStr">
        <is>
          <t>TC</t>
        </is>
      </c>
      <c r="E26" s="50" t="n">
        <v>46050</v>
      </c>
      <c r="F26" s="50" t="n">
        <v>46091</v>
      </c>
      <c r="G26" s="49" t="inlineStr">
        <is>
          <t>Crédito</t>
        </is>
      </c>
      <c r="H26" s="57" t="n">
        <v>181331.11</v>
      </c>
      <c r="I26" s="57" t="n">
        <v>181331.11</v>
      </c>
      <c r="J26" s="43" t="n"/>
      <c r="K26" s="33" t="n"/>
      <c r="L26" s="306" t="n"/>
      <c r="M26" s="33">
        <f>SUM(I26,K26)</f>
        <v/>
      </c>
      <c r="N26" s="14" t="inlineStr">
        <is>
          <t>Sí</t>
        </is>
      </c>
      <c r="O26" s="13" t="n">
        <v>46091</v>
      </c>
      <c r="P26" s="14" t="n"/>
      <c r="Q26" s="15">
        <f>IF(N26="Sí",0,H26-I26-K26)</f>
        <v/>
      </c>
      <c r="R26" s="14">
        <f>F26-TODAY()</f>
        <v/>
      </c>
      <c r="S26" s="14">
        <f>IF(N26="Sí","🟢 Pagado",IF(R26&lt;0,"🔴 Vencido",IF(R26&lt;=7,"🟡 Por vencer","")))</f>
        <v/>
      </c>
      <c r="T26" s="14" t="n"/>
      <c r="U26" s="14" t="n"/>
      <c r="V26" s="14" t="n"/>
      <c r="W26" s="14" t="n"/>
      <c r="X26" s="87" t="inlineStr">
        <is>
          <t>Pagos facturas United Brands el  28 Enero por TC</t>
        </is>
      </c>
    </row>
    <row r="27" hidden="1" s="115">
      <c r="A27" s="13" t="n"/>
      <c r="B27" s="14" t="inlineStr">
        <is>
          <t>La Cata LMF</t>
        </is>
      </c>
      <c r="C27" s="49" t="inlineStr">
        <is>
          <t>JOSE IGNACIO ROA</t>
        </is>
      </c>
      <c r="D27" s="56" t="inlineStr">
        <is>
          <t>TRANSFERENCIA</t>
        </is>
      </c>
      <c r="E27" s="50" t="n">
        <v>46050</v>
      </c>
      <c r="F27" s="50" t="n"/>
      <c r="G27" s="49" t="inlineStr">
        <is>
          <t>Contado</t>
        </is>
      </c>
      <c r="H27" s="307" t="n">
        <v>1000</v>
      </c>
      <c r="I27" s="307" t="n">
        <v>1000</v>
      </c>
      <c r="J27" s="43" t="n"/>
      <c r="K27" s="306" t="n"/>
      <c r="L27" s="306" t="n"/>
      <c r="M27" s="306">
        <f>SUM(I27,K27)</f>
        <v/>
      </c>
      <c r="N27" s="14" t="inlineStr">
        <is>
          <t>Sí</t>
        </is>
      </c>
      <c r="O27" s="13" t="n"/>
      <c r="P27" s="14" t="n"/>
      <c r="Q27" s="15">
        <f>IF(N27="Sí",0,H27-I27-K27)</f>
        <v/>
      </c>
      <c r="R27" s="14">
        <f>F27-TODAY()</f>
        <v/>
      </c>
      <c r="S27" s="14">
        <f>IF(N27="Sí","🟢 Pagado",IF(R27&lt;0,"🔴 Vencido",IF(R27&lt;=7,"🟡 Por vencer","")))</f>
        <v/>
      </c>
      <c r="T27" s="14" t="n"/>
      <c r="U27" s="14" t="n"/>
      <c r="V27" s="14" t="n"/>
      <c r="W27" s="14" t="n"/>
      <c r="X27" s="87" t="inlineStr">
        <is>
          <t>PAGO A SOTERO</t>
        </is>
      </c>
    </row>
    <row r="28" hidden="1" s="115">
      <c r="A28" s="13" t="n"/>
      <c r="B28" s="14" t="inlineStr">
        <is>
          <t>La Cata LMF</t>
        </is>
      </c>
      <c r="C28" s="49" t="inlineStr">
        <is>
          <t>JOSE IGNACIO ROA</t>
        </is>
      </c>
      <c r="D28" s="56" t="inlineStr">
        <is>
          <t>TRANSFERENCIA</t>
        </is>
      </c>
      <c r="E28" s="50" t="n">
        <v>46051</v>
      </c>
      <c r="F28" s="50" t="n"/>
      <c r="G28" s="49" t="inlineStr">
        <is>
          <t>Contado</t>
        </is>
      </c>
      <c r="H28" s="307" t="n">
        <v>1400</v>
      </c>
      <c r="I28" s="307" t="n">
        <v>1400</v>
      </c>
      <c r="J28" s="43" t="n"/>
      <c r="K28" s="306" t="n"/>
      <c r="L28" s="306" t="n"/>
      <c r="M28" s="306">
        <f>SUM(I28,K28)</f>
        <v/>
      </c>
      <c r="N28" s="14" t="inlineStr">
        <is>
          <t>Sí</t>
        </is>
      </c>
      <c r="O28" s="13" t="n"/>
      <c r="P28" s="14" t="n"/>
      <c r="Q28" s="15">
        <f>IF(N28="Sí",0,H28-I28-K28)</f>
        <v/>
      </c>
      <c r="R28" s="14">
        <f>F28-TODAY()</f>
        <v/>
      </c>
      <c r="S28" s="14">
        <f>IF(N28="Sí","🟢 Pagado",IF(R28&lt;0,"🔴 Vencido",IF(R28&lt;=7,"🟡 Por vencer","")))</f>
        <v/>
      </c>
      <c r="T28" s="14" t="n"/>
      <c r="U28" s="14" t="n"/>
      <c r="V28" s="14" t="n"/>
      <c r="W28" s="14" t="n"/>
      <c r="X28" s="87" t="inlineStr">
        <is>
          <t>AGUA SUBLIME</t>
        </is>
      </c>
    </row>
    <row r="29" hidden="1" s="115">
      <c r="A29" s="13" t="n"/>
      <c r="B29" s="14" t="inlineStr">
        <is>
          <t>La Cata LMF</t>
        </is>
      </c>
      <c r="C29" s="49" t="inlineStr">
        <is>
          <t>SUPERNOVA /TULIPAN/DELVIS</t>
        </is>
      </c>
      <c r="D29" s="56" t="n">
        <v>3163</v>
      </c>
      <c r="E29" s="50" t="n">
        <v>46051</v>
      </c>
      <c r="F29" s="50" t="n">
        <v>46055</v>
      </c>
      <c r="G29" s="49" t="inlineStr">
        <is>
          <t>Crédito</t>
        </is>
      </c>
      <c r="H29" s="307" t="n">
        <v>193848.03</v>
      </c>
      <c r="I29" s="307" t="n">
        <v>193848.03</v>
      </c>
      <c r="J29" s="43" t="n"/>
      <c r="K29" s="306" t="n"/>
      <c r="L29" s="306" t="n"/>
      <c r="M29" s="306">
        <f>SUM(I29,K29)</f>
        <v/>
      </c>
      <c r="N29" s="14" t="inlineStr">
        <is>
          <t>Sí</t>
        </is>
      </c>
      <c r="O29" s="13" t="n">
        <v>46062</v>
      </c>
      <c r="P29" s="14" t="n"/>
      <c r="Q29" s="15">
        <f>IF(N29="Sí",0,H29-I29-K29)</f>
        <v/>
      </c>
      <c r="R29" s="14">
        <f>F29-TODAY()</f>
        <v/>
      </c>
      <c r="S29" s="14">
        <f>IF(N29="Sí","🟢 Pagado",IF(R29&lt;0,"🔴 Vencido",IF(R29&lt;=7,"🟡 Por vencer","")))</f>
        <v/>
      </c>
      <c r="T29" s="14" t="n"/>
      <c r="U29" s="14" t="n"/>
      <c r="V29" s="14" t="n"/>
      <c r="W29" s="14" t="n"/>
      <c r="X29" s="87" t="n"/>
    </row>
    <row r="30" hidden="1" s="115">
      <c r="A30" s="13" t="n"/>
      <c r="B30" s="14" t="inlineStr">
        <is>
          <t>AMBAS</t>
        </is>
      </c>
      <c r="C30" s="49" t="inlineStr">
        <is>
          <t>TUBEBIDA.NET( Hollandia)</t>
        </is>
      </c>
      <c r="D30" s="56" t="n">
        <v>2120</v>
      </c>
      <c r="E30" s="50" t="n">
        <v>46053</v>
      </c>
      <c r="F30" s="50" t="n">
        <v>46081</v>
      </c>
      <c r="G30" s="49" t="inlineStr">
        <is>
          <t>Crédito</t>
        </is>
      </c>
      <c r="H30" s="57" t="n">
        <v>43999.99</v>
      </c>
      <c r="I30" s="57" t="n">
        <v>43999.99</v>
      </c>
      <c r="J30" s="43" t="n">
        <v>46076</v>
      </c>
      <c r="K30" s="33" t="n"/>
      <c r="L30" s="306" t="n"/>
      <c r="M30" s="33">
        <f>SUM(I30,K30)</f>
        <v/>
      </c>
      <c r="N30" s="14" t="inlineStr">
        <is>
          <t>Sí</t>
        </is>
      </c>
      <c r="O30" s="43" t="n">
        <v>46076</v>
      </c>
      <c r="P30" s="14" t="n"/>
      <c r="Q30" s="15">
        <f>IF(N30="Sí",0,H30-I30-K30)</f>
        <v/>
      </c>
      <c r="R30" s="14">
        <f>F30-TODAY()</f>
        <v/>
      </c>
      <c r="S30" s="14">
        <f>IF(N30="Sí","🟢 Pagado",IF(R30&lt;0,"🔴 Vencido",IF(R30&lt;=7,"🟡 Por vencer","")))</f>
        <v/>
      </c>
      <c r="T30" s="14" t="n"/>
      <c r="U30" s="14" t="n"/>
      <c r="V30" s="14" t="n"/>
      <c r="W30" s="14" t="n"/>
      <c r="X30" s="87" t="inlineStr">
        <is>
          <t>CERVEZAS HOLLANDIA</t>
        </is>
      </c>
    </row>
    <row r="31" hidden="1" s="115">
      <c r="A31" s="13" t="n"/>
      <c r="B31" s="14" t="inlineStr">
        <is>
          <t>La Cata LMF</t>
        </is>
      </c>
      <c r="C31" s="49" t="inlineStr">
        <is>
          <t>JOSE IGNACIO ROA</t>
        </is>
      </c>
      <c r="D31" s="56" t="inlineStr">
        <is>
          <t>TRANSFERENCIA</t>
        </is>
      </c>
      <c r="E31" s="50" t="n">
        <v>46053</v>
      </c>
      <c r="F31" s="50" t="n"/>
      <c r="G31" s="49" t="inlineStr">
        <is>
          <t>Contado</t>
        </is>
      </c>
      <c r="H31" s="307" t="n">
        <v>1000</v>
      </c>
      <c r="I31" s="307" t="n">
        <v>1000</v>
      </c>
      <c r="J31" s="43" t="n"/>
      <c r="K31" s="306" t="n"/>
      <c r="L31" s="306" t="n"/>
      <c r="M31" s="306">
        <f>SUM(I31,K31)</f>
        <v/>
      </c>
      <c r="N31" s="14" t="inlineStr">
        <is>
          <t>Sí</t>
        </is>
      </c>
      <c r="O31" s="43" t="n"/>
      <c r="P31" s="14" t="n"/>
      <c r="Q31" s="15">
        <f>IF(N31="Sí",0,H31-I31-K31)</f>
        <v/>
      </c>
      <c r="R31" s="14">
        <f>F31-TODAY()</f>
        <v/>
      </c>
      <c r="S31" s="14">
        <f>IF(N31="Sí","🟢 Pagado",IF(R31&lt;0,"🔴 Vencido",IF(R31&lt;=7,"🟡 Por vencer","")))</f>
        <v/>
      </c>
      <c r="T31" s="14" t="n"/>
      <c r="U31" s="14" t="n"/>
      <c r="V31" s="14" t="n"/>
      <c r="W31" s="14" t="n"/>
      <c r="X31" s="87" t="inlineStr">
        <is>
          <t>PAGO A ORLANDITO</t>
        </is>
      </c>
    </row>
    <row r="32" hidden="1" s="115">
      <c r="A32" s="13" t="n"/>
      <c r="B32" s="14" t="inlineStr">
        <is>
          <t>La Cata DF</t>
        </is>
      </c>
      <c r="C32" s="49" t="inlineStr">
        <is>
          <t>JUAN BEATO</t>
        </is>
      </c>
      <c r="D32" s="56" t="inlineStr">
        <is>
          <t>TC</t>
        </is>
      </c>
      <c r="E32" s="50" t="n">
        <v>46053</v>
      </c>
      <c r="F32" s="50" t="n">
        <v>46092</v>
      </c>
      <c r="G32" s="49" t="inlineStr">
        <is>
          <t>Crédito</t>
        </is>
      </c>
      <c r="H32" s="57" t="n">
        <v>27290</v>
      </c>
      <c r="I32" s="57" t="n">
        <v>27290</v>
      </c>
      <c r="J32" s="43" t="n"/>
      <c r="K32" s="33" t="n"/>
      <c r="L32" s="306" t="n"/>
      <c r="M32" s="33">
        <f>SUM(I32,K32)</f>
        <v/>
      </c>
      <c r="N32" s="14" t="inlineStr">
        <is>
          <t>Sí</t>
        </is>
      </c>
      <c r="O32" s="13" t="n">
        <v>46097</v>
      </c>
      <c r="P32" s="14" t="n"/>
      <c r="Q32" s="15">
        <f>IF(N32="Sí",0,H32-I32-K32)</f>
        <v/>
      </c>
      <c r="R32" s="14">
        <f>F32-TODAY()</f>
        <v/>
      </c>
      <c r="S32" s="14">
        <f>IF(N32="Sí","🟢 Pagado",IF(R32&lt;0,"🔴 Vencido",IF(R32&lt;=7,"🟡 Por vencer","")))</f>
        <v/>
      </c>
      <c r="T32" s="14" t="n"/>
      <c r="U32" s="14" t="n"/>
      <c r="V32" s="14" t="n"/>
      <c r="W32" s="14" t="n"/>
      <c r="X32" s="87" t="n"/>
    </row>
    <row r="33" hidden="1" s="115">
      <c r="A33" s="13" t="n"/>
      <c r="B33" s="14" t="inlineStr">
        <is>
          <t>La Cata DF</t>
        </is>
      </c>
      <c r="C33" s="49" t="inlineStr">
        <is>
          <t>JUAN BEATO</t>
        </is>
      </c>
      <c r="D33" s="56" t="inlineStr">
        <is>
          <t>TC</t>
        </is>
      </c>
      <c r="E33" s="50" t="n">
        <v>46053</v>
      </c>
      <c r="F33" s="50" t="n">
        <v>46092</v>
      </c>
      <c r="G33" s="49" t="inlineStr">
        <is>
          <t>Crédito</t>
        </is>
      </c>
      <c r="H33" s="57" t="n">
        <v>630</v>
      </c>
      <c r="I33" s="57" t="n">
        <v>630</v>
      </c>
      <c r="J33" s="43" t="n"/>
      <c r="K33" s="33" t="n"/>
      <c r="L33" s="306" t="n"/>
      <c r="M33" s="33">
        <f>SUM(I33,K33)</f>
        <v/>
      </c>
      <c r="N33" s="14" t="inlineStr">
        <is>
          <t>Sí</t>
        </is>
      </c>
      <c r="O33" s="60" t="n">
        <v>46097</v>
      </c>
      <c r="P33" s="14" t="n"/>
      <c r="Q33" s="15">
        <f>IF(N33="Sí",0,H33-I33-K33)</f>
        <v/>
      </c>
      <c r="R33" s="14">
        <f>F33-TODAY()</f>
        <v/>
      </c>
      <c r="S33" s="14">
        <f>IF(N33="Sí","🟢 Pagado",IF(R33&lt;0,"🔴 Vencido",IF(R33&lt;=7,"🟡 Por vencer","")))</f>
        <v/>
      </c>
      <c r="T33" s="14" t="n"/>
      <c r="U33" s="14" t="n"/>
      <c r="V33" s="14" t="n"/>
      <c r="W33" s="14" t="n"/>
      <c r="X33" s="87" t="inlineStr">
        <is>
          <t>Material gastable</t>
        </is>
      </c>
    </row>
    <row r="34" hidden="1" s="115">
      <c r="A34" s="13" t="n"/>
      <c r="B34" s="14" t="inlineStr">
        <is>
          <t>La Cata LMF</t>
        </is>
      </c>
      <c r="C34" s="49" t="inlineStr">
        <is>
          <t>SUPERNOVA /TULIPAN/DELVIS</t>
        </is>
      </c>
      <c r="D34" s="56" t="n">
        <v>3184</v>
      </c>
      <c r="E34" s="50" t="n">
        <v>46058</v>
      </c>
      <c r="F34" s="50" t="n">
        <v>46070</v>
      </c>
      <c r="G34" s="49" t="inlineStr">
        <is>
          <t>Crédito</t>
        </is>
      </c>
      <c r="H34" s="57">
        <f>192310-6420</f>
        <v/>
      </c>
      <c r="I34" s="57" t="n">
        <v>185890</v>
      </c>
      <c r="J34" s="43" t="n">
        <v>46069</v>
      </c>
      <c r="K34" s="33" t="n"/>
      <c r="L34" s="306" t="n"/>
      <c r="M34" s="33">
        <f>SUM(I34,K34)</f>
        <v/>
      </c>
      <c r="N34" s="14" t="inlineStr">
        <is>
          <t>Sí</t>
        </is>
      </c>
      <c r="O34" s="43" t="n">
        <v>46069</v>
      </c>
      <c r="P34" s="14" t="n"/>
      <c r="Q34" s="15">
        <f>IF(N34="Sí",0,H34-I34-K34)</f>
        <v/>
      </c>
      <c r="R34" s="14">
        <f>F34-TODAY()</f>
        <v/>
      </c>
      <c r="S34" s="14">
        <f>IF(N34="Sí","🟢 Pagado",IF(R34&lt;0,"🔴 Vencido",IF(R34&lt;=7,"🟡 Por vencer","")))</f>
        <v/>
      </c>
      <c r="T34" s="14" t="n"/>
      <c r="U34" s="14" t="n"/>
      <c r="V34" s="14" t="n"/>
      <c r="W34" s="14" t="n"/>
      <c r="X34" s="87" t="inlineStr">
        <is>
          <t>Restamos RON MACORIX RD$6,420.00, MONTO ORIGINAL RD$192,310.00</t>
        </is>
      </c>
    </row>
    <row r="35" hidden="1" s="115">
      <c r="A35" s="13" t="n"/>
      <c r="B35" s="14" t="inlineStr">
        <is>
          <t>La Cata LMF</t>
        </is>
      </c>
      <c r="C35" s="52" t="inlineStr">
        <is>
          <t>JUAN BEATO</t>
        </is>
      </c>
      <c r="D35" s="53" t="inlineStr">
        <is>
          <t>TC</t>
        </is>
      </c>
      <c r="E35" s="54" t="n">
        <v>46059</v>
      </c>
      <c r="F35" s="54" t="n">
        <v>46086</v>
      </c>
      <c r="G35" s="52" t="inlineStr">
        <is>
          <t>Crédito</t>
        </is>
      </c>
      <c r="H35" s="42" t="n">
        <v>73844.99000000001</v>
      </c>
      <c r="I35" s="42" t="n">
        <v>73844.99000000001</v>
      </c>
      <c r="J35" s="43" t="n">
        <v>46084</v>
      </c>
      <c r="K35" s="33" t="n"/>
      <c r="L35" s="306" t="n"/>
      <c r="M35" s="33">
        <f>SUM(I35,K35)</f>
        <v/>
      </c>
      <c r="N35" s="14" t="inlineStr">
        <is>
          <t>Sí</t>
        </is>
      </c>
      <c r="O35" s="43" t="n">
        <v>46084</v>
      </c>
      <c r="P35" s="14" t="n"/>
      <c r="Q35" s="15">
        <f>IF(N35="Sí",0,H35-I35-K35)</f>
        <v/>
      </c>
      <c r="R35" s="14">
        <f>F35-TODAY()</f>
        <v/>
      </c>
      <c r="S35" s="14">
        <f>IF(N35="Sí","🟢 Pagado",IF(R35&lt;0,"🔴 Vencido",IF(R35&lt;=7,"🟡 Por vencer","")))</f>
        <v/>
      </c>
      <c r="T35" s="14" t="n"/>
      <c r="U35" s="14" t="n"/>
      <c r="V35" s="14" t="n"/>
      <c r="W35" s="14" t="n"/>
      <c r="X35" s="87" t="n"/>
    </row>
    <row r="36" hidden="1" s="115">
      <c r="A36" s="13" t="n"/>
      <c r="B36" s="14" t="inlineStr">
        <is>
          <t>La Cata LMF</t>
        </is>
      </c>
      <c r="C36" s="49" t="inlineStr">
        <is>
          <t>JUAN BEATO</t>
        </is>
      </c>
      <c r="D36" s="56" t="inlineStr">
        <is>
          <t>UB a Beato</t>
        </is>
      </c>
      <c r="E36" s="50" t="n">
        <v>46061</v>
      </c>
      <c r="F36" s="50" t="n">
        <v>46109</v>
      </c>
      <c r="G36" s="49" t="inlineStr">
        <is>
          <t>Crédito</t>
        </is>
      </c>
      <c r="H36" s="51" t="n">
        <v>282551.59</v>
      </c>
      <c r="I36" s="51" t="n">
        <v>282551.59</v>
      </c>
      <c r="J36" s="43" t="n">
        <v>46112</v>
      </c>
      <c r="K36" s="15" t="n"/>
      <c r="L36" s="15" t="n"/>
      <c r="M36" s="33">
        <f>SUM(I36,K36)</f>
        <v/>
      </c>
      <c r="N36" s="14" t="inlineStr">
        <is>
          <t>Sí</t>
        </is>
      </c>
      <c r="O36" s="40" t="n"/>
      <c r="P36" s="14" t="n"/>
      <c r="Q36" s="15">
        <f>IF(N36="Sí",0,H36-I36-K36)</f>
        <v/>
      </c>
      <c r="R36" s="14">
        <f>F36-TODAY()</f>
        <v/>
      </c>
      <c r="S36" s="14">
        <f>IF(N36="Sí","🟢 Pagado",IF(R36&lt;0,"🔴 Vencido",IF(R36&lt;=7,"🟡 Por vencer","")))</f>
        <v/>
      </c>
      <c r="T36" s="14" t="n"/>
      <c r="U36" s="14" t="n"/>
      <c r="V36" s="14" t="n"/>
      <c r="W36" s="14" t="n"/>
      <c r="X36" s="87" t="n"/>
    </row>
    <row r="37" hidden="1" s="115">
      <c r="A37" s="13" t="n"/>
      <c r="B37" s="14" t="inlineStr">
        <is>
          <t>La Cata LMF</t>
        </is>
      </c>
      <c r="C37" s="49" t="inlineStr">
        <is>
          <t>SUPERNOVA /TULIPAN/DELVIS</t>
        </is>
      </c>
      <c r="D37" s="49" t="n">
        <v>3211</v>
      </c>
      <c r="E37" s="50" t="n">
        <v>46065</v>
      </c>
      <c r="F37" s="50" t="n">
        <v>46077</v>
      </c>
      <c r="G37" s="49" t="inlineStr">
        <is>
          <t>Crédito</t>
        </is>
      </c>
      <c r="H37" s="51" t="n">
        <v>247915</v>
      </c>
      <c r="I37" s="51" t="n">
        <v>247915</v>
      </c>
      <c r="J37" s="40" t="n">
        <v>46077</v>
      </c>
      <c r="K37" s="15" t="n"/>
      <c r="L37" s="15" t="n"/>
      <c r="M37" s="33">
        <f>SUM(I37,K37)</f>
        <v/>
      </c>
      <c r="N37" s="14" t="inlineStr">
        <is>
          <t>Sí</t>
        </is>
      </c>
      <c r="O37" s="40" t="n">
        <v>46077</v>
      </c>
      <c r="P37" s="14" t="n"/>
      <c r="Q37" s="15">
        <f>IF(N37="Sí",0,H37-I37-K37)</f>
        <v/>
      </c>
      <c r="R37" s="14">
        <f>F37-TODAY()</f>
        <v/>
      </c>
      <c r="S37" s="14">
        <f>IF(N37="Sí","🟢 Pagado",IF(R37&lt;0,"🔴 Vencido",IF(R37&lt;=7,"🟡 Por vencer","")))</f>
        <v/>
      </c>
      <c r="T37" s="14" t="n"/>
      <c r="U37" s="14" t="n"/>
      <c r="V37" s="14" t="n"/>
      <c r="W37" s="14" t="n"/>
      <c r="X37" s="87" t="n"/>
    </row>
    <row r="38" hidden="1" s="115">
      <c r="A38" s="13" t="n"/>
      <c r="B38" s="14" t="inlineStr">
        <is>
          <t>La Cata DF</t>
        </is>
      </c>
      <c r="C38" s="49" t="inlineStr">
        <is>
          <t>JUAN BEATO</t>
        </is>
      </c>
      <c r="D38" s="49" t="inlineStr">
        <is>
          <t>TC 5309</t>
        </is>
      </c>
      <c r="E38" s="50" t="n">
        <v>46066</v>
      </c>
      <c r="F38" s="50" t="n">
        <v>46108</v>
      </c>
      <c r="G38" s="49" t="inlineStr">
        <is>
          <t>Crédito</t>
        </is>
      </c>
      <c r="H38" s="51" t="n">
        <v>23688.64</v>
      </c>
      <c r="I38" s="51" t="n">
        <v>23688.64</v>
      </c>
      <c r="J38" s="43" t="n">
        <v>46112</v>
      </c>
      <c r="K38" s="15" t="n"/>
      <c r="L38" s="15" t="n"/>
      <c r="M38" s="33">
        <f>SUM(I38,K38)</f>
        <v/>
      </c>
      <c r="N38" s="14" t="inlineStr">
        <is>
          <t>Sí</t>
        </is>
      </c>
      <c r="O38" s="40" t="n"/>
      <c r="P38" s="14" t="n"/>
      <c r="Q38" s="15">
        <f>IF(N38="Sí",0,H38-I38-K38)</f>
        <v/>
      </c>
      <c r="R38" s="14">
        <f>F38-TODAY()</f>
        <v/>
      </c>
      <c r="S38" s="14">
        <f>IF(N38="Sí","🟢 Pagado",IF(R38&lt;0,"🔴 Vencido",IF(R38&lt;=7,"🟡 Por vencer","")))</f>
        <v/>
      </c>
      <c r="T38" s="14" t="n"/>
      <c r="U38" s="14" t="n"/>
      <c r="V38" s="14" t="n"/>
      <c r="W38" s="14" t="n"/>
      <c r="X38" s="87" t="inlineStr">
        <is>
          <t>PEDIDO ALMACENES HATUEY SRL 148476</t>
        </is>
      </c>
    </row>
    <row r="39" hidden="1" s="115">
      <c r="A39" s="13" t="n"/>
      <c r="B39" s="14" t="inlineStr">
        <is>
          <t>La Cata DF</t>
        </is>
      </c>
      <c r="C39" s="49" t="inlineStr">
        <is>
          <t>JUAN BEATO</t>
        </is>
      </c>
      <c r="D39" s="49" t="n">
        <v>1</v>
      </c>
      <c r="E39" s="50" t="n">
        <v>46066</v>
      </c>
      <c r="F39" s="50" t="n">
        <v>46071</v>
      </c>
      <c r="G39" s="49" t="inlineStr">
        <is>
          <t>Crédito</t>
        </is>
      </c>
      <c r="H39" s="51" t="n">
        <v>925</v>
      </c>
      <c r="I39" s="51" t="n"/>
      <c r="J39" s="40" t="n"/>
      <c r="K39" s="15" t="n"/>
      <c r="L39" s="15" t="n"/>
      <c r="M39" s="33">
        <f>SUM(I39,K39)</f>
        <v/>
      </c>
      <c r="N39" s="14" t="inlineStr">
        <is>
          <t>Sí</t>
        </is>
      </c>
      <c r="O39" s="40" t="n"/>
      <c r="P39" s="14" t="n"/>
      <c r="Q39" s="15">
        <f>IF(N39="Sí",0,H39-I39-K39)</f>
        <v/>
      </c>
      <c r="R39" s="14">
        <f>F39-TODAY()</f>
        <v/>
      </c>
      <c r="S39" s="14">
        <f>IF(N39="Sí","🟢 Pagado",IF(R39&lt;0,"🔴 Vencido",IF(R39&lt;=7,"🟡 Por vencer","")))</f>
        <v/>
      </c>
      <c r="T39" s="14" t="n"/>
      <c r="U39" s="14" t="n"/>
      <c r="V39" s="14" t="n"/>
      <c r="W39" s="14" t="n"/>
      <c r="X39" s="87" t="inlineStr">
        <is>
          <t>Material gastable</t>
        </is>
      </c>
    </row>
    <row r="40" hidden="1" s="115">
      <c r="A40" s="13" t="n"/>
      <c r="B40" s="14" t="inlineStr">
        <is>
          <t>La Cata DF</t>
        </is>
      </c>
      <c r="C40" s="49" t="inlineStr">
        <is>
          <t>JUAN BEATO</t>
        </is>
      </c>
      <c r="D40" s="49" t="n">
        <v>2</v>
      </c>
      <c r="E40" s="50" t="n">
        <v>46067</v>
      </c>
      <c r="F40" s="50" t="n">
        <v>46069</v>
      </c>
      <c r="G40" s="49" t="inlineStr">
        <is>
          <t>Crédito</t>
        </is>
      </c>
      <c r="H40" s="51" t="n">
        <v>264</v>
      </c>
      <c r="I40" s="51" t="n"/>
      <c r="J40" s="40" t="n"/>
      <c r="K40" s="15" t="n"/>
      <c r="L40" s="15" t="n"/>
      <c r="M40" s="33">
        <f>SUM(I40,K40)</f>
        <v/>
      </c>
      <c r="N40" s="14" t="inlineStr">
        <is>
          <t>Sí</t>
        </is>
      </c>
      <c r="O40" s="40" t="n"/>
      <c r="P40" s="14" t="n"/>
      <c r="Q40" s="15">
        <f>IF(N40="Sí",0,H40-I40-K40)</f>
        <v/>
      </c>
      <c r="R40" s="14">
        <f>F40-TODAY()</f>
        <v/>
      </c>
      <c r="S40" s="14">
        <f>IF(N40="Sí","🟢 Pagado",IF(R40&lt;0,"🔴 Vencido",IF(R40&lt;=7,"🟡 Por vencer","")))</f>
        <v/>
      </c>
      <c r="T40" s="14" t="n"/>
      <c r="U40" s="14" t="n"/>
      <c r="V40" s="14" t="n"/>
      <c r="W40" s="14" t="n"/>
      <c r="X40" s="87" t="inlineStr">
        <is>
          <t>Impresion oferta 6x5</t>
        </is>
      </c>
    </row>
    <row r="41" hidden="1" s="115">
      <c r="A41" s="13" t="n"/>
      <c r="B41" s="14" t="inlineStr">
        <is>
          <t>La Cata LMF</t>
        </is>
      </c>
      <c r="C41" s="49" t="inlineStr">
        <is>
          <t>UNITED BRANDS</t>
        </is>
      </c>
      <c r="D41" s="49" t="inlineStr">
        <is>
          <t>UB-1648468</t>
        </is>
      </c>
      <c r="E41" s="50" t="n">
        <v>46029</v>
      </c>
      <c r="F41" s="50" t="n">
        <v>46059</v>
      </c>
      <c r="G41" s="49" t="inlineStr">
        <is>
          <t>Crédito</t>
        </is>
      </c>
      <c r="H41" s="42" t="n">
        <v>103132</v>
      </c>
      <c r="I41" s="42" t="n">
        <v>103132</v>
      </c>
      <c r="J41" s="40" t="n">
        <v>46076</v>
      </c>
      <c r="K41" s="15" t="n"/>
      <c r="L41" s="15" t="n"/>
      <c r="M41" s="33">
        <f>SUM(I41,K41)</f>
        <v/>
      </c>
      <c r="N41" s="14" t="inlineStr">
        <is>
          <t>Sí</t>
        </is>
      </c>
      <c r="O41" s="40" t="n">
        <v>46076</v>
      </c>
      <c r="P41" s="14" t="n"/>
      <c r="Q41" s="15">
        <f>IF(N41="Sí",0,H41-I41-K41)</f>
        <v/>
      </c>
      <c r="R41" s="14">
        <f>F41-TODAY()</f>
        <v/>
      </c>
      <c r="S41" s="14">
        <f>IF(N41="Sí","🟢 Pagado",IF(R41&lt;0,"🔴 Vencido",IF(R41&lt;=7,"🟡 Por vencer","")))</f>
        <v/>
      </c>
      <c r="T41" s="14" t="n"/>
      <c r="U41" s="14" t="n"/>
      <c r="V41" s="14" t="n"/>
      <c r="W41" s="14" t="n"/>
      <c r="X41" s="87" t="n"/>
    </row>
    <row r="42" hidden="1" s="115">
      <c r="A42" s="13" t="n"/>
      <c r="B42" s="14" t="inlineStr">
        <is>
          <t>La Cata DF</t>
        </is>
      </c>
      <c r="C42" s="49" t="inlineStr">
        <is>
          <t>UNITED BRANDS</t>
        </is>
      </c>
      <c r="D42" s="49" t="inlineStr">
        <is>
          <t>UB-1649008</t>
        </is>
      </c>
      <c r="E42" s="50" t="n">
        <v>46031</v>
      </c>
      <c r="F42" s="50" t="n">
        <v>46061</v>
      </c>
      <c r="G42" s="49" t="inlineStr">
        <is>
          <t>Crédito</t>
        </is>
      </c>
      <c r="H42" s="51" t="n">
        <v>31611.77</v>
      </c>
      <c r="I42" s="42" t="n">
        <v>44223.91</v>
      </c>
      <c r="J42" s="40" t="n"/>
      <c r="K42" s="15" t="n"/>
      <c r="L42" s="15" t="n"/>
      <c r="M42" s="33">
        <f>SUM(I42,K42)</f>
        <v/>
      </c>
      <c r="N42" s="14" t="inlineStr">
        <is>
          <t>Sí</t>
        </is>
      </c>
      <c r="O42" s="40" t="n"/>
      <c r="P42" s="14" t="n"/>
      <c r="Q42" s="15">
        <f>IF(N42="Sí",0,H42-I42-K42)</f>
        <v/>
      </c>
      <c r="R42" s="14">
        <f>F42-TODAY()</f>
        <v/>
      </c>
      <c r="S42" s="14">
        <f>IF(N42="Sí","🟢 Pagado",IF(R42&lt;0,"🔴 Vencido",IF(R42&lt;=7,"🟡 Por vencer","")))</f>
        <v/>
      </c>
      <c r="T42" s="14" t="n"/>
      <c r="U42" s="14" t="n"/>
      <c r="V42" s="14" t="n"/>
      <c r="W42" s="14" t="n"/>
      <c r="X42" s="116" t="inlineStr">
        <is>
          <t>Pago mediante transferencia el dia 16/2/2026</t>
        </is>
      </c>
    </row>
    <row r="43" hidden="1" s="115">
      <c r="A43" s="13" t="n"/>
      <c r="B43" s="14" t="inlineStr">
        <is>
          <t>La Cata DF</t>
        </is>
      </c>
      <c r="C43" s="49" t="inlineStr">
        <is>
          <t>UNITED BRANDS</t>
        </is>
      </c>
      <c r="D43" s="49" t="inlineStr">
        <is>
          <t>UB-1649609</t>
        </is>
      </c>
      <c r="E43" s="50" t="n">
        <v>46034</v>
      </c>
      <c r="F43" s="50" t="n">
        <v>46064</v>
      </c>
      <c r="G43" s="49" t="inlineStr">
        <is>
          <t>Crédito</t>
        </is>
      </c>
      <c r="H43" s="51" t="n">
        <v>24940.83</v>
      </c>
      <c r="I43" s="42" t="n">
        <v>140417.76</v>
      </c>
      <c r="J43" s="40" t="n"/>
      <c r="K43" s="15" t="n"/>
      <c r="L43" s="15" t="n"/>
      <c r="M43" s="33">
        <f>SUM(I43,K43)</f>
        <v/>
      </c>
      <c r="N43" s="14" t="inlineStr">
        <is>
          <t>Sí</t>
        </is>
      </c>
      <c r="O43" s="40" t="n"/>
      <c r="P43" s="14" t="n"/>
      <c r="Q43" s="15">
        <f>IF(N43="Sí",0,H43-I43-K43)</f>
        <v/>
      </c>
      <c r="R43" s="14">
        <f>F43-TODAY()</f>
        <v/>
      </c>
      <c r="S43" s="14">
        <f>IF(N43="Sí","🟢 Pagado",IF(R43&lt;0,"🔴 Vencido",IF(R43&lt;=7,"🟡 Por vencer","")))</f>
        <v/>
      </c>
      <c r="T43" s="14" t="n"/>
      <c r="U43" s="14" t="n"/>
      <c r="V43" s="14" t="n"/>
      <c r="W43" s="14" t="n"/>
    </row>
    <row r="44" hidden="1" s="115">
      <c r="A44" s="13" t="n"/>
      <c r="B44" s="14" t="inlineStr">
        <is>
          <t>La Cata DF</t>
        </is>
      </c>
      <c r="C44" s="49" t="inlineStr">
        <is>
          <t>UNITED BRANDS</t>
        </is>
      </c>
      <c r="D44" s="49" t="inlineStr">
        <is>
          <t>UB-1649762</t>
        </is>
      </c>
      <c r="E44" s="50" t="n">
        <v>46034</v>
      </c>
      <c r="F44" s="50" t="n">
        <v>46064</v>
      </c>
      <c r="G44" s="49" t="inlineStr">
        <is>
          <t>Crédito</t>
        </is>
      </c>
      <c r="H44" s="51" t="n">
        <v>15259.81</v>
      </c>
      <c r="I44" s="42" t="n">
        <v>7629.9</v>
      </c>
      <c r="J44" s="40" t="n"/>
      <c r="K44" s="15" t="n"/>
      <c r="L44" s="15" t="n"/>
      <c r="M44" s="33">
        <f>SUM(I44,K44)</f>
        <v/>
      </c>
      <c r="N44" s="14" t="inlineStr">
        <is>
          <t>Sí</t>
        </is>
      </c>
      <c r="O44" s="40" t="n"/>
      <c r="P44" s="14" t="n"/>
      <c r="Q44" s="15">
        <f>IF(N44="Sí",0,H44-I44-K44)</f>
        <v/>
      </c>
      <c r="R44" s="14">
        <f>F44-TODAY()</f>
        <v/>
      </c>
      <c r="S44" s="14">
        <f>IF(N44="Sí","🟢 Pagado",IF(R44&lt;0,"🔴 Vencido",IF(R44&lt;=7,"🟡 Por vencer","")))</f>
        <v/>
      </c>
      <c r="T44" s="14" t="n"/>
      <c r="U44" s="14" t="n"/>
      <c r="V44" s="14" t="n"/>
      <c r="W44" s="14" t="n"/>
      <c r="X44" s="117" t="n"/>
    </row>
    <row r="45" hidden="1" s="115">
      <c r="A45" s="13" t="n"/>
      <c r="B45" s="14" t="inlineStr">
        <is>
          <t>La Cata LMF</t>
        </is>
      </c>
      <c r="C45" s="49" t="inlineStr">
        <is>
          <t>UNITED BRANDS</t>
        </is>
      </c>
      <c r="D45" s="49" t="inlineStr">
        <is>
          <t>UB-1650560</t>
        </is>
      </c>
      <c r="E45" s="50" t="n">
        <v>46036</v>
      </c>
      <c r="F45" s="50" t="n">
        <v>46066</v>
      </c>
      <c r="G45" s="49" t="inlineStr">
        <is>
          <t>Crédito</t>
        </is>
      </c>
      <c r="H45" s="42" t="n">
        <v>44223.91</v>
      </c>
      <c r="I45" s="42" t="n">
        <v>2106.06</v>
      </c>
      <c r="J45" s="40" t="n">
        <v>46076</v>
      </c>
      <c r="K45" s="15" t="n"/>
      <c r="L45" s="15" t="n"/>
      <c r="M45" s="33">
        <f>SUM(I45,K45)</f>
        <v/>
      </c>
      <c r="N45" s="14" t="inlineStr">
        <is>
          <t>Sí</t>
        </is>
      </c>
      <c r="O45" s="40" t="n">
        <v>46076</v>
      </c>
      <c r="P45" s="14" t="n"/>
      <c r="Q45" s="15">
        <f>IF(N45="Sí",0,H45-I45-K45)</f>
        <v/>
      </c>
      <c r="R45" s="14">
        <f>F45-TODAY()</f>
        <v/>
      </c>
      <c r="S45" s="14">
        <f>IF(N45="Sí","🟢 Pagado",IF(R45&lt;0,"🔴 Vencido",IF(R45&lt;=7,"🟡 Por vencer","")))</f>
        <v/>
      </c>
      <c r="T45" s="14" t="n"/>
      <c r="U45" s="14" t="n"/>
      <c r="V45" s="14" t="n"/>
      <c r="W45" s="14" t="n"/>
      <c r="X45" s="87" t="n"/>
    </row>
    <row r="46" hidden="1" s="115">
      <c r="A46" s="13" t="n"/>
      <c r="B46" s="14" t="inlineStr">
        <is>
          <t>La Cata LMF</t>
        </is>
      </c>
      <c r="C46" s="49" t="inlineStr">
        <is>
          <t>UNITED BRANDS</t>
        </is>
      </c>
      <c r="D46" s="49" t="inlineStr">
        <is>
          <t>UB-1650567</t>
        </is>
      </c>
      <c r="E46" s="50" t="n">
        <v>46036</v>
      </c>
      <c r="F46" s="50" t="n">
        <v>46066</v>
      </c>
      <c r="G46" s="49" t="inlineStr">
        <is>
          <t>Crédito</t>
        </is>
      </c>
      <c r="H46" s="42" t="n">
        <v>140417.76</v>
      </c>
      <c r="I46" s="42" t="n">
        <v>5963.37</v>
      </c>
      <c r="J46" s="40" t="n">
        <v>46076</v>
      </c>
      <c r="K46" s="15" t="n"/>
      <c r="L46" s="15" t="n"/>
      <c r="M46" s="33">
        <f>SUM(I46,K46)</f>
        <v/>
      </c>
      <c r="N46" s="14" t="inlineStr">
        <is>
          <t>Sí</t>
        </is>
      </c>
      <c r="O46" s="40" t="n">
        <v>46076</v>
      </c>
      <c r="P46" s="14" t="n"/>
      <c r="Q46" s="15">
        <f>IF(N46="Sí",0,H46-I46-K46)</f>
        <v/>
      </c>
      <c r="R46" s="14">
        <f>F46-TODAY()</f>
        <v/>
      </c>
      <c r="S46" s="14">
        <f>IF(N46="Sí","🟢 Pagado",IF(R46&lt;0,"🔴 Vencido",IF(R46&lt;=7,"🟡 Por vencer","")))</f>
        <v/>
      </c>
      <c r="T46" s="14" t="n"/>
      <c r="U46" s="14" t="n"/>
      <c r="V46" s="14" t="n"/>
      <c r="W46" s="14" t="n"/>
      <c r="X46" s="87" t="n"/>
    </row>
    <row r="47" hidden="1" s="115">
      <c r="A47" s="13" t="n"/>
      <c r="B47" s="14" t="inlineStr">
        <is>
          <t>La Cata LMF</t>
        </is>
      </c>
      <c r="C47" s="49" t="inlineStr">
        <is>
          <t>UNITED BRANDS</t>
        </is>
      </c>
      <c r="D47" s="49" t="inlineStr">
        <is>
          <t>UB-1650576</t>
        </is>
      </c>
      <c r="E47" s="50" t="n">
        <v>46036</v>
      </c>
      <c r="F47" s="50" t="n">
        <v>46066</v>
      </c>
      <c r="G47" s="49" t="inlineStr">
        <is>
          <t>Crédito</t>
        </is>
      </c>
      <c r="H47" s="42" t="n">
        <v>7629.9</v>
      </c>
      <c r="I47" s="42" t="n">
        <v>2733.3</v>
      </c>
      <c r="J47" s="40" t="n">
        <v>46076</v>
      </c>
      <c r="K47" s="15" t="n"/>
      <c r="L47" s="15" t="n"/>
      <c r="M47" s="33">
        <f>SUM(I47,K47)</f>
        <v/>
      </c>
      <c r="N47" s="14" t="inlineStr">
        <is>
          <t>Sí</t>
        </is>
      </c>
      <c r="O47" s="40" t="n">
        <v>46076</v>
      </c>
      <c r="P47" s="14" t="n"/>
      <c r="Q47" s="15">
        <f>IF(N47="Sí",0,H47-I47-K47)</f>
        <v/>
      </c>
      <c r="R47" s="14">
        <f>F47-TODAY()</f>
        <v/>
      </c>
      <c r="S47" s="14">
        <f>IF(N47="Sí","🟢 Pagado",IF(R47&lt;0,"🔴 Vencido",IF(R47&lt;=7,"🟡 Por vencer","")))</f>
        <v/>
      </c>
      <c r="T47" s="14" t="n"/>
      <c r="U47" s="14" t="n"/>
      <c r="V47" s="14" t="n"/>
      <c r="W47" s="14" t="n"/>
      <c r="X47" s="87" t="n"/>
    </row>
    <row r="48" hidden="1" s="115">
      <c r="A48" s="13" t="n"/>
      <c r="B48" s="14" t="inlineStr">
        <is>
          <t>La Cata LMF</t>
        </is>
      </c>
      <c r="C48" s="49" t="inlineStr">
        <is>
          <t>UNITED BRANDS</t>
        </is>
      </c>
      <c r="D48" s="49" t="inlineStr">
        <is>
          <t>UB-1650590</t>
        </is>
      </c>
      <c r="E48" s="50" t="n">
        <v>46036</v>
      </c>
      <c r="F48" s="50" t="n">
        <v>46066</v>
      </c>
      <c r="G48" s="49" t="inlineStr">
        <is>
          <t>Crédito</t>
        </is>
      </c>
      <c r="H48" s="42" t="n">
        <v>2106.06</v>
      </c>
      <c r="I48" s="42" t="n">
        <v>17689.67</v>
      </c>
      <c r="J48" s="40" t="n">
        <v>46076</v>
      </c>
      <c r="K48" s="15" t="n"/>
      <c r="L48" s="15" t="n"/>
      <c r="M48" s="33">
        <f>SUM(I48,K48)</f>
        <v/>
      </c>
      <c r="N48" s="14" t="inlineStr">
        <is>
          <t>Sí</t>
        </is>
      </c>
      <c r="O48" s="40" t="n">
        <v>46076</v>
      </c>
      <c r="P48" s="14" t="n"/>
      <c r="Q48" s="15">
        <f>IF(N48="Sí",0,H48-I48-K48)</f>
        <v/>
      </c>
      <c r="R48" s="14">
        <f>F48-TODAY()</f>
        <v/>
      </c>
      <c r="S48" s="14">
        <f>IF(N48="Sí","🟢 Pagado",IF(R48&lt;0,"🔴 Vencido",IF(R48&lt;=7,"🟡 Por vencer","")))</f>
        <v/>
      </c>
      <c r="T48" s="14" t="n"/>
      <c r="U48" s="14" t="n"/>
      <c r="V48" s="14" t="n"/>
      <c r="W48" s="14" t="n"/>
      <c r="X48" s="87" t="n"/>
    </row>
    <row r="49" hidden="1" s="115">
      <c r="A49" s="13" t="n"/>
      <c r="B49" s="14" t="inlineStr">
        <is>
          <t>La Cata DF</t>
        </is>
      </c>
      <c r="C49" s="52" t="inlineStr">
        <is>
          <t>UNITED BRANDS</t>
        </is>
      </c>
      <c r="D49" s="52" t="inlineStr">
        <is>
          <t>UB-1651344</t>
        </is>
      </c>
      <c r="E49" s="54" t="n">
        <v>46039</v>
      </c>
      <c r="F49" s="54" t="n">
        <v>46069</v>
      </c>
      <c r="G49" s="52" t="inlineStr">
        <is>
          <t>Crédito</t>
        </is>
      </c>
      <c r="H49" s="42" t="n">
        <v>264553.68</v>
      </c>
      <c r="I49" s="42" t="n">
        <v>264553.68</v>
      </c>
      <c r="J49" s="43" t="n">
        <v>46084</v>
      </c>
      <c r="K49" s="15" t="n"/>
      <c r="L49" s="15" t="n"/>
      <c r="M49" s="33">
        <f>SUM(I49,K49)</f>
        <v/>
      </c>
      <c r="N49" s="14" t="inlineStr">
        <is>
          <t>Sí</t>
        </is>
      </c>
      <c r="O49" s="43" t="n">
        <v>46084</v>
      </c>
      <c r="P49" s="14" t="n"/>
      <c r="Q49" s="15">
        <f>IF(N49="Sí",0,H49-I49-K49)</f>
        <v/>
      </c>
      <c r="R49" s="14">
        <f>F49-TODAY()</f>
        <v/>
      </c>
      <c r="S49" s="14">
        <f>IF(N49="Sí","🟢 Pagado",IF(R49&lt;0,"🔴 Vencido",IF(R49&lt;=7,"🟡 Por vencer","")))</f>
        <v/>
      </c>
      <c r="T49" s="14" t="n"/>
      <c r="U49" s="14" t="n"/>
      <c r="V49" s="14" t="n"/>
      <c r="W49" s="14" t="n"/>
      <c r="X49" s="87" t="n"/>
    </row>
    <row r="50" hidden="1" s="115">
      <c r="A50" s="13" t="n"/>
      <c r="B50" s="14" t="inlineStr">
        <is>
          <t>La Cata DF</t>
        </is>
      </c>
      <c r="C50" s="52" t="inlineStr">
        <is>
          <t>UNITED BRANDS</t>
        </is>
      </c>
      <c r="D50" s="52" t="inlineStr">
        <is>
          <t>UB-1651896</t>
        </is>
      </c>
      <c r="E50" s="54" t="n">
        <v>46042</v>
      </c>
      <c r="F50" s="54" t="n">
        <v>46072</v>
      </c>
      <c r="G50" s="52" t="inlineStr">
        <is>
          <t>Crédito</t>
        </is>
      </c>
      <c r="H50" s="42" t="n">
        <v>44223.91</v>
      </c>
      <c r="I50" s="42" t="n">
        <v>44223.91</v>
      </c>
      <c r="J50" s="43" t="n">
        <v>46084</v>
      </c>
      <c r="K50" s="15" t="n"/>
      <c r="L50" s="15" t="n"/>
      <c r="M50" s="33">
        <f>SUM(I50,K50)</f>
        <v/>
      </c>
      <c r="N50" s="14" t="inlineStr">
        <is>
          <t>Sí</t>
        </is>
      </c>
      <c r="O50" s="43" t="n">
        <v>46084</v>
      </c>
      <c r="P50" s="14" t="n"/>
      <c r="Q50" s="15">
        <f>IF(N50="Sí",0,H50-I50-K50)</f>
        <v/>
      </c>
      <c r="R50" s="14">
        <f>F50-TODAY()</f>
        <v/>
      </c>
      <c r="S50" s="14">
        <f>IF(N50="Sí","🟢 Pagado",IF(R50&lt;0,"🔴 Vencido",IF(R50&lt;=7,"🟡 Por vencer","")))</f>
        <v/>
      </c>
      <c r="T50" s="14" t="n"/>
      <c r="U50" s="14" t="n"/>
      <c r="V50" s="14" t="n"/>
      <c r="W50" s="14" t="n"/>
      <c r="X50" s="87" t="n"/>
    </row>
    <row r="51" hidden="1" s="115">
      <c r="A51" s="13" t="n"/>
      <c r="B51" s="14" t="inlineStr">
        <is>
          <t>La Cata LMF</t>
        </is>
      </c>
      <c r="C51" s="49" t="inlineStr">
        <is>
          <t>UNITED BRANDS</t>
        </is>
      </c>
      <c r="D51" s="49" t="inlineStr">
        <is>
          <t>UB-1654041</t>
        </is>
      </c>
      <c r="E51" s="50" t="n">
        <v>46050</v>
      </c>
      <c r="F51" s="50" t="n">
        <v>46080</v>
      </c>
      <c r="G51" s="49" t="inlineStr">
        <is>
          <t>Crédito</t>
        </is>
      </c>
      <c r="H51" s="51" t="n">
        <v>124701.89</v>
      </c>
      <c r="I51" s="51" t="n">
        <v>124701.89</v>
      </c>
      <c r="J51" s="40" t="n"/>
      <c r="K51" s="15" t="n"/>
      <c r="L51" s="15" t="n"/>
      <c r="M51" s="33">
        <f>SUM(I51,K51)</f>
        <v/>
      </c>
      <c r="N51" s="14" t="inlineStr">
        <is>
          <t>Sí</t>
        </is>
      </c>
      <c r="O51" s="40" t="n">
        <v>46097</v>
      </c>
      <c r="P51" s="14" t="n"/>
      <c r="Q51" s="15">
        <f>IF(N51="Sí",0,H51-I51-K51)</f>
        <v/>
      </c>
      <c r="R51" s="14">
        <f>F51-TODAY()</f>
        <v/>
      </c>
      <c r="S51" s="14">
        <f>IF(N51="Sí","🟢 Pagado",IF(R51&lt;0,"🔴 Vencido",IF(R51&lt;=7,"🟡 Por vencer","")))</f>
        <v/>
      </c>
      <c r="T51" s="14" t="n"/>
      <c r="U51" s="14" t="n"/>
      <c r="V51" s="14" t="n"/>
      <c r="W51" s="14" t="n"/>
      <c r="X51" s="87" t="inlineStr">
        <is>
          <t xml:space="preserve">Pagado por Beato en Marzo 16 2026 a traves de link </t>
        </is>
      </c>
    </row>
    <row r="52" hidden="1" s="115">
      <c r="A52" s="13" t="n"/>
      <c r="B52" s="14" t="inlineStr">
        <is>
          <t>La Cata LMF</t>
        </is>
      </c>
      <c r="C52" s="49" t="inlineStr">
        <is>
          <t>UNITED BRANDS</t>
        </is>
      </c>
      <c r="D52" s="49" t="inlineStr">
        <is>
          <t>UB-1655843</t>
        </is>
      </c>
      <c r="E52" s="50" t="n">
        <v>46057</v>
      </c>
      <c r="F52" s="50" t="n">
        <v>46087</v>
      </c>
      <c r="G52" s="49" t="inlineStr">
        <is>
          <t>Crédito</t>
        </is>
      </c>
      <c r="H52" s="51" t="n">
        <v>142735.26</v>
      </c>
      <c r="I52" s="51" t="n">
        <v>142735.26</v>
      </c>
      <c r="J52" s="40" t="n"/>
      <c r="K52" s="15" t="n"/>
      <c r="L52" s="15" t="n"/>
      <c r="M52" s="33">
        <f>SUM(I52,K52)</f>
        <v/>
      </c>
      <c r="N52" s="14" t="inlineStr">
        <is>
          <t>Sí</t>
        </is>
      </c>
      <c r="O52" s="40" t="n">
        <v>46097</v>
      </c>
      <c r="P52" s="14" t="n"/>
      <c r="Q52" s="15">
        <f>IF(N52="Sí",0,H52-I52-K52)</f>
        <v/>
      </c>
      <c r="R52" s="14">
        <f>F52-TODAY()</f>
        <v/>
      </c>
      <c r="S52" s="14">
        <f>IF(N52="Sí","🟢 Pagado",IF(R52&lt;0,"🔴 Vencido",IF(R52&lt;=7,"🟡 Por vencer","")))</f>
        <v/>
      </c>
      <c r="T52" s="14" t="n"/>
      <c r="U52" s="14" t="n"/>
      <c r="V52" s="14" t="n"/>
      <c r="W52" s="14" t="n"/>
      <c r="X52" s="87" t="inlineStr">
        <is>
          <t xml:space="preserve">Pagado por Beato en Marzo 16 2026 a traves de link </t>
        </is>
      </c>
    </row>
    <row r="53" hidden="1" s="115">
      <c r="A53" s="13" t="n"/>
      <c r="B53" s="14" t="inlineStr">
        <is>
          <t>La Cata LMF</t>
        </is>
      </c>
      <c r="C53" s="49" t="inlineStr">
        <is>
          <t>UNITED BRANDS</t>
        </is>
      </c>
      <c r="D53" s="49" t="inlineStr">
        <is>
          <t>UB-1656134</t>
        </is>
      </c>
      <c r="E53" s="50" t="n">
        <v>46058</v>
      </c>
      <c r="F53" s="50" t="n">
        <v>46088</v>
      </c>
      <c r="G53" s="49" t="inlineStr">
        <is>
          <t>Crédito</t>
        </is>
      </c>
      <c r="H53" s="51" t="n">
        <v>30477.26</v>
      </c>
      <c r="I53" s="51" t="n">
        <v>30477.26</v>
      </c>
      <c r="J53" s="40" t="n"/>
      <c r="K53" s="15" t="n"/>
      <c r="L53" s="15" t="n"/>
      <c r="M53" s="33">
        <f>SUM(I53,K53)</f>
        <v/>
      </c>
      <c r="N53" s="14" t="inlineStr">
        <is>
          <t>Sí</t>
        </is>
      </c>
      <c r="O53" s="40" t="n">
        <v>46097</v>
      </c>
      <c r="P53" s="14" t="n"/>
      <c r="Q53" s="15">
        <f>IF(N53="Sí",0,H53-I53-K53)</f>
        <v/>
      </c>
      <c r="R53" s="14">
        <f>F53-TODAY()</f>
        <v/>
      </c>
      <c r="S53" s="14">
        <f>IF(N53="Sí","🟢 Pagado",IF(R53&lt;0,"🔴 Vencido",IF(R53&lt;=7,"🟡 Por vencer","")))</f>
        <v/>
      </c>
      <c r="T53" s="14" t="n"/>
      <c r="U53" s="14" t="n"/>
      <c r="V53" s="14" t="n"/>
      <c r="W53" s="14" t="n"/>
      <c r="X53" s="87" t="inlineStr">
        <is>
          <t xml:space="preserve">Pagado por Beato en Marzo 16 2026 a traves de link </t>
        </is>
      </c>
    </row>
    <row r="54" hidden="1" s="115">
      <c r="A54" s="13" t="n"/>
      <c r="B54" s="14" t="inlineStr">
        <is>
          <t>La Cata DF</t>
        </is>
      </c>
      <c r="C54" s="49" t="inlineStr">
        <is>
          <t>UNITED BRANDS</t>
        </is>
      </c>
      <c r="D54" s="49" t="inlineStr">
        <is>
          <t>UB-1656132</t>
        </is>
      </c>
      <c r="E54" s="50" t="n">
        <v>46058</v>
      </c>
      <c r="F54" s="50" t="n">
        <v>46088</v>
      </c>
      <c r="G54" s="49" t="inlineStr">
        <is>
          <t>Crédito</t>
        </is>
      </c>
      <c r="H54" s="51" t="n">
        <v>45944.24</v>
      </c>
      <c r="I54" s="51" t="n">
        <v>45944.24</v>
      </c>
      <c r="J54" s="40" t="n"/>
      <c r="K54" s="15" t="n"/>
      <c r="L54" s="15" t="n"/>
      <c r="M54" s="33">
        <f>SUM(I54,K54)</f>
        <v/>
      </c>
      <c r="N54" s="14" t="inlineStr">
        <is>
          <t>Sí</t>
        </is>
      </c>
      <c r="O54" s="40" t="n">
        <v>46097</v>
      </c>
      <c r="P54" s="14" t="n"/>
      <c r="Q54" s="15">
        <f>IF(N54="Sí",0,H54-I54-K54)</f>
        <v/>
      </c>
      <c r="R54" s="14">
        <f>F54-TODAY()</f>
        <v/>
      </c>
      <c r="S54" s="14">
        <f>IF(N54="Sí","🟢 Pagado",IF(R54&lt;0,"🔴 Vencido",IF(R54&lt;=7,"🟡 Por vencer","")))</f>
        <v/>
      </c>
      <c r="T54" s="14" t="n"/>
      <c r="U54" s="14" t="n"/>
      <c r="V54" s="14" t="n"/>
      <c r="W54" s="14" t="n"/>
      <c r="X54" s="87" t="inlineStr">
        <is>
          <t xml:space="preserve">Pagado por Beato en Marzo 16 2026 a traves de link </t>
        </is>
      </c>
    </row>
    <row r="55" hidden="1" s="115">
      <c r="A55" s="13" t="n"/>
      <c r="B55" s="14" t="inlineStr">
        <is>
          <t>La Cata DF</t>
        </is>
      </c>
      <c r="C55" s="49" t="inlineStr">
        <is>
          <t>UNITED BRANDS</t>
        </is>
      </c>
      <c r="D55" s="49" t="inlineStr">
        <is>
          <t>UB-1656529</t>
        </is>
      </c>
      <c r="E55" s="50" t="n">
        <v>46059</v>
      </c>
      <c r="F55" s="50" t="n">
        <v>46089</v>
      </c>
      <c r="G55" s="49" t="inlineStr">
        <is>
          <t>Crédito</t>
        </is>
      </c>
      <c r="H55" s="51" t="n">
        <v>48462.56</v>
      </c>
      <c r="I55" s="51" t="n">
        <v>48462.56</v>
      </c>
      <c r="J55" s="40" t="n"/>
      <c r="K55" s="15" t="n"/>
      <c r="L55" s="15" t="n"/>
      <c r="M55" s="33">
        <f>SUM(I55,K55)</f>
        <v/>
      </c>
      <c r="N55" s="14" t="inlineStr">
        <is>
          <t>Sí</t>
        </is>
      </c>
      <c r="O55" s="40" t="n">
        <v>46097</v>
      </c>
      <c r="P55" s="14" t="n"/>
      <c r="Q55" s="15">
        <f>IF(N55="Sí",0,H55-I55-K55)</f>
        <v/>
      </c>
      <c r="R55" s="14">
        <f>F55-TODAY()</f>
        <v/>
      </c>
      <c r="S55" s="14">
        <f>IF(N55="Sí","🟢 Pagado",IF(R55&lt;0,"🔴 Vencido",IF(R55&lt;=7,"🟡 Por vencer","")))</f>
        <v/>
      </c>
      <c r="T55" s="14" t="n"/>
      <c r="U55" s="14" t="n"/>
      <c r="V55" s="14" t="n"/>
      <c r="W55" s="14" t="n"/>
      <c r="X55" s="87" t="inlineStr">
        <is>
          <t xml:space="preserve">Pagado por Beato en Marzo 16 2026 a traves de link </t>
        </is>
      </c>
    </row>
    <row r="56" hidden="1" s="115">
      <c r="A56" s="13" t="n"/>
      <c r="B56" s="14" t="inlineStr">
        <is>
          <t>La Cata LMF</t>
        </is>
      </c>
      <c r="C56" s="49" t="inlineStr">
        <is>
          <t>UNITED BRANDS</t>
        </is>
      </c>
      <c r="D56" s="49" t="inlineStr">
        <is>
          <t>UB-1658082</t>
        </is>
      </c>
      <c r="E56" s="50" t="n">
        <v>46064</v>
      </c>
      <c r="F56" s="50" t="n">
        <v>46094</v>
      </c>
      <c r="G56" s="49" t="inlineStr">
        <is>
          <t>Crédito</t>
        </is>
      </c>
      <c r="H56" s="51" t="n">
        <v>11355.57</v>
      </c>
      <c r="I56" s="51" t="n">
        <v>11355.57</v>
      </c>
      <c r="J56" s="40" t="n"/>
      <c r="K56" s="15" t="n"/>
      <c r="L56" s="15" t="n"/>
      <c r="M56" s="33">
        <f>SUM(I56,K56)</f>
        <v/>
      </c>
      <c r="N56" s="14" t="inlineStr">
        <is>
          <t>Sí</t>
        </is>
      </c>
      <c r="O56" s="40" t="n">
        <v>46097</v>
      </c>
      <c r="P56" s="14" t="n"/>
      <c r="Q56" s="15">
        <f>IF(N56="Sí",0,H56-I56-K56)</f>
        <v/>
      </c>
      <c r="R56" s="14">
        <f>F56-TODAY()</f>
        <v/>
      </c>
      <c r="S56" s="14">
        <f>IF(N56="Sí","🟢 Pagado",IF(R56&lt;0,"🔴 Vencido",IF(R56&lt;=7,"🟡 Por vencer","")))</f>
        <v/>
      </c>
      <c r="T56" s="14" t="n"/>
      <c r="U56" s="14" t="n"/>
      <c r="V56" s="14" t="n"/>
      <c r="W56" s="14" t="n"/>
      <c r="X56" s="87" t="inlineStr">
        <is>
          <t xml:space="preserve">Pagado por Beato en Marzo 16 2026 a traves de link </t>
        </is>
      </c>
    </row>
    <row r="57" hidden="1" s="115">
      <c r="A57" s="13" t="n"/>
      <c r="B57" s="14" t="inlineStr">
        <is>
          <t>La Cata LMF</t>
        </is>
      </c>
      <c r="C57" s="49" t="inlineStr">
        <is>
          <t>BEERS &amp; CO</t>
        </is>
      </c>
      <c r="D57" s="49" t="inlineStr">
        <is>
          <t>BEERS-0063311</t>
        </is>
      </c>
      <c r="E57" s="50" t="n">
        <v>46029</v>
      </c>
      <c r="F57" s="50" t="n">
        <v>46059</v>
      </c>
      <c r="G57" s="49" t="inlineStr">
        <is>
          <t>Crédito</t>
        </is>
      </c>
      <c r="H57" s="42" t="n">
        <v>5963.37</v>
      </c>
      <c r="I57" s="42" t="n">
        <v>5963.37</v>
      </c>
      <c r="J57" s="40" t="n">
        <v>46076</v>
      </c>
      <c r="K57" s="15" t="n"/>
      <c r="L57" s="15" t="n"/>
      <c r="M57" s="33">
        <f>SUM(I57,K57)</f>
        <v/>
      </c>
      <c r="N57" s="14" t="inlineStr">
        <is>
          <t>Sí</t>
        </is>
      </c>
      <c r="O57" s="40" t="n">
        <v>46076</v>
      </c>
      <c r="P57" s="14" t="n"/>
      <c r="Q57" s="15">
        <f>IF(N57="Sí",0,H57-I57-K57)</f>
        <v/>
      </c>
      <c r="R57" s="14">
        <f>F57-TODAY()</f>
        <v/>
      </c>
      <c r="S57" s="14">
        <f>IF(N57="Sí","🟢 Pagado",IF(R57&lt;0,"🔴 Vencido",IF(R57&lt;=7,"🟡 Por vencer","")))</f>
        <v/>
      </c>
      <c r="T57" s="14" t="n"/>
      <c r="U57" s="14" t="n"/>
      <c r="V57" s="14" t="n"/>
      <c r="W57" s="14" t="n"/>
      <c r="X57" s="87" t="n"/>
    </row>
    <row r="58" hidden="1" s="115">
      <c r="A58" s="13" t="n"/>
      <c r="B58" s="14" t="inlineStr">
        <is>
          <t>La Cata LMF</t>
        </is>
      </c>
      <c r="C58" s="49" t="inlineStr">
        <is>
          <t>BEERS &amp; CO</t>
        </is>
      </c>
      <c r="D58" s="49" t="inlineStr">
        <is>
          <t>BEERS-0063725</t>
        </is>
      </c>
      <c r="E58" s="50" t="n">
        <v>46036</v>
      </c>
      <c r="F58" s="50" t="n">
        <v>46066</v>
      </c>
      <c r="G58" s="49" t="inlineStr">
        <is>
          <t>Crédito</t>
        </is>
      </c>
      <c r="H58" s="42" t="n">
        <v>2733.3</v>
      </c>
      <c r="I58" s="42" t="n">
        <v>2733.3</v>
      </c>
      <c r="J58" s="40" t="n">
        <v>46076</v>
      </c>
      <c r="K58" s="15" t="n"/>
      <c r="L58" s="15" t="n"/>
      <c r="M58" s="33">
        <f>SUM(I58,K58)</f>
        <v/>
      </c>
      <c r="N58" s="14" t="inlineStr">
        <is>
          <t>Sí</t>
        </is>
      </c>
      <c r="O58" s="40" t="n">
        <v>46076</v>
      </c>
      <c r="P58" s="14" t="n"/>
      <c r="Q58" s="15">
        <f>IF(N58="Sí",0,H58-I58-K58)</f>
        <v/>
      </c>
      <c r="R58" s="14">
        <f>F58-TODAY()</f>
        <v/>
      </c>
      <c r="S58" s="14">
        <f>IF(N58="Sí","🟢 Pagado",IF(R58&lt;0,"🔴 Vencido",IF(R58&lt;=7,"🟡 Por vencer","")))</f>
        <v/>
      </c>
      <c r="T58" s="14" t="n"/>
      <c r="U58" s="14" t="n"/>
      <c r="V58" s="14" t="n"/>
      <c r="W58" s="14" t="n"/>
      <c r="X58" s="87" t="n"/>
    </row>
    <row r="59" hidden="1" s="115">
      <c r="A59" s="13" t="n"/>
      <c r="B59" s="14" t="inlineStr">
        <is>
          <t>La Cata LMF</t>
        </is>
      </c>
      <c r="C59" s="49" t="inlineStr">
        <is>
          <t>BEERS &amp; CO</t>
        </is>
      </c>
      <c r="D59" s="49" t="inlineStr">
        <is>
          <t>BEERS-0064013</t>
        </is>
      </c>
      <c r="E59" s="50" t="n">
        <v>46042</v>
      </c>
      <c r="F59" s="50" t="n">
        <v>46072</v>
      </c>
      <c r="G59" s="49" t="inlineStr">
        <is>
          <t>Crédito</t>
        </is>
      </c>
      <c r="H59" s="42" t="n">
        <v>17689.67</v>
      </c>
      <c r="I59" s="42" t="n">
        <v>17689.67</v>
      </c>
      <c r="J59" s="40" t="n">
        <v>46076</v>
      </c>
      <c r="K59" s="15" t="n"/>
      <c r="L59" s="15" t="n"/>
      <c r="M59" s="33">
        <f>SUM(I59,K59)</f>
        <v/>
      </c>
      <c r="N59" s="14" t="inlineStr">
        <is>
          <t>Sí</t>
        </is>
      </c>
      <c r="O59" s="40" t="n">
        <v>46076</v>
      </c>
      <c r="P59" s="14" t="n"/>
      <c r="Q59" s="15">
        <f>IF(N59="Sí",0,H59-I59-K59)</f>
        <v/>
      </c>
      <c r="R59" s="14">
        <f>F59-TODAY()</f>
        <v/>
      </c>
      <c r="S59" s="14">
        <f>IF(N59="Sí","🟢 Pagado",IF(R59&lt;0,"🔴 Vencido",IF(R59&lt;=7,"🟡 Por vencer","")))</f>
        <v/>
      </c>
      <c r="T59" s="14" t="n"/>
      <c r="U59" s="14" t="n"/>
      <c r="V59" s="14" t="n"/>
      <c r="W59" s="14" t="n"/>
      <c r="X59" s="87" t="n"/>
    </row>
    <row r="60" hidden="1" s="115">
      <c r="A60" s="13" t="n"/>
      <c r="B60" s="14" t="inlineStr">
        <is>
          <t>La Cata DF</t>
        </is>
      </c>
      <c r="C60" s="49" t="inlineStr">
        <is>
          <t>BEERS &amp; CO</t>
        </is>
      </c>
      <c r="D60" s="49" t="inlineStr">
        <is>
          <t>BEERS-0064446</t>
        </is>
      </c>
      <c r="E60" s="50" t="n">
        <v>46050</v>
      </c>
      <c r="F60" s="50" t="n">
        <v>46080</v>
      </c>
      <c r="G60" s="49" t="inlineStr">
        <is>
          <t>Crédito</t>
        </is>
      </c>
      <c r="H60" s="51" t="n">
        <v>14632.58</v>
      </c>
      <c r="I60" s="51" t="n">
        <v>14632.58</v>
      </c>
      <c r="J60" s="40" t="n"/>
      <c r="K60" s="15" t="n"/>
      <c r="L60" s="15" t="n"/>
      <c r="M60" s="33">
        <f>SUM(I60,K60)</f>
        <v/>
      </c>
      <c r="N60" s="14" t="inlineStr">
        <is>
          <t>Sí</t>
        </is>
      </c>
      <c r="O60" s="40" t="n">
        <v>46097</v>
      </c>
      <c r="P60" s="14" t="n"/>
      <c r="Q60" s="15">
        <f>IF(N60="Sí",0,H60-I60-K60)</f>
        <v/>
      </c>
      <c r="R60" s="14">
        <f>F60-TODAY()</f>
        <v/>
      </c>
      <c r="S60" s="14">
        <f>IF(N60="Sí","🟢 Pagado",IF(R60&lt;0,"🔴 Vencido",IF(R60&lt;=7,"🟡 Por vencer","")))</f>
        <v/>
      </c>
      <c r="T60" s="14" t="n"/>
      <c r="U60" s="14" t="n"/>
      <c r="V60" s="14" t="n"/>
      <c r="W60" s="14" t="n"/>
      <c r="X60" s="87" t="n"/>
    </row>
    <row r="61" hidden="1" ht="15.75" customHeight="1" s="115">
      <c r="A61" s="13" t="n"/>
      <c r="B61" s="14" t="inlineStr">
        <is>
          <t>La Cata LMF</t>
        </is>
      </c>
      <c r="C61" s="58" t="inlineStr">
        <is>
          <t>DISTRIBUCIONES CALDERON MOLINA SRL</t>
        </is>
      </c>
      <c r="D61" s="49" t="n">
        <v>960904</v>
      </c>
      <c r="E61" s="50" t="n">
        <v>46055</v>
      </c>
      <c r="F61" s="50" t="n">
        <v>46055</v>
      </c>
      <c r="G61" s="49" t="inlineStr">
        <is>
          <t>Contado</t>
        </is>
      </c>
      <c r="H61" s="51" t="n">
        <v>3284</v>
      </c>
      <c r="I61" s="51" t="n"/>
      <c r="J61" s="40" t="n"/>
      <c r="K61" s="15" t="n"/>
      <c r="L61" s="15" t="n"/>
      <c r="M61" s="33">
        <f>SUM(I61,K61)</f>
        <v/>
      </c>
      <c r="N61" s="14" t="inlineStr">
        <is>
          <t>Sí</t>
        </is>
      </c>
      <c r="O61" s="40" t="n"/>
      <c r="P61" s="14" t="n"/>
      <c r="Q61" s="15">
        <f>IF(N61="Sí",0,H61-I61-K61)</f>
        <v/>
      </c>
      <c r="R61" s="14">
        <f>F61-TODAY()</f>
        <v/>
      </c>
      <c r="S61" s="14">
        <f>IF(N61="Sí","🟢 Pagado",IF(R61&lt;0,"🔴 Vencido",IF(R61&lt;=7,"🟡 Por vencer","")))</f>
        <v/>
      </c>
      <c r="T61" s="14" t="n"/>
      <c r="U61" s="14" t="n"/>
      <c r="V61" s="14" t="n"/>
      <c r="W61" s="14" t="n"/>
      <c r="X61" s="87" t="n">
        <v>89599</v>
      </c>
    </row>
    <row r="62" hidden="1" s="115">
      <c r="A62" s="13" t="n"/>
      <c r="B62" s="14" t="inlineStr">
        <is>
          <t>La Cata LMF</t>
        </is>
      </c>
      <c r="C62" s="49" t="inlineStr">
        <is>
          <t>STARLINK</t>
        </is>
      </c>
      <c r="D62" s="49" t="n">
        <v>8891353</v>
      </c>
      <c r="E62" s="50" t="n">
        <v>46056</v>
      </c>
      <c r="F62" s="50" t="n">
        <v>46056</v>
      </c>
      <c r="G62" s="49" t="inlineStr">
        <is>
          <t>Contado</t>
        </is>
      </c>
      <c r="H62" s="51" t="n">
        <v>9250</v>
      </c>
      <c r="I62" s="51" t="n"/>
      <c r="J62" s="40" t="n"/>
      <c r="K62" s="15" t="n"/>
      <c r="L62" s="15" t="n"/>
      <c r="M62" s="33">
        <f>SUM(I62,K62)</f>
        <v/>
      </c>
      <c r="N62" s="14" t="inlineStr">
        <is>
          <t>Sí</t>
        </is>
      </c>
      <c r="O62" s="40" t="n"/>
      <c r="P62" s="14" t="n"/>
      <c r="Q62" s="15">
        <f>IF(N62="Sí",0,H62-I62-K62)</f>
        <v/>
      </c>
      <c r="R62" s="14">
        <f>F62-TODAY()</f>
        <v/>
      </c>
      <c r="S62" s="14">
        <f>IF(N62="Sí","🟢 Pagado",IF(R62&lt;0,"🔴 Vencido",IF(R62&lt;=7,"🟡 Por vencer","")))</f>
        <v/>
      </c>
      <c r="T62" s="14" t="n"/>
      <c r="U62" s="14" t="n"/>
      <c r="V62" s="14" t="n"/>
      <c r="W62" s="14" t="n"/>
      <c r="X62" s="87" t="n"/>
    </row>
    <row r="63" hidden="1" s="115">
      <c r="A63" s="13" t="n"/>
      <c r="B63" s="14" t="inlineStr">
        <is>
          <t>La Cata LMF</t>
        </is>
      </c>
      <c r="C63" s="52" t="inlineStr">
        <is>
          <t>LA TABACALERA SA</t>
        </is>
      </c>
      <c r="D63" s="52" t="inlineStr">
        <is>
          <t>332-1195</t>
        </is>
      </c>
      <c r="E63" s="54" t="n">
        <v>46057</v>
      </c>
      <c r="F63" s="54" t="n">
        <v>46085</v>
      </c>
      <c r="G63" s="52" t="inlineStr">
        <is>
          <t>Crédito</t>
        </is>
      </c>
      <c r="H63" s="42" t="n">
        <v>3665</v>
      </c>
      <c r="I63" s="42" t="n">
        <v>3665</v>
      </c>
      <c r="J63" s="43" t="n">
        <v>46084</v>
      </c>
      <c r="K63" s="15" t="n"/>
      <c r="L63" s="15" t="n"/>
      <c r="M63" s="33">
        <f>SUM(I63,K63)</f>
        <v/>
      </c>
      <c r="N63" s="14" t="inlineStr">
        <is>
          <t>Sí</t>
        </is>
      </c>
      <c r="O63" s="43" t="n">
        <v>46084</v>
      </c>
      <c r="P63" s="14" t="n"/>
      <c r="Q63" s="15">
        <f>IF(N63="Sí",0,H63-I63-K63)</f>
        <v/>
      </c>
      <c r="R63" s="14">
        <f>F63-TODAY()</f>
        <v/>
      </c>
      <c r="S63" s="14">
        <f>IF(N63="Sí","🟢 Pagado",IF(R63&lt;0,"🔴 Vencido",IF(R63&lt;=7,"🟡 Por vencer","")))</f>
        <v/>
      </c>
      <c r="T63" s="14" t="n"/>
      <c r="U63" s="14" t="n"/>
      <c r="V63" s="14" t="n"/>
      <c r="W63" s="14" t="n"/>
      <c r="X63" s="87" t="n"/>
    </row>
    <row r="64" hidden="1" ht="13.5" customHeight="1" s="115">
      <c r="A64" s="13" t="n"/>
      <c r="B64" s="14" t="inlineStr">
        <is>
          <t>La Cata LMF</t>
        </is>
      </c>
      <c r="C64" s="58" t="inlineStr">
        <is>
          <t>DISTRIBUCIONES CALDERON MOLINA SRL</t>
        </is>
      </c>
      <c r="D64" s="49" t="n">
        <v>798627</v>
      </c>
      <c r="E64" s="50" t="n">
        <v>46057</v>
      </c>
      <c r="F64" s="50" t="n">
        <v>46057</v>
      </c>
      <c r="G64" s="49" t="inlineStr">
        <is>
          <t>Contado</t>
        </is>
      </c>
      <c r="H64" s="51" t="n">
        <v>2979</v>
      </c>
      <c r="I64" s="51" t="n"/>
      <c r="J64" s="40" t="n"/>
      <c r="K64" s="15" t="n"/>
      <c r="L64" s="15" t="n"/>
      <c r="M64" s="33">
        <f>SUM(I64,K64)</f>
        <v/>
      </c>
      <c r="N64" s="14" t="inlineStr">
        <is>
          <t>Sí</t>
        </is>
      </c>
      <c r="O64" s="13" t="n"/>
      <c r="P64" s="14" t="n"/>
      <c r="Q64" s="15">
        <f>IF(N64="Sí",0,H64-I64-K64)</f>
        <v/>
      </c>
      <c r="R64" s="14">
        <f>F64-TODAY()</f>
        <v/>
      </c>
      <c r="S64" s="14">
        <f>IF(N64="Sí","🟢 Pagado",IF(R64&lt;0,"🔴 Vencido",IF(R64&lt;=7,"🟡 Por vencer","")))</f>
        <v/>
      </c>
      <c r="T64" s="14" t="n"/>
      <c r="U64" s="14" t="n"/>
      <c r="V64" s="14" t="n"/>
      <c r="W64" s="14" t="n"/>
      <c r="X64" s="87" t="n"/>
    </row>
    <row r="65" hidden="1" s="115">
      <c r="A65" s="13" t="n"/>
      <c r="B65" s="14" t="inlineStr">
        <is>
          <t>La Cata DF</t>
        </is>
      </c>
      <c r="C65" s="49" t="inlineStr">
        <is>
          <t>CERVECERIA NACIONAL DOMINICANA SA</t>
        </is>
      </c>
      <c r="D65" s="49" t="inlineStr">
        <is>
          <t>C00691858</t>
        </is>
      </c>
      <c r="E65" s="50" t="n">
        <v>46057</v>
      </c>
      <c r="F65" s="50" t="n">
        <v>46057</v>
      </c>
      <c r="G65" s="49" t="inlineStr">
        <is>
          <t>Contado</t>
        </is>
      </c>
      <c r="H65" s="51" t="n">
        <v>38657.81</v>
      </c>
      <c r="I65" s="51" t="n">
        <v>38657.81</v>
      </c>
      <c r="J65" s="40" t="n"/>
      <c r="K65" s="15" t="n"/>
      <c r="L65" s="15" t="n"/>
      <c r="M65" s="33">
        <f>SUM(I65,K65)</f>
        <v/>
      </c>
      <c r="N65" s="14" t="inlineStr">
        <is>
          <t>Sí</t>
        </is>
      </c>
      <c r="O65" s="13" t="n"/>
      <c r="P65" s="14" t="n"/>
      <c r="Q65" s="15">
        <f>IF(N65="Sí",0,H65-I65-K65)</f>
        <v/>
      </c>
      <c r="R65" s="14">
        <f>F65-TODAY()</f>
        <v/>
      </c>
      <c r="S65" s="14">
        <f>IF(N65="Sí","🟢 Pagado",IF(R65&lt;0,"🔴 Vencido",IF(R65&lt;=7,"🟡 Por vencer","")))</f>
        <v/>
      </c>
      <c r="T65" s="14" t="n"/>
      <c r="U65" s="14" t="n"/>
      <c r="V65" s="14" t="n"/>
      <c r="W65" s="14" t="n"/>
      <c r="X65" s="87" t="n"/>
    </row>
    <row r="66" hidden="1" s="115">
      <c r="A66" s="13" t="n"/>
      <c r="B66" s="14" t="inlineStr">
        <is>
          <t>La Cata DF</t>
        </is>
      </c>
      <c r="C66" s="49" t="inlineStr">
        <is>
          <t>CABEZA LIQUORS STORE</t>
        </is>
      </c>
      <c r="D66" s="49" t="n">
        <v>200534333</v>
      </c>
      <c r="E66" s="50" t="n">
        <v>46033</v>
      </c>
      <c r="F66" s="50" t="n">
        <v>46057</v>
      </c>
      <c r="G66" s="49" t="inlineStr">
        <is>
          <t>Crédito</t>
        </is>
      </c>
      <c r="H66" s="51" t="n">
        <v>29532.85</v>
      </c>
      <c r="I66" s="51" t="n"/>
      <c r="J66" s="40" t="n"/>
      <c r="K66" s="15" t="n"/>
      <c r="L66" s="15" t="n"/>
      <c r="M66" s="33">
        <f>SUM(I66,K66)</f>
        <v/>
      </c>
      <c r="N66" s="14" t="inlineStr">
        <is>
          <t>Sí</t>
        </is>
      </c>
      <c r="O66" s="13" t="n"/>
      <c r="P66" s="14" t="n"/>
      <c r="Q66" s="15">
        <f>IF(N66="Sí",0,H66-I66-K66)</f>
        <v/>
      </c>
      <c r="R66" s="14">
        <f>F66-TODAY()</f>
        <v/>
      </c>
      <c r="S66" s="14">
        <f>IF(N66="Sí","🟢 Pagado",IF(R66&lt;0,"🔴 Vencido",IF(R66&lt;=7,"🟡 Por vencer","")))</f>
        <v/>
      </c>
      <c r="T66" s="14" t="n"/>
      <c r="U66" s="14" t="n"/>
      <c r="V66" s="14" t="n"/>
      <c r="W66" s="14" t="n"/>
      <c r="X66" s="87" t="n"/>
    </row>
    <row r="67" hidden="1" s="115">
      <c r="A67" s="13" t="n"/>
      <c r="B67" s="14" t="inlineStr">
        <is>
          <t>La Cata DF</t>
        </is>
      </c>
      <c r="C67" s="49" t="inlineStr">
        <is>
          <t>CABEZA LIQUORS STORE</t>
        </is>
      </c>
      <c r="D67" s="49" t="n">
        <v>425</v>
      </c>
      <c r="E67" s="50" t="n">
        <v>46052</v>
      </c>
      <c r="F67" s="50" t="n">
        <v>46057</v>
      </c>
      <c r="G67" s="49" t="inlineStr">
        <is>
          <t>Crédito</t>
        </is>
      </c>
      <c r="H67" s="51" t="n">
        <v>20899.99</v>
      </c>
      <c r="I67" s="51" t="n"/>
      <c r="J67" s="40" t="n"/>
      <c r="K67" s="15" t="n"/>
      <c r="L67" s="15" t="n"/>
      <c r="M67" s="33">
        <f>SUM(I67,K67)</f>
        <v/>
      </c>
      <c r="N67" s="14" t="inlineStr">
        <is>
          <t>Sí</t>
        </is>
      </c>
      <c r="O67" s="13" t="n"/>
      <c r="P67" s="14" t="n"/>
      <c r="Q67" s="15">
        <f>IF(N67="Sí",0,H67-I67-K67)</f>
        <v/>
      </c>
      <c r="R67" s="14">
        <f>F67-TODAY()</f>
        <v/>
      </c>
      <c r="S67" s="14">
        <f>IF(N67="Sí","🟢 Pagado",IF(R67&lt;0,"🔴 Vencido",IF(R67&lt;=7,"🟡 Por vencer","")))</f>
        <v/>
      </c>
      <c r="T67" s="14" t="n"/>
      <c r="U67" s="14" t="n"/>
      <c r="V67" s="14" t="n"/>
      <c r="W67" s="14" t="n"/>
      <c r="X67" s="87" t="n"/>
    </row>
    <row r="68" hidden="1" s="115">
      <c r="A68" s="13" t="n"/>
      <c r="B68" s="14" t="inlineStr">
        <is>
          <t>La Cata LMF</t>
        </is>
      </c>
      <c r="C68" s="49" t="inlineStr">
        <is>
          <t>ALTA COPA</t>
        </is>
      </c>
      <c r="D68" s="49" t="n">
        <v>109246</v>
      </c>
      <c r="E68" s="50" t="n">
        <v>46058</v>
      </c>
      <c r="F68" s="50" t="n">
        <v>46058</v>
      </c>
      <c r="G68" s="49" t="inlineStr">
        <is>
          <t>Contado</t>
        </is>
      </c>
      <c r="H68" s="51" t="n">
        <v>6160.17</v>
      </c>
      <c r="I68" s="51" t="n"/>
      <c r="J68" s="40" t="n"/>
      <c r="K68" s="15" t="n"/>
      <c r="L68" s="15" t="n"/>
      <c r="M68" s="33">
        <f>SUM(I68,K68)</f>
        <v/>
      </c>
      <c r="N68" s="14" t="inlineStr">
        <is>
          <t>Sí</t>
        </is>
      </c>
      <c r="O68" s="13" t="n"/>
      <c r="P68" s="14" t="n"/>
      <c r="Q68" s="15">
        <f>IF(N68="Sí",0,H68-I68-K68)</f>
        <v/>
      </c>
      <c r="R68" s="14">
        <f>F68-TODAY()</f>
        <v/>
      </c>
      <c r="S68" s="14">
        <f>IF(N68="Sí","🟢 Pagado",IF(R68&lt;0,"🔴 Vencido",IF(R68&lt;=7,"🟡 Por vencer","")))</f>
        <v/>
      </c>
      <c r="T68" s="14" t="n"/>
      <c r="U68" s="14" t="n"/>
      <c r="V68" s="14" t="n"/>
      <c r="W68" s="14" t="n"/>
      <c r="X68" s="87" t="n"/>
    </row>
    <row r="69" hidden="1" s="115">
      <c r="A69" s="13" t="n"/>
      <c r="B69" s="14" t="inlineStr">
        <is>
          <t>La Cata DF</t>
        </is>
      </c>
      <c r="C69" s="49" t="inlineStr">
        <is>
          <t>AQUASED</t>
        </is>
      </c>
      <c r="D69" s="49" t="n">
        <v>1137</v>
      </c>
      <c r="E69" s="50" t="n">
        <v>46058</v>
      </c>
      <c r="F69" s="50" t="n">
        <v>46058</v>
      </c>
      <c r="G69" s="49" t="inlineStr">
        <is>
          <t>Contado</t>
        </is>
      </c>
      <c r="H69" s="51" t="n">
        <v>720</v>
      </c>
      <c r="I69" s="51" t="n"/>
      <c r="J69" s="40" t="n"/>
      <c r="K69" s="15" t="n"/>
      <c r="L69" s="15" t="n"/>
      <c r="M69" s="33">
        <f>SUM(I69,K69)</f>
        <v/>
      </c>
      <c r="N69" s="14" t="inlineStr">
        <is>
          <t>Sí</t>
        </is>
      </c>
      <c r="O69" s="13" t="n"/>
      <c r="P69" s="14" t="n"/>
      <c r="Q69" s="15">
        <f>IF(N69="Sí",0,H69-I69-K69)</f>
        <v/>
      </c>
      <c r="R69" s="14">
        <f>F69-TODAY()</f>
        <v/>
      </c>
      <c r="S69" s="14">
        <f>IF(N69="Sí","🟢 Pagado",IF(R69&lt;0,"🔴 Vencido",IF(R69&lt;=7,"🟡 Por vencer","")))</f>
        <v/>
      </c>
      <c r="T69" s="14" t="n"/>
      <c r="U69" s="14" t="n"/>
      <c r="V69" s="14" t="n"/>
      <c r="W69" s="14" t="n"/>
      <c r="X69" s="87" t="n"/>
    </row>
    <row r="70" hidden="1" s="115">
      <c r="A70" s="13" t="n"/>
      <c r="B70" s="14" t="inlineStr">
        <is>
          <t>La Cata LMF</t>
        </is>
      </c>
      <c r="C70" s="49" t="inlineStr">
        <is>
          <t>FRITO LAY DOMINICANA S A</t>
        </is>
      </c>
      <c r="D70" s="49" t="n">
        <v>1</v>
      </c>
      <c r="E70" s="50" t="n">
        <v>46058</v>
      </c>
      <c r="F70" s="50" t="n">
        <v>46058</v>
      </c>
      <c r="G70" s="49" t="inlineStr">
        <is>
          <t>Contado</t>
        </is>
      </c>
      <c r="H70" s="51" t="n">
        <v>12398.3</v>
      </c>
      <c r="I70" s="51" t="n"/>
      <c r="J70" s="40" t="n"/>
      <c r="K70" s="15" t="n"/>
      <c r="L70" s="15" t="n"/>
      <c r="M70" s="33">
        <f>SUM(I70,K70)</f>
        <v/>
      </c>
      <c r="N70" s="14" t="inlineStr">
        <is>
          <t>Sí</t>
        </is>
      </c>
      <c r="O70" s="13" t="n"/>
      <c r="P70" s="14" t="n"/>
      <c r="Q70" s="15">
        <f>IF(N70="Sí",0,H70-I70-K70)</f>
        <v/>
      </c>
      <c r="R70" s="14">
        <f>F70-TODAY()</f>
        <v/>
      </c>
      <c r="S70" s="14">
        <f>IF(N70="Sí","🟢 Pagado",IF(R70&lt;0,"🔴 Vencido",IF(R70&lt;=7,"🟡 Por vencer","")))</f>
        <v/>
      </c>
      <c r="T70" s="14" t="n"/>
      <c r="U70" s="14" t="n"/>
      <c r="V70" s="14" t="n"/>
      <c r="W70" s="14" t="n"/>
      <c r="X70" s="87" t="n"/>
    </row>
    <row r="71" hidden="1" s="115">
      <c r="A71" s="13" t="n"/>
      <c r="B71" s="14" t="inlineStr">
        <is>
          <t>La Cata LMF</t>
        </is>
      </c>
      <c r="C71" s="49" t="inlineStr">
        <is>
          <t>CERVECERIA NACIONAL DOMINICANA SA</t>
        </is>
      </c>
      <c r="D71" s="49" t="inlineStr">
        <is>
          <t>C11461180</t>
        </is>
      </c>
      <c r="E71" s="50" t="n">
        <v>46058</v>
      </c>
      <c r="F71" s="50" t="n">
        <v>46058</v>
      </c>
      <c r="G71" s="49" t="inlineStr">
        <is>
          <t>Contado</t>
        </is>
      </c>
      <c r="H71" s="51" t="n">
        <v>123197.2</v>
      </c>
      <c r="I71" s="51" t="n">
        <v>123197.2</v>
      </c>
      <c r="J71" s="40" t="n"/>
      <c r="K71" s="15" t="n"/>
      <c r="L71" s="15" t="n"/>
      <c r="M71" s="33">
        <f>SUM(I71,K71)</f>
        <v/>
      </c>
      <c r="N71" s="14" t="inlineStr">
        <is>
          <t>Sí</t>
        </is>
      </c>
      <c r="O71" s="13" t="n"/>
      <c r="P71" s="14" t="n"/>
      <c r="Q71" s="15">
        <f>IF(N71="Sí",0,H71-I71-K71)</f>
        <v/>
      </c>
      <c r="R71" s="14">
        <f>F71-TODAY()</f>
        <v/>
      </c>
      <c r="S71" s="14">
        <f>IF(N71="Sí","🟢 Pagado",IF(R71&lt;0,"🔴 Vencido",IF(R71&lt;=7,"🟡 Por vencer","")))</f>
        <v/>
      </c>
      <c r="T71" s="14" t="n"/>
      <c r="U71" s="14" t="n"/>
      <c r="V71" s="14" t="n"/>
      <c r="W71" s="14" t="n"/>
      <c r="X71" s="87" t="n"/>
    </row>
    <row r="72" hidden="1" ht="16" customHeight="1" s="115">
      <c r="A72" s="13" t="n"/>
      <c r="B72" s="14" t="inlineStr">
        <is>
          <t>La Cata LMF</t>
        </is>
      </c>
      <c r="C72" s="58" t="inlineStr">
        <is>
          <t xml:space="preserve">DISTRBUIDORA DE BEBIDAS CARLIS </t>
        </is>
      </c>
      <c r="D72" s="49" t="n">
        <v>61393</v>
      </c>
      <c r="E72" s="50" t="n">
        <v>46060</v>
      </c>
      <c r="F72" s="50" t="n">
        <v>46060</v>
      </c>
      <c r="G72" s="49" t="inlineStr">
        <is>
          <t>Contado</t>
        </is>
      </c>
      <c r="H72" s="51" t="n">
        <v>17100</v>
      </c>
      <c r="I72" s="51" t="n"/>
      <c r="J72" s="40" t="n"/>
      <c r="K72" s="15" t="n"/>
      <c r="L72" s="15" t="n"/>
      <c r="M72" s="33">
        <f>SUM(I72,K72)</f>
        <v/>
      </c>
      <c r="N72" s="14" t="inlineStr">
        <is>
          <t>Sí</t>
        </is>
      </c>
      <c r="O72" s="13" t="n"/>
      <c r="P72" s="14" t="n"/>
      <c r="Q72" s="15">
        <f>IF(N72="Sí",0,H72-I72-K72)</f>
        <v/>
      </c>
      <c r="R72" s="14">
        <f>F72-TODAY()</f>
        <v/>
      </c>
      <c r="S72" s="14">
        <f>IF(N72="Sí","🟢 Pagado",IF(R72&lt;0,"🔴 Vencido",IF(R72&lt;=7,"🟡 Por vencer","")))</f>
        <v/>
      </c>
      <c r="T72" s="14" t="n"/>
      <c r="U72" s="14" t="n"/>
      <c r="V72" s="14" t="n"/>
      <c r="W72" s="14" t="n"/>
      <c r="X72" s="87" t="n"/>
    </row>
    <row r="73" hidden="1" s="115">
      <c r="A73" s="13" t="n"/>
      <c r="B73" s="14" t="inlineStr">
        <is>
          <t>AMBAS</t>
        </is>
      </c>
      <c r="C73" s="49" t="inlineStr">
        <is>
          <t>TSS</t>
        </is>
      </c>
      <c r="D73" s="49" t="n">
        <v>1</v>
      </c>
      <c r="E73" s="50" t="n">
        <v>46060</v>
      </c>
      <c r="F73" s="50" t="n">
        <v>46060</v>
      </c>
      <c r="G73" s="49" t="inlineStr">
        <is>
          <t>Contado</t>
        </is>
      </c>
      <c r="H73" s="51" t="n">
        <v>10289.91</v>
      </c>
      <c r="I73" s="51" t="n"/>
      <c r="J73" s="40" t="n"/>
      <c r="K73" s="15" t="n"/>
      <c r="L73" s="15" t="n"/>
      <c r="M73" s="33">
        <f>SUM(I73,K73)</f>
        <v/>
      </c>
      <c r="N73" s="14" t="inlineStr">
        <is>
          <t>Sí</t>
        </is>
      </c>
      <c r="O73" s="13" t="n"/>
      <c r="P73" s="14" t="n"/>
      <c r="Q73" s="15">
        <f>IF(N73="Sí",0,H73-I73-K73)</f>
        <v/>
      </c>
      <c r="R73" s="14">
        <f>F73-TODAY()</f>
        <v/>
      </c>
      <c r="S73" s="14">
        <f>IF(N73="Sí","🟢 Pagado",IF(R73&lt;0,"🔴 Vencido",IF(R73&lt;=7,"🟡 Por vencer","")))</f>
        <v/>
      </c>
      <c r="T73" s="14" t="n"/>
      <c r="U73" s="14" t="n"/>
      <c r="V73" s="14" t="n"/>
      <c r="W73" s="14" t="n"/>
      <c r="X73" s="87" t="n"/>
    </row>
    <row r="74" hidden="1" s="115">
      <c r="A74" s="13" t="n"/>
      <c r="B74" s="14" t="inlineStr">
        <is>
          <t>AMBAS</t>
        </is>
      </c>
      <c r="C74" s="49" t="inlineStr">
        <is>
          <t>INFOTEP</t>
        </is>
      </c>
      <c r="D74" s="49" t="n">
        <v>1</v>
      </c>
      <c r="E74" s="50" t="n">
        <v>46060</v>
      </c>
      <c r="F74" s="50" t="n">
        <v>46060</v>
      </c>
      <c r="G74" s="49" t="inlineStr">
        <is>
          <t>Contado</t>
        </is>
      </c>
      <c r="H74" s="51" t="n">
        <v>545</v>
      </c>
      <c r="I74" s="51" t="n"/>
      <c r="J74" s="40" t="n"/>
      <c r="K74" s="15" t="n"/>
      <c r="L74" s="15" t="n"/>
      <c r="M74" s="33">
        <f>SUM(I74,K74)</f>
        <v/>
      </c>
      <c r="N74" s="14" t="inlineStr">
        <is>
          <t>Sí</t>
        </is>
      </c>
      <c r="O74" s="13" t="n"/>
      <c r="P74" s="14" t="n"/>
      <c r="Q74" s="15">
        <f>IF(N74="Sí",0,H74-I74-K74)</f>
        <v/>
      </c>
      <c r="R74" s="14">
        <f>F74-TODAY()</f>
        <v/>
      </c>
      <c r="S74" s="14">
        <f>IF(N74="Sí","🟢 Pagado",IF(R74&lt;0,"🔴 Vencido",IF(R74&lt;=7,"🟡 Por vencer","")))</f>
        <v/>
      </c>
      <c r="T74" s="14" t="n"/>
      <c r="U74" s="14" t="n"/>
      <c r="V74" s="14" t="n"/>
      <c r="W74" s="14" t="n"/>
      <c r="X74" s="87" t="n"/>
    </row>
    <row r="75" hidden="1" s="115">
      <c r="A75" s="13" t="n"/>
      <c r="B75" s="14" t="inlineStr">
        <is>
          <t>La Cata DF</t>
        </is>
      </c>
      <c r="C75" s="49" t="inlineStr">
        <is>
          <t>FRITO LAY DOMINICANA S A</t>
        </is>
      </c>
      <c r="D75" s="49" t="n">
        <v>1</v>
      </c>
      <c r="E75" s="50" t="n">
        <v>46062</v>
      </c>
      <c r="F75" s="50" t="n">
        <v>46062</v>
      </c>
      <c r="G75" s="49" t="inlineStr">
        <is>
          <t>Contado</t>
        </is>
      </c>
      <c r="H75" s="51" t="n">
        <v>6127</v>
      </c>
      <c r="I75" s="51" t="n"/>
      <c r="J75" s="40" t="n"/>
      <c r="K75" s="15" t="n"/>
      <c r="L75" s="15" t="n"/>
      <c r="M75" s="33">
        <f>SUM(I75,K75)</f>
        <v/>
      </c>
      <c r="N75" s="14" t="inlineStr">
        <is>
          <t>Sí</t>
        </is>
      </c>
      <c r="O75" s="13" t="n"/>
      <c r="P75" s="14" t="n"/>
      <c r="Q75" s="15">
        <f>IF(N75="Sí",0,H75-I75-K75)</f>
        <v/>
      </c>
      <c r="R75" s="14">
        <f>F75-TODAY()</f>
        <v/>
      </c>
      <c r="S75" s="14">
        <f>IF(N75="Sí","🟢 Pagado",IF(R75&lt;0,"🔴 Vencido",IF(R75&lt;=7,"🟡 Por vencer","")))</f>
        <v/>
      </c>
      <c r="T75" s="14" t="n"/>
      <c r="U75" s="14" t="n"/>
      <c r="V75" s="14" t="n"/>
      <c r="W75" s="14" t="n"/>
      <c r="X75" s="87" t="n"/>
    </row>
    <row r="76" hidden="1" s="115">
      <c r="A76" s="13" t="n"/>
      <c r="B76" s="14" t="inlineStr">
        <is>
          <t>La Cata DF</t>
        </is>
      </c>
      <c r="C76" s="49" t="inlineStr">
        <is>
          <t>WILLY MEDRANO</t>
        </is>
      </c>
      <c r="D76" s="49" t="n">
        <v>1</v>
      </c>
      <c r="E76" s="50" t="n">
        <v>46063</v>
      </c>
      <c r="F76" s="50" t="n">
        <v>46063</v>
      </c>
      <c r="G76" s="49" t="inlineStr">
        <is>
          <t>Contado</t>
        </is>
      </c>
      <c r="H76" s="51" t="n">
        <v>1953</v>
      </c>
      <c r="I76" s="51" t="n"/>
      <c r="J76" s="40" t="n"/>
      <c r="K76" s="15" t="n"/>
      <c r="L76" s="15" t="n"/>
      <c r="M76" s="33">
        <f>SUM(I76,K76)</f>
        <v/>
      </c>
      <c r="N76" s="14" t="inlineStr">
        <is>
          <t>Sí</t>
        </is>
      </c>
      <c r="O76" s="13" t="n"/>
      <c r="P76" s="14" t="n"/>
      <c r="Q76" s="15">
        <f>IF(N76="Sí",0,H76-I76-K76)</f>
        <v/>
      </c>
      <c r="R76" s="14">
        <f>F76-TODAY()</f>
        <v/>
      </c>
      <c r="S76" s="14">
        <f>IF(N76="Sí","🟢 Pagado",IF(R76&lt;0,"🔴 Vencido",IF(R76&lt;=7,"🟡 Por vencer","")))</f>
        <v/>
      </c>
      <c r="T76" s="14" t="n"/>
      <c r="U76" s="14" t="n"/>
      <c r="V76" s="14" t="n"/>
      <c r="W76" s="14" t="n"/>
      <c r="X76" s="87" t="inlineStr">
        <is>
          <t>Inventario Defillo</t>
        </is>
      </c>
    </row>
    <row r="77" hidden="1" s="115">
      <c r="A77" s="13" t="n"/>
      <c r="B77" s="14" t="inlineStr">
        <is>
          <t>La Cata DF</t>
        </is>
      </c>
      <c r="C77" s="49" t="inlineStr">
        <is>
          <t xml:space="preserve">ITZEL </t>
        </is>
      </c>
      <c r="D77" s="49" t="n">
        <v>1</v>
      </c>
      <c r="E77" s="50" t="n">
        <v>46063</v>
      </c>
      <c r="F77" s="50" t="n">
        <v>46063</v>
      </c>
      <c r="G77" s="49" t="inlineStr">
        <is>
          <t>Contado</t>
        </is>
      </c>
      <c r="H77" s="51" t="n">
        <v>2000</v>
      </c>
      <c r="I77" s="51" t="n"/>
      <c r="J77" s="40" t="n"/>
      <c r="K77" s="15" t="n"/>
      <c r="L77" s="15" t="n"/>
      <c r="M77" s="33">
        <f>SUM(I77,K77)</f>
        <v/>
      </c>
      <c r="N77" s="14" t="inlineStr">
        <is>
          <t>Sí</t>
        </is>
      </c>
      <c r="O77" s="13" t="n"/>
      <c r="P77" s="14" t="n"/>
      <c r="Q77" s="15">
        <f>IF(N77="Sí",0,H77-I77-K77)</f>
        <v/>
      </c>
      <c r="R77" s="14">
        <f>F77-TODAY()</f>
        <v/>
      </c>
      <c r="S77" s="14">
        <f>IF(N77="Sí","🟢 Pagado",IF(R77&lt;0,"🔴 Vencido",IF(R77&lt;=7,"🟡 Por vencer","")))</f>
        <v/>
      </c>
      <c r="T77" s="14" t="n"/>
      <c r="U77" s="14" t="n"/>
      <c r="V77" s="14" t="n"/>
      <c r="W77" s="14" t="n"/>
      <c r="X77" s="87" t="inlineStr">
        <is>
          <t>Inventario Defillo</t>
        </is>
      </c>
    </row>
    <row r="78" hidden="1" s="115">
      <c r="A78" s="13" t="n"/>
      <c r="B78" s="14" t="inlineStr">
        <is>
          <t>La Cata LMF</t>
        </is>
      </c>
      <c r="C78" s="49" t="inlineStr">
        <is>
          <t>EDESUR</t>
        </is>
      </c>
      <c r="D78" s="49" t="n"/>
      <c r="E78" s="50" t="n">
        <v>46064</v>
      </c>
      <c r="F78" s="50" t="n">
        <v>46064</v>
      </c>
      <c r="G78" s="49" t="inlineStr">
        <is>
          <t>Crédito</t>
        </is>
      </c>
      <c r="H78" s="51" t="n">
        <v>25404.22</v>
      </c>
      <c r="I78" s="51" t="n"/>
      <c r="J78" s="40" t="n"/>
      <c r="K78" s="15" t="n"/>
      <c r="L78" s="15" t="n"/>
      <c r="M78" s="33">
        <f>SUM(I78,K78)</f>
        <v/>
      </c>
      <c r="N78" s="14" t="inlineStr">
        <is>
          <t>Sí</t>
        </is>
      </c>
      <c r="O78" s="13" t="n"/>
      <c r="P78" s="14" t="n"/>
      <c r="Q78" s="15">
        <f>IF(N78="Sí",0,H78-I78-K78)</f>
        <v/>
      </c>
      <c r="R78" s="14">
        <f>F78-TODAY()</f>
        <v/>
      </c>
      <c r="S78" s="14">
        <f>IF(N78="Sí","🟢 Pagado",IF(R78&lt;0,"🔴 Vencido",IF(R78&lt;=7,"🟡 Por vencer","")))</f>
        <v/>
      </c>
      <c r="T78" s="14" t="n"/>
      <c r="U78" s="14" t="n"/>
      <c r="V78" s="14" t="n"/>
      <c r="W78" s="14" t="n"/>
      <c r="X78" s="87" t="n"/>
    </row>
    <row r="79" hidden="1" ht="15.75" customHeight="1" s="115">
      <c r="A79" s="13" t="n"/>
      <c r="B79" s="14" t="inlineStr">
        <is>
          <t>La Cata LMF</t>
        </is>
      </c>
      <c r="C79" s="58" t="inlineStr">
        <is>
          <t>DISTRIBUIDORA DE CERVEZAS ALCANTARA</t>
        </is>
      </c>
      <c r="D79" s="49" t="n"/>
      <c r="E79" s="50" t="n">
        <v>46064</v>
      </c>
      <c r="F79" s="50" t="n">
        <v>46064</v>
      </c>
      <c r="G79" s="49" t="inlineStr">
        <is>
          <t>Contado</t>
        </is>
      </c>
      <c r="H79" s="51" t="n">
        <v>6600</v>
      </c>
      <c r="I79" s="51" t="n"/>
      <c r="J79" s="40" t="n"/>
      <c r="K79" s="15" t="n"/>
      <c r="L79" s="15" t="n"/>
      <c r="M79" s="33">
        <f>SUM(I79,K79)</f>
        <v/>
      </c>
      <c r="N79" s="14" t="inlineStr">
        <is>
          <t>Sí</t>
        </is>
      </c>
      <c r="O79" s="13" t="n"/>
      <c r="P79" s="14" t="n"/>
      <c r="Q79" s="15">
        <f>IF(N79="Sí",0,H79-I79-K79)</f>
        <v/>
      </c>
      <c r="R79" s="14">
        <f>F79-TODAY()</f>
        <v/>
      </c>
      <c r="S79" s="14">
        <f>IF(N79="Sí","🟢 Pagado",IF(R79&lt;0,"🔴 Vencido",IF(R79&lt;=7,"🟡 Por vencer","")))</f>
        <v/>
      </c>
      <c r="T79" s="14" t="n"/>
      <c r="U79" s="14" t="n"/>
      <c r="V79" s="14" t="n"/>
      <c r="W79" s="14" t="n"/>
      <c r="X79" s="87" t="n"/>
    </row>
    <row r="80" hidden="1" s="115">
      <c r="A80" s="13" t="n"/>
      <c r="B80" s="14" t="inlineStr">
        <is>
          <t>La Cata DF</t>
        </is>
      </c>
      <c r="C80" s="49" t="inlineStr">
        <is>
          <t>HENRY TRONCOSO</t>
        </is>
      </c>
      <c r="D80" s="49" t="n">
        <v>1</v>
      </c>
      <c r="E80" s="50" t="n">
        <v>46064</v>
      </c>
      <c r="F80" s="50" t="n">
        <v>46064</v>
      </c>
      <c r="G80" s="49" t="inlineStr">
        <is>
          <t>Contado</t>
        </is>
      </c>
      <c r="H80" s="51" t="n">
        <v>8150</v>
      </c>
      <c r="I80" s="51" t="n"/>
      <c r="J80" s="40" t="n"/>
      <c r="K80" s="15" t="n"/>
      <c r="L80" s="15" t="n"/>
      <c r="M80" s="33">
        <f>SUM(I80,K80)</f>
        <v/>
      </c>
      <c r="N80" s="14" t="inlineStr">
        <is>
          <t>Sí</t>
        </is>
      </c>
      <c r="O80" s="13" t="n"/>
      <c r="P80" s="14" t="n"/>
      <c r="Q80" s="15">
        <f>IF(N80="Sí",0,H80-I80-K80)</f>
        <v/>
      </c>
      <c r="R80" s="14">
        <f>F80-TODAY()</f>
        <v/>
      </c>
      <c r="S80" s="14">
        <f>IF(N80="Sí","🟢 Pagado",IF(R80&lt;0,"🔴 Vencido",IF(R80&lt;=7,"🟡 Por vencer","")))</f>
        <v/>
      </c>
      <c r="T80" s="14" t="n"/>
      <c r="U80" s="14" t="n"/>
      <c r="V80" s="14" t="n"/>
      <c r="W80" s="14" t="n"/>
      <c r="X80" s="87" t="inlineStr">
        <is>
          <t>TRABAJOS ALMACEN DEFILLO</t>
        </is>
      </c>
    </row>
    <row r="81" hidden="1" s="115">
      <c r="A81" s="13" t="n"/>
      <c r="B81" s="14" t="inlineStr">
        <is>
          <t>La Cata LMF</t>
        </is>
      </c>
      <c r="C81" s="49" t="inlineStr">
        <is>
          <t>CERVECERIA NACIONAL DOMINICANA SA</t>
        </is>
      </c>
      <c r="D81" s="49" t="inlineStr">
        <is>
          <t>C11612143</t>
        </is>
      </c>
      <c r="E81" s="50" t="n">
        <v>46065</v>
      </c>
      <c r="F81" s="50" t="n">
        <v>46065</v>
      </c>
      <c r="G81" s="49" t="inlineStr">
        <is>
          <t>Contado</t>
        </is>
      </c>
      <c r="H81" s="51" t="n">
        <v>141095.05</v>
      </c>
      <c r="I81" s="51" t="n">
        <v>141095.05</v>
      </c>
      <c r="J81" s="40" t="n"/>
      <c r="K81" s="15" t="n"/>
      <c r="L81" s="15" t="n"/>
      <c r="M81" s="33">
        <f>SUM(I81,K81)</f>
        <v/>
      </c>
      <c r="N81" s="14" t="inlineStr">
        <is>
          <t>Sí</t>
        </is>
      </c>
      <c r="O81" s="13" t="n"/>
      <c r="P81" s="14" t="n"/>
      <c r="Q81" s="15">
        <f>IF(N81="Sí",0,H81-I81-K81)</f>
        <v/>
      </c>
      <c r="R81" s="14">
        <f>F81-TODAY()</f>
        <v/>
      </c>
      <c r="S81" s="14">
        <f>IF(N81="Sí","🟢 Pagado",IF(R81&lt;0,"🔴 Vencido",IF(R81&lt;=7,"🟡 Por vencer","")))</f>
        <v/>
      </c>
      <c r="T81" s="14" t="n"/>
      <c r="U81" s="14" t="n"/>
      <c r="V81" s="14" t="n"/>
      <c r="W81" s="14" t="n"/>
      <c r="X81" s="18" t="n"/>
    </row>
    <row r="82" hidden="1" s="115">
      <c r="A82" s="13" t="n"/>
      <c r="B82" s="14" t="inlineStr">
        <is>
          <t>La Cata LMF</t>
        </is>
      </c>
      <c r="C82" s="49" t="inlineStr">
        <is>
          <t>KATHERIN</t>
        </is>
      </c>
      <c r="D82" s="49" t="n">
        <v>1</v>
      </c>
      <c r="E82" s="50" t="n">
        <v>46065</v>
      </c>
      <c r="F82" s="50" t="n">
        <v>46065</v>
      </c>
      <c r="G82" s="49" t="inlineStr">
        <is>
          <t>Contado</t>
        </is>
      </c>
      <c r="H82" s="51" t="n">
        <v>5000</v>
      </c>
      <c r="I82" s="51" t="n"/>
      <c r="J82" s="40" t="n"/>
      <c r="K82" s="15" t="n"/>
      <c r="L82" s="15" t="n"/>
      <c r="M82" s="33">
        <f>SUM(I82,K82)</f>
        <v/>
      </c>
      <c r="N82" s="14" t="inlineStr">
        <is>
          <t>Sí</t>
        </is>
      </c>
      <c r="O82" s="13" t="n"/>
      <c r="P82" s="14" t="n"/>
      <c r="Q82" s="15">
        <f>IF(N82="Sí",0,H82-I82-K82)</f>
        <v/>
      </c>
      <c r="R82" s="14">
        <f>F82-TODAY()</f>
        <v/>
      </c>
      <c r="S82" s="14">
        <f>IF(N82="Sí","🟢 Pagado",IF(R82&lt;0,"🔴 Vencido",IF(R82&lt;=7,"🟡 Por vencer","")))</f>
        <v/>
      </c>
      <c r="T82" s="14" t="n"/>
      <c r="U82" s="14" t="n"/>
      <c r="V82" s="14" t="n"/>
      <c r="W82" s="14" t="n"/>
      <c r="X82" s="87" t="inlineStr">
        <is>
          <t>DECORACION SAN VALENTIN</t>
        </is>
      </c>
    </row>
    <row r="83" hidden="1" s="115">
      <c r="A83" s="13" t="n"/>
      <c r="B83" s="14" t="inlineStr">
        <is>
          <t>La Cata DF</t>
        </is>
      </c>
      <c r="C83" s="49" t="inlineStr">
        <is>
          <t>PROVISIONES JM</t>
        </is>
      </c>
      <c r="D83" s="49" t="n">
        <v>1</v>
      </c>
      <c r="E83" s="50" t="n">
        <v>46065</v>
      </c>
      <c r="F83" s="50" t="n">
        <v>46065</v>
      </c>
      <c r="G83" s="49" t="inlineStr">
        <is>
          <t>Contado</t>
        </is>
      </c>
      <c r="H83" s="51" t="n">
        <v>6150</v>
      </c>
      <c r="I83" s="51" t="n"/>
      <c r="J83" s="40" t="n"/>
      <c r="K83" s="15" t="n"/>
      <c r="L83" s="15" t="n"/>
      <c r="M83" s="33">
        <f>SUM(I83,K83)</f>
        <v/>
      </c>
      <c r="N83" s="14" t="inlineStr">
        <is>
          <t>Sí</t>
        </is>
      </c>
      <c r="O83" s="13" t="n"/>
      <c r="P83" s="14" t="n"/>
      <c r="Q83" s="15">
        <f>IF(N83="Sí",0,H83-I83-K83)</f>
        <v/>
      </c>
      <c r="R83" s="14">
        <f>F83-TODAY()</f>
        <v/>
      </c>
      <c r="S83" s="14">
        <f>IF(N83="Sí","🟢 Pagado",IF(R83&lt;0,"🔴 Vencido",IF(R83&lt;=7,"🟡 Por vencer","")))</f>
        <v/>
      </c>
      <c r="T83" s="14" t="n"/>
      <c r="U83" s="14" t="n"/>
      <c r="V83" s="14" t="n"/>
      <c r="W83" s="14" t="n"/>
      <c r="X83" s="87" t="n"/>
    </row>
    <row r="84" hidden="1" s="115">
      <c r="A84" s="13" t="n"/>
      <c r="B84" s="14" t="inlineStr">
        <is>
          <t>La Cata LMF</t>
        </is>
      </c>
      <c r="C84" s="49" t="inlineStr">
        <is>
          <t>DISTRIBUCIONES CALDERON MOLINA SRL</t>
        </is>
      </c>
      <c r="D84" s="49" t="n">
        <v>802578</v>
      </c>
      <c r="E84" s="50" t="n">
        <v>46065</v>
      </c>
      <c r="F84" s="50" t="n">
        <v>46065</v>
      </c>
      <c r="G84" s="49" t="inlineStr">
        <is>
          <t>Contado</t>
        </is>
      </c>
      <c r="H84" s="51" t="n">
        <v>4092</v>
      </c>
      <c r="I84" s="51" t="n"/>
      <c r="J84" s="40" t="n"/>
      <c r="K84" s="15" t="n"/>
      <c r="L84" s="15" t="n"/>
      <c r="M84" s="33">
        <f>SUM(I84,K84)</f>
        <v/>
      </c>
      <c r="N84" s="14" t="inlineStr">
        <is>
          <t>Sí</t>
        </is>
      </c>
      <c r="O84" s="13" t="n"/>
      <c r="P84" s="14" t="n"/>
      <c r="Q84" s="15">
        <f>IF(N84="Sí",0,H84-I84-K84)</f>
        <v/>
      </c>
      <c r="R84" s="14">
        <f>F84-TODAY()</f>
        <v/>
      </c>
      <c r="S84" s="14">
        <f>IF(N84="Sí","🟢 Pagado",IF(R84&lt;0,"🔴 Vencido",IF(R84&lt;=7,"🟡 Por vencer","")))</f>
        <v/>
      </c>
      <c r="T84" s="14" t="n"/>
      <c r="U84" s="14" t="n"/>
      <c r="V84" s="14" t="n"/>
      <c r="W84" s="14" t="n"/>
      <c r="X84" s="87" t="n"/>
    </row>
    <row r="85" hidden="1" s="115">
      <c r="A85" s="13" t="n"/>
      <c r="B85" s="14" t="inlineStr">
        <is>
          <t>La Cata LMF</t>
        </is>
      </c>
      <c r="C85" s="49" t="inlineStr">
        <is>
          <t>GRUPO EVEREST</t>
        </is>
      </c>
      <c r="D85" s="49" t="n">
        <v>1356</v>
      </c>
      <c r="E85" s="50" t="n">
        <v>46066</v>
      </c>
      <c r="F85" s="50" t="n">
        <v>46066</v>
      </c>
      <c r="G85" s="49" t="inlineStr">
        <is>
          <t>Contado</t>
        </is>
      </c>
      <c r="H85" s="51" t="n">
        <v>1375</v>
      </c>
      <c r="I85" s="51" t="n"/>
      <c r="J85" s="40" t="n"/>
      <c r="K85" s="15" t="n"/>
      <c r="L85" s="15" t="n"/>
      <c r="M85" s="33">
        <f>SUM(I85,K85)</f>
        <v/>
      </c>
      <c r="N85" s="14" t="inlineStr">
        <is>
          <t>Sí</t>
        </is>
      </c>
      <c r="O85" s="13" t="n"/>
      <c r="P85" s="14" t="n"/>
      <c r="Q85" s="15">
        <f>IF(N85="Sí",0,H85-I85-K85)</f>
        <v/>
      </c>
      <c r="R85" s="14">
        <f>F85-TODAY()</f>
        <v/>
      </c>
      <c r="S85" s="14">
        <f>IF(N85="Sí","🟢 Pagado",IF(R85&lt;0,"🔴 Vencido",IF(R85&lt;=7,"🟡 Por vencer","")))</f>
        <v/>
      </c>
      <c r="T85" s="14" t="n"/>
      <c r="U85" s="14" t="n"/>
      <c r="V85" s="14" t="n"/>
      <c r="W85" s="14" t="n"/>
      <c r="X85" s="87" t="n"/>
    </row>
    <row r="86" hidden="1" s="115">
      <c r="A86" s="13" t="n"/>
      <c r="B86" s="14" t="inlineStr">
        <is>
          <t>La Cata DF</t>
        </is>
      </c>
      <c r="C86" s="49" t="inlineStr">
        <is>
          <t>CERVECERIA NACIONAL DOMINICANA SA</t>
        </is>
      </c>
      <c r="D86" s="49" t="inlineStr">
        <is>
          <t>C02461511</t>
        </is>
      </c>
      <c r="E86" s="50" t="n">
        <v>46067</v>
      </c>
      <c r="F86" s="50" t="n">
        <v>46067</v>
      </c>
      <c r="G86" s="49" t="inlineStr">
        <is>
          <t>Contado</t>
        </is>
      </c>
      <c r="H86" s="51" t="n">
        <v>46448.48</v>
      </c>
      <c r="I86" s="51" t="n">
        <v>46448.48</v>
      </c>
      <c r="J86" s="40" t="n"/>
      <c r="K86" s="15" t="n"/>
      <c r="L86" s="15" t="n"/>
      <c r="M86" s="33">
        <f>SUM(I86,K86)</f>
        <v/>
      </c>
      <c r="N86" s="14" t="inlineStr">
        <is>
          <t>Sí</t>
        </is>
      </c>
      <c r="O86" s="13" t="n"/>
      <c r="P86" s="14" t="n"/>
      <c r="Q86" s="15">
        <f>IF(N86="Sí",0,H86-I86-K86)</f>
        <v/>
      </c>
      <c r="R86" s="14">
        <f>F86-TODAY()</f>
        <v/>
      </c>
      <c r="S86" s="14">
        <f>IF(N86="Sí","🟢 Pagado",IF(R86&lt;0,"🔴 Vencido",IF(R86&lt;=7,"🟡 Por vencer","")))</f>
        <v/>
      </c>
      <c r="T86" s="14" t="n"/>
      <c r="U86" s="14" t="n"/>
      <c r="V86" s="14" t="n"/>
      <c r="W86" s="14" t="n"/>
      <c r="X86" s="87" t="inlineStr">
        <is>
          <t>PAGO DUPLICADO, CREDITO PENDIENTE</t>
        </is>
      </c>
    </row>
    <row r="87" hidden="1" s="115">
      <c r="A87" s="13" t="n"/>
      <c r="B87" s="14" t="inlineStr">
        <is>
          <t>La Cata LMF</t>
        </is>
      </c>
      <c r="C87" s="52" t="inlineStr">
        <is>
          <t>JOSE IGNACIO ROA</t>
        </is>
      </c>
      <c r="D87" s="52" t="n">
        <v>1</v>
      </c>
      <c r="E87" s="54" t="n">
        <v>46068</v>
      </c>
      <c r="F87" s="54" t="n">
        <v>46068</v>
      </c>
      <c r="G87" s="52" t="inlineStr">
        <is>
          <t>Crédito</t>
        </is>
      </c>
      <c r="H87" s="42" t="n">
        <v>630</v>
      </c>
      <c r="I87" s="42" t="n">
        <v>630</v>
      </c>
      <c r="J87" s="43" t="n">
        <v>46084</v>
      </c>
      <c r="K87" s="15" t="n"/>
      <c r="L87" s="15" t="n"/>
      <c r="M87" s="33">
        <f>SUM(I87,K87)</f>
        <v/>
      </c>
      <c r="N87" s="14" t="inlineStr">
        <is>
          <t>Sí</t>
        </is>
      </c>
      <c r="O87" s="43" t="n">
        <v>46084</v>
      </c>
      <c r="P87" s="14" t="n"/>
      <c r="Q87" s="15">
        <f>IF(N87="Sí",0,H87-I87-K87)</f>
        <v/>
      </c>
      <c r="R87" s="14">
        <f>F87-TODAY()</f>
        <v/>
      </c>
      <c r="S87" s="14">
        <f>IF(N87="Sí","🟢 Pagado",IF(R87&lt;0,"🔴 Vencido",IF(R87&lt;=7,"🟡 Por vencer","")))</f>
        <v/>
      </c>
      <c r="T87" s="14" t="n"/>
      <c r="U87" s="14" t="n"/>
      <c r="V87" s="14" t="n"/>
      <c r="W87" s="14" t="n"/>
      <c r="X87" s="87" t="inlineStr">
        <is>
          <t>DEVOLUCION PAGO TC NICOLE GARCIA</t>
        </is>
      </c>
    </row>
    <row r="88" hidden="1" s="115">
      <c r="A88" s="13" t="n"/>
      <c r="B88" s="14" t="inlineStr">
        <is>
          <t>La Cata LMF</t>
        </is>
      </c>
      <c r="C88" s="52" t="inlineStr">
        <is>
          <t>JOSE IGNACIO ROA</t>
        </is>
      </c>
      <c r="D88" s="52" t="n">
        <v>1</v>
      </c>
      <c r="E88" s="54" t="n">
        <v>46068</v>
      </c>
      <c r="F88" s="54" t="n">
        <v>46068</v>
      </c>
      <c r="G88" s="52" t="inlineStr">
        <is>
          <t>Crédito</t>
        </is>
      </c>
      <c r="H88" s="42" t="n">
        <v>800</v>
      </c>
      <c r="I88" s="42" t="n">
        <v>800</v>
      </c>
      <c r="J88" s="43" t="n">
        <v>46084</v>
      </c>
      <c r="K88" s="15" t="n"/>
      <c r="L88" s="15" t="n"/>
      <c r="M88" s="33">
        <f>SUM(I88,K88)</f>
        <v/>
      </c>
      <c r="N88" s="14" t="inlineStr">
        <is>
          <t>Sí</t>
        </is>
      </c>
      <c r="O88" s="43" t="n">
        <v>46084</v>
      </c>
      <c r="P88" s="14" t="n"/>
      <c r="Q88" s="15">
        <f>IF(N88="Sí",0,H88-I88-K88)</f>
        <v/>
      </c>
      <c r="R88" s="14">
        <f>F88-TODAY()</f>
        <v/>
      </c>
      <c r="S88" s="14">
        <f>IF(N88="Sí","🟢 Pagado",IF(R88&lt;0,"🔴 Vencido",IF(R88&lt;=7,"🟡 Por vencer","")))</f>
        <v/>
      </c>
      <c r="T88" s="14" t="n"/>
      <c r="U88" s="14" t="n"/>
      <c r="V88" s="14" t="n"/>
      <c r="W88" s="14" t="n"/>
      <c r="X88" s="87" t="inlineStr">
        <is>
          <t>CENA EQUIPO LMF</t>
        </is>
      </c>
    </row>
    <row r="89" hidden="1" s="115">
      <c r="A89" s="13" t="n"/>
      <c r="B89" s="14" t="inlineStr">
        <is>
          <t>La Cata DF</t>
        </is>
      </c>
      <c r="C89" s="49" t="inlineStr">
        <is>
          <t>HENRY TRONCOSO</t>
        </is>
      </c>
      <c r="D89" s="49" t="n">
        <v>1</v>
      </c>
      <c r="E89" s="50" t="n">
        <v>46066</v>
      </c>
      <c r="F89" s="50" t="n">
        <v>46066</v>
      </c>
      <c r="G89" s="49" t="inlineStr">
        <is>
          <t>Contado</t>
        </is>
      </c>
      <c r="H89" s="51" t="n">
        <v>1100</v>
      </c>
      <c r="I89" s="42" t="n">
        <v>247600</v>
      </c>
      <c r="J89" s="40" t="n">
        <v>46074</v>
      </c>
      <c r="K89" s="15" t="n"/>
      <c r="L89" s="15" t="n"/>
      <c r="M89" s="33">
        <f>SUM(I89,K89)</f>
        <v/>
      </c>
      <c r="N89" s="14" t="inlineStr">
        <is>
          <t>Sí</t>
        </is>
      </c>
      <c r="O89" s="40" t="n">
        <v>46074</v>
      </c>
      <c r="P89" s="14" t="n"/>
      <c r="Q89" s="15">
        <f>IF(N89="Sí",0,H89-I89-K89)</f>
        <v/>
      </c>
      <c r="R89" s="14">
        <f>F89-TODAY()</f>
        <v/>
      </c>
      <c r="S89" s="14">
        <f>IF(N89="Sí","🟢 Pagado",IF(R89&lt;0,"🔴 Vencido",IF(R89&lt;=7,"🟡 Por vencer","")))</f>
        <v/>
      </c>
      <c r="T89" s="14" t="n"/>
      <c r="U89" s="14" t="n"/>
      <c r="V89" s="14" t="n"/>
      <c r="W89" s="14" t="n"/>
      <c r="X89" s="87" t="inlineStr">
        <is>
          <t>REPARACION BOMBA DE AGUA La Cata DF</t>
        </is>
      </c>
    </row>
    <row r="90" hidden="1" s="115">
      <c r="A90" s="13" t="n"/>
      <c r="B90" s="14" t="inlineStr">
        <is>
          <t>La Cata DF</t>
        </is>
      </c>
      <c r="C90" s="49" t="inlineStr">
        <is>
          <t>OXBAR</t>
        </is>
      </c>
      <c r="D90" s="49" t="n">
        <v>10062</v>
      </c>
      <c r="E90" s="50" t="n">
        <v>46036</v>
      </c>
      <c r="F90" s="50" t="n">
        <v>46067</v>
      </c>
      <c r="G90" s="49" t="inlineStr">
        <is>
          <t>Crédito</t>
        </is>
      </c>
      <c r="H90" s="51" t="n">
        <v>13124.65</v>
      </c>
      <c r="I90" s="42" t="n">
        <v>2500</v>
      </c>
      <c r="J90" s="40" t="n"/>
      <c r="K90" s="15" t="n">
        <v>6562.15</v>
      </c>
      <c r="L90" s="35" t="n">
        <v>46072</v>
      </c>
      <c r="M90" s="33">
        <f>SUM(I90,K90)</f>
        <v/>
      </c>
      <c r="N90" s="14" t="inlineStr">
        <is>
          <t>Sí</t>
        </is>
      </c>
      <c r="O90" s="40" t="n"/>
      <c r="P90" s="14" t="n"/>
      <c r="Q90" s="15">
        <f>IF(N90="Sí",0,H90-I90-K90)</f>
        <v/>
      </c>
      <c r="R90" s="14">
        <f>F90-TODAY()</f>
        <v/>
      </c>
      <c r="S90" s="14">
        <f>IF(N90="Sí","🟢 Pagado",IF(R90&lt;0,"🔴 Vencido",IF(R90&lt;=7,"🟡 Por vencer","")))</f>
        <v/>
      </c>
      <c r="T90" s="14" t="n"/>
      <c r="U90" s="14" t="n"/>
      <c r="V90" s="14" t="n"/>
      <c r="W90" s="14" t="n"/>
      <c r="X90" s="87" t="n"/>
    </row>
    <row r="91" hidden="1" s="115">
      <c r="A91" s="13" t="n"/>
      <c r="B91" s="14" t="inlineStr">
        <is>
          <t>La Cata DF</t>
        </is>
      </c>
      <c r="C91" s="49" t="inlineStr">
        <is>
          <t>JUAN BEATO</t>
        </is>
      </c>
      <c r="D91" s="49" t="n">
        <v>1</v>
      </c>
      <c r="E91" s="50" t="n">
        <v>46071</v>
      </c>
      <c r="F91" s="50" t="n">
        <v>46118</v>
      </c>
      <c r="G91" s="49" t="inlineStr">
        <is>
          <t>Crédito</t>
        </is>
      </c>
      <c r="H91" s="51" t="n">
        <v>40209.7</v>
      </c>
      <c r="I91" s="42" t="n">
        <v>40209.7</v>
      </c>
      <c r="J91" s="40" t="n">
        <v>46119</v>
      </c>
      <c r="K91" s="15" t="n"/>
      <c r="L91" s="15" t="n"/>
      <c r="M91" s="33">
        <f>SUM(I91,K91)</f>
        <v/>
      </c>
      <c r="N91" s="14" t="inlineStr">
        <is>
          <t>Sí</t>
        </is>
      </c>
      <c r="O91" s="40" t="n"/>
      <c r="P91" s="14" t="n"/>
      <c r="Q91" s="15">
        <f>IF(N91="Sí",0,H91-I91-K91)</f>
        <v/>
      </c>
      <c r="R91" s="14">
        <f>F91-TODAY()</f>
        <v/>
      </c>
      <c r="S91" s="14">
        <f>IF(N91="Sí","🟢 Pagado",IF(R91&lt;0,"🔴 Vencido",IF(R91&lt;=7,"🟡 Por vencer","")))</f>
        <v/>
      </c>
      <c r="T91" s="14" t="n"/>
      <c r="U91" s="14" t="n"/>
      <c r="V91" s="14" t="n"/>
      <c r="W91" s="14" t="n"/>
      <c r="X91" s="87" t="inlineStr">
        <is>
          <t>Factura Almacenes Hatuey Defillo</t>
        </is>
      </c>
    </row>
    <row r="92" hidden="1" s="115">
      <c r="A92" s="13" t="n"/>
      <c r="B92" s="14" t="inlineStr">
        <is>
          <t>La Cata DF</t>
        </is>
      </c>
      <c r="C92" s="49" t="inlineStr">
        <is>
          <t>OXBAR</t>
        </is>
      </c>
      <c r="D92" s="49" t="n">
        <v>9740</v>
      </c>
      <c r="E92" s="50" t="n">
        <v>46004</v>
      </c>
      <c r="F92" s="50" t="n">
        <v>46035</v>
      </c>
      <c r="G92" s="49" t="inlineStr">
        <is>
          <t>Crédito</t>
        </is>
      </c>
      <c r="H92" s="51" t="n">
        <v>6000.03</v>
      </c>
      <c r="I92" s="51" t="n">
        <v>6000.03</v>
      </c>
      <c r="J92" s="40" t="n"/>
      <c r="K92" s="15" t="n"/>
      <c r="L92" s="15" t="n"/>
      <c r="M92" s="33">
        <f>SUM(I92,K92)</f>
        <v/>
      </c>
      <c r="N92" s="14" t="inlineStr">
        <is>
          <t>Sí</t>
        </is>
      </c>
      <c r="O92" s="40" t="n"/>
      <c r="P92" s="14" t="n"/>
      <c r="Q92" s="15">
        <f>IF(N92="Sí",0,H92-I92-K92)</f>
        <v/>
      </c>
      <c r="R92" s="14">
        <f>F92-TODAY()</f>
        <v/>
      </c>
      <c r="S92" s="14">
        <f>IF(N92="Sí","🟢 Pagado",IF(R92&lt;0,"🔴 Vencido",IF(R92&lt;=7,"🟡 Por vencer","")))</f>
        <v/>
      </c>
      <c r="T92" s="14" t="n"/>
      <c r="U92" s="14" t="n"/>
      <c r="V92" s="14" t="n"/>
      <c r="W92" s="14" t="n"/>
      <c r="X92" s="87" t="n"/>
    </row>
    <row r="93" hidden="1" s="115">
      <c r="A93" s="13" t="n"/>
      <c r="B93" s="14" t="inlineStr">
        <is>
          <t>La Cata LMF</t>
        </is>
      </c>
      <c r="C93" s="49" t="inlineStr">
        <is>
          <t>OXBAR</t>
        </is>
      </c>
      <c r="D93" s="49" t="n">
        <v>9196</v>
      </c>
      <c r="E93" s="50" t="n">
        <v>45960</v>
      </c>
      <c r="F93" s="50" t="n">
        <v>45991</v>
      </c>
      <c r="G93" s="49" t="inlineStr">
        <is>
          <t>Crédito</t>
        </is>
      </c>
      <c r="H93" s="51" t="n">
        <v>18099.15</v>
      </c>
      <c r="I93" s="51" t="n">
        <v>9000</v>
      </c>
      <c r="J93" s="40" t="n">
        <v>46044</v>
      </c>
      <c r="K93" s="15" t="n">
        <v>9099.15</v>
      </c>
      <c r="L93" s="35" t="n">
        <v>46072</v>
      </c>
      <c r="M93" s="33">
        <f>SUM(I93,K93)</f>
        <v/>
      </c>
      <c r="N93" s="14" t="inlineStr">
        <is>
          <t>Sí</t>
        </is>
      </c>
      <c r="O93" s="40" t="n">
        <v>46044</v>
      </c>
      <c r="P93" s="14" t="n"/>
      <c r="Q93" s="15">
        <f>IF(N93="Sí",0,H93-I93-K93)</f>
        <v/>
      </c>
      <c r="R93" s="14">
        <f>F93-TODAY()</f>
        <v/>
      </c>
      <c r="S93" s="14">
        <f>IF(N93="Sí","🟢 Pagado",IF(R93&lt;0,"🔴 Vencido",IF(R93&lt;=7,"🟡 Por vencer","")))</f>
        <v/>
      </c>
      <c r="T93" s="14" t="n"/>
      <c r="U93" s="14" t="n"/>
      <c r="V93" s="14" t="n"/>
      <c r="W93" s="14" t="n"/>
      <c r="X93" s="87" t="n"/>
    </row>
    <row r="94" hidden="1" s="115">
      <c r="A94" s="13" t="n"/>
      <c r="B94" s="14" t="inlineStr">
        <is>
          <t>La Cata LMF</t>
        </is>
      </c>
      <c r="C94" s="49" t="inlineStr">
        <is>
          <t>CERVECERIA NACIONAL DOMINICANA SA</t>
        </is>
      </c>
      <c r="D94" s="49" t="inlineStr">
        <is>
          <t>E310000949521</t>
        </is>
      </c>
      <c r="E94" s="50" t="n">
        <v>46072</v>
      </c>
      <c r="F94" s="50" t="n">
        <v>46072</v>
      </c>
      <c r="G94" s="49" t="inlineStr">
        <is>
          <t>Contado</t>
        </is>
      </c>
      <c r="H94" s="51" t="n">
        <v>130243.41</v>
      </c>
      <c r="I94" s="51" t="n">
        <v>130243.41</v>
      </c>
      <c r="J94" s="40" t="n">
        <v>46072</v>
      </c>
      <c r="K94" s="15" t="n"/>
      <c r="L94" s="15" t="n"/>
      <c r="M94" s="33">
        <f>SUM(I94,K94)</f>
        <v/>
      </c>
      <c r="N94" s="14" t="inlineStr">
        <is>
          <t>Sí</t>
        </is>
      </c>
      <c r="O94" s="40" t="n">
        <v>46072</v>
      </c>
      <c r="P94" s="14" t="n"/>
      <c r="Q94" s="15">
        <f>IF(N94="Sí",0,H94-I94-K94)</f>
        <v/>
      </c>
      <c r="R94" s="14">
        <f>F94-TODAY()</f>
        <v/>
      </c>
      <c r="S94" s="14">
        <f>IF(N94="Sí","🟢 Pagado",IF(R94&lt;0,"🔴 Vencido",IF(R94&lt;=7,"🟡 Por vencer","")))</f>
        <v/>
      </c>
      <c r="T94" s="14" t="n"/>
      <c r="U94" s="14" t="n"/>
      <c r="V94" s="14" t="n"/>
      <c r="W94" s="14" t="n"/>
      <c r="X94" s="87" t="n"/>
    </row>
    <row r="95">
      <c r="A95" s="13" t="n"/>
      <c r="B95" s="14" t="inlineStr">
        <is>
          <t>La Cata LMF</t>
        </is>
      </c>
      <c r="C95" s="49" t="inlineStr">
        <is>
          <t>UNITED BRANDS</t>
        </is>
      </c>
      <c r="D95" s="49" t="inlineStr">
        <is>
          <t>UB-1659869</t>
        </is>
      </c>
      <c r="E95" s="50" t="n">
        <v>46072</v>
      </c>
      <c r="F95" s="50" t="n">
        <v>46100</v>
      </c>
      <c r="G95" s="49" t="inlineStr">
        <is>
          <t>Crédito</t>
        </is>
      </c>
      <c r="H95" s="51" t="n">
        <v>103132</v>
      </c>
      <c r="I95" s="51" t="n"/>
      <c r="J95" s="40" t="n"/>
      <c r="K95" s="15" t="n"/>
      <c r="L95" s="15" t="n"/>
      <c r="M95" s="33">
        <f>SUM(I95,K95)</f>
        <v/>
      </c>
      <c r="N95" s="14" t="n"/>
      <c r="O95" s="40" t="n"/>
      <c r="P95" s="14" t="n"/>
      <c r="Q95" s="15">
        <f>IF(N95="Sí",0,H95-I95-K95)</f>
        <v/>
      </c>
      <c r="R95" s="14">
        <f>F95-TODAY()</f>
        <v/>
      </c>
      <c r="S95" s="14">
        <f>IF(N95="Sí","🟢 Pagado",IF(R95&lt;0,"🔴 Vencido",IF(R95&lt;=7,"🟡 Por vencer","")))</f>
        <v/>
      </c>
      <c r="T95" s="14" t="n"/>
      <c r="U95" s="14" t="n"/>
      <c r="V95" s="14" t="n"/>
      <c r="W95" s="14" t="n"/>
      <c r="X95" s="87" t="n"/>
    </row>
    <row r="96" hidden="1" s="115">
      <c r="A96" s="13" t="n"/>
      <c r="B96" s="14" t="inlineStr">
        <is>
          <t>La Cata DF</t>
        </is>
      </c>
      <c r="C96" s="49" t="inlineStr">
        <is>
          <t>Pedidos YA</t>
        </is>
      </c>
      <c r="D96" s="49" t="n">
        <v>0</v>
      </c>
      <c r="E96" s="50" t="n">
        <v>46072</v>
      </c>
      <c r="F96" s="50" t="n">
        <v>46072</v>
      </c>
      <c r="G96" s="49" t="inlineStr">
        <is>
          <t>Contado</t>
        </is>
      </c>
      <c r="H96" s="51" t="n">
        <v>8000</v>
      </c>
      <c r="I96" s="51" t="n">
        <v>8000</v>
      </c>
      <c r="J96" s="40" t="n">
        <v>46072</v>
      </c>
      <c r="K96" s="15" t="n"/>
      <c r="L96" s="15" t="n"/>
      <c r="M96" s="33">
        <f>SUM(I96,K96)</f>
        <v/>
      </c>
      <c r="N96" s="14" t="inlineStr">
        <is>
          <t>Sí</t>
        </is>
      </c>
      <c r="O96" s="40" t="n">
        <v>46072</v>
      </c>
      <c r="P96" s="14" t="n"/>
      <c r="Q96" s="15">
        <f>IF(N96="Sí",0,H96-I96-K96)</f>
        <v/>
      </c>
      <c r="R96" s="14">
        <f>F96-TODAY()</f>
        <v/>
      </c>
      <c r="S96" s="14">
        <f>IF(N96="Sí","🟢 Pagado",IF(R96&lt;0,"🔴 Vencido",IF(R96&lt;=7,"🟡 Por vencer","")))</f>
        <v/>
      </c>
      <c r="T96" s="14" t="n"/>
      <c r="U96" s="14" t="n"/>
      <c r="V96" s="14" t="n"/>
      <c r="W96" s="14" t="n"/>
      <c r="X96" s="87" t="n"/>
    </row>
    <row r="97" hidden="1" s="115">
      <c r="A97" s="13" t="n"/>
      <c r="B97" s="14" t="inlineStr">
        <is>
          <t>La Cata LMF</t>
        </is>
      </c>
      <c r="C97" s="52" t="inlineStr">
        <is>
          <t>SUPERNOVA /TULIPAN/DELVIS</t>
        </is>
      </c>
      <c r="D97" s="52" t="n">
        <v>3231</v>
      </c>
      <c r="E97" s="54" t="n">
        <v>46072</v>
      </c>
      <c r="F97" s="54" t="n">
        <v>46087</v>
      </c>
      <c r="G97" s="52" t="inlineStr">
        <is>
          <t>Crédito</t>
        </is>
      </c>
      <c r="H97" s="42" t="n">
        <v>247600</v>
      </c>
      <c r="I97" s="42" t="n">
        <v>247600</v>
      </c>
      <c r="J97" s="43" t="n">
        <v>46084</v>
      </c>
      <c r="K97" s="15" t="n"/>
      <c r="L97" s="15" t="n"/>
      <c r="M97" s="33">
        <f>SUM(I97,K97)</f>
        <v/>
      </c>
      <c r="N97" s="14" t="inlineStr">
        <is>
          <t>Sí</t>
        </is>
      </c>
      <c r="O97" s="43" t="n">
        <v>46084</v>
      </c>
      <c r="P97" s="14" t="n"/>
      <c r="Q97" s="15">
        <f>IF(N97="Sí",0,H97-I97-K97)</f>
        <v/>
      </c>
      <c r="R97" s="14">
        <f>F97-TODAY()</f>
        <v/>
      </c>
      <c r="S97" s="14">
        <f>IF(N97="Sí","🟢 Pagado",IF(R97&lt;0,"🔴 Vencido",IF(R97&lt;=7,"🟡 Por vencer","")))</f>
        <v/>
      </c>
      <c r="T97" s="14" t="n"/>
      <c r="U97" s="14" t="n"/>
      <c r="V97" s="14" t="n"/>
      <c r="W97" s="14" t="n"/>
      <c r="X97" s="87" t="n"/>
    </row>
    <row r="98" hidden="1" s="115">
      <c r="A98" s="13" t="n"/>
      <c r="B98" s="14" t="inlineStr">
        <is>
          <t>La Cata LMF</t>
        </is>
      </c>
      <c r="C98" s="52" t="inlineStr">
        <is>
          <t>JOSE IGNACIO ROA</t>
        </is>
      </c>
      <c r="D98" s="52" t="n">
        <v>0</v>
      </c>
      <c r="E98" s="54" t="n">
        <v>46073</v>
      </c>
      <c r="F98" s="54" t="n">
        <v>46081</v>
      </c>
      <c r="G98" s="52" t="inlineStr">
        <is>
          <t>Crédito</t>
        </is>
      </c>
      <c r="H98" s="42" t="n">
        <v>2500</v>
      </c>
      <c r="I98" s="42" t="n">
        <v>2500</v>
      </c>
      <c r="J98" s="43" t="n">
        <v>46084</v>
      </c>
      <c r="K98" s="15" t="n"/>
      <c r="L98" s="15" t="n"/>
      <c r="M98" s="33">
        <f>SUM(I98,K98)</f>
        <v/>
      </c>
      <c r="N98" s="14" t="inlineStr">
        <is>
          <t>Sí</t>
        </is>
      </c>
      <c r="O98" s="43" t="n">
        <v>46084</v>
      </c>
      <c r="P98" s="14" t="n"/>
      <c r="Q98" s="15">
        <f>IF(N98="Sí",0,H98-I98-K98)</f>
        <v/>
      </c>
      <c r="R98" s="14">
        <f>F98-TODAY()</f>
        <v/>
      </c>
      <c r="S98" s="14">
        <f>IF(N98="Sí","🟢 Pagado",IF(R98&lt;0,"🔴 Vencido",IF(R98&lt;=7,"🟡 Por vencer","")))</f>
        <v/>
      </c>
      <c r="T98" s="14" t="n"/>
      <c r="U98" s="14" t="n"/>
      <c r="V98" s="14" t="n"/>
      <c r="W98" s="14" t="n"/>
      <c r="X98" s="87" t="inlineStr">
        <is>
          <t>Transporte mercancia LMF</t>
        </is>
      </c>
    </row>
    <row r="99" hidden="1" s="115">
      <c r="A99" s="13" t="n"/>
      <c r="B99" s="14" t="inlineStr">
        <is>
          <t>La Cata DF</t>
        </is>
      </c>
      <c r="C99" s="49" t="inlineStr">
        <is>
          <t>AQUASED</t>
        </is>
      </c>
      <c r="D99" s="49" t="n">
        <v>1287</v>
      </c>
      <c r="E99" s="50" t="n">
        <v>46073</v>
      </c>
      <c r="F99" s="50" t="n">
        <v>46073</v>
      </c>
      <c r="G99" s="49" t="inlineStr">
        <is>
          <t>Contado</t>
        </is>
      </c>
      <c r="H99" s="51" t="n">
        <v>960</v>
      </c>
      <c r="I99" s="51" t="n">
        <v>960</v>
      </c>
      <c r="J99" s="40" t="n">
        <v>46073</v>
      </c>
      <c r="K99" s="15" t="n"/>
      <c r="L99" s="15" t="n"/>
      <c r="M99" s="33">
        <f>SUM(I99,K99)</f>
        <v/>
      </c>
      <c r="N99" s="14" t="inlineStr">
        <is>
          <t>Sí</t>
        </is>
      </c>
      <c r="O99" s="40" t="n">
        <v>46073</v>
      </c>
      <c r="P99" s="14" t="n"/>
      <c r="Q99" s="15">
        <f>IF(N99="Sí",0,H99-I99-K99)</f>
        <v/>
      </c>
      <c r="R99" s="14">
        <f>F99-TODAY()</f>
        <v/>
      </c>
      <c r="S99" s="14">
        <f>IF(N99="Sí","🟢 Pagado",IF(R99&lt;0,"🔴 Vencido",IF(R99&lt;=7,"🟡 Por vencer","")))</f>
        <v/>
      </c>
      <c r="T99" s="14" t="n"/>
      <c r="U99" s="14" t="n"/>
      <c r="V99" s="14" t="n"/>
      <c r="W99" s="14" t="n"/>
      <c r="X99" s="87" t="inlineStr">
        <is>
          <t>HIELO DEFILLO</t>
        </is>
      </c>
    </row>
    <row r="100" hidden="1" s="115">
      <c r="A100" s="13" t="n"/>
      <c r="B100" s="14" t="inlineStr">
        <is>
          <t>La Cata LMF</t>
        </is>
      </c>
      <c r="C100" s="49" t="inlineStr">
        <is>
          <t>DISTRIBUCIONES CALDERON MOLINA SRL</t>
        </is>
      </c>
      <c r="D100" s="49" t="n">
        <v>806769</v>
      </c>
      <c r="E100" s="50" t="n">
        <v>46074</v>
      </c>
      <c r="F100" s="50" t="n">
        <v>46074</v>
      </c>
      <c r="G100" s="49" t="inlineStr">
        <is>
          <t>Contado</t>
        </is>
      </c>
      <c r="H100" s="51" t="n">
        <v>9967</v>
      </c>
      <c r="I100" s="51" t="n">
        <v>9967</v>
      </c>
      <c r="J100" s="40" t="n">
        <v>46074</v>
      </c>
      <c r="K100" s="15" t="n"/>
      <c r="L100" s="15" t="n"/>
      <c r="M100" s="33">
        <f>SUM(I100,K100)</f>
        <v/>
      </c>
      <c r="N100" s="14" t="inlineStr">
        <is>
          <t>Sí</t>
        </is>
      </c>
      <c r="O100" s="40" t="n">
        <v>46074</v>
      </c>
      <c r="P100" s="14" t="n"/>
      <c r="Q100" s="15">
        <f>IF(N100="Sí",0,H100-I100-K100)</f>
        <v/>
      </c>
      <c r="R100" s="14">
        <f>F100-TODAY()</f>
        <v/>
      </c>
      <c r="S100" s="14">
        <f>IF(N100="Sí","🟢 Pagado",IF(R100&lt;0,"🔴 Vencido",IF(R100&lt;=7,"🟡 Por vencer","")))</f>
        <v/>
      </c>
      <c r="T100" s="14" t="n"/>
      <c r="U100" s="14" t="n"/>
      <c r="V100" s="14" t="n"/>
      <c r="W100" s="14" t="n"/>
      <c r="X100" s="87" t="n"/>
    </row>
    <row r="101" hidden="1" s="115">
      <c r="A101" s="13" t="n"/>
      <c r="B101" s="14" t="inlineStr">
        <is>
          <t>La Cata LMF</t>
        </is>
      </c>
      <c r="C101" s="52" t="inlineStr">
        <is>
          <t>JOSE IGNACIO ROA</t>
        </is>
      </c>
      <c r="D101" s="52" t="n">
        <v>0</v>
      </c>
      <c r="E101" s="54" t="n">
        <v>46076</v>
      </c>
      <c r="F101" s="54" t="n">
        <v>46081</v>
      </c>
      <c r="G101" s="52" t="inlineStr">
        <is>
          <t>Crédito</t>
        </is>
      </c>
      <c r="H101" s="42" t="n">
        <v>3000</v>
      </c>
      <c r="I101" s="42" t="n">
        <v>3000</v>
      </c>
      <c r="J101" s="43" t="n">
        <v>46084</v>
      </c>
      <c r="K101" s="15" t="n"/>
      <c r="L101" s="15" t="n"/>
      <c r="M101" s="33">
        <f>SUM(I101,K101)</f>
        <v/>
      </c>
      <c r="N101" s="14" t="inlineStr">
        <is>
          <t>Sí</t>
        </is>
      </c>
      <c r="O101" s="43" t="n">
        <v>46084</v>
      </c>
      <c r="P101" s="14" t="n"/>
      <c r="Q101" s="15">
        <f>IF(N101="Sí",0,H101-I101-K101)</f>
        <v/>
      </c>
      <c r="R101" s="14">
        <f>F101-TODAY()</f>
        <v/>
      </c>
      <c r="S101" s="14">
        <f>IF(N101="Sí","🟢 Pagado",IF(R101&lt;0,"🔴 Vencido",IF(R101&lt;=7,"🟡 Por vencer","")))</f>
        <v/>
      </c>
      <c r="T101" s="14" t="n"/>
      <c r="U101" s="14" t="n"/>
      <c r="V101" s="14" t="n"/>
      <c r="W101" s="14" t="n"/>
      <c r="X101" s="87" t="inlineStr">
        <is>
          <t>Promotora Canita</t>
        </is>
      </c>
    </row>
    <row r="102">
      <c r="A102" s="13" t="n"/>
      <c r="B102" s="14" t="inlineStr">
        <is>
          <t>La Cata DF</t>
        </is>
      </c>
      <c r="C102" s="49" t="inlineStr">
        <is>
          <t>BEERS &amp; CO</t>
        </is>
      </c>
      <c r="D102" s="49" t="n">
        <v>656</v>
      </c>
      <c r="E102" s="50" t="n">
        <v>46070</v>
      </c>
      <c r="F102" s="50" t="n">
        <v>46100</v>
      </c>
      <c r="G102" s="49" t="inlineStr">
        <is>
          <t>Crédito</t>
        </is>
      </c>
      <c r="H102" s="51" t="n">
        <v>2389.19</v>
      </c>
      <c r="I102" s="51" t="n"/>
      <c r="J102" s="40" t="n"/>
      <c r="K102" s="15" t="n"/>
      <c r="L102" s="15" t="n"/>
      <c r="M102" s="33">
        <f>SUM(I102,K102)</f>
        <v/>
      </c>
      <c r="N102" s="14" t="n"/>
      <c r="O102" s="40" t="n"/>
      <c r="P102" s="14" t="n"/>
      <c r="Q102" s="15">
        <f>IF(N102="Sí",0,H102-I102-K102)</f>
        <v/>
      </c>
      <c r="R102" s="14">
        <f>F102-TODAY()</f>
        <v/>
      </c>
      <c r="S102" s="14">
        <f>IF(N102="Sí","🟢 Pagado",IF(R102&lt;0,"🔴 Vencido",IF(R102&lt;=7,"🟡 Por vencer","")))</f>
        <v/>
      </c>
      <c r="T102" s="14" t="n"/>
      <c r="U102" s="14" t="n"/>
      <c r="V102" s="14" t="n"/>
      <c r="W102" s="14" t="n"/>
      <c r="X102" s="87" t="n"/>
    </row>
    <row r="103" hidden="1" s="115">
      <c r="A103" s="13" t="n"/>
      <c r="B103" s="14" t="inlineStr">
        <is>
          <t>La Cata DF</t>
        </is>
      </c>
      <c r="C103" s="49" t="inlineStr">
        <is>
          <t>ALMACEN WILLIAM PEGUERO</t>
        </is>
      </c>
      <c r="D103" s="49" t="n">
        <v>0</v>
      </c>
      <c r="E103" s="50" t="n">
        <v>46076</v>
      </c>
      <c r="F103" s="50" t="n">
        <v>46090</v>
      </c>
      <c r="G103" s="49" t="inlineStr">
        <is>
          <t>Crédito</t>
        </is>
      </c>
      <c r="H103" s="51" t="n">
        <v>15000</v>
      </c>
      <c r="I103" s="51" t="n">
        <v>15000</v>
      </c>
      <c r="J103" s="40" t="n"/>
      <c r="K103" s="15" t="n"/>
      <c r="L103" s="15" t="n"/>
      <c r="M103" s="33">
        <f>SUM(I103,K103)</f>
        <v/>
      </c>
      <c r="N103" s="14" t="inlineStr">
        <is>
          <t>Sí</t>
        </is>
      </c>
      <c r="O103" s="40" t="n">
        <v>46097</v>
      </c>
      <c r="P103" s="14" t="n"/>
      <c r="Q103" s="15">
        <f>IF(N103="Sí",0,H103-I103-K103)</f>
        <v/>
      </c>
      <c r="R103" s="14">
        <f>F103-TODAY()</f>
        <v/>
      </c>
      <c r="S103" s="14">
        <f>IF(N103="Sí","🟢 Pagado",IF(R103&lt;0,"🔴 Vencido",IF(R103&lt;=7,"🟡 Por vencer","")))</f>
        <v/>
      </c>
      <c r="T103" s="14" t="n"/>
      <c r="U103" s="14" t="n"/>
      <c r="V103" s="14" t="n"/>
      <c r="W103" s="14" t="n"/>
      <c r="X103" s="87" t="n"/>
    </row>
    <row r="104" hidden="1" s="115">
      <c r="A104" s="13" t="n"/>
      <c r="B104" s="14" t="inlineStr">
        <is>
          <t>La Cata DF</t>
        </is>
      </c>
      <c r="C104" s="49" t="inlineStr">
        <is>
          <t>JUAN BEATO</t>
        </is>
      </c>
      <c r="D104" s="49" t="n">
        <v>34402</v>
      </c>
      <c r="E104" s="50" t="n">
        <v>46076</v>
      </c>
      <c r="F104" s="50" t="n">
        <v>46112</v>
      </c>
      <c r="G104" s="49" t="inlineStr">
        <is>
          <t>Crédito</t>
        </is>
      </c>
      <c r="H104" s="51" t="n">
        <v>32226.46</v>
      </c>
      <c r="I104" s="51" t="n">
        <v>32226.46</v>
      </c>
      <c r="J104" s="43" t="n">
        <v>46112</v>
      </c>
      <c r="K104" s="15" t="n"/>
      <c r="L104" s="15" t="n"/>
      <c r="M104" s="33">
        <f>SUM(I104,K104)</f>
        <v/>
      </c>
      <c r="N104" s="14" t="inlineStr">
        <is>
          <t>Sí</t>
        </is>
      </c>
      <c r="O104" s="40" t="n"/>
      <c r="P104" s="14" t="n"/>
      <c r="Q104" s="15">
        <f>IF(N104="Sí",0,H104-I104-K104)</f>
        <v/>
      </c>
      <c r="R104" s="14">
        <f>F104-TODAY()</f>
        <v/>
      </c>
      <c r="S104" s="14">
        <f>IF(N104="Sí","🟢 Pagado",IF(R104&lt;0,"🔴 Vencido",IF(R104&lt;=7,"🟡 Por vencer","")))</f>
        <v/>
      </c>
      <c r="T104" s="14" t="n"/>
      <c r="U104" s="14" t="n"/>
      <c r="V104" s="14" t="n"/>
      <c r="W104" s="14" t="n"/>
      <c r="X104" s="87" t="inlineStr">
        <is>
          <t>Almacenes Hatuey</t>
        </is>
      </c>
    </row>
    <row r="105" hidden="1" s="115">
      <c r="A105" s="13" t="n"/>
      <c r="B105" s="14" t="inlineStr">
        <is>
          <t>La Cata LMF</t>
        </is>
      </c>
      <c r="C105" s="49" t="inlineStr">
        <is>
          <t>AGUA SANTA LUCIA</t>
        </is>
      </c>
      <c r="D105" s="49" t="n">
        <v>1463</v>
      </c>
      <c r="E105" s="50" t="n">
        <v>46077</v>
      </c>
      <c r="F105" s="50" t="n">
        <v>46077</v>
      </c>
      <c r="G105" s="49" t="inlineStr">
        <is>
          <t>Contado</t>
        </is>
      </c>
      <c r="H105" s="51" t="n">
        <v>2100</v>
      </c>
      <c r="I105" s="51" t="n">
        <v>2100</v>
      </c>
      <c r="J105" s="40" t="n"/>
      <c r="K105" s="15" t="n"/>
      <c r="L105" s="15" t="n"/>
      <c r="M105" s="33">
        <f>SUM(I105,K105)</f>
        <v/>
      </c>
      <c r="N105" s="14" t="inlineStr">
        <is>
          <t>Sí</t>
        </is>
      </c>
      <c r="O105" s="40" t="n"/>
      <c r="P105" s="14" t="n"/>
      <c r="Q105" s="15">
        <f>IF(N105="Sí",0,H105-I105-K105)</f>
        <v/>
      </c>
      <c r="R105" s="14">
        <f>F105-TODAY()</f>
        <v/>
      </c>
      <c r="S105" s="14">
        <f>IF(N105="Sí","🟢 Pagado",IF(R105&lt;0,"🔴 Vencido",IF(R105&lt;=7,"🟡 Por vencer","")))</f>
        <v/>
      </c>
      <c r="T105" s="14" t="n"/>
      <c r="U105" s="14" t="n"/>
      <c r="V105" s="14" t="n"/>
      <c r="W105" s="14" t="n"/>
      <c r="X105" s="87" t="inlineStr">
        <is>
          <t>HIELO LMF</t>
        </is>
      </c>
    </row>
    <row r="106" hidden="1" s="115">
      <c r="A106" s="13" t="n"/>
      <c r="B106" s="14" t="inlineStr">
        <is>
          <t>La Cata DF</t>
        </is>
      </c>
      <c r="C106" s="49" t="inlineStr">
        <is>
          <t>CERVECERIA NACIONAL DOMINICANA SA</t>
        </is>
      </c>
      <c r="D106" s="49" t="n"/>
      <c r="E106" s="50" t="n">
        <v>46079</v>
      </c>
      <c r="F106" s="50" t="n">
        <v>46079</v>
      </c>
      <c r="G106" s="49" t="inlineStr">
        <is>
          <t>Contado</t>
        </is>
      </c>
      <c r="H106" s="51" t="n">
        <v>75407.25999999999</v>
      </c>
      <c r="I106" s="51" t="n">
        <v>75407.25999999999</v>
      </c>
      <c r="J106" s="40" t="n"/>
      <c r="K106" s="15" t="n"/>
      <c r="L106" s="15" t="n"/>
      <c r="M106" s="33">
        <f>SUM(I106,K106)</f>
        <v/>
      </c>
      <c r="N106" s="14" t="inlineStr">
        <is>
          <t>Sí</t>
        </is>
      </c>
      <c r="O106" s="40" t="n"/>
      <c r="P106" s="14" t="n"/>
      <c r="Q106" s="15">
        <f>IF(N106="Sí",0,H106-I106-K106)</f>
        <v/>
      </c>
      <c r="R106" s="14">
        <f>F106-TODAY()</f>
        <v/>
      </c>
      <c r="S106" s="14">
        <f>IF(N106="Sí","🟢 Pagado",IF(R106&lt;0,"🔴 Vencido",IF(R106&lt;=7,"🟡 Por vencer","")))</f>
        <v/>
      </c>
      <c r="T106" s="14" t="n"/>
      <c r="U106" s="14" t="n"/>
      <c r="V106" s="14" t="n"/>
      <c r="W106" s="14" t="n"/>
      <c r="X106" s="87" t="n"/>
    </row>
    <row r="107" hidden="1" s="115">
      <c r="A107" s="13" t="n"/>
      <c r="B107" s="14" t="inlineStr">
        <is>
          <t>La Cata LMF</t>
        </is>
      </c>
      <c r="C107" s="49" t="inlineStr">
        <is>
          <t>CERVECERIA NACIONAL DOMINICANA SA</t>
        </is>
      </c>
      <c r="D107" s="49" t="n"/>
      <c r="E107" s="50" t="n">
        <v>46079</v>
      </c>
      <c r="F107" s="50" t="n">
        <v>46079</v>
      </c>
      <c r="G107" s="49" t="inlineStr">
        <is>
          <t>Contado</t>
        </is>
      </c>
      <c r="H107" s="51" t="n">
        <v>181660.34</v>
      </c>
      <c r="I107" s="51" t="n">
        <v>181660.34</v>
      </c>
      <c r="J107" s="40" t="n"/>
      <c r="K107" s="15" t="n"/>
      <c r="L107" s="15" t="n"/>
      <c r="M107" s="33">
        <f>SUM(I107,K107)</f>
        <v/>
      </c>
      <c r="N107" s="14" t="inlineStr">
        <is>
          <t>Sí</t>
        </is>
      </c>
      <c r="O107" s="40" t="n"/>
      <c r="P107" s="14" t="n"/>
      <c r="Q107" s="15">
        <f>IF(N107="Sí",0,H107-I107-K107)</f>
        <v/>
      </c>
      <c r="R107" s="14">
        <f>F107-TODAY()</f>
        <v/>
      </c>
      <c r="S107" s="14">
        <f>IF(N107="Sí","🟢 Pagado",IF(R107&lt;0,"🔴 Vencido",IF(R107&lt;=7,"🟡 Por vencer","")))</f>
        <v/>
      </c>
      <c r="T107" s="14" t="n"/>
      <c r="U107" s="14" t="n"/>
      <c r="V107" s="14" t="n"/>
      <c r="W107" s="14" t="n"/>
      <c r="X107" s="87" t="n"/>
    </row>
    <row r="108" hidden="1" s="115">
      <c r="A108" s="13" t="n"/>
      <c r="B108" s="14" t="inlineStr">
        <is>
          <t>La Cata LMF</t>
        </is>
      </c>
      <c r="C108" s="49" t="inlineStr">
        <is>
          <t>FRITO LAY DOMINICANA S A</t>
        </is>
      </c>
      <c r="D108" s="49" t="n"/>
      <c r="E108" s="50" t="n">
        <v>46080</v>
      </c>
      <c r="F108" s="50" t="n">
        <v>46080</v>
      </c>
      <c r="G108" s="49" t="inlineStr">
        <is>
          <t>Contado</t>
        </is>
      </c>
      <c r="H108" s="51" t="n">
        <v>12581.71</v>
      </c>
      <c r="I108" s="51" t="n">
        <v>12581.71</v>
      </c>
      <c r="J108" s="40" t="n"/>
      <c r="K108" s="15" t="n"/>
      <c r="L108" s="15" t="n"/>
      <c r="M108" s="33">
        <f>SUM(I108,K108)</f>
        <v/>
      </c>
      <c r="N108" s="14" t="inlineStr">
        <is>
          <t>Sí</t>
        </is>
      </c>
      <c r="O108" s="40" t="n"/>
      <c r="P108" s="14" t="n"/>
      <c r="Q108" s="15">
        <f>IF(N108="Sí",0,H108-I108-K108)</f>
        <v/>
      </c>
      <c r="R108" s="14">
        <f>F108-TODAY()</f>
        <v/>
      </c>
      <c r="S108" s="14">
        <f>IF(N108="Sí","🟢 Pagado",IF(R108&lt;0,"🔴 Vencido",IF(R108&lt;=7,"🟡 Por vencer","")))</f>
        <v/>
      </c>
      <c r="T108" s="14" t="n"/>
      <c r="U108" s="14" t="n"/>
      <c r="V108" s="14" t="n"/>
      <c r="W108" s="14" t="n"/>
      <c r="X108" s="87" t="n"/>
    </row>
    <row r="109" hidden="1" s="115">
      <c r="A109" s="13" t="n"/>
      <c r="B109" s="14" t="inlineStr">
        <is>
          <t>La Cata LMF</t>
        </is>
      </c>
      <c r="C109" s="49" t="inlineStr">
        <is>
          <t>SUPERNOVA /TULIPAN/DELVIS</t>
        </is>
      </c>
      <c r="D109" s="49" t="n">
        <v>3256</v>
      </c>
      <c r="E109" s="50" t="n">
        <v>46080</v>
      </c>
      <c r="F109" s="50" t="n">
        <v>46094</v>
      </c>
      <c r="G109" s="49" t="inlineStr">
        <is>
          <t>Crédito</t>
        </is>
      </c>
      <c r="H109" s="51" t="n">
        <v>178275.12</v>
      </c>
      <c r="I109" s="51" t="n">
        <v>178275.12</v>
      </c>
      <c r="J109" s="40" t="n"/>
      <c r="K109" s="15" t="n"/>
      <c r="L109" s="15" t="n"/>
      <c r="M109" s="33">
        <f>SUM(I109,K109)</f>
        <v/>
      </c>
      <c r="N109" s="14" t="inlineStr">
        <is>
          <t>Sí</t>
        </is>
      </c>
      <c r="O109" s="13" t="n">
        <v>46091</v>
      </c>
      <c r="P109" s="14" t="n"/>
      <c r="Q109" s="15">
        <f>IF(N109="Sí",0,H109-I109-K109)</f>
        <v/>
      </c>
      <c r="R109" s="14">
        <f>F109-TODAY()</f>
        <v/>
      </c>
      <c r="S109" s="14">
        <f>IF(N109="Sí","🟢 Pagado",IF(R109&lt;0,"🔴 Vencido",IF(R109&lt;=7,"🟡 Por vencer","")))</f>
        <v/>
      </c>
      <c r="T109" s="14" t="n"/>
      <c r="U109" s="14" t="n"/>
      <c r="V109" s="14" t="n"/>
      <c r="W109" s="14" t="n"/>
      <c r="X109" s="87" t="n"/>
    </row>
    <row r="110" hidden="1" s="115">
      <c r="A110" s="13" t="n"/>
      <c r="B110" s="14" t="inlineStr">
        <is>
          <t>La Cata LMF</t>
        </is>
      </c>
      <c r="C110" s="49" t="inlineStr">
        <is>
          <t>SUPERNOVA /TULIPAN/DELVIS</t>
        </is>
      </c>
      <c r="D110" s="49" t="n">
        <v>3257</v>
      </c>
      <c r="E110" s="50" t="n">
        <v>46080</v>
      </c>
      <c r="F110" s="50" t="n">
        <v>46094</v>
      </c>
      <c r="G110" s="49" t="inlineStr">
        <is>
          <t>Crédito</t>
        </is>
      </c>
      <c r="H110" s="51" t="n">
        <v>17200</v>
      </c>
      <c r="I110" s="51" t="n">
        <v>17200</v>
      </c>
      <c r="J110" s="40" t="n"/>
      <c r="K110" s="15" t="n"/>
      <c r="L110" s="15" t="n"/>
      <c r="M110" s="33">
        <f>SUM(I110,K110)</f>
        <v/>
      </c>
      <c r="N110" s="14" t="inlineStr">
        <is>
          <t>Sí</t>
        </is>
      </c>
      <c r="O110" s="13" t="n">
        <v>46091</v>
      </c>
      <c r="P110" s="14" t="n"/>
      <c r="Q110" s="15">
        <f>IF(N110="Sí",0,H110-I110-K110)</f>
        <v/>
      </c>
      <c r="R110" s="14">
        <f>F110-TODAY()</f>
        <v/>
      </c>
      <c r="S110" s="14">
        <f>IF(N110="Sí","🟢 Pagado",IF(R110&lt;0,"🔴 Vencido",IF(R110&lt;=7,"🟡 Por vencer","")))</f>
        <v/>
      </c>
      <c r="T110" s="14" t="n"/>
      <c r="U110" s="14" t="n"/>
      <c r="V110" s="14" t="n"/>
      <c r="W110" s="14" t="n"/>
      <c r="X110" s="87" t="n"/>
    </row>
    <row r="111" hidden="1" s="115">
      <c r="A111" s="13" t="n"/>
      <c r="B111" s="14" t="inlineStr">
        <is>
          <t>La Cata LMF</t>
        </is>
      </c>
      <c r="C111" s="52" t="inlineStr">
        <is>
          <t>JOSE IGNACIO ROA</t>
        </is>
      </c>
      <c r="D111" s="52" t="n"/>
      <c r="E111" s="54" t="n">
        <v>46083</v>
      </c>
      <c r="F111" s="54" t="n">
        <v>46083</v>
      </c>
      <c r="G111" s="52" t="inlineStr">
        <is>
          <t>Contado</t>
        </is>
      </c>
      <c r="H111" s="42" t="n">
        <v>8000</v>
      </c>
      <c r="I111" s="42" t="n">
        <v>8000</v>
      </c>
      <c r="J111" s="43" t="n">
        <v>46084</v>
      </c>
      <c r="K111" s="15" t="n"/>
      <c r="L111" s="15" t="n"/>
      <c r="M111" s="33">
        <f>SUM(I111,K111)</f>
        <v/>
      </c>
      <c r="N111" s="14" t="inlineStr">
        <is>
          <t>Sí</t>
        </is>
      </c>
      <c r="O111" s="43" t="n">
        <v>46084</v>
      </c>
      <c r="P111" s="14" t="n"/>
      <c r="Q111" s="15">
        <f>IF(N111="Sí",0,H111-I111-K111)</f>
        <v/>
      </c>
      <c r="R111" s="14">
        <f>F111-TODAY()</f>
        <v/>
      </c>
      <c r="S111" s="14">
        <f>IF(N111="Sí","🟢 Pagado",IF(R111&lt;0,"🔴 Vencido",IF(R111&lt;=7,"🟡 Por vencer","")))</f>
        <v/>
      </c>
      <c r="T111" s="14" t="n"/>
      <c r="U111" s="14" t="n"/>
      <c r="V111" s="14" t="n"/>
      <c r="W111" s="14" t="n"/>
      <c r="X111" s="87" t="n"/>
    </row>
    <row r="112" hidden="1" s="115">
      <c r="A112" s="13" t="n"/>
      <c r="B112" s="14" t="inlineStr">
        <is>
          <t>La Cata DF</t>
        </is>
      </c>
      <c r="C112" s="49" t="inlineStr">
        <is>
          <t>JUAN BEATO</t>
        </is>
      </c>
      <c r="D112" s="49" t="n"/>
      <c r="E112" s="50" t="n">
        <v>46083</v>
      </c>
      <c r="F112" s="50" t="n">
        <v>46122</v>
      </c>
      <c r="G112" s="49" t="inlineStr">
        <is>
          <t>Crédito</t>
        </is>
      </c>
      <c r="H112" s="51" t="n">
        <v>38612</v>
      </c>
      <c r="I112" s="51" t="n">
        <v>38612</v>
      </c>
      <c r="J112" s="40" t="n">
        <v>46119</v>
      </c>
      <c r="K112" s="15" t="n"/>
      <c r="L112" s="15" t="n"/>
      <c r="M112" s="33">
        <f>SUM(I112,K112)</f>
        <v/>
      </c>
      <c r="N112" s="14" t="inlineStr">
        <is>
          <t>Sí</t>
        </is>
      </c>
      <c r="O112" s="13" t="n"/>
      <c r="P112" s="14" t="n"/>
      <c r="Q112" s="15">
        <f>IF(N112="Sí",0,H112-I112-K112)</f>
        <v/>
      </c>
      <c r="R112" s="14">
        <f>F112-TODAY()</f>
        <v/>
      </c>
      <c r="S112" s="14">
        <f>IF(N112="Sí","🟢 Pagado",IF(R112&lt;0,"🔴 Vencido",IF(R112&lt;=7,"🟡 Por vencer","")))</f>
        <v/>
      </c>
      <c r="T112" s="14" t="n"/>
      <c r="U112" s="14" t="n"/>
      <c r="V112" s="14" t="n"/>
      <c r="W112" s="14" t="n"/>
      <c r="X112" s="87" t="inlineStr">
        <is>
          <t>Karmas</t>
        </is>
      </c>
    </row>
    <row r="113" hidden="1" s="115">
      <c r="A113" s="13" t="n"/>
      <c r="B113" s="14" t="inlineStr">
        <is>
          <t>La Cata DF</t>
        </is>
      </c>
      <c r="C113" s="49" t="inlineStr">
        <is>
          <t>JUAN BEATO</t>
        </is>
      </c>
      <c r="D113" s="49" t="n"/>
      <c r="E113" s="50" t="n">
        <v>46083</v>
      </c>
      <c r="F113" s="50" t="n">
        <v>46122</v>
      </c>
      <c r="G113" s="49" t="inlineStr">
        <is>
          <t>Crédito</t>
        </is>
      </c>
      <c r="H113" s="51" t="n">
        <v>776.6</v>
      </c>
      <c r="I113" s="51" t="n">
        <v>776.6</v>
      </c>
      <c r="J113" s="40" t="n">
        <v>46119</v>
      </c>
      <c r="K113" s="15" t="n"/>
      <c r="L113" s="15" t="n"/>
      <c r="M113" s="33">
        <f>SUM(I113,K113)</f>
        <v/>
      </c>
      <c r="N113" s="14" t="inlineStr">
        <is>
          <t>Sí</t>
        </is>
      </c>
      <c r="O113" s="13" t="n"/>
      <c r="P113" s="14" t="n"/>
      <c r="Q113" s="15">
        <f>IF(N113="Sí",0,H113-I113-K113)</f>
        <v/>
      </c>
      <c r="R113" s="14">
        <f>F113-TODAY()</f>
        <v/>
      </c>
      <c r="S113" s="14">
        <f>IF(N113="Sí","🟢 Pagado",IF(R113&lt;0,"🔴 Vencido",IF(R113&lt;=7,"🟡 Por vencer","")))</f>
        <v/>
      </c>
      <c r="T113" s="14" t="n"/>
      <c r="U113" s="14" t="n"/>
      <c r="V113" s="14" t="n"/>
      <c r="W113" s="14" t="n"/>
      <c r="X113" s="87" t="inlineStr">
        <is>
          <t>Material gastable</t>
        </is>
      </c>
    </row>
    <row r="114" hidden="1" s="115">
      <c r="A114" s="13" t="n"/>
      <c r="B114" s="14" t="inlineStr">
        <is>
          <t>La Cata DF</t>
        </is>
      </c>
      <c r="C114" s="49" t="inlineStr">
        <is>
          <t>JUAN BEATO</t>
        </is>
      </c>
      <c r="D114" s="14" t="inlineStr">
        <is>
          <t> </t>
        </is>
      </c>
      <c r="E114" s="13" t="n">
        <v>46084</v>
      </c>
      <c r="F114" s="50" t="n">
        <v>46122</v>
      </c>
      <c r="G114" s="49" t="inlineStr">
        <is>
          <t>Crédito</t>
        </is>
      </c>
      <c r="H114" s="15" t="n">
        <v>61334.04</v>
      </c>
      <c r="I114" s="15" t="n">
        <v>61334.04</v>
      </c>
      <c r="J114" s="40" t="n">
        <v>46119</v>
      </c>
      <c r="K114" s="15" t="n"/>
      <c r="L114" s="15" t="n"/>
      <c r="M114" s="33">
        <f>SUM(I114,K114)</f>
        <v/>
      </c>
      <c r="N114" s="14" t="inlineStr">
        <is>
          <t>Sí</t>
        </is>
      </c>
      <c r="O114" s="13" t="n"/>
      <c r="P114" s="14" t="n"/>
      <c r="Q114" s="15">
        <f>IF(N114="Sí",0,H114-I114-K114)</f>
        <v/>
      </c>
      <c r="R114" s="14">
        <f>F114-TODAY()</f>
        <v/>
      </c>
      <c r="S114" s="14">
        <f>IF(N114="Sí","🟢 Pagado",IF(R114&lt;0,"🔴 Vencido",IF(R114&lt;=7,"🟡 Por vencer","")))</f>
        <v/>
      </c>
      <c r="T114" s="14" t="n"/>
      <c r="U114" s="14" t="n"/>
      <c r="V114" s="14" t="n"/>
      <c r="W114" s="14" t="n"/>
      <c r="X114" s="87" t="inlineStr">
        <is>
          <t>Factura Almacenes Hatuey Defillo</t>
        </is>
      </c>
    </row>
    <row r="115" hidden="1" s="115">
      <c r="A115" s="13" t="n"/>
      <c r="B115" s="14" t="inlineStr">
        <is>
          <t>La Cata DF</t>
        </is>
      </c>
      <c r="C115" s="14" t="inlineStr">
        <is>
          <t>EL MOCANITO IMPORTADORA</t>
        </is>
      </c>
      <c r="D115" s="14" t="n"/>
      <c r="E115" s="13" t="n">
        <v>46085</v>
      </c>
      <c r="F115" s="13" t="n">
        <v>46085</v>
      </c>
      <c r="G115" s="14" t="inlineStr">
        <is>
          <t>Contado</t>
        </is>
      </c>
      <c r="H115" s="15" t="n">
        <v>12320</v>
      </c>
      <c r="I115" s="15" t="n">
        <v>12320</v>
      </c>
      <c r="J115" s="40" t="n">
        <v>46085</v>
      </c>
      <c r="K115" s="15" t="n"/>
      <c r="L115" s="15" t="n"/>
      <c r="M115" s="33">
        <f>SUM(I115,K115)</f>
        <v/>
      </c>
      <c r="N115" s="14" t="inlineStr">
        <is>
          <t>Sí</t>
        </is>
      </c>
      <c r="O115" s="13" t="n">
        <v>46085</v>
      </c>
      <c r="P115" s="14" t="n"/>
      <c r="Q115" s="15">
        <f>IF(N115="Sí",0,H115-I115-K115)</f>
        <v/>
      </c>
      <c r="R115" s="14">
        <f>F115-TODAY()</f>
        <v/>
      </c>
      <c r="S115" s="14">
        <f>IF(N115="Sí","🟢 Pagado",IF(R115&lt;0,"🔴 Vencido",IF(R115&lt;=7,"🟡 Por vencer","")))</f>
        <v/>
      </c>
      <c r="T115" s="14" t="n"/>
      <c r="U115" s="14" t="n"/>
      <c r="V115" s="14" t="n"/>
      <c r="W115" s="14" t="n"/>
      <c r="X115" s="87" t="n"/>
    </row>
    <row r="116" hidden="1" s="115">
      <c r="A116" s="13" t="n"/>
      <c r="B116" s="14" t="inlineStr">
        <is>
          <t>La Cata DF</t>
        </is>
      </c>
      <c r="C116" s="49" t="inlineStr">
        <is>
          <t>JUAN BEATO</t>
        </is>
      </c>
      <c r="D116" s="14" t="n"/>
      <c r="E116" s="13" t="n">
        <v>46085</v>
      </c>
      <c r="F116" s="50" t="n">
        <v>46122</v>
      </c>
      <c r="G116" s="14" t="inlineStr">
        <is>
          <t>Crédito</t>
        </is>
      </c>
      <c r="H116" s="15" t="n">
        <v>281</v>
      </c>
      <c r="I116" s="15" t="n">
        <v>281</v>
      </c>
      <c r="J116" s="40" t="n">
        <v>46119</v>
      </c>
      <c r="K116" s="15" t="n"/>
      <c r="L116" s="15" t="n"/>
      <c r="M116" s="33">
        <f>SUM(I116,K116)</f>
        <v/>
      </c>
      <c r="N116" s="14" t="inlineStr">
        <is>
          <t>Sí</t>
        </is>
      </c>
      <c r="O116" s="13" t="n"/>
      <c r="P116" s="14" t="n"/>
      <c r="Q116" s="15">
        <f>IF(N116="Sí",0,H116-I116-K116)</f>
        <v/>
      </c>
      <c r="R116" s="14">
        <f>F116-TODAY()</f>
        <v/>
      </c>
      <c r="S116" s="14">
        <f>IF(N116="Sí","🟢 Pagado",IF(R116&lt;0,"🔴 Vencido",IF(R116&lt;=7,"🟡 Por vencer","")))</f>
        <v/>
      </c>
      <c r="T116" s="14" t="n"/>
      <c r="U116" s="14" t="n"/>
      <c r="V116" s="14" t="n"/>
      <c r="W116" s="14" t="n"/>
      <c r="X116" s="87" t="n"/>
    </row>
    <row r="117" hidden="1" s="115">
      <c r="A117" s="13" t="n"/>
      <c r="B117" s="14" t="inlineStr">
        <is>
          <t>La Cata LMF</t>
        </is>
      </c>
      <c r="C117" s="14" t="inlineStr">
        <is>
          <t>AGUA SANTA LUCIA</t>
        </is>
      </c>
      <c r="D117" s="14" t="n"/>
      <c r="E117" s="13" t="n">
        <v>46085</v>
      </c>
      <c r="F117" s="13" t="n">
        <v>46085</v>
      </c>
      <c r="G117" s="14" t="inlineStr">
        <is>
          <t>Contado</t>
        </is>
      </c>
      <c r="H117" s="15" t="n">
        <v>1400</v>
      </c>
      <c r="I117" s="15" t="n">
        <v>1400</v>
      </c>
      <c r="J117" s="40" t="n"/>
      <c r="K117" s="15" t="n"/>
      <c r="L117" s="15" t="n"/>
      <c r="M117" s="33">
        <f>SUM(I117,K117)</f>
        <v/>
      </c>
      <c r="N117" s="14" t="inlineStr">
        <is>
          <t>Sí</t>
        </is>
      </c>
      <c r="O117" s="13" t="n">
        <v>46085</v>
      </c>
      <c r="P117" s="14" t="n"/>
      <c r="Q117" s="15">
        <f>IF(N117="Sí",0,H117-I117-K117)</f>
        <v/>
      </c>
      <c r="R117" s="14">
        <f>F117-TODAY()</f>
        <v/>
      </c>
      <c r="S117" s="14">
        <f>IF(N117="Sí","🟢 Pagado",IF(R117&lt;0,"🔴 Vencido",IF(R117&lt;=7,"🟡 Por vencer","")))</f>
        <v/>
      </c>
      <c r="T117" s="14" t="n"/>
      <c r="U117" s="14" t="n"/>
      <c r="V117" s="14" t="n"/>
      <c r="W117" s="14" t="n"/>
      <c r="X117" s="87" t="inlineStr">
        <is>
          <t>HIELO LMF</t>
        </is>
      </c>
    </row>
    <row r="118" hidden="1" s="115">
      <c r="A118" s="13" t="n"/>
      <c r="B118" s="14" t="inlineStr">
        <is>
          <t>La Cata LMF</t>
        </is>
      </c>
      <c r="C118" s="14" t="inlineStr">
        <is>
          <t xml:space="preserve">AGUA SUBLIME </t>
        </is>
      </c>
      <c r="D118" s="14" t="n"/>
      <c r="E118" s="13" t="n">
        <v>46085</v>
      </c>
      <c r="F118" s="13" t="n">
        <v>46085</v>
      </c>
      <c r="G118" s="14" t="inlineStr">
        <is>
          <t>Contado</t>
        </is>
      </c>
      <c r="H118" s="15" t="n">
        <v>1400</v>
      </c>
      <c r="I118" s="15" t="n">
        <v>1400</v>
      </c>
      <c r="J118" s="40" t="n"/>
      <c r="K118" s="15" t="n"/>
      <c r="L118" s="15" t="n"/>
      <c r="M118" s="33">
        <f>SUM(I118,K118)</f>
        <v/>
      </c>
      <c r="N118" s="14" t="inlineStr">
        <is>
          <t>Sí</t>
        </is>
      </c>
      <c r="O118" s="13" t="n">
        <v>46085</v>
      </c>
      <c r="P118" s="14" t="n"/>
      <c r="Q118" s="15">
        <f>IF(N118="Sí",0,H118-I118-K118)</f>
        <v/>
      </c>
      <c r="R118" s="14">
        <f>F118-TODAY()</f>
        <v/>
      </c>
      <c r="S118" s="14">
        <f>IF(N118="Sí","🟢 Pagado",IF(R118&lt;0,"🔴 Vencido",IF(R118&lt;=7,"🟡 Por vencer","")))</f>
        <v/>
      </c>
      <c r="T118" s="14" t="n"/>
      <c r="U118" s="14" t="n"/>
      <c r="V118" s="14" t="n"/>
      <c r="W118" s="14" t="n"/>
      <c r="X118" s="87" t="inlineStr">
        <is>
          <t>AGUA SUBLIME</t>
        </is>
      </c>
    </row>
    <row r="119" hidden="1" s="115">
      <c r="A119" s="13" t="n"/>
      <c r="B119" s="14" t="inlineStr">
        <is>
          <t>La Cata LMF</t>
        </is>
      </c>
      <c r="C119" s="49" t="inlineStr">
        <is>
          <t>CERVECERIA NACIONAL DOMINICANA SA</t>
        </is>
      </c>
      <c r="D119" s="14" t="n"/>
      <c r="E119" s="13" t="n">
        <v>46086</v>
      </c>
      <c r="F119" s="13" t="n">
        <v>46086</v>
      </c>
      <c r="G119" s="14" t="inlineStr">
        <is>
          <t>Contado</t>
        </is>
      </c>
      <c r="H119" s="15" t="n">
        <v>50707.94</v>
      </c>
      <c r="I119" s="15" t="n">
        <v>50707.94</v>
      </c>
      <c r="J119" s="40" t="n"/>
      <c r="K119" s="15" t="n"/>
      <c r="L119" s="15" t="n"/>
      <c r="M119" s="33">
        <f>SUM(I119,K119)</f>
        <v/>
      </c>
      <c r="N119" s="14" t="inlineStr">
        <is>
          <t>Sí</t>
        </is>
      </c>
      <c r="O119" s="13" t="n">
        <v>46086</v>
      </c>
      <c r="P119" s="14" t="n"/>
      <c r="Q119" s="15">
        <f>IF(N119="Sí",0,H119-I119-K119)</f>
        <v/>
      </c>
      <c r="R119" s="14">
        <f>F119-TODAY()</f>
        <v/>
      </c>
      <c r="S119" s="14">
        <f>IF(N119="Sí","🟢 Pagado",IF(R119&lt;0,"🔴 Vencido",IF(R119&lt;=7,"🟡 Por vencer","")))</f>
        <v/>
      </c>
      <c r="T119" s="14" t="n"/>
      <c r="U119" s="14" t="n"/>
      <c r="V119" s="14" t="n"/>
      <c r="W119" s="14" t="n"/>
      <c r="X119" s="87" t="n"/>
    </row>
    <row r="120" hidden="1" s="115">
      <c r="A120" s="13" t="n"/>
      <c r="B120" s="14" t="inlineStr">
        <is>
          <t>La Cata DF</t>
        </is>
      </c>
      <c r="C120" s="14" t="inlineStr">
        <is>
          <t>AQUASED</t>
        </is>
      </c>
      <c r="D120" s="14" t="n"/>
      <c r="E120" s="13" t="n">
        <v>46086</v>
      </c>
      <c r="F120" s="13" t="n">
        <v>46086</v>
      </c>
      <c r="G120" s="14" t="inlineStr">
        <is>
          <t>Contado</t>
        </is>
      </c>
      <c r="H120" s="15" t="n">
        <v>1075</v>
      </c>
      <c r="I120" s="15" t="n">
        <v>1075</v>
      </c>
      <c r="J120" s="40" t="n"/>
      <c r="K120" s="15" t="n"/>
      <c r="L120" s="15" t="n"/>
      <c r="M120" s="33">
        <f>SUM(I120,K120)</f>
        <v/>
      </c>
      <c r="N120" s="14" t="inlineStr">
        <is>
          <t>Sí</t>
        </is>
      </c>
      <c r="O120" s="13" t="n">
        <v>46087</v>
      </c>
      <c r="P120" s="14" t="n"/>
      <c r="Q120" s="15">
        <f>IF(N120="Sí",0,H120-I120-K120)</f>
        <v/>
      </c>
      <c r="R120" s="14">
        <f>F120-TODAY()</f>
        <v/>
      </c>
      <c r="S120" s="14">
        <f>IF(N120="Sí","🟢 Pagado",IF(R120&lt;0,"🔴 Vencido",IF(R120&lt;=7,"🟡 Por vencer","")))</f>
        <v/>
      </c>
      <c r="T120" s="14" t="n"/>
      <c r="U120" s="14" t="n"/>
      <c r="V120" s="14" t="n"/>
      <c r="W120" s="14" t="n"/>
      <c r="X120" s="87" t="n"/>
    </row>
    <row r="121" hidden="1" s="115">
      <c r="A121" s="13" t="n"/>
      <c r="B121" s="14" t="inlineStr">
        <is>
          <t>La Cata LMF</t>
        </is>
      </c>
      <c r="C121" s="14" t="inlineStr">
        <is>
          <t>AGUA SANTA LUCIA</t>
        </is>
      </c>
      <c r="D121" s="14" t="n"/>
      <c r="E121" s="13" t="n">
        <v>46087</v>
      </c>
      <c r="F121" s="13" t="n">
        <v>46087</v>
      </c>
      <c r="G121" s="14" t="inlineStr">
        <is>
          <t>Contado</t>
        </is>
      </c>
      <c r="H121" s="15" t="n">
        <v>300</v>
      </c>
      <c r="I121" s="15" t="n">
        <v>300</v>
      </c>
      <c r="J121" s="40" t="n"/>
      <c r="K121" s="15" t="n"/>
      <c r="L121" s="15" t="n"/>
      <c r="M121" s="33">
        <f>SUM(I121,K121)</f>
        <v/>
      </c>
      <c r="N121" s="14" t="inlineStr">
        <is>
          <t>Sí</t>
        </is>
      </c>
      <c r="O121" s="13" t="n">
        <v>46087</v>
      </c>
      <c r="P121" s="14" t="n"/>
      <c r="Q121" s="15">
        <f>IF(N121="Sí",0,H121-I121-K121)</f>
        <v/>
      </c>
      <c r="R121" s="14">
        <f>F121-TODAY()</f>
        <v/>
      </c>
      <c r="S121" s="14">
        <f>IF(N121="Sí","🟢 Pagado",IF(R121&lt;0,"🔴 Vencido",IF(R121&lt;=7,"🟡 Por vencer","")))</f>
        <v/>
      </c>
      <c r="T121" s="14" t="n"/>
      <c r="U121" s="14" t="n"/>
      <c r="V121" s="14" t="n"/>
      <c r="W121" s="14" t="n"/>
      <c r="X121" s="87" t="n"/>
    </row>
    <row r="122" hidden="1" s="115">
      <c r="A122" s="13" t="n"/>
      <c r="B122" s="14" t="inlineStr">
        <is>
          <t>La Cata LMF</t>
        </is>
      </c>
      <c r="C122" s="14" t="inlineStr">
        <is>
          <t xml:space="preserve">COCACOLA </t>
        </is>
      </c>
      <c r="D122" s="14" t="n"/>
      <c r="E122" s="13" t="n">
        <v>46088</v>
      </c>
      <c r="F122" s="13" t="n">
        <v>46088</v>
      </c>
      <c r="G122" s="14" t="inlineStr">
        <is>
          <t>Contado</t>
        </is>
      </c>
      <c r="H122" s="15" t="n">
        <v>5818</v>
      </c>
      <c r="I122" s="15" t="n">
        <v>5818</v>
      </c>
      <c r="J122" s="40" t="n"/>
      <c r="K122" s="15" t="n"/>
      <c r="L122" s="15" t="n"/>
      <c r="M122" s="33">
        <f>SUM(I122,K122)</f>
        <v/>
      </c>
      <c r="N122" s="14" t="inlineStr">
        <is>
          <t>Sí</t>
        </is>
      </c>
      <c r="O122" s="13" t="n">
        <v>46088</v>
      </c>
      <c r="P122" s="14" t="n"/>
      <c r="Q122" s="15">
        <f>IF(N122="Sí",0,H122-I122-K122)</f>
        <v/>
      </c>
      <c r="R122" s="14">
        <f>F122-TODAY()</f>
        <v/>
      </c>
      <c r="S122" s="14">
        <f>IF(N122="Sí","🟢 Pagado",IF(R122&lt;0,"🔴 Vencido",IF(R122&lt;=7,"🟡 Por vencer","")))</f>
        <v/>
      </c>
      <c r="T122" s="14" t="n"/>
      <c r="U122" s="14" t="n"/>
      <c r="V122" s="14" t="n"/>
      <c r="W122" s="14" t="n"/>
      <c r="X122" s="87" t="n"/>
    </row>
    <row r="123" hidden="1" s="115">
      <c r="A123" s="13" t="n"/>
      <c r="B123" s="14" t="inlineStr">
        <is>
          <t>La Cata DF</t>
        </is>
      </c>
      <c r="C123" s="14" t="inlineStr">
        <is>
          <t>JUAN BEATO</t>
        </is>
      </c>
      <c r="D123" s="14" t="n"/>
      <c r="E123" s="13" t="n">
        <v>46088</v>
      </c>
      <c r="F123" s="13" t="n">
        <v>46122</v>
      </c>
      <c r="G123" s="14" t="inlineStr">
        <is>
          <t>Crédito</t>
        </is>
      </c>
      <c r="H123" s="15" t="n">
        <v>760</v>
      </c>
      <c r="I123" s="15" t="n">
        <v>760</v>
      </c>
      <c r="J123" s="40" t="n">
        <v>46119</v>
      </c>
      <c r="K123" s="15" t="n"/>
      <c r="L123" s="15" t="n"/>
      <c r="M123" s="33">
        <f>SUM(I123,K123)</f>
        <v/>
      </c>
      <c r="N123" s="14" t="inlineStr">
        <is>
          <t>Sí</t>
        </is>
      </c>
      <c r="O123" s="13" t="n"/>
      <c r="P123" s="14" t="n"/>
      <c r="Q123" s="15">
        <f>IF(N123="Sí",0,H123-I123-K123)</f>
        <v/>
      </c>
      <c r="R123" s="14">
        <f>F123-TODAY()</f>
        <v/>
      </c>
      <c r="S123" s="14">
        <f>IF(N123="Sí","🟢 Pagado",IF(R123&lt;0,"🔴 Vencido",IF(R123&lt;=7,"🟡 Por vencer","")))</f>
        <v/>
      </c>
      <c r="T123" s="14" t="n"/>
      <c r="U123" s="14" t="n"/>
      <c r="V123" s="14" t="n"/>
      <c r="W123" s="14" t="n"/>
      <c r="X123" s="87" t="inlineStr">
        <is>
          <t>Material gastable</t>
        </is>
      </c>
    </row>
    <row r="124" hidden="1" s="115">
      <c r="A124" s="13" t="n"/>
      <c r="B124" s="14" t="inlineStr">
        <is>
          <t>La Cata DF</t>
        </is>
      </c>
      <c r="C124" s="14" t="inlineStr">
        <is>
          <t>JUAN BEATO</t>
        </is>
      </c>
      <c r="D124" s="14" t="n"/>
      <c r="E124" s="13" t="n">
        <v>46088</v>
      </c>
      <c r="F124" s="13" t="n">
        <v>46122</v>
      </c>
      <c r="G124" s="14" t="inlineStr">
        <is>
          <t>Crédito</t>
        </is>
      </c>
      <c r="H124" s="15" t="n">
        <v>450</v>
      </c>
      <c r="I124" s="15" t="n">
        <v>450</v>
      </c>
      <c r="J124" s="40" t="n">
        <v>46119</v>
      </c>
      <c r="K124" s="15" t="n"/>
      <c r="L124" s="15" t="n"/>
      <c r="M124" s="33">
        <f>SUM(I124,K124)</f>
        <v/>
      </c>
      <c r="N124" s="14" t="inlineStr">
        <is>
          <t>Sí</t>
        </is>
      </c>
      <c r="O124" s="13" t="n"/>
      <c r="P124" s="14" t="n"/>
      <c r="Q124" s="15">
        <f>IF(N124="Sí",0,H124-I124-K124)</f>
        <v/>
      </c>
      <c r="R124" s="14">
        <f>F124-TODAY()</f>
        <v/>
      </c>
      <c r="S124" s="14">
        <f>IF(N124="Sí","🟢 Pagado",IF(R124&lt;0,"🔴 Vencido",IF(R124&lt;=7,"🟡 Por vencer","")))</f>
        <v/>
      </c>
      <c r="T124" s="14" t="n"/>
      <c r="U124" s="14" t="n"/>
      <c r="V124" s="14" t="n"/>
      <c r="W124" s="14" t="n"/>
      <c r="X124" s="87" t="inlineStr">
        <is>
          <t>Material gastable</t>
        </is>
      </c>
    </row>
    <row r="125" hidden="1" s="115">
      <c r="A125" s="13" t="n"/>
      <c r="B125" s="14" t="inlineStr">
        <is>
          <t>La Cata DF</t>
        </is>
      </c>
      <c r="C125" s="14" t="inlineStr">
        <is>
          <t>JUAN BEATO</t>
        </is>
      </c>
      <c r="D125" s="14" t="n"/>
      <c r="E125" s="13" t="n">
        <v>46088</v>
      </c>
      <c r="F125" s="13" t="n">
        <v>46112</v>
      </c>
      <c r="G125" s="14" t="inlineStr">
        <is>
          <t>Contado</t>
        </is>
      </c>
      <c r="H125" s="15" t="n">
        <v>3000</v>
      </c>
      <c r="I125" s="15" t="n">
        <v>3000</v>
      </c>
      <c r="J125" s="43" t="n">
        <v>46112</v>
      </c>
      <c r="K125" s="15" t="n"/>
      <c r="L125" s="15" t="n"/>
      <c r="M125" s="33">
        <f>SUM(I125,K125)</f>
        <v/>
      </c>
      <c r="N125" s="14" t="inlineStr">
        <is>
          <t>Sí</t>
        </is>
      </c>
      <c r="O125" s="13" t="n"/>
      <c r="P125" s="14" t="n"/>
      <c r="Q125" s="15">
        <f>IF(N125="Sí",0,H125-I125-K125)</f>
        <v/>
      </c>
      <c r="R125" s="14">
        <f>F125-TODAY()</f>
        <v/>
      </c>
      <c r="S125" s="14">
        <f>IF(N125="Sí","🟢 Pagado",IF(R125&lt;0,"🔴 Vencido",IF(R125&lt;=7,"🟡 Por vencer","")))</f>
        <v/>
      </c>
      <c r="T125" s="14" t="n"/>
      <c r="U125" s="14" t="n"/>
      <c r="V125" s="14" t="n"/>
      <c r="W125" s="14" t="n"/>
      <c r="X125" s="87" t="inlineStr">
        <is>
          <t>CAJA TERMICA</t>
        </is>
      </c>
    </row>
    <row r="126" hidden="1" s="115">
      <c r="A126" s="13" t="n"/>
      <c r="B126" s="14" t="inlineStr">
        <is>
          <t>La Cata LMF</t>
        </is>
      </c>
      <c r="C126" s="52" t="inlineStr">
        <is>
          <t>JOSE IGNACIO ROA</t>
        </is>
      </c>
      <c r="D126" s="14" t="n"/>
      <c r="E126" s="13" t="n">
        <v>46088</v>
      </c>
      <c r="F126" s="13" t="n">
        <v>46112</v>
      </c>
      <c r="G126" s="14" t="inlineStr">
        <is>
          <t>Contado</t>
        </is>
      </c>
      <c r="H126" s="15" t="n">
        <v>4000</v>
      </c>
      <c r="I126" s="15" t="n">
        <v>4000</v>
      </c>
      <c r="J126" s="40" t="n"/>
      <c r="K126" s="15" t="n"/>
      <c r="L126" s="15" t="n"/>
      <c r="M126" s="33">
        <f>SUM(I126,K126)</f>
        <v/>
      </c>
      <c r="N126" s="14" t="inlineStr">
        <is>
          <t>Sí</t>
        </is>
      </c>
      <c r="O126" s="13" t="n">
        <v>46091</v>
      </c>
      <c r="P126" s="14" t="n"/>
      <c r="Q126" s="15">
        <f>IF(N126="Sí",0,H126-I126-K126)</f>
        <v/>
      </c>
      <c r="R126" s="14">
        <f>F126-TODAY()</f>
        <v/>
      </c>
      <c r="S126" s="14">
        <f>IF(N126="Sí","🟢 Pagado",IF(R126&lt;0,"🔴 Vencido",IF(R126&lt;=7,"🟡 Por vencer","")))</f>
        <v/>
      </c>
      <c r="T126" s="14" t="n"/>
      <c r="U126" s="14" t="n"/>
      <c r="V126" s="14" t="n"/>
      <c r="W126" s="14" t="n"/>
      <c r="X126" s="87" t="inlineStr">
        <is>
          <t>AIRES MANTENIMIENTO</t>
        </is>
      </c>
    </row>
    <row r="127" hidden="1" s="115">
      <c r="A127" s="13" t="n"/>
      <c r="B127" s="14" t="inlineStr">
        <is>
          <t>La Cata LMF</t>
        </is>
      </c>
      <c r="C127" s="49" t="inlineStr">
        <is>
          <t>SUPERNOVA /TULIPAN/DELVIS</t>
        </is>
      </c>
      <c r="D127" s="14" t="n">
        <v>3283</v>
      </c>
      <c r="E127" s="13" t="n">
        <v>46087</v>
      </c>
      <c r="F127" s="59" t="n">
        <v>46101</v>
      </c>
      <c r="G127" s="14" t="inlineStr">
        <is>
          <t>Crédito</t>
        </is>
      </c>
      <c r="H127" s="15" t="n">
        <v>128635</v>
      </c>
      <c r="I127" s="15" t="n">
        <v>128635</v>
      </c>
      <c r="J127" s="40" t="n"/>
      <c r="K127" s="15" t="n"/>
      <c r="L127" s="15" t="n"/>
      <c r="M127" s="33">
        <f>SUM(I127,K127)</f>
        <v/>
      </c>
      <c r="N127" s="14" t="inlineStr">
        <is>
          <t>Sí</t>
        </is>
      </c>
      <c r="O127" s="13" t="n">
        <v>46101</v>
      </c>
      <c r="P127" s="14" t="n"/>
      <c r="Q127" s="15">
        <f>IF(N127="Sí",0,H127-I127-K127)</f>
        <v/>
      </c>
      <c r="R127" s="14">
        <f>F127-TODAY()</f>
        <v/>
      </c>
      <c r="S127" s="14">
        <f>IF(N127="Sí","🟢 Pagado",IF(R127&lt;0,"🔴 Vencido",IF(R127&lt;=7,"🟡 Por vencer","")))</f>
        <v/>
      </c>
      <c r="T127" s="14" t="n"/>
      <c r="U127" s="14" t="n"/>
      <c r="V127" s="14" t="n"/>
      <c r="W127" s="14" t="n"/>
      <c r="X127" s="87" t="n"/>
    </row>
    <row r="128" hidden="1" s="115">
      <c r="A128" s="13" t="n"/>
      <c r="B128" s="14" t="inlineStr">
        <is>
          <t>La Cata DF</t>
        </is>
      </c>
      <c r="C128" s="49" t="inlineStr">
        <is>
          <t>JUAN BEATO</t>
        </is>
      </c>
      <c r="D128" s="56" t="inlineStr">
        <is>
          <t>TC</t>
        </is>
      </c>
      <c r="E128" s="13" t="n">
        <v>46090</v>
      </c>
      <c r="F128" s="13" t="n">
        <v>46139</v>
      </c>
      <c r="G128" s="14" t="inlineStr">
        <is>
          <t>Crédito</t>
        </is>
      </c>
      <c r="H128" s="15" t="n">
        <v>21645.83</v>
      </c>
      <c r="I128" s="15" t="n">
        <v>21645.83</v>
      </c>
      <c r="J128" s="40" t="n">
        <v>46134</v>
      </c>
      <c r="K128" s="15" t="n"/>
      <c r="L128" s="15" t="n"/>
      <c r="M128" s="33">
        <f>SUM(I128,K128)</f>
        <v/>
      </c>
      <c r="N128" s="14" t="inlineStr">
        <is>
          <t>Sí</t>
        </is>
      </c>
      <c r="O128" s="13" t="n"/>
      <c r="P128" s="14" t="n"/>
      <c r="Q128" s="15">
        <f>IF(N128="Sí",0,H128-I128-K128)</f>
        <v/>
      </c>
      <c r="R128" s="14">
        <f>F128-TODAY()</f>
        <v/>
      </c>
      <c r="S128" s="14">
        <f>IF(N128="Sí","🟢 Pagado",IF(R128&lt;0,"🔴 Vencido",IF(R128&lt;=7,"🟡 Por vencer","")))</f>
        <v/>
      </c>
      <c r="T128" s="14" t="n"/>
      <c r="U128" s="14" t="n"/>
      <c r="V128" s="14" t="n"/>
      <c r="W128" s="14" t="n"/>
      <c r="X128" s="87" t="n"/>
    </row>
    <row r="129" hidden="1" s="115">
      <c r="A129" s="13" t="n"/>
      <c r="B129" s="14" t="inlineStr">
        <is>
          <t>La Cata LMF</t>
        </is>
      </c>
      <c r="C129" s="14" t="inlineStr">
        <is>
          <t>CABEZA LIQUORS STORE</t>
        </is>
      </c>
      <c r="D129" s="14" t="n"/>
      <c r="E129" s="13" t="n">
        <v>46090</v>
      </c>
      <c r="F129" s="13" t="n">
        <v>46090</v>
      </c>
      <c r="G129" s="14" t="inlineStr">
        <is>
          <t>Contado</t>
        </is>
      </c>
      <c r="H129" s="15" t="n">
        <v>35000</v>
      </c>
      <c r="I129" s="15" t="n">
        <v>35000</v>
      </c>
      <c r="J129" s="40" t="n"/>
      <c r="K129" s="15" t="n"/>
      <c r="L129" s="15" t="n"/>
      <c r="M129" s="33">
        <f>SUM(I129,K129)</f>
        <v/>
      </c>
      <c r="N129" s="14" t="inlineStr">
        <is>
          <t>Sí</t>
        </is>
      </c>
      <c r="O129" s="40" t="n">
        <v>46097</v>
      </c>
      <c r="P129" s="14" t="n"/>
      <c r="Q129" s="15">
        <f>IF(N129="Sí",0,H129-I129-K129)</f>
        <v/>
      </c>
      <c r="R129" s="14">
        <f>F129-TODAY()</f>
        <v/>
      </c>
      <c r="S129" s="14">
        <f>IF(N129="Sí","🟢 Pagado",IF(R129&lt;0,"🔴 Vencido",IF(R129&lt;=7,"🟡 Por vencer","")))</f>
        <v/>
      </c>
      <c r="T129" s="14" t="n"/>
      <c r="U129" s="14" t="n"/>
      <c r="V129" s="14" t="n"/>
      <c r="W129" s="14" t="n"/>
      <c r="X129" s="87" t="inlineStr">
        <is>
          <t>Neveras</t>
        </is>
      </c>
    </row>
    <row r="130" hidden="1" s="115">
      <c r="A130" s="13" t="n"/>
      <c r="B130" s="14" t="inlineStr">
        <is>
          <t>La Cata DF</t>
        </is>
      </c>
      <c r="C130" s="49" t="inlineStr">
        <is>
          <t>JUAN BEATO</t>
        </is>
      </c>
      <c r="D130" s="56" t="inlineStr">
        <is>
          <t>TC</t>
        </is>
      </c>
      <c r="E130" s="13" t="n">
        <v>46090</v>
      </c>
      <c r="F130" s="13" t="n">
        <v>46090</v>
      </c>
      <c r="G130" s="14" t="inlineStr">
        <is>
          <t>Contado</t>
        </is>
      </c>
      <c r="H130" s="15" t="n">
        <v>2000</v>
      </c>
      <c r="I130" s="15" t="n">
        <v>5000</v>
      </c>
      <c r="J130" s="40" t="n"/>
      <c r="K130" s="15" t="n"/>
      <c r="L130" s="15" t="n"/>
      <c r="M130" s="33">
        <f>SUM(I130,K130)</f>
        <v/>
      </c>
      <c r="N130" s="14" t="inlineStr">
        <is>
          <t>Sí</t>
        </is>
      </c>
      <c r="O130" s="13" t="n">
        <v>46097</v>
      </c>
      <c r="P130" s="14" t="n"/>
      <c r="Q130" s="15">
        <f>IF(N130="Sí",0,H130-I130-K130)</f>
        <v/>
      </c>
      <c r="R130" s="14">
        <f>F130-TODAY()</f>
        <v/>
      </c>
      <c r="S130" s="14">
        <f>IF(N130="Sí","🟢 Pagado",IF(R130&lt;0,"🔴 Vencido",IF(R130&lt;=7,"🟡 Por vencer","")))</f>
        <v/>
      </c>
      <c r="T130" s="14" t="n"/>
      <c r="U130" s="14" t="n"/>
      <c r="V130" s="14" t="n"/>
      <c r="W130" s="14" t="n"/>
      <c r="X130" s="87" t="inlineStr">
        <is>
          <t>AIRES MANTENIMIENTO</t>
        </is>
      </c>
    </row>
    <row r="131" hidden="1" s="115">
      <c r="A131" s="13" t="n"/>
      <c r="B131" s="14" t="inlineStr">
        <is>
          <t>La Cata LMF</t>
        </is>
      </c>
      <c r="C131" s="14" t="inlineStr">
        <is>
          <t>CERVECERIA NACIONAL DOMINICANA SA</t>
        </is>
      </c>
      <c r="D131" s="14" t="n"/>
      <c r="E131" s="13" t="n">
        <v>46092</v>
      </c>
      <c r="F131" s="13" t="n">
        <v>46092</v>
      </c>
      <c r="G131" s="14" t="inlineStr">
        <is>
          <t>Contado</t>
        </is>
      </c>
      <c r="H131" s="15" t="n">
        <v>118397.49</v>
      </c>
      <c r="I131" s="15" t="n">
        <v>1600</v>
      </c>
      <c r="J131" s="40" t="n"/>
      <c r="K131" s="15" t="n"/>
      <c r="L131" s="15" t="n"/>
      <c r="M131" s="33">
        <f>SUM(I131,K131)</f>
        <v/>
      </c>
      <c r="N131" s="14" t="inlineStr">
        <is>
          <t>Sí</t>
        </is>
      </c>
      <c r="O131" s="13" t="n">
        <v>46092</v>
      </c>
      <c r="P131" s="14" t="n"/>
      <c r="Q131" s="15">
        <f>IF(N131="Sí",0,H131-I131-K131)</f>
        <v/>
      </c>
      <c r="R131" s="14">
        <f>F131-TODAY()</f>
        <v/>
      </c>
      <c r="S131" s="14">
        <f>IF(N131="Sí","🟢 Pagado",IF(R131&lt;0,"🔴 Vencido",IF(R131&lt;=7,"🟡 Por vencer","")))</f>
        <v/>
      </c>
      <c r="T131" s="14" t="n"/>
      <c r="U131" s="14" t="n"/>
      <c r="V131" s="14" t="n"/>
      <c r="W131" s="14" t="n"/>
      <c r="X131" s="87" t="n"/>
    </row>
    <row r="132" hidden="1" s="115">
      <c r="A132" s="13" t="n"/>
      <c r="B132" s="14" t="inlineStr">
        <is>
          <t>La Cata DF</t>
        </is>
      </c>
      <c r="C132" s="14" t="inlineStr">
        <is>
          <t>JUAN BEATO</t>
        </is>
      </c>
      <c r="D132" s="14" t="inlineStr">
        <is>
          <t>TC</t>
        </is>
      </c>
      <c r="E132" s="13" t="n">
        <v>46096</v>
      </c>
      <c r="F132" s="13" t="n">
        <v>46096</v>
      </c>
      <c r="G132" s="14" t="inlineStr">
        <is>
          <t>Contado</t>
        </is>
      </c>
      <c r="H132" s="15" t="n">
        <v>563</v>
      </c>
      <c r="I132" s="15" t="n">
        <v>1100</v>
      </c>
      <c r="J132" s="40" t="n"/>
      <c r="K132" s="15" t="n"/>
      <c r="L132" s="15" t="n"/>
      <c r="M132" s="33">
        <f>SUM(I132,K132)</f>
        <v/>
      </c>
      <c r="N132" s="14" t="inlineStr">
        <is>
          <t>Sí</t>
        </is>
      </c>
      <c r="O132" s="13" t="n">
        <v>46097</v>
      </c>
      <c r="P132" s="14" t="n"/>
      <c r="Q132" s="15">
        <f>IF(N132="Sí",0,H132-I132-K132)</f>
        <v/>
      </c>
      <c r="R132" s="14">
        <f>F132-TODAY()</f>
        <v/>
      </c>
      <c r="S132" s="14">
        <f>IF(N132="Sí","🟢 Pagado",IF(R132&lt;0,"🔴 Vencido",IF(R132&lt;=7,"🟡 Por vencer","")))</f>
        <v/>
      </c>
      <c r="T132" s="14" t="n"/>
      <c r="U132" s="14" t="n"/>
      <c r="V132" s="14" t="n"/>
      <c r="W132" s="14" t="n"/>
      <c r="X132" s="87" t="n"/>
    </row>
    <row r="133" hidden="1" s="115">
      <c r="A133" s="13" t="n"/>
      <c r="B133" s="14" t="inlineStr">
        <is>
          <t>La Cata LMF</t>
        </is>
      </c>
      <c r="C133" s="14" t="inlineStr">
        <is>
          <t>SUPERNOVA /TULIPAN/DELVIS</t>
        </is>
      </c>
      <c r="D133" s="14" t="n">
        <v>3298</v>
      </c>
      <c r="E133" s="13" t="n">
        <v>46094</v>
      </c>
      <c r="F133" s="13" t="n">
        <v>46108</v>
      </c>
      <c r="G133" s="14" t="inlineStr">
        <is>
          <t>Crédito</t>
        </is>
      </c>
      <c r="H133" s="15" t="n">
        <v>252090</v>
      </c>
      <c r="I133" s="15" t="n">
        <v>252090</v>
      </c>
      <c r="J133" s="40" t="n"/>
      <c r="K133" s="15" t="n"/>
      <c r="L133" s="15" t="n"/>
      <c r="M133" s="33">
        <f>SUM(I133,K133)</f>
        <v/>
      </c>
      <c r="N133" s="14" t="inlineStr">
        <is>
          <t>Sí</t>
        </is>
      </c>
      <c r="O133" s="13" t="n">
        <v>46107</v>
      </c>
      <c r="P133" s="14" t="n"/>
      <c r="Q133" s="15">
        <f>IF(N133="Sí",0,H133-I133-K133)</f>
        <v/>
      </c>
      <c r="R133" s="14">
        <f>F133-TODAY()</f>
        <v/>
      </c>
      <c r="S133" s="14">
        <f>IF(N133="Sí","🟢 Pagado",IF(R133&lt;0,"🔴 Vencido",IF(R133&lt;=7,"🟡 Por vencer","")))</f>
        <v/>
      </c>
      <c r="T133" s="14" t="n"/>
      <c r="U133" s="14" t="n"/>
      <c r="V133" s="14" t="n"/>
      <c r="W133" s="14" t="n"/>
      <c r="X133" s="87" t="n"/>
    </row>
    <row r="134" hidden="1" s="115">
      <c r="A134" s="13" t="n"/>
      <c r="B134" s="14" t="inlineStr">
        <is>
          <t>La Cata LMF</t>
        </is>
      </c>
      <c r="C134" s="14" t="inlineStr">
        <is>
          <t>JOSE IGNACIO ROA</t>
        </is>
      </c>
      <c r="D134" s="14" t="n"/>
      <c r="E134" s="13" t="n">
        <v>46096</v>
      </c>
      <c r="F134" s="13" t="n">
        <v>46096</v>
      </c>
      <c r="G134" s="14" t="inlineStr">
        <is>
          <t>Contado</t>
        </is>
      </c>
      <c r="H134" s="15" t="n">
        <v>5000</v>
      </c>
      <c r="I134" s="15" t="n">
        <v>56383.44</v>
      </c>
      <c r="J134" s="40" t="n"/>
      <c r="K134" s="15" t="n"/>
      <c r="L134" s="15" t="n"/>
      <c r="M134" s="33">
        <f>SUM(I134,K134)</f>
        <v/>
      </c>
      <c r="N134" s="14" t="inlineStr">
        <is>
          <t>Sí</t>
        </is>
      </c>
      <c r="O134" s="40" t="n">
        <v>46097</v>
      </c>
      <c r="P134" s="14" t="n"/>
      <c r="Q134" s="15">
        <f>IF(N134="Sí",0,H134-I134-K134)</f>
        <v/>
      </c>
      <c r="R134" s="14">
        <f>F134-TODAY()</f>
        <v/>
      </c>
      <c r="S134" s="14">
        <f>IF(N134="Sí","🟢 Pagado",IF(R134&lt;0,"🔴 Vencido",IF(R134&lt;=7,"🟡 Por vencer","")))</f>
        <v/>
      </c>
      <c r="T134" s="14" t="n"/>
      <c r="U134" s="14" t="n"/>
      <c r="V134" s="14" t="n"/>
      <c r="W134" s="14" t="n"/>
      <c r="X134" s="87" t="inlineStr">
        <is>
          <t>Transporte mercancia LMF</t>
        </is>
      </c>
    </row>
    <row r="135" hidden="1" s="115">
      <c r="A135" s="13" t="n"/>
      <c r="B135" s="14" t="inlineStr">
        <is>
          <t>La Cata DF</t>
        </is>
      </c>
      <c r="C135" s="14" t="inlineStr">
        <is>
          <t>JUAN BEATO</t>
        </is>
      </c>
      <c r="D135" s="14" t="inlineStr">
        <is>
          <t>TC</t>
        </is>
      </c>
      <c r="E135" s="13" t="n">
        <v>46094</v>
      </c>
      <c r="F135" s="13" t="n">
        <v>46094</v>
      </c>
      <c r="G135" s="14" t="inlineStr">
        <is>
          <t>Contado</t>
        </is>
      </c>
      <c r="H135" s="15" t="n">
        <v>493</v>
      </c>
      <c r="I135" s="15" t="n">
        <v>493</v>
      </c>
      <c r="J135" s="40" t="n"/>
      <c r="K135" s="15" t="n"/>
      <c r="L135" s="15" t="n"/>
      <c r="M135" s="33">
        <f>SUM(I135,K135)</f>
        <v/>
      </c>
      <c r="N135" s="14" t="inlineStr">
        <is>
          <t>Sí</t>
        </is>
      </c>
      <c r="O135" s="13" t="n">
        <v>46097</v>
      </c>
      <c r="P135" s="14" t="n"/>
      <c r="Q135" s="15">
        <f>IF(N135="Sí",0,H135-I135-K135)</f>
        <v/>
      </c>
      <c r="R135" s="14">
        <f>F135-TODAY()</f>
        <v/>
      </c>
      <c r="S135" s="14">
        <f>IF(N135="Sí","🟢 Pagado",IF(R135&lt;0,"🔴 Vencido",IF(R135&lt;=7,"🟡 Por vencer","")))</f>
        <v/>
      </c>
      <c r="T135" s="14" t="n"/>
      <c r="U135" s="14" t="n"/>
      <c r="V135" s="14" t="n"/>
      <c r="W135" s="14" t="n"/>
      <c r="X135" s="87" t="inlineStr">
        <is>
          <t>Material gastable</t>
        </is>
      </c>
    </row>
    <row r="136" hidden="1" s="115">
      <c r="A136" s="13" t="n"/>
      <c r="B136" s="14" t="inlineStr">
        <is>
          <t>La Cata DF</t>
        </is>
      </c>
      <c r="C136" s="14" t="inlineStr">
        <is>
          <t>JUAN BEATO</t>
        </is>
      </c>
      <c r="D136" s="14" t="inlineStr">
        <is>
          <t>TC</t>
        </is>
      </c>
      <c r="E136" s="13" t="n">
        <v>46094</v>
      </c>
      <c r="F136" s="13" t="n">
        <v>46094</v>
      </c>
      <c r="G136" s="14" t="inlineStr">
        <is>
          <t>Contado</t>
        </is>
      </c>
      <c r="H136" s="15" t="n">
        <v>810</v>
      </c>
      <c r="I136" s="15" t="n">
        <v>810</v>
      </c>
      <c r="J136" s="40" t="n"/>
      <c r="K136" s="15" t="n"/>
      <c r="L136" s="15" t="n"/>
      <c r="M136" s="33">
        <f>SUM(I136,K136)</f>
        <v/>
      </c>
      <c r="N136" s="14" t="inlineStr">
        <is>
          <t>Sí</t>
        </is>
      </c>
      <c r="O136" s="13" t="n">
        <v>46097</v>
      </c>
      <c r="P136" s="14" t="n"/>
      <c r="Q136" s="15">
        <f>IF(N136="Sí",0,H136-I136-K136)</f>
        <v/>
      </c>
      <c r="R136" s="14">
        <f>F136-TODAY()</f>
        <v/>
      </c>
      <c r="S136" s="14">
        <f>IF(N136="Sí","🟢 Pagado",IF(R136&lt;0,"🔴 Vencido",IF(R136&lt;=7,"🟡 Por vencer","")))</f>
        <v/>
      </c>
      <c r="T136" s="14" t="n"/>
      <c r="U136" s="14" t="n"/>
      <c r="V136" s="14" t="n"/>
      <c r="W136" s="14" t="n"/>
      <c r="X136" s="87" t="inlineStr">
        <is>
          <t>Material gastable</t>
        </is>
      </c>
    </row>
    <row r="137" hidden="1" s="115">
      <c r="A137" s="13" t="n"/>
      <c r="B137" s="14" t="inlineStr">
        <is>
          <t>La Cata DF</t>
        </is>
      </c>
      <c r="C137" s="14" t="inlineStr">
        <is>
          <t>JOSE IGNACIO ROA</t>
        </is>
      </c>
      <c r="D137" s="14" t="n"/>
      <c r="E137" s="13" t="n">
        <v>46094</v>
      </c>
      <c r="F137" s="13" t="n">
        <v>46094</v>
      </c>
      <c r="G137" s="14" t="inlineStr">
        <is>
          <t>Contado</t>
        </is>
      </c>
      <c r="H137" s="15" t="n">
        <v>1600</v>
      </c>
      <c r="I137" s="15" t="n">
        <v>1600</v>
      </c>
      <c r="J137" s="40" t="n"/>
      <c r="K137" s="15" t="n"/>
      <c r="L137" s="15" t="n"/>
      <c r="M137" s="33">
        <f>SUM(I137,K137)</f>
        <v/>
      </c>
      <c r="N137" s="14" t="inlineStr">
        <is>
          <t>Sí</t>
        </is>
      </c>
      <c r="O137" s="40" t="n">
        <v>46097</v>
      </c>
      <c r="P137" s="14" t="n"/>
      <c r="Q137" s="15">
        <f>IF(N137="Sí",0,H137-I137-K137)</f>
        <v/>
      </c>
      <c r="R137" s="14">
        <f>F137-TODAY()</f>
        <v/>
      </c>
      <c r="S137" s="14">
        <f>IF(N137="Sí","🟢 Pagado",IF(R137&lt;0,"🔴 Vencido",IF(R137&lt;=7,"🟡 Por vencer","")))</f>
        <v/>
      </c>
      <c r="T137" s="14" t="n"/>
      <c r="U137" s="14" t="n"/>
      <c r="V137" s="14" t="n"/>
      <c r="W137" s="14" t="n"/>
      <c r="X137" s="87" t="inlineStr">
        <is>
          <t>Agua Tinaco Defillo</t>
        </is>
      </c>
    </row>
    <row r="138" hidden="1" s="115">
      <c r="A138" s="13" t="n"/>
      <c r="B138" s="14" t="inlineStr">
        <is>
          <t>La Cata LMF</t>
        </is>
      </c>
      <c r="C138" s="14" t="inlineStr">
        <is>
          <t>GRUPO EVEREST</t>
        </is>
      </c>
      <c r="D138" s="14" t="n"/>
      <c r="E138" s="13" t="n">
        <v>46090</v>
      </c>
      <c r="F138" s="13" t="n">
        <v>46090</v>
      </c>
      <c r="G138" s="14" t="inlineStr">
        <is>
          <t>Contado</t>
        </is>
      </c>
      <c r="H138" s="15" t="n">
        <v>1100</v>
      </c>
      <c r="I138" s="15" t="n">
        <v>1100</v>
      </c>
      <c r="J138" s="40" t="n"/>
      <c r="K138" s="15" t="n"/>
      <c r="L138" s="15" t="n"/>
      <c r="M138" s="33">
        <f>SUM(I138,K138)</f>
        <v/>
      </c>
      <c r="N138" s="14" t="inlineStr">
        <is>
          <t>Sí</t>
        </is>
      </c>
      <c r="O138" s="40" t="n">
        <v>46097</v>
      </c>
      <c r="P138" s="14" t="n"/>
      <c r="Q138" s="15">
        <f>IF(N138="Sí",0,H138-I138-K138)</f>
        <v/>
      </c>
      <c r="R138" s="14">
        <f>F138-TODAY()</f>
        <v/>
      </c>
      <c r="S138" s="14">
        <f>IF(N138="Sí","🟢 Pagado",IF(R138&lt;0,"🔴 Vencido",IF(R138&lt;=7,"🟡 Por vencer","")))</f>
        <v/>
      </c>
      <c r="T138" s="14" t="n"/>
      <c r="U138" s="14" t="n"/>
      <c r="V138" s="14" t="n"/>
      <c r="W138" s="14" t="n"/>
      <c r="X138" s="87" t="n"/>
    </row>
    <row r="139" hidden="1" s="115">
      <c r="A139" s="13" t="n"/>
      <c r="B139" s="14" t="inlineStr">
        <is>
          <t>La Cata DF</t>
        </is>
      </c>
      <c r="C139" s="14" t="inlineStr">
        <is>
          <t>AQUASED</t>
        </is>
      </c>
      <c r="D139" s="14" t="n"/>
      <c r="E139" s="13" t="n">
        <v>46094</v>
      </c>
      <c r="F139" s="13" t="n">
        <v>46094</v>
      </c>
      <c r="G139" s="14" t="inlineStr">
        <is>
          <t>Contado</t>
        </is>
      </c>
      <c r="H139" s="15" t="n">
        <v>960</v>
      </c>
      <c r="I139" s="15" t="n">
        <v>960</v>
      </c>
      <c r="J139" s="40" t="n"/>
      <c r="K139" s="15" t="n"/>
      <c r="L139" s="15" t="n"/>
      <c r="M139" s="33">
        <f>SUM(I139,K139)</f>
        <v/>
      </c>
      <c r="N139" s="14" t="inlineStr">
        <is>
          <t>Sí</t>
        </is>
      </c>
      <c r="O139" s="13" t="n">
        <v>46094</v>
      </c>
      <c r="P139" s="14" t="n"/>
      <c r="Q139" s="15">
        <f>IF(N139="Sí",0,H139-I139-K139)</f>
        <v/>
      </c>
      <c r="R139" s="14">
        <f>F139-TODAY()</f>
        <v/>
      </c>
      <c r="S139" s="14">
        <f>IF(N139="Sí","🟢 Pagado",IF(R139&lt;0,"🔴 Vencido",IF(R139&lt;=7,"🟡 Por vencer","")))</f>
        <v/>
      </c>
      <c r="T139" s="14" t="n"/>
      <c r="U139" s="14" t="n"/>
      <c r="V139" s="14" t="n"/>
      <c r="W139" s="14" t="n"/>
      <c r="X139" s="87" t="n"/>
    </row>
    <row r="140" hidden="1" s="115">
      <c r="A140" s="13" t="n"/>
      <c r="B140" s="14" t="inlineStr">
        <is>
          <t>La Cata DF</t>
        </is>
      </c>
      <c r="C140" s="14" t="inlineStr">
        <is>
          <t>JOSE IGNACIO ROA</t>
        </is>
      </c>
      <c r="D140" s="14" t="n"/>
      <c r="E140" s="13" t="n">
        <v>46094</v>
      </c>
      <c r="F140" s="13" t="n">
        <v>46094</v>
      </c>
      <c r="G140" s="14" t="inlineStr">
        <is>
          <t>Contado</t>
        </is>
      </c>
      <c r="H140" s="15" t="n">
        <v>1000</v>
      </c>
      <c r="I140" s="15" t="n">
        <v>1000</v>
      </c>
      <c r="J140" s="40" t="n"/>
      <c r="K140" s="15" t="n"/>
      <c r="L140" s="15" t="n"/>
      <c r="M140" s="33">
        <f>SUM(I140,K140)</f>
        <v/>
      </c>
      <c r="N140" s="14" t="inlineStr">
        <is>
          <t>Sí</t>
        </is>
      </c>
      <c r="O140" s="40" t="n">
        <v>46097</v>
      </c>
      <c r="P140" s="14" t="n"/>
      <c r="Q140" s="15">
        <f>IF(N140="Sí",0,H140-I140-K140)</f>
        <v/>
      </c>
      <c r="R140" s="14">
        <f>F140-TODAY()</f>
        <v/>
      </c>
      <c r="S140" s="14">
        <f>IF(N140="Sí","🟢 Pagado",IF(R140&lt;0,"🔴 Vencido",IF(R140&lt;=7,"🟡 Por vencer","")))</f>
        <v/>
      </c>
      <c r="T140" s="14" t="n"/>
      <c r="U140" s="14" t="n"/>
      <c r="V140" s="14" t="n"/>
      <c r="W140" s="14" t="n"/>
      <c r="X140" s="87" t="inlineStr">
        <is>
          <t>Sotero Chobelo</t>
        </is>
      </c>
    </row>
    <row r="141" hidden="1" s="115">
      <c r="A141" s="13" t="n"/>
      <c r="B141" s="14" t="inlineStr">
        <is>
          <t>La Cata DF</t>
        </is>
      </c>
      <c r="C141" s="49" t="inlineStr">
        <is>
          <t>JUAN BEATO</t>
        </is>
      </c>
      <c r="D141" s="56" t="inlineStr">
        <is>
          <t>TC</t>
        </is>
      </c>
      <c r="E141" s="13" t="n">
        <v>46097</v>
      </c>
      <c r="F141" s="13" t="n">
        <v>46157</v>
      </c>
      <c r="G141" s="14" t="inlineStr">
        <is>
          <t>Credito</t>
        </is>
      </c>
      <c r="H141" s="15" t="n">
        <v>94406.8</v>
      </c>
      <c r="I141" s="15" t="n">
        <v>94406.8</v>
      </c>
      <c r="J141" s="40" t="n">
        <v>46198</v>
      </c>
      <c r="K141" s="15" t="n"/>
      <c r="L141" s="15" t="n"/>
      <c r="M141" s="33">
        <f>SUM(I141,K141)</f>
        <v/>
      </c>
      <c r="N141" s="14" t="inlineStr">
        <is>
          <t>Sí</t>
        </is>
      </c>
      <c r="O141" s="13" t="n"/>
      <c r="P141" s="14" t="n"/>
      <c r="Q141" s="15">
        <f>IF(N141="Sí",0,H141-I141-K141)</f>
        <v/>
      </c>
      <c r="R141" s="14">
        <f>F141-TODAY()</f>
        <v/>
      </c>
      <c r="S141" s="14">
        <f>IF(N141="Sí","🟢 Pagado",IF(R141&lt;0,"🔴 Vencido",IF(R141&lt;=7,"🟡 Por vencer","")))</f>
        <v/>
      </c>
      <c r="T141" s="14" t="n"/>
      <c r="U141" s="14" t="n"/>
      <c r="V141" s="14" t="n"/>
      <c r="W141" s="14" t="n"/>
      <c r="X141" s="87" t="n"/>
    </row>
    <row r="142" hidden="1" s="115">
      <c r="A142" s="13" t="n"/>
      <c r="B142" s="14" t="inlineStr">
        <is>
          <t>La Cata DF</t>
        </is>
      </c>
      <c r="C142" s="14" t="inlineStr">
        <is>
          <t>JUAN BEATO</t>
        </is>
      </c>
      <c r="D142" s="14" t="inlineStr">
        <is>
          <t>TC</t>
        </is>
      </c>
      <c r="E142" s="13" t="n">
        <v>46097</v>
      </c>
      <c r="F142" s="13" t="n">
        <v>46143</v>
      </c>
      <c r="G142" s="14" t="inlineStr">
        <is>
          <t>Credito</t>
        </is>
      </c>
      <c r="H142" s="15" t="n">
        <v>309269.98</v>
      </c>
      <c r="I142" s="15" t="n">
        <v>309269.98</v>
      </c>
      <c r="J142" s="40" t="n">
        <v>46147</v>
      </c>
      <c r="K142" s="15" t="n"/>
      <c r="L142" s="15" t="n"/>
      <c r="M142" s="33">
        <f>SUM(I142,K142)</f>
        <v/>
      </c>
      <c r="N142" s="14" t="inlineStr">
        <is>
          <t>Sí</t>
        </is>
      </c>
      <c r="O142" s="13" t="n"/>
      <c r="P142" s="14" t="n"/>
      <c r="Q142" s="15">
        <f>IF(N142="Sí",0,H142-I142-K142)</f>
        <v/>
      </c>
      <c r="R142" s="14">
        <f>F142-TODAY()</f>
        <v/>
      </c>
      <c r="S142" s="14">
        <f>IF(N142="Sí","🟢 Pagado",IF(R142&lt;0,"🔴 Vencido",IF(R142&lt;=7,"🟡 Por vencer","")))</f>
        <v/>
      </c>
      <c r="T142" s="14" t="n"/>
      <c r="U142" s="14" t="n"/>
      <c r="V142" s="14" t="n"/>
      <c r="W142" s="14" t="n"/>
      <c r="X142" s="87" t="n"/>
    </row>
    <row r="143" hidden="1" s="115">
      <c r="A143" s="13" t="n"/>
      <c r="B143" s="14" t="inlineStr">
        <is>
          <t>La Cata LMF</t>
        </is>
      </c>
      <c r="C143" s="14" t="inlineStr">
        <is>
          <t>CABEZA LIQUORS STORE</t>
        </is>
      </c>
      <c r="D143" s="14" t="n"/>
      <c r="E143" s="13" t="n">
        <v>46097</v>
      </c>
      <c r="F143" s="13" t="n">
        <v>46097</v>
      </c>
      <c r="G143" s="14" t="inlineStr">
        <is>
          <t>Crédito</t>
        </is>
      </c>
      <c r="H143" s="15" t="n">
        <v>56383.44</v>
      </c>
      <c r="I143" s="15" t="n">
        <v>56383.44</v>
      </c>
      <c r="J143" s="40" t="n"/>
      <c r="K143" s="15" t="n"/>
      <c r="L143" s="15" t="n"/>
      <c r="M143" s="33">
        <f>SUM(I143,K143)</f>
        <v/>
      </c>
      <c r="N143" s="14" t="inlineStr">
        <is>
          <t>Sí</t>
        </is>
      </c>
      <c r="O143" s="40" t="n">
        <v>46097</v>
      </c>
      <c r="P143" s="14" t="n"/>
      <c r="Q143" s="15">
        <f>IF(N143="Sí",0,H143-I143-K143)</f>
        <v/>
      </c>
      <c r="R143" s="14">
        <f>F143-TODAY()</f>
        <v/>
      </c>
      <c r="S143" s="14">
        <f>IF(N143="Sí","🟢 Pagado",IF(R143&lt;0,"🔴 Vencido",IF(R143&lt;=7,"🟡 Por vencer","")))</f>
        <v/>
      </c>
      <c r="T143" s="14" t="n"/>
      <c r="U143" s="14" t="n"/>
      <c r="V143" s="14" t="n"/>
      <c r="W143" s="14" t="n"/>
      <c r="X143" s="87" t="n"/>
    </row>
    <row r="144">
      <c r="A144" s="13" t="n"/>
      <c r="B144" s="14" t="inlineStr">
        <is>
          <t>La Cata DF</t>
        </is>
      </c>
      <c r="C144" s="49" t="inlineStr">
        <is>
          <t>UNITED BRANDS</t>
        </is>
      </c>
      <c r="D144" s="14" t="inlineStr">
        <is>
          <t>UB-166003</t>
        </is>
      </c>
      <c r="E144" s="13" t="n">
        <v>46071</v>
      </c>
      <c r="F144" s="13" t="n">
        <v>46101</v>
      </c>
      <c r="G144" s="14" t="inlineStr">
        <is>
          <t>Crédito</t>
        </is>
      </c>
      <c r="H144" s="15" t="n">
        <v>165755.41</v>
      </c>
      <c r="I144" s="15" t="n"/>
      <c r="J144" s="40" t="n"/>
      <c r="K144" s="15" t="n"/>
      <c r="L144" s="15" t="n"/>
      <c r="M144" s="33">
        <f>SUM(I144,K144)</f>
        <v/>
      </c>
      <c r="N144" s="14" t="n"/>
      <c r="O144" s="13" t="n"/>
      <c r="P144" s="14" t="n"/>
      <c r="Q144" s="15">
        <f>IF(N144="Sí",0,H144-I144-K144)</f>
        <v/>
      </c>
      <c r="R144" s="14">
        <f>F144-TODAY()</f>
        <v/>
      </c>
      <c r="S144" s="14">
        <f>IF(N144="Sí","🟢 Pagado",IF(R144&lt;0,"🔴 Vencido",IF(R144&lt;=7,"🟡 Por vencer","")))</f>
        <v/>
      </c>
      <c r="T144" s="14" t="n"/>
      <c r="U144" s="14" t="n"/>
      <c r="V144" s="14" t="n"/>
      <c r="W144" s="14" t="n"/>
      <c r="X144" s="87" t="n"/>
    </row>
    <row r="145">
      <c r="A145" s="13" t="n"/>
      <c r="B145" s="14" t="inlineStr">
        <is>
          <t>La Cata LMF</t>
        </is>
      </c>
      <c r="C145" s="49" t="inlineStr">
        <is>
          <t>UNITED BRANDS</t>
        </is>
      </c>
      <c r="D145" s="14" t="inlineStr">
        <is>
          <t>UB-1661721</t>
        </is>
      </c>
      <c r="E145" s="13" t="n">
        <v>46071</v>
      </c>
      <c r="F145" s="13" t="n">
        <v>46101</v>
      </c>
      <c r="G145" s="14" t="inlineStr">
        <is>
          <t>Crédito</t>
        </is>
      </c>
      <c r="H145" s="15" t="n">
        <v>27550.75</v>
      </c>
      <c r="I145" s="15" t="n"/>
      <c r="J145" s="40" t="n"/>
      <c r="K145" s="15" t="n"/>
      <c r="L145" s="15" t="n"/>
      <c r="M145" s="33">
        <f>SUM(I145,K145)</f>
        <v/>
      </c>
      <c r="N145" s="14" t="n"/>
      <c r="O145" s="13" t="n"/>
      <c r="P145" s="14" t="n"/>
      <c r="Q145" s="15">
        <f>IF(N145="Sí",0,H145-I145-K145)</f>
        <v/>
      </c>
      <c r="R145" s="14">
        <f>F145-TODAY()</f>
        <v/>
      </c>
      <c r="S145" s="14">
        <f>IF(N145="Sí","🟢 Pagado",IF(R145&lt;0,"🔴 Vencido",IF(R145&lt;=7,"🟡 Por vencer","")))</f>
        <v/>
      </c>
      <c r="T145" s="14" t="n"/>
      <c r="U145" s="14" t="n"/>
      <c r="V145" s="14" t="n"/>
      <c r="W145" s="14" t="n"/>
      <c r="X145" s="87" t="n"/>
    </row>
    <row r="146">
      <c r="A146" s="13" t="n"/>
      <c r="B146" s="14" t="inlineStr">
        <is>
          <t>La Cata LMF</t>
        </is>
      </c>
      <c r="C146" s="49" t="inlineStr">
        <is>
          <t>UNITED BRANDS</t>
        </is>
      </c>
      <c r="D146" s="14" t="inlineStr">
        <is>
          <t>UB-16612674</t>
        </is>
      </c>
      <c r="E146" s="13" t="n">
        <v>46077</v>
      </c>
      <c r="F146" s="13" t="n">
        <v>46111</v>
      </c>
      <c r="G146" s="14" t="inlineStr">
        <is>
          <t>Crédito</t>
        </is>
      </c>
      <c r="H146" s="15" t="n">
        <v>8914.139999999999</v>
      </c>
      <c r="I146" s="15" t="n"/>
      <c r="J146" s="40" t="n"/>
      <c r="K146" s="15" t="n"/>
      <c r="L146" s="15" t="n"/>
      <c r="M146" s="33">
        <f>SUM(I146,K146)</f>
        <v/>
      </c>
      <c r="N146" s="14" t="n"/>
      <c r="O146" s="13" t="n"/>
      <c r="P146" s="14" t="n"/>
      <c r="Q146" s="15">
        <f>IF(N146="Sí",0,H146-I146-K146)</f>
        <v/>
      </c>
      <c r="R146" s="14">
        <f>F146-TODAY()</f>
        <v/>
      </c>
      <c r="S146" s="14">
        <f>IF(N146="Sí","🟢 Pagado",IF(R146&lt;0,"🔴 Vencido",IF(R146&lt;=7,"🟡 Por vencer","")))</f>
        <v/>
      </c>
      <c r="T146" s="14" t="n"/>
      <c r="U146" s="14" t="n"/>
      <c r="V146" s="14" t="n"/>
      <c r="W146" s="14" t="n"/>
      <c r="X146" s="87" t="n"/>
    </row>
    <row r="147">
      <c r="A147" s="13" t="n"/>
      <c r="B147" s="14" t="inlineStr">
        <is>
          <t>La Cata LMF</t>
        </is>
      </c>
      <c r="C147" s="49" t="inlineStr">
        <is>
          <t>UNITED BRANDS</t>
        </is>
      </c>
      <c r="D147" s="14" t="inlineStr">
        <is>
          <t>UB-1662680</t>
        </is>
      </c>
      <c r="E147" s="13" t="n">
        <v>46081</v>
      </c>
      <c r="F147" s="13" t="n">
        <v>46111</v>
      </c>
      <c r="G147" s="14" t="inlineStr">
        <is>
          <t>Crédito</t>
        </is>
      </c>
      <c r="H147" s="15" t="n">
        <v>3468.14</v>
      </c>
      <c r="I147" s="15" t="n"/>
      <c r="J147" s="40" t="n"/>
      <c r="K147" s="15" t="n"/>
      <c r="L147" s="15" t="n"/>
      <c r="M147" s="33">
        <f>SUM(I147,K147)</f>
        <v/>
      </c>
      <c r="N147" s="14" t="n"/>
      <c r="O147" s="13" t="n"/>
      <c r="P147" s="14" t="n"/>
      <c r="Q147" s="15">
        <f>IF(N147="Sí",0,H147-I147-K147)</f>
        <v/>
      </c>
      <c r="R147" s="14">
        <f>F147-TODAY()</f>
        <v/>
      </c>
      <c r="S147" s="14">
        <f>IF(N147="Sí","🟢 Pagado",IF(R147&lt;0,"🔴 Vencido",IF(R147&lt;=7,"🟡 Por vencer","")))</f>
        <v/>
      </c>
      <c r="T147" s="14" t="n"/>
      <c r="U147" s="14" t="n"/>
      <c r="V147" s="14" t="n"/>
      <c r="W147" s="14" t="n"/>
      <c r="X147" s="87" t="n"/>
    </row>
    <row r="148">
      <c r="A148" s="13" t="n"/>
      <c r="B148" s="14" t="inlineStr">
        <is>
          <t>La Cata LMF</t>
        </is>
      </c>
      <c r="C148" s="49" t="inlineStr">
        <is>
          <t>UNITED BRANDS</t>
        </is>
      </c>
      <c r="D148" s="14" t="inlineStr">
        <is>
          <t>UB-1663719</t>
        </is>
      </c>
      <c r="E148" s="13" t="n">
        <v>46085</v>
      </c>
      <c r="F148" s="13" t="n">
        <v>46115</v>
      </c>
      <c r="G148" s="14" t="inlineStr">
        <is>
          <t>Crédito</t>
        </is>
      </c>
      <c r="H148" s="15" t="n">
        <v>330288.49</v>
      </c>
      <c r="I148" s="15" t="n"/>
      <c r="J148" s="40" t="n"/>
      <c r="K148" s="15" t="n"/>
      <c r="L148" s="15" t="n"/>
      <c r="M148" s="33">
        <f>SUM(I148,K148)</f>
        <v/>
      </c>
      <c r="N148" s="14" t="n"/>
      <c r="O148" s="13" t="n"/>
      <c r="P148" s="14" t="n"/>
      <c r="Q148" s="15">
        <f>IF(N148="Sí",0,H148-I148-K148)</f>
        <v/>
      </c>
      <c r="R148" s="14">
        <f>F148-TODAY()</f>
        <v/>
      </c>
      <c r="S148" s="14">
        <f>IF(N148="Sí","🟢 Pagado",IF(R148&lt;0,"🔴 Vencido",IF(R148&lt;=7,"🟡 Por vencer","")))</f>
        <v/>
      </c>
      <c r="T148" s="14" t="n"/>
      <c r="U148" s="14" t="n"/>
      <c r="V148" s="14" t="n"/>
      <c r="W148" s="14" t="n"/>
      <c r="X148" s="87" t="n"/>
    </row>
    <row r="149">
      <c r="A149" s="13" t="n"/>
      <c r="B149" s="14" t="inlineStr">
        <is>
          <t>La Cata DF</t>
        </is>
      </c>
      <c r="C149" s="49" t="inlineStr">
        <is>
          <t>UNITED BRANDS</t>
        </is>
      </c>
      <c r="D149" s="14" t="inlineStr">
        <is>
          <t>UB-1664120</t>
        </is>
      </c>
      <c r="E149" s="13" t="n">
        <v>46106</v>
      </c>
      <c r="F149" s="13" t="n">
        <v>46116</v>
      </c>
      <c r="G149" s="14" t="inlineStr">
        <is>
          <t>Crédito</t>
        </is>
      </c>
      <c r="H149" s="15" t="n">
        <v>17354.63</v>
      </c>
      <c r="I149" s="15" t="n"/>
      <c r="J149" s="40" t="n"/>
      <c r="K149" s="15" t="n"/>
      <c r="L149" s="15" t="n"/>
      <c r="M149" s="33">
        <f>SUM(I149,K149)</f>
        <v/>
      </c>
      <c r="N149" s="14" t="n"/>
      <c r="O149" s="13" t="n"/>
      <c r="P149" s="14" t="n"/>
      <c r="Q149" s="15">
        <f>IF(N149="Sí",0,H149-I149-K149)</f>
        <v/>
      </c>
      <c r="R149" s="14">
        <f>F149-TODAY()</f>
        <v/>
      </c>
      <c r="S149" s="14">
        <f>IF(N149="Sí","🟢 Pagado",IF(R149&lt;0,"🔴 Vencido",IF(R149&lt;=7,"🟡 Por vencer","")))</f>
        <v/>
      </c>
      <c r="T149" s="14" t="n"/>
      <c r="U149" s="14" t="n"/>
      <c r="V149" s="14" t="n"/>
      <c r="W149" s="14" t="n"/>
      <c r="X149" s="87" t="n"/>
    </row>
    <row r="150" hidden="1" s="115">
      <c r="A150" s="13" t="n"/>
      <c r="B150" s="14" t="inlineStr">
        <is>
          <t>La Cata DF</t>
        </is>
      </c>
      <c r="C150" s="14" t="inlineStr">
        <is>
          <t>PEREZ QUEZADA</t>
        </is>
      </c>
      <c r="D150" s="14" t="n"/>
      <c r="E150" s="13" t="n">
        <v>46094</v>
      </c>
      <c r="F150" s="13" t="n">
        <v>46094</v>
      </c>
      <c r="G150" s="14" t="inlineStr">
        <is>
          <t>Crédito</t>
        </is>
      </c>
      <c r="H150" s="15" t="n">
        <v>2649.99</v>
      </c>
      <c r="I150" s="15" t="n">
        <v>2649.99</v>
      </c>
      <c r="J150" s="40" t="n">
        <v>46098</v>
      </c>
      <c r="K150" s="15" t="n"/>
      <c r="L150" s="15" t="n"/>
      <c r="M150" s="33">
        <f>SUM(I150,K150)</f>
        <v/>
      </c>
      <c r="N150" s="14" t="inlineStr">
        <is>
          <t>Sí</t>
        </is>
      </c>
      <c r="O150" s="13" t="n">
        <v>46098</v>
      </c>
      <c r="P150" s="14" t="n"/>
      <c r="Q150" s="15">
        <f>IF(N150="Sí",0,H150-I150-K150)</f>
        <v/>
      </c>
      <c r="R150" s="14">
        <f>F150-TODAY()</f>
        <v/>
      </c>
      <c r="S150" s="14">
        <f>IF(N150="Sí","🟢 Pagado",IF(R150&lt;0,"🔴 Vencido",IF(R150&lt;=7,"🟡 Por vencer","")))</f>
        <v/>
      </c>
      <c r="T150" s="14" t="n"/>
      <c r="U150" s="14" t="n"/>
      <c r="V150" s="14" t="n"/>
      <c r="W150" s="14" t="n"/>
      <c r="X150" s="87" t="n"/>
    </row>
    <row r="151" hidden="1" s="115">
      <c r="A151" s="13" t="n"/>
      <c r="B151" s="14" t="inlineStr">
        <is>
          <t>La Cata LMF</t>
        </is>
      </c>
      <c r="C151" s="14" t="inlineStr">
        <is>
          <t>AGUA SUBLIME</t>
        </is>
      </c>
      <c r="D151" s="14" t="n">
        <v>1201</v>
      </c>
      <c r="E151" s="13" t="n">
        <v>46093</v>
      </c>
      <c r="F151" s="13" t="n">
        <v>46093</v>
      </c>
      <c r="G151" s="14" t="inlineStr">
        <is>
          <t>Contado</t>
        </is>
      </c>
      <c r="H151" s="15" t="n">
        <v>1400</v>
      </c>
      <c r="I151" s="15" t="n">
        <v>1400</v>
      </c>
      <c r="J151" s="40" t="n">
        <v>46099</v>
      </c>
      <c r="K151" s="15" t="n"/>
      <c r="L151" s="15" t="n"/>
      <c r="M151" s="33">
        <f>SUM(I151,K151)</f>
        <v/>
      </c>
      <c r="N151" s="14" t="inlineStr">
        <is>
          <t>Sí</t>
        </is>
      </c>
      <c r="O151" s="13" t="n">
        <v>46099</v>
      </c>
      <c r="P151" s="14" t="n"/>
      <c r="Q151" s="15">
        <f>IF(N151="Sí",0,H151-I151-K151)</f>
        <v/>
      </c>
      <c r="R151" s="14">
        <f>F151-TODAY()</f>
        <v/>
      </c>
      <c r="S151" s="14">
        <f>IF(N151="Sí","🟢 Pagado",IF(R151&lt;0,"🔴 Vencido",IF(R151&lt;=7,"🟡 Por vencer","")))</f>
        <v/>
      </c>
      <c r="T151" s="14" t="n"/>
      <c r="U151" s="14" t="n"/>
      <c r="V151" s="14" t="n"/>
      <c r="W151" s="14" t="n"/>
      <c r="X151" s="87" t="n"/>
    </row>
    <row r="152" hidden="1" s="115">
      <c r="A152" s="13" t="n"/>
      <c r="B152" s="14" t="inlineStr">
        <is>
          <t>La Cata DF</t>
        </is>
      </c>
      <c r="C152" s="14" t="inlineStr">
        <is>
          <t>EDESUR DEFILLO</t>
        </is>
      </c>
      <c r="D152" s="14" t="n">
        <v>52415782</v>
      </c>
      <c r="E152" s="13" t="n">
        <v>46098</v>
      </c>
      <c r="F152" s="13" t="n">
        <v>46098</v>
      </c>
      <c r="G152" s="14" t="inlineStr">
        <is>
          <t>Contado</t>
        </is>
      </c>
      <c r="H152" s="15" t="n">
        <v>26962.1</v>
      </c>
      <c r="I152" s="15" t="n">
        <v>26962.1</v>
      </c>
      <c r="J152" s="40" t="n">
        <v>46098</v>
      </c>
      <c r="K152" s="15" t="n"/>
      <c r="L152" s="15" t="n"/>
      <c r="M152" s="33">
        <f>SUM(I152,K152)</f>
        <v/>
      </c>
      <c r="N152" s="14" t="inlineStr">
        <is>
          <t>Sí</t>
        </is>
      </c>
      <c r="O152" s="13" t="n">
        <v>46098</v>
      </c>
      <c r="P152" s="14" t="n"/>
      <c r="Q152" s="15">
        <f>IF(N152="Sí",0,H152-I152-K152)</f>
        <v/>
      </c>
      <c r="R152" s="14">
        <f>F152-TODAY()</f>
        <v/>
      </c>
      <c r="S152" s="14">
        <f>IF(N152="Sí","🟢 Pagado",IF(R152&lt;0,"🔴 Vencido",IF(R152&lt;=7,"🟡 Por vencer","")))</f>
        <v/>
      </c>
      <c r="T152" s="14" t="n"/>
      <c r="U152" s="14" t="n"/>
      <c r="V152" s="14" t="n"/>
      <c r="W152" s="14" t="n"/>
      <c r="X152" s="87" t="n"/>
    </row>
    <row r="153" hidden="1" s="115">
      <c r="A153" s="13" t="n"/>
      <c r="B153" s="14" t="inlineStr">
        <is>
          <t>La Cata DF</t>
        </is>
      </c>
      <c r="C153" s="14" t="inlineStr">
        <is>
          <t>JUAN BEATO</t>
        </is>
      </c>
      <c r="D153" s="14" t="inlineStr">
        <is>
          <t>TC</t>
        </is>
      </c>
      <c r="E153" s="13" t="n">
        <v>46099</v>
      </c>
      <c r="F153" s="13" t="n">
        <v>46131</v>
      </c>
      <c r="G153" s="14" t="inlineStr">
        <is>
          <t>Crédito</t>
        </is>
      </c>
      <c r="H153" s="15" t="n">
        <v>25472.42</v>
      </c>
      <c r="I153" s="15" t="n">
        <v>25472.42</v>
      </c>
      <c r="J153" s="40" t="n">
        <v>46134</v>
      </c>
      <c r="K153" s="15" t="n"/>
      <c r="L153" s="15" t="n"/>
      <c r="M153" s="33">
        <f>SUM(I153,K153)</f>
        <v/>
      </c>
      <c r="N153" s="14" t="inlineStr">
        <is>
          <t>Sí</t>
        </is>
      </c>
      <c r="O153" s="13" t="n"/>
      <c r="P153" s="14" t="n"/>
      <c r="Q153" s="15">
        <f>IF(N153="Sí",0,H153-I153-K153)</f>
        <v/>
      </c>
      <c r="R153" s="14">
        <f>F153-TODAY()</f>
        <v/>
      </c>
      <c r="S153" s="14">
        <f>IF(N153="Sí","🟢 Pagado",IF(R153&lt;0,"🔴 Vencido",IF(R153&lt;=7,"🟡 Por vencer","")))</f>
        <v/>
      </c>
      <c r="T153" s="14" t="n"/>
      <c r="U153" s="14" t="n"/>
      <c r="V153" s="14" t="n"/>
      <c r="W153" s="14" t="n"/>
      <c r="X153" s="87" t="inlineStr">
        <is>
          <t>ALMACENES HATUEY DEFILLO</t>
        </is>
      </c>
    </row>
    <row r="154" hidden="1" s="115">
      <c r="A154" s="13" t="n"/>
      <c r="B154" s="14" t="inlineStr">
        <is>
          <t>La Cata DF</t>
        </is>
      </c>
      <c r="C154" s="14" t="inlineStr">
        <is>
          <t>JUAN BEATO</t>
        </is>
      </c>
      <c r="D154" s="14" t="inlineStr">
        <is>
          <t>TC</t>
        </is>
      </c>
      <c r="E154" s="13" t="n">
        <v>46099</v>
      </c>
      <c r="F154" s="13" t="n">
        <v>46131</v>
      </c>
      <c r="G154" s="14" t="inlineStr">
        <is>
          <t>Crédito</t>
        </is>
      </c>
      <c r="H154" s="15" t="n">
        <v>12596.06</v>
      </c>
      <c r="I154" s="15" t="n">
        <v>12596.06</v>
      </c>
      <c r="J154" s="40" t="n">
        <v>46134</v>
      </c>
      <c r="K154" s="15" t="n"/>
      <c r="L154" s="15" t="n"/>
      <c r="M154" s="33">
        <f>SUM(I154,K154)</f>
        <v/>
      </c>
      <c r="N154" s="14" t="inlineStr">
        <is>
          <t>Sí</t>
        </is>
      </c>
      <c r="O154" s="13" t="n"/>
      <c r="P154" s="14" t="n"/>
      <c r="Q154" s="15">
        <f>IF(N154="Sí",0,H154-I154-K154)</f>
        <v/>
      </c>
      <c r="R154" s="14">
        <f>F154-TODAY()</f>
        <v/>
      </c>
      <c r="S154" s="14">
        <f>IF(N154="Sí","🟢 Pagado",IF(R154&lt;0,"🔴 Vencido",IF(R154&lt;=7,"🟡 Por vencer","")))</f>
        <v/>
      </c>
      <c r="T154" s="14" t="n"/>
      <c r="U154" s="14" t="n"/>
      <c r="V154" s="14" t="n"/>
      <c r="W154" s="14" t="n"/>
      <c r="X154" s="87" t="inlineStr">
        <is>
          <t>ALMACENES HATUEY DEFILLO</t>
        </is>
      </c>
    </row>
    <row r="155" hidden="1" s="115">
      <c r="A155" s="13" t="n"/>
      <c r="B155" s="14" t="inlineStr">
        <is>
          <t>La Cata DF</t>
        </is>
      </c>
      <c r="C155" s="14" t="inlineStr">
        <is>
          <t>CERVECERIA NACIONAL DOMINICANA SA</t>
        </is>
      </c>
      <c r="D155" s="14" t="inlineStr">
        <is>
          <t>VARIAS</t>
        </is>
      </c>
      <c r="E155" s="13" t="n">
        <v>46099</v>
      </c>
      <c r="F155" s="13" t="n">
        <v>46099</v>
      </c>
      <c r="G155" s="14" t="inlineStr">
        <is>
          <t>Contado</t>
        </is>
      </c>
      <c r="H155" s="15" t="n">
        <v>26824.68</v>
      </c>
      <c r="I155" s="15" t="n">
        <v>26824.68</v>
      </c>
      <c r="J155" s="40" t="n">
        <v>46099</v>
      </c>
      <c r="K155" s="15" t="n"/>
      <c r="L155" s="15" t="n"/>
      <c r="M155" s="33">
        <f>SUM(I155,K155)</f>
        <v/>
      </c>
      <c r="N155" s="14" t="inlineStr">
        <is>
          <t>Sí</t>
        </is>
      </c>
      <c r="O155" s="13" t="n">
        <v>46099</v>
      </c>
      <c r="P155" s="14" t="n"/>
      <c r="Q155" s="15">
        <f>IF(N155="Sí",0,H155-I155-K155)</f>
        <v/>
      </c>
      <c r="R155" s="14">
        <f>F155-TODAY()</f>
        <v/>
      </c>
      <c r="S155" s="14">
        <f>IF(N155="Sí","🟢 Pagado",IF(R155&lt;0,"🔴 Vencido",IF(R155&lt;=7,"🟡 Por vencer","")))</f>
        <v/>
      </c>
      <c r="T155" s="14" t="n"/>
      <c r="U155" s="14" t="n"/>
      <c r="V155" s="14" t="n"/>
      <c r="W155" s="14" t="n"/>
      <c r="X155" s="87" t="inlineStr">
        <is>
          <t>CERVECERIA DEFILLO</t>
        </is>
      </c>
    </row>
    <row r="156" hidden="1" s="115">
      <c r="A156" s="13" t="n"/>
      <c r="B156" s="14" t="inlineStr">
        <is>
          <t>La Cata LMF</t>
        </is>
      </c>
      <c r="C156" s="49" t="inlineStr">
        <is>
          <t>DISTRIBUCIONES CALDERON MOLINA SRL</t>
        </is>
      </c>
      <c r="D156" s="14" t="n">
        <v>817472</v>
      </c>
      <c r="E156" s="13" t="n">
        <v>46097</v>
      </c>
      <c r="F156" s="13" t="n">
        <v>46097</v>
      </c>
      <c r="G156" s="14" t="inlineStr">
        <is>
          <t>Contado</t>
        </is>
      </c>
      <c r="H156" s="15" t="n">
        <v>3860</v>
      </c>
      <c r="I156" s="15" t="n">
        <v>3860</v>
      </c>
      <c r="J156" s="40" t="n">
        <v>46097</v>
      </c>
      <c r="K156" s="15" t="n"/>
      <c r="L156" s="15" t="n"/>
      <c r="M156" s="33">
        <f>SUM(I156,K156)</f>
        <v/>
      </c>
      <c r="N156" s="14" t="inlineStr">
        <is>
          <t>Sí</t>
        </is>
      </c>
      <c r="O156" s="13" t="n">
        <v>46097</v>
      </c>
      <c r="P156" s="14" t="n"/>
      <c r="Q156" s="15">
        <f>IF(N156="Sí",0,H156-I156-K156)</f>
        <v/>
      </c>
      <c r="R156" s="14">
        <f>F156-TODAY()</f>
        <v/>
      </c>
      <c r="S156" s="14">
        <f>IF(N156="Sí","🟢 Pagado",IF(R156&lt;0,"🔴 Vencido",IF(R156&lt;=7,"🟡 Por vencer","")))</f>
        <v/>
      </c>
      <c r="T156" s="14" t="n"/>
      <c r="U156" s="14" t="n"/>
      <c r="V156" s="14" t="n"/>
      <c r="W156" s="14" t="n"/>
      <c r="X156" s="87" t="n"/>
    </row>
    <row r="157" hidden="1" s="115">
      <c r="A157" s="13" t="n"/>
      <c r="B157" s="14" t="inlineStr">
        <is>
          <t>La Cata LMF</t>
        </is>
      </c>
      <c r="C157" s="14" t="inlineStr">
        <is>
          <t>CERVECERIA NACIONAL DOMINICANA SA</t>
        </is>
      </c>
      <c r="D157" s="14" t="inlineStr">
        <is>
          <t>VARIAS</t>
        </is>
      </c>
      <c r="E157" s="13" t="n">
        <v>46100</v>
      </c>
      <c r="F157" s="13" t="n">
        <v>46100</v>
      </c>
      <c r="G157" s="14" t="inlineStr">
        <is>
          <t>Contado</t>
        </is>
      </c>
      <c r="H157" s="15" t="n">
        <v>449809.12</v>
      </c>
      <c r="I157" s="15" t="n">
        <v>449809.12</v>
      </c>
      <c r="J157" s="40" t="n">
        <v>46100</v>
      </c>
      <c r="K157" s="15" t="n"/>
      <c r="L157" s="15" t="n"/>
      <c r="M157" s="33">
        <f>SUM(I157,K157)</f>
        <v/>
      </c>
      <c r="N157" s="14" t="inlineStr">
        <is>
          <t>Sí</t>
        </is>
      </c>
      <c r="O157" s="13" t="n">
        <v>46100</v>
      </c>
      <c r="P157" s="14" t="n"/>
      <c r="Q157" s="15">
        <f>IF(N157="Sí",0,H157-I157-K157)</f>
        <v/>
      </c>
      <c r="R157" s="14">
        <f>F157-TODAY()</f>
        <v/>
      </c>
      <c r="S157" s="14">
        <f>IF(N157="Sí","🟢 Pagado",IF(R157&lt;0,"🔴 Vencido",IF(R157&lt;=7,"🟡 Por vencer","")))</f>
        <v/>
      </c>
      <c r="T157" s="14" t="n"/>
      <c r="U157" s="14" t="n"/>
      <c r="V157" s="14" t="n"/>
      <c r="W157" s="14" t="n"/>
      <c r="X157" s="87" t="n"/>
    </row>
    <row r="158" hidden="1" s="115">
      <c r="A158" s="13" t="n"/>
      <c r="B158" s="14" t="inlineStr">
        <is>
          <t>La Cata DF</t>
        </is>
      </c>
      <c r="C158" s="14" t="inlineStr">
        <is>
          <t xml:space="preserve">WILLY MEDRANO </t>
        </is>
      </c>
      <c r="D158" s="14" t="n">
        <v>1</v>
      </c>
      <c r="E158" s="13" t="n">
        <v>46100</v>
      </c>
      <c r="F158" s="13" t="n">
        <v>46100</v>
      </c>
      <c r="G158" s="14" t="inlineStr">
        <is>
          <t>Contado</t>
        </is>
      </c>
      <c r="H158" s="15" t="n">
        <v>2980</v>
      </c>
      <c r="I158" s="15" t="n">
        <v>2980</v>
      </c>
      <c r="J158" s="40" t="n">
        <v>46100</v>
      </c>
      <c r="K158" s="15" t="n"/>
      <c r="L158" s="15" t="n"/>
      <c r="M158" s="33">
        <f>SUM(I158,K158)</f>
        <v/>
      </c>
      <c r="N158" s="14" t="inlineStr">
        <is>
          <t>Sí</t>
        </is>
      </c>
      <c r="O158" s="13" t="n">
        <v>46100</v>
      </c>
      <c r="P158" s="14" t="n"/>
      <c r="Q158" s="15">
        <f>IF(N158="Sí",0,H158-I158-K158)</f>
        <v/>
      </c>
      <c r="R158" s="14">
        <f>F158-TODAY()</f>
        <v/>
      </c>
      <c r="S158" s="14">
        <f>IF(N158="Sí","🟢 Pagado",IF(R158&lt;0,"🔴 Vencido",IF(R158&lt;=7,"🟡 Por vencer","")))</f>
        <v/>
      </c>
      <c r="T158" s="14" t="n"/>
      <c r="U158" s="14" t="n"/>
      <c r="V158" s="14" t="n"/>
      <c r="W158" s="14" t="n"/>
      <c r="X158" s="87" t="inlineStr">
        <is>
          <t>Viaticos dias de inventarios</t>
        </is>
      </c>
    </row>
    <row r="159" hidden="1" s="115">
      <c r="A159" s="13" t="n"/>
      <c r="B159" s="14" t="inlineStr">
        <is>
          <t>La Cata DF</t>
        </is>
      </c>
      <c r="C159" s="14" t="inlineStr">
        <is>
          <t>JUAN BEATO</t>
        </is>
      </c>
      <c r="D159" s="14" t="n">
        <v>1</v>
      </c>
      <c r="E159" s="13" t="n">
        <v>46100</v>
      </c>
      <c r="F159" s="13" t="n">
        <v>46100</v>
      </c>
      <c r="G159" s="14" t="inlineStr">
        <is>
          <t>Contado</t>
        </is>
      </c>
      <c r="H159" s="15">
        <f>635+360</f>
        <v/>
      </c>
      <c r="I159" s="15" t="n">
        <v>995</v>
      </c>
      <c r="J159" s="43" t="n">
        <v>46112</v>
      </c>
      <c r="K159" s="15" t="n"/>
      <c r="L159" s="15" t="n"/>
      <c r="M159" s="33">
        <f>SUM(I159,K159)</f>
        <v/>
      </c>
      <c r="N159" s="14" t="inlineStr">
        <is>
          <t>Sí</t>
        </is>
      </c>
      <c r="O159" s="13" t="n"/>
      <c r="P159" s="14" t="n"/>
      <c r="Q159" s="15">
        <f>IF(N159="Sí",0,H159-I159-K159)</f>
        <v/>
      </c>
      <c r="R159" s="14">
        <f>F159-TODAY()</f>
        <v/>
      </c>
      <c r="S159" s="14">
        <f>IF(N159="Sí","🟢 Pagado",IF(R159&lt;0,"🔴 Vencido",IF(R159&lt;=7,"🟡 Por vencer","")))</f>
        <v/>
      </c>
      <c r="T159" s="14" t="n"/>
      <c r="U159" s="14" t="n"/>
      <c r="V159" s="14" t="n"/>
      <c r="W159" s="14" t="n"/>
      <c r="X159" s="87" t="inlineStr">
        <is>
          <t>Impresion ofertas y marcador</t>
        </is>
      </c>
    </row>
    <row r="160" hidden="1" s="115">
      <c r="A160" s="13" t="n"/>
      <c r="B160" s="14" t="inlineStr">
        <is>
          <t>La Cata LMF</t>
        </is>
      </c>
      <c r="C160" s="14" t="inlineStr">
        <is>
          <t>JOSE IGNACIO ROA</t>
        </is>
      </c>
      <c r="D160" s="14" t="n"/>
      <c r="E160" s="13" t="n">
        <v>46101</v>
      </c>
      <c r="F160" s="13" t="n">
        <v>46101</v>
      </c>
      <c r="G160" s="14" t="inlineStr">
        <is>
          <t>Contado</t>
        </is>
      </c>
      <c r="H160" s="15" t="n">
        <v>50000</v>
      </c>
      <c r="I160" s="15" t="n">
        <v>50000</v>
      </c>
      <c r="J160" s="40" t="n"/>
      <c r="K160" s="15" t="n"/>
      <c r="L160" s="15" t="n"/>
      <c r="M160" s="33">
        <f>SUM(I160,K160)</f>
        <v/>
      </c>
      <c r="N160" s="14" t="inlineStr">
        <is>
          <t>Sí</t>
        </is>
      </c>
      <c r="O160" s="13" t="n">
        <v>46119</v>
      </c>
      <c r="P160" s="14" t="n"/>
      <c r="Q160" s="15">
        <f>IF(N160="Sí",0,H160-I160-K160)</f>
        <v/>
      </c>
      <c r="R160" s="14">
        <f>F160-TODAY()</f>
        <v/>
      </c>
      <c r="S160" s="14">
        <f>IF(N160="Sí","🟢 Pagado",IF(R160&lt;0,"🔴 Vencido",IF(R160&lt;=7,"🟡 Por vencer","")))</f>
        <v/>
      </c>
      <c r="T160" s="14" t="n"/>
      <c r="U160" s="14" t="n"/>
      <c r="V160" s="14" t="n"/>
      <c r="W160" s="14" t="n"/>
      <c r="X160" s="87" t="inlineStr">
        <is>
          <t>Prestamo a la Cata para pago de Factura Delvin</t>
        </is>
      </c>
    </row>
    <row r="161" hidden="1" s="115">
      <c r="A161" s="13" t="n"/>
      <c r="B161" s="14" t="inlineStr">
        <is>
          <t>La Cata LMF</t>
        </is>
      </c>
      <c r="C161" s="14" t="inlineStr">
        <is>
          <t>JUAN BEATO</t>
        </is>
      </c>
      <c r="D161" s="14" t="inlineStr">
        <is>
          <t>TC 2564</t>
        </is>
      </c>
      <c r="E161" s="13" t="n">
        <v>46071</v>
      </c>
      <c r="F161" s="13" t="n">
        <v>46085</v>
      </c>
      <c r="G161" s="14" t="inlineStr">
        <is>
          <t>Crédito</t>
        </is>
      </c>
      <c r="H161" s="15" t="n">
        <v>161294.99</v>
      </c>
      <c r="I161" s="15" t="n">
        <v>161294.99</v>
      </c>
      <c r="J161" s="43" t="n">
        <v>46112</v>
      </c>
      <c r="K161" s="15" t="n"/>
      <c r="L161" s="15" t="n"/>
      <c r="M161" s="33">
        <f>SUM(I161,K161)</f>
        <v/>
      </c>
      <c r="N161" s="14" t="inlineStr">
        <is>
          <t>Sí</t>
        </is>
      </c>
      <c r="O161" s="13" t="n"/>
      <c r="P161" s="14" t="n"/>
      <c r="Q161" s="15">
        <f>IF(N161="Sí",0,H161-I161-K161)</f>
        <v/>
      </c>
      <c r="R161" s="14">
        <f>F161-TODAY()</f>
        <v/>
      </c>
      <c r="S161" s="14">
        <f>IF(N161="Sí","🟢 Pagado",IF(R161&lt;0,"🔴 Vencido",IF(R161&lt;=7,"🟡 Por vencer","")))</f>
        <v/>
      </c>
      <c r="T161" s="14" t="n"/>
      <c r="U161" s="14" t="n"/>
      <c r="V161" s="14" t="n"/>
      <c r="W161" s="14" t="n"/>
      <c r="X161" s="87" t="n"/>
    </row>
    <row r="162" hidden="1" s="115">
      <c r="A162" s="13" t="n"/>
      <c r="B162" s="14" t="inlineStr">
        <is>
          <t>La Cata LMF</t>
        </is>
      </c>
      <c r="C162" s="14" t="inlineStr">
        <is>
          <t>JUAN BEATO</t>
        </is>
      </c>
      <c r="D162" s="14" t="inlineStr">
        <is>
          <t>TC 2564</t>
        </is>
      </c>
      <c r="E162" s="13" t="n">
        <v>46035</v>
      </c>
      <c r="F162" s="13" t="n">
        <v>46082</v>
      </c>
      <c r="G162" s="14" t="inlineStr">
        <is>
          <t>Crédito</t>
        </is>
      </c>
      <c r="H162" s="15" t="n">
        <v>200774.99</v>
      </c>
      <c r="I162" s="15" t="n">
        <v>49713.33</v>
      </c>
      <c r="J162" s="43" t="n">
        <v>46112</v>
      </c>
      <c r="K162" s="15" t="n">
        <v>151061.66</v>
      </c>
      <c r="L162" s="40" t="n">
        <v>46119</v>
      </c>
      <c r="M162" s="33">
        <f>SUM(I162,K162)</f>
        <v/>
      </c>
      <c r="N162" s="14" t="inlineStr">
        <is>
          <t>Sí</t>
        </is>
      </c>
      <c r="O162" s="13" t="n"/>
      <c r="P162" s="14" t="n"/>
      <c r="Q162" s="15">
        <f>IF(N162="Sí",0,H162-I162-K162)</f>
        <v/>
      </c>
      <c r="R162" s="14">
        <f>F162-TODAY()</f>
        <v/>
      </c>
      <c r="S162" s="14">
        <f>IF(N162="Sí","🟢 Pagado",IF(R162&lt;0,"🔴 Vencido",IF(R162&lt;=7,"🟡 Por vencer","")))</f>
        <v/>
      </c>
      <c r="T162" s="14" t="n"/>
      <c r="U162" s="14" t="n"/>
      <c r="V162" s="14" t="n"/>
      <c r="W162" s="14" t="n"/>
      <c r="X162" s="87" t="n"/>
    </row>
    <row r="163" hidden="1" s="115">
      <c r="A163" s="13" t="n"/>
      <c r="B163" s="14" t="inlineStr">
        <is>
          <t>La Cata DF</t>
        </is>
      </c>
      <c r="C163" s="14" t="inlineStr">
        <is>
          <t>JUAN BEATO</t>
        </is>
      </c>
      <c r="D163" s="14" t="inlineStr">
        <is>
          <t>TC 0983</t>
        </is>
      </c>
      <c r="E163" s="13" t="n">
        <v>46071</v>
      </c>
      <c r="F163" s="13" t="n">
        <v>46104</v>
      </c>
      <c r="G163" s="14" t="inlineStr">
        <is>
          <t>Crédito</t>
        </is>
      </c>
      <c r="H163" s="15" t="n">
        <v>8699.99</v>
      </c>
      <c r="I163" s="15" t="n">
        <v>8699.99</v>
      </c>
      <c r="J163" s="40" t="n">
        <v>46119</v>
      </c>
      <c r="K163" s="15" t="n"/>
      <c r="L163" s="15" t="n"/>
      <c r="M163" s="33">
        <f>SUM(I163,K163)</f>
        <v/>
      </c>
      <c r="N163" s="14" t="inlineStr">
        <is>
          <t>Sí</t>
        </is>
      </c>
      <c r="O163" s="13" t="n"/>
      <c r="P163" s="14" t="n"/>
      <c r="Q163" s="15">
        <f>IF(N163="Sí",0,H163-I163-K163)</f>
        <v/>
      </c>
      <c r="R163" s="14">
        <f>F163-TODAY()</f>
        <v/>
      </c>
      <c r="S163" s="14">
        <f>IF(N163="Sí","🟢 Pagado",IF(R163&lt;0,"🔴 Vencido",IF(R163&lt;=7,"🟡 Por vencer","")))</f>
        <v/>
      </c>
      <c r="T163" s="14" t="n"/>
      <c r="U163" s="14" t="n"/>
      <c r="V163" s="14" t="n"/>
      <c r="W163" s="14" t="n"/>
      <c r="X163" s="87" t="n"/>
    </row>
    <row r="164" hidden="1" s="115">
      <c r="A164" s="13" t="n"/>
      <c r="B164" s="14" t="inlineStr">
        <is>
          <t>La Cata LMF</t>
        </is>
      </c>
      <c r="C164" s="14" t="inlineStr">
        <is>
          <t>JUAN BEATO</t>
        </is>
      </c>
      <c r="D164" s="14" t="inlineStr">
        <is>
          <t>TC 0983</t>
        </is>
      </c>
      <c r="E164" s="13" t="n">
        <v>46071</v>
      </c>
      <c r="F164" s="13" t="n">
        <v>46104</v>
      </c>
      <c r="G164" s="14" t="inlineStr">
        <is>
          <t>Crédito</t>
        </is>
      </c>
      <c r="H164" s="15" t="n">
        <v>28190</v>
      </c>
      <c r="I164" s="15" t="n">
        <v>28190</v>
      </c>
      <c r="J164" s="40" t="n">
        <v>46119</v>
      </c>
      <c r="K164" s="15" t="n"/>
      <c r="L164" s="15" t="n"/>
      <c r="M164" s="33">
        <f>SUM(I164,K164)</f>
        <v/>
      </c>
      <c r="N164" s="14" t="inlineStr">
        <is>
          <t>Sí</t>
        </is>
      </c>
      <c r="O164" s="13" t="n"/>
      <c r="P164" s="14" t="n"/>
      <c r="Q164" s="15">
        <f>IF(N164="Sí",0,H164-I164-K164)</f>
        <v/>
      </c>
      <c r="R164" s="14">
        <f>F164-TODAY()</f>
        <v/>
      </c>
      <c r="S164" s="14">
        <f>IF(N164="Sí","🟢 Pagado",IF(R164&lt;0,"🔴 Vencido",IF(R164&lt;=7,"🟡 Por vencer","")))</f>
        <v/>
      </c>
      <c r="T164" s="14" t="n"/>
      <c r="U164" s="14" t="n"/>
      <c r="V164" s="14" t="n"/>
      <c r="W164" s="14" t="n"/>
      <c r="X164" s="87" t="n"/>
    </row>
    <row r="165" hidden="1" s="115">
      <c r="A165" s="13" t="n"/>
      <c r="B165" s="14" t="inlineStr">
        <is>
          <t>La Cata LMF</t>
        </is>
      </c>
      <c r="C165" s="14" t="inlineStr">
        <is>
          <t>JUAN BEATO</t>
        </is>
      </c>
      <c r="D165" s="14" t="inlineStr">
        <is>
          <t>TC 0983</t>
        </is>
      </c>
      <c r="E165" s="13" t="n">
        <v>46050</v>
      </c>
      <c r="F165" s="13" t="n">
        <v>46104</v>
      </c>
      <c r="G165" s="14" t="inlineStr">
        <is>
          <t>Crédito</t>
        </is>
      </c>
      <c r="H165" s="15" t="n">
        <v>293474.99</v>
      </c>
      <c r="I165" s="15" t="n">
        <v>293474.99</v>
      </c>
      <c r="J165" s="40" t="n">
        <v>46119</v>
      </c>
      <c r="K165" s="15" t="n"/>
      <c r="L165" s="15" t="n"/>
      <c r="M165" s="33">
        <f>SUM(I165,K165)</f>
        <v/>
      </c>
      <c r="N165" s="14" t="inlineStr">
        <is>
          <t>Sí</t>
        </is>
      </c>
      <c r="O165" s="13" t="n"/>
      <c r="P165" s="14" t="n"/>
      <c r="Q165" s="15">
        <f>IF(N165="Sí",0,H165-I165-K165)</f>
        <v/>
      </c>
      <c r="R165" s="14">
        <f>F165-TODAY()</f>
        <v/>
      </c>
      <c r="S165" s="14">
        <f>IF(N165="Sí","🟢 Pagado",IF(R165&lt;0,"🔴 Vencido",IF(R165&lt;=7,"🟡 Por vencer","")))</f>
        <v/>
      </c>
      <c r="T165" s="14" t="n"/>
      <c r="U165" s="14" t="n"/>
      <c r="V165" s="14" t="n"/>
      <c r="W165" s="14" t="n"/>
      <c r="X165" s="87" t="n"/>
    </row>
    <row r="166" hidden="1" s="115">
      <c r="A166" s="13" t="n"/>
      <c r="B166" s="14" t="inlineStr">
        <is>
          <t>La Cata LMF</t>
        </is>
      </c>
      <c r="C166" s="14" t="inlineStr">
        <is>
          <t>JUAN BEATO</t>
        </is>
      </c>
      <c r="D166" s="14" t="inlineStr">
        <is>
          <t>TC 1662</t>
        </is>
      </c>
      <c r="E166" s="13" t="n">
        <v>46043</v>
      </c>
      <c r="F166" s="13" t="n">
        <v>46075</v>
      </c>
      <c r="G166" s="14" t="inlineStr">
        <is>
          <t>Crédito</t>
        </is>
      </c>
      <c r="H166" s="15" t="n">
        <v>190000</v>
      </c>
      <c r="I166" s="15" t="n">
        <v>190000</v>
      </c>
      <c r="J166" s="40" t="n">
        <v>46119</v>
      </c>
      <c r="K166" s="15" t="n"/>
      <c r="L166" s="15" t="n"/>
      <c r="M166" s="33">
        <f>SUM(I166,K166)</f>
        <v/>
      </c>
      <c r="N166" s="14" t="inlineStr">
        <is>
          <t>Sí</t>
        </is>
      </c>
      <c r="O166" s="13" t="n"/>
      <c r="P166" s="14" t="n"/>
      <c r="Q166" s="15">
        <f>IF(N166="Sí",0,H166-I166-K166)</f>
        <v/>
      </c>
      <c r="R166" s="14">
        <f>F166-TODAY()</f>
        <v/>
      </c>
      <c r="S166" s="14">
        <f>IF(N166="Sí","🟢 Pagado",IF(R166&lt;0,"🔴 Vencido",IF(R166&lt;=7,"🟡 Por vencer","")))</f>
        <v/>
      </c>
      <c r="T166" s="14" t="n"/>
      <c r="U166" s="14" t="n"/>
      <c r="V166" s="14" t="n"/>
      <c r="W166" s="14" t="n"/>
      <c r="X166" s="87" t="n"/>
    </row>
    <row r="167" hidden="1" s="115">
      <c r="A167" s="13" t="n"/>
      <c r="B167" s="14" t="inlineStr">
        <is>
          <t>La Cata LMF</t>
        </is>
      </c>
      <c r="C167" s="14" t="inlineStr">
        <is>
          <t>JUAN BEATO</t>
        </is>
      </c>
      <c r="D167" s="14" t="inlineStr">
        <is>
          <t>TC 1662</t>
        </is>
      </c>
      <c r="E167" s="13" t="n">
        <v>46043</v>
      </c>
      <c r="F167" s="13" t="n">
        <v>46103</v>
      </c>
      <c r="G167" s="14" t="inlineStr">
        <is>
          <t>Crédito</t>
        </is>
      </c>
      <c r="H167" s="15" t="n">
        <v>95240</v>
      </c>
      <c r="I167" s="15" t="n">
        <v>95240</v>
      </c>
      <c r="J167" s="40" t="n">
        <v>46119</v>
      </c>
      <c r="K167" s="15" t="n"/>
      <c r="L167" s="15" t="n"/>
      <c r="M167" s="33">
        <f>SUM(I167,K167)</f>
        <v/>
      </c>
      <c r="N167" s="14" t="inlineStr">
        <is>
          <t>Sí</t>
        </is>
      </c>
      <c r="O167" s="13" t="n"/>
      <c r="P167" s="14" t="n"/>
      <c r="Q167" s="15">
        <f>IF(N167="Sí",0,H167-I167-K167)</f>
        <v/>
      </c>
      <c r="R167" s="14">
        <f>F167-TODAY()</f>
        <v/>
      </c>
      <c r="S167" s="14">
        <f>IF(N167="Sí","🟢 Pagado",IF(R167&lt;0,"🔴 Vencido",IF(R167&lt;=7,"🟡 Por vencer","")))</f>
        <v/>
      </c>
      <c r="T167" s="14" t="n"/>
      <c r="U167" s="14" t="n"/>
      <c r="V167" s="14" t="n"/>
      <c r="W167" s="14" t="n"/>
      <c r="X167" s="87" t="n"/>
    </row>
    <row r="168" hidden="1" s="115">
      <c r="A168" s="13" t="n"/>
      <c r="B168" s="14" t="inlineStr">
        <is>
          <t>La Cata DF</t>
        </is>
      </c>
      <c r="C168" s="14" t="inlineStr">
        <is>
          <t>JUAN BEATO</t>
        </is>
      </c>
      <c r="D168" s="14" t="inlineStr">
        <is>
          <t>TC 8194</t>
        </is>
      </c>
      <c r="E168" s="13" t="n">
        <v>46081</v>
      </c>
      <c r="F168" s="13" t="n">
        <v>46122</v>
      </c>
      <c r="G168" s="14" t="inlineStr">
        <is>
          <t>Crédito</t>
        </is>
      </c>
      <c r="H168" s="15" t="n">
        <v>3087</v>
      </c>
      <c r="I168" s="15" t="n">
        <v>2980.01</v>
      </c>
      <c r="J168" s="40" t="n">
        <v>46119</v>
      </c>
      <c r="K168" s="15" t="n">
        <v>106.99</v>
      </c>
      <c r="L168" s="40" t="n">
        <v>46133</v>
      </c>
      <c r="M168" s="33">
        <f>SUM(I168,K168)</f>
        <v/>
      </c>
      <c r="N168" s="14" t="inlineStr">
        <is>
          <t>Sí</t>
        </is>
      </c>
      <c r="O168" s="13" t="n"/>
      <c r="P168" s="14" t="n"/>
      <c r="Q168" s="15">
        <f>IF(N168="Sí",0,H168-I168-K168)</f>
        <v/>
      </c>
      <c r="R168" s="14">
        <f>F168-TODAY()</f>
        <v/>
      </c>
      <c r="S168" s="14">
        <f>IF(N168="Sí","🟢 Pagado",IF(R168&lt;0,"🔴 Vencido",IF(R168&lt;=7,"🟡 Por vencer","")))</f>
        <v/>
      </c>
      <c r="T168" s="14" t="n"/>
      <c r="U168" s="14" t="n"/>
      <c r="V168" s="14" t="n"/>
      <c r="W168" s="14" t="n"/>
      <c r="X168" s="87" t="inlineStr">
        <is>
          <t xml:space="preserve">KARMA RD$49.00 </t>
        </is>
      </c>
    </row>
    <row r="169" hidden="1" s="115">
      <c r="A169" s="13" t="n"/>
      <c r="B169" s="14" t="inlineStr">
        <is>
          <t>La Cata LMF</t>
        </is>
      </c>
      <c r="C169" s="14" t="inlineStr">
        <is>
          <t>JUAN BEATO</t>
        </is>
      </c>
      <c r="D169" s="14" t="inlineStr">
        <is>
          <t>TC 8194</t>
        </is>
      </c>
      <c r="E169" s="13" t="n">
        <v>46081</v>
      </c>
      <c r="F169" s="13" t="n">
        <v>46122</v>
      </c>
      <c r="G169" s="14" t="inlineStr">
        <is>
          <t>Crédito</t>
        </is>
      </c>
      <c r="H169" s="15" t="n">
        <v>43657.83</v>
      </c>
      <c r="I169" s="15" t="n">
        <v>43657.83</v>
      </c>
      <c r="J169" s="40" t="n">
        <v>46133</v>
      </c>
      <c r="K169" s="15" t="n"/>
      <c r="L169" s="15" t="n"/>
      <c r="M169" s="33">
        <f>SUM(I169,K169)</f>
        <v/>
      </c>
      <c r="N169" s="14" t="inlineStr">
        <is>
          <t>Sí</t>
        </is>
      </c>
      <c r="O169" s="13" t="n"/>
      <c r="P169" s="14" t="n"/>
      <c r="Q169" s="15">
        <f>IF(N169="Sí",0,H169-I169-K169)</f>
        <v/>
      </c>
      <c r="R169" s="14">
        <f>F169-TODAY()</f>
        <v/>
      </c>
      <c r="S169" s="14">
        <f>IF(N169="Sí","🟢 Pagado",IF(R169&lt;0,"🔴 Vencido",IF(R169&lt;=7,"🟡 Por vencer","")))</f>
        <v/>
      </c>
      <c r="T169" s="14" t="n"/>
      <c r="U169" s="14" t="n"/>
      <c r="V169" s="14" t="n"/>
      <c r="W169" s="14" t="n"/>
      <c r="X169" s="87" t="inlineStr">
        <is>
          <t xml:space="preserve">KARMA RD$49.00 </t>
        </is>
      </c>
    </row>
    <row r="170" hidden="1" s="115">
      <c r="A170" s="13" t="n"/>
      <c r="B170" s="14" t="inlineStr">
        <is>
          <t>La Cata LMF</t>
        </is>
      </c>
      <c r="C170" s="14" t="inlineStr">
        <is>
          <t>JUAN BEATO</t>
        </is>
      </c>
      <c r="D170" s="14" t="inlineStr">
        <is>
          <t>TC 8194</t>
        </is>
      </c>
      <c r="E170" s="13" t="n">
        <v>46081</v>
      </c>
      <c r="F170" s="13" t="n">
        <v>46122</v>
      </c>
      <c r="G170" s="14" t="inlineStr">
        <is>
          <t>Crédito</t>
        </is>
      </c>
      <c r="H170" s="15" t="n">
        <v>8450</v>
      </c>
      <c r="I170" s="15" t="n">
        <v>8450</v>
      </c>
      <c r="J170" s="40" t="n">
        <v>46133</v>
      </c>
      <c r="K170" s="15" t="n"/>
      <c r="L170" s="15" t="n"/>
      <c r="M170" s="33">
        <f>SUM(I170,K170)</f>
        <v/>
      </c>
      <c r="N170" s="14" t="inlineStr">
        <is>
          <t>Sí</t>
        </is>
      </c>
      <c r="O170" s="13" t="n"/>
      <c r="P170" s="14" t="n"/>
      <c r="Q170" s="15">
        <f>IF(N170="Sí",0,H170-I170-K170)</f>
        <v/>
      </c>
      <c r="R170" s="14">
        <f>F170-TODAY()</f>
        <v/>
      </c>
      <c r="S170" s="14">
        <f>IF(N170="Sí","🟢 Pagado",IF(R170&lt;0,"🔴 Vencido",IF(R170&lt;=7,"🟡 Por vencer","")))</f>
        <v/>
      </c>
      <c r="T170" s="14" t="n"/>
      <c r="U170" s="14" t="n"/>
      <c r="V170" s="14" t="n"/>
      <c r="W170" s="14" t="n"/>
      <c r="X170" s="87" t="inlineStr">
        <is>
          <t xml:space="preserve">KARMA RD$49.00 </t>
        </is>
      </c>
    </row>
    <row r="171" hidden="1" s="115">
      <c r="A171" s="13" t="n"/>
      <c r="B171" s="14" t="inlineStr">
        <is>
          <t>La Cata LMF</t>
        </is>
      </c>
      <c r="C171" s="14" t="inlineStr">
        <is>
          <t>JUAN BEATO</t>
        </is>
      </c>
      <c r="D171" s="14" t="inlineStr">
        <is>
          <t>TC 8194</t>
        </is>
      </c>
      <c r="E171" s="13" t="n">
        <v>46080</v>
      </c>
      <c r="F171" s="13" t="n">
        <v>46122</v>
      </c>
      <c r="G171" s="14" t="inlineStr">
        <is>
          <t>Crédito</t>
        </is>
      </c>
      <c r="H171" s="15" t="n">
        <v>49996</v>
      </c>
      <c r="I171" s="15" t="n">
        <v>46900.18</v>
      </c>
      <c r="J171" s="40" t="n">
        <v>46133</v>
      </c>
      <c r="K171" s="15" t="n">
        <v>3095.82</v>
      </c>
      <c r="L171" s="40" t="n">
        <v>46134</v>
      </c>
      <c r="M171" s="33">
        <f>SUM(I171,K171)</f>
        <v/>
      </c>
      <c r="N171" s="14" t="inlineStr">
        <is>
          <t>Sí</t>
        </is>
      </c>
      <c r="O171" s="13" t="n"/>
      <c r="P171" s="14" t="n"/>
      <c r="Q171" s="15">
        <f>IF(N171="Sí",0,H171-I171-K171)</f>
        <v/>
      </c>
      <c r="R171" s="14">
        <f>F171-TODAY()</f>
        <v/>
      </c>
      <c r="S171" s="14">
        <f>IF(N171="Sí","🟢 Pagado",IF(R171&lt;0,"🔴 Vencido",IF(R171&lt;=7,"🟡 Por vencer","")))</f>
        <v/>
      </c>
      <c r="T171" s="14" t="n"/>
      <c r="U171" s="14" t="n"/>
      <c r="V171" s="14" t="n"/>
      <c r="W171" s="14" t="n"/>
      <c r="X171" s="87" t="inlineStr">
        <is>
          <t xml:space="preserve">KARMA RD$49.00 </t>
        </is>
      </c>
    </row>
    <row r="172" hidden="1" s="115">
      <c r="A172" s="13" t="n"/>
      <c r="B172" s="14" t="inlineStr">
        <is>
          <t>La Cata LMF</t>
        </is>
      </c>
      <c r="C172" s="14" t="inlineStr">
        <is>
          <t>JUAN BEATO</t>
        </is>
      </c>
      <c r="D172" s="14" t="inlineStr">
        <is>
          <t>TC 8194</t>
        </is>
      </c>
      <c r="E172" s="13" t="n">
        <v>46079</v>
      </c>
      <c r="F172" s="13" t="n">
        <v>46122</v>
      </c>
      <c r="G172" s="14" t="inlineStr">
        <is>
          <t>Crédito</t>
        </is>
      </c>
      <c r="H172" s="15" t="n">
        <v>18620</v>
      </c>
      <c r="I172" s="15" t="n">
        <v>18620</v>
      </c>
      <c r="J172" s="40" t="n"/>
      <c r="K172" s="15" t="n"/>
      <c r="L172" s="15" t="n"/>
      <c r="M172" s="33">
        <f>SUM(I172,K172)</f>
        <v/>
      </c>
      <c r="N172" s="14" t="inlineStr">
        <is>
          <t>Sí</t>
        </is>
      </c>
      <c r="O172" s="13" t="n"/>
      <c r="P172" s="14" t="n"/>
      <c r="Q172" s="15">
        <f>IF(N172="Sí",0,H172-I172-K172)</f>
        <v/>
      </c>
      <c r="R172" s="14">
        <f>F172-TODAY()</f>
        <v/>
      </c>
      <c r="S172" s="14">
        <f>IF(N172="Sí","🟢 Pagado",IF(R172&lt;0,"🔴 Vencido",IF(R172&lt;=7,"🟡 Por vencer","")))</f>
        <v/>
      </c>
      <c r="T172" s="14" t="n"/>
      <c r="U172" s="14" t="n"/>
      <c r="V172" s="14" t="n"/>
      <c r="W172" s="14" t="n"/>
      <c r="X172" s="87" t="inlineStr">
        <is>
          <t xml:space="preserve">KARMA RD$49.00 </t>
        </is>
      </c>
    </row>
    <row r="173" hidden="1" s="115">
      <c r="A173" s="13" t="n"/>
      <c r="B173" s="14" t="inlineStr">
        <is>
          <t>La Cata LMF</t>
        </is>
      </c>
      <c r="C173" s="14" t="inlineStr">
        <is>
          <t>JUAN BEATO</t>
        </is>
      </c>
      <c r="D173" s="14" t="inlineStr">
        <is>
          <t>TC 8194</t>
        </is>
      </c>
      <c r="E173" s="13" t="n">
        <v>46078</v>
      </c>
      <c r="F173" s="13" t="n">
        <v>46122</v>
      </c>
      <c r="G173" s="14" t="inlineStr">
        <is>
          <t>Crédito</t>
        </is>
      </c>
      <c r="H173" s="15" t="n">
        <v>64110</v>
      </c>
      <c r="I173" s="15" t="n">
        <v>64110</v>
      </c>
      <c r="J173" s="40" t="n"/>
      <c r="K173" s="15" t="n"/>
      <c r="L173" s="15" t="n"/>
      <c r="M173" s="33">
        <f>SUM(I173,K173)</f>
        <v/>
      </c>
      <c r="N173" s="14" t="inlineStr">
        <is>
          <t>Sí</t>
        </is>
      </c>
      <c r="O173" s="13" t="n"/>
      <c r="P173" s="14" t="n"/>
      <c r="Q173" s="15">
        <f>IF(N173="Sí",0,H173-I173-K173)</f>
        <v/>
      </c>
      <c r="R173" s="14">
        <f>F173-TODAY()</f>
        <v/>
      </c>
      <c r="S173" s="14">
        <f>IF(N173="Sí","🟢 Pagado",IF(R173&lt;0,"🔴 Vencido",IF(R173&lt;=7,"🟡 Por vencer","")))</f>
        <v/>
      </c>
      <c r="T173" s="14" t="n"/>
      <c r="U173" s="14" t="n"/>
      <c r="V173" s="14" t="n"/>
      <c r="W173" s="14" t="n"/>
      <c r="X173" s="87" t="inlineStr">
        <is>
          <t xml:space="preserve">KARMA RD$49.00 </t>
        </is>
      </c>
    </row>
    <row r="174" hidden="1" s="115">
      <c r="A174" s="13" t="n"/>
      <c r="B174" s="14" t="inlineStr">
        <is>
          <t>La Cata LMF</t>
        </is>
      </c>
      <c r="C174" s="14" t="inlineStr">
        <is>
          <t>JUAN BEATO</t>
        </is>
      </c>
      <c r="D174" s="14" t="inlineStr">
        <is>
          <t>TC 8194</t>
        </is>
      </c>
      <c r="E174" s="13" t="n">
        <v>46078</v>
      </c>
      <c r="F174" s="13" t="n">
        <v>46122</v>
      </c>
      <c r="G174" s="14" t="inlineStr">
        <is>
          <t>Crédito</t>
        </is>
      </c>
      <c r="H174" s="15" t="n">
        <v>27048</v>
      </c>
      <c r="I174" s="15" t="n">
        <v>27048</v>
      </c>
      <c r="J174" s="40" t="n"/>
      <c r="K174" s="15" t="n"/>
      <c r="L174" s="15" t="n"/>
      <c r="M174" s="33">
        <f>SUM(I174,K174)</f>
        <v/>
      </c>
      <c r="N174" s="14" t="inlineStr">
        <is>
          <t>Sí</t>
        </is>
      </c>
      <c r="O174" s="13" t="n"/>
      <c r="P174" s="14" t="n"/>
      <c r="Q174" s="15">
        <f>IF(N174="Sí",0,H174-I174-K174)</f>
        <v/>
      </c>
      <c r="R174" s="14">
        <f>F174-TODAY()</f>
        <v/>
      </c>
      <c r="S174" s="14">
        <f>IF(N174="Sí","🟢 Pagado",IF(R174&lt;0,"🔴 Vencido",IF(R174&lt;=7,"🟡 Por vencer","")))</f>
        <v/>
      </c>
      <c r="T174" s="14" t="n"/>
      <c r="U174" s="14" t="n"/>
      <c r="V174" s="14" t="n"/>
      <c r="W174" s="14" t="n"/>
      <c r="X174" s="87" t="inlineStr">
        <is>
          <t xml:space="preserve">KARMA RD$49.00 </t>
        </is>
      </c>
    </row>
    <row r="175" hidden="1" s="115">
      <c r="A175" s="13" t="n"/>
      <c r="B175" s="14" t="inlineStr">
        <is>
          <t>La Cata LMF</t>
        </is>
      </c>
      <c r="C175" s="14" t="inlineStr">
        <is>
          <t>JUAN BEATO</t>
        </is>
      </c>
      <c r="D175" s="14" t="inlineStr">
        <is>
          <t>TC 5309</t>
        </is>
      </c>
      <c r="E175" s="13" t="n">
        <v>46026</v>
      </c>
      <c r="F175" s="13" t="n">
        <v>46055</v>
      </c>
      <c r="G175" s="14" t="inlineStr">
        <is>
          <t>Crédito</t>
        </is>
      </c>
      <c r="H175" s="15" t="n">
        <v>58610</v>
      </c>
      <c r="I175" s="15" t="n">
        <v>58610</v>
      </c>
      <c r="J175" s="40" t="n">
        <v>46119</v>
      </c>
      <c r="K175" s="15" t="n"/>
      <c r="L175" s="15" t="n"/>
      <c r="M175" s="33">
        <f>SUM(I175,K175)</f>
        <v/>
      </c>
      <c r="N175" s="14" t="inlineStr">
        <is>
          <t>Sí</t>
        </is>
      </c>
      <c r="O175" s="13" t="n"/>
      <c r="P175" s="14" t="n"/>
      <c r="Q175" s="15">
        <f>IF(N175="Sí",0,H175-I175-K175)</f>
        <v/>
      </c>
      <c r="R175" s="14">
        <f>F175-TODAY()</f>
        <v/>
      </c>
      <c r="S175" s="14">
        <f>IF(N175="Sí","🟢 Pagado",IF(R175&lt;0,"🔴 Vencido",IF(R175&lt;=7,"🟡 Por vencer","")))</f>
        <v/>
      </c>
      <c r="T175" s="14" t="n"/>
      <c r="U175" s="14" t="n"/>
      <c r="V175" s="14" t="n"/>
      <c r="W175" s="14" t="n"/>
      <c r="X175" s="87" t="n"/>
    </row>
    <row r="176" hidden="1" s="115">
      <c r="A176" s="13" t="n"/>
      <c r="B176" s="14" t="inlineStr">
        <is>
          <t>La Cata DF</t>
        </is>
      </c>
      <c r="C176" s="14" t="inlineStr">
        <is>
          <t>JUAN BEATO</t>
        </is>
      </c>
      <c r="D176" s="14" t="inlineStr">
        <is>
          <t>TC QIK</t>
        </is>
      </c>
      <c r="E176" s="13" t="n">
        <v>46101</v>
      </c>
      <c r="F176" s="13" t="n">
        <v>46131</v>
      </c>
      <c r="G176" s="14" t="inlineStr">
        <is>
          <t>Crédito</t>
        </is>
      </c>
      <c r="H176" s="15" t="n">
        <v>10320</v>
      </c>
      <c r="I176" s="15" t="n">
        <v>10320</v>
      </c>
      <c r="J176" s="40" t="n"/>
      <c r="K176" s="15" t="n"/>
      <c r="L176" s="15" t="n"/>
      <c r="M176" s="33">
        <f>SUM(I176,K176)</f>
        <v/>
      </c>
      <c r="N176" s="14" t="inlineStr">
        <is>
          <t>Sí</t>
        </is>
      </c>
      <c r="O176" s="13" t="n"/>
      <c r="P176" s="14" t="n"/>
      <c r="Q176" s="15">
        <f>IF(N176="Sí",0,H176-I176-K176)</f>
        <v/>
      </c>
      <c r="R176" s="14">
        <f>F176-TODAY()</f>
        <v/>
      </c>
      <c r="S176" s="14">
        <f>IF(N176="Sí","🟢 Pagado",IF(R176&lt;0,"🔴 Vencido",IF(R176&lt;=7,"🟡 Por vencer","")))</f>
        <v/>
      </c>
      <c r="T176" s="14" t="n"/>
      <c r="U176" s="14" t="n"/>
      <c r="V176" s="14" t="n"/>
      <c r="W176" s="14" t="n"/>
      <c r="X176" s="87" t="inlineStr">
        <is>
          <t>VODKA DEFILLO</t>
        </is>
      </c>
    </row>
    <row r="177" hidden="1" s="115">
      <c r="A177" s="13" t="n"/>
      <c r="B177" s="14" t="inlineStr">
        <is>
          <t>La Cata DF</t>
        </is>
      </c>
      <c r="C177" s="14" t="inlineStr">
        <is>
          <t>JUAN BEATO</t>
        </is>
      </c>
      <c r="D177" s="14" t="inlineStr">
        <is>
          <t>TC QIK</t>
        </is>
      </c>
      <c r="E177" s="13" t="n">
        <v>46101</v>
      </c>
      <c r="F177" s="13" t="n">
        <v>46131</v>
      </c>
      <c r="G177" s="14" t="inlineStr">
        <is>
          <t>Crédito</t>
        </is>
      </c>
      <c r="H177" s="15" t="n">
        <v>29700</v>
      </c>
      <c r="I177" s="15" t="n">
        <v>29700</v>
      </c>
      <c r="J177" s="40" t="n"/>
      <c r="K177" s="15" t="n"/>
      <c r="L177" s="15" t="n"/>
      <c r="M177" s="33">
        <f>SUM(I177,K177)</f>
        <v/>
      </c>
      <c r="N177" s="14" t="inlineStr">
        <is>
          <t>Sí</t>
        </is>
      </c>
      <c r="O177" s="13" t="n"/>
      <c r="P177" s="14" t="n"/>
      <c r="Q177" s="15">
        <f>IF(N177="Sí",0,H177-I177-K177)</f>
        <v/>
      </c>
      <c r="R177" s="14">
        <f>F177-TODAY()</f>
        <v/>
      </c>
      <c r="S177" s="14">
        <f>IF(N177="Sí","🟢 Pagado",IF(R177&lt;0,"🔴 Vencido",IF(R177&lt;=7,"🟡 Por vencer","")))</f>
        <v/>
      </c>
      <c r="T177" s="14" t="n"/>
      <c r="U177" s="14" t="n"/>
      <c r="V177" s="14" t="n"/>
      <c r="W177" s="14" t="n"/>
      <c r="X177" s="87" t="inlineStr">
        <is>
          <t>KINGS PRIDE KANEL 700ML DEFILLO Y LMF</t>
        </is>
      </c>
    </row>
    <row r="178" hidden="1" s="115">
      <c r="A178" s="13" t="n"/>
      <c r="B178" s="14" t="inlineStr">
        <is>
          <t>La Cata DF</t>
        </is>
      </c>
      <c r="C178" s="14" t="inlineStr">
        <is>
          <t>JUAN BEATO</t>
        </is>
      </c>
      <c r="D178" s="14" t="inlineStr">
        <is>
          <t>TC 1662</t>
        </is>
      </c>
      <c r="E178" s="13" t="n">
        <v>46100</v>
      </c>
      <c r="F178" s="13" t="n">
        <v>46075</v>
      </c>
      <c r="G178" s="14" t="inlineStr">
        <is>
          <t>Contado</t>
        </is>
      </c>
      <c r="H178" s="15" t="n">
        <v>595.01</v>
      </c>
      <c r="I178" s="15" t="n">
        <v>595.01</v>
      </c>
      <c r="J178" s="40" t="n">
        <v>46119</v>
      </c>
      <c r="K178" s="15" t="n"/>
      <c r="L178" s="15" t="n"/>
      <c r="M178" s="33">
        <f>SUM(I178,K178)</f>
        <v/>
      </c>
      <c r="N178" s="14" t="inlineStr">
        <is>
          <t>Sí</t>
        </is>
      </c>
      <c r="O178" s="13" t="n"/>
      <c r="P178" s="14" t="n"/>
      <c r="Q178" s="15">
        <f>IF(N178="Sí",0,H178-I178-K178)</f>
        <v/>
      </c>
      <c r="R178" s="14">
        <f>F178-TODAY()</f>
        <v/>
      </c>
      <c r="S178" s="14">
        <f>IF(N178="Sí","🟢 Pagado",IF(R178&lt;0,"🔴 Vencido",IF(R178&lt;=7,"🟡 Por vencer","")))</f>
        <v/>
      </c>
      <c r="T178" s="14" t="n"/>
      <c r="U178" s="14" t="n"/>
      <c r="V178" s="14" t="n"/>
      <c r="W178" s="14" t="n"/>
      <c r="X178" s="87" t="n"/>
    </row>
    <row r="179" hidden="1" s="115">
      <c r="A179" s="13" t="n"/>
      <c r="B179" s="14" t="inlineStr">
        <is>
          <t>La Cata DF</t>
        </is>
      </c>
      <c r="C179" s="14" t="inlineStr">
        <is>
          <t>JUAN BEATO</t>
        </is>
      </c>
      <c r="D179" s="14" t="inlineStr">
        <is>
          <t>TC 1662</t>
        </is>
      </c>
      <c r="E179" s="13" t="n">
        <v>46101</v>
      </c>
      <c r="F179" s="13" t="n">
        <v>46075</v>
      </c>
      <c r="G179" s="14" t="inlineStr">
        <is>
          <t>Contado</t>
        </is>
      </c>
      <c r="H179" s="15" t="n">
        <v>360</v>
      </c>
      <c r="I179" s="15" t="n">
        <v>360</v>
      </c>
      <c r="J179" s="40" t="n">
        <v>46119</v>
      </c>
      <c r="K179" s="15" t="n"/>
      <c r="L179" s="15" t="n"/>
      <c r="M179" s="33">
        <f>SUM(I179,K179)</f>
        <v/>
      </c>
      <c r="N179" s="14" t="inlineStr">
        <is>
          <t>Sí</t>
        </is>
      </c>
      <c r="O179" s="13" t="n"/>
      <c r="P179" s="14" t="n"/>
      <c r="Q179" s="15">
        <f>IF(N179="Sí",0,H179-I179-K179)</f>
        <v/>
      </c>
      <c r="R179" s="14">
        <f>F179-TODAY()</f>
        <v/>
      </c>
      <c r="S179" s="14">
        <f>IF(N179="Sí","🟢 Pagado",IF(R179&lt;0,"🔴 Vencido",IF(R179&lt;=7,"🟡 Por vencer","")))</f>
        <v/>
      </c>
      <c r="T179" s="14" t="n"/>
      <c r="U179" s="14" t="n"/>
      <c r="V179" s="14" t="n"/>
      <c r="W179" s="14" t="n"/>
      <c r="X179" s="94">
        <f>IF(O179="Sí","🟢 Pagado",IF(S179&lt;0,"🔴 Vencido",IF(S179&lt;=7,"🟡 Por vencer","")))</f>
        <v/>
      </c>
    </row>
    <row r="180" hidden="1" s="115">
      <c r="A180" s="13" t="n"/>
      <c r="B180" s="14" t="inlineStr">
        <is>
          <t>La Cata DF</t>
        </is>
      </c>
      <c r="C180" s="14" t="inlineStr">
        <is>
          <t>JUAN BEATO</t>
        </is>
      </c>
      <c r="D180" s="14" t="inlineStr">
        <is>
          <t>TC QIK</t>
        </is>
      </c>
      <c r="E180" s="13" t="n">
        <v>46099</v>
      </c>
      <c r="F180" s="13" t="n">
        <v>46131</v>
      </c>
      <c r="G180" s="14" t="inlineStr">
        <is>
          <t>Crédito</t>
        </is>
      </c>
      <c r="H180" s="15" t="n">
        <v>18240</v>
      </c>
      <c r="I180" s="15" t="n">
        <v>18240</v>
      </c>
      <c r="J180" s="40" t="n"/>
      <c r="K180" s="15" t="n"/>
      <c r="L180" s="15" t="n"/>
      <c r="M180" s="33">
        <f>SUM(I180,K180)</f>
        <v/>
      </c>
      <c r="N180" s="14" t="inlineStr">
        <is>
          <t>Sí</t>
        </is>
      </c>
      <c r="O180" s="13" t="n"/>
      <c r="P180" s="14" t="n"/>
      <c r="Q180" s="15">
        <f>IF(N180="Sí",0,H180-I180-K180)</f>
        <v/>
      </c>
      <c r="R180" s="14">
        <f>F180-TODAY()</f>
        <v/>
      </c>
      <c r="S180" s="14">
        <f>IF(N180="Sí","🟢 Pagado",IF(R180&lt;0,"🔴 Vencido",IF(R180&lt;=7,"🟡 Por vencer","")))</f>
        <v/>
      </c>
      <c r="T180" s="14" t="n"/>
      <c r="U180" s="14" t="n"/>
      <c r="V180" s="14" t="n"/>
      <c r="W180" s="14" t="n"/>
      <c r="X180" s="87" t="inlineStr">
        <is>
          <t>Whisky LMF</t>
        </is>
      </c>
    </row>
    <row r="181" hidden="1" s="115">
      <c r="A181" s="13" t="n"/>
      <c r="B181" s="14" t="inlineStr">
        <is>
          <t>La Cata LMF</t>
        </is>
      </c>
      <c r="C181" s="14" t="inlineStr">
        <is>
          <t>SUPERNOVA /TULIPAN/DELVIS</t>
        </is>
      </c>
      <c r="D181" s="14" t="n">
        <v>3306</v>
      </c>
      <c r="E181" s="13" t="n">
        <v>46101</v>
      </c>
      <c r="F181" s="13" t="n">
        <v>46115</v>
      </c>
      <c r="G181" s="14" t="inlineStr">
        <is>
          <t>Crédito</t>
        </is>
      </c>
      <c r="H181" s="15" t="n">
        <v>374460</v>
      </c>
      <c r="I181" s="15" t="n">
        <v>374460</v>
      </c>
      <c r="J181" s="40" t="n">
        <v>46119</v>
      </c>
      <c r="K181" s="15" t="n"/>
      <c r="L181" s="15" t="n"/>
      <c r="M181" s="33">
        <f>SUM(I181,K181)</f>
        <v/>
      </c>
      <c r="N181" s="14" t="inlineStr">
        <is>
          <t>Sí</t>
        </is>
      </c>
      <c r="O181" s="13" t="n">
        <v>46119</v>
      </c>
      <c r="P181" s="14" t="n"/>
      <c r="Q181" s="15">
        <f>IF(N181="Sí",0,H181-I181-K181)</f>
        <v/>
      </c>
      <c r="R181" s="14">
        <f>F181-TODAY()</f>
        <v/>
      </c>
      <c r="S181" s="14">
        <f>IF(N181="Sí","🟢 Pagado",IF(R181&lt;0,"🔴 Vencido",IF(R181&lt;=7,"🟡 Por vencer","")))</f>
        <v/>
      </c>
      <c r="T181" s="14" t="n"/>
      <c r="U181" s="14" t="n"/>
      <c r="V181" s="14" t="n"/>
      <c r="W181" s="14" t="n"/>
      <c r="X181" s="87" t="n"/>
    </row>
    <row r="182" hidden="1" s="115">
      <c r="A182" s="13" t="n"/>
      <c r="B182" s="14" t="inlineStr">
        <is>
          <t>AMBAS</t>
        </is>
      </c>
      <c r="C182" s="14" t="inlineStr">
        <is>
          <t>Caobags SRL</t>
        </is>
      </c>
      <c r="D182" s="14" t="n"/>
      <c r="E182" s="13" t="n">
        <v>46104</v>
      </c>
      <c r="F182" s="13" t="n">
        <v>46104</v>
      </c>
      <c r="G182" s="14" t="inlineStr">
        <is>
          <t>Contado</t>
        </is>
      </c>
      <c r="H182" s="15" t="n">
        <v>37800</v>
      </c>
      <c r="I182" s="15" t="n">
        <v>37800</v>
      </c>
      <c r="J182" s="40" t="n"/>
      <c r="K182" s="15" t="n"/>
      <c r="L182" s="15" t="n"/>
      <c r="M182" s="33">
        <f>SUM(I182,K182)</f>
        <v/>
      </c>
      <c r="N182" s="14" t="inlineStr">
        <is>
          <t>Sí</t>
        </is>
      </c>
      <c r="O182" s="13" t="n">
        <v>46104</v>
      </c>
      <c r="P182" s="14" t="n"/>
      <c r="Q182" s="15">
        <f>IF(N182="Sí",0,H182-I182-K182)</f>
        <v/>
      </c>
      <c r="R182" s="14">
        <f>F182-TODAY()</f>
        <v/>
      </c>
      <c r="S182" s="14">
        <f>IF(N182="Sí","🟢 Pagado",IF(R182&lt;0,"🔴 Vencido",IF(R182&lt;=7,"🟡 Por vencer","")))</f>
        <v/>
      </c>
      <c r="T182" s="14" t="n"/>
      <c r="U182" s="14" t="n"/>
      <c r="V182" s="14" t="n"/>
      <c r="W182" s="14" t="n"/>
      <c r="X182" s="87" t="n"/>
    </row>
    <row r="183" hidden="1" s="115">
      <c r="A183" s="13" t="n"/>
      <c r="B183" s="14" t="inlineStr">
        <is>
          <t>La Cata LMF</t>
        </is>
      </c>
      <c r="C183" s="14" t="inlineStr">
        <is>
          <t xml:space="preserve">AGUA SUBLIME </t>
        </is>
      </c>
      <c r="D183" s="14" t="n"/>
      <c r="E183" s="13" t="n">
        <v>46105</v>
      </c>
      <c r="F183" s="13" t="n">
        <v>46105</v>
      </c>
      <c r="G183" s="14" t="inlineStr">
        <is>
          <t>Contado</t>
        </is>
      </c>
      <c r="H183" s="15" t="n">
        <v>1400</v>
      </c>
      <c r="I183" s="15" t="n">
        <v>1400</v>
      </c>
      <c r="J183" s="40" t="n"/>
      <c r="K183" s="15" t="n"/>
      <c r="L183" s="15" t="n"/>
      <c r="M183" s="33">
        <f>SUM(I183,K183)</f>
        <v/>
      </c>
      <c r="N183" s="14" t="inlineStr">
        <is>
          <t>Sí</t>
        </is>
      </c>
      <c r="O183" s="13" t="n">
        <v>46105</v>
      </c>
      <c r="P183" s="14" t="n"/>
      <c r="Q183" s="15">
        <f>IF(N183="Sí",0,H183-I183-K183)</f>
        <v/>
      </c>
      <c r="R183" s="14">
        <f>F183-TODAY()</f>
        <v/>
      </c>
      <c r="S183" s="14">
        <f>IF(N183="Sí","🟢 Pagado",IF(R183&lt;0,"🔴 Vencido",IF(R183&lt;=7,"🟡 Por vencer","")))</f>
        <v/>
      </c>
      <c r="T183" s="14" t="n"/>
      <c r="U183" s="14" t="n"/>
      <c r="V183" s="14" t="n"/>
      <c r="W183" s="14" t="n"/>
      <c r="X183" s="87" t="n"/>
    </row>
    <row r="184" hidden="1" s="115">
      <c r="A184" s="13" t="n"/>
      <c r="B184" s="14" t="inlineStr">
        <is>
          <t>La Cata LMF</t>
        </is>
      </c>
      <c r="C184" s="14" t="inlineStr">
        <is>
          <t>FRITO LAY DOMINICANA S A</t>
        </is>
      </c>
      <c r="D184" s="14" t="n"/>
      <c r="E184" s="13" t="n">
        <v>46106</v>
      </c>
      <c r="F184" s="13" t="n">
        <v>46106</v>
      </c>
      <c r="G184" s="14" t="inlineStr">
        <is>
          <t>Contado</t>
        </is>
      </c>
      <c r="H184" s="15" t="n">
        <v>15092.58</v>
      </c>
      <c r="I184" s="15" t="n">
        <v>15092.58</v>
      </c>
      <c r="J184" s="40" t="n"/>
      <c r="K184" s="15" t="n"/>
      <c r="L184" s="15" t="n"/>
      <c r="M184" s="33">
        <f>SUM(I184,K184)</f>
        <v/>
      </c>
      <c r="N184" s="14" t="inlineStr">
        <is>
          <t>Sí</t>
        </is>
      </c>
      <c r="O184" s="13" t="n">
        <v>46106</v>
      </c>
      <c r="P184" s="14" t="n"/>
      <c r="Q184" s="15">
        <f>IF(N184="Sí",0,H184-I184-K184)</f>
        <v/>
      </c>
      <c r="R184" s="14">
        <f>F184-TODAY()</f>
        <v/>
      </c>
      <c r="S184" s="14">
        <f>IF(N184="Sí","🟢 Pagado",IF(R184&lt;0,"🔴 Vencido",IF(R184&lt;=7,"🟡 Por vencer","")))</f>
        <v/>
      </c>
      <c r="T184" s="14" t="n"/>
      <c r="U184" s="14" t="n"/>
      <c r="V184" s="14" t="n"/>
      <c r="W184" s="14" t="n"/>
      <c r="X184" s="87" t="n"/>
    </row>
    <row r="185" hidden="1" s="115">
      <c r="A185" s="13" t="n"/>
      <c r="B185" s="14" t="inlineStr">
        <is>
          <t>La Cata LMF</t>
        </is>
      </c>
      <c r="C185" s="14" t="inlineStr">
        <is>
          <t>CERVECERIA NACIONAL DOMINICANA SA</t>
        </is>
      </c>
      <c r="D185" s="14" t="n"/>
      <c r="E185" s="13" t="n">
        <v>46106</v>
      </c>
      <c r="F185" s="13" t="n">
        <v>46106</v>
      </c>
      <c r="G185" s="14" t="inlineStr">
        <is>
          <t>Contado</t>
        </is>
      </c>
      <c r="H185" s="15" t="n">
        <v>65917.87</v>
      </c>
      <c r="I185" s="15" t="n">
        <v>65917.87</v>
      </c>
      <c r="J185" s="40" t="n"/>
      <c r="K185" s="15" t="n"/>
      <c r="L185" s="15" t="n"/>
      <c r="M185" s="33">
        <f>SUM(I185,K185)</f>
        <v/>
      </c>
      <c r="N185" s="14" t="inlineStr">
        <is>
          <t>Sí</t>
        </is>
      </c>
      <c r="O185" s="13" t="n">
        <v>46106</v>
      </c>
      <c r="P185" s="14" t="n"/>
      <c r="Q185" s="15">
        <f>IF(N185="Sí",0,H185-I185-K185)</f>
        <v/>
      </c>
      <c r="R185" s="14">
        <f>F185-TODAY()</f>
        <v/>
      </c>
      <c r="S185" s="14">
        <f>IF(N185="Sí","🟢 Pagado",IF(R185&lt;0,"🔴 Vencido",IF(R185&lt;=7,"🟡 Por vencer","")))</f>
        <v/>
      </c>
      <c r="T185" s="14" t="n"/>
      <c r="U185" s="14" t="n"/>
      <c r="V185" s="14" t="n"/>
      <c r="W185" s="14" t="n"/>
      <c r="X185" s="87" t="n"/>
    </row>
    <row r="186" hidden="1" s="115">
      <c r="A186" s="13" t="n"/>
      <c r="B186" s="14" t="inlineStr">
        <is>
          <t>La Cata LMF</t>
        </is>
      </c>
      <c r="C186" s="14" t="inlineStr">
        <is>
          <t>EL MOCANITO IMPORTADORA</t>
        </is>
      </c>
      <c r="D186" s="14" t="n"/>
      <c r="E186" s="13" t="n">
        <v>46107</v>
      </c>
      <c r="F186" s="13" t="n">
        <v>46107</v>
      </c>
      <c r="G186" s="14" t="inlineStr">
        <is>
          <t>Contado</t>
        </is>
      </c>
      <c r="H186" s="15" t="n">
        <v>18000</v>
      </c>
      <c r="I186" s="15" t="n">
        <v>18000</v>
      </c>
      <c r="J186" s="40" t="n"/>
      <c r="K186" s="15" t="n"/>
      <c r="L186" s="15" t="n"/>
      <c r="M186" s="33">
        <f>SUM(I186,K186)</f>
        <v/>
      </c>
      <c r="N186" s="14" t="inlineStr">
        <is>
          <t>Sí</t>
        </is>
      </c>
      <c r="O186" s="13" t="n">
        <v>46107</v>
      </c>
      <c r="P186" s="14" t="n"/>
      <c r="Q186" s="15">
        <f>IF(N186="Sí",0,H186-I186-K186)</f>
        <v/>
      </c>
      <c r="R186" s="14">
        <f>F186-TODAY()</f>
        <v/>
      </c>
      <c r="S186" s="14">
        <f>IF(N186="Sí","🟢 Pagado",IF(R186&lt;0,"🔴 Vencido",IF(R186&lt;=7,"🟡 Por vencer","")))</f>
        <v/>
      </c>
      <c r="T186" s="14" t="n"/>
      <c r="U186" s="14" t="n"/>
      <c r="V186" s="14" t="n"/>
      <c r="W186" s="14" t="n"/>
      <c r="X186" s="87" t="n"/>
    </row>
    <row r="187" hidden="1" s="115">
      <c r="A187" s="13" t="n"/>
      <c r="B187" s="14" t="inlineStr">
        <is>
          <t>La Cata DF</t>
        </is>
      </c>
      <c r="C187" s="14" t="inlineStr">
        <is>
          <t>JUAN BEATO</t>
        </is>
      </c>
      <c r="D187" s="14" t="n">
        <v>1</v>
      </c>
      <c r="E187" s="13" t="n">
        <v>46108</v>
      </c>
      <c r="F187" s="13" t="n">
        <v>46108</v>
      </c>
      <c r="G187" s="14" t="inlineStr">
        <is>
          <t>Contado</t>
        </is>
      </c>
      <c r="H187" s="15" t="n">
        <v>900</v>
      </c>
      <c r="I187" s="15" t="n">
        <v>900</v>
      </c>
      <c r="J187" s="40" t="n">
        <v>46119</v>
      </c>
      <c r="K187" s="15" t="n"/>
      <c r="L187" s="15" t="n"/>
      <c r="M187" s="33">
        <f>SUM(I187,K187)</f>
        <v/>
      </c>
      <c r="N187" s="14" t="inlineStr">
        <is>
          <t>Sí</t>
        </is>
      </c>
      <c r="O187" s="13" t="n"/>
      <c r="P187" s="14" t="n"/>
      <c r="Q187" s="15">
        <f>IF(N187="Sí",0,H187-I187-K187)</f>
        <v/>
      </c>
      <c r="R187" s="14">
        <f>F187-TODAY()</f>
        <v/>
      </c>
      <c r="S187" s="14">
        <f>IF(N187="Sí","🟢 Pagado",IF(R187&lt;0,"🔴 Vencido",IF(R187&lt;=7,"🟡 Por vencer","")))</f>
        <v/>
      </c>
      <c r="T187" s="14" t="n"/>
      <c r="U187" s="14" t="n"/>
      <c r="V187" s="14" t="n"/>
      <c r="W187" s="14" t="n"/>
      <c r="X187" s="87" t="inlineStr">
        <is>
          <t>Moster Pedidos Ya</t>
        </is>
      </c>
    </row>
    <row r="188" hidden="1" s="115">
      <c r="A188" s="13" t="n"/>
      <c r="B188" s="14" t="inlineStr">
        <is>
          <t>La Cata LMF</t>
        </is>
      </c>
      <c r="C188" s="14" t="inlineStr">
        <is>
          <t>JOSE IGNACIO ROA</t>
        </is>
      </c>
      <c r="D188" s="14" t="n"/>
      <c r="E188" s="13" t="n">
        <v>46107</v>
      </c>
      <c r="F188" s="13" t="n">
        <v>46107</v>
      </c>
      <c r="G188" s="14" t="inlineStr">
        <is>
          <t>Contado</t>
        </is>
      </c>
      <c r="H188" s="15" t="n">
        <v>1000</v>
      </c>
      <c r="I188" s="15" t="n">
        <v>1000</v>
      </c>
      <c r="J188" s="40" t="n"/>
      <c r="K188" s="15" t="n"/>
      <c r="L188" s="15" t="n"/>
      <c r="M188" s="33">
        <f>SUM(I188,K188)</f>
        <v/>
      </c>
      <c r="N188" s="14" t="inlineStr">
        <is>
          <t>Sí</t>
        </is>
      </c>
      <c r="O188" s="13" t="n">
        <v>46119</v>
      </c>
      <c r="P188" s="14" t="n"/>
      <c r="Q188" s="15">
        <f>IF(N188="Sí",0,H188-I188-K188)</f>
        <v/>
      </c>
      <c r="R188" s="14">
        <f>F188-TODAY()</f>
        <v/>
      </c>
      <c r="S188" s="14">
        <f>IF(N188="Sí","🟢 Pagado",IF(R188&lt;0,"🔴 Vencido",IF(R188&lt;=7,"🟡 Por vencer","")))</f>
        <v/>
      </c>
      <c r="T188" s="14" t="n"/>
      <c r="U188" s="14" t="n"/>
      <c r="V188" s="14" t="n"/>
      <c r="W188" s="14" t="n"/>
      <c r="X188" s="87" t="inlineStr">
        <is>
          <t>Sotero Chobelo</t>
        </is>
      </c>
    </row>
    <row r="189" hidden="1" s="115">
      <c r="A189" s="13" t="n"/>
      <c r="B189" s="14" t="inlineStr">
        <is>
          <t>La Cata LMF</t>
        </is>
      </c>
      <c r="C189" s="14" t="inlineStr">
        <is>
          <t>DISTRIBUIDORA DE CERVEZAS ALCANTARA</t>
        </is>
      </c>
      <c r="D189" s="14" t="n"/>
      <c r="E189" s="13" t="n">
        <v>46107</v>
      </c>
      <c r="F189" s="13" t="n">
        <v>46107</v>
      </c>
      <c r="G189" s="14" t="inlineStr">
        <is>
          <t>Contado</t>
        </is>
      </c>
      <c r="H189" s="15" t="n">
        <v>4400</v>
      </c>
      <c r="I189" s="15" t="n">
        <v>4400</v>
      </c>
      <c r="J189" s="40" t="n"/>
      <c r="K189" s="15" t="n"/>
      <c r="L189" s="15" t="n"/>
      <c r="M189" s="33">
        <f>SUM(I189,K189)</f>
        <v/>
      </c>
      <c r="N189" s="14" t="inlineStr">
        <is>
          <t>Sí</t>
        </is>
      </c>
      <c r="O189" s="13" t="n">
        <v>46107</v>
      </c>
      <c r="P189" s="14" t="n"/>
      <c r="Q189" s="15">
        <f>IF(N189="Sí",0,H189-I189-K189)</f>
        <v/>
      </c>
      <c r="R189" s="14">
        <f>F189-TODAY()</f>
        <v/>
      </c>
      <c r="S189" s="14">
        <f>IF(N189="Sí","🟢 Pagado",IF(R189&lt;0,"🔴 Vencido",IF(R189&lt;=7,"🟡 Por vencer","")))</f>
        <v/>
      </c>
      <c r="T189" s="14" t="n"/>
      <c r="U189" s="14" t="n"/>
      <c r="V189" s="14" t="n"/>
      <c r="W189" s="14" t="n"/>
      <c r="X189" s="87" t="n"/>
    </row>
    <row r="190" hidden="1" s="115">
      <c r="A190" s="13" t="n"/>
      <c r="B190" s="14" t="inlineStr">
        <is>
          <t>La Cata DF</t>
        </is>
      </c>
      <c r="C190" s="14" t="inlineStr">
        <is>
          <t>AQUASED</t>
        </is>
      </c>
      <c r="D190" s="14" t="n"/>
      <c r="E190" s="13" t="n">
        <v>46108</v>
      </c>
      <c r="F190" s="13" t="n">
        <v>46108</v>
      </c>
      <c r="G190" s="14" t="inlineStr">
        <is>
          <t>Contado</t>
        </is>
      </c>
      <c r="H190" s="15" t="n">
        <v>1200</v>
      </c>
      <c r="I190" s="15" t="n">
        <v>1200</v>
      </c>
      <c r="J190" s="40" t="n"/>
      <c r="K190" s="15" t="n"/>
      <c r="L190" s="15" t="n"/>
      <c r="M190" s="33">
        <f>SUM(I190,K190)</f>
        <v/>
      </c>
      <c r="N190" s="14" t="inlineStr">
        <is>
          <t>Sí</t>
        </is>
      </c>
      <c r="O190" s="13" t="n">
        <v>46108</v>
      </c>
      <c r="P190" s="14" t="n"/>
      <c r="Q190" s="15">
        <f>IF(N190="Sí",0,H190-I190-K190)</f>
        <v/>
      </c>
      <c r="R190" s="14">
        <f>F190-TODAY()</f>
        <v/>
      </c>
      <c r="S190" s="14">
        <f>IF(N190="Sí","🟢 Pagado",IF(R190&lt;0,"🔴 Vencido",IF(R190&lt;=7,"🟡 Por vencer","")))</f>
        <v/>
      </c>
      <c r="T190" s="14" t="n"/>
      <c r="U190" s="14" t="n"/>
      <c r="V190" s="14" t="n"/>
      <c r="W190" s="14" t="n"/>
      <c r="X190" s="87" t="n"/>
    </row>
    <row r="191" hidden="1" s="115">
      <c r="A191" s="13" t="n"/>
      <c r="B191" s="14" t="inlineStr">
        <is>
          <t>La Cata LMF</t>
        </is>
      </c>
      <c r="C191" s="14" t="inlineStr">
        <is>
          <t>DISTRIBUCIONES CALDERON MOLINA SRL</t>
        </is>
      </c>
      <c r="D191" s="14" t="n"/>
      <c r="E191" s="13" t="n">
        <v>46109</v>
      </c>
      <c r="F191" s="13" t="n">
        <v>46109</v>
      </c>
      <c r="G191" s="14" t="inlineStr">
        <is>
          <t>Contado</t>
        </is>
      </c>
      <c r="H191" s="15" t="n">
        <v>13139</v>
      </c>
      <c r="I191" s="15" t="n">
        <v>13139</v>
      </c>
      <c r="J191" s="40" t="n"/>
      <c r="K191" s="15" t="n"/>
      <c r="L191" s="15" t="n"/>
      <c r="M191" s="33">
        <f>SUM(I191,K191)</f>
        <v/>
      </c>
      <c r="N191" s="14" t="inlineStr">
        <is>
          <t>Sí</t>
        </is>
      </c>
      <c r="O191" s="13" t="n">
        <v>46109</v>
      </c>
      <c r="P191" s="14" t="n"/>
      <c r="Q191" s="15">
        <f>IF(N191="Sí",0,H191-I191-K191)</f>
        <v/>
      </c>
      <c r="R191" s="14">
        <f>F191-TODAY()</f>
        <v/>
      </c>
      <c r="S191" s="14">
        <f>IF(N191="Sí","🟢 Pagado",IF(R191&lt;0,"🔴 Vencido",IF(R191&lt;=7,"🟡 Por vencer","")))</f>
        <v/>
      </c>
      <c r="T191" s="14" t="n"/>
      <c r="U191" s="14" t="n"/>
      <c r="V191" s="14" t="n"/>
      <c r="W191" s="14" t="n"/>
      <c r="X191" s="87" t="n"/>
    </row>
    <row r="192" hidden="1" s="115">
      <c r="A192" s="13" t="n"/>
      <c r="B192" s="14" t="inlineStr">
        <is>
          <t>La Cata DF</t>
        </is>
      </c>
      <c r="C192" s="14" t="inlineStr">
        <is>
          <t>CABEZA LIQUORS STORE</t>
        </is>
      </c>
      <c r="D192" s="14" t="n"/>
      <c r="E192" s="13" t="n">
        <v>46109</v>
      </c>
      <c r="F192" s="13" t="n">
        <v>46109</v>
      </c>
      <c r="G192" s="14" t="inlineStr">
        <is>
          <t>Contado</t>
        </is>
      </c>
      <c r="H192" s="15" t="n">
        <v>4450</v>
      </c>
      <c r="I192" s="15" t="n">
        <v>4450</v>
      </c>
      <c r="J192" s="40" t="n"/>
      <c r="K192" s="15" t="n"/>
      <c r="L192" s="15" t="n"/>
      <c r="M192" s="33">
        <f>SUM(I192,K192)</f>
        <v/>
      </c>
      <c r="N192" s="14" t="inlineStr">
        <is>
          <t>Sí</t>
        </is>
      </c>
      <c r="O192" s="13" t="n">
        <v>46109</v>
      </c>
      <c r="P192" s="14" t="n"/>
      <c r="Q192" s="15">
        <f>IF(N192="Sí",0,H192-I192-K192)</f>
        <v/>
      </c>
      <c r="R192" s="14">
        <f>F192-TODAY()</f>
        <v/>
      </c>
      <c r="S192" s="14">
        <f>IF(N192="Sí","🟢 Pagado",IF(R192&lt;0,"🔴 Vencido",IF(R192&lt;=7,"🟡 Por vencer","")))</f>
        <v/>
      </c>
      <c r="T192" s="14" t="n"/>
      <c r="U192" s="14" t="n"/>
      <c r="V192" s="14" t="n"/>
      <c r="W192" s="14" t="n"/>
      <c r="X192" s="87" t="n"/>
    </row>
    <row r="193" hidden="1" s="115">
      <c r="A193" s="13" t="n"/>
      <c r="B193" s="14" t="inlineStr">
        <is>
          <t>La Cata LMF</t>
        </is>
      </c>
      <c r="C193" s="14" t="inlineStr">
        <is>
          <t>SUPERNOVA /TULIPAN/DELVIS</t>
        </is>
      </c>
      <c r="D193" s="14" t="n">
        <v>3340</v>
      </c>
      <c r="E193" s="13" t="n">
        <v>46108</v>
      </c>
      <c r="F193" s="13" t="n">
        <v>46122</v>
      </c>
      <c r="G193" s="14" t="inlineStr">
        <is>
          <t>Contado</t>
        </is>
      </c>
      <c r="H193" s="15" t="n">
        <v>403890</v>
      </c>
      <c r="I193" s="15" t="n">
        <v>300000</v>
      </c>
      <c r="J193" s="40" t="n">
        <v>46128</v>
      </c>
      <c r="K193" s="15" t="n">
        <v>103890</v>
      </c>
      <c r="L193" s="40" t="n">
        <v>46134</v>
      </c>
      <c r="M193" s="33">
        <f>SUM(I193,K193)</f>
        <v/>
      </c>
      <c r="N193" s="14" t="inlineStr">
        <is>
          <t>Sí</t>
        </is>
      </c>
      <c r="O193" s="13" t="n">
        <v>46134</v>
      </c>
      <c r="P193" s="14" t="n"/>
      <c r="Q193" s="15">
        <f>IF(N193="Sí",0,H193-I193-K193)</f>
        <v/>
      </c>
      <c r="R193" s="14">
        <f>F193-TODAY()</f>
        <v/>
      </c>
      <c r="S193" s="14">
        <f>IF(N193="Sí","🟢 Pagado",IF(R193&lt;0,"🔴 Vencido",IF(R193&lt;=7,"🟡 Por vencer","")))</f>
        <v/>
      </c>
      <c r="T193" s="14" t="n"/>
      <c r="U193" s="14" t="n"/>
      <c r="V193" s="14" t="n"/>
      <c r="W193" s="14" t="n"/>
      <c r="X193" s="87" t="n"/>
    </row>
    <row r="194" hidden="1" s="115">
      <c r="A194" s="13" t="n"/>
      <c r="B194" s="14" t="inlineStr">
        <is>
          <t>La Cata LMF</t>
        </is>
      </c>
      <c r="C194" s="14" t="inlineStr">
        <is>
          <t>SUPERNOVA /TULIPAN/DELVIS</t>
        </is>
      </c>
      <c r="D194" s="14" t="n">
        <v>3341</v>
      </c>
      <c r="E194" s="13" t="n">
        <v>46108</v>
      </c>
      <c r="F194" s="13" t="n">
        <v>46122</v>
      </c>
      <c r="G194" s="14" t="inlineStr">
        <is>
          <t>Crédito</t>
        </is>
      </c>
      <c r="H194" s="15" t="n">
        <v>12560</v>
      </c>
      <c r="I194" s="15" t="n">
        <v>12560</v>
      </c>
      <c r="J194" s="40" t="n">
        <v>46134</v>
      </c>
      <c r="K194" s="15" t="n"/>
      <c r="L194" s="40" t="n"/>
      <c r="M194" s="33">
        <f>SUM(I194,K194)</f>
        <v/>
      </c>
      <c r="N194" s="14" t="inlineStr">
        <is>
          <t>Sí</t>
        </is>
      </c>
      <c r="O194" s="13" t="n">
        <v>46134</v>
      </c>
      <c r="P194" s="14" t="n"/>
      <c r="Q194" s="15">
        <f>IF(N194="Sí",0,H194-I194-K194)</f>
        <v/>
      </c>
      <c r="R194" s="14" t="n"/>
      <c r="S194" s="14" t="n"/>
      <c r="T194" s="14" t="n"/>
      <c r="U194" s="14" t="n"/>
      <c r="V194" s="14" t="n"/>
      <c r="W194" s="14" t="n"/>
      <c r="X194" s="87" t="n"/>
    </row>
    <row r="195" hidden="1" s="115">
      <c r="A195" s="13" t="n"/>
      <c r="B195" s="14" t="inlineStr">
        <is>
          <t>La Cata LMF</t>
        </is>
      </c>
      <c r="C195" s="14" t="inlineStr">
        <is>
          <t>HIELO EVEREST</t>
        </is>
      </c>
      <c r="D195" s="14" t="n"/>
      <c r="E195" s="13" t="n">
        <v>46110</v>
      </c>
      <c r="F195" s="13" t="n">
        <v>46110</v>
      </c>
      <c r="G195" s="14" t="inlineStr">
        <is>
          <t>Contado</t>
        </is>
      </c>
      <c r="H195" s="15" t="n">
        <v>1925</v>
      </c>
      <c r="I195" s="15" t="n">
        <v>1925</v>
      </c>
      <c r="J195" s="40" t="n"/>
      <c r="K195" s="15" t="n"/>
      <c r="L195" s="15" t="n"/>
      <c r="M195" s="33">
        <f>SUM(I195,K195)</f>
        <v/>
      </c>
      <c r="N195" s="14" t="inlineStr">
        <is>
          <t>Sí</t>
        </is>
      </c>
      <c r="O195" s="13" t="n"/>
      <c r="P195" s="14" t="n"/>
      <c r="Q195" s="15">
        <f>IF(N195="Sí",0,H195-I195-K195)</f>
        <v/>
      </c>
      <c r="R195" s="14">
        <f>F195-TODAY()</f>
        <v/>
      </c>
      <c r="S195" s="14">
        <f>IF(N195="Sí","🟢 Pagado",IF(R195&lt;0,"🔴 Vencido",IF(R195&lt;=7,"🟡 Por vencer","")))</f>
        <v/>
      </c>
      <c r="T195" s="14" t="n"/>
      <c r="U195" s="14" t="n"/>
      <c r="V195" s="14" t="n"/>
      <c r="W195" s="14" t="n"/>
      <c r="X195" s="87" t="n"/>
    </row>
    <row r="196" hidden="1" s="115">
      <c r="A196" s="13" t="n"/>
      <c r="B196" s="14" t="inlineStr">
        <is>
          <t>La Cata DF</t>
        </is>
      </c>
      <c r="C196" s="14" t="inlineStr">
        <is>
          <t>JUAN BEATO</t>
        </is>
      </c>
      <c r="D196" s="14" t="inlineStr">
        <is>
          <t>TC QIK</t>
        </is>
      </c>
      <c r="E196" s="13" t="n">
        <v>46107</v>
      </c>
      <c r="F196" s="13" t="n">
        <v>46131</v>
      </c>
      <c r="G196" s="14" t="inlineStr">
        <is>
          <t>Crédito</t>
        </is>
      </c>
      <c r="H196" s="15" t="n">
        <v>23295</v>
      </c>
      <c r="I196" s="15" t="n">
        <v>23295</v>
      </c>
      <c r="J196" s="40" t="n"/>
      <c r="K196" s="15" t="n"/>
      <c r="L196" s="15" t="n"/>
      <c r="M196" s="33">
        <f>SUM(I196,K196)</f>
        <v/>
      </c>
      <c r="N196" s="14" t="inlineStr">
        <is>
          <t>Sí</t>
        </is>
      </c>
      <c r="O196" s="13" t="n"/>
      <c r="P196" s="14" t="n"/>
      <c r="Q196" s="15">
        <f>IF(N196="Sí",0,H196-I196-K196)</f>
        <v/>
      </c>
      <c r="R196" s="14">
        <f>F196-TODAY()</f>
        <v/>
      </c>
      <c r="S196" s="14">
        <f>IF(N196="Sí","🟢 Pagado",IF(R196&lt;0,"🔴 Vencido",IF(R196&lt;=7,"🟡 Por vencer","")))</f>
        <v/>
      </c>
      <c r="T196" s="14" t="n"/>
      <c r="U196" s="14" t="n"/>
      <c r="V196" s="14" t="n"/>
      <c r="W196" s="14" t="n"/>
      <c r="X196" s="87" t="inlineStr">
        <is>
          <t>PRODUCTOS DEFILLO SS26</t>
        </is>
      </c>
    </row>
    <row r="197" hidden="1" s="115">
      <c r="A197" s="13" t="n"/>
      <c r="B197" s="14" t="inlineStr">
        <is>
          <t>La Cata DF</t>
        </is>
      </c>
      <c r="C197" s="14" t="inlineStr">
        <is>
          <t>JUAN BEATO</t>
        </is>
      </c>
      <c r="D197" s="14" t="inlineStr">
        <is>
          <t>TC 8194</t>
        </is>
      </c>
      <c r="E197" s="13" t="n">
        <v>46107</v>
      </c>
      <c r="F197" s="13" t="n">
        <v>46122</v>
      </c>
      <c r="G197" s="14" t="inlineStr">
        <is>
          <t>Crédito</t>
        </is>
      </c>
      <c r="H197" s="15" t="n">
        <v>900</v>
      </c>
      <c r="I197" s="15" t="n">
        <v>900</v>
      </c>
      <c r="J197" s="40" t="n"/>
      <c r="K197" s="15" t="n"/>
      <c r="L197" s="15" t="n"/>
      <c r="M197" s="33">
        <f>SUM(I197,K197)</f>
        <v/>
      </c>
      <c r="N197" s="14" t="inlineStr">
        <is>
          <t>Sí</t>
        </is>
      </c>
      <c r="O197" s="13" t="n"/>
      <c r="P197" s="14" t="n"/>
      <c r="Q197" s="15">
        <f>IF(N197="Sí",0,H197-I197-K197)</f>
        <v/>
      </c>
      <c r="R197" s="14">
        <f>F197-TODAY()</f>
        <v/>
      </c>
      <c r="S197" s="14">
        <f>IF(N197="Sí","🟢 Pagado",IF(R197&lt;0,"🔴 Vencido",IF(R197&lt;=7,"🟡 Por vencer","")))</f>
        <v/>
      </c>
      <c r="T197" s="14" t="n"/>
      <c r="U197" s="14" t="n"/>
      <c r="V197" s="14" t="n"/>
      <c r="W197" s="14" t="n"/>
      <c r="X197" s="87" t="inlineStr">
        <is>
          <t>MONSTER</t>
        </is>
      </c>
    </row>
    <row r="198" hidden="1" s="115">
      <c r="A198" s="13" t="n"/>
      <c r="B198" s="14" t="inlineStr">
        <is>
          <t>La Cata DF</t>
        </is>
      </c>
      <c r="C198" s="14" t="inlineStr">
        <is>
          <t>JUAN BEATO</t>
        </is>
      </c>
      <c r="D198" s="14" t="inlineStr">
        <is>
          <t>TRANSFERENCIA</t>
        </is>
      </c>
      <c r="E198" s="13" t="n">
        <v>46108</v>
      </c>
      <c r="F198" s="13" t="n">
        <v>46108</v>
      </c>
      <c r="G198" s="14" t="inlineStr">
        <is>
          <t>Contado</t>
        </is>
      </c>
      <c r="H198" s="15" t="n">
        <v>12000</v>
      </c>
      <c r="I198" s="15" t="n">
        <v>12000</v>
      </c>
      <c r="J198" s="40" t="n">
        <v>46119</v>
      </c>
      <c r="K198" s="15" t="n"/>
      <c r="L198" s="15" t="n"/>
      <c r="M198" s="33">
        <f>SUM(I198,K198)</f>
        <v/>
      </c>
      <c r="N198" s="14" t="inlineStr">
        <is>
          <t>Sí</t>
        </is>
      </c>
      <c r="O198" s="13" t="n"/>
      <c r="P198" s="14" t="n"/>
      <c r="Q198" s="15">
        <f>IF(N198="Sí",0,H198-I198-K198)</f>
        <v/>
      </c>
      <c r="R198" s="14">
        <f>F198-TODAY()</f>
        <v/>
      </c>
      <c r="S198" s="14">
        <f>IF(N198="Sí","🟢 Pagado",IF(R198&lt;0,"🔴 Vencido",IF(R198&lt;=7,"🟡 Por vencer","")))</f>
        <v/>
      </c>
      <c r="T198" s="14" t="n"/>
      <c r="U198" s="14" t="n"/>
      <c r="V198" s="14" t="n"/>
      <c r="W198" s="14" t="n"/>
      <c r="X198" s="87" t="inlineStr">
        <is>
          <t>MATERIALES Y REGULADOR DE VOLTAJE DEFILLO</t>
        </is>
      </c>
    </row>
    <row r="199" hidden="1" s="115">
      <c r="A199" s="13" t="n"/>
      <c r="B199" s="14" t="inlineStr">
        <is>
          <t>La Cata DF</t>
        </is>
      </c>
      <c r="C199" s="14" t="inlineStr">
        <is>
          <t>JUAN BEATO</t>
        </is>
      </c>
      <c r="D199" s="14" t="inlineStr">
        <is>
          <t>TC 8194</t>
        </is>
      </c>
      <c r="E199" s="13" t="n">
        <v>46107</v>
      </c>
      <c r="F199" s="13" t="n">
        <v>46122</v>
      </c>
      <c r="G199" s="14" t="inlineStr">
        <is>
          <t>Crédito</t>
        </is>
      </c>
      <c r="H199" s="15" t="n">
        <v>1000</v>
      </c>
      <c r="I199" s="15" t="n">
        <v>1000</v>
      </c>
      <c r="J199" s="40" t="n"/>
      <c r="K199" s="15" t="n"/>
      <c r="L199" s="15" t="n"/>
      <c r="M199" s="33">
        <f>SUM(I199,K199)</f>
        <v/>
      </c>
      <c r="N199" s="14" t="inlineStr">
        <is>
          <t>Sí</t>
        </is>
      </c>
      <c r="O199" s="13" t="n"/>
      <c r="P199" s="14" t="n"/>
      <c r="Q199" s="15">
        <f>IF(N199="Sí",0,H199-I199-K199)</f>
        <v/>
      </c>
      <c r="R199" s="14">
        <f>F199-TODAY()</f>
        <v/>
      </c>
      <c r="S199" s="14">
        <f>IF(N199="Sí","🟢 Pagado",IF(R199&lt;0,"🔴 Vencido",IF(R199&lt;=7,"🟡 Por vencer","")))</f>
        <v/>
      </c>
      <c r="T199" s="14" t="n"/>
      <c r="U199" s="14" t="n"/>
      <c r="V199" s="14" t="n"/>
      <c r="W199" s="14" t="n"/>
      <c r="X199" s="87" t="inlineStr">
        <is>
          <t>IMPRESION + ENVIO STICKER OFERTA LMF</t>
        </is>
      </c>
    </row>
    <row r="200" hidden="1" s="115">
      <c r="A200" s="13" t="n"/>
      <c r="B200" s="14" t="inlineStr">
        <is>
          <t>La Cata DF</t>
        </is>
      </c>
      <c r="C200" s="14" t="inlineStr">
        <is>
          <t>JUAN BEATO</t>
        </is>
      </c>
      <c r="D200" s="14" t="inlineStr">
        <is>
          <t>TRANSFERENCIA</t>
        </is>
      </c>
      <c r="E200" s="13" t="n">
        <v>46108</v>
      </c>
      <c r="F200" s="13" t="n">
        <v>46108</v>
      </c>
      <c r="G200" s="14" t="inlineStr">
        <is>
          <t>Contado</t>
        </is>
      </c>
      <c r="H200" s="15" t="n">
        <v>3000</v>
      </c>
      <c r="I200" s="15" t="n">
        <v>3000</v>
      </c>
      <c r="J200" s="40" t="n">
        <v>46119</v>
      </c>
      <c r="K200" s="15" t="n"/>
      <c r="L200" s="15" t="n"/>
      <c r="M200" s="33">
        <f>SUM(I200,K200)</f>
        <v/>
      </c>
      <c r="N200" s="14" t="inlineStr">
        <is>
          <t>Sí</t>
        </is>
      </c>
      <c r="O200" s="13" t="n"/>
      <c r="P200" s="14" t="n"/>
      <c r="Q200" s="15">
        <f>IF(N200="Sí",0,H200-I200-K200)</f>
        <v/>
      </c>
      <c r="R200" s="14">
        <f>F200-TODAY()</f>
        <v/>
      </c>
      <c r="S200" s="14">
        <f>IF(N200="Sí","🟢 Pagado",IF(R200&lt;0,"🔴 Vencido",IF(R200&lt;=7,"🟡 Por vencer","")))</f>
        <v/>
      </c>
      <c r="T200" s="14" t="n"/>
      <c r="U200" s="14" t="n"/>
      <c r="V200" s="14" t="n"/>
      <c r="W200" s="14" t="n"/>
      <c r="X200" s="87" t="inlineStr">
        <is>
          <t>MANO DE OBRA (1000 + 2000 MATERIALES)</t>
        </is>
      </c>
    </row>
    <row r="201" hidden="1" s="115">
      <c r="A201" s="13" t="n"/>
      <c r="B201" s="14" t="inlineStr">
        <is>
          <t>La Cata DF</t>
        </is>
      </c>
      <c r="C201" s="14" t="inlineStr">
        <is>
          <t>JUAN BEATO</t>
        </is>
      </c>
      <c r="D201" s="14" t="inlineStr">
        <is>
          <t>TC 8194</t>
        </is>
      </c>
      <c r="E201" s="13" t="n">
        <v>46110</v>
      </c>
      <c r="F201" s="13" t="n">
        <v>46122</v>
      </c>
      <c r="G201" s="14" t="inlineStr">
        <is>
          <t>Crédito</t>
        </is>
      </c>
      <c r="H201" s="15" t="n">
        <v>15130</v>
      </c>
      <c r="I201" s="15" t="n">
        <v>15130</v>
      </c>
      <c r="J201" s="40" t="n"/>
      <c r="K201" s="15" t="n"/>
      <c r="L201" s="15" t="n"/>
      <c r="M201" s="33">
        <f>SUM(I201,K201)</f>
        <v/>
      </c>
      <c r="N201" s="14" t="inlineStr">
        <is>
          <t>Sí</t>
        </is>
      </c>
      <c r="O201" s="13" t="n"/>
      <c r="P201" s="14" t="n"/>
      <c r="Q201" s="15">
        <f>IF(N201="Sí",0,H201-I201-K201)</f>
        <v/>
      </c>
      <c r="R201" s="14">
        <f>F201-TODAY()</f>
        <v/>
      </c>
      <c r="S201" s="14">
        <f>IF(N201="Sí","🟢 Pagado",IF(R201&lt;0,"🔴 Vencido",IF(R201&lt;=7,"🟡 Por vencer","")))</f>
        <v/>
      </c>
      <c r="T201" s="14" t="n"/>
      <c r="U201" s="14" t="n"/>
      <c r="V201" s="14" t="n"/>
      <c r="W201" s="14" t="n"/>
      <c r="X201" s="87" t="inlineStr">
        <is>
          <t>PRODUCTOS DEFILLO SS26</t>
        </is>
      </c>
    </row>
    <row r="202" hidden="1" s="115">
      <c r="A202" s="13" t="n"/>
      <c r="B202" s="14" t="inlineStr">
        <is>
          <t>La Cata DF</t>
        </is>
      </c>
      <c r="C202" s="14" t="inlineStr">
        <is>
          <t>JUAN BEATO</t>
        </is>
      </c>
      <c r="D202" s="14" t="inlineStr">
        <is>
          <t>TC 8194</t>
        </is>
      </c>
      <c r="E202" s="13" t="n">
        <v>46110</v>
      </c>
      <c r="F202" s="13" t="n">
        <v>46122</v>
      </c>
      <c r="G202" s="14" t="inlineStr">
        <is>
          <t>Crédito</t>
        </is>
      </c>
      <c r="H202" s="15" t="n">
        <v>1949.25</v>
      </c>
      <c r="I202" s="15" t="n">
        <v>1949.25</v>
      </c>
      <c r="J202" s="40" t="n"/>
      <c r="K202" s="15" t="n"/>
      <c r="L202" s="15" t="n"/>
      <c r="M202" s="33">
        <f>SUM(I202,K202)</f>
        <v/>
      </c>
      <c r="N202" s="14" t="inlineStr">
        <is>
          <t>Sí</t>
        </is>
      </c>
      <c r="O202" s="13" t="n"/>
      <c r="P202" s="14" t="n"/>
      <c r="Q202" s="15">
        <f>IF(N202="Sí",0,H202-I202-K202)</f>
        <v/>
      </c>
      <c r="R202" s="14">
        <f>F202-TODAY()</f>
        <v/>
      </c>
      <c r="S202" s="14">
        <f>IF(N202="Sí","🟢 Pagado",IF(R202&lt;0,"🔴 Vencido",IF(R202&lt;=7,"🟡 Por vencer","")))</f>
        <v/>
      </c>
      <c r="T202" s="14" t="n"/>
      <c r="U202" s="14" t="n"/>
      <c r="V202" s="14" t="n"/>
      <c r="W202" s="14" t="n"/>
      <c r="X202" s="87" t="inlineStr">
        <is>
          <t>MONSTER DEFILLO (15 LATAS X$129,95)</t>
        </is>
      </c>
    </row>
    <row r="203" hidden="1" s="115">
      <c r="A203" s="13" t="n"/>
      <c r="B203" s="14" t="inlineStr">
        <is>
          <t>La Cata DF</t>
        </is>
      </c>
      <c r="C203" s="14" t="inlineStr">
        <is>
          <t>JUAN BEATO</t>
        </is>
      </c>
      <c r="D203" s="14" t="inlineStr">
        <is>
          <t>TC QIK</t>
        </is>
      </c>
      <c r="E203" s="13" t="n">
        <v>46107</v>
      </c>
      <c r="F203" s="13" t="n">
        <v>46131</v>
      </c>
      <c r="G203" s="14" t="inlineStr">
        <is>
          <t>Crédito</t>
        </is>
      </c>
      <c r="H203" s="15" t="n">
        <v>1750.01</v>
      </c>
      <c r="I203" s="15" t="n">
        <v>1750.01</v>
      </c>
      <c r="J203" s="40" t="n"/>
      <c r="K203" s="15" t="n"/>
      <c r="L203" s="15" t="n"/>
      <c r="M203" s="33">
        <f>SUM(I203,K203)</f>
        <v/>
      </c>
      <c r="N203" s="14" t="inlineStr">
        <is>
          <t>Sí</t>
        </is>
      </c>
      <c r="O203" s="13" t="n"/>
      <c r="P203" s="14" t="n"/>
      <c r="Q203" s="15">
        <f>IF(N203="Sí",0,H203-I203-K203)</f>
        <v/>
      </c>
      <c r="R203" s="14">
        <f>F203-TODAY()</f>
        <v/>
      </c>
      <c r="S203" s="14">
        <f>IF(N203="Sí","🟢 Pagado",IF(R203&lt;0,"🔴 Vencido",IF(R203&lt;=7,"🟡 Por vencer","")))</f>
        <v/>
      </c>
      <c r="T203" s="14" t="n"/>
      <c r="U203" s="14" t="n"/>
      <c r="V203" s="14" t="n"/>
      <c r="W203" s="14" t="n"/>
      <c r="X203" s="87" t="inlineStr">
        <is>
          <t>SILLAS DOMINO DEFILLO</t>
        </is>
      </c>
    </row>
    <row r="204" hidden="1" s="115">
      <c r="A204" s="13" t="n"/>
      <c r="B204" s="14" t="inlineStr">
        <is>
          <t>La Cata DF</t>
        </is>
      </c>
      <c r="C204" s="14" t="inlineStr">
        <is>
          <t>JUAN BEATO</t>
        </is>
      </c>
      <c r="D204" s="14" t="inlineStr">
        <is>
          <t>TC QIK</t>
        </is>
      </c>
      <c r="E204" s="13" t="n">
        <v>46117</v>
      </c>
      <c r="F204" s="13" t="n">
        <v>46131</v>
      </c>
      <c r="G204" s="14" t="inlineStr">
        <is>
          <t>Crédito</t>
        </is>
      </c>
      <c r="H204" s="15" t="n">
        <v>385.92</v>
      </c>
      <c r="I204" s="15" t="n">
        <v>382.92</v>
      </c>
      <c r="J204" s="40" t="n"/>
      <c r="K204" s="15" t="n"/>
      <c r="L204" s="15" t="n"/>
      <c r="M204" s="33">
        <f>SUM(I204,K204)</f>
        <v/>
      </c>
      <c r="N204" s="14" t="inlineStr">
        <is>
          <t>Sí</t>
        </is>
      </c>
      <c r="O204" s="13" t="n"/>
      <c r="P204" s="14" t="n"/>
      <c r="Q204" s="15">
        <f>IF(N204="Sí",0,H204-I204-K204)</f>
        <v/>
      </c>
      <c r="R204" s="14">
        <f>F204-TODAY()</f>
        <v/>
      </c>
      <c r="S204" s="14">
        <f>IF(N204="Sí","🟢 Pagado",IF(R204&lt;0,"🔴 Vencido",IF(R204&lt;=7,"🟡 Por vencer","")))</f>
        <v/>
      </c>
      <c r="T204" s="14" t="n"/>
      <c r="U204" s="14" t="n"/>
      <c r="V204" s="14" t="n"/>
      <c r="W204" s="14" t="n"/>
      <c r="X204" s="87" t="inlineStr">
        <is>
          <t>Publicidad Instagram Gondolero</t>
        </is>
      </c>
    </row>
    <row r="205" hidden="1" s="115">
      <c r="A205" s="13" t="n"/>
      <c r="B205" s="14" t="inlineStr">
        <is>
          <t>La Cata DF</t>
        </is>
      </c>
      <c r="C205" s="14" t="inlineStr">
        <is>
          <t>JUAN BEATO</t>
        </is>
      </c>
      <c r="D205" s="14" t="inlineStr">
        <is>
          <t>TC QIK</t>
        </is>
      </c>
      <c r="E205" s="13" t="n">
        <v>46117</v>
      </c>
      <c r="F205" s="13" t="n">
        <v>46131</v>
      </c>
      <c r="G205" s="14" t="inlineStr">
        <is>
          <t>Crédito</t>
        </is>
      </c>
      <c r="H205" s="15" t="n">
        <v>1837.9</v>
      </c>
      <c r="I205" s="15" t="n">
        <v>1837.9</v>
      </c>
      <c r="J205" s="40" t="n"/>
      <c r="K205" s="15" t="n"/>
      <c r="L205" s="15" t="n"/>
      <c r="M205" s="33">
        <f>SUM(I205,K205)</f>
        <v/>
      </c>
      <c r="N205" s="14" t="inlineStr">
        <is>
          <t>Sí</t>
        </is>
      </c>
      <c r="O205" s="13" t="n"/>
      <c r="P205" s="14" t="n"/>
      <c r="Q205" s="15">
        <f>IF(N205="Sí",0,H205-I205-K205)</f>
        <v/>
      </c>
      <c r="R205" s="14">
        <f>F205-TODAY()</f>
        <v/>
      </c>
      <c r="S205" s="14">
        <f>IF(N205="Sí","🟢 Pagado",IF(R205&lt;0,"🔴 Vencido",IF(R205&lt;=7,"🟡 Por vencer","")))</f>
        <v/>
      </c>
      <c r="T205" s="14" t="n"/>
      <c r="U205" s="14" t="n"/>
      <c r="V205" s="14" t="n"/>
      <c r="W205" s="14" t="n"/>
      <c r="X205" s="87" t="inlineStr">
        <is>
          <t>Material de limpieza, aromatizante y dos sillas plasticas domino</t>
        </is>
      </c>
    </row>
    <row r="206" hidden="1" s="115">
      <c r="A206" s="13" t="n"/>
      <c r="B206" s="14" t="inlineStr">
        <is>
          <t>La Cata DF</t>
        </is>
      </c>
      <c r="C206" s="14" t="inlineStr">
        <is>
          <t>JUAN BEATO</t>
        </is>
      </c>
      <c r="D206" s="14" t="inlineStr">
        <is>
          <t>TC QIK</t>
        </is>
      </c>
      <c r="E206" s="13" t="n">
        <v>46116</v>
      </c>
      <c r="F206" s="13" t="n">
        <v>46131</v>
      </c>
      <c r="G206" s="14" t="inlineStr">
        <is>
          <t>Crédito</t>
        </is>
      </c>
      <c r="H206" s="15" t="n">
        <v>26913.75</v>
      </c>
      <c r="I206" s="15" t="n">
        <v>26913.75</v>
      </c>
      <c r="J206" s="40" t="n"/>
      <c r="K206" s="15" t="n"/>
      <c r="L206" s="15" t="n"/>
      <c r="M206" s="33">
        <f>SUM(I206,K206)</f>
        <v/>
      </c>
      <c r="N206" s="14" t="inlineStr">
        <is>
          <t>Sí</t>
        </is>
      </c>
      <c r="O206" s="13" t="n"/>
      <c r="P206" s="14" t="n"/>
      <c r="Q206" s="15">
        <f>IF(N206="Sí",0,H206-I206-K206)</f>
        <v/>
      </c>
      <c r="R206" s="14">
        <f>F206-TODAY()</f>
        <v/>
      </c>
      <c r="S206" s="14">
        <f>IF(N206="Sí","🟢 Pagado",IF(R206&lt;0,"🔴 Vencido",IF(R206&lt;=7,"🟡 Por vencer","")))</f>
        <v/>
      </c>
      <c r="T206" s="14" t="n"/>
      <c r="U206" s="14" t="n"/>
      <c r="V206" s="14" t="n"/>
      <c r="W206" s="14" t="n"/>
      <c r="X206" s="87" t="inlineStr">
        <is>
          <t>Pedido Ron Depot Defillo</t>
        </is>
      </c>
    </row>
    <row r="207" hidden="1" s="115">
      <c r="A207" s="13" t="n"/>
      <c r="B207" s="14" t="inlineStr">
        <is>
          <t>La Cata DF</t>
        </is>
      </c>
      <c r="C207" s="14" t="inlineStr">
        <is>
          <t>JUAN BEATO</t>
        </is>
      </c>
      <c r="D207" s="14" t="inlineStr">
        <is>
          <t>TC QIK</t>
        </is>
      </c>
      <c r="E207" s="13" t="n">
        <v>46114</v>
      </c>
      <c r="F207" s="13" t="n">
        <v>46131</v>
      </c>
      <c r="G207" s="14" t="inlineStr">
        <is>
          <t>Crédito</t>
        </is>
      </c>
      <c r="H207" s="15" t="n">
        <v>20240.65</v>
      </c>
      <c r="I207" s="15" t="n">
        <v>20240.65</v>
      </c>
      <c r="J207" s="40" t="n"/>
      <c r="K207" s="15" t="n"/>
      <c r="L207" s="15" t="n"/>
      <c r="M207" s="33">
        <f>SUM(I207,K207)</f>
        <v/>
      </c>
      <c r="N207" s="14" t="inlineStr">
        <is>
          <t>Sí</t>
        </is>
      </c>
      <c r="O207" s="13" t="n"/>
      <c r="P207" s="14" t="n"/>
      <c r="Q207" s="15">
        <f>IF(N207="Sí",0,H207-I207-K207)</f>
        <v/>
      </c>
      <c r="R207" s="14">
        <f>F207-TODAY()</f>
        <v/>
      </c>
      <c r="S207" s="14">
        <f>IF(N207="Sí","🟢 Pagado",IF(R207&lt;0,"🔴 Vencido",IF(R207&lt;=7,"🟡 Por vencer","")))</f>
        <v/>
      </c>
      <c r="T207" s="14" t="n"/>
      <c r="U207" s="14" t="n"/>
      <c r="V207" s="14" t="n"/>
      <c r="W207" s="14" t="n"/>
      <c r="X207" s="87" t="inlineStr">
        <is>
          <t>Pedido Almacenes Hatuey Defillo</t>
        </is>
      </c>
    </row>
    <row r="208" hidden="1" s="115">
      <c r="A208" s="13" t="n"/>
      <c r="B208" s="14" t="inlineStr">
        <is>
          <t>La Cata DF</t>
        </is>
      </c>
      <c r="C208" s="14" t="inlineStr">
        <is>
          <t>JUAN BEATO</t>
        </is>
      </c>
      <c r="D208" s="14" t="inlineStr">
        <is>
          <t>TC QIK</t>
        </is>
      </c>
      <c r="E208" s="13" t="n">
        <v>46114</v>
      </c>
      <c r="F208" s="13" t="n">
        <v>46131</v>
      </c>
      <c r="G208" s="14" t="inlineStr">
        <is>
          <t>Crédito</t>
        </is>
      </c>
      <c r="H208" s="15" t="n">
        <v>9847.5</v>
      </c>
      <c r="I208" s="15" t="n">
        <v>9847.5</v>
      </c>
      <c r="J208" s="40" t="n"/>
      <c r="K208" s="15" t="n"/>
      <c r="L208" s="15" t="n"/>
      <c r="M208" s="33">
        <f>SUM(I208,K208)</f>
        <v/>
      </c>
      <c r="N208" s="14" t="inlineStr">
        <is>
          <t>Sí</t>
        </is>
      </c>
      <c r="O208" s="13" t="n"/>
      <c r="P208" s="14" t="n"/>
      <c r="Q208" s="15">
        <f>IF(N208="Sí",0,H208-I208-K208)</f>
        <v/>
      </c>
      <c r="R208" s="14">
        <f>F208-TODAY()</f>
        <v/>
      </c>
      <c r="S208" s="14">
        <f>IF(N208="Sí","🟢 Pagado",IF(R208&lt;0,"🔴 Vencido",IF(R208&lt;=7,"🟡 Por vencer","")))</f>
        <v/>
      </c>
      <c r="T208" s="14" t="n"/>
      <c r="U208" s="14" t="n"/>
      <c r="V208" s="14" t="n"/>
      <c r="W208" s="14" t="n"/>
      <c r="X208" s="87" t="inlineStr">
        <is>
          <t>Pedido Ron Depot Defillo</t>
        </is>
      </c>
    </row>
    <row r="209" hidden="1" s="115">
      <c r="A209" s="13" t="n"/>
      <c r="B209" s="14" t="inlineStr">
        <is>
          <t>La Cata DF</t>
        </is>
      </c>
      <c r="C209" s="14" t="inlineStr">
        <is>
          <t>JUAN BEATO</t>
        </is>
      </c>
      <c r="D209" s="14" t="inlineStr">
        <is>
          <t>TC QIK</t>
        </is>
      </c>
      <c r="E209" s="13" t="n">
        <v>46114</v>
      </c>
      <c r="F209" s="13" t="n">
        <v>46131</v>
      </c>
      <c r="G209" s="14" t="inlineStr">
        <is>
          <t>Crédito</t>
        </is>
      </c>
      <c r="H209" s="15" t="n">
        <v>475</v>
      </c>
      <c r="I209" s="15" t="n">
        <v>475</v>
      </c>
      <c r="J209" s="40" t="n"/>
      <c r="K209" s="15" t="n"/>
      <c r="L209" s="15" t="n"/>
      <c r="M209" s="33">
        <f>SUM(I209,K209)</f>
        <v/>
      </c>
      <c r="N209" s="14" t="inlineStr">
        <is>
          <t>Sí</t>
        </is>
      </c>
      <c r="O209" s="13" t="n"/>
      <c r="P209" s="14" t="n"/>
      <c r="Q209" s="15">
        <f>IF(N209="Sí",0,H209-I209-K209)</f>
        <v/>
      </c>
      <c r="R209" s="14">
        <f>F209-TODAY()</f>
        <v/>
      </c>
      <c r="S209" s="14">
        <f>IF(N209="Sí","🟢 Pagado",IF(R209&lt;0,"🔴 Vencido",IF(R209&lt;=7,"🟡 Por vencer","")))</f>
        <v/>
      </c>
      <c r="T209" s="14" t="n"/>
      <c r="U209" s="14" t="n"/>
      <c r="V209" s="14" t="n"/>
      <c r="W209" s="14" t="n"/>
      <c r="X209" s="87" t="inlineStr">
        <is>
          <t>Calculadora y cinta adhesiva  Defillo</t>
        </is>
      </c>
    </row>
    <row r="210" hidden="1" s="115">
      <c r="A210" s="13" t="n"/>
      <c r="B210" s="14" t="inlineStr">
        <is>
          <t>La Cata DF</t>
        </is>
      </c>
      <c r="C210" s="14" t="inlineStr">
        <is>
          <t>JUAN BEATO</t>
        </is>
      </c>
      <c r="D210" s="14" t="inlineStr">
        <is>
          <t>TC QIK</t>
        </is>
      </c>
      <c r="E210" s="13" t="n">
        <v>46113</v>
      </c>
      <c r="F210" s="13" t="n">
        <v>46131</v>
      </c>
      <c r="G210" s="14" t="inlineStr">
        <is>
          <t>Crédito</t>
        </is>
      </c>
      <c r="H210" s="15" t="n">
        <v>655.7</v>
      </c>
      <c r="I210" s="15" t="n">
        <v>655.7</v>
      </c>
      <c r="J210" s="40" t="n"/>
      <c r="K210" s="15" t="n"/>
      <c r="L210" s="15" t="n"/>
      <c r="M210" s="33">
        <f>SUM(I210,K210)</f>
        <v/>
      </c>
      <c r="N210" s="14" t="inlineStr">
        <is>
          <t>Sí</t>
        </is>
      </c>
      <c r="O210" s="13" t="n"/>
      <c r="P210" s="14" t="n"/>
      <c r="Q210" s="15">
        <f>IF(N210="Sí",0,H210-I210-K210)</f>
        <v/>
      </c>
      <c r="R210" s="14">
        <f>F210-TODAY()</f>
        <v/>
      </c>
      <c r="S210" s="14">
        <f>IF(N210="Sí","🟢 Pagado",IF(R210&lt;0,"🔴 Vencido",IF(R210&lt;=7,"🟡 Por vencer","")))</f>
        <v/>
      </c>
      <c r="T210" s="14" t="n"/>
      <c r="U210" s="14" t="n"/>
      <c r="V210" s="14" t="n"/>
      <c r="W210" s="14" t="n"/>
      <c r="X210" s="87" t="inlineStr">
        <is>
          <t>Desechables Defillo</t>
        </is>
      </c>
    </row>
    <row r="211" hidden="1" s="115">
      <c r="A211" s="13" t="n"/>
      <c r="B211" s="14" t="inlineStr">
        <is>
          <t>La Cata DF</t>
        </is>
      </c>
      <c r="C211" s="14" t="inlineStr">
        <is>
          <t>JUAN BEATO</t>
        </is>
      </c>
      <c r="D211" s="14" t="inlineStr">
        <is>
          <t>TC 5309</t>
        </is>
      </c>
      <c r="E211" s="13" t="n">
        <v>46120</v>
      </c>
      <c r="F211" s="13" t="n">
        <v>46171</v>
      </c>
      <c r="G211" s="14" t="inlineStr">
        <is>
          <t>Crédito</t>
        </is>
      </c>
      <c r="H211" s="15" t="n">
        <v>23943.85</v>
      </c>
      <c r="I211" s="15" t="n">
        <v>23943.85</v>
      </c>
      <c r="J211" s="40" t="n">
        <v>46185</v>
      </c>
      <c r="K211" s="15" t="n"/>
      <c r="L211" s="15" t="n"/>
      <c r="M211" s="33">
        <f>SUM(I211,K211)</f>
        <v/>
      </c>
      <c r="N211" s="14" t="inlineStr">
        <is>
          <t>Sí</t>
        </is>
      </c>
      <c r="O211" s="13" t="n"/>
      <c r="P211" s="14" t="n"/>
      <c r="Q211" s="15">
        <f>IF(N211="Sí",0,H211-I211-K211)</f>
        <v/>
      </c>
      <c r="R211" s="14">
        <f>F211-TODAY()</f>
        <v/>
      </c>
      <c r="S211" s="14">
        <f>IF(N211="Sí","🟢 Pagado",IF(R211&lt;0,"🔴 Vencido",IF(R211&lt;=7,"🟡 Por vencer","")))</f>
        <v/>
      </c>
      <c r="T211" s="14" t="n"/>
      <c r="U211" s="14" t="n"/>
      <c r="V211" s="14" t="n"/>
      <c r="W211" s="14" t="n"/>
      <c r="X211" s="87" t="n"/>
    </row>
    <row r="212" hidden="1" s="115">
      <c r="A212" s="13" t="n"/>
      <c r="B212" s="14" t="inlineStr">
        <is>
          <t>La Cata DF</t>
        </is>
      </c>
      <c r="C212" s="14" t="inlineStr">
        <is>
          <t>FRITO LAY DOMINICANA S A</t>
        </is>
      </c>
      <c r="D212" s="14" t="n"/>
      <c r="E212" s="13" t="n">
        <v>46111</v>
      </c>
      <c r="F212" s="13" t="n">
        <v>46111</v>
      </c>
      <c r="G212" s="14" t="inlineStr">
        <is>
          <t>Contado</t>
        </is>
      </c>
      <c r="H212" s="15" t="n">
        <v>1934.1</v>
      </c>
      <c r="I212" s="15" t="n">
        <v>1934.1</v>
      </c>
      <c r="J212" s="40" t="n"/>
      <c r="K212" s="15" t="n"/>
      <c r="L212" s="15" t="n"/>
      <c r="M212" s="33">
        <f>SUM(I212,K212)</f>
        <v/>
      </c>
      <c r="N212" s="14" t="inlineStr">
        <is>
          <t>Sí</t>
        </is>
      </c>
      <c r="O212" s="13" t="n">
        <v>46111</v>
      </c>
      <c r="P212" s="14" t="n"/>
      <c r="Q212" s="15">
        <f>IF(N212="Sí",0,H212-I212-K212)</f>
        <v/>
      </c>
      <c r="R212" s="14">
        <f>F212-TODAY()</f>
        <v/>
      </c>
      <c r="S212" s="14">
        <f>IF(N212="Sí","🟢 Pagado",IF(R212&lt;0,"🔴 Vencido",IF(R212&lt;=7,"🟡 Por vencer","")))</f>
        <v/>
      </c>
      <c r="T212" s="14" t="n"/>
      <c r="U212" s="14" t="n"/>
      <c r="V212" s="14" t="n"/>
      <c r="W212" s="14" t="n"/>
      <c r="X212" s="87" t="n"/>
    </row>
    <row r="213" hidden="1" s="115">
      <c r="A213" s="13" t="n"/>
      <c r="B213" s="14" t="inlineStr">
        <is>
          <t>La Cata DF</t>
        </is>
      </c>
      <c r="C213" s="14" t="inlineStr">
        <is>
          <t>CERVECERIA NACIONAL DOMINICANA SA</t>
        </is>
      </c>
      <c r="D213" s="14" t="n"/>
      <c r="E213" s="13" t="n">
        <v>46111</v>
      </c>
      <c r="F213" s="13" t="n">
        <v>46111</v>
      </c>
      <c r="G213" s="14" t="inlineStr">
        <is>
          <t>Contado</t>
        </is>
      </c>
      <c r="H213" s="15" t="n">
        <v>41493.63</v>
      </c>
      <c r="I213" s="15" t="n">
        <v>41493.63</v>
      </c>
      <c r="J213" s="40" t="n"/>
      <c r="K213" s="15" t="n"/>
      <c r="L213" s="15" t="n"/>
      <c r="M213" s="33">
        <f>SUM(I213,K213)</f>
        <v/>
      </c>
      <c r="N213" s="14" t="inlineStr">
        <is>
          <t>Sí</t>
        </is>
      </c>
      <c r="O213" s="13" t="n">
        <v>46111</v>
      </c>
      <c r="P213" s="14" t="n"/>
      <c r="Q213" s="15">
        <f>IF(N213="Sí",0,H213-I213-K213)</f>
        <v/>
      </c>
      <c r="R213" s="14">
        <f>F213-TODAY()</f>
        <v/>
      </c>
      <c r="S213" s="14">
        <f>IF(N213="Sí","🟢 Pagado",IF(R213&lt;0,"🔴 Vencido",IF(R213&lt;=7,"🟡 Por vencer","")))</f>
        <v/>
      </c>
      <c r="T213" s="14" t="n"/>
      <c r="U213" s="14" t="n"/>
      <c r="V213" s="14" t="n"/>
      <c r="W213" s="14" t="n"/>
      <c r="X213" s="87" t="n"/>
    </row>
    <row r="214" hidden="1" s="115">
      <c r="A214" s="13" t="n"/>
      <c r="B214" s="14" t="inlineStr">
        <is>
          <t>La Cata LMF</t>
        </is>
      </c>
      <c r="C214" s="14" t="inlineStr">
        <is>
          <t>BEERS &amp; CO</t>
        </is>
      </c>
      <c r="D214" s="14" t="n"/>
      <c r="E214" s="13" t="n">
        <v>46111</v>
      </c>
      <c r="F214" s="13" t="n">
        <v>46111</v>
      </c>
      <c r="G214" s="14" t="inlineStr">
        <is>
          <t>Contado</t>
        </is>
      </c>
      <c r="H214" s="15" t="n">
        <v>2389.19</v>
      </c>
      <c r="I214" s="15" t="n">
        <v>2389.19</v>
      </c>
      <c r="J214" s="40" t="n"/>
      <c r="K214" s="15" t="n"/>
      <c r="L214" s="15" t="n"/>
      <c r="M214" s="33">
        <f>SUM(I214,K214)</f>
        <v/>
      </c>
      <c r="N214" s="14" t="inlineStr">
        <is>
          <t>Sí</t>
        </is>
      </c>
      <c r="O214" s="13" t="n">
        <v>46111</v>
      </c>
      <c r="P214" s="14" t="n"/>
      <c r="Q214" s="15">
        <f>IF(N214="Sí",0,H214-I214-K214)</f>
        <v/>
      </c>
      <c r="R214" s="14">
        <f>F214-TODAY()</f>
        <v/>
      </c>
      <c r="S214" s="14">
        <f>IF(N214="Sí","🟢 Pagado",IF(R214&lt;0,"🔴 Vencido",IF(R214&lt;=7,"🟡 Por vencer","")))</f>
        <v/>
      </c>
      <c r="T214" s="14" t="n"/>
      <c r="U214" s="14" t="n"/>
      <c r="V214" s="14" t="n"/>
      <c r="W214" s="14" t="n"/>
      <c r="X214" s="87" t="n"/>
    </row>
    <row r="215" hidden="1" s="115">
      <c r="A215" s="13" t="n"/>
      <c r="B215" s="14" t="inlineStr">
        <is>
          <t>La Cata LMF</t>
        </is>
      </c>
      <c r="C215" s="14" t="inlineStr">
        <is>
          <t>HIELO EVEREST</t>
        </is>
      </c>
      <c r="D215" s="14" t="n"/>
      <c r="E215" s="13" t="n">
        <v>46111</v>
      </c>
      <c r="F215" s="13" t="n">
        <v>46111</v>
      </c>
      <c r="G215" s="14" t="inlineStr">
        <is>
          <t>Contado</t>
        </is>
      </c>
      <c r="H215" s="15" t="n">
        <v>1925</v>
      </c>
      <c r="I215" s="15" t="n">
        <v>1925</v>
      </c>
      <c r="J215" s="40" t="n"/>
      <c r="K215" s="15" t="n"/>
      <c r="L215" s="15" t="n"/>
      <c r="M215" s="33">
        <f>SUM(I215,K215)</f>
        <v/>
      </c>
      <c r="N215" s="14" t="inlineStr">
        <is>
          <t>Sí</t>
        </is>
      </c>
      <c r="O215" s="13" t="n">
        <v>46111</v>
      </c>
      <c r="P215" s="14" t="n"/>
      <c r="Q215" s="15">
        <f>IF(N215="Sí",0,H215-I215-K215)</f>
        <v/>
      </c>
      <c r="R215" s="14">
        <f>F215-TODAY()</f>
        <v/>
      </c>
      <c r="S215" s="14">
        <f>IF(N215="Sí","🟢 Pagado",IF(R215&lt;0,"🔴 Vencido",IF(R215&lt;=7,"🟡 Por vencer","")))</f>
        <v/>
      </c>
      <c r="T215" s="14" t="n"/>
      <c r="U215" s="14" t="n"/>
      <c r="V215" s="14" t="n"/>
      <c r="W215" s="14" t="n"/>
      <c r="X215" s="87" t="n"/>
    </row>
    <row r="216" hidden="1" s="115">
      <c r="A216" s="13" t="n"/>
      <c r="B216" s="14" t="inlineStr">
        <is>
          <t>AMBAS</t>
        </is>
      </c>
      <c r="C216" s="14" t="inlineStr">
        <is>
          <t>TUBEBIDA.NET( Hollandia)</t>
        </is>
      </c>
      <c r="D216" s="14" t="n"/>
      <c r="E216" s="13" t="n">
        <v>46111</v>
      </c>
      <c r="F216" s="13" t="n">
        <v>46111</v>
      </c>
      <c r="G216" s="14" t="inlineStr">
        <is>
          <t>Contado</t>
        </is>
      </c>
      <c r="H216" s="15" t="n">
        <v>22500</v>
      </c>
      <c r="I216" s="15" t="n">
        <v>22500</v>
      </c>
      <c r="J216" s="13" t="n">
        <v>46111</v>
      </c>
      <c r="K216" s="15" t="n"/>
      <c r="L216" s="15" t="n"/>
      <c r="M216" s="33">
        <f>SUM(I216,K216)</f>
        <v/>
      </c>
      <c r="N216" s="14" t="inlineStr">
        <is>
          <t>Sí</t>
        </is>
      </c>
      <c r="O216" s="13" t="n">
        <v>46111</v>
      </c>
      <c r="P216" s="14" t="n"/>
      <c r="Q216" s="15">
        <f>IF(N216="Sí",0,H216-I216-K216)</f>
        <v/>
      </c>
      <c r="R216" s="14">
        <f>F216-TODAY()</f>
        <v/>
      </c>
      <c r="S216" s="14">
        <f>IF(N216="Sí","🟢 Pagado",IF(R216&lt;0,"🔴 Vencido",IF(R216&lt;=7,"🟡 Por vencer","")))</f>
        <v/>
      </c>
      <c r="T216" s="14" t="n"/>
      <c r="U216" s="14" t="n"/>
      <c r="V216" s="14" t="n"/>
      <c r="W216" s="14" t="n"/>
      <c r="X216" s="87" t="n"/>
    </row>
    <row r="217" hidden="1" s="115">
      <c r="A217" s="13" t="n"/>
      <c r="B217" s="14" t="inlineStr">
        <is>
          <t>La Cata LMF</t>
        </is>
      </c>
      <c r="C217" s="14" t="inlineStr">
        <is>
          <t>CERVECERIA NACIONAL DOMINICANA SA</t>
        </is>
      </c>
      <c r="D217" s="14" t="n"/>
      <c r="E217" s="13" t="n">
        <v>46112</v>
      </c>
      <c r="F217" s="13" t="n">
        <v>46112</v>
      </c>
      <c r="G217" s="14" t="inlineStr">
        <is>
          <t>Contado</t>
        </is>
      </c>
      <c r="H217" s="15" t="n">
        <v>17135.46</v>
      </c>
      <c r="I217" s="15" t="n">
        <v>17135.46</v>
      </c>
      <c r="J217" s="13" t="n">
        <v>46112</v>
      </c>
      <c r="K217" s="15" t="n"/>
      <c r="L217" s="15" t="n"/>
      <c r="M217" s="33">
        <f>SUM(I217,K217)</f>
        <v/>
      </c>
      <c r="N217" s="14" t="inlineStr">
        <is>
          <t>Sí</t>
        </is>
      </c>
      <c r="O217" s="13" t="n">
        <v>46112</v>
      </c>
      <c r="P217" s="14" t="n"/>
      <c r="Q217" s="15">
        <f>IF(N217="Sí",0,H217-I217-K217)</f>
        <v/>
      </c>
      <c r="R217" s="14">
        <f>F217-TODAY()</f>
        <v/>
      </c>
      <c r="S217" s="14">
        <f>IF(N217="Sí","🟢 Pagado",IF(R217&lt;0,"🔴 Vencido",IF(R217&lt;=7,"🟡 Por vencer","")))</f>
        <v/>
      </c>
      <c r="T217" s="14" t="n"/>
      <c r="U217" s="14" t="n"/>
      <c r="V217" s="14" t="n"/>
      <c r="W217" s="14" t="n"/>
      <c r="X217" s="87" t="n"/>
    </row>
    <row r="218" hidden="1" s="115">
      <c r="A218" s="13" t="n"/>
      <c r="B218" s="14" t="inlineStr">
        <is>
          <t>La Cata DF</t>
        </is>
      </c>
      <c r="C218" s="14" t="inlineStr">
        <is>
          <t>AQUASED</t>
        </is>
      </c>
      <c r="D218" s="14" t="n"/>
      <c r="E218" s="13" t="n">
        <v>46113</v>
      </c>
      <c r="F218" s="13" t="n">
        <v>46113</v>
      </c>
      <c r="G218" s="14" t="inlineStr">
        <is>
          <t>Contado</t>
        </is>
      </c>
      <c r="H218" s="15" t="n">
        <v>768</v>
      </c>
      <c r="I218" s="15" t="n">
        <v>768</v>
      </c>
      <c r="J218" s="13" t="n">
        <v>46113</v>
      </c>
      <c r="K218" s="15" t="n"/>
      <c r="L218" s="15" t="n"/>
      <c r="M218" s="33">
        <f>SUM(I218,K218)</f>
        <v/>
      </c>
      <c r="N218" s="14" t="inlineStr">
        <is>
          <t>Sí</t>
        </is>
      </c>
      <c r="O218" s="13" t="n"/>
      <c r="P218" s="14" t="n"/>
      <c r="Q218" s="15">
        <f>IF(N218="Sí",0,H218-I218-K218)</f>
        <v/>
      </c>
      <c r="R218" s="14">
        <f>F218-TODAY()</f>
        <v/>
      </c>
      <c r="S218" s="14">
        <f>IF(N218="Sí","🟢 Pagado",IF(R218&lt;0,"🔴 Vencido",IF(R218&lt;=7,"🟡 Por vencer","")))</f>
        <v/>
      </c>
      <c r="T218" s="14" t="n"/>
      <c r="U218" s="14" t="n"/>
      <c r="V218" s="14" t="n"/>
      <c r="W218" s="14" t="n"/>
      <c r="X218" s="87" t="n"/>
    </row>
    <row r="219" hidden="1" s="115">
      <c r="A219" s="13" t="n"/>
      <c r="B219" s="14" t="inlineStr">
        <is>
          <t>La Cata LMF</t>
        </is>
      </c>
      <c r="C219" s="14" t="inlineStr">
        <is>
          <t>AGUA SANTA LUCIA</t>
        </is>
      </c>
      <c r="D219" s="14" t="n"/>
      <c r="E219" s="13" t="n">
        <v>46113</v>
      </c>
      <c r="F219" s="13" t="n">
        <v>46113</v>
      </c>
      <c r="G219" s="14" t="inlineStr">
        <is>
          <t>Contado</t>
        </is>
      </c>
      <c r="H219" s="15" t="n">
        <v>2850</v>
      </c>
      <c r="I219" s="15" t="n">
        <v>2850</v>
      </c>
      <c r="J219" s="13" t="n"/>
      <c r="K219" s="15" t="n"/>
      <c r="L219" s="15" t="n"/>
      <c r="M219" s="33">
        <f>SUM(I219,K219)</f>
        <v/>
      </c>
      <c r="N219" s="14" t="inlineStr">
        <is>
          <t>Sí</t>
        </is>
      </c>
      <c r="O219" s="13" t="n">
        <v>46113</v>
      </c>
      <c r="P219" s="14" t="n"/>
      <c r="Q219" s="15">
        <f>IF(N219="Sí",0,H219-I219-K219)</f>
        <v/>
      </c>
      <c r="R219" s="14">
        <f>F219-TODAY()</f>
        <v/>
      </c>
      <c r="S219" s="14">
        <f>IF(N219="Sí","🟢 Pagado",IF(R219&lt;0,"🔴 Vencido",IF(R219&lt;=7,"🟡 Por vencer","")))</f>
        <v/>
      </c>
      <c r="T219" s="14" t="n"/>
      <c r="U219" s="14" t="n"/>
      <c r="V219" s="14" t="n"/>
      <c r="W219" s="14" t="n"/>
      <c r="X219" s="87" t="n"/>
    </row>
    <row r="220" hidden="1" s="115">
      <c r="A220" s="13" t="n"/>
      <c r="B220" s="14" t="inlineStr">
        <is>
          <t>La Cata LMF</t>
        </is>
      </c>
      <c r="C220" s="14" t="inlineStr">
        <is>
          <t>DISTRIBUIDORA DE CERVEZAS ALCANTARA</t>
        </is>
      </c>
      <c r="D220" s="14" t="n"/>
      <c r="E220" s="13" t="n">
        <v>46113</v>
      </c>
      <c r="F220" s="13" t="n">
        <v>46113</v>
      </c>
      <c r="G220" s="14" t="inlineStr">
        <is>
          <t>Contado</t>
        </is>
      </c>
      <c r="H220" s="15" t="n">
        <v>4400</v>
      </c>
      <c r="I220" s="15" t="n">
        <v>4400</v>
      </c>
      <c r="J220" s="13" t="n">
        <v>46113</v>
      </c>
      <c r="K220" s="15" t="n"/>
      <c r="L220" s="15" t="n"/>
      <c r="M220" s="33">
        <f>SUM(I220,K220)</f>
        <v/>
      </c>
      <c r="N220" s="14" t="inlineStr">
        <is>
          <t>Sí</t>
        </is>
      </c>
      <c r="O220" s="13" t="n">
        <v>46113</v>
      </c>
      <c r="P220" s="14" t="n"/>
      <c r="Q220" s="15">
        <f>IF(N220="Sí",0,H220-I220-K220)</f>
        <v/>
      </c>
      <c r="R220" s="14">
        <f>F220-TODAY()</f>
        <v/>
      </c>
      <c r="S220" s="14">
        <f>IF(N220="Sí","🟢 Pagado",IF(R220&lt;0,"🔴 Vencido",IF(R220&lt;=7,"🟡 Por vencer","")))</f>
        <v/>
      </c>
      <c r="T220" s="14" t="n"/>
      <c r="U220" s="14" t="n"/>
      <c r="V220" s="14" t="n"/>
      <c r="W220" s="14" t="n"/>
      <c r="X220" s="87" t="n"/>
    </row>
    <row r="221" hidden="1" s="115">
      <c r="A221" s="13" t="n"/>
      <c r="B221" s="14" t="inlineStr">
        <is>
          <t>La Cata DF</t>
        </is>
      </c>
      <c r="C221" s="14" t="inlineStr">
        <is>
          <t>JOSE IGNACIO ROA</t>
        </is>
      </c>
      <c r="D221" s="14" t="n"/>
      <c r="E221" s="13" t="n">
        <v>46113</v>
      </c>
      <c r="F221" s="13" t="n">
        <v>46113</v>
      </c>
      <c r="G221" s="14" t="inlineStr">
        <is>
          <t>Contado</t>
        </is>
      </c>
      <c r="H221" s="15" t="n">
        <v>7500</v>
      </c>
      <c r="I221" s="15" t="n">
        <v>7500</v>
      </c>
      <c r="J221" s="40" t="n"/>
      <c r="K221" s="15" t="n"/>
      <c r="L221" s="40" t="n"/>
      <c r="M221" s="33">
        <f>SUM(I221,K221)</f>
        <v/>
      </c>
      <c r="N221" s="14" t="inlineStr">
        <is>
          <t>Sí</t>
        </is>
      </c>
      <c r="O221" s="13" t="n">
        <v>46174</v>
      </c>
      <c r="P221" s="14" t="n"/>
      <c r="Q221" s="15">
        <f>IF(N221="Sí",0,H221-I221-K221)</f>
        <v/>
      </c>
      <c r="R221" s="14">
        <f>F221-TODAY()</f>
        <v/>
      </c>
      <c r="S221" s="14">
        <f>IF(N221="Sí","🟢 Pagado",IF(R221&lt;0,"🔴 Vencido",IF(R221&lt;=7,"🟡 Por vencer","")))</f>
        <v/>
      </c>
      <c r="T221" s="14" t="inlineStr">
        <is>
          <t>Jose</t>
        </is>
      </c>
      <c r="U221" s="14" t="n"/>
      <c r="V221" s="14" t="n"/>
      <c r="W221" s="14" t="n"/>
      <c r="X221" s="87" t="inlineStr">
        <is>
          <t>Pago de Nomina para Jairon por la quicena 2-2 Marzo 2026</t>
        </is>
      </c>
    </row>
    <row r="222" hidden="1" s="115">
      <c r="A222" s="13" t="n"/>
      <c r="B222" s="14" t="inlineStr">
        <is>
          <t>La Cata DF</t>
        </is>
      </c>
      <c r="C222" s="14" t="inlineStr">
        <is>
          <t>WANDER TEJADA REYES</t>
        </is>
      </c>
      <c r="D222" s="14" t="n"/>
      <c r="E222" s="13" t="n">
        <v>46114</v>
      </c>
      <c r="F222" s="13" t="n">
        <v>46114</v>
      </c>
      <c r="G222" s="14" t="inlineStr">
        <is>
          <t>Contado</t>
        </is>
      </c>
      <c r="H222" s="15" t="n">
        <v>5850</v>
      </c>
      <c r="I222" s="15" t="n">
        <v>96980.39</v>
      </c>
      <c r="J222" s="40" t="n"/>
      <c r="K222" s="15" t="n"/>
      <c r="L222" s="15" t="n"/>
      <c r="M222" s="33">
        <f>SUM(I222,K222)</f>
        <v/>
      </c>
      <c r="N222" s="15" t="inlineStr">
        <is>
          <t>Sí</t>
        </is>
      </c>
      <c r="O222" s="13" t="n">
        <v>46113</v>
      </c>
      <c r="P222" s="14" t="n"/>
      <c r="Q222" s="15">
        <f>IF(N222="Sí",0,H222-I222-K222)</f>
        <v/>
      </c>
      <c r="R222" s="14">
        <f>F222-TODAY()</f>
        <v/>
      </c>
      <c r="S222" s="14">
        <f>IF(N222="Sí","🟢 Pagado",IF(R222&lt;0,"🔴 Vencido",IF(R222&lt;=7,"🟡 Por vencer","")))</f>
        <v/>
      </c>
      <c r="T222" s="14" t="n"/>
      <c r="U222" s="14" t="n"/>
      <c r="V222" s="14" t="n"/>
      <c r="W222" s="14" t="n"/>
      <c r="X222" s="87" t="n"/>
    </row>
    <row r="223" hidden="1" s="115">
      <c r="A223" s="13" t="n"/>
      <c r="B223" s="14" t="inlineStr">
        <is>
          <t>La Cata LMF</t>
        </is>
      </c>
      <c r="C223" s="14" t="inlineStr">
        <is>
          <t>AGUA SANTA LUCIA</t>
        </is>
      </c>
      <c r="D223" s="14" t="n"/>
      <c r="E223" s="13" t="n">
        <v>46115</v>
      </c>
      <c r="F223" s="13" t="n">
        <v>46115</v>
      </c>
      <c r="G223" s="14" t="inlineStr">
        <is>
          <t>Contado</t>
        </is>
      </c>
      <c r="H223" s="15" t="n">
        <v>3550</v>
      </c>
      <c r="I223" s="15" t="n">
        <v>33260.44</v>
      </c>
      <c r="J223" s="40" t="n"/>
      <c r="K223" s="15" t="n"/>
      <c r="L223" s="15" t="n"/>
      <c r="M223" s="33">
        <f>SUM(I223,K223)</f>
        <v/>
      </c>
      <c r="N223" s="14" t="inlineStr">
        <is>
          <t>Sí</t>
        </is>
      </c>
      <c r="O223" s="13" t="n">
        <v>46115</v>
      </c>
      <c r="P223" s="14" t="n"/>
      <c r="Q223" s="15">
        <f>IF(N223="Sí",0,H223-I223-K223)</f>
        <v/>
      </c>
      <c r="R223" s="14">
        <f>F223-TODAY()</f>
        <v/>
      </c>
      <c r="S223" s="14">
        <f>IF(N223="Sí","🟢 Pagado",IF(R223&lt;0,"🔴 Vencido",IF(R223&lt;=7,"🟡 Por vencer","")))</f>
        <v/>
      </c>
      <c r="T223" s="14" t="n"/>
      <c r="U223" s="14" t="n"/>
      <c r="V223" s="14" t="n"/>
      <c r="W223" s="14" t="n"/>
      <c r="X223" s="87" t="n"/>
    </row>
    <row r="224" hidden="1" s="115">
      <c r="A224" s="13" t="n"/>
      <c r="B224" s="14" t="inlineStr">
        <is>
          <t>La Cata LMF</t>
        </is>
      </c>
      <c r="C224" s="14" t="inlineStr">
        <is>
          <t>AGUA SANTA LUCIA</t>
        </is>
      </c>
      <c r="D224" s="14" t="n"/>
      <c r="E224" s="13" t="n">
        <v>46115</v>
      </c>
      <c r="F224" s="13" t="n">
        <v>46115</v>
      </c>
      <c r="G224" s="14" t="inlineStr">
        <is>
          <t>Contado</t>
        </is>
      </c>
      <c r="H224" s="15" t="n">
        <v>3150</v>
      </c>
      <c r="I224" s="15" t="n">
        <v>2000</v>
      </c>
      <c r="J224" s="40" t="n"/>
      <c r="K224" s="15" t="n"/>
      <c r="L224" s="15" t="n"/>
      <c r="M224" s="33">
        <f>SUM(I224,K224)</f>
        <v/>
      </c>
      <c r="N224" s="14" t="inlineStr">
        <is>
          <t>Sí</t>
        </is>
      </c>
      <c r="O224" s="13" t="n">
        <v>46116</v>
      </c>
      <c r="P224" s="14" t="n"/>
      <c r="Q224" s="15">
        <f>IF(N224="Sí",0,H224-I224-K224)</f>
        <v/>
      </c>
      <c r="R224" s="14">
        <f>F224-TODAY()</f>
        <v/>
      </c>
      <c r="S224" s="14">
        <f>IF(N224="Sí","🟢 Pagado",IF(R224&lt;0,"🔴 Vencido",IF(R224&lt;=7,"🟡 Por vencer","")))</f>
        <v/>
      </c>
      <c r="T224" s="14" t="n"/>
      <c r="U224" s="14" t="n"/>
      <c r="V224" s="14" t="n"/>
      <c r="W224" s="14" t="n"/>
      <c r="X224" s="87" t="n"/>
    </row>
    <row r="225" hidden="1" s="115">
      <c r="A225" s="13" t="n"/>
      <c r="B225" s="14" t="inlineStr">
        <is>
          <t>La Cata LMF</t>
        </is>
      </c>
      <c r="C225" s="14" t="inlineStr">
        <is>
          <t>UNITED BRANDS</t>
        </is>
      </c>
      <c r="D225" s="14" t="n"/>
      <c r="E225" s="13" t="n">
        <v>46118</v>
      </c>
      <c r="F225" s="13" t="n">
        <v>46118</v>
      </c>
      <c r="G225" s="14" t="inlineStr">
        <is>
          <t>Contado</t>
        </is>
      </c>
      <c r="H225" s="15" t="n">
        <v>25465.06</v>
      </c>
      <c r="I225" s="15" t="n">
        <v>5000</v>
      </c>
      <c r="J225" s="40" t="n"/>
      <c r="K225" s="15" t="n"/>
      <c r="L225" s="15" t="n"/>
      <c r="M225" s="33">
        <f>SUM(I225,K225)</f>
        <v/>
      </c>
      <c r="N225" s="14" t="inlineStr">
        <is>
          <t>Sí</t>
        </is>
      </c>
      <c r="O225" s="13" t="n">
        <v>46118</v>
      </c>
      <c r="P225" s="14" t="n"/>
      <c r="Q225" s="15">
        <f>IF(N225="Sí",0,H225-I225-K225)</f>
        <v/>
      </c>
      <c r="R225" s="14">
        <f>F225-TODAY()</f>
        <v/>
      </c>
      <c r="S225" s="14">
        <f>IF(N225="Sí","🟢 Pagado",IF(R225&lt;0,"🔴 Vencido",IF(R225&lt;=7,"🟡 Por vencer","")))</f>
        <v/>
      </c>
      <c r="T225" s="14" t="n"/>
      <c r="U225" s="14" t="n"/>
      <c r="V225" s="14" t="n"/>
      <c r="W225" s="14" t="n"/>
      <c r="X225" s="87" t="inlineStr">
        <is>
          <t>Pago de caja de Chivas que se hizo por error a la sucursal de SJM.</t>
        </is>
      </c>
    </row>
    <row r="226" hidden="1" s="115">
      <c r="A226" s="13" t="n"/>
      <c r="B226" s="14" t="inlineStr">
        <is>
          <t>La Cata DF</t>
        </is>
      </c>
      <c r="C226" s="14" t="inlineStr">
        <is>
          <t>PEREZ QUEZADA</t>
        </is>
      </c>
      <c r="D226" s="14" t="n"/>
      <c r="E226" s="13" t="n">
        <v>46120</v>
      </c>
      <c r="F226" s="13" t="n">
        <v>46120</v>
      </c>
      <c r="G226" s="14" t="inlineStr">
        <is>
          <t>Contado</t>
        </is>
      </c>
      <c r="H226" s="15" t="n">
        <v>5849.99</v>
      </c>
      <c r="I226" s="15" t="n">
        <v>35070.25</v>
      </c>
      <c r="J226" s="40" t="n"/>
      <c r="K226" s="15" t="n"/>
      <c r="L226" s="15" t="n"/>
      <c r="M226" s="33">
        <f>SUM(I226,K226)</f>
        <v/>
      </c>
      <c r="N226" s="14" t="inlineStr">
        <is>
          <t>Sí</t>
        </is>
      </c>
      <c r="O226" s="13" t="n">
        <v>46120</v>
      </c>
      <c r="P226" s="14" t="n"/>
      <c r="Q226" s="15">
        <f>IF(N226="Sí",0,H226-I226-K226)</f>
        <v/>
      </c>
      <c r="R226" s="14">
        <f>F226-TODAY()</f>
        <v/>
      </c>
      <c r="S226" s="14">
        <f>IF(N226="Sí","🟢 Pagado",IF(R226&lt;0,"🔴 Vencido",IF(R226&lt;=7,"🟡 Por vencer","")))</f>
        <v/>
      </c>
      <c r="T226" s="14" t="n"/>
      <c r="U226" s="14" t="n"/>
      <c r="V226" s="14" t="n"/>
      <c r="W226" s="14" t="n"/>
      <c r="X226" s="87" t="n"/>
    </row>
    <row r="227" hidden="1" s="115">
      <c r="A227" s="13" t="n"/>
      <c r="B227" s="14" t="inlineStr">
        <is>
          <t>La Cata LMF</t>
        </is>
      </c>
      <c r="C227" s="14" t="inlineStr">
        <is>
          <t>CERVECERIA NACIONAL DOMINICANA SA</t>
        </is>
      </c>
      <c r="D227" s="14" t="n"/>
      <c r="E227" s="13" t="n">
        <v>46121</v>
      </c>
      <c r="F227" s="13" t="n">
        <v>46121</v>
      </c>
      <c r="G227" s="14" t="inlineStr">
        <is>
          <t>Contado</t>
        </is>
      </c>
      <c r="H227" s="15" t="n">
        <v>94031.62</v>
      </c>
      <c r="I227" s="15" t="n">
        <v>9250</v>
      </c>
      <c r="J227" s="40" t="n"/>
      <c r="K227" s="15" t="n"/>
      <c r="L227" s="15" t="n"/>
      <c r="M227" s="33">
        <f>SUM(I227,K227)</f>
        <v/>
      </c>
      <c r="N227" s="14" t="inlineStr">
        <is>
          <t>Sí</t>
        </is>
      </c>
      <c r="O227" s="13" t="n">
        <v>46121</v>
      </c>
      <c r="P227" s="14" t="n"/>
      <c r="Q227" s="15">
        <f>IF(N227="Sí",0,H227-I227-K227)</f>
        <v/>
      </c>
      <c r="R227" s="14">
        <f>F227-TODAY()</f>
        <v/>
      </c>
      <c r="S227" s="14">
        <f>IF(N227="Sí","🟢 Pagado",IF(R227&lt;0,"🔴 Vencido",IF(R227&lt;=7,"🟡 Por vencer","")))</f>
        <v/>
      </c>
      <c r="T227" s="14" t="n"/>
      <c r="U227" s="14" t="n"/>
      <c r="V227" s="14" t="n"/>
      <c r="W227" s="14" t="n"/>
      <c r="X227" s="87" t="n"/>
    </row>
    <row r="228" hidden="1" s="115">
      <c r="A228" s="13" t="n"/>
      <c r="B228" s="14" t="inlineStr">
        <is>
          <t>La Cata LMF</t>
        </is>
      </c>
      <c r="C228" s="14" t="inlineStr">
        <is>
          <t>SUPERNOVA /TULIPAN/DELVIS</t>
        </is>
      </c>
      <c r="D228" s="14" t="n">
        <v>3362</v>
      </c>
      <c r="E228" s="13" t="n">
        <v>46085</v>
      </c>
      <c r="F228" s="13" t="n">
        <v>46129</v>
      </c>
      <c r="G228" s="14" t="inlineStr">
        <is>
          <t>Crédito</t>
        </is>
      </c>
      <c r="H228" s="15" t="n">
        <v>35300</v>
      </c>
      <c r="I228" s="15" t="n">
        <v>35300</v>
      </c>
      <c r="J228" s="40" t="n">
        <v>46134</v>
      </c>
      <c r="K228" s="15" t="n"/>
      <c r="L228" s="40" t="n"/>
      <c r="M228" s="33">
        <f>SUM(I228,K228)</f>
        <v/>
      </c>
      <c r="N228" s="14" t="inlineStr">
        <is>
          <t>Sí</t>
        </is>
      </c>
      <c r="O228" s="13" t="n">
        <v>46134</v>
      </c>
      <c r="P228" s="14" t="n"/>
      <c r="Q228" s="15">
        <f>IF(N228="Sí",0,H228-I228-K228)</f>
        <v/>
      </c>
      <c r="R228" s="14">
        <f>F228-TODAY()</f>
        <v/>
      </c>
      <c r="S228" s="14">
        <f>IF(N228="Sí","🟢 Pagado",IF(R228&lt;0,"🔴 Vencido",IF(R228&lt;=7,"🟡 Por vencer","")))</f>
        <v/>
      </c>
      <c r="T228" s="14" t="n"/>
      <c r="U228" s="14" t="n"/>
      <c r="V228" s="14" t="n"/>
      <c r="W228" s="14" t="n"/>
      <c r="X228" s="87" t="n"/>
    </row>
    <row r="229" hidden="1" s="115">
      <c r="A229" s="13" t="n"/>
      <c r="B229" s="14" t="inlineStr">
        <is>
          <t>La Cata LMF</t>
        </is>
      </c>
      <c r="C229" s="14" t="inlineStr">
        <is>
          <t>SUPERNOVA /TULIPAN/DELVIS</t>
        </is>
      </c>
      <c r="D229" s="14" t="n">
        <v>3363</v>
      </c>
      <c r="E229" s="13" t="n">
        <v>46085</v>
      </c>
      <c r="F229" s="13" t="n">
        <v>46129</v>
      </c>
      <c r="G229" s="14" t="inlineStr">
        <is>
          <t>Crédito</t>
        </is>
      </c>
      <c r="H229" s="15" t="n">
        <v>6800</v>
      </c>
      <c r="I229" s="15" t="n">
        <v>6800</v>
      </c>
      <c r="J229" s="40" t="n">
        <v>46134</v>
      </c>
      <c r="K229" s="15" t="n"/>
      <c r="L229" s="40" t="n"/>
      <c r="M229" s="33">
        <f>SUM(I229,K229)</f>
        <v/>
      </c>
      <c r="N229" s="14" t="inlineStr">
        <is>
          <t>Sí</t>
        </is>
      </c>
      <c r="O229" s="40" t="n">
        <v>46134</v>
      </c>
      <c r="P229" s="14" t="n"/>
      <c r="Q229" s="15">
        <f>IF(N229="Sí",0,H229-I229-K229)</f>
        <v/>
      </c>
      <c r="R229" s="14">
        <f>F229-TODAY()</f>
        <v/>
      </c>
      <c r="S229" s="14">
        <f>IF(N229="Sí","🟢 Pagado",IF(R229&lt;0,"🔴 Vencido",IF(R229&lt;=7,"🟡 Por vencer","")))</f>
        <v/>
      </c>
      <c r="T229" s="14" t="n"/>
      <c r="U229" s="14" t="n"/>
      <c r="V229" s="14" t="n"/>
      <c r="W229" s="14" t="n"/>
      <c r="X229" s="87" t="n"/>
    </row>
    <row r="230" hidden="1" s="115">
      <c r="A230" s="13" t="n"/>
      <c r="B230" s="14" t="inlineStr">
        <is>
          <t>La Cata LMF</t>
        </is>
      </c>
      <c r="C230" s="14" t="inlineStr">
        <is>
          <t>SUPERNOVA /TULIPAN/DELVIS</t>
        </is>
      </c>
      <c r="D230" s="14" t="n">
        <v>3364</v>
      </c>
      <c r="E230" s="13" t="n">
        <v>46116</v>
      </c>
      <c r="F230" s="13" t="n">
        <v>46130</v>
      </c>
      <c r="G230" s="14" t="inlineStr">
        <is>
          <t>Crédito</t>
        </is>
      </c>
      <c r="H230" s="15" t="n">
        <v>85320</v>
      </c>
      <c r="I230" s="15" t="n">
        <v>85320</v>
      </c>
      <c r="J230" s="40" t="n">
        <v>46134</v>
      </c>
      <c r="K230" s="15" t="n"/>
      <c r="L230" s="40" t="n"/>
      <c r="M230" s="33">
        <f>SUM(I230,K230)</f>
        <v/>
      </c>
      <c r="N230" s="14" t="inlineStr">
        <is>
          <t>Sí</t>
        </is>
      </c>
      <c r="O230" s="40" t="n">
        <v>46134</v>
      </c>
      <c r="P230" s="14" t="n"/>
      <c r="Q230" s="15">
        <f>IF(N230="Sí",0,H230-I230-K230)</f>
        <v/>
      </c>
      <c r="R230" s="14">
        <f>F230-TODAY()</f>
        <v/>
      </c>
      <c r="S230" s="14">
        <f>IF(N230="Sí","🟢 Pagado",IF(R230&lt;0,"🔴 Vencido",IF(R230&lt;=7,"🟡 Por vencer","")))</f>
        <v/>
      </c>
      <c r="T230" s="14" t="n"/>
      <c r="U230" s="14" t="n"/>
      <c r="V230" s="14" t="n"/>
      <c r="W230" s="14" t="n"/>
      <c r="X230" s="87" t="n"/>
    </row>
    <row r="231" hidden="1" s="115">
      <c r="A231" s="13" t="n"/>
      <c r="B231" s="14" t="inlineStr">
        <is>
          <t>La Cata LMF</t>
        </is>
      </c>
      <c r="C231" s="14" t="inlineStr">
        <is>
          <t>SUPERNOVA /TULIPAN/DELVIS</t>
        </is>
      </c>
      <c r="D231" s="14" t="n">
        <v>3381</v>
      </c>
      <c r="E231" s="13" t="n">
        <v>46121</v>
      </c>
      <c r="F231" s="13" t="n">
        <v>46136</v>
      </c>
      <c r="G231" s="14" t="inlineStr">
        <is>
          <t>Crédito</t>
        </is>
      </c>
      <c r="H231" s="15" t="n">
        <v>24375</v>
      </c>
      <c r="I231" s="15" t="n">
        <v>24375</v>
      </c>
      <c r="J231" s="40" t="n">
        <v>46139</v>
      </c>
      <c r="K231" s="15" t="n"/>
      <c r="L231" s="40" t="n"/>
      <c r="M231" s="33">
        <f>SUM(I231,K231)</f>
        <v/>
      </c>
      <c r="N231" s="14" t="inlineStr">
        <is>
          <t>Sí</t>
        </is>
      </c>
      <c r="O231" s="13" t="n">
        <v>46139</v>
      </c>
      <c r="P231" s="14" t="n"/>
      <c r="Q231" s="15">
        <f>IF(N231="Sí",0,H231-I231-K231)</f>
        <v/>
      </c>
      <c r="R231" s="14">
        <f>F231-TODAY()</f>
        <v/>
      </c>
      <c r="S231" s="14">
        <f>IF(N231="Sí","🟢 Pagado",IF(R231&lt;0,"🔴 Vencido",IF(R231&lt;=7,"🟡 Por vencer","")))</f>
        <v/>
      </c>
      <c r="T231" s="14" t="n"/>
      <c r="U231" s="14" t="n"/>
      <c r="V231" s="14" t="n"/>
      <c r="W231" s="14" t="n"/>
      <c r="X231" s="87" t="n"/>
    </row>
    <row r="232" hidden="1" s="115">
      <c r="A232" s="13" t="n"/>
      <c r="B232" s="14" t="inlineStr">
        <is>
          <t>La Cata LMF</t>
        </is>
      </c>
      <c r="C232" s="14" t="inlineStr">
        <is>
          <t>SUPERNOVA /TULIPAN/DELVIS</t>
        </is>
      </c>
      <c r="D232" s="14" t="n">
        <v>3380</v>
      </c>
      <c r="E232" s="13" t="n">
        <v>46121</v>
      </c>
      <c r="F232" s="13" t="n">
        <v>46136</v>
      </c>
      <c r="G232" s="14" t="inlineStr">
        <is>
          <t>Crédito</t>
        </is>
      </c>
      <c r="H232" s="15" t="n">
        <v>163235</v>
      </c>
      <c r="I232" s="15" t="n">
        <v>163235</v>
      </c>
      <c r="J232" s="40" t="n">
        <v>46139</v>
      </c>
      <c r="K232" s="15" t="n"/>
      <c r="L232" s="40" t="n"/>
      <c r="M232" s="33">
        <f>SUM(I232,K232)</f>
        <v/>
      </c>
      <c r="N232" s="14" t="inlineStr">
        <is>
          <t>Sí</t>
        </is>
      </c>
      <c r="O232" s="13" t="n">
        <v>46139</v>
      </c>
      <c r="P232" s="14" t="n"/>
      <c r="Q232" s="15">
        <f>IF(N232="Sí",0,H232-I232-K232)</f>
        <v/>
      </c>
      <c r="R232" s="14">
        <f>F232-TODAY()</f>
        <v/>
      </c>
      <c r="S232" s="14">
        <f>IF(N232="Sí","🟢 Pagado",IF(R232&lt;0,"🔴 Vencido",IF(R232&lt;=7,"🟡 Por vencer","")))</f>
        <v/>
      </c>
      <c r="T232" s="14" t="n"/>
      <c r="U232" s="14" t="n"/>
      <c r="V232" s="14" t="n"/>
      <c r="W232" s="14" t="n"/>
      <c r="X232" s="87" t="n"/>
    </row>
    <row r="233" hidden="1" s="115">
      <c r="A233" s="13" t="n"/>
      <c r="B233" s="14" t="inlineStr">
        <is>
          <t>La Cata LMF</t>
        </is>
      </c>
      <c r="C233" s="14" t="inlineStr">
        <is>
          <t>DISTRIBUIDORA DE CERVEZAS ALCANTARA</t>
        </is>
      </c>
      <c r="D233" s="14" t="n"/>
      <c r="E233" s="13" t="n">
        <v>46123</v>
      </c>
      <c r="F233" s="13" t="n">
        <v>46123</v>
      </c>
      <c r="G233" s="14" t="inlineStr">
        <is>
          <t>Contado</t>
        </is>
      </c>
      <c r="H233" s="15" t="n">
        <v>4400</v>
      </c>
      <c r="I233" s="15" t="n">
        <v>4400</v>
      </c>
      <c r="J233" s="40" t="n"/>
      <c r="K233" s="15" t="n"/>
      <c r="L233" s="15" t="n"/>
      <c r="M233" s="33" t="n">
        <v>4400</v>
      </c>
      <c r="N233" s="14" t="inlineStr">
        <is>
          <t>Sí</t>
        </is>
      </c>
      <c r="O233" s="13" t="n">
        <v>46123</v>
      </c>
      <c r="P233" s="14" t="n"/>
      <c r="Q233" s="15">
        <f>IF(N233="Sí",0,H233-I233-K233)</f>
        <v/>
      </c>
      <c r="R233" s="14">
        <f>F233-TODAY()</f>
        <v/>
      </c>
      <c r="S233" s="14">
        <f>IF(N233="Sí","🟢 Pagado",IF(R233&lt;0,"🔴 Vencido",IF(R233&lt;=7,"🟡 Por vencer","")))</f>
        <v/>
      </c>
      <c r="T233" s="14" t="n"/>
      <c r="U233" s="14" t="n"/>
      <c r="V233" s="14" t="n"/>
      <c r="W233" s="14" t="n"/>
      <c r="X233" s="87" t="n"/>
    </row>
    <row r="234" hidden="1" s="115">
      <c r="A234" s="13" t="n"/>
      <c r="B234" s="14" t="inlineStr">
        <is>
          <t>La Cata LMF</t>
        </is>
      </c>
      <c r="C234" s="14" t="inlineStr">
        <is>
          <t>AGUA SANTA LUCIA</t>
        </is>
      </c>
      <c r="D234" s="14" t="n"/>
      <c r="E234" s="13" t="n">
        <v>46123</v>
      </c>
      <c r="F234" s="13" t="n">
        <v>46123</v>
      </c>
      <c r="G234" s="14" t="inlineStr">
        <is>
          <t>Contado</t>
        </is>
      </c>
      <c r="H234" s="15" t="n">
        <v>3750</v>
      </c>
      <c r="I234" s="15" t="n">
        <v>3750</v>
      </c>
      <c r="J234" s="40" t="n"/>
      <c r="K234" s="15" t="n"/>
      <c r="L234" s="15" t="n"/>
      <c r="M234" s="33">
        <f>SUM(I234,K234)</f>
        <v/>
      </c>
      <c r="N234" s="14" t="inlineStr">
        <is>
          <t>Sí</t>
        </is>
      </c>
      <c r="O234" s="13" t="n">
        <v>46123</v>
      </c>
      <c r="P234" s="14" t="n"/>
      <c r="Q234" s="15">
        <f>IF(N234="Sí",0,H234-I234-K234)</f>
        <v/>
      </c>
      <c r="R234" s="14">
        <f>F234-TODAY()</f>
        <v/>
      </c>
      <c r="S234" s="14">
        <f>IF(N234="Sí","🟢 Pagado",IF(R234&lt;0,"🔴 Vencido",IF(R234&lt;=7,"🟡 Por vencer","")))</f>
        <v/>
      </c>
      <c r="T234" s="14" t="n"/>
      <c r="U234" s="14" t="n"/>
      <c r="V234" s="14" t="n"/>
      <c r="W234" s="14" t="n"/>
      <c r="X234" s="87" t="n"/>
    </row>
    <row r="235" hidden="1" s="115">
      <c r="A235" s="13" t="n"/>
      <c r="B235" s="14" t="inlineStr">
        <is>
          <t>La Cata LMF</t>
        </is>
      </c>
      <c r="C235" s="14" t="inlineStr">
        <is>
          <t>HIELO EVEREST</t>
        </is>
      </c>
      <c r="D235" s="14" t="n"/>
      <c r="E235" s="13" t="n">
        <v>46122</v>
      </c>
      <c r="F235" s="13" t="n">
        <v>46122</v>
      </c>
      <c r="G235" s="14" t="inlineStr">
        <is>
          <t>Contado</t>
        </is>
      </c>
      <c r="H235" s="15" t="n">
        <v>9350</v>
      </c>
      <c r="I235" s="15" t="n">
        <v>9350</v>
      </c>
      <c r="J235" s="40" t="n"/>
      <c r="K235" s="15" t="n"/>
      <c r="L235" s="15" t="n"/>
      <c r="M235" s="33">
        <f>SUM(I235,K235)</f>
        <v/>
      </c>
      <c r="N235" s="14" t="inlineStr">
        <is>
          <t>Sí</t>
        </is>
      </c>
      <c r="O235" s="13" t="n">
        <v>46123</v>
      </c>
      <c r="P235" s="14" t="n"/>
      <c r="Q235" s="15">
        <f>IF(N235="Sí",0,H235-I235-K235)</f>
        <v/>
      </c>
      <c r="R235" s="14">
        <f>F235-TODAY()</f>
        <v/>
      </c>
      <c r="S235" s="14">
        <f>IF(N235="Sí","🟢 Pagado",IF(R235&lt;0,"🔴 Vencido",IF(R235&lt;=7,"🟡 Por vencer","")))</f>
        <v/>
      </c>
      <c r="T235" s="14" t="n"/>
      <c r="U235" s="14" t="n"/>
      <c r="V235" s="14" t="n"/>
      <c r="W235" s="14" t="n"/>
      <c r="X235" s="87" t="n"/>
    </row>
    <row r="236" hidden="1" s="115">
      <c r="A236" s="13" t="n"/>
      <c r="B236" s="14" t="inlineStr">
        <is>
          <t>La Cata DF</t>
        </is>
      </c>
      <c r="C236" s="14" t="inlineStr">
        <is>
          <t>PRESTACIONES LABORALES JAIRON</t>
        </is>
      </c>
      <c r="D236" s="14" t="n"/>
      <c r="E236" s="13" t="n">
        <v>46125</v>
      </c>
      <c r="F236" s="13" t="n">
        <v>46125</v>
      </c>
      <c r="G236" s="14" t="inlineStr">
        <is>
          <t>Contado</t>
        </is>
      </c>
      <c r="H236" s="15" t="n">
        <v>11932.96</v>
      </c>
      <c r="I236" s="15" t="n">
        <v>11932.96</v>
      </c>
      <c r="J236" s="40" t="n"/>
      <c r="K236" s="15" t="n"/>
      <c r="L236" s="15" t="n"/>
      <c r="M236" s="33">
        <f>SUM(I236,K236)</f>
        <v/>
      </c>
      <c r="N236" s="14" t="inlineStr">
        <is>
          <t>Sí</t>
        </is>
      </c>
      <c r="O236" s="13" t="n">
        <v>46125</v>
      </c>
      <c r="P236" s="14" t="n"/>
      <c r="Q236" s="15">
        <f>IF(N236="Sí",0,H236-I236-K236)</f>
        <v/>
      </c>
      <c r="R236" s="14">
        <f>F236-TODAY()</f>
        <v/>
      </c>
      <c r="S236" s="14">
        <f>IF(N236="Sí","🟢 Pagado",IF(R236&lt;0,"🔴 Vencido",IF(R236&lt;=7,"🟡 Por vencer","")))</f>
        <v/>
      </c>
      <c r="T236" s="14" t="n"/>
      <c r="U236" s="14" t="n"/>
      <c r="V236" s="14" t="n"/>
      <c r="W236" s="14" t="n"/>
      <c r="X236" s="87" t="n"/>
    </row>
    <row r="237" hidden="1" s="115">
      <c r="A237" s="13" t="n"/>
      <c r="B237" s="14" t="inlineStr">
        <is>
          <t>La Cata LMF</t>
        </is>
      </c>
      <c r="C237" s="14" t="inlineStr">
        <is>
          <t>PRESTACIONES LABORALES ADRIAN</t>
        </is>
      </c>
      <c r="D237" s="14" t="n"/>
      <c r="E237" s="13" t="n">
        <v>46125</v>
      </c>
      <c r="F237" s="13" t="n">
        <v>46125</v>
      </c>
      <c r="G237" s="14" t="inlineStr">
        <is>
          <t>Contado</t>
        </is>
      </c>
      <c r="H237" s="15" t="n">
        <v>23919.47</v>
      </c>
      <c r="I237" s="15" t="n">
        <v>23919.47</v>
      </c>
      <c r="J237" s="40" t="n"/>
      <c r="K237" s="15" t="n"/>
      <c r="L237" s="15" t="n"/>
      <c r="M237" s="33">
        <f>SUM(I237,K237)</f>
        <v/>
      </c>
      <c r="N237" s="14" t="inlineStr">
        <is>
          <t>Sí</t>
        </is>
      </c>
      <c r="O237" s="13" t="n">
        <v>46125</v>
      </c>
      <c r="P237" s="14" t="n"/>
      <c r="Q237" s="15">
        <f>IF(N237="Sí",0,H237-I237-K237)</f>
        <v/>
      </c>
      <c r="R237" s="14">
        <f>F237-TODAY()</f>
        <v/>
      </c>
      <c r="S237" s="14">
        <f>IF(N237="Sí","🟢 Pagado",IF(R237&lt;0,"🔴 Vencido",IF(R237&lt;=7,"🟡 Por vencer","")))</f>
        <v/>
      </c>
      <c r="T237" s="14" t="n"/>
      <c r="U237" s="14" t="n"/>
      <c r="V237" s="14" t="n"/>
      <c r="W237" s="14" t="n"/>
      <c r="X237" s="87" t="n"/>
    </row>
    <row r="238" hidden="1" s="115">
      <c r="A238" s="13" t="n"/>
      <c r="B238" s="14" t="inlineStr">
        <is>
          <t>La Cata LMF</t>
        </is>
      </c>
      <c r="C238" s="14" t="inlineStr">
        <is>
          <t>DISTRIBUCIONES CALDERON MOLINA SRL</t>
        </is>
      </c>
      <c r="D238" s="14" t="n"/>
      <c r="E238" s="13" t="n">
        <v>46125</v>
      </c>
      <c r="F238" s="13" t="n">
        <v>46125</v>
      </c>
      <c r="G238" s="14" t="inlineStr">
        <is>
          <t>Contado</t>
        </is>
      </c>
      <c r="H238" s="15" t="n">
        <v>1972</v>
      </c>
      <c r="I238" s="15" t="n">
        <v>1972</v>
      </c>
      <c r="J238" s="40" t="n"/>
      <c r="K238" s="15" t="n"/>
      <c r="L238" s="15" t="n"/>
      <c r="M238" s="33">
        <f>SUM(I238,K238)</f>
        <v/>
      </c>
      <c r="N238" s="14" t="inlineStr">
        <is>
          <t>Sí</t>
        </is>
      </c>
      <c r="O238" s="13" t="n">
        <v>46125</v>
      </c>
      <c r="P238" s="14" t="n"/>
      <c r="Q238" s="15">
        <f>IF(N238="Sí",0,H238-I238-K238)</f>
        <v/>
      </c>
      <c r="R238" s="14">
        <f>F238-TODAY()</f>
        <v/>
      </c>
      <c r="S238" s="14">
        <f>IF(N238="Sí","🟢 Pagado",IF(R238&lt;0,"🔴 Vencido",IF(R238&lt;=7,"🟡 Por vencer","")))</f>
        <v/>
      </c>
      <c r="T238" s="14" t="n"/>
      <c r="U238" s="14" t="n"/>
      <c r="V238" s="14" t="n"/>
      <c r="W238" s="14" t="n"/>
      <c r="X238" s="87" t="n"/>
    </row>
    <row r="239" hidden="1" s="115">
      <c r="A239" s="13" t="n"/>
      <c r="B239" s="14" t="inlineStr">
        <is>
          <t>AMBAS</t>
        </is>
      </c>
      <c r="C239" s="14" t="inlineStr">
        <is>
          <t>CABEZA LIQUORS STORE</t>
        </is>
      </c>
      <c r="D239" s="14" t="n"/>
      <c r="E239" s="13" t="n">
        <v>46125</v>
      </c>
      <c r="F239" s="13" t="n">
        <v>46125</v>
      </c>
      <c r="G239" s="14" t="inlineStr">
        <is>
          <t>Contado</t>
        </is>
      </c>
      <c r="H239" s="15" t="n">
        <v>32100</v>
      </c>
      <c r="I239" s="15" t="n">
        <v>32100</v>
      </c>
      <c r="J239" s="40" t="n"/>
      <c r="K239" s="15" t="n"/>
      <c r="L239" s="15" t="n"/>
      <c r="M239" s="33">
        <f>SUM(I239,K239)</f>
        <v/>
      </c>
      <c r="N239" s="14" t="inlineStr">
        <is>
          <t>Sí</t>
        </is>
      </c>
      <c r="O239" s="13" t="n">
        <v>46125</v>
      </c>
      <c r="P239" s="14" t="n"/>
      <c r="Q239" s="15">
        <f>IF(N239="Sí",0,H239-I239-K239)</f>
        <v/>
      </c>
      <c r="R239" s="14">
        <f>F239-TODAY()</f>
        <v/>
      </c>
      <c r="S239" s="14">
        <f>IF(N239="Sí","🟢 Pagado",IF(R239&lt;0,"🔴 Vencido",IF(R239&lt;=7,"🟡 Por vencer","")))</f>
        <v/>
      </c>
      <c r="T239" s="14" t="n"/>
      <c r="U239" s="14" t="n"/>
      <c r="V239" s="14" t="n"/>
      <c r="W239" s="14" t="n"/>
      <c r="X239" s="87" t="n"/>
    </row>
    <row r="240" hidden="1" s="115">
      <c r="A240" s="13" t="n"/>
      <c r="B240" s="14" t="inlineStr">
        <is>
          <t>La Cata LMF</t>
        </is>
      </c>
      <c r="C240" s="14" t="inlineStr">
        <is>
          <t>DISTRIBUIDORA DE CERVEZAS ALCANTARA</t>
        </is>
      </c>
      <c r="D240" s="14" t="n"/>
      <c r="E240" s="13" t="n">
        <v>46126</v>
      </c>
      <c r="F240" s="13" t="n">
        <v>46126</v>
      </c>
      <c r="G240" s="14" t="inlineStr">
        <is>
          <t>Contado</t>
        </is>
      </c>
      <c r="H240" s="15" t="n">
        <v>4400</v>
      </c>
      <c r="I240" s="15" t="n">
        <v>4400</v>
      </c>
      <c r="J240" s="40" t="n"/>
      <c r="K240" s="15" t="n"/>
      <c r="L240" s="15" t="n"/>
      <c r="M240" s="33">
        <f>SUM(I240,K240)</f>
        <v/>
      </c>
      <c r="N240" s="14" t="inlineStr">
        <is>
          <t>Sí</t>
        </is>
      </c>
      <c r="O240" s="13" t="n">
        <v>46126</v>
      </c>
      <c r="P240" s="14" t="n"/>
      <c r="Q240" s="15">
        <f>IF(N240="Sí",0,H240-I240-K240)</f>
        <v/>
      </c>
      <c r="R240" s="14">
        <f>F240-TODAY()</f>
        <v/>
      </c>
      <c r="S240" s="14">
        <f>IF(N240="Sí","🟢 Pagado",IF(R240&lt;0,"🔴 Vencido",IF(R240&lt;=7,"🟡 Por vencer","")))</f>
        <v/>
      </c>
      <c r="T240" s="14" t="n"/>
      <c r="U240" s="14" t="n"/>
      <c r="V240" s="14" t="n"/>
      <c r="W240" s="14" t="n"/>
      <c r="X240" s="87" t="n"/>
    </row>
    <row r="241" hidden="1" s="115">
      <c r="A241" s="13" t="n"/>
      <c r="B241" s="14" t="inlineStr">
        <is>
          <t>La Cata DF</t>
        </is>
      </c>
      <c r="C241" s="14" t="inlineStr">
        <is>
          <t>JUAN BEATO</t>
        </is>
      </c>
      <c r="D241" s="14" t="inlineStr">
        <is>
          <t>TC QIK</t>
        </is>
      </c>
      <c r="E241" s="13" t="n">
        <v>46126</v>
      </c>
      <c r="F241" s="13" t="n">
        <v>46157</v>
      </c>
      <c r="G241" s="14" t="inlineStr">
        <is>
          <t>Crédito</t>
        </is>
      </c>
      <c r="H241" s="15" t="n">
        <v>29740</v>
      </c>
      <c r="I241" s="15" t="n">
        <v>29740</v>
      </c>
      <c r="J241" s="40" t="n">
        <v>46185</v>
      </c>
      <c r="K241" s="15" t="n"/>
      <c r="L241" s="15" t="n"/>
      <c r="M241" s="33">
        <f>SUM(I241,K241)</f>
        <v/>
      </c>
      <c r="N241" s="14" t="inlineStr">
        <is>
          <t>Sí</t>
        </is>
      </c>
      <c r="O241" s="13" t="n"/>
      <c r="P241" s="14" t="n"/>
      <c r="Q241" s="15">
        <f>IF(N241="Sí",0,H241-I241-K241)</f>
        <v/>
      </c>
      <c r="R241" s="14">
        <f>F241-TODAY()</f>
        <v/>
      </c>
      <c r="S241" s="14">
        <f>IF(N241="Sí","🟢 Pagado",IF(R241&lt;0,"🔴 Vencido",IF(R241&lt;=7,"🟡 Por vencer","")))</f>
        <v/>
      </c>
      <c r="T241" s="14" t="n"/>
      <c r="U241" s="14" t="n"/>
      <c r="V241" s="14" t="n"/>
      <c r="W241" s="14" t="n"/>
      <c r="X241" s="87" t="inlineStr">
        <is>
          <t>PEDIDO RON DEPOT DEFILLO</t>
        </is>
      </c>
    </row>
    <row r="242" hidden="1" s="115">
      <c r="A242" s="13" t="n"/>
      <c r="B242" s="14" t="inlineStr">
        <is>
          <t>AMBAS</t>
        </is>
      </c>
      <c r="C242" s="14" t="inlineStr">
        <is>
          <t>JUAN BEATO</t>
        </is>
      </c>
      <c r="D242" s="14" t="inlineStr">
        <is>
          <t>TC 2788/8194</t>
        </is>
      </c>
      <c r="E242" s="13" t="n">
        <v>46127</v>
      </c>
      <c r="F242" s="13" t="n">
        <v>46151</v>
      </c>
      <c r="G242" s="14" t="inlineStr">
        <is>
          <t>Crédito</t>
        </is>
      </c>
      <c r="H242" s="15" t="n">
        <v>347643.12</v>
      </c>
      <c r="I242" s="15" t="n">
        <v>347643.12</v>
      </c>
      <c r="J242" s="40" t="n">
        <v>46154</v>
      </c>
      <c r="K242" s="15" t="n"/>
      <c r="L242" s="15" t="n"/>
      <c r="M242" s="33">
        <f>SUM(I242,K242)</f>
        <v/>
      </c>
      <c r="N242" s="14" t="inlineStr">
        <is>
          <t>Sí</t>
        </is>
      </c>
      <c r="O242" s="13" t="n">
        <v>46154</v>
      </c>
      <c r="P242" s="14" t="n"/>
      <c r="Q242" s="15">
        <f>IF(N242="Sí",0,H242-I242-K242)</f>
        <v/>
      </c>
      <c r="R242" s="14">
        <f>F242-TODAY()</f>
        <v/>
      </c>
      <c r="S242" s="14">
        <f>IF(N242="Sí","🟢 Pagado",IF(R242&lt;0,"🔴 Vencido",IF(R242&lt;=7,"🟡 Por vencer","")))</f>
        <v/>
      </c>
      <c r="T242" s="14" t="n"/>
      <c r="U242" s="14" t="n"/>
      <c r="V242" s="14" t="n"/>
      <c r="W242" s="14" t="n"/>
      <c r="X242" s="87" t="inlineStr">
        <is>
          <t>PAGO FACTURA UNITED BRAND</t>
        </is>
      </c>
    </row>
    <row r="243" hidden="1" s="115">
      <c r="A243" s="13" t="n"/>
      <c r="B243" s="14" t="inlineStr">
        <is>
          <t>La Cata DF</t>
        </is>
      </c>
      <c r="C243" s="14" t="inlineStr">
        <is>
          <t>JUAN BEATO</t>
        </is>
      </c>
      <c r="D243" s="14" t="inlineStr">
        <is>
          <t>TRANSFERENCIA</t>
        </is>
      </c>
      <c r="E243" s="13" t="n">
        <v>46121</v>
      </c>
      <c r="F243" s="13" t="n">
        <v>46121</v>
      </c>
      <c r="G243" s="14" t="inlineStr">
        <is>
          <t>Contado</t>
        </is>
      </c>
      <c r="H243" s="15" t="n">
        <v>25116.11</v>
      </c>
      <c r="I243" s="15" t="n">
        <v>25116.11</v>
      </c>
      <c r="J243" s="40" t="n"/>
      <c r="K243" s="15" t="n"/>
      <c r="L243" s="15" t="n"/>
      <c r="M243" s="33">
        <f>SUM(I243,K243)</f>
        <v/>
      </c>
      <c r="N243" s="14" t="inlineStr">
        <is>
          <t>Sí</t>
        </is>
      </c>
      <c r="O243" s="13" t="n"/>
      <c r="P243" s="14" t="n"/>
      <c r="Q243" s="15">
        <f>IF(N243="Sí",0,H243-I243-K243)</f>
        <v/>
      </c>
      <c r="R243" s="14">
        <f>F243-TODAY()</f>
        <v/>
      </c>
      <c r="S243" s="14">
        <f>IF(N243="Sí","🟢 Pagado",IF(R243&lt;0,"🔴 Vencido",IF(R243&lt;=7,"🟡 Por vencer","")))</f>
        <v/>
      </c>
      <c r="T243" s="14" t="n"/>
      <c r="U243" s="14" t="n"/>
      <c r="V243" s="14" t="n"/>
      <c r="W243" s="14" t="n"/>
      <c r="X243" s="87" t="inlineStr">
        <is>
          <t>PAGO FACTURA CND DEFILLO</t>
        </is>
      </c>
    </row>
    <row r="244" hidden="1" s="115">
      <c r="A244" s="13" t="n"/>
      <c r="B244" s="14" t="inlineStr">
        <is>
          <t>AMBAS</t>
        </is>
      </c>
      <c r="C244" s="14" t="inlineStr">
        <is>
          <t>JUAN BEATO</t>
        </is>
      </c>
      <c r="D244" s="14" t="inlineStr">
        <is>
          <t>TC 3769/5309</t>
        </is>
      </c>
      <c r="E244" s="13" t="n">
        <v>46122</v>
      </c>
      <c r="F244" s="13" t="n">
        <v>46171</v>
      </c>
      <c r="G244" s="14" t="inlineStr">
        <is>
          <t>Crédito</t>
        </is>
      </c>
      <c r="H244" s="15" t="n">
        <v>10050.1</v>
      </c>
      <c r="I244" s="15" t="n">
        <v>10050.1</v>
      </c>
      <c r="J244" s="40" t="n">
        <v>46185</v>
      </c>
      <c r="K244" s="15" t="n"/>
      <c r="L244" s="15" t="n"/>
      <c r="M244" s="33">
        <f>SUM(I244,K244)</f>
        <v/>
      </c>
      <c r="N244" s="14" t="inlineStr">
        <is>
          <t>Sí</t>
        </is>
      </c>
      <c r="O244" s="13" t="n"/>
      <c r="P244" s="14" t="n"/>
      <c r="Q244" s="15">
        <f>IF(N244="Sí",0,H244-I244-K244)</f>
        <v/>
      </c>
      <c r="R244" s="14">
        <f>F244-TODAY()</f>
        <v/>
      </c>
      <c r="S244" s="14">
        <f>IF(N244="Sí","🟢 Pagado",IF(R244&lt;0,"🔴 Vencido",IF(R244&lt;=7,"🟡 Por vencer","")))</f>
        <v/>
      </c>
      <c r="T244" s="14" t="n"/>
      <c r="U244" s="14" t="n"/>
      <c r="V244" s="14" t="n"/>
      <c r="W244" s="14" t="n"/>
      <c r="X244" s="87" t="inlineStr">
        <is>
          <t>PAGO FACTURA BEERS &amp; CO</t>
        </is>
      </c>
    </row>
    <row r="245" hidden="1" s="115">
      <c r="A245" s="13" t="n"/>
      <c r="B245" s="14" t="inlineStr">
        <is>
          <t>AMBAS</t>
        </is>
      </c>
      <c r="C245" s="14" t="inlineStr">
        <is>
          <t>JUAN BEATO</t>
        </is>
      </c>
      <c r="D245" s="14" t="inlineStr">
        <is>
          <t>TC 3769/5309</t>
        </is>
      </c>
      <c r="E245" s="13" t="n">
        <v>46122</v>
      </c>
      <c r="F245" s="13" t="n">
        <v>46171</v>
      </c>
      <c r="G245" s="14" t="inlineStr">
        <is>
          <t>Crédito</t>
        </is>
      </c>
      <c r="H245" s="15" t="n">
        <v>308820</v>
      </c>
      <c r="I245" s="15" t="n">
        <v>308820</v>
      </c>
      <c r="J245" s="40" t="n">
        <v>46198</v>
      </c>
      <c r="K245" s="15" t="n"/>
      <c r="L245" s="15" t="n"/>
      <c r="M245" s="33">
        <f>SUM(I245,K245)</f>
        <v/>
      </c>
      <c r="N245" s="14" t="inlineStr">
        <is>
          <t>Sí</t>
        </is>
      </c>
      <c r="O245" s="13" t="n"/>
      <c r="P245" s="14" t="n"/>
      <c r="Q245" s="15">
        <f>IF(N245="Sí",0,H245-I245-K245)</f>
        <v/>
      </c>
      <c r="R245" s="14">
        <f>F245-TODAY()</f>
        <v/>
      </c>
      <c r="S245" s="14">
        <f>IF(N245="Sí","🟢 Pagado",IF(R245&lt;0,"🔴 Vencido",IF(R245&lt;=7,"🟡 Por vencer","")))</f>
        <v/>
      </c>
      <c r="T245" s="14" t="n"/>
      <c r="U245" s="14" t="n"/>
      <c r="V245" s="14" t="n"/>
      <c r="W245" s="14" t="n"/>
      <c r="X245" s="87" t="inlineStr">
        <is>
          <t>PAGO FACTURA UNITED BRAND</t>
        </is>
      </c>
    </row>
    <row r="246" hidden="1" s="115">
      <c r="A246" s="13" t="n"/>
      <c r="B246" s="14" t="inlineStr">
        <is>
          <t>La Cata DF</t>
        </is>
      </c>
      <c r="C246" s="14" t="inlineStr">
        <is>
          <t xml:space="preserve">COCACOLA </t>
        </is>
      </c>
      <c r="D246" s="14" t="n"/>
      <c r="E246" s="13" t="n">
        <v>46127</v>
      </c>
      <c r="F246" s="13" t="n">
        <v>46127</v>
      </c>
      <c r="G246" s="14" t="inlineStr">
        <is>
          <t>Contado</t>
        </is>
      </c>
      <c r="H246" s="15" t="n">
        <v>9140</v>
      </c>
      <c r="I246" s="15" t="n">
        <v>9140</v>
      </c>
      <c r="J246" s="40" t="n"/>
      <c r="K246" s="15" t="n"/>
      <c r="L246" s="15" t="n"/>
      <c r="M246" s="33">
        <f>SUM(I246,K246)</f>
        <v/>
      </c>
      <c r="N246" s="14" t="inlineStr">
        <is>
          <t>Sí</t>
        </is>
      </c>
      <c r="O246" s="13" t="n">
        <v>46127</v>
      </c>
      <c r="P246" s="14" t="n"/>
      <c r="Q246" s="15">
        <f>IF(N246="Sí",0,H246-I246-K246)</f>
        <v/>
      </c>
      <c r="R246" s="14">
        <f>F246-TODAY()</f>
        <v/>
      </c>
      <c r="S246" s="14">
        <f>IF(N246="Sí","🟢 Pagado",IF(R246&lt;0,"🔴 Vencido",IF(R246&lt;=7,"🟡 Por vencer","")))</f>
        <v/>
      </c>
      <c r="T246" s="14" t="n"/>
      <c r="U246" s="14" t="n"/>
      <c r="V246" s="14" t="n"/>
      <c r="W246" s="14" t="n"/>
      <c r="X246" s="87" t="n"/>
    </row>
    <row r="247" hidden="1" s="115">
      <c r="A247" s="13" t="n"/>
      <c r="B247" s="14" t="inlineStr">
        <is>
          <t>La Cata LMF</t>
        </is>
      </c>
      <c r="C247" s="14" t="inlineStr">
        <is>
          <t>FARMACIA GBC</t>
        </is>
      </c>
      <c r="D247" s="14" t="n"/>
      <c r="E247" s="13" t="n">
        <v>46127</v>
      </c>
      <c r="F247" s="13" t="n">
        <v>46127</v>
      </c>
      <c r="G247" s="14" t="inlineStr">
        <is>
          <t>Contado</t>
        </is>
      </c>
      <c r="H247" s="15" t="n">
        <v>1532</v>
      </c>
      <c r="I247" s="15" t="n">
        <v>1532</v>
      </c>
      <c r="J247" s="40" t="n"/>
      <c r="K247" s="15" t="n"/>
      <c r="L247" s="15" t="n"/>
      <c r="M247" s="33">
        <f>SUM(I247,K247)</f>
        <v/>
      </c>
      <c r="N247" s="14" t="inlineStr">
        <is>
          <t>Sí</t>
        </is>
      </c>
      <c r="O247" s="13" t="n">
        <v>46127</v>
      </c>
      <c r="P247" s="14" t="n"/>
      <c r="Q247" s="15">
        <f>IF(N247="Sí",0,H247-I247-K247)</f>
        <v/>
      </c>
      <c r="R247" s="14">
        <f>F247-TODAY()</f>
        <v/>
      </c>
      <c r="S247" s="14">
        <f>IF(N247="Sí","🟢 Pagado",IF(R247&lt;0,"🔴 Vencido",IF(R247&lt;=7,"🟡 Por vencer","")))</f>
        <v/>
      </c>
      <c r="T247" s="14" t="n"/>
      <c r="U247" s="14" t="n"/>
      <c r="V247" s="14" t="n"/>
      <c r="W247" s="14" t="n"/>
      <c r="X247" s="87" t="n"/>
    </row>
    <row r="248" hidden="1" s="115">
      <c r="A248" s="13" t="n"/>
      <c r="B248" s="14" t="inlineStr">
        <is>
          <t>La Cata LMF</t>
        </is>
      </c>
      <c r="C248" s="14" t="inlineStr">
        <is>
          <t>CABEZA LIQUORS STORE</t>
        </is>
      </c>
      <c r="D248" s="14" t="n"/>
      <c r="E248" s="13" t="n">
        <v>46127</v>
      </c>
      <c r="F248" s="13" t="n">
        <v>46157</v>
      </c>
      <c r="G248" s="14" t="inlineStr">
        <is>
          <t>Crédito</t>
        </is>
      </c>
      <c r="H248" s="15" t="n">
        <v>18900</v>
      </c>
      <c r="I248" s="15" t="n">
        <v>18900</v>
      </c>
      <c r="J248" s="40" t="n">
        <v>46161</v>
      </c>
      <c r="K248" s="15" t="n"/>
      <c r="L248" s="15" t="n"/>
      <c r="M248" s="33">
        <f>SUM(I248,K248)</f>
        <v/>
      </c>
      <c r="N248" s="14" t="inlineStr">
        <is>
          <t>Sí</t>
        </is>
      </c>
      <c r="O248" s="40" t="n">
        <v>46161</v>
      </c>
      <c r="P248" s="14" t="n"/>
      <c r="Q248" s="15">
        <f>IF(N248="Sí",0,H248-I248-K248)</f>
        <v/>
      </c>
      <c r="R248" s="14">
        <f>F248-TODAY()</f>
        <v/>
      </c>
      <c r="S248" s="14">
        <f>IF(N248="Sí","🟢 Pagado",IF(R248&lt;0,"🔴 Vencido",IF(R248&lt;=7,"🟡 Por vencer","")))</f>
        <v/>
      </c>
      <c r="T248" s="14" t="n"/>
      <c r="U248" s="14" t="n"/>
      <c r="V248" s="14" t="n"/>
      <c r="W248" s="14" t="n"/>
      <c r="X248" s="87" t="n"/>
    </row>
    <row r="249" hidden="1" s="115">
      <c r="A249" s="13" t="n"/>
      <c r="B249" s="14" t="inlineStr">
        <is>
          <t>La Cata DF</t>
        </is>
      </c>
      <c r="C249" s="14" t="inlineStr">
        <is>
          <t>CERVECERIA NACIONAL DOMINICANA SA</t>
        </is>
      </c>
      <c r="D249" s="14" t="n"/>
      <c r="E249" s="13" t="n">
        <v>46127</v>
      </c>
      <c r="F249" s="13" t="n">
        <v>46127</v>
      </c>
      <c r="G249" s="14" t="inlineStr">
        <is>
          <t>Contado</t>
        </is>
      </c>
      <c r="H249" s="15" t="n">
        <v>22198.98</v>
      </c>
      <c r="I249" s="15" t="n">
        <v>22198.98</v>
      </c>
      <c r="J249" s="40" t="n"/>
      <c r="K249" s="15" t="n"/>
      <c r="L249" s="15" t="n"/>
      <c r="M249" s="33">
        <f>SUM(I249,K249)</f>
        <v/>
      </c>
      <c r="N249" s="14" t="inlineStr">
        <is>
          <t>Sí</t>
        </is>
      </c>
      <c r="O249" s="40" t="n">
        <v>46161</v>
      </c>
      <c r="P249" s="14" t="n"/>
      <c r="Q249" s="15">
        <f>IF(N249="Sí",0,H249-I249-K249)</f>
        <v/>
      </c>
      <c r="R249" s="14">
        <f>F249-TODAY()</f>
        <v/>
      </c>
      <c r="S249" s="14">
        <f>IF(N249="Sí","🟢 Pagado",IF(R249&lt;0,"🔴 Vencido",IF(R249&lt;=7,"🟡 Por vencer","")))</f>
        <v/>
      </c>
      <c r="T249" s="14" t="n"/>
      <c r="U249" s="14" t="n"/>
      <c r="V249" s="14" t="n"/>
      <c r="W249" s="14" t="n"/>
      <c r="X249" s="87" t="n"/>
    </row>
    <row r="250" hidden="1" s="115">
      <c r="A250" s="13" t="n"/>
      <c r="B250" s="14" t="inlineStr">
        <is>
          <t>La Cata LMF</t>
        </is>
      </c>
      <c r="C250" s="14" t="inlineStr">
        <is>
          <t>DISTRIBUCIONES CALDERON MOLINA SRL</t>
        </is>
      </c>
      <c r="D250" s="14" t="n"/>
      <c r="E250" s="13" t="n">
        <v>46128</v>
      </c>
      <c r="F250" s="13" t="n">
        <v>46128</v>
      </c>
      <c r="G250" s="14" t="inlineStr">
        <is>
          <t>Contado</t>
        </is>
      </c>
      <c r="H250" s="15" t="n">
        <v>4400</v>
      </c>
      <c r="I250" s="15" t="n">
        <v>4400</v>
      </c>
      <c r="J250" s="40" t="n"/>
      <c r="K250" s="15" t="n"/>
      <c r="L250" s="15" t="n"/>
      <c r="M250" s="33">
        <f>SUM(I250,K250)</f>
        <v/>
      </c>
      <c r="N250" s="14" t="inlineStr">
        <is>
          <t>Sí</t>
        </is>
      </c>
      <c r="O250" s="13" t="n">
        <v>46128</v>
      </c>
      <c r="P250" s="14" t="n"/>
      <c r="Q250" s="15">
        <f>IF(N250="Sí",0,H250-I250-K250)</f>
        <v/>
      </c>
      <c r="R250" s="14">
        <f>F250-TODAY()</f>
        <v/>
      </c>
      <c r="S250" s="14">
        <f>IF(N250="Sí","🟢 Pagado",IF(R250&lt;0,"🔴 Vencido",IF(R250&lt;=7,"🟡 Por vencer","")))</f>
        <v/>
      </c>
      <c r="T250" s="14" t="n"/>
      <c r="U250" s="14" t="n"/>
      <c r="V250" s="14" t="n"/>
      <c r="W250" s="14" t="n"/>
      <c r="X250" s="87" t="n"/>
    </row>
    <row r="251" hidden="1" s="115">
      <c r="A251" s="13" t="n"/>
      <c r="B251" s="14" t="inlineStr">
        <is>
          <t>La Cata LMF</t>
        </is>
      </c>
      <c r="C251" s="14" t="inlineStr">
        <is>
          <t>JOSE IGNACIO ROA</t>
        </is>
      </c>
      <c r="D251" s="14" t="n"/>
      <c r="E251" s="13" t="n">
        <v>46128</v>
      </c>
      <c r="F251" s="13" t="n">
        <v>46128</v>
      </c>
      <c r="G251" s="14" t="inlineStr">
        <is>
          <t>Contado</t>
        </is>
      </c>
      <c r="H251" s="15" t="n">
        <v>96980.39</v>
      </c>
      <c r="I251" s="15" t="n">
        <v>96980.39</v>
      </c>
      <c r="J251" s="40" t="n"/>
      <c r="K251" s="15" t="n"/>
      <c r="L251" s="40" t="n"/>
      <c r="M251" s="33">
        <f>SUM(I251,K251)</f>
        <v/>
      </c>
      <c r="N251" s="14" t="inlineStr">
        <is>
          <t>Sí</t>
        </is>
      </c>
      <c r="O251" s="13" t="n">
        <v>46174</v>
      </c>
      <c r="P251" s="14" t="n"/>
      <c r="Q251" s="15">
        <f>IF(N251="Sí",0,H251-I251-K251)</f>
        <v/>
      </c>
      <c r="R251" s="14">
        <f>F251-TODAY()</f>
        <v/>
      </c>
      <c r="S251" s="14">
        <f>IF(N251="Sí","🟢 Pagado",IF(R251&lt;0,"🔴 Vencido",IF(R251&lt;=7,"🟡 Por vencer","")))</f>
        <v/>
      </c>
      <c r="T251" s="14" t="inlineStr">
        <is>
          <t>Jose</t>
        </is>
      </c>
      <c r="U251" s="14" t="n"/>
      <c r="V251" s="14" t="n"/>
      <c r="W251" s="14" t="n"/>
      <c r="X251" s="87" t="inlineStr">
        <is>
          <t>PAGO FACTURA CND LMF</t>
        </is>
      </c>
    </row>
    <row r="252" hidden="1" s="115">
      <c r="A252" s="13" t="n"/>
      <c r="B252" s="14" t="inlineStr">
        <is>
          <t>La Cata DF</t>
        </is>
      </c>
      <c r="C252" s="14" t="inlineStr">
        <is>
          <t>JUAN BEATO</t>
        </is>
      </c>
      <c r="D252" s="14" t="inlineStr">
        <is>
          <t>TC QIK</t>
        </is>
      </c>
      <c r="E252" s="13" t="n">
        <v>46129</v>
      </c>
      <c r="F252" s="13" t="n">
        <v>46157</v>
      </c>
      <c r="G252" s="14" t="inlineStr">
        <is>
          <t>Crédito</t>
        </is>
      </c>
      <c r="H252" s="15" t="n">
        <v>10591.68</v>
      </c>
      <c r="I252" s="15" t="n">
        <v>10591.68</v>
      </c>
      <c r="J252" s="40" t="n">
        <v>46185</v>
      </c>
      <c r="K252" s="15" t="n"/>
      <c r="L252" s="15" t="n"/>
      <c r="M252" s="33">
        <f>SUM(I252,K252)</f>
        <v/>
      </c>
      <c r="N252" s="14" t="inlineStr">
        <is>
          <t>Sí</t>
        </is>
      </c>
      <c r="O252" s="13" t="n"/>
      <c r="P252" s="14" t="n"/>
      <c r="Q252" s="15">
        <f>IF(N252="Sí",0,H252-I252-K252)</f>
        <v/>
      </c>
      <c r="R252" s="14">
        <f>F252-TODAY()</f>
        <v/>
      </c>
      <c r="S252" s="14">
        <f>IF(N252="Sí","🟢 Pagado",IF(R252&lt;0,"🔴 Vencido",IF(R252&lt;=7,"🟡 Por vencer","")))</f>
        <v/>
      </c>
      <c r="T252" s="14" t="n"/>
      <c r="U252" s="14" t="n"/>
      <c r="V252" s="14" t="n"/>
      <c r="W252" s="14" t="n"/>
      <c r="X252" s="87" t="inlineStr">
        <is>
          <t>PEDIDO ALMACENES HATUEY DEFILLO</t>
        </is>
      </c>
    </row>
    <row r="253" hidden="1" s="115">
      <c r="A253" s="13" t="n"/>
      <c r="B253" s="14" t="inlineStr">
        <is>
          <t>La Cata DF</t>
        </is>
      </c>
      <c r="C253" s="14" t="inlineStr">
        <is>
          <t>JUAN BEATO</t>
        </is>
      </c>
      <c r="D253" s="14" t="inlineStr">
        <is>
          <t>TC QIK</t>
        </is>
      </c>
      <c r="E253" s="13" t="n">
        <v>46129</v>
      </c>
      <c r="F253" s="13" t="n">
        <v>46157</v>
      </c>
      <c r="G253" s="14" t="inlineStr">
        <is>
          <t>Crédito</t>
        </is>
      </c>
      <c r="H253" s="15" t="n">
        <v>332</v>
      </c>
      <c r="I253" s="15" t="n">
        <v>332</v>
      </c>
      <c r="J253" s="40" t="n">
        <v>46185</v>
      </c>
      <c r="K253" s="15" t="n"/>
      <c r="L253" s="15" t="n"/>
      <c r="M253" s="33">
        <f>SUM(I253,K253)</f>
        <v/>
      </c>
      <c r="N253" s="14" t="inlineStr">
        <is>
          <t>Sí</t>
        </is>
      </c>
      <c r="O253" s="13" t="n"/>
      <c r="P253" s="14" t="n"/>
      <c r="Q253" s="15">
        <f>IF(N253="Sí",0,H253-I253-K253)</f>
        <v/>
      </c>
      <c r="R253" s="14">
        <f>F253-TODAY()</f>
        <v/>
      </c>
      <c r="S253" s="14">
        <f>IF(N253="Sí","🟢 Pagado",IF(R253&lt;0,"🔴 Vencido",IF(R253&lt;=7,"🟡 Por vencer","")))</f>
        <v/>
      </c>
      <c r="T253" s="14" t="n"/>
      <c r="U253" s="14" t="n"/>
      <c r="V253" s="14" t="n"/>
      <c r="W253" s="14" t="n"/>
      <c r="X253" s="87" t="inlineStr">
        <is>
          <t>DETERGENTE Y SERVILLETAS DEFILLO</t>
        </is>
      </c>
    </row>
    <row r="254" hidden="1" s="115">
      <c r="A254" s="13" t="n"/>
      <c r="B254" s="14" t="inlineStr">
        <is>
          <t>La Cata LMF</t>
        </is>
      </c>
      <c r="C254" s="14" t="inlineStr">
        <is>
          <t>FRITO LAY DOMINICANA S A</t>
        </is>
      </c>
      <c r="D254" s="14" t="n"/>
      <c r="E254" s="13" t="n">
        <v>46130</v>
      </c>
      <c r="F254" s="13" t="n">
        <v>46130</v>
      </c>
      <c r="G254" s="14" t="inlineStr">
        <is>
          <t>Contado</t>
        </is>
      </c>
      <c r="H254" s="15" t="n">
        <v>10123.67</v>
      </c>
      <c r="I254" s="15" t="n">
        <v>10123.67</v>
      </c>
      <c r="J254" s="40" t="n"/>
      <c r="K254" s="15" t="n"/>
      <c r="L254" s="15" t="n"/>
      <c r="M254" s="33">
        <f>SUM(I254,K254)</f>
        <v/>
      </c>
      <c r="N254" s="14" t="inlineStr">
        <is>
          <t>Sí</t>
        </is>
      </c>
      <c r="O254" s="13" t="n">
        <v>46130</v>
      </c>
      <c r="P254" s="14" t="n"/>
      <c r="Q254" s="15">
        <f>IF(N254="Sí",0,H254-I254-K254)</f>
        <v/>
      </c>
      <c r="R254" s="14">
        <f>F254-TODAY()</f>
        <v/>
      </c>
      <c r="S254" s="14">
        <f>IF(N254="Sí","🟢 Pagado",IF(R254&lt;0,"🔴 Vencido",IF(R254&lt;=7,"🟡 Por vencer","")))</f>
        <v/>
      </c>
      <c r="T254" s="14" t="n"/>
      <c r="U254" s="14" t="n"/>
      <c r="V254" s="14" t="n"/>
      <c r="W254" s="14" t="n"/>
      <c r="X254" s="87" t="n"/>
    </row>
    <row r="255" hidden="1" s="115">
      <c r="A255" s="13" t="n"/>
      <c r="B255" s="14" t="inlineStr">
        <is>
          <t>La Cata DF</t>
        </is>
      </c>
      <c r="C255" s="14" t="inlineStr">
        <is>
          <t>JUAN BEATO</t>
        </is>
      </c>
      <c r="D255" s="14" t="inlineStr">
        <is>
          <t>TC QIK</t>
        </is>
      </c>
      <c r="E255" s="13" t="n">
        <v>46132</v>
      </c>
      <c r="F255" s="13" t="n">
        <v>46157</v>
      </c>
      <c r="G255" s="14" t="inlineStr">
        <is>
          <t>Crédito</t>
        </is>
      </c>
      <c r="H255" s="15" t="n">
        <v>585</v>
      </c>
      <c r="I255" s="15" t="n">
        <v>585</v>
      </c>
      <c r="J255" s="40" t="n">
        <v>46185</v>
      </c>
      <c r="K255" s="15" t="n"/>
      <c r="L255" s="15" t="n"/>
      <c r="M255" s="33">
        <f>SUM(I255,K255)</f>
        <v/>
      </c>
      <c r="N255" s="14" t="inlineStr">
        <is>
          <t>Sí</t>
        </is>
      </c>
      <c r="O255" s="13" t="n"/>
      <c r="P255" s="14" t="n"/>
      <c r="Q255" s="15">
        <f>IF(N255="Sí",0,H255-I255-K255)</f>
        <v/>
      </c>
      <c r="R255" s="14">
        <f>F255-TODAY()</f>
        <v/>
      </c>
      <c r="S255" s="14">
        <f>IF(N255="Sí","🟢 Pagado",IF(R255&lt;0,"🔴 Vencido",IF(R255&lt;=7,"🟡 Por vencer","")))</f>
        <v/>
      </c>
      <c r="T255" s="14" t="n"/>
      <c r="U255" s="14" t="n"/>
      <c r="V255" s="14" t="n"/>
      <c r="W255" s="14" t="n"/>
      <c r="X255" s="87" t="inlineStr">
        <is>
          <t>SOBRES CUADRES DEFILLO</t>
        </is>
      </c>
    </row>
    <row r="256" hidden="1" s="115">
      <c r="A256" s="13" t="n"/>
      <c r="B256" s="14" t="inlineStr">
        <is>
          <t>La Cata DF</t>
        </is>
      </c>
      <c r="C256" s="14" t="inlineStr">
        <is>
          <t>JUAN BEATO</t>
        </is>
      </c>
      <c r="D256" s="14" t="inlineStr">
        <is>
          <t>TC QIK</t>
        </is>
      </c>
      <c r="E256" s="13" t="n">
        <v>46133</v>
      </c>
      <c r="F256" s="13" t="n">
        <v>46157</v>
      </c>
      <c r="G256" s="14" t="inlineStr">
        <is>
          <t>Crédito</t>
        </is>
      </c>
      <c r="H256" s="15" t="n">
        <v>17390</v>
      </c>
      <c r="I256" s="15" t="n">
        <v>17390</v>
      </c>
      <c r="J256" s="40" t="n">
        <v>46185</v>
      </c>
      <c r="K256" s="15" t="n"/>
      <c r="L256" s="15" t="n"/>
      <c r="M256" s="33">
        <f>SUM(I256,K256)</f>
        <v/>
      </c>
      <c r="N256" s="14" t="inlineStr">
        <is>
          <t>Sí</t>
        </is>
      </c>
      <c r="O256" s="13" t="n"/>
      <c r="P256" s="14" t="n"/>
      <c r="Q256" s="15">
        <f>IF(N256="Sí",0,H256-I256-K256)</f>
        <v/>
      </c>
      <c r="R256" s="14">
        <f>F256-TODAY()</f>
        <v/>
      </c>
      <c r="S256" s="14">
        <f>IF(N256="Sí","🟢 Pagado",IF(R256&lt;0,"🔴 Vencido",IF(R256&lt;=7,"🟡 Por vencer","")))</f>
        <v/>
      </c>
      <c r="T256" s="14" t="n"/>
      <c r="U256" s="14" t="n"/>
      <c r="V256" s="14" t="n"/>
      <c r="W256" s="14" t="n"/>
      <c r="X256" s="87" t="inlineStr">
        <is>
          <t>PEDIDO RON DEPOT DEFILLO</t>
        </is>
      </c>
    </row>
    <row r="257" hidden="1" s="115">
      <c r="A257" s="13" t="n"/>
      <c r="B257" s="14" t="inlineStr">
        <is>
          <t>La Cata DF</t>
        </is>
      </c>
      <c r="C257" s="14" t="inlineStr">
        <is>
          <t>JUAN BEATO</t>
        </is>
      </c>
      <c r="D257" s="14" t="inlineStr">
        <is>
          <t>TC QIK</t>
        </is>
      </c>
      <c r="E257" s="13" t="n">
        <v>46133</v>
      </c>
      <c r="F257" s="13" t="n">
        <v>46157</v>
      </c>
      <c r="G257" s="14" t="inlineStr">
        <is>
          <t>Crédito</t>
        </is>
      </c>
      <c r="H257" s="15" t="n">
        <v>10858.15</v>
      </c>
      <c r="I257" s="15" t="n">
        <v>10858.15</v>
      </c>
      <c r="J257" s="40" t="n">
        <v>46185</v>
      </c>
      <c r="K257" s="15" t="n"/>
      <c r="L257" s="15" t="n"/>
      <c r="M257" s="33">
        <f>SUM(I257,K257)</f>
        <v/>
      </c>
      <c r="N257" s="14" t="inlineStr">
        <is>
          <t>Sí</t>
        </is>
      </c>
      <c r="O257" s="13" t="n"/>
      <c r="P257" s="14" t="n"/>
      <c r="Q257" s="15">
        <f>IF(N257="Sí",0,H257-I257-K257)</f>
        <v/>
      </c>
      <c r="R257" s="14">
        <f>F257-TODAY()</f>
        <v/>
      </c>
      <c r="S257" s="14">
        <f>IF(N257="Sí","🟢 Pagado",IF(R257&lt;0,"🔴 Vencido",IF(R257&lt;=7,"🟡 Por vencer","")))</f>
        <v/>
      </c>
      <c r="T257" s="14" t="n"/>
      <c r="U257" s="14" t="n"/>
      <c r="V257" s="14" t="n"/>
      <c r="W257" s="14" t="n"/>
      <c r="X257" s="87" t="inlineStr">
        <is>
          <t>PEDIDO ALMACENES HATUEY DEFILLO</t>
        </is>
      </c>
    </row>
    <row r="258" hidden="1" s="115">
      <c r="A258" s="13" t="n"/>
      <c r="B258" s="14" t="inlineStr">
        <is>
          <t>La Cata LMF</t>
        </is>
      </c>
      <c r="C258" s="14" t="inlineStr">
        <is>
          <t>CERVECERIA NACIONAL DOMINICANA SA</t>
        </is>
      </c>
      <c r="D258" s="14" t="n"/>
      <c r="E258" s="13" t="n">
        <v>46135</v>
      </c>
      <c r="F258" s="13" t="n">
        <v>46135</v>
      </c>
      <c r="G258" s="14" t="inlineStr">
        <is>
          <t>Contado</t>
        </is>
      </c>
      <c r="H258" s="15" t="n">
        <v>26931.05</v>
      </c>
      <c r="I258" s="15" t="n">
        <v>26931.05</v>
      </c>
      <c r="J258" s="40" t="n"/>
      <c r="K258" s="15" t="n"/>
      <c r="L258" s="15" t="n"/>
      <c r="M258" s="33">
        <f>SUM(I258,K258)</f>
        <v/>
      </c>
      <c r="N258" s="14" t="inlineStr">
        <is>
          <t>Sí</t>
        </is>
      </c>
      <c r="O258" s="13" t="n">
        <v>46135</v>
      </c>
      <c r="P258" s="14" t="n"/>
      <c r="Q258" s="15">
        <f>IF(N258="Sí",0,H258-I258-K258)</f>
        <v/>
      </c>
      <c r="R258" s="14">
        <f>F258-TODAY()</f>
        <v/>
      </c>
      <c r="S258" s="14">
        <f>IF(N258="Sí","🟢 Pagado",IF(R258&lt;0,"🔴 Vencido",IF(R258&lt;=7,"🟡 Por vencer","")))</f>
        <v/>
      </c>
      <c r="T258" s="14" t="n"/>
      <c r="U258" s="14" t="n"/>
      <c r="V258" s="14" t="n"/>
      <c r="W258" s="14" t="n"/>
      <c r="X258" s="87" t="n"/>
    </row>
    <row r="259" hidden="1" s="115">
      <c r="A259" s="13" t="n"/>
      <c r="B259" s="14" t="inlineStr">
        <is>
          <t>La Cata LMF</t>
        </is>
      </c>
      <c r="C259" s="14" t="inlineStr">
        <is>
          <t>CERVECERIA NACIONAL DOMINICANA SA</t>
        </is>
      </c>
      <c r="D259" s="14" t="n"/>
      <c r="E259" s="13" t="n">
        <v>46135</v>
      </c>
      <c r="F259" s="13" t="n">
        <v>46142</v>
      </c>
      <c r="G259" s="14" t="inlineStr">
        <is>
          <t>Crédito</t>
        </is>
      </c>
      <c r="H259" s="15" t="n">
        <v>65512.17</v>
      </c>
      <c r="I259" s="15" t="n">
        <v>65512.17</v>
      </c>
      <c r="J259" s="40" t="n"/>
      <c r="K259" s="15" t="n"/>
      <c r="L259" s="15" t="n"/>
      <c r="M259" s="33">
        <f>SUM(I259,K259)</f>
        <v/>
      </c>
      <c r="N259" s="14" t="inlineStr">
        <is>
          <t>Sí</t>
        </is>
      </c>
      <c r="O259" s="13" t="n">
        <v>46142</v>
      </c>
      <c r="P259" s="14" t="n"/>
      <c r="Q259" s="15">
        <f>IF(N259="Sí",0,H259-I259-K259)</f>
        <v/>
      </c>
      <c r="R259" s="14">
        <f>F259-TODAY()</f>
        <v/>
      </c>
      <c r="S259" s="14">
        <f>IF(N259="Sí","🟢 Pagado",IF(R259&lt;0,"🔴 Vencido",IF(R259&lt;=7,"🟡 Por vencer","")))</f>
        <v/>
      </c>
      <c r="T259" s="14" t="n"/>
      <c r="U259" s="14" t="n"/>
      <c r="V259" s="14" t="n"/>
      <c r="W259" s="14" t="n"/>
      <c r="X259" s="87" t="n"/>
    </row>
    <row r="260" hidden="1" s="115">
      <c r="A260" s="13" t="n"/>
      <c r="B260" s="14" t="inlineStr">
        <is>
          <t>La Cata DF</t>
        </is>
      </c>
      <c r="C260" s="14" t="inlineStr">
        <is>
          <t>JOSE IGNACIO ROA</t>
        </is>
      </c>
      <c r="D260" s="14" t="n"/>
      <c r="E260" s="13" t="n">
        <v>46134</v>
      </c>
      <c r="F260" s="13" t="n">
        <v>46134</v>
      </c>
      <c r="G260" s="14" t="inlineStr">
        <is>
          <t>Contado</t>
        </is>
      </c>
      <c r="H260" s="15" t="n">
        <v>33260.44</v>
      </c>
      <c r="I260" s="15" t="n">
        <v>33260.44</v>
      </c>
      <c r="J260" s="40" t="n"/>
      <c r="K260" s="15" t="n"/>
      <c r="L260" s="15" t="n"/>
      <c r="M260" s="33">
        <f>SUM(I260,K260)</f>
        <v/>
      </c>
      <c r="N260" s="14" t="inlineStr">
        <is>
          <t>Sí</t>
        </is>
      </c>
      <c r="O260" s="13" t="n">
        <v>46174</v>
      </c>
      <c r="P260" s="14" t="n"/>
      <c r="Q260" s="15">
        <f>IF(N260="Sí",0,H260-I260-K260)</f>
        <v/>
      </c>
      <c r="R260" s="14">
        <f>F260-TODAY()</f>
        <v/>
      </c>
      <c r="S260" s="14">
        <f>IF(N260="Sí","🟢 Pagado",IF(R260&lt;0,"🔴 Vencido",IF(R260&lt;=7,"🟡 Por vencer","")))</f>
        <v/>
      </c>
      <c r="T260" s="14" t="inlineStr">
        <is>
          <t>Jose</t>
        </is>
      </c>
      <c r="U260" s="14" t="n"/>
      <c r="V260" s="14" t="n"/>
      <c r="W260" s="14" t="n"/>
      <c r="X260" s="87" t="inlineStr">
        <is>
          <t xml:space="preserve">CND Defillo, no teniamos suficiente fondo para pagar. </t>
        </is>
      </c>
    </row>
    <row r="261" hidden="1" s="115">
      <c r="A261" s="13" t="n"/>
      <c r="B261" s="14" t="inlineStr">
        <is>
          <t>La Cata LMF</t>
        </is>
      </c>
      <c r="C261" s="14" t="inlineStr">
        <is>
          <t>AGUA SANTA LUCIA</t>
        </is>
      </c>
      <c r="D261" s="14" t="n"/>
      <c r="E261" s="13" t="n">
        <v>46135</v>
      </c>
      <c r="F261" s="13" t="n">
        <v>46135</v>
      </c>
      <c r="G261" s="14" t="inlineStr">
        <is>
          <t>Contado</t>
        </is>
      </c>
      <c r="H261" s="15" t="n">
        <v>1950</v>
      </c>
      <c r="I261" s="15" t="n">
        <v>1950</v>
      </c>
      <c r="J261" s="40" t="n"/>
      <c r="K261" s="15" t="n"/>
      <c r="L261" s="15" t="n"/>
      <c r="M261" s="33">
        <f>SUM(I261,K261)</f>
        <v/>
      </c>
      <c r="N261" s="14" t="inlineStr">
        <is>
          <t>Sí</t>
        </is>
      </c>
      <c r="O261" s="13" t="n">
        <v>46135</v>
      </c>
      <c r="P261" s="14" t="n"/>
      <c r="Q261" s="15">
        <f>IF(N261="Sí",0,H261-I261-K261)</f>
        <v/>
      </c>
      <c r="R261" s="14">
        <f>F261-TODAY()</f>
        <v/>
      </c>
      <c r="S261" s="14">
        <f>IF(N261="Sí","🟢 Pagado",IF(R261&lt;0,"🔴 Vencido",IF(R261&lt;=7,"🟡 Por vencer","")))</f>
        <v/>
      </c>
      <c r="T261" s="14" t="n"/>
      <c r="U261" s="14" t="n"/>
      <c r="V261" s="14" t="n"/>
      <c r="W261" s="14" t="n"/>
      <c r="X261" s="87" t="n"/>
    </row>
    <row r="262" hidden="1" s="115">
      <c r="A262" s="13" t="n"/>
      <c r="B262" s="14" t="inlineStr">
        <is>
          <t>La Cata LMF</t>
        </is>
      </c>
      <c r="C262" s="14" t="inlineStr">
        <is>
          <t>SUPERNOVA /TULIPAN/DELVIS</t>
        </is>
      </c>
      <c r="D262" s="14" t="n">
        <v>3406</v>
      </c>
      <c r="E262" s="13" t="n">
        <v>46135</v>
      </c>
      <c r="F262" s="13" t="n">
        <v>46149</v>
      </c>
      <c r="G262" s="14" t="inlineStr">
        <is>
          <t>Crédito</t>
        </is>
      </c>
      <c r="H262" s="15" t="n">
        <v>181685</v>
      </c>
      <c r="I262" s="15" t="n">
        <v>181685</v>
      </c>
      <c r="J262" s="40" t="n">
        <v>46147</v>
      </c>
      <c r="K262" s="15" t="n"/>
      <c r="L262" s="40" t="n"/>
      <c r="M262" s="33">
        <f>SUM(I262,K262)</f>
        <v/>
      </c>
      <c r="N262" s="14" t="inlineStr">
        <is>
          <t>Sí</t>
        </is>
      </c>
      <c r="O262" s="40" t="n">
        <v>46147</v>
      </c>
      <c r="P262" s="14" t="n"/>
      <c r="Q262" s="15">
        <f>IF(N262="Sí",0,H262-I262-K262)</f>
        <v/>
      </c>
      <c r="R262" s="14">
        <f>F262-TODAY()</f>
        <v/>
      </c>
      <c r="S262" s="14">
        <f>IF(N262="Sí","🟢 Pagado",IF(R262&lt;0,"🔴 Vencido",IF(R262&lt;=7,"🟡 Por vencer","")))</f>
        <v/>
      </c>
      <c r="T262" s="14" t="n"/>
      <c r="U262" s="14" t="n"/>
      <c r="V262" s="14" t="n"/>
      <c r="W262" s="14" t="n"/>
      <c r="X262" s="87" t="n"/>
    </row>
    <row r="263">
      <c r="A263" s="13" t="n"/>
      <c r="B263" s="14" t="inlineStr">
        <is>
          <t>La Cata LMF</t>
        </is>
      </c>
      <c r="C263" s="14" t="inlineStr">
        <is>
          <t>UNITED BRANDS</t>
        </is>
      </c>
      <c r="D263" s="14" t="n">
        <v>6205</v>
      </c>
      <c r="E263" s="13" t="n">
        <v>46135</v>
      </c>
      <c r="F263" s="13" t="n">
        <v>46164</v>
      </c>
      <c r="G263" s="14" t="inlineStr">
        <is>
          <t>Crédito</t>
        </is>
      </c>
      <c r="H263" s="15" t="n">
        <v>166557.28</v>
      </c>
      <c r="I263" s="15" t="n">
        <v>149570</v>
      </c>
      <c r="J263" s="40" t="n"/>
      <c r="K263" s="15" t="n"/>
      <c r="L263" s="15" t="n"/>
      <c r="M263" s="33">
        <f>SUM(I263,K263)</f>
        <v/>
      </c>
      <c r="N263" s="14" t="n"/>
      <c r="O263" s="13" t="n"/>
      <c r="P263" s="14" t="n"/>
      <c r="Q263" s="15">
        <f>IF(N263="Sí",0,H263-I263-K263)</f>
        <v/>
      </c>
      <c r="R263" s="14">
        <f>F263-TODAY()</f>
        <v/>
      </c>
      <c r="S263" s="14">
        <f>IF(N263="Sí","🟢 Pagado",IF(R263&lt;0,"🔴 Vencido",IF(R263&lt;=7,"🟡 Por vencer","")))</f>
        <v/>
      </c>
      <c r="T263" s="14" t="n"/>
      <c r="U263" s="14" t="n"/>
      <c r="V263" s="14" t="n"/>
      <c r="W263" s="14" t="n"/>
      <c r="X263" s="87" t="n"/>
    </row>
    <row r="264">
      <c r="A264" s="13" t="n"/>
      <c r="B264" s="14" t="inlineStr">
        <is>
          <t>La Cata LMF</t>
        </is>
      </c>
      <c r="C264" s="14" t="inlineStr">
        <is>
          <t>UNITED BRANDS</t>
        </is>
      </c>
      <c r="D264" s="14" t="n">
        <v>76200</v>
      </c>
      <c r="E264" s="13" t="n">
        <v>46135</v>
      </c>
      <c r="F264" s="13" t="n">
        <v>46164</v>
      </c>
      <c r="G264" s="14" t="inlineStr">
        <is>
          <t>Crédito</t>
        </is>
      </c>
      <c r="H264" s="15" t="n">
        <v>3275.85</v>
      </c>
      <c r="I264" s="15" t="n"/>
      <c r="J264" s="40" t="n"/>
      <c r="K264" s="15" t="n"/>
      <c r="L264" s="15" t="n"/>
      <c r="M264" s="33">
        <f>SUM(I264,K264)</f>
        <v/>
      </c>
      <c r="N264" s="14" t="n"/>
      <c r="O264" s="13" t="n"/>
      <c r="P264" s="14" t="n"/>
      <c r="Q264" s="15">
        <f>IF(N264="Sí",0,H264-I264-K264)</f>
        <v/>
      </c>
      <c r="R264" s="14">
        <f>F264-TODAY()</f>
        <v/>
      </c>
      <c r="S264" s="14">
        <f>IF(N264="Sí","🟢 Pagado",IF(R264&lt;0,"🔴 Vencido",IF(R264&lt;=7,"🟡 Por vencer","")))</f>
        <v/>
      </c>
      <c r="T264" s="14" t="n"/>
      <c r="U264" s="14" t="n"/>
      <c r="V264" s="14" t="n"/>
      <c r="W264" s="14" t="n"/>
      <c r="X264" s="87" t="inlineStr">
        <is>
          <t xml:space="preserve">Facturada a San Juan, pero es a las matas </t>
        </is>
      </c>
    </row>
    <row r="265">
      <c r="A265" s="13" t="n"/>
      <c r="B265" s="14" t="inlineStr">
        <is>
          <t>La Cata LMF</t>
        </is>
      </c>
      <c r="C265" s="14" t="inlineStr">
        <is>
          <t>BEERS &amp; CO</t>
        </is>
      </c>
      <c r="D265" s="14" t="n">
        <v>69007</v>
      </c>
      <c r="E265" s="13" t="n">
        <v>46135</v>
      </c>
      <c r="F265" s="13" t="n">
        <v>46164</v>
      </c>
      <c r="G265" s="14" t="inlineStr">
        <is>
          <t>Crédito</t>
        </is>
      </c>
      <c r="H265" s="15" t="n">
        <v>4418.33</v>
      </c>
      <c r="I265" s="15" t="n"/>
      <c r="J265" s="40" t="n"/>
      <c r="K265" s="15" t="n"/>
      <c r="L265" s="15" t="n"/>
      <c r="M265" s="33">
        <f>SUM(I265,K265)</f>
        <v/>
      </c>
      <c r="N265" s="14" t="n"/>
      <c r="O265" s="13" t="n"/>
      <c r="P265" s="14" t="n"/>
      <c r="Q265" s="15">
        <f>IF(N265="Sí",0,H265-I265-K265)</f>
        <v/>
      </c>
      <c r="R265" s="14">
        <f>F265-TODAY()</f>
        <v/>
      </c>
      <c r="S265" s="14">
        <f>IF(N265="Sí","🟢 Pagado",IF(R265&lt;0,"🔴 Vencido",IF(R265&lt;=7,"🟡 Por vencer","")))</f>
        <v/>
      </c>
      <c r="T265" s="14" t="n"/>
      <c r="U265" s="14" t="n"/>
      <c r="V265" s="14" t="n"/>
      <c r="W265" s="14" t="n"/>
      <c r="X265" s="87" t="n"/>
    </row>
    <row r="266" hidden="1" s="115">
      <c r="A266" s="13" t="n"/>
      <c r="B266" s="14" t="inlineStr">
        <is>
          <t>La Cata LMF</t>
        </is>
      </c>
      <c r="C266" s="14" t="inlineStr">
        <is>
          <t>JOSE IGNACIO ROA</t>
        </is>
      </c>
      <c r="D266" s="14" t="n"/>
      <c r="E266" s="13" t="n">
        <v>46132</v>
      </c>
      <c r="F266" s="13" t="n">
        <v>46132</v>
      </c>
      <c r="G266" s="14" t="inlineStr">
        <is>
          <t>Contado</t>
        </is>
      </c>
      <c r="H266" s="15" t="n">
        <v>2000</v>
      </c>
      <c r="I266" s="15" t="n">
        <v>2000</v>
      </c>
      <c r="J266" s="40" t="n"/>
      <c r="K266" s="15" t="n"/>
      <c r="L266" s="15" t="n"/>
      <c r="M266" s="33">
        <f>SUM(I266,K266)</f>
        <v/>
      </c>
      <c r="N266" s="14" t="inlineStr">
        <is>
          <t>Sí</t>
        </is>
      </c>
      <c r="O266" s="13" t="n">
        <v>46174</v>
      </c>
      <c r="P266" s="14" t="n"/>
      <c r="Q266" s="15">
        <f>IF(N266="Sí",0,H266-I266-K266)</f>
        <v/>
      </c>
      <c r="R266" s="14">
        <f>F266-TODAY()</f>
        <v/>
      </c>
      <c r="S266" s="14">
        <f>IF(N266="Sí","🟢 Pagado",IF(R266&lt;0,"🔴 Vencido",IF(R266&lt;=7,"🟡 Por vencer","")))</f>
        <v/>
      </c>
      <c r="T266" s="14" t="inlineStr">
        <is>
          <t>Jose</t>
        </is>
      </c>
      <c r="U266" s="14" t="n"/>
      <c r="V266" s="14" t="n"/>
      <c r="W266" s="14" t="n"/>
      <c r="X266" s="87" t="inlineStr">
        <is>
          <t>Sotero Chobelo</t>
        </is>
      </c>
    </row>
    <row r="267" hidden="1" s="115">
      <c r="A267" s="13" t="n"/>
      <c r="B267" s="14" t="inlineStr">
        <is>
          <t>La Cata DF</t>
        </is>
      </c>
      <c r="C267" s="14" t="inlineStr">
        <is>
          <t>JUAN BEATO</t>
        </is>
      </c>
      <c r="D267" s="14" t="inlineStr">
        <is>
          <t>TC QIK</t>
        </is>
      </c>
      <c r="E267" s="13" t="n">
        <v>46138</v>
      </c>
      <c r="F267" s="13" t="n">
        <v>46191</v>
      </c>
      <c r="G267" s="14" t="inlineStr">
        <is>
          <t>Crédito</t>
        </is>
      </c>
      <c r="H267" s="15" t="n">
        <v>4320</v>
      </c>
      <c r="I267" s="15" t="n">
        <v>4320</v>
      </c>
      <c r="J267" s="40" t="n">
        <v>46198</v>
      </c>
      <c r="K267" s="15" t="n"/>
      <c r="L267" s="15" t="n"/>
      <c r="M267" s="33">
        <f>SUM(I267,K267)</f>
        <v/>
      </c>
      <c r="N267" s="14" t="inlineStr">
        <is>
          <t>Sí</t>
        </is>
      </c>
      <c r="O267" s="13" t="n"/>
      <c r="P267" s="14" t="n"/>
      <c r="Q267" s="15">
        <f>IF(N267="Sí",0,H267-I267-K267)</f>
        <v/>
      </c>
      <c r="R267" s="14">
        <f>F267-TODAY()</f>
        <v/>
      </c>
      <c r="S267" s="14">
        <f>IF(N267="Sí","🟢 Pagado",IF(R267&lt;0,"🔴 Vencido",IF(R267&lt;=7,"🟡 Por vencer","")))</f>
        <v/>
      </c>
      <c r="T267" s="14" t="n"/>
      <c r="U267" s="14" t="n"/>
      <c r="V267" s="14" t="n"/>
      <c r="W267" s="14" t="n"/>
      <c r="X267" s="87" t="inlineStr">
        <is>
          <t>PEDIDO RON DEPOT DEFILLO</t>
        </is>
      </c>
    </row>
    <row r="268" hidden="1" s="115">
      <c r="A268" s="13" t="n"/>
      <c r="B268" s="14" t="inlineStr">
        <is>
          <t>La Cata DF</t>
        </is>
      </c>
      <c r="C268" s="14" t="inlineStr">
        <is>
          <t>JUAN BEATO</t>
        </is>
      </c>
      <c r="D268" s="14" t="inlineStr">
        <is>
          <t>TC QIK</t>
        </is>
      </c>
      <c r="E268" s="13" t="n">
        <v>46138</v>
      </c>
      <c r="F268" s="13" t="n">
        <v>46191</v>
      </c>
      <c r="G268" s="14" t="inlineStr">
        <is>
          <t>Crédito</t>
        </is>
      </c>
      <c r="H268" s="15" t="n">
        <v>19035</v>
      </c>
      <c r="I268" s="15" t="n">
        <v>19035</v>
      </c>
      <c r="J268" s="40" t="n">
        <v>46198</v>
      </c>
      <c r="K268" s="15" t="n"/>
      <c r="L268" s="15" t="n"/>
      <c r="M268" s="33">
        <f>SUM(I268,K268)</f>
        <v/>
      </c>
      <c r="N268" s="14" t="inlineStr">
        <is>
          <t>Sí</t>
        </is>
      </c>
      <c r="O268" s="13" t="n"/>
      <c r="P268" s="14" t="n"/>
      <c r="Q268" s="15">
        <f>IF(N268="Sí",0,H268-I268-K268)</f>
        <v/>
      </c>
      <c r="R268" s="14">
        <f>F268-TODAY()</f>
        <v/>
      </c>
      <c r="S268" s="14">
        <f>IF(N268="Sí","🟢 Pagado",IF(R268&lt;0,"🔴 Vencido",IF(R268&lt;=7,"🟡 Por vencer","")))</f>
        <v/>
      </c>
      <c r="T268" s="14" t="n"/>
      <c r="U268" s="14" t="n"/>
      <c r="V268" s="14" t="n"/>
      <c r="W268" s="14" t="n"/>
      <c r="X268" s="87" t="inlineStr">
        <is>
          <t>PEDIDO RON DEPOT DEFILLO</t>
        </is>
      </c>
    </row>
    <row r="269" hidden="1" s="115">
      <c r="A269" s="13" t="n"/>
      <c r="B269" s="14" t="inlineStr">
        <is>
          <t>La Cata DF</t>
        </is>
      </c>
      <c r="C269" s="14" t="inlineStr">
        <is>
          <t>JUAN BEATO</t>
        </is>
      </c>
      <c r="D269" s="14" t="inlineStr">
        <is>
          <t>TRANSFERENCIA</t>
        </is>
      </c>
      <c r="E269" s="13" t="n">
        <v>46136</v>
      </c>
      <c r="F269" s="13" t="n">
        <v>46136</v>
      </c>
      <c r="G269" s="14" t="inlineStr">
        <is>
          <t>Contado</t>
        </is>
      </c>
      <c r="H269" s="15" t="n">
        <v>450</v>
      </c>
      <c r="I269" s="15" t="n">
        <v>450</v>
      </c>
      <c r="J269" s="40" t="n">
        <v>46147</v>
      </c>
      <c r="K269" s="15" t="n"/>
      <c r="L269" s="15" t="n"/>
      <c r="M269" s="33">
        <f>SUM(I269,K269)</f>
        <v/>
      </c>
      <c r="N269" s="14" t="inlineStr">
        <is>
          <t>Sí</t>
        </is>
      </c>
      <c r="O269" s="13" t="n"/>
      <c r="P269" s="14" t="n"/>
      <c r="Q269" s="15">
        <f>IF(N269="Sí",0,H269-I269-K269)</f>
        <v/>
      </c>
      <c r="R269" s="14">
        <f>F269-TODAY()</f>
        <v/>
      </c>
      <c r="S269" s="14">
        <f>IF(N269="Sí","🟢 Pagado",IF(R269&lt;0,"🔴 Vencido",IF(R269&lt;=7,"🟡 Por vencer","")))</f>
        <v/>
      </c>
      <c r="T269" s="14" t="n"/>
      <c r="U269" s="14" t="n"/>
      <c r="V269" s="14" t="n"/>
      <c r="W269" s="14" t="n"/>
      <c r="X269" s="87" t="inlineStr">
        <is>
          <t>IMPRESION STICKERS DE PRECIO</t>
        </is>
      </c>
    </row>
    <row r="270" hidden="1" s="115">
      <c r="A270" s="13" t="n"/>
      <c r="B270" s="14" t="inlineStr">
        <is>
          <t>La Cata LMF</t>
        </is>
      </c>
      <c r="C270" s="14" t="inlineStr">
        <is>
          <t>SUPERNOVA /TULIPAN/DELVIS</t>
        </is>
      </c>
      <c r="D270" s="14" t="n">
        <v>3393</v>
      </c>
      <c r="E270" s="13" t="n">
        <v>46128</v>
      </c>
      <c r="F270" s="13" t="n">
        <v>46143</v>
      </c>
      <c r="G270" s="14" t="inlineStr">
        <is>
          <t>Crédito</t>
        </is>
      </c>
      <c r="H270" s="15" t="n">
        <v>149570</v>
      </c>
      <c r="I270" s="15" t="n">
        <v>149570</v>
      </c>
      <c r="J270" s="40" t="n">
        <v>46147</v>
      </c>
      <c r="K270" s="15" t="n"/>
      <c r="L270" s="40" t="n"/>
      <c r="M270" s="33">
        <f>SUM(I270,K270)</f>
        <v/>
      </c>
      <c r="N270" s="14" t="inlineStr">
        <is>
          <t>Sí</t>
        </is>
      </c>
      <c r="O270" s="40" t="n">
        <v>46147</v>
      </c>
      <c r="P270" s="14" t="n"/>
      <c r="Q270" s="15">
        <f>IF(N270="Sí",0,H270-I270-K270)</f>
        <v/>
      </c>
      <c r="R270" s="14">
        <f>F270-TODAY()</f>
        <v/>
      </c>
      <c r="S270" s="14">
        <f>IF(N270="Sí","🟢 Pagado",IF(R270&lt;0,"🔴 Vencido",IF(R270&lt;=7,"🟡 Por vencer","")))</f>
        <v/>
      </c>
      <c r="T270" s="14" t="n"/>
      <c r="U270" s="14" t="n"/>
      <c r="V270" s="14" t="n"/>
      <c r="W270" s="14" t="n"/>
      <c r="X270" s="87" t="n"/>
    </row>
    <row r="271" hidden="1" s="115">
      <c r="A271" s="13" t="n"/>
      <c r="B271" s="14" t="inlineStr">
        <is>
          <t>AMBAS</t>
        </is>
      </c>
      <c r="C271" s="14" t="inlineStr">
        <is>
          <t>MARRIENY SOTO</t>
        </is>
      </c>
      <c r="D271" s="14" t="n"/>
      <c r="E271" s="13" t="n">
        <v>46139</v>
      </c>
      <c r="F271" s="13" t="n">
        <v>46139</v>
      </c>
      <c r="G271" s="14" t="inlineStr">
        <is>
          <t>Contado</t>
        </is>
      </c>
      <c r="H271" s="15" t="n">
        <v>7706</v>
      </c>
      <c r="I271" s="15" t="n">
        <v>7706</v>
      </c>
      <c r="J271" s="40" t="n"/>
      <c r="K271" s="15" t="n"/>
      <c r="L271" s="15" t="n"/>
      <c r="M271" s="33">
        <f>SUM(I271,K271)</f>
        <v/>
      </c>
      <c r="N271" s="14" t="inlineStr">
        <is>
          <t>Sí</t>
        </is>
      </c>
      <c r="O271" s="13" t="n">
        <v>46139</v>
      </c>
      <c r="P271" s="14" t="n"/>
      <c r="Q271" s="15">
        <f>IF(N271="Sí",0,H271-I271-K271)</f>
        <v/>
      </c>
      <c r="R271" s="14">
        <f>F271-TODAY()</f>
        <v/>
      </c>
      <c r="S271" s="14">
        <f>IF(N271="Sí","🟢 Pagado",IF(R271&lt;0,"🔴 Vencido",IF(R271&lt;=7,"🟡 Por vencer","")))</f>
        <v/>
      </c>
      <c r="T271" s="14" t="n"/>
      <c r="U271" s="14" t="n"/>
      <c r="V271" s="14" t="n"/>
      <c r="W271" s="14" t="n"/>
      <c r="X271" s="87" t="inlineStr">
        <is>
          <t>Pago por dolares de certificado y IR2</t>
        </is>
      </c>
    </row>
    <row r="272" hidden="1" s="115">
      <c r="A272" s="13" t="n"/>
      <c r="B272" s="14" t="inlineStr">
        <is>
          <t>La Cata DF</t>
        </is>
      </c>
      <c r="C272" s="14" t="inlineStr">
        <is>
          <t>AQUASED</t>
        </is>
      </c>
      <c r="D272" s="14" t="n"/>
      <c r="E272" s="13" t="n">
        <v>46139</v>
      </c>
      <c r="F272" s="13" t="n">
        <v>46139</v>
      </c>
      <c r="G272" s="14" t="inlineStr">
        <is>
          <t>Contado</t>
        </is>
      </c>
      <c r="H272" s="15" t="n">
        <v>1200</v>
      </c>
      <c r="I272" s="15" t="n">
        <v>1200</v>
      </c>
      <c r="J272" s="40" t="n"/>
      <c r="K272" s="15" t="n"/>
      <c r="L272" s="15" t="n"/>
      <c r="M272" s="33">
        <f>SUM(I272,K272)</f>
        <v/>
      </c>
      <c r="N272" s="14" t="inlineStr">
        <is>
          <t>Sí</t>
        </is>
      </c>
      <c r="O272" s="13" t="n">
        <v>46139</v>
      </c>
      <c r="P272" s="14" t="n"/>
      <c r="Q272" s="15">
        <f>IF(N272="Sí",0,H272-I272-K272)</f>
        <v/>
      </c>
      <c r="R272" s="14">
        <f>F272-TODAY()</f>
        <v/>
      </c>
      <c r="S272" s="14">
        <f>IF(N272="Sí","🟢 Pagado",IF(R272&lt;0,"🔴 Vencido",IF(R272&lt;=7,"🟡 Por vencer","")))</f>
        <v/>
      </c>
      <c r="T272" s="14" t="n"/>
      <c r="U272" s="14" t="n"/>
      <c r="V272" s="14" t="n"/>
      <c r="W272" s="14" t="n"/>
      <c r="X272" s="87" t="n"/>
    </row>
    <row r="273" hidden="1" s="115">
      <c r="A273" s="13" t="n"/>
      <c r="B273" s="14" t="inlineStr">
        <is>
          <t>AMBAS</t>
        </is>
      </c>
      <c r="C273" s="14" t="inlineStr">
        <is>
          <t>DGI</t>
        </is>
      </c>
      <c r="D273" s="14" t="n"/>
      <c r="E273" s="13" t="n">
        <v>46139</v>
      </c>
      <c r="F273" s="13" t="n">
        <v>46139</v>
      </c>
      <c r="G273" s="14" t="inlineStr">
        <is>
          <t>Contado</t>
        </is>
      </c>
      <c r="H273" s="15" t="n">
        <v>6000</v>
      </c>
      <c r="I273" s="15" t="n">
        <v>6000</v>
      </c>
      <c r="J273" s="40" t="n"/>
      <c r="K273" s="15" t="n"/>
      <c r="L273" s="15" t="n"/>
      <c r="M273" s="33">
        <f>SUM(I273,K273)</f>
        <v/>
      </c>
      <c r="N273" s="14" t="inlineStr">
        <is>
          <t>Sí</t>
        </is>
      </c>
      <c r="O273" s="13" t="n">
        <v>46139</v>
      </c>
      <c r="P273" s="14" t="n"/>
      <c r="Q273" s="15">
        <f>IF(N273="Sí",0,H273-I273-K273)</f>
        <v/>
      </c>
      <c r="R273" s="14">
        <f>F273-TODAY()</f>
        <v/>
      </c>
      <c r="S273" s="14">
        <f>IF(N273="Sí","🟢 Pagado",IF(R273&lt;0,"🔴 Vencido",IF(R273&lt;=7,"🟡 Por vencer","")))</f>
        <v/>
      </c>
      <c r="T273" s="14" t="n"/>
      <c r="U273" s="14" t="n"/>
      <c r="V273" s="14" t="n"/>
      <c r="W273" s="14" t="n"/>
      <c r="X273" s="87" t="inlineStr">
        <is>
          <t xml:space="preserve">Pago unico de residup DGI </t>
        </is>
      </c>
    </row>
    <row r="274" hidden="1" s="115">
      <c r="A274" s="13" t="n"/>
      <c r="B274" s="14" t="inlineStr">
        <is>
          <t>AMBAS</t>
        </is>
      </c>
      <c r="C274" s="14" t="inlineStr">
        <is>
          <t>ESTRELLA CERVEZA</t>
        </is>
      </c>
      <c r="D274" s="14" t="n"/>
      <c r="E274" s="13" t="n">
        <v>46140</v>
      </c>
      <c r="F274" s="13" t="n">
        <v>46140</v>
      </c>
      <c r="G274" s="14" t="inlineStr">
        <is>
          <t>Crédito</t>
        </is>
      </c>
      <c r="H274" s="15" t="n">
        <v>11399.99</v>
      </c>
      <c r="I274" s="15" t="n">
        <v>11399.99</v>
      </c>
      <c r="J274" s="40" t="n"/>
      <c r="K274" s="15" t="n"/>
      <c r="L274" s="15" t="n"/>
      <c r="M274" s="33">
        <f>SUM(I274,K274)</f>
        <v/>
      </c>
      <c r="N274" s="14" t="inlineStr">
        <is>
          <t>Sí</t>
        </is>
      </c>
      <c r="O274" s="13" t="n">
        <v>46140</v>
      </c>
      <c r="P274" s="14" t="n"/>
      <c r="Q274" s="15">
        <f>IF(N274="Sí",0,H274-I274-K274)</f>
        <v/>
      </c>
      <c r="R274" s="14">
        <f>F274-TODAY()</f>
        <v/>
      </c>
      <c r="S274" s="14">
        <f>IF(N274="Sí","🟢 Pagado",IF(R274&lt;0,"🔴 Vencido",IF(R274&lt;=7,"🟡 Por vencer","")))</f>
        <v/>
      </c>
      <c r="T274" s="14" t="n"/>
      <c r="U274" s="14" t="n"/>
      <c r="V274" s="14" t="n"/>
      <c r="W274" s="14" t="n"/>
      <c r="X274" s="87" t="n"/>
    </row>
    <row r="275" hidden="1" s="115">
      <c r="A275" s="13" t="n"/>
      <c r="B275" s="14" t="inlineStr">
        <is>
          <t>La Cata LMF</t>
        </is>
      </c>
      <c r="C275" s="14" t="inlineStr">
        <is>
          <t>JOSE IGNACIO ROA</t>
        </is>
      </c>
      <c r="D275" s="14" t="n"/>
      <c r="E275" s="13" t="n">
        <v>46140</v>
      </c>
      <c r="F275" s="13" t="n">
        <v>46140</v>
      </c>
      <c r="G275" s="14" t="inlineStr">
        <is>
          <t>Contado</t>
        </is>
      </c>
      <c r="H275" s="15" t="n">
        <v>5000</v>
      </c>
      <c r="I275" s="15" t="n">
        <v>5000</v>
      </c>
      <c r="J275" s="40" t="n"/>
      <c r="K275" s="15" t="n"/>
      <c r="L275" s="15" t="n"/>
      <c r="M275" s="33">
        <f>SUM(I275,K275)</f>
        <v/>
      </c>
      <c r="N275" s="14" t="inlineStr">
        <is>
          <t>Sí</t>
        </is>
      </c>
      <c r="O275" s="13" t="n">
        <v>46174</v>
      </c>
      <c r="P275" s="14" t="n"/>
      <c r="Q275" s="15">
        <f>IF(N275="Sí",0,H275-I275-K275)</f>
        <v/>
      </c>
      <c r="R275" s="14">
        <f>F275-TODAY()</f>
        <v/>
      </c>
      <c r="S275" s="14">
        <f>IF(N275="Sí","🟢 Pagado",IF(R275&lt;0,"🔴 Vencido",IF(R275&lt;=7,"🟡 Por vencer","")))</f>
        <v/>
      </c>
      <c r="T275" s="14" t="inlineStr">
        <is>
          <t>Jose</t>
        </is>
      </c>
      <c r="U275" s="14" t="n"/>
      <c r="V275" s="14" t="n"/>
      <c r="W275" s="14" t="n"/>
      <c r="X275" s="87" t="inlineStr">
        <is>
          <t>CAJA CHICA LAS MATAS</t>
        </is>
      </c>
    </row>
    <row r="276" hidden="1" s="115">
      <c r="A276" s="13" t="n"/>
      <c r="B276" s="14" t="inlineStr">
        <is>
          <t>La Cata DF</t>
        </is>
      </c>
      <c r="C276" s="14" t="inlineStr">
        <is>
          <t>FRITO LAY DOMINICANA S A</t>
        </is>
      </c>
      <c r="D276" s="14" t="n"/>
      <c r="E276" s="13" t="n">
        <v>46141</v>
      </c>
      <c r="F276" s="13" t="n">
        <v>46141</v>
      </c>
      <c r="G276" s="14" t="inlineStr">
        <is>
          <t>Contado</t>
        </is>
      </c>
      <c r="H276" s="15" t="n">
        <v>2578.58</v>
      </c>
      <c r="I276" s="15" t="n">
        <v>2578.58</v>
      </c>
      <c r="J276" s="40" t="n"/>
      <c r="K276" s="15" t="n"/>
      <c r="L276" s="15" t="n"/>
      <c r="M276" s="33">
        <f>SUM(I276,K276)</f>
        <v/>
      </c>
      <c r="N276" s="14" t="inlineStr">
        <is>
          <t>Sí</t>
        </is>
      </c>
      <c r="O276" s="13" t="n">
        <v>46141</v>
      </c>
      <c r="P276" s="14" t="n"/>
      <c r="Q276" s="15">
        <f>IF(N276="Sí",0,H276-I276-K276)</f>
        <v/>
      </c>
      <c r="R276" s="14">
        <f>F276-TODAY()</f>
        <v/>
      </c>
      <c r="S276" s="14">
        <f>IF(N276="Sí","🟢 Pagado",IF(R276&lt;0,"🔴 Vencido",IF(R276&lt;=7,"🟡 Por vencer","")))</f>
        <v/>
      </c>
      <c r="T276" s="14" t="n"/>
      <c r="U276" s="14" t="n"/>
      <c r="V276" s="14" t="n"/>
      <c r="W276" s="14" t="n"/>
      <c r="X276" s="87" t="n"/>
    </row>
    <row r="277" hidden="1" s="115">
      <c r="A277" s="13" t="n"/>
      <c r="B277" s="14" t="inlineStr">
        <is>
          <t>La Cata LMF</t>
        </is>
      </c>
      <c r="C277" s="14" t="inlineStr">
        <is>
          <t>CERVECERIA NACIONAL DOMINICANA SA</t>
        </is>
      </c>
      <c r="D277" s="14" t="n"/>
      <c r="E277" s="13" t="n">
        <v>46142</v>
      </c>
      <c r="F277" s="13" t="n">
        <v>46149</v>
      </c>
      <c r="G277" s="14" t="inlineStr">
        <is>
          <t>Crédito</t>
        </is>
      </c>
      <c r="H277" s="15" t="n">
        <v>65353.11</v>
      </c>
      <c r="I277" s="15" t="n">
        <v>65353.11</v>
      </c>
      <c r="J277" s="40" t="n"/>
      <c r="K277" s="15" t="n"/>
      <c r="L277" s="15" t="n"/>
      <c r="M277" s="33">
        <f>SUM(I277,K277)</f>
        <v/>
      </c>
      <c r="N277" s="14" t="inlineStr">
        <is>
          <t>Sí</t>
        </is>
      </c>
      <c r="O277" s="13" t="n">
        <v>46149</v>
      </c>
      <c r="P277" s="14" t="n"/>
      <c r="Q277" s="15">
        <f>IF(N277="Sí",0,H277-I277-K277)</f>
        <v/>
      </c>
      <c r="R277" s="14">
        <f>F277-TODAY()</f>
        <v/>
      </c>
      <c r="S277" s="14">
        <f>IF(N277="Sí","🟢 Pagado",IF(R277&lt;0,"🔴 Vencido",IF(R277&lt;=7,"🟡 Por vencer","")))</f>
        <v/>
      </c>
      <c r="T277" s="14" t="n"/>
      <c r="U277" s="14" t="n"/>
      <c r="V277" s="14" t="n"/>
      <c r="W277" s="14" t="n"/>
      <c r="X277" s="87" t="n"/>
    </row>
    <row r="278" hidden="1" s="115">
      <c r="A278" s="13" t="n"/>
      <c r="B278" s="14" t="inlineStr">
        <is>
          <t>La Cata LMF</t>
        </is>
      </c>
      <c r="C278" s="14" t="inlineStr">
        <is>
          <t>JOSE IGNACIO ROA</t>
        </is>
      </c>
      <c r="D278" s="14" t="n"/>
      <c r="E278" s="13" t="n">
        <v>46142</v>
      </c>
      <c r="F278" s="13" t="n">
        <v>46141</v>
      </c>
      <c r="G278" s="14" t="inlineStr">
        <is>
          <t>Contado</t>
        </is>
      </c>
      <c r="H278" s="15" t="n">
        <v>35070.25</v>
      </c>
      <c r="I278" s="15" t="n">
        <v>35070.25</v>
      </c>
      <c r="J278" s="40" t="n"/>
      <c r="K278" s="15" t="n"/>
      <c r="L278" s="15" t="n"/>
      <c r="M278" s="33">
        <f>SUM(I278,K278)</f>
        <v/>
      </c>
      <c r="N278" s="14" t="inlineStr">
        <is>
          <t>Sí</t>
        </is>
      </c>
      <c r="O278" s="13" t="n">
        <v>46174</v>
      </c>
      <c r="P278" s="14" t="n"/>
      <c r="Q278" s="15">
        <f>IF(N278="Sí",0,H278-I278-K278)</f>
        <v/>
      </c>
      <c r="R278" s="14">
        <f>F278-TODAY()</f>
        <v/>
      </c>
      <c r="S278" s="14">
        <f>IF(N278="Sí","🟢 Pagado",IF(R278&lt;0,"🔴 Vencido",IF(R278&lt;=7,"🟡 Por vencer","")))</f>
        <v/>
      </c>
      <c r="T278" s="14" t="inlineStr">
        <is>
          <t>Jose</t>
        </is>
      </c>
      <c r="U278" s="14" t="n"/>
      <c r="V278" s="14" t="n"/>
      <c r="W278" s="14" t="n"/>
      <c r="X278" s="87" t="inlineStr">
        <is>
          <t xml:space="preserve">CND LMF, no teniamos suficiente fondo para pagar. </t>
        </is>
      </c>
    </row>
    <row r="279" hidden="1" s="115">
      <c r="A279" s="13" t="n"/>
      <c r="B279" s="14" t="inlineStr">
        <is>
          <t>La Cata LMF</t>
        </is>
      </c>
      <c r="C279" s="14" t="inlineStr">
        <is>
          <t>SUPERNOVA /TULIPAN/DELVIS</t>
        </is>
      </c>
      <c r="D279" s="14" t="n">
        <v>3422</v>
      </c>
      <c r="E279" s="13" t="n">
        <v>46142</v>
      </c>
      <c r="F279" s="13" t="n">
        <v>46156</v>
      </c>
      <c r="G279" s="14" t="inlineStr">
        <is>
          <t>Crédito</t>
        </is>
      </c>
      <c r="H279" s="15" t="n">
        <v>277875</v>
      </c>
      <c r="I279" s="15" t="n">
        <v>200000</v>
      </c>
      <c r="J279" s="40" t="n">
        <v>46154</v>
      </c>
      <c r="K279" s="15" t="n">
        <v>77875</v>
      </c>
      <c r="L279" s="40" t="n"/>
      <c r="M279" s="33">
        <f>SUM(I279,K279)</f>
        <v/>
      </c>
      <c r="N279" s="14" t="inlineStr">
        <is>
          <t>Sí</t>
        </is>
      </c>
      <c r="O279" s="13" t="n">
        <v>46161</v>
      </c>
      <c r="P279" s="14" t="n"/>
      <c r="Q279" s="15">
        <f>IF(N279="Sí",0,H279-I279-K279)</f>
        <v/>
      </c>
      <c r="R279" s="14">
        <f>F279-TODAY()</f>
        <v/>
      </c>
      <c r="S279" s="14">
        <f>IF(N279="Sí","🟢 Pagado",IF(R279&lt;0,"🔴 Vencido",IF(R279&lt;=7,"🟡 Por vencer","")))</f>
        <v/>
      </c>
      <c r="T279" s="14" t="n"/>
      <c r="U279" s="14" t="n"/>
      <c r="V279" s="14" t="n"/>
      <c r="W279" s="14" t="n"/>
      <c r="X279" s="87" t="n"/>
    </row>
    <row r="280" hidden="1" s="115">
      <c r="A280" s="13" t="n"/>
      <c r="B280" s="14" t="inlineStr">
        <is>
          <t>AMBAS</t>
        </is>
      </c>
      <c r="C280" s="14" t="inlineStr">
        <is>
          <t>DGI</t>
        </is>
      </c>
      <c r="D280" s="14" t="n"/>
      <c r="E280" s="13" t="n">
        <v>46140</v>
      </c>
      <c r="F280" s="13" t="n">
        <v>46141</v>
      </c>
      <c r="G280" s="14" t="inlineStr">
        <is>
          <t>Contado</t>
        </is>
      </c>
      <c r="H280" s="15" t="n">
        <v>101597.26</v>
      </c>
      <c r="I280" s="15" t="n">
        <v>101597.26</v>
      </c>
      <c r="J280" s="40" t="n"/>
      <c r="K280" s="15" t="n"/>
      <c r="L280" s="15" t="n"/>
      <c r="M280" s="33">
        <f>SUM(I280,K280)</f>
        <v/>
      </c>
      <c r="N280" s="14" t="inlineStr">
        <is>
          <t>Sí</t>
        </is>
      </c>
      <c r="O280" s="13" t="n">
        <v>46141</v>
      </c>
      <c r="P280" s="14" t="n"/>
      <c r="Q280" s="15">
        <f>IF(N280="Sí",0,H280-I280-K280)</f>
        <v/>
      </c>
      <c r="R280" s="14">
        <f>F280-TODAY()</f>
        <v/>
      </c>
      <c r="S280" s="14">
        <f>IF(N280="Sí","🟢 Pagado",IF(R280&lt;0,"🔴 Vencido",IF(R280&lt;=7,"🟡 Por vencer","")))</f>
        <v/>
      </c>
      <c r="T280" s="14" t="n"/>
      <c r="U280" s="14" t="n"/>
      <c r="V280" s="14" t="n"/>
      <c r="W280" s="14" t="n"/>
      <c r="X280" s="87" t="n"/>
    </row>
    <row r="281" hidden="1" s="115">
      <c r="A281" s="13" t="n"/>
      <c r="B281" s="14" t="inlineStr">
        <is>
          <t>AMBAS</t>
        </is>
      </c>
      <c r="C281" s="14" t="inlineStr">
        <is>
          <t>DGI</t>
        </is>
      </c>
      <c r="D281" s="14" t="n"/>
      <c r="E281" s="13" t="n">
        <v>46140</v>
      </c>
      <c r="F281" s="13" t="n">
        <v>46141</v>
      </c>
      <c r="G281" s="14" t="inlineStr">
        <is>
          <t>Contado</t>
        </is>
      </c>
      <c r="H281" s="15" t="n">
        <v>8645.5</v>
      </c>
      <c r="I281" s="15" t="n">
        <v>8645.5</v>
      </c>
      <c r="J281" s="40" t="n"/>
      <c r="K281" s="15" t="n"/>
      <c r="L281" s="15" t="n"/>
      <c r="M281" s="33">
        <f>SUM(I281,K281)</f>
        <v/>
      </c>
      <c r="N281" s="14" t="inlineStr">
        <is>
          <t>Sí</t>
        </is>
      </c>
      <c r="O281" s="13" t="n">
        <v>46141</v>
      </c>
      <c r="P281" s="14" t="n"/>
      <c r="Q281" s="15">
        <f>IF(N281="Sí",0,H281-I281-K281)</f>
        <v/>
      </c>
      <c r="R281" s="14">
        <f>F281-TODAY()</f>
        <v/>
      </c>
      <c r="S281" s="14">
        <f>IF(N281="Sí","🟢 Pagado",IF(R281&lt;0,"🔴 Vencido",IF(R281&lt;=7,"🟡 Por vencer","")))</f>
        <v/>
      </c>
      <c r="T281" s="14" t="n"/>
      <c r="U281" s="14" t="n"/>
      <c r="V281" s="14" t="n"/>
      <c r="W281" s="14" t="n"/>
      <c r="X281" s="87" t="n"/>
    </row>
    <row r="282" hidden="1" s="115">
      <c r="A282" s="13" t="n"/>
      <c r="B282" s="14" t="inlineStr">
        <is>
          <t>La Cata LMF</t>
        </is>
      </c>
      <c r="C282" s="14" t="inlineStr">
        <is>
          <t>JOSE IGNACIO ROA</t>
        </is>
      </c>
      <c r="D282" s="14" t="n"/>
      <c r="E282" s="13" t="n">
        <v>46143</v>
      </c>
      <c r="F282" s="13" t="n">
        <v>46143</v>
      </c>
      <c r="G282" s="14" t="inlineStr">
        <is>
          <t>Contado</t>
        </is>
      </c>
      <c r="H282" s="15" t="n">
        <v>9250</v>
      </c>
      <c r="I282" s="15" t="n">
        <v>9250</v>
      </c>
      <c r="J282" s="40" t="n"/>
      <c r="K282" s="15" t="n"/>
      <c r="L282" s="15" t="n"/>
      <c r="M282" s="33">
        <f>SUM(I282,K282)</f>
        <v/>
      </c>
      <c r="N282" s="14" t="inlineStr">
        <is>
          <t>Sí</t>
        </is>
      </c>
      <c r="O282" s="13" t="n">
        <v>46174</v>
      </c>
      <c r="P282" s="14" t="n"/>
      <c r="Q282" s="15">
        <f>IF(N282="Sí",0,H282-I282-K282)</f>
        <v/>
      </c>
      <c r="R282" s="14">
        <f>F282-TODAY()</f>
        <v/>
      </c>
      <c r="S282" s="14">
        <f>IF(N282="Sí","🟢 Pagado",IF(R282&lt;0,"🔴 Vencido",IF(R282&lt;=7,"🟡 Por vencer","")))</f>
        <v/>
      </c>
      <c r="T282" s="14" t="inlineStr">
        <is>
          <t>Jose</t>
        </is>
      </c>
      <c r="U282" s="14" t="n"/>
      <c r="V282" s="14" t="n"/>
      <c r="W282" s="14" t="n"/>
      <c r="X282" s="87" t="inlineStr">
        <is>
          <t>Internet LMF</t>
        </is>
      </c>
    </row>
    <row r="283">
      <c r="A283" s="13" t="n"/>
      <c r="B283" s="14" t="inlineStr">
        <is>
          <t>La Cata SJM</t>
        </is>
      </c>
      <c r="C283" s="81" t="inlineStr">
        <is>
          <t>JOSE IGNACIO ROA</t>
        </is>
      </c>
      <c r="D283" s="81" t="inlineStr">
        <is>
          <t>Cata SJM</t>
        </is>
      </c>
      <c r="E283" s="82" t="n"/>
      <c r="F283" s="82" t="n"/>
      <c r="G283" s="81" t="inlineStr">
        <is>
          <t>Crédito</t>
        </is>
      </c>
      <c r="H283" s="83">
        <f>'Cata SJM'!E1</f>
        <v/>
      </c>
      <c r="I283" s="15" t="n"/>
      <c r="J283" s="40" t="n"/>
      <c r="K283" s="15" t="n"/>
      <c r="L283" s="15" t="n"/>
      <c r="M283" s="33">
        <f>SUM(I283,K283)</f>
        <v/>
      </c>
      <c r="N283" s="14" t="n"/>
      <c r="O283" s="13" t="n"/>
      <c r="P283" s="14" t="n"/>
      <c r="Q283" s="15">
        <f>IF(N283="Sí",0,H283-I283-K283)</f>
        <v/>
      </c>
      <c r="R283" s="14">
        <f>F283-TODAY()</f>
        <v/>
      </c>
      <c r="S283" s="14">
        <f>IF(N283="Sí","🟢 Pagado",IF(R283&lt;0,"🔴 Vencido",IF(R283&lt;=7,"🟡 Por vencer","")))</f>
        <v/>
      </c>
      <c r="T283" s="14" t="n"/>
      <c r="U283" s="14" t="n"/>
      <c r="V283" s="14" t="n"/>
      <c r="W283" s="14" t="n"/>
      <c r="X283" s="87" t="inlineStr">
        <is>
          <t>Monto de Prestamo para la Cata SJM (Se actualiza desde CATA SJM prestana)</t>
        </is>
      </c>
    </row>
    <row r="284">
      <c r="A284" s="13" t="n"/>
      <c r="B284" s="14" t="inlineStr">
        <is>
          <t>La Cata SJM</t>
        </is>
      </c>
      <c r="C284" s="81" t="inlineStr">
        <is>
          <t>JUAN BEATO</t>
        </is>
      </c>
      <c r="D284" s="81" t="inlineStr">
        <is>
          <t>Cata SJM</t>
        </is>
      </c>
      <c r="E284" s="82" t="n"/>
      <c r="F284" s="82" t="n"/>
      <c r="G284" s="81" t="inlineStr">
        <is>
          <t>Crédito</t>
        </is>
      </c>
      <c r="H284" s="83">
        <f>'Cata SJM'!E2</f>
        <v/>
      </c>
      <c r="I284" s="15" t="n"/>
      <c r="J284" s="40" t="n"/>
      <c r="K284" s="15" t="n"/>
      <c r="L284" s="15" t="n"/>
      <c r="M284" s="33">
        <f>SUM(I284,K284)</f>
        <v/>
      </c>
      <c r="N284" s="14" t="n"/>
      <c r="O284" s="13" t="n"/>
      <c r="P284" s="14" t="n"/>
      <c r="Q284" s="15">
        <f>IF(N284="Sí",0,H284-I284-K284)</f>
        <v/>
      </c>
      <c r="R284" s="14">
        <f>F284-TODAY()</f>
        <v/>
      </c>
      <c r="S284" s="14">
        <f>IF(N284="Sí","🟢 Pagado",IF(R284&lt;0,"🔴 Vencido",IF(R284&lt;=7,"🟡 Por vencer","")))</f>
        <v/>
      </c>
      <c r="T284" s="14" t="n"/>
      <c r="U284" s="14" t="n"/>
      <c r="V284" s="14" t="n"/>
      <c r="W284" s="14" t="n"/>
      <c r="X284" s="87" t="inlineStr">
        <is>
          <t>Monto de Prestamo para la Cata SJM (Se actualiza desde CATA SJM prestana)</t>
        </is>
      </c>
    </row>
    <row r="285" hidden="1" s="115">
      <c r="A285" s="13" t="n"/>
      <c r="B285" s="14" t="inlineStr">
        <is>
          <t>La Cata LMF</t>
        </is>
      </c>
      <c r="C285" s="14" t="inlineStr">
        <is>
          <t>DISTRIBUIDORA DE CERVEZAS ALCANTARA</t>
        </is>
      </c>
      <c r="D285" s="14" t="n"/>
      <c r="E285" s="13" t="n">
        <v>46145</v>
      </c>
      <c r="F285" s="13" t="n">
        <v>46145</v>
      </c>
      <c r="G285" s="14" t="inlineStr">
        <is>
          <t>Contado</t>
        </is>
      </c>
      <c r="H285" s="15" t="n">
        <v>8800</v>
      </c>
      <c r="I285" s="15" t="n">
        <v>8800</v>
      </c>
      <c r="J285" s="40" t="n"/>
      <c r="K285" s="15" t="n"/>
      <c r="L285" s="15" t="n"/>
      <c r="M285" s="33">
        <f>SUM(I285,K285)</f>
        <v/>
      </c>
      <c r="N285" s="14" t="inlineStr">
        <is>
          <t>Sí</t>
        </is>
      </c>
      <c r="O285" s="13" t="n">
        <v>46145</v>
      </c>
      <c r="P285" s="14" t="n"/>
      <c r="Q285" s="15">
        <f>IF(N285="Sí",0,H285-I285-K285)</f>
        <v/>
      </c>
      <c r="R285" s="14">
        <f>F285-TODAY()</f>
        <v/>
      </c>
      <c r="S285" s="14">
        <f>IF(N285="Sí","🟢 Pagado",IF(R285&lt;0,"🔴 Vencido",IF(R285&lt;=7,"🟡 Por vencer","")))</f>
        <v/>
      </c>
      <c r="T285" s="14" t="n"/>
      <c r="U285" s="14" t="n"/>
      <c r="V285" s="14" t="n"/>
      <c r="W285" s="14" t="n"/>
      <c r="X285" s="87" t="n"/>
    </row>
    <row r="286" hidden="1" s="115">
      <c r="A286" s="13" t="n"/>
      <c r="B286" s="14" t="inlineStr">
        <is>
          <t>La Cata DF</t>
        </is>
      </c>
      <c r="C286" s="14" t="inlineStr">
        <is>
          <t>JUAN BEATO</t>
        </is>
      </c>
      <c r="D286" s="14" t="inlineStr">
        <is>
          <t>TC QIK</t>
        </is>
      </c>
      <c r="E286" s="13" t="n">
        <v>46139</v>
      </c>
      <c r="F286" s="13" t="n">
        <v>46191</v>
      </c>
      <c r="G286" s="14" t="inlineStr">
        <is>
          <t>Crédito</t>
        </is>
      </c>
      <c r="H286" s="15" t="n">
        <v>1604.35</v>
      </c>
      <c r="I286" s="15" t="n">
        <v>1604.35</v>
      </c>
      <c r="J286" s="40" t="n">
        <v>46198</v>
      </c>
      <c r="K286" s="15" t="n"/>
      <c r="L286" s="15" t="n"/>
      <c r="M286" s="33">
        <f>SUM(I286,K286)</f>
        <v/>
      </c>
      <c r="N286" s="14" t="inlineStr">
        <is>
          <t>Sí</t>
        </is>
      </c>
      <c r="O286" s="13" t="n"/>
      <c r="P286" s="14" t="n"/>
      <c r="Q286" s="15">
        <f>IF(N286="Sí",0,H286-I286-K286)</f>
        <v/>
      </c>
      <c r="R286" s="14">
        <f>F286-TODAY()</f>
        <v/>
      </c>
      <c r="S286" s="14">
        <f>IF(N286="Sí","🟢 Pagado",IF(R286&lt;0,"🔴 Vencido",IF(R286&lt;=7,"🟡 Por vencer","")))</f>
        <v/>
      </c>
      <c r="T286" s="14" t="n"/>
      <c r="U286" s="14" t="n"/>
      <c r="V286" s="14" t="n"/>
      <c r="W286" s="14" t="n"/>
      <c r="X286" s="87" t="inlineStr">
        <is>
          <t>Desechables DEFILLO</t>
        </is>
      </c>
    </row>
    <row r="287" hidden="1" s="115">
      <c r="A287" s="13" t="n"/>
      <c r="B287" s="14" t="inlineStr">
        <is>
          <t>La Cata DF</t>
        </is>
      </c>
      <c r="C287" s="14" t="inlineStr">
        <is>
          <t>JUAN BEATO</t>
        </is>
      </c>
      <c r="D287" s="14" t="inlineStr">
        <is>
          <t>TC QIK</t>
        </is>
      </c>
      <c r="E287" s="13" t="n">
        <v>46146</v>
      </c>
      <c r="F287" s="13" t="n">
        <v>46191</v>
      </c>
      <c r="G287" s="14" t="inlineStr">
        <is>
          <t>Crédito</t>
        </is>
      </c>
      <c r="H287" s="15" t="n">
        <v>935</v>
      </c>
      <c r="I287" s="15" t="n">
        <v>935</v>
      </c>
      <c r="J287" s="40" t="n">
        <v>46198</v>
      </c>
      <c r="K287" s="15" t="n"/>
      <c r="L287" s="15" t="n"/>
      <c r="M287" s="33">
        <f>SUM(I287,K287)</f>
        <v/>
      </c>
      <c r="N287" s="14" t="inlineStr">
        <is>
          <t>Sí</t>
        </is>
      </c>
      <c r="O287" s="13" t="n"/>
      <c r="P287" s="14" t="n"/>
      <c r="Q287" s="15">
        <f>IF(N287="Sí",0,H287-I287-K287)</f>
        <v/>
      </c>
      <c r="R287" s="14">
        <f>F287-TODAY()</f>
        <v/>
      </c>
      <c r="S287" s="14">
        <f>IF(N287="Sí","🟢 Pagado",IF(R287&lt;0,"🔴 Vencido",IF(R287&lt;=7,"🟡 Por vencer","")))</f>
        <v/>
      </c>
      <c r="T287" s="14" t="n"/>
      <c r="U287" s="14" t="n"/>
      <c r="V287" s="14" t="n"/>
      <c r="W287" s="14" t="n"/>
      <c r="X287" s="87" t="inlineStr">
        <is>
          <t>Material electrico, reparacion averia Defillo</t>
        </is>
      </c>
    </row>
    <row r="288" hidden="1" s="115">
      <c r="A288" s="13" t="n"/>
      <c r="B288" s="14" t="inlineStr">
        <is>
          <t>La Cata LMF</t>
        </is>
      </c>
      <c r="C288" s="14" t="inlineStr">
        <is>
          <t>GRUPO EVEREST</t>
        </is>
      </c>
      <c r="D288" s="14" t="n"/>
      <c r="E288" s="13" t="n">
        <v>46147</v>
      </c>
      <c r="F288" s="13" t="n">
        <v>46147</v>
      </c>
      <c r="G288" s="14" t="inlineStr">
        <is>
          <t>Contado</t>
        </is>
      </c>
      <c r="H288" s="15" t="n">
        <v>2200</v>
      </c>
      <c r="I288" s="15" t="n">
        <v>2200</v>
      </c>
      <c r="J288" s="40" t="n"/>
      <c r="K288" s="15" t="n"/>
      <c r="L288" s="15" t="n"/>
      <c r="M288" s="33">
        <f>SUM(I288,K288)</f>
        <v/>
      </c>
      <c r="N288" s="14" t="inlineStr">
        <is>
          <t>Sí</t>
        </is>
      </c>
      <c r="O288" s="13" t="n"/>
      <c r="P288" s="14" t="n"/>
      <c r="Q288" s="15">
        <f>IF(N288="Sí",0,H288-I288-K288)</f>
        <v/>
      </c>
      <c r="R288" s="14">
        <f>F288-TODAY()</f>
        <v/>
      </c>
      <c r="S288" s="14">
        <f>IF(N288="Sí","🟢 Pagado",IF(R288&lt;0,"🔴 Vencido",IF(R288&lt;=7,"🟡 Por vencer","")))</f>
        <v/>
      </c>
      <c r="T288" s="14" t="n"/>
      <c r="U288" s="14" t="n"/>
      <c r="V288" s="14" t="n"/>
      <c r="W288" s="14" t="n"/>
      <c r="X288" s="87" t="n"/>
    </row>
    <row r="289" hidden="1" s="115">
      <c r="A289" s="13" t="n"/>
      <c r="B289" s="14" t="inlineStr">
        <is>
          <t>La Cata LMF</t>
        </is>
      </c>
      <c r="C289" s="14" t="inlineStr">
        <is>
          <t>AGUA SANTA LUCIA</t>
        </is>
      </c>
      <c r="D289" s="14" t="n"/>
      <c r="E289" s="13" t="n">
        <v>46147</v>
      </c>
      <c r="F289" s="13" t="n">
        <v>46147</v>
      </c>
      <c r="G289" s="14" t="inlineStr">
        <is>
          <t>Contado</t>
        </is>
      </c>
      <c r="H289" s="15" t="n">
        <v>1800</v>
      </c>
      <c r="I289" s="15" t="n">
        <v>1800</v>
      </c>
      <c r="J289" s="40" t="n"/>
      <c r="K289" s="15" t="n"/>
      <c r="L289" s="15" t="n"/>
      <c r="M289" s="33">
        <f>SUM(I289,K289)</f>
        <v/>
      </c>
      <c r="N289" s="14" t="inlineStr">
        <is>
          <t>Sí</t>
        </is>
      </c>
      <c r="O289" s="13" t="n"/>
      <c r="P289" s="14" t="n"/>
      <c r="Q289" s="15">
        <f>IF(N289="Sí",0,H289-I289-K289)</f>
        <v/>
      </c>
      <c r="R289" s="14">
        <f>F289-TODAY()</f>
        <v/>
      </c>
      <c r="S289" s="14">
        <f>IF(N289="Sí","🟢 Pagado",IF(R289&lt;0,"🔴 Vencido",IF(R289&lt;=7,"🟡 Por vencer","")))</f>
        <v/>
      </c>
      <c r="T289" s="14" t="n"/>
      <c r="U289" s="14" t="n"/>
      <c r="V289" s="14" t="n"/>
      <c r="W289" s="14" t="n"/>
      <c r="X289" s="87" t="n"/>
    </row>
    <row r="290" hidden="1" s="115">
      <c r="A290" s="13" t="n"/>
      <c r="B290" s="14" t="inlineStr">
        <is>
          <t>La Cata DF</t>
        </is>
      </c>
      <c r="C290" s="14" t="inlineStr">
        <is>
          <t>CERVECERIA NACIONAL DOMINICANA SA</t>
        </is>
      </c>
      <c r="D290" s="14" t="n"/>
      <c r="E290" s="13" t="n">
        <v>46148</v>
      </c>
      <c r="F290" s="13" t="n">
        <v>46148</v>
      </c>
      <c r="G290" s="14" t="inlineStr">
        <is>
          <t>Contado</t>
        </is>
      </c>
      <c r="H290" s="15" t="n">
        <v>19189.27</v>
      </c>
      <c r="I290" s="15" t="n">
        <v>19189.27</v>
      </c>
      <c r="J290" s="40" t="n"/>
      <c r="K290" s="15" t="n"/>
      <c r="L290" s="15" t="n"/>
      <c r="M290" s="33">
        <f>SUM(I290,K290)</f>
        <v/>
      </c>
      <c r="N290" s="14" t="inlineStr">
        <is>
          <t>Sí</t>
        </is>
      </c>
      <c r="O290" s="13" t="n"/>
      <c r="P290" s="14" t="n"/>
      <c r="Q290" s="15">
        <f>IF(N290="Sí",0,H290-I290-K290)</f>
        <v/>
      </c>
      <c r="R290" s="14">
        <f>F290-TODAY()</f>
        <v/>
      </c>
      <c r="S290" s="14">
        <f>IF(N290="Sí","🟢 Pagado",IF(R290&lt;0,"🔴 Vencido",IF(R290&lt;=7,"🟡 Por vencer","")))</f>
        <v/>
      </c>
      <c r="T290" s="14" t="n"/>
      <c r="U290" s="14" t="n"/>
      <c r="V290" s="14" t="n"/>
      <c r="W290" s="14" t="n"/>
      <c r="X290" s="87" t="n"/>
    </row>
    <row r="291" hidden="1" s="115">
      <c r="A291" s="13" t="n"/>
      <c r="B291" s="14" t="inlineStr">
        <is>
          <t>La Cata DF</t>
        </is>
      </c>
      <c r="C291" s="14" t="inlineStr">
        <is>
          <t>JUAN BEATO</t>
        </is>
      </c>
      <c r="D291" s="14" t="inlineStr">
        <is>
          <t>TC QIK</t>
        </is>
      </c>
      <c r="E291" s="13" t="n">
        <v>46148</v>
      </c>
      <c r="F291" s="13" t="n">
        <v>46191</v>
      </c>
      <c r="G291" s="14" t="inlineStr">
        <is>
          <t>Crédito</t>
        </is>
      </c>
      <c r="H291" s="15" t="n">
        <v>14815</v>
      </c>
      <c r="I291" s="15" t="n">
        <v>14815</v>
      </c>
      <c r="J291" s="40" t="n">
        <v>46198</v>
      </c>
      <c r="K291" s="15" t="n"/>
      <c r="L291" s="15" t="n"/>
      <c r="M291" s="33">
        <f>SUM(I291,K291)</f>
        <v/>
      </c>
      <c r="N291" s="14" t="inlineStr">
        <is>
          <t>Sí</t>
        </is>
      </c>
      <c r="O291" s="13" t="n"/>
      <c r="P291" s="14" t="n"/>
      <c r="Q291" s="15">
        <f>IF(N291="Sí",0,H291-I291-K291)</f>
        <v/>
      </c>
      <c r="R291" s="14">
        <f>F291-TODAY()</f>
        <v/>
      </c>
      <c r="S291" s="14">
        <f>IF(N291="Sí","🟢 Pagado",IF(R291&lt;0,"🔴 Vencido",IF(R291&lt;=7,"🟡 Por vencer","")))</f>
        <v/>
      </c>
      <c r="T291" s="14" t="n"/>
      <c r="U291" s="14" t="n"/>
      <c r="V291" s="14" t="n"/>
      <c r="W291" s="14" t="n"/>
      <c r="X291" s="87" t="inlineStr">
        <is>
          <t>PEDIDO RON DEPOT DEFILLO</t>
        </is>
      </c>
    </row>
    <row r="292" hidden="1" s="115">
      <c r="A292" s="13" t="n"/>
      <c r="B292" s="14" t="inlineStr">
        <is>
          <t>La Cata LMF</t>
        </is>
      </c>
      <c r="C292" s="14" t="inlineStr">
        <is>
          <t>CERVECERIA NACIONAL DOMINICANA SA</t>
        </is>
      </c>
      <c r="D292" s="14" t="n"/>
      <c r="E292" s="13" t="n">
        <v>46149</v>
      </c>
      <c r="F292" s="13" t="n">
        <v>46155</v>
      </c>
      <c r="G292" s="14" t="inlineStr">
        <is>
          <t>Crédito</t>
        </is>
      </c>
      <c r="H292" s="15" t="n">
        <v>65625.55</v>
      </c>
      <c r="I292" s="15" t="n">
        <v>65625.55</v>
      </c>
      <c r="J292" s="40" t="n"/>
      <c r="K292" s="15" t="n"/>
      <c r="L292" s="15" t="n"/>
      <c r="M292" s="33">
        <f>SUM(I292,K292)</f>
        <v/>
      </c>
      <c r="N292" s="14" t="inlineStr">
        <is>
          <t>Sí</t>
        </is>
      </c>
      <c r="O292" s="13" t="n">
        <v>46156</v>
      </c>
      <c r="P292" s="14" t="n"/>
      <c r="Q292" s="15">
        <f>IF(N292="Sí",0,H292-I292-K292)</f>
        <v/>
      </c>
      <c r="R292" s="14">
        <f>F292-TODAY()</f>
        <v/>
      </c>
      <c r="S292" s="14">
        <f>IF(N292="Sí","🟢 Pagado",IF(R292&lt;0,"🔴 Vencido",IF(R292&lt;=7,"🟡 Por vencer","")))</f>
        <v/>
      </c>
      <c r="T292" s="14" t="n"/>
      <c r="U292" s="14" t="n"/>
      <c r="V292" s="14" t="n"/>
      <c r="W292" s="14" t="n"/>
      <c r="X292" s="87" t="n"/>
    </row>
    <row r="293" hidden="1" s="115">
      <c r="A293" s="13" t="n"/>
      <c r="B293" s="14" t="inlineStr">
        <is>
          <t>AMBAS</t>
        </is>
      </c>
      <c r="C293" s="14" t="inlineStr">
        <is>
          <t>TUBEBIDA.NET( Hollandia)</t>
        </is>
      </c>
      <c r="D293" s="14" t="n">
        <v>2376</v>
      </c>
      <c r="E293" s="13" t="n">
        <v>46107</v>
      </c>
      <c r="F293" s="13" t="n">
        <v>46122</v>
      </c>
      <c r="G293" s="14" t="inlineStr">
        <is>
          <t>Crédito</t>
        </is>
      </c>
      <c r="H293" s="15" t="n">
        <v>31240</v>
      </c>
      <c r="I293" s="15" t="n">
        <v>31240</v>
      </c>
      <c r="J293" s="40" t="n"/>
      <c r="K293" s="15" t="n"/>
      <c r="L293" s="15" t="n"/>
      <c r="M293" s="33">
        <f>SUM(I293,K293)</f>
        <v/>
      </c>
      <c r="N293" s="14" t="inlineStr">
        <is>
          <t>Sí</t>
        </is>
      </c>
      <c r="O293" s="13" t="n">
        <v>46149</v>
      </c>
      <c r="P293" s="14" t="n"/>
      <c r="Q293" s="15">
        <f>IF(N293="Sí",0,H293-I293-K293)</f>
        <v/>
      </c>
      <c r="R293" s="14">
        <f>F293-TODAY()</f>
        <v/>
      </c>
      <c r="S293" s="14">
        <f>IF(N293="Sí","🟢 Pagado",IF(R293&lt;0,"🔴 Vencido",IF(R293&lt;=7,"🟡 Por vencer","")))</f>
        <v/>
      </c>
      <c r="T293" s="14" t="n"/>
      <c r="U293" s="14" t="n"/>
      <c r="V293" s="14" t="n"/>
      <c r="W293" s="14" t="n"/>
      <c r="X293" s="87" t="n"/>
    </row>
    <row r="294" hidden="1" s="115">
      <c r="A294" s="13" t="n"/>
      <c r="B294" s="14" t="inlineStr">
        <is>
          <t>AMBAS</t>
        </is>
      </c>
      <c r="C294" s="14" t="inlineStr">
        <is>
          <t>TUBEBIDA.NET( Hollandia)</t>
        </is>
      </c>
      <c r="D294" s="14" t="n">
        <v>2404</v>
      </c>
      <c r="E294" s="13" t="n">
        <v>46109</v>
      </c>
      <c r="F294" s="13" t="n">
        <v>46124</v>
      </c>
      <c r="G294" s="14" t="inlineStr">
        <is>
          <t>Crédito</t>
        </is>
      </c>
      <c r="H294" s="15" t="n">
        <v>29900</v>
      </c>
      <c r="I294" s="15" t="n">
        <v>29900</v>
      </c>
      <c r="J294" s="40" t="n"/>
      <c r="K294" s="15" t="n"/>
      <c r="L294" s="15" t="n"/>
      <c r="M294" s="33">
        <f>SUM(I294,K294)</f>
        <v/>
      </c>
      <c r="N294" s="14" t="inlineStr">
        <is>
          <t>Sí</t>
        </is>
      </c>
      <c r="O294" s="13" t="n">
        <v>46149</v>
      </c>
      <c r="P294" s="14" t="n"/>
      <c r="Q294" s="15">
        <f>IF(N294="Sí",0,H294-I294-K294)</f>
        <v/>
      </c>
      <c r="R294" s="14">
        <f>F294-TODAY()</f>
        <v/>
      </c>
      <c r="S294" s="14">
        <f>IF(N294="Sí","🟢 Pagado",IF(R294&lt;0,"🔴 Vencido",IF(R294&lt;=7,"🟡 Por vencer","")))</f>
        <v/>
      </c>
      <c r="T294" s="14" t="n"/>
      <c r="U294" s="14" t="n"/>
      <c r="V294" s="14" t="n"/>
      <c r="W294" s="14" t="n"/>
      <c r="X294" s="87" t="n"/>
    </row>
    <row r="295" hidden="1" s="115">
      <c r="A295" s="13" t="n"/>
      <c r="B295" s="14" t="inlineStr">
        <is>
          <t>AMBAS</t>
        </is>
      </c>
      <c r="C295" s="14" t="inlineStr">
        <is>
          <t>TUBEBIDA.NET( Hollandia)</t>
        </is>
      </c>
      <c r="D295" s="14" t="n">
        <v>2464</v>
      </c>
      <c r="E295" s="13" t="n">
        <v>46120</v>
      </c>
      <c r="F295" s="13" t="n">
        <v>46135</v>
      </c>
      <c r="G295" s="14" t="inlineStr">
        <is>
          <t>Crédito</t>
        </is>
      </c>
      <c r="H295" s="15" t="n">
        <v>11000</v>
      </c>
      <c r="I295" s="15" t="n">
        <v>11000</v>
      </c>
      <c r="J295" s="40" t="n"/>
      <c r="K295" s="15" t="n"/>
      <c r="L295" s="15" t="n"/>
      <c r="M295" s="33">
        <f>SUM(I295,K295)</f>
        <v/>
      </c>
      <c r="N295" s="14" t="inlineStr">
        <is>
          <t>Sí</t>
        </is>
      </c>
      <c r="O295" s="13" t="n">
        <v>46161</v>
      </c>
      <c r="P295" s="14" t="n"/>
      <c r="Q295" s="15">
        <f>IF(N295="Sí",0,H295-I295-K295)</f>
        <v/>
      </c>
      <c r="R295" s="14">
        <f>F295-TODAY()</f>
        <v/>
      </c>
      <c r="S295" s="14">
        <f>IF(N295="Sí","🟢 Pagado",IF(R295&lt;0,"🔴 Vencido",IF(R295&lt;=7,"🟡 Por vencer","")))</f>
        <v/>
      </c>
      <c r="T295" s="14" t="n"/>
      <c r="U295" s="14" t="n"/>
      <c r="V295" s="14" t="n"/>
      <c r="W295" s="14" t="n"/>
      <c r="X295" s="87" t="n"/>
    </row>
    <row r="296" hidden="1" s="115">
      <c r="A296" s="13" t="n"/>
      <c r="B296" s="14" t="inlineStr">
        <is>
          <t>La Cata DF</t>
        </is>
      </c>
      <c r="C296" s="14" t="inlineStr">
        <is>
          <t>JUAN BEATO</t>
        </is>
      </c>
      <c r="D296" s="14" t="inlineStr">
        <is>
          <t>TC QIK</t>
        </is>
      </c>
      <c r="E296" s="13" t="n">
        <v>46151</v>
      </c>
      <c r="F296" s="13" t="n">
        <v>46191</v>
      </c>
      <c r="G296" s="14" t="inlineStr">
        <is>
          <t>Crédito</t>
        </is>
      </c>
      <c r="H296" s="15" t="n">
        <v>3930</v>
      </c>
      <c r="I296" s="15" t="n">
        <v>3930</v>
      </c>
      <c r="J296" s="40" t="n">
        <v>46198</v>
      </c>
      <c r="K296" s="15" t="n"/>
      <c r="L296" s="15" t="n"/>
      <c r="M296" s="33">
        <f>SUM(I296,K296)</f>
        <v/>
      </c>
      <c r="N296" s="14" t="inlineStr">
        <is>
          <t>Sí</t>
        </is>
      </c>
      <c r="O296" s="13" t="n"/>
      <c r="P296" s="14" t="n"/>
      <c r="Q296" s="15">
        <f>IF(N296="Sí",0,H296-I296-K296)</f>
        <v/>
      </c>
      <c r="R296" s="14">
        <f>F296-TODAY()</f>
        <v/>
      </c>
      <c r="S296" s="14">
        <f>IF(N296="Sí","🟢 Pagado",IF(R296&lt;0,"🔴 Vencido",IF(R296&lt;=7,"🟡 Por vencer","")))</f>
        <v/>
      </c>
      <c r="T296" s="14" t="n"/>
      <c r="U296" s="14" t="n"/>
      <c r="V296" s="14" t="n"/>
      <c r="W296" s="14" t="n"/>
      <c r="X296" s="87" t="inlineStr">
        <is>
          <t>PEDIDO RON DEPOT DEFILLO</t>
        </is>
      </c>
    </row>
    <row r="297" hidden="1" s="115">
      <c r="A297" s="13" t="n"/>
      <c r="B297" s="14" t="inlineStr">
        <is>
          <t>AMBAS</t>
        </is>
      </c>
      <c r="C297" s="14" t="inlineStr">
        <is>
          <t>JUAN BEATO</t>
        </is>
      </c>
      <c r="D297" s="14" t="inlineStr">
        <is>
          <t>TC 5309</t>
        </is>
      </c>
      <c r="E297" s="13" t="n">
        <v>46149</v>
      </c>
      <c r="F297" s="13" t="n">
        <v>46199</v>
      </c>
      <c r="G297" s="14" t="inlineStr">
        <is>
          <t>Crédito</t>
        </is>
      </c>
      <c r="H297" s="15" t="n">
        <v>14721.85</v>
      </c>
      <c r="I297" s="15" t="n">
        <v>12094.07</v>
      </c>
      <c r="J297" s="40" t="n">
        <v>46205</v>
      </c>
      <c r="K297" s="15" t="n">
        <v>2627.78</v>
      </c>
      <c r="L297" s="40" t="n">
        <v>46212</v>
      </c>
      <c r="M297" s="33">
        <f>SUM(I297,K297)</f>
        <v/>
      </c>
      <c r="N297" s="14" t="inlineStr">
        <is>
          <t>Sí</t>
        </is>
      </c>
      <c r="O297" s="13" t="n"/>
      <c r="P297" s="14" t="n"/>
      <c r="Q297" s="15">
        <f>IF(N297="Sí",0,H297-I297-K297)</f>
        <v/>
      </c>
      <c r="R297" s="14">
        <f>F297-TODAY()</f>
        <v/>
      </c>
      <c r="S297" s="14">
        <f>IF(N297="Sí","🟢 Pagado",IF(R297&lt;0,"🔴 Vencido",IF(R297&lt;=7,"🟡 Por vencer","")))</f>
        <v/>
      </c>
      <c r="T297" s="14" t="n"/>
      <c r="U297" s="14" t="n"/>
      <c r="V297" s="14" t="n"/>
      <c r="W297" s="14" t="n"/>
      <c r="X297" s="87" t="inlineStr">
        <is>
          <t>PAGO FACTURAS VENCIDAS LMF Y DEFILLO BEERS &amp; CO</t>
        </is>
      </c>
    </row>
    <row r="298" hidden="1" s="115">
      <c r="A298" s="13" t="n"/>
      <c r="B298" s="14" t="inlineStr">
        <is>
          <t>AMBAS</t>
        </is>
      </c>
      <c r="C298" s="14" t="inlineStr">
        <is>
          <t>JUAN BEATO</t>
        </is>
      </c>
      <c r="D298" s="14" t="inlineStr">
        <is>
          <t>TC 5309</t>
        </is>
      </c>
      <c r="E298" s="13" t="n">
        <v>46149</v>
      </c>
      <c r="F298" s="13" t="n">
        <v>46199</v>
      </c>
      <c r="G298" s="14" t="inlineStr">
        <is>
          <t>Crédito</t>
        </is>
      </c>
      <c r="H298" s="15" t="n">
        <v>190453.4</v>
      </c>
      <c r="I298" s="15" t="n">
        <v>190453.4</v>
      </c>
      <c r="J298" s="40" t="n">
        <v>46212</v>
      </c>
      <c r="K298" s="15" t="n"/>
      <c r="L298" s="15" t="n"/>
      <c r="M298" s="33">
        <f>SUM(I298,K298)</f>
        <v/>
      </c>
      <c r="N298" s="14" t="inlineStr">
        <is>
          <t>Sí</t>
        </is>
      </c>
      <c r="O298" s="13" t="n"/>
      <c r="P298" s="14" t="n"/>
      <c r="Q298" s="15">
        <f>IF(N298="Sí",0,H298-I298-K298)</f>
        <v/>
      </c>
      <c r="R298" s="14">
        <f>F298-TODAY()</f>
        <v/>
      </c>
      <c r="S298" s="14">
        <f>IF(N298="Sí","🟢 Pagado",IF(R298&lt;0,"🔴 Vencido",IF(R298&lt;=7,"🟡 Por vencer","")))</f>
        <v/>
      </c>
      <c r="T298" s="14" t="n"/>
      <c r="U298" s="14" t="n"/>
      <c r="V298" s="14" t="n"/>
      <c r="W298" s="14" t="n"/>
      <c r="X298" s="87" t="inlineStr">
        <is>
          <t>PAGO FACTURAS VENCIDAS LMF Y DEFILLO UB</t>
        </is>
      </c>
    </row>
    <row r="299" hidden="1" s="115">
      <c r="A299" s="13" t="n"/>
      <c r="B299" s="14" t="inlineStr">
        <is>
          <t>AMBAS</t>
        </is>
      </c>
      <c r="C299" s="14" t="inlineStr">
        <is>
          <t>JUAN BEATO</t>
        </is>
      </c>
      <c r="D299" s="14" t="inlineStr">
        <is>
          <t>TC 8194</t>
        </is>
      </c>
      <c r="E299" s="13" t="n">
        <v>46149</v>
      </c>
      <c r="F299" s="13" t="n">
        <v>46183</v>
      </c>
      <c r="G299" s="14" t="inlineStr">
        <is>
          <t>Crédito</t>
        </is>
      </c>
      <c r="H299" s="15" t="n">
        <v>190453.4</v>
      </c>
      <c r="I299" s="15" t="n">
        <v>190453.4</v>
      </c>
      <c r="J299" s="40" t="n">
        <v>46185</v>
      </c>
      <c r="K299" s="15" t="n"/>
      <c r="L299" s="15" t="n"/>
      <c r="M299" s="33">
        <f>SUM(I299,K299)</f>
        <v/>
      </c>
      <c r="N299" s="14" t="inlineStr">
        <is>
          <t>Sí</t>
        </is>
      </c>
      <c r="O299" s="13" t="n"/>
      <c r="P299" s="14" t="n"/>
      <c r="Q299" s="15">
        <f>IF(N299="Sí",0,H299-I299-K299)</f>
        <v/>
      </c>
      <c r="R299" s="14">
        <f>F299-TODAY()</f>
        <v/>
      </c>
      <c r="S299" s="14">
        <f>IF(N299="Sí","🟢 Pagado",IF(R299&lt;0,"🔴 Vencido",IF(R299&lt;=7,"🟡 Por vencer","")))</f>
        <v/>
      </c>
      <c r="T299" s="14" t="n"/>
      <c r="U299" s="14" t="n"/>
      <c r="V299" s="14" t="n"/>
      <c r="W299" s="14" t="n"/>
      <c r="X299" s="87" t="inlineStr">
        <is>
          <t>PAGO FACTURAS VENCIDAS LMF Y DEFILLO UB</t>
        </is>
      </c>
    </row>
    <row r="300" hidden="1" s="115">
      <c r="A300" s="13" t="n"/>
      <c r="B300" s="14" t="inlineStr">
        <is>
          <t>La Cata LMF</t>
        </is>
      </c>
      <c r="C300" s="14" t="inlineStr">
        <is>
          <t>FRITO LAY DOMINICANA S A</t>
        </is>
      </c>
      <c r="D300" s="14" t="n"/>
      <c r="E300" s="13" t="n">
        <v>46150</v>
      </c>
      <c r="F300" s="13" t="n">
        <v>46150</v>
      </c>
      <c r="G300" s="14" t="inlineStr">
        <is>
          <t>Contado</t>
        </is>
      </c>
      <c r="H300" s="15" t="n">
        <v>9855.790000000001</v>
      </c>
      <c r="I300" s="15" t="n">
        <v>9855.790000000001</v>
      </c>
      <c r="J300" s="40" t="n">
        <v>46150</v>
      </c>
      <c r="K300" s="15" t="n"/>
      <c r="L300" s="15" t="n"/>
      <c r="M300" s="33">
        <f>SUM(I300,K300)</f>
        <v/>
      </c>
      <c r="N300" s="14" t="inlineStr">
        <is>
          <t>Sí</t>
        </is>
      </c>
      <c r="O300" s="13" t="n">
        <v>46150</v>
      </c>
      <c r="P300" s="14" t="n"/>
      <c r="Q300" s="15">
        <f>IF(N300="Sí",0,H300-I300-K300)</f>
        <v/>
      </c>
      <c r="R300" s="14">
        <f>F300-TODAY()</f>
        <v/>
      </c>
      <c r="S300" s="14">
        <f>IF(N300="Sí","🟢 Pagado",IF(R300&lt;0,"🔴 Vencido",IF(R300&lt;=7,"🟡 Por vencer","")))</f>
        <v/>
      </c>
      <c r="T300" s="14" t="n"/>
      <c r="U300" s="14" t="n"/>
      <c r="V300" s="14" t="n"/>
      <c r="W300" s="14" t="n"/>
      <c r="X300" s="87" t="n"/>
    </row>
    <row r="301" hidden="1" s="115">
      <c r="A301" s="13" t="n"/>
      <c r="B301" s="14" t="inlineStr">
        <is>
          <t>La Cata LMF</t>
        </is>
      </c>
      <c r="C301" s="14" t="inlineStr">
        <is>
          <t>SUPERNOVA /TULIPAN/DELVIS</t>
        </is>
      </c>
      <c r="D301" s="14" t="n">
        <v>3439</v>
      </c>
      <c r="E301" s="13" t="n">
        <v>46150</v>
      </c>
      <c r="F301" s="13" t="n">
        <v>46164</v>
      </c>
      <c r="G301" s="14" t="inlineStr">
        <is>
          <t>Crédito</t>
        </is>
      </c>
      <c r="H301" s="15" t="n">
        <v>209300</v>
      </c>
      <c r="I301" s="15" t="n">
        <v>209300</v>
      </c>
      <c r="J301" s="40" t="n"/>
      <c r="K301" s="15" t="n"/>
      <c r="L301" s="40" t="n"/>
      <c r="M301" s="33">
        <f>SUM(I301,K301)</f>
        <v/>
      </c>
      <c r="N301" s="14" t="inlineStr">
        <is>
          <t>Sí</t>
        </is>
      </c>
      <c r="O301" s="13" t="n">
        <v>46161</v>
      </c>
      <c r="P301" s="14" t="n"/>
      <c r="Q301" s="15">
        <f>IF(N301="Sí",0,H301-I301-K301)</f>
        <v/>
      </c>
      <c r="R301" s="14">
        <f>F301-TODAY()</f>
        <v/>
      </c>
      <c r="S301" s="14">
        <f>IF(N301="Sí","🟢 Pagado",IF(R301&lt;0,"🔴 Vencido",IF(R301&lt;=7,"🟡 Por vencer","")))</f>
        <v/>
      </c>
      <c r="T301" s="14" t="n"/>
      <c r="U301" s="14" t="n"/>
      <c r="V301" s="14" t="n"/>
      <c r="W301" s="14" t="n"/>
      <c r="X301" s="87" t="n"/>
    </row>
    <row r="302" hidden="1" s="115">
      <c r="A302" s="13" t="n"/>
      <c r="B302" s="14" t="inlineStr">
        <is>
          <t>La Cata LMF</t>
        </is>
      </c>
      <c r="C302" s="14" t="inlineStr">
        <is>
          <t xml:space="preserve">AGUA SUBLIME </t>
        </is>
      </c>
      <c r="D302" s="14" t="n"/>
      <c r="E302" s="13" t="n">
        <v>46151</v>
      </c>
      <c r="F302" s="13" t="n">
        <v>46151</v>
      </c>
      <c r="G302" s="14" t="inlineStr">
        <is>
          <t>Contado</t>
        </is>
      </c>
      <c r="H302" s="15" t="n">
        <v>1400</v>
      </c>
      <c r="I302" s="15" t="n">
        <v>1400</v>
      </c>
      <c r="J302" s="40" t="n"/>
      <c r="K302" s="15" t="n"/>
      <c r="L302" s="15" t="n"/>
      <c r="M302" s="33">
        <f>SUM(I302,K302)</f>
        <v/>
      </c>
      <c r="N302" s="14" t="inlineStr">
        <is>
          <t>Sí</t>
        </is>
      </c>
      <c r="O302" s="13" t="n">
        <v>46151</v>
      </c>
      <c r="P302" s="14" t="n"/>
      <c r="Q302" s="15">
        <f>IF(N302="Sí",0,H302-I302-K302)</f>
        <v/>
      </c>
      <c r="R302" s="14">
        <f>F302-TODAY()</f>
        <v/>
      </c>
      <c r="S302" s="14">
        <f>IF(N302="Sí","🟢 Pagado",IF(R302&lt;0,"🔴 Vencido",IF(R302&lt;=7,"🟡 Por vencer","")))</f>
        <v/>
      </c>
      <c r="T302" s="14" t="n"/>
      <c r="U302" s="14" t="n"/>
      <c r="V302" s="14" t="n"/>
      <c r="W302" s="14" t="n"/>
      <c r="X302" s="87" t="n"/>
    </row>
    <row r="303" hidden="1" s="115">
      <c r="A303" s="13" t="n"/>
      <c r="B303" s="14" t="inlineStr">
        <is>
          <t>La Cata LMF</t>
        </is>
      </c>
      <c r="C303" s="14" t="inlineStr">
        <is>
          <t xml:space="preserve">COCACOLA </t>
        </is>
      </c>
      <c r="D303" s="14" t="n"/>
      <c r="E303" s="13" t="n">
        <v>46153</v>
      </c>
      <c r="F303" s="13" t="n">
        <v>46153</v>
      </c>
      <c r="G303" s="14" t="inlineStr">
        <is>
          <t>Contado</t>
        </is>
      </c>
      <c r="H303" s="15" t="n">
        <v>8696</v>
      </c>
      <c r="I303" s="15" t="n">
        <v>8696</v>
      </c>
      <c r="J303" s="40" t="n"/>
      <c r="K303" s="15" t="n"/>
      <c r="L303" s="15" t="n"/>
      <c r="M303" s="33">
        <f>SUM(I303,K303)</f>
        <v/>
      </c>
      <c r="N303" s="14" t="inlineStr">
        <is>
          <t>Sí</t>
        </is>
      </c>
      <c r="O303" s="13" t="n">
        <v>46153</v>
      </c>
      <c r="P303" s="14" t="n"/>
      <c r="Q303" s="15">
        <f>IF(N303="Sí",0,H303-I303-K303)</f>
        <v/>
      </c>
      <c r="R303" s="14">
        <f>F303-TODAY()</f>
        <v/>
      </c>
      <c r="S303" s="14">
        <f>IF(N303="Sí","🟢 Pagado",IF(R303&lt;0,"🔴 Vencido",IF(R303&lt;=7,"🟡 Por vencer","")))</f>
        <v/>
      </c>
      <c r="T303" s="14" t="n"/>
      <c r="U303" s="14" t="n"/>
      <c r="V303" s="14" t="n"/>
      <c r="W303" s="14" t="n"/>
      <c r="X303" s="87" t="n"/>
    </row>
    <row r="304" hidden="1" s="115">
      <c r="A304" s="13" t="n"/>
      <c r="B304" s="14" t="inlineStr">
        <is>
          <t>La Cata SJM</t>
        </is>
      </c>
      <c r="C304" s="14" t="inlineStr">
        <is>
          <t>JOSE IGNACIO ROA</t>
        </is>
      </c>
      <c r="D304" s="14" t="n"/>
      <c r="E304" s="13" t="n">
        <v>46153</v>
      </c>
      <c r="F304" s="13" t="n">
        <v>46153</v>
      </c>
      <c r="G304" s="14" t="inlineStr">
        <is>
          <t>Contado</t>
        </is>
      </c>
      <c r="H304" s="15" t="n">
        <v>1000</v>
      </c>
      <c r="I304" s="15" t="n">
        <v>1000</v>
      </c>
      <c r="J304" s="40" t="n"/>
      <c r="K304" s="15" t="n"/>
      <c r="L304" s="15" t="n"/>
      <c r="M304" s="33">
        <f>SUM(I304,K304)</f>
        <v/>
      </c>
      <c r="N304" s="14" t="inlineStr">
        <is>
          <t>Sí</t>
        </is>
      </c>
      <c r="O304" s="13" t="n">
        <v>46174</v>
      </c>
      <c r="P304" s="14" t="n"/>
      <c r="Q304" s="15">
        <f>IF(N304="Sí",0,H304-I304-K304)</f>
        <v/>
      </c>
      <c r="R304" s="14">
        <f>F304-TODAY()</f>
        <v/>
      </c>
      <c r="S304" s="14">
        <f>IF(N304="Sí","🟢 Pagado",IF(R304&lt;0,"🔴 Vencido",IF(R304&lt;=7,"🟡 Por vencer","")))</f>
        <v/>
      </c>
      <c r="T304" s="14" t="inlineStr">
        <is>
          <t>Jose</t>
        </is>
      </c>
      <c r="U304" s="14" t="n"/>
      <c r="V304" s="14" t="n"/>
      <c r="W304" s="14" t="n"/>
      <c r="X304" s="87" t="inlineStr">
        <is>
          <t>Sotero Chobelo</t>
        </is>
      </c>
    </row>
    <row r="305" hidden="1" s="115">
      <c r="A305" s="13" t="n"/>
      <c r="B305" s="14" t="inlineStr">
        <is>
          <t>La Cata DF</t>
        </is>
      </c>
      <c r="C305" s="14" t="inlineStr">
        <is>
          <t>JUAN BEATO</t>
        </is>
      </c>
      <c r="D305" s="14" t="inlineStr">
        <is>
          <t>TC QIK</t>
        </is>
      </c>
      <c r="E305" s="13" t="n">
        <v>46153</v>
      </c>
      <c r="F305" s="13" t="n">
        <v>46191</v>
      </c>
      <c r="G305" s="14" t="inlineStr">
        <is>
          <t>Crédito</t>
        </is>
      </c>
      <c r="H305" s="15" t="n">
        <v>865</v>
      </c>
      <c r="I305" s="15" t="n">
        <v>865</v>
      </c>
      <c r="J305" s="40" t="n">
        <v>46198</v>
      </c>
      <c r="K305" s="15" t="n"/>
      <c r="L305" s="15" t="n"/>
      <c r="M305" s="33">
        <f>SUM(I305,K305)</f>
        <v/>
      </c>
      <c r="N305" s="14" t="inlineStr">
        <is>
          <t>Sí</t>
        </is>
      </c>
      <c r="O305" s="13" t="n"/>
      <c r="P305" s="14" t="n"/>
      <c r="Q305" s="15">
        <f>IF(N305="Sí",0,H305-I305-K305)</f>
        <v/>
      </c>
      <c r="R305" s="14">
        <f>F305-TODAY()</f>
        <v/>
      </c>
      <c r="S305" s="14">
        <f>IF(N305="Sí","🟢 Pagado",IF(R305&lt;0,"🔴 Vencido",IF(R305&lt;=7,"🟡 Por vencer","")))</f>
        <v/>
      </c>
      <c r="T305" s="14" t="n"/>
      <c r="U305" s="14" t="n"/>
      <c r="V305" s="14" t="n"/>
      <c r="W305" s="14" t="n"/>
      <c r="X305" s="87" t="inlineStr">
        <is>
          <t>Desechables DEFILLO</t>
        </is>
      </c>
    </row>
    <row r="306" hidden="1" s="115">
      <c r="A306" s="13" t="n"/>
      <c r="B306" s="14" t="inlineStr">
        <is>
          <t>AMBAS</t>
        </is>
      </c>
      <c r="C306" s="14" t="inlineStr">
        <is>
          <t>CABEZA LIQUORS STORE</t>
        </is>
      </c>
      <c r="D306" s="14" t="n"/>
      <c r="E306" s="13" t="n">
        <v>46151</v>
      </c>
      <c r="F306" s="13" t="n">
        <v>46182</v>
      </c>
      <c r="G306" s="14" t="inlineStr">
        <is>
          <t>Crédito</t>
        </is>
      </c>
      <c r="H306" s="15" t="n">
        <v>7750</v>
      </c>
      <c r="I306" s="15" t="n">
        <v>7750</v>
      </c>
      <c r="J306" s="40" t="n">
        <v>46161</v>
      </c>
      <c r="K306" s="15" t="n"/>
      <c r="L306" s="15" t="n"/>
      <c r="M306" s="33">
        <f>SUM(I306,K306)</f>
        <v/>
      </c>
      <c r="N306" s="14" t="inlineStr">
        <is>
          <t>Sí</t>
        </is>
      </c>
      <c r="O306" s="40" t="n">
        <v>46161</v>
      </c>
      <c r="P306" s="14" t="n"/>
      <c r="Q306" s="15">
        <f>IF(N306="Sí",0,H306-I306-K306)</f>
        <v/>
      </c>
      <c r="R306" s="14">
        <f>F306-TODAY()</f>
        <v/>
      </c>
      <c r="S306" s="14">
        <f>IF(N306="Sí","🟢 Pagado",IF(R306&lt;0,"🔴 Vencido",IF(R306&lt;=7,"🟡 Por vencer","")))</f>
        <v/>
      </c>
      <c r="T306" s="14" t="n"/>
      <c r="U306" s="14" t="n"/>
      <c r="V306" s="14" t="n"/>
      <c r="W306" s="14" t="n"/>
      <c r="X306" s="87" t="n"/>
    </row>
    <row r="307" hidden="1" s="115">
      <c r="A307" s="13" t="n"/>
      <c r="B307" s="14" t="inlineStr">
        <is>
          <t>La Cata DF</t>
        </is>
      </c>
      <c r="C307" s="14" t="inlineStr">
        <is>
          <t>AQUASED</t>
        </is>
      </c>
      <c r="D307" s="14" t="n"/>
      <c r="E307" s="13" t="n">
        <v>46153</v>
      </c>
      <c r="F307" s="13" t="n">
        <v>46153</v>
      </c>
      <c r="G307" s="14" t="inlineStr">
        <is>
          <t>Contado</t>
        </is>
      </c>
      <c r="H307" s="15" t="n">
        <v>960</v>
      </c>
      <c r="I307" s="15" t="n">
        <v>960</v>
      </c>
      <c r="J307" s="40" t="n">
        <v>46153</v>
      </c>
      <c r="K307" s="15" t="n"/>
      <c r="L307" s="15" t="n"/>
      <c r="M307" s="33">
        <f>SUM(I307,K307)</f>
        <v/>
      </c>
      <c r="N307" s="14" t="inlineStr">
        <is>
          <t>Sí</t>
        </is>
      </c>
      <c r="O307" s="40" t="n">
        <v>46161</v>
      </c>
      <c r="P307" s="14" t="n"/>
      <c r="Q307" s="15">
        <f>IF(N307="Sí",0,H307-I307-K307)</f>
        <v/>
      </c>
      <c r="R307" s="14">
        <f>F307-TODAY()</f>
        <v/>
      </c>
      <c r="S307" s="14">
        <f>IF(N307="Sí","🟢 Pagado",IF(R307&lt;0,"🔴 Vencido",IF(R307&lt;=7,"🟡 Por vencer","")))</f>
        <v/>
      </c>
      <c r="T307" s="14" t="n"/>
      <c r="U307" s="14" t="n"/>
      <c r="V307" s="14" t="n"/>
      <c r="W307" s="14" t="n"/>
      <c r="X307" s="87" t="n"/>
    </row>
    <row r="308" hidden="1" s="115">
      <c r="A308" s="13" t="n"/>
      <c r="B308" s="14" t="inlineStr">
        <is>
          <t>La Cata DF</t>
        </is>
      </c>
      <c r="C308" s="14" t="inlineStr">
        <is>
          <t>CERVECERIA NACIONAL DOMINICANA SA</t>
        </is>
      </c>
      <c r="D308" s="14" t="n"/>
      <c r="E308" s="13" t="n">
        <v>46155</v>
      </c>
      <c r="F308" s="13" t="n">
        <v>46155</v>
      </c>
      <c r="G308" s="14" t="inlineStr">
        <is>
          <t>Contado</t>
        </is>
      </c>
      <c r="H308" s="15" t="n">
        <v>38921.83</v>
      </c>
      <c r="I308" s="15" t="n">
        <v>38921.83</v>
      </c>
      <c r="J308" s="40" t="n">
        <v>46155</v>
      </c>
      <c r="K308" s="15" t="n"/>
      <c r="L308" s="15" t="n"/>
      <c r="M308" s="33">
        <f>SUM(I308,K308)</f>
        <v/>
      </c>
      <c r="N308" s="14" t="inlineStr">
        <is>
          <t>Sí</t>
        </is>
      </c>
      <c r="O308" s="13" t="n">
        <v>46155</v>
      </c>
      <c r="P308" s="14" t="n"/>
      <c r="Q308" s="15">
        <f>IF(N308="Sí",0,H308-I308-K308)</f>
        <v/>
      </c>
      <c r="R308" s="14">
        <f>F308-TODAY()</f>
        <v/>
      </c>
      <c r="S308" s="14">
        <f>IF(N308="Sí","🟢 Pagado",IF(R308&lt;0,"🔴 Vencido",IF(R308&lt;=7,"🟡 Por vencer","")))</f>
        <v/>
      </c>
      <c r="T308" s="14" t="n"/>
      <c r="U308" s="14" t="n"/>
      <c r="V308" s="14" t="n"/>
      <c r="W308" s="14" t="n"/>
      <c r="X308" s="87" t="n"/>
    </row>
    <row r="309" hidden="1" s="115">
      <c r="A309" s="13" t="n"/>
      <c r="B309" s="14" t="inlineStr">
        <is>
          <t>La Cata LMF</t>
        </is>
      </c>
      <c r="C309" s="14" t="inlineStr">
        <is>
          <t>CERVECERIA NACIONAL DOMINICANA SA</t>
        </is>
      </c>
      <c r="D309" s="14" t="n"/>
      <c r="E309" s="13" t="n">
        <v>46156</v>
      </c>
      <c r="F309" s="13" t="n">
        <v>46156</v>
      </c>
      <c r="G309" s="14" t="inlineStr">
        <is>
          <t>Contado</t>
        </is>
      </c>
      <c r="H309" s="15" t="n">
        <v>175810</v>
      </c>
      <c r="I309" s="15" t="n">
        <v>175810</v>
      </c>
      <c r="J309" s="40" t="n">
        <v>46156</v>
      </c>
      <c r="K309" s="15" t="n"/>
      <c r="L309" s="15" t="n"/>
      <c r="M309" s="33">
        <f>SUM(I309,K309)</f>
        <v/>
      </c>
      <c r="N309" s="14" t="inlineStr">
        <is>
          <t>Sí</t>
        </is>
      </c>
      <c r="O309" s="13" t="n">
        <v>46156</v>
      </c>
      <c r="P309" s="14" t="n"/>
      <c r="Q309" s="15">
        <f>IF(N309="Sí",0,H309-I309-K309)</f>
        <v/>
      </c>
      <c r="R309" s="14">
        <f>F309-TODAY()</f>
        <v/>
      </c>
      <c r="S309" s="14">
        <f>IF(N309="Sí","🟢 Pagado",IF(R309&lt;0,"🔴 Vencido",IF(R309&lt;=7,"🟡 Por vencer","")))</f>
        <v/>
      </c>
      <c r="T309" s="14" t="n"/>
      <c r="U309" s="14" t="n"/>
      <c r="V309" s="14" t="n"/>
      <c r="W309" s="14" t="n"/>
      <c r="X309" s="87" t="n"/>
    </row>
    <row r="310" hidden="1" s="115">
      <c r="A310" s="13" t="n"/>
      <c r="B310" s="14" t="inlineStr">
        <is>
          <t>La Cata LMF</t>
        </is>
      </c>
      <c r="C310" s="14" t="inlineStr">
        <is>
          <t>SUPERNOVA /TULIPAN/DELVIS</t>
        </is>
      </c>
      <c r="D310" s="14" t="n">
        <v>3461</v>
      </c>
      <c r="E310" s="13" t="n">
        <v>46156</v>
      </c>
      <c r="F310" s="13" t="n">
        <v>46171</v>
      </c>
      <c r="G310" s="14" t="inlineStr">
        <is>
          <t>Crédito</t>
        </is>
      </c>
      <c r="H310" s="15" t="n">
        <v>176840</v>
      </c>
      <c r="I310" s="15" t="n">
        <v>176840</v>
      </c>
      <c r="J310" s="40" t="n"/>
      <c r="K310" s="15" t="n"/>
      <c r="L310" s="40" t="n"/>
      <c r="M310" s="33">
        <f>SUM(I310,K310)</f>
        <v/>
      </c>
      <c r="N310" s="14" t="inlineStr">
        <is>
          <t>Sí</t>
        </is>
      </c>
      <c r="O310" s="13" t="n">
        <v>46169</v>
      </c>
      <c r="P310" s="14" t="n"/>
      <c r="Q310" s="15">
        <f>IF(N310="Sí",0,H310-I310-K310)</f>
        <v/>
      </c>
      <c r="R310" s="14">
        <f>F310-TODAY()</f>
        <v/>
      </c>
      <c r="S310" s="14">
        <f>IF(N310="Sí","🟢 Pagado",IF(R310&lt;0,"🔴 Vencido",IF(R310&lt;=7,"🟡 Por vencer","")))</f>
        <v/>
      </c>
      <c r="T310" s="14" t="inlineStr">
        <is>
          <t>Jose</t>
        </is>
      </c>
      <c r="U310" s="14" t="n"/>
      <c r="V310" s="14" t="n"/>
      <c r="W310" s="14" t="n"/>
      <c r="X310" s="87" t="n"/>
    </row>
    <row r="311" hidden="1" s="115">
      <c r="A311" s="13" t="n"/>
      <c r="B311" s="14" t="inlineStr">
        <is>
          <t>La Cata SJM</t>
        </is>
      </c>
      <c r="C311" s="14" t="inlineStr">
        <is>
          <t>JOSE IGNACIO ROA</t>
        </is>
      </c>
      <c r="D311" s="14" t="n"/>
      <c r="E311" s="13" t="n">
        <v>46157</v>
      </c>
      <c r="F311" s="13" t="n">
        <v>46157</v>
      </c>
      <c r="G311" s="14" t="inlineStr">
        <is>
          <t>Contado</t>
        </is>
      </c>
      <c r="H311" s="15" t="n">
        <v>20000</v>
      </c>
      <c r="I311" s="15" t="n">
        <v>20000</v>
      </c>
      <c r="J311" s="40" t="n"/>
      <c r="K311" s="15" t="n"/>
      <c r="L311" s="15" t="n"/>
      <c r="M311" s="33">
        <f>SUM(I311,K311)</f>
        <v/>
      </c>
      <c r="N311" s="14" t="inlineStr">
        <is>
          <t>Sí</t>
        </is>
      </c>
      <c r="O311" s="13" t="n">
        <v>46174</v>
      </c>
      <c r="P311" s="14" t="n"/>
      <c r="Q311" s="15">
        <f>IF(N311="Sí",0,H311-I311-K311)</f>
        <v/>
      </c>
      <c r="R311" s="14">
        <f>F311-TODAY()</f>
        <v/>
      </c>
      <c r="S311" s="14">
        <f>IF(N311="Sí","🟢 Pagado",IF(R311&lt;0,"🔴 Vencido",IF(R311&lt;=7,"🟡 Por vencer","")))</f>
        <v/>
      </c>
      <c r="T311" s="14" t="inlineStr">
        <is>
          <t>Jose</t>
        </is>
      </c>
      <c r="U311" s="14" t="n"/>
      <c r="V311" s="14" t="n"/>
      <c r="W311" s="14" t="n"/>
      <c r="X311" s="87" t="inlineStr">
        <is>
          <t>Pago sistema Implementation factura Electronica</t>
        </is>
      </c>
    </row>
    <row r="312" hidden="1" s="115">
      <c r="A312" s="13" t="n"/>
      <c r="B312" s="14" t="inlineStr">
        <is>
          <t>La Cata LMF</t>
        </is>
      </c>
      <c r="C312" s="14" t="inlineStr">
        <is>
          <t>JOSE IGNACIO ROA</t>
        </is>
      </c>
      <c r="D312" s="14" t="n"/>
      <c r="E312" s="13" t="n">
        <v>46157</v>
      </c>
      <c r="F312" s="13" t="n">
        <v>46157</v>
      </c>
      <c r="G312" s="14" t="inlineStr">
        <is>
          <t>Contado</t>
        </is>
      </c>
      <c r="H312" s="15" t="n">
        <v>6160.17</v>
      </c>
      <c r="I312" s="15" t="n">
        <v>6160.17</v>
      </c>
      <c r="J312" s="40" t="n"/>
      <c r="K312" s="15" t="n"/>
      <c r="L312" s="15" t="n"/>
      <c r="M312" s="33">
        <f>SUM(I312,K312)</f>
        <v/>
      </c>
      <c r="N312" s="14" t="inlineStr">
        <is>
          <t>Sí</t>
        </is>
      </c>
      <c r="O312" s="13" t="n">
        <v>46174</v>
      </c>
      <c r="P312" s="14" t="n"/>
      <c r="Q312" s="15">
        <f>IF(N312="Sí",0,H312-I312-K312)</f>
        <v/>
      </c>
      <c r="R312" s="14">
        <f>F312-TODAY()</f>
        <v/>
      </c>
      <c r="S312" s="14">
        <f>IF(N312="Sí","🟢 Pagado",IF(R312&lt;0,"🔴 Vencido",IF(R312&lt;=7,"🟡 Por vencer","")))</f>
        <v/>
      </c>
      <c r="T312" s="14" t="inlineStr">
        <is>
          <t>Jose</t>
        </is>
      </c>
      <c r="U312" s="14" t="n"/>
      <c r="V312" s="14" t="n"/>
      <c r="W312" s="14" t="n"/>
      <c r="X312" s="87" t="inlineStr">
        <is>
          <t xml:space="preserve">ALTACOPA CLICLON PAGO </t>
        </is>
      </c>
    </row>
    <row r="313" hidden="1" s="115">
      <c r="A313" s="13" t="n"/>
      <c r="B313" s="14" t="inlineStr">
        <is>
          <t>La Cata LMF</t>
        </is>
      </c>
      <c r="C313" s="14" t="inlineStr">
        <is>
          <t>JOSE IGNACIO ROA</t>
        </is>
      </c>
      <c r="D313" s="14" t="n"/>
      <c r="E313" s="13" t="n">
        <v>46157</v>
      </c>
      <c r="F313" s="13" t="n">
        <v>46157</v>
      </c>
      <c r="G313" s="14" t="inlineStr">
        <is>
          <t>Contado</t>
        </is>
      </c>
      <c r="H313" s="15" t="n">
        <v>3800</v>
      </c>
      <c r="I313" s="15" t="n">
        <v>3800</v>
      </c>
      <c r="J313" s="40" t="n"/>
      <c r="K313" s="15" t="n"/>
      <c r="L313" s="15" t="n"/>
      <c r="M313" s="33">
        <f>SUM(I313,K313)</f>
        <v/>
      </c>
      <c r="N313" s="14" t="inlineStr">
        <is>
          <t>Sí</t>
        </is>
      </c>
      <c r="O313" s="13" t="n">
        <v>46174</v>
      </c>
      <c r="P313" s="14" t="n"/>
      <c r="Q313" s="15">
        <f>IF(N313="Sí",0,H313-I313-K313)</f>
        <v/>
      </c>
      <c r="R313" s="14">
        <f>F313-TODAY()</f>
        <v/>
      </c>
      <c r="S313" s="14">
        <f>IF(N313="Sí","🟢 Pagado",IF(R313&lt;0,"🔴 Vencido",IF(R313&lt;=7,"🟡 Por vencer","")))</f>
        <v/>
      </c>
      <c r="T313" s="14" t="inlineStr">
        <is>
          <t>Jose</t>
        </is>
      </c>
      <c r="U313" s="14" t="n"/>
      <c r="V313" s="14" t="n"/>
      <c r="W313" s="14" t="n"/>
      <c r="X313" s="87" t="inlineStr">
        <is>
          <t xml:space="preserve">PAGO POR ROLLOS DE PAPEL </t>
        </is>
      </c>
    </row>
    <row r="314" hidden="1" s="115">
      <c r="A314" s="13" t="n"/>
      <c r="B314" s="14" t="inlineStr">
        <is>
          <t>La Cata DF</t>
        </is>
      </c>
      <c r="C314" s="14" t="inlineStr">
        <is>
          <t>JUAN BEATO</t>
        </is>
      </c>
      <c r="D314" s="14" t="inlineStr">
        <is>
          <t>TC QIK</t>
        </is>
      </c>
      <c r="E314" s="13" t="n">
        <v>46158</v>
      </c>
      <c r="F314" s="13" t="n">
        <v>46191</v>
      </c>
      <c r="G314" s="14" t="inlineStr">
        <is>
          <t>Crédito</t>
        </is>
      </c>
      <c r="H314" s="15" t="n">
        <v>13797.5</v>
      </c>
      <c r="I314" s="15" t="n">
        <v>13797.5</v>
      </c>
      <c r="J314" s="40" t="n">
        <v>46198</v>
      </c>
      <c r="K314" s="15" t="n"/>
      <c r="L314" s="15" t="n"/>
      <c r="M314" s="33">
        <f>SUM(I314,K314)</f>
        <v/>
      </c>
      <c r="N314" s="14" t="inlineStr">
        <is>
          <t>Sí</t>
        </is>
      </c>
      <c r="O314" s="13" t="n"/>
      <c r="P314" s="14" t="n"/>
      <c r="Q314" s="15">
        <f>IF(N314="Sí",0,H314-I314-K314)</f>
        <v/>
      </c>
      <c r="R314" s="14">
        <f>F314-TODAY()</f>
        <v/>
      </c>
      <c r="S314" s="14">
        <f>IF(N314="Sí","🟢 Pagado",IF(R314&lt;0,"🔴 Vencido",IF(R314&lt;=7,"🟡 Por vencer","")))</f>
        <v/>
      </c>
      <c r="T314" s="14" t="n"/>
      <c r="U314" s="14" t="n"/>
      <c r="V314" s="14" t="n"/>
      <c r="W314" s="14" t="n"/>
      <c r="X314" s="87" t="inlineStr">
        <is>
          <t>PEDIDO RON DEPOT DEFILLO</t>
        </is>
      </c>
    </row>
    <row r="315" hidden="1" s="115">
      <c r="A315" s="13" t="n"/>
      <c r="B315" s="14" t="inlineStr">
        <is>
          <t>La Cata DF</t>
        </is>
      </c>
      <c r="C315" s="14" t="inlineStr">
        <is>
          <t>JOSE IGNACIO ROA</t>
        </is>
      </c>
      <c r="D315" s="14" t="n"/>
      <c r="E315" s="13" t="n">
        <v>46158</v>
      </c>
      <c r="F315" s="13" t="n">
        <v>46158</v>
      </c>
      <c r="G315" s="14" t="inlineStr">
        <is>
          <t>Contado</t>
        </is>
      </c>
      <c r="H315" s="15" t="n">
        <v>6230</v>
      </c>
      <c r="I315" s="15" t="n">
        <v>6230</v>
      </c>
      <c r="J315" s="40" t="n"/>
      <c r="K315" s="15" t="n"/>
      <c r="L315" s="15" t="n"/>
      <c r="M315" s="33">
        <f>SUM(I315,K315)</f>
        <v/>
      </c>
      <c r="N315" s="14" t="inlineStr">
        <is>
          <t>Sí</t>
        </is>
      </c>
      <c r="O315" s="13" t="n">
        <v>46174</v>
      </c>
      <c r="P315" s="14" t="n"/>
      <c r="Q315" s="15">
        <f>IF(N315="Sí",0,H315-I315-K315)</f>
        <v/>
      </c>
      <c r="R315" s="14">
        <f>F315-TODAY()</f>
        <v/>
      </c>
      <c r="S315" s="14">
        <f>IF(N315="Sí","🟢 Pagado",IF(R315&lt;0,"🔴 Vencido",IF(R315&lt;=7,"🟡 Por vencer","")))</f>
        <v/>
      </c>
      <c r="T315" s="14" t="inlineStr">
        <is>
          <t>Jose</t>
        </is>
      </c>
      <c r="U315" s="14" t="n"/>
      <c r="V315" s="14" t="n"/>
      <c r="W315" s="14" t="n"/>
      <c r="X315" s="87" t="inlineStr">
        <is>
          <t xml:space="preserve">SUELDO DE NICOLE DEFILLO </t>
        </is>
      </c>
    </row>
    <row r="316" hidden="1" s="115">
      <c r="A316" s="13" t="n"/>
      <c r="B316" s="14" t="inlineStr">
        <is>
          <t>La Cata DF</t>
        </is>
      </c>
      <c r="C316" s="14" t="inlineStr">
        <is>
          <t>JUAN BEATO</t>
        </is>
      </c>
      <c r="D316" s="14" t="inlineStr">
        <is>
          <t>TC QIK</t>
        </is>
      </c>
      <c r="E316" s="13" t="n">
        <v>46158</v>
      </c>
      <c r="F316" s="13" t="n">
        <v>46191</v>
      </c>
      <c r="G316" s="14" t="inlineStr">
        <is>
          <t>Crédito</t>
        </is>
      </c>
      <c r="H316" s="15" t="n">
        <v>410</v>
      </c>
      <c r="I316" s="15" t="n">
        <v>410</v>
      </c>
      <c r="J316" s="40" t="n">
        <v>46198</v>
      </c>
      <c r="K316" s="15" t="n"/>
      <c r="L316" s="15" t="n"/>
      <c r="M316" s="33">
        <f>SUM(I316,K316)</f>
        <v/>
      </c>
      <c r="N316" s="14" t="inlineStr">
        <is>
          <t>Sí</t>
        </is>
      </c>
      <c r="O316" s="13" t="n"/>
      <c r="P316" s="14" t="n"/>
      <c r="Q316" s="15">
        <f>IF(N316="Sí",0,H316-I316-K316)</f>
        <v/>
      </c>
      <c r="R316" s="14">
        <f>F316-TODAY()</f>
        <v/>
      </c>
      <c r="S316" s="14">
        <f>IF(N316="Sí","🟢 Pagado",IF(R316&lt;0,"🔴 Vencido",IF(R316&lt;=7,"🟡 Por vencer","")))</f>
        <v/>
      </c>
      <c r="T316" s="14" t="n"/>
      <c r="U316" s="14" t="n"/>
      <c r="V316" s="14" t="n"/>
      <c r="W316" s="14" t="n"/>
      <c r="X316" s="87" t="inlineStr">
        <is>
          <t>CANDADO AIRE DEFILLO</t>
        </is>
      </c>
    </row>
    <row r="317" hidden="1" s="115">
      <c r="A317" s="13" t="n"/>
      <c r="B317" s="14" t="inlineStr">
        <is>
          <t>La Cata DF</t>
        </is>
      </c>
      <c r="C317" s="14" t="inlineStr">
        <is>
          <t>JUAN BEATO</t>
        </is>
      </c>
      <c r="D317" s="14" t="inlineStr">
        <is>
          <t>TC QIK</t>
        </is>
      </c>
      <c r="E317" s="13" t="n">
        <v>46154</v>
      </c>
      <c r="F317" s="13" t="n">
        <v>46191</v>
      </c>
      <c r="G317" s="14" t="inlineStr">
        <is>
          <t>Crédito</t>
        </is>
      </c>
      <c r="H317" s="15" t="n">
        <v>33365</v>
      </c>
      <c r="I317" s="15" t="n">
        <v>33365</v>
      </c>
      <c r="J317" s="40" t="n">
        <v>46205</v>
      </c>
      <c r="K317" s="15" t="n"/>
      <c r="L317" s="15" t="n"/>
      <c r="M317" s="33">
        <f>SUM(I317,K317)</f>
        <v/>
      </c>
      <c r="N317" s="14" t="inlineStr">
        <is>
          <t>Sí</t>
        </is>
      </c>
      <c r="O317" s="13" t="n"/>
      <c r="P317" s="14" t="n"/>
      <c r="Q317" s="15">
        <f>IF(N317="Sí",0,H317-I317-K317)</f>
        <v/>
      </c>
      <c r="R317" s="14">
        <f>F317-TODAY()</f>
        <v/>
      </c>
      <c r="S317" s="14">
        <f>IF(N317="Sí","🟢 Pagado",IF(R317&lt;0,"🔴 Vencido",IF(R317&lt;=7,"🟡 Por vencer","")))</f>
        <v/>
      </c>
      <c r="T317" s="14" t="n"/>
      <c r="U317" s="14" t="n"/>
      <c r="V317" s="14" t="n"/>
      <c r="W317" s="14" t="n"/>
      <c r="X317" s="87" t="inlineStr">
        <is>
          <t>PEDIDO RON DEPOT DEFILLO</t>
        </is>
      </c>
    </row>
    <row r="318" hidden="1" s="115">
      <c r="A318" s="13" t="n"/>
      <c r="B318" s="14" t="inlineStr">
        <is>
          <t>La Cata SJM</t>
        </is>
      </c>
      <c r="C318" s="14" t="inlineStr">
        <is>
          <t>JUAN BEATO</t>
        </is>
      </c>
      <c r="D318" s="14" t="inlineStr">
        <is>
          <t>TRANSFERENCIA</t>
        </is>
      </c>
      <c r="E318" s="13" t="n">
        <v>46160</v>
      </c>
      <c r="F318" s="13" t="n">
        <v>46160</v>
      </c>
      <c r="G318" s="14" t="inlineStr">
        <is>
          <t>Contado</t>
        </is>
      </c>
      <c r="H318" s="15" t="n">
        <v>6500</v>
      </c>
      <c r="I318" s="15" t="n">
        <v>6055.82</v>
      </c>
      <c r="J318" s="40" t="n">
        <v>46185</v>
      </c>
      <c r="K318" s="15" t="n">
        <v>444.18</v>
      </c>
      <c r="L318" s="40" t="n">
        <v>46198</v>
      </c>
      <c r="M318" s="33">
        <f>SUM(I318,K318)</f>
        <v/>
      </c>
      <c r="N318" s="14" t="inlineStr">
        <is>
          <t>Sí</t>
        </is>
      </c>
      <c r="O318" s="13" t="n"/>
      <c r="P318" s="14" t="n"/>
      <c r="Q318" s="15">
        <f>IF(N318="Sí",0,H318-I318-K318)</f>
        <v/>
      </c>
      <c r="R318" s="14">
        <f>F318-TODAY()</f>
        <v/>
      </c>
      <c r="S318" s="14">
        <f>IF(N318="Sí","🟢 Pagado",IF(R318&lt;0,"🔴 Vencido",IF(R318&lt;=7,"🟡 Por vencer","")))</f>
        <v/>
      </c>
      <c r="T318" s="14" t="n"/>
      <c r="U318" s="14" t="n"/>
      <c r="V318" s="14" t="n"/>
      <c r="W318" s="14" t="n"/>
      <c r="X318" s="87" t="inlineStr">
        <is>
          <t>DESINSTALACION, TRANSPORTE E INSTALACION AIRE DEFILLO</t>
        </is>
      </c>
    </row>
    <row r="319" hidden="1" s="115">
      <c r="A319" s="13" t="n"/>
      <c r="B319" s="14" t="inlineStr">
        <is>
          <t>AMBAS</t>
        </is>
      </c>
      <c r="C319" s="14" t="inlineStr">
        <is>
          <t>JUAN BEATO</t>
        </is>
      </c>
      <c r="D319" s="14" t="inlineStr">
        <is>
          <t>TC 1662</t>
        </is>
      </c>
      <c r="E319" s="13" t="n">
        <v>46160</v>
      </c>
      <c r="F319" s="13" t="n">
        <v>46206</v>
      </c>
      <c r="G319" s="14" t="inlineStr">
        <is>
          <t>Crédito</t>
        </is>
      </c>
      <c r="H319" s="15" t="n">
        <v>21107.63</v>
      </c>
      <c r="I319" s="15" t="n">
        <v>21107.63</v>
      </c>
      <c r="J319" s="40" t="n">
        <v>46212</v>
      </c>
      <c r="K319" s="15" t="n"/>
      <c r="L319" s="15" t="n"/>
      <c r="M319" s="33">
        <f>SUM(I319,K319)</f>
        <v/>
      </c>
      <c r="N319" s="14" t="inlineStr">
        <is>
          <t>Sí</t>
        </is>
      </c>
      <c r="O319" s="13" t="n"/>
      <c r="P319" s="14" t="n"/>
      <c r="Q319" s="15">
        <f>IF(N319="Sí",0,H319-I319-K319)</f>
        <v/>
      </c>
      <c r="R319" s="14">
        <f>F319-TODAY()</f>
        <v/>
      </c>
      <c r="S319" s="14">
        <f>IF(N319="Sí","🟢 Pagado",IF(R319&lt;0,"🔴 Vencido",IF(R319&lt;=7,"🟡 Por vencer","")))</f>
        <v/>
      </c>
      <c r="T319" s="14" t="n"/>
      <c r="U319" s="14" t="n"/>
      <c r="V319" s="14" t="n"/>
      <c r="W319" s="14" t="n"/>
      <c r="X319" s="87" t="inlineStr">
        <is>
          <t>PAGO FACTURAS VENCIDAS LMF Y DEFILLO UB</t>
        </is>
      </c>
    </row>
    <row r="320" hidden="1" s="115">
      <c r="A320" s="13" t="n"/>
      <c r="B320" s="14" t="inlineStr">
        <is>
          <t>AMBAS</t>
        </is>
      </c>
      <c r="C320" s="14" t="inlineStr">
        <is>
          <t>JUAN BEATO</t>
        </is>
      </c>
      <c r="D320" s="14" t="inlineStr">
        <is>
          <t>TC 1662</t>
        </is>
      </c>
      <c r="E320" s="13" t="n">
        <v>46160</v>
      </c>
      <c r="F320" s="13" t="n">
        <v>46206</v>
      </c>
      <c r="G320" s="14" t="inlineStr">
        <is>
          <t>Crédito</t>
        </is>
      </c>
      <c r="H320" s="15" t="n">
        <v>26496.34</v>
      </c>
      <c r="I320" s="15" t="n">
        <v>26496.34</v>
      </c>
      <c r="J320" s="40" t="n">
        <v>46212</v>
      </c>
      <c r="K320" s="15" t="n"/>
      <c r="L320" s="15" t="n"/>
      <c r="M320" s="33">
        <f>SUM(I320,K320)</f>
        <v/>
      </c>
      <c r="N320" s="14" t="inlineStr">
        <is>
          <t>Sí</t>
        </is>
      </c>
      <c r="O320" s="13" t="n"/>
      <c r="P320" s="14" t="n"/>
      <c r="Q320" s="15">
        <f>IF(N320="Sí",0,H320-I320-K320)</f>
        <v/>
      </c>
      <c r="R320" s="14">
        <f>F320-TODAY()</f>
        <v/>
      </c>
      <c r="S320" s="14">
        <f>IF(N320="Sí","🟢 Pagado",IF(R320&lt;0,"🔴 Vencido",IF(R320&lt;=7,"🟡 Por vencer","")))</f>
        <v/>
      </c>
      <c r="T320" s="14" t="n"/>
      <c r="U320" s="14" t="n"/>
      <c r="V320" s="14" t="n"/>
      <c r="W320" s="14" t="n"/>
      <c r="X320" s="87" t="inlineStr">
        <is>
          <t>PAGO FACTURAS VENCIDAS LMF Y DEFILLO BEERS &amp; CO</t>
        </is>
      </c>
    </row>
    <row r="321" hidden="1" s="115">
      <c r="A321" s="13" t="n"/>
      <c r="B321" s="14" t="inlineStr">
        <is>
          <t>La Cata LMF</t>
        </is>
      </c>
      <c r="C321" s="14" t="inlineStr">
        <is>
          <t xml:space="preserve">COCACOLA </t>
        </is>
      </c>
      <c r="D321" s="14" t="n"/>
      <c r="E321" s="13" t="n">
        <v>46160</v>
      </c>
      <c r="F321" s="13" t="n">
        <v>46160</v>
      </c>
      <c r="G321" s="14" t="inlineStr">
        <is>
          <t>Contado</t>
        </is>
      </c>
      <c r="H321" s="15" t="n">
        <v>4912</v>
      </c>
      <c r="I321" s="15" t="n">
        <v>4912</v>
      </c>
      <c r="J321" s="40" t="n">
        <v>46160</v>
      </c>
      <c r="K321" s="15" t="n"/>
      <c r="L321" s="15" t="n"/>
      <c r="M321" s="33">
        <f>SUM(I321,K321)</f>
        <v/>
      </c>
      <c r="N321" s="14" t="inlineStr">
        <is>
          <t>Sí</t>
        </is>
      </c>
      <c r="O321" s="13" t="n">
        <v>46160</v>
      </c>
      <c r="P321" s="14" t="n"/>
      <c r="Q321" s="15">
        <f>IF(N321="Sí",0,H321-I321-K321)</f>
        <v/>
      </c>
      <c r="R321" s="14">
        <f>F321-TODAY()</f>
        <v/>
      </c>
      <c r="S321" s="14">
        <f>IF(N321="Sí","🟢 Pagado",IF(R321&lt;0,"🔴 Vencido",IF(R321&lt;=7,"🟡 Por vencer","")))</f>
        <v/>
      </c>
      <c r="T321" s="14" t="n"/>
      <c r="U321" s="14" t="n"/>
      <c r="V321" s="14" t="n"/>
      <c r="W321" s="14" t="n"/>
      <c r="X321" s="87" t="n"/>
    </row>
    <row r="322" hidden="1" s="115">
      <c r="A322" s="13" t="n"/>
      <c r="B322" s="14" t="inlineStr">
        <is>
          <t>La Cata LMF</t>
        </is>
      </c>
      <c r="C322" s="14" t="inlineStr">
        <is>
          <t>AGUA SANTA LUCIA</t>
        </is>
      </c>
      <c r="D322" s="14" t="n"/>
      <c r="E322" s="13" t="n">
        <v>46160</v>
      </c>
      <c r="F322" s="13" t="n">
        <v>46160</v>
      </c>
      <c r="G322" s="14" t="inlineStr">
        <is>
          <t>Contado</t>
        </is>
      </c>
      <c r="H322" s="15" t="n">
        <v>1750</v>
      </c>
      <c r="I322" s="15" t="n">
        <v>1750</v>
      </c>
      <c r="J322" s="40" t="n">
        <v>46160</v>
      </c>
      <c r="K322" s="15" t="n"/>
      <c r="L322" s="15" t="n"/>
      <c r="M322" s="33">
        <f>SUM(I322,K322)</f>
        <v/>
      </c>
      <c r="N322" s="14" t="inlineStr">
        <is>
          <t>Sí</t>
        </is>
      </c>
      <c r="O322" s="13" t="n">
        <v>46160</v>
      </c>
      <c r="P322" s="14" t="n"/>
      <c r="Q322" s="15">
        <f>IF(N322="Sí",0,H322-I322-K322)</f>
        <v/>
      </c>
      <c r="R322" s="14">
        <f>F322-TODAY()</f>
        <v/>
      </c>
      <c r="S322" s="14">
        <f>IF(N322="Sí","🟢 Pagado",IF(R322&lt;0,"🔴 Vencido",IF(R322&lt;=7,"🟡 Por vencer","")))</f>
        <v/>
      </c>
      <c r="T322" s="14" t="n"/>
      <c r="U322" s="14" t="n"/>
      <c r="V322" s="14" t="n"/>
      <c r="W322" s="14" t="n"/>
      <c r="X322" s="87" t="n"/>
    </row>
    <row r="323" hidden="1" s="115">
      <c r="A323" s="13" t="n"/>
      <c r="B323" s="14" t="inlineStr">
        <is>
          <t>La Cata DF</t>
        </is>
      </c>
      <c r="C323" s="14" t="inlineStr">
        <is>
          <t>CERVECERIA NACIONAL DOMINICANA SA</t>
        </is>
      </c>
      <c r="D323" s="14" t="n"/>
      <c r="E323" s="13" t="n">
        <v>46162</v>
      </c>
      <c r="F323" s="13" t="n">
        <v>46162</v>
      </c>
      <c r="G323" s="14" t="inlineStr">
        <is>
          <t>Contado</t>
        </is>
      </c>
      <c r="H323" s="15" t="n">
        <v>40825.75</v>
      </c>
      <c r="I323" s="15" t="n">
        <v>40825.75</v>
      </c>
      <c r="J323" s="40" t="n">
        <v>46160</v>
      </c>
      <c r="K323" s="15" t="n"/>
      <c r="L323" s="15" t="n"/>
      <c r="M323" s="33">
        <f>SUM(I323,K323)</f>
        <v/>
      </c>
      <c r="N323" s="14" t="inlineStr">
        <is>
          <t>Sí</t>
        </is>
      </c>
      <c r="O323" s="13" t="n">
        <v>46162</v>
      </c>
      <c r="P323" s="14" t="n"/>
      <c r="Q323" s="15">
        <f>IF(N323="Sí",0,H323-I323-K323)</f>
        <v/>
      </c>
      <c r="R323" s="14">
        <f>F323-TODAY()</f>
        <v/>
      </c>
      <c r="S323" s="14">
        <f>IF(N323="Sí","🟢 Pagado",IF(R323&lt;0,"🔴 Vencido",IF(R323&lt;=7,"🟡 Por vencer","")))</f>
        <v/>
      </c>
      <c r="T323" s="14" t="n"/>
      <c r="U323" s="14" t="n"/>
      <c r="V323" s="14" t="n"/>
      <c r="W323" s="14" t="n"/>
      <c r="X323" s="87" t="n"/>
    </row>
    <row r="324" hidden="1" s="115">
      <c r="A324" s="13" t="n"/>
      <c r="B324" s="14" t="inlineStr">
        <is>
          <t>La Cata LMF</t>
        </is>
      </c>
      <c r="C324" s="14" t="inlineStr">
        <is>
          <t>JUAN BEATO</t>
        </is>
      </c>
      <c r="D324" s="14" t="inlineStr">
        <is>
          <t>TC QIK</t>
        </is>
      </c>
      <c r="E324" s="13" t="n">
        <v>46163</v>
      </c>
      <c r="F324" s="13" t="n">
        <v>46191</v>
      </c>
      <c r="G324" s="14" t="inlineStr">
        <is>
          <t>Crédito</t>
        </is>
      </c>
      <c r="H324" s="15" t="n">
        <v>20879.99</v>
      </c>
      <c r="I324" s="15" t="n">
        <v>20879.99</v>
      </c>
      <c r="J324" s="40" t="n">
        <v>46198</v>
      </c>
      <c r="K324" s="15" t="n"/>
      <c r="L324" s="15" t="n"/>
      <c r="M324" s="33">
        <f>SUM(I324,K324)</f>
        <v/>
      </c>
      <c r="N324" s="14" t="inlineStr">
        <is>
          <t>Sí</t>
        </is>
      </c>
      <c r="O324" s="13" t="n"/>
      <c r="P324" s="14" t="n"/>
      <c r="Q324" s="15">
        <f>IF(N324="Sí",0,H324-I324-K324)</f>
        <v/>
      </c>
      <c r="R324" s="14">
        <f>F324-TODAY()</f>
        <v/>
      </c>
      <c r="S324" s="14">
        <f>IF(N324="Sí","🟢 Pagado",IF(R324&lt;0,"🔴 Vencido",IF(R324&lt;=7,"🟡 Por vencer","")))</f>
        <v/>
      </c>
      <c r="T324" s="14" t="inlineStr">
        <is>
          <t>Beato</t>
        </is>
      </c>
      <c r="U324" s="14" t="n"/>
      <c r="V324" s="14" t="n"/>
      <c r="W324" s="14" t="n"/>
      <c r="X324" s="87" t="inlineStr">
        <is>
          <t>PEDIDO RON DEPOT LMF VINOS CULITO</t>
        </is>
      </c>
    </row>
    <row r="325" hidden="1" s="115">
      <c r="A325" s="13" t="n"/>
      <c r="B325" s="14" t="inlineStr">
        <is>
          <t>La Cata DF</t>
        </is>
      </c>
      <c r="C325" s="14" t="inlineStr">
        <is>
          <t>JUAN BEATO</t>
        </is>
      </c>
      <c r="D325" s="14" t="inlineStr">
        <is>
          <t>TC QIK</t>
        </is>
      </c>
      <c r="E325" s="13" t="n">
        <v>46163</v>
      </c>
      <c r="F325" s="13" t="n">
        <v>46191</v>
      </c>
      <c r="G325" s="14" t="inlineStr">
        <is>
          <t>Crédito</t>
        </is>
      </c>
      <c r="H325" s="15" t="n">
        <v>15110</v>
      </c>
      <c r="I325" s="15" t="n">
        <v>15110</v>
      </c>
      <c r="J325" s="40" t="n">
        <v>46205</v>
      </c>
      <c r="K325" s="15" t="n"/>
      <c r="L325" s="15" t="n"/>
      <c r="M325" s="33">
        <f>SUM(I325,K325)</f>
        <v/>
      </c>
      <c r="N325" s="14" t="inlineStr">
        <is>
          <t>Sí</t>
        </is>
      </c>
      <c r="O325" s="13" t="n"/>
      <c r="P325" s="14" t="n"/>
      <c r="Q325" s="15">
        <f>IF(N325="Sí",0,H325-I325-K325)</f>
        <v/>
      </c>
      <c r="R325" s="14">
        <f>F325-TODAY()</f>
        <v/>
      </c>
      <c r="S325" s="14">
        <f>IF(N325="Sí","🟢 Pagado",IF(R325&lt;0,"🔴 Vencido",IF(R325&lt;=7,"🟡 Por vencer","")))</f>
        <v/>
      </c>
      <c r="T325" s="14" t="inlineStr">
        <is>
          <t>Beato</t>
        </is>
      </c>
      <c r="U325" s="14" t="n"/>
      <c r="V325" s="14" t="n"/>
      <c r="W325" s="14" t="n"/>
      <c r="X325" s="87" t="inlineStr">
        <is>
          <t>PEDIDO RON DEPOT DEFILLO</t>
        </is>
      </c>
    </row>
    <row r="326" hidden="1" s="115">
      <c r="A326" s="13" t="n"/>
      <c r="B326" s="14" t="inlineStr">
        <is>
          <t>La Cata DF</t>
        </is>
      </c>
      <c r="C326" s="14" t="inlineStr">
        <is>
          <t>JUAN BEATO</t>
        </is>
      </c>
      <c r="D326" s="14" t="inlineStr">
        <is>
          <t>TC QIK</t>
        </is>
      </c>
      <c r="E326" s="13" t="n">
        <v>46163</v>
      </c>
      <c r="F326" s="13" t="n">
        <v>46191</v>
      </c>
      <c r="G326" s="14" t="inlineStr">
        <is>
          <t>Crédito</t>
        </is>
      </c>
      <c r="H326" s="15" t="n">
        <v>180.25</v>
      </c>
      <c r="I326" s="15" t="n">
        <v>180.25</v>
      </c>
      <c r="J326" s="40" t="n">
        <v>46205</v>
      </c>
      <c r="K326" s="15" t="n"/>
      <c r="L326" s="15" t="n"/>
      <c r="M326" s="33">
        <f>SUM(I326,K326)</f>
        <v/>
      </c>
      <c r="N326" s="14" t="inlineStr">
        <is>
          <t>Sí</t>
        </is>
      </c>
      <c r="O326" s="13" t="n"/>
      <c r="P326" s="14" t="n"/>
      <c r="Q326" s="15">
        <f>IF(N326="Sí",0,H326-I326-K326)</f>
        <v/>
      </c>
      <c r="R326" s="14">
        <f>F326-TODAY()</f>
        <v/>
      </c>
      <c r="S326" s="14">
        <f>IF(N326="Sí","🟢 Pagado",IF(R326&lt;0,"🔴 Vencido",IF(R326&lt;=7,"🟡 Por vencer","")))</f>
        <v/>
      </c>
      <c r="T326" s="14" t="inlineStr">
        <is>
          <t>Beato</t>
        </is>
      </c>
      <c r="U326" s="14" t="n"/>
      <c r="V326" s="14" t="n"/>
      <c r="W326" s="14" t="n"/>
      <c r="X326" s="87" t="inlineStr">
        <is>
          <t>MATERIAL GASTABLE DEFILLO</t>
        </is>
      </c>
    </row>
    <row r="327" hidden="1" s="115">
      <c r="A327" s="13" t="n"/>
      <c r="B327" s="14" t="inlineStr">
        <is>
          <t>La Cata DF</t>
        </is>
      </c>
      <c r="C327" s="14" t="inlineStr">
        <is>
          <t>JUAN BEATO</t>
        </is>
      </c>
      <c r="D327" s="14" t="inlineStr">
        <is>
          <t>TC QIK</t>
        </is>
      </c>
      <c r="E327" s="13" t="n">
        <v>46163</v>
      </c>
      <c r="F327" s="13" t="n">
        <v>46191</v>
      </c>
      <c r="G327" s="14" t="inlineStr">
        <is>
          <t>Crédito</t>
        </is>
      </c>
      <c r="H327" s="15" t="n">
        <v>400</v>
      </c>
      <c r="I327" s="15" t="n">
        <v>400</v>
      </c>
      <c r="J327" s="40" t="n">
        <v>46205</v>
      </c>
      <c r="K327" s="15" t="n"/>
      <c r="L327" s="15" t="n"/>
      <c r="M327" s="33">
        <f>SUM(I327,K327)</f>
        <v/>
      </c>
      <c r="N327" s="14" t="inlineStr">
        <is>
          <t>Sí</t>
        </is>
      </c>
      <c r="O327" s="13" t="n"/>
      <c r="P327" s="14" t="n"/>
      <c r="Q327" s="15">
        <f>IF(N327="Sí",0,H327-I327-K327)</f>
        <v/>
      </c>
      <c r="R327" s="14">
        <f>F327-TODAY()</f>
        <v/>
      </c>
      <c r="S327" s="14">
        <f>IF(N327="Sí","🟢 Pagado",IF(R327&lt;0,"🔴 Vencido",IF(R327&lt;=7,"🟡 Por vencer","")))</f>
        <v/>
      </c>
      <c r="T327" s="14" t="inlineStr">
        <is>
          <t>Beato</t>
        </is>
      </c>
      <c r="U327" s="14" t="n"/>
      <c r="V327" s="14" t="n"/>
      <c r="W327" s="14" t="n"/>
      <c r="X327" s="87" t="inlineStr">
        <is>
          <t>DOMINO DEFILLO</t>
        </is>
      </c>
    </row>
    <row r="328" hidden="1" s="115">
      <c r="A328" s="13" t="n"/>
      <c r="B328" s="14" t="inlineStr">
        <is>
          <t>AMBAS</t>
        </is>
      </c>
      <c r="C328" s="14" t="inlineStr">
        <is>
          <t>CABEZA LIQUORS STORE</t>
        </is>
      </c>
      <c r="D328" s="14" t="n"/>
      <c r="E328" s="13" t="n">
        <v>46145</v>
      </c>
      <c r="F328" s="13" t="n">
        <v>46165</v>
      </c>
      <c r="G328" s="14" t="inlineStr">
        <is>
          <t>Crédito</t>
        </is>
      </c>
      <c r="H328" s="15" t="n">
        <v>6640</v>
      </c>
      <c r="I328" s="15" t="n">
        <v>6640</v>
      </c>
      <c r="J328" s="40" t="n"/>
      <c r="K328" s="15" t="n"/>
      <c r="L328" s="15" t="n"/>
      <c r="M328" s="33">
        <f>SUM(I328,K328)</f>
        <v/>
      </c>
      <c r="N328" s="14" t="inlineStr">
        <is>
          <t>Sí</t>
        </is>
      </c>
      <c r="O328" s="13" t="n">
        <v>46169</v>
      </c>
      <c r="P328" s="14" t="n"/>
      <c r="Q328" s="15">
        <f>IF(N328="Sí",0,H328-I328-K328)</f>
        <v/>
      </c>
      <c r="R328" s="14">
        <f>F328-TODAY()</f>
        <v/>
      </c>
      <c r="S328" s="14">
        <f>IF(N328="Sí","🟢 Pagado",IF(R328&lt;0,"🔴 Vencido",IF(R328&lt;=7,"🟡 Por vencer","")))</f>
        <v/>
      </c>
      <c r="T328" s="14" t="inlineStr">
        <is>
          <t>Ignacio</t>
        </is>
      </c>
      <c r="U328" s="14" t="inlineStr">
        <is>
          <t>SI</t>
        </is>
      </c>
      <c r="V328" s="14" t="n"/>
      <c r="W328" s="14" t="n"/>
      <c r="X328" s="87" t="inlineStr">
        <is>
          <t>RESTANTE PEDIDOS AMBAS SUCURSALES KINGS PRIDE KANEL</t>
        </is>
      </c>
    </row>
    <row r="329" hidden="1" s="115">
      <c r="A329" s="13" t="n"/>
      <c r="B329" s="14" t="inlineStr">
        <is>
          <t>AMBAS</t>
        </is>
      </c>
      <c r="C329" s="14" t="inlineStr">
        <is>
          <t>CABEZA LIQUORS STORE (NEVERITAS)</t>
        </is>
      </c>
      <c r="D329" s="14" t="n"/>
      <c r="E329" s="13" t="n">
        <v>46151</v>
      </c>
      <c r="F329" s="13" t="n">
        <v>46165</v>
      </c>
      <c r="G329" s="14" t="inlineStr">
        <is>
          <t>Crédito</t>
        </is>
      </c>
      <c r="H329" s="15" t="n">
        <v>7750</v>
      </c>
      <c r="I329" s="15" t="n">
        <v>7750</v>
      </c>
      <c r="J329" s="40" t="n"/>
      <c r="K329" s="15" t="n"/>
      <c r="L329" s="15" t="n"/>
      <c r="M329" s="33">
        <f>SUM(I329,K329)</f>
        <v/>
      </c>
      <c r="N329" s="14" t="inlineStr">
        <is>
          <t>Sí</t>
        </is>
      </c>
      <c r="O329" s="13" t="n">
        <v>46169</v>
      </c>
      <c r="P329" s="14" t="n"/>
      <c r="Q329" s="15">
        <f>IF(N329="Sí",0,H329-I329-K329)</f>
        <v/>
      </c>
      <c r="R329" s="14">
        <f>F329-TODAY()</f>
        <v/>
      </c>
      <c r="S329" s="14">
        <f>IF(N329="Sí","🟢 Pagado",IF(R329&lt;0,"🔴 Vencido",IF(R329&lt;=7,"🟡 Por vencer","")))</f>
        <v/>
      </c>
      <c r="T329" s="14" t="inlineStr">
        <is>
          <t>Ignacio</t>
        </is>
      </c>
      <c r="U329" s="14" t="inlineStr">
        <is>
          <t>SI</t>
        </is>
      </c>
      <c r="V329" s="14" t="n"/>
      <c r="W329" s="14" t="n"/>
      <c r="X329" s="87" t="inlineStr">
        <is>
          <t>NEVERITAS PAGAR A LA CUENTA DEL POPULAR DE LA ESPOSA</t>
        </is>
      </c>
    </row>
    <row r="330" hidden="1" s="115">
      <c r="A330" s="13" t="n"/>
      <c r="B330" s="14" t="inlineStr">
        <is>
          <t>AMBAS</t>
        </is>
      </c>
      <c r="C330" s="14" t="inlineStr">
        <is>
          <t>CABEZA LIQUORS STORE (NEVERITAS)</t>
        </is>
      </c>
      <c r="D330" s="14" t="n"/>
      <c r="E330" s="13" t="n">
        <v>46151</v>
      </c>
      <c r="F330" s="13" t="n">
        <v>46165</v>
      </c>
      <c r="G330" s="14" t="inlineStr">
        <is>
          <t>Crédito</t>
        </is>
      </c>
      <c r="H330" s="15" t="n">
        <v>6650</v>
      </c>
      <c r="I330" s="15" t="n">
        <v>6650</v>
      </c>
      <c r="J330" s="40" t="n"/>
      <c r="K330" s="15" t="n"/>
      <c r="L330" s="15" t="n"/>
      <c r="M330" s="33">
        <f>SUM(I330,K330)</f>
        <v/>
      </c>
      <c r="N330" s="14" t="inlineStr">
        <is>
          <t>Sí</t>
        </is>
      </c>
      <c r="O330" s="13" t="n">
        <v>46169</v>
      </c>
      <c r="P330" s="14" t="n"/>
      <c r="Q330" s="15">
        <f>IF(N330="Sí",0,H330-I330-K330)</f>
        <v/>
      </c>
      <c r="R330" s="14">
        <f>F330-TODAY()</f>
        <v/>
      </c>
      <c r="S330" s="14">
        <f>IF(N330="Sí","🟢 Pagado",IF(R330&lt;0,"🔴 Vencido",IF(R330&lt;=7,"🟡 Por vencer","")))</f>
        <v/>
      </c>
      <c r="T330" s="14" t="inlineStr">
        <is>
          <t>Ignacio</t>
        </is>
      </c>
      <c r="U330" s="14" t="inlineStr">
        <is>
          <t>SI</t>
        </is>
      </c>
      <c r="V330" s="14" t="n"/>
      <c r="W330" s="14" t="n"/>
      <c r="X330" s="87" t="inlineStr">
        <is>
          <t>NEVERITAS PAGAR A LA CUENTA DEL POPULAR DE LA ESPOSA</t>
        </is>
      </c>
    </row>
    <row r="331" hidden="1" s="115">
      <c r="A331" s="13" t="n"/>
      <c r="B331" s="14" t="inlineStr">
        <is>
          <t>La Cata DF</t>
        </is>
      </c>
      <c r="C331" s="14" t="inlineStr">
        <is>
          <t>AQUASED SRL</t>
        </is>
      </c>
      <c r="D331" s="14" t="n"/>
      <c r="E331" s="13" t="n">
        <v>46163</v>
      </c>
      <c r="F331" s="13" t="n">
        <v>46163</v>
      </c>
      <c r="G331" s="14" t="inlineStr">
        <is>
          <t>Contado</t>
        </is>
      </c>
      <c r="H331" s="15" t="n">
        <v>960</v>
      </c>
      <c r="I331" s="15" t="n">
        <v>960</v>
      </c>
      <c r="J331" s="40" t="n">
        <v>46163</v>
      </c>
      <c r="K331" s="15" t="n"/>
      <c r="L331" s="15" t="n"/>
      <c r="M331" s="33">
        <f>SUM(I331,K331)</f>
        <v/>
      </c>
      <c r="N331" s="14" t="inlineStr">
        <is>
          <t>Sí</t>
        </is>
      </c>
      <c r="O331" s="13" t="n"/>
      <c r="P331" s="14" t="n"/>
      <c r="Q331" s="15">
        <f>IF(N331="Sí",0,H331-I331-K331)</f>
        <v/>
      </c>
      <c r="R331" s="14">
        <f>F331-TODAY()</f>
        <v/>
      </c>
      <c r="S331" s="14">
        <f>IF(N331="Sí","🟢 Pagado",IF(R331&lt;0,"🔴 Vencido",IF(R331&lt;=7,"🟡 Por vencer","")))</f>
        <v/>
      </c>
      <c r="T331" s="14" t="inlineStr">
        <is>
          <t>Ignacio</t>
        </is>
      </c>
      <c r="U331" s="14" t="inlineStr">
        <is>
          <t>SI</t>
        </is>
      </c>
      <c r="V331" s="14" t="n"/>
      <c r="W331" s="14" t="n"/>
      <c r="X331" s="87" t="inlineStr">
        <is>
          <t>HIELO DEFILLO</t>
        </is>
      </c>
    </row>
    <row r="332" hidden="1" s="115">
      <c r="A332" s="13" t="n"/>
      <c r="B332" s="14" t="inlineStr">
        <is>
          <t>La Cata LMF</t>
        </is>
      </c>
      <c r="C332" s="14" t="inlineStr">
        <is>
          <t>CERVECERIA NACIONAL DOMINICANA SA</t>
        </is>
      </c>
      <c r="D332" s="14" t="n"/>
      <c r="E332" s="13" t="n">
        <v>46163</v>
      </c>
      <c r="F332" s="13" t="n">
        <v>46163</v>
      </c>
      <c r="G332" s="14" t="inlineStr">
        <is>
          <t>Contado</t>
        </is>
      </c>
      <c r="H332" s="15" t="n">
        <v>146532.67</v>
      </c>
      <c r="I332" s="15" t="n">
        <v>146532.67</v>
      </c>
      <c r="J332" s="40" t="n">
        <v>46163</v>
      </c>
      <c r="K332" s="15" t="n"/>
      <c r="L332" s="15" t="n"/>
      <c r="M332" s="33">
        <f>SUM(I332,K332)</f>
        <v/>
      </c>
      <c r="N332" s="14" t="inlineStr">
        <is>
          <t>Sí</t>
        </is>
      </c>
      <c r="O332" s="13" t="n"/>
      <c r="P332" s="14" t="n"/>
      <c r="Q332" s="15">
        <f>IF(N332="Sí",0,H332-I332-K332)</f>
        <v/>
      </c>
      <c r="R332" s="14">
        <f>F332-TODAY()</f>
        <v/>
      </c>
      <c r="S332" s="14">
        <f>IF(N332="Sí","🟢 Pagado",IF(R332&lt;0,"🔴 Vencido",IF(R332&lt;=7,"🟡 Por vencer","")))</f>
        <v/>
      </c>
      <c r="T332" s="14" t="inlineStr">
        <is>
          <t>Ignacio</t>
        </is>
      </c>
      <c r="U332" s="14" t="inlineStr">
        <is>
          <t>SI</t>
        </is>
      </c>
      <c r="V332" s="14" t="n"/>
      <c r="W332" s="14" t="n"/>
      <c r="X332" s="87" t="n"/>
    </row>
    <row r="333" hidden="1" s="115">
      <c r="A333" s="13" t="n"/>
      <c r="B333" s="14" t="inlineStr">
        <is>
          <t>La Cata DF</t>
        </is>
      </c>
      <c r="C333" s="14" t="inlineStr">
        <is>
          <t>JUAN BEATO</t>
        </is>
      </c>
      <c r="D333" s="14" t="inlineStr">
        <is>
          <t>TC QIK</t>
        </is>
      </c>
      <c r="E333" s="13" t="n">
        <v>46166</v>
      </c>
      <c r="F333" s="13" t="n">
        <v>46191</v>
      </c>
      <c r="G333" s="14" t="inlineStr">
        <is>
          <t>Crédito</t>
        </is>
      </c>
      <c r="H333" s="15" t="n">
        <v>37595</v>
      </c>
      <c r="I333" s="15" t="n">
        <v>37595</v>
      </c>
      <c r="J333" s="40" t="n">
        <v>46205</v>
      </c>
      <c r="K333" s="15" t="n"/>
      <c r="L333" s="15" t="n"/>
      <c r="M333" s="33">
        <f>SUM(I333,K333)</f>
        <v/>
      </c>
      <c r="N333" s="14" t="inlineStr">
        <is>
          <t>Sí</t>
        </is>
      </c>
      <c r="O333" s="13" t="n"/>
      <c r="P333" s="14" t="n"/>
      <c r="Q333" s="15">
        <f>IF(N333="Sí",0,H333-I333-K333)</f>
        <v/>
      </c>
      <c r="R333" s="14">
        <f>F333-TODAY()</f>
        <v/>
      </c>
      <c r="S333" s="14">
        <f>IF(N333="Sí","🟢 Pagado",IF(R333&lt;0,"🔴 Vencido",IF(R333&lt;=7,"🟡 Por vencer","")))</f>
        <v/>
      </c>
      <c r="T333" s="14" t="inlineStr">
        <is>
          <t>Ignacio</t>
        </is>
      </c>
      <c r="U333" s="14" t="inlineStr">
        <is>
          <t>SI</t>
        </is>
      </c>
      <c r="V333" s="14" t="n"/>
      <c r="W333" s="14" t="n"/>
      <c r="X333" s="87" t="inlineStr">
        <is>
          <t>PEDIDO RON DEPOT DEFILLO</t>
        </is>
      </c>
    </row>
    <row r="334" hidden="1" s="115">
      <c r="A334" s="13" t="n"/>
      <c r="B334" s="14" t="inlineStr">
        <is>
          <t>La Cata LMF</t>
        </is>
      </c>
      <c r="C334" s="14" t="inlineStr">
        <is>
          <t>SUPERNOVA /TULIPAN/DELVIS</t>
        </is>
      </c>
      <c r="D334" s="14" t="n">
        <v>3477</v>
      </c>
      <c r="E334" s="13" t="n">
        <v>46163</v>
      </c>
      <c r="F334" s="13" t="n">
        <v>46178</v>
      </c>
      <c r="G334" s="14" t="inlineStr">
        <is>
          <t>Crédito</t>
        </is>
      </c>
      <c r="H334" s="15" t="n">
        <v>146800</v>
      </c>
      <c r="I334" s="15" t="n">
        <v>146800</v>
      </c>
      <c r="J334" s="40" t="n">
        <v>46183</v>
      </c>
      <c r="K334" s="15" t="n"/>
      <c r="L334" s="40" t="n"/>
      <c r="M334" s="33">
        <f>SUM(I334,K334)</f>
        <v/>
      </c>
      <c r="N334" s="14" t="inlineStr">
        <is>
          <t>Sí</t>
        </is>
      </c>
      <c r="O334" s="13" t="n"/>
      <c r="P334" s="14" t="n"/>
      <c r="Q334" s="15">
        <f>IF(N334="Sí",0,H334-I334-K334)</f>
        <v/>
      </c>
      <c r="R334" s="14">
        <f>F334-TODAY()</f>
        <v/>
      </c>
      <c r="S334" s="14">
        <f>IF(N334="Sí","🟢 Pagado",IF(R334&lt;0,"🔴 Vencido",IF(R334&lt;=7,"🟡 Por vencer","")))</f>
        <v/>
      </c>
      <c r="T334" s="14" t="inlineStr">
        <is>
          <t>Ignacio</t>
        </is>
      </c>
      <c r="U334" s="14" t="inlineStr">
        <is>
          <t>SI</t>
        </is>
      </c>
      <c r="V334" s="14" t="n"/>
      <c r="W334" s="14" t="n"/>
      <c r="X334" s="87" t="n"/>
    </row>
    <row r="335" hidden="1" s="115">
      <c r="A335" s="13" t="n"/>
      <c r="B335" s="14" t="inlineStr">
        <is>
          <t>La Cata DF</t>
        </is>
      </c>
      <c r="C335" s="14" t="inlineStr">
        <is>
          <t>JUAN BEATO</t>
        </is>
      </c>
      <c r="D335" s="14" t="inlineStr">
        <is>
          <t>TC QIK</t>
        </is>
      </c>
      <c r="E335" s="13" t="n">
        <v>46168</v>
      </c>
      <c r="F335" s="13" t="n">
        <v>46191</v>
      </c>
      <c r="G335" s="14" t="inlineStr">
        <is>
          <t>Crédito</t>
        </is>
      </c>
      <c r="H335" s="15" t="n">
        <v>32415</v>
      </c>
      <c r="I335" s="15" t="n">
        <v>32415</v>
      </c>
      <c r="J335" s="40" t="n">
        <v>46205</v>
      </c>
      <c r="K335" s="15" t="n"/>
      <c r="L335" s="15" t="n"/>
      <c r="M335" s="33">
        <f>SUM(I335,K335)</f>
        <v/>
      </c>
      <c r="N335" s="14" t="inlineStr">
        <is>
          <t>Sí</t>
        </is>
      </c>
      <c r="O335" s="13" t="n"/>
      <c r="P335" s="14" t="n"/>
      <c r="Q335" s="15">
        <f>IF(N335="Sí",0,H335-I335-K335)</f>
        <v/>
      </c>
      <c r="R335" s="14">
        <f>F335-TODAY()</f>
        <v/>
      </c>
      <c r="S335" s="14">
        <f>IF(N335="Sí","🟢 Pagado",IF(R335&lt;0,"🔴 Vencido",IF(R335&lt;=7,"🟡 Por vencer","")))</f>
        <v/>
      </c>
      <c r="T335" s="14" t="inlineStr">
        <is>
          <t>Ignacio</t>
        </is>
      </c>
      <c r="U335" s="14" t="inlineStr">
        <is>
          <t>SI</t>
        </is>
      </c>
      <c r="V335" s="14" t="n"/>
      <c r="W335" s="14" t="n"/>
      <c r="X335" s="87" t="inlineStr">
        <is>
          <t>PEDIDO RON DEPOT DEFILLO</t>
        </is>
      </c>
    </row>
    <row r="336" hidden="1" s="115">
      <c r="A336" s="13" t="n"/>
      <c r="B336" s="14" t="inlineStr">
        <is>
          <t>La Cata LMF</t>
        </is>
      </c>
      <c r="C336" s="14" t="inlineStr">
        <is>
          <t>AGUA SANTA LUCIA</t>
        </is>
      </c>
      <c r="D336" s="14" t="n"/>
      <c r="E336" s="13" t="n">
        <v>46168</v>
      </c>
      <c r="F336" s="13" t="n">
        <v>46168</v>
      </c>
      <c r="G336" s="14" t="inlineStr">
        <is>
          <t>Contado</t>
        </is>
      </c>
      <c r="H336" s="15" t="n">
        <v>2000</v>
      </c>
      <c r="I336" s="15" t="n">
        <v>2000</v>
      </c>
      <c r="J336" s="40" t="n"/>
      <c r="K336" s="15" t="n"/>
      <c r="L336" s="15" t="n"/>
      <c r="M336" s="33">
        <f>SUM(I336,K336)</f>
        <v/>
      </c>
      <c r="N336" s="14" t="inlineStr">
        <is>
          <t>Sí</t>
        </is>
      </c>
      <c r="O336" s="13" t="n"/>
      <c r="P336" s="14" t="n"/>
      <c r="Q336" s="15">
        <f>IF(N336="Sí",0,H336-I336-K336)</f>
        <v/>
      </c>
      <c r="R336" s="14">
        <f>F336-TODAY()</f>
        <v/>
      </c>
      <c r="S336" s="14">
        <f>IF(N336="Sí","🟢 Pagado",IF(R336&lt;0,"🔴 Vencido",IF(R336&lt;=7,"🟡 Por vencer","")))</f>
        <v/>
      </c>
      <c r="T336" s="14" t="inlineStr">
        <is>
          <t>Ignacio</t>
        </is>
      </c>
      <c r="U336" s="14" t="inlineStr">
        <is>
          <t>SI</t>
        </is>
      </c>
      <c r="V336" s="14" t="n"/>
      <c r="W336" s="14" t="n"/>
      <c r="X336" s="87" t="n"/>
    </row>
    <row r="337" hidden="1" s="115">
      <c r="A337" s="13" t="n"/>
      <c r="B337" s="14" t="inlineStr">
        <is>
          <t>La Cata LMF</t>
        </is>
      </c>
      <c r="C337" s="14" t="inlineStr">
        <is>
          <t>ING. ALBERTO</t>
        </is>
      </c>
      <c r="D337" s="14" t="n"/>
      <c r="E337" s="13" t="n">
        <v>46169</v>
      </c>
      <c r="F337" s="13" t="n">
        <v>46169</v>
      </c>
      <c r="G337" s="14" t="inlineStr">
        <is>
          <t>Contado</t>
        </is>
      </c>
      <c r="H337" s="15" t="n">
        <v>1500</v>
      </c>
      <c r="I337" s="15" t="n">
        <v>1500</v>
      </c>
      <c r="J337" s="40" t="n"/>
      <c r="K337" s="15" t="n"/>
      <c r="L337" s="15" t="n"/>
      <c r="M337" s="33">
        <f>SUM(I337,K337)</f>
        <v/>
      </c>
      <c r="N337" s="14" t="inlineStr">
        <is>
          <t>Sí</t>
        </is>
      </c>
      <c r="O337" s="13" t="n"/>
      <c r="P337" s="14" t="n"/>
      <c r="Q337" s="15">
        <f>IF(N337="Sí",0,H337-I337-K337)</f>
        <v/>
      </c>
      <c r="R337" s="14">
        <f>F337-TODAY()</f>
        <v/>
      </c>
      <c r="S337" s="14">
        <f>IF(N337="Sí","🟢 Pagado",IF(R337&lt;0,"🔴 Vencido",IF(R337&lt;=7,"🟡 Por vencer","")))</f>
        <v/>
      </c>
      <c r="T337" s="14" t="inlineStr">
        <is>
          <t>Ignacio</t>
        </is>
      </c>
      <c r="U337" s="14" t="inlineStr">
        <is>
          <t>SI</t>
        </is>
      </c>
      <c r="V337" s="14" t="n"/>
      <c r="W337" s="14" t="n"/>
      <c r="X337" s="87" t="inlineStr">
        <is>
          <t>CHEQUEO INVERSOR</t>
        </is>
      </c>
    </row>
    <row r="338" hidden="1" s="115">
      <c r="A338" s="13" t="n"/>
      <c r="B338" s="14" t="inlineStr">
        <is>
          <t>La Cata DF</t>
        </is>
      </c>
      <c r="C338" s="14" t="inlineStr">
        <is>
          <t>CERVECERIA NACIONAL DOMINICANA SA</t>
        </is>
      </c>
      <c r="D338" s="14" t="n"/>
      <c r="E338" s="13" t="n">
        <v>46169</v>
      </c>
      <c r="F338" s="13" t="n">
        <v>46169</v>
      </c>
      <c r="G338" s="14" t="inlineStr">
        <is>
          <t>Contado</t>
        </is>
      </c>
      <c r="H338" s="15" t="n">
        <v>43413.29</v>
      </c>
      <c r="I338" s="15" t="n">
        <v>43413.29</v>
      </c>
      <c r="J338" s="40" t="n"/>
      <c r="K338" s="15" t="n"/>
      <c r="L338" s="15" t="n"/>
      <c r="M338" s="33">
        <f>SUM(I338,K338)</f>
        <v/>
      </c>
      <c r="N338" s="14" t="inlineStr">
        <is>
          <t>Sí</t>
        </is>
      </c>
      <c r="O338" s="13" t="n"/>
      <c r="P338" s="14" t="n"/>
      <c r="Q338" s="15">
        <f>IF(N338="Sí",0,H338-I338-K338)</f>
        <v/>
      </c>
      <c r="R338" s="14">
        <f>F338-TODAY()</f>
        <v/>
      </c>
      <c r="S338" s="14">
        <f>IF(N338="Sí","🟢 Pagado",IF(R338&lt;0,"🔴 Vencido",IF(R338&lt;=7,"🟡 Por vencer","")))</f>
        <v/>
      </c>
      <c r="T338" s="14" t="inlineStr">
        <is>
          <t>Ignacio</t>
        </is>
      </c>
      <c r="U338" s="14" t="inlineStr">
        <is>
          <t>SI</t>
        </is>
      </c>
      <c r="V338" s="14" t="n"/>
      <c r="W338" s="14" t="n"/>
      <c r="X338" s="87" t="n"/>
    </row>
    <row r="339" hidden="1" s="115">
      <c r="A339" s="13" t="n"/>
      <c r="B339" s="14" t="inlineStr">
        <is>
          <t>La Cata LMF</t>
        </is>
      </c>
      <c r="C339" s="14" t="inlineStr">
        <is>
          <t>CERVECERIA NACIONAL DOMINICANA SA</t>
        </is>
      </c>
      <c r="D339" s="14" t="n"/>
      <c r="E339" s="13" t="n">
        <v>46170</v>
      </c>
      <c r="F339" s="13" t="n">
        <v>46170</v>
      </c>
      <c r="G339" s="14" t="inlineStr">
        <is>
          <t>Contado</t>
        </is>
      </c>
      <c r="H339" s="15" t="n">
        <v>204952.7</v>
      </c>
      <c r="I339" s="15" t="n">
        <v>204952.7</v>
      </c>
      <c r="J339" s="40" t="n"/>
      <c r="K339" s="15" t="n"/>
      <c r="L339" s="15" t="n"/>
      <c r="M339" s="33">
        <f>SUM(I339,K339)</f>
        <v/>
      </c>
      <c r="N339" s="14" t="inlineStr">
        <is>
          <t>Sí</t>
        </is>
      </c>
      <c r="O339" s="13" t="n"/>
      <c r="P339" s="14" t="n"/>
      <c r="Q339" s="15">
        <f>IF(N339="Sí",0,H339-I339-K339)</f>
        <v/>
      </c>
      <c r="R339" s="14">
        <f>F339-TODAY()</f>
        <v/>
      </c>
      <c r="S339" s="14">
        <f>IF(N339="Sí","🟢 Pagado",IF(R339&lt;0,"🔴 Vencido",IF(R339&lt;=7,"🟡 Por vencer","")))</f>
        <v/>
      </c>
      <c r="T339" s="14" t="inlineStr">
        <is>
          <t>Ignacio</t>
        </is>
      </c>
      <c r="U339" s="14" t="inlineStr">
        <is>
          <t>SI</t>
        </is>
      </c>
      <c r="V339" s="14" t="n"/>
      <c r="W339" s="14" t="n"/>
      <c r="X339" s="87" t="n"/>
    </row>
    <row r="340" hidden="1" s="115">
      <c r="A340" s="13" t="n"/>
      <c r="B340" s="14" t="inlineStr">
        <is>
          <t>La Cata LMF</t>
        </is>
      </c>
      <c r="C340" s="14" t="inlineStr">
        <is>
          <t>SUPERNOVA /TULIPAN/DELVIS</t>
        </is>
      </c>
      <c r="D340" s="14" t="n">
        <v>3501</v>
      </c>
      <c r="E340" s="13" t="n">
        <v>46170</v>
      </c>
      <c r="F340" s="13" t="n">
        <v>46154</v>
      </c>
      <c r="G340" s="14" t="inlineStr">
        <is>
          <t>Crédito</t>
        </is>
      </c>
      <c r="H340" s="15" t="n">
        <v>388465</v>
      </c>
      <c r="I340" s="15" t="n">
        <v>388465</v>
      </c>
      <c r="J340" s="40" t="n"/>
      <c r="K340" s="15" t="n"/>
      <c r="L340" s="40" t="n"/>
      <c r="M340" s="33">
        <f>SUM(I340,K340)</f>
        <v/>
      </c>
      <c r="N340" s="14" t="inlineStr">
        <is>
          <t>Sí</t>
        </is>
      </c>
      <c r="O340" s="13" t="n"/>
      <c r="P340" s="14" t="n"/>
      <c r="Q340" s="15">
        <f>IF(N340="Sí",0,H340-I340-K340)</f>
        <v/>
      </c>
      <c r="R340" s="14">
        <f>F340-TODAY()</f>
        <v/>
      </c>
      <c r="S340" s="14">
        <f>IF(N340="Sí","🟢 Pagado",IF(R340&lt;0,"🔴 Vencido",IF(R340&lt;=7,"🟡 Por vencer","")))</f>
        <v/>
      </c>
      <c r="T340" s="14" t="inlineStr">
        <is>
          <t>Ignacio</t>
        </is>
      </c>
      <c r="U340" s="14" t="inlineStr">
        <is>
          <t>SI</t>
        </is>
      </c>
      <c r="V340" s="14" t="n"/>
      <c r="W340" s="14" t="n"/>
      <c r="X340" s="87" t="n"/>
    </row>
    <row r="341" hidden="1" s="115">
      <c r="A341" s="13" t="n"/>
      <c r="B341" s="14" t="inlineStr">
        <is>
          <t>La Cata DF</t>
        </is>
      </c>
      <c r="C341" s="14" t="inlineStr">
        <is>
          <t>JUAN BEATO</t>
        </is>
      </c>
      <c r="D341" s="14" t="inlineStr">
        <is>
          <t>TC QIK</t>
        </is>
      </c>
      <c r="E341" s="13" t="n">
        <v>46172</v>
      </c>
      <c r="F341" s="13" t="n">
        <v>46220</v>
      </c>
      <c r="G341" s="14" t="inlineStr">
        <is>
          <t>Crédito</t>
        </is>
      </c>
      <c r="H341" s="15" t="n">
        <v>13315</v>
      </c>
      <c r="I341" s="15" t="n">
        <v>13315</v>
      </c>
      <c r="J341" s="40" t="n">
        <v>46212</v>
      </c>
      <c r="K341" s="15" t="n"/>
      <c r="L341" s="15" t="n"/>
      <c r="M341" s="33">
        <f>SUM(I341,K341)</f>
        <v/>
      </c>
      <c r="N341" s="14" t="inlineStr">
        <is>
          <t>Sí</t>
        </is>
      </c>
      <c r="O341" s="13" t="n"/>
      <c r="P341" s="14" t="n"/>
      <c r="Q341" s="15">
        <f>IF(N341="Sí",0,H341-I341-K341)</f>
        <v/>
      </c>
      <c r="R341" s="14">
        <f>F341-TODAY()</f>
        <v/>
      </c>
      <c r="S341" s="14">
        <f>IF(N341="Sí","🟢 Pagado",IF(R341&lt;0,"🔴 Vencido",IF(R341&lt;=7,"🟡 Por vencer","")))</f>
        <v/>
      </c>
      <c r="T341" s="14" t="inlineStr">
        <is>
          <t>Ignacio</t>
        </is>
      </c>
      <c r="U341" s="14" t="inlineStr">
        <is>
          <t>SI</t>
        </is>
      </c>
      <c r="V341" s="14" t="n"/>
      <c r="W341" s="14" t="n"/>
      <c r="X341" s="87" t="inlineStr">
        <is>
          <t>PEDIDO RON DEPOT DEFILLO</t>
        </is>
      </c>
    </row>
    <row r="342" hidden="1" s="115">
      <c r="A342" s="13" t="n"/>
      <c r="B342" s="14" t="inlineStr">
        <is>
          <t>La Cata DF</t>
        </is>
      </c>
      <c r="C342" s="14" t="inlineStr">
        <is>
          <t>JUAN BEATO</t>
        </is>
      </c>
      <c r="D342" s="14" t="inlineStr">
        <is>
          <t>TC QIK</t>
        </is>
      </c>
      <c r="E342" s="13" t="n">
        <v>46173</v>
      </c>
      <c r="F342" s="13" t="n">
        <v>46220</v>
      </c>
      <c r="G342" s="14" t="inlineStr">
        <is>
          <t>Crédito</t>
        </is>
      </c>
      <c r="H342" s="15" t="n">
        <v>21645</v>
      </c>
      <c r="I342" s="15" t="n">
        <v>21645</v>
      </c>
      <c r="J342" s="40" t="n">
        <v>46212</v>
      </c>
      <c r="K342" s="15" t="n"/>
      <c r="L342" s="15" t="n"/>
      <c r="M342" s="33">
        <f>SUM(I342,K342)</f>
        <v/>
      </c>
      <c r="N342" s="14" t="inlineStr">
        <is>
          <t>Sí</t>
        </is>
      </c>
      <c r="O342" s="13" t="n"/>
      <c r="P342" s="14" t="n"/>
      <c r="Q342" s="15">
        <f>IF(N342="Sí",0,H342-I342-K342)</f>
        <v/>
      </c>
      <c r="R342" s="14">
        <f>F342-TODAY()</f>
        <v/>
      </c>
      <c r="S342" s="14">
        <f>IF(N342="Sí","🟢 Pagado",IF(R342&lt;0,"🔴 Vencido",IF(R342&lt;=7,"🟡 Por vencer","")))</f>
        <v/>
      </c>
      <c r="T342" s="14" t="inlineStr">
        <is>
          <t>Ignacio</t>
        </is>
      </c>
      <c r="U342" s="14" t="inlineStr">
        <is>
          <t>SI</t>
        </is>
      </c>
      <c r="V342" s="14" t="n"/>
      <c r="W342" s="14" t="n"/>
      <c r="X342" s="87" t="inlineStr">
        <is>
          <t>PEDIDO RON DEPOT DEFILLO</t>
        </is>
      </c>
    </row>
    <row r="343" hidden="1" s="115">
      <c r="A343" s="13" t="n"/>
      <c r="B343" s="14" t="inlineStr">
        <is>
          <t>La Cata DF</t>
        </is>
      </c>
      <c r="C343" s="14" t="inlineStr">
        <is>
          <t>JUAN BEATO</t>
        </is>
      </c>
      <c r="D343" s="14" t="inlineStr">
        <is>
          <t>TRANSFERENCIA</t>
        </is>
      </c>
      <c r="E343" s="13" t="n">
        <v>46173</v>
      </c>
      <c r="F343" s="13" t="n">
        <v>46173</v>
      </c>
      <c r="G343" s="14" t="inlineStr">
        <is>
          <t>Crédito</t>
        </is>
      </c>
      <c r="H343" s="15" t="n">
        <v>3000</v>
      </c>
      <c r="I343" s="15" t="n">
        <v>2227.18</v>
      </c>
      <c r="J343" s="40" t="n">
        <v>46198</v>
      </c>
      <c r="K343" s="15" t="n"/>
      <c r="L343" s="15" t="n"/>
      <c r="M343" s="33">
        <f>SUM(I343,K343)</f>
        <v/>
      </c>
      <c r="N343" s="14" t="inlineStr">
        <is>
          <t>Sí</t>
        </is>
      </c>
      <c r="O343" s="13" t="n"/>
      <c r="P343" s="14" t="n"/>
      <c r="Q343" s="15">
        <f>IF(N343="Sí",0,H343-I343-K343)</f>
        <v/>
      </c>
      <c r="R343" s="14">
        <f>F343-TODAY()</f>
        <v/>
      </c>
      <c r="S343" s="14">
        <f>IF(N343="Sí","🟢 Pagado",IF(R343&lt;0,"🔴 Vencido",IF(R343&lt;=7,"🟡 Por vencer","")))</f>
        <v/>
      </c>
      <c r="T343" s="14" t="inlineStr">
        <is>
          <t>Ignacio</t>
        </is>
      </c>
      <c r="U343" s="14" t="inlineStr">
        <is>
          <t>SI</t>
        </is>
      </c>
      <c r="V343" s="14" t="n"/>
      <c r="W343" s="14" t="n"/>
      <c r="X343" s="87" t="inlineStr">
        <is>
          <t xml:space="preserve">Caja Chica DF </t>
        </is>
      </c>
    </row>
    <row r="344" hidden="1" s="115">
      <c r="A344" s="13" t="n"/>
      <c r="B344" s="14" t="inlineStr">
        <is>
          <t>La Cata LMF</t>
        </is>
      </c>
      <c r="C344" s="14" t="inlineStr">
        <is>
          <t>SUPERNOVA /TULIPAN/DELVIS</t>
        </is>
      </c>
      <c r="D344" s="14" t="n">
        <v>3513</v>
      </c>
      <c r="E344" s="13" t="n">
        <v>46173</v>
      </c>
      <c r="F344" s="13" t="n">
        <v>46187</v>
      </c>
      <c r="G344" s="14" t="inlineStr">
        <is>
          <t>Crédito</t>
        </is>
      </c>
      <c r="H344" s="15" t="n">
        <v>60280</v>
      </c>
      <c r="I344" s="15" t="n">
        <v>60280</v>
      </c>
      <c r="J344" s="40" t="n">
        <v>46183</v>
      </c>
      <c r="K344" s="15" t="n"/>
      <c r="L344" s="40" t="n"/>
      <c r="M344" s="33">
        <f>SUM(I344,K344)</f>
        <v/>
      </c>
      <c r="N344" s="14" t="inlineStr">
        <is>
          <t>Sí</t>
        </is>
      </c>
      <c r="O344" s="13" t="n"/>
      <c r="P344" s="14" t="n"/>
      <c r="Q344" s="15">
        <f>IF(N344="Sí",0,H344-I344-K344)</f>
        <v/>
      </c>
      <c r="R344" s="14">
        <f>F344-TODAY()</f>
        <v/>
      </c>
      <c r="S344" s="14">
        <f>IF(N344="Sí","🟢 Pagado",IF(R344&lt;0,"🔴 Vencido",IF(R344&lt;=7,"🟡 Por vencer","")))</f>
        <v/>
      </c>
      <c r="T344" s="14" t="inlineStr">
        <is>
          <t>Ignacio</t>
        </is>
      </c>
      <c r="U344" s="14" t="inlineStr">
        <is>
          <t>SI</t>
        </is>
      </c>
      <c r="V344" s="14" t="n"/>
      <c r="W344" s="14" t="n"/>
    </row>
    <row r="345" hidden="1" s="115">
      <c r="A345" s="13" t="n"/>
      <c r="B345" s="14" t="inlineStr">
        <is>
          <t>La Cata LMF</t>
        </is>
      </c>
      <c r="C345" s="14" t="inlineStr">
        <is>
          <t>JOSE IGNACIO ROA</t>
        </is>
      </c>
      <c r="D345" s="14" t="n"/>
      <c r="E345" s="13" t="n">
        <v>46174</v>
      </c>
      <c r="F345" s="13" t="n">
        <v>46174</v>
      </c>
      <c r="G345" s="14" t="inlineStr">
        <is>
          <t>Contado</t>
        </is>
      </c>
      <c r="H345" s="15" t="n">
        <v>4728</v>
      </c>
      <c r="I345" s="15" t="n">
        <v>4728</v>
      </c>
      <c r="J345" s="40" t="n"/>
      <c r="K345" s="15" t="n"/>
      <c r="L345" s="15" t="n"/>
      <c r="M345" s="33">
        <f>SUM(I345,K345)</f>
        <v/>
      </c>
      <c r="N345" s="14" t="inlineStr">
        <is>
          <t>Sí</t>
        </is>
      </c>
      <c r="O345" s="13" t="n">
        <v>46174</v>
      </c>
      <c r="P345" s="14" t="n"/>
      <c r="Q345" s="15">
        <f>IF(N345="Sí",0,H345-I345-K345)</f>
        <v/>
      </c>
      <c r="R345" s="14">
        <f>F345-TODAY()</f>
        <v/>
      </c>
      <c r="S345" s="14">
        <f>IF(N345="Sí","🟢 Pagado",IF(R345&lt;0,"🔴 Vencido",IF(R345&lt;=7,"🟡 Por vencer","")))</f>
        <v/>
      </c>
      <c r="T345" s="14" t="inlineStr">
        <is>
          <t>Ignacio</t>
        </is>
      </c>
      <c r="U345" s="14" t="inlineStr">
        <is>
          <t>SI</t>
        </is>
      </c>
      <c r="V345" s="14" t="n"/>
      <c r="W345" s="14" t="n"/>
      <c r="X345" s="87" t="inlineStr">
        <is>
          <t>Cocacola LMF</t>
        </is>
      </c>
    </row>
    <row r="346" hidden="1" s="115">
      <c r="A346" s="13" t="n"/>
      <c r="B346" s="14" t="inlineStr">
        <is>
          <t>La Cata DF</t>
        </is>
      </c>
      <c r="C346" s="14" t="inlineStr">
        <is>
          <t>JUAN BEATO</t>
        </is>
      </c>
      <c r="D346" s="14" t="inlineStr">
        <is>
          <t>TC QIK</t>
        </is>
      </c>
      <c r="E346" s="13" t="n">
        <v>46174</v>
      </c>
      <c r="F346" s="13" t="n">
        <v>46220</v>
      </c>
      <c r="G346" s="14" t="inlineStr">
        <is>
          <t>Crédito</t>
        </is>
      </c>
      <c r="H346" s="15" t="n">
        <v>575</v>
      </c>
      <c r="I346" s="15" t="n">
        <v>575</v>
      </c>
      <c r="J346" s="40" t="n">
        <v>46212</v>
      </c>
      <c r="K346" s="15" t="n"/>
      <c r="L346" s="15" t="n"/>
      <c r="M346" s="33">
        <f>SUM(I346,K346)</f>
        <v/>
      </c>
      <c r="N346" s="14" t="inlineStr">
        <is>
          <t>Sí</t>
        </is>
      </c>
      <c r="O346" s="13" t="n"/>
      <c r="P346" s="14" t="n"/>
      <c r="Q346" s="15">
        <f>IF(N346="Sí",0,H346-I346-K346)</f>
        <v/>
      </c>
      <c r="R346" s="14">
        <f>F346-TODAY()</f>
        <v/>
      </c>
      <c r="S346" s="14">
        <f>IF(N346="Sí","🟢 Pagado",IF(R346&lt;0,"🔴 Vencido",IF(R346&lt;=7,"🟡 Por vencer","")))</f>
        <v/>
      </c>
      <c r="T346" s="14" t="inlineStr">
        <is>
          <t>Ignacio</t>
        </is>
      </c>
      <c r="U346" s="14" t="inlineStr">
        <is>
          <t>SI</t>
        </is>
      </c>
      <c r="V346" s="14" t="n"/>
      <c r="W346" s="14" t="n"/>
      <c r="X346" s="87" t="inlineStr">
        <is>
          <t>MATERIAL GASTABLE DEFILLO</t>
        </is>
      </c>
    </row>
    <row r="347" hidden="1" s="115">
      <c r="A347" s="13" t="n"/>
      <c r="B347" s="14" t="inlineStr">
        <is>
          <t>La Cata DF</t>
        </is>
      </c>
      <c r="C347" s="14" t="inlineStr">
        <is>
          <t>JUAN BEATO</t>
        </is>
      </c>
      <c r="D347" s="14" t="inlineStr">
        <is>
          <t>TC QIK</t>
        </is>
      </c>
      <c r="E347" s="13" t="n">
        <v>46174</v>
      </c>
      <c r="F347" s="13" t="n">
        <v>46220</v>
      </c>
      <c r="G347" s="14" t="inlineStr">
        <is>
          <t>Crédito</t>
        </is>
      </c>
      <c r="H347" s="15" t="n">
        <v>6470</v>
      </c>
      <c r="I347" s="15" t="n">
        <v>6470</v>
      </c>
      <c r="J347" s="40" t="n">
        <v>46212</v>
      </c>
      <c r="K347" s="15" t="n"/>
      <c r="L347" s="15" t="n"/>
      <c r="M347" s="33">
        <f>SUM(I347,K347)</f>
        <v/>
      </c>
      <c r="N347" s="14" t="inlineStr">
        <is>
          <t>Sí</t>
        </is>
      </c>
      <c r="O347" s="13" t="n"/>
      <c r="P347" s="14" t="n"/>
      <c r="Q347" s="15">
        <f>IF(N347="Sí",0,H347-I347-K347)</f>
        <v/>
      </c>
      <c r="R347" s="14">
        <f>F347-TODAY()</f>
        <v/>
      </c>
      <c r="S347" s="14">
        <f>IF(N347="Sí","🟢 Pagado",IF(R347&lt;0,"🔴 Vencido",IF(R347&lt;=7,"🟡 Por vencer","")))</f>
        <v/>
      </c>
      <c r="T347" s="14" t="inlineStr">
        <is>
          <t>Ignacio</t>
        </is>
      </c>
      <c r="U347" s="14" t="inlineStr">
        <is>
          <t>SI</t>
        </is>
      </c>
      <c r="V347" s="14" t="n"/>
      <c r="W347" s="14" t="n"/>
      <c r="X347" s="87" t="inlineStr">
        <is>
          <t>PEDIDO RON DEPOT DEFILLO</t>
        </is>
      </c>
    </row>
    <row r="348" hidden="1" s="115">
      <c r="A348" s="13" t="n"/>
      <c r="B348" s="14" t="inlineStr">
        <is>
          <t>AMBAS</t>
        </is>
      </c>
      <c r="C348" s="14" t="inlineStr">
        <is>
          <t>JOSE IGNACIO ROA</t>
        </is>
      </c>
      <c r="D348" s="14" t="n"/>
      <c r="E348" s="13" t="n">
        <v>46174</v>
      </c>
      <c r="F348" s="13" t="n">
        <v>46174</v>
      </c>
      <c r="G348" s="14" t="inlineStr">
        <is>
          <t>Contado</t>
        </is>
      </c>
      <c r="H348" s="15" t="n">
        <v>16000</v>
      </c>
      <c r="I348" s="15" t="n">
        <v>16000</v>
      </c>
      <c r="J348" s="40" t="n"/>
      <c r="K348" s="15" t="n"/>
      <c r="L348" s="15" t="n"/>
      <c r="M348" s="33">
        <f>SUM(I348,K348)</f>
        <v/>
      </c>
      <c r="N348" s="14" t="inlineStr">
        <is>
          <t>Sí</t>
        </is>
      </c>
      <c r="O348" s="13" t="n">
        <v>46174</v>
      </c>
      <c r="P348" s="14" t="n"/>
      <c r="Q348" s="15">
        <f>IF(N348="Sí",0,H348-I348-K348)</f>
        <v/>
      </c>
      <c r="R348" s="14">
        <f>F348-TODAY()</f>
        <v/>
      </c>
      <c r="S348" s="14">
        <f>IF(N348="Sí","🟢 Pagado",IF(R348&lt;0,"🔴 Vencido",IF(R348&lt;=7,"🟡 Por vencer","")))</f>
        <v/>
      </c>
      <c r="T348" s="14" t="inlineStr">
        <is>
          <t>Ignacio</t>
        </is>
      </c>
      <c r="U348" s="14" t="inlineStr">
        <is>
          <t>SI</t>
        </is>
      </c>
      <c r="V348" s="14" t="n"/>
      <c r="W348" s="14" t="n"/>
      <c r="X348" s="87" t="inlineStr">
        <is>
          <t xml:space="preserve">Pago por internet ultimos dos veces, que nunca los debite. </t>
        </is>
      </c>
    </row>
    <row r="349" hidden="1" s="115">
      <c r="A349" s="13" t="n"/>
      <c r="B349" s="14" t="inlineStr">
        <is>
          <t>AMBAS</t>
        </is>
      </c>
      <c r="C349" s="14" t="inlineStr">
        <is>
          <t>JUAN BEATO</t>
        </is>
      </c>
      <c r="D349" s="14" t="inlineStr">
        <is>
          <t>TRANSFERENCIA</t>
        </is>
      </c>
      <c r="E349" s="13" t="n">
        <v>46171</v>
      </c>
      <c r="F349" s="13" t="n">
        <v>46171</v>
      </c>
      <c r="G349" s="14" t="inlineStr">
        <is>
          <t>Contado</t>
        </is>
      </c>
      <c r="H349" s="15" t="n">
        <v>60000</v>
      </c>
      <c r="I349" s="15" t="n">
        <v>60000</v>
      </c>
      <c r="J349" s="40" t="n">
        <v>46205</v>
      </c>
      <c r="K349" s="15" t="n"/>
      <c r="L349" s="15" t="n"/>
      <c r="M349" s="33">
        <f>SUM(I349,K349)</f>
        <v/>
      </c>
      <c r="N349" s="14" t="inlineStr">
        <is>
          <t>Sí</t>
        </is>
      </c>
      <c r="O349" s="13" t="n"/>
      <c r="P349" s="14" t="n"/>
      <c r="Q349" s="15">
        <f>IF(N349="Sí",0,H349-I349-K349)</f>
        <v/>
      </c>
      <c r="R349" s="14">
        <f>F349-TODAY()</f>
        <v/>
      </c>
      <c r="S349" s="14">
        <f>IF(N349="Sí","🟢 Pagado",IF(R349&lt;0,"🔴 Vencido",IF(R349&lt;=7,"🟡 Por vencer","")))</f>
        <v/>
      </c>
      <c r="T349" s="14" t="inlineStr">
        <is>
          <t>Beato</t>
        </is>
      </c>
      <c r="U349" s="14" t="n"/>
      <c r="V349" s="14" t="n"/>
      <c r="W349" s="14" t="n"/>
      <c r="X349" s="87" t="inlineStr">
        <is>
          <t>NOMINA LA CATA</t>
        </is>
      </c>
    </row>
    <row r="350" hidden="1" s="115">
      <c r="A350" s="13" t="n"/>
      <c r="B350" s="14" t="inlineStr">
        <is>
          <t>AMBAS</t>
        </is>
      </c>
      <c r="C350" s="14" t="inlineStr">
        <is>
          <t>JUAN BEATO</t>
        </is>
      </c>
      <c r="D350" s="14" t="inlineStr">
        <is>
          <t>TC 2788</t>
        </is>
      </c>
      <c r="E350" s="13" t="n">
        <v>46176</v>
      </c>
      <c r="F350" s="13" t="n">
        <v>46207</v>
      </c>
      <c r="G350" s="14" t="inlineStr">
        <is>
          <t>Crédito</t>
        </is>
      </c>
      <c r="H350" s="15" t="n">
        <v>236424.85</v>
      </c>
      <c r="I350" s="15" t="n">
        <v>236424.85</v>
      </c>
      <c r="J350" s="40" t="n">
        <v>46212</v>
      </c>
      <c r="K350" s="15" t="n"/>
      <c r="L350" s="15" t="n"/>
      <c r="M350" s="33">
        <f>SUM(I350,K350)</f>
        <v/>
      </c>
      <c r="N350" s="14" t="inlineStr">
        <is>
          <t>Sí</t>
        </is>
      </c>
      <c r="O350" s="13" t="n"/>
      <c r="P350" s="14" t="n"/>
      <c r="Q350" s="15">
        <f>IF(N350="Sí",0,H350-I350-K350)</f>
        <v/>
      </c>
      <c r="R350" s="14">
        <f>F350-TODAY()</f>
        <v/>
      </c>
      <c r="S350" s="14">
        <f>IF(N350="Sí","🟢 Pagado",IF(R350&lt;0,"🔴 Vencido",IF(R350&lt;=7,"🟡 Por vencer","")))</f>
        <v/>
      </c>
      <c r="T350" s="14" t="inlineStr">
        <is>
          <t>Beato</t>
        </is>
      </c>
      <c r="U350" s="14" t="n"/>
      <c r="V350" s="14" t="n"/>
      <c r="W350" s="14" t="n"/>
      <c r="X350" s="87" t="inlineStr">
        <is>
          <t>PAGO FACTURAS UNITED BRANDS AMBAS</t>
        </is>
      </c>
    </row>
    <row r="351" hidden="1" s="115">
      <c r="A351" s="13" t="n"/>
      <c r="B351" s="14" t="inlineStr">
        <is>
          <t>La Cata DF</t>
        </is>
      </c>
      <c r="C351" s="14" t="inlineStr">
        <is>
          <t>JUAN BEATO</t>
        </is>
      </c>
      <c r="D351" s="14" t="inlineStr">
        <is>
          <t>TC QIK</t>
        </is>
      </c>
      <c r="E351" s="13" t="n">
        <v>46178</v>
      </c>
      <c r="F351" s="13" t="n">
        <v>46220</v>
      </c>
      <c r="G351" s="14" t="inlineStr">
        <is>
          <t>Crédito</t>
        </is>
      </c>
      <c r="H351" s="15" t="n">
        <v>3100</v>
      </c>
      <c r="I351" s="15" t="n">
        <v>3100</v>
      </c>
      <c r="J351" s="40" t="n">
        <v>46212</v>
      </c>
      <c r="K351" s="15" t="n"/>
      <c r="L351" s="15" t="n"/>
      <c r="M351" s="33">
        <f>SUM(I351,K351)</f>
        <v/>
      </c>
      <c r="N351" s="14" t="inlineStr">
        <is>
          <t>Sí</t>
        </is>
      </c>
      <c r="O351" s="13" t="n"/>
      <c r="P351" s="14" t="n"/>
      <c r="Q351" s="15">
        <f>IF(N351="Sí",0,H351-I351-K351)</f>
        <v/>
      </c>
      <c r="R351" s="14">
        <f>F351-TODAY()</f>
        <v/>
      </c>
      <c r="S351" s="14">
        <f>IF(N351="Sí","🟢 Pagado",IF(R351&lt;0,"🔴 Vencido",IF(R351&lt;=7,"🟡 Por vencer","")))</f>
        <v/>
      </c>
      <c r="T351" s="14" t="inlineStr">
        <is>
          <t>Beato</t>
        </is>
      </c>
      <c r="U351" s="14" t="n"/>
      <c r="V351" s="14" t="n"/>
      <c r="W351" s="14" t="n"/>
      <c r="X351" s="87" t="inlineStr">
        <is>
          <t>PEDIDO RON DEPOT DEFILLO</t>
        </is>
      </c>
    </row>
    <row r="352" hidden="1" s="115">
      <c r="A352" s="13" t="n"/>
      <c r="B352" s="14" t="inlineStr">
        <is>
          <t>La Cata DF</t>
        </is>
      </c>
      <c r="C352" s="14" t="inlineStr">
        <is>
          <t>JUAN BEATO</t>
        </is>
      </c>
      <c r="D352" s="14" t="inlineStr">
        <is>
          <t>TC QIK</t>
        </is>
      </c>
      <c r="E352" s="13" t="n">
        <v>46177</v>
      </c>
      <c r="F352" s="13" t="n">
        <v>46220</v>
      </c>
      <c r="G352" s="14" t="inlineStr">
        <is>
          <t>Crédito</t>
        </is>
      </c>
      <c r="H352" s="15" t="n">
        <v>19440</v>
      </c>
      <c r="I352" s="15" t="n">
        <v>19440</v>
      </c>
      <c r="J352" s="40" t="n">
        <v>46212</v>
      </c>
      <c r="K352" s="15" t="n"/>
      <c r="L352" s="15" t="n"/>
      <c r="M352" s="33">
        <f>SUM(I352,K352)</f>
        <v/>
      </c>
      <c r="N352" s="14" t="inlineStr">
        <is>
          <t>Sí</t>
        </is>
      </c>
      <c r="O352" s="13" t="n"/>
      <c r="P352" s="14" t="n"/>
      <c r="Q352" s="15">
        <f>IF(N352="Sí",0,H352-I352-K352)</f>
        <v/>
      </c>
      <c r="R352" s="14">
        <f>F352-TODAY()</f>
        <v/>
      </c>
      <c r="S352" s="14">
        <f>IF(N352="Sí","🟢 Pagado",IF(R352&lt;0,"🔴 Vencido",IF(R352&lt;=7,"🟡 Por vencer","")))</f>
        <v/>
      </c>
      <c r="T352" s="14" t="inlineStr">
        <is>
          <t>Beato</t>
        </is>
      </c>
      <c r="U352" s="14" t="n"/>
      <c r="V352" s="14" t="n"/>
      <c r="W352" s="14" t="n"/>
      <c r="X352" s="87" t="inlineStr">
        <is>
          <t>PEDIDO RON DEPOT DEFILLO</t>
        </is>
      </c>
    </row>
    <row r="353" hidden="1" s="115">
      <c r="A353" s="13" t="n"/>
      <c r="B353" s="14" t="inlineStr">
        <is>
          <t>La Cata DF</t>
        </is>
      </c>
      <c r="C353" s="14" t="inlineStr">
        <is>
          <t>JUAN BEATO</t>
        </is>
      </c>
      <c r="D353" s="14" t="inlineStr">
        <is>
          <t>TC QIK</t>
        </is>
      </c>
      <c r="E353" s="13" t="n">
        <v>46180</v>
      </c>
      <c r="F353" s="13" t="n">
        <v>46220</v>
      </c>
      <c r="G353" s="14" t="inlineStr">
        <is>
          <t>Crédito</t>
        </is>
      </c>
      <c r="H353" s="15" t="n">
        <v>31917.5</v>
      </c>
      <c r="I353" s="15" t="n">
        <v>31917.5</v>
      </c>
      <c r="J353" s="40" t="n">
        <v>46212</v>
      </c>
      <c r="K353" s="15" t="n"/>
      <c r="L353" s="15" t="n"/>
      <c r="M353" s="33">
        <f>SUM(I353,K353)</f>
        <v/>
      </c>
      <c r="N353" s="14" t="inlineStr">
        <is>
          <t>Sí</t>
        </is>
      </c>
      <c r="O353" s="13" t="n"/>
      <c r="P353" s="14" t="n"/>
      <c r="Q353" s="15">
        <f>IF(N353="Sí",0,H353-I353-K353)</f>
        <v/>
      </c>
      <c r="R353" s="14">
        <f>F353-TODAY()</f>
        <v/>
      </c>
      <c r="S353" s="14">
        <f>IF(N353="Sí","🟢 Pagado",IF(R353&lt;0,"🔴 Vencido",IF(R353&lt;=7,"🟡 Por vencer","")))</f>
        <v/>
      </c>
      <c r="T353" s="14" t="inlineStr">
        <is>
          <t>Beato</t>
        </is>
      </c>
      <c r="U353" s="14" t="n"/>
      <c r="V353" s="14" t="n"/>
      <c r="W353" s="14" t="n"/>
      <c r="X353" s="87" t="inlineStr">
        <is>
          <t>PEDIDO RON DEPOT DEFILLO</t>
        </is>
      </c>
    </row>
    <row r="354" hidden="1" s="115">
      <c r="A354" s="13" t="n"/>
      <c r="B354" s="14" t="inlineStr">
        <is>
          <t>La Cata DF</t>
        </is>
      </c>
      <c r="C354" s="14" t="inlineStr">
        <is>
          <t>JUAN BEATO</t>
        </is>
      </c>
      <c r="D354" s="14" t="inlineStr">
        <is>
          <t>TC QIK</t>
        </is>
      </c>
      <c r="E354" s="13" t="n">
        <v>46181</v>
      </c>
      <c r="F354" s="13" t="n">
        <v>46220</v>
      </c>
      <c r="G354" s="14" t="inlineStr">
        <is>
          <t>Crédito</t>
        </is>
      </c>
      <c r="H354" s="15" t="n">
        <v>11101.44</v>
      </c>
      <c r="I354" s="15" t="n">
        <v>421.86</v>
      </c>
      <c r="J354" s="40" t="n">
        <v>46212</v>
      </c>
      <c r="K354" s="15" t="n">
        <v>10679.58</v>
      </c>
      <c r="L354" s="40" t="n">
        <v>46221</v>
      </c>
      <c r="M354" s="33">
        <f>SUM(I354,K354)</f>
        <v/>
      </c>
      <c r="N354" s="14" t="inlineStr">
        <is>
          <t>Sí</t>
        </is>
      </c>
      <c r="O354" s="13" t="n"/>
      <c r="P354" s="14" t="n"/>
      <c r="Q354" s="15">
        <f>IF(N354="Sí",0,H354-I354-K354)</f>
        <v/>
      </c>
      <c r="R354" s="14">
        <f>F354-TODAY()</f>
        <v/>
      </c>
      <c r="S354" s="14">
        <f>IF(N354="Sí","🟢 Pagado",IF(R354&lt;0,"🔴 Vencido",IF(R354&lt;=7,"🟡 Por vencer","")))</f>
        <v/>
      </c>
      <c r="T354" s="14" t="inlineStr">
        <is>
          <t>Beato</t>
        </is>
      </c>
      <c r="U354" s="14" t="n"/>
      <c r="V354" s="14" t="n"/>
      <c r="W354" s="14" t="n"/>
      <c r="X354" s="87" t="inlineStr">
        <is>
          <t>PEDIDO ALM HATUEY DEFILLO</t>
        </is>
      </c>
    </row>
    <row r="355" hidden="1" s="115">
      <c r="A355" s="13" t="n"/>
      <c r="B355" s="14" t="inlineStr">
        <is>
          <t>La Cata DF</t>
        </is>
      </c>
      <c r="C355" s="14" t="inlineStr">
        <is>
          <t>JUAN BEATO</t>
        </is>
      </c>
      <c r="D355" s="14" t="inlineStr">
        <is>
          <t>TC QIK</t>
        </is>
      </c>
      <c r="E355" s="13" t="n">
        <v>46181</v>
      </c>
      <c r="F355" s="13" t="n">
        <v>46220</v>
      </c>
      <c r="G355" s="14" t="inlineStr">
        <is>
          <t>Crédito</t>
        </is>
      </c>
      <c r="H355" s="15" t="n">
        <v>2880</v>
      </c>
      <c r="I355" s="15" t="n">
        <v>2880</v>
      </c>
      <c r="J355" s="40" t="n">
        <v>46221</v>
      </c>
      <c r="K355" s="15" t="n"/>
      <c r="L355" s="15" t="n"/>
      <c r="M355" s="33">
        <f>SUM(I355,K355)</f>
        <v/>
      </c>
      <c r="N355" s="14" t="inlineStr">
        <is>
          <t>Sí</t>
        </is>
      </c>
      <c r="O355" s="13" t="n"/>
      <c r="P355" s="14" t="n"/>
      <c r="Q355" s="15">
        <f>IF(N355="Sí",0,H355-I355-K355)</f>
        <v/>
      </c>
      <c r="R355" s="14">
        <f>F355-TODAY()</f>
        <v/>
      </c>
      <c r="S355" s="14">
        <f>IF(N355="Sí","🟢 Pagado",IF(R355&lt;0,"🔴 Vencido",IF(R355&lt;=7,"🟡 Por vencer","")))</f>
        <v/>
      </c>
      <c r="T355" s="14" t="inlineStr">
        <is>
          <t>Beato</t>
        </is>
      </c>
      <c r="U355" s="14" t="n"/>
      <c r="V355" s="14" t="n"/>
      <c r="W355" s="14" t="n"/>
      <c r="X355" s="87" t="inlineStr">
        <is>
          <t>PEDIDO RON DEPOT DEFILLO</t>
        </is>
      </c>
    </row>
    <row r="356" hidden="1" s="115">
      <c r="A356" s="13" t="n"/>
      <c r="B356" s="14" t="inlineStr">
        <is>
          <t>La Cata DF</t>
        </is>
      </c>
      <c r="C356" s="14" t="inlineStr">
        <is>
          <t>JUAN BEATO</t>
        </is>
      </c>
      <c r="D356" s="14" t="inlineStr">
        <is>
          <t>TC QIK</t>
        </is>
      </c>
      <c r="E356" s="13" t="n">
        <v>46181</v>
      </c>
      <c r="F356" s="13" t="n">
        <v>46220</v>
      </c>
      <c r="G356" s="14" t="inlineStr">
        <is>
          <t>Crédito</t>
        </is>
      </c>
      <c r="H356" s="15" t="n">
        <v>3600</v>
      </c>
      <c r="I356" s="15" t="n">
        <v>3600</v>
      </c>
      <c r="J356" s="40" t="n">
        <v>46221</v>
      </c>
      <c r="K356" s="15" t="n"/>
      <c r="L356" s="15" t="n"/>
      <c r="M356" s="33">
        <f>SUM(I356,K356)</f>
        <v/>
      </c>
      <c r="N356" s="14" t="inlineStr">
        <is>
          <t>Sí</t>
        </is>
      </c>
      <c r="O356" s="13" t="n"/>
      <c r="P356" s="14" t="n"/>
      <c r="Q356" s="15">
        <f>IF(N356="Sí",0,H356-I356-K356)</f>
        <v/>
      </c>
      <c r="R356" s="14">
        <f>F356-TODAY()</f>
        <v/>
      </c>
      <c r="S356" s="14">
        <f>IF(N356="Sí","🟢 Pagado",IF(R356&lt;0,"🔴 Vencido",IF(R356&lt;=7,"🟡 Por vencer","")))</f>
        <v/>
      </c>
      <c r="T356" s="14" t="inlineStr">
        <is>
          <t>Beato</t>
        </is>
      </c>
      <c r="U356" s="14" t="n"/>
      <c r="V356" s="14" t="n"/>
      <c r="W356" s="14" t="n"/>
      <c r="X356" s="87" t="inlineStr">
        <is>
          <t>PEDIDO RON DEPOT DEFILLO</t>
        </is>
      </c>
    </row>
    <row r="357">
      <c r="A357" s="13" t="n"/>
      <c r="B357" s="14" t="inlineStr">
        <is>
          <t>AMBAS</t>
        </is>
      </c>
      <c r="C357" s="14" t="inlineStr">
        <is>
          <t>JUAN BEATO</t>
        </is>
      </c>
      <c r="D357" s="14" t="inlineStr">
        <is>
          <t>TC 5309</t>
        </is>
      </c>
      <c r="E357" s="13" t="n">
        <v>46181</v>
      </c>
      <c r="F357" s="13" t="n">
        <v>46230</v>
      </c>
      <c r="G357" s="14" t="inlineStr">
        <is>
          <t>Crédito</t>
        </is>
      </c>
      <c r="H357" s="15" t="n">
        <v>15411.98</v>
      </c>
      <c r="I357" s="15" t="n"/>
      <c r="J357" s="40" t="n"/>
      <c r="K357" s="15" t="n"/>
      <c r="L357" s="15" t="n"/>
      <c r="M357" s="33">
        <f>SUM(I357,K357)</f>
        <v/>
      </c>
      <c r="N357" s="14" t="n"/>
      <c r="O357" s="13" t="n"/>
      <c r="P357" s="14" t="n"/>
      <c r="Q357" s="15">
        <f>IF(N357="Sí",0,H357-I357-K357)</f>
        <v/>
      </c>
      <c r="R357" s="14">
        <f>F357-TODAY()</f>
        <v/>
      </c>
      <c r="S357" s="14">
        <f>IF(N357="Sí","🟢 Pagado",IF(R357&lt;0,"🔴 Vencido",IF(R357&lt;=7,"🟡 Por vencer","")))</f>
        <v/>
      </c>
      <c r="T357" s="14" t="inlineStr">
        <is>
          <t>Beato</t>
        </is>
      </c>
      <c r="U357" s="14" t="n"/>
      <c r="V357" s="14" t="n"/>
      <c r="W357" s="14" t="n"/>
      <c r="X357" s="87" t="inlineStr">
        <is>
          <t>PEDIDO ALM HATUEY AMBAS</t>
        </is>
      </c>
    </row>
    <row r="358">
      <c r="A358" s="13" t="n"/>
      <c r="B358" s="14" t="inlineStr">
        <is>
          <t>AMBAS</t>
        </is>
      </c>
      <c r="C358" s="14" t="inlineStr">
        <is>
          <t>CABEZA LIQUORS</t>
        </is>
      </c>
      <c r="D358" s="14" t="n"/>
      <c r="E358" s="13" t="n">
        <v>46181</v>
      </c>
      <c r="F358" s="13" t="n">
        <v>46203</v>
      </c>
      <c r="G358" s="14" t="inlineStr">
        <is>
          <t>Crédito</t>
        </is>
      </c>
      <c r="H358" s="15" t="n">
        <v>34299.99</v>
      </c>
      <c r="I358" s="15" t="n"/>
      <c r="J358" s="40" t="n"/>
      <c r="K358" s="15" t="n"/>
      <c r="L358" s="15" t="n"/>
      <c r="M358" s="33">
        <f>SUM(I358,K358)</f>
        <v/>
      </c>
      <c r="N358" s="14" t="n"/>
      <c r="O358" s="13" t="n"/>
      <c r="P358" s="14" t="n"/>
      <c r="Q358" s="15">
        <f>IF(N358="Sí",0,H358-I358-K358)</f>
        <v/>
      </c>
      <c r="R358" s="14">
        <f>F358-TODAY()</f>
        <v/>
      </c>
      <c r="S358" s="14">
        <f>IF(N358="Sí","🟢 Pagado",IF(R358&lt;0,"🔴 Vencido",IF(R358&lt;=7,"🟡 Por vencer","")))</f>
        <v/>
      </c>
      <c r="T358" s="14" t="inlineStr">
        <is>
          <t>Beato</t>
        </is>
      </c>
      <c r="U358" s="14" t="n"/>
      <c r="V358" s="14" t="n"/>
      <c r="W358" s="14" t="n"/>
      <c r="X358" s="87" t="inlineStr">
        <is>
          <t>PEDIDO CABEZA LIQUORS KINGS PRIDE KANEL 125ML Y PRESTIGE FAVOR VALIDAR ANTES</t>
        </is>
      </c>
    </row>
    <row r="359" hidden="1" s="115">
      <c r="A359" s="13" t="n"/>
      <c r="B359" s="14" t="inlineStr">
        <is>
          <t>La Cata SJM</t>
        </is>
      </c>
      <c r="C359" s="14" t="inlineStr">
        <is>
          <t>JOSE IGNACIO ROA</t>
        </is>
      </c>
      <c r="D359" s="14" t="n"/>
      <c r="E359" s="13" t="n">
        <v>46059</v>
      </c>
      <c r="F359" s="13" t="n">
        <v>46059</v>
      </c>
      <c r="G359" s="14" t="inlineStr">
        <is>
          <t>Contado</t>
        </is>
      </c>
      <c r="H359" s="15" t="n">
        <v>1800</v>
      </c>
      <c r="I359" s="15" t="n">
        <v>1800</v>
      </c>
      <c r="J359" s="40" t="n">
        <v>46200</v>
      </c>
      <c r="K359" s="15" t="n"/>
      <c r="L359" s="15" t="n"/>
      <c r="M359" s="33">
        <f>SUM(I359,K359)</f>
        <v/>
      </c>
      <c r="N359" s="14" t="inlineStr">
        <is>
          <t>Sí</t>
        </is>
      </c>
      <c r="O359" s="13" t="n"/>
      <c r="P359" s="14" t="n"/>
      <c r="Q359" s="15">
        <f>IF(N359="Sí",0,H359-I359-K359)</f>
        <v/>
      </c>
      <c r="R359" s="14">
        <f>F359-TODAY()</f>
        <v/>
      </c>
      <c r="S359" s="14">
        <f>IF(N359="Sí","🟢 Pagado",IF(R359&lt;0,"🔴 Vencido",IF(R359&lt;=7,"🟡 Por vencer","")))</f>
        <v/>
      </c>
      <c r="T359" s="14" t="inlineStr">
        <is>
          <t>Ignacio</t>
        </is>
      </c>
      <c r="U359" s="14" t="inlineStr">
        <is>
          <t>SI</t>
        </is>
      </c>
      <c r="V359" s="14" t="n"/>
      <c r="W359" s="14" t="n"/>
      <c r="X359" s="87" t="inlineStr">
        <is>
          <t>Comida San Juan</t>
        </is>
      </c>
    </row>
    <row r="360" hidden="1" s="115">
      <c r="A360" s="13" t="n"/>
      <c r="B360" s="14" t="inlineStr">
        <is>
          <t>AMBAS</t>
        </is>
      </c>
      <c r="C360" s="14" t="inlineStr">
        <is>
          <t>MARRIENY SOTO</t>
        </is>
      </c>
      <c r="D360" s="14" t="n"/>
      <c r="E360" s="13" t="n">
        <v>46059</v>
      </c>
      <c r="F360" s="13" t="n">
        <v>46059</v>
      </c>
      <c r="G360" s="14" t="inlineStr">
        <is>
          <t>Contado</t>
        </is>
      </c>
      <c r="H360" s="15" t="n">
        <v>8000</v>
      </c>
      <c r="I360" s="15" t="n">
        <v>15000</v>
      </c>
      <c r="J360" s="13" t="n">
        <v>46059</v>
      </c>
      <c r="K360" s="15" t="n"/>
      <c r="L360" s="15" t="n"/>
      <c r="M360" s="33">
        <f>SUM(I360,K360)</f>
        <v/>
      </c>
      <c r="N360" s="14" t="inlineStr">
        <is>
          <t>Sí</t>
        </is>
      </c>
      <c r="O360" s="13" t="n"/>
      <c r="P360" s="14" t="n"/>
      <c r="Q360" s="15">
        <f>IF(N360="Sí",0,H360-I360-K360)</f>
        <v/>
      </c>
      <c r="R360" s="14">
        <f>F360-TODAY()</f>
        <v/>
      </c>
      <c r="S360" s="14">
        <f>IF(N360="Sí","🟢 Pagado",IF(R360&lt;0,"🔴 Vencido",IF(R360&lt;=7,"🟡 Por vencer","")))</f>
        <v/>
      </c>
      <c r="T360" s="14" t="inlineStr">
        <is>
          <t>Ignacio</t>
        </is>
      </c>
      <c r="U360" s="14" t="inlineStr">
        <is>
          <t>SI</t>
        </is>
      </c>
      <c r="V360" s="14" t="n"/>
      <c r="W360" s="14" t="n"/>
      <c r="X360" s="87" t="n"/>
    </row>
    <row r="361" hidden="1" s="115">
      <c r="A361" s="13" t="n"/>
      <c r="B361" s="14" t="inlineStr">
        <is>
          <t>La Cata SJM</t>
        </is>
      </c>
      <c r="C361" s="14" t="inlineStr">
        <is>
          <t>JOSE IGNACIO ROA</t>
        </is>
      </c>
      <c r="D361" s="14" t="n"/>
      <c r="E361" s="13" t="n">
        <v>46059</v>
      </c>
      <c r="F361" s="13" t="n">
        <v>46059</v>
      </c>
      <c r="G361" s="14" t="inlineStr">
        <is>
          <t>Contado</t>
        </is>
      </c>
      <c r="H361" s="15" t="n">
        <v>15000</v>
      </c>
      <c r="I361" s="15" t="n">
        <v>15000</v>
      </c>
      <c r="J361" s="40" t="n">
        <v>46200</v>
      </c>
      <c r="K361" s="15" t="n"/>
      <c r="L361" s="15" t="n"/>
      <c r="M361" s="33">
        <f>SUM(I361,K361)</f>
        <v/>
      </c>
      <c r="N361" s="14" t="inlineStr">
        <is>
          <t>Sí</t>
        </is>
      </c>
      <c r="O361" s="13" t="n"/>
      <c r="P361" s="14" t="n"/>
      <c r="Q361" s="15">
        <f>IF(N361="Sí",0,H361-I361-K361)</f>
        <v/>
      </c>
      <c r="R361" s="14">
        <f>F361-TODAY()</f>
        <v/>
      </c>
      <c r="S361" s="14">
        <f>IF(N361="Sí","🟢 Pagado",IF(R361&lt;0,"🔴 Vencido",IF(R361&lt;=7,"🟡 Por vencer","")))</f>
        <v/>
      </c>
      <c r="T361" s="14" t="inlineStr">
        <is>
          <t>Ignacio</t>
        </is>
      </c>
      <c r="U361" s="14" t="inlineStr">
        <is>
          <t>SI</t>
        </is>
      </c>
      <c r="V361" s="14" t="n"/>
      <c r="W361" s="14" t="n"/>
      <c r="X361" s="87" t="inlineStr">
        <is>
          <t>ALEX VENTANA</t>
        </is>
      </c>
    </row>
    <row r="362" hidden="1" s="115">
      <c r="A362" s="13" t="n"/>
      <c r="B362" s="14" t="inlineStr">
        <is>
          <t>La Cata LMF</t>
        </is>
      </c>
      <c r="C362" s="14" t="inlineStr">
        <is>
          <t>YEINER MONTERO</t>
        </is>
      </c>
      <c r="D362" s="14" t="n"/>
      <c r="E362" s="13" t="n">
        <v>46059</v>
      </c>
      <c r="F362" s="13" t="n">
        <v>46059</v>
      </c>
      <c r="G362" s="14" t="inlineStr">
        <is>
          <t>Contado</t>
        </is>
      </c>
      <c r="H362" s="15" t="n">
        <v>21236</v>
      </c>
      <c r="I362" s="15" t="n">
        <v>1000</v>
      </c>
      <c r="J362" s="13" t="n">
        <v>46059</v>
      </c>
      <c r="K362" s="15" t="n"/>
      <c r="L362" s="15" t="n"/>
      <c r="M362" s="33">
        <f>SUM(I362,K362)</f>
        <v/>
      </c>
      <c r="N362" s="14" t="inlineStr">
        <is>
          <t>Sí</t>
        </is>
      </c>
      <c r="O362" s="13" t="n"/>
      <c r="P362" s="14" t="n"/>
      <c r="Q362" s="15">
        <f>IF(N362="Sí",0,H362-I362-K362)</f>
        <v/>
      </c>
      <c r="R362" s="14">
        <f>F362-TODAY()</f>
        <v/>
      </c>
      <c r="S362" s="14">
        <f>IF(N362="Sí","🟢 Pagado",IF(R362&lt;0,"🔴 Vencido",IF(R362&lt;=7,"🟡 Por vencer","")))</f>
        <v/>
      </c>
      <c r="T362" s="14" t="inlineStr">
        <is>
          <t>Ignacio</t>
        </is>
      </c>
      <c r="U362" s="14" t="inlineStr">
        <is>
          <t>SI</t>
        </is>
      </c>
      <c r="V362" s="14" t="n"/>
      <c r="W362" s="14" t="n"/>
      <c r="X362" s="87" t="inlineStr">
        <is>
          <t>PAGO PRESTACIONES LABORALES</t>
        </is>
      </c>
    </row>
    <row r="363" hidden="1" s="115">
      <c r="A363" s="13" t="n"/>
      <c r="B363" s="14" t="inlineStr">
        <is>
          <t>AMBAS</t>
        </is>
      </c>
      <c r="C363" s="14" t="inlineStr">
        <is>
          <t>JOSE IGNACIO ROA</t>
        </is>
      </c>
      <c r="D363" s="14" t="n"/>
      <c r="E363" s="13" t="n">
        <v>46087</v>
      </c>
      <c r="F363" s="13" t="n">
        <v>46087</v>
      </c>
      <c r="G363" s="14" t="inlineStr">
        <is>
          <t>Contado</t>
        </is>
      </c>
      <c r="H363" s="15" t="n">
        <v>8800</v>
      </c>
      <c r="I363" s="15" t="n">
        <v>8800</v>
      </c>
      <c r="J363" s="40" t="n">
        <v>46200</v>
      </c>
      <c r="K363" s="15" t="n"/>
      <c r="L363" s="15" t="n"/>
      <c r="M363" s="33">
        <f>SUM(I363,K363)</f>
        <v/>
      </c>
      <c r="N363" s="14" t="inlineStr">
        <is>
          <t>Sí</t>
        </is>
      </c>
      <c r="O363" s="13" t="n"/>
      <c r="P363" s="14" t="n"/>
      <c r="Q363" s="15">
        <f>IF(N363="Sí",0,H363-I363-K363)</f>
        <v/>
      </c>
      <c r="R363" s="14">
        <f>F363-TODAY()</f>
        <v/>
      </c>
      <c r="S363" s="14">
        <f>IF(N363="Sí","🟢 Pagado",IF(R363&lt;0,"🔴 Vencido",IF(R363&lt;=7,"🟡 Por vencer","")))</f>
        <v/>
      </c>
      <c r="T363" s="14" t="inlineStr">
        <is>
          <t>Ignacio</t>
        </is>
      </c>
      <c r="U363" s="14" t="inlineStr">
        <is>
          <t>SI</t>
        </is>
      </c>
      <c r="V363" s="14" t="n"/>
      <c r="W363" s="14" t="n"/>
      <c r="X363" s="87" t="inlineStr">
        <is>
          <t xml:space="preserve">MIEL DEL AMOR </t>
        </is>
      </c>
    </row>
    <row r="364" hidden="1" s="115">
      <c r="A364" s="13" t="n"/>
      <c r="B364" s="14" t="inlineStr">
        <is>
          <t>AMBAS</t>
        </is>
      </c>
      <c r="C364" s="14" t="inlineStr">
        <is>
          <t>JOSE IGNACIO ROA</t>
        </is>
      </c>
      <c r="D364" s="14" t="n"/>
      <c r="E364" s="13" t="n">
        <v>46087</v>
      </c>
      <c r="F364" s="13" t="n">
        <v>46087</v>
      </c>
      <c r="G364" s="14" t="inlineStr">
        <is>
          <t>Contado</t>
        </is>
      </c>
      <c r="H364" s="15" t="n">
        <v>1000</v>
      </c>
      <c r="I364" s="15" t="n">
        <v>1000</v>
      </c>
      <c r="J364" s="40" t="n">
        <v>46200</v>
      </c>
      <c r="K364" s="15" t="n"/>
      <c r="L364" s="15" t="n"/>
      <c r="M364" s="33">
        <f>SUM(I364,K364)</f>
        <v/>
      </c>
      <c r="N364" s="14" t="inlineStr">
        <is>
          <t>Sí</t>
        </is>
      </c>
      <c r="O364" s="13" t="n"/>
      <c r="P364" s="14" t="n"/>
      <c r="Q364" s="15">
        <f>IF(N364="Sí",0,H364-I364-K364)</f>
        <v/>
      </c>
      <c r="R364" s="14">
        <f>F364-TODAY()</f>
        <v/>
      </c>
      <c r="S364" s="14">
        <f>IF(N364="Sí","🟢 Pagado",IF(R364&lt;0,"🔴 Vencido",IF(R364&lt;=7,"🟡 Por vencer","")))</f>
        <v/>
      </c>
      <c r="T364" s="14" t="inlineStr">
        <is>
          <t>Ignacio</t>
        </is>
      </c>
      <c r="U364" s="14" t="inlineStr">
        <is>
          <t>SI</t>
        </is>
      </c>
      <c r="V364" s="14" t="n"/>
      <c r="W364" s="14" t="n"/>
      <c r="X364" s="87" t="inlineStr">
        <is>
          <t>SOTERO</t>
        </is>
      </c>
    </row>
    <row r="365" hidden="1" s="115">
      <c r="A365" s="13" t="n"/>
      <c r="B365" s="14" t="inlineStr">
        <is>
          <t>La Cata DF</t>
        </is>
      </c>
      <c r="C365" s="14" t="inlineStr">
        <is>
          <t>CERVECERIA NACIONAL DOMINICANA SA</t>
        </is>
      </c>
      <c r="D365" s="14" t="n"/>
      <c r="E365" s="13" t="n">
        <v>46087</v>
      </c>
      <c r="F365" s="13" t="n">
        <v>46087</v>
      </c>
      <c r="G365" s="14" t="inlineStr">
        <is>
          <t>Contado</t>
        </is>
      </c>
      <c r="H365" s="15" t="n">
        <v>61902.09</v>
      </c>
      <c r="I365" s="15" t="n">
        <v>3958</v>
      </c>
      <c r="J365" s="13" t="n">
        <v>46087</v>
      </c>
      <c r="K365" s="15" t="n"/>
      <c r="L365" s="15" t="n"/>
      <c r="M365" s="33">
        <f>SUM(I365,K365)</f>
        <v/>
      </c>
      <c r="N365" s="14" t="inlineStr">
        <is>
          <t>Sí</t>
        </is>
      </c>
      <c r="O365" s="13" t="n">
        <v>46087</v>
      </c>
      <c r="P365" s="14" t="n"/>
      <c r="Q365" s="15">
        <f>IF(N365="Sí",0,H365-I365-K365)</f>
        <v/>
      </c>
      <c r="R365" s="14">
        <f>F365-TODAY()</f>
        <v/>
      </c>
      <c r="S365" s="14">
        <f>IF(N365="Sí","🟢 Pagado",IF(R365&lt;0,"🔴 Vencido",IF(R365&lt;=7,"🟡 Por vencer","")))</f>
        <v/>
      </c>
      <c r="T365" s="14" t="inlineStr">
        <is>
          <t>Ignacio</t>
        </is>
      </c>
      <c r="U365" s="14" t="inlineStr">
        <is>
          <t>SI</t>
        </is>
      </c>
      <c r="V365" s="14" t="n"/>
      <c r="W365" s="14" t="n"/>
      <c r="X365" s="87" t="n"/>
    </row>
    <row r="366" hidden="1" s="115">
      <c r="A366" s="13" t="n"/>
      <c r="B366" s="14" t="inlineStr">
        <is>
          <t>La Cata LMF</t>
        </is>
      </c>
      <c r="C366" s="14" t="inlineStr">
        <is>
          <t>SUPERNOVA /TULIPAN/DELVIS</t>
        </is>
      </c>
      <c r="D366" s="14" t="n">
        <v>3528</v>
      </c>
      <c r="E366" s="13" t="n">
        <v>46177</v>
      </c>
      <c r="F366" s="13" t="n">
        <v>46201</v>
      </c>
      <c r="G366" s="14" t="inlineStr">
        <is>
          <t>Crédito</t>
        </is>
      </c>
      <c r="H366" s="15" t="n">
        <v>280835</v>
      </c>
      <c r="I366" s="15" t="n">
        <v>1000</v>
      </c>
      <c r="J366" s="40" t="n">
        <v>46189</v>
      </c>
      <c r="K366" s="15" t="n"/>
      <c r="L366" s="40" t="n"/>
      <c r="M366" s="33">
        <f>SUM(I366,K366)</f>
        <v/>
      </c>
      <c r="N366" s="14" t="inlineStr">
        <is>
          <t>Sí</t>
        </is>
      </c>
      <c r="O366" s="13" t="n"/>
      <c r="P366" s="14" t="n"/>
      <c r="Q366" s="15">
        <f>IF(N366="Sí",0,H366-I366-K366)</f>
        <v/>
      </c>
      <c r="R366" s="14">
        <f>F366-TODAY()</f>
        <v/>
      </c>
      <c r="S366" s="14">
        <f>IF(N366="Sí","🟢 Pagado",IF(R366&lt;0,"🔴 Vencido",IF(R366&lt;=7,"🟡 Por vencer","")))</f>
        <v/>
      </c>
      <c r="T366" s="14" t="inlineStr">
        <is>
          <t>Ignacio</t>
        </is>
      </c>
      <c r="U366" s="14" t="inlineStr">
        <is>
          <t>SI</t>
        </is>
      </c>
      <c r="V366" s="14" t="n"/>
      <c r="W366" s="14" t="n"/>
      <c r="X366" s="87" t="n"/>
    </row>
    <row r="367" hidden="1" s="115">
      <c r="A367" s="13" t="n"/>
      <c r="B367" s="14" t="inlineStr">
        <is>
          <t>La Cata LMF</t>
        </is>
      </c>
      <c r="C367" s="14" t="inlineStr">
        <is>
          <t>FRITO LAY DOMINICANA S A</t>
        </is>
      </c>
      <c r="D367" s="14" t="n"/>
      <c r="E367" s="13" t="n">
        <v>46178</v>
      </c>
      <c r="F367" s="13" t="n">
        <v>46178</v>
      </c>
      <c r="G367" s="14" t="inlineStr">
        <is>
          <t>Contado</t>
        </is>
      </c>
      <c r="H367" s="15" t="n">
        <v>19298.31</v>
      </c>
      <c r="I367" s="15" t="n">
        <v>9300</v>
      </c>
      <c r="J367" s="13" t="n">
        <v>46178</v>
      </c>
      <c r="K367" s="15" t="n"/>
      <c r="L367" s="15" t="n"/>
      <c r="M367" s="33">
        <f>SUM(I367,K367)</f>
        <v/>
      </c>
      <c r="N367" s="14" t="inlineStr">
        <is>
          <t>Sí</t>
        </is>
      </c>
      <c r="O367" s="13" t="n"/>
      <c r="P367" s="14" t="n"/>
      <c r="Q367" s="15">
        <f>IF(N367="Sí",0,H367-I367-K367)</f>
        <v/>
      </c>
      <c r="R367" s="14">
        <f>F367-TODAY()</f>
        <v/>
      </c>
      <c r="S367" s="14">
        <f>IF(N367="Sí","🟢 Pagado",IF(R367&lt;0,"🔴 Vencido",IF(R367&lt;=7,"🟡 Por vencer","")))</f>
        <v/>
      </c>
      <c r="T367" s="14" t="inlineStr">
        <is>
          <t>Ignacio</t>
        </is>
      </c>
      <c r="U367" s="14" t="inlineStr">
        <is>
          <t>SI</t>
        </is>
      </c>
      <c r="V367" s="14" t="n"/>
      <c r="W367" s="14" t="n"/>
      <c r="X367" s="87" t="n"/>
    </row>
    <row r="368">
      <c r="A368" s="13" t="n"/>
      <c r="B368" s="14" t="inlineStr">
        <is>
          <t>La Cata LMF</t>
        </is>
      </c>
      <c r="C368" s="14" t="inlineStr">
        <is>
          <t>LA CATA</t>
        </is>
      </c>
      <c r="D368" s="14" t="n"/>
      <c r="E368" s="13" t="n"/>
      <c r="F368" s="13" t="n"/>
      <c r="G368" s="14" t="n"/>
      <c r="H368" s="15" t="n"/>
      <c r="I368" s="15" t="n">
        <v>6280</v>
      </c>
      <c r="J368" s="40" t="n"/>
      <c r="K368" s="15" t="n"/>
      <c r="L368" s="15" t="n"/>
      <c r="M368" s="33">
        <f>SUM(I368,K368)</f>
        <v/>
      </c>
      <c r="N368" s="14" t="n"/>
      <c r="O368" s="13" t="n"/>
      <c r="P368" s="14" t="n"/>
      <c r="Q368" s="15">
        <f>IF(N368="Sí",0,H368-I368-K368)</f>
        <v/>
      </c>
      <c r="R368" s="14">
        <f>F368-TODAY()</f>
        <v/>
      </c>
      <c r="S368" s="14">
        <f>IF(N368="Sí","🟢 Pagado",IF(R368&lt;0,"🔴 Vencido",IF(R368&lt;=7,"🟡 Por vencer","")))</f>
        <v/>
      </c>
      <c r="T368" s="14" t="inlineStr">
        <is>
          <t>Ignacio</t>
        </is>
      </c>
      <c r="U368" s="14" t="inlineStr">
        <is>
          <t>SI</t>
        </is>
      </c>
      <c r="V368" s="14" t="n"/>
      <c r="W368" s="14" t="n"/>
      <c r="X368" s="87" t="n"/>
    </row>
    <row r="369" hidden="1" s="115">
      <c r="A369" s="13" t="n"/>
      <c r="B369" s="14" t="inlineStr">
        <is>
          <t>La Cata LMF</t>
        </is>
      </c>
      <c r="C369" s="14" t="inlineStr">
        <is>
          <t>JOSE IGNACIO ROA</t>
        </is>
      </c>
      <c r="D369" s="14" t="n"/>
      <c r="E369" s="13" t="n">
        <v>46209</v>
      </c>
      <c r="F369" s="13" t="n">
        <v>46209</v>
      </c>
      <c r="G369" s="14" t="inlineStr">
        <is>
          <t>Contado</t>
        </is>
      </c>
      <c r="H369" s="15" t="n">
        <v>6000</v>
      </c>
      <c r="I369" s="15" t="n">
        <v>6000</v>
      </c>
      <c r="J369" s="40" t="n">
        <v>46200</v>
      </c>
      <c r="K369" s="15" t="n"/>
      <c r="L369" s="15" t="n"/>
      <c r="M369" s="33">
        <f>SUM(I369,K369)</f>
        <v/>
      </c>
      <c r="N369" s="14" t="inlineStr">
        <is>
          <t>Sí</t>
        </is>
      </c>
      <c r="O369" s="13" t="n"/>
      <c r="P369" s="14" t="n"/>
      <c r="Q369" s="15">
        <f>IF(N369="Sí",0,H369-I369-K369)</f>
        <v/>
      </c>
      <c r="R369" s="14">
        <f>F369-TODAY()</f>
        <v/>
      </c>
      <c r="S369" s="14">
        <f>IF(N369="Sí","🟢 Pagado",IF(R369&lt;0,"🔴 Vencido",IF(R369&lt;=7,"🟡 Por vencer","")))</f>
        <v/>
      </c>
      <c r="T369" s="14" t="inlineStr">
        <is>
          <t>Ignacio</t>
        </is>
      </c>
      <c r="U369" s="14" t="inlineStr">
        <is>
          <t>SI</t>
        </is>
      </c>
      <c r="V369" s="14" t="n"/>
      <c r="W369" s="14" t="n"/>
      <c r="X369" s="87" t="inlineStr">
        <is>
          <t>ARREGLO CONTADOR</t>
        </is>
      </c>
    </row>
    <row r="370" hidden="1" s="115">
      <c r="A370" s="13" t="n"/>
      <c r="B370" s="14" t="inlineStr">
        <is>
          <t>La Cata LMF</t>
        </is>
      </c>
      <c r="C370" s="14" t="inlineStr">
        <is>
          <t>PINTURA LMF</t>
        </is>
      </c>
      <c r="D370" s="14" t="n"/>
      <c r="E370" s="13" t="n">
        <v>46182</v>
      </c>
      <c r="F370" s="13" t="n">
        <v>46182</v>
      </c>
      <c r="G370" s="14" t="inlineStr">
        <is>
          <t>Contado</t>
        </is>
      </c>
      <c r="H370" s="15" t="n">
        <v>2160</v>
      </c>
      <c r="I370" s="15" t="n">
        <v>3770</v>
      </c>
      <c r="J370" s="40" t="n"/>
      <c r="K370" s="15" t="n"/>
      <c r="L370" s="15" t="n"/>
      <c r="M370" s="33">
        <f>SUM(I370,K370)</f>
        <v/>
      </c>
      <c r="N370" s="14" t="inlineStr">
        <is>
          <t>Sí</t>
        </is>
      </c>
      <c r="O370" s="13" t="n">
        <v>46182</v>
      </c>
      <c r="P370" s="14" t="n"/>
      <c r="Q370" s="15">
        <f>IF(N370="Sí",0,H370-I370-K370)</f>
        <v/>
      </c>
      <c r="R370" s="14">
        <f>F370-TODAY()</f>
        <v/>
      </c>
      <c r="S370" s="14">
        <f>IF(N370="Sí","🟢 Pagado",IF(R370&lt;0,"🔴 Vencido",IF(R370&lt;=7,"🟡 Por vencer","")))</f>
        <v/>
      </c>
      <c r="T370" s="14" t="inlineStr">
        <is>
          <t>Ignacio</t>
        </is>
      </c>
      <c r="U370" s="14" t="inlineStr">
        <is>
          <t>SI</t>
        </is>
      </c>
      <c r="V370" s="14" t="n"/>
      <c r="W370" s="14" t="n"/>
      <c r="X370" s="87" t="n"/>
    </row>
    <row r="371" hidden="1" s="115">
      <c r="A371" s="13" t="n"/>
      <c r="B371" s="14" t="inlineStr">
        <is>
          <t>La Cata LMF</t>
        </is>
      </c>
      <c r="C371" s="14" t="inlineStr">
        <is>
          <t>SUPERNOVA /TULIPAN/DELVIS</t>
        </is>
      </c>
      <c r="D371" s="14" t="n">
        <v>3504</v>
      </c>
      <c r="E371" s="13" t="n">
        <v>46170</v>
      </c>
      <c r="F371" s="13" t="n">
        <v>46184</v>
      </c>
      <c r="G371" s="14" t="inlineStr">
        <is>
          <t>Crédito</t>
        </is>
      </c>
      <c r="H371" s="15" t="n">
        <v>11400</v>
      </c>
      <c r="I371" s="15" t="n">
        <v>1000</v>
      </c>
      <c r="J371" s="40" t="n">
        <v>46183</v>
      </c>
      <c r="K371" s="15" t="n"/>
      <c r="L371" s="40" t="n"/>
      <c r="M371" s="33">
        <f>SUM(I371,K371)</f>
        <v/>
      </c>
      <c r="N371" s="14" t="inlineStr">
        <is>
          <t>Sí</t>
        </is>
      </c>
      <c r="O371" s="13" t="n"/>
      <c r="P371" s="14" t="n"/>
      <c r="Q371" s="15">
        <f>IF(N371="Sí",0,H371-I371-K371)</f>
        <v/>
      </c>
      <c r="R371" s="14">
        <f>F371-TODAY()</f>
        <v/>
      </c>
      <c r="S371" s="14">
        <f>IF(N371="Sí","🟢 Pagado",IF(R371&lt;0,"🔴 Vencido",IF(R371&lt;=7,"🟡 Por vencer","")))</f>
        <v/>
      </c>
      <c r="T371" s="14" t="inlineStr">
        <is>
          <t>Ignacio</t>
        </is>
      </c>
      <c r="U371" s="14" t="inlineStr">
        <is>
          <t>SI</t>
        </is>
      </c>
      <c r="V371" s="14" t="n"/>
      <c r="W371" s="14" t="n"/>
      <c r="X371" s="87" t="n"/>
    </row>
    <row r="372" hidden="1" s="115">
      <c r="A372" s="13" t="n"/>
      <c r="B372" s="14" t="inlineStr">
        <is>
          <t>La Cata LMF</t>
        </is>
      </c>
      <c r="C372" s="14" t="inlineStr">
        <is>
          <t>SUPERNOVA /TULIPAN/DELVIS</t>
        </is>
      </c>
      <c r="D372" s="14" t="n">
        <v>3511</v>
      </c>
      <c r="E372" s="13" t="n">
        <v>46173</v>
      </c>
      <c r="F372" s="13" t="n">
        <v>46187</v>
      </c>
      <c r="G372" s="14" t="inlineStr">
        <is>
          <t>Crédito</t>
        </is>
      </c>
      <c r="H372" s="15" t="n">
        <v>1850</v>
      </c>
      <c r="I372" s="15" t="n">
        <v>1500</v>
      </c>
      <c r="J372" s="40" t="n">
        <v>46183</v>
      </c>
      <c r="K372" s="15" t="n"/>
      <c r="L372" s="40" t="n"/>
      <c r="M372" s="33">
        <f>SUM(I372,K372)</f>
        <v/>
      </c>
      <c r="N372" s="14" t="inlineStr">
        <is>
          <t>Sí</t>
        </is>
      </c>
      <c r="O372" s="13" t="n"/>
      <c r="P372" s="14" t="n"/>
      <c r="Q372" s="15">
        <f>IF(N372="Sí",0,H372-I372-K372)</f>
        <v/>
      </c>
      <c r="R372" s="14">
        <f>F372-TODAY()</f>
        <v/>
      </c>
      <c r="S372" s="14">
        <f>IF(N372="Sí","🟢 Pagado",IF(R372&lt;0,"🔴 Vencido",IF(R372&lt;=7,"🟡 Por vencer","")))</f>
        <v/>
      </c>
      <c r="T372" s="14" t="inlineStr">
        <is>
          <t>Ignacio</t>
        </is>
      </c>
      <c r="U372" s="14" t="inlineStr">
        <is>
          <t>SI</t>
        </is>
      </c>
      <c r="V372" s="14" t="n"/>
      <c r="W372" s="14" t="n"/>
      <c r="X372" s="87" t="n"/>
    </row>
    <row r="373" hidden="1" s="115">
      <c r="A373" s="13" t="n"/>
      <c r="B373" s="14" t="inlineStr">
        <is>
          <t>La Cata LMF</t>
        </is>
      </c>
      <c r="C373" s="14" t="inlineStr">
        <is>
          <t>JOSE IGNACIO ROA</t>
        </is>
      </c>
      <c r="D373" s="14" t="n"/>
      <c r="E373" s="13" t="n">
        <v>46182</v>
      </c>
      <c r="F373" s="13" t="n">
        <v>46182</v>
      </c>
      <c r="G373" s="14" t="inlineStr">
        <is>
          <t>Contado</t>
        </is>
      </c>
      <c r="H373" s="15" t="n">
        <v>2500</v>
      </c>
      <c r="I373" s="15" t="n">
        <v>2500</v>
      </c>
      <c r="J373" s="40" t="n">
        <v>46200</v>
      </c>
      <c r="K373" s="15" t="n"/>
      <c r="L373" s="15" t="n"/>
      <c r="M373" s="33">
        <f>SUM(I373,K373)</f>
        <v/>
      </c>
      <c r="N373" s="14" t="inlineStr">
        <is>
          <t>Sí</t>
        </is>
      </c>
      <c r="O373" s="13" t="n"/>
      <c r="P373" s="14" t="n"/>
      <c r="Q373" s="15">
        <f>IF(N373="Sí",0,H373-I373-K373)</f>
        <v/>
      </c>
      <c r="R373" s="14">
        <f>F373-TODAY()</f>
        <v/>
      </c>
      <c r="S373" s="14">
        <f>IF(N373="Sí","🟢 Pagado",IF(R373&lt;0,"🔴 Vencido",IF(R373&lt;=7,"🟡 Por vencer","")))</f>
        <v/>
      </c>
      <c r="T373" s="14" t="inlineStr">
        <is>
          <t>Ignacio</t>
        </is>
      </c>
      <c r="U373" s="14" t="inlineStr">
        <is>
          <t>SI</t>
        </is>
      </c>
      <c r="V373" s="14" t="n"/>
      <c r="W373" s="14" t="n"/>
      <c r="X373" s="87" t="inlineStr">
        <is>
          <t xml:space="preserve">Mano obra pintura </t>
        </is>
      </c>
    </row>
    <row r="374" hidden="1" s="115">
      <c r="A374" s="13" t="n"/>
      <c r="B374" s="14" t="inlineStr">
        <is>
          <t>La Cata DF</t>
        </is>
      </c>
      <c r="C374" s="14" t="inlineStr">
        <is>
          <t>FRITO LAY DOMINICANA S A</t>
        </is>
      </c>
      <c r="D374" s="14" t="n"/>
      <c r="E374" s="13" t="n">
        <v>46183</v>
      </c>
      <c r="F374" s="13" t="n">
        <v>46183</v>
      </c>
      <c r="G374" s="14" t="inlineStr">
        <is>
          <t>Contado</t>
        </is>
      </c>
      <c r="H374" s="15" t="n">
        <v>3000</v>
      </c>
      <c r="I374" s="15" t="n">
        <v>3000</v>
      </c>
      <c r="J374" s="40" t="n">
        <v>46183</v>
      </c>
      <c r="K374" s="15" t="n"/>
      <c r="L374" s="15" t="n"/>
      <c r="M374" s="33">
        <f>SUM(I374,K374)</f>
        <v/>
      </c>
      <c r="N374" s="14" t="inlineStr">
        <is>
          <t>Sí</t>
        </is>
      </c>
      <c r="O374" s="13" t="n"/>
      <c r="P374" s="14" t="n"/>
      <c r="Q374" s="15">
        <f>IF(N374="Sí",0,H374-I374-K374)</f>
        <v/>
      </c>
      <c r="R374" s="14">
        <f>F374-TODAY()</f>
        <v/>
      </c>
      <c r="S374" s="14">
        <f>IF(N374="Sí","🟢 Pagado",IF(R374&lt;0,"🔴 Vencido",IF(R374&lt;=7,"🟡 Por vencer","")))</f>
        <v/>
      </c>
      <c r="T374" s="14" t="inlineStr">
        <is>
          <t>Ignacio</t>
        </is>
      </c>
      <c r="U374" s="14" t="inlineStr">
        <is>
          <t>SI</t>
        </is>
      </c>
      <c r="V374" s="14" t="n"/>
      <c r="W374" s="14" t="n"/>
      <c r="X374" s="87" t="n"/>
    </row>
    <row r="375" hidden="1" s="115">
      <c r="A375" s="13" t="n"/>
      <c r="B375" s="14" t="inlineStr">
        <is>
          <t>AMBAS</t>
        </is>
      </c>
      <c r="C375" s="14" t="inlineStr">
        <is>
          <t>JOSE IGNACIO ROA</t>
        </is>
      </c>
      <c r="D375" s="14" t="n"/>
      <c r="E375" s="13" t="n">
        <v>46183</v>
      </c>
      <c r="F375" s="13" t="n">
        <v>46183</v>
      </c>
      <c r="G375" s="14" t="inlineStr">
        <is>
          <t>Contado</t>
        </is>
      </c>
      <c r="H375" s="15" t="n">
        <v>3958</v>
      </c>
      <c r="I375" s="15" t="n">
        <v>3958</v>
      </c>
      <c r="J375" s="40" t="n">
        <v>46200</v>
      </c>
      <c r="K375" s="15" t="n"/>
      <c r="L375" s="15" t="n"/>
      <c r="M375" s="33">
        <f>SUM(I375,K375)</f>
        <v/>
      </c>
      <c r="N375" s="14" t="inlineStr">
        <is>
          <t>Sí</t>
        </is>
      </c>
      <c r="O375" s="13" t="n"/>
      <c r="P375" s="14" t="n"/>
      <c r="Q375" s="15">
        <f>IF(N375="Sí",0,H375-I375-K375)</f>
        <v/>
      </c>
      <c r="R375" s="14">
        <f>F375-TODAY()</f>
        <v/>
      </c>
      <c r="S375" s="14">
        <f>IF(N375="Sí","🟢 Pagado",IF(R375&lt;0,"🔴 Vencido",IF(R375&lt;=7,"🟡 Por vencer","")))</f>
        <v/>
      </c>
      <c r="T375" s="14" t="inlineStr">
        <is>
          <t>Ignacio</t>
        </is>
      </c>
      <c r="U375" s="14" t="inlineStr">
        <is>
          <t>SI</t>
        </is>
      </c>
      <c r="V375" s="14" t="n"/>
      <c r="W375" s="14" t="n"/>
      <c r="X375" s="87" t="inlineStr">
        <is>
          <t>Ambientadores, SJM y LMF</t>
        </is>
      </c>
    </row>
    <row r="376" hidden="1" s="115">
      <c r="A376" s="13" t="n"/>
      <c r="B376" s="14" t="inlineStr">
        <is>
          <t>AMBAS</t>
        </is>
      </c>
      <c r="C376" s="14" t="inlineStr">
        <is>
          <t>JOSE IGNACIO ROA</t>
        </is>
      </c>
      <c r="D376" s="14" t="n"/>
      <c r="E376" s="13" t="n">
        <v>46183</v>
      </c>
      <c r="F376" s="13" t="n">
        <v>46183</v>
      </c>
      <c r="G376" s="14" t="inlineStr">
        <is>
          <t>Contado</t>
        </is>
      </c>
      <c r="H376" s="15" t="n">
        <v>1000</v>
      </c>
      <c r="I376" s="15" t="n">
        <v>1000</v>
      </c>
      <c r="J376" s="40" t="n">
        <v>46200</v>
      </c>
      <c r="K376" s="15" t="n"/>
      <c r="L376" s="15" t="n"/>
      <c r="M376" s="33">
        <f>SUM(I376,K376)</f>
        <v/>
      </c>
      <c r="N376" s="14" t="inlineStr">
        <is>
          <t>Sí</t>
        </is>
      </c>
      <c r="O376" s="13" t="n"/>
      <c r="P376" s="14" t="n"/>
      <c r="Q376" s="15">
        <f>IF(N376="Sí",0,H376-I376-K376)</f>
        <v/>
      </c>
      <c r="R376" s="14">
        <f>F376-TODAY()</f>
        <v/>
      </c>
      <c r="S376" s="14">
        <f>IF(N376="Sí","🟢 Pagado",IF(R376&lt;0,"🔴 Vencido",IF(R376&lt;=7,"🟡 Por vencer","")))</f>
        <v/>
      </c>
      <c r="T376" s="14" t="inlineStr">
        <is>
          <t>Ignacio</t>
        </is>
      </c>
      <c r="U376" s="14" t="inlineStr">
        <is>
          <t>SI</t>
        </is>
      </c>
      <c r="V376" s="14" t="n"/>
      <c r="W376" s="14" t="n"/>
      <c r="X376" s="87" t="inlineStr">
        <is>
          <t>SOTERO</t>
        </is>
      </c>
    </row>
    <row r="377" hidden="1" s="115">
      <c r="A377" s="13" t="n"/>
      <c r="B377" s="14" t="inlineStr">
        <is>
          <t>La Cata DF</t>
        </is>
      </c>
      <c r="C377" s="14" t="inlineStr">
        <is>
          <t>AQUASED SRL</t>
        </is>
      </c>
      <c r="D377" s="14" t="n"/>
      <c r="E377" s="13" t="n">
        <v>46183</v>
      </c>
      <c r="F377" s="13" t="n">
        <v>46183</v>
      </c>
      <c r="G377" s="14" t="inlineStr">
        <is>
          <t>Contado</t>
        </is>
      </c>
      <c r="H377" s="15" t="n">
        <v>960</v>
      </c>
      <c r="I377" s="15" t="n">
        <v>960</v>
      </c>
      <c r="J377" s="40" t="n">
        <v>46183</v>
      </c>
      <c r="K377" s="15" t="n"/>
      <c r="L377" s="15" t="n"/>
      <c r="M377" s="33">
        <f>SUM(I377,K377)</f>
        <v/>
      </c>
      <c r="N377" s="14" t="inlineStr">
        <is>
          <t>Sí</t>
        </is>
      </c>
      <c r="O377" s="13" t="n"/>
      <c r="P377" s="14" t="n"/>
      <c r="Q377" s="15">
        <f>IF(N377="Sí",0,H377-I377-K377)</f>
        <v/>
      </c>
      <c r="R377" s="14">
        <f>F377-TODAY()</f>
        <v/>
      </c>
      <c r="S377" s="14">
        <f>IF(N377="Sí","🟢 Pagado",IF(R377&lt;0,"🔴 Vencido",IF(R377&lt;=7,"🟡 Por vencer","")))</f>
        <v/>
      </c>
      <c r="T377" s="14" t="inlineStr">
        <is>
          <t>Ignacio</t>
        </is>
      </c>
      <c r="U377" s="14" t="inlineStr">
        <is>
          <t>SI</t>
        </is>
      </c>
      <c r="V377" s="14" t="n"/>
      <c r="W377" s="14" t="n"/>
      <c r="X377" s="87" t="n"/>
    </row>
    <row r="378" hidden="1" s="115">
      <c r="A378" s="13" t="n"/>
      <c r="B378" s="14" t="inlineStr">
        <is>
          <t>La Cata DF</t>
        </is>
      </c>
      <c r="C378" s="14" t="inlineStr">
        <is>
          <t>CERVECERIA NACIONAL DOMINICANA SA</t>
        </is>
      </c>
      <c r="D378" s="14" t="n"/>
      <c r="E378" s="13" t="n">
        <v>46183</v>
      </c>
      <c r="F378" s="13" t="n">
        <v>46183</v>
      </c>
      <c r="G378" s="14" t="inlineStr">
        <is>
          <t>Contado</t>
        </is>
      </c>
      <c r="H378" s="15" t="n">
        <v>79853.42</v>
      </c>
      <c r="I378" s="15" t="n">
        <v>79853.42</v>
      </c>
      <c r="J378" s="40" t="n">
        <v>46183</v>
      </c>
      <c r="K378" s="15" t="n"/>
      <c r="L378" s="15" t="n"/>
      <c r="M378" s="33">
        <f>SUM(I378,K378)</f>
        <v/>
      </c>
      <c r="N378" s="14" t="inlineStr">
        <is>
          <t>Sí</t>
        </is>
      </c>
      <c r="O378" s="13" t="n"/>
      <c r="P378" s="14" t="n"/>
      <c r="Q378" s="15">
        <f>IF(N378="Sí",0,H378-I378-K378)</f>
        <v/>
      </c>
      <c r="R378" s="14">
        <f>F378-TODAY()</f>
        <v/>
      </c>
      <c r="S378" s="14">
        <f>IF(N378="Sí","🟢 Pagado",IF(R378&lt;0,"🔴 Vencido",IF(R378&lt;=7,"🟡 Por vencer","")))</f>
        <v/>
      </c>
      <c r="T378" s="14" t="inlineStr">
        <is>
          <t>Ignacio</t>
        </is>
      </c>
      <c r="U378" s="14" t="inlineStr">
        <is>
          <t>SI</t>
        </is>
      </c>
      <c r="V378" s="14" t="n"/>
      <c r="W378" s="14" t="n"/>
      <c r="X378" s="87" t="n"/>
    </row>
    <row r="379" hidden="1" s="115">
      <c r="A379" s="13" t="n"/>
      <c r="B379" s="14" t="inlineStr">
        <is>
          <t>La Cata LMF</t>
        </is>
      </c>
      <c r="C379" s="14" t="inlineStr">
        <is>
          <t>AGUA SANTA LUCIA</t>
        </is>
      </c>
      <c r="D379" s="14" t="n"/>
      <c r="E379" s="13" t="n">
        <v>46183</v>
      </c>
      <c r="F379" s="13" t="n">
        <v>46183</v>
      </c>
      <c r="G379" s="14" t="inlineStr">
        <is>
          <t>Contado</t>
        </is>
      </c>
      <c r="H379" s="15" t="n">
        <v>2000</v>
      </c>
      <c r="I379" s="15" t="n">
        <v>2000</v>
      </c>
      <c r="J379" s="40" t="n">
        <v>46183</v>
      </c>
      <c r="K379" s="15" t="n"/>
      <c r="L379" s="15" t="n"/>
      <c r="M379" s="33">
        <f>SUM(I379,K379)</f>
        <v/>
      </c>
      <c r="N379" s="14" t="inlineStr">
        <is>
          <t>Sí</t>
        </is>
      </c>
      <c r="O379" s="13" t="n"/>
      <c r="P379" s="14" t="n"/>
      <c r="Q379" s="15">
        <f>IF(N379="Sí",0,H379-I379-K379)</f>
        <v/>
      </c>
      <c r="R379" s="14">
        <f>F379-TODAY()</f>
        <v/>
      </c>
      <c r="S379" s="14">
        <f>IF(N379="Sí","🟢 Pagado",IF(R379&lt;0,"🔴 Vencido",IF(R379&lt;=7,"🟡 Por vencer","")))</f>
        <v/>
      </c>
      <c r="T379" s="14" t="inlineStr">
        <is>
          <t>Ignacio</t>
        </is>
      </c>
      <c r="U379" s="14" t="inlineStr">
        <is>
          <t>SI</t>
        </is>
      </c>
      <c r="V379" s="14" t="n"/>
      <c r="W379" s="14" t="n"/>
      <c r="X379" s="87" t="n"/>
    </row>
    <row r="380" hidden="1" s="115">
      <c r="A380" s="13" t="n"/>
      <c r="B380" s="14" t="inlineStr">
        <is>
          <t>La Cata SJM</t>
        </is>
      </c>
      <c r="C380" s="14" t="inlineStr">
        <is>
          <t>JOSE IGNACIO ROA</t>
        </is>
      </c>
      <c r="D380" s="14" t="n"/>
      <c r="E380" s="13" t="n">
        <v>46184</v>
      </c>
      <c r="F380" s="13" t="n">
        <v>46184</v>
      </c>
      <c r="G380" s="14" t="inlineStr">
        <is>
          <t>Contado</t>
        </is>
      </c>
      <c r="H380" s="15" t="n">
        <v>9300</v>
      </c>
      <c r="I380" s="15" t="n">
        <v>9300</v>
      </c>
      <c r="J380" s="40" t="n">
        <v>46200</v>
      </c>
      <c r="K380" s="15" t="n"/>
      <c r="L380" s="15" t="n"/>
      <c r="M380" s="33">
        <f>SUM(I380,K380)</f>
        <v/>
      </c>
      <c r="N380" s="14" t="inlineStr">
        <is>
          <t>Sí</t>
        </is>
      </c>
      <c r="O380" s="13" t="n"/>
      <c r="P380" s="14" t="n"/>
      <c r="Q380" s="15">
        <f>IF(N380="Sí",0,H380-I380-K380)</f>
        <v/>
      </c>
      <c r="R380" s="14">
        <f>F380-TODAY()</f>
        <v/>
      </c>
      <c r="S380" s="14">
        <f>IF(N380="Sí","🟢 Pagado",IF(R380&lt;0,"🔴 Vencido",IF(R380&lt;=7,"🟡 Por vencer","")))</f>
        <v/>
      </c>
      <c r="T380" s="14" t="inlineStr">
        <is>
          <t>Ignacio</t>
        </is>
      </c>
      <c r="U380" s="14" t="inlineStr">
        <is>
          <t>SI</t>
        </is>
      </c>
      <c r="V380" s="14" t="n"/>
      <c r="W380" s="14" t="n"/>
      <c r="X380" s="87" t="inlineStr">
        <is>
          <t>SubWofer</t>
        </is>
      </c>
    </row>
    <row r="381" hidden="1" s="115">
      <c r="A381" s="13" t="n"/>
      <c r="B381" s="14" t="inlineStr">
        <is>
          <t>La Cata SJM</t>
        </is>
      </c>
      <c r="C381" s="14" t="inlineStr">
        <is>
          <t>JOSE IGNACIO ROA</t>
        </is>
      </c>
      <c r="D381" s="14" t="n"/>
      <c r="E381" s="13" t="n">
        <v>46184</v>
      </c>
      <c r="F381" s="13" t="n">
        <v>46184</v>
      </c>
      <c r="G381" s="14" t="inlineStr">
        <is>
          <t>Contado</t>
        </is>
      </c>
      <c r="H381" s="15" t="n">
        <v>6280</v>
      </c>
      <c r="I381" s="15" t="n">
        <v>6280</v>
      </c>
      <c r="J381" s="40" t="n">
        <v>46200</v>
      </c>
      <c r="K381" s="15" t="n"/>
      <c r="L381" s="15" t="n"/>
      <c r="M381" s="33">
        <f>SUM(I381,K381)</f>
        <v/>
      </c>
      <c r="N381" s="14" t="inlineStr">
        <is>
          <t>Sí</t>
        </is>
      </c>
      <c r="O381" s="13" t="n"/>
      <c r="P381" s="14" t="n"/>
      <c r="Q381" s="15">
        <f>IF(N381="Sí",0,H381-I381-K381)</f>
        <v/>
      </c>
      <c r="R381" s="14">
        <f>F381-TODAY()</f>
        <v/>
      </c>
      <c r="S381" s="14">
        <f>IF(N381="Sí","🟢 Pagado",IF(R381&lt;0,"🔴 Vencido",IF(R381&lt;=7,"🟡 Por vencer","")))</f>
        <v/>
      </c>
      <c r="T381" s="14" t="n"/>
      <c r="U381" s="14" t="n"/>
      <c r="V381" s="14" t="n"/>
      <c r="W381" s="14" t="n"/>
      <c r="X381" s="87" t="inlineStr">
        <is>
          <t xml:space="preserve">Envio Caja fuerte </t>
        </is>
      </c>
    </row>
    <row r="382">
      <c r="A382" s="13" t="n"/>
      <c r="B382" s="14" t="inlineStr">
        <is>
          <t>La Cata DF</t>
        </is>
      </c>
      <c r="C382" s="14" t="inlineStr">
        <is>
          <t>CABEZA LIQUORS</t>
        </is>
      </c>
      <c r="D382" s="14" t="n"/>
      <c r="E382" s="13" t="n">
        <v>46186</v>
      </c>
      <c r="F382" s="13" t="n">
        <v>46203</v>
      </c>
      <c r="G382" s="14" t="inlineStr">
        <is>
          <t>Crédito</t>
        </is>
      </c>
      <c r="H382" s="15" t="n">
        <v>6000</v>
      </c>
      <c r="I382" s="15" t="n">
        <v>2500</v>
      </c>
      <c r="J382" s="40" t="n"/>
      <c r="K382" s="15" t="n"/>
      <c r="L382" s="15" t="n"/>
      <c r="M382" s="33">
        <f>SUM(I382,K382)</f>
        <v/>
      </c>
      <c r="N382" s="14" t="n"/>
      <c r="O382" s="13" t="n"/>
      <c r="P382" s="14" t="n"/>
      <c r="Q382" s="15">
        <f>IF(N382="Sí",0,H382-I382-K382)</f>
        <v/>
      </c>
      <c r="R382" s="14">
        <f>F382-TODAY()</f>
        <v/>
      </c>
      <c r="S382" s="14">
        <f>IF(N382="Sí","🟢 Pagado",IF(R382&lt;0,"🔴 Vencido",IF(R382&lt;=7,"🟡 Por vencer","")))</f>
        <v/>
      </c>
      <c r="T382" s="14" t="inlineStr">
        <is>
          <t>Beato</t>
        </is>
      </c>
      <c r="U382" s="14" t="n"/>
      <c r="V382" s="14" t="n"/>
      <c r="W382" s="14" t="n"/>
      <c r="X382" s="87" t="inlineStr">
        <is>
          <t>Sixpack The One Defillo</t>
        </is>
      </c>
    </row>
    <row r="383">
      <c r="A383" s="13" t="n"/>
      <c r="B383" s="14" t="inlineStr">
        <is>
          <t>La Cata DF</t>
        </is>
      </c>
      <c r="C383" s="14" t="inlineStr">
        <is>
          <t>UTENA GROUP</t>
        </is>
      </c>
      <c r="D383" s="14" t="n"/>
      <c r="E383" s="13" t="n">
        <v>46186</v>
      </c>
      <c r="F383" s="13" t="n">
        <v>46216</v>
      </c>
      <c r="G383" s="14" t="inlineStr">
        <is>
          <t>Crédito</t>
        </is>
      </c>
      <c r="H383" s="15" t="n">
        <v>67912.95</v>
      </c>
      <c r="I383" s="15" t="n">
        <v>3770</v>
      </c>
      <c r="J383" s="40" t="n"/>
      <c r="K383" s="15" t="n"/>
      <c r="L383" s="15" t="n"/>
      <c r="M383" s="33">
        <f>SUM(I383,K383)</f>
        <v/>
      </c>
      <c r="N383" s="14" t="n"/>
      <c r="O383" s="13" t="n"/>
      <c r="P383" s="14" t="n"/>
      <c r="Q383" s="15">
        <f>IF(N383="Sí",0,H383-I383-K383)</f>
        <v/>
      </c>
      <c r="R383" s="14">
        <f>F383-TODAY()</f>
        <v/>
      </c>
      <c r="S383" s="14">
        <f>IF(N383="Sí","🟢 Pagado",IF(R383&lt;0,"🔴 Vencido",IF(R383&lt;=7,"🟡 Por vencer","")))</f>
        <v/>
      </c>
      <c r="T383" s="14" t="inlineStr">
        <is>
          <t>Beato</t>
        </is>
      </c>
      <c r="U383" s="14" t="n"/>
      <c r="V383" s="14" t="n"/>
      <c r="W383" s="14" t="n"/>
      <c r="X383" s="87" t="inlineStr">
        <is>
          <t>TEQUILA CASCADA DEFILLO, ANTES DE PGAR HABLEMOS</t>
        </is>
      </c>
    </row>
    <row r="384">
      <c r="A384" s="13" t="n"/>
      <c r="B384" s="14" t="inlineStr">
        <is>
          <t>La Cata LMF</t>
        </is>
      </c>
      <c r="C384" s="14" t="inlineStr">
        <is>
          <t>JUAN BEATO</t>
        </is>
      </c>
      <c r="D384" s="14" t="inlineStr">
        <is>
          <t>TC 5309</t>
        </is>
      </c>
      <c r="E384" s="13" t="n">
        <v>46178</v>
      </c>
      <c r="F384" s="13" t="n">
        <v>46230</v>
      </c>
      <c r="G384" s="14" t="inlineStr">
        <is>
          <t>Crédito</t>
        </is>
      </c>
      <c r="H384" s="15" t="n">
        <v>13342.87</v>
      </c>
      <c r="I384" s="15" t="n">
        <v>1000</v>
      </c>
      <c r="J384" s="40" t="n"/>
      <c r="K384" s="15" t="n"/>
      <c r="L384" s="15" t="n"/>
      <c r="M384" s="33">
        <f>SUM(I384,K384)</f>
        <v/>
      </c>
      <c r="N384" s="14" t="n"/>
      <c r="O384" s="13" t="n"/>
      <c r="P384" s="14" t="n"/>
      <c r="Q384" s="15">
        <f>IF(N384="Sí",0,H384-I384-K384)</f>
        <v/>
      </c>
      <c r="R384" s="14">
        <f>F384-TODAY()</f>
        <v/>
      </c>
      <c r="S384" s="14">
        <f>IF(N384="Sí","🟢 Pagado",IF(R384&lt;0,"🔴 Vencido",IF(R384&lt;=7,"🟡 Por vencer","")))</f>
        <v/>
      </c>
      <c r="T384" s="14" t="inlineStr">
        <is>
          <t>Beato</t>
        </is>
      </c>
      <c r="U384" s="14" t="n"/>
      <c r="V384" s="14" t="n"/>
      <c r="W384" s="14" t="n"/>
      <c r="X384" s="87" t="inlineStr">
        <is>
          <t>CARRITO LMF, incluir renovacion membresia Price Smart</t>
        </is>
      </c>
    </row>
    <row r="385" hidden="1" s="115">
      <c r="A385" s="13" t="n"/>
      <c r="B385" s="14" t="inlineStr">
        <is>
          <t>La Cata LMF</t>
        </is>
      </c>
      <c r="C385" s="14" t="inlineStr">
        <is>
          <t>FERRETERIA MENDEZ</t>
        </is>
      </c>
      <c r="D385" s="14" t="n"/>
      <c r="E385" s="13" t="n">
        <v>46182</v>
      </c>
      <c r="F385" s="13" t="n">
        <v>46182</v>
      </c>
      <c r="G385" s="14" t="inlineStr">
        <is>
          <t>Contado</t>
        </is>
      </c>
      <c r="H385" s="15" t="n">
        <v>2160</v>
      </c>
      <c r="I385" s="15" t="n">
        <v>1500</v>
      </c>
      <c r="J385" s="13" t="n">
        <v>46183</v>
      </c>
      <c r="K385" s="15" t="n"/>
      <c r="L385" s="15" t="n"/>
      <c r="M385" s="33">
        <f>SUM(I385,K385)</f>
        <v/>
      </c>
      <c r="N385" s="14" t="inlineStr">
        <is>
          <t>Sí</t>
        </is>
      </c>
      <c r="O385" s="13" t="n"/>
      <c r="P385" s="14" t="n"/>
      <c r="Q385" s="15">
        <f>IF(N385="Sí",0,H385-I385-K385)</f>
        <v/>
      </c>
      <c r="R385" s="14">
        <f>F385-TODAY()</f>
        <v/>
      </c>
      <c r="S385" s="14">
        <f>IF(N385="Sí","🟢 Pagado",IF(R385&lt;0,"🔴 Vencido",IF(R385&lt;=7,"🟡 Por vencer","")))</f>
        <v/>
      </c>
      <c r="T385" s="14" t="inlineStr">
        <is>
          <t>Ignacio</t>
        </is>
      </c>
      <c r="U385" s="14" t="inlineStr">
        <is>
          <t>SI</t>
        </is>
      </c>
      <c r="V385" s="14" t="n"/>
      <c r="W385" s="14" t="n"/>
      <c r="X385" s="87" t="inlineStr">
        <is>
          <t>PINTURA LMF</t>
        </is>
      </c>
    </row>
    <row r="386" hidden="1" s="115">
      <c r="A386" s="13" t="n"/>
      <c r="B386" s="14" t="inlineStr">
        <is>
          <t>La Cata DF</t>
        </is>
      </c>
      <c r="C386" s="14" t="inlineStr">
        <is>
          <t>FRITO LAY DOMINICANA S A</t>
        </is>
      </c>
      <c r="D386" s="14" t="n"/>
      <c r="E386" s="13" t="n">
        <v>46182</v>
      </c>
      <c r="F386" s="13" t="n">
        <v>46182</v>
      </c>
      <c r="G386" s="14" t="inlineStr">
        <is>
          <t>Contado</t>
        </is>
      </c>
      <c r="H386" s="15" t="n">
        <v>3000</v>
      </c>
      <c r="I386" s="15" t="n">
        <v>3000</v>
      </c>
      <c r="J386" s="13" t="n">
        <v>46183</v>
      </c>
      <c r="K386" s="15" t="n"/>
      <c r="L386" s="15" t="n"/>
      <c r="M386" s="33">
        <f>SUM(I386,K386)</f>
        <v/>
      </c>
      <c r="N386" s="14" t="inlineStr">
        <is>
          <t>Sí</t>
        </is>
      </c>
      <c r="O386" s="13" t="n"/>
      <c r="P386" s="14" t="n"/>
      <c r="Q386" s="15">
        <f>IF(N386="Sí",0,H386-I386-K386)</f>
        <v/>
      </c>
      <c r="R386" s="14">
        <f>F386-TODAY()</f>
        <v/>
      </c>
      <c r="S386" s="14">
        <f>IF(N386="Sí","🟢 Pagado",IF(R386&lt;0,"🔴 Vencido",IF(R386&lt;=7,"🟡 Por vencer","")))</f>
        <v/>
      </c>
      <c r="T386" s="14" t="inlineStr">
        <is>
          <t>Ignacio</t>
        </is>
      </c>
      <c r="U386" s="14" t="inlineStr">
        <is>
          <t>SI</t>
        </is>
      </c>
      <c r="V386" s="14" t="n"/>
      <c r="W386" s="14" t="n"/>
      <c r="X386" s="87" t="n"/>
    </row>
    <row r="387" hidden="1" s="115">
      <c r="A387" s="13" t="n"/>
      <c r="B387" s="14" t="inlineStr">
        <is>
          <t>La Cata LMF</t>
        </is>
      </c>
      <c r="C387" s="14" t="inlineStr">
        <is>
          <t>JOSE IGNACIO ROA</t>
        </is>
      </c>
      <c r="D387" s="14" t="n"/>
      <c r="E387" s="13" t="n">
        <v>46182</v>
      </c>
      <c r="F387" s="13" t="n">
        <v>46182</v>
      </c>
      <c r="G387" s="14" t="inlineStr">
        <is>
          <t>Contado</t>
        </is>
      </c>
      <c r="H387" s="15" t="n">
        <v>2500</v>
      </c>
      <c r="I387" s="15" t="n">
        <v>2500</v>
      </c>
      <c r="J387" s="40" t="n">
        <v>46200</v>
      </c>
      <c r="K387" s="15" t="n"/>
      <c r="L387" s="15" t="n"/>
      <c r="M387" s="33">
        <f>SUM(I387,K387)</f>
        <v/>
      </c>
      <c r="N387" s="14" t="inlineStr">
        <is>
          <t>Sí</t>
        </is>
      </c>
      <c r="O387" s="13" t="n"/>
      <c r="P387" s="14" t="n"/>
      <c r="Q387" s="15">
        <f>IF(N387="Sí",0,H387-I387-K387)</f>
        <v/>
      </c>
      <c r="R387" s="14">
        <f>F387-TODAY()</f>
        <v/>
      </c>
      <c r="S387" s="14">
        <f>IF(N387="Sí","🟢 Pagado",IF(R387&lt;0,"🔴 Vencido",IF(R387&lt;=7,"🟡 Por vencer","")))</f>
        <v/>
      </c>
      <c r="T387" s="14" t="inlineStr">
        <is>
          <t>Ignacio</t>
        </is>
      </c>
      <c r="U387" s="14" t="inlineStr">
        <is>
          <t>SI</t>
        </is>
      </c>
      <c r="V387" s="14" t="n"/>
      <c r="W387" s="14" t="n"/>
      <c r="X387" s="87" t="inlineStr">
        <is>
          <t>MANO DE OBRA PINTURA</t>
        </is>
      </c>
    </row>
    <row r="388" hidden="1" s="115">
      <c r="A388" s="13" t="n"/>
      <c r="B388" s="14" t="inlineStr">
        <is>
          <t>La Cata LMF</t>
        </is>
      </c>
      <c r="C388" s="14" t="inlineStr">
        <is>
          <t>JOSE IGNACIO ROA</t>
        </is>
      </c>
      <c r="D388" s="14" t="n"/>
      <c r="E388" s="13" t="n">
        <v>46182</v>
      </c>
      <c r="F388" s="13" t="n">
        <v>46182</v>
      </c>
      <c r="G388" s="14" t="inlineStr">
        <is>
          <t>Contado</t>
        </is>
      </c>
      <c r="H388" s="15" t="n">
        <v>3770</v>
      </c>
      <c r="I388" s="15" t="n">
        <v>3770</v>
      </c>
      <c r="J388" s="40" t="n">
        <v>46200</v>
      </c>
      <c r="K388" s="15" t="n"/>
      <c r="L388" s="15" t="n"/>
      <c r="M388" s="33">
        <f>SUM(I388,K388)</f>
        <v/>
      </c>
      <c r="N388" s="14" t="inlineStr">
        <is>
          <t>Sí</t>
        </is>
      </c>
      <c r="O388" s="13" t="n"/>
      <c r="P388" s="14" t="n"/>
      <c r="Q388" s="15">
        <f>IF(N388="Sí",0,H388-I388-K388)</f>
        <v/>
      </c>
      <c r="R388" s="14">
        <f>F388-TODAY()</f>
        <v/>
      </c>
      <c r="S388" s="14">
        <f>IF(N388="Sí","🟢 Pagado",IF(R388&lt;0,"🔴 Vencido",IF(R388&lt;=7,"🟡 Por vencer","")))</f>
        <v/>
      </c>
      <c r="T388" s="14" t="inlineStr">
        <is>
          <t>Ignacio</t>
        </is>
      </c>
      <c r="U388" s="14" t="inlineStr">
        <is>
          <t>SI</t>
        </is>
      </c>
      <c r="V388" s="14" t="n"/>
      <c r="W388" s="14" t="n"/>
      <c r="X388" s="87" t="inlineStr">
        <is>
          <t>AIR REFRESHENER SJ Y LMF</t>
        </is>
      </c>
    </row>
    <row r="389" hidden="1" s="115">
      <c r="A389" s="13" t="n"/>
      <c r="B389" s="14" t="inlineStr">
        <is>
          <t>La Cata LMF</t>
        </is>
      </c>
      <c r="C389" s="14" t="inlineStr">
        <is>
          <t>JOSE IGNACIO ROA</t>
        </is>
      </c>
      <c r="D389" s="14" t="n"/>
      <c r="E389" s="13" t="n">
        <v>46183</v>
      </c>
      <c r="F389" s="13" t="n">
        <v>46183</v>
      </c>
      <c r="G389" s="14" t="inlineStr">
        <is>
          <t>Contado</t>
        </is>
      </c>
      <c r="H389" s="15" t="n">
        <v>1000</v>
      </c>
      <c r="I389" s="15" t="n">
        <v>1000</v>
      </c>
      <c r="J389" s="40" t="n">
        <v>46200</v>
      </c>
      <c r="K389" s="15" t="n"/>
      <c r="L389" s="15" t="n"/>
      <c r="M389" s="33">
        <f>SUM(I389,K389)</f>
        <v/>
      </c>
      <c r="N389" s="14" t="inlineStr">
        <is>
          <t>Sí</t>
        </is>
      </c>
      <c r="O389" s="13" t="n"/>
      <c r="P389" s="14" t="n"/>
      <c r="Q389" s="15">
        <f>IF(N389="Sí",0,H389-I389-K389)</f>
        <v/>
      </c>
      <c r="R389" s="14">
        <f>F389-TODAY()</f>
        <v/>
      </c>
      <c r="S389" s="14">
        <f>IF(N389="Sí","🟢 Pagado",IF(R389&lt;0,"🔴 Vencido",IF(R389&lt;=7,"🟡 Por vencer","")))</f>
        <v/>
      </c>
      <c r="T389" s="14" t="inlineStr">
        <is>
          <t>Ignacio</t>
        </is>
      </c>
      <c r="U389" s="14" t="inlineStr">
        <is>
          <t>SI</t>
        </is>
      </c>
      <c r="V389" s="14" t="n"/>
      <c r="W389" s="14" t="n"/>
      <c r="X389" s="87" t="inlineStr">
        <is>
          <t>SOTERO</t>
        </is>
      </c>
    </row>
    <row r="390" hidden="1" s="115">
      <c r="A390" s="13" t="n"/>
      <c r="B390" s="14" t="inlineStr">
        <is>
          <t>La Cata DF</t>
        </is>
      </c>
      <c r="C390" s="14" t="inlineStr">
        <is>
          <t>AQUASED SRL</t>
        </is>
      </c>
      <c r="D390" s="14" t="n"/>
      <c r="E390" s="13" t="n">
        <v>46183</v>
      </c>
      <c r="F390" s="13" t="n">
        <v>46183</v>
      </c>
      <c r="G390" s="14" t="inlineStr">
        <is>
          <t>Contado</t>
        </is>
      </c>
      <c r="H390" s="15" t="n">
        <v>960</v>
      </c>
      <c r="I390" s="15" t="n">
        <v>960</v>
      </c>
      <c r="J390" s="13" t="n">
        <v>46183</v>
      </c>
      <c r="K390" s="15" t="n"/>
      <c r="L390" s="15" t="n"/>
      <c r="M390" s="33">
        <f>SUM(I390,K390)</f>
        <v/>
      </c>
      <c r="N390" s="14" t="inlineStr">
        <is>
          <t>Sí</t>
        </is>
      </c>
      <c r="O390" s="13" t="n"/>
      <c r="P390" s="14" t="n"/>
      <c r="Q390" s="15">
        <f>IF(N390="Sí",0,H390-I390-K390)</f>
        <v/>
      </c>
      <c r="R390" s="14">
        <f>F390-TODAY()</f>
        <v/>
      </c>
      <c r="S390" s="14">
        <f>IF(N390="Sí","🟢 Pagado",IF(R390&lt;0,"🔴 Vencido",IF(R390&lt;=7,"🟡 Por vencer","")))</f>
        <v/>
      </c>
      <c r="T390" s="14" t="inlineStr">
        <is>
          <t>Ignacio</t>
        </is>
      </c>
      <c r="U390" s="14" t="inlineStr">
        <is>
          <t>SI</t>
        </is>
      </c>
      <c r="V390" s="14" t="n"/>
      <c r="W390" s="14" t="n"/>
      <c r="X390" s="87" t="n"/>
    </row>
    <row r="391" hidden="1" s="115">
      <c r="A391" s="13" t="n"/>
      <c r="B391" s="14" t="inlineStr">
        <is>
          <t>La Cata DF</t>
        </is>
      </c>
      <c r="C391" s="14" t="inlineStr">
        <is>
          <t>CERVECERIA NACIONAL DOMINICANA SA</t>
        </is>
      </c>
      <c r="D391" s="14" t="n"/>
      <c r="E391" s="13" t="n">
        <v>46183</v>
      </c>
      <c r="F391" s="13" t="n">
        <v>46183</v>
      </c>
      <c r="G391" s="14" t="inlineStr">
        <is>
          <t>Contado</t>
        </is>
      </c>
      <c r="H391" s="15" t="n">
        <v>79853.42</v>
      </c>
      <c r="I391" s="15" t="n">
        <v>79853.42</v>
      </c>
      <c r="J391" s="13" t="n">
        <v>46183</v>
      </c>
      <c r="K391" s="15" t="n"/>
      <c r="L391" s="15" t="n"/>
      <c r="M391" s="33">
        <f>SUM(I391,K391)</f>
        <v/>
      </c>
      <c r="N391" s="14" t="inlineStr">
        <is>
          <t>Sí</t>
        </is>
      </c>
      <c r="O391" s="13" t="n"/>
      <c r="P391" s="14" t="n"/>
      <c r="Q391" s="15">
        <f>IF(N391="Sí",0,H391-I391-K391)</f>
        <v/>
      </c>
      <c r="R391" s="14">
        <f>F391-TODAY()</f>
        <v/>
      </c>
      <c r="S391" s="14">
        <f>IF(N391="Sí","🟢 Pagado",IF(R391&lt;0,"🔴 Vencido",IF(R391&lt;=7,"🟡 Por vencer","")))</f>
        <v/>
      </c>
      <c r="T391" s="14" t="inlineStr">
        <is>
          <t>Ignacio</t>
        </is>
      </c>
      <c r="U391" s="14" t="inlineStr">
        <is>
          <t>SI</t>
        </is>
      </c>
      <c r="V391" s="14" t="n"/>
      <c r="W391" s="14" t="n"/>
      <c r="X391" s="87" t="n"/>
    </row>
    <row r="392" hidden="1" s="115">
      <c r="A392" s="13" t="n"/>
      <c r="B392" s="14" t="inlineStr">
        <is>
          <t>La Cata LMF</t>
        </is>
      </c>
      <c r="C392" s="14" t="inlineStr">
        <is>
          <t>AGUA SANTA LUCIA</t>
        </is>
      </c>
      <c r="D392" s="14" t="n"/>
      <c r="E392" s="13" t="n">
        <v>46183</v>
      </c>
      <c r="F392" s="13" t="n">
        <v>46183</v>
      </c>
      <c r="G392" s="14" t="inlineStr">
        <is>
          <t>Contado</t>
        </is>
      </c>
      <c r="H392" s="15" t="n">
        <v>2000</v>
      </c>
      <c r="I392" s="15" t="n">
        <v>2000</v>
      </c>
      <c r="J392" s="13" t="n">
        <v>46183</v>
      </c>
      <c r="K392" s="15" t="n"/>
      <c r="L392" s="15" t="n"/>
      <c r="M392" s="33">
        <f>SUM(I392,K392)</f>
        <v/>
      </c>
      <c r="N392" s="14" t="inlineStr">
        <is>
          <t>Sí</t>
        </is>
      </c>
      <c r="O392" s="13" t="n"/>
      <c r="P392" s="14" t="n"/>
      <c r="Q392" s="15">
        <f>IF(N392="Sí",0,H392-I392-K392)</f>
        <v/>
      </c>
      <c r="R392" s="14">
        <f>F392-TODAY()</f>
        <v/>
      </c>
      <c r="S392" s="14">
        <f>IF(N392="Sí","🟢 Pagado",IF(R392&lt;0,"🔴 Vencido",IF(R392&lt;=7,"🟡 Por vencer","")))</f>
        <v/>
      </c>
      <c r="T392" s="14" t="inlineStr">
        <is>
          <t>Ignacio</t>
        </is>
      </c>
      <c r="U392" s="14" t="inlineStr">
        <is>
          <t>SI</t>
        </is>
      </c>
      <c r="V392" s="14" t="n"/>
      <c r="W392" s="14" t="n"/>
      <c r="X392" s="87" t="n"/>
    </row>
    <row r="393" hidden="1" s="115">
      <c r="A393" s="13" t="n"/>
      <c r="B393" s="14" t="inlineStr">
        <is>
          <t>La Cata LMF</t>
        </is>
      </c>
      <c r="C393" s="14" t="inlineStr">
        <is>
          <t>CERVECERIA NACIONAL DOMINICANA SA</t>
        </is>
      </c>
      <c r="D393" s="14" t="n"/>
      <c r="E393" s="13" t="n">
        <v>46184</v>
      </c>
      <c r="F393" s="13" t="n">
        <v>46184</v>
      </c>
      <c r="G393" s="14" t="inlineStr">
        <is>
          <t>Contado</t>
        </is>
      </c>
      <c r="H393" s="15" t="n">
        <v>215284</v>
      </c>
      <c r="I393" s="15" t="n">
        <v>215284</v>
      </c>
      <c r="J393" s="13" t="n">
        <v>46184</v>
      </c>
      <c r="K393" s="15" t="n"/>
      <c r="L393" s="15" t="n"/>
      <c r="M393" s="33">
        <f>SUM(I393,K393)</f>
        <v/>
      </c>
      <c r="N393" s="14" t="inlineStr">
        <is>
          <t>Sí</t>
        </is>
      </c>
      <c r="O393" s="13" t="n"/>
      <c r="P393" s="14" t="n"/>
      <c r="Q393" s="15">
        <f>IF(N393="Sí",0,H393-I393-K393)</f>
        <v/>
      </c>
      <c r="R393" s="14">
        <f>F393-TODAY()</f>
        <v/>
      </c>
      <c r="S393" s="14">
        <f>IF(N393="Sí","🟢 Pagado",IF(R393&lt;0,"🔴 Vencido",IF(R393&lt;=7,"🟡 Por vencer","")))</f>
        <v/>
      </c>
      <c r="T393" s="14" t="inlineStr">
        <is>
          <t>Ignacio</t>
        </is>
      </c>
      <c r="U393" s="14" t="inlineStr">
        <is>
          <t>SI</t>
        </is>
      </c>
      <c r="V393" s="14" t="n"/>
      <c r="W393" s="14" t="n"/>
      <c r="X393" s="87" t="n"/>
    </row>
    <row r="394" hidden="1" s="115">
      <c r="A394" s="13" t="n"/>
      <c r="B394" s="14" t="inlineStr">
        <is>
          <t>La Cata LMF</t>
        </is>
      </c>
      <c r="C394" s="14" t="inlineStr">
        <is>
          <t>SUPERNOVA /TULIPAN/DELVIS</t>
        </is>
      </c>
      <c r="D394" s="14" t="n"/>
      <c r="E394" s="13" t="n">
        <v>46184</v>
      </c>
      <c r="F394" s="13" t="n">
        <v>46199</v>
      </c>
      <c r="G394" s="14" t="inlineStr">
        <is>
          <t>Crédito</t>
        </is>
      </c>
      <c r="H394" s="15" t="n">
        <v>239895</v>
      </c>
      <c r="I394" s="15" t="n">
        <v>19165</v>
      </c>
      <c r="J394" s="308" t="n">
        <v>46189</v>
      </c>
      <c r="K394" s="15" t="n"/>
      <c r="L394" s="40" t="n"/>
      <c r="M394" s="33">
        <f>SUM(I394,K394)</f>
        <v/>
      </c>
      <c r="N394" s="14" t="inlineStr">
        <is>
          <t>Sí</t>
        </is>
      </c>
      <c r="O394" s="13" t="n"/>
      <c r="P394" s="14" t="n"/>
      <c r="Q394" s="15">
        <f>IF(N394="Sí",0,H394-I394-K394)</f>
        <v/>
      </c>
      <c r="R394" s="14">
        <f>F394-TODAY()</f>
        <v/>
      </c>
      <c r="S394" s="14">
        <f>IF(N394="Sí","🟢 Pagado",IF(R394&lt;0,"🔴 Vencido",IF(R394&lt;=7,"🟡 Por vencer","")))</f>
        <v/>
      </c>
      <c r="T394" s="14" t="inlineStr">
        <is>
          <t>Ignacio</t>
        </is>
      </c>
      <c r="U394" s="14" t="inlineStr">
        <is>
          <t>SI</t>
        </is>
      </c>
      <c r="V394" s="14" t="n"/>
      <c r="W394" s="14" t="n"/>
      <c r="X394" s="87" t="n"/>
    </row>
    <row r="395" hidden="1" s="115">
      <c r="A395" s="13" t="n"/>
      <c r="B395" s="14" t="inlineStr">
        <is>
          <t>La Cata SJM</t>
        </is>
      </c>
      <c r="C395" s="14" t="inlineStr">
        <is>
          <t>JOSE IGNACIO ROA</t>
        </is>
      </c>
      <c r="D395" s="14" t="n"/>
      <c r="E395" s="13" t="n">
        <v>46186</v>
      </c>
      <c r="F395" s="13" t="n">
        <v>46186</v>
      </c>
      <c r="G395" s="14" t="inlineStr">
        <is>
          <t>Contado</t>
        </is>
      </c>
      <c r="H395" s="15" t="n">
        <v>1500</v>
      </c>
      <c r="I395" s="15" t="n">
        <v>1500</v>
      </c>
      <c r="J395" s="40" t="n">
        <v>46200</v>
      </c>
      <c r="K395" s="15" t="n"/>
      <c r="L395" s="15" t="n"/>
      <c r="M395" s="33">
        <f>SUM(I395,K395)</f>
        <v/>
      </c>
      <c r="N395" s="14" t="inlineStr">
        <is>
          <t>Sí</t>
        </is>
      </c>
      <c r="O395" s="13" t="n"/>
      <c r="P395" s="14" t="n"/>
      <c r="Q395" s="15">
        <f>IF(N395="Sí",0,H395-I395-K395)</f>
        <v/>
      </c>
      <c r="R395" s="14">
        <f>F395-TODAY()</f>
        <v/>
      </c>
      <c r="S395" s="14">
        <f>IF(N395="Sí","🟢 Pagado",IF(R395&lt;0,"🔴 Vencido",IF(R395&lt;=7,"🟡 Por vencer","")))</f>
        <v/>
      </c>
      <c r="T395" s="14" t="inlineStr">
        <is>
          <t>Ignacio</t>
        </is>
      </c>
      <c r="U395" s="14" t="inlineStr">
        <is>
          <t>SI</t>
        </is>
      </c>
      <c r="V395" s="14" t="n"/>
      <c r="W395" s="14" t="n"/>
      <c r="X395" s="87" t="inlineStr">
        <is>
          <t>PAGO POR ARREGLO FREEZER NUEVO</t>
        </is>
      </c>
    </row>
    <row r="396" hidden="1" s="115">
      <c r="A396" s="13" t="n"/>
      <c r="B396" s="14" t="inlineStr">
        <is>
          <t>La Cata DF</t>
        </is>
      </c>
      <c r="C396" s="14" t="inlineStr">
        <is>
          <t>JUAN BEATO</t>
        </is>
      </c>
      <c r="D396" s="14" t="inlineStr">
        <is>
          <t>TC QIK</t>
        </is>
      </c>
      <c r="E396" s="13" t="n">
        <v>46187</v>
      </c>
      <c r="F396" s="13" t="n">
        <v>46220</v>
      </c>
      <c r="G396" s="14" t="inlineStr">
        <is>
          <t>Crédito</t>
        </is>
      </c>
      <c r="H396" s="15" t="n">
        <v>28410</v>
      </c>
      <c r="I396" s="15" t="n">
        <v>28410</v>
      </c>
      <c r="J396" s="40" t="n">
        <v>46221</v>
      </c>
      <c r="K396" s="15" t="n"/>
      <c r="L396" s="15" t="n"/>
      <c r="M396" s="33">
        <f>SUM(I396,K396)</f>
        <v/>
      </c>
      <c r="N396" s="14" t="inlineStr">
        <is>
          <t>Sí</t>
        </is>
      </c>
      <c r="O396" s="13" t="n"/>
      <c r="P396" s="14" t="n"/>
      <c r="Q396" s="15">
        <f>IF(N396="Sí",0,H396-I396-K396)</f>
        <v/>
      </c>
      <c r="R396" s="14">
        <f>F396-TODAY()</f>
        <v/>
      </c>
      <c r="S396" s="14">
        <f>IF(N396="Sí","🟢 Pagado",IF(R396&lt;0,"🔴 Vencido",IF(R396&lt;=7,"🟡 Por vencer","")))</f>
        <v/>
      </c>
      <c r="T396" s="14" t="inlineStr">
        <is>
          <t>Ignacio</t>
        </is>
      </c>
      <c r="U396" s="14" t="inlineStr">
        <is>
          <t>SI</t>
        </is>
      </c>
      <c r="V396" s="14" t="n"/>
      <c r="W396" s="14" t="n"/>
      <c r="X396" s="87" t="inlineStr">
        <is>
          <t>PEDIDO RON DEPOT DEFILLO</t>
        </is>
      </c>
    </row>
    <row r="397" hidden="1" s="115">
      <c r="A397" s="13" t="n"/>
      <c r="B397" s="18" t="inlineStr">
        <is>
          <t>La Cata LMF</t>
        </is>
      </c>
      <c r="C397" s="14" t="inlineStr">
        <is>
          <t>AGUA SANTA LUCIA</t>
        </is>
      </c>
      <c r="D397" s="14" t="n"/>
      <c r="E397" s="13" t="n">
        <v>46188</v>
      </c>
      <c r="F397" s="13" t="n">
        <v>46188</v>
      </c>
      <c r="G397" s="14" t="inlineStr">
        <is>
          <t>Contado</t>
        </is>
      </c>
      <c r="H397" s="15" t="n">
        <v>2050</v>
      </c>
      <c r="I397" s="15" t="n">
        <v>2050</v>
      </c>
      <c r="J397" s="13" t="n">
        <v>46188</v>
      </c>
      <c r="K397" s="15" t="n"/>
      <c r="L397" s="15" t="n"/>
      <c r="M397" s="33">
        <f>SUM(I397,K397)</f>
        <v/>
      </c>
      <c r="N397" s="14" t="inlineStr">
        <is>
          <t>Sí</t>
        </is>
      </c>
      <c r="O397" s="13" t="n"/>
      <c r="P397" s="14" t="n"/>
      <c r="Q397" s="15">
        <f>IF(N397="Sí",0,H397-I397-K397)</f>
        <v/>
      </c>
      <c r="R397" s="14">
        <f>F397-TODAY()</f>
        <v/>
      </c>
      <c r="S397" s="14">
        <f>IF(N397="Sí","🟢 Pagado",IF(R397&lt;0,"🔴 Vencido",IF(R397&lt;=7,"🟡 Por vencer","")))</f>
        <v/>
      </c>
      <c r="T397" s="14" t="inlineStr">
        <is>
          <t>Ignacio</t>
        </is>
      </c>
      <c r="U397" s="14" t="inlineStr">
        <is>
          <t>SI</t>
        </is>
      </c>
      <c r="V397" s="14" t="n"/>
      <c r="W397" s="14" t="n"/>
      <c r="X397" s="87" t="n"/>
    </row>
    <row r="398" hidden="1" s="115">
      <c r="A398" s="13" t="n"/>
      <c r="B398" s="14" t="inlineStr">
        <is>
          <t>La Cata SJM</t>
        </is>
      </c>
      <c r="C398" s="14" t="inlineStr">
        <is>
          <t>JOSE IGNACIO ROA</t>
        </is>
      </c>
      <c r="D398" s="14" t="n"/>
      <c r="E398" s="13" t="n">
        <v>46188</v>
      </c>
      <c r="F398" s="13" t="n">
        <v>46188</v>
      </c>
      <c r="G398" s="14" t="inlineStr">
        <is>
          <t>Contado</t>
        </is>
      </c>
      <c r="H398" s="15" t="n">
        <v>6500</v>
      </c>
      <c r="I398" s="15" t="n">
        <v>5592</v>
      </c>
      <c r="J398" s="40" t="n">
        <v>46200</v>
      </c>
      <c r="K398" s="15" t="n">
        <v>908</v>
      </c>
      <c r="L398" s="13" t="n">
        <v>46221</v>
      </c>
      <c r="M398" s="33">
        <f>SUM(I398,K398)</f>
        <v/>
      </c>
      <c r="N398" s="14" t="inlineStr">
        <is>
          <t>Sí</t>
        </is>
      </c>
      <c r="O398" s="13" t="n"/>
      <c r="P398" s="14" t="n"/>
      <c r="Q398" s="15">
        <f>IF(N398="Sí",0,H398-I398-K398)</f>
        <v/>
      </c>
      <c r="R398" s="14">
        <f>F398-TODAY()</f>
        <v/>
      </c>
      <c r="S398" s="14">
        <f>IF(N398="Sí","🟢 Pagado",IF(R398&lt;0,"🔴 Vencido",IF(R398&lt;=7,"🟡 Por vencer","")))</f>
        <v/>
      </c>
      <c r="T398" s="14" t="inlineStr">
        <is>
          <t>Ignacio</t>
        </is>
      </c>
      <c r="U398" s="14" t="inlineStr">
        <is>
          <t>SI</t>
        </is>
      </c>
      <c r="V398" s="14" t="n"/>
      <c r="W398" s="14" t="n"/>
      <c r="X398" s="87" t="inlineStr">
        <is>
          <t>Sueldo Valdez</t>
        </is>
      </c>
    </row>
    <row r="399" hidden="1" s="115">
      <c r="A399" s="13" t="n"/>
      <c r="B399" s="18" t="inlineStr">
        <is>
          <t>La Cata LMF</t>
        </is>
      </c>
      <c r="C399" s="14" t="inlineStr">
        <is>
          <t>HIELO EVEREST</t>
        </is>
      </c>
      <c r="D399" s="14" t="n"/>
      <c r="E399" s="13" t="n">
        <v>46188</v>
      </c>
      <c r="F399" s="13" t="n">
        <v>46188</v>
      </c>
      <c r="G399" s="14" t="inlineStr">
        <is>
          <t>Contado</t>
        </is>
      </c>
      <c r="H399" s="15" t="n">
        <v>6435</v>
      </c>
      <c r="I399" s="15" t="n">
        <v>6435</v>
      </c>
      <c r="J399" s="13" t="n">
        <v>46188</v>
      </c>
      <c r="K399" s="15" t="n"/>
      <c r="L399" s="15" t="n"/>
      <c r="M399" s="33">
        <f>SUM(I399,K399)</f>
        <v/>
      </c>
      <c r="N399" s="14" t="inlineStr">
        <is>
          <t>Sí</t>
        </is>
      </c>
      <c r="O399" s="13" t="n"/>
      <c r="P399" s="14" t="n"/>
      <c r="Q399" s="15">
        <f>IF(N399="Sí",0,H399-I399-K399)</f>
        <v/>
      </c>
      <c r="R399" s="14">
        <f>F399-TODAY()</f>
        <v/>
      </c>
      <c r="S399" s="14">
        <f>IF(N399="Sí","🟢 Pagado",IF(R399&lt;0,"🔴 Vencido",IF(R399&lt;=7,"🟡 Por vencer","")))</f>
        <v/>
      </c>
      <c r="T399" s="14" t="inlineStr">
        <is>
          <t>Ignacio</t>
        </is>
      </c>
      <c r="U399" s="14" t="inlineStr">
        <is>
          <t>SI</t>
        </is>
      </c>
      <c r="V399" s="14" t="n"/>
      <c r="W399" s="14" t="n"/>
      <c r="X399" s="87" t="inlineStr">
        <is>
          <t>VARIAS FACTURAS</t>
        </is>
      </c>
    </row>
    <row r="400" hidden="1" s="115">
      <c r="A400" s="13" t="n"/>
      <c r="B400" s="14" t="inlineStr">
        <is>
          <t>La Cata DF</t>
        </is>
      </c>
      <c r="C400" s="14" t="inlineStr">
        <is>
          <t>DISTRIBUIDORA MUNNIX VAPERS</t>
        </is>
      </c>
      <c r="D400" s="14" t="n"/>
      <c r="E400" s="13" t="n">
        <v>46188</v>
      </c>
      <c r="F400" s="13" t="n">
        <v>46188</v>
      </c>
      <c r="G400" s="14" t="inlineStr">
        <is>
          <t>Contado</t>
        </is>
      </c>
      <c r="H400" s="15" t="n">
        <v>30687.24</v>
      </c>
      <c r="I400" s="15" t="n">
        <v>30687.24</v>
      </c>
      <c r="J400" s="13" t="n">
        <v>46188</v>
      </c>
      <c r="K400" s="15" t="n"/>
      <c r="L400" s="15" t="n"/>
      <c r="M400" s="33">
        <f>SUM(I400,K400)</f>
        <v/>
      </c>
      <c r="N400" s="14" t="inlineStr">
        <is>
          <t>Sí</t>
        </is>
      </c>
      <c r="O400" s="13" t="n"/>
      <c r="P400" s="14" t="n"/>
      <c r="Q400" s="15">
        <f>IF(N400="Sí",0,H400-I400-K400)</f>
        <v/>
      </c>
      <c r="R400" s="14">
        <f>F400-TODAY()</f>
        <v/>
      </c>
      <c r="S400" s="14">
        <f>IF(N400="Sí","🟢 Pagado",IF(R400&lt;0,"🔴 Vencido",IF(R400&lt;=7,"🟡 Por vencer","")))</f>
        <v/>
      </c>
      <c r="T400" s="14" t="inlineStr">
        <is>
          <t>Ignacio</t>
        </is>
      </c>
      <c r="U400" s="14" t="inlineStr">
        <is>
          <t>SI</t>
        </is>
      </c>
      <c r="V400" s="14" t="n"/>
      <c r="W400" s="14" t="n"/>
      <c r="X400" s="87" t="n"/>
    </row>
    <row r="401" hidden="1" s="115">
      <c r="A401" s="13" t="n"/>
      <c r="B401" s="14" t="inlineStr">
        <is>
          <t>AMBAS</t>
        </is>
      </c>
      <c r="C401" s="14" t="inlineStr">
        <is>
          <t>TUBEBIDA.NET( Hollandia)</t>
        </is>
      </c>
      <c r="D401" s="14" t="n"/>
      <c r="E401" s="13" t="n">
        <v>46188</v>
      </c>
      <c r="F401" s="13" t="n">
        <v>46218</v>
      </c>
      <c r="G401" s="14" t="inlineStr">
        <is>
          <t>Crédito</t>
        </is>
      </c>
      <c r="H401" s="15" t="n">
        <v>100000.19</v>
      </c>
      <c r="I401" s="15" t="n">
        <v>100000.19</v>
      </c>
      <c r="J401" s="13" t="n">
        <v>46224</v>
      </c>
      <c r="K401" s="15" t="n"/>
      <c r="L401" s="15" t="n"/>
      <c r="M401" s="33">
        <f>SUM(I401,K401)</f>
        <v/>
      </c>
      <c r="N401" s="14" t="inlineStr">
        <is>
          <t>Sí</t>
        </is>
      </c>
      <c r="O401" s="13" t="n"/>
      <c r="P401" s="14" t="n"/>
      <c r="Q401" s="15">
        <f>IF(N401="Sí",0,H401-I401-K401)</f>
        <v/>
      </c>
      <c r="R401" s="14">
        <f>F401-TODAY()</f>
        <v/>
      </c>
      <c r="S401" s="14">
        <f>IF(N401="Sí","🟢 Pagado",IF(R401&lt;0,"🔴 Vencido",IF(R401&lt;=7,"🟡 Por vencer","")))</f>
        <v/>
      </c>
      <c r="T401" s="14" t="n"/>
      <c r="U401" s="14" t="n"/>
      <c r="V401" s="14" t="n"/>
      <c r="W401" s="14" t="n"/>
      <c r="X401" s="87" t="n"/>
    </row>
    <row r="402" hidden="1" s="115">
      <c r="A402" s="13" t="n"/>
      <c r="B402" s="14" t="inlineStr">
        <is>
          <t>La Cata SJM</t>
        </is>
      </c>
      <c r="C402" s="14" t="inlineStr">
        <is>
          <t>SUPERNOVA /TULIPAN/DELVIS</t>
        </is>
      </c>
      <c r="D402" s="14" t="n"/>
      <c r="E402" s="13" t="n">
        <v>46189</v>
      </c>
      <c r="F402" s="13" t="n">
        <v>46219</v>
      </c>
      <c r="G402" s="14" t="inlineStr">
        <is>
          <t>Crédito</t>
        </is>
      </c>
      <c r="H402" s="15" t="n">
        <v>432697.51</v>
      </c>
      <c r="I402" s="15" t="n">
        <v>432697.51</v>
      </c>
      <c r="J402" s="13" t="n">
        <v>46210</v>
      </c>
      <c r="K402" s="15" t="n"/>
      <c r="L402" s="40" t="n"/>
      <c r="M402" s="33">
        <f>SUM(I402,K402)</f>
        <v/>
      </c>
      <c r="N402" s="14" t="inlineStr">
        <is>
          <t>Sí</t>
        </is>
      </c>
      <c r="O402" s="13" t="n"/>
      <c r="P402" s="14" t="n"/>
      <c r="Q402" s="15">
        <f>IF(N402="Sí",0,H402-I402-K402)</f>
        <v/>
      </c>
      <c r="R402" s="14">
        <f>F402-TODAY()</f>
        <v/>
      </c>
      <c r="S402" s="14">
        <f>IF(N402="Sí","🟢 Pagado",IF(R402&lt;0,"🔴 Vencido",IF(R402&lt;=7,"🟡 Por vencer","")))</f>
        <v/>
      </c>
      <c r="T402" s="14" t="n"/>
      <c r="U402" s="14" t="n"/>
      <c r="V402" s="14" t="n"/>
      <c r="W402" s="14" t="n"/>
      <c r="X402" s="87" t="n"/>
    </row>
    <row r="403" hidden="1" s="115">
      <c r="A403" s="13" t="n"/>
      <c r="B403" s="14" t="inlineStr">
        <is>
          <t>AMBAS</t>
        </is>
      </c>
      <c r="C403" s="14" t="inlineStr">
        <is>
          <t>JUAN BEATO</t>
        </is>
      </c>
      <c r="D403" s="14" t="inlineStr">
        <is>
          <t>TC 1662</t>
        </is>
      </c>
      <c r="E403" s="13" t="n">
        <v>46192</v>
      </c>
      <c r="F403" s="13" t="n">
        <v>46237</v>
      </c>
      <c r="G403" s="14" t="inlineStr">
        <is>
          <t>Crédito</t>
        </is>
      </c>
      <c r="H403" s="15" t="n">
        <v>209092.72</v>
      </c>
      <c r="I403" s="15" t="n">
        <v>214810</v>
      </c>
      <c r="J403" s="13" t="n"/>
      <c r="K403" s="15" t="n"/>
      <c r="L403" s="15" t="n"/>
      <c r="M403" s="33">
        <f>SUM(I403,K403)</f>
        <v/>
      </c>
      <c r="N403" s="14" t="n"/>
      <c r="O403" s="13" t="n"/>
      <c r="P403" s="14" t="n"/>
      <c r="Q403" s="15">
        <f>IF(N403="Sí",0,H403-I403-K403)</f>
        <v/>
      </c>
      <c r="R403" s="14">
        <f>F403-TODAY()</f>
        <v/>
      </c>
      <c r="S403" s="14">
        <f>IF(N403="Sí","🟢 Pagado",IF(R403&lt;0,"🔴 Vencido",IF(R403&lt;=7,"🟡 Por vencer","")))</f>
        <v/>
      </c>
      <c r="T403" s="14" t="inlineStr">
        <is>
          <t>Beato</t>
        </is>
      </c>
      <c r="U403" s="14" t="n"/>
      <c r="V403" s="14" t="n"/>
      <c r="W403" s="14" t="n"/>
      <c r="X403" s="87" t="inlineStr">
        <is>
          <t>Pago factura UB</t>
        </is>
      </c>
    </row>
    <row r="404" hidden="1" s="115">
      <c r="A404" s="13" t="n"/>
      <c r="B404" s="14" t="inlineStr">
        <is>
          <t>La Cata DF</t>
        </is>
      </c>
      <c r="C404" s="14" t="inlineStr">
        <is>
          <t>JUAN BEATO</t>
        </is>
      </c>
      <c r="D404" s="14" t="inlineStr">
        <is>
          <t>TC QIK</t>
        </is>
      </c>
      <c r="E404" s="13" t="n">
        <v>46190</v>
      </c>
      <c r="F404" s="13" t="n">
        <v>46220</v>
      </c>
      <c r="G404" s="14" t="inlineStr">
        <is>
          <t>Crédito</t>
        </is>
      </c>
      <c r="H404" s="15" t="n">
        <v>590</v>
      </c>
      <c r="I404" s="15" t="n">
        <v>590</v>
      </c>
      <c r="J404" s="40" t="n">
        <v>46212</v>
      </c>
      <c r="K404" s="15" t="n"/>
      <c r="L404" s="15" t="n"/>
      <c r="M404" s="33">
        <f>SUM(I404,K404)</f>
        <v/>
      </c>
      <c r="N404" s="14" t="inlineStr">
        <is>
          <t>Sí</t>
        </is>
      </c>
      <c r="O404" s="13" t="n"/>
      <c r="P404" s="14" t="n"/>
      <c r="Q404" s="15">
        <f>IF(N404="Sí",0,H404-I404-K404)</f>
        <v/>
      </c>
      <c r="R404" s="14">
        <f>F404-TODAY()</f>
        <v/>
      </c>
      <c r="S404" s="14">
        <f>IF(N404="Sí","🟢 Pagado",IF(R404&lt;0,"🔴 Vencido",IF(R404&lt;=7,"🟡 Por vencer","")))</f>
        <v/>
      </c>
      <c r="T404" s="14" t="inlineStr">
        <is>
          <t>Beato</t>
        </is>
      </c>
      <c r="U404" s="14" t="n"/>
      <c r="V404" s="14" t="n"/>
      <c r="W404" s="14" t="n"/>
      <c r="X404" s="87" t="inlineStr">
        <is>
          <t>MATERIAL GASTABLE DEFILLO</t>
        </is>
      </c>
    </row>
    <row r="405" hidden="1" s="115">
      <c r="A405" s="13" t="n"/>
      <c r="B405" s="14" t="inlineStr">
        <is>
          <t>La Cata DF</t>
        </is>
      </c>
      <c r="C405" s="14" t="inlineStr">
        <is>
          <t>JUAN BEATO</t>
        </is>
      </c>
      <c r="D405" s="14" t="inlineStr">
        <is>
          <t>TC QIK</t>
        </is>
      </c>
      <c r="E405" s="13" t="n">
        <v>46190</v>
      </c>
      <c r="F405" s="13" t="n">
        <v>46220</v>
      </c>
      <c r="G405" s="14" t="inlineStr">
        <is>
          <t>Crédito</t>
        </is>
      </c>
      <c r="H405" s="15" t="n">
        <v>3725</v>
      </c>
      <c r="I405" s="15" t="n">
        <v>3725</v>
      </c>
      <c r="J405" s="40" t="n">
        <v>46221</v>
      </c>
      <c r="K405" s="15" t="n"/>
      <c r="L405" s="15" t="n"/>
      <c r="M405" s="33">
        <f>SUM(I405,K405)</f>
        <v/>
      </c>
      <c r="N405" s="14" t="inlineStr">
        <is>
          <t>Sí</t>
        </is>
      </c>
      <c r="O405" s="13" t="n"/>
      <c r="P405" s="14" t="n"/>
      <c r="Q405" s="15">
        <f>IF(N405="Sí",0,H405-I405-K405)</f>
        <v/>
      </c>
      <c r="R405" s="14">
        <f>F405-TODAY()</f>
        <v/>
      </c>
      <c r="S405" s="14">
        <f>IF(N405="Sí","🟢 Pagado",IF(R405&lt;0,"🔴 Vencido",IF(R405&lt;=7,"🟡 Por vencer","")))</f>
        <v/>
      </c>
      <c r="T405" s="14" t="inlineStr">
        <is>
          <t>Beato</t>
        </is>
      </c>
      <c r="U405" s="14" t="n"/>
      <c r="V405" s="14" t="n"/>
      <c r="W405" s="14" t="n"/>
      <c r="X405" s="87" t="inlineStr">
        <is>
          <t>PEDIDO RON DEPOT DEFILLO</t>
        </is>
      </c>
    </row>
    <row r="406" hidden="1" s="115">
      <c r="A406" s="13" t="n"/>
      <c r="B406" s="18" t="inlineStr">
        <is>
          <t>La Cata LMF</t>
        </is>
      </c>
      <c r="C406" s="14" t="inlineStr">
        <is>
          <t>DISTRIBUCIONES CALDERON MOLINA SRL</t>
        </is>
      </c>
      <c r="D406" s="14" t="n"/>
      <c r="E406" s="13" t="n">
        <v>46190</v>
      </c>
      <c r="F406" s="13" t="n">
        <v>46190</v>
      </c>
      <c r="G406" s="14" t="inlineStr">
        <is>
          <t>Contado</t>
        </is>
      </c>
      <c r="H406" s="15" t="n">
        <v>7752</v>
      </c>
      <c r="I406" s="15" t="n">
        <v>7752</v>
      </c>
      <c r="J406" s="13" t="n">
        <v>46190</v>
      </c>
      <c r="K406" s="15" t="n"/>
      <c r="L406" s="15" t="n"/>
      <c r="M406" s="33">
        <f>SUM(I406,K406)</f>
        <v/>
      </c>
      <c r="N406" s="14" t="inlineStr">
        <is>
          <t>Sí</t>
        </is>
      </c>
      <c r="O406" s="13" t="n"/>
      <c r="P406" s="14" t="n"/>
      <c r="Q406" s="15">
        <f>IF(N406="Sí",0,H406-I406-K406)</f>
        <v/>
      </c>
      <c r="R406" s="14">
        <f>F406-TODAY()</f>
        <v/>
      </c>
      <c r="S406" s="14">
        <f>IF(N406="Sí","🟢 Pagado",IF(R406&lt;0,"🔴 Vencido",IF(R406&lt;=7,"🟡 Por vencer","")))</f>
        <v/>
      </c>
      <c r="T406" s="14" t="inlineStr">
        <is>
          <t>Ignacio</t>
        </is>
      </c>
      <c r="U406" s="14" t="inlineStr">
        <is>
          <t>SI</t>
        </is>
      </c>
      <c r="V406" s="14" t="n"/>
      <c r="W406" s="14" t="n"/>
      <c r="X406" s="87" t="n"/>
    </row>
    <row r="407" hidden="1" s="115">
      <c r="A407" s="13" t="n"/>
      <c r="B407" s="14" t="inlineStr">
        <is>
          <t>La Cata DF</t>
        </is>
      </c>
      <c r="C407" s="14" t="inlineStr">
        <is>
          <t>CERVECERIA NACIONAL DOMINICANA SA</t>
        </is>
      </c>
      <c r="D407" s="14" t="n"/>
      <c r="E407" s="13" t="n">
        <v>46191</v>
      </c>
      <c r="F407" s="13" t="n">
        <v>46191</v>
      </c>
      <c r="G407" s="14" t="inlineStr">
        <is>
          <t>Contado</t>
        </is>
      </c>
      <c r="H407" s="15" t="n">
        <v>54763.38</v>
      </c>
      <c r="I407" s="15" t="n">
        <v>54763.38</v>
      </c>
      <c r="J407" s="13" t="n">
        <v>46191</v>
      </c>
      <c r="K407" s="15" t="n"/>
      <c r="L407" s="15" t="n"/>
      <c r="M407" s="33">
        <f>SUM(I407,K407)</f>
        <v/>
      </c>
      <c r="N407" s="14" t="inlineStr">
        <is>
          <t>Sí</t>
        </is>
      </c>
      <c r="O407" s="13" t="n"/>
      <c r="P407" s="14" t="n"/>
      <c r="Q407" s="15">
        <f>IF(N407="Sí",0,H407-I407-K407)</f>
        <v/>
      </c>
      <c r="R407" s="14">
        <f>F407-TODAY()</f>
        <v/>
      </c>
      <c r="S407" s="14">
        <f>IF(N407="Sí","🟢 Pagado",IF(R407&lt;0,"🔴 Vencido",IF(R407&lt;=7,"🟡 Por vencer","")))</f>
        <v/>
      </c>
      <c r="T407" s="14" t="n"/>
      <c r="U407" s="14" t="n"/>
      <c r="V407" s="14" t="n"/>
      <c r="W407" s="14" t="n"/>
      <c r="X407" s="87" t="n"/>
    </row>
    <row r="408" hidden="1" s="115">
      <c r="A408" s="13" t="n"/>
      <c r="B408" s="18" t="inlineStr">
        <is>
          <t>La Cata LMF</t>
        </is>
      </c>
      <c r="C408" s="14" t="inlineStr">
        <is>
          <t>JOSE IGNACIO ROA</t>
        </is>
      </c>
      <c r="D408" s="14" t="n"/>
      <c r="E408" s="13" t="n">
        <v>46191</v>
      </c>
      <c r="F408" s="13" t="n">
        <v>46191</v>
      </c>
      <c r="G408" s="14" t="inlineStr">
        <is>
          <t>Contado</t>
        </is>
      </c>
      <c r="H408" s="15" t="n">
        <v>20000</v>
      </c>
      <c r="I408" s="15" t="n">
        <v>20000</v>
      </c>
      <c r="J408" s="13" t="n">
        <v>46221</v>
      </c>
      <c r="K408" s="15" t="n"/>
      <c r="L408" s="15" t="n"/>
      <c r="M408" s="33">
        <f>SUM(I408,K408)</f>
        <v/>
      </c>
      <c r="N408" s="14" t="inlineStr">
        <is>
          <t>Sí</t>
        </is>
      </c>
      <c r="O408" s="13" t="n"/>
      <c r="P408" s="14" t="n"/>
      <c r="Q408" s="15">
        <f>IF(N408="Sí",0,H408-I408-K408)</f>
        <v/>
      </c>
      <c r="R408" s="14">
        <f>F408-TODAY()</f>
        <v/>
      </c>
      <c r="S408" s="14">
        <f>IF(N408="Sí","🟢 Pagado",IF(R408&lt;0,"🔴 Vencido",IF(R408&lt;=7,"🟡 Por vencer","")))</f>
        <v/>
      </c>
      <c r="T408" s="14" t="n"/>
      <c r="U408" s="14" t="n"/>
      <c r="V408" s="14" t="n"/>
      <c r="W408" s="14" t="n"/>
      <c r="X408" s="87" t="n"/>
    </row>
    <row r="409" hidden="1" s="115">
      <c r="A409" s="13" t="n"/>
      <c r="B409" s="14" t="inlineStr">
        <is>
          <t>La Cata SJM</t>
        </is>
      </c>
      <c r="C409" s="14" t="inlineStr">
        <is>
          <t>CERVECERIA NACIONAL DOMINICANA SA</t>
        </is>
      </c>
      <c r="D409" s="14" t="n"/>
      <c r="E409" s="13" t="n">
        <v>46191</v>
      </c>
      <c r="F409" s="13" t="n">
        <v>46191</v>
      </c>
      <c r="G409" s="14" t="inlineStr">
        <is>
          <t>Contado</t>
        </is>
      </c>
      <c r="H409" s="15" t="n">
        <v>395920</v>
      </c>
      <c r="I409" s="15" t="n">
        <v>395920</v>
      </c>
      <c r="J409" s="13" t="n">
        <v>46191</v>
      </c>
      <c r="K409" s="15" t="n"/>
      <c r="L409" s="15" t="n"/>
      <c r="M409" s="33">
        <f>SUM(I409,K409)</f>
        <v/>
      </c>
      <c r="N409" s="14" t="inlineStr">
        <is>
          <t>Sí</t>
        </is>
      </c>
      <c r="O409" s="13" t="n"/>
      <c r="P409" s="14" t="n"/>
      <c r="Q409" s="15">
        <f>IF(N409="Sí",0,H409-I409-K409)</f>
        <v/>
      </c>
      <c r="R409" s="14">
        <f>F409-TODAY()</f>
        <v/>
      </c>
      <c r="S409" s="14">
        <f>IF(N409="Sí","🟢 Pagado",IF(R409&lt;0,"🔴 Vencido",IF(R409&lt;=7,"🟡 Por vencer","")))</f>
        <v/>
      </c>
      <c r="T409" s="14" t="n"/>
      <c r="U409" s="14" t="n"/>
      <c r="V409" s="14" t="n"/>
      <c r="W409" s="14" t="n"/>
      <c r="X409" s="87" t="n"/>
    </row>
    <row r="410" hidden="1" s="115">
      <c r="A410" s="13" t="n"/>
      <c r="B410" s="18" t="inlineStr">
        <is>
          <t>La Cata LMF</t>
        </is>
      </c>
      <c r="C410" s="14" t="inlineStr">
        <is>
          <t>RICA</t>
        </is>
      </c>
      <c r="D410" s="14" t="n"/>
      <c r="E410" s="13" t="n">
        <v>46191</v>
      </c>
      <c r="F410" s="13" t="n">
        <v>46191</v>
      </c>
      <c r="G410" s="14" t="inlineStr">
        <is>
          <t>Crédito</t>
        </is>
      </c>
      <c r="H410" s="15" t="n">
        <v>3976</v>
      </c>
      <c r="I410" s="15" t="n">
        <v>3976</v>
      </c>
      <c r="J410" s="13" t="n">
        <v>46191</v>
      </c>
      <c r="K410" s="15" t="n"/>
      <c r="L410" s="15" t="n"/>
      <c r="M410" s="33">
        <f>SUM(I410,K410)</f>
        <v/>
      </c>
      <c r="N410" s="14" t="inlineStr">
        <is>
          <t>Sí</t>
        </is>
      </c>
      <c r="O410" s="13" t="n"/>
      <c r="P410" s="14" t="n"/>
      <c r="Q410" s="15">
        <f>IF(N410="Sí",0,H410-I410-K410)</f>
        <v/>
      </c>
      <c r="R410" s="14">
        <f>F410-TODAY()</f>
        <v/>
      </c>
      <c r="S410" s="14">
        <f>IF(N410="Sí","🟢 Pagado",IF(R410&lt;0,"🔴 Vencido",IF(R410&lt;=7,"🟡 Por vencer","")))</f>
        <v/>
      </c>
      <c r="T410" s="14" t="n"/>
      <c r="U410" s="14" t="n"/>
      <c r="V410" s="14" t="n"/>
      <c r="W410" s="14" t="n"/>
      <c r="X410" s="87" t="n"/>
    </row>
    <row r="411" hidden="1" s="115">
      <c r="A411" s="13" t="n"/>
      <c r="B411" s="14" t="inlineStr">
        <is>
          <t>La Cata SJM</t>
        </is>
      </c>
      <c r="C411" s="14" t="inlineStr">
        <is>
          <t>JOSE IGNACIO ROA</t>
        </is>
      </c>
      <c r="D411" s="14" t="n"/>
      <c r="E411" s="13" t="n">
        <v>46191</v>
      </c>
      <c r="F411" s="13" t="n">
        <v>46191</v>
      </c>
      <c r="G411" s="14" t="inlineStr">
        <is>
          <t>Contado</t>
        </is>
      </c>
      <c r="H411" s="15" t="n">
        <v>2300</v>
      </c>
      <c r="I411" s="15" t="n">
        <v>2300</v>
      </c>
      <c r="J411" s="13" t="n">
        <v>46221</v>
      </c>
      <c r="K411" s="15" t="n"/>
      <c r="L411" s="15" t="n"/>
      <c r="M411" s="33">
        <f>SUM(I411,K411)</f>
        <v/>
      </c>
      <c r="N411" s="14" t="inlineStr">
        <is>
          <t>Sí</t>
        </is>
      </c>
      <c r="O411" s="13" t="n"/>
      <c r="P411" s="14" t="n"/>
      <c r="Q411" s="15">
        <f>IF(N411="Sí",0,H411-I411-K411)</f>
        <v/>
      </c>
      <c r="R411" s="14">
        <f>F411-TODAY()</f>
        <v/>
      </c>
      <c r="S411" s="14">
        <f>IF(N411="Sí","🟢 Pagado",IF(R411&lt;0,"🔴 Vencido",IF(R411&lt;=7,"🟡 Por vencer","")))</f>
        <v/>
      </c>
      <c r="T411" s="14" t="n"/>
      <c r="U411" s="14" t="n"/>
      <c r="V411" s="14" t="n"/>
      <c r="W411" s="14" t="n"/>
      <c r="X411" s="87" t="inlineStr">
        <is>
          <t>DIETA ITZEL Y STALYN</t>
        </is>
      </c>
    </row>
    <row r="412" hidden="1" s="115">
      <c r="A412" s="13" t="n"/>
      <c r="B412" s="14" t="inlineStr">
        <is>
          <t>La Cata DF</t>
        </is>
      </c>
      <c r="C412" s="14" t="inlineStr">
        <is>
          <t>AQUASED SRL</t>
        </is>
      </c>
      <c r="D412" s="14" t="n"/>
      <c r="E412" s="13" t="n">
        <v>46192</v>
      </c>
      <c r="F412" s="13" t="n">
        <v>46192</v>
      </c>
      <c r="G412" s="14" t="inlineStr">
        <is>
          <t>Contado</t>
        </is>
      </c>
      <c r="H412" s="15" t="n">
        <v>672</v>
      </c>
      <c r="I412" s="15" t="n">
        <v>672</v>
      </c>
      <c r="J412" s="13" t="n">
        <v>46192</v>
      </c>
      <c r="K412" s="15" t="n"/>
      <c r="L412" s="15" t="n"/>
      <c r="M412" s="33">
        <f>SUM(I412,K412)</f>
        <v/>
      </c>
      <c r="N412" s="14" t="inlineStr">
        <is>
          <t>Sí</t>
        </is>
      </c>
      <c r="O412" s="13" t="n"/>
      <c r="P412" s="14" t="n"/>
      <c r="Q412" s="15">
        <f>IF(N412="Sí",0,H412-I412-K412)</f>
        <v/>
      </c>
      <c r="R412" s="14">
        <f>F412-TODAY()</f>
        <v/>
      </c>
      <c r="S412" s="14">
        <f>IF(N412="Sí","🟢 Pagado",IF(R412&lt;0,"🔴 Vencido",IF(R412&lt;=7,"🟡 Por vencer","")))</f>
        <v/>
      </c>
      <c r="T412" s="14" t="n"/>
      <c r="U412" s="14" t="n"/>
      <c r="V412" s="14" t="n"/>
      <c r="W412" s="14" t="n"/>
      <c r="X412" s="87" t="n"/>
    </row>
    <row r="413" hidden="1" s="115">
      <c r="A413" s="13" t="n"/>
      <c r="B413" s="14" t="inlineStr">
        <is>
          <t>La Cata SJM</t>
        </is>
      </c>
      <c r="C413" s="14" t="inlineStr">
        <is>
          <t>JOSE IGNACIO ROA</t>
        </is>
      </c>
      <c r="D413" s="14" t="n"/>
      <c r="E413" s="13" t="n">
        <v>46193</v>
      </c>
      <c r="F413" s="13" t="n">
        <v>46193</v>
      </c>
      <c r="G413" s="14" t="inlineStr">
        <is>
          <t>Contado</t>
        </is>
      </c>
      <c r="H413" s="15" t="n">
        <v>1000</v>
      </c>
      <c r="I413" s="15" t="n">
        <v>1000</v>
      </c>
      <c r="J413" s="13" t="n">
        <v>46221</v>
      </c>
      <c r="K413" s="15" t="n"/>
      <c r="L413" s="15" t="n"/>
      <c r="M413" s="33">
        <f>SUM(I413,K413)</f>
        <v/>
      </c>
      <c r="N413" s="14" t="inlineStr">
        <is>
          <t>Sí</t>
        </is>
      </c>
      <c r="O413" s="13" t="n"/>
      <c r="P413" s="14" t="n"/>
      <c r="Q413" s="15">
        <f>IF(N413="Sí",0,H413-I413-K413)</f>
        <v/>
      </c>
      <c r="R413" s="14">
        <f>F413-TODAY()</f>
        <v/>
      </c>
      <c r="S413" s="14">
        <f>IF(N413="Sí","🟢 Pagado",IF(R413&lt;0,"🔴 Vencido",IF(R413&lt;=7,"🟡 Por vencer","")))</f>
        <v/>
      </c>
      <c r="T413" s="14" t="n"/>
      <c r="U413" s="14" t="n"/>
      <c r="V413" s="14" t="n"/>
      <c r="W413" s="14" t="n"/>
      <c r="X413" s="87" t="n"/>
    </row>
    <row r="414" hidden="1" s="115">
      <c r="A414" s="13" t="n"/>
      <c r="B414" s="14" t="inlineStr">
        <is>
          <t>La Cata DF</t>
        </is>
      </c>
      <c r="C414" s="14" t="inlineStr">
        <is>
          <t>JUAN BEATO</t>
        </is>
      </c>
      <c r="D414" s="14" t="n"/>
      <c r="E414" s="13" t="n">
        <v>46193</v>
      </c>
      <c r="F414" s="13" t="n"/>
      <c r="G414" s="14" t="inlineStr">
        <is>
          <t>Crédito</t>
        </is>
      </c>
      <c r="H414" s="15" t="n">
        <v>12515</v>
      </c>
      <c r="I414" s="15" t="n">
        <v>12515</v>
      </c>
      <c r="J414" s="308" t="n">
        <v>46198</v>
      </c>
      <c r="K414" s="15" t="n"/>
      <c r="L414" s="15" t="n"/>
      <c r="M414" s="33">
        <f>SUM(I414,K414)</f>
        <v/>
      </c>
      <c r="N414" s="14" t="inlineStr">
        <is>
          <t>Sí</t>
        </is>
      </c>
      <c r="O414" s="13" t="n"/>
      <c r="P414" s="14" t="n"/>
      <c r="Q414" s="15">
        <f>IF(N414="Sí",0,H414-I414-K414)</f>
        <v/>
      </c>
      <c r="R414" s="14">
        <f>F414-TODAY()</f>
        <v/>
      </c>
      <c r="S414" s="14">
        <f>IF(N414="Sí","🟢 Pagado",IF(R414&lt;0,"🔴 Vencido",IF(R414&lt;=7,"🟡 Por vencer","")))</f>
        <v/>
      </c>
      <c r="T414" s="14" t="n"/>
      <c r="U414" s="14" t="n"/>
      <c r="V414" s="14" t="n"/>
      <c r="W414" s="14" t="n"/>
      <c r="X414" s="87" t="n"/>
    </row>
    <row r="415" hidden="1" s="115">
      <c r="A415" s="13" t="n"/>
      <c r="B415" s="14" t="inlineStr">
        <is>
          <t>La Cata LMF</t>
        </is>
      </c>
      <c r="C415" s="14" t="inlineStr">
        <is>
          <t>JOEL ELECTRICIDAD</t>
        </is>
      </c>
      <c r="D415" s="14" t="n"/>
      <c r="E415" s="13" t="n">
        <v>46195</v>
      </c>
      <c r="F415" s="13" t="n">
        <v>46195</v>
      </c>
      <c r="G415" s="14" t="inlineStr">
        <is>
          <t>Contado</t>
        </is>
      </c>
      <c r="H415" s="15" t="n">
        <v>6490</v>
      </c>
      <c r="I415" s="15" t="n">
        <v>6490</v>
      </c>
      <c r="J415" s="308" t="n"/>
      <c r="K415" s="15" t="n"/>
      <c r="L415" s="15" t="n"/>
      <c r="M415" s="33">
        <f>SUM(I415,K415)</f>
        <v/>
      </c>
      <c r="N415" s="14" t="inlineStr">
        <is>
          <t>Sí</t>
        </is>
      </c>
      <c r="O415" s="13" t="n"/>
      <c r="P415" s="14" t="n"/>
      <c r="Q415" s="15">
        <f>IF(N415="Sí",0,H415-I415-K415)</f>
        <v/>
      </c>
      <c r="R415" s="14">
        <f>F415-TODAY()</f>
        <v/>
      </c>
      <c r="S415" s="14">
        <f>IF(N415="Sí","🟢 Pagado",IF(R415&lt;0,"🔴 Vencido",IF(R415&lt;=7,"🟡 Por vencer","")))</f>
        <v/>
      </c>
      <c r="T415" s="14" t="n"/>
      <c r="U415" s="14" t="n"/>
      <c r="V415" s="14" t="n"/>
      <c r="W415" s="14" t="n"/>
      <c r="X415" s="87" t="n"/>
    </row>
    <row r="416" hidden="1" s="115">
      <c r="A416" s="13" t="n"/>
      <c r="B416" s="14" t="inlineStr">
        <is>
          <t>La Cata SJM</t>
        </is>
      </c>
      <c r="C416" s="14" t="inlineStr">
        <is>
          <t>JOSE IGNACIO ROA</t>
        </is>
      </c>
      <c r="D416" s="14" t="n"/>
      <c r="E416" s="13" t="n">
        <v>46195</v>
      </c>
      <c r="F416" s="13" t="n">
        <v>46195</v>
      </c>
      <c r="G416" s="14" t="inlineStr">
        <is>
          <t>Contado</t>
        </is>
      </c>
      <c r="H416" s="15" t="n">
        <v>3000</v>
      </c>
      <c r="I416" s="15" t="n">
        <v>3000</v>
      </c>
      <c r="J416" s="13" t="n">
        <v>46221</v>
      </c>
      <c r="K416" s="15" t="n"/>
      <c r="L416" s="15" t="n"/>
      <c r="M416" s="33">
        <f>SUM(I416,K416)</f>
        <v/>
      </c>
      <c r="N416" s="14" t="inlineStr">
        <is>
          <t>Sí</t>
        </is>
      </c>
      <c r="O416" s="13" t="n"/>
      <c r="P416" s="14" t="n"/>
      <c r="Q416" s="15">
        <f>IF(N416="Sí",0,H416-I416-K416)</f>
        <v/>
      </c>
      <c r="R416" s="14">
        <f>F416-TODAY()</f>
        <v/>
      </c>
      <c r="S416" s="14">
        <f>IF(N416="Sí","🟢 Pagado",IF(R416&lt;0,"🔴 Vencido",IF(R416&lt;=7,"🟡 Por vencer","")))</f>
        <v/>
      </c>
      <c r="T416" s="14" t="n"/>
      <c r="U416" s="14" t="n"/>
      <c r="V416" s="14" t="n"/>
      <c r="W416" s="14" t="n"/>
      <c r="X416" s="87" t="inlineStr">
        <is>
          <t>PAGO DJ UB</t>
        </is>
      </c>
    </row>
    <row r="417" hidden="1" s="115">
      <c r="A417" s="13" t="n"/>
      <c r="B417" s="14" t="inlineStr">
        <is>
          <t>La Cata LMF</t>
        </is>
      </c>
      <c r="C417" s="14" t="inlineStr">
        <is>
          <t>AGUA SUBLIME</t>
        </is>
      </c>
      <c r="D417" s="14" t="n"/>
      <c r="E417" s="13" t="n">
        <v>46195</v>
      </c>
      <c r="F417" s="13" t="n">
        <v>46195</v>
      </c>
      <c r="G417" s="14" t="inlineStr">
        <is>
          <t>Contado</t>
        </is>
      </c>
      <c r="H417" s="15" t="n">
        <v>1400</v>
      </c>
      <c r="I417" s="15" t="n">
        <v>1400</v>
      </c>
      <c r="J417" s="13" t="n">
        <v>46195</v>
      </c>
      <c r="K417" s="15" t="n"/>
      <c r="L417" s="15" t="n"/>
      <c r="M417" s="33">
        <f>SUM(I417,K417)</f>
        <v/>
      </c>
      <c r="N417" s="14" t="inlineStr">
        <is>
          <t>Sí</t>
        </is>
      </c>
      <c r="O417" s="13" t="n"/>
      <c r="P417" s="14" t="n"/>
      <c r="Q417" s="15">
        <f>IF(N417="Sí",0,H417-I417-K417)</f>
        <v/>
      </c>
      <c r="R417" s="14">
        <f>F417-TODAY()</f>
        <v/>
      </c>
      <c r="S417" s="14">
        <f>IF(N417="Sí","🟢 Pagado",IF(R417&lt;0,"🔴 Vencido",IF(R417&lt;=7,"🟡 Por vencer","")))</f>
        <v/>
      </c>
      <c r="T417" s="14" t="n"/>
      <c r="U417" s="14" t="n"/>
      <c r="V417" s="14" t="n"/>
      <c r="W417" s="14" t="n"/>
      <c r="X417" s="87" t="n"/>
    </row>
    <row r="418" hidden="1" s="115">
      <c r="A418" s="13" t="n"/>
      <c r="B418" s="14" t="inlineStr">
        <is>
          <t>La Cata SJM</t>
        </is>
      </c>
      <c r="C418" s="14" t="inlineStr">
        <is>
          <t>JUAN BEATO</t>
        </is>
      </c>
      <c r="D418" s="14" t="n"/>
      <c r="E418" s="13" t="n">
        <v>46193</v>
      </c>
      <c r="F418" s="13" t="n"/>
      <c r="G418" s="14" t="inlineStr">
        <is>
          <t>Contado</t>
        </is>
      </c>
      <c r="H418" s="15" t="n">
        <v>995</v>
      </c>
      <c r="I418" s="15" t="n">
        <v>995</v>
      </c>
      <c r="J418" s="308" t="n">
        <v>46198</v>
      </c>
      <c r="K418" s="15" t="n"/>
      <c r="L418" s="15" t="n"/>
      <c r="M418" s="33">
        <f>SUM(I418,K418)</f>
        <v/>
      </c>
      <c r="N418" s="14" t="inlineStr">
        <is>
          <t>Sí</t>
        </is>
      </c>
      <c r="O418" s="13" t="n"/>
      <c r="P418" s="14" t="n"/>
      <c r="Q418" s="15">
        <f>IF(N418="Sí",0,H418-I418-K418)</f>
        <v/>
      </c>
      <c r="R418" s="14">
        <f>F418-TODAY()</f>
        <v/>
      </c>
      <c r="S418" s="14">
        <f>IF(N418="Sí","🟢 Pagado",IF(R418&lt;0,"🔴 Vencido",IF(R418&lt;=7,"🟡 Por vencer","")))</f>
        <v/>
      </c>
      <c r="T418" s="14" t="n"/>
      <c r="U418" s="14" t="n"/>
      <c r="V418" s="14" t="n"/>
      <c r="W418" s="14" t="n"/>
      <c r="X418" s="87" t="n"/>
    </row>
    <row r="419" hidden="1" s="115">
      <c r="A419" s="13" t="n"/>
      <c r="B419" s="14" t="inlineStr">
        <is>
          <t>La Cata SJM</t>
        </is>
      </c>
      <c r="C419" s="14" t="inlineStr">
        <is>
          <t>JOSE IGNACIO ROA</t>
        </is>
      </c>
      <c r="D419" s="14" t="n"/>
      <c r="E419" s="13" t="n">
        <v>46193</v>
      </c>
      <c r="F419" s="13" t="n">
        <v>46193</v>
      </c>
      <c r="G419" s="14" t="inlineStr">
        <is>
          <t>Contado</t>
        </is>
      </c>
      <c r="H419" s="15" t="n">
        <v>4500</v>
      </c>
      <c r="I419" s="15" t="n">
        <v>4500</v>
      </c>
      <c r="J419" s="13" t="n">
        <v>46221</v>
      </c>
      <c r="K419" s="15" t="n"/>
      <c r="L419" s="15" t="n"/>
      <c r="M419" s="33">
        <f>SUM(I419,K419)</f>
        <v/>
      </c>
      <c r="N419" s="14" t="inlineStr">
        <is>
          <t>Sí</t>
        </is>
      </c>
      <c r="O419" s="13" t="n"/>
      <c r="P419" s="14" t="n"/>
      <c r="Q419" s="15">
        <f>IF(N419="Sí",0,H419-I419-K419)</f>
        <v/>
      </c>
      <c r="R419" s="14">
        <f>F419-TODAY()</f>
        <v/>
      </c>
      <c r="S419" s="14">
        <f>IF(N419="Sí","🟢 Pagado",IF(R419&lt;0,"🔴 Vencido",IF(R419&lt;=7,"🟡 Por vencer","")))</f>
        <v/>
      </c>
      <c r="T419" s="14" t="n"/>
      <c r="U419" s="14" t="n"/>
      <c r="V419" s="14" t="n"/>
      <c r="W419" s="14" t="n"/>
      <c r="X419" s="87" t="inlineStr">
        <is>
          <t>DIETA ITZEL, KARLA, STALUN + PAGO PROMOTORA CANITA</t>
        </is>
      </c>
    </row>
    <row r="420" hidden="1" s="115">
      <c r="A420" s="13" t="n"/>
      <c r="B420" s="14" t="inlineStr">
        <is>
          <t>La Cata LMF</t>
        </is>
      </c>
      <c r="C420" s="14" t="inlineStr">
        <is>
          <t>SUPERNOVA /TULIPAN/DELVIS</t>
        </is>
      </c>
      <c r="D420" s="14" t="n"/>
      <c r="E420" s="13" t="n">
        <v>46192</v>
      </c>
      <c r="F420" s="13" t="n">
        <v>46206</v>
      </c>
      <c r="G420" s="14" t="inlineStr">
        <is>
          <t>Crédito</t>
        </is>
      </c>
      <c r="H420" s="15" t="n">
        <v>214810</v>
      </c>
      <c r="I420" s="15" t="n">
        <v>214810</v>
      </c>
      <c r="J420" s="13" t="n">
        <v>46210</v>
      </c>
      <c r="K420" s="15" t="n"/>
      <c r="L420" s="40" t="n"/>
      <c r="M420" s="33">
        <f>SUM(I420,K420)</f>
        <v/>
      </c>
      <c r="N420" s="14" t="inlineStr">
        <is>
          <t>Sí</t>
        </is>
      </c>
      <c r="O420" s="13" t="n"/>
      <c r="P420" s="14" t="n"/>
      <c r="Q420" s="15">
        <f>IF(N420="Sí",0,H420-I420-K420)</f>
        <v/>
      </c>
      <c r="R420" s="14">
        <f>F420-TODAY()</f>
        <v/>
      </c>
      <c r="S420" s="14">
        <f>IF(N420="Sí","🟢 Pagado",IF(R420&lt;0,"🔴 Vencido",IF(R420&lt;=7,"🟡 Por vencer","")))</f>
        <v/>
      </c>
      <c r="T420" s="14" t="n"/>
      <c r="U420" s="14" t="n"/>
      <c r="V420" s="14" t="n"/>
      <c r="W420" s="14" t="n"/>
      <c r="X420" s="87" t="n"/>
    </row>
    <row r="421" hidden="1" s="115">
      <c r="A421" s="13" t="n"/>
      <c r="B421" s="14" t="inlineStr">
        <is>
          <t>La Cata SJM</t>
        </is>
      </c>
      <c r="C421" s="14" t="inlineStr">
        <is>
          <t>JUAN BEATO</t>
        </is>
      </c>
      <c r="D421" s="14" t="n"/>
      <c r="E421" s="13" t="n">
        <v>46197</v>
      </c>
      <c r="F421" s="13" t="n">
        <v>46197</v>
      </c>
      <c r="G421" s="14" t="inlineStr">
        <is>
          <t>Crédito</t>
        </is>
      </c>
      <c r="H421" s="15" t="n">
        <v>8000</v>
      </c>
      <c r="I421" s="15" t="n">
        <v>8000</v>
      </c>
      <c r="J421" s="40" t="n">
        <v>46205</v>
      </c>
      <c r="K421" s="15" t="n"/>
      <c r="L421" s="15" t="n"/>
      <c r="M421" s="33">
        <f>SUM(I421,K421)</f>
        <v/>
      </c>
      <c r="N421" s="14" t="inlineStr">
        <is>
          <t>Sí</t>
        </is>
      </c>
      <c r="O421" s="13" t="n"/>
      <c r="P421" s="14" t="n"/>
      <c r="Q421" s="15">
        <f>IF(N421="Sí",0,H421-I421-K421)</f>
        <v/>
      </c>
      <c r="R421" s="14">
        <f>F421-TODAY()</f>
        <v/>
      </c>
      <c r="S421" s="14">
        <f>IF(N421="Sí","🟢 Pagado",IF(R421&lt;0,"🔴 Vencido",IF(R421&lt;=7,"🟡 Por vencer","")))</f>
        <v/>
      </c>
      <c r="T421" s="14" t="inlineStr">
        <is>
          <t>Beato</t>
        </is>
      </c>
      <c r="U421" s="14" t="n"/>
      <c r="V421" s="14" t="n"/>
      <c r="W421" s="14" t="n"/>
      <c r="X421" s="87" t="inlineStr">
        <is>
          <t>Celular y tablet SJ</t>
        </is>
      </c>
    </row>
    <row r="422" hidden="1" s="115">
      <c r="A422" s="13" t="n"/>
      <c r="B422" s="14" t="inlineStr">
        <is>
          <t>La Cata DF</t>
        </is>
      </c>
      <c r="C422" s="14" t="inlineStr">
        <is>
          <t>JUAN BEATO</t>
        </is>
      </c>
      <c r="D422" s="14" t="inlineStr">
        <is>
          <t>TC QIK</t>
        </is>
      </c>
      <c r="E422" s="13" t="n">
        <v>46199</v>
      </c>
      <c r="F422" s="13" t="n">
        <v>46215</v>
      </c>
      <c r="G422" s="14" t="inlineStr">
        <is>
          <t>Crédito</t>
        </is>
      </c>
      <c r="H422" s="15" t="n">
        <v>285</v>
      </c>
      <c r="I422" s="15" t="n">
        <v>285</v>
      </c>
      <c r="J422" s="40" t="n">
        <v>46212</v>
      </c>
      <c r="K422" s="15" t="n"/>
      <c r="L422" s="15" t="n"/>
      <c r="M422" s="33">
        <f>SUM(I422,K422)</f>
        <v/>
      </c>
      <c r="N422" s="14" t="inlineStr">
        <is>
          <t>Sí</t>
        </is>
      </c>
      <c r="O422" s="13" t="n"/>
      <c r="P422" s="14" t="n"/>
      <c r="Q422" s="15">
        <f>IF(N422="Sí",0,H422-I422-K422)</f>
        <v/>
      </c>
      <c r="R422" s="14">
        <f>F422-TODAY()</f>
        <v/>
      </c>
      <c r="S422" s="14">
        <f>IF(N422="Sí","🟢 Pagado",IF(R422&lt;0,"🔴 Vencido",IF(R422&lt;=7,"🟡 Por vencer","")))</f>
        <v/>
      </c>
      <c r="T422" s="14" t="inlineStr">
        <is>
          <t>Beato</t>
        </is>
      </c>
      <c r="U422" s="14" t="n"/>
      <c r="V422" s="14" t="n"/>
      <c r="W422" s="14" t="n"/>
      <c r="X422" s="87" t="inlineStr">
        <is>
          <t>MATERIAL GASTABLE DEFILLO</t>
        </is>
      </c>
    </row>
    <row r="423" hidden="1" s="115">
      <c r="A423" s="13" t="n"/>
      <c r="B423" s="14" t="inlineStr">
        <is>
          <t>La Cata DF</t>
        </is>
      </c>
      <c r="C423" s="14" t="inlineStr">
        <is>
          <t>JUAN BEATO</t>
        </is>
      </c>
      <c r="D423" s="14" t="inlineStr">
        <is>
          <t>TC QIK</t>
        </is>
      </c>
      <c r="E423" s="13" t="n">
        <v>46198</v>
      </c>
      <c r="F423" s="13" t="n">
        <v>46215</v>
      </c>
      <c r="G423" s="14" t="inlineStr">
        <is>
          <t>Crédito</t>
        </is>
      </c>
      <c r="H423" s="15" t="n">
        <v>40260</v>
      </c>
      <c r="I423" s="15" t="n">
        <v>40260</v>
      </c>
      <c r="J423" s="40" t="n">
        <v>46221</v>
      </c>
      <c r="K423" s="15" t="n"/>
      <c r="L423" s="15" t="n"/>
      <c r="M423" s="33">
        <f>SUM(I423,K423)</f>
        <v/>
      </c>
      <c r="N423" s="14" t="inlineStr">
        <is>
          <t>Sí</t>
        </is>
      </c>
      <c r="O423" s="13" t="n"/>
      <c r="P423" s="14" t="n"/>
      <c r="Q423" s="15">
        <f>IF(N423="Sí",0,H423-I423-K423)</f>
        <v/>
      </c>
      <c r="R423" s="14">
        <f>F423-TODAY()</f>
        <v/>
      </c>
      <c r="S423" s="14">
        <f>IF(N423="Sí","🟢 Pagado",IF(R423&lt;0,"🔴 Vencido",IF(R423&lt;=7,"🟡 Por vencer","")))</f>
        <v/>
      </c>
      <c r="T423" s="14" t="inlineStr">
        <is>
          <t>Beato</t>
        </is>
      </c>
      <c r="U423" s="14" t="n"/>
      <c r="V423" s="14" t="n"/>
      <c r="W423" s="14" t="n"/>
      <c r="X423" s="87" t="inlineStr">
        <is>
          <t>PEDIDO RON DEPOT DEFILLO y LMF</t>
        </is>
      </c>
    </row>
    <row r="424" hidden="1" s="115">
      <c r="A424" s="13" t="n"/>
      <c r="B424" s="14" t="inlineStr">
        <is>
          <t>La Cata DF</t>
        </is>
      </c>
      <c r="C424" s="14" t="inlineStr">
        <is>
          <t>JUAN BEATO</t>
        </is>
      </c>
      <c r="D424" s="14" t="inlineStr">
        <is>
          <t>TC QIK</t>
        </is>
      </c>
      <c r="E424" s="13" t="n">
        <v>46198</v>
      </c>
      <c r="F424" s="13" t="n">
        <v>46215</v>
      </c>
      <c r="G424" s="14" t="inlineStr">
        <is>
          <t>Crédito</t>
        </is>
      </c>
      <c r="H424" s="15" t="n">
        <v>1000</v>
      </c>
      <c r="I424" s="15" t="n">
        <v>1000</v>
      </c>
      <c r="J424" s="40" t="n">
        <v>46212</v>
      </c>
      <c r="K424" s="15" t="n"/>
      <c r="L424" s="15" t="n"/>
      <c r="M424" s="33">
        <f>SUM(I424,K424)</f>
        <v/>
      </c>
      <c r="N424" s="14" t="inlineStr">
        <is>
          <t>Sí</t>
        </is>
      </c>
      <c r="O424" s="13" t="n"/>
      <c r="P424" s="14" t="n"/>
      <c r="Q424" s="15">
        <f>IF(N424="Sí",0,H424-I424-K424)</f>
        <v/>
      </c>
      <c r="R424" s="14">
        <f>F424-TODAY()</f>
        <v/>
      </c>
      <c r="S424" s="14">
        <f>IF(N424="Sí","🟢 Pagado",IF(R424&lt;0,"🔴 Vencido",IF(R424&lt;=7,"🟡 Por vencer","")))</f>
        <v/>
      </c>
      <c r="T424" s="14" t="inlineStr">
        <is>
          <t>Beato</t>
        </is>
      </c>
      <c r="U424" s="14" t="n"/>
      <c r="V424" s="14" t="n"/>
      <c r="W424" s="14" t="n"/>
      <c r="X424" s="87" t="inlineStr">
        <is>
          <t>GASOLINA HENRY</t>
        </is>
      </c>
    </row>
    <row r="425" hidden="1" s="115">
      <c r="A425" s="13" t="n"/>
      <c r="B425" s="14" t="inlineStr">
        <is>
          <t>La Cata DF</t>
        </is>
      </c>
      <c r="C425" s="14" t="inlineStr">
        <is>
          <t>JUAN BEATO</t>
        </is>
      </c>
      <c r="D425" s="14" t="inlineStr">
        <is>
          <t>TC QIK</t>
        </is>
      </c>
      <c r="E425" s="13" t="n">
        <v>46198</v>
      </c>
      <c r="F425" s="13" t="n">
        <v>46215</v>
      </c>
      <c r="G425" s="14" t="inlineStr">
        <is>
          <t>Crédito</t>
        </is>
      </c>
      <c r="H425" s="15" t="n">
        <v>52115</v>
      </c>
      <c r="I425" s="15" t="n">
        <v>52115</v>
      </c>
      <c r="J425" s="40" t="n">
        <v>46221</v>
      </c>
      <c r="K425" s="15" t="n"/>
      <c r="L425" s="15" t="n"/>
      <c r="M425" s="33">
        <f>SUM(I425,K425)</f>
        <v/>
      </c>
      <c r="N425" s="14" t="inlineStr">
        <is>
          <t>Sí</t>
        </is>
      </c>
      <c r="O425" s="13" t="n"/>
      <c r="P425" s="14" t="n"/>
      <c r="Q425" s="15">
        <f>IF(N425="Sí",0,H425-I425-K425)</f>
        <v/>
      </c>
      <c r="R425" s="14">
        <f>F425-TODAY()</f>
        <v/>
      </c>
      <c r="S425" s="14">
        <f>IF(N425="Sí","🟢 Pagado",IF(R425&lt;0,"🔴 Vencido",IF(R425&lt;=7,"🟡 Por vencer","")))</f>
        <v/>
      </c>
      <c r="T425" s="14" t="inlineStr">
        <is>
          <t>Beato</t>
        </is>
      </c>
      <c r="U425" s="14" t="n"/>
      <c r="V425" s="14" t="n"/>
      <c r="W425" s="14" t="n"/>
      <c r="X425" s="87" t="inlineStr">
        <is>
          <t>PEDIDO RON DEPOT DEFILLO y LMF</t>
        </is>
      </c>
    </row>
    <row r="426" hidden="1" s="115">
      <c r="A426" s="13" t="n"/>
      <c r="B426" s="14" t="inlineStr">
        <is>
          <t>La Cata SJM</t>
        </is>
      </c>
      <c r="C426" s="14" t="inlineStr">
        <is>
          <t>JUAN BEATO</t>
        </is>
      </c>
      <c r="D426" s="14" t="inlineStr">
        <is>
          <t>EFECTIVO</t>
        </is>
      </c>
      <c r="E426" s="13" t="n">
        <v>46194</v>
      </c>
      <c r="F426" s="13" t="n">
        <v>46194</v>
      </c>
      <c r="G426" s="14" t="inlineStr">
        <is>
          <t>Contado</t>
        </is>
      </c>
      <c r="H426" s="15" t="n">
        <v>840.6799999999999</v>
      </c>
      <c r="I426" s="15" t="n">
        <v>840.6799999999999</v>
      </c>
      <c r="J426" s="40" t="n">
        <v>46205</v>
      </c>
      <c r="K426" s="15" t="n"/>
      <c r="L426" s="15" t="n"/>
      <c r="M426" s="33">
        <f>SUM(I426,K426)</f>
        <v/>
      </c>
      <c r="N426" s="14" t="inlineStr">
        <is>
          <t>Sí</t>
        </is>
      </c>
      <c r="O426" s="13" t="n"/>
      <c r="P426" s="14" t="n"/>
      <c r="Q426" s="15">
        <f>IF(N426="Sí",0,H426-I426-K426)</f>
        <v/>
      </c>
      <c r="R426" s="14">
        <f>F426-TODAY()</f>
        <v/>
      </c>
      <c r="S426" s="14">
        <f>IF(N426="Sí","🟢 Pagado",IF(R426&lt;0,"🔴 Vencido",IF(R426&lt;=7,"🟡 Por vencer","")))</f>
        <v/>
      </c>
      <c r="T426" s="14" t="inlineStr">
        <is>
          <t>Beato</t>
        </is>
      </c>
      <c r="U426" s="14" t="n"/>
      <c r="V426" s="14" t="n"/>
      <c r="W426" s="14" t="n"/>
      <c r="X426" s="87" t="inlineStr">
        <is>
          <t>ALMUERZO BEATO, NO REPORTE A UB</t>
        </is>
      </c>
    </row>
    <row r="427">
      <c r="A427" s="13" t="n"/>
      <c r="B427" s="14" t="inlineStr">
        <is>
          <t>AMBAS</t>
        </is>
      </c>
      <c r="C427" s="14" t="inlineStr">
        <is>
          <t>JUAN BEATO</t>
        </is>
      </c>
      <c r="D427" s="14" t="inlineStr">
        <is>
          <t>TC 1662</t>
        </is>
      </c>
      <c r="E427" s="13" t="n">
        <v>46195</v>
      </c>
      <c r="F427" s="13" t="n">
        <v>46230</v>
      </c>
      <c r="G427" s="14" t="inlineStr">
        <is>
          <t>Crédito</t>
        </is>
      </c>
      <c r="H427" s="15" t="n">
        <v>59644.64</v>
      </c>
      <c r="I427" s="15" t="n"/>
      <c r="J427" s="308" t="n"/>
      <c r="K427" s="15" t="n"/>
      <c r="L427" s="15" t="n"/>
      <c r="M427" s="33">
        <f>SUM(I427,K427)</f>
        <v/>
      </c>
      <c r="N427" s="14" t="n"/>
      <c r="O427" s="13" t="n"/>
      <c r="P427" s="14" t="n"/>
      <c r="Q427" s="15">
        <f>IF(N427="Sí",0,H427-I427-K427)</f>
        <v/>
      </c>
      <c r="R427" s="14">
        <f>F427-TODAY()</f>
        <v/>
      </c>
      <c r="S427" s="14">
        <f>IF(N427="Sí","🟢 Pagado",IF(R427&lt;0,"🔴 Vencido",IF(R427&lt;=7,"🟡 Por vencer","")))</f>
        <v/>
      </c>
      <c r="T427" s="14" t="inlineStr">
        <is>
          <t>Beato</t>
        </is>
      </c>
      <c r="U427" s="14" t="n"/>
      <c r="V427" s="14" t="n"/>
      <c r="W427" s="14" t="n"/>
      <c r="X427" s="87" t="inlineStr">
        <is>
          <t>PAGO BEERS &amp; CO</t>
        </is>
      </c>
    </row>
    <row r="428">
      <c r="A428" s="13" t="n"/>
      <c r="B428" s="14" t="inlineStr">
        <is>
          <t>AMBAS</t>
        </is>
      </c>
      <c r="C428" s="14" t="inlineStr">
        <is>
          <t>JUAN BEATO</t>
        </is>
      </c>
      <c r="D428" s="14" t="inlineStr">
        <is>
          <t>TC 1662</t>
        </is>
      </c>
      <c r="E428" s="13" t="n">
        <v>46191</v>
      </c>
      <c r="F428" s="13" t="n">
        <v>46230</v>
      </c>
      <c r="G428" s="14" t="inlineStr">
        <is>
          <t>Crédito</t>
        </is>
      </c>
      <c r="H428" s="15" t="n">
        <v>209092.72</v>
      </c>
      <c r="I428" s="15" t="n"/>
      <c r="J428" s="308" t="n"/>
      <c r="K428" s="15" t="n"/>
      <c r="L428" s="15" t="n"/>
      <c r="M428" s="33">
        <f>SUM(I428,K428)</f>
        <v/>
      </c>
      <c r="N428" s="14" t="n"/>
      <c r="O428" s="13" t="n"/>
      <c r="P428" s="14" t="n"/>
      <c r="Q428" s="15">
        <f>IF(N428="Sí",0,H428-I428-K428)</f>
        <v/>
      </c>
      <c r="R428" s="14">
        <f>F428-TODAY()</f>
        <v/>
      </c>
      <c r="S428" s="14">
        <f>IF(N428="Sí","🟢 Pagado",IF(R428&lt;0,"🔴 Vencido",IF(R428&lt;=7,"🟡 Por vencer","")))</f>
        <v/>
      </c>
      <c r="T428" s="14" t="inlineStr">
        <is>
          <t>Beato</t>
        </is>
      </c>
      <c r="U428" s="14" t="n"/>
      <c r="V428" s="14" t="n"/>
      <c r="W428" s="14" t="n"/>
      <c r="X428" s="87" t="inlineStr">
        <is>
          <t>PAGO UNITED BRANDS</t>
        </is>
      </c>
    </row>
    <row r="429" hidden="1" s="115">
      <c r="A429" s="13" t="n"/>
      <c r="B429" s="14" t="inlineStr">
        <is>
          <t>AMBAS</t>
        </is>
      </c>
      <c r="C429" s="14" t="inlineStr">
        <is>
          <t>JUAN BEATO</t>
        </is>
      </c>
      <c r="D429" s="14" t="inlineStr">
        <is>
          <t>TC 8194</t>
        </is>
      </c>
      <c r="E429" s="13" t="n">
        <v>46195</v>
      </c>
      <c r="F429" s="13" t="n">
        <v>46209</v>
      </c>
      <c r="G429" s="14" t="inlineStr">
        <is>
          <t>Crédito</t>
        </is>
      </c>
      <c r="H429" s="15" t="n">
        <v>24130.64</v>
      </c>
      <c r="I429" s="15" t="n">
        <v>24130.64</v>
      </c>
      <c r="J429" s="40" t="n">
        <v>46212</v>
      </c>
      <c r="K429" s="15" t="n"/>
      <c r="L429" s="15" t="n"/>
      <c r="M429" s="33">
        <f>SUM(I429,K429)</f>
        <v/>
      </c>
      <c r="N429" s="14" t="inlineStr">
        <is>
          <t>Sí</t>
        </is>
      </c>
      <c r="O429" s="13" t="n"/>
      <c r="P429" s="14" t="n"/>
      <c r="Q429" s="15">
        <f>IF(N429="Sí",0,H429-I429-K429)</f>
        <v/>
      </c>
      <c r="R429" s="14">
        <f>F429-TODAY()</f>
        <v/>
      </c>
      <c r="S429" s="14">
        <f>IF(N429="Sí","🟢 Pagado",IF(R429&lt;0,"🔴 Vencido",IF(R429&lt;=7,"🟡 Por vencer","")))</f>
        <v/>
      </c>
      <c r="T429" s="14" t="inlineStr">
        <is>
          <t>Beato</t>
        </is>
      </c>
      <c r="U429" s="14" t="n"/>
      <c r="V429" s="14" t="n"/>
      <c r="W429" s="14" t="n"/>
      <c r="X429" s="87" t="inlineStr">
        <is>
          <t>PAGO BEERS &amp; CO</t>
        </is>
      </c>
    </row>
    <row r="430">
      <c r="A430" s="13" t="n"/>
      <c r="B430" s="14" t="inlineStr">
        <is>
          <t>La Cata SJM</t>
        </is>
      </c>
      <c r="C430" s="14" t="inlineStr">
        <is>
          <t>JUAN BEATO</t>
        </is>
      </c>
      <c r="D430" s="14" t="inlineStr">
        <is>
          <t>TC 1662</t>
        </is>
      </c>
      <c r="E430" s="13" t="n">
        <v>46192</v>
      </c>
      <c r="F430" s="13" t="n">
        <v>46230</v>
      </c>
      <c r="G430" s="14" t="inlineStr">
        <is>
          <t>Crédito</t>
        </is>
      </c>
      <c r="H430" s="15" t="n">
        <v>6770</v>
      </c>
      <c r="I430" s="15" t="n"/>
      <c r="J430" s="308" t="n"/>
      <c r="K430" s="15" t="n"/>
      <c r="L430" s="15" t="n"/>
      <c r="M430" s="33">
        <f>SUM(I430,K430)</f>
        <v/>
      </c>
      <c r="N430" s="14" t="n"/>
      <c r="O430" s="13" t="n"/>
      <c r="P430" s="14" t="n"/>
      <c r="Q430" s="15">
        <f>IF(N430="Sí",0,H430-I430-K430)</f>
        <v/>
      </c>
      <c r="R430" s="14">
        <f>F430-TODAY()</f>
        <v/>
      </c>
      <c r="S430" s="14">
        <f>IF(N430="Sí","🟢 Pagado",IF(R430&lt;0,"🔴 Vencido",IF(R430&lt;=7,"🟡 Por vencer","")))</f>
        <v/>
      </c>
      <c r="T430" s="14" t="inlineStr">
        <is>
          <t>Beato</t>
        </is>
      </c>
      <c r="U430" s="14" t="n"/>
      <c r="V430" s="14" t="n"/>
      <c r="W430" s="14" t="n"/>
      <c r="X430" s="87" t="inlineStr">
        <is>
          <t>HOSPEDAJE SAN JUAN, NO REPORTADO UB</t>
        </is>
      </c>
    </row>
    <row r="431" hidden="1" s="115">
      <c r="A431" s="13" t="n"/>
      <c r="B431" s="14" t="inlineStr">
        <is>
          <t>La Cata DF</t>
        </is>
      </c>
      <c r="C431" s="14" t="inlineStr">
        <is>
          <t>JUAN BEATO</t>
        </is>
      </c>
      <c r="D431" s="14" t="inlineStr">
        <is>
          <t>TC QIK</t>
        </is>
      </c>
      <c r="E431" s="13" t="n">
        <v>46193</v>
      </c>
      <c r="F431" s="13" t="n">
        <v>46215</v>
      </c>
      <c r="G431" s="14" t="inlineStr">
        <is>
          <t>Crédito</t>
        </is>
      </c>
      <c r="H431" s="15" t="n">
        <v>12515</v>
      </c>
      <c r="I431" s="15" t="n">
        <v>12515</v>
      </c>
      <c r="J431" s="40" t="n">
        <v>46221</v>
      </c>
      <c r="K431" s="15" t="n"/>
      <c r="L431" s="15" t="n"/>
      <c r="M431" s="33">
        <f>SUM(I431,K431)</f>
        <v/>
      </c>
      <c r="N431" s="14" t="inlineStr">
        <is>
          <t>Sí</t>
        </is>
      </c>
      <c r="O431" s="13" t="n"/>
      <c r="P431" s="14" t="n"/>
      <c r="Q431" s="15">
        <f>IF(N431="Sí",0,H431-I431-K431)</f>
        <v/>
      </c>
      <c r="R431" s="14">
        <f>F431-TODAY()</f>
        <v/>
      </c>
      <c r="S431" s="14">
        <f>IF(N431="Sí","🟢 Pagado",IF(R431&lt;0,"🔴 Vencido",IF(R431&lt;=7,"🟡 Por vencer","")))</f>
        <v/>
      </c>
      <c r="T431" s="14" t="inlineStr">
        <is>
          <t>Beato</t>
        </is>
      </c>
      <c r="U431" s="14" t="n"/>
      <c r="V431" s="14" t="n"/>
      <c r="W431" s="14" t="n"/>
      <c r="X431" s="87" t="inlineStr">
        <is>
          <t>PEDIDO RON DEPOT DEFILLO</t>
        </is>
      </c>
    </row>
    <row r="432">
      <c r="A432" s="13" t="n"/>
      <c r="B432" s="14" t="inlineStr">
        <is>
          <t>La Cata SJM</t>
        </is>
      </c>
      <c r="C432" s="14" t="inlineStr">
        <is>
          <t>JUAN BEATO</t>
        </is>
      </c>
      <c r="D432" s="14" t="inlineStr">
        <is>
          <t>TC 1662</t>
        </is>
      </c>
      <c r="E432" s="13" t="n">
        <v>46190</v>
      </c>
      <c r="F432" s="13" t="n">
        <v>46230</v>
      </c>
      <c r="G432" s="14" t="inlineStr">
        <is>
          <t>Crédito</t>
        </is>
      </c>
      <c r="H432" s="15" t="n">
        <v>285</v>
      </c>
      <c r="I432" s="15" t="n"/>
      <c r="J432" s="308" t="n"/>
      <c r="K432" s="15" t="n"/>
      <c r="L432" s="15" t="n"/>
      <c r="M432" s="33">
        <f>SUM(I432,K432)</f>
        <v/>
      </c>
      <c r="N432" s="14" t="n"/>
      <c r="O432" s="13" t="n"/>
      <c r="P432" s="14" t="n"/>
      <c r="Q432" s="15">
        <f>IF(N432="Sí",0,H432-I432-K432)</f>
        <v/>
      </c>
      <c r="R432" s="14">
        <f>F432-TODAY()</f>
        <v/>
      </c>
      <c r="S432" s="14">
        <f>IF(N432="Sí","🟢 Pagado",IF(R432&lt;0,"🔴 Vencido",IF(R432&lt;=7,"🟡 Por vencer","")))</f>
        <v/>
      </c>
      <c r="T432" s="14" t="inlineStr">
        <is>
          <t>Beato</t>
        </is>
      </c>
      <c r="U432" s="14" t="n"/>
      <c r="V432" s="14" t="n"/>
      <c r="W432" s="14" t="n"/>
      <c r="X432" s="87" t="inlineStr">
        <is>
          <t>ADAPTADOR SJ</t>
        </is>
      </c>
    </row>
    <row r="433" hidden="1" s="115">
      <c r="A433" s="13" t="n"/>
      <c r="B433" s="14" t="inlineStr">
        <is>
          <t>La Cata LMF</t>
        </is>
      </c>
      <c r="C433" s="14" t="inlineStr">
        <is>
          <t>AGUA SANTA LUCIA</t>
        </is>
      </c>
      <c r="D433" s="14" t="n"/>
      <c r="E433" s="13" t="n">
        <v>46197</v>
      </c>
      <c r="F433" s="13" t="n">
        <v>46197</v>
      </c>
      <c r="G433" s="14" t="inlineStr">
        <is>
          <t>Contado</t>
        </is>
      </c>
      <c r="H433" s="15" t="n">
        <v>2500</v>
      </c>
      <c r="I433" s="15" t="n">
        <v>2500</v>
      </c>
      <c r="J433" s="13" t="n">
        <v>46197</v>
      </c>
      <c r="K433" s="15" t="n"/>
      <c r="L433" s="15" t="n"/>
      <c r="M433" s="33">
        <f>SUM(I433,K433)</f>
        <v/>
      </c>
      <c r="N433" s="14" t="inlineStr">
        <is>
          <t>Sí</t>
        </is>
      </c>
      <c r="O433" s="13" t="n"/>
      <c r="P433" s="14" t="n"/>
      <c r="Q433" s="15">
        <f>IF(N433="Sí",0,H433-I433-K433)</f>
        <v/>
      </c>
      <c r="R433" s="14">
        <f>F433-TODAY()</f>
        <v/>
      </c>
      <c r="S433" s="14">
        <f>IF(N433="Sí","🟢 Pagado",IF(R433&lt;0,"🔴 Vencido",IF(R433&lt;=7,"🟡 Por vencer","")))</f>
        <v/>
      </c>
      <c r="T433" s="14" t="inlineStr">
        <is>
          <t>Ignacio</t>
        </is>
      </c>
      <c r="U433" s="14" t="n"/>
      <c r="V433" s="14" t="n"/>
      <c r="W433" s="14" t="n"/>
      <c r="X433" s="87" t="n"/>
    </row>
    <row r="434" hidden="1" s="115">
      <c r="A434" s="13" t="n"/>
      <c r="B434" s="14" t="inlineStr">
        <is>
          <t>La Cata SJM</t>
        </is>
      </c>
      <c r="C434" s="14" t="inlineStr">
        <is>
          <t>JOSE IGNACIO ROA</t>
        </is>
      </c>
      <c r="D434" s="14" t="n"/>
      <c r="E434" s="13" t="n">
        <v>46197</v>
      </c>
      <c r="F434" s="13" t="n">
        <v>46197</v>
      </c>
      <c r="G434" s="14" t="inlineStr">
        <is>
          <t>Contado</t>
        </is>
      </c>
      <c r="H434" s="15" t="n">
        <v>2000</v>
      </c>
      <c r="I434" s="15" t="n">
        <v>2000</v>
      </c>
      <c r="J434" s="13" t="n">
        <v>46221</v>
      </c>
      <c r="K434" s="15" t="n"/>
      <c r="L434" s="15" t="n"/>
      <c r="M434" s="33">
        <f>SUM(I434,K434)</f>
        <v/>
      </c>
      <c r="N434" s="14" t="inlineStr">
        <is>
          <t>Sí</t>
        </is>
      </c>
      <c r="O434" s="13" t="n"/>
      <c r="P434" s="14" t="n"/>
      <c r="Q434" s="15">
        <f>IF(N434="Sí",0,H434-I434-K434)</f>
        <v/>
      </c>
      <c r="R434" s="14">
        <f>F434-TODAY()</f>
        <v/>
      </c>
      <c r="S434" s="14">
        <f>IF(N434="Sí","🟢 Pagado",IF(R434&lt;0,"🔴 Vencido",IF(R434&lt;=7,"🟡 Por vencer","")))</f>
        <v/>
      </c>
      <c r="T434" s="14" t="inlineStr">
        <is>
          <t>Ignacio</t>
        </is>
      </c>
      <c r="U434" s="14" t="n"/>
      <c r="V434" s="14" t="n"/>
      <c r="W434" s="14" t="n"/>
      <c r="X434" s="87" t="inlineStr">
        <is>
          <t>PROMOTORA UB</t>
        </is>
      </c>
    </row>
    <row r="435" hidden="1" s="115">
      <c r="A435" s="13" t="n"/>
      <c r="B435" s="14" t="inlineStr">
        <is>
          <t>La Cata DF</t>
        </is>
      </c>
      <c r="C435" s="14" t="inlineStr">
        <is>
          <t>CERVECERIA NACIONAL DOMINICANA SA</t>
        </is>
      </c>
      <c r="D435" s="14" t="n"/>
      <c r="E435" s="13" t="n">
        <v>46197</v>
      </c>
      <c r="F435" s="13" t="n">
        <v>46197</v>
      </c>
      <c r="G435" s="14" t="inlineStr">
        <is>
          <t>Contado</t>
        </is>
      </c>
      <c r="H435" s="15" t="n">
        <v>44498</v>
      </c>
      <c r="I435" s="15" t="n">
        <v>44498</v>
      </c>
      <c r="J435" s="308" t="n">
        <v>46197</v>
      </c>
      <c r="K435" s="15" t="n"/>
      <c r="L435" s="15" t="n"/>
      <c r="M435" s="33">
        <f>SUM(I435,K435)</f>
        <v/>
      </c>
      <c r="N435" s="14" t="inlineStr">
        <is>
          <t>Sí</t>
        </is>
      </c>
      <c r="O435" s="13" t="n"/>
      <c r="P435" s="14" t="n"/>
      <c r="Q435" s="15">
        <f>IF(N435="Sí",0,H435-I435-K435)</f>
        <v/>
      </c>
      <c r="R435" s="14">
        <f>F435-TODAY()</f>
        <v/>
      </c>
      <c r="S435" s="14">
        <f>IF(N435="Sí","🟢 Pagado",IF(R435&lt;0,"🔴 Vencido",IF(R435&lt;=7,"🟡 Por vencer","")))</f>
        <v/>
      </c>
      <c r="T435" s="14" t="inlineStr">
        <is>
          <t>Ignacio</t>
        </is>
      </c>
      <c r="U435" s="14" t="n"/>
      <c r="V435" s="14" t="n"/>
      <c r="W435" s="14" t="n"/>
      <c r="X435" s="87" t="n"/>
    </row>
    <row r="436" hidden="1" s="115">
      <c r="A436" s="13" t="n"/>
      <c r="B436" s="14" t="inlineStr">
        <is>
          <t>La Cata LMF</t>
        </is>
      </c>
      <c r="C436" s="14" t="inlineStr">
        <is>
          <t>FRITO LAY DOMINICANA S A</t>
        </is>
      </c>
      <c r="D436" s="14" t="n"/>
      <c r="E436" s="13" t="n">
        <v>46197</v>
      </c>
      <c r="F436" s="13" t="n">
        <v>46197</v>
      </c>
      <c r="G436" s="14" t="inlineStr">
        <is>
          <t>Contado</t>
        </is>
      </c>
      <c r="H436" s="15" t="n">
        <v>18653.97</v>
      </c>
      <c r="I436" s="15" t="n">
        <v>18653.97</v>
      </c>
      <c r="J436" s="308" t="n">
        <v>46197</v>
      </c>
      <c r="K436" s="15" t="n"/>
      <c r="L436" s="15" t="n"/>
      <c r="M436" s="33">
        <f>SUM(I436,K436)</f>
        <v/>
      </c>
      <c r="N436" s="14" t="inlineStr">
        <is>
          <t>Sí</t>
        </is>
      </c>
      <c r="O436" s="13" t="n"/>
      <c r="P436" s="14" t="n"/>
      <c r="Q436" s="15">
        <f>IF(N436="Sí",0,H436-I436-K436)</f>
        <v/>
      </c>
      <c r="R436" s="14">
        <f>F436-TODAY()</f>
        <v/>
      </c>
      <c r="S436" s="14">
        <f>IF(N436="Sí","🟢 Pagado",IF(R436&lt;0,"🔴 Vencido",IF(R436&lt;=7,"🟡 Por vencer","")))</f>
        <v/>
      </c>
      <c r="T436" s="14" t="inlineStr">
        <is>
          <t>Ignacio</t>
        </is>
      </c>
      <c r="U436" s="14" t="n"/>
      <c r="V436" s="14" t="n"/>
      <c r="W436" s="14" t="n"/>
      <c r="X436" s="87" t="n"/>
    </row>
    <row r="437" hidden="1" s="115">
      <c r="A437" s="13" t="n"/>
      <c r="B437" s="14" t="inlineStr">
        <is>
          <t>La Cata LMF</t>
        </is>
      </c>
      <c r="C437" s="14" t="inlineStr">
        <is>
          <t>CERVECERIA NACIONAL DOMINICANA SA</t>
        </is>
      </c>
      <c r="D437" s="14" t="n"/>
      <c r="E437" s="13" t="n">
        <v>46198</v>
      </c>
      <c r="F437" s="13" t="n">
        <v>46198</v>
      </c>
      <c r="G437" s="14" t="inlineStr">
        <is>
          <t>Contado</t>
        </is>
      </c>
      <c r="H437" s="15" t="n">
        <v>174939.6</v>
      </c>
      <c r="I437" s="15" t="n">
        <v>174939.6</v>
      </c>
      <c r="J437" s="308" t="n"/>
      <c r="K437" s="15" t="n"/>
      <c r="L437" s="15" t="n"/>
      <c r="M437" s="33">
        <f>SUM(I437,K437)</f>
        <v/>
      </c>
      <c r="N437" s="14" t="inlineStr">
        <is>
          <t>Sí</t>
        </is>
      </c>
      <c r="O437" s="13" t="n"/>
      <c r="P437" s="14" t="n"/>
      <c r="Q437" s="15">
        <f>IF(N437="Sí",0,H437-I437-K437)</f>
        <v/>
      </c>
      <c r="R437" s="14">
        <f>F437-TODAY()</f>
        <v/>
      </c>
      <c r="S437" s="14">
        <f>IF(N437="Sí","🟢 Pagado",IF(R437&lt;0,"🔴 Vencido",IF(R437&lt;=7,"🟡 Por vencer","")))</f>
        <v/>
      </c>
      <c r="T437" s="14" t="inlineStr">
        <is>
          <t>Ignacio</t>
        </is>
      </c>
      <c r="U437" s="14" t="n"/>
      <c r="V437" s="14" t="n"/>
      <c r="W437" s="14" t="n"/>
      <c r="X437" s="87" t="n"/>
    </row>
    <row r="438" hidden="1" s="115">
      <c r="A438" s="13" t="n"/>
      <c r="B438" s="14" t="inlineStr">
        <is>
          <t>AMBAS</t>
        </is>
      </c>
      <c r="C438" s="14" t="inlineStr">
        <is>
          <t>CANITA</t>
        </is>
      </c>
      <c r="D438" s="14" t="n"/>
      <c r="E438" s="13" t="n">
        <v>46198</v>
      </c>
      <c r="F438" s="13" t="n">
        <v>46198</v>
      </c>
      <c r="G438" s="14" t="inlineStr">
        <is>
          <t>Contado</t>
        </is>
      </c>
      <c r="H438" s="15" t="n">
        <v>17051</v>
      </c>
      <c r="I438" s="15" t="n">
        <v>17051</v>
      </c>
      <c r="J438" s="13" t="n">
        <v>46198</v>
      </c>
      <c r="K438" s="15" t="n"/>
      <c r="L438" s="15" t="n"/>
      <c r="M438" s="33">
        <f>SUM(I438,K438)</f>
        <v/>
      </c>
      <c r="N438" s="14" t="inlineStr">
        <is>
          <t>Sí</t>
        </is>
      </c>
      <c r="O438" s="13" t="n"/>
      <c r="P438" s="14" t="n"/>
      <c r="Q438" s="15">
        <f>IF(N438="Sí",0,H438-I438-K438)</f>
        <v/>
      </c>
      <c r="R438" s="14">
        <f>F438-TODAY()</f>
        <v/>
      </c>
      <c r="S438" s="14">
        <f>IF(N438="Sí","🟢 Pagado",IF(R438&lt;0,"🔴 Vencido",IF(R438&lt;=7,"🟡 Por vencer","")))</f>
        <v/>
      </c>
      <c r="T438" s="14" t="inlineStr">
        <is>
          <t>Ignacio</t>
        </is>
      </c>
      <c r="U438" s="14" t="n"/>
      <c r="V438" s="14" t="n"/>
      <c r="W438" s="14" t="n"/>
      <c r="X438" s="87" t="n"/>
    </row>
    <row r="439" hidden="1" s="115">
      <c r="A439" s="13" t="n"/>
      <c r="B439" s="14" t="inlineStr">
        <is>
          <t>La Cata LMF</t>
        </is>
      </c>
      <c r="C439" s="14" t="inlineStr">
        <is>
          <t>HIELO EVEREST</t>
        </is>
      </c>
      <c r="D439" s="14" t="n"/>
      <c r="E439" s="13" t="n">
        <v>46198</v>
      </c>
      <c r="F439" s="13" t="n">
        <v>46198</v>
      </c>
      <c r="G439" s="14" t="inlineStr">
        <is>
          <t>Contado</t>
        </is>
      </c>
      <c r="H439" s="15" t="n">
        <v>2200</v>
      </c>
      <c r="I439" s="15" t="n">
        <v>2200</v>
      </c>
      <c r="J439" s="13" t="n">
        <v>46198</v>
      </c>
      <c r="K439" s="15" t="n"/>
      <c r="L439" s="15" t="n"/>
      <c r="M439" s="33">
        <f>SUM(I439,K439)</f>
        <v/>
      </c>
      <c r="N439" s="14" t="inlineStr">
        <is>
          <t>Sí</t>
        </is>
      </c>
      <c r="O439" s="13" t="n"/>
      <c r="P439" s="14" t="n"/>
      <c r="Q439" s="15">
        <f>IF(N439="Sí",0,H439-I439-K439)</f>
        <v/>
      </c>
      <c r="R439" s="14">
        <f>F439-TODAY()</f>
        <v/>
      </c>
      <c r="S439" s="14">
        <f>IF(N439="Sí","🟢 Pagado",IF(R439&lt;0,"🔴 Vencido",IF(R439&lt;=7,"🟡 Por vencer","")))</f>
        <v/>
      </c>
      <c r="T439" s="14" t="inlineStr">
        <is>
          <t>Ignacio</t>
        </is>
      </c>
      <c r="U439" s="14" t="n"/>
      <c r="V439" s="14" t="n"/>
      <c r="W439" s="14" t="n"/>
      <c r="X439" s="87" t="n"/>
    </row>
    <row r="440" hidden="1" s="115">
      <c r="A440" s="13" t="n"/>
      <c r="B440" s="14" t="inlineStr">
        <is>
          <t>AMBAS</t>
        </is>
      </c>
      <c r="C440" s="14" t="inlineStr">
        <is>
          <t>JOSE IGNACIO ROA</t>
        </is>
      </c>
      <c r="D440" s="14" t="n"/>
      <c r="E440" s="13" t="n">
        <v>46200</v>
      </c>
      <c r="F440" s="13" t="n">
        <v>46200</v>
      </c>
      <c r="G440" s="14" t="inlineStr">
        <is>
          <t>Contado</t>
        </is>
      </c>
      <c r="H440" s="15" t="n">
        <v>5236</v>
      </c>
      <c r="I440" s="15" t="n">
        <v>5236</v>
      </c>
      <c r="J440" s="13" t="n">
        <v>46221</v>
      </c>
      <c r="K440" s="15" t="n"/>
      <c r="L440" s="15" t="n"/>
      <c r="M440" s="33">
        <f>SUM(I440,K440)</f>
        <v/>
      </c>
      <c r="N440" s="14" t="inlineStr">
        <is>
          <t>Sí</t>
        </is>
      </c>
      <c r="O440" s="13" t="n"/>
      <c r="P440" s="14" t="n"/>
      <c r="Q440" s="15">
        <f>IF(N440="Sí",0,H440-I440-K440)</f>
        <v/>
      </c>
      <c r="R440" s="14">
        <f>F440-TODAY()</f>
        <v/>
      </c>
      <c r="S440" s="14">
        <f>IF(N440="Sí","🟢 Pagado",IF(R440&lt;0,"🔴 Vencido",IF(R440&lt;=7,"🟡 Por vencer","")))</f>
        <v/>
      </c>
      <c r="T440" s="14" t="inlineStr">
        <is>
          <t>Ignacio</t>
        </is>
      </c>
      <c r="U440" s="14" t="n"/>
      <c r="V440" s="14" t="n"/>
      <c r="W440" s="14" t="n"/>
      <c r="X440" s="87" t="inlineStr">
        <is>
          <t xml:space="preserve">ENVIOS CAJA PROPINA, BOLSAS REGALO Y AMBIENTADORES SAN JUAN </t>
        </is>
      </c>
    </row>
    <row r="441" hidden="1" s="115">
      <c r="A441" s="13" t="n"/>
      <c r="B441" s="14" t="inlineStr">
        <is>
          <t>La Cata LMF</t>
        </is>
      </c>
      <c r="C441" s="14" t="inlineStr">
        <is>
          <t>DISTRIBUCIONES CALDERON MOLINA SRL</t>
        </is>
      </c>
      <c r="D441" s="14" t="n"/>
      <c r="E441" s="13" t="n">
        <v>46200</v>
      </c>
      <c r="F441" s="13" t="n">
        <v>46200</v>
      </c>
      <c r="G441" s="14" t="inlineStr">
        <is>
          <t>Contado</t>
        </is>
      </c>
      <c r="H441" s="15" t="n">
        <v>3728</v>
      </c>
      <c r="I441" s="15" t="n">
        <v>3728</v>
      </c>
      <c r="J441" s="13" t="n">
        <v>46200</v>
      </c>
      <c r="K441" s="15" t="n"/>
      <c r="L441" s="15" t="n"/>
      <c r="M441" s="33">
        <f>SUM(I441,K441)</f>
        <v/>
      </c>
      <c r="N441" s="14" t="inlineStr">
        <is>
          <t>Sí</t>
        </is>
      </c>
      <c r="O441" s="13" t="n"/>
      <c r="P441" s="14" t="n"/>
      <c r="Q441" s="15">
        <f>IF(N441="Sí",0,H441-I441-K441)</f>
        <v/>
      </c>
      <c r="R441" s="14">
        <f>F441-TODAY()</f>
        <v/>
      </c>
      <c r="S441" s="14">
        <f>IF(N441="Sí","🟢 Pagado",IF(R441&lt;0,"🔴 Vencido",IF(R441&lt;=7,"🟡 Por vencer","")))</f>
        <v/>
      </c>
      <c r="T441" s="14" t="inlineStr">
        <is>
          <t>Ignacio</t>
        </is>
      </c>
      <c r="U441" s="14" t="n"/>
      <c r="V441" s="14" t="n"/>
      <c r="W441" s="14" t="n"/>
      <c r="X441" s="87" t="n"/>
    </row>
    <row r="442" hidden="1" s="115">
      <c r="A442" s="13" t="n"/>
      <c r="B442" s="14" t="inlineStr">
        <is>
          <t>La Cata SJM</t>
        </is>
      </c>
      <c r="C442" s="14" t="inlineStr">
        <is>
          <t>MORENO SAN JUAN</t>
        </is>
      </c>
      <c r="D442" s="14" t="n"/>
      <c r="E442" s="13" t="n">
        <v>46200</v>
      </c>
      <c r="F442" s="13" t="n">
        <v>46200</v>
      </c>
      <c r="G442" s="14" t="inlineStr">
        <is>
          <t>Contado</t>
        </is>
      </c>
      <c r="H442" s="15" t="n">
        <v>13900</v>
      </c>
      <c r="I442" s="15" t="n">
        <v>13900</v>
      </c>
      <c r="J442" s="13" t="n">
        <v>46200</v>
      </c>
      <c r="K442" s="15" t="n"/>
      <c r="L442" s="15" t="n"/>
      <c r="M442" s="33">
        <f>SUM(I442,K442)</f>
        <v/>
      </c>
      <c r="N442" s="14" t="inlineStr">
        <is>
          <t>Sí</t>
        </is>
      </c>
      <c r="O442" s="13" t="n"/>
      <c r="P442" s="14" t="n"/>
      <c r="Q442" s="15">
        <f>IF(N442="Sí",0,H442-I442-K442)</f>
        <v/>
      </c>
      <c r="R442" s="14">
        <f>F442-TODAY()</f>
        <v/>
      </c>
      <c r="S442" s="14">
        <f>IF(N442="Sí","🟢 Pagado",IF(R442&lt;0,"🔴 Vencido",IF(R442&lt;=7,"🟡 Por vencer","")))</f>
        <v/>
      </c>
      <c r="T442" s="14" t="inlineStr">
        <is>
          <t>Ignacio</t>
        </is>
      </c>
      <c r="U442" s="14" t="n"/>
      <c r="V442" s="14" t="n"/>
      <c r="W442" s="14" t="n"/>
      <c r="X442" s="87" t="n"/>
    </row>
    <row r="443" hidden="1" s="115">
      <c r="A443" s="13" t="n"/>
      <c r="B443" s="14" t="inlineStr">
        <is>
          <t>La Cata LMF</t>
        </is>
      </c>
      <c r="C443" s="14" t="inlineStr">
        <is>
          <t>SUPERNOVA /TULIPAN/DELVIS</t>
        </is>
      </c>
      <c r="D443" s="14" t="n"/>
      <c r="E443" s="13" t="n">
        <v>46200</v>
      </c>
      <c r="F443" s="13" t="n">
        <v>46214</v>
      </c>
      <c r="G443" s="14" t="inlineStr">
        <is>
          <t>Crédito</t>
        </is>
      </c>
      <c r="H443" s="15" t="n">
        <v>202955</v>
      </c>
      <c r="I443" s="15" t="n">
        <v>45027</v>
      </c>
      <c r="J443" s="13" t="n">
        <v>46210</v>
      </c>
      <c r="K443" s="15" t="n">
        <v>157928</v>
      </c>
      <c r="L443" s="40" t="n">
        <v>46217</v>
      </c>
      <c r="M443" s="33">
        <f>SUM(I443,K443)</f>
        <v/>
      </c>
      <c r="N443" s="14" t="inlineStr">
        <is>
          <t>Sí</t>
        </is>
      </c>
      <c r="O443" s="13" t="n"/>
      <c r="P443" s="14" t="n"/>
      <c r="Q443" s="15">
        <f>IF(N443="Sí",0,H443-I443-K443)</f>
        <v/>
      </c>
      <c r="R443" s="14">
        <f>F443-TODAY()</f>
        <v/>
      </c>
      <c r="S443" s="14">
        <f>IF(N443="Sí","🟢 Pagado",IF(R443&lt;0,"🔴 Vencido",IF(R443&lt;=7,"🟡 Por vencer","")))</f>
        <v/>
      </c>
      <c r="T443" s="14" t="n"/>
      <c r="U443" s="14" t="n"/>
      <c r="V443" s="14" t="n"/>
      <c r="W443" s="14" t="n"/>
      <c r="X443" s="87" t="n"/>
    </row>
    <row r="444" hidden="1" s="115">
      <c r="A444" s="13" t="n"/>
      <c r="B444" s="14" t="inlineStr">
        <is>
          <t>La Cata SJM</t>
        </is>
      </c>
      <c r="C444" s="14" t="inlineStr">
        <is>
          <t>SUPERNOVA /TULIPAN/DELVIS</t>
        </is>
      </c>
      <c r="D444" s="14" t="n"/>
      <c r="E444" s="13" t="n">
        <v>46200</v>
      </c>
      <c r="F444" s="13" t="n">
        <v>46214</v>
      </c>
      <c r="G444" s="14" t="inlineStr">
        <is>
          <t>Crédito</t>
        </is>
      </c>
      <c r="H444" s="15" t="n">
        <v>31435</v>
      </c>
      <c r="I444" s="15" t="n">
        <v>31435</v>
      </c>
      <c r="J444" s="308" t="n">
        <v>46217</v>
      </c>
      <c r="K444" s="15" t="n"/>
      <c r="L444" s="40" t="n"/>
      <c r="M444" s="33">
        <f>SUM(I444,K444)</f>
        <v/>
      </c>
      <c r="N444" s="14" t="inlineStr">
        <is>
          <t>Sí</t>
        </is>
      </c>
      <c r="O444" s="13" t="n"/>
      <c r="P444" s="14" t="n"/>
      <c r="Q444" s="15">
        <f>IF(N444="Sí",0,H444-I444-K444)</f>
        <v/>
      </c>
      <c r="R444" s="14">
        <f>F444-TODAY()</f>
        <v/>
      </c>
      <c r="S444" s="14">
        <f>IF(N444="Sí","🟢 Pagado",IF(R444&lt;0,"🔴 Vencido",IF(R444&lt;=7,"🟡 Por vencer","")))</f>
        <v/>
      </c>
      <c r="T444" s="14" t="n"/>
      <c r="U444" s="14" t="n"/>
      <c r="V444" s="14" t="n"/>
      <c r="W444" s="14" t="n"/>
      <c r="X444" s="87" t="n"/>
    </row>
    <row r="445" hidden="1" s="115">
      <c r="A445" s="13" t="n"/>
      <c r="B445" s="14" t="inlineStr">
        <is>
          <t>La Cata SJM</t>
        </is>
      </c>
      <c r="C445" s="14" t="inlineStr">
        <is>
          <t>SUPERNOVA /TULIPAN/DELVIS</t>
        </is>
      </c>
      <c r="D445" s="14" t="n"/>
      <c r="E445" s="13" t="n">
        <v>46200</v>
      </c>
      <c r="F445" s="13" t="n">
        <v>46214</v>
      </c>
      <c r="G445" s="14" t="inlineStr">
        <is>
          <t>Crédito</t>
        </is>
      </c>
      <c r="H445" s="15" t="n">
        <v>55115</v>
      </c>
      <c r="I445" s="15" t="n">
        <v>55115</v>
      </c>
      <c r="J445" s="308" t="n">
        <v>46217</v>
      </c>
      <c r="K445" s="15" t="n"/>
      <c r="L445" s="40" t="n"/>
      <c r="M445" s="33">
        <f>SUM(I445,K445)</f>
        <v/>
      </c>
      <c r="N445" s="14" t="inlineStr">
        <is>
          <t>Sí</t>
        </is>
      </c>
      <c r="O445" s="13" t="n"/>
      <c r="P445" s="14" t="n"/>
      <c r="Q445" s="15">
        <f>IF(N445="Sí",0,H445-I445-K445)</f>
        <v/>
      </c>
      <c r="R445" s="14">
        <f>F445-TODAY()</f>
        <v/>
      </c>
      <c r="S445" s="14">
        <f>IF(N445="Sí","🟢 Pagado",IF(R445&lt;0,"🔴 Vencido",IF(R445&lt;=7,"🟡 Por vencer","")))</f>
        <v/>
      </c>
      <c r="T445" s="14" t="n"/>
      <c r="U445" s="14" t="n"/>
      <c r="V445" s="14" t="n"/>
      <c r="W445" s="14" t="n"/>
      <c r="X445" s="87" t="n"/>
    </row>
    <row r="446">
      <c r="A446" s="13" t="n"/>
      <c r="B446" s="14" t="inlineStr">
        <is>
          <t>AMBAS</t>
        </is>
      </c>
      <c r="C446" s="14" t="inlineStr">
        <is>
          <t>JUAN BEATO</t>
        </is>
      </c>
      <c r="D446" s="14" t="inlineStr">
        <is>
          <t>TC 1662</t>
        </is>
      </c>
      <c r="E446" s="13" t="n">
        <v>46203</v>
      </c>
      <c r="F446" s="13" t="n">
        <v>46230</v>
      </c>
      <c r="G446" s="14" t="inlineStr">
        <is>
          <t>Crédito</t>
        </is>
      </c>
      <c r="H446" s="15" t="n">
        <v>11500</v>
      </c>
      <c r="I446" s="15" t="n"/>
      <c r="J446" s="308" t="n"/>
      <c r="K446" s="15" t="n"/>
      <c r="L446" s="15" t="n"/>
      <c r="M446" s="33">
        <f>SUM(I446,K446)</f>
        <v/>
      </c>
      <c r="N446" s="14" t="n"/>
      <c r="O446" s="13" t="n"/>
      <c r="P446" s="14" t="n"/>
      <c r="Q446" s="15">
        <f>IF(N446="Sí",0,H446-I446-K446)</f>
        <v/>
      </c>
      <c r="R446" s="14">
        <f>F446-TODAY()</f>
        <v/>
      </c>
      <c r="S446" s="14">
        <f>IF(N446="Sí","🟢 Pagado",IF(R446&lt;0,"🔴 Vencido",IF(R446&lt;=7,"🟡 Por vencer","")))</f>
        <v/>
      </c>
      <c r="T446" s="14" t="inlineStr">
        <is>
          <t>Beato</t>
        </is>
      </c>
      <c r="U446" s="14" t="n"/>
      <c r="V446" s="14" t="n"/>
      <c r="W446" s="14" t="n"/>
      <c r="X446" s="87" t="inlineStr">
        <is>
          <t>BOCINAS SJ Y DEFILLO</t>
        </is>
      </c>
    </row>
    <row r="447">
      <c r="A447" s="13" t="n"/>
      <c r="B447" s="14" t="inlineStr">
        <is>
          <t>AMBAS</t>
        </is>
      </c>
      <c r="C447" s="14" t="inlineStr">
        <is>
          <t>JUAN BEATO</t>
        </is>
      </c>
      <c r="D447" s="14" t="inlineStr">
        <is>
          <t>TC 8194</t>
        </is>
      </c>
      <c r="E447" s="13" t="n">
        <v>46203</v>
      </c>
      <c r="F447" s="13" t="n">
        <v>46235</v>
      </c>
      <c r="G447" s="14" t="inlineStr">
        <is>
          <t>Crédito</t>
        </is>
      </c>
      <c r="H447" s="15" t="n">
        <v>442253.94</v>
      </c>
      <c r="I447" s="15" t="n"/>
      <c r="J447" s="308" t="n"/>
      <c r="K447" s="15" t="n"/>
      <c r="L447" s="15" t="n"/>
      <c r="M447" s="33">
        <f>SUM(I447,K447)</f>
        <v/>
      </c>
      <c r="N447" s="14" t="inlineStr">
        <is>
          <t>No</t>
        </is>
      </c>
      <c r="O447" s="13" t="n"/>
      <c r="P447" s="14" t="n"/>
      <c r="Q447" s="15">
        <f>IF(N447="Sí",0,H447-I447-K447)</f>
        <v/>
      </c>
      <c r="R447" s="14">
        <f>F447-TODAY()</f>
        <v/>
      </c>
      <c r="S447" s="14">
        <f>IF(N447="Sí","🟢 Pagado",IF(R447&lt;0,"🔴 Vencido",IF(R447&lt;=7,"🟡 Por vencer","")))</f>
        <v/>
      </c>
      <c r="T447" s="14" t="inlineStr">
        <is>
          <t>Beato</t>
        </is>
      </c>
      <c r="U447" s="14" t="n"/>
      <c r="V447" s="14" t="n"/>
      <c r="W447" s="14" t="n"/>
      <c r="X447" s="87" t="inlineStr">
        <is>
          <t>PAGO UNITED BRANDS</t>
        </is>
      </c>
    </row>
    <row r="448">
      <c r="A448" s="13" t="n"/>
      <c r="B448" s="14" t="inlineStr">
        <is>
          <t>AMBAS</t>
        </is>
      </c>
      <c r="C448" s="14" t="inlineStr">
        <is>
          <t>JUAN BEATO</t>
        </is>
      </c>
      <c r="D448" s="14" t="inlineStr">
        <is>
          <t>TC 8194</t>
        </is>
      </c>
      <c r="E448" s="13" t="n">
        <v>46203</v>
      </c>
      <c r="F448" s="13" t="n">
        <v>46235</v>
      </c>
      <c r="G448" s="14" t="inlineStr">
        <is>
          <t>Crédito</t>
        </is>
      </c>
      <c r="H448" s="15" t="n">
        <v>4360.93</v>
      </c>
      <c r="I448" s="15" t="n"/>
      <c r="J448" s="308" t="n"/>
      <c r="K448" s="15" t="n"/>
      <c r="L448" s="15" t="n"/>
      <c r="M448" s="33">
        <f>SUM(I448,K448)</f>
        <v/>
      </c>
      <c r="N448" s="14" t="n"/>
      <c r="O448" s="13" t="n"/>
      <c r="P448" s="14" t="n"/>
      <c r="Q448" s="15">
        <f>IF(N448="Sí",0,H448-I448-K448)</f>
        <v/>
      </c>
      <c r="R448" s="14">
        <f>F448-TODAY()</f>
        <v/>
      </c>
      <c r="S448" s="14">
        <f>IF(N448="Sí","🟢 Pagado",IF(R448&lt;0,"🔴 Vencido",IF(R448&lt;=7,"🟡 Por vencer","")))</f>
        <v/>
      </c>
      <c r="T448" s="14" t="inlineStr">
        <is>
          <t>Beato</t>
        </is>
      </c>
      <c r="U448" s="14" t="n"/>
      <c r="V448" s="14" t="n"/>
      <c r="W448" s="14" t="n"/>
      <c r="X448" s="87" t="inlineStr">
        <is>
          <t>PAGO BEERS &amp; CO</t>
        </is>
      </c>
    </row>
    <row r="449" hidden="1" s="115">
      <c r="A449" s="13" t="n"/>
      <c r="B449" s="14" t="inlineStr">
        <is>
          <t>La Cata DF</t>
        </is>
      </c>
      <c r="C449" s="14" t="inlineStr">
        <is>
          <t>JUAN BEATO</t>
        </is>
      </c>
      <c r="D449" s="14" t="inlineStr">
        <is>
          <t>TC QIK</t>
        </is>
      </c>
      <c r="E449" s="13" t="n">
        <v>46203</v>
      </c>
      <c r="F449" s="13" t="n">
        <v>46242</v>
      </c>
      <c r="G449" s="14" t="inlineStr">
        <is>
          <t>Crédito</t>
        </is>
      </c>
      <c r="H449" s="15" t="n">
        <v>2160</v>
      </c>
      <c r="I449" s="15" t="n"/>
      <c r="J449" s="40" t="n"/>
      <c r="K449" s="15" t="n"/>
      <c r="L449" s="15" t="n"/>
      <c r="M449" s="33">
        <f>SUM(I449,K449)</f>
        <v/>
      </c>
      <c r="N449" s="14" t="n"/>
      <c r="O449" s="13" t="n"/>
      <c r="P449" s="14" t="n"/>
      <c r="Q449" s="15">
        <f>IF(N449="Sí",0,H449-I449-K449)</f>
        <v/>
      </c>
      <c r="R449" s="14">
        <f>F449-TODAY()</f>
        <v/>
      </c>
      <c r="S449" s="14">
        <f>IF(N449="Sí","🟢 Pagado",IF(R449&lt;0,"🔴 Vencido",IF(R449&lt;=7,"🟡 Por vencer","")))</f>
        <v/>
      </c>
      <c r="T449" s="14" t="inlineStr">
        <is>
          <t>Beato</t>
        </is>
      </c>
      <c r="U449" s="14" t="n"/>
      <c r="V449" s="14" t="n"/>
      <c r="W449" s="14" t="n"/>
      <c r="X449" s="87" t="inlineStr">
        <is>
          <t>PEDIDO RON DEPOT DEFILLO</t>
        </is>
      </c>
    </row>
    <row r="450" hidden="1" s="115">
      <c r="A450" s="13" t="n"/>
      <c r="B450" s="14" t="inlineStr">
        <is>
          <t>La Cata DF</t>
        </is>
      </c>
      <c r="C450" s="14" t="inlineStr">
        <is>
          <t>JUAN BEATO</t>
        </is>
      </c>
      <c r="D450" s="14" t="inlineStr">
        <is>
          <t>TC QIK</t>
        </is>
      </c>
      <c r="E450" s="13" t="n">
        <v>46203</v>
      </c>
      <c r="F450" s="13" t="n">
        <v>46242</v>
      </c>
      <c r="G450" s="14" t="inlineStr">
        <is>
          <t>Crédito</t>
        </is>
      </c>
      <c r="H450" s="15" t="n">
        <v>618</v>
      </c>
      <c r="I450" s="15" t="n"/>
      <c r="J450" s="40" t="n"/>
      <c r="K450" s="15" t="n"/>
      <c r="L450" s="15" t="n"/>
      <c r="M450" s="33">
        <f>SUM(I450,K450)</f>
        <v/>
      </c>
      <c r="N450" s="14" t="n"/>
      <c r="O450" s="13" t="n"/>
      <c r="P450" s="14" t="n"/>
      <c r="Q450" s="15">
        <f>IF(N450="Sí",0,H450-I450-K450)</f>
        <v/>
      </c>
      <c r="R450" s="14">
        <f>F450-TODAY()</f>
        <v/>
      </c>
      <c r="S450" s="14">
        <f>IF(N450="Sí","🟢 Pagado",IF(R450&lt;0,"🔴 Vencido",IF(R450&lt;=7,"🟡 Por vencer","")))</f>
        <v/>
      </c>
      <c r="T450" s="14" t="inlineStr">
        <is>
          <t>Beato</t>
        </is>
      </c>
      <c r="U450" s="14" t="n"/>
      <c r="V450" s="14" t="n"/>
      <c r="W450" s="14" t="n"/>
      <c r="X450" s="87" t="inlineStr">
        <is>
          <t>PEDIDO RON DEPOT DEFILLO</t>
        </is>
      </c>
    </row>
    <row r="451" hidden="1" s="115">
      <c r="A451" s="13" t="n"/>
      <c r="B451" s="14" t="inlineStr">
        <is>
          <t>La Cata DF</t>
        </is>
      </c>
      <c r="C451" s="14" t="inlineStr">
        <is>
          <t>JUAN BEATO</t>
        </is>
      </c>
      <c r="D451" s="14" t="inlineStr">
        <is>
          <t>TC QIK</t>
        </is>
      </c>
      <c r="E451" s="13" t="n">
        <v>46203</v>
      </c>
      <c r="F451" s="13" t="n">
        <v>46242</v>
      </c>
      <c r="G451" s="14" t="inlineStr">
        <is>
          <t>Crédito</t>
        </is>
      </c>
      <c r="H451" s="15" t="n">
        <v>7655</v>
      </c>
      <c r="I451" s="15" t="n"/>
      <c r="J451" s="40" t="n"/>
      <c r="K451" s="15" t="n"/>
      <c r="L451" s="15" t="n"/>
      <c r="M451" s="33">
        <f>SUM(I451,K451)</f>
        <v/>
      </c>
      <c r="N451" s="14" t="n"/>
      <c r="O451" s="13" t="n"/>
      <c r="P451" s="14" t="n"/>
      <c r="Q451" s="15">
        <f>IF(N451="Sí",0,H451-I451-K451)</f>
        <v/>
      </c>
      <c r="R451" s="14">
        <f>F451-TODAY()</f>
        <v/>
      </c>
      <c r="S451" s="14">
        <f>IF(N451="Sí","🟢 Pagado",IF(R451&lt;0,"🔴 Vencido",IF(R451&lt;=7,"🟡 Por vencer","")))</f>
        <v/>
      </c>
      <c r="T451" s="14" t="inlineStr">
        <is>
          <t>Beato</t>
        </is>
      </c>
      <c r="U451" s="14" t="n"/>
      <c r="V451" s="14" t="n"/>
      <c r="W451" s="14" t="n"/>
      <c r="X451" s="87" t="inlineStr">
        <is>
          <t>PEDIDO RON DEPOT DEFILLO</t>
        </is>
      </c>
    </row>
    <row r="452" hidden="1" s="115">
      <c r="A452" s="13" t="n"/>
      <c r="B452" s="14" t="inlineStr">
        <is>
          <t>La Cata DF</t>
        </is>
      </c>
      <c r="C452" s="14" t="inlineStr">
        <is>
          <t>JUAN BEATO</t>
        </is>
      </c>
      <c r="D452" s="14" t="inlineStr">
        <is>
          <t>TC QIK</t>
        </is>
      </c>
      <c r="E452" s="13" t="n">
        <v>46204</v>
      </c>
      <c r="F452" s="13" t="n">
        <v>46242</v>
      </c>
      <c r="G452" s="14" t="inlineStr">
        <is>
          <t>Crédito</t>
        </is>
      </c>
      <c r="H452" s="15" t="n">
        <v>8685</v>
      </c>
      <c r="I452" s="15" t="n"/>
      <c r="J452" s="308" t="n"/>
      <c r="K452" s="15" t="n"/>
      <c r="L452" s="15" t="n"/>
      <c r="M452" s="33">
        <f>SUM(I452,K452)</f>
        <v/>
      </c>
      <c r="N452" s="14" t="n"/>
      <c r="O452" s="13" t="n"/>
      <c r="P452" s="14" t="n"/>
      <c r="Q452" s="15">
        <f>IF(N452="Sí",0,H452-I452-K452)</f>
        <v/>
      </c>
      <c r="R452" s="14">
        <f>F452-TODAY()</f>
        <v/>
      </c>
      <c r="S452" s="14">
        <f>IF(N452="Sí","🟢 Pagado",IF(R452&lt;0,"🔴 Vencido",IF(R452&lt;=7,"🟡 Por vencer","")))</f>
        <v/>
      </c>
      <c r="T452" s="14" t="inlineStr">
        <is>
          <t>Beato</t>
        </is>
      </c>
      <c r="U452" s="14" t="n"/>
      <c r="V452" s="14" t="n"/>
      <c r="W452" s="14" t="n"/>
      <c r="X452" s="87" t="inlineStr">
        <is>
          <t>PEDIDO RON DEPOT DEFILLO</t>
        </is>
      </c>
    </row>
    <row r="453" hidden="1" s="115">
      <c r="A453" s="13" t="n"/>
      <c r="B453" s="14" t="inlineStr">
        <is>
          <t>La Cata DF</t>
        </is>
      </c>
      <c r="C453" s="14" t="inlineStr">
        <is>
          <t>JUAN BEATO</t>
        </is>
      </c>
      <c r="D453" s="14" t="inlineStr">
        <is>
          <t>TC QIK</t>
        </is>
      </c>
      <c r="E453" s="13" t="n">
        <v>46208</v>
      </c>
      <c r="F453" s="13" t="n">
        <v>46242</v>
      </c>
      <c r="G453" s="14" t="inlineStr">
        <is>
          <t>Crédito</t>
        </is>
      </c>
      <c r="H453" s="15" t="n">
        <v>10428</v>
      </c>
      <c r="I453" s="15" t="n"/>
      <c r="J453" s="308" t="n"/>
      <c r="K453" s="15" t="n"/>
      <c r="L453" s="15" t="n"/>
      <c r="M453" s="33">
        <f>SUM(I453,K453)</f>
        <v/>
      </c>
      <c r="N453" s="14" t="n"/>
      <c r="O453" s="13" t="n"/>
      <c r="P453" s="14" t="n"/>
      <c r="Q453" s="15">
        <f>IF(N453="Sí",0,H453-I453-K453)</f>
        <v/>
      </c>
      <c r="R453" s="14">
        <f>F453-TODAY()</f>
        <v/>
      </c>
      <c r="S453" s="14">
        <f>IF(N453="Sí","🟢 Pagado",IF(R453&lt;0,"🔴 Vencido",IF(R453&lt;=7,"🟡 Por vencer","")))</f>
        <v/>
      </c>
      <c r="T453" s="14" t="inlineStr">
        <is>
          <t>Beato</t>
        </is>
      </c>
      <c r="U453" s="14" t="n"/>
      <c r="V453" s="14" t="n"/>
      <c r="W453" s="14" t="n"/>
      <c r="X453" s="87" t="inlineStr">
        <is>
          <t>PEDIDO RON DEPOT DEFILLO</t>
        </is>
      </c>
    </row>
    <row r="454">
      <c r="A454" s="13" t="n"/>
      <c r="B454" s="14" t="inlineStr">
        <is>
          <t>La Cata SJM</t>
        </is>
      </c>
      <c r="C454" s="14" t="inlineStr">
        <is>
          <t>JUAN BEATO</t>
        </is>
      </c>
      <c r="D454" s="14" t="inlineStr">
        <is>
          <t>TC 1662</t>
        </is>
      </c>
      <c r="E454" s="13" t="n">
        <v>46207</v>
      </c>
      <c r="F454" s="13" t="n">
        <v>46230</v>
      </c>
      <c r="G454" s="14" t="inlineStr">
        <is>
          <t>Crédito</t>
        </is>
      </c>
      <c r="H454" s="15" t="n">
        <v>900</v>
      </c>
      <c r="I454" s="15" t="n"/>
      <c r="J454" s="308" t="n"/>
      <c r="K454" s="15" t="n"/>
      <c r="L454" s="15" t="n"/>
      <c r="M454" s="33">
        <f>SUM(I454,K454)</f>
        <v/>
      </c>
      <c r="N454" s="14" t="n"/>
      <c r="O454" s="13" t="n"/>
      <c r="P454" s="14" t="n"/>
      <c r="Q454" s="15">
        <f>IF(N454="Sí",0,H454-I454-K454)</f>
        <v/>
      </c>
      <c r="R454" s="14">
        <f>F454-TODAY()</f>
        <v/>
      </c>
      <c r="S454" s="14">
        <f>IF(N454="Sí","🟢 Pagado",IF(R454&lt;0,"🔴 Vencido",IF(R454&lt;=7,"🟡 Por vencer","")))</f>
        <v/>
      </c>
      <c r="T454" s="14" t="inlineStr">
        <is>
          <t>Beato</t>
        </is>
      </c>
      <c r="U454" s="14" t="n"/>
      <c r="V454" s="14" t="n"/>
      <c r="W454" s="14" t="n"/>
      <c r="X454" s="87" t="inlineStr">
        <is>
          <t>PUBLICIDAD SJ</t>
        </is>
      </c>
    </row>
    <row r="455" hidden="1" s="115">
      <c r="A455" s="13" t="n"/>
      <c r="B455" s="14" t="inlineStr">
        <is>
          <t>La Cata LMF</t>
        </is>
      </c>
      <c r="C455" s="14" t="inlineStr">
        <is>
          <t>AGUA SANTA LUCIA</t>
        </is>
      </c>
      <c r="D455" s="14" t="n"/>
      <c r="E455" s="13" t="n">
        <v>46203</v>
      </c>
      <c r="F455" s="13" t="n">
        <v>46203</v>
      </c>
      <c r="G455" s="14" t="inlineStr">
        <is>
          <t>Contado</t>
        </is>
      </c>
      <c r="H455" s="15" t="n">
        <v>2000</v>
      </c>
      <c r="I455" s="15" t="n">
        <v>2000</v>
      </c>
      <c r="J455" s="13" t="n">
        <v>46203</v>
      </c>
      <c r="K455" s="15" t="n"/>
      <c r="L455" s="15" t="n"/>
      <c r="M455" s="33">
        <f>SUM(I455,K455)</f>
        <v/>
      </c>
      <c r="N455" s="14" t="inlineStr">
        <is>
          <t>Sí</t>
        </is>
      </c>
      <c r="O455" s="13" t="n"/>
      <c r="P455" s="14" t="n"/>
      <c r="Q455" s="15">
        <f>IF(N455="Sí",0,H455-I455-K455)</f>
        <v/>
      </c>
      <c r="R455" s="14">
        <f>F455-TODAY()</f>
        <v/>
      </c>
      <c r="S455" s="14">
        <f>IF(N455="Sí","🟢 Pagado",IF(R455&lt;0,"🔴 Vencido",IF(R455&lt;=7,"🟡 Por vencer","")))</f>
        <v/>
      </c>
      <c r="T455" s="14" t="n"/>
      <c r="U455" s="14" t="n"/>
      <c r="V455" s="14" t="n"/>
      <c r="W455" s="14" t="n"/>
      <c r="X455" s="87" t="n"/>
    </row>
    <row r="456" hidden="1" s="115">
      <c r="A456" s="13" t="n"/>
      <c r="B456" s="14" t="inlineStr">
        <is>
          <t>La Cata LMF</t>
        </is>
      </c>
      <c r="C456" s="14" t="inlineStr">
        <is>
          <t>DISTRIBUCIONES CALDERON MOLINA SRL</t>
        </is>
      </c>
      <c r="D456" s="14" t="n"/>
      <c r="E456" s="13" t="n">
        <v>46203</v>
      </c>
      <c r="F456" s="13" t="n">
        <v>46203</v>
      </c>
      <c r="G456" s="14" t="inlineStr">
        <is>
          <t>Contado</t>
        </is>
      </c>
      <c r="H456" s="15" t="n">
        <v>4000</v>
      </c>
      <c r="I456" s="15" t="n">
        <v>4000</v>
      </c>
      <c r="J456" s="13" t="n">
        <v>46203</v>
      </c>
      <c r="K456" s="15" t="n"/>
      <c r="L456" s="15" t="n"/>
      <c r="M456" s="33">
        <f>SUM(I456,K456)</f>
        <v/>
      </c>
      <c r="N456" s="14" t="inlineStr">
        <is>
          <t>Sí</t>
        </is>
      </c>
      <c r="O456" s="13" t="n"/>
      <c r="P456" s="14" t="n"/>
      <c r="Q456" s="15">
        <f>IF(N456="Sí",0,H456-I456-K456)</f>
        <v/>
      </c>
      <c r="R456" s="14">
        <f>F456-TODAY()</f>
        <v/>
      </c>
      <c r="S456" s="14">
        <f>IF(N456="Sí","🟢 Pagado",IF(R456&lt;0,"🔴 Vencido",IF(R456&lt;=7,"🟡 Por vencer","")))</f>
        <v/>
      </c>
      <c r="T456" s="14" t="n"/>
      <c r="U456" s="14" t="n"/>
      <c r="V456" s="14" t="n"/>
      <c r="W456" s="14" t="n"/>
      <c r="X456" s="87" t="n"/>
    </row>
    <row r="457" hidden="1" s="115">
      <c r="A457" s="13" t="n"/>
      <c r="B457" s="14" t="inlineStr">
        <is>
          <t>La Cata DF</t>
        </is>
      </c>
      <c r="C457" s="14" t="inlineStr">
        <is>
          <t>CERVECERIA NACIONAL DOMINICANA SA</t>
        </is>
      </c>
      <c r="D457" s="14" t="n"/>
      <c r="E457" s="13" t="n">
        <v>46204</v>
      </c>
      <c r="F457" s="13" t="n">
        <v>46204</v>
      </c>
      <c r="G457" s="14" t="inlineStr">
        <is>
          <t>Contado</t>
        </is>
      </c>
      <c r="H457" s="15" t="n">
        <v>14045.81</v>
      </c>
      <c r="I457" s="15" t="n">
        <v>14045.81</v>
      </c>
      <c r="J457" s="308" t="n">
        <v>46204</v>
      </c>
      <c r="K457" s="15" t="n"/>
      <c r="L457" s="15" t="n"/>
      <c r="M457" s="33">
        <f>SUM(I457,K457)</f>
        <v/>
      </c>
      <c r="N457" s="14" t="inlineStr">
        <is>
          <t>Sí</t>
        </is>
      </c>
      <c r="O457" s="13" t="n"/>
      <c r="P457" s="14" t="n"/>
      <c r="Q457" s="15">
        <f>IF(N457="Sí",0,H457-I457-K457)</f>
        <v/>
      </c>
      <c r="R457" s="14">
        <f>F457-TODAY()</f>
        <v/>
      </c>
      <c r="S457" s="14">
        <f>IF(N457="Sí","🟢 Pagado",IF(R457&lt;0,"🔴 Vencido",IF(R457&lt;=7,"🟡 Por vencer","")))</f>
        <v/>
      </c>
      <c r="T457" s="14" t="n"/>
      <c r="U457" s="14" t="n"/>
      <c r="V457" s="14" t="n"/>
      <c r="W457" s="14" t="n"/>
      <c r="X457" s="87" t="n"/>
    </row>
    <row r="458" hidden="1" s="115">
      <c r="A458" s="13" t="n"/>
      <c r="B458" s="14" t="inlineStr">
        <is>
          <t>La Cata LMF</t>
        </is>
      </c>
      <c r="C458" s="14" t="inlineStr">
        <is>
          <t>CERVECERIA NACIONAL DOMINICANA SA</t>
        </is>
      </c>
      <c r="D458" s="14" t="n"/>
      <c r="E458" s="13" t="n">
        <v>46205</v>
      </c>
      <c r="F458" s="13" t="n">
        <v>46205</v>
      </c>
      <c r="G458" s="14" t="inlineStr">
        <is>
          <t>Contado</t>
        </is>
      </c>
      <c r="H458" s="15" t="n">
        <v>191970</v>
      </c>
      <c r="I458" s="15" t="n">
        <v>191970</v>
      </c>
      <c r="J458" s="308" t="n">
        <v>46205</v>
      </c>
      <c r="K458" s="15" t="n"/>
      <c r="L458" s="15" t="n"/>
      <c r="M458" s="33">
        <f>SUM(I458,K458)</f>
        <v/>
      </c>
      <c r="N458" s="14" t="inlineStr">
        <is>
          <t>Sí</t>
        </is>
      </c>
      <c r="O458" s="13" t="n"/>
      <c r="P458" s="14" t="n"/>
      <c r="Q458" s="15">
        <f>IF(N458="Sí",0,H458-I458-K458)</f>
        <v/>
      </c>
      <c r="R458" s="14">
        <f>F458-TODAY()</f>
        <v/>
      </c>
      <c r="S458" s="14">
        <f>IF(N458="Sí","🟢 Pagado",IF(R458&lt;0,"🔴 Vencido",IF(R458&lt;=7,"🟡 Por vencer","")))</f>
        <v/>
      </c>
      <c r="T458" s="14" t="n"/>
      <c r="U458" s="14" t="n"/>
      <c r="V458" s="14" t="n"/>
      <c r="W458" s="14" t="n"/>
      <c r="X458" s="87" t="n"/>
    </row>
    <row r="459" hidden="1" s="115">
      <c r="A459" s="13" t="n"/>
      <c r="B459" s="14" t="inlineStr">
        <is>
          <t>La Cata LMF</t>
        </is>
      </c>
      <c r="C459" s="14" t="inlineStr">
        <is>
          <t>GBC</t>
        </is>
      </c>
      <c r="D459" s="14" t="n"/>
      <c r="E459" s="13" t="n">
        <v>46206</v>
      </c>
      <c r="F459" s="13" t="n">
        <v>46206</v>
      </c>
      <c r="G459" s="14" t="inlineStr">
        <is>
          <t>Contado</t>
        </is>
      </c>
      <c r="H459" s="15" t="n">
        <v>1723</v>
      </c>
      <c r="I459" s="15" t="n">
        <v>1723</v>
      </c>
      <c r="J459" s="308" t="n">
        <v>46206</v>
      </c>
      <c r="K459" s="15" t="n"/>
      <c r="L459" s="15" t="n"/>
      <c r="M459" s="33">
        <f>SUM(I459,K459)</f>
        <v/>
      </c>
      <c r="N459" s="14" t="inlineStr">
        <is>
          <t>Sí</t>
        </is>
      </c>
      <c r="O459" s="13" t="n"/>
      <c r="P459" s="14" t="n"/>
      <c r="Q459" s="15">
        <f>IF(N459="Sí",0,H459-I459-K459)</f>
        <v/>
      </c>
      <c r="R459" s="14">
        <f>F459-TODAY()</f>
        <v/>
      </c>
      <c r="S459" s="14">
        <f>IF(N459="Sí","🟢 Pagado",IF(R459&lt;0,"🔴 Vencido",IF(R459&lt;=7,"🟡 Por vencer","")))</f>
        <v/>
      </c>
      <c r="T459" s="14" t="n"/>
      <c r="U459" s="14" t="n"/>
      <c r="V459" s="14" t="n"/>
      <c r="W459" s="14" t="n"/>
      <c r="X459" s="87" t="n"/>
    </row>
    <row r="460">
      <c r="A460" s="13" t="n"/>
      <c r="B460" s="14" t="inlineStr">
        <is>
          <t>La Cata LMF</t>
        </is>
      </c>
      <c r="C460" s="14" t="inlineStr">
        <is>
          <t>SUPERNOVA /TULIPAN/DELVIS</t>
        </is>
      </c>
      <c r="D460" s="14" t="n"/>
      <c r="E460" s="13" t="n">
        <v>46206</v>
      </c>
      <c r="F460" s="13" t="n">
        <v>46221</v>
      </c>
      <c r="G460" s="14" t="inlineStr">
        <is>
          <t>Crédito</t>
        </is>
      </c>
      <c r="H460" s="15" t="n">
        <v>442640</v>
      </c>
      <c r="I460" s="15" t="n">
        <v>222507</v>
      </c>
      <c r="J460" s="308" t="n">
        <v>46217</v>
      </c>
      <c r="K460" s="15" t="n"/>
      <c r="L460" s="40" t="n"/>
      <c r="M460" s="33">
        <f>SUM(I460,K460)</f>
        <v/>
      </c>
      <c r="N460" s="14" t="n"/>
      <c r="O460" s="13" t="n"/>
      <c r="P460" s="14" t="n"/>
      <c r="Q460" s="15">
        <f>IF(N460="Sí",0,H460-I460-K460)</f>
        <v/>
      </c>
      <c r="R460" s="14">
        <f>F460-TODAY()</f>
        <v/>
      </c>
      <c r="S460" s="14">
        <f>IF(N460="Sí","🟢 Pagado",IF(R460&lt;0,"🔴 Vencido",IF(R460&lt;=7,"🟡 Por vencer","")))</f>
        <v/>
      </c>
      <c r="T460" s="14" t="n"/>
      <c r="U460" s="14" t="n"/>
      <c r="V460" s="14" t="n"/>
      <c r="W460" s="14" t="n"/>
      <c r="X460" s="87" t="inlineStr">
        <is>
          <t>PUBLICIDAD SJ</t>
        </is>
      </c>
    </row>
    <row r="461" hidden="1" s="115">
      <c r="A461" s="13" t="n"/>
      <c r="B461" s="14" t="inlineStr">
        <is>
          <t>AMBAS</t>
        </is>
      </c>
      <c r="C461" s="14" t="inlineStr">
        <is>
          <t>JOSE IGNACIO ROA</t>
        </is>
      </c>
      <c r="D461" s="14" t="n"/>
      <c r="E461" s="13" t="n">
        <v>46207</v>
      </c>
      <c r="F461" s="13" t="n">
        <v>46207</v>
      </c>
      <c r="G461" s="14" t="inlineStr">
        <is>
          <t>Contado</t>
        </is>
      </c>
      <c r="H461" s="15" t="n">
        <v>1000</v>
      </c>
      <c r="I461" s="15" t="n">
        <v>1000</v>
      </c>
      <c r="J461" s="13" t="n">
        <v>46221</v>
      </c>
      <c r="K461" s="15" t="n"/>
      <c r="L461" s="15" t="n"/>
      <c r="M461" s="33">
        <f>SUM(I461,K461)</f>
        <v/>
      </c>
      <c r="N461" s="14" t="inlineStr">
        <is>
          <t>Sí</t>
        </is>
      </c>
      <c r="O461" s="13" t="n"/>
      <c r="P461" s="14" t="n"/>
      <c r="Q461" s="15">
        <f>IF(N461="Sí",0,H461-I461-K461)</f>
        <v/>
      </c>
      <c r="R461" s="14">
        <f>F461-TODAY()</f>
        <v/>
      </c>
      <c r="S461" s="14">
        <f>IF(N461="Sí","🟢 Pagado",IF(R461&lt;0,"🔴 Vencido",IF(R461&lt;=7,"🟡 Por vencer","")))</f>
        <v/>
      </c>
      <c r="T461" s="14" t="n"/>
      <c r="U461" s="14" t="n"/>
      <c r="V461" s="14" t="n"/>
      <c r="W461" s="14" t="n"/>
      <c r="X461" s="87" t="n"/>
    </row>
    <row r="462">
      <c r="A462" s="13" t="n"/>
      <c r="B462" s="14" t="inlineStr">
        <is>
          <t>La Cata SJM</t>
        </is>
      </c>
      <c r="C462" s="14" t="inlineStr">
        <is>
          <t>JUAN BEATO</t>
        </is>
      </c>
      <c r="D462" s="14" t="inlineStr">
        <is>
          <t>TC 1662</t>
        </is>
      </c>
      <c r="E462" s="13" t="n">
        <v>46210</v>
      </c>
      <c r="F462" s="13" t="n">
        <v>46230</v>
      </c>
      <c r="G462" s="14" t="inlineStr">
        <is>
          <t>Crédito</t>
        </is>
      </c>
      <c r="H462" s="15" t="n">
        <v>360</v>
      </c>
      <c r="I462" s="15" t="n"/>
      <c r="J462" s="308" t="n"/>
      <c r="K462" s="15" t="n"/>
      <c r="L462" s="15" t="n"/>
      <c r="M462" s="33">
        <f>SUM(I462,K462)</f>
        <v/>
      </c>
      <c r="N462" s="14" t="n"/>
      <c r="O462" s="13" t="n"/>
      <c r="P462" s="14" t="n"/>
      <c r="Q462" s="15">
        <f>IF(N462="Sí",0,H462-I462-K462)</f>
        <v/>
      </c>
      <c r="R462" s="14">
        <f>F462-TODAY()</f>
        <v/>
      </c>
      <c r="S462" s="14">
        <f>IF(N462="Sí","🟢 Pagado",IF(R462&lt;0,"🔴 Vencido",IF(R462&lt;=7,"🟡 Por vencer","")))</f>
        <v/>
      </c>
      <c r="T462" s="14" t="inlineStr">
        <is>
          <t>Beato</t>
        </is>
      </c>
      <c r="U462" s="14" t="n"/>
      <c r="V462" s="14" t="n"/>
      <c r="W462" s="14" t="n"/>
      <c r="X462" s="87" t="inlineStr">
        <is>
          <t>PUBLICIDAD SJ</t>
        </is>
      </c>
    </row>
    <row r="463">
      <c r="A463" s="13" t="n"/>
      <c r="B463" s="14" t="inlineStr">
        <is>
          <t>AMBAS</t>
        </is>
      </c>
      <c r="C463" s="14" t="inlineStr">
        <is>
          <t>JUAN BEATO</t>
        </is>
      </c>
      <c r="D463" s="14" t="inlineStr">
        <is>
          <t>TC 8194</t>
        </is>
      </c>
      <c r="E463" s="13" t="n">
        <v>46210</v>
      </c>
      <c r="F463" s="13" t="n">
        <v>46235</v>
      </c>
      <c r="G463" s="14" t="inlineStr">
        <is>
          <t>Crédito</t>
        </is>
      </c>
      <c r="H463" s="15" t="n">
        <v>63291.8</v>
      </c>
      <c r="I463" s="15" t="n"/>
      <c r="J463" s="308" t="n"/>
      <c r="K463" s="15" t="n"/>
      <c r="L463" s="15" t="n"/>
      <c r="M463" s="33">
        <f>SUM(I463,K463)</f>
        <v/>
      </c>
      <c r="N463" s="14" t="n"/>
      <c r="O463" s="13" t="n"/>
      <c r="P463" s="14" t="n"/>
      <c r="Q463" s="15">
        <f>IF(N463="Sí",0,H463-I463-K463)</f>
        <v/>
      </c>
      <c r="R463" s="14">
        <f>F463-TODAY()</f>
        <v/>
      </c>
      <c r="S463" s="14">
        <f>IF(N463="Sí","🟢 Pagado",IF(R463&lt;0,"🔴 Vencido",IF(R463&lt;=7,"🟡 Por vencer","")))</f>
        <v/>
      </c>
      <c r="T463" s="14" t="inlineStr">
        <is>
          <t>Beato</t>
        </is>
      </c>
      <c r="U463" s="14" t="n"/>
      <c r="V463" s="14" t="n"/>
      <c r="W463" s="14" t="n"/>
      <c r="X463" s="87" t="inlineStr">
        <is>
          <t>PAGO UNITED BRANDS</t>
        </is>
      </c>
    </row>
    <row r="464">
      <c r="A464" s="13" t="n"/>
      <c r="B464" s="14" t="inlineStr">
        <is>
          <t>AMBAS</t>
        </is>
      </c>
      <c r="C464" s="14" t="inlineStr">
        <is>
          <t>JUAN BEATO</t>
        </is>
      </c>
      <c r="D464" s="14" t="inlineStr">
        <is>
          <t>TC 8194</t>
        </is>
      </c>
      <c r="E464" s="13" t="n">
        <v>46210</v>
      </c>
      <c r="F464" s="13" t="n">
        <v>46235</v>
      </c>
      <c r="G464" s="14" t="inlineStr">
        <is>
          <t>Crédito</t>
        </is>
      </c>
      <c r="H464" s="15" t="n">
        <v>14449.43</v>
      </c>
      <c r="I464" s="15" t="n"/>
      <c r="J464" s="308" t="n"/>
      <c r="K464" s="15" t="n"/>
      <c r="L464" s="15" t="n"/>
      <c r="M464" s="33">
        <f>SUM(I464,K464)</f>
        <v/>
      </c>
      <c r="N464" s="14" t="n"/>
      <c r="O464" s="13" t="n"/>
      <c r="P464" s="14" t="n"/>
      <c r="Q464" s="15">
        <f>IF(N464="Sí",0,H464-I464-K464)</f>
        <v/>
      </c>
      <c r="R464" s="14">
        <f>F464-TODAY()</f>
        <v/>
      </c>
      <c r="S464" s="14">
        <f>IF(N464="Sí","🟢 Pagado",IF(R464&lt;0,"🔴 Vencido",IF(R464&lt;=7,"🟡 Por vencer","")))</f>
        <v/>
      </c>
      <c r="T464" s="14" t="inlineStr">
        <is>
          <t>Beato</t>
        </is>
      </c>
      <c r="U464" s="14" t="n"/>
      <c r="V464" s="14" t="n"/>
      <c r="W464" s="14" t="n"/>
      <c r="X464" s="87" t="inlineStr">
        <is>
          <t>PAGO BEERS &amp; CO</t>
        </is>
      </c>
    </row>
    <row r="465" hidden="1" s="115">
      <c r="A465" s="13" t="n"/>
      <c r="B465" s="14" t="inlineStr">
        <is>
          <t>La Cata SJM</t>
        </is>
      </c>
      <c r="C465" s="14" t="inlineStr">
        <is>
          <t>SUPERNOVA /TULIPAN/DELVIS</t>
        </is>
      </c>
      <c r="D465" s="14" t="n"/>
      <c r="E465" s="13" t="n">
        <v>46210</v>
      </c>
      <c r="F465" s="13" t="n">
        <v>46224</v>
      </c>
      <c r="G465" s="14" t="inlineStr">
        <is>
          <t>Crédito</t>
        </is>
      </c>
      <c r="H465" s="15" t="n">
        <v>33015</v>
      </c>
      <c r="I465" s="15" t="n">
        <v>33015</v>
      </c>
      <c r="J465" s="308" t="n">
        <v>46217</v>
      </c>
      <c r="K465" s="15" t="n"/>
      <c r="L465" s="40" t="n"/>
      <c r="M465" s="33">
        <f>SUM(I465,K465)</f>
        <v/>
      </c>
      <c r="N465" s="14" t="inlineStr">
        <is>
          <t>Sí</t>
        </is>
      </c>
      <c r="O465" s="13" t="n"/>
      <c r="P465" s="14" t="n"/>
      <c r="Q465" s="15">
        <f>IF(N465="Sí",0,H465-I465-K465)</f>
        <v/>
      </c>
      <c r="R465" s="14">
        <f>F465-TODAY()</f>
        <v/>
      </c>
      <c r="S465" s="14">
        <f>IF(N465="Sí","🟢 Pagado",IF(R465&lt;0,"🔴 Vencido",IF(R465&lt;=7,"🟡 Por vencer","")))</f>
        <v/>
      </c>
      <c r="T465" s="14" t="n"/>
      <c r="U465" s="14" t="n"/>
      <c r="V465" s="14" t="n"/>
      <c r="W465" s="14" t="n"/>
      <c r="X465" s="87" t="n"/>
    </row>
    <row r="466">
      <c r="A466" s="13" t="n"/>
      <c r="B466" s="14" t="inlineStr">
        <is>
          <t>La Cata SJM</t>
        </is>
      </c>
      <c r="C466" s="14" t="inlineStr">
        <is>
          <t>SUPERNOVA /TULIPAN/DELVIS</t>
        </is>
      </c>
      <c r="D466" s="14" t="n"/>
      <c r="E466" s="13" t="n">
        <v>46210</v>
      </c>
      <c r="F466" s="13" t="n">
        <v>46224</v>
      </c>
      <c r="G466" s="14" t="inlineStr">
        <is>
          <t>Crédito</t>
        </is>
      </c>
      <c r="H466" s="15" t="n">
        <v>36515</v>
      </c>
      <c r="I466" s="15" t="n"/>
      <c r="J466" s="308" t="n"/>
      <c r="K466" s="15" t="n"/>
      <c r="L466" s="40" t="n"/>
      <c r="M466" s="33">
        <f>SUM(I466,K466)</f>
        <v/>
      </c>
      <c r="N466" s="14" t="n"/>
      <c r="O466" s="13" t="n"/>
      <c r="P466" s="14" t="n"/>
      <c r="Q466" s="15">
        <f>IF(N466="Sí",0,H466-I466-K466)</f>
        <v/>
      </c>
      <c r="R466" s="14">
        <f>F466-TODAY()</f>
        <v/>
      </c>
      <c r="S466" s="14">
        <f>IF(N466="Sí","🟢 Pagado",IF(R466&lt;0,"🔴 Vencido",IF(R466&lt;=7,"🟡 Por vencer","")))</f>
        <v/>
      </c>
      <c r="T466" s="14" t="inlineStr">
        <is>
          <t>Beato</t>
        </is>
      </c>
      <c r="U466" s="14" t="n"/>
      <c r="V466" s="14" t="n"/>
      <c r="W466" s="14" t="n"/>
      <c r="X466" s="87" t="n"/>
    </row>
    <row r="467">
      <c r="A467" s="13" t="n"/>
      <c r="B467" s="14" t="inlineStr">
        <is>
          <t>La Cata SJM</t>
        </is>
      </c>
      <c r="C467" s="14" t="inlineStr">
        <is>
          <t>SUPERNOVA /TULIPAN/DELVIS</t>
        </is>
      </c>
      <c r="D467" s="14" t="n"/>
      <c r="E467" s="13" t="n">
        <v>46210</v>
      </c>
      <c r="F467" s="13" t="n">
        <v>46224</v>
      </c>
      <c r="G467" s="14" t="inlineStr">
        <is>
          <t>Crédito</t>
        </is>
      </c>
      <c r="H467" s="15" t="n">
        <v>99975</v>
      </c>
      <c r="I467" s="15" t="n"/>
      <c r="J467" s="308" t="n"/>
      <c r="K467" s="15" t="n"/>
      <c r="L467" s="40" t="n"/>
      <c r="M467" s="33">
        <f>SUM(I467,K467)</f>
        <v/>
      </c>
      <c r="N467" s="14" t="n"/>
      <c r="O467" s="13" t="n"/>
      <c r="P467" s="14" t="n"/>
      <c r="Q467" s="15">
        <f>IF(N467="Sí",0,H467-I467-K467)</f>
        <v/>
      </c>
      <c r="R467" s="14">
        <f>F467-TODAY()</f>
        <v/>
      </c>
      <c r="S467" s="14">
        <f>IF(N467="Sí","🟢 Pagado",IF(R467&lt;0,"🔴 Vencido",IF(R467&lt;=7,"🟡 Por vencer","")))</f>
        <v/>
      </c>
      <c r="T467" s="14" t="inlineStr">
        <is>
          <t>Beato</t>
        </is>
      </c>
      <c r="U467" s="14" t="n"/>
      <c r="V467" s="14" t="n"/>
      <c r="W467" s="14" t="n"/>
      <c r="X467" s="87" t="n"/>
    </row>
    <row r="468">
      <c r="A468" s="13" t="n"/>
      <c r="B468" s="14" t="inlineStr">
        <is>
          <t>La Cata SJM</t>
        </is>
      </c>
      <c r="C468" s="14" t="inlineStr">
        <is>
          <t>SUPERNOVA /TULIPAN/DELVIS</t>
        </is>
      </c>
      <c r="D468" s="14" t="n"/>
      <c r="E468" s="13" t="n">
        <v>46210</v>
      </c>
      <c r="F468" s="13" t="n">
        <v>46224</v>
      </c>
      <c r="G468" s="14" t="inlineStr">
        <is>
          <t>Crédito</t>
        </is>
      </c>
      <c r="H468" s="15" t="n">
        <v>4300</v>
      </c>
      <c r="I468" s="15" t="n"/>
      <c r="J468" s="308" t="n"/>
      <c r="K468" s="15" t="n"/>
      <c r="L468" s="40" t="n"/>
      <c r="M468" s="33">
        <f>SUM(I468,K468)</f>
        <v/>
      </c>
      <c r="N468" s="14" t="n"/>
      <c r="O468" s="13" t="n"/>
      <c r="P468" s="14" t="n"/>
      <c r="Q468" s="15">
        <f>IF(N468="Sí",0,H468-I468-K468)</f>
        <v/>
      </c>
      <c r="R468" s="14">
        <f>F468-TODAY()</f>
        <v/>
      </c>
      <c r="S468" s="14">
        <f>IF(N468="Sí","🟢 Pagado",IF(R468&lt;0,"🔴 Vencido",IF(R468&lt;=7,"🟡 Por vencer","")))</f>
        <v/>
      </c>
      <c r="T468" s="14" t="inlineStr">
        <is>
          <t>Beato</t>
        </is>
      </c>
      <c r="U468" s="14" t="n"/>
      <c r="V468" s="14" t="n"/>
      <c r="W468" s="14" t="n"/>
      <c r="X468" s="87" t="n"/>
    </row>
    <row r="469" hidden="1" s="115">
      <c r="A469" s="13" t="n"/>
      <c r="B469" s="14" t="inlineStr">
        <is>
          <t>La Cata DF</t>
        </is>
      </c>
      <c r="C469" s="14" t="inlineStr">
        <is>
          <t>FRITO LAY DOMINICANA S A</t>
        </is>
      </c>
      <c r="D469" s="14" t="n"/>
      <c r="E469" s="13" t="n">
        <v>46210</v>
      </c>
      <c r="F469" s="13" t="n">
        <v>46210</v>
      </c>
      <c r="G469" s="14" t="inlineStr">
        <is>
          <t>Contado</t>
        </is>
      </c>
      <c r="H469" s="15" t="n">
        <v>1624</v>
      </c>
      <c r="I469" s="15" t="n">
        <v>1624</v>
      </c>
      <c r="J469" s="308" t="n">
        <v>46210</v>
      </c>
      <c r="K469" s="15" t="n"/>
      <c r="L469" s="15" t="n"/>
      <c r="M469" s="33">
        <f>SUM(I469,K469)</f>
        <v/>
      </c>
      <c r="N469" s="14" t="inlineStr">
        <is>
          <t>Sí</t>
        </is>
      </c>
      <c r="O469" s="13" t="n"/>
      <c r="P469" s="14" t="n"/>
      <c r="Q469" s="15">
        <f>IF(N469="Sí",0,H469-I469-K469)</f>
        <v/>
      </c>
      <c r="R469" s="14">
        <f>F469-TODAY()</f>
        <v/>
      </c>
      <c r="S469" s="14">
        <f>IF(N469="Sí","🟢 Pagado",IF(R469&lt;0,"🔴 Vencido",IF(R469&lt;=7,"🟡 Por vencer","")))</f>
        <v/>
      </c>
      <c r="T469" s="14" t="inlineStr">
        <is>
          <t>Beato</t>
        </is>
      </c>
      <c r="U469" s="14" t="n"/>
      <c r="V469" s="14" t="n"/>
      <c r="W469" s="14" t="n"/>
      <c r="X469" s="87" t="n"/>
    </row>
    <row r="470" hidden="1" s="115">
      <c r="A470" s="13" t="n"/>
      <c r="B470" s="14" t="inlineStr">
        <is>
          <t>La Cata LMF</t>
        </is>
      </c>
      <c r="C470" s="14" t="inlineStr">
        <is>
          <t>FRITO LAY DOMINICANA S A</t>
        </is>
      </c>
      <c r="D470" s="14" t="n"/>
      <c r="E470" s="13" t="n">
        <v>46210</v>
      </c>
      <c r="F470" s="13" t="n">
        <v>46210</v>
      </c>
      <c r="G470" s="14" t="inlineStr">
        <is>
          <t>Contado</t>
        </is>
      </c>
      <c r="H470" s="15" t="n">
        <v>10865.74</v>
      </c>
      <c r="I470" s="15" t="n">
        <v>10865.74</v>
      </c>
      <c r="J470" s="308" t="n">
        <v>46210</v>
      </c>
      <c r="K470" s="15" t="n"/>
      <c r="L470" s="15" t="n"/>
      <c r="M470" s="33">
        <f>SUM(I470,K470)</f>
        <v/>
      </c>
      <c r="N470" s="14" t="inlineStr">
        <is>
          <t>Sí</t>
        </is>
      </c>
      <c r="O470" s="13" t="n"/>
      <c r="P470" s="14" t="n"/>
      <c r="Q470" s="15">
        <f>IF(N470="Sí",0,H470-I470-K470)</f>
        <v/>
      </c>
      <c r="R470" s="14">
        <f>F470-TODAY()</f>
        <v/>
      </c>
      <c r="S470" s="14">
        <f>IF(N470="Sí","🟢 Pagado",IF(R470&lt;0,"🔴 Vencido",IF(R470&lt;=7,"🟡 Por vencer","")))</f>
        <v/>
      </c>
      <c r="T470" s="14" t="inlineStr">
        <is>
          <t>Beato</t>
        </is>
      </c>
      <c r="U470" s="14" t="n"/>
      <c r="V470" s="14" t="n"/>
      <c r="W470" s="14" t="n"/>
      <c r="X470" s="87" t="n"/>
    </row>
    <row r="471" hidden="1" s="115">
      <c r="A471" s="13" t="n"/>
      <c r="B471" s="14" t="inlineStr">
        <is>
          <t>La Cata DF</t>
        </is>
      </c>
      <c r="C471" s="14" t="inlineStr">
        <is>
          <t>CERVECERIA NACIONAL DOMINICANA SA</t>
        </is>
      </c>
      <c r="D471" s="14" t="n"/>
      <c r="E471" s="13" t="n">
        <v>46211</v>
      </c>
      <c r="F471" s="13" t="n">
        <v>46211</v>
      </c>
      <c r="G471" s="14" t="inlineStr">
        <is>
          <t>Contado</t>
        </is>
      </c>
      <c r="H471" s="15" t="n">
        <v>59482.63</v>
      </c>
      <c r="I471" s="15" t="n">
        <v>59482.63</v>
      </c>
      <c r="J471" s="308" t="n">
        <v>46211</v>
      </c>
      <c r="K471" s="15" t="n"/>
      <c r="L471" s="15" t="n"/>
      <c r="M471" s="33">
        <f>SUM(I471,K471)</f>
        <v/>
      </c>
      <c r="N471" s="14" t="inlineStr">
        <is>
          <t>Sí</t>
        </is>
      </c>
      <c r="O471" s="13" t="n"/>
      <c r="P471" s="14" t="n"/>
      <c r="Q471" s="15">
        <f>IF(N471="Sí",0,H471-I471-K471)</f>
        <v/>
      </c>
      <c r="R471" s="14">
        <f>F471-TODAY()</f>
        <v/>
      </c>
      <c r="S471" s="14">
        <f>IF(N471="Sí","🟢 Pagado",IF(R471&lt;0,"🔴 Vencido",IF(R471&lt;=7,"🟡 Por vencer","")))</f>
        <v/>
      </c>
      <c r="T471" s="14" t="inlineStr">
        <is>
          <t>Beato</t>
        </is>
      </c>
      <c r="U471" s="14" t="n"/>
      <c r="V471" s="14" t="n"/>
      <c r="W471" s="14" t="n"/>
      <c r="X471" s="87" t="n"/>
    </row>
    <row r="472" hidden="1" s="115">
      <c r="A472" s="13" t="n"/>
      <c r="B472" s="14" t="inlineStr">
        <is>
          <t>La Cata LMF</t>
        </is>
      </c>
      <c r="C472" s="14" t="inlineStr">
        <is>
          <t>AGUA SUBLIME</t>
        </is>
      </c>
      <c r="D472" s="14" t="n"/>
      <c r="E472" s="13" t="n">
        <v>46211</v>
      </c>
      <c r="F472" s="13" t="n">
        <v>46211</v>
      </c>
      <c r="G472" s="14" t="inlineStr">
        <is>
          <t>Contado</t>
        </is>
      </c>
      <c r="H472" s="15" t="n">
        <v>1400</v>
      </c>
      <c r="I472" s="15" t="n">
        <v>1400</v>
      </c>
      <c r="J472" s="308" t="n">
        <v>46211</v>
      </c>
      <c r="K472" s="15" t="n"/>
      <c r="L472" s="15" t="n"/>
      <c r="M472" s="33">
        <f>SUM(I472,K472)</f>
        <v/>
      </c>
      <c r="N472" s="14" t="inlineStr">
        <is>
          <t>Sí</t>
        </is>
      </c>
      <c r="O472" s="13" t="n"/>
      <c r="P472" s="14" t="n"/>
      <c r="Q472" s="15">
        <f>IF(N472="Sí",0,H472-I472-K472)</f>
        <v/>
      </c>
      <c r="R472" s="14">
        <f>F472-TODAY()</f>
        <v/>
      </c>
      <c r="S472" s="14">
        <f>IF(N472="Sí","🟢 Pagado",IF(R472&lt;0,"🔴 Vencido",IF(R472&lt;=7,"🟡 Por vencer","")))</f>
        <v/>
      </c>
      <c r="T472" s="14" t="inlineStr">
        <is>
          <t>Beato</t>
        </is>
      </c>
      <c r="U472" s="14" t="n"/>
      <c r="V472" s="14" t="n"/>
      <c r="W472" s="14" t="n"/>
      <c r="X472" s="87" t="n"/>
    </row>
    <row r="473" hidden="1" s="115">
      <c r="A473" s="13" t="n"/>
      <c r="B473" s="14" t="inlineStr">
        <is>
          <t>La Cata LMF</t>
        </is>
      </c>
      <c r="C473" s="14" t="inlineStr">
        <is>
          <t>CERVECERIA NACIONAL DOMINICANA SA</t>
        </is>
      </c>
      <c r="D473" s="14" t="n"/>
      <c r="E473" s="13" t="n">
        <v>46212</v>
      </c>
      <c r="F473" s="13" t="n">
        <v>46212</v>
      </c>
      <c r="G473" s="14" t="inlineStr">
        <is>
          <t>Contado</t>
        </is>
      </c>
      <c r="H473" s="15" t="n">
        <v>125399.35</v>
      </c>
      <c r="I473" s="15" t="n">
        <v>125399.35</v>
      </c>
      <c r="J473" s="308" t="n">
        <v>46212</v>
      </c>
      <c r="K473" s="15" t="n"/>
      <c r="L473" s="15" t="n"/>
      <c r="M473" s="33">
        <f>SUM(I473,K473)</f>
        <v/>
      </c>
      <c r="N473" s="14" t="inlineStr">
        <is>
          <t>Sí</t>
        </is>
      </c>
      <c r="O473" s="13" t="n"/>
      <c r="P473" s="14" t="n"/>
      <c r="Q473" s="15">
        <f>IF(N473="Sí",0,H473-I473-K473)</f>
        <v/>
      </c>
      <c r="R473" s="14">
        <f>F473-TODAY()</f>
        <v/>
      </c>
      <c r="S473" s="14">
        <f>IF(N473="Sí","🟢 Pagado",IF(R473&lt;0,"🔴 Vencido",IF(R473&lt;=7,"🟡 Por vencer","")))</f>
        <v/>
      </c>
      <c r="T473" s="14" t="inlineStr">
        <is>
          <t>Beato</t>
        </is>
      </c>
      <c r="U473" s="14" t="n"/>
      <c r="V473" s="14" t="n"/>
      <c r="W473" s="14" t="n"/>
      <c r="X473" s="87" t="n"/>
    </row>
    <row r="474" hidden="1" s="115">
      <c r="A474" s="13" t="n"/>
      <c r="B474" s="14" t="inlineStr">
        <is>
          <t>La Cata DF</t>
        </is>
      </c>
      <c r="C474" s="14" t="inlineStr">
        <is>
          <t>WANDER TEJADA REYES</t>
        </is>
      </c>
      <c r="D474" s="14" t="n"/>
      <c r="E474" s="13" t="n">
        <v>46213</v>
      </c>
      <c r="F474" s="13" t="n">
        <v>46213</v>
      </c>
      <c r="G474" s="14" t="inlineStr">
        <is>
          <t>Contado</t>
        </is>
      </c>
      <c r="H474" s="15" t="n">
        <v>10500</v>
      </c>
      <c r="I474" s="15" t="n">
        <v>10500</v>
      </c>
      <c r="J474" s="308" t="n">
        <v>46213</v>
      </c>
      <c r="K474" s="15" t="n"/>
      <c r="L474" s="15" t="n"/>
      <c r="M474" s="33">
        <f>SUM(I474,K474)</f>
        <v/>
      </c>
      <c r="N474" s="14" t="inlineStr">
        <is>
          <t>Sí</t>
        </is>
      </c>
      <c r="O474" s="13" t="n"/>
      <c r="P474" s="14" t="n"/>
      <c r="Q474" s="15">
        <f>IF(N474="Sí",0,H474-I474-K474)</f>
        <v/>
      </c>
      <c r="R474" s="14">
        <f>F474-TODAY()</f>
        <v/>
      </c>
      <c r="S474" s="14">
        <f>IF(N474="Sí","🟢 Pagado",IF(R474&lt;0,"🔴 Vencido",IF(R474&lt;=7,"🟡 Por vencer","")))</f>
        <v/>
      </c>
      <c r="T474" s="14" t="inlineStr">
        <is>
          <t>Beato</t>
        </is>
      </c>
      <c r="U474" s="14" t="n"/>
      <c r="V474" s="14" t="n"/>
      <c r="W474" s="14" t="n"/>
      <c r="X474" s="87" t="n"/>
    </row>
    <row r="475" hidden="1" s="115">
      <c r="A475" s="13" t="n"/>
      <c r="B475" s="14" t="inlineStr">
        <is>
          <t>La Cata DF</t>
        </is>
      </c>
      <c r="C475" s="14" t="inlineStr">
        <is>
          <t>WANDER TEJADA REYES</t>
        </is>
      </c>
      <c r="D475" s="14" t="n"/>
      <c r="E475" s="13" t="n">
        <v>46216</v>
      </c>
      <c r="F475" s="13" t="n">
        <v>46216</v>
      </c>
      <c r="G475" s="14" t="inlineStr">
        <is>
          <t>Contado</t>
        </is>
      </c>
      <c r="H475" s="15" t="n">
        <v>8400</v>
      </c>
      <c r="I475" s="15" t="n">
        <v>8400</v>
      </c>
      <c r="J475" s="308" t="n">
        <v>46216</v>
      </c>
      <c r="K475" s="15" t="n"/>
      <c r="L475" s="15" t="n"/>
      <c r="M475" s="33">
        <f>SUM(I475,K475)</f>
        <v/>
      </c>
      <c r="N475" s="14" t="inlineStr">
        <is>
          <t>Sí</t>
        </is>
      </c>
      <c r="O475" s="13" t="n"/>
      <c r="P475" s="14" t="n"/>
      <c r="Q475" s="15">
        <f>IF(N475="Sí",0,H475-I475-K475)</f>
        <v/>
      </c>
      <c r="R475" s="14">
        <f>F475-TODAY()</f>
        <v/>
      </c>
      <c r="S475" s="14">
        <f>IF(N475="Sí","🟢 Pagado",IF(R475&lt;0,"🔴 Vencido",IF(R475&lt;=7,"🟡 Por vencer","")))</f>
        <v/>
      </c>
      <c r="T475" s="14" t="inlineStr">
        <is>
          <t>Beato</t>
        </is>
      </c>
      <c r="U475" s="14" t="n"/>
      <c r="V475" s="14" t="n"/>
      <c r="W475" s="14" t="n"/>
      <c r="X475" s="87" t="n"/>
    </row>
    <row r="476" hidden="1" s="115">
      <c r="A476" s="13" t="n"/>
      <c r="B476" s="14" t="inlineStr">
        <is>
          <t>La Cata DF</t>
        </is>
      </c>
      <c r="C476" s="14" t="inlineStr">
        <is>
          <t>AQUASED SRL</t>
        </is>
      </c>
      <c r="D476" s="14" t="n"/>
      <c r="E476" s="13" t="n">
        <v>46213</v>
      </c>
      <c r="F476" s="13" t="n">
        <v>46213</v>
      </c>
      <c r="G476" s="14" t="inlineStr">
        <is>
          <t>Contado</t>
        </is>
      </c>
      <c r="H476" s="15" t="n">
        <v>720</v>
      </c>
      <c r="I476" s="15" t="n">
        <v>720</v>
      </c>
      <c r="J476" s="308" t="n">
        <v>46213</v>
      </c>
      <c r="K476" s="15" t="n"/>
      <c r="L476" s="15" t="n"/>
      <c r="M476" s="33">
        <f>SUM(I476,K476)</f>
        <v/>
      </c>
      <c r="N476" s="14" t="inlineStr">
        <is>
          <t>Sí</t>
        </is>
      </c>
      <c r="O476" s="13" t="n"/>
      <c r="P476" s="14" t="n"/>
      <c r="Q476" s="15">
        <f>IF(N476="Sí",0,H476-I476-K476)</f>
        <v/>
      </c>
      <c r="R476" s="14">
        <f>F476-TODAY()</f>
        <v/>
      </c>
      <c r="S476" s="14">
        <f>IF(N476="Sí","🟢 Pagado",IF(R476&lt;0,"🔴 Vencido",IF(R476&lt;=7,"🟡 Por vencer","")))</f>
        <v/>
      </c>
      <c r="T476" s="14" t="inlineStr">
        <is>
          <t>Beato</t>
        </is>
      </c>
      <c r="U476" s="14" t="n"/>
      <c r="V476" s="14" t="n"/>
      <c r="W476" s="14" t="n"/>
      <c r="X476" s="87" t="n"/>
    </row>
    <row r="477">
      <c r="A477" s="13" t="n"/>
      <c r="B477" s="14" t="inlineStr">
        <is>
          <t>La Cata SJM</t>
        </is>
      </c>
      <c r="C477" s="14" t="inlineStr">
        <is>
          <t>SUPERNOVA /TULIPAN/DELVIS</t>
        </is>
      </c>
      <c r="D477" s="14" t="n"/>
      <c r="E477" s="13" t="n">
        <v>46214</v>
      </c>
      <c r="F477" s="13" t="n">
        <v>46221</v>
      </c>
      <c r="G477" s="14" t="inlineStr">
        <is>
          <t>Crédito</t>
        </is>
      </c>
      <c r="H477" s="15" t="n">
        <v>6750</v>
      </c>
      <c r="I477" s="15" t="n"/>
      <c r="J477" s="308" t="n"/>
      <c r="K477" s="15" t="n"/>
      <c r="L477" s="15" t="n"/>
      <c r="M477" s="33">
        <f>SUM(I477,K477)</f>
        <v/>
      </c>
      <c r="N477" s="14" t="n"/>
      <c r="O477" s="13" t="n"/>
      <c r="P477" s="14" t="n"/>
      <c r="Q477" s="15">
        <f>IF(N477="Sí",0,H477-I477-K477)</f>
        <v/>
      </c>
      <c r="R477" s="14">
        <f>F477-TODAY()</f>
        <v/>
      </c>
      <c r="S477" s="14">
        <f>IF(N477="Sí","🟢 Pagado",IF(R477&lt;0,"🔴 Vencido",IF(R477&lt;=7,"🟡 Por vencer","")))</f>
        <v/>
      </c>
      <c r="T477" s="14" t="inlineStr">
        <is>
          <t>Beato</t>
        </is>
      </c>
      <c r="U477" s="14" t="n"/>
      <c r="V477" s="14" t="n"/>
      <c r="W477" s="14" t="n"/>
      <c r="X477" s="87" t="n"/>
    </row>
    <row r="478">
      <c r="A478" s="13" t="n"/>
      <c r="B478" s="14" t="inlineStr">
        <is>
          <t>La Cata LMF</t>
        </is>
      </c>
      <c r="C478" s="14" t="inlineStr">
        <is>
          <t>SUPERNOVA /TULIPAN/DELVIS</t>
        </is>
      </c>
      <c r="D478" s="14" t="n"/>
      <c r="E478" s="13" t="n">
        <v>46214</v>
      </c>
      <c r="F478" s="13" t="n">
        <v>46228</v>
      </c>
      <c r="G478" s="14" t="inlineStr">
        <is>
          <t>Crédito</t>
        </is>
      </c>
      <c r="H478" s="15" t="n">
        <v>270205</v>
      </c>
      <c r="I478" s="15" t="n"/>
      <c r="J478" s="308" t="n"/>
      <c r="K478" s="15" t="n"/>
      <c r="L478" s="15" t="n"/>
      <c r="M478" s="33">
        <f>SUM(I478,K478)</f>
        <v/>
      </c>
      <c r="N478" s="14" t="n"/>
      <c r="O478" s="13" t="n"/>
      <c r="P478" s="14" t="n"/>
      <c r="Q478" s="15">
        <f>IF(N478="Sí",0,H478-I478-K478)</f>
        <v/>
      </c>
      <c r="R478" s="14">
        <f>F478-TODAY()</f>
        <v/>
      </c>
      <c r="S478" s="14">
        <f>IF(N478="Sí","🟢 Pagado",IF(R478&lt;0,"🔴 Vencido",IF(R478&lt;=7,"🟡 Por vencer","")))</f>
        <v/>
      </c>
      <c r="T478" s="14" t="inlineStr">
        <is>
          <t>Beato</t>
        </is>
      </c>
      <c r="U478" s="14" t="n"/>
      <c r="V478" s="14" t="n"/>
      <c r="W478" s="14" t="n"/>
      <c r="X478" s="87" t="n"/>
    </row>
    <row r="479" hidden="1" s="115">
      <c r="A479" s="13" t="n"/>
      <c r="B479" s="14" t="inlineStr">
        <is>
          <t>La Cata LMF</t>
        </is>
      </c>
      <c r="C479" s="14" t="inlineStr">
        <is>
          <t>SANDY FRIAS</t>
        </is>
      </c>
      <c r="D479" s="14" t="n"/>
      <c r="E479" s="13" t="n">
        <v>46215</v>
      </c>
      <c r="F479" s="13" t="n">
        <v>46215</v>
      </c>
      <c r="G479" s="14" t="inlineStr">
        <is>
          <t>Contado</t>
        </is>
      </c>
      <c r="H479" s="15" t="n">
        <v>4600</v>
      </c>
      <c r="I479" s="15" t="n">
        <v>4600</v>
      </c>
      <c r="J479" s="308" t="n">
        <v>46215</v>
      </c>
      <c r="K479" s="15" t="n"/>
      <c r="L479" s="15" t="n"/>
      <c r="M479" s="33">
        <f>SUM(I479,K479)</f>
        <v/>
      </c>
      <c r="N479" s="14" t="inlineStr">
        <is>
          <t>Sí</t>
        </is>
      </c>
      <c r="O479" s="13" t="n"/>
      <c r="P479" s="14" t="n"/>
      <c r="Q479" s="15">
        <f>IF(N479="Sí",0,H479-I479-K479)</f>
        <v/>
      </c>
      <c r="R479" s="14">
        <f>F479-TODAY()</f>
        <v/>
      </c>
      <c r="S479" s="14">
        <f>IF(N479="Sí","🟢 Pagado",IF(R479&lt;0,"🔴 Vencido",IF(R479&lt;=7,"🟡 Por vencer","")))</f>
        <v/>
      </c>
      <c r="T479" s="14" t="inlineStr">
        <is>
          <t>Beato</t>
        </is>
      </c>
      <c r="U479" s="14" t="n"/>
      <c r="V479" s="14" t="n"/>
      <c r="W479" s="14" t="n"/>
      <c r="X479" s="87" t="n"/>
    </row>
    <row r="480" hidden="1" s="115">
      <c r="A480" s="13" t="n"/>
      <c r="B480" s="14" t="inlineStr">
        <is>
          <t>La Cata SJM</t>
        </is>
      </c>
      <c r="C480" s="14" t="inlineStr">
        <is>
          <t>FRITO LAY DOMINICANA S A</t>
        </is>
      </c>
      <c r="D480" s="14" t="n"/>
      <c r="E480" s="13" t="n">
        <v>46216</v>
      </c>
      <c r="F480" s="13" t="n">
        <v>46216</v>
      </c>
      <c r="G480" s="14" t="inlineStr">
        <is>
          <t>Contado</t>
        </is>
      </c>
      <c r="H480" s="15" t="n">
        <v>11682.64</v>
      </c>
      <c r="I480" s="15" t="n">
        <v>11682.64</v>
      </c>
      <c r="J480" s="308" t="n">
        <v>46216</v>
      </c>
      <c r="K480" s="15" t="n"/>
      <c r="L480" s="15" t="n"/>
      <c r="M480" s="33">
        <f>SUM(I480,K480)</f>
        <v/>
      </c>
      <c r="N480" s="14" t="inlineStr">
        <is>
          <t>Sí</t>
        </is>
      </c>
      <c r="O480" s="13" t="n"/>
      <c r="P480" s="14" t="n"/>
      <c r="Q480" s="15">
        <f>IF(N480="Sí",0,H480-I480-K480)</f>
        <v/>
      </c>
      <c r="R480" s="14">
        <f>F480-TODAY()</f>
        <v/>
      </c>
      <c r="S480" s="14">
        <f>IF(N480="Sí","🟢 Pagado",IF(R480&lt;0,"🔴 Vencido",IF(R480&lt;=7,"🟡 Por vencer","")))</f>
        <v/>
      </c>
      <c r="T480" s="14" t="inlineStr">
        <is>
          <t>Beato</t>
        </is>
      </c>
      <c r="U480" s="14" t="n"/>
      <c r="V480" s="14" t="n"/>
      <c r="W480" s="14" t="n"/>
      <c r="X480" s="87" t="n"/>
    </row>
    <row r="481" hidden="1" s="115">
      <c r="A481" s="13" t="n"/>
      <c r="B481" s="14" t="inlineStr">
        <is>
          <t>La Cata LMF</t>
        </is>
      </c>
      <c r="C481" s="14" t="inlineStr">
        <is>
          <t>DISTRIBUCIONES CALDERON MOLINA SRL</t>
        </is>
      </c>
      <c r="D481" s="14" t="n"/>
      <c r="E481" s="13" t="n">
        <v>46216</v>
      </c>
      <c r="F481" s="13" t="n">
        <v>46216</v>
      </c>
      <c r="G481" s="14" t="inlineStr">
        <is>
          <t>Contado</t>
        </is>
      </c>
      <c r="H481" s="15" t="n">
        <v>3662</v>
      </c>
      <c r="I481" s="15" t="n">
        <v>3662</v>
      </c>
      <c r="J481" s="308" t="n">
        <v>46216</v>
      </c>
      <c r="K481" s="15" t="n"/>
      <c r="L481" s="15" t="n"/>
      <c r="M481" s="33">
        <f>SUM(I481,K481)</f>
        <v/>
      </c>
      <c r="N481" s="14" t="inlineStr">
        <is>
          <t>Sí</t>
        </is>
      </c>
      <c r="O481" s="13" t="n"/>
      <c r="P481" s="14" t="n"/>
      <c r="Q481" s="15">
        <f>IF(N481="Sí",0,H481-I481-K481)</f>
        <v/>
      </c>
      <c r="R481" s="14">
        <f>F481-TODAY()</f>
        <v/>
      </c>
      <c r="S481" s="14">
        <f>IF(N481="Sí","🟢 Pagado",IF(R481&lt;0,"🔴 Vencido",IF(R481&lt;=7,"🟡 Por vencer","")))</f>
        <v/>
      </c>
      <c r="T481" s="14" t="inlineStr">
        <is>
          <t>Beato</t>
        </is>
      </c>
      <c r="U481" s="14" t="n"/>
      <c r="V481" s="14" t="n"/>
      <c r="W481" s="14" t="n"/>
      <c r="X481" s="87" t="n"/>
    </row>
    <row r="482" hidden="1" s="115">
      <c r="A482" s="13" t="n"/>
      <c r="B482" s="14" t="inlineStr">
        <is>
          <t>AMBAS</t>
        </is>
      </c>
      <c r="C482" s="14" t="inlineStr">
        <is>
          <t>JUAN BEATO</t>
        </is>
      </c>
      <c r="D482" s="14" t="inlineStr">
        <is>
          <t>TC 5309</t>
        </is>
      </c>
      <c r="E482" s="13" t="n">
        <v>46220</v>
      </c>
      <c r="F482" s="13" t="n">
        <v>46255</v>
      </c>
      <c r="G482" s="14" t="inlineStr">
        <is>
          <t>Crédito</t>
        </is>
      </c>
      <c r="H482" s="15" t="n">
        <v>324236.58</v>
      </c>
      <c r="I482" s="15" t="n"/>
      <c r="J482" s="308" t="n"/>
      <c r="K482" s="15" t="n"/>
      <c r="L482" s="15" t="n"/>
      <c r="M482" s="33">
        <f>SUM(I482,K482)</f>
        <v/>
      </c>
      <c r="N482" s="14" t="n"/>
      <c r="O482" s="13" t="n"/>
      <c r="P482" s="14" t="n"/>
      <c r="Q482" s="15">
        <f>IF(N482="Sí",0,H482-I482-K482)</f>
        <v/>
      </c>
      <c r="R482" s="14">
        <f>F482-TODAY()</f>
        <v/>
      </c>
      <c r="S482" s="14">
        <f>IF(N482="Sí","🟢 Pagado",IF(R482&lt;0,"🔴 Vencido",IF(R482&lt;=7,"🟡 Por vencer","")))</f>
        <v/>
      </c>
      <c r="T482" s="14" t="inlineStr">
        <is>
          <t>Beato</t>
        </is>
      </c>
      <c r="U482" s="14" t="n"/>
      <c r="V482" s="14" t="n"/>
      <c r="W482" s="14" t="n"/>
      <c r="X482" s="87" t="inlineStr">
        <is>
          <t>PAGO UNITED BRANDS</t>
        </is>
      </c>
    </row>
    <row r="483" hidden="1" s="115">
      <c r="A483" s="13" t="n"/>
      <c r="B483" s="14" t="inlineStr">
        <is>
          <t>AMBAS</t>
        </is>
      </c>
      <c r="C483" s="14" t="inlineStr">
        <is>
          <t>JUAN BEATO</t>
        </is>
      </c>
      <c r="D483" s="14" t="inlineStr">
        <is>
          <t>TC 1662</t>
        </is>
      </c>
      <c r="E483" s="13" t="n">
        <v>46220</v>
      </c>
      <c r="F483" s="13" t="n">
        <v>46263</v>
      </c>
      <c r="G483" s="14" t="inlineStr">
        <is>
          <t>Crédito</t>
        </is>
      </c>
      <c r="H483" s="15" t="n">
        <v>30836.68</v>
      </c>
      <c r="I483" s="15" t="n"/>
      <c r="J483" s="308" t="n"/>
      <c r="K483" s="15" t="n"/>
      <c r="L483" s="15" t="n"/>
      <c r="M483" s="33">
        <f>SUM(I483,K483)</f>
        <v/>
      </c>
      <c r="N483" s="14" t="n"/>
      <c r="O483" s="13" t="n"/>
      <c r="P483" s="14" t="n"/>
      <c r="Q483" s="15">
        <f>IF(N483="Sí",0,H483-I483-K483)</f>
        <v/>
      </c>
      <c r="R483" s="14">
        <f>F483-TODAY()</f>
        <v/>
      </c>
      <c r="S483" s="14">
        <f>IF(N483="Sí","🟢 Pagado",IF(R483&lt;0,"🔴 Vencido",IF(R483&lt;=7,"🟡 Por vencer","")))</f>
        <v/>
      </c>
      <c r="T483" s="14" t="inlineStr">
        <is>
          <t>Beato</t>
        </is>
      </c>
      <c r="U483" s="14" t="n"/>
      <c r="V483" s="14" t="n"/>
      <c r="W483" s="14" t="n"/>
      <c r="X483" s="87" t="inlineStr">
        <is>
          <t>PAGO BEERS &amp; CO</t>
        </is>
      </c>
    </row>
    <row r="484" hidden="1" s="115">
      <c r="A484" s="13" t="n"/>
      <c r="B484" s="14" t="inlineStr">
        <is>
          <t>La Cata DF</t>
        </is>
      </c>
      <c r="C484" s="14" t="inlineStr">
        <is>
          <t>JUAN BEATO</t>
        </is>
      </c>
      <c r="D484" s="14" t="inlineStr">
        <is>
          <t>TC QIK</t>
        </is>
      </c>
      <c r="E484" s="13" t="n">
        <v>46220</v>
      </c>
      <c r="F484" s="13" t="n">
        <v>46242</v>
      </c>
      <c r="G484" s="14" t="inlineStr">
        <is>
          <t>Crédito</t>
        </is>
      </c>
      <c r="H484" s="15" t="n">
        <v>5790</v>
      </c>
      <c r="I484" s="15" t="n"/>
      <c r="J484" s="308" t="n"/>
      <c r="K484" s="15" t="n"/>
      <c r="L484" s="15" t="n"/>
      <c r="M484" s="33">
        <f>SUM(I484,K484)</f>
        <v/>
      </c>
      <c r="N484" s="14" t="n"/>
      <c r="O484" s="13" t="n"/>
      <c r="P484" s="14" t="n"/>
      <c r="Q484" s="15">
        <f>IF(N484="Sí",0,H484-I484-K484)</f>
        <v/>
      </c>
      <c r="R484" s="14">
        <f>F484-TODAY()</f>
        <v/>
      </c>
      <c r="S484" s="14">
        <f>IF(N484="Sí","🟢 Pagado",IF(R484&lt;0,"🔴 Vencido",IF(R484&lt;=7,"🟡 Por vencer","")))</f>
        <v/>
      </c>
      <c r="T484" s="14" t="inlineStr">
        <is>
          <t>Beato</t>
        </is>
      </c>
      <c r="U484" s="14" t="n"/>
      <c r="V484" s="14" t="n"/>
      <c r="W484" s="14" t="n"/>
      <c r="X484" s="87" t="inlineStr">
        <is>
          <t>PEDIDO RON DEPOT DEFILLO</t>
        </is>
      </c>
    </row>
    <row r="485" hidden="1" s="115">
      <c r="A485" s="13" t="n"/>
      <c r="B485" s="14" t="inlineStr">
        <is>
          <t>La Cata DF</t>
        </is>
      </c>
      <c r="C485" s="14" t="inlineStr">
        <is>
          <t>JUAN BEATO</t>
        </is>
      </c>
      <c r="D485" s="14" t="inlineStr">
        <is>
          <t>TC QIK</t>
        </is>
      </c>
      <c r="E485" s="13" t="n">
        <v>46217</v>
      </c>
      <c r="F485" s="13" t="n">
        <v>46242</v>
      </c>
      <c r="G485" s="14" t="inlineStr">
        <is>
          <t>Crédito</t>
        </is>
      </c>
      <c r="H485" s="15" t="n">
        <v>812</v>
      </c>
      <c r="I485" s="15" t="n"/>
      <c r="J485" s="308" t="n"/>
      <c r="K485" s="15" t="n"/>
      <c r="L485" s="15" t="n"/>
      <c r="M485" s="33">
        <f>SUM(I485,K485)</f>
        <v/>
      </c>
      <c r="N485" s="14" t="n"/>
      <c r="O485" s="13" t="n"/>
      <c r="P485" s="14" t="n"/>
      <c r="Q485" s="15">
        <f>IF(N485="Sí",0,H485-I485-K485)</f>
        <v/>
      </c>
      <c r="R485" s="14">
        <f>F485-TODAY()</f>
        <v/>
      </c>
      <c r="S485" s="14">
        <f>IF(N485="Sí","🟢 Pagado",IF(R485&lt;0,"🔴 Vencido",IF(R485&lt;=7,"🟡 Por vencer","")))</f>
        <v/>
      </c>
      <c r="T485" s="14" t="inlineStr">
        <is>
          <t>Beato</t>
        </is>
      </c>
      <c r="U485" s="14" t="n"/>
      <c r="V485" s="14" t="n"/>
      <c r="W485" s="14" t="n"/>
      <c r="X485" s="87" t="inlineStr">
        <is>
          <t>PEDIDO RON DEPOT DEFILLO</t>
        </is>
      </c>
    </row>
    <row r="486" hidden="1" s="115">
      <c r="A486" s="13" t="n"/>
      <c r="B486" s="14" t="inlineStr">
        <is>
          <t>La Cata DF</t>
        </is>
      </c>
      <c r="C486" s="14" t="inlineStr">
        <is>
          <t>JUAN BEATO</t>
        </is>
      </c>
      <c r="D486" s="14" t="inlineStr">
        <is>
          <t>TRANSFERENCIA</t>
        </is>
      </c>
      <c r="E486" s="13" t="n">
        <v>46217</v>
      </c>
      <c r="F486" s="13" t="n">
        <v>46217</v>
      </c>
      <c r="G486" s="14" t="inlineStr">
        <is>
          <t>Contado</t>
        </is>
      </c>
      <c r="H486" s="15" t="n">
        <v>3000</v>
      </c>
      <c r="I486" s="15" t="n">
        <v>3000</v>
      </c>
      <c r="J486" s="40" t="n">
        <v>46221</v>
      </c>
      <c r="K486" s="15" t="n"/>
      <c r="L486" s="15" t="n"/>
      <c r="M486" s="33">
        <f>SUM(I486,K486)</f>
        <v/>
      </c>
      <c r="N486" s="14" t="inlineStr">
        <is>
          <t>Sí</t>
        </is>
      </c>
      <c r="O486" s="13" t="n"/>
      <c r="P486" s="14" t="n"/>
      <c r="Q486" s="15">
        <f>IF(N486="Sí",0,H486-I486-K486)</f>
        <v/>
      </c>
      <c r="R486" s="14">
        <f>F486-TODAY()</f>
        <v/>
      </c>
      <c r="S486" s="14">
        <f>IF(N486="Sí","🟢 Pagado",IF(R486&lt;0,"🔴 Vencido",IF(R486&lt;=7,"🟡 Por vencer","")))</f>
        <v/>
      </c>
      <c r="T486" s="14" t="inlineStr">
        <is>
          <t>Beato</t>
        </is>
      </c>
      <c r="U486" s="14" t="n"/>
      <c r="V486" s="14" t="n"/>
      <c r="W486" s="14" t="n"/>
      <c r="X486" s="87" t="inlineStr">
        <is>
          <t>CAJA CHICA DEFILLO</t>
        </is>
      </c>
    </row>
    <row r="487" hidden="1" s="115">
      <c r="A487" s="13" t="n"/>
      <c r="B487" s="14" t="inlineStr">
        <is>
          <t>La Cata LMF</t>
        </is>
      </c>
      <c r="C487" s="14" t="inlineStr">
        <is>
          <t>JUAN BEATO</t>
        </is>
      </c>
      <c r="D487" s="14" t="inlineStr">
        <is>
          <t>TC 2665</t>
        </is>
      </c>
      <c r="E487" s="13" t="n">
        <v>46217</v>
      </c>
      <c r="F487" s="13" t="n">
        <v>46255</v>
      </c>
      <c r="G487" s="14" t="inlineStr">
        <is>
          <t>Crédito</t>
        </is>
      </c>
      <c r="H487" s="15" t="n">
        <v>10995</v>
      </c>
      <c r="I487" s="15" t="n"/>
      <c r="J487" s="308" t="n"/>
      <c r="K487" s="15" t="n"/>
      <c r="L487" s="15" t="n"/>
      <c r="M487" s="33">
        <f>SUM(I487,K487)</f>
        <v/>
      </c>
      <c r="N487" s="14" t="n"/>
      <c r="O487" s="13" t="n"/>
      <c r="P487" s="14" t="n"/>
      <c r="Q487" s="15">
        <f>IF(N487="Sí",0,H487-I487-K487)</f>
        <v/>
      </c>
      <c r="R487" s="14">
        <f>F487-TODAY()</f>
        <v/>
      </c>
      <c r="S487" s="14">
        <f>IF(N487="Sí","🟢 Pagado",IF(R487&lt;0,"🔴 Vencido",IF(R487&lt;=7,"🟡 Por vencer","")))</f>
        <v/>
      </c>
      <c r="T487" s="14" t="inlineStr">
        <is>
          <t>Beato</t>
        </is>
      </c>
      <c r="U487" s="14" t="n"/>
      <c r="V487" s="14" t="n"/>
      <c r="W487" s="14" t="n"/>
      <c r="X487" s="87" t="inlineStr">
        <is>
          <t>CARRITO LMF</t>
        </is>
      </c>
    </row>
    <row r="488" hidden="1" s="115">
      <c r="A488" s="13" t="n"/>
      <c r="B488" s="14" t="inlineStr">
        <is>
          <t>La Cata DF</t>
        </is>
      </c>
      <c r="C488" s="14" t="inlineStr">
        <is>
          <t>JUAN BEATO</t>
        </is>
      </c>
      <c r="D488" s="14" t="inlineStr">
        <is>
          <t>TC QIK</t>
        </is>
      </c>
      <c r="E488" s="13" t="n">
        <v>46216</v>
      </c>
      <c r="F488" s="13" t="n">
        <v>46242</v>
      </c>
      <c r="G488" s="14" t="inlineStr">
        <is>
          <t>Crédito</t>
        </is>
      </c>
      <c r="H488" s="15" t="n">
        <v>4761.3</v>
      </c>
      <c r="I488" s="15" t="n"/>
      <c r="J488" s="308" t="n"/>
      <c r="K488" s="15" t="n"/>
      <c r="L488" s="15" t="n"/>
      <c r="M488" s="33">
        <f>SUM(I488,K488)</f>
        <v/>
      </c>
      <c r="N488" s="14" t="n"/>
      <c r="O488" s="13" t="n"/>
      <c r="P488" s="14" t="n"/>
      <c r="Q488" s="15">
        <f>IF(N488="Sí",0,H488-I488-K488)</f>
        <v/>
      </c>
      <c r="R488" s="14">
        <f>F488-TODAY()</f>
        <v/>
      </c>
      <c r="S488" s="14">
        <f>IF(N488="Sí","🟢 Pagado",IF(R488&lt;0,"🔴 Vencido",IF(R488&lt;=7,"🟡 Por vencer","")))</f>
        <v/>
      </c>
      <c r="T488" s="14" t="inlineStr">
        <is>
          <t>Beato</t>
        </is>
      </c>
      <c r="U488" s="14" t="n"/>
      <c r="V488" s="14" t="n"/>
      <c r="W488" s="14" t="n"/>
      <c r="X488" s="87" t="inlineStr">
        <is>
          <t>PEDIDO RON DEPOT DEFILLO</t>
        </is>
      </c>
    </row>
    <row r="489" hidden="1" s="115">
      <c r="A489" s="13" t="n"/>
      <c r="B489" s="14" t="inlineStr">
        <is>
          <t>La Cata DF</t>
        </is>
      </c>
      <c r="C489" s="14" t="inlineStr">
        <is>
          <t>JUAN BEATO</t>
        </is>
      </c>
      <c r="D489" s="14" t="inlineStr">
        <is>
          <t>TC QIK</t>
        </is>
      </c>
      <c r="E489" s="13" t="n">
        <v>46216</v>
      </c>
      <c r="F489" s="13" t="n">
        <v>46242</v>
      </c>
      <c r="G489" s="14" t="inlineStr">
        <is>
          <t>Crédito</t>
        </is>
      </c>
      <c r="H489" s="15" t="n">
        <v>32745</v>
      </c>
      <c r="I489" s="15" t="n"/>
      <c r="J489" s="308" t="n"/>
      <c r="K489" s="15" t="n"/>
      <c r="L489" s="15" t="n"/>
      <c r="M489" s="33">
        <f>SUM(I489,K489)</f>
        <v/>
      </c>
      <c r="N489" s="14" t="n"/>
      <c r="O489" s="13" t="n"/>
      <c r="P489" s="14" t="n"/>
      <c r="Q489" s="15">
        <f>IF(N489="Sí",0,H489-I489-K489)</f>
        <v/>
      </c>
      <c r="R489" s="14">
        <f>F489-TODAY()</f>
        <v/>
      </c>
      <c r="S489" s="14">
        <f>IF(N489="Sí","🟢 Pagado",IF(R489&lt;0,"🔴 Vencido",IF(R489&lt;=7,"🟡 Por vencer","")))</f>
        <v/>
      </c>
      <c r="T489" s="14" t="inlineStr">
        <is>
          <t>Beato</t>
        </is>
      </c>
      <c r="U489" s="14" t="n"/>
      <c r="V489" s="14" t="n"/>
      <c r="W489" s="14" t="n"/>
      <c r="X489" s="87" t="inlineStr">
        <is>
          <t>PEDIDO RON DEPOT DEFILLO</t>
        </is>
      </c>
    </row>
    <row r="490" hidden="1" s="115">
      <c r="A490" s="13" t="n"/>
      <c r="B490" s="14" t="inlineStr">
        <is>
          <t>La Cata DF</t>
        </is>
      </c>
      <c r="C490" s="14" t="inlineStr">
        <is>
          <t>JUAN BEATO</t>
        </is>
      </c>
      <c r="D490" s="14" t="inlineStr">
        <is>
          <t>TC QIK</t>
        </is>
      </c>
      <c r="E490" s="13" t="n">
        <v>46220</v>
      </c>
      <c r="F490" s="13" t="n">
        <v>46242</v>
      </c>
      <c r="G490" s="14" t="inlineStr">
        <is>
          <t>Crédito</t>
        </is>
      </c>
      <c r="H490" s="15" t="n">
        <v>17325</v>
      </c>
      <c r="I490" s="15" t="n"/>
      <c r="J490" s="308" t="n"/>
      <c r="K490" s="15" t="n"/>
      <c r="L490" s="15" t="n"/>
      <c r="M490" s="33">
        <f>SUM(I490,K490)</f>
        <v/>
      </c>
      <c r="N490" s="14" t="n"/>
      <c r="O490" s="13" t="n"/>
      <c r="P490" s="14" t="n"/>
      <c r="Q490" s="15">
        <f>IF(N490="Sí",0,H490-I490-K490)</f>
        <v/>
      </c>
      <c r="R490" s="14">
        <f>F490-TODAY()</f>
        <v/>
      </c>
      <c r="S490" s="14">
        <f>IF(N490="Sí","🟢 Pagado",IF(R490&lt;0,"🔴 Vencido",IF(R490&lt;=7,"🟡 Por vencer","")))</f>
        <v/>
      </c>
      <c r="T490" s="14" t="inlineStr">
        <is>
          <t>Beato</t>
        </is>
      </c>
      <c r="U490" s="14" t="n"/>
      <c r="V490" s="14" t="n"/>
      <c r="W490" s="14" t="n"/>
      <c r="X490" s="87" t="inlineStr">
        <is>
          <t>PEDIDO RON DEPOT DEFILLO</t>
        </is>
      </c>
    </row>
    <row r="491" hidden="1" s="115">
      <c r="A491" s="13" t="n"/>
      <c r="B491" s="14" t="inlineStr">
        <is>
          <t>La Cata DF</t>
        </is>
      </c>
      <c r="C491" s="14" t="inlineStr">
        <is>
          <t>JUAN BEATO</t>
        </is>
      </c>
      <c r="D491" s="14" t="inlineStr">
        <is>
          <t>TC QIK</t>
        </is>
      </c>
      <c r="E491" s="13" t="n">
        <v>46220</v>
      </c>
      <c r="F491" s="13" t="n">
        <v>46242</v>
      </c>
      <c r="G491" s="14" t="inlineStr">
        <is>
          <t>Crédito</t>
        </is>
      </c>
      <c r="H491" s="15" t="n">
        <v>9825</v>
      </c>
      <c r="I491" s="15" t="n"/>
      <c r="J491" s="308" t="n"/>
      <c r="K491" s="15" t="n"/>
      <c r="L491" s="15" t="n"/>
      <c r="M491" s="33">
        <f>SUM(I491,K491)</f>
        <v/>
      </c>
      <c r="N491" s="14" t="n"/>
      <c r="O491" s="13" t="n"/>
      <c r="P491" s="14" t="n"/>
      <c r="Q491" s="15">
        <f>IF(N491="Sí",0,H491-I491-K491)</f>
        <v/>
      </c>
      <c r="R491" s="14">
        <f>F491-TODAY()</f>
        <v/>
      </c>
      <c r="S491" s="14">
        <f>IF(N491="Sí","🟢 Pagado",IF(R491&lt;0,"🔴 Vencido",IF(R491&lt;=7,"🟡 Por vencer","")))</f>
        <v/>
      </c>
      <c r="T491" s="14" t="inlineStr">
        <is>
          <t>Beato</t>
        </is>
      </c>
      <c r="U491" s="14" t="n"/>
      <c r="V491" s="14" t="n"/>
      <c r="W491" s="14" t="n"/>
      <c r="X491" s="87" t="inlineStr">
        <is>
          <t>PEDIDO RON DEPOT DEFILLO</t>
        </is>
      </c>
    </row>
    <row r="492" hidden="1" s="115">
      <c r="A492" s="13" t="n"/>
      <c r="B492" s="14" t="inlineStr">
        <is>
          <t>La Cata DF</t>
        </is>
      </c>
      <c r="C492" s="14" t="inlineStr">
        <is>
          <t>JUAN BEATO</t>
        </is>
      </c>
      <c r="D492" s="14" t="inlineStr">
        <is>
          <t>TC QIK</t>
        </is>
      </c>
      <c r="E492" s="13" t="n">
        <v>46220</v>
      </c>
      <c r="F492" s="13" t="n">
        <v>46242</v>
      </c>
      <c r="G492" s="14" t="inlineStr">
        <is>
          <t>Crédito</t>
        </is>
      </c>
      <c r="H492" s="15" t="n">
        <v>1830</v>
      </c>
      <c r="I492" s="15" t="n"/>
      <c r="J492" s="308" t="n"/>
      <c r="K492" s="15" t="n"/>
      <c r="L492" s="15" t="n"/>
      <c r="M492" s="33">
        <f>SUM(I492,K492)</f>
        <v/>
      </c>
      <c r="N492" s="14" t="n"/>
      <c r="O492" s="13" t="n"/>
      <c r="P492" s="14" t="n"/>
      <c r="Q492" s="15">
        <f>IF(N492="Sí",0,H492-I492-K492)</f>
        <v/>
      </c>
      <c r="R492" s="14">
        <f>F492-TODAY()</f>
        <v/>
      </c>
      <c r="S492" s="14">
        <f>IF(N492="Sí","🟢 Pagado",IF(R492&lt;0,"🔴 Vencido",IF(R492&lt;=7,"🟡 Por vencer","")))</f>
        <v/>
      </c>
      <c r="T492" s="14" t="inlineStr">
        <is>
          <t>Beato</t>
        </is>
      </c>
      <c r="U492" s="14" t="n"/>
      <c r="V492" s="14" t="n"/>
      <c r="W492" s="14" t="n"/>
      <c r="X492" s="87" t="inlineStr">
        <is>
          <t>PEDIDO RON DEPOT DEFILLO</t>
        </is>
      </c>
    </row>
    <row r="493" hidden="1" s="115">
      <c r="A493" s="13" t="n"/>
      <c r="B493" s="14" t="inlineStr">
        <is>
          <t>La Cata DF</t>
        </is>
      </c>
      <c r="C493" s="14" t="inlineStr">
        <is>
          <t>JUAN BEATO</t>
        </is>
      </c>
      <c r="D493" s="14" t="inlineStr">
        <is>
          <t>TC QIK</t>
        </is>
      </c>
      <c r="E493" s="13" t="n">
        <v>46220</v>
      </c>
      <c r="F493" s="13" t="n">
        <v>46242</v>
      </c>
      <c r="G493" s="14" t="inlineStr">
        <is>
          <t>Crédito</t>
        </is>
      </c>
      <c r="H493" s="15" t="n">
        <v>700</v>
      </c>
      <c r="I493" s="15" t="n"/>
      <c r="J493" s="308" t="n"/>
      <c r="K493" s="15" t="n"/>
      <c r="L493" s="15" t="n"/>
      <c r="M493" s="33">
        <f>SUM(I493,K493)</f>
        <v/>
      </c>
      <c r="N493" s="14" t="n"/>
      <c r="O493" s="13" t="n"/>
      <c r="P493" s="14" t="n"/>
      <c r="Q493" s="15">
        <f>IF(N493="Sí",0,H493-I493-K493)</f>
        <v/>
      </c>
      <c r="R493" s="14">
        <f>F493-TODAY()</f>
        <v/>
      </c>
      <c r="S493" s="14">
        <f>IF(N493="Sí","🟢 Pagado",IF(R493&lt;0,"🔴 Vencido",IF(R493&lt;=7,"🟡 Por vencer","")))</f>
        <v/>
      </c>
      <c r="T493" s="14" t="inlineStr">
        <is>
          <t>Beato</t>
        </is>
      </c>
      <c r="U493" s="14" t="n"/>
      <c r="V493" s="14" t="n"/>
      <c r="W493" s="14" t="n"/>
      <c r="X493" s="87" t="inlineStr">
        <is>
          <t>PEDIDO CASA DE LA CANA DEFILLO EVITAR PENALIZACION PEDIDOS YA</t>
        </is>
      </c>
    </row>
    <row r="494">
      <c r="A494" s="13" t="n"/>
      <c r="B494" s="14" t="inlineStr">
        <is>
          <t>La Cata SJM</t>
        </is>
      </c>
      <c r="C494" s="14" t="inlineStr">
        <is>
          <t>SUPERNOVA /TULIPAN/DELVIS</t>
        </is>
      </c>
      <c r="D494" s="14" t="n"/>
      <c r="E494" s="13" t="n">
        <v>46217</v>
      </c>
      <c r="F494" s="13" t="n">
        <v>46231</v>
      </c>
      <c r="G494" s="14" t="inlineStr">
        <is>
          <t>Crédito</t>
        </is>
      </c>
      <c r="H494" s="15" t="n">
        <v>24355</v>
      </c>
      <c r="I494" s="15" t="n"/>
      <c r="J494" s="308" t="n"/>
      <c r="K494" s="15" t="n"/>
      <c r="L494" s="15" t="n"/>
      <c r="M494" s="33">
        <f>SUM(I494,K494)</f>
        <v/>
      </c>
      <c r="N494" s="14" t="n"/>
      <c r="O494" s="13" t="n"/>
      <c r="P494" s="14" t="n"/>
      <c r="Q494" s="15">
        <f>IF(N494="Sí",0,H494-I494-K494)</f>
        <v/>
      </c>
      <c r="R494" s="14">
        <f>F494-TODAY()</f>
        <v/>
      </c>
      <c r="S494" s="14">
        <f>IF(N494="Sí","🟢 Pagado",IF(R494&lt;0,"🔴 Vencido",IF(R494&lt;=7,"🟡 Por vencer","")))</f>
        <v/>
      </c>
      <c r="T494" s="14" t="inlineStr">
        <is>
          <t>Ignacio</t>
        </is>
      </c>
      <c r="U494" s="14" t="n"/>
      <c r="V494" s="14" t="n"/>
      <c r="W494" s="14" t="n"/>
      <c r="X494" s="87" t="n"/>
    </row>
    <row r="495" hidden="1" s="115">
      <c r="A495" s="13" t="n"/>
      <c r="B495" s="14" t="inlineStr">
        <is>
          <t>La Cata SJM</t>
        </is>
      </c>
      <c r="C495" s="14" t="inlineStr">
        <is>
          <t>CERVECERIA NACIONAL DOMINICANA SA</t>
        </is>
      </c>
      <c r="D495" s="14" t="n"/>
      <c r="E495" s="13" t="n">
        <v>46218</v>
      </c>
      <c r="F495" s="13" t="n">
        <v>46218</v>
      </c>
      <c r="G495" s="14" t="inlineStr">
        <is>
          <t>Contado</t>
        </is>
      </c>
      <c r="H495" s="15" t="n">
        <v>132931.6</v>
      </c>
      <c r="I495" s="15" t="n">
        <v>132931.6</v>
      </c>
      <c r="J495" s="13" t="n">
        <v>46218</v>
      </c>
      <c r="K495" s="15" t="n"/>
      <c r="L495" s="15" t="n"/>
      <c r="M495" s="33">
        <f>SUM(I495,K495)</f>
        <v/>
      </c>
      <c r="N495" s="14" t="inlineStr">
        <is>
          <t>Sí</t>
        </is>
      </c>
      <c r="O495" s="13" t="n"/>
      <c r="P495" s="14" t="n"/>
      <c r="Q495" s="15">
        <f>IF(N495="Sí",0,H495-I495-K495)</f>
        <v/>
      </c>
      <c r="R495" s="14">
        <f>F495-TODAY()</f>
        <v/>
      </c>
      <c r="S495" s="14">
        <f>IF(N495="Sí","🟢 Pagado",IF(R495&lt;0,"🔴 Vencido",IF(R495&lt;=7,"🟡 Por vencer","")))</f>
        <v/>
      </c>
      <c r="T495" s="14" t="inlineStr">
        <is>
          <t>Ignacio</t>
        </is>
      </c>
      <c r="U495" s="14" t="n"/>
      <c r="V495" s="14" t="n"/>
      <c r="W495" s="14" t="n"/>
      <c r="X495" s="87" t="n"/>
    </row>
    <row r="496" hidden="1" s="115">
      <c r="A496" s="13" t="n"/>
      <c r="B496" s="14" t="inlineStr">
        <is>
          <t>La Cata DF</t>
        </is>
      </c>
      <c r="C496" s="14" t="inlineStr">
        <is>
          <t>CERVECERIA NACIONAL DOMINICANA SA</t>
        </is>
      </c>
      <c r="D496" s="14" t="n"/>
      <c r="E496" s="13" t="n">
        <v>46219</v>
      </c>
      <c r="F496" s="13" t="n">
        <v>46219</v>
      </c>
      <c r="G496" s="14" t="inlineStr">
        <is>
          <t>Contado</t>
        </is>
      </c>
      <c r="H496" s="15" t="n">
        <v>24645.94</v>
      </c>
      <c r="I496" s="15" t="n">
        <v>24645.94</v>
      </c>
      <c r="J496" s="13" t="n">
        <v>46219</v>
      </c>
      <c r="K496" s="15" t="n"/>
      <c r="L496" s="15" t="n"/>
      <c r="M496" s="33">
        <f>SUM(I496,K496)</f>
        <v/>
      </c>
      <c r="N496" s="14" t="inlineStr">
        <is>
          <t>Sí</t>
        </is>
      </c>
      <c r="O496" s="13" t="n"/>
      <c r="P496" s="14" t="n"/>
      <c r="Q496" s="15">
        <f>IF(N496="Sí",0,H496-I496-K496)</f>
        <v/>
      </c>
      <c r="R496" s="14">
        <f>F496-TODAY()</f>
        <v/>
      </c>
      <c r="S496" s="14">
        <f>IF(N496="Sí","🟢 Pagado",IF(R496&lt;0,"🔴 Vencido",IF(R496&lt;=7,"🟡 Por vencer","")))</f>
        <v/>
      </c>
      <c r="T496" s="14" t="inlineStr">
        <is>
          <t>Ignacio</t>
        </is>
      </c>
      <c r="U496" s="14" t="n"/>
      <c r="V496" s="14" t="n"/>
      <c r="W496" s="14" t="n"/>
      <c r="X496" s="87" t="n"/>
    </row>
    <row r="497" hidden="1" s="115">
      <c r="A497" s="13" t="n"/>
      <c r="B497" s="14" t="inlineStr">
        <is>
          <t>La Cata SJM</t>
        </is>
      </c>
      <c r="C497" s="14" t="inlineStr">
        <is>
          <t>JOSE IGNACIO ROA</t>
        </is>
      </c>
      <c r="D497" s="14" t="n"/>
      <c r="E497" s="13" t="n">
        <v>46218</v>
      </c>
      <c r="F497" s="13" t="n">
        <v>46218</v>
      </c>
      <c r="G497" s="14" t="inlineStr">
        <is>
          <t>Contado</t>
        </is>
      </c>
      <c r="H497" s="15" t="n">
        <v>1000</v>
      </c>
      <c r="I497" s="15" t="n">
        <v>1000</v>
      </c>
      <c r="J497" s="13" t="n">
        <v>46221</v>
      </c>
      <c r="K497" s="15" t="n"/>
      <c r="L497" s="15" t="n"/>
      <c r="M497" s="33">
        <f>SUM(I497,K497)</f>
        <v/>
      </c>
      <c r="N497" s="14" t="inlineStr">
        <is>
          <t>Sí</t>
        </is>
      </c>
      <c r="O497" s="13" t="n"/>
      <c r="P497" s="14" t="n"/>
      <c r="Q497" s="15">
        <f>IF(N497="Sí",0,H497-I497-K497)</f>
        <v/>
      </c>
      <c r="R497" s="14">
        <f>F497-TODAY()</f>
        <v/>
      </c>
      <c r="S497" s="14">
        <f>IF(N497="Sí","🟢 Pagado",IF(R497&lt;0,"🔴 Vencido",IF(R497&lt;=7,"🟡 Por vencer","")))</f>
        <v/>
      </c>
      <c r="T497" s="14" t="inlineStr">
        <is>
          <t>Ignacio</t>
        </is>
      </c>
      <c r="U497" s="14" t="n"/>
      <c r="V497" s="14" t="n"/>
      <c r="W497" s="14" t="n"/>
      <c r="X497" s="87" t="inlineStr">
        <is>
          <t>Compra de vasos</t>
        </is>
      </c>
    </row>
    <row r="498" hidden="1" s="115">
      <c r="A498" s="13" t="n"/>
      <c r="B498" s="14" t="inlineStr">
        <is>
          <t>La Cata DF</t>
        </is>
      </c>
      <c r="C498" s="14" t="inlineStr">
        <is>
          <t>AQUASED SRL</t>
        </is>
      </c>
      <c r="D498" s="14" t="n"/>
      <c r="E498" s="13" t="n">
        <v>46219</v>
      </c>
      <c r="F498" s="13" t="n">
        <v>46219</v>
      </c>
      <c r="G498" s="14" t="inlineStr">
        <is>
          <t>Contado</t>
        </is>
      </c>
      <c r="H498" s="15" t="n">
        <v>960</v>
      </c>
      <c r="I498" s="15" t="n">
        <v>960</v>
      </c>
      <c r="J498" s="308" t="n"/>
      <c r="K498" s="15" t="n"/>
      <c r="L498" s="15" t="n"/>
      <c r="M498" s="33">
        <f>SUM(I498,K498)</f>
        <v/>
      </c>
      <c r="N498" s="14" t="inlineStr">
        <is>
          <t>Sí</t>
        </is>
      </c>
      <c r="O498" s="13" t="n"/>
      <c r="P498" s="14" t="n"/>
      <c r="Q498" s="15">
        <f>IF(N498="Sí",0,H498-I498-K498)</f>
        <v/>
      </c>
      <c r="R498" s="14">
        <f>F498-TODAY()</f>
        <v/>
      </c>
      <c r="S498" s="14">
        <f>IF(N498="Sí","🟢 Pagado",IF(R498&lt;0,"🔴 Vencido",IF(R498&lt;=7,"🟡 Por vencer","")))</f>
        <v/>
      </c>
      <c r="T498" s="14" t="inlineStr">
        <is>
          <t>Ignacio</t>
        </is>
      </c>
      <c r="U498" s="14" t="n"/>
      <c r="V498" s="14" t="n"/>
      <c r="W498" s="14" t="n"/>
      <c r="X498" s="87" t="n"/>
    </row>
    <row r="499" hidden="1" s="115">
      <c r="A499" s="13" t="n"/>
      <c r="B499" s="14" t="inlineStr">
        <is>
          <t>AMBAS</t>
        </is>
      </c>
      <c r="C499" s="14" t="inlineStr">
        <is>
          <t>EL MOCANITO IMPORTADORA</t>
        </is>
      </c>
      <c r="D499" s="14" t="n"/>
      <c r="E499" s="13" t="n">
        <v>46220</v>
      </c>
      <c r="F499" s="13" t="n">
        <v>46220</v>
      </c>
      <c r="G499" s="14" t="inlineStr">
        <is>
          <t>Contado</t>
        </is>
      </c>
      <c r="H499" s="15" t="n">
        <v>13199</v>
      </c>
      <c r="I499" s="15" t="n">
        <v>13199</v>
      </c>
      <c r="J499" s="308" t="n">
        <v>46220</v>
      </c>
      <c r="K499" s="15" t="n"/>
      <c r="L499" s="15" t="n"/>
      <c r="M499" s="33">
        <f>SUM(I499,K499)</f>
        <v/>
      </c>
      <c r="N499" s="14" t="inlineStr">
        <is>
          <t>Sí</t>
        </is>
      </c>
      <c r="O499" s="13" t="n"/>
      <c r="P499" s="14" t="n"/>
      <c r="Q499" s="15">
        <f>IF(N499="Sí",0,H499-I499-K499)</f>
        <v/>
      </c>
      <c r="R499" s="14">
        <f>F499-TODAY()</f>
        <v/>
      </c>
      <c r="S499" s="14">
        <f>IF(N499="Sí","🟢 Pagado",IF(R499&lt;0,"🔴 Vencido",IF(R499&lt;=7,"🟡 Por vencer","")))</f>
        <v/>
      </c>
      <c r="T499" s="14" t="inlineStr">
        <is>
          <t>Ignacio</t>
        </is>
      </c>
      <c r="U499" s="14" t="n"/>
      <c r="V499" s="14" t="n"/>
      <c r="W499" s="14" t="n"/>
      <c r="X499" s="87" t="n"/>
    </row>
    <row r="500" hidden="1" s="115">
      <c r="A500" s="13" t="n"/>
      <c r="B500" s="14" t="inlineStr">
        <is>
          <t>La Cata LMF</t>
        </is>
      </c>
      <c r="C500" s="14" t="inlineStr">
        <is>
          <t>CERVECERIA NACIONAL DOMINICANA SA</t>
        </is>
      </c>
      <c r="D500" s="14" t="n"/>
      <c r="E500" s="13" t="n">
        <v>46220</v>
      </c>
      <c r="F500" s="13" t="n">
        <v>46220</v>
      </c>
      <c r="G500" s="14" t="inlineStr">
        <is>
          <t>Contado</t>
        </is>
      </c>
      <c r="H500" s="15" t="n">
        <v>190568.36</v>
      </c>
      <c r="I500" s="15" t="n">
        <v>190568.36</v>
      </c>
      <c r="J500" s="13" t="n">
        <v>46220</v>
      </c>
      <c r="K500" s="15" t="n"/>
      <c r="L500" s="15" t="n"/>
      <c r="M500" s="33">
        <f>SUM(I500,K500)</f>
        <v/>
      </c>
      <c r="N500" s="14" t="inlineStr">
        <is>
          <t>Sí</t>
        </is>
      </c>
      <c r="O500" s="13" t="n"/>
      <c r="P500" s="14" t="n"/>
      <c r="Q500" s="15">
        <f>IF(N500="Sí",0,H500-I500-K500)</f>
        <v/>
      </c>
      <c r="R500" s="14">
        <f>F500-TODAY()</f>
        <v/>
      </c>
      <c r="S500" s="14">
        <f>IF(N500="Sí","🟢 Pagado",IF(R500&lt;0,"🔴 Vencido",IF(R500&lt;=7,"🟡 Por vencer","")))</f>
        <v/>
      </c>
      <c r="T500" s="14" t="inlineStr">
        <is>
          <t>Ignacio</t>
        </is>
      </c>
      <c r="U500" s="14" t="n"/>
      <c r="V500" s="14" t="n"/>
      <c r="W500" s="14" t="n"/>
      <c r="X500" s="87" t="n"/>
    </row>
    <row r="501" hidden="1" s="115">
      <c r="A501" s="13" t="n"/>
      <c r="B501" s="14" t="inlineStr">
        <is>
          <t>La Cata SJM</t>
        </is>
      </c>
      <c r="C501" s="14" t="inlineStr">
        <is>
          <t>JOSE IGNACIO ROA</t>
        </is>
      </c>
      <c r="D501" s="14" t="n"/>
      <c r="E501" s="13" t="n">
        <v>46220</v>
      </c>
      <c r="F501" s="13" t="n">
        <v>46220</v>
      </c>
      <c r="G501" s="14" t="inlineStr">
        <is>
          <t>Contado</t>
        </is>
      </c>
      <c r="H501" s="15" t="n">
        <v>1500</v>
      </c>
      <c r="I501" s="15" t="n">
        <v>1500</v>
      </c>
      <c r="J501" s="13" t="n">
        <v>46221</v>
      </c>
      <c r="K501" s="15" t="n"/>
      <c r="L501" s="15" t="n"/>
      <c r="M501" s="33">
        <f>SUM(I501,K501)</f>
        <v/>
      </c>
      <c r="N501" s="14" t="inlineStr">
        <is>
          <t>Sí</t>
        </is>
      </c>
      <c r="O501" s="13" t="n"/>
      <c r="P501" s="14" t="n"/>
      <c r="Q501" s="15">
        <f>IF(N501="Sí",0,H501-I501-K501)</f>
        <v/>
      </c>
      <c r="R501" s="14">
        <f>F501-TODAY()</f>
        <v/>
      </c>
      <c r="S501" s="14">
        <f>IF(N501="Sí","🟢 Pagado",IF(R501&lt;0,"🔴 Vencido",IF(R501&lt;=7,"🟡 Por vencer","")))</f>
        <v/>
      </c>
      <c r="T501" s="14" t="inlineStr">
        <is>
          <t>Ignacio</t>
        </is>
      </c>
      <c r="U501" s="14" t="n"/>
      <c r="V501" s="14" t="n"/>
      <c r="W501" s="14" t="n"/>
      <c r="X501" s="87" t="inlineStr">
        <is>
          <t>COMPRA LIMPIEZA</t>
        </is>
      </c>
    </row>
    <row r="502">
      <c r="A502" s="13" t="n"/>
      <c r="B502" s="14" t="inlineStr">
        <is>
          <t>La Cata LMF</t>
        </is>
      </c>
      <c r="C502" s="14" t="inlineStr">
        <is>
          <t>SUPERNOVA /TULIPAN/DELVIS</t>
        </is>
      </c>
      <c r="D502" s="14" t="n"/>
      <c r="E502" s="13" t="n">
        <v>46220</v>
      </c>
      <c r="F502" s="13" t="n">
        <v>46234</v>
      </c>
      <c r="G502" s="14" t="inlineStr">
        <is>
          <t>Crédito</t>
        </is>
      </c>
      <c r="H502" s="15" t="n">
        <v>362465</v>
      </c>
      <c r="I502" s="15" t="n"/>
      <c r="J502" s="308" t="n"/>
      <c r="K502" s="15" t="n"/>
      <c r="L502" s="15" t="n"/>
      <c r="M502" s="33">
        <f>SUM(I502,K502)</f>
        <v/>
      </c>
      <c r="N502" s="14" t="n"/>
      <c r="O502" s="13" t="n"/>
      <c r="P502" s="14" t="n"/>
      <c r="Q502" s="15">
        <f>IF(N502="Sí",0,H502-I502-K502)</f>
        <v/>
      </c>
      <c r="R502" s="14">
        <f>F502-TODAY()</f>
        <v/>
      </c>
      <c r="S502" s="14">
        <f>IF(N502="Sí","🟢 Pagado",IF(R502&lt;0,"🔴 Vencido",IF(R502&lt;=7,"🟡 Por vencer","")))</f>
        <v/>
      </c>
      <c r="T502" s="14" t="inlineStr">
        <is>
          <t>Ignacio</t>
        </is>
      </c>
      <c r="U502" s="14" t="n"/>
      <c r="V502" s="14" t="n"/>
      <c r="W502" s="14" t="n"/>
      <c r="X502" s="87" t="n"/>
    </row>
    <row r="503" hidden="1" s="115">
      <c r="A503" s="13" t="n"/>
      <c r="B503" s="14" t="inlineStr">
        <is>
          <t>La Cata SJM</t>
        </is>
      </c>
      <c r="C503" s="14" t="inlineStr">
        <is>
          <t>FRITO LAY DOMINICANA S A</t>
        </is>
      </c>
      <c r="D503" s="14" t="n"/>
      <c r="E503" s="13" t="n">
        <v>46223</v>
      </c>
      <c r="F503" s="13" t="n">
        <v>46223</v>
      </c>
      <c r="G503" s="14" t="inlineStr">
        <is>
          <t>Contado</t>
        </is>
      </c>
      <c r="H503" s="15" t="n">
        <v>2014.31</v>
      </c>
      <c r="I503" s="15" t="n">
        <v>2014.31</v>
      </c>
      <c r="J503" s="308" t="n">
        <v>46223</v>
      </c>
      <c r="K503" s="15" t="n"/>
      <c r="L503" s="15" t="n"/>
      <c r="M503" s="33">
        <f>SUM(I503,K503)</f>
        <v/>
      </c>
      <c r="N503" s="14" t="inlineStr">
        <is>
          <t>Sí</t>
        </is>
      </c>
      <c r="O503" s="13" t="n"/>
      <c r="P503" s="14" t="n"/>
      <c r="Q503" s="15">
        <f>IF(N503="Sí",0,H503-I503-K503)</f>
        <v/>
      </c>
      <c r="R503" s="14">
        <f>F503-TODAY()</f>
        <v/>
      </c>
      <c r="S503" s="14">
        <f>IF(N503="Sí","🟢 Pagado",IF(R503&lt;0,"🔴 Vencido",IF(R503&lt;=7,"🟡 Por vencer","")))</f>
        <v/>
      </c>
      <c r="T503" s="14" t="inlineStr">
        <is>
          <t>Ignacio</t>
        </is>
      </c>
      <c r="U503" s="14" t="n"/>
      <c r="V503" s="14" t="n"/>
      <c r="W503" s="14" t="n"/>
      <c r="X503" s="87" t="n"/>
    </row>
    <row r="504" hidden="1" s="115">
      <c r="A504" s="13" t="n"/>
      <c r="B504" s="14" t="inlineStr">
        <is>
          <t>La Cata SJM</t>
        </is>
      </c>
      <c r="C504" s="14" t="inlineStr">
        <is>
          <t>SUPERNOVA /TULIPAN/DELVIS</t>
        </is>
      </c>
      <c r="D504" s="14" t="n"/>
      <c r="E504" s="13" t="n">
        <v>46223</v>
      </c>
      <c r="F504" s="13" t="n">
        <v>46238</v>
      </c>
      <c r="G504" s="14" t="inlineStr">
        <is>
          <t>Crédito</t>
        </is>
      </c>
      <c r="H504" s="15" t="n">
        <v>88475</v>
      </c>
      <c r="I504" s="15" t="n"/>
      <c r="J504" s="308" t="n"/>
      <c r="K504" s="15" t="n"/>
      <c r="L504" s="15" t="n"/>
      <c r="M504" s="33">
        <f>SUM(I504,K504)</f>
        <v/>
      </c>
      <c r="N504" s="14" t="n"/>
      <c r="O504" s="13" t="n"/>
      <c r="P504" s="14" t="n"/>
      <c r="Q504" s="15">
        <f>IF(N504="Sí",0,H504-I504-K504)</f>
        <v/>
      </c>
      <c r="R504" s="14">
        <f>F504-TODAY()</f>
        <v/>
      </c>
      <c r="S504" s="14">
        <f>IF(N504="Sí","🟢 Pagado",IF(R504&lt;0,"🔴 Vencido",IF(R504&lt;=7,"🟡 Por vencer","")))</f>
        <v/>
      </c>
      <c r="T504" s="14" t="inlineStr">
        <is>
          <t>Ignacio</t>
        </is>
      </c>
      <c r="U504" s="14" t="n"/>
      <c r="V504" s="14" t="n"/>
      <c r="W504" s="14" t="n"/>
      <c r="X504" s="87" t="n"/>
    </row>
    <row r="505" hidden="1" s="115">
      <c r="A505" s="13" t="n"/>
      <c r="B505" s="14" t="inlineStr">
        <is>
          <t>La Cata LMF</t>
        </is>
      </c>
      <c r="C505" s="14" t="inlineStr">
        <is>
          <t>AGUA SANTA LUCIA</t>
        </is>
      </c>
      <c r="D505" s="14" t="n"/>
      <c r="E505" s="13" t="n">
        <v>46223</v>
      </c>
      <c r="F505" s="13" t="n">
        <v>46223</v>
      </c>
      <c r="G505" s="14" t="inlineStr">
        <is>
          <t>Contado</t>
        </is>
      </c>
      <c r="H505" s="15" t="n">
        <v>3450</v>
      </c>
      <c r="I505" s="15" t="n">
        <v>3450</v>
      </c>
      <c r="J505" s="308" t="n">
        <v>46223</v>
      </c>
      <c r="K505" s="15" t="n"/>
      <c r="L505" s="15" t="n"/>
      <c r="M505" s="33">
        <f>SUM(I505,K505)</f>
        <v/>
      </c>
      <c r="N505" s="14" t="inlineStr">
        <is>
          <t>Sí</t>
        </is>
      </c>
      <c r="O505" s="13" t="n"/>
      <c r="P505" s="14" t="n"/>
      <c r="Q505" s="15">
        <f>IF(N505="Sí",0,H505-I505-K505)</f>
        <v/>
      </c>
      <c r="R505" s="14">
        <f>F505-TODAY()</f>
        <v/>
      </c>
      <c r="S505" s="14">
        <f>IF(N505="Sí","🟢 Pagado",IF(R505&lt;0,"🔴 Vencido",IF(R505&lt;=7,"🟡 Por vencer","")))</f>
        <v/>
      </c>
      <c r="T505" s="14" t="inlineStr">
        <is>
          <t>Ignacio</t>
        </is>
      </c>
      <c r="U505" s="14" t="n"/>
      <c r="V505" s="14" t="n"/>
      <c r="W505" s="14" t="n"/>
      <c r="X505" s="87" t="n"/>
    </row>
    <row r="506" hidden="1" s="115">
      <c r="A506" s="13" t="n"/>
      <c r="B506" s="14" t="inlineStr">
        <is>
          <t>La Cata LMF</t>
        </is>
      </c>
      <c r="C506" s="14" t="inlineStr">
        <is>
          <t>HIELO EVEREST</t>
        </is>
      </c>
      <c r="D506" s="14" t="n"/>
      <c r="E506" s="13" t="n">
        <v>46223</v>
      </c>
      <c r="F506" s="13" t="n">
        <v>46223</v>
      </c>
      <c r="G506" s="14" t="inlineStr">
        <is>
          <t>Contado</t>
        </is>
      </c>
      <c r="H506" s="15" t="n">
        <v>5885</v>
      </c>
      <c r="I506" s="15" t="n">
        <v>5885</v>
      </c>
      <c r="J506" s="308" t="n">
        <v>46223</v>
      </c>
      <c r="K506" s="15" t="n"/>
      <c r="L506" s="15" t="n"/>
      <c r="M506" s="33">
        <f>SUM(I506,K506)</f>
        <v/>
      </c>
      <c r="N506" s="14" t="inlineStr">
        <is>
          <t>Sí</t>
        </is>
      </c>
      <c r="O506" s="13" t="n"/>
      <c r="P506" s="14" t="n"/>
      <c r="Q506" s="15">
        <f>IF(N506="Sí",0,H506-I506-K506)</f>
        <v/>
      </c>
      <c r="R506" s="14">
        <f>F506-TODAY()</f>
        <v/>
      </c>
      <c r="S506" s="14">
        <f>IF(N506="Sí","🟢 Pagado",IF(R506&lt;0,"🔴 Vencido",IF(R506&lt;=7,"🟡 Por vencer","")))</f>
        <v/>
      </c>
      <c r="T506" s="14" t="inlineStr">
        <is>
          <t>Ignacio</t>
        </is>
      </c>
      <c r="U506" s="14" t="n"/>
      <c r="V506" s="14" t="n"/>
      <c r="W506" s="14" t="n"/>
      <c r="X506" s="87" t="n"/>
    </row>
    <row r="507" hidden="1" s="115">
      <c r="A507" s="13" t="n"/>
      <c r="B507" s="14" t="inlineStr">
        <is>
          <t>La Cata SJM</t>
        </is>
      </c>
      <c r="C507" s="14" t="inlineStr">
        <is>
          <t>CERVECERIA NACIONAL DOMINICANA SA</t>
        </is>
      </c>
      <c r="D507" s="14" t="n"/>
      <c r="E507" s="13" t="n">
        <v>46224</v>
      </c>
      <c r="F507" s="13" t="n">
        <v>46224</v>
      </c>
      <c r="G507" s="14" t="inlineStr">
        <is>
          <t>Contado</t>
        </is>
      </c>
      <c r="H507" s="15" t="n">
        <v>82976.8</v>
      </c>
      <c r="I507" s="15" t="n">
        <v>82976.8</v>
      </c>
      <c r="J507" s="308" t="n">
        <v>46224</v>
      </c>
      <c r="K507" s="15" t="n"/>
      <c r="L507" s="15" t="n"/>
      <c r="M507" s="33">
        <f>SUM(I507,K507)</f>
        <v/>
      </c>
      <c r="N507" s="14" t="inlineStr">
        <is>
          <t>Sí</t>
        </is>
      </c>
      <c r="O507" s="13" t="n"/>
      <c r="P507" s="14" t="n"/>
      <c r="Q507" s="15">
        <f>IF(N507="Sí",0,H507-I507-K507)</f>
        <v/>
      </c>
      <c r="R507" s="14">
        <f>F507-TODAY()</f>
        <v/>
      </c>
      <c r="S507" s="14">
        <f>IF(N507="Sí","🟢 Pagado",IF(R507&lt;0,"🔴 Vencido",IF(R507&lt;=7,"🟡 Por vencer","")))</f>
        <v/>
      </c>
      <c r="T507" s="14" t="inlineStr">
        <is>
          <t>Ignacio</t>
        </is>
      </c>
      <c r="U507" s="14" t="n"/>
      <c r="V507" s="14" t="n"/>
      <c r="W507" s="14" t="n"/>
      <c r="X507" s="87" t="n"/>
    </row>
    <row r="508" hidden="1" s="115">
      <c r="A508" s="13" t="n"/>
      <c r="B508" s="14" t="inlineStr">
        <is>
          <t>La Cata LMF</t>
        </is>
      </c>
      <c r="C508" s="14" t="inlineStr">
        <is>
          <t>CERVECERIA NACIONAL DOMINICANA SA</t>
        </is>
      </c>
      <c r="D508" s="14" t="n"/>
      <c r="E508" s="13" t="n">
        <v>46226</v>
      </c>
      <c r="F508" s="13" t="n">
        <v>46226</v>
      </c>
      <c r="G508" s="14" t="inlineStr">
        <is>
          <t>Contado</t>
        </is>
      </c>
      <c r="H508" s="15" t="n">
        <v>206903</v>
      </c>
      <c r="I508" s="15" t="n">
        <v>206903</v>
      </c>
      <c r="J508" s="308" t="n">
        <v>46226</v>
      </c>
      <c r="K508" s="15" t="n"/>
      <c r="L508" s="15" t="n"/>
      <c r="M508" s="33">
        <f>SUM(I508,K508)</f>
        <v/>
      </c>
      <c r="N508" s="14" t="inlineStr">
        <is>
          <t>Sí</t>
        </is>
      </c>
      <c r="O508" s="13" t="n"/>
      <c r="P508" s="14" t="n"/>
      <c r="Q508" s="15">
        <f>IF(N508="Sí",0,H508-I508-K508)</f>
        <v/>
      </c>
      <c r="R508" s="14">
        <f>F508-TODAY()</f>
        <v/>
      </c>
      <c r="S508" s="14">
        <f>IF(N508="Sí","🟢 Pagado",IF(R508&lt;0,"🔴 Vencido",IF(R508&lt;=7,"🟡 Por vencer","")))</f>
        <v/>
      </c>
      <c r="T508" s="14" t="inlineStr">
        <is>
          <t>Ignacio</t>
        </is>
      </c>
      <c r="U508" s="14" t="n"/>
      <c r="V508" s="14" t="n"/>
      <c r="W508" s="14" t="n"/>
      <c r="X508" s="87" t="n"/>
    </row>
    <row r="509" hidden="1" s="115">
      <c r="A509" s="13" t="n"/>
      <c r="B509" s="14" t="inlineStr">
        <is>
          <t>La Cata SJM</t>
        </is>
      </c>
      <c r="C509" s="14" t="inlineStr">
        <is>
          <t>AGUA SUBLIME</t>
        </is>
      </c>
      <c r="D509" s="14" t="n"/>
      <c r="E509" s="13" t="n">
        <v>46226</v>
      </c>
      <c r="F509" s="13" t="n">
        <v>46226</v>
      </c>
      <c r="G509" s="14" t="inlineStr">
        <is>
          <t>Contado</t>
        </is>
      </c>
      <c r="H509" s="15" t="n">
        <v>1400</v>
      </c>
      <c r="I509" s="15" t="n">
        <v>1400</v>
      </c>
      <c r="J509" s="308" t="n">
        <v>46227</v>
      </c>
      <c r="K509" s="15" t="n"/>
      <c r="L509" s="15" t="n"/>
      <c r="M509" s="33">
        <f>SUM(I509,K509)</f>
        <v/>
      </c>
      <c r="N509" s="14" t="inlineStr">
        <is>
          <t>Sí</t>
        </is>
      </c>
      <c r="O509" s="13" t="n"/>
      <c r="P509" s="14" t="n"/>
      <c r="Q509" s="15">
        <f>IF(N509="Sí",0,H509-I509-K509)</f>
        <v/>
      </c>
      <c r="R509" s="14">
        <f>F509-TODAY()</f>
        <v/>
      </c>
      <c r="S509" s="14">
        <f>IF(N509="Sí","🟢 Pagado",IF(R509&lt;0,"🔴 Vencido",IF(R509&lt;=7,"🟡 Por vencer","")))</f>
        <v/>
      </c>
      <c r="T509" s="14" t="inlineStr">
        <is>
          <t>Ignacio</t>
        </is>
      </c>
      <c r="U509" s="14" t="n"/>
      <c r="V509" s="14" t="n"/>
      <c r="W509" s="14" t="n"/>
      <c r="X509" s="87" t="n"/>
    </row>
    <row r="510" hidden="1" s="115">
      <c r="A510" s="13" t="n"/>
      <c r="B510" s="14" t="inlineStr">
        <is>
          <t>La Cata SJM</t>
        </is>
      </c>
      <c r="C510" s="14" t="inlineStr">
        <is>
          <t>JOSE IGNACIO ROA</t>
        </is>
      </c>
      <c r="D510" s="14" t="n"/>
      <c r="E510" s="13" t="n">
        <v>46227</v>
      </c>
      <c r="F510" s="13" t="n">
        <v>46227</v>
      </c>
      <c r="G510" s="14" t="inlineStr">
        <is>
          <t>Contado</t>
        </is>
      </c>
      <c r="H510" s="15" t="n">
        <v>17000</v>
      </c>
      <c r="I510" s="15" t="n">
        <v>17000</v>
      </c>
      <c r="J510" s="13" t="n">
        <v>46221</v>
      </c>
      <c r="K510" s="15" t="n"/>
      <c r="L510" s="15" t="n"/>
      <c r="M510" s="33">
        <f>SUM(I510,K510)</f>
        <v/>
      </c>
      <c r="N510" s="14" t="inlineStr">
        <is>
          <t>Sí</t>
        </is>
      </c>
      <c r="O510" s="13" t="n"/>
      <c r="P510" s="14" t="n"/>
      <c r="Q510" s="15">
        <f>IF(N510="Sí",0,H510-I510-K510)</f>
        <v/>
      </c>
      <c r="R510" s="14">
        <f>F510-TODAY()</f>
        <v/>
      </c>
      <c r="S510" s="14">
        <f>IF(N510="Sí","🟢 Pagado",IF(R510&lt;0,"🔴 Vencido",IF(R510&lt;=7,"🟡 Por vencer","")))</f>
        <v/>
      </c>
      <c r="T510" s="14" t="inlineStr">
        <is>
          <t>Ignacio</t>
        </is>
      </c>
      <c r="U510" s="14" t="n"/>
      <c r="V510" s="14" t="n"/>
      <c r="W510" s="14" t="n"/>
      <c r="X510" s="87" t="n"/>
    </row>
    <row r="511">
      <c r="A511" s="13" t="n"/>
      <c r="B511" s="14" t="n"/>
      <c r="C511" s="14" t="n"/>
      <c r="D511" s="14" t="n"/>
      <c r="E511" s="13" t="n"/>
      <c r="F511" s="13" t="n"/>
      <c r="G511" s="14" t="n"/>
      <c r="H511" s="15" t="n"/>
      <c r="I511" s="15" t="n"/>
      <c r="J511" s="308" t="n"/>
      <c r="K511" s="15" t="n"/>
      <c r="L511" s="15" t="n"/>
      <c r="M511" s="33">
        <f>SUM(I511,K511)</f>
        <v/>
      </c>
      <c r="N511" s="14" t="n"/>
      <c r="O511" s="13" t="n"/>
      <c r="P511" s="14" t="n"/>
      <c r="Q511" s="15">
        <f>IF(N511="Sí",0,H511-I511-K511)</f>
        <v/>
      </c>
      <c r="R511" s="14">
        <f>F511-TODAY()</f>
        <v/>
      </c>
      <c r="S511" s="14">
        <f>IF(N511="Sí","🟢 Pagado",IF(R511&lt;0,"🔴 Vencido",IF(R511&lt;=7,"🟡 Por vencer","")))</f>
        <v/>
      </c>
      <c r="T511" s="14" t="n"/>
      <c r="U511" s="14" t="n"/>
      <c r="V511" s="14" t="n"/>
      <c r="W511" s="14" t="n"/>
      <c r="X511" s="87" t="n"/>
    </row>
    <row r="512">
      <c r="A512" s="13" t="n"/>
      <c r="B512" s="14" t="n"/>
      <c r="C512" s="14" t="n"/>
      <c r="D512" s="14" t="n"/>
      <c r="E512" s="13" t="n"/>
      <c r="F512" s="13" t="n"/>
      <c r="G512" s="14" t="n"/>
      <c r="H512" s="15" t="n"/>
      <c r="I512" s="15" t="n"/>
      <c r="J512" s="308" t="n"/>
      <c r="K512" s="15" t="n"/>
      <c r="L512" s="15" t="n"/>
      <c r="M512" s="33">
        <f>SUM(I512,K512)</f>
        <v/>
      </c>
      <c r="N512" s="14" t="n"/>
      <c r="O512" s="13" t="n"/>
      <c r="P512" s="14" t="n"/>
      <c r="Q512" s="15">
        <f>IF(N512="Sí",0,H512-I512-K512)</f>
        <v/>
      </c>
      <c r="R512" s="14">
        <f>F512-TODAY()</f>
        <v/>
      </c>
      <c r="S512" s="14">
        <f>IF(N512="Sí","🟢 Pagado",IF(R512&lt;0,"🔴 Vencido",IF(R512&lt;=7,"🟡 Por vencer","")))</f>
        <v/>
      </c>
      <c r="T512" s="14" t="n"/>
      <c r="U512" s="14" t="n"/>
      <c r="V512" s="14" t="n"/>
      <c r="W512" s="14" t="n"/>
      <c r="X512" s="87" t="n"/>
    </row>
    <row r="513">
      <c r="A513" s="13" t="n"/>
      <c r="B513" s="14" t="n"/>
      <c r="C513" s="14" t="n"/>
      <c r="D513" s="14" t="n"/>
      <c r="E513" s="13" t="n"/>
      <c r="F513" s="13" t="n"/>
      <c r="G513" s="14" t="n"/>
      <c r="H513" s="15" t="n"/>
      <c r="I513" s="15" t="n"/>
      <c r="J513" s="308" t="n"/>
      <c r="K513" s="15" t="n"/>
      <c r="L513" s="15" t="n"/>
      <c r="M513" s="33">
        <f>SUM(I513,K513)</f>
        <v/>
      </c>
      <c r="N513" s="14" t="n"/>
      <c r="O513" s="13" t="n"/>
      <c r="P513" s="14" t="n"/>
      <c r="Q513" s="15">
        <f>IF(N513="Sí",0,H513-I513-K513)</f>
        <v/>
      </c>
      <c r="R513" s="14">
        <f>F513-TODAY()</f>
        <v/>
      </c>
      <c r="S513" s="14">
        <f>IF(N513="Sí","🟢 Pagado",IF(R513&lt;0,"🔴 Vencido",IF(R513&lt;=7,"🟡 Por vencer","")))</f>
        <v/>
      </c>
      <c r="T513" s="14" t="n"/>
      <c r="U513" s="14" t="n"/>
      <c r="V513" s="14" t="n"/>
      <c r="W513" s="14" t="n"/>
      <c r="X513" s="87" t="n"/>
    </row>
    <row r="514">
      <c r="A514" s="13" t="n"/>
      <c r="B514" s="14" t="n"/>
      <c r="C514" s="14" t="n"/>
      <c r="D514" s="14" t="n"/>
      <c r="E514" s="13" t="n"/>
      <c r="F514" s="13" t="n"/>
      <c r="G514" s="14" t="n"/>
      <c r="H514" s="15" t="n"/>
      <c r="I514" s="15" t="n"/>
      <c r="J514" s="308" t="n"/>
      <c r="K514" s="15" t="n"/>
      <c r="L514" s="15" t="n"/>
      <c r="M514" s="33">
        <f>SUM(I514,K514)</f>
        <v/>
      </c>
      <c r="N514" s="14" t="n"/>
      <c r="O514" s="13" t="n"/>
      <c r="P514" s="14" t="n"/>
      <c r="Q514" s="15">
        <f>IF(N514="Sí",0,H514-I514-K514)</f>
        <v/>
      </c>
      <c r="R514" s="14">
        <f>F514-TODAY()</f>
        <v/>
      </c>
      <c r="S514" s="14">
        <f>IF(N514="Sí","🟢 Pagado",IF(R514&lt;0,"🔴 Vencido",IF(R514&lt;=7,"🟡 Por vencer","")))</f>
        <v/>
      </c>
      <c r="T514" s="14" t="n"/>
      <c r="U514" s="14" t="n"/>
      <c r="V514" s="14" t="n"/>
      <c r="W514" s="14" t="n"/>
      <c r="X514" s="87" t="n"/>
    </row>
    <row r="515">
      <c r="A515" s="13" t="n"/>
      <c r="B515" s="14" t="n"/>
      <c r="C515" s="14" t="n"/>
      <c r="D515" s="14" t="n"/>
      <c r="E515" s="13" t="n"/>
      <c r="F515" s="13" t="n"/>
      <c r="G515" s="14" t="n"/>
      <c r="H515" s="15" t="n"/>
      <c r="I515" s="15" t="n"/>
      <c r="J515" s="308" t="n"/>
      <c r="K515" s="15" t="n"/>
      <c r="L515" s="15" t="n"/>
      <c r="M515" s="33">
        <f>SUM(I515,K515)</f>
        <v/>
      </c>
      <c r="N515" s="14" t="n"/>
      <c r="O515" s="13" t="n"/>
      <c r="P515" s="14" t="n"/>
      <c r="Q515" s="15">
        <f>IF(N515="Sí",0,H515-I515-K515)</f>
        <v/>
      </c>
      <c r="R515" s="14">
        <f>F515-TODAY()</f>
        <v/>
      </c>
      <c r="S515" s="14">
        <f>IF(N515="Sí","🟢 Pagado",IF(R515&lt;0,"🔴 Vencido",IF(R515&lt;=7,"🟡 Por vencer","")))</f>
        <v/>
      </c>
      <c r="T515" s="14" t="n"/>
      <c r="U515" s="14" t="n"/>
      <c r="V515" s="14" t="n"/>
      <c r="W515" s="14" t="n"/>
      <c r="X515" s="87" t="n"/>
    </row>
    <row r="516">
      <c r="A516" s="13" t="n"/>
      <c r="B516" s="14" t="n"/>
      <c r="C516" s="14" t="n"/>
      <c r="D516" s="14" t="n"/>
      <c r="E516" s="13" t="n"/>
      <c r="F516" s="13" t="n"/>
      <c r="G516" s="14" t="n"/>
      <c r="H516" s="15" t="n"/>
      <c r="I516" s="15" t="n"/>
      <c r="J516" s="308" t="n"/>
      <c r="K516" s="15" t="n"/>
      <c r="L516" s="15" t="n"/>
      <c r="M516" s="33">
        <f>SUM(I516,K516)</f>
        <v/>
      </c>
      <c r="N516" s="14" t="n"/>
      <c r="O516" s="13" t="n"/>
      <c r="P516" s="14" t="n"/>
      <c r="Q516" s="15">
        <f>IF(N516="Sí",0,H516-I516-K516)</f>
        <v/>
      </c>
      <c r="R516" s="14">
        <f>F516-TODAY()</f>
        <v/>
      </c>
      <c r="S516" s="14">
        <f>IF(N516="Sí","🟢 Pagado",IF(R516&lt;0,"🔴 Vencido",IF(R516&lt;=7,"🟡 Por vencer","")))</f>
        <v/>
      </c>
      <c r="T516" s="14" t="n"/>
      <c r="U516" s="14" t="n"/>
      <c r="V516" s="14" t="n"/>
      <c r="W516" s="14" t="n"/>
      <c r="X516" s="87" t="n"/>
    </row>
    <row r="517">
      <c r="A517" s="13" t="n"/>
      <c r="B517" s="14" t="n"/>
      <c r="C517" s="14" t="n"/>
      <c r="D517" s="14" t="n"/>
      <c r="E517" s="13" t="n"/>
      <c r="F517" s="13" t="n"/>
      <c r="G517" s="14" t="n"/>
      <c r="H517" s="15" t="n"/>
      <c r="I517" s="15" t="n"/>
      <c r="J517" s="308" t="n"/>
      <c r="K517" s="15" t="n"/>
      <c r="L517" s="15" t="n"/>
      <c r="M517" s="33">
        <f>SUM(I517,K517)</f>
        <v/>
      </c>
      <c r="N517" s="14" t="n"/>
      <c r="O517" s="13" t="n"/>
      <c r="P517" s="14" t="n"/>
      <c r="Q517" s="15">
        <f>IF(N517="Sí",0,H517-I517-K517)</f>
        <v/>
      </c>
      <c r="R517" s="14">
        <f>F517-TODAY()</f>
        <v/>
      </c>
      <c r="S517" s="14">
        <f>IF(N517="Sí","🟢 Pagado",IF(R517&lt;0,"🔴 Vencido",IF(R517&lt;=7,"🟡 Por vencer","")))</f>
        <v/>
      </c>
      <c r="T517" s="14" t="n"/>
      <c r="U517" s="14" t="n"/>
      <c r="V517" s="14" t="n"/>
      <c r="W517" s="14" t="n"/>
      <c r="X517" s="87" t="n"/>
    </row>
    <row r="518">
      <c r="A518" s="13" t="n"/>
      <c r="B518" s="14" t="n"/>
      <c r="C518" s="14" t="n"/>
      <c r="D518" s="14" t="n"/>
      <c r="E518" s="13" t="n"/>
      <c r="F518" s="13" t="n"/>
      <c r="G518" s="14" t="n"/>
      <c r="H518" s="15" t="n"/>
      <c r="I518" s="15" t="n"/>
      <c r="J518" s="308" t="n"/>
      <c r="K518" s="15" t="n"/>
      <c r="L518" s="15" t="n"/>
      <c r="M518" s="33">
        <f>SUM(I518,K518)</f>
        <v/>
      </c>
      <c r="N518" s="14" t="n"/>
      <c r="O518" s="13" t="n"/>
      <c r="P518" s="14" t="n"/>
      <c r="Q518" s="15">
        <f>IF(N518="Sí",0,H518-I518-K518)</f>
        <v/>
      </c>
      <c r="R518" s="14">
        <f>F518-TODAY()</f>
        <v/>
      </c>
      <c r="S518" s="14">
        <f>IF(N518="Sí","🟢 Pagado",IF(R518&lt;0,"🔴 Vencido",IF(R518&lt;=7,"🟡 Por vencer","")))</f>
        <v/>
      </c>
      <c r="T518" s="14" t="n"/>
      <c r="U518" s="14" t="n"/>
      <c r="V518" s="14" t="n"/>
      <c r="W518" s="14" t="n"/>
      <c r="X518" s="87" t="n"/>
    </row>
    <row r="519">
      <c r="A519" s="13" t="n"/>
      <c r="B519" s="14" t="n"/>
      <c r="C519" s="14" t="n"/>
      <c r="D519" s="14" t="n"/>
      <c r="E519" s="13" t="n"/>
      <c r="F519" s="13" t="n"/>
      <c r="G519" s="14" t="n"/>
      <c r="H519" s="15" t="n"/>
      <c r="I519" s="15" t="n"/>
      <c r="J519" s="308" t="n"/>
      <c r="K519" s="15" t="n"/>
      <c r="L519" s="15" t="n"/>
      <c r="M519" s="33">
        <f>SUM(I519,K519)</f>
        <v/>
      </c>
      <c r="N519" s="14" t="n"/>
      <c r="O519" s="13" t="n"/>
      <c r="P519" s="14" t="n"/>
      <c r="Q519" s="15">
        <f>IF(N519="Sí",0,H519-I519-K519)</f>
        <v/>
      </c>
      <c r="R519" s="14">
        <f>F519-TODAY()</f>
        <v/>
      </c>
      <c r="S519" s="14">
        <f>IF(N519="Sí","🟢 Pagado",IF(R519&lt;0,"🔴 Vencido",IF(R519&lt;=7,"🟡 Por vencer","")))</f>
        <v/>
      </c>
      <c r="T519" s="14" t="n"/>
      <c r="U519" s="14" t="n"/>
      <c r="V519" s="14" t="n"/>
      <c r="W519" s="14" t="n"/>
      <c r="X519" s="87" t="n"/>
    </row>
    <row r="520">
      <c r="A520" s="13" t="n"/>
      <c r="B520" s="14" t="n"/>
      <c r="C520" s="14" t="n"/>
      <c r="D520" s="14" t="n"/>
      <c r="E520" s="13" t="n"/>
      <c r="F520" s="13" t="n"/>
      <c r="G520" s="14" t="n"/>
      <c r="H520" s="15" t="n"/>
      <c r="I520" s="15" t="n"/>
      <c r="J520" s="308" t="n"/>
      <c r="K520" s="15" t="n"/>
      <c r="L520" s="15" t="n"/>
      <c r="M520" s="33">
        <f>SUM(I520,K520)</f>
        <v/>
      </c>
      <c r="N520" s="14" t="n"/>
      <c r="O520" s="13" t="n"/>
      <c r="P520" s="14" t="n"/>
      <c r="Q520" s="15">
        <f>IF(N520="Sí",0,H520-I520-K520)</f>
        <v/>
      </c>
      <c r="R520" s="14">
        <f>F520-TODAY()</f>
        <v/>
      </c>
      <c r="S520" s="14">
        <f>IF(N520="Sí","🟢 Pagado",IF(R520&lt;0,"🔴 Vencido",IF(R520&lt;=7,"🟡 Por vencer","")))</f>
        <v/>
      </c>
      <c r="T520" s="14" t="n"/>
      <c r="U520" s="14" t="n"/>
      <c r="V520" s="14" t="n"/>
      <c r="W520" s="14" t="n"/>
      <c r="X520" s="87" t="n"/>
    </row>
    <row r="521">
      <c r="A521" s="13" t="n"/>
      <c r="B521" s="14" t="n"/>
      <c r="C521" s="14" t="n"/>
      <c r="D521" s="14" t="n"/>
      <c r="E521" s="13" t="n"/>
      <c r="F521" s="13" t="n"/>
      <c r="G521" s="14" t="n"/>
      <c r="H521" s="15" t="n"/>
      <c r="I521" s="15" t="n"/>
      <c r="J521" s="308" t="n"/>
      <c r="K521" s="15" t="n"/>
      <c r="L521" s="15" t="n"/>
      <c r="M521" s="33">
        <f>SUM(I521,K521)</f>
        <v/>
      </c>
      <c r="N521" s="14" t="n"/>
      <c r="O521" s="13" t="n"/>
      <c r="P521" s="14" t="n"/>
      <c r="Q521" s="15">
        <f>IF(N521="Sí",0,H521-I521-K521)</f>
        <v/>
      </c>
      <c r="R521" s="14">
        <f>F521-TODAY()</f>
        <v/>
      </c>
      <c r="S521" s="14">
        <f>IF(N521="Sí","🟢 Pagado",IF(R521&lt;0,"🔴 Vencido",IF(R521&lt;=7,"🟡 Por vencer","")))</f>
        <v/>
      </c>
      <c r="T521" s="14" t="n"/>
      <c r="U521" s="14" t="n"/>
      <c r="V521" s="14" t="n"/>
      <c r="W521" s="14" t="n"/>
      <c r="X521" s="87" t="n"/>
    </row>
    <row r="522">
      <c r="A522" s="13" t="n"/>
      <c r="B522" s="14" t="n"/>
      <c r="C522" s="14" t="n"/>
      <c r="D522" s="14" t="n"/>
      <c r="E522" s="13" t="n"/>
      <c r="F522" s="13" t="n"/>
      <c r="G522" s="14" t="n"/>
      <c r="H522" s="15" t="n"/>
      <c r="I522" s="15" t="n"/>
      <c r="J522" s="308" t="n"/>
      <c r="K522" s="15" t="n"/>
      <c r="L522" s="15" t="n"/>
      <c r="M522" s="33">
        <f>SUM(I522,K522)</f>
        <v/>
      </c>
      <c r="N522" s="14" t="n"/>
      <c r="O522" s="13" t="n"/>
      <c r="P522" s="14" t="n"/>
      <c r="Q522" s="15">
        <f>IF(N522="Sí",0,H522-I522-K522)</f>
        <v/>
      </c>
      <c r="R522" s="14">
        <f>F522-TODAY()</f>
        <v/>
      </c>
      <c r="S522" s="14">
        <f>IF(N522="Sí","🟢 Pagado",IF(R522&lt;0,"🔴 Vencido",IF(R522&lt;=7,"🟡 Por vencer","")))</f>
        <v/>
      </c>
      <c r="T522" s="14" t="n"/>
      <c r="U522" s="14" t="n"/>
      <c r="V522" s="14" t="n"/>
      <c r="W522" s="14" t="n"/>
      <c r="X522" s="87" t="n"/>
    </row>
    <row r="523">
      <c r="A523" s="13" t="n"/>
      <c r="B523" s="14" t="n"/>
      <c r="C523" s="14" t="n"/>
      <c r="D523" s="14" t="n"/>
      <c r="E523" s="13" t="n"/>
      <c r="F523" s="13" t="n"/>
      <c r="G523" s="14" t="n"/>
      <c r="H523" s="15" t="n"/>
      <c r="I523" s="15" t="n"/>
      <c r="J523" s="308" t="n"/>
      <c r="K523" s="15" t="n"/>
      <c r="L523" s="15" t="n"/>
      <c r="M523" s="33">
        <f>SUM(I523,K523)</f>
        <v/>
      </c>
      <c r="N523" s="14" t="n"/>
      <c r="O523" s="13" t="n"/>
      <c r="P523" s="14" t="n"/>
      <c r="Q523" s="15">
        <f>IF(N523="Sí",0,H523-I523-K523)</f>
        <v/>
      </c>
      <c r="R523" s="14">
        <f>F523-TODAY()</f>
        <v/>
      </c>
      <c r="S523" s="14">
        <f>IF(N523="Sí","🟢 Pagado",IF(R523&lt;0,"🔴 Vencido",IF(R523&lt;=7,"🟡 Por vencer","")))</f>
        <v/>
      </c>
      <c r="T523" s="14" t="n"/>
      <c r="U523" s="14" t="n"/>
      <c r="V523" s="14" t="n"/>
      <c r="W523" s="14" t="n"/>
      <c r="X523" s="87" t="n"/>
    </row>
    <row r="524">
      <c r="A524" s="13" t="n"/>
      <c r="B524" s="14" t="n"/>
      <c r="C524" s="14" t="n"/>
      <c r="D524" s="14" t="n"/>
      <c r="E524" s="13" t="n"/>
      <c r="F524" s="13" t="n"/>
      <c r="G524" s="14" t="n"/>
      <c r="H524" s="15" t="n"/>
      <c r="I524" s="15" t="n"/>
      <c r="J524" s="308" t="n"/>
      <c r="K524" s="15" t="n"/>
      <c r="L524" s="15" t="n"/>
      <c r="M524" s="33">
        <f>SUM(I524,K524)</f>
        <v/>
      </c>
      <c r="N524" s="14" t="n"/>
      <c r="O524" s="13" t="n"/>
      <c r="P524" s="14" t="n"/>
      <c r="Q524" s="15">
        <f>IF(N524="Sí",0,H524-I524-K524)</f>
        <v/>
      </c>
      <c r="R524" s="14">
        <f>F524-TODAY()</f>
        <v/>
      </c>
      <c r="S524" s="14">
        <f>IF(N524="Sí","🟢 Pagado",IF(R524&lt;0,"🔴 Vencido",IF(R524&lt;=7,"🟡 Por vencer","")))</f>
        <v/>
      </c>
      <c r="T524" s="14" t="n"/>
      <c r="U524" s="14" t="n"/>
      <c r="V524" s="14" t="n"/>
      <c r="W524" s="14" t="n"/>
      <c r="X524" s="87" t="n"/>
    </row>
    <row r="525">
      <c r="A525" s="13" t="n"/>
      <c r="B525" s="14" t="n"/>
      <c r="C525" s="14" t="n"/>
      <c r="D525" s="14" t="n"/>
      <c r="E525" s="13" t="n"/>
      <c r="F525" s="13" t="n"/>
      <c r="G525" s="14" t="n"/>
      <c r="H525" s="15" t="n"/>
      <c r="I525" s="15" t="n"/>
      <c r="J525" s="308" t="n"/>
      <c r="K525" s="15" t="n"/>
      <c r="L525" s="15" t="n"/>
      <c r="M525" s="33">
        <f>SUM(I525,K525)</f>
        <v/>
      </c>
      <c r="N525" s="14" t="n"/>
      <c r="O525" s="13" t="n"/>
      <c r="P525" s="14" t="n"/>
      <c r="Q525" s="15">
        <f>IF(N525="Sí",0,H525-I525-K525)</f>
        <v/>
      </c>
      <c r="R525" s="14">
        <f>F525-TODAY()</f>
        <v/>
      </c>
      <c r="S525" s="14">
        <f>IF(N525="Sí","🟢 Pagado",IF(R525&lt;0,"🔴 Vencido",IF(R525&lt;=7,"🟡 Por vencer","")))</f>
        <v/>
      </c>
      <c r="T525" s="14" t="n"/>
      <c r="U525" s="14" t="n"/>
      <c r="V525" s="14" t="n"/>
      <c r="W525" s="14" t="n"/>
      <c r="X525" s="87" t="n"/>
    </row>
    <row r="526">
      <c r="A526" s="13" t="n"/>
      <c r="B526" s="14" t="n"/>
      <c r="C526" s="14" t="n"/>
      <c r="D526" s="14" t="n"/>
      <c r="E526" s="13" t="n"/>
      <c r="F526" s="13" t="n"/>
      <c r="G526" s="14" t="n"/>
      <c r="H526" s="15" t="n"/>
      <c r="I526" s="15" t="n"/>
      <c r="J526" s="308" t="n"/>
      <c r="K526" s="15" t="n"/>
      <c r="L526" s="15" t="n"/>
      <c r="M526" s="33">
        <f>SUM(I526,K526)</f>
        <v/>
      </c>
      <c r="N526" s="14" t="n"/>
      <c r="O526" s="13" t="n"/>
      <c r="P526" s="14" t="n"/>
      <c r="Q526" s="15">
        <f>IF(N526="Sí",0,H526-I526-K526)</f>
        <v/>
      </c>
      <c r="R526" s="14">
        <f>F526-TODAY()</f>
        <v/>
      </c>
      <c r="S526" s="14">
        <f>IF(N526="Sí","🟢 Pagado",IF(R526&lt;0,"🔴 Vencido",IF(R526&lt;=7,"🟡 Por vencer","")))</f>
        <v/>
      </c>
      <c r="T526" s="14" t="n"/>
      <c r="U526" s="14" t="n"/>
      <c r="V526" s="14" t="n"/>
      <c r="W526" s="14" t="n"/>
      <c r="X526" s="87" t="n"/>
    </row>
    <row r="527">
      <c r="A527" s="13" t="n"/>
      <c r="B527" s="14" t="n"/>
      <c r="C527" s="14" t="n"/>
      <c r="D527" s="14" t="n"/>
      <c r="E527" s="13" t="n"/>
      <c r="F527" s="13" t="n"/>
      <c r="G527" s="14" t="n"/>
      <c r="H527" s="15" t="n"/>
      <c r="I527" s="15" t="n"/>
      <c r="J527" s="308" t="n"/>
      <c r="K527" s="15" t="n"/>
      <c r="L527" s="15" t="n"/>
      <c r="M527" s="33">
        <f>SUM(I527,K527)</f>
        <v/>
      </c>
      <c r="N527" s="14" t="n"/>
      <c r="O527" s="13" t="n"/>
      <c r="P527" s="14" t="n"/>
      <c r="Q527" s="15">
        <f>IF(N527="Sí",0,H527-I527-K527)</f>
        <v/>
      </c>
      <c r="R527" s="14">
        <f>F527-TODAY()</f>
        <v/>
      </c>
      <c r="S527" s="14">
        <f>IF(N527="Sí","🟢 Pagado",IF(R527&lt;0,"🔴 Vencido",IF(R527&lt;=7,"🟡 Por vencer","")))</f>
        <v/>
      </c>
      <c r="T527" s="14" t="n"/>
      <c r="U527" s="14" t="n"/>
      <c r="V527" s="14" t="n"/>
      <c r="W527" s="14" t="n"/>
      <c r="X527" s="87" t="n"/>
    </row>
    <row r="528">
      <c r="A528" s="13" t="n"/>
      <c r="B528" s="14" t="n"/>
      <c r="C528" s="14" t="n"/>
      <c r="D528" s="14" t="n"/>
      <c r="E528" s="13" t="n"/>
      <c r="F528" s="13" t="n"/>
      <c r="G528" s="14" t="n"/>
      <c r="H528" s="15" t="n"/>
      <c r="I528" s="15" t="n"/>
      <c r="J528" s="308" t="n"/>
      <c r="K528" s="15" t="n"/>
      <c r="L528" s="15" t="n"/>
      <c r="M528" s="33">
        <f>SUM(I528,K528)</f>
        <v/>
      </c>
      <c r="N528" s="14" t="n"/>
      <c r="O528" s="13" t="n"/>
      <c r="P528" s="14" t="n"/>
      <c r="Q528" s="15">
        <f>IF(N528="Sí",0,H528-I528-K528)</f>
        <v/>
      </c>
      <c r="R528" s="14">
        <f>F528-TODAY()</f>
        <v/>
      </c>
      <c r="S528" s="14">
        <f>IF(N528="Sí","🟢 Pagado",IF(R528&lt;0,"🔴 Vencido",IF(R528&lt;=7,"🟡 Por vencer","")))</f>
        <v/>
      </c>
      <c r="T528" s="14" t="n"/>
      <c r="U528" s="14" t="n"/>
      <c r="V528" s="14" t="n"/>
      <c r="W528" s="14" t="n"/>
      <c r="X528" s="87" t="n"/>
    </row>
    <row r="529">
      <c r="A529" s="13" t="n"/>
      <c r="B529" s="14" t="n"/>
      <c r="C529" s="14" t="n"/>
      <c r="D529" s="14" t="n"/>
      <c r="E529" s="13" t="n"/>
      <c r="F529" s="13" t="n"/>
      <c r="G529" s="14" t="n"/>
      <c r="H529" s="15" t="n"/>
      <c r="I529" s="15" t="n"/>
      <c r="J529" s="308" t="n"/>
      <c r="K529" s="15" t="n"/>
      <c r="L529" s="15" t="n"/>
      <c r="M529" s="33">
        <f>SUM(I529,K529)</f>
        <v/>
      </c>
      <c r="N529" s="14" t="n"/>
      <c r="O529" s="13" t="n"/>
      <c r="P529" s="14" t="n"/>
      <c r="Q529" s="15">
        <f>IF(N529="Sí",0,H529-I529-K529)</f>
        <v/>
      </c>
      <c r="R529" s="14">
        <f>F529-TODAY()</f>
        <v/>
      </c>
      <c r="S529" s="14">
        <f>IF(N529="Sí","🟢 Pagado",IF(R529&lt;0,"🔴 Vencido",IF(R529&lt;=7,"🟡 Por vencer","")))</f>
        <v/>
      </c>
      <c r="T529" s="14" t="n"/>
      <c r="U529" s="14" t="n"/>
      <c r="V529" s="14" t="n"/>
      <c r="W529" s="14" t="n"/>
      <c r="X529" s="87" t="n"/>
    </row>
    <row r="530">
      <c r="A530" s="13" t="n"/>
      <c r="B530" s="14" t="n"/>
      <c r="C530" s="14" t="n"/>
      <c r="D530" s="14" t="n"/>
      <c r="E530" s="13" t="n"/>
      <c r="F530" s="13" t="n"/>
      <c r="G530" s="14" t="n"/>
      <c r="H530" s="15" t="n"/>
      <c r="I530" s="15" t="n"/>
      <c r="J530" s="308" t="n"/>
      <c r="K530" s="15" t="n"/>
      <c r="L530" s="15" t="n"/>
      <c r="M530" s="33">
        <f>SUM(I530,K530)</f>
        <v/>
      </c>
      <c r="N530" s="14" t="n"/>
      <c r="O530" s="13" t="n"/>
      <c r="P530" s="14" t="n"/>
      <c r="Q530" s="15">
        <f>IF(N530="Sí",0,H530-I530-K530)</f>
        <v/>
      </c>
      <c r="R530" s="14">
        <f>F530-TODAY()</f>
        <v/>
      </c>
      <c r="S530" s="14">
        <f>IF(N530="Sí","🟢 Pagado",IF(R530&lt;0,"🔴 Vencido",IF(R530&lt;=7,"🟡 Por vencer","")))</f>
        <v/>
      </c>
      <c r="T530" s="14" t="n"/>
      <c r="U530" s="14" t="n"/>
      <c r="V530" s="14" t="n"/>
      <c r="W530" s="14" t="n"/>
      <c r="X530" s="87" t="n"/>
    </row>
    <row r="531">
      <c r="A531" s="13" t="n"/>
      <c r="B531" s="14" t="n"/>
      <c r="C531" s="14" t="n"/>
      <c r="D531" s="14" t="n"/>
      <c r="E531" s="13" t="n"/>
      <c r="F531" s="13" t="n"/>
      <c r="G531" s="14" t="n"/>
      <c r="H531" s="15" t="n"/>
      <c r="I531" s="15" t="n"/>
      <c r="J531" s="308" t="n"/>
      <c r="K531" s="15" t="n"/>
      <c r="L531" s="15" t="n"/>
      <c r="M531" s="33">
        <f>SUM(I531,K531)</f>
        <v/>
      </c>
      <c r="N531" s="14" t="n"/>
      <c r="O531" s="13" t="n"/>
      <c r="P531" s="14" t="n"/>
      <c r="Q531" s="15">
        <f>IF(N531="Sí",0,H531-I531-K531)</f>
        <v/>
      </c>
      <c r="R531" s="14">
        <f>F531-TODAY()</f>
        <v/>
      </c>
      <c r="S531" s="14">
        <f>IF(N531="Sí","🟢 Pagado",IF(R531&lt;0,"🔴 Vencido",IF(R531&lt;=7,"🟡 Por vencer","")))</f>
        <v/>
      </c>
      <c r="T531" s="14" t="n"/>
      <c r="U531" s="14" t="n"/>
      <c r="V531" s="14" t="n"/>
      <c r="W531" s="14" t="n"/>
      <c r="X531" s="87" t="n"/>
    </row>
    <row r="532">
      <c r="A532" s="13" t="n"/>
      <c r="B532" s="14" t="n"/>
      <c r="C532" s="14" t="n"/>
      <c r="D532" s="14" t="n"/>
      <c r="E532" s="13" t="n"/>
      <c r="F532" s="13" t="n"/>
      <c r="G532" s="14" t="n"/>
      <c r="H532" s="15" t="n"/>
      <c r="I532" s="15" t="n"/>
      <c r="J532" s="308" t="n"/>
      <c r="K532" s="15" t="n"/>
      <c r="L532" s="15" t="n"/>
      <c r="M532" s="33">
        <f>SUM(I532,K532)</f>
        <v/>
      </c>
      <c r="N532" s="14" t="n"/>
      <c r="O532" s="13" t="n"/>
      <c r="P532" s="14" t="n"/>
      <c r="Q532" s="15">
        <f>IF(N532="Sí",0,H532-I532-K532)</f>
        <v/>
      </c>
      <c r="R532" s="14">
        <f>F532-TODAY()</f>
        <v/>
      </c>
      <c r="S532" s="14">
        <f>IF(N532="Sí","🟢 Pagado",IF(R532&lt;0,"🔴 Vencido",IF(R532&lt;=7,"🟡 Por vencer","")))</f>
        <v/>
      </c>
      <c r="T532" s="14" t="n"/>
      <c r="U532" s="14" t="n"/>
      <c r="V532" s="14" t="n"/>
      <c r="W532" s="14" t="n"/>
      <c r="X532" s="87" t="n"/>
    </row>
    <row r="533">
      <c r="A533" s="13" t="n"/>
      <c r="B533" s="14" t="n"/>
      <c r="C533" s="14" t="n"/>
      <c r="D533" s="14" t="n"/>
      <c r="E533" s="13" t="n"/>
      <c r="F533" s="13" t="n"/>
      <c r="G533" s="14" t="n"/>
      <c r="H533" s="15" t="n"/>
      <c r="I533" s="15" t="n"/>
      <c r="J533" s="308" t="n"/>
      <c r="K533" s="15" t="n"/>
      <c r="L533" s="15" t="n"/>
      <c r="M533" s="33">
        <f>SUM(I533,K533)</f>
        <v/>
      </c>
      <c r="N533" s="14" t="n"/>
      <c r="O533" s="13" t="n"/>
      <c r="P533" s="14" t="n"/>
      <c r="Q533" s="15">
        <f>IF(N533="Sí",0,H533-I533-K533)</f>
        <v/>
      </c>
      <c r="R533" s="14">
        <f>F533-TODAY()</f>
        <v/>
      </c>
      <c r="S533" s="14">
        <f>IF(N533="Sí","🟢 Pagado",IF(R533&lt;0,"🔴 Vencido",IF(R533&lt;=7,"🟡 Por vencer","")))</f>
        <v/>
      </c>
      <c r="T533" s="14" t="n"/>
      <c r="U533" s="14" t="n"/>
      <c r="V533" s="14" t="n"/>
      <c r="W533" s="14" t="n"/>
      <c r="X533" s="87" t="n"/>
    </row>
    <row r="534">
      <c r="A534" s="13" t="n"/>
      <c r="B534" s="14" t="n"/>
      <c r="C534" s="14" t="n"/>
      <c r="D534" s="14" t="n"/>
      <c r="E534" s="13" t="n"/>
      <c r="F534" s="13" t="n"/>
      <c r="G534" s="14" t="n"/>
      <c r="H534" s="15" t="n"/>
      <c r="I534" s="15" t="n"/>
      <c r="J534" s="308" t="n"/>
      <c r="K534" s="15" t="n"/>
      <c r="L534" s="15" t="n"/>
      <c r="M534" s="33">
        <f>SUM(I534,K534)</f>
        <v/>
      </c>
      <c r="N534" s="14" t="n"/>
      <c r="O534" s="13" t="n"/>
      <c r="P534" s="14" t="n"/>
      <c r="Q534" s="15">
        <f>IF(N534="Sí",0,H534-I534-K534)</f>
        <v/>
      </c>
      <c r="R534" s="14">
        <f>F534-TODAY()</f>
        <v/>
      </c>
      <c r="S534" s="14">
        <f>IF(N534="Sí","🟢 Pagado",IF(R534&lt;0,"🔴 Vencido",IF(R534&lt;=7,"🟡 Por vencer","")))</f>
        <v/>
      </c>
      <c r="T534" s="14" t="n"/>
      <c r="U534" s="14" t="n"/>
      <c r="V534" s="14" t="n"/>
      <c r="W534" s="14" t="n"/>
      <c r="X534" s="87" t="n"/>
    </row>
    <row r="535">
      <c r="A535" s="13" t="n"/>
      <c r="B535" s="14" t="n"/>
      <c r="C535" s="14" t="n"/>
      <c r="D535" s="14" t="n"/>
      <c r="E535" s="13" t="n"/>
      <c r="F535" s="13" t="n"/>
      <c r="G535" s="14" t="n"/>
      <c r="H535" s="15" t="n"/>
      <c r="I535" s="15" t="n"/>
      <c r="J535" s="308" t="n"/>
      <c r="K535" s="15" t="n"/>
      <c r="L535" s="15" t="n"/>
      <c r="M535" s="33">
        <f>SUM(I535,K535)</f>
        <v/>
      </c>
      <c r="N535" s="14" t="n"/>
      <c r="O535" s="13" t="n"/>
      <c r="P535" s="14" t="n"/>
      <c r="Q535" s="15">
        <f>IF(N535="Sí",0,H535-I535-K535)</f>
        <v/>
      </c>
      <c r="R535" s="14">
        <f>F535-TODAY()</f>
        <v/>
      </c>
      <c r="S535" s="14">
        <f>IF(N535="Sí","🟢 Pagado",IF(R535&lt;0,"🔴 Vencido",IF(R535&lt;=7,"🟡 Por vencer","")))</f>
        <v/>
      </c>
      <c r="T535" s="14" t="n"/>
      <c r="U535" s="14" t="n"/>
      <c r="V535" s="14" t="n"/>
      <c r="W535" s="14" t="n"/>
      <c r="X535" s="87" t="n"/>
    </row>
    <row r="536">
      <c r="A536" s="13" t="n"/>
      <c r="B536" s="14" t="n"/>
      <c r="C536" s="14" t="n"/>
      <c r="D536" s="14" t="n"/>
      <c r="E536" s="13" t="n"/>
      <c r="F536" s="13" t="n"/>
      <c r="G536" s="14" t="n"/>
      <c r="H536" s="15" t="n"/>
      <c r="I536" s="15" t="n"/>
      <c r="J536" s="308" t="n"/>
      <c r="K536" s="15" t="n"/>
      <c r="L536" s="15" t="n"/>
      <c r="M536" s="33">
        <f>SUM(I536,K536)</f>
        <v/>
      </c>
      <c r="N536" s="14" t="n"/>
      <c r="O536" s="13" t="n"/>
      <c r="P536" s="14" t="n"/>
      <c r="Q536" s="15">
        <f>IF(N536="Sí",0,H536-I536-K536)</f>
        <v/>
      </c>
      <c r="R536" s="14">
        <f>F536-TODAY()</f>
        <v/>
      </c>
      <c r="S536" s="14">
        <f>IF(N536="Sí","🟢 Pagado",IF(R536&lt;0,"🔴 Vencido",IF(R536&lt;=7,"🟡 Por vencer","")))</f>
        <v/>
      </c>
      <c r="T536" s="14" t="n"/>
      <c r="U536" s="14" t="n"/>
      <c r="V536" s="14" t="n"/>
      <c r="W536" s="14" t="n"/>
      <c r="X536" s="87" t="n"/>
    </row>
    <row r="537">
      <c r="A537" s="13" t="n"/>
      <c r="B537" s="14" t="n"/>
      <c r="C537" s="14" t="n"/>
      <c r="D537" s="14" t="n"/>
      <c r="E537" s="13" t="n"/>
      <c r="F537" s="13" t="n"/>
      <c r="G537" s="14" t="n"/>
      <c r="H537" s="15" t="n"/>
      <c r="I537" s="15" t="n"/>
      <c r="J537" s="308" t="n"/>
      <c r="K537" s="15" t="n"/>
      <c r="L537" s="15" t="n"/>
      <c r="M537" s="33">
        <f>SUM(I537,K537)</f>
        <v/>
      </c>
      <c r="N537" s="14" t="n"/>
      <c r="O537" s="13" t="n"/>
      <c r="P537" s="14" t="n"/>
      <c r="Q537" s="15">
        <f>IF(N537="Sí",0,H537-I537-K537)</f>
        <v/>
      </c>
      <c r="R537" s="14">
        <f>F537-TODAY()</f>
        <v/>
      </c>
      <c r="S537" s="14">
        <f>IF(N537="Sí","🟢 Pagado",IF(R537&lt;0,"🔴 Vencido",IF(R537&lt;=7,"🟡 Por vencer","")))</f>
        <v/>
      </c>
      <c r="T537" s="14" t="n"/>
      <c r="U537" s="14" t="n"/>
      <c r="V537" s="14" t="n"/>
      <c r="W537" s="14" t="n"/>
      <c r="X537" s="87" t="n"/>
    </row>
    <row r="538">
      <c r="A538" s="13" t="n"/>
      <c r="B538" s="14" t="n"/>
      <c r="C538" s="14" t="n"/>
      <c r="D538" s="14" t="n"/>
      <c r="E538" s="13" t="n"/>
      <c r="F538" s="13" t="n"/>
      <c r="G538" s="14" t="n"/>
      <c r="H538" s="15" t="n"/>
      <c r="I538" s="15" t="n"/>
      <c r="J538" s="308" t="n"/>
      <c r="K538" s="15" t="n"/>
      <c r="L538" s="15" t="n"/>
      <c r="M538" s="33">
        <f>SUM(I538,K538)</f>
        <v/>
      </c>
      <c r="N538" s="14" t="n"/>
      <c r="O538" s="13" t="n"/>
      <c r="P538" s="14" t="n"/>
      <c r="Q538" s="15">
        <f>IF(N538="Sí",0,H538-I538-K538)</f>
        <v/>
      </c>
      <c r="R538" s="14">
        <f>F538-TODAY()</f>
        <v/>
      </c>
      <c r="S538" s="14">
        <f>IF(N538="Sí","🟢 Pagado",IF(R538&lt;0,"🔴 Vencido",IF(R538&lt;=7,"🟡 Por vencer","")))</f>
        <v/>
      </c>
      <c r="T538" s="14" t="n"/>
      <c r="U538" s="14" t="n"/>
      <c r="V538" s="14" t="n"/>
      <c r="W538" s="14" t="n"/>
      <c r="X538" s="87" t="n"/>
    </row>
    <row r="539">
      <c r="A539" s="13" t="n"/>
      <c r="B539" s="14" t="n"/>
      <c r="C539" s="14" t="n"/>
      <c r="D539" s="14" t="n"/>
      <c r="E539" s="13" t="n"/>
      <c r="F539" s="13" t="n"/>
      <c r="G539" s="14" t="n"/>
      <c r="H539" s="15" t="n"/>
      <c r="I539" s="15" t="n"/>
      <c r="J539" s="308" t="n"/>
      <c r="K539" s="15" t="n"/>
      <c r="L539" s="15" t="n"/>
      <c r="M539" s="33">
        <f>SUM(I539,K539)</f>
        <v/>
      </c>
      <c r="N539" s="14" t="n"/>
      <c r="O539" s="13" t="n"/>
      <c r="P539" s="14" t="n"/>
      <c r="Q539" s="15">
        <f>IF(N539="Sí",0,H539-I539-K539)</f>
        <v/>
      </c>
      <c r="R539" s="14">
        <f>F539-TODAY()</f>
        <v/>
      </c>
      <c r="S539" s="14">
        <f>IF(N539="Sí","🟢 Pagado",IF(R539&lt;0,"🔴 Vencido",IF(R539&lt;=7,"🟡 Por vencer","")))</f>
        <v/>
      </c>
      <c r="T539" s="14" t="n"/>
      <c r="U539" s="14" t="n"/>
      <c r="V539" s="14" t="n"/>
      <c r="W539" s="14" t="n"/>
      <c r="X539" s="87" t="n"/>
    </row>
    <row r="540">
      <c r="A540" s="13" t="n"/>
      <c r="B540" s="14" t="n"/>
      <c r="C540" s="14" t="n"/>
      <c r="D540" s="14" t="n"/>
      <c r="E540" s="13" t="n"/>
      <c r="F540" s="13" t="n"/>
      <c r="G540" s="14" t="n"/>
      <c r="H540" s="15" t="n"/>
      <c r="I540" s="15" t="n"/>
      <c r="J540" s="308" t="n"/>
      <c r="K540" s="15" t="n"/>
      <c r="L540" s="15" t="n"/>
      <c r="M540" s="33">
        <f>SUM(I540,K540)</f>
        <v/>
      </c>
      <c r="N540" s="14" t="n"/>
      <c r="O540" s="13" t="n"/>
      <c r="P540" s="14" t="n"/>
      <c r="Q540" s="15">
        <f>IF(N540="Sí",0,H540-I540-K540)</f>
        <v/>
      </c>
      <c r="R540" s="14">
        <f>F540-TODAY()</f>
        <v/>
      </c>
      <c r="S540" s="14">
        <f>IF(N540="Sí","🟢 Pagado",IF(R540&lt;0,"🔴 Vencido",IF(R540&lt;=7,"🟡 Por vencer","")))</f>
        <v/>
      </c>
      <c r="T540" s="14" t="n"/>
      <c r="U540" s="14" t="n"/>
      <c r="V540" s="14" t="n"/>
      <c r="W540" s="14" t="n"/>
      <c r="X540" s="87" t="n"/>
    </row>
    <row r="541">
      <c r="A541" s="13" t="n"/>
      <c r="B541" s="14" t="n"/>
      <c r="C541" s="14" t="n"/>
      <c r="D541" s="14" t="n"/>
      <c r="E541" s="13" t="n"/>
      <c r="F541" s="13" t="n"/>
      <c r="G541" s="14" t="n"/>
      <c r="H541" s="15" t="n"/>
      <c r="I541" s="15" t="n"/>
      <c r="J541" s="308" t="n"/>
      <c r="K541" s="15" t="n"/>
      <c r="L541" s="15" t="n"/>
      <c r="M541" s="33">
        <f>SUM(I541,K541)</f>
        <v/>
      </c>
      <c r="N541" s="14" t="n"/>
      <c r="O541" s="13" t="n"/>
      <c r="P541" s="14" t="n"/>
      <c r="Q541" s="15">
        <f>IF(N541="Sí",0,H541-I541-K541)</f>
        <v/>
      </c>
      <c r="R541" s="14">
        <f>F541-TODAY()</f>
        <v/>
      </c>
      <c r="S541" s="14">
        <f>IF(N541="Sí","🟢 Pagado",IF(R541&lt;0,"🔴 Vencido",IF(R541&lt;=7,"🟡 Por vencer","")))</f>
        <v/>
      </c>
      <c r="T541" s="14" t="n"/>
      <c r="U541" s="14" t="n"/>
      <c r="V541" s="14" t="n"/>
      <c r="W541" s="14" t="n"/>
      <c r="X541" s="87" t="n"/>
    </row>
    <row r="542">
      <c r="A542" s="13" t="n"/>
      <c r="B542" s="14" t="n"/>
      <c r="C542" s="14" t="n"/>
      <c r="D542" s="14" t="n"/>
      <c r="E542" s="13" t="n"/>
      <c r="F542" s="13" t="n"/>
      <c r="G542" s="14" t="n"/>
      <c r="H542" s="15" t="n"/>
      <c r="I542" s="15" t="n"/>
      <c r="J542" s="308" t="n"/>
      <c r="K542" s="15" t="n"/>
      <c r="L542" s="15" t="n"/>
      <c r="M542" s="33">
        <f>SUM(I542,K542)</f>
        <v/>
      </c>
      <c r="N542" s="14" t="n"/>
      <c r="O542" s="13" t="n"/>
      <c r="P542" s="14" t="n"/>
      <c r="Q542" s="15">
        <f>IF(N542="Sí",0,H542-I542-K542)</f>
        <v/>
      </c>
      <c r="R542" s="14">
        <f>F542-TODAY()</f>
        <v/>
      </c>
      <c r="S542" s="14">
        <f>IF(N542="Sí","🟢 Pagado",IF(R542&lt;0,"🔴 Vencido",IF(R542&lt;=7,"🟡 Por vencer","")))</f>
        <v/>
      </c>
      <c r="T542" s="14" t="n"/>
      <c r="U542" s="14" t="n"/>
      <c r="V542" s="14" t="n"/>
      <c r="W542" s="14" t="n"/>
      <c r="X542" s="87" t="n"/>
    </row>
    <row r="543">
      <c r="A543" s="13" t="n"/>
      <c r="B543" s="14" t="n"/>
      <c r="C543" s="14" t="n"/>
      <c r="D543" s="14" t="n"/>
      <c r="E543" s="13" t="n"/>
      <c r="F543" s="13" t="n"/>
      <c r="G543" s="14" t="n"/>
      <c r="H543" s="15" t="n"/>
      <c r="I543" s="15" t="n"/>
      <c r="J543" s="308" t="n"/>
      <c r="K543" s="15" t="n"/>
      <c r="L543" s="15" t="n"/>
      <c r="M543" s="33">
        <f>SUM(I543,K543)</f>
        <v/>
      </c>
      <c r="N543" s="14" t="n"/>
      <c r="O543" s="13" t="n"/>
      <c r="P543" s="14" t="n"/>
      <c r="Q543" s="15">
        <f>IF(N543="Sí",0,H543-I543-K543)</f>
        <v/>
      </c>
      <c r="R543" s="14">
        <f>F543-TODAY()</f>
        <v/>
      </c>
      <c r="S543" s="14">
        <f>IF(N543="Sí","🟢 Pagado",IF(R543&lt;0,"🔴 Vencido",IF(R543&lt;=7,"🟡 Por vencer","")))</f>
        <v/>
      </c>
      <c r="T543" s="14" t="n"/>
      <c r="U543" s="14" t="n"/>
      <c r="V543" s="14" t="n"/>
      <c r="W543" s="14" t="n"/>
      <c r="X543" s="87" t="n"/>
    </row>
    <row r="544">
      <c r="A544" s="13" t="n"/>
      <c r="B544" s="14" t="n"/>
      <c r="C544" s="14" t="n"/>
      <c r="D544" s="14" t="n"/>
      <c r="E544" s="13" t="n"/>
      <c r="F544" s="13" t="n"/>
      <c r="G544" s="14" t="n"/>
      <c r="H544" s="15" t="n"/>
      <c r="I544" s="15" t="n"/>
      <c r="J544" s="308" t="n"/>
      <c r="K544" s="15" t="n"/>
      <c r="L544" s="15" t="n"/>
      <c r="M544" s="33">
        <f>SUM(I544,K544)</f>
        <v/>
      </c>
      <c r="N544" s="14" t="n"/>
      <c r="O544" s="13" t="n"/>
      <c r="P544" s="14" t="n"/>
      <c r="Q544" s="15">
        <f>IF(N544="Sí",0,H544-I544-K544)</f>
        <v/>
      </c>
      <c r="R544" s="14">
        <f>F544-TODAY()</f>
        <v/>
      </c>
      <c r="S544" s="14">
        <f>IF(N544="Sí","🟢 Pagado",IF(R544&lt;0,"🔴 Vencido",IF(R544&lt;=7,"🟡 Por vencer","")))</f>
        <v/>
      </c>
      <c r="T544" s="14" t="n"/>
      <c r="U544" s="14" t="n"/>
      <c r="V544" s="14" t="n"/>
      <c r="W544" s="14" t="n"/>
      <c r="X544" s="87" t="n"/>
    </row>
    <row r="545">
      <c r="A545" s="13" t="n"/>
      <c r="B545" s="14" t="n"/>
      <c r="C545" s="14" t="n"/>
      <c r="D545" s="14" t="n"/>
      <c r="E545" s="13" t="n"/>
      <c r="F545" s="13" t="n"/>
      <c r="G545" s="14" t="n"/>
      <c r="H545" s="15" t="n"/>
      <c r="I545" s="15" t="n"/>
      <c r="J545" s="308" t="n"/>
      <c r="K545" s="15" t="n"/>
      <c r="L545" s="15" t="n"/>
      <c r="M545" s="33">
        <f>SUM(I545,K545)</f>
        <v/>
      </c>
      <c r="N545" s="14" t="n"/>
      <c r="O545" s="13" t="n"/>
      <c r="P545" s="14" t="n"/>
      <c r="Q545" s="15">
        <f>IF(N545="Sí",0,H545-I545-K545)</f>
        <v/>
      </c>
      <c r="R545" s="14">
        <f>F545-TODAY()</f>
        <v/>
      </c>
      <c r="S545" s="14">
        <f>IF(N545="Sí","🟢 Pagado",IF(R545&lt;0,"🔴 Vencido",IF(R545&lt;=7,"🟡 Por vencer","")))</f>
        <v/>
      </c>
      <c r="T545" s="14" t="n"/>
      <c r="U545" s="14" t="n"/>
      <c r="V545" s="14" t="n"/>
      <c r="W545" s="14" t="n"/>
      <c r="X545" s="87" t="n"/>
    </row>
    <row r="546">
      <c r="A546" s="13" t="n"/>
      <c r="B546" s="14" t="n"/>
      <c r="C546" s="14" t="n"/>
      <c r="D546" s="14" t="n"/>
      <c r="E546" s="13" t="n"/>
      <c r="F546" s="13" t="n"/>
      <c r="G546" s="14" t="n"/>
      <c r="H546" s="15" t="n"/>
      <c r="I546" s="15" t="n"/>
      <c r="J546" s="308" t="n"/>
      <c r="K546" s="15" t="n"/>
      <c r="L546" s="15" t="n"/>
      <c r="M546" s="33">
        <f>SUM(I546,K546)</f>
        <v/>
      </c>
      <c r="N546" s="14" t="n"/>
      <c r="O546" s="13" t="n"/>
      <c r="P546" s="14" t="n"/>
      <c r="Q546" s="15">
        <f>IF(N546="Sí",0,H546-I546-K546)</f>
        <v/>
      </c>
      <c r="R546" s="14">
        <f>F546-TODAY()</f>
        <v/>
      </c>
      <c r="S546" s="14">
        <f>IF(N546="Sí","🟢 Pagado",IF(R546&lt;0,"🔴 Vencido",IF(R546&lt;=7,"🟡 Por vencer","")))</f>
        <v/>
      </c>
      <c r="T546" s="14" t="n"/>
      <c r="U546" s="14" t="n"/>
      <c r="V546" s="14" t="n"/>
      <c r="W546" s="14" t="n"/>
      <c r="X546" s="87" t="n"/>
    </row>
    <row r="547">
      <c r="A547" s="13" t="n"/>
      <c r="B547" s="14" t="n"/>
      <c r="C547" s="14" t="n"/>
      <c r="D547" s="14" t="n"/>
      <c r="E547" s="13" t="n"/>
      <c r="F547" s="13" t="n"/>
      <c r="G547" s="14" t="n"/>
      <c r="H547" s="15" t="n"/>
      <c r="I547" s="15" t="n"/>
      <c r="J547" s="308" t="n"/>
      <c r="K547" s="15" t="n"/>
      <c r="L547" s="15" t="n"/>
      <c r="M547" s="33">
        <f>SUM(I547,K547)</f>
        <v/>
      </c>
      <c r="N547" s="14" t="n"/>
      <c r="O547" s="13" t="n"/>
      <c r="P547" s="14" t="n"/>
      <c r="Q547" s="15">
        <f>IF(N547="Sí",0,H547-I547-K547)</f>
        <v/>
      </c>
      <c r="R547" s="14">
        <f>F547-TODAY()</f>
        <v/>
      </c>
      <c r="S547" s="14">
        <f>IF(N547="Sí","🟢 Pagado",IF(R547&lt;0,"🔴 Vencido",IF(R547&lt;=7,"🟡 Por vencer","")))</f>
        <v/>
      </c>
      <c r="T547" s="14" t="n"/>
      <c r="U547" s="14" t="n"/>
      <c r="V547" s="14" t="n"/>
      <c r="W547" s="14" t="n"/>
      <c r="X547" s="87" t="n"/>
    </row>
    <row r="548">
      <c r="A548" s="13" t="n"/>
      <c r="B548" s="14" t="n"/>
      <c r="C548" s="14" t="n"/>
      <c r="D548" s="14" t="n"/>
      <c r="E548" s="13" t="n"/>
      <c r="F548" s="13" t="n"/>
      <c r="G548" s="14" t="n"/>
      <c r="H548" s="15" t="n"/>
      <c r="I548" s="15" t="n"/>
      <c r="J548" s="308" t="n"/>
      <c r="K548" s="15" t="n"/>
      <c r="L548" s="15" t="n"/>
      <c r="M548" s="33">
        <f>SUM(I548,K548)</f>
        <v/>
      </c>
      <c r="N548" s="14" t="n"/>
      <c r="O548" s="13" t="n"/>
      <c r="P548" s="14" t="n"/>
      <c r="Q548" s="15">
        <f>IF(N548="Sí",0,H548-I548-K548)</f>
        <v/>
      </c>
      <c r="R548" s="14">
        <f>F548-TODAY()</f>
        <v/>
      </c>
      <c r="S548" s="14">
        <f>IF(N548="Sí","🟢 Pagado",IF(R548&lt;0,"🔴 Vencido",IF(R548&lt;=7,"🟡 Por vencer","")))</f>
        <v/>
      </c>
      <c r="T548" s="14" t="n"/>
      <c r="U548" s="14" t="n"/>
      <c r="V548" s="14" t="n"/>
      <c r="W548" s="14" t="n"/>
      <c r="X548" s="87" t="n"/>
    </row>
    <row r="549">
      <c r="A549" s="13" t="n"/>
      <c r="B549" s="14" t="n"/>
      <c r="C549" s="14" t="n"/>
      <c r="D549" s="14" t="n"/>
      <c r="E549" s="13" t="n"/>
      <c r="F549" s="13" t="n"/>
      <c r="G549" s="14" t="n"/>
      <c r="H549" s="15" t="n"/>
      <c r="I549" s="15" t="n"/>
      <c r="J549" s="308" t="n"/>
      <c r="K549" s="15" t="n"/>
      <c r="L549" s="15" t="n"/>
      <c r="M549" s="33">
        <f>SUM(I549,K549)</f>
        <v/>
      </c>
      <c r="N549" s="14" t="n"/>
      <c r="O549" s="13" t="n"/>
      <c r="P549" s="14" t="n"/>
      <c r="Q549" s="15">
        <f>IF(N549="Sí",0,H549-I549-K549)</f>
        <v/>
      </c>
      <c r="R549" s="14">
        <f>F549-TODAY()</f>
        <v/>
      </c>
      <c r="S549" s="14">
        <f>IF(N549="Sí","🟢 Pagado",IF(R549&lt;0,"🔴 Vencido",IF(R549&lt;=7,"🟡 Por vencer","")))</f>
        <v/>
      </c>
      <c r="T549" s="14" t="n"/>
      <c r="U549" s="14" t="n"/>
      <c r="V549" s="14" t="n"/>
      <c r="W549" s="14" t="n"/>
      <c r="X549" s="87" t="n"/>
    </row>
    <row r="550">
      <c r="A550" s="13" t="n"/>
      <c r="B550" s="14" t="n"/>
      <c r="C550" s="14" t="n"/>
      <c r="D550" s="14" t="n"/>
      <c r="E550" s="13" t="n"/>
      <c r="F550" s="13" t="n"/>
      <c r="G550" s="14" t="n"/>
      <c r="H550" s="15" t="n"/>
      <c r="I550" s="15" t="n"/>
      <c r="J550" s="308" t="n"/>
      <c r="K550" s="15" t="n"/>
      <c r="L550" s="15" t="n"/>
      <c r="M550" s="33">
        <f>SUM(I550,K550)</f>
        <v/>
      </c>
      <c r="N550" s="14" t="n"/>
      <c r="O550" s="13" t="n"/>
      <c r="P550" s="14" t="n"/>
      <c r="Q550" s="15">
        <f>IF(N550="Sí",0,H550-I550-K550)</f>
        <v/>
      </c>
      <c r="R550" s="14">
        <f>F550-TODAY()</f>
        <v/>
      </c>
      <c r="S550" s="14">
        <f>IF(N550="Sí","🟢 Pagado",IF(R550&lt;0,"🔴 Vencido",IF(R550&lt;=7,"🟡 Por vencer","")))</f>
        <v/>
      </c>
      <c r="T550" s="14" t="n"/>
      <c r="U550" s="14" t="n"/>
      <c r="V550" s="14" t="n"/>
      <c r="W550" s="14" t="n"/>
      <c r="X550" s="87" t="n"/>
    </row>
    <row r="551">
      <c r="A551" s="13" t="n"/>
      <c r="B551" s="14" t="n"/>
      <c r="C551" s="14" t="n"/>
      <c r="D551" s="14" t="n"/>
      <c r="E551" s="13" t="n"/>
      <c r="F551" s="13" t="n"/>
      <c r="G551" s="14" t="n"/>
      <c r="H551" s="15" t="n"/>
      <c r="I551" s="15" t="n"/>
      <c r="J551" s="308" t="n"/>
      <c r="K551" s="15" t="n"/>
      <c r="L551" s="15" t="n"/>
      <c r="M551" s="33">
        <f>SUM(I551,K551)</f>
        <v/>
      </c>
      <c r="N551" s="14" t="n"/>
      <c r="O551" s="13" t="n"/>
      <c r="P551" s="14" t="n"/>
      <c r="Q551" s="15">
        <f>IF(N551="Sí",0,H551-I551-K551)</f>
        <v/>
      </c>
      <c r="R551" s="14">
        <f>F551-TODAY()</f>
        <v/>
      </c>
      <c r="S551" s="14">
        <f>IF(N551="Sí","🟢 Pagado",IF(R551&lt;0,"🔴 Vencido",IF(R551&lt;=7,"🟡 Por vencer","")))</f>
        <v/>
      </c>
      <c r="T551" s="14" t="n"/>
      <c r="U551" s="14" t="n"/>
      <c r="V551" s="14" t="n"/>
      <c r="W551" s="14" t="n"/>
      <c r="X551" s="87" t="n"/>
    </row>
    <row r="552">
      <c r="A552" s="13" t="n"/>
      <c r="B552" s="14" t="n"/>
      <c r="C552" s="14" t="n"/>
      <c r="D552" s="14" t="n"/>
      <c r="E552" s="13" t="n"/>
      <c r="F552" s="13" t="n"/>
      <c r="G552" s="14" t="n"/>
      <c r="H552" s="15" t="n"/>
      <c r="I552" s="15" t="n"/>
      <c r="J552" s="308" t="n"/>
      <c r="K552" s="15" t="n"/>
      <c r="L552" s="15" t="n"/>
      <c r="M552" s="33">
        <f>SUM(I552,K552)</f>
        <v/>
      </c>
      <c r="N552" s="14" t="n"/>
      <c r="O552" s="13" t="n"/>
      <c r="P552" s="14" t="n"/>
      <c r="Q552" s="15">
        <f>IF(N552="Sí",0,H552-I552-K552)</f>
        <v/>
      </c>
      <c r="R552" s="14">
        <f>F552-TODAY()</f>
        <v/>
      </c>
      <c r="S552" s="14">
        <f>IF(N552="Sí","🟢 Pagado",IF(R552&lt;0,"🔴 Vencido",IF(R552&lt;=7,"🟡 Por vencer","")))</f>
        <v/>
      </c>
      <c r="T552" s="14" t="n"/>
      <c r="U552" s="14" t="n"/>
      <c r="V552" s="14" t="n"/>
      <c r="W552" s="14" t="n"/>
      <c r="X552" s="87" t="n"/>
    </row>
    <row r="553">
      <c r="A553" s="13" t="n"/>
      <c r="B553" s="14" t="n"/>
      <c r="C553" s="14" t="n"/>
      <c r="D553" s="14" t="n"/>
      <c r="E553" s="13" t="n"/>
      <c r="F553" s="13" t="n"/>
      <c r="G553" s="14" t="n"/>
      <c r="H553" s="15" t="n"/>
      <c r="I553" s="15" t="n"/>
      <c r="J553" s="308" t="n"/>
      <c r="K553" s="15" t="n"/>
      <c r="L553" s="15" t="n"/>
      <c r="M553" s="33">
        <f>SUM(I553,K553)</f>
        <v/>
      </c>
      <c r="N553" s="14" t="n"/>
      <c r="O553" s="13" t="n"/>
      <c r="P553" s="14" t="n"/>
      <c r="Q553" s="15">
        <f>IF(N553="Sí",0,H553-I553-K553)</f>
        <v/>
      </c>
      <c r="R553" s="14">
        <f>F553-TODAY()</f>
        <v/>
      </c>
      <c r="S553" s="14">
        <f>IF(N553="Sí","🟢 Pagado",IF(R553&lt;0,"🔴 Vencido",IF(R553&lt;=7,"🟡 Por vencer","")))</f>
        <v/>
      </c>
      <c r="T553" s="14" t="n"/>
      <c r="U553" s="14" t="n"/>
      <c r="V553" s="14" t="n"/>
      <c r="W553" s="14" t="n"/>
      <c r="X553" s="87" t="n"/>
    </row>
    <row r="554">
      <c r="A554" s="13" t="n"/>
      <c r="B554" s="14" t="n"/>
      <c r="C554" s="14" t="n"/>
      <c r="D554" s="14" t="n"/>
      <c r="E554" s="13" t="n"/>
      <c r="F554" s="13" t="n"/>
      <c r="G554" s="14" t="n"/>
      <c r="H554" s="15" t="n"/>
      <c r="I554" s="15" t="n"/>
      <c r="J554" s="308" t="n"/>
      <c r="K554" s="15" t="n"/>
      <c r="L554" s="15" t="n"/>
      <c r="M554" s="33">
        <f>SUM(I554,K554)</f>
        <v/>
      </c>
      <c r="N554" s="14" t="n"/>
      <c r="O554" s="13" t="n"/>
      <c r="P554" s="14" t="n"/>
      <c r="Q554" s="15">
        <f>IF(N554="Sí",0,H554-I554-K554)</f>
        <v/>
      </c>
      <c r="R554" s="14">
        <f>F554-TODAY()</f>
        <v/>
      </c>
      <c r="S554" s="14">
        <f>IF(N554="Sí","🟢 Pagado",IF(R554&lt;0,"🔴 Vencido",IF(R554&lt;=7,"🟡 Por vencer","")))</f>
        <v/>
      </c>
      <c r="T554" s="14" t="n"/>
      <c r="U554" s="14" t="n"/>
      <c r="V554" s="14" t="n"/>
      <c r="W554" s="14" t="n"/>
      <c r="X554" s="87" t="n"/>
    </row>
    <row r="555">
      <c r="A555" s="13" t="n"/>
      <c r="B555" s="14" t="n"/>
      <c r="C555" s="14" t="n"/>
      <c r="D555" s="14" t="n"/>
      <c r="E555" s="13" t="n"/>
      <c r="F555" s="13" t="n"/>
      <c r="G555" s="14" t="n"/>
      <c r="H555" s="15" t="n"/>
      <c r="I555" s="15" t="n"/>
      <c r="J555" s="308" t="n"/>
      <c r="K555" s="15" t="n"/>
      <c r="L555" s="15" t="n"/>
      <c r="M555" s="33">
        <f>SUM(I555,K555)</f>
        <v/>
      </c>
      <c r="N555" s="14" t="n"/>
      <c r="O555" s="13" t="n"/>
      <c r="P555" s="14" t="n"/>
      <c r="Q555" s="15">
        <f>IF(N555="Sí",0,H555-I555-K555)</f>
        <v/>
      </c>
      <c r="R555" s="14">
        <f>F555-TODAY()</f>
        <v/>
      </c>
      <c r="S555" s="14">
        <f>IF(N555="Sí","🟢 Pagado",IF(R555&lt;0,"🔴 Vencido",IF(R555&lt;=7,"🟡 Por vencer","")))</f>
        <v/>
      </c>
      <c r="T555" s="14" t="n"/>
      <c r="U555" s="14" t="n"/>
      <c r="V555" s="14" t="n"/>
      <c r="W555" s="14" t="n"/>
      <c r="X555" s="87" t="n"/>
    </row>
    <row r="556">
      <c r="A556" s="13" t="n"/>
      <c r="B556" s="14" t="n"/>
      <c r="C556" s="14" t="n"/>
      <c r="D556" s="14" t="n"/>
      <c r="E556" s="13" t="n"/>
      <c r="F556" s="13" t="n"/>
      <c r="G556" s="14" t="n"/>
      <c r="H556" s="15" t="n"/>
      <c r="I556" s="15" t="n"/>
      <c r="J556" s="308" t="n"/>
      <c r="K556" s="15" t="n"/>
      <c r="L556" s="15" t="n"/>
      <c r="M556" s="33">
        <f>SUM(I556,K556)</f>
        <v/>
      </c>
      <c r="N556" s="14" t="n"/>
      <c r="O556" s="13" t="n"/>
      <c r="P556" s="14" t="n"/>
      <c r="Q556" s="15">
        <f>IF(N556="Sí",0,H556-I556-K556)</f>
        <v/>
      </c>
      <c r="R556" s="14">
        <f>F556-TODAY()</f>
        <v/>
      </c>
      <c r="S556" s="14">
        <f>IF(N556="Sí","🟢 Pagado",IF(R556&lt;0,"🔴 Vencido",IF(R556&lt;=7,"🟡 Por vencer","")))</f>
        <v/>
      </c>
      <c r="T556" s="14" t="n"/>
      <c r="U556" s="14" t="n"/>
      <c r="V556" s="14" t="n"/>
      <c r="W556" s="14" t="n"/>
      <c r="X556" s="87" t="n"/>
    </row>
    <row r="557">
      <c r="A557" s="13" t="n"/>
      <c r="B557" s="14" t="n"/>
      <c r="C557" s="14" t="n"/>
      <c r="D557" s="14" t="n"/>
      <c r="E557" s="13" t="n"/>
      <c r="F557" s="13" t="n"/>
      <c r="G557" s="14" t="n"/>
      <c r="H557" s="15" t="n"/>
      <c r="I557" s="15" t="n"/>
      <c r="J557" s="308" t="n"/>
      <c r="K557" s="15" t="n"/>
      <c r="L557" s="15" t="n"/>
      <c r="M557" s="33">
        <f>SUM(I557,K557)</f>
        <v/>
      </c>
      <c r="N557" s="14" t="n"/>
      <c r="O557" s="13" t="n"/>
      <c r="P557" s="14" t="n"/>
      <c r="Q557" s="15">
        <f>IF(N557="Sí",0,H557-I557-K557)</f>
        <v/>
      </c>
      <c r="R557" s="14">
        <f>F557-TODAY()</f>
        <v/>
      </c>
      <c r="S557" s="14">
        <f>IF(N557="Sí","🟢 Pagado",IF(R557&lt;0,"🔴 Vencido",IF(R557&lt;=7,"🟡 Por vencer","")))</f>
        <v/>
      </c>
      <c r="T557" s="14" t="n"/>
      <c r="U557" s="14" t="n"/>
      <c r="V557" s="14" t="n"/>
      <c r="W557" s="14" t="n"/>
      <c r="X557" s="87" t="n"/>
    </row>
    <row r="558">
      <c r="A558" s="13" t="n"/>
      <c r="B558" s="14" t="n"/>
      <c r="C558" s="14" t="n"/>
      <c r="D558" s="14" t="n"/>
      <c r="E558" s="13" t="n"/>
      <c r="F558" s="13" t="n"/>
      <c r="G558" s="14" t="n"/>
      <c r="H558" s="15" t="n"/>
      <c r="I558" s="15" t="n"/>
      <c r="J558" s="308" t="n"/>
      <c r="K558" s="15" t="n"/>
      <c r="L558" s="15" t="n"/>
      <c r="M558" s="33">
        <f>SUM(I558,K558)</f>
        <v/>
      </c>
      <c r="N558" s="14" t="n"/>
      <c r="O558" s="13" t="n"/>
      <c r="P558" s="14" t="n"/>
      <c r="Q558" s="15">
        <f>IF(N558="Sí",0,H558-I558-K558)</f>
        <v/>
      </c>
      <c r="R558" s="14">
        <f>F558-TODAY()</f>
        <v/>
      </c>
      <c r="S558" s="14">
        <f>IF(N558="Sí","🟢 Pagado",IF(R558&lt;0,"🔴 Vencido",IF(R558&lt;=7,"🟡 Por vencer","")))</f>
        <v/>
      </c>
      <c r="T558" s="14" t="n"/>
      <c r="U558" s="14" t="n"/>
      <c r="V558" s="14" t="n"/>
      <c r="W558" s="14" t="n"/>
      <c r="X558" s="87" t="n"/>
    </row>
    <row r="559">
      <c r="A559" s="13" t="n"/>
      <c r="B559" s="14" t="n"/>
      <c r="C559" s="14" t="n"/>
      <c r="D559" s="14" t="n"/>
      <c r="E559" s="13" t="n"/>
      <c r="F559" s="13" t="n"/>
      <c r="G559" s="14" t="n"/>
      <c r="H559" s="15" t="n"/>
      <c r="I559" s="15" t="n"/>
      <c r="J559" s="308" t="n"/>
      <c r="K559" s="15" t="n"/>
      <c r="L559" s="15" t="n"/>
      <c r="M559" s="33">
        <f>SUM(I559,K559)</f>
        <v/>
      </c>
      <c r="N559" s="14" t="n"/>
      <c r="O559" s="13" t="n"/>
      <c r="P559" s="14" t="n"/>
      <c r="Q559" s="15">
        <f>IF(N559="Sí",0,H559-I559-K559)</f>
        <v/>
      </c>
      <c r="R559" s="14">
        <f>F559-TODAY()</f>
        <v/>
      </c>
      <c r="S559" s="14">
        <f>IF(N559="Sí","🟢 Pagado",IF(R559&lt;0,"🔴 Vencido",IF(R559&lt;=7,"🟡 Por vencer","")))</f>
        <v/>
      </c>
      <c r="T559" s="14" t="n"/>
      <c r="U559" s="14" t="n"/>
      <c r="V559" s="14" t="n"/>
      <c r="W559" s="14" t="n"/>
      <c r="X559" s="87" t="n"/>
    </row>
    <row r="560">
      <c r="A560" s="13" t="n"/>
      <c r="B560" s="14" t="n"/>
      <c r="C560" s="14" t="n"/>
      <c r="D560" s="14" t="n"/>
      <c r="E560" s="13" t="n"/>
      <c r="F560" s="13" t="n"/>
      <c r="G560" s="14" t="n"/>
      <c r="H560" s="15" t="n"/>
      <c r="I560" s="15" t="n"/>
      <c r="J560" s="308" t="n"/>
      <c r="K560" s="15" t="n"/>
      <c r="L560" s="15" t="n"/>
      <c r="M560" s="33">
        <f>SUM(I560,K560)</f>
        <v/>
      </c>
      <c r="N560" s="14" t="n"/>
      <c r="O560" s="13" t="n"/>
      <c r="P560" s="14" t="n"/>
      <c r="Q560" s="15">
        <f>IF(N560="Sí",0,H560-I560-K560)</f>
        <v/>
      </c>
      <c r="R560" s="14">
        <f>F560-TODAY()</f>
        <v/>
      </c>
      <c r="S560" s="14">
        <f>IF(N560="Sí","🟢 Pagado",IF(R560&lt;0,"🔴 Vencido",IF(R560&lt;=7,"🟡 Por vencer","")))</f>
        <v/>
      </c>
      <c r="T560" s="14" t="n"/>
      <c r="U560" s="14" t="n"/>
      <c r="V560" s="14" t="n"/>
      <c r="W560" s="14" t="n"/>
      <c r="X560" s="87" t="n"/>
    </row>
    <row r="561">
      <c r="A561" s="13" t="n"/>
      <c r="B561" s="14" t="n"/>
      <c r="C561" s="14" t="n"/>
      <c r="D561" s="14" t="n"/>
      <c r="E561" s="13" t="n"/>
      <c r="F561" s="13" t="n"/>
      <c r="G561" s="14" t="n"/>
      <c r="H561" s="15" t="n"/>
      <c r="I561" s="15" t="n"/>
      <c r="J561" s="308" t="n"/>
      <c r="K561" s="15" t="n"/>
      <c r="L561" s="15" t="n"/>
      <c r="M561" s="33">
        <f>SUM(I561,K561)</f>
        <v/>
      </c>
      <c r="N561" s="14" t="n"/>
      <c r="O561" s="13" t="n"/>
      <c r="P561" s="14" t="n"/>
      <c r="Q561" s="15">
        <f>IF(N561="Sí",0,H561-I561-K561)</f>
        <v/>
      </c>
      <c r="R561" s="14">
        <f>F561-TODAY()</f>
        <v/>
      </c>
      <c r="S561" s="14">
        <f>IF(N561="Sí","🟢 Pagado",IF(R561&lt;0,"🔴 Vencido",IF(R561&lt;=7,"🟡 Por vencer","")))</f>
        <v/>
      </c>
      <c r="T561" s="14" t="n"/>
      <c r="U561" s="14" t="n"/>
      <c r="V561" s="14" t="n"/>
      <c r="W561" s="14" t="n"/>
      <c r="X561" s="87" t="n"/>
    </row>
    <row r="562">
      <c r="A562" s="13" t="n"/>
      <c r="B562" s="14" t="n"/>
      <c r="C562" s="14" t="n"/>
      <c r="D562" s="14" t="n"/>
      <c r="E562" s="13" t="n"/>
      <c r="F562" s="13" t="n"/>
      <c r="G562" s="14" t="n"/>
      <c r="H562" s="15" t="n"/>
      <c r="I562" s="15" t="n"/>
      <c r="J562" s="308" t="n"/>
      <c r="K562" s="15" t="n"/>
      <c r="L562" s="15" t="n"/>
      <c r="M562" s="33">
        <f>SUM(I562,K562)</f>
        <v/>
      </c>
      <c r="N562" s="14" t="n"/>
      <c r="O562" s="13" t="n"/>
      <c r="P562" s="14" t="n"/>
      <c r="Q562" s="15">
        <f>IF(N562="Sí",0,H562-I562-K562)</f>
        <v/>
      </c>
      <c r="R562" s="14">
        <f>F562-TODAY()</f>
        <v/>
      </c>
      <c r="S562" s="14">
        <f>IF(N562="Sí","🟢 Pagado",IF(R562&lt;0,"🔴 Vencido",IF(R562&lt;=7,"🟡 Por vencer","")))</f>
        <v/>
      </c>
      <c r="T562" s="14" t="n"/>
      <c r="U562" s="14" t="n"/>
      <c r="V562" s="14" t="n"/>
      <c r="W562" s="14" t="n"/>
      <c r="X562" s="87" t="n"/>
    </row>
    <row r="563">
      <c r="A563" s="13" t="n"/>
      <c r="B563" s="14" t="n"/>
      <c r="C563" s="14" t="n"/>
      <c r="D563" s="14" t="n"/>
      <c r="E563" s="13" t="n"/>
      <c r="F563" s="13" t="n"/>
      <c r="G563" s="14" t="n"/>
      <c r="H563" s="15" t="n"/>
      <c r="I563" s="15" t="n"/>
      <c r="J563" s="308" t="n"/>
      <c r="K563" s="15" t="n"/>
      <c r="L563" s="15" t="n"/>
      <c r="M563" s="33">
        <f>SUM(I563,K563)</f>
        <v/>
      </c>
      <c r="N563" s="14" t="n"/>
      <c r="O563" s="13" t="n"/>
      <c r="P563" s="14" t="n"/>
      <c r="Q563" s="15">
        <f>IF(N563="Sí",0,H563-I563-K563)</f>
        <v/>
      </c>
      <c r="R563" s="14">
        <f>F563-TODAY()</f>
        <v/>
      </c>
      <c r="S563" s="14">
        <f>IF(N563="Sí","🟢 Pagado",IF(R563&lt;0,"🔴 Vencido",IF(R563&lt;=7,"🟡 Por vencer","")))</f>
        <v/>
      </c>
      <c r="T563" s="14" t="n"/>
      <c r="U563" s="14" t="n"/>
      <c r="V563" s="14" t="n"/>
      <c r="W563" s="14" t="n"/>
      <c r="X563" s="87" t="n"/>
    </row>
    <row r="564">
      <c r="A564" s="13" t="n"/>
      <c r="B564" s="14" t="n"/>
      <c r="C564" s="14" t="n"/>
      <c r="D564" s="14" t="n"/>
      <c r="E564" s="13" t="n"/>
      <c r="F564" s="13" t="n"/>
      <c r="G564" s="14" t="n"/>
      <c r="H564" s="15" t="n"/>
      <c r="I564" s="15" t="n"/>
      <c r="J564" s="308" t="n"/>
      <c r="K564" s="15" t="n"/>
      <c r="L564" s="15" t="n"/>
      <c r="M564" s="33">
        <f>SUM(I564,K564)</f>
        <v/>
      </c>
      <c r="N564" s="14" t="n"/>
      <c r="O564" s="13" t="n"/>
      <c r="P564" s="14" t="n"/>
      <c r="Q564" s="15">
        <f>IF(N564="Sí",0,H564-I564-K564)</f>
        <v/>
      </c>
      <c r="R564" s="14">
        <f>F564-TODAY()</f>
        <v/>
      </c>
      <c r="S564" s="14">
        <f>IF(N564="Sí","🟢 Pagado",IF(R564&lt;0,"🔴 Vencido",IF(R564&lt;=7,"🟡 Por vencer","")))</f>
        <v/>
      </c>
      <c r="T564" s="14" t="n"/>
      <c r="U564" s="14" t="n"/>
      <c r="V564" s="14" t="n"/>
      <c r="W564" s="14" t="n"/>
      <c r="X564" s="87" t="n"/>
    </row>
    <row r="565">
      <c r="A565" s="13" t="n"/>
      <c r="B565" s="14" t="n"/>
      <c r="C565" s="14" t="n"/>
      <c r="D565" s="14" t="n"/>
      <c r="E565" s="13" t="n"/>
      <c r="F565" s="13" t="n"/>
      <c r="G565" s="14" t="n"/>
      <c r="H565" s="15" t="n"/>
      <c r="I565" s="15" t="n"/>
      <c r="J565" s="308" t="n"/>
      <c r="K565" s="15" t="n"/>
      <c r="L565" s="15" t="n"/>
      <c r="M565" s="33">
        <f>SUM(I565,K565)</f>
        <v/>
      </c>
      <c r="N565" s="14" t="n"/>
      <c r="O565" s="13" t="n"/>
      <c r="P565" s="14" t="n"/>
      <c r="Q565" s="15">
        <f>IF(N565="Sí",0,H565-I565-K565)</f>
        <v/>
      </c>
      <c r="R565" s="14">
        <f>F565-TODAY()</f>
        <v/>
      </c>
      <c r="S565" s="14">
        <f>IF(N565="Sí","🟢 Pagado",IF(R565&lt;0,"🔴 Vencido",IF(R565&lt;=7,"🟡 Por vencer","")))</f>
        <v/>
      </c>
      <c r="T565" s="14" t="n"/>
      <c r="U565" s="14" t="n"/>
      <c r="V565" s="14" t="n"/>
      <c r="W565" s="14" t="n"/>
      <c r="X565" s="87" t="n"/>
    </row>
    <row r="566">
      <c r="A566" s="13" t="n"/>
      <c r="B566" s="14" t="n"/>
      <c r="C566" s="14" t="n"/>
      <c r="D566" s="14" t="n"/>
      <c r="E566" s="13" t="n"/>
      <c r="F566" s="13" t="n"/>
      <c r="G566" s="14" t="n"/>
      <c r="H566" s="15" t="n"/>
      <c r="I566" s="15" t="n"/>
      <c r="J566" s="308" t="n"/>
      <c r="K566" s="15" t="n"/>
      <c r="L566" s="15" t="n"/>
      <c r="M566" s="33">
        <f>SUM(I566,K566)</f>
        <v/>
      </c>
      <c r="N566" s="14" t="n"/>
      <c r="O566" s="13" t="n"/>
      <c r="P566" s="14" t="n"/>
      <c r="Q566" s="15">
        <f>IF(N566="Sí",0,H566-I566-K566)</f>
        <v/>
      </c>
      <c r="R566" s="14">
        <f>F566-TODAY()</f>
        <v/>
      </c>
      <c r="S566" s="14">
        <f>IF(N566="Sí","🟢 Pagado",IF(R566&lt;0,"🔴 Vencido",IF(R566&lt;=7,"🟡 Por vencer","")))</f>
        <v/>
      </c>
      <c r="T566" s="14" t="n"/>
      <c r="U566" s="14" t="n"/>
      <c r="V566" s="14" t="n"/>
      <c r="W566" s="14" t="n"/>
      <c r="X566" s="87" t="n"/>
    </row>
    <row r="567">
      <c r="A567" s="13" t="n"/>
      <c r="B567" s="14" t="n"/>
      <c r="C567" s="14" t="n"/>
      <c r="D567" s="14" t="n"/>
      <c r="E567" s="13" t="n"/>
      <c r="F567" s="13" t="n"/>
      <c r="G567" s="14" t="n"/>
      <c r="H567" s="15" t="n"/>
      <c r="I567" s="15" t="n"/>
      <c r="J567" s="308" t="n"/>
      <c r="K567" s="15" t="n"/>
      <c r="L567" s="15" t="n"/>
      <c r="M567" s="33">
        <f>SUM(I567,K567)</f>
        <v/>
      </c>
      <c r="N567" s="14" t="n"/>
      <c r="O567" s="13" t="n"/>
      <c r="P567" s="14" t="n"/>
      <c r="Q567" s="15">
        <f>IF(N567="Sí",0,H567-I567-K567)</f>
        <v/>
      </c>
      <c r="R567" s="14">
        <f>F567-TODAY()</f>
        <v/>
      </c>
      <c r="S567" s="14">
        <f>IF(N567="Sí","🟢 Pagado",IF(R567&lt;0,"🔴 Vencido",IF(R567&lt;=7,"🟡 Por vencer","")))</f>
        <v/>
      </c>
      <c r="T567" s="14" t="n"/>
      <c r="U567" s="14" t="n"/>
      <c r="V567" s="14" t="n"/>
      <c r="W567" s="14" t="n"/>
      <c r="X567" s="87" t="n"/>
    </row>
    <row r="568">
      <c r="A568" s="13" t="n"/>
      <c r="B568" s="14" t="n"/>
      <c r="C568" s="14" t="n"/>
      <c r="D568" s="14" t="n"/>
      <c r="E568" s="13" t="n"/>
      <c r="F568" s="13" t="n"/>
      <c r="G568" s="14" t="n"/>
      <c r="H568" s="15" t="n"/>
      <c r="I568" s="15" t="n"/>
      <c r="J568" s="308" t="n"/>
      <c r="K568" s="15" t="n"/>
      <c r="L568" s="15" t="n"/>
      <c r="M568" s="33">
        <f>SUM(I568,K568)</f>
        <v/>
      </c>
      <c r="N568" s="14" t="n"/>
      <c r="O568" s="13" t="n"/>
      <c r="P568" s="14" t="n"/>
      <c r="Q568" s="15">
        <f>IF(N568="Sí",0,H568-I568-K568)</f>
        <v/>
      </c>
      <c r="R568" s="14">
        <f>F568-TODAY()</f>
        <v/>
      </c>
      <c r="S568" s="14">
        <f>IF(N568="Sí","🟢 Pagado",IF(R568&lt;0,"🔴 Vencido",IF(R568&lt;=7,"🟡 Por vencer","")))</f>
        <v/>
      </c>
      <c r="T568" s="14" t="n"/>
      <c r="U568" s="14" t="n"/>
      <c r="V568" s="14" t="n"/>
      <c r="W568" s="14" t="n"/>
      <c r="X568" s="87" t="n"/>
    </row>
    <row r="569">
      <c r="A569" s="13" t="n"/>
      <c r="B569" s="14" t="n"/>
      <c r="C569" s="14" t="n"/>
      <c r="D569" s="14" t="n"/>
      <c r="E569" s="13" t="n"/>
      <c r="F569" s="13" t="n"/>
      <c r="G569" s="14" t="n"/>
      <c r="H569" s="15" t="n"/>
      <c r="I569" s="15" t="n"/>
      <c r="J569" s="308" t="n"/>
      <c r="K569" s="15" t="n"/>
      <c r="L569" s="15" t="n"/>
      <c r="M569" s="33">
        <f>SUM(I569,K569)</f>
        <v/>
      </c>
      <c r="N569" s="14" t="n"/>
      <c r="O569" s="13" t="n"/>
      <c r="P569" s="14" t="n"/>
      <c r="Q569" s="15">
        <f>IF(N569="Sí",0,H569-I569-K569)</f>
        <v/>
      </c>
      <c r="R569" s="14">
        <f>F569-TODAY()</f>
        <v/>
      </c>
      <c r="S569" s="14">
        <f>IF(N569="Sí","🟢 Pagado",IF(R569&lt;0,"🔴 Vencido",IF(R569&lt;=7,"🟡 Por vencer","")))</f>
        <v/>
      </c>
      <c r="T569" s="14" t="n"/>
      <c r="U569" s="14" t="n"/>
      <c r="V569" s="14" t="n"/>
      <c r="W569" s="14" t="n"/>
      <c r="X569" s="87" t="n"/>
    </row>
    <row r="570">
      <c r="A570" s="13" t="n"/>
      <c r="B570" s="14" t="n"/>
      <c r="C570" s="14" t="n"/>
      <c r="D570" s="14" t="n"/>
      <c r="E570" s="13" t="n"/>
      <c r="F570" s="13" t="n"/>
      <c r="G570" s="14" t="n"/>
      <c r="H570" s="15" t="n"/>
      <c r="I570" s="15" t="n"/>
      <c r="J570" s="308" t="n"/>
      <c r="K570" s="15" t="n"/>
      <c r="L570" s="15" t="n"/>
      <c r="M570" s="33">
        <f>SUM(I570,K570)</f>
        <v/>
      </c>
      <c r="N570" s="14" t="n"/>
      <c r="O570" s="13" t="n"/>
      <c r="P570" s="14" t="n"/>
      <c r="Q570" s="15">
        <f>IF(N570="Sí",0,H570-I570-K570)</f>
        <v/>
      </c>
      <c r="R570" s="14">
        <f>F570-TODAY()</f>
        <v/>
      </c>
      <c r="S570" s="14">
        <f>IF(N570="Sí","🟢 Pagado",IF(R570&lt;0,"🔴 Vencido",IF(R570&lt;=7,"🟡 Por vencer","")))</f>
        <v/>
      </c>
      <c r="T570" s="14" t="n"/>
      <c r="U570" s="14" t="n"/>
      <c r="V570" s="14" t="n"/>
      <c r="W570" s="14" t="n"/>
      <c r="X570" s="87" t="n"/>
    </row>
    <row r="571">
      <c r="A571" s="13" t="n"/>
      <c r="B571" s="14" t="n"/>
      <c r="C571" s="14" t="n"/>
      <c r="D571" s="14" t="n"/>
      <c r="E571" s="13" t="n"/>
      <c r="F571" s="13" t="n"/>
      <c r="G571" s="14" t="n"/>
      <c r="H571" s="15" t="n"/>
      <c r="I571" s="15" t="n"/>
      <c r="J571" s="308" t="n"/>
      <c r="K571" s="15" t="n"/>
      <c r="L571" s="15" t="n"/>
      <c r="M571" s="33">
        <f>SUM(I571,K571)</f>
        <v/>
      </c>
      <c r="N571" s="14" t="n"/>
      <c r="O571" s="13" t="n"/>
      <c r="P571" s="14" t="n"/>
      <c r="Q571" s="15">
        <f>IF(N571="Sí",0,H571-I571-K571)</f>
        <v/>
      </c>
      <c r="R571" s="14">
        <f>F571-TODAY()</f>
        <v/>
      </c>
      <c r="S571" s="14">
        <f>IF(N571="Sí","🟢 Pagado",IF(R571&lt;0,"🔴 Vencido",IF(R571&lt;=7,"🟡 Por vencer","")))</f>
        <v/>
      </c>
      <c r="T571" s="14" t="n"/>
      <c r="U571" s="14" t="n"/>
      <c r="V571" s="14" t="n"/>
      <c r="W571" s="14" t="n"/>
      <c r="X571" s="87" t="n"/>
    </row>
    <row r="572">
      <c r="A572" s="13" t="n"/>
      <c r="B572" s="14" t="n"/>
      <c r="C572" s="14" t="n"/>
      <c r="D572" s="14" t="n"/>
      <c r="E572" s="13" t="n"/>
      <c r="F572" s="13" t="n"/>
      <c r="G572" s="14" t="n"/>
      <c r="H572" s="15" t="n"/>
      <c r="I572" s="15" t="n"/>
      <c r="J572" s="308" t="n"/>
      <c r="K572" s="15" t="n"/>
      <c r="L572" s="15" t="n"/>
      <c r="M572" s="33">
        <f>SUM(I572,K572)</f>
        <v/>
      </c>
      <c r="N572" s="14" t="n"/>
      <c r="O572" s="13" t="n"/>
      <c r="P572" s="14" t="n"/>
      <c r="Q572" s="15">
        <f>IF(N572="Sí",0,H572-I572-K572)</f>
        <v/>
      </c>
      <c r="R572" s="14">
        <f>F572-TODAY()</f>
        <v/>
      </c>
      <c r="S572" s="14">
        <f>IF(N572="Sí","🟢 Pagado",IF(R572&lt;0,"🔴 Vencido",IF(R572&lt;=7,"🟡 Por vencer","")))</f>
        <v/>
      </c>
      <c r="T572" s="14" t="n"/>
      <c r="U572" s="14" t="n"/>
      <c r="V572" s="14" t="n"/>
      <c r="W572" s="14" t="n"/>
      <c r="X572" s="87" t="n"/>
    </row>
    <row r="573">
      <c r="A573" s="13" t="n"/>
      <c r="B573" s="14" t="n"/>
      <c r="C573" s="14" t="n"/>
      <c r="D573" s="14" t="n"/>
      <c r="E573" s="13" t="n"/>
      <c r="F573" s="13" t="n"/>
      <c r="G573" s="14" t="n"/>
      <c r="H573" s="15" t="n"/>
      <c r="I573" s="15" t="n"/>
      <c r="J573" s="308" t="n"/>
      <c r="K573" s="15" t="n"/>
      <c r="L573" s="15" t="n"/>
      <c r="M573" s="33">
        <f>SUM(I573,K573)</f>
        <v/>
      </c>
      <c r="N573" s="14" t="n"/>
      <c r="O573" s="13" t="n"/>
      <c r="P573" s="14" t="n"/>
      <c r="Q573" s="15">
        <f>IF(N573="Sí",0,H573-I573-K573)</f>
        <v/>
      </c>
      <c r="R573" s="14">
        <f>F573-TODAY()</f>
        <v/>
      </c>
      <c r="S573" s="14">
        <f>IF(N573="Sí","🟢 Pagado",IF(R573&lt;0,"🔴 Vencido",IF(R573&lt;=7,"🟡 Por vencer","")))</f>
        <v/>
      </c>
      <c r="T573" s="14" t="n"/>
      <c r="U573" s="14" t="n"/>
      <c r="V573" s="14" t="n"/>
      <c r="W573" s="14" t="n"/>
      <c r="X573" s="87" t="n"/>
    </row>
    <row r="574">
      <c r="A574" s="13" t="n"/>
      <c r="B574" s="14" t="n"/>
      <c r="C574" s="14" t="n"/>
      <c r="D574" s="14" t="n"/>
      <c r="E574" s="13" t="n"/>
      <c r="F574" s="13" t="n"/>
      <c r="G574" s="14" t="n"/>
      <c r="H574" s="15" t="n"/>
      <c r="I574" s="15" t="n"/>
      <c r="J574" s="308" t="n"/>
      <c r="K574" s="15" t="n"/>
      <c r="L574" s="15" t="n"/>
      <c r="M574" s="33">
        <f>SUM(I574,K574)</f>
        <v/>
      </c>
      <c r="N574" s="14" t="n"/>
      <c r="O574" s="13" t="n"/>
      <c r="P574" s="14" t="n"/>
      <c r="Q574" s="15">
        <f>IF(N574="Sí",0,H574-I574-K574)</f>
        <v/>
      </c>
      <c r="R574" s="14">
        <f>F574-TODAY()</f>
        <v/>
      </c>
      <c r="S574" s="14">
        <f>IF(N574="Sí","🟢 Pagado",IF(R574&lt;0,"🔴 Vencido",IF(R574&lt;=7,"🟡 Por vencer","")))</f>
        <v/>
      </c>
      <c r="T574" s="14" t="n"/>
      <c r="U574" s="14" t="n"/>
      <c r="V574" s="14" t="n"/>
      <c r="W574" s="14" t="n"/>
      <c r="X574" s="87" t="n"/>
    </row>
    <row r="575">
      <c r="A575" s="13" t="n"/>
      <c r="B575" s="14" t="n"/>
      <c r="C575" s="14" t="n"/>
      <c r="D575" s="14" t="n"/>
      <c r="E575" s="13" t="n"/>
      <c r="F575" s="13" t="n"/>
      <c r="G575" s="14" t="n"/>
      <c r="H575" s="15" t="n"/>
      <c r="I575" s="15" t="n"/>
      <c r="J575" s="308" t="n"/>
      <c r="K575" s="15" t="n"/>
      <c r="L575" s="15" t="n"/>
      <c r="M575" s="33">
        <f>SUM(I575,K575)</f>
        <v/>
      </c>
      <c r="N575" s="14" t="n"/>
      <c r="O575" s="13" t="n"/>
      <c r="P575" s="14" t="n"/>
      <c r="Q575" s="15">
        <f>IF(N575="Sí",0,H575-I575-K575)</f>
        <v/>
      </c>
      <c r="R575" s="14">
        <f>F575-TODAY()</f>
        <v/>
      </c>
      <c r="S575" s="14">
        <f>IF(N575="Sí","🟢 Pagado",IF(R575&lt;0,"🔴 Vencido",IF(R575&lt;=7,"🟡 Por vencer","")))</f>
        <v/>
      </c>
      <c r="T575" s="14" t="n"/>
      <c r="U575" s="14" t="n"/>
      <c r="V575" s="14" t="n"/>
      <c r="W575" s="14" t="n"/>
      <c r="X575" s="87" t="n"/>
    </row>
    <row r="576">
      <c r="A576" s="13" t="n"/>
      <c r="B576" s="14" t="n"/>
      <c r="C576" s="14" t="n"/>
      <c r="D576" s="14" t="n"/>
      <c r="E576" s="13" t="n"/>
      <c r="F576" s="13" t="n"/>
      <c r="G576" s="14" t="n"/>
      <c r="H576" s="15" t="n"/>
      <c r="I576" s="15" t="n"/>
      <c r="J576" s="308" t="n"/>
      <c r="K576" s="15" t="n"/>
      <c r="L576" s="15" t="n"/>
      <c r="M576" s="33">
        <f>SUM(I576,K576)</f>
        <v/>
      </c>
      <c r="N576" s="14" t="n"/>
      <c r="O576" s="13" t="n"/>
      <c r="P576" s="14" t="n"/>
      <c r="Q576" s="15">
        <f>IF(N576="Sí",0,H576-I576-K576)</f>
        <v/>
      </c>
      <c r="R576" s="14">
        <f>F576-TODAY()</f>
        <v/>
      </c>
      <c r="S576" s="14">
        <f>IF(N576="Sí","🟢 Pagado",IF(R576&lt;0,"🔴 Vencido",IF(R576&lt;=7,"🟡 Por vencer","")))</f>
        <v/>
      </c>
      <c r="T576" s="14" t="n"/>
      <c r="U576" s="14" t="n"/>
      <c r="V576" s="14" t="n"/>
      <c r="W576" s="14" t="n"/>
      <c r="X576" s="87" t="n"/>
    </row>
    <row r="577">
      <c r="A577" s="13" t="n"/>
      <c r="B577" s="14" t="n"/>
      <c r="C577" s="14" t="n"/>
      <c r="D577" s="14" t="n"/>
      <c r="E577" s="13" t="n"/>
      <c r="F577" s="13" t="n"/>
      <c r="G577" s="14" t="n"/>
      <c r="H577" s="15" t="n"/>
      <c r="I577" s="15" t="n"/>
      <c r="J577" s="308" t="n"/>
      <c r="K577" s="15" t="n"/>
      <c r="L577" s="15" t="n"/>
      <c r="M577" s="33">
        <f>SUM(I577,K577)</f>
        <v/>
      </c>
      <c r="N577" s="14" t="n"/>
      <c r="O577" s="13" t="n"/>
      <c r="P577" s="14" t="n"/>
      <c r="Q577" s="15">
        <f>IF(N577="Sí",0,H577-I577-K577)</f>
        <v/>
      </c>
      <c r="R577" s="14">
        <f>F577-TODAY()</f>
        <v/>
      </c>
      <c r="S577" s="14">
        <f>IF(N577="Sí","🟢 Pagado",IF(R577&lt;0,"🔴 Vencido",IF(R577&lt;=7,"🟡 Por vencer","")))</f>
        <v/>
      </c>
      <c r="T577" s="14" t="n"/>
      <c r="U577" s="14" t="n"/>
      <c r="V577" s="14" t="n"/>
      <c r="W577" s="14" t="n"/>
      <c r="X577" s="87" t="n"/>
    </row>
    <row r="578">
      <c r="A578" s="13" t="n"/>
      <c r="B578" s="14" t="n"/>
      <c r="C578" s="14" t="n"/>
      <c r="D578" s="14" t="n"/>
      <c r="E578" s="13" t="n"/>
      <c r="F578" s="13" t="n"/>
      <c r="G578" s="14" t="n"/>
      <c r="H578" s="15" t="n"/>
      <c r="I578" s="15" t="n"/>
      <c r="J578" s="308" t="n"/>
      <c r="K578" s="15" t="n"/>
      <c r="L578" s="15" t="n"/>
      <c r="M578" s="33">
        <f>SUM(I578,K578)</f>
        <v/>
      </c>
      <c r="N578" s="14" t="n"/>
      <c r="O578" s="13" t="n"/>
      <c r="P578" s="14" t="n"/>
      <c r="Q578" s="15">
        <f>IF(N578="Sí",0,H578-I578-K578)</f>
        <v/>
      </c>
      <c r="R578" s="14">
        <f>F578-TODAY()</f>
        <v/>
      </c>
      <c r="S578" s="14">
        <f>IF(N578="Sí","🟢 Pagado",IF(R578&lt;0,"🔴 Vencido",IF(R578&lt;=7,"🟡 Por vencer","")))</f>
        <v/>
      </c>
      <c r="T578" s="14" t="n"/>
      <c r="U578" s="14" t="n"/>
      <c r="V578" s="14" t="n"/>
      <c r="W578" s="14" t="n"/>
      <c r="X578" s="87" t="n"/>
    </row>
    <row r="579">
      <c r="A579" s="13" t="n"/>
      <c r="B579" s="14" t="n"/>
      <c r="C579" s="14" t="n"/>
      <c r="D579" s="14" t="n"/>
      <c r="E579" s="13" t="n"/>
      <c r="F579" s="13" t="n"/>
      <c r="G579" s="14" t="n"/>
      <c r="H579" s="15" t="n"/>
      <c r="I579" s="15" t="n"/>
      <c r="J579" s="308" t="n"/>
      <c r="K579" s="15" t="n"/>
      <c r="L579" s="15" t="n"/>
      <c r="M579" s="33">
        <f>SUM(I579,K579)</f>
        <v/>
      </c>
      <c r="N579" s="14" t="n"/>
      <c r="O579" s="13" t="n"/>
      <c r="P579" s="14" t="n"/>
      <c r="Q579" s="15">
        <f>IF(N579="Sí",0,H579-I579-K579)</f>
        <v/>
      </c>
      <c r="R579" s="14">
        <f>F579-TODAY()</f>
        <v/>
      </c>
      <c r="S579" s="14">
        <f>IF(N579="Sí","🟢 Pagado",IF(R579&lt;0,"🔴 Vencido",IF(R579&lt;=7,"🟡 Por vencer","")))</f>
        <v/>
      </c>
      <c r="T579" s="14" t="n"/>
      <c r="U579" s="14" t="n"/>
      <c r="V579" s="14" t="n"/>
      <c r="W579" s="14" t="n"/>
      <c r="X579" s="87" t="n"/>
    </row>
    <row r="580">
      <c r="A580" s="13" t="n"/>
      <c r="B580" s="14" t="n"/>
      <c r="C580" s="14" t="n"/>
      <c r="D580" s="14" t="n"/>
      <c r="E580" s="13" t="n"/>
      <c r="F580" s="13" t="n"/>
      <c r="G580" s="14" t="n"/>
      <c r="H580" s="15" t="n"/>
      <c r="I580" s="15" t="n"/>
      <c r="J580" s="308" t="n"/>
      <c r="K580" s="15" t="n"/>
      <c r="L580" s="15" t="n"/>
      <c r="M580" s="33">
        <f>SUM(I580,K580)</f>
        <v/>
      </c>
      <c r="N580" s="14" t="n"/>
      <c r="O580" s="13" t="n"/>
      <c r="P580" s="14" t="n"/>
      <c r="Q580" s="15">
        <f>IF(N580="Sí",0,H580-I580-K580)</f>
        <v/>
      </c>
      <c r="R580" s="14">
        <f>F580-TODAY()</f>
        <v/>
      </c>
      <c r="S580" s="14">
        <f>IF(N580="Sí","🟢 Pagado",IF(R580&lt;0,"🔴 Vencido",IF(R580&lt;=7,"🟡 Por vencer","")))</f>
        <v/>
      </c>
      <c r="T580" s="14" t="n"/>
      <c r="U580" s="14" t="n"/>
      <c r="V580" s="14" t="n"/>
      <c r="W580" s="14" t="n"/>
      <c r="X580" s="87" t="n"/>
    </row>
    <row r="581">
      <c r="A581" s="13" t="n"/>
      <c r="B581" s="14" t="n"/>
      <c r="C581" s="14" t="n"/>
      <c r="D581" s="14" t="n"/>
      <c r="E581" s="13" t="n"/>
      <c r="F581" s="13" t="n"/>
      <c r="G581" s="14" t="n"/>
      <c r="H581" s="15" t="n"/>
      <c r="I581" s="15" t="n"/>
      <c r="J581" s="308" t="n"/>
      <c r="K581" s="15" t="n"/>
      <c r="L581" s="15" t="n"/>
      <c r="M581" s="33">
        <f>SUM(I581,K581)</f>
        <v/>
      </c>
      <c r="N581" s="14" t="n"/>
      <c r="O581" s="13" t="n"/>
      <c r="P581" s="14" t="n"/>
      <c r="Q581" s="15">
        <f>IF(N581="Sí",0,H581-I581-K581)</f>
        <v/>
      </c>
      <c r="R581" s="14">
        <f>F581-TODAY()</f>
        <v/>
      </c>
      <c r="S581" s="14">
        <f>IF(N581="Sí","🟢 Pagado",IF(R581&lt;0,"🔴 Vencido",IF(R581&lt;=7,"🟡 Por vencer","")))</f>
        <v/>
      </c>
      <c r="T581" s="14" t="n"/>
      <c r="U581" s="14" t="n"/>
      <c r="V581" s="14" t="n"/>
      <c r="W581" s="14" t="n"/>
      <c r="X581" s="87" t="n"/>
    </row>
    <row r="582">
      <c r="A582" s="13" t="n"/>
      <c r="B582" s="14" t="n"/>
      <c r="C582" s="14" t="n"/>
      <c r="D582" s="14" t="n"/>
      <c r="E582" s="13" t="n"/>
      <c r="F582" s="13" t="n"/>
      <c r="G582" s="14" t="n"/>
      <c r="H582" s="15" t="n"/>
      <c r="I582" s="15" t="n"/>
      <c r="J582" s="308" t="n"/>
      <c r="K582" s="15" t="n"/>
      <c r="L582" s="15" t="n"/>
      <c r="M582" s="33">
        <f>SUM(I582,K582)</f>
        <v/>
      </c>
      <c r="N582" s="14" t="n"/>
      <c r="O582" s="13" t="n"/>
      <c r="P582" s="14" t="n"/>
      <c r="Q582" s="15">
        <f>IF(N582="Sí",0,H582-I582-K582)</f>
        <v/>
      </c>
      <c r="R582" s="14">
        <f>F582-TODAY()</f>
        <v/>
      </c>
      <c r="S582" s="14">
        <f>IF(N582="Sí","🟢 Pagado",IF(R582&lt;0,"🔴 Vencido",IF(R582&lt;=7,"🟡 Por vencer","")))</f>
        <v/>
      </c>
      <c r="T582" s="14" t="n"/>
      <c r="U582" s="14" t="n"/>
      <c r="V582" s="14" t="n"/>
      <c r="W582" s="14" t="n"/>
      <c r="X582" s="87" t="n"/>
    </row>
    <row r="583">
      <c r="A583" s="13" t="n"/>
      <c r="B583" s="14" t="n"/>
      <c r="C583" s="14" t="n"/>
      <c r="D583" s="14" t="n"/>
      <c r="E583" s="13" t="n"/>
      <c r="F583" s="13" t="n"/>
      <c r="G583" s="14" t="n"/>
      <c r="H583" s="15" t="n"/>
      <c r="I583" s="15" t="n"/>
      <c r="J583" s="308" t="n"/>
      <c r="K583" s="15" t="n"/>
      <c r="L583" s="15" t="n"/>
      <c r="M583" s="33">
        <f>SUM(I583,K583)</f>
        <v/>
      </c>
      <c r="N583" s="14" t="n"/>
      <c r="O583" s="13" t="n"/>
      <c r="P583" s="14" t="n"/>
      <c r="Q583" s="15">
        <f>IF(N583="Sí",0,H583-I583-K583)</f>
        <v/>
      </c>
      <c r="R583" s="14">
        <f>F583-TODAY()</f>
        <v/>
      </c>
      <c r="S583" s="14">
        <f>IF(N583="Sí","🟢 Pagado",IF(R583&lt;0,"🔴 Vencido",IF(R583&lt;=7,"🟡 Por vencer","")))</f>
        <v/>
      </c>
      <c r="T583" s="14" t="n"/>
      <c r="U583" s="14" t="n"/>
      <c r="V583" s="14" t="n"/>
      <c r="W583" s="14" t="n"/>
      <c r="X583" s="87" t="n"/>
    </row>
    <row r="584">
      <c r="A584" s="13" t="n"/>
      <c r="B584" s="14" t="n"/>
      <c r="C584" s="14" t="n"/>
      <c r="D584" s="14" t="n"/>
      <c r="E584" s="13" t="n"/>
      <c r="F584" s="13" t="n"/>
      <c r="G584" s="14" t="n"/>
      <c r="H584" s="15" t="n"/>
      <c r="I584" s="15" t="n"/>
      <c r="J584" s="308" t="n"/>
      <c r="K584" s="15" t="n"/>
      <c r="L584" s="15" t="n"/>
      <c r="M584" s="33">
        <f>SUM(I584,K584)</f>
        <v/>
      </c>
      <c r="N584" s="14" t="n"/>
      <c r="O584" s="13" t="n"/>
      <c r="P584" s="14" t="n"/>
      <c r="Q584" s="15">
        <f>IF(N584="Sí",0,H584-I584-K584)</f>
        <v/>
      </c>
      <c r="R584" s="14">
        <f>F584-TODAY()</f>
        <v/>
      </c>
      <c r="S584" s="14">
        <f>IF(N584="Sí","🟢 Pagado",IF(R584&lt;0,"🔴 Vencido",IF(R584&lt;=7,"🟡 Por vencer","")))</f>
        <v/>
      </c>
      <c r="T584" s="14" t="n"/>
      <c r="U584" s="14" t="n"/>
      <c r="V584" s="14" t="n"/>
      <c r="W584" s="14" t="n"/>
      <c r="X584" s="87" t="n"/>
    </row>
    <row r="585">
      <c r="A585" s="13" t="n"/>
      <c r="B585" s="14" t="n"/>
      <c r="C585" s="14" t="n"/>
      <c r="D585" s="14" t="n"/>
      <c r="E585" s="13" t="n"/>
      <c r="F585" s="13" t="n"/>
      <c r="G585" s="14" t="n"/>
      <c r="H585" s="15" t="n"/>
      <c r="I585" s="15" t="n"/>
      <c r="J585" s="308" t="n"/>
      <c r="K585" s="15" t="n"/>
      <c r="L585" s="15" t="n"/>
      <c r="M585" s="33">
        <f>SUM(I585,K585)</f>
        <v/>
      </c>
      <c r="N585" s="14" t="n"/>
      <c r="O585" s="13" t="n"/>
      <c r="P585" s="14" t="n"/>
      <c r="Q585" s="15">
        <f>IF(N585="Sí",0,H585-I585-K585)</f>
        <v/>
      </c>
      <c r="R585" s="14">
        <f>F585-TODAY()</f>
        <v/>
      </c>
      <c r="S585" s="14">
        <f>IF(N585="Sí","🟢 Pagado",IF(R585&lt;0,"🔴 Vencido",IF(R585&lt;=7,"🟡 Por vencer","")))</f>
        <v/>
      </c>
      <c r="T585" s="14" t="n"/>
      <c r="U585" s="14" t="n"/>
      <c r="V585" s="14" t="n"/>
      <c r="W585" s="14" t="n"/>
      <c r="X585" s="87" t="n"/>
    </row>
    <row r="586">
      <c r="A586" s="13" t="n"/>
      <c r="B586" s="14" t="n"/>
      <c r="C586" s="14" t="n"/>
      <c r="D586" s="14" t="n"/>
      <c r="E586" s="13" t="n"/>
      <c r="F586" s="13" t="n"/>
      <c r="G586" s="14" t="n"/>
      <c r="H586" s="15" t="n"/>
      <c r="I586" s="15" t="n"/>
      <c r="J586" s="308" t="n"/>
      <c r="K586" s="15" t="n"/>
      <c r="L586" s="15" t="n"/>
      <c r="M586" s="33">
        <f>SUM(I586,K586)</f>
        <v/>
      </c>
      <c r="N586" s="14" t="n"/>
      <c r="O586" s="13" t="n"/>
      <c r="P586" s="14" t="n"/>
      <c r="Q586" s="15">
        <f>IF(N586="Sí",0,H586-I586-K586)</f>
        <v/>
      </c>
      <c r="R586" s="14">
        <f>F586-TODAY()</f>
        <v/>
      </c>
      <c r="S586" s="14">
        <f>IF(N586="Sí","🟢 Pagado",IF(R586&lt;0,"🔴 Vencido",IF(R586&lt;=7,"🟡 Por vencer","")))</f>
        <v/>
      </c>
      <c r="T586" s="14" t="n"/>
      <c r="U586" s="14" t="n"/>
      <c r="V586" s="14" t="n"/>
      <c r="W586" s="14" t="n"/>
      <c r="X586" s="87" t="n"/>
    </row>
    <row r="587">
      <c r="A587" s="13" t="n"/>
      <c r="B587" s="14" t="n"/>
      <c r="C587" s="14" t="n"/>
      <c r="D587" s="14" t="n"/>
      <c r="E587" s="13" t="n"/>
      <c r="F587" s="13" t="n"/>
      <c r="G587" s="14" t="n"/>
      <c r="H587" s="15" t="n"/>
      <c r="I587" s="15" t="n"/>
      <c r="J587" s="308" t="n"/>
      <c r="K587" s="15" t="n"/>
      <c r="L587" s="15" t="n"/>
      <c r="M587" s="33">
        <f>SUM(I587,K587)</f>
        <v/>
      </c>
      <c r="N587" s="14" t="n"/>
      <c r="O587" s="13" t="n"/>
      <c r="P587" s="14" t="n"/>
      <c r="Q587" s="15">
        <f>IF(N587="Sí",0,H587-I587-K587)</f>
        <v/>
      </c>
      <c r="R587" s="14">
        <f>F587-TODAY()</f>
        <v/>
      </c>
      <c r="S587" s="14">
        <f>IF(N587="Sí","🟢 Pagado",IF(R587&lt;0,"🔴 Vencido",IF(R587&lt;=7,"🟡 Por vencer","")))</f>
        <v/>
      </c>
      <c r="T587" s="14" t="n"/>
      <c r="U587" s="14" t="n"/>
      <c r="V587" s="14" t="n"/>
      <c r="W587" s="14" t="n"/>
      <c r="X587" s="87" t="n"/>
    </row>
    <row r="588">
      <c r="A588" s="13" t="n"/>
      <c r="B588" s="14" t="n"/>
      <c r="C588" s="14" t="n"/>
      <c r="D588" s="14" t="n"/>
      <c r="E588" s="13" t="n"/>
      <c r="F588" s="13" t="n"/>
      <c r="G588" s="14" t="n"/>
      <c r="H588" s="15" t="n"/>
      <c r="I588" s="15" t="n"/>
      <c r="J588" s="308" t="n"/>
      <c r="K588" s="15" t="n"/>
      <c r="L588" s="15" t="n"/>
      <c r="M588" s="33">
        <f>SUM(I588,K588)</f>
        <v/>
      </c>
      <c r="N588" s="14" t="n"/>
      <c r="O588" s="13" t="n"/>
      <c r="P588" s="14" t="n"/>
      <c r="Q588" s="15">
        <f>IF(N588="Sí",0,H588-I588-K588)</f>
        <v/>
      </c>
      <c r="R588" s="14">
        <f>F588-TODAY()</f>
        <v/>
      </c>
      <c r="S588" s="14">
        <f>IF(N588="Sí","🟢 Pagado",IF(R588&lt;0,"🔴 Vencido",IF(R588&lt;=7,"🟡 Por vencer","")))</f>
        <v/>
      </c>
      <c r="T588" s="14" t="n"/>
      <c r="U588" s="14" t="n"/>
      <c r="V588" s="14" t="n"/>
      <c r="W588" s="14" t="n"/>
      <c r="X588" s="87" t="n"/>
    </row>
    <row r="589">
      <c r="A589" s="13" t="n"/>
      <c r="B589" s="14" t="n"/>
      <c r="C589" s="14" t="n"/>
      <c r="D589" s="14" t="n"/>
      <c r="E589" s="13" t="n"/>
      <c r="F589" s="13" t="n"/>
      <c r="G589" s="14" t="n"/>
      <c r="H589" s="15" t="n"/>
      <c r="I589" s="15" t="n"/>
      <c r="J589" s="308" t="n"/>
      <c r="K589" s="15" t="n"/>
      <c r="L589" s="15" t="n"/>
      <c r="M589" s="33">
        <f>SUM(I589,K589)</f>
        <v/>
      </c>
      <c r="N589" s="14" t="n"/>
      <c r="O589" s="13" t="n"/>
      <c r="P589" s="14" t="n"/>
      <c r="Q589" s="15">
        <f>IF(N589="Sí",0,H589-I589-K589)</f>
        <v/>
      </c>
      <c r="R589" s="14">
        <f>F589-TODAY()</f>
        <v/>
      </c>
      <c r="S589" s="14">
        <f>IF(N589="Sí","🟢 Pagado",IF(R589&lt;0,"🔴 Vencido",IF(R589&lt;=7,"🟡 Por vencer","")))</f>
        <v/>
      </c>
      <c r="T589" s="14" t="n"/>
      <c r="U589" s="14" t="n"/>
      <c r="V589" s="14" t="n"/>
      <c r="W589" s="14" t="n"/>
      <c r="X589" s="87" t="n"/>
    </row>
    <row r="590">
      <c r="A590" s="13" t="n"/>
      <c r="B590" s="14" t="n"/>
      <c r="C590" s="14" t="n"/>
      <c r="D590" s="14" t="n"/>
      <c r="E590" s="13" t="n"/>
      <c r="F590" s="13" t="n"/>
      <c r="G590" s="14" t="n"/>
      <c r="H590" s="15" t="n"/>
      <c r="I590" s="15" t="n"/>
      <c r="J590" s="308" t="n"/>
      <c r="K590" s="15" t="n"/>
      <c r="L590" s="15" t="n"/>
      <c r="M590" s="33">
        <f>SUM(I590,K590)</f>
        <v/>
      </c>
      <c r="N590" s="14" t="n"/>
      <c r="O590" s="13" t="n"/>
      <c r="P590" s="14" t="n"/>
      <c r="Q590" s="15">
        <f>IF(N590="Sí",0,H590-I590-K590)</f>
        <v/>
      </c>
      <c r="R590" s="14">
        <f>F590-TODAY()</f>
        <v/>
      </c>
      <c r="S590" s="14">
        <f>IF(N590="Sí","🟢 Pagado",IF(R590&lt;0,"🔴 Vencido",IF(R590&lt;=7,"🟡 Por vencer","")))</f>
        <v/>
      </c>
      <c r="T590" s="14" t="n"/>
      <c r="U590" s="14" t="n"/>
      <c r="V590" s="14" t="n"/>
      <c r="W590" s="14" t="n"/>
      <c r="X590" s="87" t="n"/>
    </row>
    <row r="591">
      <c r="A591" s="13" t="n"/>
      <c r="B591" s="14" t="n"/>
      <c r="C591" s="14" t="n"/>
      <c r="D591" s="14" t="n"/>
      <c r="E591" s="13" t="n"/>
      <c r="F591" s="13" t="n"/>
      <c r="G591" s="14" t="n"/>
      <c r="H591" s="15" t="n"/>
      <c r="I591" s="15" t="n"/>
      <c r="J591" s="308" t="n"/>
      <c r="K591" s="15" t="n"/>
      <c r="L591" s="15" t="n"/>
      <c r="M591" s="33">
        <f>SUM(I591,K591)</f>
        <v/>
      </c>
      <c r="N591" s="14" t="n"/>
      <c r="O591" s="13" t="n"/>
      <c r="P591" s="14" t="n"/>
      <c r="Q591" s="15">
        <f>IF(N591="Sí",0,H591-I591-K591)</f>
        <v/>
      </c>
      <c r="R591" s="14">
        <f>F591-TODAY()</f>
        <v/>
      </c>
      <c r="S591" s="14">
        <f>IF(N591="Sí","🟢 Pagado",IF(R591&lt;0,"🔴 Vencido",IF(R591&lt;=7,"🟡 Por vencer","")))</f>
        <v/>
      </c>
      <c r="T591" s="14" t="n"/>
      <c r="U591" s="14" t="n"/>
      <c r="V591" s="14" t="n"/>
      <c r="W591" s="14" t="n"/>
      <c r="X591" s="87" t="n"/>
    </row>
    <row r="592">
      <c r="A592" s="13" t="n"/>
      <c r="B592" s="14" t="n"/>
      <c r="C592" s="14" t="n"/>
      <c r="D592" s="14" t="n"/>
      <c r="E592" s="13" t="n"/>
      <c r="F592" s="13" t="n"/>
      <c r="G592" s="14" t="n"/>
      <c r="H592" s="15" t="n"/>
      <c r="I592" s="15" t="n"/>
      <c r="J592" s="308" t="n"/>
      <c r="K592" s="15" t="n"/>
      <c r="L592" s="15" t="n"/>
      <c r="M592" s="33">
        <f>SUM(I592,K592)</f>
        <v/>
      </c>
      <c r="N592" s="14" t="n"/>
      <c r="O592" s="13" t="n"/>
      <c r="P592" s="14" t="n"/>
      <c r="Q592" s="15">
        <f>IF(N592="Sí",0,H592-I592-K592)</f>
        <v/>
      </c>
      <c r="R592" s="14">
        <f>F592-TODAY()</f>
        <v/>
      </c>
      <c r="S592" s="14">
        <f>IF(N592="Sí","🟢 Pagado",IF(R592&lt;0,"🔴 Vencido",IF(R592&lt;=7,"🟡 Por vencer","")))</f>
        <v/>
      </c>
      <c r="T592" s="14" t="n"/>
      <c r="U592" s="14" t="n"/>
      <c r="V592" s="14" t="n"/>
      <c r="W592" s="14" t="n"/>
      <c r="X592" s="87" t="n"/>
    </row>
    <row r="593">
      <c r="A593" s="13" t="n"/>
      <c r="B593" s="14" t="n"/>
      <c r="C593" s="14" t="n"/>
      <c r="D593" s="14" t="n"/>
      <c r="E593" s="13" t="n"/>
      <c r="F593" s="13" t="n"/>
      <c r="G593" s="14" t="n"/>
      <c r="H593" s="15" t="n"/>
      <c r="I593" s="15" t="n"/>
      <c r="J593" s="308" t="n"/>
      <c r="K593" s="15" t="n"/>
      <c r="L593" s="15" t="n"/>
      <c r="M593" s="33">
        <f>SUM(I593,K593)</f>
        <v/>
      </c>
      <c r="N593" s="14" t="n"/>
      <c r="O593" s="13" t="n"/>
      <c r="P593" s="14" t="n"/>
      <c r="Q593" s="15">
        <f>IF(N593="Sí",0,H593-I593-K593)</f>
        <v/>
      </c>
      <c r="R593" s="14">
        <f>F593-TODAY()</f>
        <v/>
      </c>
      <c r="S593" s="14">
        <f>IF(N593="Sí","🟢 Pagado",IF(R593&lt;0,"🔴 Vencido",IF(R593&lt;=7,"🟡 Por vencer","")))</f>
        <v/>
      </c>
      <c r="T593" s="14" t="n"/>
      <c r="U593" s="14" t="n"/>
      <c r="V593" s="14" t="n"/>
      <c r="W593" s="14" t="n"/>
      <c r="X593" s="87" t="n"/>
    </row>
    <row r="594">
      <c r="A594" s="13" t="n"/>
      <c r="B594" s="14" t="n"/>
      <c r="C594" s="14" t="n"/>
      <c r="D594" s="14" t="n"/>
      <c r="E594" s="13" t="n"/>
      <c r="F594" s="13" t="n"/>
      <c r="G594" s="14" t="n"/>
      <c r="H594" s="15" t="n"/>
      <c r="I594" s="15" t="n"/>
      <c r="J594" s="308" t="n"/>
      <c r="K594" s="15" t="n"/>
      <c r="L594" s="15" t="n"/>
      <c r="M594" s="33">
        <f>SUM(I594,K594)</f>
        <v/>
      </c>
      <c r="N594" s="14" t="n"/>
      <c r="O594" s="13" t="n"/>
      <c r="P594" s="14" t="n"/>
      <c r="Q594" s="15">
        <f>IF(N594="Sí",0,H594-I594-K594)</f>
        <v/>
      </c>
      <c r="R594" s="14">
        <f>F594-TODAY()</f>
        <v/>
      </c>
      <c r="S594" s="14">
        <f>IF(N594="Sí","🟢 Pagado",IF(R594&lt;0,"🔴 Vencido",IF(R594&lt;=7,"🟡 Por vencer","")))</f>
        <v/>
      </c>
      <c r="T594" s="14" t="n"/>
      <c r="U594" s="14" t="n"/>
      <c r="V594" s="14" t="n"/>
      <c r="W594" s="14" t="n"/>
      <c r="X594" s="87" t="n"/>
    </row>
    <row r="595">
      <c r="A595" s="13" t="n"/>
      <c r="B595" s="14" t="n"/>
      <c r="C595" s="14" t="n"/>
      <c r="D595" s="14" t="n"/>
      <c r="E595" s="13" t="n"/>
      <c r="F595" s="13" t="n"/>
      <c r="G595" s="14" t="n"/>
      <c r="H595" s="15" t="n"/>
      <c r="I595" s="15" t="n"/>
      <c r="J595" s="308" t="n"/>
      <c r="K595" s="15" t="n"/>
      <c r="L595" s="15" t="n"/>
      <c r="M595" s="33">
        <f>SUM(I595,K595)</f>
        <v/>
      </c>
      <c r="N595" s="14" t="n"/>
      <c r="O595" s="13" t="n"/>
      <c r="P595" s="14" t="n"/>
      <c r="Q595" s="15">
        <f>IF(N595="Sí",0,H595-I595-K595)</f>
        <v/>
      </c>
      <c r="R595" s="14">
        <f>F595-TODAY()</f>
        <v/>
      </c>
      <c r="S595" s="14">
        <f>IF(N595="Sí","🟢 Pagado",IF(R595&lt;0,"🔴 Vencido",IF(R595&lt;=7,"🟡 Por vencer","")))</f>
        <v/>
      </c>
      <c r="T595" s="14" t="n"/>
      <c r="U595" s="14" t="n"/>
      <c r="V595" s="14" t="n"/>
      <c r="W595" s="14" t="n"/>
      <c r="X595" s="87" t="n"/>
    </row>
    <row r="596">
      <c r="A596" s="13" t="n"/>
      <c r="B596" s="14" t="n"/>
      <c r="C596" s="14" t="n"/>
      <c r="D596" s="14" t="n"/>
      <c r="E596" s="13" t="n"/>
      <c r="F596" s="13" t="n"/>
      <c r="G596" s="14" t="n"/>
      <c r="H596" s="15" t="n"/>
      <c r="I596" s="15" t="n"/>
      <c r="J596" s="308" t="n"/>
      <c r="K596" s="15" t="n"/>
      <c r="L596" s="15" t="n"/>
      <c r="M596" s="33">
        <f>SUM(I596,K596)</f>
        <v/>
      </c>
      <c r="N596" s="14" t="n"/>
      <c r="O596" s="13" t="n"/>
      <c r="P596" s="14" t="n"/>
      <c r="Q596" s="15">
        <f>IF(N596="Sí",0,H596-I596-K596)</f>
        <v/>
      </c>
      <c r="R596" s="14">
        <f>F596-TODAY()</f>
        <v/>
      </c>
      <c r="S596" s="14">
        <f>IF(N596="Sí","🟢 Pagado",IF(R596&lt;0,"🔴 Vencido",IF(R596&lt;=7,"🟡 Por vencer","")))</f>
        <v/>
      </c>
      <c r="T596" s="14" t="n"/>
      <c r="U596" s="14" t="n"/>
      <c r="V596" s="14" t="n"/>
      <c r="W596" s="14" t="n"/>
      <c r="X596" s="87" t="n"/>
    </row>
    <row r="597">
      <c r="A597" s="13" t="n"/>
      <c r="B597" s="14" t="n"/>
      <c r="C597" s="14" t="n"/>
      <c r="D597" s="14" t="n"/>
      <c r="E597" s="13" t="n"/>
      <c r="F597" s="13" t="n"/>
      <c r="G597" s="14" t="n"/>
      <c r="H597" s="15" t="n"/>
      <c r="I597" s="15" t="n"/>
      <c r="J597" s="308" t="n"/>
      <c r="K597" s="15" t="n"/>
      <c r="L597" s="15" t="n"/>
      <c r="M597" s="33">
        <f>SUM(I597,K597)</f>
        <v/>
      </c>
      <c r="N597" s="14" t="n"/>
      <c r="O597" s="13" t="n"/>
      <c r="P597" s="14" t="n"/>
      <c r="Q597" s="15">
        <f>IF(N597="Sí",0,H597-I597-K597)</f>
        <v/>
      </c>
      <c r="R597" s="14">
        <f>F597-TODAY()</f>
        <v/>
      </c>
      <c r="S597" s="14">
        <f>IF(N597="Sí","🟢 Pagado",IF(R597&lt;0,"🔴 Vencido",IF(R597&lt;=7,"🟡 Por vencer","")))</f>
        <v/>
      </c>
      <c r="T597" s="14" t="n"/>
      <c r="U597" s="14" t="n"/>
      <c r="V597" s="14" t="n"/>
      <c r="W597" s="14" t="n"/>
      <c r="X597" s="87" t="n"/>
    </row>
    <row r="598">
      <c r="A598" s="13" t="n"/>
      <c r="B598" s="14" t="n"/>
      <c r="C598" s="14" t="n"/>
      <c r="D598" s="14" t="n"/>
      <c r="E598" s="13" t="n"/>
      <c r="F598" s="13" t="n"/>
      <c r="G598" s="14" t="n"/>
      <c r="H598" s="15" t="n"/>
      <c r="I598" s="15" t="n"/>
      <c r="J598" s="308" t="n"/>
      <c r="K598" s="15" t="n"/>
      <c r="L598" s="15" t="n"/>
      <c r="M598" s="33">
        <f>SUM(I598,K598)</f>
        <v/>
      </c>
      <c r="N598" s="14" t="n"/>
      <c r="O598" s="13" t="n"/>
      <c r="P598" s="14" t="n"/>
      <c r="Q598" s="15">
        <f>IF(N598="Sí",0,H598-I598-K598)</f>
        <v/>
      </c>
      <c r="R598" s="14">
        <f>F598-TODAY()</f>
        <v/>
      </c>
      <c r="S598" s="14">
        <f>IF(N598="Sí","🟢 Pagado",IF(R598&lt;0,"🔴 Vencido",IF(R598&lt;=7,"🟡 Por vencer","")))</f>
        <v/>
      </c>
      <c r="T598" s="14" t="n"/>
      <c r="U598" s="14" t="n"/>
      <c r="V598" s="14" t="n"/>
      <c r="W598" s="14" t="n"/>
      <c r="X598" s="87" t="n"/>
    </row>
    <row r="599">
      <c r="A599" s="13" t="n"/>
      <c r="B599" s="14" t="n"/>
      <c r="C599" s="14" t="n"/>
      <c r="D599" s="14" t="n"/>
      <c r="E599" s="13" t="n"/>
      <c r="F599" s="13" t="n"/>
      <c r="G599" s="14" t="n"/>
      <c r="H599" s="15" t="n"/>
      <c r="I599" s="15" t="n"/>
      <c r="J599" s="308" t="n"/>
      <c r="K599" s="15" t="n"/>
      <c r="L599" s="15" t="n"/>
      <c r="M599" s="33">
        <f>SUM(I599,K599)</f>
        <v/>
      </c>
      <c r="N599" s="14" t="n"/>
      <c r="O599" s="13" t="n"/>
      <c r="P599" s="14" t="n"/>
      <c r="Q599" s="15">
        <f>IF(N599="Sí",0,H599-I599-K599)</f>
        <v/>
      </c>
      <c r="R599" s="14">
        <f>F599-TODAY()</f>
        <v/>
      </c>
      <c r="S599" s="14">
        <f>IF(N599="Sí","🟢 Pagado",IF(R599&lt;0,"🔴 Vencido",IF(R599&lt;=7,"🟡 Por vencer","")))</f>
        <v/>
      </c>
      <c r="T599" s="14" t="n"/>
      <c r="U599" s="14" t="n"/>
      <c r="V599" s="14" t="n"/>
      <c r="W599" s="14" t="n"/>
      <c r="X599" s="87" t="n"/>
    </row>
    <row r="600">
      <c r="A600" s="13" t="n"/>
      <c r="B600" s="14" t="n"/>
      <c r="C600" s="14" t="n"/>
      <c r="D600" s="14" t="n"/>
      <c r="E600" s="13" t="n"/>
      <c r="F600" s="13" t="n"/>
      <c r="G600" s="14" t="n"/>
      <c r="H600" s="15" t="n"/>
      <c r="I600" s="15" t="n"/>
      <c r="J600" s="308" t="n"/>
      <c r="K600" s="15" t="n"/>
      <c r="L600" s="15" t="n"/>
      <c r="M600" s="33">
        <f>SUM(I600,K600)</f>
        <v/>
      </c>
      <c r="N600" s="14" t="n"/>
      <c r="O600" s="13" t="n"/>
      <c r="P600" s="14" t="n"/>
      <c r="Q600" s="15">
        <f>IF(N600="Sí",0,H600-I600-K600)</f>
        <v/>
      </c>
      <c r="R600" s="14">
        <f>F600-TODAY()</f>
        <v/>
      </c>
      <c r="S600" s="14">
        <f>IF(N600="Sí","🟢 Pagado",IF(R600&lt;0,"🔴 Vencido",IF(R600&lt;=7,"🟡 Por vencer","")))</f>
        <v/>
      </c>
      <c r="T600" s="14" t="n"/>
      <c r="U600" s="14" t="n"/>
      <c r="V600" s="14" t="n"/>
      <c r="W600" s="14" t="n"/>
      <c r="X600" s="87" t="n"/>
    </row>
    <row r="601">
      <c r="A601" s="13" t="n"/>
      <c r="B601" s="14" t="n"/>
      <c r="C601" s="14" t="n"/>
      <c r="D601" s="14" t="n"/>
      <c r="E601" s="13" t="n"/>
      <c r="F601" s="13" t="n"/>
      <c r="G601" s="14" t="n"/>
      <c r="H601" s="15" t="n"/>
      <c r="I601" s="15" t="n"/>
      <c r="J601" s="308" t="n"/>
      <c r="K601" s="15" t="n"/>
      <c r="L601" s="15" t="n"/>
      <c r="M601" s="33">
        <f>SUM(I601,K601)</f>
        <v/>
      </c>
      <c r="N601" s="14" t="n"/>
      <c r="O601" s="13" t="n"/>
      <c r="P601" s="14" t="n"/>
      <c r="Q601" s="15">
        <f>IF(N601="Sí",0,H601-I601-K601)</f>
        <v/>
      </c>
      <c r="R601" s="14">
        <f>F601-TODAY()</f>
        <v/>
      </c>
      <c r="S601" s="14">
        <f>IF(N601="Sí","🟢 Pagado",IF(R601&lt;0,"🔴 Vencido",IF(R601&lt;=7,"🟡 Por vencer","")))</f>
        <v/>
      </c>
      <c r="T601" s="14" t="n"/>
      <c r="U601" s="14" t="n"/>
      <c r="V601" s="14" t="n"/>
      <c r="W601" s="14" t="n"/>
      <c r="X601" s="87" t="n"/>
    </row>
    <row r="602">
      <c r="A602" s="13" t="n"/>
      <c r="B602" s="14" t="n"/>
      <c r="C602" s="14" t="n"/>
      <c r="D602" s="14" t="n"/>
      <c r="E602" s="13" t="n"/>
      <c r="F602" s="13" t="n"/>
      <c r="G602" s="14" t="n"/>
      <c r="H602" s="15" t="n"/>
      <c r="I602" s="15" t="n"/>
      <c r="J602" s="308" t="n"/>
      <c r="K602" s="15" t="n"/>
      <c r="L602" s="15" t="n"/>
      <c r="M602" s="33">
        <f>SUM(I602,K602)</f>
        <v/>
      </c>
      <c r="N602" s="14" t="n"/>
      <c r="O602" s="13" t="n"/>
      <c r="P602" s="14" t="n"/>
      <c r="Q602" s="15">
        <f>IF(N602="Sí",0,H602-I602-K602)</f>
        <v/>
      </c>
      <c r="R602" s="14">
        <f>F602-TODAY()</f>
        <v/>
      </c>
      <c r="S602" s="14">
        <f>IF(N602="Sí","🟢 Pagado",IF(R602&lt;0,"🔴 Vencido",IF(R602&lt;=7,"🟡 Por vencer","")))</f>
        <v/>
      </c>
      <c r="T602" s="14" t="n"/>
      <c r="U602" s="14" t="n"/>
      <c r="V602" s="14" t="n"/>
      <c r="W602" s="14" t="n"/>
      <c r="X602" s="87" t="n"/>
    </row>
    <row r="603">
      <c r="A603" s="13" t="n"/>
      <c r="B603" s="14" t="n"/>
      <c r="C603" s="14" t="n"/>
      <c r="D603" s="14" t="n"/>
      <c r="E603" s="13" t="n"/>
      <c r="F603" s="13" t="n"/>
      <c r="G603" s="14" t="n"/>
      <c r="H603" s="15" t="n"/>
      <c r="I603" s="15" t="n"/>
      <c r="J603" s="308" t="n"/>
      <c r="K603" s="15" t="n"/>
      <c r="L603" s="15" t="n"/>
      <c r="M603" s="33">
        <f>SUM(I603,K603)</f>
        <v/>
      </c>
      <c r="N603" s="14" t="n"/>
      <c r="O603" s="13" t="n"/>
      <c r="P603" s="14" t="n"/>
      <c r="Q603" s="15">
        <f>IF(N603="Sí",0,H603-I603-K603)</f>
        <v/>
      </c>
      <c r="R603" s="14">
        <f>F603-TODAY()</f>
        <v/>
      </c>
      <c r="S603" s="14">
        <f>IF(N603="Sí","🟢 Pagado",IF(R603&lt;0,"🔴 Vencido",IF(R603&lt;=7,"🟡 Por vencer","")))</f>
        <v/>
      </c>
      <c r="T603" s="14" t="n"/>
      <c r="U603" s="14" t="n"/>
      <c r="V603" s="14" t="n"/>
      <c r="W603" s="14" t="n"/>
      <c r="X603" s="87" t="n"/>
    </row>
    <row r="604">
      <c r="A604" s="13" t="n"/>
      <c r="B604" s="14" t="n"/>
      <c r="C604" s="14" t="n"/>
      <c r="D604" s="14" t="n"/>
      <c r="E604" s="13" t="n"/>
      <c r="F604" s="13" t="n"/>
      <c r="G604" s="14" t="n"/>
      <c r="H604" s="15" t="n"/>
      <c r="I604" s="15" t="n"/>
      <c r="J604" s="308" t="n"/>
      <c r="K604" s="15" t="n"/>
      <c r="L604" s="15" t="n"/>
      <c r="M604" s="33">
        <f>SUM(I604,K604)</f>
        <v/>
      </c>
      <c r="N604" s="14" t="n"/>
      <c r="O604" s="13" t="n"/>
      <c r="P604" s="14" t="n"/>
      <c r="Q604" s="15">
        <f>IF(N604="Sí",0,H604-I604-K604)</f>
        <v/>
      </c>
      <c r="R604" s="14">
        <f>F604-TODAY()</f>
        <v/>
      </c>
      <c r="S604" s="14">
        <f>IF(N604="Sí","🟢 Pagado",IF(R604&lt;0,"🔴 Vencido",IF(R604&lt;=7,"🟡 Por vencer","")))</f>
        <v/>
      </c>
      <c r="T604" s="14" t="n"/>
      <c r="U604" s="14" t="n"/>
      <c r="V604" s="14" t="n"/>
      <c r="W604" s="14" t="n"/>
      <c r="X604" s="87" t="n"/>
    </row>
    <row r="605">
      <c r="A605" s="13" t="n"/>
      <c r="B605" s="14" t="n"/>
      <c r="C605" s="14" t="n"/>
      <c r="D605" s="14" t="n"/>
      <c r="E605" s="13" t="n"/>
      <c r="F605" s="13" t="n"/>
      <c r="G605" s="14" t="n"/>
      <c r="H605" s="15" t="n"/>
      <c r="I605" s="15" t="n"/>
      <c r="J605" s="308" t="n"/>
      <c r="K605" s="15" t="n"/>
      <c r="L605" s="15" t="n"/>
      <c r="M605" s="33">
        <f>SUM(I605,K605)</f>
        <v/>
      </c>
      <c r="N605" s="14" t="n"/>
      <c r="O605" s="13" t="n"/>
      <c r="P605" s="14" t="n"/>
      <c r="Q605" s="15">
        <f>IF(N605="Sí",0,H605-I605-K605)</f>
        <v/>
      </c>
      <c r="R605" s="14">
        <f>F605-TODAY()</f>
        <v/>
      </c>
      <c r="S605" s="14">
        <f>IF(N605="Sí","🟢 Pagado",IF(R605&lt;0,"🔴 Vencido",IF(R605&lt;=7,"🟡 Por vencer","")))</f>
        <v/>
      </c>
      <c r="T605" s="14" t="n"/>
      <c r="U605" s="14" t="n"/>
      <c r="V605" s="14" t="n"/>
      <c r="W605" s="14" t="n"/>
      <c r="X605" s="87" t="n"/>
    </row>
    <row r="606">
      <c r="A606" s="13" t="n"/>
      <c r="B606" s="14" t="n"/>
      <c r="C606" s="14" t="n"/>
      <c r="D606" s="14" t="n"/>
      <c r="E606" s="13" t="n"/>
      <c r="F606" s="13" t="n"/>
      <c r="G606" s="14" t="n"/>
      <c r="H606" s="15" t="n"/>
      <c r="I606" s="15" t="n"/>
      <c r="J606" s="308" t="n"/>
      <c r="K606" s="15" t="n"/>
      <c r="L606" s="15" t="n"/>
      <c r="M606" s="33">
        <f>SUM(I606,K606)</f>
        <v/>
      </c>
      <c r="N606" s="14" t="n"/>
      <c r="O606" s="13" t="n"/>
      <c r="P606" s="14" t="n"/>
      <c r="Q606" s="15">
        <f>IF(N606="Sí",0,H606-I606-K606)</f>
        <v/>
      </c>
      <c r="R606" s="14">
        <f>F606-TODAY()</f>
        <v/>
      </c>
      <c r="S606" s="14">
        <f>IF(N606="Sí","🟢 Pagado",IF(R606&lt;0,"🔴 Vencido",IF(R606&lt;=7,"🟡 Por vencer","")))</f>
        <v/>
      </c>
      <c r="T606" s="14" t="n"/>
      <c r="U606" s="14" t="n"/>
      <c r="V606" s="14" t="n"/>
      <c r="W606" s="14" t="n"/>
      <c r="X606" s="87" t="n"/>
    </row>
    <row r="607">
      <c r="A607" s="13" t="n"/>
      <c r="B607" s="14" t="n"/>
      <c r="C607" s="14" t="n"/>
      <c r="D607" s="14" t="n"/>
      <c r="E607" s="13" t="n"/>
      <c r="F607" s="13" t="n"/>
      <c r="G607" s="14" t="n"/>
      <c r="H607" s="15" t="n"/>
      <c r="I607" s="15" t="n"/>
      <c r="J607" s="308" t="n"/>
      <c r="K607" s="15" t="n"/>
      <c r="L607" s="15" t="n"/>
      <c r="M607" s="33">
        <f>SUM(I607,K607)</f>
        <v/>
      </c>
      <c r="N607" s="14" t="n"/>
      <c r="O607" s="13" t="n"/>
      <c r="P607" s="14" t="n"/>
      <c r="Q607" s="15">
        <f>IF(N607="Sí",0,H607-I607-K607)</f>
        <v/>
      </c>
      <c r="R607" s="14">
        <f>F607-TODAY()</f>
        <v/>
      </c>
      <c r="S607" s="14">
        <f>IF(N607="Sí","🟢 Pagado",IF(R607&lt;0,"🔴 Vencido",IF(R607&lt;=7,"🟡 Por vencer","")))</f>
        <v/>
      </c>
      <c r="T607" s="14" t="n"/>
      <c r="U607" s="14" t="n"/>
      <c r="V607" s="14" t="n"/>
      <c r="W607" s="14" t="n"/>
      <c r="X607" s="87" t="n"/>
    </row>
    <row r="608">
      <c r="A608" s="13" t="n"/>
      <c r="B608" s="14" t="n"/>
      <c r="C608" s="14" t="n"/>
      <c r="D608" s="14" t="n"/>
      <c r="E608" s="13" t="n"/>
      <c r="F608" s="13" t="n"/>
      <c r="G608" s="14" t="n"/>
      <c r="H608" s="15" t="n"/>
      <c r="I608" s="15" t="n"/>
      <c r="J608" s="308" t="n"/>
      <c r="K608" s="15" t="n"/>
      <c r="L608" s="15" t="n"/>
      <c r="M608" s="33">
        <f>SUM(I608,K608)</f>
        <v/>
      </c>
      <c r="N608" s="14" t="n"/>
      <c r="O608" s="13" t="n"/>
      <c r="P608" s="14" t="n"/>
      <c r="Q608" s="15">
        <f>IF(N608="Sí",0,H608-I608-K608)</f>
        <v/>
      </c>
      <c r="R608" s="14">
        <f>F608-TODAY()</f>
        <v/>
      </c>
      <c r="S608" s="14">
        <f>IF(N608="Sí","🟢 Pagado",IF(R608&lt;0,"🔴 Vencido",IF(R608&lt;=7,"🟡 Por vencer","")))</f>
        <v/>
      </c>
      <c r="T608" s="14" t="n"/>
      <c r="U608" s="14" t="n"/>
      <c r="V608" s="14" t="n"/>
      <c r="W608" s="14" t="n"/>
      <c r="X608" s="87" t="n"/>
    </row>
    <row r="609">
      <c r="A609" s="13" t="n"/>
      <c r="B609" s="14" t="n"/>
      <c r="C609" s="14" t="n"/>
      <c r="D609" s="14" t="n"/>
      <c r="E609" s="13" t="n"/>
      <c r="F609" s="13" t="n"/>
      <c r="G609" s="14" t="n"/>
      <c r="H609" s="15" t="n"/>
      <c r="I609" s="15" t="n"/>
      <c r="J609" s="308" t="n"/>
      <c r="K609" s="15" t="n"/>
      <c r="L609" s="15" t="n"/>
      <c r="M609" s="33">
        <f>SUM(I609,K609)</f>
        <v/>
      </c>
      <c r="N609" s="14" t="n"/>
      <c r="O609" s="13" t="n"/>
      <c r="P609" s="14" t="n"/>
      <c r="Q609" s="15">
        <f>IF(N609="Sí",0,H609-I609-K609)</f>
        <v/>
      </c>
      <c r="R609" s="14">
        <f>F609-TODAY()</f>
        <v/>
      </c>
      <c r="S609" s="14">
        <f>IF(N609="Sí","🟢 Pagado",IF(R609&lt;0,"🔴 Vencido",IF(R609&lt;=7,"🟡 Por vencer","")))</f>
        <v/>
      </c>
      <c r="T609" s="14" t="n"/>
      <c r="U609" s="14" t="n"/>
      <c r="V609" s="14" t="n"/>
      <c r="W609" s="14" t="n"/>
      <c r="X609" s="87" t="n"/>
    </row>
    <row r="610">
      <c r="A610" s="13" t="n"/>
      <c r="B610" s="14" t="n"/>
      <c r="C610" s="14" t="n"/>
      <c r="D610" s="14" t="n"/>
      <c r="E610" s="13" t="n"/>
      <c r="F610" s="13" t="n"/>
      <c r="G610" s="14" t="n"/>
      <c r="H610" s="15" t="n"/>
      <c r="I610" s="15" t="n"/>
      <c r="J610" s="308" t="n"/>
      <c r="K610" s="15" t="n"/>
      <c r="L610" s="15" t="n"/>
      <c r="M610" s="33">
        <f>SUM(I610,K610)</f>
        <v/>
      </c>
      <c r="N610" s="14" t="n"/>
      <c r="O610" s="13" t="n"/>
      <c r="P610" s="14" t="n"/>
      <c r="Q610" s="15">
        <f>IF(N610="Sí",0,H610-I610-K610)</f>
        <v/>
      </c>
      <c r="R610" s="14">
        <f>F610-TODAY()</f>
        <v/>
      </c>
      <c r="S610" s="14">
        <f>IF(N610="Sí","🟢 Pagado",IF(R610&lt;0,"🔴 Vencido",IF(R610&lt;=7,"🟡 Por vencer","")))</f>
        <v/>
      </c>
      <c r="T610" s="14" t="n"/>
      <c r="U610" s="14" t="n"/>
      <c r="V610" s="14" t="n"/>
      <c r="W610" s="14" t="n"/>
      <c r="X610" s="87" t="n"/>
    </row>
    <row r="611">
      <c r="A611" s="13" t="n"/>
      <c r="B611" s="14" t="n"/>
      <c r="C611" s="14" t="n"/>
      <c r="D611" s="14" t="n"/>
      <c r="E611" s="13" t="n"/>
      <c r="F611" s="13" t="n"/>
      <c r="G611" s="14" t="n"/>
      <c r="H611" s="15" t="n"/>
      <c r="I611" s="15" t="n"/>
      <c r="J611" s="308" t="n"/>
      <c r="K611" s="15" t="n"/>
      <c r="L611" s="15" t="n"/>
      <c r="M611" s="33">
        <f>SUM(I611,K611)</f>
        <v/>
      </c>
      <c r="N611" s="14" t="n"/>
      <c r="O611" s="13" t="n"/>
      <c r="P611" s="14" t="n"/>
      <c r="Q611" s="15">
        <f>IF(N611="Sí",0,H611-I611-K611)</f>
        <v/>
      </c>
      <c r="R611" s="14">
        <f>F611-TODAY()</f>
        <v/>
      </c>
      <c r="S611" s="14">
        <f>IF(N611="Sí","🟢 Pagado",IF(R611&lt;0,"🔴 Vencido",IF(R611&lt;=7,"🟡 Por vencer","")))</f>
        <v/>
      </c>
      <c r="T611" s="14" t="n"/>
      <c r="U611" s="14" t="n"/>
      <c r="V611" s="14" t="n"/>
      <c r="W611" s="14" t="n"/>
      <c r="X611" s="87" t="n"/>
    </row>
    <row r="612">
      <c r="A612" s="13" t="n"/>
      <c r="B612" s="14" t="n"/>
      <c r="C612" s="14" t="n"/>
      <c r="D612" s="14" t="n"/>
      <c r="E612" s="13" t="n"/>
      <c r="F612" s="13" t="n"/>
      <c r="G612" s="14" t="n"/>
      <c r="H612" s="15" t="n"/>
      <c r="I612" s="15" t="n"/>
      <c r="J612" s="308" t="n"/>
      <c r="K612" s="15" t="n"/>
      <c r="L612" s="15" t="n"/>
      <c r="M612" s="33">
        <f>SUM(I612,K612)</f>
        <v/>
      </c>
      <c r="N612" s="14" t="n"/>
      <c r="O612" s="13" t="n"/>
      <c r="P612" s="14" t="n"/>
      <c r="Q612" s="15">
        <f>IF(N612="Sí",0,H612-I612-K612)</f>
        <v/>
      </c>
      <c r="R612" s="14">
        <f>F612-TODAY()</f>
        <v/>
      </c>
      <c r="S612" s="14">
        <f>IF(N612="Sí","🟢 Pagado",IF(R612&lt;0,"🔴 Vencido",IF(R612&lt;=7,"🟡 Por vencer","")))</f>
        <v/>
      </c>
      <c r="T612" s="14" t="n"/>
      <c r="U612" s="14" t="n"/>
      <c r="V612" s="14" t="n"/>
      <c r="W612" s="14" t="n"/>
      <c r="X612" s="87" t="n"/>
    </row>
    <row r="613">
      <c r="A613" s="13" t="n"/>
      <c r="B613" s="14" t="n"/>
      <c r="C613" s="14" t="n"/>
      <c r="D613" s="14" t="n"/>
      <c r="E613" s="13" t="n"/>
      <c r="F613" s="13" t="n"/>
      <c r="G613" s="14" t="n"/>
      <c r="H613" s="15" t="n"/>
      <c r="I613" s="15" t="n"/>
      <c r="J613" s="308" t="n"/>
      <c r="K613" s="15" t="n"/>
      <c r="L613" s="15" t="n"/>
      <c r="M613" s="33">
        <f>SUM(I613,K613)</f>
        <v/>
      </c>
      <c r="N613" s="14" t="n"/>
      <c r="O613" s="13" t="n"/>
      <c r="P613" s="14" t="n"/>
      <c r="Q613" s="15">
        <f>IF(N613="Sí",0,H613-I613-K613)</f>
        <v/>
      </c>
      <c r="R613" s="14">
        <f>F613-TODAY()</f>
        <v/>
      </c>
      <c r="S613" s="14">
        <f>IF(N613="Sí","🟢 Pagado",IF(R613&lt;0,"🔴 Vencido",IF(R613&lt;=7,"🟡 Por vencer","")))</f>
        <v/>
      </c>
      <c r="T613" s="14" t="n"/>
      <c r="U613" s="14" t="n"/>
      <c r="V613" s="14" t="n"/>
      <c r="W613" s="14" t="n"/>
      <c r="X613" s="87" t="n"/>
    </row>
    <row r="614">
      <c r="A614" s="13" t="n"/>
      <c r="B614" s="14" t="n"/>
      <c r="C614" s="14" t="n"/>
      <c r="D614" s="14" t="n"/>
      <c r="E614" s="13" t="n"/>
      <c r="F614" s="13" t="n"/>
      <c r="G614" s="14" t="n"/>
      <c r="H614" s="15" t="n"/>
      <c r="I614" s="15" t="n"/>
      <c r="J614" s="308" t="n"/>
      <c r="K614" s="15" t="n"/>
      <c r="L614" s="15" t="n"/>
      <c r="M614" s="33">
        <f>SUM(I614,K614)</f>
        <v/>
      </c>
      <c r="N614" s="14" t="n"/>
      <c r="O614" s="13" t="n"/>
      <c r="P614" s="14" t="n"/>
      <c r="Q614" s="15">
        <f>IF(N614="Sí",0,H614-I614-K614)</f>
        <v/>
      </c>
      <c r="R614" s="14">
        <f>F614-TODAY()</f>
        <v/>
      </c>
      <c r="S614" s="14">
        <f>IF(N614="Sí","🟢 Pagado",IF(R614&lt;0,"🔴 Vencido",IF(R614&lt;=7,"🟡 Por vencer","")))</f>
        <v/>
      </c>
      <c r="T614" s="14" t="n"/>
      <c r="U614" s="14" t="n"/>
      <c r="V614" s="14" t="n"/>
      <c r="W614" s="14" t="n"/>
      <c r="X614" s="87" t="n"/>
    </row>
    <row r="615">
      <c r="A615" s="13" t="n"/>
      <c r="B615" s="14" t="n"/>
      <c r="C615" s="14" t="n"/>
      <c r="D615" s="14" t="n"/>
      <c r="E615" s="13" t="n"/>
      <c r="F615" s="13" t="n"/>
      <c r="G615" s="14" t="n"/>
      <c r="H615" s="15" t="n"/>
      <c r="I615" s="15" t="n"/>
      <c r="J615" s="308" t="n"/>
      <c r="K615" s="15" t="n"/>
      <c r="L615" s="15" t="n"/>
      <c r="M615" s="33">
        <f>SUM(I615,K615)</f>
        <v/>
      </c>
      <c r="N615" s="14" t="n"/>
      <c r="O615" s="13" t="n"/>
      <c r="P615" s="14" t="n"/>
      <c r="Q615" s="15">
        <f>IF(N615="Sí",0,H615-I615-K615)</f>
        <v/>
      </c>
      <c r="R615" s="14">
        <f>F615-TODAY()</f>
        <v/>
      </c>
      <c r="S615" s="14">
        <f>IF(N615="Sí","🟢 Pagado",IF(R615&lt;0,"🔴 Vencido",IF(R615&lt;=7,"🟡 Por vencer","")))</f>
        <v/>
      </c>
      <c r="T615" s="14" t="n"/>
      <c r="U615" s="14" t="n"/>
      <c r="V615" s="14" t="n"/>
      <c r="W615" s="14" t="n"/>
      <c r="X615" s="87" t="n"/>
    </row>
    <row r="616">
      <c r="A616" s="13" t="n"/>
      <c r="B616" s="14" t="n"/>
      <c r="C616" s="14" t="n"/>
      <c r="D616" s="14" t="n"/>
      <c r="E616" s="13" t="n"/>
      <c r="F616" s="13" t="n"/>
      <c r="G616" s="14" t="n"/>
      <c r="H616" s="15" t="n"/>
      <c r="I616" s="15" t="n"/>
      <c r="J616" s="308" t="n"/>
      <c r="K616" s="15" t="n"/>
      <c r="L616" s="15" t="n"/>
      <c r="M616" s="33">
        <f>SUM(I616,K616)</f>
        <v/>
      </c>
      <c r="N616" s="14" t="n"/>
      <c r="O616" s="13" t="n"/>
      <c r="P616" s="14" t="n"/>
      <c r="Q616" s="15">
        <f>IF(N616="Sí",0,H616-I616-K616)</f>
        <v/>
      </c>
      <c r="R616" s="14">
        <f>F616-TODAY()</f>
        <v/>
      </c>
      <c r="S616" s="14">
        <f>IF(N616="Sí","🟢 Pagado",IF(R616&lt;0,"🔴 Vencido",IF(R616&lt;=7,"🟡 Por vencer","")))</f>
        <v/>
      </c>
      <c r="T616" s="14" t="n"/>
      <c r="U616" s="14" t="n"/>
      <c r="V616" s="14" t="n"/>
      <c r="W616" s="14" t="n"/>
      <c r="X616" s="87" t="n"/>
    </row>
    <row r="617">
      <c r="A617" s="13" t="n"/>
      <c r="B617" s="14" t="n"/>
      <c r="C617" s="14" t="n"/>
      <c r="D617" s="14" t="n"/>
      <c r="E617" s="13" t="n"/>
      <c r="F617" s="13" t="n"/>
      <c r="G617" s="14" t="n"/>
      <c r="H617" s="15" t="n"/>
      <c r="I617" s="15" t="n"/>
      <c r="J617" s="308" t="n"/>
      <c r="K617" s="15" t="n"/>
      <c r="L617" s="15" t="n"/>
      <c r="M617" s="33">
        <f>SUM(I617,K617)</f>
        <v/>
      </c>
      <c r="N617" s="14" t="n"/>
      <c r="O617" s="13" t="n"/>
      <c r="P617" s="14" t="n"/>
      <c r="Q617" s="15">
        <f>IF(N617="Sí",0,H617-I617-K617)</f>
        <v/>
      </c>
      <c r="R617" s="14">
        <f>F617-TODAY()</f>
        <v/>
      </c>
      <c r="S617" s="14">
        <f>IF(N617="Sí","🟢 Pagado",IF(R617&lt;0,"🔴 Vencido",IF(R617&lt;=7,"🟡 Por vencer","")))</f>
        <v/>
      </c>
      <c r="T617" s="14" t="n"/>
      <c r="U617" s="14" t="n"/>
      <c r="V617" s="14" t="n"/>
      <c r="W617" s="14" t="n"/>
      <c r="X617" s="87" t="n"/>
    </row>
    <row r="618">
      <c r="A618" s="13" t="n"/>
      <c r="B618" s="14" t="n"/>
      <c r="C618" s="14" t="n"/>
      <c r="D618" s="14" t="n"/>
      <c r="E618" s="13" t="n"/>
      <c r="F618" s="13" t="n"/>
      <c r="G618" s="14" t="n"/>
      <c r="H618" s="15" t="n"/>
      <c r="I618" s="15" t="n"/>
      <c r="J618" s="308" t="n"/>
      <c r="K618" s="15" t="n"/>
      <c r="L618" s="15" t="n"/>
      <c r="M618" s="33">
        <f>SUM(I618,K618)</f>
        <v/>
      </c>
      <c r="N618" s="14" t="n"/>
      <c r="O618" s="13" t="n"/>
      <c r="P618" s="14" t="n"/>
      <c r="Q618" s="15">
        <f>IF(N618="Sí",0,H618-I618-K618)</f>
        <v/>
      </c>
      <c r="R618" s="14">
        <f>F618-TODAY()</f>
        <v/>
      </c>
      <c r="S618" s="14">
        <f>IF(N618="Sí","🟢 Pagado",IF(R618&lt;0,"🔴 Vencido",IF(R618&lt;=7,"🟡 Por vencer","")))</f>
        <v/>
      </c>
      <c r="T618" s="14" t="n"/>
      <c r="U618" s="14" t="n"/>
      <c r="V618" s="14" t="n"/>
      <c r="W618" s="14" t="n"/>
      <c r="X618" s="87" t="n"/>
    </row>
    <row r="619">
      <c r="A619" s="13" t="n"/>
      <c r="B619" s="14" t="n"/>
      <c r="C619" s="14" t="n"/>
      <c r="D619" s="14" t="n"/>
      <c r="E619" s="13" t="n"/>
      <c r="F619" s="13" t="n"/>
      <c r="G619" s="14" t="n"/>
      <c r="H619" s="15" t="n"/>
      <c r="I619" s="15" t="n"/>
      <c r="J619" s="308" t="n"/>
      <c r="K619" s="15" t="n"/>
      <c r="L619" s="15" t="n"/>
      <c r="M619" s="33">
        <f>SUM(I619,K619)</f>
        <v/>
      </c>
      <c r="N619" s="14" t="n"/>
      <c r="O619" s="13" t="n"/>
      <c r="P619" s="14" t="n"/>
      <c r="Q619" s="15">
        <f>IF(N619="Sí",0,H619-I619-K619)</f>
        <v/>
      </c>
      <c r="R619" s="14">
        <f>F619-TODAY()</f>
        <v/>
      </c>
      <c r="S619" s="14">
        <f>IF(N619="Sí","🟢 Pagado",IF(R619&lt;0,"🔴 Vencido",IF(R619&lt;=7,"🟡 Por vencer","")))</f>
        <v/>
      </c>
      <c r="T619" s="14" t="n"/>
      <c r="U619" s="14" t="n"/>
      <c r="V619" s="14" t="n"/>
      <c r="W619" s="14" t="n"/>
      <c r="X619" s="87" t="n"/>
    </row>
    <row r="620">
      <c r="A620" s="13" t="n"/>
      <c r="B620" s="14" t="n"/>
      <c r="C620" s="14" t="n"/>
      <c r="D620" s="14" t="n"/>
      <c r="E620" s="13" t="n"/>
      <c r="F620" s="13" t="n"/>
      <c r="G620" s="14" t="n"/>
      <c r="H620" s="15" t="n"/>
      <c r="I620" s="15" t="n"/>
      <c r="J620" s="308" t="n"/>
      <c r="K620" s="15" t="n"/>
      <c r="L620" s="15" t="n"/>
      <c r="M620" s="33">
        <f>SUM(I620,K620)</f>
        <v/>
      </c>
      <c r="N620" s="14" t="n"/>
      <c r="O620" s="13" t="n"/>
      <c r="P620" s="14" t="n"/>
      <c r="Q620" s="15">
        <f>IF(N620="Sí",0,H620-I620-K620)</f>
        <v/>
      </c>
      <c r="R620" s="14">
        <f>F620-TODAY()</f>
        <v/>
      </c>
      <c r="S620" s="14">
        <f>IF(N620="Sí","🟢 Pagado",IF(R620&lt;0,"🔴 Vencido",IF(R620&lt;=7,"🟡 Por vencer","")))</f>
        <v/>
      </c>
      <c r="T620" s="14" t="n"/>
      <c r="U620" s="14" t="n"/>
      <c r="V620" s="14" t="n"/>
      <c r="W620" s="14" t="n"/>
      <c r="X620" s="87" t="n"/>
    </row>
    <row r="621">
      <c r="A621" s="13" t="n"/>
      <c r="B621" s="14" t="n"/>
      <c r="C621" s="14" t="n"/>
      <c r="D621" s="14" t="n"/>
      <c r="E621" s="13" t="n"/>
      <c r="F621" s="13" t="n"/>
      <c r="G621" s="14" t="n"/>
      <c r="H621" s="15" t="n"/>
      <c r="I621" s="15" t="n"/>
      <c r="J621" s="308" t="n"/>
      <c r="K621" s="15" t="n"/>
      <c r="L621" s="15" t="n"/>
      <c r="M621" s="33">
        <f>SUM(I621,K621)</f>
        <v/>
      </c>
      <c r="N621" s="14" t="n"/>
      <c r="O621" s="13" t="n"/>
      <c r="P621" s="14" t="n"/>
      <c r="Q621" s="15">
        <f>IF(N621="Sí",0,H621-I621-K621)</f>
        <v/>
      </c>
      <c r="R621" s="14">
        <f>F621-TODAY()</f>
        <v/>
      </c>
      <c r="S621" s="14">
        <f>IF(N621="Sí","🟢 Pagado",IF(R621&lt;0,"🔴 Vencido",IF(R621&lt;=7,"🟡 Por vencer","")))</f>
        <v/>
      </c>
      <c r="T621" s="14" t="n"/>
      <c r="U621" s="14" t="n"/>
      <c r="V621" s="14" t="n"/>
      <c r="W621" s="14" t="n"/>
      <c r="X621" s="87" t="n"/>
    </row>
    <row r="622">
      <c r="A622" s="13" t="n"/>
      <c r="B622" s="14" t="n"/>
      <c r="C622" s="14" t="n"/>
      <c r="D622" s="14" t="n"/>
      <c r="E622" s="13" t="n"/>
      <c r="F622" s="13" t="n"/>
      <c r="G622" s="14" t="n"/>
      <c r="H622" s="15" t="n"/>
      <c r="I622" s="15" t="n"/>
      <c r="J622" s="308" t="n"/>
      <c r="K622" s="15" t="n"/>
      <c r="L622" s="15" t="n"/>
      <c r="M622" s="33">
        <f>SUM(I622,K622)</f>
        <v/>
      </c>
      <c r="N622" s="14" t="n"/>
      <c r="O622" s="13" t="n"/>
      <c r="P622" s="14" t="n"/>
      <c r="Q622" s="15">
        <f>IF(N622="Sí",0,H622-I622-K622)</f>
        <v/>
      </c>
      <c r="R622" s="14">
        <f>F622-TODAY()</f>
        <v/>
      </c>
      <c r="S622" s="14">
        <f>IF(N622="Sí","🟢 Pagado",IF(R622&lt;0,"🔴 Vencido",IF(R622&lt;=7,"🟡 Por vencer","")))</f>
        <v/>
      </c>
      <c r="T622" s="14" t="n"/>
      <c r="U622" s="14" t="n"/>
      <c r="V622" s="14" t="n"/>
      <c r="W622" s="14" t="n"/>
      <c r="X622" s="87" t="n"/>
    </row>
    <row r="623">
      <c r="A623" s="13" t="n"/>
      <c r="B623" s="14" t="n"/>
      <c r="C623" s="14" t="n"/>
      <c r="D623" s="14" t="n"/>
      <c r="E623" s="13" t="n"/>
      <c r="F623" s="13" t="n"/>
      <c r="G623" s="14" t="n"/>
      <c r="H623" s="15" t="n"/>
      <c r="I623" s="15" t="n"/>
      <c r="J623" s="308" t="n"/>
      <c r="K623" s="15" t="n"/>
      <c r="L623" s="15" t="n"/>
      <c r="M623" s="33">
        <f>SUM(I623,K623)</f>
        <v/>
      </c>
      <c r="N623" s="14" t="n"/>
      <c r="O623" s="13" t="n"/>
      <c r="P623" s="14" t="n"/>
      <c r="Q623" s="15">
        <f>IF(N623="Sí",0,H623-I623-K623)</f>
        <v/>
      </c>
      <c r="R623" s="14">
        <f>F623-TODAY()</f>
        <v/>
      </c>
      <c r="S623" s="14">
        <f>IF(N623="Sí","🟢 Pagado",IF(R623&lt;0,"🔴 Vencido",IF(R623&lt;=7,"🟡 Por vencer","")))</f>
        <v/>
      </c>
      <c r="T623" s="14" t="n"/>
      <c r="U623" s="14" t="n"/>
      <c r="V623" s="14" t="n"/>
      <c r="W623" s="14" t="n"/>
      <c r="X623" s="87" t="n"/>
    </row>
    <row r="624">
      <c r="A624" s="13" t="n"/>
      <c r="B624" s="14" t="n"/>
      <c r="C624" s="14" t="n"/>
      <c r="D624" s="14" t="n"/>
      <c r="E624" s="13" t="n"/>
      <c r="F624" s="13" t="n"/>
      <c r="G624" s="14" t="n"/>
      <c r="H624" s="15" t="n"/>
      <c r="I624" s="15" t="n"/>
      <c r="J624" s="308" t="n"/>
      <c r="K624" s="15" t="n"/>
      <c r="L624" s="15" t="n"/>
      <c r="M624" s="33">
        <f>SUM(I624,K624)</f>
        <v/>
      </c>
      <c r="N624" s="14" t="n"/>
      <c r="O624" s="13" t="n"/>
      <c r="P624" s="14" t="n"/>
      <c r="Q624" s="15">
        <f>IF(N624="Sí",0,H624-I624-K624)</f>
        <v/>
      </c>
      <c r="R624" s="14">
        <f>F624-TODAY()</f>
        <v/>
      </c>
      <c r="S624" s="14">
        <f>IF(N624="Sí","🟢 Pagado",IF(R624&lt;0,"🔴 Vencido",IF(R624&lt;=7,"🟡 Por vencer","")))</f>
        <v/>
      </c>
      <c r="T624" s="14" t="n"/>
      <c r="U624" s="14" t="n"/>
      <c r="V624" s="14" t="n"/>
      <c r="W624" s="14" t="n"/>
      <c r="X624" s="87" t="n"/>
    </row>
    <row r="625">
      <c r="A625" s="13" t="n"/>
      <c r="B625" s="14" t="n"/>
      <c r="C625" s="14" t="n"/>
      <c r="D625" s="14" t="n"/>
      <c r="E625" s="13" t="n"/>
      <c r="F625" s="13" t="n"/>
      <c r="G625" s="14" t="n"/>
      <c r="H625" s="15" t="n"/>
      <c r="I625" s="15" t="n"/>
      <c r="J625" s="308" t="n"/>
      <c r="K625" s="15" t="n"/>
      <c r="L625" s="15" t="n"/>
      <c r="M625" s="33">
        <f>SUM(I625,K625)</f>
        <v/>
      </c>
      <c r="N625" s="14" t="n"/>
      <c r="O625" s="13" t="n"/>
      <c r="P625" s="14" t="n"/>
      <c r="Q625" s="15">
        <f>IF(N625="Sí",0,H625-I625-K625)</f>
        <v/>
      </c>
      <c r="R625" s="14">
        <f>F625-TODAY()</f>
        <v/>
      </c>
      <c r="S625" s="14">
        <f>IF(N625="Sí","🟢 Pagado",IF(R625&lt;0,"🔴 Vencido",IF(R625&lt;=7,"🟡 Por vencer","")))</f>
        <v/>
      </c>
      <c r="T625" s="14" t="n"/>
      <c r="U625" s="14" t="n"/>
      <c r="V625" s="14" t="n"/>
      <c r="W625" s="14" t="n"/>
      <c r="X625" s="87" t="n"/>
    </row>
    <row r="626">
      <c r="A626" s="13" t="n"/>
      <c r="B626" s="14" t="n"/>
      <c r="C626" s="14" t="n"/>
      <c r="D626" s="14" t="n"/>
      <c r="E626" s="13" t="n"/>
      <c r="F626" s="13" t="n"/>
      <c r="G626" s="14" t="n"/>
      <c r="H626" s="15" t="n"/>
      <c r="I626" s="15" t="n"/>
      <c r="J626" s="308" t="n"/>
      <c r="K626" s="15" t="n"/>
      <c r="L626" s="15" t="n"/>
      <c r="M626" s="33">
        <f>SUM(I626,K626)</f>
        <v/>
      </c>
      <c r="N626" s="14" t="n"/>
      <c r="O626" s="13" t="n"/>
      <c r="P626" s="14" t="n"/>
      <c r="Q626" s="15">
        <f>IF(N626="Sí",0,H626-I626-K626)</f>
        <v/>
      </c>
      <c r="R626" s="14">
        <f>F626-TODAY()</f>
        <v/>
      </c>
      <c r="S626" s="14">
        <f>IF(N626="Sí","🟢 Pagado",IF(R626&lt;0,"🔴 Vencido",IF(R626&lt;=7,"🟡 Por vencer","")))</f>
        <v/>
      </c>
      <c r="T626" s="14" t="n"/>
      <c r="U626" s="14" t="n"/>
      <c r="V626" s="14" t="n"/>
      <c r="W626" s="14" t="n"/>
      <c r="X626" s="87" t="n"/>
    </row>
    <row r="627">
      <c r="A627" s="13" t="n"/>
      <c r="B627" s="14" t="n"/>
      <c r="C627" s="14" t="n"/>
      <c r="D627" s="14" t="n"/>
      <c r="E627" s="13" t="n"/>
      <c r="F627" s="13" t="n"/>
      <c r="G627" s="14" t="n"/>
      <c r="H627" s="15" t="n"/>
      <c r="I627" s="15" t="n"/>
      <c r="J627" s="308" t="n"/>
      <c r="K627" s="15" t="n"/>
      <c r="L627" s="15" t="n"/>
      <c r="M627" s="33">
        <f>SUM(I627,K627)</f>
        <v/>
      </c>
      <c r="N627" s="14" t="n"/>
      <c r="O627" s="13" t="n"/>
      <c r="P627" s="14" t="n"/>
      <c r="Q627" s="15">
        <f>IF(N627="Sí",0,H627-I627-K627)</f>
        <v/>
      </c>
      <c r="R627" s="14">
        <f>F627-TODAY()</f>
        <v/>
      </c>
      <c r="S627" s="14">
        <f>IF(N627="Sí","🟢 Pagado",IF(R627&lt;0,"🔴 Vencido",IF(R627&lt;=7,"🟡 Por vencer","")))</f>
        <v/>
      </c>
      <c r="T627" s="14" t="n"/>
      <c r="U627" s="14" t="n"/>
      <c r="V627" s="14" t="n"/>
      <c r="W627" s="14" t="n"/>
      <c r="X627" s="87" t="n"/>
    </row>
    <row r="628">
      <c r="A628" s="13" t="n"/>
      <c r="B628" s="14" t="n"/>
      <c r="C628" s="14" t="n"/>
      <c r="D628" s="14" t="n"/>
      <c r="E628" s="13" t="n"/>
      <c r="F628" s="13" t="n"/>
      <c r="G628" s="14" t="n"/>
      <c r="H628" s="15" t="n"/>
      <c r="I628" s="15" t="n"/>
      <c r="J628" s="308" t="n"/>
      <c r="K628" s="15" t="n"/>
      <c r="L628" s="15" t="n"/>
      <c r="M628" s="33">
        <f>SUM(I628,K628)</f>
        <v/>
      </c>
      <c r="N628" s="14" t="n"/>
      <c r="O628" s="13" t="n"/>
      <c r="P628" s="14" t="n"/>
      <c r="Q628" s="15">
        <f>IF(N628="Sí",0,H628-I628-K628)</f>
        <v/>
      </c>
      <c r="R628" s="14">
        <f>F628-TODAY()</f>
        <v/>
      </c>
      <c r="S628" s="14">
        <f>IF(N628="Sí","🟢 Pagado",IF(R628&lt;0,"🔴 Vencido",IF(R628&lt;=7,"🟡 Por vencer","")))</f>
        <v/>
      </c>
      <c r="T628" s="14" t="n"/>
      <c r="U628" s="14" t="n"/>
      <c r="V628" s="14" t="n"/>
      <c r="W628" s="14" t="n"/>
      <c r="X628" s="87" t="n"/>
    </row>
    <row r="629">
      <c r="A629" s="13" t="n"/>
      <c r="B629" s="14" t="n"/>
      <c r="C629" s="14" t="n"/>
      <c r="D629" s="14" t="n"/>
      <c r="E629" s="13" t="n"/>
      <c r="F629" s="13" t="n"/>
      <c r="G629" s="14" t="n"/>
      <c r="H629" s="15" t="n"/>
      <c r="I629" s="15" t="n"/>
      <c r="J629" s="308" t="n"/>
      <c r="K629" s="15" t="n"/>
      <c r="L629" s="15" t="n"/>
      <c r="M629" s="33">
        <f>SUM(I629,K629)</f>
        <v/>
      </c>
      <c r="N629" s="14" t="n"/>
      <c r="O629" s="13" t="n"/>
      <c r="P629" s="14" t="n"/>
      <c r="Q629" s="15">
        <f>IF(N629="Sí",0,H629-I629-K629)</f>
        <v/>
      </c>
      <c r="R629" s="14">
        <f>F629-TODAY()</f>
        <v/>
      </c>
      <c r="S629" s="14">
        <f>IF(N629="Sí","🟢 Pagado",IF(R629&lt;0,"🔴 Vencido",IF(R629&lt;=7,"🟡 Por vencer","")))</f>
        <v/>
      </c>
      <c r="T629" s="14" t="n"/>
      <c r="U629" s="14" t="n"/>
      <c r="V629" s="14" t="n"/>
      <c r="W629" s="14" t="n"/>
      <c r="X629" s="87" t="n"/>
    </row>
    <row r="630">
      <c r="A630" s="13" t="n"/>
      <c r="B630" s="14" t="n"/>
      <c r="C630" s="14" t="n"/>
      <c r="D630" s="14" t="n"/>
      <c r="E630" s="13" t="n"/>
      <c r="F630" s="13" t="n"/>
      <c r="G630" s="14" t="n"/>
      <c r="H630" s="15" t="n"/>
      <c r="I630" s="15" t="n"/>
      <c r="J630" s="308" t="n"/>
      <c r="K630" s="15" t="n"/>
      <c r="L630" s="15" t="n"/>
      <c r="M630" s="33">
        <f>SUM(I630,K630)</f>
        <v/>
      </c>
      <c r="N630" s="14" t="n"/>
      <c r="O630" s="13" t="n"/>
      <c r="P630" s="14" t="n"/>
      <c r="Q630" s="15">
        <f>IF(N630="Sí",0,H630-I630-K630)</f>
        <v/>
      </c>
      <c r="R630" s="14">
        <f>F630-TODAY()</f>
        <v/>
      </c>
      <c r="S630" s="14">
        <f>IF(N630="Sí","🟢 Pagado",IF(R630&lt;0,"🔴 Vencido",IF(R630&lt;=7,"🟡 Por vencer","")))</f>
        <v/>
      </c>
      <c r="T630" s="14" t="n"/>
      <c r="U630" s="14" t="n"/>
      <c r="V630" s="14" t="n"/>
      <c r="W630" s="14" t="n"/>
      <c r="X630" s="87" t="n"/>
    </row>
    <row r="631">
      <c r="A631" s="13" t="n"/>
      <c r="B631" s="14" t="n"/>
      <c r="C631" s="14" t="n"/>
      <c r="D631" s="14" t="n"/>
      <c r="E631" s="13" t="n"/>
      <c r="F631" s="13" t="n"/>
      <c r="G631" s="14" t="n"/>
      <c r="H631" s="15" t="n"/>
      <c r="I631" s="15" t="n"/>
      <c r="J631" s="308" t="n"/>
      <c r="K631" s="15" t="n"/>
      <c r="L631" s="15" t="n"/>
      <c r="M631" s="33">
        <f>SUM(I631,K631)</f>
        <v/>
      </c>
      <c r="N631" s="14" t="n"/>
      <c r="O631" s="13" t="n"/>
      <c r="P631" s="14" t="n"/>
      <c r="Q631" s="15">
        <f>IF(N631="Sí",0,H631-I631-K631)</f>
        <v/>
      </c>
      <c r="R631" s="14">
        <f>F631-TODAY()</f>
        <v/>
      </c>
      <c r="S631" s="14">
        <f>IF(N631="Sí","🟢 Pagado",IF(R631&lt;0,"🔴 Vencido",IF(R631&lt;=7,"🟡 Por vencer","")))</f>
        <v/>
      </c>
      <c r="T631" s="14" t="n"/>
      <c r="U631" s="14" t="n"/>
      <c r="V631" s="14" t="n"/>
      <c r="W631" s="14" t="n"/>
      <c r="X631" s="87" t="n"/>
    </row>
    <row r="632">
      <c r="A632" s="13" t="n"/>
      <c r="B632" s="14" t="n"/>
      <c r="C632" s="14" t="n"/>
      <c r="D632" s="14" t="n"/>
      <c r="E632" s="13" t="n"/>
      <c r="F632" s="13" t="n"/>
      <c r="G632" s="14" t="n"/>
      <c r="H632" s="15" t="n"/>
      <c r="I632" s="15" t="n"/>
      <c r="J632" s="308" t="n"/>
      <c r="K632" s="15" t="n"/>
      <c r="L632" s="15" t="n"/>
      <c r="M632" s="33">
        <f>SUM(I632,K632)</f>
        <v/>
      </c>
      <c r="N632" s="14" t="n"/>
      <c r="O632" s="13" t="n"/>
      <c r="P632" s="14" t="n"/>
      <c r="Q632" s="15">
        <f>IF(N632="Sí",0,H632-I632-K632)</f>
        <v/>
      </c>
      <c r="R632" s="14">
        <f>F632-TODAY()</f>
        <v/>
      </c>
      <c r="S632" s="14">
        <f>IF(N632="Sí","🟢 Pagado",IF(R632&lt;0,"🔴 Vencido",IF(R632&lt;=7,"🟡 Por vencer","")))</f>
        <v/>
      </c>
      <c r="T632" s="14" t="n"/>
      <c r="U632" s="14" t="n"/>
      <c r="V632" s="14" t="n"/>
      <c r="W632" s="14" t="n"/>
      <c r="X632" s="87" t="n"/>
    </row>
    <row r="633">
      <c r="A633" s="13" t="n"/>
      <c r="B633" s="14" t="n"/>
      <c r="C633" s="14" t="n"/>
      <c r="D633" s="14" t="n"/>
      <c r="E633" s="13" t="n"/>
      <c r="F633" s="13" t="n"/>
      <c r="G633" s="14" t="n"/>
      <c r="H633" s="15" t="n"/>
      <c r="I633" s="15" t="n"/>
      <c r="J633" s="308" t="n"/>
      <c r="K633" s="15" t="n"/>
      <c r="L633" s="15" t="n"/>
      <c r="M633" s="33">
        <f>SUM(I633,K633)</f>
        <v/>
      </c>
      <c r="N633" s="14" t="n"/>
      <c r="O633" s="13" t="n"/>
      <c r="P633" s="14" t="n"/>
      <c r="Q633" s="15">
        <f>IF(N633="Sí",0,H633-I633-K633)</f>
        <v/>
      </c>
      <c r="R633" s="14">
        <f>F633-TODAY()</f>
        <v/>
      </c>
      <c r="S633" s="14">
        <f>IF(N633="Sí","🟢 Pagado",IF(R633&lt;0,"🔴 Vencido",IF(R633&lt;=7,"🟡 Por vencer","")))</f>
        <v/>
      </c>
      <c r="T633" s="14" t="n"/>
      <c r="U633" s="14" t="n"/>
      <c r="V633" s="14" t="n"/>
      <c r="W633" s="14" t="n"/>
      <c r="X633" s="87" t="n"/>
    </row>
    <row r="634">
      <c r="A634" s="13" t="n"/>
      <c r="B634" s="14" t="n"/>
      <c r="C634" s="14" t="n"/>
      <c r="D634" s="14" t="n"/>
      <c r="E634" s="13" t="n"/>
      <c r="F634" s="13" t="n"/>
      <c r="G634" s="14" t="n"/>
      <c r="H634" s="15" t="n"/>
      <c r="I634" s="15" t="n"/>
      <c r="J634" s="308" t="n"/>
      <c r="K634" s="15" t="n"/>
      <c r="L634" s="15" t="n"/>
      <c r="M634" s="33">
        <f>SUM(I634,K634)</f>
        <v/>
      </c>
      <c r="N634" s="14" t="n"/>
      <c r="O634" s="13" t="n"/>
      <c r="P634" s="14" t="n"/>
      <c r="Q634" s="15">
        <f>IF(N634="Sí",0,H634-I634-K634)</f>
        <v/>
      </c>
      <c r="R634" s="14">
        <f>F634-TODAY()</f>
        <v/>
      </c>
      <c r="S634" s="14">
        <f>IF(N634="Sí","🟢 Pagado",IF(R634&lt;0,"🔴 Vencido",IF(R634&lt;=7,"🟡 Por vencer","")))</f>
        <v/>
      </c>
      <c r="T634" s="14" t="n"/>
      <c r="U634" s="14" t="n"/>
      <c r="V634" s="14" t="n"/>
      <c r="W634" s="14" t="n"/>
      <c r="X634" s="87" t="n"/>
    </row>
    <row r="635">
      <c r="A635" s="13" t="n"/>
      <c r="B635" s="14" t="n"/>
      <c r="C635" s="14" t="n"/>
      <c r="D635" s="14" t="n"/>
      <c r="E635" s="13" t="n"/>
      <c r="F635" s="13" t="n"/>
      <c r="G635" s="14" t="n"/>
      <c r="H635" s="15" t="n"/>
      <c r="I635" s="15" t="n"/>
      <c r="J635" s="308" t="n"/>
      <c r="K635" s="15" t="n"/>
      <c r="L635" s="15" t="n"/>
      <c r="M635" s="33">
        <f>SUM(I635,K635)</f>
        <v/>
      </c>
      <c r="N635" s="14" t="n"/>
      <c r="O635" s="13" t="n"/>
      <c r="P635" s="14" t="n"/>
      <c r="Q635" s="15">
        <f>IF(N635="Sí",0,H635-I635-K635)</f>
        <v/>
      </c>
      <c r="R635" s="14">
        <f>F635-TODAY()</f>
        <v/>
      </c>
      <c r="S635" s="14">
        <f>IF(N635="Sí","🟢 Pagado",IF(R635&lt;0,"🔴 Vencido",IF(R635&lt;=7,"🟡 Por vencer","")))</f>
        <v/>
      </c>
      <c r="T635" s="14" t="n"/>
      <c r="U635" s="14" t="n"/>
      <c r="V635" s="14" t="n"/>
      <c r="W635" s="14" t="n"/>
      <c r="X635" s="87" t="n"/>
    </row>
    <row r="636">
      <c r="A636" s="13" t="n"/>
      <c r="B636" s="14" t="n"/>
      <c r="C636" s="14" t="n"/>
      <c r="D636" s="14" t="n"/>
      <c r="E636" s="13" t="n"/>
      <c r="F636" s="13" t="n"/>
      <c r="G636" s="14" t="n"/>
      <c r="H636" s="15" t="n"/>
      <c r="I636" s="15" t="n"/>
      <c r="J636" s="308" t="n"/>
      <c r="K636" s="15" t="n"/>
      <c r="L636" s="15" t="n"/>
      <c r="M636" s="33">
        <f>SUM(I636,K636)</f>
        <v/>
      </c>
      <c r="N636" s="14" t="n"/>
      <c r="O636" s="13" t="n"/>
      <c r="P636" s="14" t="n"/>
      <c r="Q636" s="15">
        <f>IF(N636="Sí",0,H636-I636-K636)</f>
        <v/>
      </c>
      <c r="R636" s="14">
        <f>F636-TODAY()</f>
        <v/>
      </c>
      <c r="S636" s="14">
        <f>IF(N636="Sí","🟢 Pagado",IF(R636&lt;0,"🔴 Vencido",IF(R636&lt;=7,"🟡 Por vencer","")))</f>
        <v/>
      </c>
      <c r="T636" s="14" t="n"/>
      <c r="U636" s="14" t="n"/>
      <c r="V636" s="14" t="n"/>
      <c r="W636" s="14" t="n"/>
      <c r="X636" s="87" t="n"/>
    </row>
    <row r="637">
      <c r="A637" s="13" t="n"/>
      <c r="B637" s="14" t="n"/>
      <c r="C637" s="14" t="n"/>
      <c r="D637" s="14" t="n"/>
      <c r="E637" s="13" t="n"/>
      <c r="F637" s="13" t="n"/>
      <c r="G637" s="14" t="n"/>
      <c r="H637" s="15" t="n"/>
      <c r="I637" s="15" t="n"/>
      <c r="J637" s="308" t="n"/>
      <c r="K637" s="15" t="n"/>
      <c r="L637" s="15" t="n"/>
      <c r="M637" s="33">
        <f>SUM(I637,K637)</f>
        <v/>
      </c>
      <c r="N637" s="14" t="n"/>
      <c r="O637" s="13" t="n"/>
      <c r="P637" s="14" t="n"/>
      <c r="Q637" s="15">
        <f>IF(N637="Sí",0,H637-I637-K637)</f>
        <v/>
      </c>
      <c r="R637" s="14">
        <f>F637-TODAY()</f>
        <v/>
      </c>
      <c r="S637" s="14">
        <f>IF(N637="Sí","🟢 Pagado",IF(R637&lt;0,"🔴 Vencido",IF(R637&lt;=7,"🟡 Por vencer","")))</f>
        <v/>
      </c>
      <c r="T637" s="14" t="n"/>
      <c r="U637" s="14" t="n"/>
      <c r="V637" s="14" t="n"/>
      <c r="W637" s="14" t="n"/>
      <c r="X637" s="87" t="n"/>
    </row>
    <row r="638">
      <c r="A638" s="13" t="n"/>
      <c r="B638" s="14" t="n"/>
      <c r="C638" s="14" t="n"/>
      <c r="D638" s="14" t="n"/>
      <c r="E638" s="13" t="n"/>
      <c r="F638" s="13" t="n"/>
      <c r="G638" s="14" t="n"/>
      <c r="H638" s="15" t="n"/>
      <c r="I638" s="15" t="n"/>
      <c r="J638" s="308" t="n"/>
      <c r="K638" s="15" t="n"/>
      <c r="L638" s="15" t="n"/>
      <c r="M638" s="33">
        <f>SUM(I638,K638)</f>
        <v/>
      </c>
      <c r="N638" s="14" t="n"/>
      <c r="O638" s="13" t="n"/>
      <c r="P638" s="14" t="n"/>
      <c r="Q638" s="15">
        <f>IF(N638="Sí",0,H638-I638-K638)</f>
        <v/>
      </c>
      <c r="R638" s="14">
        <f>F638-TODAY()</f>
        <v/>
      </c>
      <c r="S638" s="14">
        <f>IF(N638="Sí","🟢 Pagado",IF(R638&lt;0,"🔴 Vencido",IF(R638&lt;=7,"🟡 Por vencer","")))</f>
        <v/>
      </c>
      <c r="T638" s="14" t="n"/>
      <c r="U638" s="14" t="n"/>
      <c r="V638" s="14" t="n"/>
      <c r="W638" s="14" t="n"/>
      <c r="X638" s="87" t="n"/>
    </row>
    <row r="639">
      <c r="A639" s="13" t="n"/>
      <c r="B639" s="14" t="n"/>
      <c r="C639" s="14" t="n"/>
      <c r="D639" s="14" t="n"/>
      <c r="E639" s="13" t="n"/>
      <c r="F639" s="13" t="n"/>
      <c r="G639" s="14" t="n"/>
      <c r="H639" s="15" t="n"/>
      <c r="I639" s="15" t="n"/>
      <c r="J639" s="308" t="n"/>
      <c r="K639" s="15" t="n"/>
      <c r="L639" s="15" t="n"/>
      <c r="M639" s="33">
        <f>SUM(I639,K639)</f>
        <v/>
      </c>
      <c r="N639" s="14" t="n"/>
      <c r="O639" s="13" t="n"/>
      <c r="P639" s="14" t="n"/>
      <c r="Q639" s="15">
        <f>IF(N639="Sí",0,H639-I639-K639)</f>
        <v/>
      </c>
      <c r="R639" s="14">
        <f>F639-TODAY()</f>
        <v/>
      </c>
      <c r="S639" s="14">
        <f>IF(N639="Sí","🟢 Pagado",IF(R639&lt;0,"🔴 Vencido",IF(R639&lt;=7,"🟡 Por vencer","")))</f>
        <v/>
      </c>
      <c r="T639" s="14" t="n"/>
      <c r="U639" s="14" t="n"/>
      <c r="V639" s="14" t="n"/>
      <c r="W639" s="14" t="n"/>
      <c r="X639" s="87" t="n"/>
    </row>
    <row r="640">
      <c r="A640" s="13" t="n"/>
      <c r="B640" s="14" t="n"/>
      <c r="C640" s="14" t="n"/>
      <c r="D640" s="14" t="n"/>
      <c r="E640" s="13" t="n"/>
      <c r="F640" s="13" t="n"/>
      <c r="G640" s="14" t="n"/>
      <c r="H640" s="15" t="n"/>
      <c r="I640" s="15" t="n"/>
      <c r="J640" s="308" t="n"/>
      <c r="K640" s="15" t="n"/>
      <c r="L640" s="15" t="n"/>
      <c r="M640" s="33">
        <f>SUM(I640,K640)</f>
        <v/>
      </c>
      <c r="N640" s="14" t="n"/>
      <c r="O640" s="13" t="n"/>
      <c r="P640" s="14" t="n"/>
      <c r="Q640" s="15">
        <f>IF(N640="Sí",0,H640-I640-K640)</f>
        <v/>
      </c>
      <c r="R640" s="14">
        <f>F640-TODAY()</f>
        <v/>
      </c>
      <c r="S640" s="14">
        <f>IF(N640="Sí","🟢 Pagado",IF(R640&lt;0,"🔴 Vencido",IF(R640&lt;=7,"🟡 Por vencer","")))</f>
        <v/>
      </c>
      <c r="T640" s="14" t="n"/>
      <c r="U640" s="14" t="n"/>
      <c r="V640" s="14" t="n"/>
      <c r="W640" s="14" t="n"/>
      <c r="X640" s="87" t="n"/>
    </row>
    <row r="641">
      <c r="A641" s="13" t="n"/>
      <c r="B641" s="14" t="n"/>
      <c r="C641" s="14" t="n"/>
      <c r="D641" s="14" t="n"/>
      <c r="E641" s="13" t="n"/>
      <c r="F641" s="13" t="n"/>
      <c r="G641" s="14" t="n"/>
      <c r="H641" s="15" t="n"/>
      <c r="I641" s="15" t="n"/>
      <c r="J641" s="308" t="n"/>
      <c r="K641" s="15" t="n"/>
      <c r="L641" s="15" t="n"/>
      <c r="M641" s="33">
        <f>SUM(I641,K641)</f>
        <v/>
      </c>
      <c r="N641" s="14" t="n"/>
      <c r="O641" s="13" t="n"/>
      <c r="P641" s="14" t="n"/>
      <c r="Q641" s="15">
        <f>IF(N641="Sí",0,H641-I641-K641)</f>
        <v/>
      </c>
      <c r="R641" s="14">
        <f>F641-TODAY()</f>
        <v/>
      </c>
      <c r="S641" s="14">
        <f>IF(N641="Sí","🟢 Pagado",IF(R641&lt;0,"🔴 Vencido",IF(R641&lt;=7,"🟡 Por vencer","")))</f>
        <v/>
      </c>
      <c r="T641" s="14" t="n"/>
      <c r="U641" s="14" t="n"/>
      <c r="V641" s="14" t="n"/>
      <c r="W641" s="14" t="n"/>
      <c r="X641" s="87" t="n"/>
    </row>
    <row r="642">
      <c r="A642" s="13" t="n"/>
      <c r="B642" s="14" t="n"/>
      <c r="C642" s="14" t="n"/>
      <c r="D642" s="14" t="n"/>
      <c r="E642" s="13" t="n"/>
      <c r="F642" s="13" t="n"/>
      <c r="G642" s="14" t="n"/>
      <c r="H642" s="15" t="n"/>
      <c r="I642" s="15" t="n"/>
      <c r="J642" s="308" t="n"/>
      <c r="K642" s="15" t="n"/>
      <c r="L642" s="15" t="n"/>
      <c r="M642" s="33">
        <f>SUM(I642,K642)</f>
        <v/>
      </c>
      <c r="N642" s="14" t="n"/>
      <c r="O642" s="13" t="n"/>
      <c r="P642" s="14" t="n"/>
      <c r="Q642" s="15">
        <f>IF(N642="Sí",0,H642-I642-K642)</f>
        <v/>
      </c>
      <c r="R642" s="14">
        <f>F642-TODAY()</f>
        <v/>
      </c>
      <c r="S642" s="14">
        <f>IF(N642="Sí","🟢 Pagado",IF(R642&lt;0,"🔴 Vencido",IF(R642&lt;=7,"🟡 Por vencer","")))</f>
        <v/>
      </c>
      <c r="T642" s="14" t="n"/>
      <c r="U642" s="14" t="n"/>
      <c r="V642" s="14" t="n"/>
      <c r="W642" s="14" t="n"/>
      <c r="X642" s="87" t="n"/>
    </row>
    <row r="643">
      <c r="A643" s="13" t="n"/>
      <c r="B643" s="14" t="n"/>
      <c r="C643" s="14" t="n"/>
      <c r="D643" s="14" t="n"/>
      <c r="E643" s="13" t="n"/>
      <c r="F643" s="13" t="n"/>
      <c r="G643" s="14" t="n"/>
      <c r="H643" s="15" t="n"/>
      <c r="I643" s="15" t="n"/>
      <c r="J643" s="308" t="n"/>
      <c r="K643" s="15" t="n"/>
      <c r="L643" s="15" t="n"/>
      <c r="M643" s="33">
        <f>SUM(I643,K643)</f>
        <v/>
      </c>
      <c r="N643" s="14" t="n"/>
      <c r="O643" s="13" t="n"/>
      <c r="P643" s="14" t="n"/>
      <c r="Q643" s="15">
        <f>IF(N643="Sí",0,H643-I643-K643)</f>
        <v/>
      </c>
      <c r="R643" s="14">
        <f>F643-TODAY()</f>
        <v/>
      </c>
      <c r="S643" s="14">
        <f>IF(N643="Sí","🟢 Pagado",IF(R643&lt;0,"🔴 Vencido",IF(R643&lt;=7,"🟡 Por vencer","")))</f>
        <v/>
      </c>
      <c r="T643" s="14" t="n"/>
      <c r="U643" s="14" t="n"/>
      <c r="V643" s="14" t="n"/>
      <c r="W643" s="14" t="n"/>
      <c r="X643" s="87" t="n"/>
    </row>
    <row r="644">
      <c r="A644" s="13" t="n"/>
      <c r="B644" s="14" t="n"/>
      <c r="C644" s="14" t="n"/>
      <c r="D644" s="14" t="n"/>
      <c r="E644" s="13" t="n"/>
      <c r="F644" s="13" t="n"/>
      <c r="G644" s="14" t="n"/>
      <c r="H644" s="15" t="n"/>
      <c r="I644" s="15" t="n"/>
      <c r="J644" s="308" t="n"/>
      <c r="K644" s="15" t="n"/>
      <c r="L644" s="15" t="n"/>
      <c r="M644" s="33">
        <f>SUM(I644,K644)</f>
        <v/>
      </c>
      <c r="N644" s="14" t="n"/>
      <c r="O644" s="13" t="n"/>
      <c r="P644" s="14" t="n"/>
      <c r="Q644" s="15">
        <f>IF(N644="Sí",0,H644-I644-K644)</f>
        <v/>
      </c>
      <c r="R644" s="14">
        <f>F644-TODAY()</f>
        <v/>
      </c>
      <c r="S644" s="14">
        <f>IF(N644="Sí","🟢 Pagado",IF(R644&lt;0,"🔴 Vencido",IF(R644&lt;=7,"🟡 Por vencer","")))</f>
        <v/>
      </c>
      <c r="T644" s="14" t="n"/>
      <c r="U644" s="14" t="n"/>
      <c r="V644" s="14" t="n"/>
      <c r="W644" s="14" t="n"/>
      <c r="X644" s="87" t="n"/>
    </row>
    <row r="645">
      <c r="A645" s="13" t="n"/>
      <c r="B645" s="14" t="n"/>
      <c r="C645" s="14" t="n"/>
      <c r="D645" s="14" t="n"/>
      <c r="E645" s="13" t="n"/>
      <c r="F645" s="13" t="n"/>
      <c r="G645" s="14" t="n"/>
      <c r="H645" s="15" t="n"/>
      <c r="I645" s="15" t="n"/>
      <c r="J645" s="308" t="n"/>
      <c r="K645" s="15" t="n"/>
      <c r="L645" s="15" t="n"/>
      <c r="M645" s="33">
        <f>SUM(I645,K645)</f>
        <v/>
      </c>
      <c r="N645" s="14" t="n"/>
      <c r="O645" s="13" t="n"/>
      <c r="P645" s="14" t="n"/>
      <c r="Q645" s="15">
        <f>IF(N645="Sí",0,H645-I645-K645)</f>
        <v/>
      </c>
      <c r="R645" s="14">
        <f>F645-TODAY()</f>
        <v/>
      </c>
      <c r="S645" s="14">
        <f>IF(N645="Sí","🟢 Pagado",IF(R645&lt;0,"🔴 Vencido",IF(R645&lt;=7,"🟡 Por vencer","")))</f>
        <v/>
      </c>
      <c r="T645" s="14" t="n"/>
      <c r="U645" s="14" t="n"/>
      <c r="V645" s="14" t="n"/>
      <c r="W645" s="14" t="n"/>
      <c r="X645" s="87" t="n"/>
    </row>
    <row r="646">
      <c r="A646" s="13" t="n"/>
      <c r="B646" s="14" t="n"/>
      <c r="C646" s="14" t="n"/>
      <c r="D646" s="14" t="n"/>
      <c r="E646" s="13" t="n"/>
      <c r="F646" s="13" t="n"/>
      <c r="G646" s="14" t="n"/>
      <c r="H646" s="15" t="n"/>
      <c r="I646" s="15" t="n"/>
      <c r="J646" s="308" t="n"/>
      <c r="K646" s="15" t="n"/>
      <c r="L646" s="15" t="n"/>
      <c r="M646" s="33">
        <f>SUM(I646,K646)</f>
        <v/>
      </c>
      <c r="N646" s="14" t="n"/>
      <c r="O646" s="13" t="n"/>
      <c r="P646" s="14" t="n"/>
      <c r="Q646" s="15">
        <f>IF(N646="Sí",0,H646-I646-K646)</f>
        <v/>
      </c>
      <c r="R646" s="14">
        <f>F646-TODAY()</f>
        <v/>
      </c>
      <c r="S646" s="14">
        <f>IF(N646="Sí","🟢 Pagado",IF(R646&lt;0,"🔴 Vencido",IF(R646&lt;=7,"🟡 Por vencer","")))</f>
        <v/>
      </c>
      <c r="T646" s="14" t="n"/>
      <c r="U646" s="14" t="n"/>
      <c r="V646" s="14" t="n"/>
      <c r="W646" s="14" t="n"/>
      <c r="X646" s="87" t="n"/>
    </row>
    <row r="647">
      <c r="A647" s="13" t="n"/>
      <c r="B647" s="14" t="n"/>
      <c r="C647" s="14" t="n"/>
      <c r="D647" s="14" t="n"/>
      <c r="E647" s="13" t="n"/>
      <c r="F647" s="13" t="n"/>
      <c r="G647" s="14" t="n"/>
      <c r="H647" s="15" t="n"/>
      <c r="I647" s="15" t="n"/>
      <c r="J647" s="308" t="n"/>
      <c r="K647" s="15" t="n"/>
      <c r="L647" s="15" t="n"/>
      <c r="M647" s="33">
        <f>SUM(I647,K647)</f>
        <v/>
      </c>
      <c r="N647" s="14" t="n"/>
      <c r="O647" s="13" t="n"/>
      <c r="P647" s="14" t="n"/>
      <c r="Q647" s="15">
        <f>IF(N647="Sí",0,H647-I647-K647)</f>
        <v/>
      </c>
      <c r="R647" s="14">
        <f>F647-TODAY()</f>
        <v/>
      </c>
      <c r="S647" s="14">
        <f>IF(N647="Sí","🟢 Pagado",IF(R647&lt;0,"🔴 Vencido",IF(R647&lt;=7,"🟡 Por vencer","")))</f>
        <v/>
      </c>
      <c r="T647" s="14" t="n"/>
      <c r="U647" s="14" t="n"/>
      <c r="V647" s="14" t="n"/>
      <c r="W647" s="14" t="n"/>
      <c r="X647" s="87" t="n"/>
    </row>
    <row r="648">
      <c r="A648" s="13" t="n"/>
      <c r="B648" s="14" t="n"/>
      <c r="C648" s="14" t="n"/>
      <c r="D648" s="14" t="n"/>
      <c r="E648" s="13" t="n"/>
      <c r="F648" s="13" t="n"/>
      <c r="G648" s="14" t="n"/>
      <c r="H648" s="15" t="n"/>
      <c r="I648" s="15" t="n"/>
      <c r="J648" s="308" t="n"/>
      <c r="K648" s="15" t="n"/>
      <c r="L648" s="15" t="n"/>
      <c r="M648" s="33">
        <f>SUM(I648,K648)</f>
        <v/>
      </c>
      <c r="N648" s="14" t="n"/>
      <c r="O648" s="13" t="n"/>
      <c r="P648" s="14" t="n"/>
      <c r="Q648" s="15">
        <f>IF(N648="Sí",0,H648-I648-K648)</f>
        <v/>
      </c>
      <c r="R648" s="14">
        <f>F648-TODAY()</f>
        <v/>
      </c>
      <c r="S648" s="14">
        <f>IF(N648="Sí","🟢 Pagado",IF(R648&lt;0,"🔴 Vencido",IF(R648&lt;=7,"🟡 Por vencer","")))</f>
        <v/>
      </c>
      <c r="T648" s="14" t="n"/>
      <c r="U648" s="14" t="n"/>
      <c r="V648" s="14" t="n"/>
      <c r="W648" s="14" t="n"/>
      <c r="X648" s="87" t="n"/>
    </row>
    <row r="649">
      <c r="A649" s="13" t="n"/>
      <c r="B649" s="14" t="n"/>
      <c r="C649" s="14" t="n"/>
      <c r="D649" s="14" t="n"/>
      <c r="E649" s="13" t="n"/>
      <c r="F649" s="13" t="n"/>
      <c r="G649" s="14" t="n"/>
      <c r="H649" s="15" t="n"/>
      <c r="I649" s="15" t="n"/>
      <c r="J649" s="308" t="n"/>
      <c r="K649" s="15" t="n"/>
      <c r="L649" s="15" t="n"/>
      <c r="M649" s="33">
        <f>SUM(I649,K649)</f>
        <v/>
      </c>
      <c r="N649" s="14" t="n"/>
      <c r="O649" s="13" t="n"/>
      <c r="P649" s="14" t="n"/>
      <c r="Q649" s="15">
        <f>IF(N649="Sí",0,H649-I649-K649)</f>
        <v/>
      </c>
      <c r="R649" s="14">
        <f>F649-TODAY()</f>
        <v/>
      </c>
      <c r="S649" s="14">
        <f>IF(N649="Sí","🟢 Pagado",IF(R649&lt;0,"🔴 Vencido",IF(R649&lt;=7,"🟡 Por vencer","")))</f>
        <v/>
      </c>
      <c r="T649" s="14" t="n"/>
      <c r="U649" s="14" t="n"/>
      <c r="V649" s="14" t="n"/>
      <c r="W649" s="14" t="n"/>
      <c r="X649" s="87" t="n"/>
    </row>
    <row r="650">
      <c r="A650" s="13" t="n"/>
      <c r="B650" s="14" t="n"/>
      <c r="C650" s="14" t="n"/>
      <c r="D650" s="14" t="n"/>
      <c r="E650" s="13" t="n"/>
      <c r="F650" s="13" t="n"/>
      <c r="G650" s="14" t="n"/>
      <c r="H650" s="15" t="n"/>
      <c r="I650" s="15" t="n"/>
      <c r="J650" s="308" t="n"/>
      <c r="K650" s="15" t="n"/>
      <c r="L650" s="15" t="n"/>
      <c r="M650" s="33">
        <f>SUM(I650,K650)</f>
        <v/>
      </c>
      <c r="N650" s="14" t="n"/>
      <c r="O650" s="13" t="n"/>
      <c r="P650" s="14" t="n"/>
      <c r="Q650" s="15">
        <f>IF(N650="Sí",0,H650-I650-K650)</f>
        <v/>
      </c>
      <c r="R650" s="14">
        <f>F650-TODAY()</f>
        <v/>
      </c>
      <c r="S650" s="14">
        <f>IF(N650="Sí","🟢 Pagado",IF(R650&lt;0,"🔴 Vencido",IF(R650&lt;=7,"🟡 Por vencer","")))</f>
        <v/>
      </c>
      <c r="T650" s="14" t="n"/>
      <c r="U650" s="14" t="n"/>
      <c r="V650" s="14" t="n"/>
      <c r="W650" s="14" t="n"/>
      <c r="X650" s="87" t="n"/>
    </row>
    <row r="651">
      <c r="A651" s="13" t="n"/>
      <c r="B651" s="14" t="n"/>
      <c r="C651" s="14" t="n"/>
      <c r="D651" s="14" t="n"/>
      <c r="E651" s="13" t="n"/>
      <c r="F651" s="13" t="n"/>
      <c r="G651" s="14" t="n"/>
      <c r="H651" s="15" t="n"/>
      <c r="I651" s="15" t="n"/>
      <c r="J651" s="308" t="n"/>
      <c r="K651" s="15" t="n"/>
      <c r="L651" s="15" t="n"/>
      <c r="M651" s="33">
        <f>SUM(I651,K651)</f>
        <v/>
      </c>
      <c r="N651" s="14" t="n"/>
      <c r="O651" s="13" t="n"/>
      <c r="P651" s="14" t="n"/>
      <c r="Q651" s="15">
        <f>IF(N651="Sí",0,H651-I651-K651)</f>
        <v/>
      </c>
      <c r="R651" s="14">
        <f>F651-TODAY()</f>
        <v/>
      </c>
      <c r="S651" s="14">
        <f>IF(N651="Sí","🟢 Pagado",IF(R651&lt;0,"🔴 Vencido",IF(R651&lt;=7,"🟡 Por vencer","")))</f>
        <v/>
      </c>
      <c r="T651" s="14" t="n"/>
      <c r="U651" s="14" t="n"/>
      <c r="V651" s="14" t="n"/>
      <c r="W651" s="14" t="n"/>
      <c r="X651" s="87" t="n"/>
    </row>
    <row r="652">
      <c r="A652" s="13" t="n"/>
      <c r="B652" s="14" t="n"/>
      <c r="C652" s="14" t="n"/>
      <c r="D652" s="14" t="n"/>
      <c r="E652" s="13" t="n"/>
      <c r="F652" s="13" t="n"/>
      <c r="G652" s="14" t="n"/>
      <c r="H652" s="15" t="n"/>
      <c r="I652" s="15" t="n"/>
      <c r="J652" s="308" t="n"/>
      <c r="K652" s="15" t="n"/>
      <c r="L652" s="15" t="n"/>
      <c r="M652" s="33">
        <f>SUM(I652,K652)</f>
        <v/>
      </c>
      <c r="N652" s="14" t="n"/>
      <c r="O652" s="13" t="n"/>
      <c r="P652" s="14" t="n"/>
      <c r="Q652" s="15">
        <f>IF(N652="Sí",0,H652-I652-K652)</f>
        <v/>
      </c>
      <c r="R652" s="14">
        <f>F652-TODAY()</f>
        <v/>
      </c>
      <c r="S652" s="14">
        <f>IF(N652="Sí","🟢 Pagado",IF(R652&lt;0,"🔴 Vencido",IF(R652&lt;=7,"🟡 Por vencer","")))</f>
        <v/>
      </c>
      <c r="T652" s="14" t="n"/>
      <c r="U652" s="14" t="n"/>
      <c r="V652" s="14" t="n"/>
      <c r="W652" s="14" t="n"/>
      <c r="X652" s="87" t="n"/>
    </row>
    <row r="653">
      <c r="A653" s="13" t="n"/>
      <c r="B653" s="14" t="n"/>
      <c r="C653" s="14" t="n"/>
      <c r="D653" s="14" t="n"/>
      <c r="E653" s="13" t="n"/>
      <c r="F653" s="13" t="n"/>
      <c r="G653" s="14" t="n"/>
      <c r="H653" s="15" t="n"/>
      <c r="I653" s="15" t="n"/>
      <c r="J653" s="308" t="n"/>
      <c r="K653" s="15" t="n"/>
      <c r="L653" s="15" t="n"/>
      <c r="M653" s="33">
        <f>SUM(I653,K653)</f>
        <v/>
      </c>
      <c r="N653" s="14" t="n"/>
      <c r="O653" s="13" t="n"/>
      <c r="P653" s="14" t="n"/>
      <c r="Q653" s="15">
        <f>IF(N653="Sí",0,H653-I653-K653)</f>
        <v/>
      </c>
      <c r="R653" s="14">
        <f>F653-TODAY()</f>
        <v/>
      </c>
      <c r="S653" s="14">
        <f>IF(N653="Sí","🟢 Pagado",IF(R653&lt;0,"🔴 Vencido",IF(R653&lt;=7,"🟡 Por vencer","")))</f>
        <v/>
      </c>
      <c r="T653" s="14" t="n"/>
      <c r="U653" s="14" t="n"/>
      <c r="V653" s="14" t="n"/>
      <c r="W653" s="14" t="n"/>
      <c r="X653" s="87" t="n"/>
    </row>
    <row r="654">
      <c r="A654" s="13" t="n"/>
      <c r="B654" s="14" t="n"/>
      <c r="C654" s="14" t="n"/>
      <c r="D654" s="14" t="n"/>
      <c r="E654" s="13" t="n"/>
      <c r="F654" s="13" t="n"/>
      <c r="G654" s="14" t="n"/>
      <c r="H654" s="15" t="n"/>
      <c r="I654" s="15" t="n"/>
      <c r="J654" s="308" t="n"/>
      <c r="K654" s="15" t="n"/>
      <c r="L654" s="15" t="n"/>
      <c r="M654" s="33">
        <f>SUM(I654,K654)</f>
        <v/>
      </c>
      <c r="N654" s="14" t="n"/>
      <c r="O654" s="13" t="n"/>
      <c r="P654" s="14" t="n"/>
      <c r="Q654" s="15">
        <f>IF(N654="Sí",0,H654-I654-K654)</f>
        <v/>
      </c>
      <c r="R654" s="14">
        <f>F654-TODAY()</f>
        <v/>
      </c>
      <c r="S654" s="14">
        <f>IF(N654="Sí","🟢 Pagado",IF(R654&lt;0,"🔴 Vencido",IF(R654&lt;=7,"🟡 Por vencer","")))</f>
        <v/>
      </c>
      <c r="T654" s="14" t="n"/>
      <c r="U654" s="14" t="n"/>
      <c r="V654" s="14" t="n"/>
      <c r="W654" s="14" t="n"/>
      <c r="X654" s="87" t="n"/>
    </row>
    <row r="655">
      <c r="A655" s="13" t="n"/>
      <c r="B655" s="14" t="n"/>
      <c r="C655" s="14" t="n"/>
      <c r="D655" s="14" t="n"/>
      <c r="E655" s="13" t="n"/>
      <c r="F655" s="13" t="n"/>
      <c r="G655" s="14" t="n"/>
      <c r="H655" s="15" t="n"/>
      <c r="I655" s="15" t="n"/>
      <c r="J655" s="308" t="n"/>
      <c r="K655" s="15" t="n"/>
      <c r="L655" s="15" t="n"/>
      <c r="M655" s="33">
        <f>SUM(I655,K655)</f>
        <v/>
      </c>
      <c r="N655" s="14" t="n"/>
      <c r="O655" s="13" t="n"/>
      <c r="P655" s="14" t="n"/>
      <c r="Q655" s="15">
        <f>IF(N655="Sí",0,H655-I655-K655)</f>
        <v/>
      </c>
      <c r="R655" s="14">
        <f>F655-TODAY()</f>
        <v/>
      </c>
      <c r="S655" s="14">
        <f>IF(N655="Sí","🟢 Pagado",IF(R655&lt;0,"🔴 Vencido",IF(R655&lt;=7,"🟡 Por vencer","")))</f>
        <v/>
      </c>
      <c r="T655" s="14" t="n"/>
      <c r="U655" s="14" t="n"/>
      <c r="V655" s="14" t="n"/>
      <c r="W655" s="14" t="n"/>
      <c r="X655" s="87" t="n"/>
    </row>
    <row r="656">
      <c r="A656" s="13" t="n"/>
      <c r="B656" s="14" t="n"/>
      <c r="C656" s="14" t="n"/>
      <c r="D656" s="14" t="n"/>
      <c r="E656" s="13" t="n"/>
      <c r="F656" s="13" t="n"/>
      <c r="G656" s="14" t="n"/>
      <c r="H656" s="15" t="n"/>
      <c r="I656" s="15" t="n"/>
      <c r="J656" s="308" t="n"/>
      <c r="K656" s="15" t="n"/>
      <c r="L656" s="15" t="n"/>
      <c r="M656" s="33">
        <f>SUM(I656,K656)</f>
        <v/>
      </c>
      <c r="N656" s="14" t="n"/>
      <c r="O656" s="13" t="n"/>
      <c r="P656" s="14" t="n"/>
      <c r="Q656" s="15">
        <f>IF(N656="Sí",0,H656-I656-K656)</f>
        <v/>
      </c>
      <c r="R656" s="14">
        <f>F656-TODAY()</f>
        <v/>
      </c>
      <c r="S656" s="14">
        <f>IF(N656="Sí","🟢 Pagado",IF(R656&lt;0,"🔴 Vencido",IF(R656&lt;=7,"🟡 Por vencer","")))</f>
        <v/>
      </c>
      <c r="T656" s="14" t="n"/>
      <c r="U656" s="14" t="n"/>
      <c r="V656" s="14" t="n"/>
      <c r="W656" s="14" t="n"/>
      <c r="X656" s="87" t="n"/>
    </row>
    <row r="657">
      <c r="A657" s="13" t="n"/>
      <c r="B657" s="14" t="n"/>
      <c r="C657" s="14" t="n"/>
      <c r="D657" s="14" t="n"/>
      <c r="E657" s="13" t="n"/>
      <c r="F657" s="13" t="n"/>
      <c r="G657" s="14" t="n"/>
      <c r="H657" s="15" t="n"/>
      <c r="I657" s="15" t="n"/>
      <c r="J657" s="308" t="n"/>
      <c r="K657" s="15" t="n"/>
      <c r="L657" s="15" t="n"/>
      <c r="M657" s="33">
        <f>SUM(I657,K657)</f>
        <v/>
      </c>
      <c r="N657" s="14" t="n"/>
      <c r="O657" s="13" t="n"/>
      <c r="P657" s="14" t="n"/>
      <c r="Q657" s="15">
        <f>IF(N657="Sí",0,H657-I657-K657)</f>
        <v/>
      </c>
      <c r="R657" s="14">
        <f>F657-TODAY()</f>
        <v/>
      </c>
      <c r="S657" s="14">
        <f>IF(N657="Sí","🟢 Pagado",IF(R657&lt;0,"🔴 Vencido",IF(R657&lt;=7,"🟡 Por vencer","")))</f>
        <v/>
      </c>
      <c r="T657" s="14" t="n"/>
      <c r="U657" s="14" t="n"/>
      <c r="V657" s="14" t="n"/>
      <c r="W657" s="14" t="n"/>
      <c r="X657" s="87" t="n"/>
    </row>
    <row r="658">
      <c r="A658" s="13" t="n"/>
      <c r="B658" s="14" t="n"/>
      <c r="C658" s="14" t="n"/>
      <c r="D658" s="14" t="n"/>
      <c r="E658" s="13" t="n"/>
      <c r="F658" s="13" t="n"/>
      <c r="G658" s="14" t="n"/>
      <c r="H658" s="15" t="n"/>
      <c r="I658" s="15" t="n"/>
      <c r="J658" s="308" t="n"/>
      <c r="K658" s="15" t="n"/>
      <c r="L658" s="15" t="n"/>
      <c r="M658" s="33">
        <f>SUM(I658,K658)</f>
        <v/>
      </c>
      <c r="N658" s="14" t="n"/>
      <c r="O658" s="13" t="n"/>
      <c r="P658" s="14" t="n"/>
      <c r="Q658" s="15">
        <f>IF(N658="Sí",0,H658-I658-K658)</f>
        <v/>
      </c>
      <c r="R658" s="14">
        <f>F658-TODAY()</f>
        <v/>
      </c>
      <c r="S658" s="14">
        <f>IF(N658="Sí","🟢 Pagado",IF(R658&lt;0,"🔴 Vencido",IF(R658&lt;=7,"🟡 Por vencer","")))</f>
        <v/>
      </c>
      <c r="T658" s="14" t="n"/>
      <c r="U658" s="14" t="n"/>
      <c r="V658" s="14" t="n"/>
      <c r="W658" s="14" t="n"/>
      <c r="X658" s="87" t="n"/>
    </row>
    <row r="659">
      <c r="A659" s="13" t="n"/>
      <c r="B659" s="14" t="n"/>
      <c r="C659" s="14" t="n"/>
      <c r="D659" s="14" t="n"/>
      <c r="E659" s="13" t="n"/>
      <c r="F659" s="13" t="n"/>
      <c r="G659" s="14" t="n"/>
      <c r="H659" s="15" t="n"/>
      <c r="I659" s="15" t="n"/>
      <c r="J659" s="308" t="n"/>
      <c r="K659" s="15" t="n"/>
      <c r="L659" s="15" t="n"/>
      <c r="M659" s="33">
        <f>SUM(I659,K659)</f>
        <v/>
      </c>
      <c r="N659" s="14" t="n"/>
      <c r="O659" s="13" t="n"/>
      <c r="P659" s="14" t="n"/>
      <c r="Q659" s="15">
        <f>IF(N659="Sí",0,H659-I659-K659)</f>
        <v/>
      </c>
      <c r="R659" s="14">
        <f>F659-TODAY()</f>
        <v/>
      </c>
      <c r="S659" s="14">
        <f>IF(N659="Sí","🟢 Pagado",IF(R659&lt;0,"🔴 Vencido",IF(R659&lt;=7,"🟡 Por vencer","")))</f>
        <v/>
      </c>
      <c r="T659" s="14" t="n"/>
      <c r="U659" s="14" t="n"/>
      <c r="V659" s="14" t="n"/>
      <c r="W659" s="14" t="n"/>
      <c r="X659" s="87" t="n"/>
    </row>
    <row r="660">
      <c r="A660" s="13" t="n"/>
      <c r="B660" s="14" t="n"/>
      <c r="C660" s="14" t="n"/>
      <c r="D660" s="14" t="n"/>
      <c r="E660" s="13" t="n"/>
      <c r="F660" s="13" t="n"/>
      <c r="G660" s="14" t="n"/>
      <c r="H660" s="15" t="n"/>
      <c r="I660" s="15" t="n"/>
      <c r="J660" s="308" t="n"/>
      <c r="K660" s="15" t="n"/>
      <c r="L660" s="15" t="n"/>
      <c r="M660" s="33">
        <f>SUM(I660,K660)</f>
        <v/>
      </c>
      <c r="N660" s="14" t="n"/>
      <c r="O660" s="13" t="n"/>
      <c r="P660" s="14" t="n"/>
      <c r="Q660" s="15">
        <f>IF(N660="Sí",0,H660-I660-K660)</f>
        <v/>
      </c>
      <c r="R660" s="14">
        <f>F660-TODAY()</f>
        <v/>
      </c>
      <c r="S660" s="14">
        <f>IF(N660="Sí","🟢 Pagado",IF(R660&lt;0,"🔴 Vencido",IF(R660&lt;=7,"🟡 Por vencer","")))</f>
        <v/>
      </c>
      <c r="T660" s="14" t="n"/>
      <c r="U660" s="14" t="n"/>
      <c r="V660" s="14" t="n"/>
      <c r="W660" s="14" t="n"/>
      <c r="X660" s="87" t="n"/>
    </row>
    <row r="661">
      <c r="A661" s="13" t="n"/>
      <c r="B661" s="14" t="n"/>
      <c r="C661" s="14" t="n"/>
      <c r="D661" s="14" t="n"/>
      <c r="E661" s="13" t="n"/>
      <c r="F661" s="13" t="n"/>
      <c r="G661" s="14" t="n"/>
      <c r="H661" s="15" t="n"/>
      <c r="I661" s="15" t="n"/>
      <c r="J661" s="308" t="n"/>
      <c r="K661" s="15" t="n"/>
      <c r="L661" s="15" t="n"/>
      <c r="M661" s="33">
        <f>SUM(I661,K661)</f>
        <v/>
      </c>
      <c r="N661" s="14" t="n"/>
      <c r="O661" s="13" t="n"/>
      <c r="P661" s="14" t="n"/>
      <c r="Q661" s="15">
        <f>IF(N661="Sí",0,H661-I661-K661)</f>
        <v/>
      </c>
      <c r="R661" s="14">
        <f>F661-TODAY()</f>
        <v/>
      </c>
      <c r="S661" s="14">
        <f>IF(N661="Sí","🟢 Pagado",IF(R661&lt;0,"🔴 Vencido",IF(R661&lt;=7,"🟡 Por vencer","")))</f>
        <v/>
      </c>
      <c r="T661" s="14" t="n"/>
      <c r="U661" s="14" t="n"/>
      <c r="V661" s="14" t="n"/>
      <c r="W661" s="14" t="n"/>
      <c r="X661" s="87" t="n"/>
    </row>
    <row r="662">
      <c r="A662" s="13" t="n"/>
      <c r="B662" s="14" t="n"/>
      <c r="C662" s="14" t="n"/>
      <c r="D662" s="14" t="n"/>
      <c r="E662" s="13" t="n"/>
      <c r="F662" s="13" t="n"/>
      <c r="G662" s="14" t="n"/>
      <c r="H662" s="15" t="n"/>
      <c r="I662" s="15" t="n"/>
      <c r="J662" s="308" t="n"/>
      <c r="K662" s="15" t="n"/>
      <c r="L662" s="15" t="n"/>
      <c r="M662" s="33">
        <f>SUM(I662,K662)</f>
        <v/>
      </c>
      <c r="N662" s="14" t="n"/>
      <c r="O662" s="13" t="n"/>
      <c r="P662" s="14" t="n"/>
      <c r="Q662" s="15">
        <f>IF(N662="Sí",0,H662-I662-K662)</f>
        <v/>
      </c>
      <c r="R662" s="14">
        <f>F662-TODAY()</f>
        <v/>
      </c>
      <c r="S662" s="14">
        <f>IF(N662="Sí","🟢 Pagado",IF(R662&lt;0,"🔴 Vencido",IF(R662&lt;=7,"🟡 Por vencer","")))</f>
        <v/>
      </c>
      <c r="T662" s="14" t="n"/>
      <c r="U662" s="14" t="n"/>
      <c r="V662" s="14" t="n"/>
      <c r="W662" s="14" t="n"/>
      <c r="X662" s="87" t="n"/>
    </row>
    <row r="663">
      <c r="A663" s="13" t="n"/>
      <c r="B663" s="14" t="n"/>
      <c r="C663" s="14" t="n"/>
      <c r="D663" s="14" t="n"/>
      <c r="E663" s="13" t="n"/>
      <c r="F663" s="13" t="n"/>
      <c r="G663" s="14" t="n"/>
      <c r="H663" s="15" t="n"/>
      <c r="I663" s="15" t="n"/>
      <c r="J663" s="308" t="n"/>
      <c r="K663" s="15" t="n"/>
      <c r="L663" s="15" t="n"/>
      <c r="M663" s="33">
        <f>SUM(I663,K663)</f>
        <v/>
      </c>
      <c r="N663" s="14" t="n"/>
      <c r="O663" s="13" t="n"/>
      <c r="P663" s="14" t="n"/>
      <c r="Q663" s="15">
        <f>IF(N663="Sí",0,H663-I663-K663)</f>
        <v/>
      </c>
      <c r="R663" s="14">
        <f>F663-TODAY()</f>
        <v/>
      </c>
      <c r="S663" s="14">
        <f>IF(N663="Sí","🟢 Pagado",IF(R663&lt;0,"🔴 Vencido",IF(R663&lt;=7,"🟡 Por vencer","")))</f>
        <v/>
      </c>
      <c r="T663" s="14" t="n"/>
      <c r="U663" s="14" t="n"/>
      <c r="V663" s="14" t="n"/>
      <c r="W663" s="14" t="n"/>
      <c r="X663" s="87" t="n"/>
    </row>
    <row r="664">
      <c r="A664" s="13" t="n"/>
      <c r="B664" s="14" t="n"/>
      <c r="C664" s="14" t="n"/>
      <c r="D664" s="14" t="n"/>
      <c r="E664" s="13" t="n"/>
      <c r="F664" s="13" t="n"/>
      <c r="G664" s="14" t="n"/>
      <c r="H664" s="15" t="n"/>
      <c r="I664" s="15" t="n"/>
      <c r="J664" s="308" t="n"/>
      <c r="K664" s="15" t="n"/>
      <c r="L664" s="15" t="n"/>
      <c r="M664" s="33">
        <f>SUM(I664,K664)</f>
        <v/>
      </c>
      <c r="N664" s="14" t="n"/>
      <c r="O664" s="13" t="n"/>
      <c r="P664" s="14" t="n"/>
      <c r="Q664" s="15">
        <f>IF(N664="Sí",0,H664-I664-K664)</f>
        <v/>
      </c>
      <c r="R664" s="14">
        <f>F664-TODAY()</f>
        <v/>
      </c>
      <c r="S664" s="14">
        <f>IF(N664="Sí","🟢 Pagado",IF(R664&lt;0,"🔴 Vencido",IF(R664&lt;=7,"🟡 Por vencer","")))</f>
        <v/>
      </c>
      <c r="T664" s="14" t="n"/>
      <c r="U664" s="14" t="n"/>
      <c r="V664" s="14" t="n"/>
      <c r="W664" s="14" t="n"/>
      <c r="X664" s="87" t="n"/>
    </row>
    <row r="665">
      <c r="A665" s="13" t="n"/>
      <c r="B665" s="14" t="n"/>
      <c r="C665" s="14" t="n"/>
      <c r="D665" s="14" t="n"/>
      <c r="E665" s="13" t="n"/>
      <c r="F665" s="13" t="n"/>
      <c r="G665" s="14" t="n"/>
      <c r="H665" s="15" t="n"/>
      <c r="I665" s="15" t="n"/>
      <c r="J665" s="308" t="n"/>
      <c r="K665" s="15" t="n"/>
      <c r="L665" s="15" t="n"/>
      <c r="M665" s="33">
        <f>SUM(I665,K665)</f>
        <v/>
      </c>
      <c r="N665" s="14" t="n"/>
      <c r="O665" s="13" t="n"/>
      <c r="P665" s="14" t="n"/>
      <c r="Q665" s="15">
        <f>IF(N665="Sí",0,H665-I665-K665)</f>
        <v/>
      </c>
      <c r="R665" s="14">
        <f>F665-TODAY()</f>
        <v/>
      </c>
      <c r="S665" s="14">
        <f>IF(N665="Sí","🟢 Pagado",IF(R665&lt;0,"🔴 Vencido",IF(R665&lt;=7,"🟡 Por vencer","")))</f>
        <v/>
      </c>
      <c r="T665" s="14" t="n"/>
      <c r="U665" s="14" t="n"/>
      <c r="V665" s="14" t="n"/>
      <c r="W665" s="14" t="n"/>
      <c r="X665" s="87" t="n"/>
    </row>
    <row r="666">
      <c r="A666" s="13" t="n"/>
      <c r="B666" s="14" t="n"/>
      <c r="C666" s="14" t="n"/>
      <c r="D666" s="14" t="n"/>
      <c r="E666" s="13" t="n"/>
      <c r="F666" s="13" t="n"/>
      <c r="G666" s="14" t="n"/>
      <c r="H666" s="15" t="n"/>
      <c r="I666" s="15" t="n"/>
      <c r="J666" s="308" t="n"/>
      <c r="K666" s="15" t="n"/>
      <c r="L666" s="15" t="n"/>
      <c r="M666" s="33">
        <f>SUM(I666,K666)</f>
        <v/>
      </c>
      <c r="N666" s="14" t="n"/>
      <c r="O666" s="13" t="n"/>
      <c r="P666" s="14" t="n"/>
      <c r="Q666" s="15">
        <f>IF(N666="Sí",0,H666-I666-K666)</f>
        <v/>
      </c>
      <c r="R666" s="14">
        <f>F666-TODAY()</f>
        <v/>
      </c>
      <c r="S666" s="14">
        <f>IF(N666="Sí","🟢 Pagado",IF(R666&lt;0,"🔴 Vencido",IF(R666&lt;=7,"🟡 Por vencer","")))</f>
        <v/>
      </c>
      <c r="T666" s="14" t="n"/>
      <c r="U666" s="14" t="n"/>
      <c r="V666" s="14" t="n"/>
      <c r="W666" s="14" t="n"/>
      <c r="X666" s="87" t="n"/>
    </row>
    <row r="667">
      <c r="A667" s="13" t="n"/>
      <c r="B667" s="14" t="n"/>
      <c r="C667" s="14" t="n"/>
      <c r="D667" s="14" t="n"/>
      <c r="E667" s="13" t="n"/>
      <c r="F667" s="13" t="n"/>
      <c r="G667" s="14" t="n"/>
      <c r="H667" s="15" t="n"/>
      <c r="I667" s="15" t="n"/>
      <c r="J667" s="308" t="n"/>
      <c r="K667" s="15" t="n"/>
      <c r="L667" s="15" t="n"/>
      <c r="M667" s="33">
        <f>SUM(I667,K667)</f>
        <v/>
      </c>
      <c r="N667" s="14" t="n"/>
      <c r="O667" s="13" t="n"/>
      <c r="P667" s="14" t="n"/>
      <c r="Q667" s="15">
        <f>IF(N667="Sí",0,H667-I667-K667)</f>
        <v/>
      </c>
      <c r="R667" s="14">
        <f>F667-TODAY()</f>
        <v/>
      </c>
      <c r="S667" s="14">
        <f>IF(N667="Sí","🟢 Pagado",IF(R667&lt;0,"🔴 Vencido",IF(R667&lt;=7,"🟡 Por vencer","")))</f>
        <v/>
      </c>
      <c r="T667" s="14" t="n"/>
      <c r="U667" s="14" t="n"/>
      <c r="V667" s="14" t="n"/>
      <c r="W667" s="14" t="n"/>
      <c r="X667" s="87" t="n"/>
    </row>
    <row r="668">
      <c r="A668" s="13" t="n"/>
      <c r="B668" s="14" t="n"/>
      <c r="C668" s="14" t="n"/>
      <c r="D668" s="14" t="n"/>
      <c r="E668" s="13" t="n"/>
      <c r="F668" s="13" t="n"/>
      <c r="G668" s="14" t="n"/>
      <c r="H668" s="15" t="n"/>
      <c r="I668" s="15" t="n"/>
      <c r="J668" s="308" t="n"/>
      <c r="K668" s="15" t="n"/>
      <c r="L668" s="15" t="n"/>
      <c r="M668" s="33">
        <f>SUM(I668,K668)</f>
        <v/>
      </c>
      <c r="N668" s="14" t="n"/>
      <c r="O668" s="13" t="n"/>
      <c r="P668" s="14" t="n"/>
      <c r="Q668" s="15">
        <f>IF(N668="Sí",0,H668-I668-K668)</f>
        <v/>
      </c>
      <c r="R668" s="14">
        <f>F668-TODAY()</f>
        <v/>
      </c>
      <c r="S668" s="14">
        <f>IF(N668="Sí","🟢 Pagado",IF(R668&lt;0,"🔴 Vencido",IF(R668&lt;=7,"🟡 Por vencer","")))</f>
        <v/>
      </c>
      <c r="T668" s="14" t="n"/>
      <c r="U668" s="14" t="n"/>
      <c r="V668" s="14" t="n"/>
      <c r="W668" s="14" t="n"/>
      <c r="X668" s="87" t="n"/>
    </row>
    <row r="669">
      <c r="A669" s="13" t="n"/>
      <c r="B669" s="14" t="n"/>
      <c r="C669" s="14" t="n"/>
      <c r="D669" s="14" t="n"/>
      <c r="E669" s="13" t="n"/>
      <c r="F669" s="13" t="n"/>
      <c r="G669" s="14" t="n"/>
      <c r="H669" s="15" t="n"/>
      <c r="I669" s="15" t="n"/>
      <c r="J669" s="308" t="n"/>
      <c r="K669" s="15" t="n"/>
      <c r="L669" s="15" t="n"/>
      <c r="M669" s="33">
        <f>SUM(I669,K669)</f>
        <v/>
      </c>
      <c r="N669" s="14" t="n"/>
      <c r="O669" s="13" t="n"/>
      <c r="P669" s="14" t="n"/>
      <c r="Q669" s="15">
        <f>IF(N669="Sí",0,H669-I669-K669)</f>
        <v/>
      </c>
      <c r="R669" s="14">
        <f>F669-TODAY()</f>
        <v/>
      </c>
      <c r="S669" s="14">
        <f>IF(N669="Sí","🟢 Pagado",IF(R669&lt;0,"🔴 Vencido",IF(R669&lt;=7,"🟡 Por vencer","")))</f>
        <v/>
      </c>
      <c r="T669" s="14" t="n"/>
      <c r="U669" s="14" t="n"/>
      <c r="V669" s="14" t="n"/>
      <c r="W669" s="14" t="n"/>
      <c r="X669" s="87" t="n"/>
    </row>
    <row r="670">
      <c r="A670" s="13" t="n"/>
      <c r="B670" s="14" t="n"/>
      <c r="C670" s="14" t="n"/>
      <c r="D670" s="14" t="n"/>
      <c r="E670" s="13" t="n"/>
      <c r="F670" s="13" t="n"/>
      <c r="G670" s="14" t="n"/>
      <c r="H670" s="15" t="n"/>
      <c r="I670" s="15" t="n"/>
      <c r="J670" s="308" t="n"/>
      <c r="K670" s="15" t="n"/>
      <c r="L670" s="15" t="n"/>
      <c r="M670" s="33">
        <f>SUM(I670,K670)</f>
        <v/>
      </c>
      <c r="N670" s="14" t="n"/>
      <c r="O670" s="13" t="n"/>
      <c r="P670" s="14" t="n"/>
      <c r="Q670" s="15">
        <f>IF(N670="Sí",0,H670-I670-K670)</f>
        <v/>
      </c>
      <c r="R670" s="14">
        <f>F670-TODAY()</f>
        <v/>
      </c>
      <c r="S670" s="14">
        <f>IF(N670="Sí","🟢 Pagado",IF(R670&lt;0,"🔴 Vencido",IF(R670&lt;=7,"🟡 Por vencer","")))</f>
        <v/>
      </c>
      <c r="T670" s="14" t="n"/>
      <c r="U670" s="14" t="n"/>
      <c r="V670" s="14" t="n"/>
      <c r="W670" s="14" t="n"/>
      <c r="X670" s="87" t="n"/>
    </row>
    <row r="671">
      <c r="A671" s="13" t="n"/>
      <c r="B671" s="14" t="n"/>
      <c r="C671" s="14" t="n"/>
      <c r="D671" s="14" t="n"/>
      <c r="E671" s="13" t="n"/>
      <c r="F671" s="13" t="n"/>
      <c r="G671" s="14" t="n"/>
      <c r="H671" s="15" t="n"/>
      <c r="I671" s="15" t="n"/>
      <c r="J671" s="308" t="n"/>
      <c r="K671" s="15" t="n"/>
      <c r="L671" s="15" t="n"/>
      <c r="M671" s="33">
        <f>SUM(I671,K671)</f>
        <v/>
      </c>
      <c r="N671" s="14" t="n"/>
      <c r="O671" s="13" t="n"/>
      <c r="P671" s="14" t="n"/>
      <c r="Q671" s="15">
        <f>IF(N671="Sí",0,H671-I671-K671)</f>
        <v/>
      </c>
      <c r="R671" s="14">
        <f>F671-TODAY()</f>
        <v/>
      </c>
      <c r="S671" s="14">
        <f>IF(N671="Sí","🟢 Pagado",IF(R671&lt;0,"🔴 Vencido",IF(R671&lt;=7,"🟡 Por vencer","")))</f>
        <v/>
      </c>
      <c r="T671" s="14" t="n"/>
      <c r="U671" s="14" t="n"/>
      <c r="V671" s="14" t="n"/>
      <c r="W671" s="14" t="n"/>
      <c r="X671" s="87" t="n"/>
    </row>
    <row r="672">
      <c r="A672" s="13" t="n"/>
      <c r="B672" s="14" t="n"/>
      <c r="C672" s="14" t="n"/>
      <c r="D672" s="14" t="n"/>
      <c r="E672" s="13" t="n"/>
      <c r="F672" s="13" t="n"/>
      <c r="G672" s="14" t="n"/>
      <c r="H672" s="15" t="n"/>
      <c r="I672" s="15" t="n"/>
      <c r="J672" s="308" t="n"/>
      <c r="K672" s="15" t="n"/>
      <c r="L672" s="15" t="n"/>
      <c r="M672" s="33">
        <f>SUM(I672,K672)</f>
        <v/>
      </c>
      <c r="N672" s="14" t="n"/>
      <c r="O672" s="13" t="n"/>
      <c r="P672" s="14" t="n"/>
      <c r="Q672" s="15">
        <f>IF(N672="Sí",0,H672-I672-K672)</f>
        <v/>
      </c>
      <c r="R672" s="14">
        <f>F672-TODAY()</f>
        <v/>
      </c>
      <c r="S672" s="14">
        <f>IF(N672="Sí","🟢 Pagado",IF(R672&lt;0,"🔴 Vencido",IF(R672&lt;=7,"🟡 Por vencer","")))</f>
        <v/>
      </c>
      <c r="T672" s="14" t="n"/>
      <c r="U672" s="14" t="n"/>
      <c r="V672" s="14" t="n"/>
      <c r="W672" s="14" t="n"/>
      <c r="X672" s="87" t="n"/>
    </row>
    <row r="673">
      <c r="A673" s="13" t="n"/>
      <c r="B673" s="14" t="n"/>
      <c r="C673" s="14" t="n"/>
      <c r="D673" s="14" t="n"/>
      <c r="E673" s="13" t="n"/>
      <c r="F673" s="13" t="n"/>
      <c r="G673" s="14" t="n"/>
      <c r="H673" s="15" t="n"/>
      <c r="I673" s="15" t="n"/>
      <c r="J673" s="308" t="n"/>
      <c r="K673" s="15" t="n"/>
      <c r="L673" s="15" t="n"/>
      <c r="M673" s="33">
        <f>SUM(I673,K673)</f>
        <v/>
      </c>
      <c r="N673" s="14" t="n"/>
      <c r="O673" s="13" t="n"/>
      <c r="P673" s="14" t="n"/>
      <c r="Q673" s="15">
        <f>IF(N673="Sí",0,H673-I673-K673)</f>
        <v/>
      </c>
      <c r="R673" s="14">
        <f>F673-TODAY()</f>
        <v/>
      </c>
      <c r="S673" s="14">
        <f>IF(N673="Sí","🟢 Pagado",IF(R673&lt;0,"🔴 Vencido",IF(R673&lt;=7,"🟡 Por vencer","")))</f>
        <v/>
      </c>
      <c r="T673" s="14" t="n"/>
      <c r="U673" s="14" t="n"/>
      <c r="V673" s="14" t="n"/>
      <c r="W673" s="14" t="n"/>
      <c r="X673" s="87" t="n"/>
    </row>
    <row r="674">
      <c r="A674" s="13" t="n"/>
      <c r="B674" s="14" t="n"/>
      <c r="C674" s="14" t="n"/>
      <c r="D674" s="14" t="n"/>
      <c r="E674" s="13" t="n"/>
      <c r="F674" s="13" t="n"/>
      <c r="G674" s="14" t="n"/>
      <c r="H674" s="15" t="n"/>
      <c r="I674" s="15" t="n"/>
      <c r="J674" s="308" t="n"/>
      <c r="K674" s="15" t="n"/>
      <c r="L674" s="15" t="n"/>
      <c r="M674" s="33">
        <f>SUM(I674,K674)</f>
        <v/>
      </c>
      <c r="N674" s="14" t="n"/>
      <c r="O674" s="13" t="n"/>
      <c r="P674" s="14" t="n"/>
      <c r="Q674" s="15">
        <f>IF(N674="Sí",0,H674-I674-K674)</f>
        <v/>
      </c>
      <c r="R674" s="14">
        <f>F674-TODAY()</f>
        <v/>
      </c>
      <c r="S674" s="14">
        <f>IF(N674="Sí","🟢 Pagado",IF(R674&lt;0,"🔴 Vencido",IF(R674&lt;=7,"🟡 Por vencer","")))</f>
        <v/>
      </c>
      <c r="T674" s="14" t="n"/>
      <c r="U674" s="14" t="n"/>
      <c r="V674" s="14" t="n"/>
      <c r="W674" s="14" t="n"/>
      <c r="X674" s="87" t="n"/>
    </row>
    <row r="675">
      <c r="A675" s="13" t="n"/>
      <c r="B675" s="14" t="n"/>
      <c r="C675" s="14" t="n"/>
      <c r="D675" s="14" t="n"/>
      <c r="E675" s="13" t="n"/>
      <c r="F675" s="13" t="n"/>
      <c r="G675" s="14" t="n"/>
      <c r="H675" s="15" t="n"/>
      <c r="I675" s="15" t="n"/>
      <c r="J675" s="308" t="n"/>
      <c r="K675" s="15" t="n"/>
      <c r="L675" s="15" t="n"/>
      <c r="M675" s="33">
        <f>SUM(I675,K675)</f>
        <v/>
      </c>
      <c r="N675" s="14" t="n"/>
      <c r="O675" s="13" t="n"/>
      <c r="P675" s="14" t="n"/>
      <c r="Q675" s="15">
        <f>IF(N675="Sí",0,H675-I675-K675)</f>
        <v/>
      </c>
      <c r="R675" s="14">
        <f>F675-TODAY()</f>
        <v/>
      </c>
      <c r="S675" s="14">
        <f>IF(N675="Sí","🟢 Pagado",IF(R675&lt;0,"🔴 Vencido",IF(R675&lt;=7,"🟡 Por vencer","")))</f>
        <v/>
      </c>
      <c r="T675" s="14" t="n"/>
      <c r="U675" s="14" t="n"/>
      <c r="V675" s="14" t="n"/>
      <c r="W675" s="14" t="n"/>
      <c r="X675" s="87" t="n"/>
    </row>
    <row r="676">
      <c r="A676" s="13" t="n"/>
      <c r="B676" s="14" t="n"/>
      <c r="C676" s="14" t="n"/>
      <c r="D676" s="14" t="n"/>
      <c r="E676" s="13" t="n"/>
      <c r="F676" s="13" t="n"/>
      <c r="G676" s="14" t="n"/>
      <c r="H676" s="15" t="n"/>
      <c r="I676" s="15" t="n"/>
      <c r="J676" s="308" t="n"/>
      <c r="K676" s="15" t="n"/>
      <c r="L676" s="15" t="n"/>
      <c r="M676" s="33">
        <f>SUM(I676,K676)</f>
        <v/>
      </c>
      <c r="N676" s="14" t="n"/>
      <c r="O676" s="13" t="n"/>
      <c r="P676" s="14" t="n"/>
      <c r="Q676" s="15">
        <f>IF(N676="Sí",0,H676-I676-K676)</f>
        <v/>
      </c>
      <c r="R676" s="14">
        <f>F676-TODAY()</f>
        <v/>
      </c>
      <c r="S676" s="14">
        <f>IF(N676="Sí","🟢 Pagado",IF(R676&lt;0,"🔴 Vencido",IF(R676&lt;=7,"🟡 Por vencer","")))</f>
        <v/>
      </c>
      <c r="T676" s="14" t="n"/>
      <c r="U676" s="14" t="n"/>
      <c r="V676" s="14" t="n"/>
      <c r="W676" s="14" t="n"/>
      <c r="X676" s="87" t="n"/>
    </row>
    <row r="677">
      <c r="A677" s="13" t="n"/>
      <c r="B677" s="14" t="n"/>
      <c r="C677" s="14" t="n"/>
      <c r="D677" s="14" t="n"/>
      <c r="E677" s="13" t="n"/>
      <c r="F677" s="13" t="n"/>
      <c r="G677" s="14" t="n"/>
      <c r="H677" s="15" t="n"/>
      <c r="I677" s="15" t="n"/>
      <c r="J677" s="308" t="n"/>
      <c r="K677" s="15" t="n"/>
      <c r="L677" s="15" t="n"/>
      <c r="M677" s="33">
        <f>SUM(I677,K677)</f>
        <v/>
      </c>
      <c r="N677" s="14" t="n"/>
      <c r="O677" s="13" t="n"/>
      <c r="P677" s="14" t="n"/>
      <c r="Q677" s="15">
        <f>IF(N677="Sí",0,H677-I677-K677)</f>
        <v/>
      </c>
      <c r="R677" s="14">
        <f>F677-TODAY()</f>
        <v/>
      </c>
      <c r="S677" s="14">
        <f>IF(N677="Sí","🟢 Pagado",IF(R677&lt;0,"🔴 Vencido",IF(R677&lt;=7,"🟡 Por vencer","")))</f>
        <v/>
      </c>
      <c r="T677" s="14" t="n"/>
      <c r="U677" s="14" t="n"/>
      <c r="V677" s="14" t="n"/>
      <c r="W677" s="14" t="n"/>
      <c r="X677" s="87" t="n"/>
    </row>
    <row r="678">
      <c r="A678" s="13" t="n"/>
      <c r="B678" s="14" t="n"/>
      <c r="C678" s="14" t="n"/>
      <c r="D678" s="14" t="n"/>
      <c r="E678" s="13" t="n"/>
      <c r="F678" s="13" t="n"/>
      <c r="G678" s="14" t="n"/>
      <c r="H678" s="15" t="n"/>
      <c r="I678" s="15" t="n"/>
      <c r="J678" s="308" t="n"/>
      <c r="K678" s="15" t="n"/>
      <c r="L678" s="15" t="n"/>
      <c r="M678" s="33">
        <f>SUM(I678,K678)</f>
        <v/>
      </c>
      <c r="N678" s="14" t="n"/>
      <c r="O678" s="13" t="n"/>
      <c r="P678" s="14" t="n"/>
      <c r="Q678" s="15">
        <f>IF(N678="Sí",0,H678-I678-K678)</f>
        <v/>
      </c>
      <c r="R678" s="14">
        <f>F678-TODAY()</f>
        <v/>
      </c>
      <c r="S678" s="14">
        <f>IF(N678="Sí","🟢 Pagado",IF(R678&lt;0,"🔴 Vencido",IF(R678&lt;=7,"🟡 Por vencer","")))</f>
        <v/>
      </c>
      <c r="T678" s="14" t="n"/>
      <c r="U678" s="14" t="n"/>
      <c r="V678" s="14" t="n"/>
      <c r="W678" s="14" t="n"/>
      <c r="X678" s="87" t="n"/>
    </row>
    <row r="679">
      <c r="A679" s="13" t="n"/>
      <c r="B679" s="14" t="n"/>
      <c r="C679" s="14" t="n"/>
      <c r="D679" s="14" t="n"/>
      <c r="E679" s="13" t="n"/>
      <c r="F679" s="13" t="n"/>
      <c r="G679" s="14" t="n"/>
      <c r="H679" s="15" t="n"/>
      <c r="I679" s="15" t="n"/>
      <c r="J679" s="308" t="n"/>
      <c r="K679" s="15" t="n"/>
      <c r="L679" s="15" t="n"/>
      <c r="M679" s="33">
        <f>SUM(I679,K679)</f>
        <v/>
      </c>
      <c r="N679" s="14" t="n"/>
      <c r="O679" s="13" t="n"/>
      <c r="P679" s="14" t="n"/>
      <c r="Q679" s="15">
        <f>IF(N679="Sí",0,H679-I679-K679)</f>
        <v/>
      </c>
      <c r="R679" s="14">
        <f>F679-TODAY()</f>
        <v/>
      </c>
      <c r="S679" s="14">
        <f>IF(N679="Sí","🟢 Pagado",IF(R679&lt;0,"🔴 Vencido",IF(R679&lt;=7,"🟡 Por vencer","")))</f>
        <v/>
      </c>
      <c r="T679" s="14" t="n"/>
      <c r="U679" s="14" t="n"/>
      <c r="V679" s="14" t="n"/>
      <c r="W679" s="14" t="n"/>
      <c r="X679" s="87" t="n"/>
    </row>
    <row r="680">
      <c r="A680" s="13" t="n"/>
      <c r="B680" s="14" t="n"/>
      <c r="C680" s="14" t="n"/>
      <c r="D680" s="14" t="n"/>
      <c r="E680" s="13" t="n"/>
      <c r="F680" s="13" t="n"/>
      <c r="G680" s="14" t="n"/>
      <c r="H680" s="15" t="n"/>
      <c r="I680" s="15" t="n"/>
      <c r="J680" s="308" t="n"/>
      <c r="K680" s="15" t="n"/>
      <c r="L680" s="15" t="n"/>
      <c r="M680" s="33">
        <f>SUM(I680,K680)</f>
        <v/>
      </c>
      <c r="N680" s="14" t="n"/>
      <c r="O680" s="13" t="n"/>
      <c r="P680" s="14" t="n"/>
      <c r="Q680" s="15">
        <f>IF(N680="Sí",0,H680-I680-K680)</f>
        <v/>
      </c>
      <c r="R680" s="14">
        <f>F680-TODAY()</f>
        <v/>
      </c>
      <c r="S680" s="14">
        <f>IF(N680="Sí","🟢 Pagado",IF(R680&lt;0,"🔴 Vencido",IF(R680&lt;=7,"🟡 Por vencer","")))</f>
        <v/>
      </c>
      <c r="T680" s="14" t="n"/>
      <c r="U680" s="14" t="n"/>
      <c r="V680" s="14" t="n"/>
      <c r="W680" s="14" t="n"/>
      <c r="X680" s="87" t="n"/>
    </row>
    <row r="681">
      <c r="A681" s="13" t="n"/>
      <c r="B681" s="14" t="n"/>
      <c r="C681" s="14" t="n"/>
      <c r="D681" s="14" t="n"/>
      <c r="E681" s="13" t="n"/>
      <c r="F681" s="13" t="n"/>
      <c r="G681" s="14" t="n"/>
      <c r="H681" s="15" t="n"/>
      <c r="I681" s="15" t="n"/>
      <c r="J681" s="308" t="n"/>
      <c r="K681" s="15" t="n"/>
      <c r="L681" s="15" t="n"/>
      <c r="M681" s="33">
        <f>SUM(I681,K681)</f>
        <v/>
      </c>
      <c r="N681" s="14" t="n"/>
      <c r="O681" s="13" t="n"/>
      <c r="P681" s="14" t="n"/>
      <c r="Q681" s="15">
        <f>IF(N681="Sí",0,H681-I681-K681)</f>
        <v/>
      </c>
      <c r="R681" s="14">
        <f>F681-TODAY()</f>
        <v/>
      </c>
      <c r="S681" s="14">
        <f>IF(N681="Sí","🟢 Pagado",IF(R681&lt;0,"🔴 Vencido",IF(R681&lt;=7,"🟡 Por vencer","")))</f>
        <v/>
      </c>
      <c r="T681" s="14" t="n"/>
      <c r="U681" s="14" t="n"/>
      <c r="V681" s="14" t="n"/>
      <c r="W681" s="14" t="n"/>
      <c r="X681" s="87" t="n"/>
    </row>
    <row r="682">
      <c r="A682" s="13" t="n"/>
      <c r="B682" s="14" t="n"/>
      <c r="C682" s="14" t="n"/>
      <c r="D682" s="14" t="n"/>
      <c r="E682" s="13" t="n"/>
      <c r="F682" s="13" t="n"/>
      <c r="G682" s="14" t="n"/>
      <c r="H682" s="15" t="n"/>
      <c r="I682" s="15" t="n"/>
      <c r="J682" s="308" t="n"/>
      <c r="K682" s="15" t="n"/>
      <c r="L682" s="15" t="n"/>
      <c r="M682" s="33">
        <f>SUM(I682,K682)</f>
        <v/>
      </c>
      <c r="N682" s="14" t="n"/>
      <c r="O682" s="13" t="n"/>
      <c r="P682" s="14" t="n"/>
      <c r="Q682" s="15">
        <f>IF(N682="Sí",0,H682-I682-K682)</f>
        <v/>
      </c>
      <c r="R682" s="14">
        <f>F682-TODAY()</f>
        <v/>
      </c>
      <c r="S682" s="14">
        <f>IF(N682="Sí","🟢 Pagado",IF(R682&lt;0,"🔴 Vencido",IF(R682&lt;=7,"🟡 Por vencer","")))</f>
        <v/>
      </c>
      <c r="T682" s="14" t="n"/>
      <c r="U682" s="14" t="n"/>
      <c r="V682" s="14" t="n"/>
      <c r="W682" s="14" t="n"/>
      <c r="X682" s="87" t="n"/>
    </row>
    <row r="683">
      <c r="A683" s="13" t="n"/>
      <c r="B683" s="14" t="n"/>
      <c r="C683" s="14" t="n"/>
      <c r="D683" s="14" t="n"/>
      <c r="E683" s="13" t="n"/>
      <c r="F683" s="13" t="n"/>
      <c r="G683" s="14" t="n"/>
      <c r="H683" s="15" t="n"/>
      <c r="I683" s="15" t="n"/>
      <c r="J683" s="308" t="n"/>
      <c r="K683" s="15" t="n"/>
      <c r="L683" s="15" t="n"/>
      <c r="M683" s="33">
        <f>SUM(I683,K683)</f>
        <v/>
      </c>
      <c r="N683" s="14" t="n"/>
      <c r="O683" s="13" t="n"/>
      <c r="P683" s="14" t="n"/>
      <c r="Q683" s="15">
        <f>IF(N683="Sí",0,H683-I683-K683)</f>
        <v/>
      </c>
      <c r="R683" s="14">
        <f>F683-TODAY()</f>
        <v/>
      </c>
      <c r="S683" s="14">
        <f>IF(N683="Sí","🟢 Pagado",IF(R683&lt;0,"🔴 Vencido",IF(R683&lt;=7,"🟡 Por vencer","")))</f>
        <v/>
      </c>
      <c r="T683" s="14" t="n"/>
      <c r="U683" s="14" t="n"/>
      <c r="V683" s="14" t="n"/>
      <c r="W683" s="14" t="n"/>
      <c r="X683" s="87" t="n"/>
    </row>
    <row r="684">
      <c r="A684" s="13" t="n"/>
      <c r="B684" s="14" t="n"/>
      <c r="C684" s="14" t="n"/>
      <c r="D684" s="14" t="n"/>
      <c r="E684" s="13" t="n"/>
      <c r="F684" s="13" t="n"/>
      <c r="G684" s="14" t="n"/>
      <c r="H684" s="15" t="n"/>
      <c r="I684" s="15" t="n"/>
      <c r="J684" s="308" t="n"/>
      <c r="K684" s="15" t="n"/>
      <c r="L684" s="15" t="n"/>
      <c r="M684" s="33">
        <f>SUM(I684,K684)</f>
        <v/>
      </c>
      <c r="N684" s="14" t="n"/>
      <c r="O684" s="13" t="n"/>
      <c r="P684" s="14" t="n"/>
      <c r="Q684" s="15">
        <f>IF(N684="Sí",0,H684-I684-K684)</f>
        <v/>
      </c>
      <c r="R684" s="14">
        <f>F684-TODAY()</f>
        <v/>
      </c>
      <c r="S684" s="14">
        <f>IF(N684="Sí","🟢 Pagado",IF(R684&lt;0,"🔴 Vencido",IF(R684&lt;=7,"🟡 Por vencer","")))</f>
        <v/>
      </c>
      <c r="T684" s="14" t="n"/>
      <c r="U684" s="14" t="n"/>
      <c r="V684" s="14" t="n"/>
      <c r="W684" s="14" t="n"/>
      <c r="X684" s="87" t="n"/>
    </row>
    <row r="685">
      <c r="A685" s="13" t="n"/>
      <c r="B685" s="14" t="n"/>
      <c r="C685" s="14" t="n"/>
      <c r="D685" s="14" t="n"/>
      <c r="E685" s="13" t="n"/>
      <c r="F685" s="13" t="n"/>
      <c r="G685" s="14" t="n"/>
      <c r="H685" s="15" t="n"/>
      <c r="I685" s="15" t="n"/>
      <c r="J685" s="308" t="n"/>
      <c r="K685" s="15" t="n"/>
      <c r="L685" s="15" t="n"/>
      <c r="M685" s="33">
        <f>SUM(I685,K685)</f>
        <v/>
      </c>
      <c r="N685" s="14" t="n"/>
      <c r="O685" s="13" t="n"/>
      <c r="P685" s="14" t="n"/>
      <c r="Q685" s="15">
        <f>IF(N685="Sí",0,H685-I685-K685)</f>
        <v/>
      </c>
      <c r="R685" s="14">
        <f>F685-TODAY()</f>
        <v/>
      </c>
      <c r="S685" s="14">
        <f>IF(N685="Sí","🟢 Pagado",IF(R685&lt;0,"🔴 Vencido",IF(R685&lt;=7,"🟡 Por vencer","")))</f>
        <v/>
      </c>
      <c r="T685" s="14" t="n"/>
      <c r="U685" s="14" t="n"/>
      <c r="V685" s="14" t="n"/>
      <c r="W685" s="14" t="n"/>
      <c r="X685" s="87" t="n"/>
    </row>
    <row r="686">
      <c r="A686" s="13" t="n"/>
      <c r="B686" s="14" t="n"/>
      <c r="C686" s="14" t="n"/>
      <c r="D686" s="14" t="n"/>
      <c r="E686" s="13" t="n"/>
      <c r="F686" s="13" t="n"/>
      <c r="G686" s="14" t="n"/>
      <c r="H686" s="15" t="n"/>
      <c r="I686" s="15" t="n"/>
      <c r="J686" s="308" t="n"/>
      <c r="K686" s="15" t="n"/>
      <c r="L686" s="15" t="n"/>
      <c r="M686" s="33">
        <f>SUM(I686,K686)</f>
        <v/>
      </c>
      <c r="N686" s="14" t="n"/>
      <c r="O686" s="13" t="n"/>
      <c r="P686" s="14" t="n"/>
      <c r="Q686" s="15">
        <f>IF(N686="Sí",0,H686-I686-K686)</f>
        <v/>
      </c>
      <c r="R686" s="14">
        <f>F686-TODAY()</f>
        <v/>
      </c>
      <c r="S686" s="14">
        <f>IF(N686="Sí","🟢 Pagado",IF(R686&lt;0,"🔴 Vencido",IF(R686&lt;=7,"🟡 Por vencer","")))</f>
        <v/>
      </c>
      <c r="T686" s="14" t="n"/>
      <c r="U686" s="14" t="n"/>
      <c r="V686" s="14" t="n"/>
      <c r="W686" s="14" t="n"/>
      <c r="X686" s="87" t="n"/>
    </row>
    <row r="687">
      <c r="A687" s="13" t="n"/>
      <c r="B687" s="14" t="n"/>
      <c r="C687" s="14" t="n"/>
      <c r="D687" s="14" t="n"/>
      <c r="E687" s="13" t="n"/>
      <c r="F687" s="13" t="n"/>
      <c r="G687" s="14" t="n"/>
      <c r="H687" s="15" t="n"/>
      <c r="I687" s="15" t="n"/>
      <c r="J687" s="308" t="n"/>
      <c r="K687" s="15" t="n"/>
      <c r="L687" s="15" t="n"/>
      <c r="M687" s="33">
        <f>SUM(I687,K687)</f>
        <v/>
      </c>
      <c r="N687" s="14" t="n"/>
      <c r="O687" s="13" t="n"/>
      <c r="P687" s="14" t="n"/>
      <c r="Q687" s="15">
        <f>IF(N687="Sí",0,H687-I687-K687)</f>
        <v/>
      </c>
      <c r="R687" s="14">
        <f>F687-TODAY()</f>
        <v/>
      </c>
      <c r="S687" s="14">
        <f>IF(N687="Sí","🟢 Pagado",IF(R687&lt;0,"🔴 Vencido",IF(R687&lt;=7,"🟡 Por vencer","")))</f>
        <v/>
      </c>
      <c r="T687" s="14" t="n"/>
      <c r="U687" s="14" t="n"/>
      <c r="V687" s="14" t="n"/>
      <c r="W687" s="14" t="n"/>
      <c r="X687" s="87" t="n"/>
    </row>
    <row r="688">
      <c r="A688" s="13" t="n"/>
      <c r="B688" s="14" t="n"/>
      <c r="C688" s="14" t="n"/>
      <c r="D688" s="14" t="n"/>
      <c r="E688" s="13" t="n"/>
      <c r="F688" s="13" t="n"/>
      <c r="G688" s="14" t="n"/>
      <c r="H688" s="15" t="n"/>
      <c r="I688" s="15" t="n"/>
      <c r="J688" s="308" t="n"/>
      <c r="K688" s="15" t="n"/>
      <c r="L688" s="15" t="n"/>
      <c r="M688" s="33">
        <f>SUM(I688,K688)</f>
        <v/>
      </c>
      <c r="N688" s="14" t="n"/>
      <c r="O688" s="13" t="n"/>
      <c r="P688" s="14" t="n"/>
      <c r="Q688" s="15">
        <f>IF(N688="Sí",0,H688-I688-K688)</f>
        <v/>
      </c>
      <c r="R688" s="14">
        <f>F688-TODAY()</f>
        <v/>
      </c>
      <c r="S688" s="14">
        <f>IF(N688="Sí","🟢 Pagado",IF(R688&lt;0,"🔴 Vencido",IF(R688&lt;=7,"🟡 Por vencer","")))</f>
        <v/>
      </c>
      <c r="T688" s="14" t="n"/>
      <c r="U688" s="14" t="n"/>
      <c r="V688" s="14" t="n"/>
      <c r="W688" s="14" t="n"/>
      <c r="X688" s="87" t="n"/>
    </row>
    <row r="689">
      <c r="A689" s="13" t="n"/>
      <c r="B689" s="14" t="n"/>
      <c r="C689" s="14" t="n"/>
      <c r="D689" s="14" t="n"/>
      <c r="E689" s="13" t="n"/>
      <c r="F689" s="13" t="n"/>
      <c r="G689" s="14" t="n"/>
      <c r="H689" s="15" t="n"/>
      <c r="I689" s="15" t="n"/>
      <c r="J689" s="308" t="n"/>
      <c r="K689" s="15" t="n"/>
      <c r="L689" s="15" t="n"/>
      <c r="M689" s="33">
        <f>SUM(I689,K689)</f>
        <v/>
      </c>
      <c r="N689" s="14" t="n"/>
      <c r="O689" s="13" t="n"/>
      <c r="P689" s="14" t="n"/>
      <c r="Q689" s="15">
        <f>IF(N689="Sí",0,H689-I689-K689)</f>
        <v/>
      </c>
      <c r="R689" s="14">
        <f>F689-TODAY()</f>
        <v/>
      </c>
      <c r="S689" s="14">
        <f>IF(N689="Sí","🟢 Pagado",IF(R689&lt;0,"🔴 Vencido",IF(R689&lt;=7,"🟡 Por vencer","")))</f>
        <v/>
      </c>
      <c r="T689" s="14" t="n"/>
      <c r="U689" s="14" t="n"/>
      <c r="V689" s="14" t="n"/>
      <c r="W689" s="14" t="n"/>
      <c r="X689" s="87" t="n"/>
    </row>
    <row r="690">
      <c r="A690" s="13" t="n"/>
      <c r="B690" s="14" t="n"/>
      <c r="C690" s="14" t="n"/>
      <c r="D690" s="14" t="n"/>
      <c r="E690" s="13" t="n"/>
      <c r="F690" s="13" t="n"/>
      <c r="G690" s="14" t="n"/>
      <c r="H690" s="15" t="n"/>
      <c r="I690" s="15" t="n"/>
      <c r="J690" s="308" t="n"/>
      <c r="K690" s="15" t="n"/>
      <c r="L690" s="15" t="n"/>
      <c r="M690" s="33">
        <f>SUM(I690,K690)</f>
        <v/>
      </c>
      <c r="N690" s="14" t="n"/>
      <c r="O690" s="13" t="n"/>
      <c r="P690" s="14" t="n"/>
      <c r="Q690" s="15">
        <f>IF(N690="Sí",0,H690-I690-K690)</f>
        <v/>
      </c>
      <c r="R690" s="14">
        <f>F690-TODAY()</f>
        <v/>
      </c>
      <c r="S690" s="14">
        <f>IF(N690="Sí","🟢 Pagado",IF(R690&lt;0,"🔴 Vencido",IF(R690&lt;=7,"🟡 Por vencer","")))</f>
        <v/>
      </c>
      <c r="T690" s="14" t="n"/>
      <c r="U690" s="14" t="n"/>
      <c r="V690" s="14" t="n"/>
      <c r="W690" s="14" t="n"/>
      <c r="X690" s="87" t="n"/>
    </row>
    <row r="691">
      <c r="A691" s="13" t="n"/>
      <c r="B691" s="14" t="n"/>
      <c r="C691" s="14" t="n"/>
      <c r="D691" s="14" t="n"/>
      <c r="E691" s="13" t="n"/>
      <c r="F691" s="13" t="n"/>
      <c r="G691" s="14" t="n"/>
      <c r="H691" s="15" t="n"/>
      <c r="I691" s="15" t="n"/>
      <c r="J691" s="308" t="n"/>
      <c r="K691" s="15" t="n"/>
      <c r="L691" s="15" t="n"/>
      <c r="M691" s="33">
        <f>SUM(I691,K691)</f>
        <v/>
      </c>
      <c r="N691" s="14" t="n"/>
      <c r="O691" s="13" t="n"/>
      <c r="P691" s="14" t="n"/>
      <c r="Q691" s="15">
        <f>IF(N691="Sí",0,H691-I691-K691)</f>
        <v/>
      </c>
      <c r="R691" s="14">
        <f>F691-TODAY()</f>
        <v/>
      </c>
      <c r="S691" s="14">
        <f>IF(N691="Sí","🟢 Pagado",IF(R691&lt;0,"🔴 Vencido",IF(R691&lt;=7,"🟡 Por vencer","")))</f>
        <v/>
      </c>
      <c r="T691" s="14" t="n"/>
      <c r="U691" s="14" t="n"/>
      <c r="V691" s="14" t="n"/>
      <c r="W691" s="14" t="n"/>
      <c r="X691" s="87" t="n"/>
    </row>
    <row r="692">
      <c r="A692" s="13" t="n"/>
      <c r="B692" s="14" t="n"/>
      <c r="C692" s="14" t="n"/>
      <c r="D692" s="14" t="n"/>
      <c r="E692" s="13" t="n"/>
      <c r="F692" s="13" t="n"/>
      <c r="G692" s="14" t="n"/>
      <c r="H692" s="15" t="n"/>
      <c r="I692" s="15" t="n"/>
      <c r="J692" s="308" t="n"/>
      <c r="K692" s="15" t="n"/>
      <c r="L692" s="15" t="n"/>
      <c r="M692" s="33">
        <f>SUM(I692,K692)</f>
        <v/>
      </c>
      <c r="N692" s="14" t="n"/>
      <c r="O692" s="13" t="n"/>
      <c r="P692" s="14" t="n"/>
      <c r="Q692" s="15">
        <f>IF(N692="Sí",0,H692-I692-K692)</f>
        <v/>
      </c>
      <c r="R692" s="14">
        <f>F692-TODAY()</f>
        <v/>
      </c>
      <c r="S692" s="14">
        <f>IF(N692="Sí","🟢 Pagado",IF(R692&lt;0,"🔴 Vencido",IF(R692&lt;=7,"🟡 Por vencer","")))</f>
        <v/>
      </c>
      <c r="T692" s="14" t="n"/>
      <c r="U692" s="14" t="n"/>
      <c r="V692" s="14" t="n"/>
      <c r="W692" s="14" t="n"/>
      <c r="X692" s="87" t="n"/>
    </row>
    <row r="693">
      <c r="A693" s="13" t="n"/>
      <c r="B693" s="14" t="n"/>
      <c r="C693" s="14" t="n"/>
      <c r="D693" s="14" t="n"/>
      <c r="E693" s="13" t="n"/>
      <c r="F693" s="13" t="n"/>
      <c r="G693" s="14" t="n"/>
      <c r="H693" s="15" t="n"/>
      <c r="I693" s="15" t="n"/>
      <c r="J693" s="308" t="n"/>
      <c r="K693" s="15" t="n"/>
      <c r="L693" s="15" t="n"/>
      <c r="M693" s="33">
        <f>SUM(I693,K693)</f>
        <v/>
      </c>
      <c r="N693" s="14" t="n"/>
      <c r="O693" s="13" t="n"/>
      <c r="P693" s="14" t="n"/>
      <c r="Q693" s="15">
        <f>IF(N693="Sí",0,H693-I693-K693)</f>
        <v/>
      </c>
      <c r="R693" s="14">
        <f>F693-TODAY()</f>
        <v/>
      </c>
      <c r="S693" s="14">
        <f>IF(N693="Sí","🟢 Pagado",IF(R693&lt;0,"🔴 Vencido",IF(R693&lt;=7,"🟡 Por vencer","")))</f>
        <v/>
      </c>
      <c r="T693" s="14" t="n"/>
      <c r="U693" s="14" t="n"/>
      <c r="V693" s="14" t="n"/>
      <c r="W693" s="14" t="n"/>
      <c r="X693" s="87" t="n"/>
    </row>
    <row r="694">
      <c r="A694" s="13" t="n"/>
      <c r="B694" s="14" t="n"/>
      <c r="C694" s="14" t="n"/>
      <c r="D694" s="14" t="n"/>
      <c r="E694" s="13" t="n"/>
      <c r="F694" s="13" t="n"/>
      <c r="G694" s="14" t="n"/>
      <c r="H694" s="15" t="n"/>
      <c r="I694" s="15" t="n"/>
      <c r="J694" s="308" t="n"/>
      <c r="K694" s="15" t="n"/>
      <c r="L694" s="15" t="n"/>
      <c r="M694" s="33">
        <f>SUM(I694,K694)</f>
        <v/>
      </c>
      <c r="N694" s="14" t="n"/>
      <c r="O694" s="13" t="n"/>
      <c r="P694" s="14" t="n"/>
      <c r="Q694" s="15">
        <f>IF(N694="Sí",0,H694-I694-K694)</f>
        <v/>
      </c>
      <c r="R694" s="14">
        <f>F694-TODAY()</f>
        <v/>
      </c>
      <c r="S694" s="14">
        <f>IF(N694="Sí","🟢 Pagado",IF(R694&lt;0,"🔴 Vencido",IF(R694&lt;=7,"🟡 Por vencer","")))</f>
        <v/>
      </c>
      <c r="T694" s="14" t="n"/>
      <c r="U694" s="14" t="n"/>
      <c r="V694" s="14" t="n"/>
      <c r="W694" s="14" t="n"/>
      <c r="X694" s="87" t="n"/>
    </row>
    <row r="695">
      <c r="A695" s="13" t="n"/>
      <c r="B695" s="14" t="n"/>
      <c r="C695" s="14" t="n"/>
      <c r="D695" s="14" t="n"/>
      <c r="E695" s="13" t="n"/>
      <c r="F695" s="13" t="n"/>
      <c r="G695" s="14" t="n"/>
      <c r="H695" s="15" t="n"/>
      <c r="I695" s="15" t="n"/>
      <c r="J695" s="308" t="n"/>
      <c r="K695" s="15" t="n"/>
      <c r="L695" s="15" t="n"/>
      <c r="M695" s="33">
        <f>SUM(I695,K695)</f>
        <v/>
      </c>
      <c r="N695" s="14" t="n"/>
      <c r="O695" s="13" t="n"/>
      <c r="P695" s="14" t="n"/>
      <c r="Q695" s="15">
        <f>IF(N695="Sí",0,H695-I695-K695)</f>
        <v/>
      </c>
      <c r="R695" s="14">
        <f>F695-TODAY()</f>
        <v/>
      </c>
      <c r="S695" s="14">
        <f>IF(N695="Sí","🟢 Pagado",IF(R695&lt;0,"🔴 Vencido",IF(R695&lt;=7,"🟡 Por vencer","")))</f>
        <v/>
      </c>
      <c r="T695" s="14" t="n"/>
      <c r="U695" s="14" t="n"/>
      <c r="V695" s="14" t="n"/>
      <c r="W695" s="14" t="n"/>
      <c r="X695" s="87" t="n"/>
    </row>
    <row r="696">
      <c r="A696" s="13" t="n"/>
      <c r="B696" s="14" t="n"/>
      <c r="C696" s="14" t="n"/>
      <c r="D696" s="14" t="n"/>
      <c r="E696" s="13" t="n"/>
      <c r="F696" s="13" t="n"/>
      <c r="G696" s="14" t="n"/>
      <c r="H696" s="15" t="n"/>
      <c r="I696" s="15" t="n"/>
      <c r="J696" s="308" t="n"/>
      <c r="K696" s="15" t="n"/>
      <c r="L696" s="15" t="n"/>
      <c r="M696" s="33">
        <f>SUM(I696,K696)</f>
        <v/>
      </c>
      <c r="N696" s="14" t="n"/>
      <c r="O696" s="13" t="n"/>
      <c r="P696" s="14" t="n"/>
      <c r="Q696" s="15">
        <f>IF(N696="Sí",0,H696-I696-K696)</f>
        <v/>
      </c>
      <c r="R696" s="14">
        <f>F696-TODAY()</f>
        <v/>
      </c>
      <c r="S696" s="14">
        <f>IF(N696="Sí","🟢 Pagado",IF(R696&lt;0,"🔴 Vencido",IF(R696&lt;=7,"🟡 Por vencer","")))</f>
        <v/>
      </c>
      <c r="T696" s="14" t="n"/>
      <c r="U696" s="14" t="n"/>
      <c r="V696" s="14" t="n"/>
      <c r="W696" s="14" t="n"/>
      <c r="X696" s="87" t="n"/>
    </row>
    <row r="697">
      <c r="A697" s="13" t="n"/>
      <c r="B697" s="14" t="n"/>
      <c r="C697" s="14" t="n"/>
      <c r="D697" s="14" t="n"/>
      <c r="E697" s="13" t="n"/>
      <c r="F697" s="13" t="n"/>
      <c r="G697" s="14" t="n"/>
      <c r="H697" s="15" t="n"/>
      <c r="I697" s="15" t="n"/>
      <c r="J697" s="308" t="n"/>
      <c r="K697" s="15" t="n"/>
      <c r="L697" s="15" t="n"/>
      <c r="M697" s="33">
        <f>SUM(I697,K697)</f>
        <v/>
      </c>
      <c r="N697" s="14" t="n"/>
      <c r="O697" s="13" t="n"/>
      <c r="P697" s="14" t="n"/>
      <c r="Q697" s="15">
        <f>IF(N697="Sí",0,H697-I697-K697)</f>
        <v/>
      </c>
      <c r="R697" s="14">
        <f>F697-TODAY()</f>
        <v/>
      </c>
      <c r="S697" s="14">
        <f>IF(N697="Sí","🟢 Pagado",IF(R697&lt;0,"🔴 Vencido",IF(R697&lt;=7,"🟡 Por vencer","")))</f>
        <v/>
      </c>
      <c r="T697" s="14" t="n"/>
      <c r="U697" s="14" t="n"/>
      <c r="V697" s="14" t="n"/>
      <c r="W697" s="14" t="n"/>
      <c r="X697" s="87" t="n"/>
    </row>
    <row r="698">
      <c r="A698" s="13" t="n"/>
      <c r="B698" s="14" t="n"/>
      <c r="C698" s="14" t="n"/>
      <c r="D698" s="14" t="n"/>
      <c r="E698" s="13" t="n"/>
      <c r="F698" s="13" t="n"/>
      <c r="G698" s="14" t="n"/>
      <c r="H698" s="15" t="n"/>
      <c r="I698" s="15" t="n"/>
      <c r="J698" s="308" t="n"/>
      <c r="K698" s="15" t="n"/>
      <c r="L698" s="15" t="n"/>
      <c r="M698" s="33">
        <f>SUM(I698,K698)</f>
        <v/>
      </c>
      <c r="N698" s="14" t="n"/>
      <c r="O698" s="13" t="n"/>
      <c r="P698" s="14" t="n"/>
      <c r="Q698" s="15">
        <f>IF(N698="Sí",0,H698-I698-K698)</f>
        <v/>
      </c>
      <c r="R698" s="14">
        <f>F698-TODAY()</f>
        <v/>
      </c>
      <c r="S698" s="14">
        <f>IF(N698="Sí","🟢 Pagado",IF(R698&lt;0,"🔴 Vencido",IF(R698&lt;=7,"🟡 Por vencer","")))</f>
        <v/>
      </c>
      <c r="T698" s="14" t="n"/>
      <c r="U698" s="14" t="n"/>
      <c r="V698" s="14" t="n"/>
      <c r="W698" s="14" t="n"/>
      <c r="X698" s="87" t="n"/>
    </row>
    <row r="699">
      <c r="A699" s="13" t="n"/>
      <c r="B699" s="14" t="n"/>
      <c r="C699" s="14" t="n"/>
      <c r="D699" s="14" t="n"/>
      <c r="E699" s="13" t="n"/>
      <c r="F699" s="13" t="n"/>
      <c r="G699" s="14" t="n"/>
      <c r="H699" s="15" t="n"/>
      <c r="I699" s="15" t="n"/>
      <c r="J699" s="308" t="n"/>
      <c r="K699" s="15" t="n"/>
      <c r="L699" s="15" t="n"/>
      <c r="M699" s="33">
        <f>SUM(I699,K699)</f>
        <v/>
      </c>
      <c r="N699" s="14" t="n"/>
      <c r="O699" s="13" t="n"/>
      <c r="P699" s="14" t="n"/>
      <c r="Q699" s="15">
        <f>IF(N699="Sí",0,H699-I699-K699)</f>
        <v/>
      </c>
      <c r="R699" s="14">
        <f>F699-TODAY()</f>
        <v/>
      </c>
      <c r="S699" s="14">
        <f>IF(N699="Sí","🟢 Pagado",IF(R699&lt;0,"🔴 Vencido",IF(R699&lt;=7,"🟡 Por vencer","")))</f>
        <v/>
      </c>
      <c r="T699" s="14" t="n"/>
      <c r="U699" s="14" t="n"/>
      <c r="V699" s="14" t="n"/>
      <c r="W699" s="14" t="n"/>
      <c r="X699" s="87" t="n"/>
    </row>
    <row r="700">
      <c r="A700" s="13" t="n"/>
      <c r="B700" s="14" t="n"/>
      <c r="C700" s="14" t="n"/>
      <c r="D700" s="14" t="n"/>
      <c r="E700" s="13" t="n"/>
      <c r="F700" s="13" t="n"/>
      <c r="G700" s="14" t="n"/>
      <c r="H700" s="15" t="n"/>
      <c r="I700" s="15" t="n"/>
      <c r="J700" s="308" t="n"/>
      <c r="K700" s="15" t="n"/>
      <c r="L700" s="15" t="n"/>
      <c r="M700" s="33">
        <f>SUM(I700,K700)</f>
        <v/>
      </c>
      <c r="N700" s="14" t="n"/>
      <c r="O700" s="13" t="n"/>
      <c r="P700" s="14" t="n"/>
      <c r="Q700" s="15">
        <f>IF(N700="Sí",0,H700-I700-K700)</f>
        <v/>
      </c>
      <c r="R700" s="14">
        <f>F700-TODAY()</f>
        <v/>
      </c>
      <c r="S700" s="14">
        <f>IF(N700="Sí","🟢 Pagado",IF(R700&lt;0,"🔴 Vencido",IF(R700&lt;=7,"🟡 Por vencer","")))</f>
        <v/>
      </c>
      <c r="T700" s="14" t="n"/>
      <c r="U700" s="14" t="n"/>
      <c r="V700" s="14" t="n"/>
      <c r="W700" s="14" t="n"/>
      <c r="X700" s="87" t="n"/>
    </row>
    <row r="701">
      <c r="A701" s="13" t="n"/>
      <c r="B701" s="14" t="n"/>
      <c r="C701" s="14" t="n"/>
      <c r="D701" s="14" t="n"/>
      <c r="E701" s="13" t="n"/>
      <c r="F701" s="13" t="n"/>
      <c r="G701" s="14" t="n"/>
      <c r="H701" s="15" t="n"/>
      <c r="I701" s="15" t="n"/>
      <c r="J701" s="308" t="n"/>
      <c r="K701" s="15" t="n"/>
      <c r="L701" s="15" t="n"/>
      <c r="M701" s="33">
        <f>SUM(I701,K701)</f>
        <v/>
      </c>
      <c r="N701" s="14" t="n"/>
      <c r="O701" s="13" t="n"/>
      <c r="P701" s="14" t="n"/>
      <c r="Q701" s="15">
        <f>IF(N701="Sí",0,H701-I701-K701)</f>
        <v/>
      </c>
      <c r="R701" s="14">
        <f>F701-TODAY()</f>
        <v/>
      </c>
      <c r="S701" s="14">
        <f>IF(N701="Sí","🟢 Pagado",IF(R701&lt;0,"🔴 Vencido",IF(R701&lt;=7,"🟡 Por vencer","")))</f>
        <v/>
      </c>
      <c r="T701" s="14" t="n"/>
      <c r="U701" s="14" t="n"/>
      <c r="V701" s="14" t="n"/>
      <c r="W701" s="14" t="n"/>
      <c r="X701" s="87" t="n"/>
    </row>
    <row r="702">
      <c r="A702" s="13" t="n"/>
      <c r="B702" s="14" t="n"/>
      <c r="C702" s="14" t="n"/>
      <c r="D702" s="14" t="n"/>
      <c r="E702" s="13" t="n"/>
      <c r="F702" s="13" t="n"/>
      <c r="G702" s="14" t="n"/>
      <c r="H702" s="15" t="n"/>
      <c r="I702" s="15" t="n"/>
      <c r="J702" s="308" t="n"/>
      <c r="K702" s="15" t="n"/>
      <c r="L702" s="15" t="n"/>
      <c r="M702" s="33">
        <f>SUM(I702,K702)</f>
        <v/>
      </c>
      <c r="N702" s="14" t="n"/>
      <c r="O702" s="13" t="n"/>
      <c r="P702" s="14" t="n"/>
      <c r="Q702" s="15">
        <f>IF(N702="Sí",0,H702-I702-K702)</f>
        <v/>
      </c>
      <c r="R702" s="14">
        <f>F702-TODAY()</f>
        <v/>
      </c>
      <c r="S702" s="14">
        <f>IF(N702="Sí","🟢 Pagado",IF(R702&lt;0,"🔴 Vencido",IF(R702&lt;=7,"🟡 Por vencer","")))</f>
        <v/>
      </c>
      <c r="T702" s="14" t="n"/>
      <c r="U702" s="14" t="n"/>
      <c r="V702" s="14" t="n"/>
      <c r="W702" s="14" t="n"/>
      <c r="X702" s="87" t="n"/>
    </row>
    <row r="703">
      <c r="A703" s="13" t="n"/>
      <c r="B703" s="14" t="n"/>
      <c r="C703" s="14" t="n"/>
      <c r="D703" s="14" t="n"/>
      <c r="E703" s="13" t="n"/>
      <c r="F703" s="13" t="n"/>
      <c r="G703" s="14" t="n"/>
      <c r="H703" s="15" t="n"/>
      <c r="I703" s="15" t="n"/>
      <c r="J703" s="308" t="n"/>
      <c r="K703" s="15" t="n"/>
      <c r="L703" s="15" t="n"/>
      <c r="M703" s="33">
        <f>SUM(I703,K703)</f>
        <v/>
      </c>
      <c r="N703" s="14" t="n"/>
      <c r="O703" s="13" t="n"/>
      <c r="P703" s="14" t="n"/>
      <c r="Q703" s="15">
        <f>IF(N703="Sí",0,H703-I703-K703)</f>
        <v/>
      </c>
      <c r="R703" s="14">
        <f>F703-TODAY()</f>
        <v/>
      </c>
      <c r="S703" s="14">
        <f>IF(N703="Sí","🟢 Pagado",IF(R703&lt;0,"🔴 Vencido",IF(R703&lt;=7,"🟡 Por vencer","")))</f>
        <v/>
      </c>
      <c r="T703" s="14" t="n"/>
      <c r="U703" s="14" t="n"/>
      <c r="V703" s="14" t="n"/>
      <c r="W703" s="14" t="n"/>
      <c r="X703" s="87" t="n"/>
    </row>
    <row r="704">
      <c r="A704" s="13" t="n"/>
      <c r="B704" s="14" t="n"/>
      <c r="C704" s="14" t="n"/>
      <c r="D704" s="14" t="n"/>
      <c r="E704" s="13" t="n"/>
      <c r="F704" s="13" t="n"/>
      <c r="G704" s="14" t="n"/>
      <c r="H704" s="15" t="n"/>
      <c r="I704" s="15" t="n"/>
      <c r="J704" s="308" t="n"/>
      <c r="K704" s="15" t="n"/>
      <c r="L704" s="15" t="n"/>
      <c r="M704" s="33">
        <f>SUM(I704,K704)</f>
        <v/>
      </c>
      <c r="N704" s="14" t="n"/>
      <c r="O704" s="13" t="n"/>
      <c r="P704" s="14" t="n"/>
      <c r="Q704" s="15">
        <f>IF(N704="Sí",0,H704-I704-K704)</f>
        <v/>
      </c>
      <c r="R704" s="14">
        <f>F704-TODAY()</f>
        <v/>
      </c>
      <c r="S704" s="14">
        <f>IF(N704="Sí","🟢 Pagado",IF(R704&lt;0,"🔴 Vencido",IF(R704&lt;=7,"🟡 Por vencer","")))</f>
        <v/>
      </c>
      <c r="T704" s="14" t="n"/>
      <c r="U704" s="14" t="n"/>
      <c r="V704" s="14" t="n"/>
      <c r="W704" s="14" t="n"/>
      <c r="X704" s="87" t="n"/>
    </row>
    <row r="705">
      <c r="A705" s="13" t="n"/>
      <c r="B705" s="14" t="n"/>
      <c r="C705" s="14" t="n"/>
      <c r="D705" s="14" t="n"/>
      <c r="E705" s="13" t="n"/>
      <c r="F705" s="13" t="n"/>
      <c r="G705" s="14" t="n"/>
      <c r="H705" s="15" t="n"/>
      <c r="I705" s="15" t="n"/>
      <c r="J705" s="308" t="n"/>
      <c r="K705" s="15" t="n"/>
      <c r="L705" s="15" t="n"/>
      <c r="M705" s="33">
        <f>SUM(I705,K705)</f>
        <v/>
      </c>
      <c r="N705" s="14" t="n"/>
      <c r="O705" s="13" t="n"/>
      <c r="P705" s="14" t="n"/>
      <c r="Q705" s="15">
        <f>IF(N705="Sí",0,H705-I705-K705)</f>
        <v/>
      </c>
      <c r="R705" s="14">
        <f>F705-TODAY()</f>
        <v/>
      </c>
      <c r="S705" s="14">
        <f>IF(N705="Sí","🟢 Pagado",IF(R705&lt;0,"🔴 Vencido",IF(R705&lt;=7,"🟡 Por vencer","")))</f>
        <v/>
      </c>
      <c r="T705" s="14" t="n"/>
      <c r="U705" s="14" t="n"/>
      <c r="V705" s="14" t="n"/>
      <c r="W705" s="14" t="n"/>
      <c r="X705" s="87" t="n"/>
    </row>
    <row r="706">
      <c r="A706" s="13" t="n"/>
      <c r="B706" s="14" t="n"/>
      <c r="C706" s="14" t="n"/>
      <c r="D706" s="14" t="n"/>
      <c r="E706" s="13" t="n"/>
      <c r="F706" s="13" t="n"/>
      <c r="G706" s="14" t="n"/>
      <c r="H706" s="15" t="n"/>
      <c r="I706" s="15" t="n"/>
      <c r="J706" s="308" t="n"/>
      <c r="K706" s="15" t="n"/>
      <c r="L706" s="15" t="n"/>
      <c r="M706" s="33">
        <f>SUM(I706,K706)</f>
        <v/>
      </c>
      <c r="N706" s="14" t="n"/>
      <c r="O706" s="13" t="n"/>
      <c r="P706" s="14" t="n"/>
      <c r="Q706" s="15">
        <f>IF(N706="Sí",0,H706-I706-K706)</f>
        <v/>
      </c>
      <c r="R706" s="14">
        <f>F706-TODAY()</f>
        <v/>
      </c>
      <c r="S706" s="14">
        <f>IF(N706="Sí","🟢 Pagado",IF(R706&lt;0,"🔴 Vencido",IF(R706&lt;=7,"🟡 Por vencer","")))</f>
        <v/>
      </c>
      <c r="T706" s="14" t="n"/>
      <c r="U706" s="14" t="n"/>
      <c r="V706" s="14" t="n"/>
      <c r="W706" s="14" t="n"/>
      <c r="X706" s="87" t="n"/>
    </row>
    <row r="707">
      <c r="A707" s="13" t="n"/>
      <c r="B707" s="14" t="n"/>
      <c r="C707" s="14" t="n"/>
      <c r="D707" s="14" t="n"/>
      <c r="E707" s="13" t="n"/>
      <c r="F707" s="13" t="n"/>
      <c r="G707" s="14" t="n"/>
      <c r="H707" s="15" t="n"/>
      <c r="I707" s="15" t="n"/>
      <c r="J707" s="308" t="n"/>
      <c r="K707" s="15" t="n"/>
      <c r="L707" s="15" t="n"/>
      <c r="M707" s="33">
        <f>SUM(I707,K707)</f>
        <v/>
      </c>
      <c r="N707" s="14" t="n"/>
      <c r="O707" s="13" t="n"/>
      <c r="P707" s="14" t="n"/>
      <c r="Q707" s="15">
        <f>IF(N707="Sí",0,H707-I707-K707)</f>
        <v/>
      </c>
      <c r="R707" s="14">
        <f>F707-TODAY()</f>
        <v/>
      </c>
      <c r="S707" s="14">
        <f>IF(N707="Sí","🟢 Pagado",IF(R707&lt;0,"🔴 Vencido",IF(R707&lt;=7,"🟡 Por vencer","")))</f>
        <v/>
      </c>
      <c r="T707" s="14" t="n"/>
      <c r="U707" s="14" t="n"/>
      <c r="V707" s="14" t="n"/>
      <c r="W707" s="14" t="n"/>
      <c r="X707" s="87" t="n"/>
    </row>
    <row r="708">
      <c r="A708" s="13" t="n"/>
      <c r="B708" s="14" t="n"/>
      <c r="C708" s="14" t="n"/>
      <c r="D708" s="14" t="n"/>
      <c r="E708" s="13" t="n"/>
      <c r="F708" s="13" t="n"/>
      <c r="G708" s="14" t="n"/>
      <c r="H708" s="15" t="n"/>
      <c r="I708" s="15" t="n"/>
      <c r="J708" s="308" t="n"/>
      <c r="K708" s="15" t="n"/>
      <c r="L708" s="15" t="n"/>
      <c r="M708" s="33">
        <f>SUM(I708,K708)</f>
        <v/>
      </c>
      <c r="N708" s="14" t="n"/>
      <c r="O708" s="13" t="n"/>
      <c r="P708" s="14" t="n"/>
      <c r="Q708" s="15">
        <f>IF(N708="Sí",0,H708-I708-K708)</f>
        <v/>
      </c>
      <c r="R708" s="14">
        <f>F708-TODAY()</f>
        <v/>
      </c>
      <c r="S708" s="14">
        <f>IF(N708="Sí","🟢 Pagado",IF(R708&lt;0,"🔴 Vencido",IF(R708&lt;=7,"🟡 Por vencer","")))</f>
        <v/>
      </c>
      <c r="T708" s="14" t="n"/>
      <c r="U708" s="14" t="n"/>
      <c r="V708" s="14" t="n"/>
      <c r="W708" s="14" t="n"/>
      <c r="X708" s="87" t="n"/>
    </row>
    <row r="709">
      <c r="A709" s="13" t="n"/>
      <c r="B709" s="14" t="n"/>
      <c r="C709" s="14" t="n"/>
      <c r="D709" s="14" t="n"/>
      <c r="E709" s="13" t="n"/>
      <c r="F709" s="13" t="n"/>
      <c r="G709" s="14" t="n"/>
      <c r="H709" s="15" t="n"/>
      <c r="I709" s="15" t="n"/>
      <c r="J709" s="308" t="n"/>
      <c r="K709" s="15" t="n"/>
      <c r="L709" s="15" t="n"/>
      <c r="M709" s="33">
        <f>SUM(I709,K709)</f>
        <v/>
      </c>
      <c r="N709" s="14" t="n"/>
      <c r="O709" s="13" t="n"/>
      <c r="P709" s="14" t="n"/>
      <c r="Q709" s="15">
        <f>IF(N709="Sí",0,H709-I709-K709)</f>
        <v/>
      </c>
      <c r="R709" s="14">
        <f>F709-TODAY()</f>
        <v/>
      </c>
      <c r="S709" s="14">
        <f>IF(N709="Sí","🟢 Pagado",IF(R709&lt;0,"🔴 Vencido",IF(R709&lt;=7,"🟡 Por vencer","")))</f>
        <v/>
      </c>
      <c r="T709" s="14" t="n"/>
      <c r="U709" s="14" t="n"/>
      <c r="V709" s="14" t="n"/>
      <c r="W709" s="14" t="n"/>
      <c r="X709" s="87" t="n"/>
    </row>
    <row r="710">
      <c r="A710" s="13" t="n"/>
      <c r="B710" s="14" t="n"/>
      <c r="C710" s="14" t="n"/>
      <c r="D710" s="14" t="n"/>
      <c r="E710" s="13" t="n"/>
      <c r="F710" s="13" t="n"/>
      <c r="G710" s="14" t="n"/>
      <c r="H710" s="15" t="n"/>
      <c r="I710" s="15" t="n"/>
      <c r="J710" s="308" t="n"/>
      <c r="K710" s="15" t="n"/>
      <c r="L710" s="15" t="n"/>
      <c r="M710" s="33">
        <f>SUM(I710,K710)</f>
        <v/>
      </c>
      <c r="N710" s="14" t="n"/>
      <c r="O710" s="13" t="n"/>
      <c r="P710" s="14" t="n"/>
      <c r="Q710" s="15">
        <f>IF(N710="Sí",0,H710-I710-K710)</f>
        <v/>
      </c>
      <c r="R710" s="14">
        <f>F710-TODAY()</f>
        <v/>
      </c>
      <c r="S710" s="14">
        <f>IF(N710="Sí","🟢 Pagado",IF(R710&lt;0,"🔴 Vencido",IF(R710&lt;=7,"🟡 Por vencer","")))</f>
        <v/>
      </c>
      <c r="T710" s="14" t="n"/>
      <c r="U710" s="14" t="n"/>
      <c r="V710" s="14" t="n"/>
      <c r="W710" s="14" t="n"/>
      <c r="X710" s="87" t="n"/>
    </row>
    <row r="711">
      <c r="A711" s="13" t="n"/>
      <c r="B711" s="14" t="n"/>
      <c r="C711" s="14" t="n"/>
      <c r="D711" s="14" t="n"/>
      <c r="E711" s="13" t="n"/>
      <c r="F711" s="13" t="n"/>
      <c r="G711" s="14" t="n"/>
      <c r="H711" s="15" t="n"/>
      <c r="I711" s="15" t="n"/>
      <c r="J711" s="308" t="n"/>
      <c r="K711" s="15" t="n"/>
      <c r="L711" s="15" t="n"/>
      <c r="M711" s="33">
        <f>SUM(I711,K711)</f>
        <v/>
      </c>
      <c r="N711" s="14" t="n"/>
      <c r="O711" s="13" t="n"/>
      <c r="P711" s="14" t="n"/>
      <c r="Q711" s="15">
        <f>IF(N711="Sí",0,H711-I711-K711)</f>
        <v/>
      </c>
      <c r="R711" s="14">
        <f>F711-TODAY()</f>
        <v/>
      </c>
      <c r="S711" s="14">
        <f>IF(N711="Sí","🟢 Pagado",IF(R711&lt;0,"🔴 Vencido",IF(R711&lt;=7,"🟡 Por vencer","")))</f>
        <v/>
      </c>
      <c r="T711" s="14" t="n"/>
      <c r="U711" s="14" t="n"/>
      <c r="V711" s="14" t="n"/>
      <c r="W711" s="14" t="n"/>
      <c r="X711" s="87" t="n"/>
    </row>
    <row r="712">
      <c r="A712" s="13" t="n"/>
      <c r="B712" s="14" t="n"/>
      <c r="C712" s="14" t="n"/>
      <c r="D712" s="14" t="n"/>
      <c r="E712" s="13" t="n"/>
      <c r="F712" s="13" t="n"/>
      <c r="G712" s="14" t="n"/>
      <c r="H712" s="15" t="n"/>
      <c r="I712" s="15" t="n"/>
      <c r="J712" s="308" t="n"/>
      <c r="K712" s="15" t="n"/>
      <c r="L712" s="15" t="n"/>
      <c r="M712" s="33">
        <f>SUM(I712,K712)</f>
        <v/>
      </c>
      <c r="N712" s="14" t="n"/>
      <c r="O712" s="13" t="n"/>
      <c r="P712" s="14" t="n"/>
      <c r="Q712" s="15">
        <f>IF(N712="Sí",0,H712-I712-K712)</f>
        <v/>
      </c>
      <c r="R712" s="14">
        <f>F712-TODAY()</f>
        <v/>
      </c>
      <c r="S712" s="14">
        <f>IF(N712="Sí","🟢 Pagado",IF(R712&lt;0,"🔴 Vencido",IF(R712&lt;=7,"🟡 Por vencer","")))</f>
        <v/>
      </c>
      <c r="T712" s="14" t="n"/>
      <c r="U712" s="14" t="n"/>
      <c r="V712" s="14" t="n"/>
      <c r="W712" s="14" t="n"/>
      <c r="X712" s="87" t="n"/>
    </row>
    <row r="713">
      <c r="A713" s="13" t="n"/>
      <c r="B713" s="14" t="n"/>
      <c r="C713" s="14" t="n"/>
      <c r="D713" s="14" t="n"/>
      <c r="E713" s="13" t="n"/>
      <c r="F713" s="13" t="n"/>
      <c r="G713" s="14" t="n"/>
      <c r="H713" s="15" t="n"/>
      <c r="I713" s="15" t="n"/>
      <c r="J713" s="308" t="n"/>
      <c r="K713" s="15" t="n"/>
      <c r="L713" s="15" t="n"/>
      <c r="M713" s="33">
        <f>SUM(I713,K713)</f>
        <v/>
      </c>
      <c r="N713" s="14" t="n"/>
      <c r="O713" s="13" t="n"/>
      <c r="P713" s="14" t="n"/>
      <c r="Q713" s="15">
        <f>IF(N713="Sí",0,H713-I713-K713)</f>
        <v/>
      </c>
      <c r="R713" s="14">
        <f>F713-TODAY()</f>
        <v/>
      </c>
      <c r="S713" s="14">
        <f>IF(N713="Sí","🟢 Pagado",IF(R713&lt;0,"🔴 Vencido",IF(R713&lt;=7,"🟡 Por vencer","")))</f>
        <v/>
      </c>
      <c r="T713" s="14" t="n"/>
      <c r="U713" s="14" t="n"/>
      <c r="V713" s="14" t="n"/>
      <c r="W713" s="14" t="n"/>
      <c r="X713" s="87" t="n"/>
    </row>
    <row r="714">
      <c r="A714" s="13" t="n"/>
      <c r="B714" s="14" t="n"/>
      <c r="C714" s="14" t="n"/>
      <c r="D714" s="14" t="n"/>
      <c r="E714" s="13" t="n"/>
      <c r="F714" s="13" t="n"/>
      <c r="G714" s="14" t="n"/>
      <c r="H714" s="15" t="n"/>
      <c r="I714" s="15" t="n"/>
      <c r="J714" s="308" t="n"/>
      <c r="K714" s="15" t="n"/>
      <c r="L714" s="15" t="n"/>
      <c r="M714" s="33">
        <f>SUM(I714,K714)</f>
        <v/>
      </c>
      <c r="N714" s="14" t="n"/>
      <c r="O714" s="13" t="n"/>
      <c r="P714" s="14" t="n"/>
      <c r="Q714" s="15">
        <f>IF(N714="Sí",0,H714-I714-K714)</f>
        <v/>
      </c>
      <c r="R714" s="14">
        <f>F714-TODAY()</f>
        <v/>
      </c>
      <c r="S714" s="14">
        <f>IF(N714="Sí","🟢 Pagado",IF(R714&lt;0,"🔴 Vencido",IF(R714&lt;=7,"🟡 Por vencer","")))</f>
        <v/>
      </c>
      <c r="T714" s="14" t="n"/>
      <c r="U714" s="14" t="n"/>
      <c r="V714" s="14" t="n"/>
      <c r="W714" s="14" t="n"/>
      <c r="X714" s="87" t="n"/>
    </row>
    <row r="715">
      <c r="A715" s="13" t="n"/>
      <c r="B715" s="14" t="n"/>
      <c r="C715" s="14" t="n"/>
      <c r="D715" s="14" t="n"/>
      <c r="E715" s="13" t="n"/>
      <c r="F715" s="13" t="n"/>
      <c r="G715" s="14" t="n"/>
      <c r="H715" s="15" t="n"/>
      <c r="I715" s="15" t="n"/>
      <c r="J715" s="308" t="n"/>
      <c r="K715" s="15" t="n"/>
      <c r="L715" s="15" t="n"/>
      <c r="M715" s="33">
        <f>SUM(I715,K715)</f>
        <v/>
      </c>
      <c r="N715" s="14" t="n"/>
      <c r="O715" s="13" t="n"/>
      <c r="P715" s="14" t="n"/>
      <c r="Q715" s="15">
        <f>IF(N715="Sí",0,H715-I715-K715)</f>
        <v/>
      </c>
      <c r="R715" s="14">
        <f>F715-TODAY()</f>
        <v/>
      </c>
      <c r="S715" s="14">
        <f>IF(N715="Sí","🟢 Pagado",IF(R715&lt;0,"🔴 Vencido",IF(R715&lt;=7,"🟡 Por vencer","")))</f>
        <v/>
      </c>
      <c r="T715" s="14" t="n"/>
      <c r="U715" s="14" t="n"/>
      <c r="V715" s="14" t="n"/>
      <c r="W715" s="14" t="n"/>
      <c r="X715" s="87" t="n"/>
    </row>
    <row r="716">
      <c r="A716" s="13" t="n"/>
      <c r="B716" s="14" t="n"/>
      <c r="C716" s="14" t="n"/>
      <c r="D716" s="14" t="n"/>
      <c r="E716" s="13" t="n"/>
      <c r="F716" s="13" t="n"/>
      <c r="G716" s="14" t="n"/>
      <c r="H716" s="15" t="n"/>
      <c r="I716" s="15" t="n"/>
      <c r="J716" s="308" t="n"/>
      <c r="K716" s="15" t="n"/>
      <c r="L716" s="15" t="n"/>
      <c r="M716" s="33">
        <f>SUM(I716,K716)</f>
        <v/>
      </c>
      <c r="N716" s="14" t="n"/>
      <c r="O716" s="13" t="n"/>
      <c r="P716" s="14" t="n"/>
      <c r="Q716" s="15">
        <f>IF(N716="Sí",0,H716-I716-K716)</f>
        <v/>
      </c>
      <c r="R716" s="14">
        <f>F716-TODAY()</f>
        <v/>
      </c>
      <c r="S716" s="14">
        <f>IF(N716="Sí","🟢 Pagado",IF(R716&lt;0,"🔴 Vencido",IF(R716&lt;=7,"🟡 Por vencer","")))</f>
        <v/>
      </c>
      <c r="T716" s="14" t="n"/>
      <c r="U716" s="14" t="n"/>
      <c r="V716" s="14" t="n"/>
      <c r="W716" s="14" t="n"/>
      <c r="X716" s="87" t="n"/>
    </row>
    <row r="717">
      <c r="A717" s="13" t="n"/>
      <c r="B717" s="14" t="n"/>
      <c r="C717" s="14" t="n"/>
      <c r="D717" s="14" t="n"/>
      <c r="E717" s="13" t="n"/>
      <c r="F717" s="13" t="n"/>
      <c r="G717" s="14" t="n"/>
      <c r="H717" s="15" t="n"/>
      <c r="I717" s="15" t="n"/>
      <c r="J717" s="308" t="n"/>
      <c r="K717" s="15" t="n"/>
      <c r="L717" s="15" t="n"/>
      <c r="M717" s="33">
        <f>SUM(I717,K717)</f>
        <v/>
      </c>
      <c r="N717" s="14" t="n"/>
      <c r="O717" s="13" t="n"/>
      <c r="P717" s="14" t="n"/>
      <c r="Q717" s="15">
        <f>IF(N717="Sí",0,H717-I717-K717)</f>
        <v/>
      </c>
      <c r="R717" s="14">
        <f>F717-TODAY()</f>
        <v/>
      </c>
      <c r="S717" s="14">
        <f>IF(N717="Sí","🟢 Pagado",IF(R717&lt;0,"🔴 Vencido",IF(R717&lt;=7,"🟡 Por vencer","")))</f>
        <v/>
      </c>
      <c r="T717" s="14" t="n"/>
      <c r="U717" s="14" t="n"/>
      <c r="V717" s="14" t="n"/>
      <c r="W717" s="14" t="n"/>
      <c r="X717" s="87" t="n"/>
    </row>
    <row r="718">
      <c r="A718" s="13" t="n"/>
      <c r="B718" s="14" t="n"/>
      <c r="C718" s="14" t="n"/>
      <c r="D718" s="14" t="n"/>
      <c r="E718" s="13" t="n"/>
      <c r="F718" s="13" t="n"/>
      <c r="G718" s="14" t="n"/>
      <c r="H718" s="15" t="n"/>
      <c r="I718" s="15" t="n"/>
      <c r="J718" s="308" t="n"/>
      <c r="K718" s="15" t="n"/>
      <c r="L718" s="15" t="n"/>
      <c r="M718" s="33">
        <f>SUM(I718,K718)</f>
        <v/>
      </c>
      <c r="N718" s="14" t="n"/>
      <c r="O718" s="13" t="n"/>
      <c r="P718" s="14" t="n"/>
      <c r="Q718" s="15">
        <f>IF(N718="Sí",0,H718-I718-K718)</f>
        <v/>
      </c>
      <c r="R718" s="14">
        <f>F718-TODAY()</f>
        <v/>
      </c>
      <c r="S718" s="14">
        <f>IF(N718="Sí","🟢 Pagado",IF(R718&lt;0,"🔴 Vencido",IF(R718&lt;=7,"🟡 Por vencer","")))</f>
        <v/>
      </c>
      <c r="T718" s="14" t="n"/>
      <c r="U718" s="14" t="n"/>
      <c r="V718" s="14" t="n"/>
      <c r="W718" s="14" t="n"/>
      <c r="X718" s="87" t="n"/>
    </row>
    <row r="719">
      <c r="A719" s="13" t="n"/>
      <c r="B719" s="14" t="n"/>
      <c r="C719" s="14" t="n"/>
      <c r="D719" s="14" t="n"/>
      <c r="E719" s="13" t="n"/>
      <c r="F719" s="13" t="n"/>
      <c r="G719" s="14" t="n"/>
      <c r="H719" s="15" t="n"/>
      <c r="I719" s="15" t="n"/>
      <c r="J719" s="308" t="n"/>
      <c r="K719" s="15" t="n"/>
      <c r="L719" s="15" t="n"/>
      <c r="M719" s="33">
        <f>SUM(I719,K719)</f>
        <v/>
      </c>
      <c r="N719" s="14" t="n"/>
      <c r="O719" s="13" t="n"/>
      <c r="P719" s="14" t="n"/>
      <c r="Q719" s="15">
        <f>IF(N719="Sí",0,H719-I719-K719)</f>
        <v/>
      </c>
      <c r="R719" s="14">
        <f>F719-TODAY()</f>
        <v/>
      </c>
      <c r="S719" s="14">
        <f>IF(N719="Sí","🟢 Pagado",IF(R719&lt;0,"🔴 Vencido",IF(R719&lt;=7,"🟡 Por vencer","")))</f>
        <v/>
      </c>
      <c r="T719" s="14" t="n"/>
      <c r="U719" s="14" t="n"/>
      <c r="V719" s="14" t="n"/>
      <c r="W719" s="14" t="n"/>
      <c r="X719" s="87" t="n"/>
    </row>
    <row r="720">
      <c r="A720" s="13" t="n"/>
      <c r="B720" s="14" t="n"/>
      <c r="C720" s="14" t="n"/>
      <c r="D720" s="14" t="n"/>
      <c r="E720" s="13" t="n"/>
      <c r="F720" s="13" t="n"/>
      <c r="G720" s="14" t="n"/>
      <c r="H720" s="15" t="n"/>
      <c r="I720" s="15" t="n"/>
      <c r="J720" s="308" t="n"/>
      <c r="K720" s="15" t="n"/>
      <c r="L720" s="15" t="n"/>
      <c r="M720" s="33">
        <f>SUM(I720,K720)</f>
        <v/>
      </c>
      <c r="N720" s="14" t="n"/>
      <c r="O720" s="13" t="n"/>
      <c r="P720" s="14" t="n"/>
      <c r="Q720" s="15">
        <f>IF(N720="Sí",0,H720-I720-K720)</f>
        <v/>
      </c>
      <c r="R720" s="14">
        <f>F720-TODAY()</f>
        <v/>
      </c>
      <c r="S720" s="14">
        <f>IF(N720="Sí","🟢 Pagado",IF(R720&lt;0,"🔴 Vencido",IF(R720&lt;=7,"🟡 Por vencer","")))</f>
        <v/>
      </c>
      <c r="T720" s="14" t="n"/>
      <c r="U720" s="14" t="n"/>
      <c r="V720" s="14" t="n"/>
      <c r="W720" s="14" t="n"/>
      <c r="X720" s="87" t="n"/>
    </row>
    <row r="721">
      <c r="A721" s="13" t="n"/>
      <c r="B721" s="14" t="n"/>
      <c r="C721" s="14" t="n"/>
      <c r="D721" s="14" t="n"/>
      <c r="E721" s="13" t="n"/>
      <c r="F721" s="13" t="n"/>
      <c r="G721" s="14" t="n"/>
      <c r="H721" s="15" t="n"/>
      <c r="I721" s="15" t="n"/>
      <c r="J721" s="308" t="n"/>
      <c r="K721" s="15" t="n"/>
      <c r="L721" s="15" t="n"/>
      <c r="M721" s="33">
        <f>SUM(I721,K721)</f>
        <v/>
      </c>
      <c r="N721" s="14" t="n"/>
      <c r="O721" s="13" t="n"/>
      <c r="P721" s="14" t="n"/>
      <c r="Q721" s="15">
        <f>IF(N721="Sí",0,H721-I721-K721)</f>
        <v/>
      </c>
      <c r="R721" s="14">
        <f>F721-TODAY()</f>
        <v/>
      </c>
      <c r="S721" s="14">
        <f>IF(N721="Sí","🟢 Pagado",IF(R721&lt;0,"🔴 Vencido",IF(R721&lt;=7,"🟡 Por vencer","")))</f>
        <v/>
      </c>
      <c r="T721" s="14" t="n"/>
      <c r="U721" s="14" t="n"/>
      <c r="V721" s="14" t="n"/>
      <c r="W721" s="14" t="n"/>
      <c r="X721" s="87" t="n"/>
    </row>
    <row r="722">
      <c r="A722" s="13" t="n"/>
      <c r="B722" s="14" t="n"/>
      <c r="C722" s="14" t="n"/>
      <c r="D722" s="14" t="n"/>
      <c r="E722" s="13" t="n"/>
      <c r="F722" s="13" t="n"/>
      <c r="G722" s="14" t="n"/>
      <c r="H722" s="15" t="n"/>
      <c r="I722" s="15" t="n"/>
      <c r="J722" s="308" t="n"/>
      <c r="K722" s="15" t="n"/>
      <c r="L722" s="15" t="n"/>
      <c r="M722" s="33">
        <f>SUM(I722,K722)</f>
        <v/>
      </c>
      <c r="N722" s="14" t="n"/>
      <c r="O722" s="13" t="n"/>
      <c r="P722" s="14" t="n"/>
      <c r="Q722" s="15">
        <f>IF(N722="Sí",0,H722-I722-K722)</f>
        <v/>
      </c>
      <c r="R722" s="14">
        <f>F722-TODAY()</f>
        <v/>
      </c>
      <c r="S722" s="14">
        <f>IF(N722="Sí","🟢 Pagado",IF(R722&lt;0,"🔴 Vencido",IF(R722&lt;=7,"🟡 Por vencer","")))</f>
        <v/>
      </c>
      <c r="T722" s="14" t="n"/>
      <c r="U722" s="14" t="n"/>
      <c r="V722" s="14" t="n"/>
      <c r="W722" s="14" t="n"/>
      <c r="X722" s="87" t="n"/>
    </row>
    <row r="723">
      <c r="A723" s="13" t="n"/>
      <c r="B723" s="14" t="n"/>
      <c r="C723" s="14" t="n"/>
      <c r="D723" s="14" t="n"/>
      <c r="E723" s="13" t="n"/>
      <c r="F723" s="13" t="n"/>
      <c r="G723" s="14" t="n"/>
      <c r="H723" s="15" t="n"/>
      <c r="I723" s="15" t="n"/>
      <c r="J723" s="308" t="n"/>
      <c r="K723" s="15" t="n"/>
      <c r="L723" s="15" t="n"/>
      <c r="M723" s="33">
        <f>SUM(I723,K723)</f>
        <v/>
      </c>
      <c r="N723" s="14" t="n"/>
      <c r="O723" s="13" t="n"/>
      <c r="P723" s="14" t="n"/>
      <c r="Q723" s="15">
        <f>IF(N723="Sí",0,H723-I723-K723)</f>
        <v/>
      </c>
      <c r="R723" s="14">
        <f>F723-TODAY()</f>
        <v/>
      </c>
      <c r="S723" s="14">
        <f>IF(N723="Sí","🟢 Pagado",IF(R723&lt;0,"🔴 Vencido",IF(R723&lt;=7,"🟡 Por vencer","")))</f>
        <v/>
      </c>
      <c r="T723" s="14" t="n"/>
      <c r="U723" s="14" t="n"/>
      <c r="V723" s="14" t="n"/>
      <c r="W723" s="14" t="n"/>
      <c r="X723" s="87" t="n"/>
    </row>
    <row r="724">
      <c r="A724" s="13" t="n"/>
      <c r="B724" s="14" t="n"/>
      <c r="C724" s="14" t="n"/>
      <c r="D724" s="14" t="n"/>
      <c r="E724" s="13" t="n"/>
      <c r="F724" s="13" t="n"/>
      <c r="G724" s="14" t="n"/>
      <c r="H724" s="15" t="n"/>
      <c r="I724" s="15" t="n"/>
      <c r="J724" s="308" t="n"/>
      <c r="K724" s="15" t="n"/>
      <c r="L724" s="15" t="n"/>
      <c r="M724" s="33">
        <f>SUM(I724,K724)</f>
        <v/>
      </c>
      <c r="N724" s="14" t="n"/>
      <c r="O724" s="13" t="n"/>
      <c r="P724" s="14" t="n"/>
      <c r="Q724" s="15">
        <f>IF(N724="Sí",0,H724-I724-K724)</f>
        <v/>
      </c>
      <c r="R724" s="14">
        <f>F724-TODAY()</f>
        <v/>
      </c>
      <c r="S724" s="14">
        <f>IF(N724="Sí","🟢 Pagado",IF(R724&lt;0,"🔴 Vencido",IF(R724&lt;=7,"🟡 Por vencer","")))</f>
        <v/>
      </c>
      <c r="T724" s="14" t="n"/>
      <c r="U724" s="14" t="n"/>
      <c r="V724" s="14" t="n"/>
      <c r="W724" s="14" t="n"/>
      <c r="X724" s="87" t="n"/>
    </row>
    <row r="725">
      <c r="A725" s="13" t="n"/>
      <c r="B725" s="14" t="n"/>
      <c r="C725" s="14" t="n"/>
      <c r="D725" s="14" t="n"/>
      <c r="E725" s="13" t="n"/>
      <c r="F725" s="13" t="n"/>
      <c r="G725" s="14" t="n"/>
      <c r="H725" s="15" t="n"/>
      <c r="I725" s="15" t="n"/>
      <c r="J725" s="308" t="n"/>
      <c r="K725" s="15" t="n"/>
      <c r="L725" s="15" t="n"/>
      <c r="M725" s="33">
        <f>SUM(I725,K725)</f>
        <v/>
      </c>
      <c r="N725" s="14" t="n"/>
      <c r="O725" s="13" t="n"/>
      <c r="P725" s="14" t="n"/>
      <c r="Q725" s="15">
        <f>IF(N725="Sí",0,H725-I725-K725)</f>
        <v/>
      </c>
      <c r="R725" s="14">
        <f>F725-TODAY()</f>
        <v/>
      </c>
      <c r="S725" s="14">
        <f>IF(N725="Sí","🟢 Pagado",IF(R725&lt;0,"🔴 Vencido",IF(R725&lt;=7,"🟡 Por vencer","")))</f>
        <v/>
      </c>
      <c r="T725" s="14" t="n"/>
      <c r="U725" s="14" t="n"/>
      <c r="V725" s="14" t="n"/>
      <c r="W725" s="14" t="n"/>
      <c r="X725" s="87" t="n"/>
    </row>
    <row r="726">
      <c r="A726" s="13" t="n"/>
      <c r="B726" s="14" t="n"/>
      <c r="C726" s="14" t="n"/>
      <c r="D726" s="14" t="n"/>
      <c r="E726" s="13" t="n"/>
      <c r="F726" s="13" t="n"/>
      <c r="G726" s="14" t="n"/>
      <c r="H726" s="15" t="n"/>
      <c r="I726" s="15" t="n"/>
      <c r="J726" s="308" t="n"/>
      <c r="K726" s="15" t="n"/>
      <c r="L726" s="15" t="n"/>
      <c r="M726" s="33">
        <f>SUM(I726,K726)</f>
        <v/>
      </c>
      <c r="N726" s="14" t="n"/>
      <c r="O726" s="13" t="n"/>
      <c r="P726" s="14" t="n"/>
      <c r="Q726" s="15">
        <f>IF(N726="Sí",0,H726-I726-K726)</f>
        <v/>
      </c>
      <c r="R726" s="14">
        <f>F726-TODAY()</f>
        <v/>
      </c>
      <c r="S726" s="14">
        <f>IF(N726="Sí","🟢 Pagado",IF(R726&lt;0,"🔴 Vencido",IF(R726&lt;=7,"🟡 Por vencer","")))</f>
        <v/>
      </c>
      <c r="T726" s="14" t="n"/>
      <c r="U726" s="14" t="n"/>
      <c r="V726" s="14" t="n"/>
      <c r="W726" s="14" t="n"/>
      <c r="X726" s="87" t="n"/>
    </row>
    <row r="727">
      <c r="A727" s="13" t="n"/>
      <c r="B727" s="14" t="n"/>
      <c r="C727" s="14" t="n"/>
      <c r="D727" s="14" t="n"/>
      <c r="E727" s="13" t="n"/>
      <c r="F727" s="13" t="n"/>
      <c r="G727" s="14" t="n"/>
      <c r="H727" s="15" t="n"/>
      <c r="I727" s="15" t="n"/>
      <c r="J727" s="308" t="n"/>
      <c r="K727" s="15" t="n"/>
      <c r="L727" s="15" t="n"/>
      <c r="M727" s="33">
        <f>SUM(I727,K727)</f>
        <v/>
      </c>
      <c r="N727" s="14" t="n"/>
      <c r="O727" s="13" t="n"/>
      <c r="P727" s="14" t="n"/>
      <c r="Q727" s="15">
        <f>IF(N727="Sí",0,H727-I727-K727)</f>
        <v/>
      </c>
      <c r="R727" s="14">
        <f>F727-TODAY()</f>
        <v/>
      </c>
      <c r="S727" s="14">
        <f>IF(N727="Sí","🟢 Pagado",IF(R727&lt;0,"🔴 Vencido",IF(R727&lt;=7,"🟡 Por vencer","")))</f>
        <v/>
      </c>
      <c r="T727" s="14" t="n"/>
      <c r="U727" s="14" t="n"/>
      <c r="V727" s="14" t="n"/>
      <c r="W727" s="14" t="n"/>
      <c r="X727" s="87" t="n"/>
    </row>
    <row r="728">
      <c r="A728" s="13" t="n"/>
      <c r="B728" s="14" t="n"/>
      <c r="C728" s="14" t="n"/>
      <c r="D728" s="14" t="n"/>
      <c r="E728" s="13" t="n"/>
      <c r="F728" s="13" t="n"/>
      <c r="G728" s="14" t="n"/>
      <c r="H728" s="15" t="n"/>
      <c r="I728" s="15" t="n"/>
      <c r="J728" s="308" t="n"/>
      <c r="K728" s="15" t="n"/>
      <c r="L728" s="15" t="n"/>
      <c r="M728" s="33">
        <f>SUM(I728,K728)</f>
        <v/>
      </c>
      <c r="N728" s="14" t="n"/>
      <c r="O728" s="13" t="n"/>
      <c r="P728" s="14" t="n"/>
      <c r="Q728" s="15">
        <f>IF(N728="Sí",0,H728-I728-K728)</f>
        <v/>
      </c>
      <c r="R728" s="14">
        <f>F728-TODAY()</f>
        <v/>
      </c>
      <c r="S728" s="14">
        <f>IF(N728="Sí","🟢 Pagado",IF(R728&lt;0,"🔴 Vencido",IF(R728&lt;=7,"🟡 Por vencer","")))</f>
        <v/>
      </c>
      <c r="T728" s="14" t="n"/>
      <c r="U728" s="14" t="n"/>
      <c r="V728" s="14" t="n"/>
      <c r="W728" s="14" t="n"/>
      <c r="X728" s="87" t="n"/>
    </row>
    <row r="729">
      <c r="A729" s="13" t="n"/>
      <c r="B729" s="14" t="n"/>
      <c r="C729" s="14" t="n"/>
      <c r="D729" s="14" t="n"/>
      <c r="E729" s="13" t="n"/>
      <c r="F729" s="13" t="n"/>
      <c r="G729" s="14" t="n"/>
      <c r="H729" s="15" t="n"/>
      <c r="I729" s="15" t="n"/>
      <c r="J729" s="308" t="n"/>
      <c r="K729" s="15" t="n"/>
      <c r="L729" s="15" t="n"/>
      <c r="M729" s="33">
        <f>SUM(I729,K729)</f>
        <v/>
      </c>
      <c r="N729" s="14" t="n"/>
      <c r="O729" s="13" t="n"/>
      <c r="P729" s="14" t="n"/>
      <c r="Q729" s="15">
        <f>IF(N729="Sí",0,H729-I729-K729)</f>
        <v/>
      </c>
      <c r="R729" s="14">
        <f>F729-TODAY()</f>
        <v/>
      </c>
      <c r="S729" s="14">
        <f>IF(N729="Sí","🟢 Pagado",IF(R729&lt;0,"🔴 Vencido",IF(R729&lt;=7,"🟡 Por vencer","")))</f>
        <v/>
      </c>
      <c r="T729" s="14" t="n"/>
      <c r="U729" s="14" t="n"/>
      <c r="V729" s="14" t="n"/>
      <c r="W729" s="14" t="n"/>
      <c r="X729" s="87" t="n"/>
    </row>
    <row r="730">
      <c r="A730" s="13" t="n"/>
      <c r="B730" s="14" t="n"/>
      <c r="C730" s="14" t="n"/>
      <c r="D730" s="14" t="n"/>
      <c r="E730" s="13" t="n"/>
      <c r="F730" s="13" t="n"/>
      <c r="G730" s="14" t="n"/>
      <c r="H730" s="15" t="n"/>
      <c r="I730" s="15" t="n"/>
      <c r="J730" s="308" t="n"/>
      <c r="K730" s="15" t="n"/>
      <c r="L730" s="15" t="n"/>
      <c r="M730" s="33">
        <f>SUM(I730,K730)</f>
        <v/>
      </c>
      <c r="N730" s="14" t="n"/>
      <c r="O730" s="13" t="n"/>
      <c r="P730" s="14" t="n"/>
      <c r="Q730" s="15">
        <f>IF(N730="Sí",0,H730-I730-K730)</f>
        <v/>
      </c>
      <c r="R730" s="14">
        <f>F730-TODAY()</f>
        <v/>
      </c>
      <c r="S730" s="14">
        <f>IF(N730="Sí","🟢 Pagado",IF(R730&lt;0,"🔴 Vencido",IF(R730&lt;=7,"🟡 Por vencer","")))</f>
        <v/>
      </c>
      <c r="T730" s="14" t="n"/>
      <c r="U730" s="14" t="n"/>
      <c r="V730" s="14" t="n"/>
      <c r="W730" s="14" t="n"/>
      <c r="X730" s="87" t="n"/>
    </row>
    <row r="731">
      <c r="A731" s="13" t="n"/>
      <c r="B731" s="14" t="n"/>
      <c r="C731" s="14" t="n"/>
      <c r="D731" s="14" t="n"/>
      <c r="E731" s="13" t="n"/>
      <c r="F731" s="13" t="n"/>
      <c r="G731" s="14" t="n"/>
      <c r="H731" s="15" t="n"/>
      <c r="I731" s="15" t="n"/>
      <c r="J731" s="308" t="n"/>
      <c r="K731" s="15" t="n"/>
      <c r="L731" s="15" t="n"/>
      <c r="M731" s="33">
        <f>SUM(I731,K731)</f>
        <v/>
      </c>
      <c r="N731" s="14" t="n"/>
      <c r="O731" s="13" t="n"/>
      <c r="P731" s="14" t="n"/>
      <c r="Q731" s="15">
        <f>IF(N731="Sí",0,H731-I731-K731)</f>
        <v/>
      </c>
      <c r="R731" s="14">
        <f>F731-TODAY()</f>
        <v/>
      </c>
      <c r="S731" s="14">
        <f>IF(N731="Sí","🟢 Pagado",IF(R731&lt;0,"🔴 Vencido",IF(R731&lt;=7,"🟡 Por vencer","")))</f>
        <v/>
      </c>
      <c r="T731" s="14" t="n"/>
      <c r="U731" s="14" t="n"/>
      <c r="V731" s="14" t="n"/>
      <c r="W731" s="14" t="n"/>
      <c r="X731" s="87" t="n"/>
    </row>
    <row r="732">
      <c r="A732" s="13" t="n"/>
      <c r="B732" s="14" t="n"/>
      <c r="C732" s="14" t="n"/>
      <c r="D732" s="14" t="n"/>
      <c r="E732" s="13" t="n"/>
      <c r="F732" s="13" t="n"/>
      <c r="G732" s="14" t="n"/>
      <c r="H732" s="15" t="n"/>
      <c r="I732" s="15" t="n"/>
      <c r="J732" s="308" t="n"/>
      <c r="K732" s="15" t="n"/>
      <c r="L732" s="15" t="n"/>
      <c r="M732" s="33">
        <f>SUM(I732,K732)</f>
        <v/>
      </c>
      <c r="N732" s="14" t="n"/>
      <c r="O732" s="13" t="n"/>
      <c r="P732" s="14" t="n"/>
      <c r="Q732" s="15">
        <f>IF(N732="Sí",0,H732-I732-K732)</f>
        <v/>
      </c>
      <c r="R732" s="14">
        <f>F732-TODAY()</f>
        <v/>
      </c>
      <c r="S732" s="14">
        <f>IF(N732="Sí","🟢 Pagado",IF(R732&lt;0,"🔴 Vencido",IF(R732&lt;=7,"🟡 Por vencer","")))</f>
        <v/>
      </c>
      <c r="T732" s="14" t="n"/>
      <c r="U732" s="14" t="n"/>
      <c r="V732" s="14" t="n"/>
      <c r="W732" s="14" t="n"/>
      <c r="X732" s="87" t="n"/>
    </row>
    <row r="733">
      <c r="A733" s="13" t="n"/>
      <c r="B733" s="14" t="n"/>
      <c r="C733" s="14" t="n"/>
      <c r="D733" s="14" t="n"/>
      <c r="E733" s="13" t="n"/>
      <c r="F733" s="13" t="n"/>
      <c r="G733" s="14" t="n"/>
      <c r="H733" s="15" t="n"/>
      <c r="I733" s="15" t="n"/>
      <c r="J733" s="308" t="n"/>
      <c r="K733" s="15" t="n"/>
      <c r="L733" s="15" t="n"/>
      <c r="M733" s="33">
        <f>SUM(I733,K733)</f>
        <v/>
      </c>
      <c r="N733" s="14" t="n"/>
      <c r="O733" s="13" t="n"/>
      <c r="P733" s="14" t="n"/>
      <c r="Q733" s="15">
        <f>IF(N733="Sí",0,H733-I733-K733)</f>
        <v/>
      </c>
      <c r="R733" s="14">
        <f>F733-TODAY()</f>
        <v/>
      </c>
      <c r="S733" s="14">
        <f>IF(N733="Sí","🟢 Pagado",IF(R733&lt;0,"🔴 Vencido",IF(R733&lt;=7,"🟡 Por vencer","")))</f>
        <v/>
      </c>
      <c r="T733" s="14" t="n"/>
      <c r="U733" s="14" t="n"/>
      <c r="V733" s="14" t="n"/>
      <c r="W733" s="14" t="n"/>
      <c r="X733" s="87" t="n"/>
    </row>
    <row r="734">
      <c r="A734" s="13" t="n"/>
      <c r="B734" s="14" t="n"/>
      <c r="C734" s="14" t="n"/>
      <c r="D734" s="14" t="n"/>
      <c r="E734" s="13" t="n"/>
      <c r="F734" s="13" t="n"/>
      <c r="G734" s="14" t="n"/>
      <c r="H734" s="15" t="n"/>
      <c r="I734" s="15" t="n"/>
      <c r="J734" s="308" t="n"/>
      <c r="K734" s="15" t="n"/>
      <c r="L734" s="15" t="n"/>
      <c r="M734" s="33">
        <f>SUM(I734,K734)</f>
        <v/>
      </c>
      <c r="N734" s="14" t="n"/>
      <c r="O734" s="13" t="n"/>
      <c r="P734" s="14" t="n"/>
      <c r="Q734" s="15">
        <f>IF(N734="Sí",0,H734-I734-K734)</f>
        <v/>
      </c>
      <c r="R734" s="14">
        <f>F734-TODAY()</f>
        <v/>
      </c>
      <c r="S734" s="14">
        <f>IF(N734="Sí","🟢 Pagado",IF(R734&lt;0,"🔴 Vencido",IF(R734&lt;=7,"🟡 Por vencer","")))</f>
        <v/>
      </c>
      <c r="T734" s="14" t="n"/>
      <c r="U734" s="14" t="n"/>
      <c r="V734" s="14" t="n"/>
      <c r="W734" s="14" t="n"/>
      <c r="X734" s="87" t="n"/>
    </row>
    <row r="735">
      <c r="A735" s="13" t="n"/>
      <c r="B735" s="14" t="n"/>
      <c r="C735" s="14" t="n"/>
      <c r="D735" s="14" t="n"/>
      <c r="E735" s="13" t="n"/>
      <c r="F735" s="13" t="n"/>
      <c r="G735" s="14" t="n"/>
      <c r="H735" s="15" t="n"/>
      <c r="I735" s="15" t="n"/>
      <c r="J735" s="308" t="n"/>
      <c r="K735" s="15" t="n"/>
      <c r="L735" s="15" t="n"/>
      <c r="M735" s="33">
        <f>SUM(I735,K735)</f>
        <v/>
      </c>
      <c r="N735" s="14" t="n"/>
      <c r="O735" s="13" t="n"/>
      <c r="P735" s="14" t="n"/>
      <c r="Q735" s="15">
        <f>IF(N735="Sí",0,H735-I735-K735)</f>
        <v/>
      </c>
      <c r="R735" s="14">
        <f>F735-TODAY()</f>
        <v/>
      </c>
      <c r="S735" s="14">
        <f>IF(N735="Sí","🟢 Pagado",IF(R735&lt;0,"🔴 Vencido",IF(R735&lt;=7,"🟡 Por vencer","")))</f>
        <v/>
      </c>
      <c r="T735" s="14" t="n"/>
      <c r="U735" s="14" t="n"/>
      <c r="V735" s="14" t="n"/>
      <c r="W735" s="14" t="n"/>
      <c r="X735" s="87" t="n"/>
    </row>
    <row r="736">
      <c r="A736" s="13" t="n"/>
      <c r="B736" s="14" t="n"/>
      <c r="C736" s="14" t="n"/>
      <c r="D736" s="14" t="n"/>
      <c r="E736" s="13" t="n"/>
      <c r="F736" s="13" t="n"/>
      <c r="G736" s="14" t="n"/>
      <c r="H736" s="15" t="n"/>
      <c r="I736" s="15" t="n"/>
      <c r="J736" s="308" t="n"/>
      <c r="K736" s="15" t="n"/>
      <c r="L736" s="15" t="n"/>
      <c r="M736" s="33">
        <f>SUM(I736,K736)</f>
        <v/>
      </c>
      <c r="N736" s="14" t="n"/>
      <c r="O736" s="13" t="n"/>
      <c r="P736" s="14" t="n"/>
      <c r="Q736" s="15">
        <f>IF(N736="Sí",0,H736-I736-K736)</f>
        <v/>
      </c>
      <c r="R736" s="14">
        <f>F736-TODAY()</f>
        <v/>
      </c>
      <c r="S736" s="14">
        <f>IF(N736="Sí","🟢 Pagado",IF(R736&lt;0,"🔴 Vencido",IF(R736&lt;=7,"🟡 Por vencer","")))</f>
        <v/>
      </c>
      <c r="T736" s="14" t="n"/>
      <c r="U736" s="14" t="n"/>
      <c r="V736" s="14" t="n"/>
      <c r="W736" s="14" t="n"/>
      <c r="X736" s="87" t="n"/>
    </row>
    <row r="737">
      <c r="A737" s="13" t="n"/>
      <c r="B737" s="14" t="n"/>
      <c r="C737" s="14" t="n"/>
      <c r="D737" s="14" t="n"/>
      <c r="E737" s="13" t="n"/>
      <c r="F737" s="13" t="n"/>
      <c r="G737" s="14" t="n"/>
      <c r="H737" s="15" t="n"/>
      <c r="I737" s="15" t="n"/>
      <c r="J737" s="308" t="n"/>
      <c r="K737" s="15" t="n"/>
      <c r="L737" s="15" t="n"/>
      <c r="M737" s="33">
        <f>SUM(I737,K737)</f>
        <v/>
      </c>
      <c r="N737" s="14" t="n"/>
      <c r="O737" s="13" t="n"/>
      <c r="P737" s="14" t="n"/>
      <c r="Q737" s="15">
        <f>IF(N737="Sí",0,H737-I737-K737)</f>
        <v/>
      </c>
      <c r="R737" s="14">
        <f>F737-TODAY()</f>
        <v/>
      </c>
      <c r="S737" s="14">
        <f>IF(N737="Sí","🟢 Pagado",IF(R737&lt;0,"🔴 Vencido",IF(R737&lt;=7,"🟡 Por vencer","")))</f>
        <v/>
      </c>
      <c r="T737" s="14" t="n"/>
      <c r="U737" s="14" t="n"/>
      <c r="V737" s="14" t="n"/>
      <c r="W737" s="14" t="n"/>
      <c r="X737" s="87" t="n"/>
    </row>
    <row r="738">
      <c r="A738" s="13" t="n"/>
      <c r="B738" s="14" t="n"/>
      <c r="C738" s="14" t="n"/>
      <c r="D738" s="14" t="n"/>
      <c r="E738" s="13" t="n"/>
      <c r="F738" s="13" t="n"/>
      <c r="G738" s="14" t="n"/>
      <c r="H738" s="15" t="n"/>
      <c r="I738" s="15" t="n"/>
      <c r="J738" s="308" t="n"/>
      <c r="K738" s="15" t="n"/>
      <c r="L738" s="15" t="n"/>
      <c r="M738" s="33">
        <f>SUM(I738,K738)</f>
        <v/>
      </c>
      <c r="N738" s="14" t="n"/>
      <c r="O738" s="13" t="n"/>
      <c r="P738" s="14" t="n"/>
      <c r="Q738" s="15">
        <f>IF(N738="Sí",0,H738-I738-K738)</f>
        <v/>
      </c>
      <c r="R738" s="14">
        <f>F738-TODAY()</f>
        <v/>
      </c>
      <c r="S738" s="14">
        <f>IF(N738="Sí","🟢 Pagado",IF(R738&lt;0,"🔴 Vencido",IF(R738&lt;=7,"🟡 Por vencer","")))</f>
        <v/>
      </c>
      <c r="T738" s="14" t="n"/>
      <c r="U738" s="14" t="n"/>
      <c r="V738" s="14" t="n"/>
      <c r="W738" s="14" t="n"/>
      <c r="X738" s="87" t="n"/>
    </row>
    <row r="739">
      <c r="A739" s="13" t="n"/>
      <c r="B739" s="14" t="n"/>
      <c r="C739" s="14" t="n"/>
      <c r="D739" s="14" t="n"/>
      <c r="E739" s="13" t="n"/>
      <c r="F739" s="13" t="n"/>
      <c r="G739" s="14" t="n"/>
      <c r="H739" s="15" t="n"/>
      <c r="I739" s="15" t="n"/>
      <c r="J739" s="308" t="n"/>
      <c r="K739" s="15" t="n"/>
      <c r="L739" s="15" t="n"/>
      <c r="M739" s="33">
        <f>SUM(I739,K739)</f>
        <v/>
      </c>
      <c r="N739" s="14" t="n"/>
      <c r="O739" s="13" t="n"/>
      <c r="P739" s="14" t="n"/>
      <c r="Q739" s="15">
        <f>IF(N739="Sí",0,H739-I739-K739)</f>
        <v/>
      </c>
      <c r="R739" s="14">
        <f>F739-TODAY()</f>
        <v/>
      </c>
      <c r="S739" s="14">
        <f>IF(N739="Sí","🟢 Pagado",IF(R739&lt;0,"🔴 Vencido",IF(R739&lt;=7,"🟡 Por vencer","")))</f>
        <v/>
      </c>
      <c r="T739" s="14" t="n"/>
      <c r="U739" s="14" t="n"/>
      <c r="V739" s="14" t="n"/>
      <c r="W739" s="14" t="n"/>
      <c r="X739" s="87" t="n"/>
    </row>
    <row r="740">
      <c r="A740" s="13" t="n"/>
      <c r="B740" s="14" t="n"/>
      <c r="C740" s="14" t="n"/>
      <c r="D740" s="14" t="n"/>
      <c r="E740" s="13" t="n"/>
      <c r="F740" s="13" t="n"/>
      <c r="G740" s="14" t="n"/>
      <c r="H740" s="15" t="n"/>
      <c r="I740" s="15" t="n"/>
      <c r="J740" s="308" t="n"/>
      <c r="K740" s="15" t="n"/>
      <c r="L740" s="15" t="n"/>
      <c r="M740" s="33">
        <f>SUM(I740,K740)</f>
        <v/>
      </c>
      <c r="N740" s="14" t="n"/>
      <c r="O740" s="13" t="n"/>
      <c r="P740" s="14" t="n"/>
      <c r="Q740" s="15">
        <f>IF(N740="Sí",0,H740-I740-K740)</f>
        <v/>
      </c>
      <c r="R740" s="14">
        <f>F740-TODAY()</f>
        <v/>
      </c>
      <c r="S740" s="14">
        <f>IF(N740="Sí","🟢 Pagado",IF(R740&lt;0,"🔴 Vencido",IF(R740&lt;=7,"🟡 Por vencer","")))</f>
        <v/>
      </c>
      <c r="T740" s="14" t="n"/>
      <c r="U740" s="14" t="n"/>
      <c r="V740" s="14" t="n"/>
      <c r="W740" s="14" t="n"/>
      <c r="X740" s="87" t="n"/>
    </row>
    <row r="741">
      <c r="A741" s="13" t="n"/>
      <c r="B741" s="14" t="n"/>
      <c r="C741" s="14" t="n"/>
      <c r="D741" s="14" t="n"/>
      <c r="E741" s="13" t="n"/>
      <c r="F741" s="13" t="n"/>
      <c r="G741" s="14" t="n"/>
      <c r="H741" s="15" t="n"/>
      <c r="I741" s="15" t="n"/>
      <c r="J741" s="308" t="n"/>
      <c r="K741" s="15" t="n"/>
      <c r="L741" s="15" t="n"/>
      <c r="M741" s="33">
        <f>SUM(I741,K741)</f>
        <v/>
      </c>
      <c r="N741" s="14" t="n"/>
      <c r="O741" s="13" t="n"/>
      <c r="P741" s="14" t="n"/>
      <c r="Q741" s="15">
        <f>IF(N741="Sí",0,H741-I741-K741)</f>
        <v/>
      </c>
      <c r="R741" s="14">
        <f>F741-TODAY()</f>
        <v/>
      </c>
      <c r="S741" s="14">
        <f>IF(N741="Sí","🟢 Pagado",IF(R741&lt;0,"🔴 Vencido",IF(R741&lt;=7,"🟡 Por vencer","")))</f>
        <v/>
      </c>
      <c r="T741" s="14" t="n"/>
      <c r="U741" s="14" t="n"/>
      <c r="V741" s="14" t="n"/>
      <c r="W741" s="14" t="n"/>
      <c r="X741" s="87" t="n"/>
    </row>
    <row r="742">
      <c r="A742" s="13" t="n"/>
      <c r="B742" s="14" t="n"/>
      <c r="C742" s="14" t="n"/>
      <c r="D742" s="14" t="n"/>
      <c r="E742" s="13" t="n"/>
      <c r="F742" s="13" t="n"/>
      <c r="G742" s="14" t="n"/>
      <c r="H742" s="15" t="n"/>
      <c r="I742" s="15" t="n"/>
      <c r="J742" s="308" t="n"/>
      <c r="K742" s="15" t="n"/>
      <c r="L742" s="15" t="n"/>
      <c r="M742" s="33">
        <f>SUM(I742,K742)</f>
        <v/>
      </c>
      <c r="N742" s="14" t="n"/>
      <c r="O742" s="13" t="n"/>
      <c r="P742" s="14" t="n"/>
      <c r="Q742" s="15">
        <f>IF(N742="Sí",0,H742-I742-K742)</f>
        <v/>
      </c>
      <c r="R742" s="14">
        <f>F742-TODAY()</f>
        <v/>
      </c>
      <c r="S742" s="14">
        <f>IF(N742="Sí","🟢 Pagado",IF(R742&lt;0,"🔴 Vencido",IF(R742&lt;=7,"🟡 Por vencer","")))</f>
        <v/>
      </c>
      <c r="T742" s="14" t="n"/>
      <c r="U742" s="14" t="n"/>
      <c r="V742" s="14" t="n"/>
      <c r="W742" s="14" t="n"/>
      <c r="X742" s="87" t="n"/>
    </row>
    <row r="743">
      <c r="A743" s="13" t="n"/>
      <c r="B743" s="14" t="n"/>
      <c r="C743" s="14" t="n"/>
      <c r="D743" s="14" t="n"/>
      <c r="E743" s="13" t="n"/>
      <c r="F743" s="13" t="n"/>
      <c r="G743" s="14" t="n"/>
      <c r="H743" s="15" t="n"/>
      <c r="I743" s="15" t="n"/>
      <c r="J743" s="308" t="n"/>
      <c r="K743" s="15" t="n"/>
      <c r="L743" s="15" t="n"/>
      <c r="M743" s="33">
        <f>SUM(I743,K743)</f>
        <v/>
      </c>
      <c r="N743" s="14" t="n"/>
      <c r="O743" s="13" t="n"/>
      <c r="P743" s="14" t="n"/>
      <c r="Q743" s="15">
        <f>IF(N743="Sí",0,H743-I743-K743)</f>
        <v/>
      </c>
      <c r="R743" s="14">
        <f>F743-TODAY()</f>
        <v/>
      </c>
      <c r="S743" s="14">
        <f>IF(N743="Sí","🟢 Pagado",IF(R743&lt;0,"🔴 Vencido",IF(R743&lt;=7,"🟡 Por vencer","")))</f>
        <v/>
      </c>
      <c r="T743" s="14" t="n"/>
      <c r="U743" s="14" t="n"/>
      <c r="V743" s="14" t="n"/>
      <c r="W743" s="14" t="n"/>
      <c r="X743" s="87" t="n"/>
    </row>
    <row r="744">
      <c r="A744" s="13" t="n"/>
      <c r="B744" s="14" t="n"/>
      <c r="C744" s="14" t="n"/>
      <c r="D744" s="14" t="n"/>
      <c r="E744" s="13" t="n"/>
      <c r="F744" s="13" t="n"/>
      <c r="G744" s="14" t="n"/>
      <c r="H744" s="15" t="n"/>
      <c r="I744" s="15" t="n"/>
      <c r="J744" s="308" t="n"/>
      <c r="K744" s="15" t="n"/>
      <c r="L744" s="15" t="n"/>
      <c r="M744" s="33">
        <f>SUM(I744,K744)</f>
        <v/>
      </c>
      <c r="N744" s="14" t="n"/>
      <c r="O744" s="13" t="n"/>
      <c r="P744" s="14" t="n"/>
      <c r="Q744" s="15">
        <f>IF(N744="Sí",0,H744-I744-K744)</f>
        <v/>
      </c>
      <c r="R744" s="14">
        <f>F744-TODAY()</f>
        <v/>
      </c>
      <c r="S744" s="14">
        <f>IF(N744="Sí","🟢 Pagado",IF(R744&lt;0,"🔴 Vencido",IF(R744&lt;=7,"🟡 Por vencer","")))</f>
        <v/>
      </c>
      <c r="T744" s="14" t="n"/>
      <c r="U744" s="14" t="n"/>
      <c r="V744" s="14" t="n"/>
      <c r="W744" s="14" t="n"/>
      <c r="X744" s="87" t="n"/>
    </row>
    <row r="745">
      <c r="A745" s="13" t="n"/>
      <c r="B745" s="14" t="n"/>
      <c r="C745" s="14" t="n"/>
      <c r="D745" s="14" t="n"/>
      <c r="E745" s="13" t="n"/>
      <c r="F745" s="13" t="n"/>
      <c r="G745" s="14" t="n"/>
      <c r="H745" s="15" t="n"/>
      <c r="I745" s="15" t="n"/>
      <c r="J745" s="308" t="n"/>
      <c r="K745" s="15" t="n"/>
      <c r="L745" s="15" t="n"/>
      <c r="M745" s="33">
        <f>SUM(I745,K745)</f>
        <v/>
      </c>
      <c r="N745" s="14" t="n"/>
      <c r="O745" s="13" t="n"/>
      <c r="P745" s="14" t="n"/>
      <c r="Q745" s="15">
        <f>IF(N745="Sí",0,H745-I745-K745)</f>
        <v/>
      </c>
      <c r="R745" s="14">
        <f>F745-TODAY()</f>
        <v/>
      </c>
      <c r="S745" s="14">
        <f>IF(N745="Sí","🟢 Pagado",IF(R745&lt;0,"🔴 Vencido",IF(R745&lt;=7,"🟡 Por vencer","")))</f>
        <v/>
      </c>
      <c r="T745" s="14" t="n"/>
      <c r="U745" s="14" t="n"/>
      <c r="V745" s="14" t="n"/>
      <c r="W745" s="14" t="n"/>
      <c r="X745" s="87" t="n"/>
    </row>
    <row r="746">
      <c r="A746" s="13" t="n"/>
      <c r="B746" s="14" t="n"/>
      <c r="C746" s="14" t="n"/>
      <c r="D746" s="14" t="n"/>
      <c r="E746" s="13" t="n"/>
      <c r="F746" s="13" t="n"/>
      <c r="G746" s="14" t="n"/>
      <c r="H746" s="15" t="n"/>
      <c r="I746" s="15" t="n"/>
      <c r="J746" s="308" t="n"/>
      <c r="K746" s="15" t="n"/>
      <c r="L746" s="15" t="n"/>
      <c r="M746" s="33">
        <f>SUM(I746,K746)</f>
        <v/>
      </c>
      <c r="N746" s="14" t="n"/>
      <c r="O746" s="13" t="n"/>
      <c r="P746" s="14" t="n"/>
      <c r="Q746" s="15">
        <f>IF(N746="Sí",0,H746-I746-K746)</f>
        <v/>
      </c>
      <c r="R746" s="14">
        <f>F746-TODAY()</f>
        <v/>
      </c>
      <c r="S746" s="14">
        <f>IF(N746="Sí","🟢 Pagado",IF(R746&lt;0,"🔴 Vencido",IF(R746&lt;=7,"🟡 Por vencer","")))</f>
        <v/>
      </c>
      <c r="T746" s="14" t="n"/>
      <c r="U746" s="14" t="n"/>
      <c r="V746" s="14" t="n"/>
      <c r="W746" s="14" t="n"/>
      <c r="X746" s="87" t="n"/>
    </row>
    <row r="747">
      <c r="A747" s="13" t="n"/>
      <c r="B747" s="14" t="n"/>
      <c r="C747" s="14" t="n"/>
      <c r="D747" s="14" t="n"/>
      <c r="E747" s="13" t="n"/>
      <c r="F747" s="13" t="n"/>
      <c r="G747" s="14" t="n"/>
      <c r="H747" s="15" t="n"/>
      <c r="I747" s="15" t="n"/>
      <c r="J747" s="308" t="n"/>
      <c r="K747" s="15" t="n"/>
      <c r="L747" s="15" t="n"/>
      <c r="M747" s="33">
        <f>SUM(I747,K747)</f>
        <v/>
      </c>
      <c r="N747" s="14" t="n"/>
      <c r="O747" s="13" t="n"/>
      <c r="P747" s="14" t="n"/>
      <c r="Q747" s="15">
        <f>IF(N747="Sí",0,H747-I747-K747)</f>
        <v/>
      </c>
      <c r="R747" s="14">
        <f>F747-TODAY()</f>
        <v/>
      </c>
      <c r="S747" s="14">
        <f>IF(N747="Sí","🟢 Pagado",IF(R747&lt;0,"🔴 Vencido",IF(R747&lt;=7,"🟡 Por vencer","")))</f>
        <v/>
      </c>
      <c r="T747" s="14" t="n"/>
      <c r="U747" s="14" t="n"/>
      <c r="V747" s="14" t="n"/>
      <c r="W747" s="14" t="n"/>
      <c r="X747" s="87" t="n"/>
    </row>
    <row r="748">
      <c r="A748" s="13" t="n"/>
      <c r="B748" s="14" t="n"/>
      <c r="C748" s="14" t="n"/>
      <c r="D748" s="14" t="n"/>
      <c r="E748" s="13" t="n"/>
      <c r="F748" s="13" t="n"/>
      <c r="G748" s="14" t="n"/>
      <c r="H748" s="15" t="n"/>
      <c r="I748" s="15" t="n"/>
      <c r="J748" s="308" t="n"/>
      <c r="K748" s="15" t="n"/>
      <c r="L748" s="15" t="n"/>
      <c r="M748" s="33">
        <f>SUM(I748,K748)</f>
        <v/>
      </c>
      <c r="N748" s="14" t="n"/>
      <c r="O748" s="13" t="n"/>
      <c r="P748" s="14" t="n"/>
      <c r="Q748" s="15">
        <f>IF(N748="Sí",0,H748-I748-K748)</f>
        <v/>
      </c>
      <c r="R748" s="14">
        <f>F748-TODAY()</f>
        <v/>
      </c>
      <c r="S748" s="14">
        <f>IF(N748="Sí","🟢 Pagado",IF(R748&lt;0,"🔴 Vencido",IF(R748&lt;=7,"🟡 Por vencer","")))</f>
        <v/>
      </c>
      <c r="T748" s="14" t="n"/>
      <c r="U748" s="14" t="n"/>
      <c r="V748" s="14" t="n"/>
      <c r="W748" s="14" t="n"/>
      <c r="X748" s="87" t="n"/>
    </row>
    <row r="749">
      <c r="A749" s="13" t="n"/>
      <c r="B749" s="14" t="n"/>
      <c r="C749" s="14" t="n"/>
      <c r="D749" s="14" t="n"/>
      <c r="E749" s="13" t="n"/>
      <c r="F749" s="13" t="n"/>
      <c r="G749" s="14" t="n"/>
      <c r="H749" s="15" t="n"/>
      <c r="I749" s="15" t="n"/>
      <c r="J749" s="308" t="n"/>
      <c r="K749" s="15" t="n"/>
      <c r="L749" s="15" t="n"/>
      <c r="M749" s="33">
        <f>SUM(I749,K749)</f>
        <v/>
      </c>
      <c r="N749" s="14" t="n"/>
      <c r="O749" s="13" t="n"/>
      <c r="P749" s="14" t="n"/>
      <c r="Q749" s="15">
        <f>IF(N749="Sí",0,H749-I749-K749)</f>
        <v/>
      </c>
      <c r="R749" s="14">
        <f>F749-TODAY()</f>
        <v/>
      </c>
      <c r="S749" s="14">
        <f>IF(N749="Sí","🟢 Pagado",IF(R749&lt;0,"🔴 Vencido",IF(R749&lt;=7,"🟡 Por vencer","")))</f>
        <v/>
      </c>
      <c r="T749" s="14" t="n"/>
      <c r="U749" s="14" t="n"/>
      <c r="V749" s="14" t="n"/>
      <c r="W749" s="14" t="n"/>
      <c r="X749" s="87" t="n"/>
    </row>
    <row r="750">
      <c r="A750" s="13" t="n"/>
      <c r="B750" s="14" t="n"/>
      <c r="C750" s="14" t="n"/>
      <c r="D750" s="14" t="n"/>
      <c r="E750" s="13" t="n"/>
      <c r="F750" s="13" t="n"/>
      <c r="G750" s="14" t="n"/>
      <c r="H750" s="15" t="n"/>
      <c r="I750" s="15" t="n"/>
      <c r="J750" s="308" t="n"/>
      <c r="K750" s="15" t="n"/>
      <c r="L750" s="15" t="n"/>
      <c r="M750" s="33">
        <f>SUM(I750,K750)</f>
        <v/>
      </c>
      <c r="N750" s="14" t="n"/>
      <c r="O750" s="13" t="n"/>
      <c r="P750" s="14" t="n"/>
      <c r="Q750" s="15">
        <f>IF(N750="Sí",0,H750-I750-K750)</f>
        <v/>
      </c>
      <c r="R750" s="14">
        <f>F750-TODAY()</f>
        <v/>
      </c>
      <c r="S750" s="14">
        <f>IF(N750="Sí","🟢 Pagado",IF(R750&lt;0,"🔴 Vencido",IF(R750&lt;=7,"🟡 Por vencer","")))</f>
        <v/>
      </c>
      <c r="T750" s="14" t="n"/>
      <c r="U750" s="14" t="n"/>
      <c r="V750" s="14" t="n"/>
      <c r="W750" s="14" t="n"/>
      <c r="X750" s="87" t="n"/>
    </row>
    <row r="751">
      <c r="A751" s="13" t="n"/>
      <c r="B751" s="14" t="n"/>
      <c r="C751" s="14" t="n"/>
      <c r="D751" s="14" t="n"/>
      <c r="E751" s="13" t="n"/>
      <c r="F751" s="13" t="n"/>
      <c r="G751" s="14" t="n"/>
      <c r="H751" s="15" t="n"/>
      <c r="I751" s="15" t="n"/>
      <c r="J751" s="308" t="n"/>
      <c r="K751" s="15" t="n"/>
      <c r="L751" s="15" t="n"/>
      <c r="M751" s="33">
        <f>SUM(I751,K751)</f>
        <v/>
      </c>
      <c r="N751" s="14" t="n"/>
      <c r="O751" s="13" t="n"/>
      <c r="P751" s="14" t="n"/>
      <c r="Q751" s="15">
        <f>IF(N751="Sí",0,H751-I751-K751)</f>
        <v/>
      </c>
      <c r="R751" s="14">
        <f>F751-TODAY()</f>
        <v/>
      </c>
      <c r="S751" s="14">
        <f>IF(N751="Sí","🟢 Pagado",IF(R751&lt;0,"🔴 Vencido",IF(R751&lt;=7,"🟡 Por vencer","")))</f>
        <v/>
      </c>
      <c r="T751" s="14" t="n"/>
      <c r="U751" s="14" t="n"/>
      <c r="V751" s="14" t="n"/>
      <c r="W751" s="14" t="n"/>
      <c r="X751" s="87" t="n"/>
    </row>
    <row r="752">
      <c r="A752" s="13" t="n"/>
      <c r="B752" s="14" t="n"/>
      <c r="C752" s="14" t="n"/>
      <c r="D752" s="14" t="n"/>
      <c r="E752" s="13" t="n"/>
      <c r="F752" s="13" t="n"/>
      <c r="G752" s="14" t="n"/>
      <c r="H752" s="15" t="n"/>
      <c r="I752" s="15" t="n"/>
      <c r="J752" s="308" t="n"/>
      <c r="K752" s="15" t="n"/>
      <c r="L752" s="15" t="n"/>
      <c r="M752" s="33">
        <f>SUM(I752,K752)</f>
        <v/>
      </c>
      <c r="N752" s="14" t="n"/>
      <c r="O752" s="13" t="n"/>
      <c r="P752" s="14" t="n"/>
      <c r="Q752" s="15">
        <f>IF(N752="Sí",0,H752-I752-K752)</f>
        <v/>
      </c>
      <c r="R752" s="14">
        <f>F752-TODAY()</f>
        <v/>
      </c>
      <c r="S752" s="14">
        <f>IF(N752="Sí","🟢 Pagado",IF(R752&lt;0,"🔴 Vencido",IF(R752&lt;=7,"🟡 Por vencer","")))</f>
        <v/>
      </c>
      <c r="T752" s="14" t="n"/>
      <c r="U752" s="14" t="n"/>
      <c r="V752" s="14" t="n"/>
      <c r="W752" s="14" t="n"/>
      <c r="X752" s="87" t="n"/>
    </row>
    <row r="753">
      <c r="A753" s="13" t="n"/>
      <c r="B753" s="14" t="n"/>
      <c r="C753" s="14" t="n"/>
      <c r="D753" s="14" t="n"/>
      <c r="E753" s="13" t="n"/>
      <c r="F753" s="13" t="n"/>
      <c r="G753" s="14" t="n"/>
      <c r="H753" s="15" t="n"/>
      <c r="I753" s="15" t="n"/>
      <c r="J753" s="308" t="n"/>
      <c r="K753" s="15" t="n"/>
      <c r="L753" s="15" t="n"/>
      <c r="M753" s="33">
        <f>SUM(I753,K753)</f>
        <v/>
      </c>
      <c r="N753" s="14" t="n"/>
      <c r="O753" s="13" t="n"/>
      <c r="P753" s="14" t="n"/>
      <c r="Q753" s="15">
        <f>IF(N753="Sí",0,H753-I753-K753)</f>
        <v/>
      </c>
      <c r="R753" s="14">
        <f>F753-TODAY()</f>
        <v/>
      </c>
      <c r="S753" s="14">
        <f>IF(N753="Sí","🟢 Pagado",IF(R753&lt;0,"🔴 Vencido",IF(R753&lt;=7,"🟡 Por vencer","")))</f>
        <v/>
      </c>
      <c r="T753" s="14" t="n"/>
      <c r="U753" s="14" t="n"/>
      <c r="V753" s="14" t="n"/>
      <c r="W753" s="14" t="n"/>
      <c r="X753" s="87" t="n"/>
    </row>
    <row r="754">
      <c r="A754" s="13" t="n"/>
      <c r="B754" s="14" t="n"/>
      <c r="C754" s="14" t="n"/>
      <c r="D754" s="14" t="n"/>
      <c r="E754" s="13" t="n"/>
      <c r="F754" s="13" t="n"/>
      <c r="G754" s="14" t="n"/>
      <c r="H754" s="15" t="n"/>
      <c r="I754" s="15" t="n"/>
      <c r="J754" s="308" t="n"/>
      <c r="K754" s="15" t="n"/>
      <c r="L754" s="15" t="n"/>
      <c r="M754" s="33">
        <f>SUM(I754,K754)</f>
        <v/>
      </c>
      <c r="N754" s="14" t="n"/>
      <c r="O754" s="13" t="n"/>
      <c r="P754" s="14" t="n"/>
      <c r="Q754" s="15">
        <f>IF(N754="Sí",0,H754-I754-K754)</f>
        <v/>
      </c>
      <c r="R754" s="14">
        <f>F754-TODAY()</f>
        <v/>
      </c>
      <c r="S754" s="14">
        <f>IF(N754="Sí","🟢 Pagado",IF(R754&lt;0,"🔴 Vencido",IF(R754&lt;=7,"🟡 Por vencer","")))</f>
        <v/>
      </c>
      <c r="T754" s="14" t="n"/>
      <c r="U754" s="14" t="n"/>
      <c r="V754" s="14" t="n"/>
      <c r="W754" s="14" t="n"/>
      <c r="X754" s="87" t="n"/>
    </row>
    <row r="755">
      <c r="A755" s="13" t="n"/>
      <c r="B755" s="14" t="n"/>
      <c r="C755" s="14" t="n"/>
      <c r="D755" s="14" t="n"/>
      <c r="E755" s="13" t="n"/>
      <c r="F755" s="13" t="n"/>
      <c r="G755" s="14" t="n"/>
      <c r="H755" s="15" t="n"/>
      <c r="I755" s="15" t="n"/>
      <c r="J755" s="308" t="n"/>
      <c r="K755" s="15" t="n"/>
      <c r="L755" s="15" t="n"/>
      <c r="M755" s="33">
        <f>SUM(I755,K755)</f>
        <v/>
      </c>
      <c r="N755" s="14" t="n"/>
      <c r="O755" s="13" t="n"/>
      <c r="P755" s="14" t="n"/>
      <c r="Q755" s="15">
        <f>IF(N755="Sí",0,H755-I755-K755)</f>
        <v/>
      </c>
      <c r="R755" s="14">
        <f>F755-TODAY()</f>
        <v/>
      </c>
      <c r="S755" s="14">
        <f>IF(N755="Sí","🟢 Pagado",IF(R755&lt;0,"🔴 Vencido",IF(R755&lt;=7,"🟡 Por vencer","")))</f>
        <v/>
      </c>
      <c r="T755" s="14" t="n"/>
      <c r="U755" s="14" t="n"/>
      <c r="V755" s="14" t="n"/>
      <c r="W755" s="14" t="n"/>
      <c r="X755" s="87" t="n"/>
    </row>
    <row r="756">
      <c r="A756" s="13" t="n"/>
      <c r="B756" s="14" t="n"/>
      <c r="C756" s="14" t="n"/>
      <c r="D756" s="14" t="n"/>
      <c r="E756" s="13" t="n"/>
      <c r="F756" s="13" t="n"/>
      <c r="G756" s="14" t="n"/>
      <c r="H756" s="15" t="n"/>
      <c r="I756" s="15" t="n"/>
      <c r="J756" s="308" t="n"/>
      <c r="K756" s="15" t="n"/>
      <c r="L756" s="15" t="n"/>
      <c r="M756" s="33">
        <f>SUM(I756,K756)</f>
        <v/>
      </c>
      <c r="N756" s="14" t="n"/>
      <c r="O756" s="13" t="n"/>
      <c r="P756" s="14" t="n"/>
      <c r="Q756" s="15">
        <f>IF(N756="Sí",0,H756-I756-K756)</f>
        <v/>
      </c>
      <c r="R756" s="14">
        <f>F756-TODAY()</f>
        <v/>
      </c>
      <c r="S756" s="14">
        <f>IF(N756="Sí","🟢 Pagado",IF(R756&lt;0,"🔴 Vencido",IF(R756&lt;=7,"🟡 Por vencer","")))</f>
        <v/>
      </c>
      <c r="T756" s="14" t="n"/>
      <c r="U756" s="14" t="n"/>
      <c r="V756" s="14" t="n"/>
      <c r="W756" s="14" t="n"/>
      <c r="X756" s="87" t="n"/>
    </row>
    <row r="757">
      <c r="A757" s="13" t="n"/>
      <c r="B757" s="14" t="n"/>
      <c r="C757" s="14" t="n"/>
      <c r="D757" s="14" t="n"/>
      <c r="E757" s="13" t="n"/>
      <c r="F757" s="13" t="n"/>
      <c r="G757" s="14" t="n"/>
      <c r="H757" s="15" t="n"/>
      <c r="I757" s="15" t="n"/>
      <c r="J757" s="308" t="n"/>
      <c r="K757" s="15" t="n"/>
      <c r="L757" s="15" t="n"/>
      <c r="M757" s="33">
        <f>SUM(I757,K757)</f>
        <v/>
      </c>
      <c r="N757" s="14" t="n"/>
      <c r="O757" s="13" t="n"/>
      <c r="P757" s="14" t="n"/>
      <c r="Q757" s="15">
        <f>IF(N757="Sí",0,H757-I757-K757)</f>
        <v/>
      </c>
      <c r="R757" s="14">
        <f>F757-TODAY()</f>
        <v/>
      </c>
      <c r="S757" s="14">
        <f>IF(N757="Sí","🟢 Pagado",IF(R757&lt;0,"🔴 Vencido",IF(R757&lt;=7,"🟡 Por vencer","")))</f>
        <v/>
      </c>
      <c r="T757" s="14" t="n"/>
      <c r="U757" s="14" t="n"/>
      <c r="V757" s="14" t="n"/>
      <c r="W757" s="14" t="n"/>
      <c r="X757" s="87" t="n"/>
    </row>
    <row r="758">
      <c r="A758" s="13" t="n"/>
      <c r="B758" s="14" t="n"/>
      <c r="C758" s="14" t="n"/>
      <c r="D758" s="14" t="n"/>
      <c r="E758" s="13" t="n"/>
      <c r="F758" s="13" t="n"/>
      <c r="G758" s="14" t="n"/>
      <c r="H758" s="15" t="n"/>
      <c r="I758" s="15" t="n"/>
      <c r="J758" s="308" t="n"/>
      <c r="K758" s="15" t="n"/>
      <c r="L758" s="15" t="n"/>
      <c r="M758" s="33">
        <f>SUM(I758,K758)</f>
        <v/>
      </c>
      <c r="N758" s="14" t="n"/>
      <c r="O758" s="13" t="n"/>
      <c r="P758" s="14" t="n"/>
      <c r="Q758" s="15">
        <f>IF(N758="Sí",0,H758-I758-K758)</f>
        <v/>
      </c>
      <c r="R758" s="14">
        <f>F758-TODAY()</f>
        <v/>
      </c>
      <c r="S758" s="14">
        <f>IF(N758="Sí","🟢 Pagado",IF(R758&lt;0,"🔴 Vencido",IF(R758&lt;=7,"🟡 Por vencer","")))</f>
        <v/>
      </c>
      <c r="T758" s="14" t="n"/>
      <c r="U758" s="14" t="n"/>
      <c r="V758" s="14" t="n"/>
      <c r="W758" s="14" t="n"/>
      <c r="X758" s="87" t="n"/>
    </row>
    <row r="759">
      <c r="A759" s="13" t="n"/>
      <c r="B759" s="14" t="n"/>
      <c r="C759" s="14" t="n"/>
      <c r="D759" s="14" t="n"/>
      <c r="E759" s="13" t="n"/>
      <c r="F759" s="13" t="n"/>
      <c r="G759" s="14" t="n"/>
      <c r="H759" s="15" t="n"/>
      <c r="I759" s="15" t="n"/>
      <c r="J759" s="308" t="n"/>
      <c r="K759" s="15" t="n"/>
      <c r="L759" s="15" t="n"/>
      <c r="M759" s="33">
        <f>SUM(I759,K759)</f>
        <v/>
      </c>
      <c r="N759" s="14" t="n"/>
      <c r="O759" s="13" t="n"/>
      <c r="P759" s="14" t="n"/>
      <c r="Q759" s="15">
        <f>IF(N759="Sí",0,H759-I759-K759)</f>
        <v/>
      </c>
      <c r="R759" s="14">
        <f>F759-TODAY()</f>
        <v/>
      </c>
      <c r="S759" s="14">
        <f>IF(N759="Sí","🟢 Pagado",IF(R759&lt;0,"🔴 Vencido",IF(R759&lt;=7,"🟡 Por vencer","")))</f>
        <v/>
      </c>
      <c r="T759" s="14" t="n"/>
      <c r="U759" s="14" t="n"/>
      <c r="V759" s="14" t="n"/>
      <c r="W759" s="14" t="n"/>
      <c r="X759" s="87" t="n"/>
    </row>
    <row r="760">
      <c r="A760" s="13" t="n"/>
      <c r="B760" s="14" t="n"/>
      <c r="C760" s="14" t="n"/>
      <c r="D760" s="14" t="n"/>
      <c r="E760" s="13" t="n"/>
      <c r="F760" s="13" t="n"/>
      <c r="G760" s="14" t="n"/>
      <c r="H760" s="15" t="n"/>
      <c r="I760" s="15" t="n"/>
      <c r="J760" s="308" t="n"/>
      <c r="K760" s="15" t="n"/>
      <c r="L760" s="15" t="n"/>
      <c r="M760" s="33">
        <f>SUM(I760,K760)</f>
        <v/>
      </c>
      <c r="N760" s="14" t="n"/>
      <c r="O760" s="13" t="n"/>
      <c r="P760" s="14" t="n"/>
      <c r="Q760" s="15">
        <f>IF(N760="Sí",0,H760-I760-K760)</f>
        <v/>
      </c>
      <c r="R760" s="14">
        <f>F760-TODAY()</f>
        <v/>
      </c>
      <c r="S760" s="14">
        <f>IF(N760="Sí","🟢 Pagado",IF(R760&lt;0,"🔴 Vencido",IF(R760&lt;=7,"🟡 Por vencer","")))</f>
        <v/>
      </c>
      <c r="T760" s="14" t="n"/>
      <c r="U760" s="14" t="n"/>
      <c r="V760" s="14" t="n"/>
      <c r="W760" s="14" t="n"/>
      <c r="X760" s="87" t="n"/>
    </row>
    <row r="761">
      <c r="A761" s="13" t="n"/>
      <c r="B761" s="14" t="n"/>
      <c r="C761" s="14" t="n"/>
      <c r="D761" s="14" t="n"/>
      <c r="E761" s="13" t="n"/>
      <c r="F761" s="13" t="n"/>
      <c r="G761" s="14" t="n"/>
      <c r="H761" s="15" t="n"/>
      <c r="I761" s="15" t="n"/>
      <c r="J761" s="308" t="n"/>
      <c r="K761" s="15" t="n"/>
      <c r="L761" s="15" t="n"/>
      <c r="M761" s="33">
        <f>SUM(I761,K761)</f>
        <v/>
      </c>
      <c r="N761" s="14" t="n"/>
      <c r="O761" s="13" t="n"/>
      <c r="P761" s="14" t="n"/>
      <c r="Q761" s="15">
        <f>IF(N761="Sí",0,H761-I761-K761)</f>
        <v/>
      </c>
      <c r="R761" s="14">
        <f>F761-TODAY()</f>
        <v/>
      </c>
      <c r="S761" s="14">
        <f>IF(N761="Sí","🟢 Pagado",IF(R761&lt;0,"🔴 Vencido",IF(R761&lt;=7,"🟡 Por vencer","")))</f>
        <v/>
      </c>
      <c r="T761" s="14" t="n"/>
      <c r="U761" s="14" t="n"/>
      <c r="V761" s="14" t="n"/>
      <c r="W761" s="14" t="n"/>
      <c r="X761" s="87" t="n"/>
    </row>
    <row r="762">
      <c r="A762" s="13" t="n"/>
      <c r="B762" s="14" t="n"/>
      <c r="C762" s="14" t="n"/>
      <c r="D762" s="14" t="n"/>
      <c r="E762" s="13" t="n"/>
      <c r="F762" s="13" t="n"/>
      <c r="G762" s="14" t="n"/>
      <c r="H762" s="15" t="n"/>
      <c r="I762" s="15" t="n"/>
      <c r="J762" s="308" t="n"/>
      <c r="K762" s="15" t="n"/>
      <c r="L762" s="15" t="n"/>
      <c r="M762" s="33">
        <f>SUM(I762,K762)</f>
        <v/>
      </c>
      <c r="N762" s="14" t="n"/>
      <c r="O762" s="13" t="n"/>
      <c r="P762" s="14" t="n"/>
      <c r="Q762" s="15">
        <f>IF(N762="Sí",0,H762-I762-K762)</f>
        <v/>
      </c>
      <c r="R762" s="14">
        <f>F762-TODAY()</f>
        <v/>
      </c>
      <c r="S762" s="14">
        <f>IF(N762="Sí","🟢 Pagado",IF(R762&lt;0,"🔴 Vencido",IF(R762&lt;=7,"🟡 Por vencer","")))</f>
        <v/>
      </c>
      <c r="T762" s="14" t="n"/>
      <c r="U762" s="14" t="n"/>
      <c r="V762" s="14" t="n"/>
      <c r="W762" s="14" t="n"/>
      <c r="X762" s="87" t="n"/>
    </row>
    <row r="763">
      <c r="A763" s="13" t="n"/>
      <c r="B763" s="14" t="n"/>
      <c r="C763" s="14" t="n"/>
      <c r="D763" s="14" t="n"/>
      <c r="E763" s="13" t="n"/>
      <c r="F763" s="13" t="n"/>
      <c r="G763" s="14" t="n"/>
      <c r="H763" s="15" t="n"/>
      <c r="I763" s="15" t="n"/>
      <c r="J763" s="308" t="n"/>
      <c r="K763" s="15" t="n"/>
      <c r="L763" s="15" t="n"/>
      <c r="M763" s="33">
        <f>SUM(I763,K763)</f>
        <v/>
      </c>
      <c r="N763" s="14" t="n"/>
      <c r="O763" s="13" t="n"/>
      <c r="P763" s="14" t="n"/>
      <c r="Q763" s="15">
        <f>IF(N763="Sí",0,H763-I763-K763)</f>
        <v/>
      </c>
      <c r="R763" s="14">
        <f>F763-TODAY()</f>
        <v/>
      </c>
      <c r="S763" s="14">
        <f>IF(N763="Sí","🟢 Pagado",IF(R763&lt;0,"🔴 Vencido",IF(R763&lt;=7,"🟡 Por vencer","")))</f>
        <v/>
      </c>
      <c r="T763" s="14" t="n"/>
      <c r="U763" s="14" t="n"/>
      <c r="V763" s="14" t="n"/>
      <c r="W763" s="14" t="n"/>
      <c r="X763" s="87" t="n"/>
    </row>
    <row r="764">
      <c r="A764" s="13" t="n"/>
      <c r="B764" s="14" t="n"/>
      <c r="C764" s="14" t="n"/>
      <c r="D764" s="14" t="n"/>
      <c r="E764" s="13" t="n"/>
      <c r="F764" s="13" t="n"/>
      <c r="G764" s="14" t="n"/>
      <c r="H764" s="15" t="n"/>
      <c r="I764" s="15" t="n"/>
      <c r="J764" s="308" t="n"/>
      <c r="K764" s="15" t="n"/>
      <c r="L764" s="15" t="n"/>
      <c r="M764" s="33">
        <f>SUM(I764,K764)</f>
        <v/>
      </c>
      <c r="N764" s="14" t="n"/>
      <c r="O764" s="13" t="n"/>
      <c r="P764" s="14" t="n"/>
      <c r="Q764" s="15">
        <f>IF(N764="Sí",0,H764-I764-K764)</f>
        <v/>
      </c>
      <c r="R764" s="14">
        <f>F764-TODAY()</f>
        <v/>
      </c>
      <c r="S764" s="14">
        <f>IF(N764="Sí","🟢 Pagado",IF(R764&lt;0,"🔴 Vencido",IF(R764&lt;=7,"🟡 Por vencer","")))</f>
        <v/>
      </c>
      <c r="T764" s="14" t="n"/>
      <c r="U764" s="14" t="n"/>
      <c r="V764" s="14" t="n"/>
      <c r="W764" s="14" t="n"/>
      <c r="X764" s="87" t="n"/>
    </row>
    <row r="765">
      <c r="A765" s="13" t="n"/>
      <c r="B765" s="14" t="n"/>
      <c r="C765" s="14" t="n"/>
      <c r="D765" s="14" t="n"/>
      <c r="E765" s="13" t="n"/>
      <c r="F765" s="13" t="n"/>
      <c r="G765" s="14" t="n"/>
      <c r="H765" s="15" t="n"/>
      <c r="I765" s="15" t="n"/>
      <c r="J765" s="308" t="n"/>
      <c r="K765" s="15" t="n"/>
      <c r="L765" s="15" t="n"/>
      <c r="M765" s="33">
        <f>SUM(I765,K765)</f>
        <v/>
      </c>
      <c r="N765" s="14" t="n"/>
      <c r="O765" s="13" t="n"/>
      <c r="P765" s="14" t="n"/>
      <c r="Q765" s="15">
        <f>IF(N765="Sí",0,H765-I765-K765)</f>
        <v/>
      </c>
      <c r="R765" s="14">
        <f>F765-TODAY()</f>
        <v/>
      </c>
      <c r="S765" s="14">
        <f>IF(N765="Sí","🟢 Pagado",IF(R765&lt;0,"🔴 Vencido",IF(R765&lt;=7,"🟡 Por vencer","")))</f>
        <v/>
      </c>
      <c r="T765" s="14" t="n"/>
      <c r="U765" s="14" t="n"/>
      <c r="V765" s="14" t="n"/>
      <c r="W765" s="14" t="n"/>
      <c r="X765" s="87" t="n"/>
    </row>
    <row r="766">
      <c r="A766" s="13" t="n"/>
      <c r="B766" s="14" t="n"/>
      <c r="C766" s="14" t="n"/>
      <c r="D766" s="14" t="n"/>
      <c r="E766" s="13" t="n"/>
      <c r="F766" s="13" t="n"/>
      <c r="G766" s="14" t="n"/>
      <c r="H766" s="15" t="n"/>
      <c r="I766" s="15" t="n"/>
      <c r="J766" s="308" t="n"/>
      <c r="K766" s="15" t="n"/>
      <c r="L766" s="15" t="n"/>
      <c r="M766" s="33">
        <f>SUM(I766,K766)</f>
        <v/>
      </c>
      <c r="N766" s="14" t="n"/>
      <c r="O766" s="13" t="n"/>
      <c r="P766" s="14" t="n"/>
      <c r="Q766" s="15">
        <f>IF(N766="Sí",0,H766-I766-K766)</f>
        <v/>
      </c>
      <c r="R766" s="14">
        <f>F766-TODAY()</f>
        <v/>
      </c>
      <c r="S766" s="14">
        <f>IF(N766="Sí","🟢 Pagado",IF(R766&lt;0,"🔴 Vencido",IF(R766&lt;=7,"🟡 Por vencer","")))</f>
        <v/>
      </c>
      <c r="T766" s="14" t="n"/>
      <c r="U766" s="14" t="n"/>
      <c r="V766" s="14" t="n"/>
      <c r="W766" s="14" t="n"/>
      <c r="X766" s="87" t="n"/>
    </row>
    <row r="767">
      <c r="A767" s="13" t="n"/>
      <c r="B767" s="14" t="n"/>
      <c r="C767" s="14" t="n"/>
      <c r="D767" s="14" t="n"/>
      <c r="E767" s="13" t="n"/>
      <c r="F767" s="13" t="n"/>
      <c r="G767" s="14" t="n"/>
      <c r="H767" s="15" t="n"/>
      <c r="I767" s="15" t="n"/>
      <c r="J767" s="308" t="n"/>
      <c r="K767" s="15" t="n"/>
      <c r="L767" s="15" t="n"/>
      <c r="M767" s="33">
        <f>SUM(I767,K767)</f>
        <v/>
      </c>
      <c r="N767" s="14" t="n"/>
      <c r="O767" s="13" t="n"/>
      <c r="P767" s="14" t="n"/>
      <c r="Q767" s="15">
        <f>IF(N767="Sí",0,H767-I767-K767)</f>
        <v/>
      </c>
      <c r="R767" s="14">
        <f>F767-TODAY()</f>
        <v/>
      </c>
      <c r="S767" s="14">
        <f>IF(N767="Sí","🟢 Pagado",IF(R767&lt;0,"🔴 Vencido",IF(R767&lt;=7,"🟡 Por vencer","")))</f>
        <v/>
      </c>
      <c r="T767" s="14" t="n"/>
      <c r="U767" s="14" t="n"/>
      <c r="V767" s="14" t="n"/>
      <c r="W767" s="14" t="n"/>
      <c r="X767" s="87" t="n"/>
    </row>
    <row r="768">
      <c r="A768" s="13" t="n"/>
      <c r="B768" s="14" t="n"/>
      <c r="C768" s="14" t="n"/>
      <c r="D768" s="14" t="n"/>
      <c r="E768" s="13" t="n"/>
      <c r="F768" s="13" t="n"/>
      <c r="G768" s="14" t="n"/>
      <c r="H768" s="15" t="n"/>
      <c r="I768" s="15" t="n"/>
      <c r="J768" s="308" t="n"/>
      <c r="K768" s="15" t="n"/>
      <c r="L768" s="15" t="n"/>
      <c r="M768" s="33">
        <f>SUM(I768,K768)</f>
        <v/>
      </c>
      <c r="N768" s="14" t="n"/>
      <c r="O768" s="13" t="n"/>
      <c r="P768" s="14" t="n"/>
      <c r="Q768" s="15">
        <f>IF(N768="Sí",0,H768-I768-K768)</f>
        <v/>
      </c>
      <c r="R768" s="14">
        <f>F768-TODAY()</f>
        <v/>
      </c>
      <c r="S768" s="14">
        <f>IF(N768="Sí","🟢 Pagado",IF(R768&lt;0,"🔴 Vencido",IF(R768&lt;=7,"🟡 Por vencer","")))</f>
        <v/>
      </c>
      <c r="T768" s="14" t="n"/>
      <c r="U768" s="14" t="n"/>
      <c r="V768" s="14" t="n"/>
      <c r="W768" s="14" t="n"/>
      <c r="X768" s="87" t="n"/>
    </row>
    <row r="769">
      <c r="A769" s="13" t="n"/>
      <c r="B769" s="14" t="n"/>
      <c r="C769" s="14" t="n"/>
      <c r="D769" s="14" t="n"/>
      <c r="E769" s="13" t="n"/>
      <c r="F769" s="13" t="n"/>
      <c r="G769" s="14" t="n"/>
      <c r="H769" s="15" t="n"/>
      <c r="I769" s="15" t="n"/>
      <c r="J769" s="308" t="n"/>
      <c r="K769" s="15" t="n"/>
      <c r="L769" s="15" t="n"/>
      <c r="M769" s="33">
        <f>SUM(I769,K769)</f>
        <v/>
      </c>
      <c r="N769" s="14" t="n"/>
      <c r="O769" s="13" t="n"/>
      <c r="P769" s="14" t="n"/>
      <c r="Q769" s="15">
        <f>IF(N769="Sí",0,H769-I769-K769)</f>
        <v/>
      </c>
      <c r="R769" s="14">
        <f>F769-TODAY()</f>
        <v/>
      </c>
      <c r="S769" s="14">
        <f>IF(N769="Sí","🟢 Pagado",IF(R769&lt;0,"🔴 Vencido",IF(R769&lt;=7,"🟡 Por vencer","")))</f>
        <v/>
      </c>
      <c r="T769" s="14" t="n"/>
      <c r="U769" s="14" t="n"/>
      <c r="V769" s="14" t="n"/>
      <c r="W769" s="14" t="n"/>
      <c r="X769" s="87" t="n"/>
    </row>
    <row r="770">
      <c r="A770" s="13" t="n"/>
      <c r="B770" s="14" t="n"/>
      <c r="C770" s="14" t="n"/>
      <c r="D770" s="14" t="n"/>
      <c r="E770" s="13" t="n"/>
      <c r="F770" s="13" t="n"/>
      <c r="G770" s="14" t="n"/>
      <c r="H770" s="15" t="n"/>
      <c r="I770" s="15" t="n"/>
      <c r="J770" s="308" t="n"/>
      <c r="K770" s="15" t="n"/>
      <c r="L770" s="15" t="n"/>
      <c r="M770" s="33">
        <f>SUM(I770,K770)</f>
        <v/>
      </c>
      <c r="N770" s="14" t="n"/>
      <c r="O770" s="13" t="n"/>
      <c r="P770" s="14" t="n"/>
      <c r="Q770" s="15">
        <f>IF(N770="Sí",0,H770-I770-K770)</f>
        <v/>
      </c>
      <c r="R770" s="14">
        <f>F770-TODAY()</f>
        <v/>
      </c>
      <c r="S770" s="14">
        <f>IF(N770="Sí","🟢 Pagado",IF(R770&lt;0,"🔴 Vencido",IF(R770&lt;=7,"🟡 Por vencer","")))</f>
        <v/>
      </c>
      <c r="T770" s="14" t="n"/>
      <c r="U770" s="14" t="n"/>
      <c r="V770" s="14" t="n"/>
      <c r="W770" s="14" t="n"/>
      <c r="X770" s="87" t="n"/>
    </row>
    <row r="771">
      <c r="A771" s="13" t="n"/>
      <c r="B771" s="14" t="n"/>
      <c r="C771" s="14" t="n"/>
      <c r="D771" s="14" t="n"/>
      <c r="E771" s="13" t="n"/>
      <c r="F771" s="13" t="n"/>
      <c r="G771" s="14" t="n"/>
      <c r="H771" s="15" t="n"/>
      <c r="I771" s="15" t="n"/>
      <c r="J771" s="308" t="n"/>
      <c r="K771" s="15" t="n"/>
      <c r="L771" s="15" t="n"/>
      <c r="M771" s="33">
        <f>SUM(I771,K771)</f>
        <v/>
      </c>
      <c r="N771" s="14" t="n"/>
      <c r="O771" s="13" t="n"/>
      <c r="P771" s="14" t="n"/>
      <c r="Q771" s="15">
        <f>IF(N771="Sí",0,H771-I771-K771)</f>
        <v/>
      </c>
      <c r="R771" s="14">
        <f>F771-TODAY()</f>
        <v/>
      </c>
      <c r="S771" s="14">
        <f>IF(N771="Sí","🟢 Pagado",IF(R771&lt;0,"🔴 Vencido",IF(R771&lt;=7,"🟡 Por vencer","")))</f>
        <v/>
      </c>
      <c r="T771" s="14" t="n"/>
      <c r="U771" s="14" t="n"/>
      <c r="V771" s="14" t="n"/>
      <c r="W771" s="14" t="n"/>
      <c r="X771" s="87" t="n"/>
    </row>
    <row r="772">
      <c r="A772" s="13" t="n"/>
      <c r="B772" s="14" t="n"/>
      <c r="C772" s="14" t="n"/>
      <c r="D772" s="14" t="n"/>
      <c r="E772" s="13" t="n"/>
      <c r="F772" s="13" t="n"/>
      <c r="G772" s="14" t="n"/>
      <c r="H772" s="15" t="n"/>
      <c r="I772" s="15" t="n"/>
      <c r="J772" s="308" t="n"/>
      <c r="K772" s="15" t="n"/>
      <c r="L772" s="15" t="n"/>
      <c r="M772" s="33">
        <f>SUM(I772,K772)</f>
        <v/>
      </c>
      <c r="N772" s="14" t="n"/>
      <c r="O772" s="13" t="n"/>
      <c r="P772" s="14" t="n"/>
      <c r="Q772" s="15">
        <f>IF(N772="Sí",0,H772-I772-K772)</f>
        <v/>
      </c>
      <c r="R772" s="14">
        <f>F772-TODAY()</f>
        <v/>
      </c>
      <c r="S772" s="14">
        <f>IF(N772="Sí","🟢 Pagado",IF(R772&lt;0,"🔴 Vencido",IF(R772&lt;=7,"🟡 Por vencer","")))</f>
        <v/>
      </c>
      <c r="T772" s="14" t="n"/>
      <c r="U772" s="14" t="n"/>
      <c r="V772" s="14" t="n"/>
      <c r="W772" s="14" t="n"/>
      <c r="X772" s="87" t="n"/>
    </row>
    <row r="773">
      <c r="A773" s="13" t="n"/>
      <c r="B773" s="14" t="n"/>
      <c r="C773" s="14" t="n"/>
      <c r="D773" s="14" t="n"/>
      <c r="E773" s="13" t="n"/>
      <c r="F773" s="13" t="n"/>
      <c r="G773" s="14" t="n"/>
      <c r="H773" s="15" t="n"/>
      <c r="I773" s="15" t="n"/>
      <c r="J773" s="308" t="n"/>
      <c r="K773" s="15" t="n"/>
      <c r="L773" s="15" t="n"/>
      <c r="M773" s="33">
        <f>SUM(I773,K773)</f>
        <v/>
      </c>
      <c r="N773" s="14" t="n"/>
      <c r="O773" s="13" t="n"/>
      <c r="P773" s="14" t="n"/>
      <c r="Q773" s="15">
        <f>IF(N773="Sí",0,H773-I773-K773)</f>
        <v/>
      </c>
      <c r="R773" s="14">
        <f>F773-TODAY()</f>
        <v/>
      </c>
      <c r="S773" s="14">
        <f>IF(N773="Sí","🟢 Pagado",IF(R773&lt;0,"🔴 Vencido",IF(R773&lt;=7,"🟡 Por vencer","")))</f>
        <v/>
      </c>
      <c r="T773" s="14" t="n"/>
      <c r="U773" s="14" t="n"/>
      <c r="V773" s="14" t="n"/>
      <c r="W773" s="14" t="n"/>
      <c r="X773" s="87" t="n"/>
    </row>
    <row r="774">
      <c r="A774" s="13" t="n"/>
      <c r="B774" s="14" t="n"/>
      <c r="C774" s="14" t="n"/>
      <c r="D774" s="14" t="n"/>
      <c r="E774" s="13" t="n"/>
      <c r="F774" s="13" t="n"/>
      <c r="G774" s="14" t="n"/>
      <c r="H774" s="15" t="n"/>
      <c r="I774" s="15" t="n"/>
      <c r="J774" s="308" t="n"/>
      <c r="K774" s="15" t="n"/>
      <c r="L774" s="15" t="n"/>
      <c r="M774" s="33">
        <f>SUM(I774,K774)</f>
        <v/>
      </c>
      <c r="N774" s="14" t="n"/>
      <c r="O774" s="13" t="n"/>
      <c r="P774" s="14" t="n"/>
      <c r="Q774" s="15">
        <f>IF(N774="Sí",0,H774-I774-K774)</f>
        <v/>
      </c>
      <c r="R774" s="14">
        <f>F774-TODAY()</f>
        <v/>
      </c>
      <c r="S774" s="14">
        <f>IF(N774="Sí","🟢 Pagado",IF(R774&lt;0,"🔴 Vencido",IF(R774&lt;=7,"🟡 Por vencer","")))</f>
        <v/>
      </c>
      <c r="T774" s="14" t="n"/>
      <c r="U774" s="14" t="n"/>
      <c r="V774" s="14" t="n"/>
      <c r="W774" s="14" t="n"/>
      <c r="X774" s="87" t="n"/>
    </row>
    <row r="775">
      <c r="A775" s="13" t="n"/>
      <c r="B775" s="14" t="n"/>
      <c r="C775" s="14" t="n"/>
      <c r="D775" s="14" t="n"/>
      <c r="E775" s="13" t="n"/>
      <c r="F775" s="13" t="n"/>
      <c r="G775" s="14" t="n"/>
      <c r="H775" s="15" t="n"/>
      <c r="I775" s="15" t="n"/>
      <c r="J775" s="308" t="n"/>
      <c r="K775" s="15" t="n"/>
      <c r="L775" s="15" t="n"/>
      <c r="M775" s="33">
        <f>SUM(I775,K775)</f>
        <v/>
      </c>
      <c r="N775" s="14" t="n"/>
      <c r="O775" s="13" t="n"/>
      <c r="P775" s="14" t="n"/>
      <c r="Q775" s="15">
        <f>IF(N775="Sí",0,H775-I775-K775)</f>
        <v/>
      </c>
      <c r="R775" s="14">
        <f>F775-TODAY()</f>
        <v/>
      </c>
      <c r="S775" s="14">
        <f>IF(N775="Sí","🟢 Pagado",IF(R775&lt;0,"🔴 Vencido",IF(R775&lt;=7,"🟡 Por vencer","")))</f>
        <v/>
      </c>
      <c r="T775" s="14" t="n"/>
      <c r="U775" s="14" t="n"/>
      <c r="V775" s="14" t="n"/>
      <c r="W775" s="14" t="n"/>
      <c r="X775" s="87" t="n"/>
    </row>
    <row r="776">
      <c r="A776" s="13" t="n"/>
      <c r="B776" s="14" t="n"/>
      <c r="C776" s="14" t="n"/>
      <c r="D776" s="14" t="n"/>
      <c r="E776" s="13" t="n"/>
      <c r="F776" s="13" t="n"/>
      <c r="G776" s="14" t="n"/>
      <c r="H776" s="15" t="n"/>
      <c r="I776" s="15" t="n"/>
      <c r="J776" s="308" t="n"/>
      <c r="K776" s="15" t="n"/>
      <c r="L776" s="15" t="n"/>
      <c r="M776" s="33">
        <f>SUM(I776,K776)</f>
        <v/>
      </c>
      <c r="N776" s="14" t="n"/>
      <c r="O776" s="13" t="n"/>
      <c r="P776" s="14" t="n"/>
      <c r="Q776" s="15">
        <f>IF(N776="Sí",0,H776-I776-K776)</f>
        <v/>
      </c>
      <c r="R776" s="14">
        <f>F776-TODAY()</f>
        <v/>
      </c>
      <c r="S776" s="14">
        <f>IF(N776="Sí","🟢 Pagado",IF(R776&lt;0,"🔴 Vencido",IF(R776&lt;=7,"🟡 Por vencer","")))</f>
        <v/>
      </c>
      <c r="T776" s="14" t="n"/>
      <c r="U776" s="14" t="n"/>
      <c r="V776" s="14" t="n"/>
      <c r="W776" s="14" t="n"/>
      <c r="X776" s="87" t="n"/>
    </row>
    <row r="777">
      <c r="A777" s="13" t="n"/>
      <c r="B777" s="14" t="n"/>
      <c r="C777" s="14" t="n"/>
      <c r="D777" s="14" t="n"/>
      <c r="E777" s="13" t="n"/>
      <c r="F777" s="13" t="n"/>
      <c r="G777" s="14" t="n"/>
      <c r="H777" s="15" t="n"/>
      <c r="I777" s="15" t="n"/>
      <c r="J777" s="308" t="n"/>
      <c r="K777" s="15" t="n"/>
      <c r="L777" s="15" t="n"/>
      <c r="M777" s="33">
        <f>SUM(I777,K777)</f>
        <v/>
      </c>
      <c r="N777" s="14" t="n"/>
      <c r="O777" s="13" t="n"/>
      <c r="P777" s="14" t="n"/>
      <c r="Q777" s="15">
        <f>IF(N777="Sí",0,H777-I777-K777)</f>
        <v/>
      </c>
      <c r="R777" s="14">
        <f>F777-TODAY()</f>
        <v/>
      </c>
      <c r="S777" s="14">
        <f>IF(N777="Sí","🟢 Pagado",IF(R777&lt;0,"🔴 Vencido",IF(R777&lt;=7,"🟡 Por vencer","")))</f>
        <v/>
      </c>
      <c r="T777" s="14" t="n"/>
      <c r="U777" s="14" t="n"/>
      <c r="V777" s="14" t="n"/>
      <c r="W777" s="14" t="n"/>
      <c r="X777" s="87" t="n"/>
    </row>
    <row r="778">
      <c r="A778" s="13" t="n"/>
      <c r="B778" s="14" t="n"/>
      <c r="C778" s="14" t="n"/>
      <c r="D778" s="14" t="n"/>
      <c r="E778" s="13" t="n"/>
      <c r="F778" s="13" t="n"/>
      <c r="G778" s="14" t="n"/>
      <c r="H778" s="15" t="n"/>
      <c r="I778" s="15" t="n"/>
      <c r="J778" s="308" t="n"/>
      <c r="K778" s="15" t="n"/>
      <c r="L778" s="15" t="n"/>
      <c r="M778" s="33">
        <f>SUM(I778,K778)</f>
        <v/>
      </c>
      <c r="N778" s="14" t="n"/>
      <c r="O778" s="13" t="n"/>
      <c r="P778" s="14" t="n"/>
      <c r="Q778" s="15">
        <f>IF(N778="Sí",0,H778-I778-K778)</f>
        <v/>
      </c>
      <c r="R778" s="14">
        <f>F778-TODAY()</f>
        <v/>
      </c>
      <c r="S778" s="14">
        <f>IF(N778="Sí","🟢 Pagado",IF(R778&lt;0,"🔴 Vencido",IF(R778&lt;=7,"🟡 Por vencer","")))</f>
        <v/>
      </c>
      <c r="T778" s="14" t="n"/>
      <c r="U778" s="14" t="n"/>
      <c r="V778" s="14" t="n"/>
      <c r="W778" s="14" t="n"/>
      <c r="X778" s="87" t="n"/>
    </row>
    <row r="779">
      <c r="A779" s="13" t="n"/>
      <c r="B779" s="14" t="n"/>
      <c r="C779" s="14" t="n"/>
      <c r="D779" s="14" t="n"/>
      <c r="E779" s="13" t="n"/>
      <c r="F779" s="13" t="n"/>
      <c r="G779" s="14" t="n"/>
      <c r="H779" s="15" t="n"/>
      <c r="I779" s="15" t="n"/>
      <c r="J779" s="308" t="n"/>
      <c r="K779" s="15" t="n"/>
      <c r="L779" s="15" t="n"/>
      <c r="M779" s="33">
        <f>SUM(I779,K779)</f>
        <v/>
      </c>
      <c r="N779" s="14" t="n"/>
      <c r="O779" s="13" t="n"/>
      <c r="P779" s="14" t="n"/>
      <c r="Q779" s="15">
        <f>IF(N779="Sí",0,H779-I779-K779)</f>
        <v/>
      </c>
      <c r="R779" s="14">
        <f>F779-TODAY()</f>
        <v/>
      </c>
      <c r="S779" s="14">
        <f>IF(N779="Sí","🟢 Pagado",IF(R779&lt;0,"🔴 Vencido",IF(R779&lt;=7,"🟡 Por vencer","")))</f>
        <v/>
      </c>
      <c r="T779" s="14" t="n"/>
      <c r="U779" s="14" t="n"/>
      <c r="V779" s="14" t="n"/>
      <c r="W779" s="14" t="n"/>
      <c r="X779" s="87" t="n"/>
    </row>
    <row r="780">
      <c r="A780" s="13" t="n"/>
      <c r="B780" s="14" t="n"/>
      <c r="C780" s="14" t="n"/>
      <c r="D780" s="14" t="n"/>
      <c r="E780" s="13" t="n"/>
      <c r="F780" s="13" t="n"/>
      <c r="G780" s="14" t="n"/>
      <c r="H780" s="15" t="n"/>
      <c r="I780" s="15" t="n"/>
      <c r="J780" s="308" t="n"/>
      <c r="K780" s="15" t="n"/>
      <c r="L780" s="15" t="n"/>
      <c r="M780" s="33">
        <f>SUM(I780,K780)</f>
        <v/>
      </c>
      <c r="N780" s="14" t="n"/>
      <c r="O780" s="13" t="n"/>
      <c r="P780" s="14" t="n"/>
      <c r="Q780" s="15">
        <f>IF(N780="Sí",0,H780-I780-K780)</f>
        <v/>
      </c>
      <c r="R780" s="14">
        <f>F780-TODAY()</f>
        <v/>
      </c>
      <c r="S780" s="14">
        <f>IF(N780="Sí","🟢 Pagado",IF(R780&lt;0,"🔴 Vencido",IF(R780&lt;=7,"🟡 Por vencer","")))</f>
        <v/>
      </c>
      <c r="T780" s="14" t="n"/>
      <c r="U780" s="14" t="n"/>
      <c r="V780" s="14" t="n"/>
      <c r="W780" s="14" t="n"/>
      <c r="X780" s="87" t="n"/>
    </row>
    <row r="781">
      <c r="A781" s="13" t="n"/>
      <c r="B781" s="14" t="n"/>
      <c r="C781" s="14" t="n"/>
      <c r="D781" s="14" t="n"/>
      <c r="E781" s="13" t="n"/>
      <c r="F781" s="13" t="n"/>
      <c r="G781" s="14" t="n"/>
      <c r="H781" s="15" t="n"/>
      <c r="I781" s="15" t="n"/>
      <c r="J781" s="308" t="n"/>
      <c r="K781" s="15" t="n"/>
      <c r="L781" s="15" t="n"/>
      <c r="M781" s="33">
        <f>SUM(I781,K781)</f>
        <v/>
      </c>
      <c r="N781" s="14" t="n"/>
      <c r="O781" s="13" t="n"/>
      <c r="P781" s="14" t="n"/>
      <c r="Q781" s="15">
        <f>IF(N781="Sí",0,H781-I781-K781)</f>
        <v/>
      </c>
      <c r="R781" s="14">
        <f>F781-TODAY()</f>
        <v/>
      </c>
      <c r="S781" s="14">
        <f>IF(N781="Sí","🟢 Pagado",IF(R781&lt;0,"🔴 Vencido",IF(R781&lt;=7,"🟡 Por vencer","")))</f>
        <v/>
      </c>
      <c r="T781" s="14" t="n"/>
      <c r="U781" s="14" t="n"/>
      <c r="V781" s="14" t="n"/>
      <c r="W781" s="14" t="n"/>
      <c r="X781" s="87" t="n"/>
    </row>
    <row r="782">
      <c r="A782" s="13" t="n"/>
      <c r="B782" s="14" t="n"/>
      <c r="C782" s="14" t="n"/>
      <c r="D782" s="14" t="n"/>
      <c r="E782" s="13" t="n"/>
      <c r="F782" s="13" t="n"/>
      <c r="G782" s="14" t="n"/>
      <c r="H782" s="15" t="n"/>
      <c r="I782" s="15" t="n"/>
      <c r="J782" s="308" t="n"/>
      <c r="K782" s="15" t="n"/>
      <c r="L782" s="15" t="n"/>
      <c r="M782" s="33">
        <f>SUM(I782,K782)</f>
        <v/>
      </c>
      <c r="N782" s="14" t="n"/>
      <c r="O782" s="13" t="n"/>
      <c r="P782" s="14" t="n"/>
      <c r="Q782" s="15">
        <f>IF(N782="Sí",0,H782-I782-K782)</f>
        <v/>
      </c>
      <c r="R782" s="14">
        <f>F782-TODAY()</f>
        <v/>
      </c>
      <c r="S782" s="14">
        <f>IF(N782="Sí","🟢 Pagado",IF(R782&lt;0,"🔴 Vencido",IF(R782&lt;=7,"🟡 Por vencer","")))</f>
        <v/>
      </c>
      <c r="T782" s="14" t="n"/>
      <c r="U782" s="14" t="n"/>
      <c r="V782" s="14" t="n"/>
      <c r="W782" s="14" t="n"/>
      <c r="X782" s="87" t="n"/>
    </row>
    <row r="783">
      <c r="A783" s="13" t="n"/>
      <c r="B783" s="14" t="n"/>
      <c r="C783" s="14" t="n"/>
      <c r="D783" s="14" t="n"/>
      <c r="E783" s="13" t="n"/>
      <c r="F783" s="13" t="n"/>
      <c r="G783" s="14" t="n"/>
      <c r="H783" s="15" t="n"/>
      <c r="I783" s="15" t="n"/>
      <c r="J783" s="308" t="n"/>
      <c r="K783" s="15" t="n"/>
      <c r="L783" s="15" t="n"/>
      <c r="M783" s="33">
        <f>SUM(I783,K783)</f>
        <v/>
      </c>
      <c r="N783" s="14" t="n"/>
      <c r="O783" s="13" t="n"/>
      <c r="P783" s="14" t="n"/>
      <c r="Q783" s="15">
        <f>IF(N783="Sí",0,H783-I783-K783)</f>
        <v/>
      </c>
      <c r="R783" s="14">
        <f>F783-TODAY()</f>
        <v/>
      </c>
      <c r="S783" s="14">
        <f>IF(N783="Sí","🟢 Pagado",IF(R783&lt;0,"🔴 Vencido",IF(R783&lt;=7,"🟡 Por vencer","")))</f>
        <v/>
      </c>
      <c r="T783" s="14" t="n"/>
      <c r="U783" s="14" t="n"/>
      <c r="V783" s="14" t="n"/>
      <c r="W783" s="14" t="n"/>
      <c r="X783" s="87" t="n"/>
    </row>
    <row r="784">
      <c r="A784" s="13" t="n"/>
      <c r="B784" s="14" t="n"/>
      <c r="C784" s="14" t="n"/>
      <c r="D784" s="14" t="n"/>
      <c r="E784" s="13" t="n"/>
      <c r="F784" s="13" t="n"/>
      <c r="G784" s="14" t="n"/>
      <c r="H784" s="15" t="n"/>
      <c r="I784" s="15" t="n"/>
      <c r="J784" s="308" t="n"/>
      <c r="K784" s="15" t="n"/>
      <c r="L784" s="15" t="n"/>
      <c r="M784" s="33">
        <f>SUM(I784,K784)</f>
        <v/>
      </c>
      <c r="N784" s="14" t="n"/>
      <c r="O784" s="13" t="n"/>
      <c r="P784" s="14" t="n"/>
      <c r="Q784" s="15">
        <f>IF(N784="Sí",0,H784-I784-K784)</f>
        <v/>
      </c>
      <c r="R784" s="14">
        <f>F784-TODAY()</f>
        <v/>
      </c>
      <c r="S784" s="14">
        <f>IF(N784="Sí","🟢 Pagado",IF(R784&lt;0,"🔴 Vencido",IF(R784&lt;=7,"🟡 Por vencer","")))</f>
        <v/>
      </c>
      <c r="T784" s="14" t="n"/>
      <c r="U784" s="14" t="n"/>
      <c r="V784" s="14" t="n"/>
      <c r="W784" s="14" t="n"/>
      <c r="X784" s="87" t="n"/>
    </row>
    <row r="785">
      <c r="A785" s="13" t="n"/>
      <c r="B785" s="14" t="n"/>
      <c r="C785" s="14" t="n"/>
      <c r="D785" s="14" t="n"/>
      <c r="E785" s="13" t="n"/>
      <c r="F785" s="13" t="n"/>
      <c r="G785" s="14" t="n"/>
      <c r="H785" s="15" t="n"/>
      <c r="I785" s="15" t="n"/>
      <c r="J785" s="308" t="n"/>
      <c r="K785" s="15" t="n"/>
      <c r="L785" s="15" t="n"/>
      <c r="M785" s="33">
        <f>SUM(I785,K785)</f>
        <v/>
      </c>
      <c r="N785" s="14" t="n"/>
      <c r="O785" s="13" t="n"/>
      <c r="P785" s="14" t="n"/>
      <c r="Q785" s="15">
        <f>IF(N785="Sí",0,H785-I785-K785)</f>
        <v/>
      </c>
      <c r="R785" s="14">
        <f>F785-TODAY()</f>
        <v/>
      </c>
      <c r="S785" s="14">
        <f>IF(N785="Sí","🟢 Pagado",IF(R785&lt;0,"🔴 Vencido",IF(R785&lt;=7,"🟡 Por vencer","")))</f>
        <v/>
      </c>
      <c r="T785" s="14" t="n"/>
      <c r="U785" s="14" t="n"/>
      <c r="V785" s="14" t="n"/>
      <c r="W785" s="14" t="n"/>
      <c r="X785" s="87" t="n"/>
    </row>
    <row r="786">
      <c r="A786" s="13" t="n"/>
      <c r="B786" s="14" t="n"/>
      <c r="C786" s="14" t="n"/>
      <c r="D786" s="14" t="n"/>
      <c r="E786" s="13" t="n"/>
      <c r="F786" s="13" t="n"/>
      <c r="G786" s="14" t="n"/>
      <c r="H786" s="15" t="n"/>
      <c r="I786" s="15" t="n"/>
      <c r="J786" s="308" t="n"/>
      <c r="K786" s="15" t="n"/>
      <c r="L786" s="15" t="n"/>
      <c r="M786" s="33">
        <f>SUM(I786,K786)</f>
        <v/>
      </c>
      <c r="N786" s="14" t="n"/>
      <c r="O786" s="13" t="n"/>
      <c r="P786" s="14" t="n"/>
      <c r="Q786" s="15">
        <f>IF(N786="Sí",0,H786-I786-K786)</f>
        <v/>
      </c>
      <c r="R786" s="14">
        <f>F786-TODAY()</f>
        <v/>
      </c>
      <c r="S786" s="14">
        <f>IF(N786="Sí","🟢 Pagado",IF(R786&lt;0,"🔴 Vencido",IF(R786&lt;=7,"🟡 Por vencer","")))</f>
        <v/>
      </c>
      <c r="T786" s="14" t="n"/>
      <c r="U786" s="14" t="n"/>
      <c r="V786" s="14" t="n"/>
      <c r="W786" s="14" t="n"/>
      <c r="X786" s="87" t="n"/>
    </row>
    <row r="787">
      <c r="A787" s="13" t="n"/>
      <c r="B787" s="14" t="n"/>
      <c r="C787" s="14" t="n"/>
      <c r="D787" s="14" t="n"/>
      <c r="E787" s="13" t="n"/>
      <c r="F787" s="13" t="n"/>
      <c r="G787" s="14" t="n"/>
      <c r="H787" s="15" t="n"/>
      <c r="I787" s="15" t="n"/>
      <c r="J787" s="308" t="n"/>
      <c r="K787" s="15" t="n"/>
      <c r="L787" s="15" t="n"/>
      <c r="M787" s="33">
        <f>SUM(I787,K787)</f>
        <v/>
      </c>
      <c r="N787" s="14" t="n"/>
      <c r="O787" s="13" t="n"/>
      <c r="P787" s="14" t="n"/>
      <c r="Q787" s="15">
        <f>IF(N787="Sí",0,H787-I787-K787)</f>
        <v/>
      </c>
      <c r="R787" s="14">
        <f>F787-TODAY()</f>
        <v/>
      </c>
      <c r="S787" s="14">
        <f>IF(N787="Sí","🟢 Pagado",IF(R787&lt;0,"🔴 Vencido",IF(R787&lt;=7,"🟡 Por vencer","")))</f>
        <v/>
      </c>
      <c r="T787" s="14" t="n"/>
      <c r="U787" s="14" t="n"/>
      <c r="V787" s="14" t="n"/>
      <c r="W787" s="14" t="n"/>
      <c r="X787" s="87" t="n"/>
    </row>
    <row r="788">
      <c r="A788" s="13" t="n"/>
      <c r="B788" s="14" t="n"/>
      <c r="C788" s="14" t="n"/>
      <c r="D788" s="14" t="n"/>
      <c r="E788" s="13" t="n"/>
      <c r="F788" s="13" t="n"/>
      <c r="G788" s="14" t="n"/>
      <c r="H788" s="15" t="n"/>
      <c r="I788" s="15" t="n"/>
      <c r="J788" s="308" t="n"/>
      <c r="K788" s="15" t="n"/>
      <c r="L788" s="15" t="n"/>
      <c r="M788" s="33">
        <f>SUM(I788,K788)</f>
        <v/>
      </c>
      <c r="N788" s="14" t="n"/>
      <c r="O788" s="13" t="n"/>
      <c r="P788" s="14" t="n"/>
      <c r="Q788" s="15">
        <f>IF(N788="Sí",0,H788-I788-K788)</f>
        <v/>
      </c>
      <c r="R788" s="14">
        <f>F788-TODAY()</f>
        <v/>
      </c>
      <c r="S788" s="14">
        <f>IF(N788="Sí","🟢 Pagado",IF(R788&lt;0,"🔴 Vencido",IF(R788&lt;=7,"🟡 Por vencer","")))</f>
        <v/>
      </c>
      <c r="T788" s="14" t="n"/>
      <c r="U788" s="14" t="n"/>
      <c r="V788" s="14" t="n"/>
      <c r="W788" s="14" t="n"/>
      <c r="X788" s="87" t="n"/>
    </row>
    <row r="789">
      <c r="A789" s="13" t="n"/>
      <c r="B789" s="14" t="n"/>
      <c r="C789" s="14" t="n"/>
      <c r="D789" s="14" t="n"/>
      <c r="E789" s="13" t="n"/>
      <c r="F789" s="13" t="n"/>
      <c r="G789" s="14" t="n"/>
      <c r="H789" s="15" t="n"/>
      <c r="I789" s="15" t="n"/>
      <c r="J789" s="308" t="n"/>
      <c r="K789" s="15" t="n"/>
      <c r="L789" s="15" t="n"/>
      <c r="M789" s="33">
        <f>SUM(I789,K789)</f>
        <v/>
      </c>
      <c r="N789" s="14" t="n"/>
      <c r="O789" s="13" t="n"/>
      <c r="P789" s="14" t="n"/>
      <c r="Q789" s="15">
        <f>IF(N789="Sí",0,H789-I789-K789)</f>
        <v/>
      </c>
      <c r="R789" s="14">
        <f>F789-TODAY()</f>
        <v/>
      </c>
      <c r="S789" s="14">
        <f>IF(N789="Sí","🟢 Pagado",IF(R789&lt;0,"🔴 Vencido",IF(R789&lt;=7,"🟡 Por vencer","")))</f>
        <v/>
      </c>
      <c r="T789" s="14" t="n"/>
      <c r="U789" s="14" t="n"/>
      <c r="V789" s="14" t="n"/>
      <c r="W789" s="14" t="n"/>
      <c r="X789" s="87" t="n"/>
    </row>
    <row r="790">
      <c r="A790" s="13" t="n"/>
      <c r="B790" s="14" t="n"/>
      <c r="C790" s="14" t="n"/>
      <c r="D790" s="14" t="n"/>
      <c r="E790" s="13" t="n"/>
      <c r="F790" s="13" t="n"/>
      <c r="G790" s="14" t="n"/>
      <c r="H790" s="15" t="n"/>
      <c r="I790" s="15" t="n"/>
      <c r="J790" s="308" t="n"/>
      <c r="K790" s="15" t="n"/>
      <c r="L790" s="15" t="n"/>
      <c r="M790" s="33">
        <f>SUM(I790,K790)</f>
        <v/>
      </c>
      <c r="N790" s="14" t="n"/>
      <c r="O790" s="13" t="n"/>
      <c r="P790" s="14" t="n"/>
      <c r="Q790" s="15">
        <f>IF(N790="Sí",0,H790-I790-K790)</f>
        <v/>
      </c>
      <c r="R790" s="14">
        <f>F790-TODAY()</f>
        <v/>
      </c>
      <c r="S790" s="14">
        <f>IF(N790="Sí","🟢 Pagado",IF(R790&lt;0,"🔴 Vencido",IF(R790&lt;=7,"🟡 Por vencer","")))</f>
        <v/>
      </c>
      <c r="T790" s="14" t="n"/>
      <c r="U790" s="14" t="n"/>
      <c r="V790" s="14" t="n"/>
      <c r="W790" s="14" t="n"/>
      <c r="X790" s="87" t="n"/>
    </row>
    <row r="791">
      <c r="A791" s="13" t="n"/>
      <c r="B791" s="14" t="n"/>
      <c r="C791" s="14" t="n"/>
      <c r="D791" s="14" t="n"/>
      <c r="E791" s="13" t="n"/>
      <c r="F791" s="13" t="n"/>
      <c r="G791" s="14" t="n"/>
      <c r="H791" s="15" t="n"/>
      <c r="I791" s="15" t="n"/>
      <c r="J791" s="308" t="n"/>
      <c r="K791" s="15" t="n"/>
      <c r="L791" s="15" t="n"/>
      <c r="M791" s="33">
        <f>SUM(I791,K791)</f>
        <v/>
      </c>
      <c r="N791" s="14" t="n"/>
      <c r="O791" s="13" t="n"/>
      <c r="P791" s="14" t="n"/>
      <c r="Q791" s="15">
        <f>IF(N791="Sí",0,H791-I791-K791)</f>
        <v/>
      </c>
      <c r="R791" s="14">
        <f>F791-TODAY()</f>
        <v/>
      </c>
      <c r="S791" s="14">
        <f>IF(N791="Sí","🟢 Pagado",IF(R791&lt;0,"🔴 Vencido",IF(R791&lt;=7,"🟡 Por vencer","")))</f>
        <v/>
      </c>
      <c r="T791" s="14" t="n"/>
      <c r="U791" s="14" t="n"/>
      <c r="V791" s="14" t="n"/>
      <c r="W791" s="14" t="n"/>
      <c r="X791" s="87" t="n"/>
    </row>
    <row r="792">
      <c r="A792" s="13" t="n"/>
      <c r="B792" s="14" t="n"/>
      <c r="C792" s="14" t="n"/>
      <c r="D792" s="14" t="n"/>
      <c r="E792" s="13" t="n"/>
      <c r="F792" s="13" t="n"/>
      <c r="G792" s="14" t="n"/>
      <c r="H792" s="15" t="n"/>
      <c r="I792" s="15" t="n"/>
      <c r="J792" s="308" t="n"/>
      <c r="K792" s="15" t="n"/>
      <c r="L792" s="15" t="n"/>
      <c r="M792" s="33">
        <f>SUM(I792,K792)</f>
        <v/>
      </c>
      <c r="N792" s="14" t="n"/>
      <c r="O792" s="13" t="n"/>
      <c r="P792" s="14" t="n"/>
      <c r="Q792" s="15">
        <f>IF(N792="Sí",0,H792-I792-K792)</f>
        <v/>
      </c>
      <c r="R792" s="14">
        <f>F792-TODAY()</f>
        <v/>
      </c>
      <c r="S792" s="14">
        <f>IF(N792="Sí","🟢 Pagado",IF(R792&lt;0,"🔴 Vencido",IF(R792&lt;=7,"🟡 Por vencer","")))</f>
        <v/>
      </c>
      <c r="T792" s="14" t="n"/>
      <c r="U792" s="14" t="n"/>
      <c r="V792" s="14" t="n"/>
      <c r="W792" s="14" t="n"/>
      <c r="X792" s="87" t="n"/>
    </row>
    <row r="793">
      <c r="A793" s="13" t="n"/>
      <c r="B793" s="14" t="n"/>
      <c r="C793" s="14" t="n"/>
      <c r="D793" s="14" t="n"/>
      <c r="E793" s="13" t="n"/>
      <c r="F793" s="13" t="n"/>
      <c r="G793" s="14" t="n"/>
      <c r="H793" s="15" t="n"/>
      <c r="I793" s="15" t="n"/>
      <c r="J793" s="308" t="n"/>
      <c r="K793" s="15" t="n"/>
      <c r="L793" s="15" t="n"/>
      <c r="M793" s="33">
        <f>SUM(I793,K793)</f>
        <v/>
      </c>
      <c r="N793" s="14" t="n"/>
      <c r="O793" s="13" t="n"/>
      <c r="P793" s="14" t="n"/>
      <c r="Q793" s="15">
        <f>IF(N793="Sí",0,H793-I793-K793)</f>
        <v/>
      </c>
      <c r="R793" s="14">
        <f>F793-TODAY()</f>
        <v/>
      </c>
      <c r="S793" s="14">
        <f>IF(N793="Sí","🟢 Pagado",IF(R793&lt;0,"🔴 Vencido",IF(R793&lt;=7,"🟡 Por vencer","")))</f>
        <v/>
      </c>
      <c r="T793" s="14" t="n"/>
      <c r="U793" s="14" t="n"/>
      <c r="V793" s="14" t="n"/>
      <c r="W793" s="14" t="n"/>
      <c r="X793" s="87" t="n"/>
    </row>
    <row r="794">
      <c r="A794" s="13" t="n"/>
      <c r="B794" s="14" t="n"/>
      <c r="C794" s="14" t="n"/>
      <c r="D794" s="14" t="n"/>
      <c r="E794" s="13" t="n"/>
      <c r="F794" s="13" t="n"/>
      <c r="G794" s="14" t="n"/>
      <c r="H794" s="15" t="n"/>
      <c r="I794" s="15" t="n"/>
      <c r="J794" s="308" t="n"/>
      <c r="K794" s="15" t="n"/>
      <c r="L794" s="15" t="n"/>
      <c r="M794" s="33">
        <f>SUM(I794,K794)</f>
        <v/>
      </c>
      <c r="N794" s="14" t="n"/>
      <c r="O794" s="13" t="n"/>
      <c r="P794" s="14" t="n"/>
      <c r="Q794" s="15">
        <f>IF(N794="Sí",0,H794-I794-K794)</f>
        <v/>
      </c>
      <c r="R794" s="14">
        <f>F794-TODAY()</f>
        <v/>
      </c>
      <c r="S794" s="14">
        <f>IF(N794="Sí","🟢 Pagado",IF(R794&lt;0,"🔴 Vencido",IF(R794&lt;=7,"🟡 Por vencer","")))</f>
        <v/>
      </c>
      <c r="T794" s="14" t="n"/>
      <c r="U794" s="14" t="n"/>
      <c r="V794" s="14" t="n"/>
      <c r="W794" s="14" t="n"/>
      <c r="X794" s="87" t="n"/>
    </row>
    <row r="795">
      <c r="A795" s="13" t="n"/>
      <c r="B795" s="14" t="n"/>
      <c r="C795" s="14" t="n"/>
      <c r="D795" s="14" t="n"/>
      <c r="E795" s="13" t="n"/>
      <c r="F795" s="13" t="n"/>
      <c r="G795" s="14" t="n"/>
      <c r="H795" s="15" t="n"/>
      <c r="I795" s="15" t="n"/>
      <c r="J795" s="308" t="n"/>
      <c r="K795" s="15" t="n"/>
      <c r="L795" s="15" t="n"/>
      <c r="M795" s="33">
        <f>SUM(I795,K795)</f>
        <v/>
      </c>
      <c r="N795" s="14" t="n"/>
      <c r="O795" s="13" t="n"/>
      <c r="P795" s="14" t="n"/>
      <c r="Q795" s="15">
        <f>IF(N795="Sí",0,H795-I795-K795)</f>
        <v/>
      </c>
      <c r="R795" s="14">
        <f>F795-TODAY()</f>
        <v/>
      </c>
      <c r="S795" s="14">
        <f>IF(N795="Sí","🟢 Pagado",IF(R795&lt;0,"🔴 Vencido",IF(R795&lt;=7,"🟡 Por vencer","")))</f>
        <v/>
      </c>
      <c r="T795" s="14" t="n"/>
      <c r="U795" s="14" t="n"/>
      <c r="V795" s="14" t="n"/>
      <c r="W795" s="14" t="n"/>
      <c r="X795" s="87" t="n"/>
    </row>
    <row r="796">
      <c r="A796" s="13" t="n"/>
      <c r="B796" s="14" t="n"/>
      <c r="C796" s="14" t="n"/>
      <c r="D796" s="14" t="n"/>
      <c r="E796" s="13" t="n"/>
      <c r="F796" s="13" t="n"/>
      <c r="G796" s="14" t="n"/>
      <c r="H796" s="15" t="n"/>
      <c r="I796" s="15" t="n"/>
      <c r="J796" s="308" t="n"/>
      <c r="K796" s="15" t="n"/>
      <c r="L796" s="15" t="n"/>
      <c r="M796" s="33">
        <f>SUM(I796,K796)</f>
        <v/>
      </c>
      <c r="N796" s="14" t="n"/>
      <c r="O796" s="13" t="n"/>
      <c r="P796" s="14" t="n"/>
      <c r="Q796" s="15">
        <f>IF(N796="Sí",0,H796-I796-K796)</f>
        <v/>
      </c>
      <c r="R796" s="14">
        <f>F796-TODAY()</f>
        <v/>
      </c>
      <c r="S796" s="14">
        <f>IF(N796="Sí","🟢 Pagado",IF(R796&lt;0,"🔴 Vencido",IF(R796&lt;=7,"🟡 Por vencer","")))</f>
        <v/>
      </c>
      <c r="T796" s="14" t="n"/>
      <c r="U796" s="14" t="n"/>
      <c r="V796" s="14" t="n"/>
      <c r="W796" s="14" t="n"/>
      <c r="X796" s="87" t="n"/>
    </row>
    <row r="797">
      <c r="A797" s="13" t="n"/>
      <c r="B797" s="14" t="n"/>
      <c r="C797" s="14" t="n"/>
      <c r="D797" s="14" t="n"/>
      <c r="E797" s="13" t="n"/>
      <c r="F797" s="13" t="n"/>
      <c r="G797" s="14" t="n"/>
      <c r="H797" s="15" t="n"/>
      <c r="I797" s="15" t="n"/>
      <c r="J797" s="308" t="n"/>
      <c r="K797" s="15" t="n"/>
      <c r="L797" s="15" t="n"/>
      <c r="M797" s="33">
        <f>SUM(I797,K797)</f>
        <v/>
      </c>
      <c r="N797" s="14" t="n"/>
      <c r="O797" s="13" t="n"/>
      <c r="P797" s="14" t="n"/>
      <c r="Q797" s="15">
        <f>IF(N797="Sí",0,H797-I797-K797)</f>
        <v/>
      </c>
      <c r="R797" s="14">
        <f>F797-TODAY()</f>
        <v/>
      </c>
      <c r="S797" s="14">
        <f>IF(N797="Sí","🟢 Pagado",IF(R797&lt;0,"🔴 Vencido",IF(R797&lt;=7,"🟡 Por vencer","")))</f>
        <v/>
      </c>
      <c r="T797" s="14" t="n"/>
      <c r="U797" s="14" t="n"/>
      <c r="V797" s="14" t="n"/>
      <c r="W797" s="14" t="n"/>
      <c r="X797" s="87" t="n"/>
    </row>
    <row r="798">
      <c r="A798" s="13" t="n"/>
      <c r="B798" s="14" t="n"/>
      <c r="C798" s="14" t="n"/>
      <c r="D798" s="14" t="n"/>
      <c r="E798" s="13" t="n"/>
      <c r="F798" s="13" t="n"/>
      <c r="G798" s="14" t="n"/>
      <c r="H798" s="15" t="n"/>
      <c r="I798" s="15" t="n"/>
      <c r="J798" s="308" t="n"/>
      <c r="K798" s="15" t="n"/>
      <c r="L798" s="15" t="n"/>
      <c r="M798" s="33">
        <f>SUM(I798,K798)</f>
        <v/>
      </c>
      <c r="N798" s="14" t="n"/>
      <c r="O798" s="13" t="n"/>
      <c r="P798" s="14" t="n"/>
      <c r="Q798" s="15">
        <f>IF(N798="Sí",0,H798-I798-K798)</f>
        <v/>
      </c>
      <c r="R798" s="14">
        <f>F798-TODAY()</f>
        <v/>
      </c>
      <c r="S798" s="14">
        <f>IF(N798="Sí","🟢 Pagado",IF(R798&lt;0,"🔴 Vencido",IF(R798&lt;=7,"🟡 Por vencer","")))</f>
        <v/>
      </c>
      <c r="T798" s="14" t="n"/>
      <c r="U798" s="14" t="n"/>
      <c r="V798" s="14" t="n"/>
      <c r="W798" s="14" t="n"/>
      <c r="X798" s="87" t="n"/>
    </row>
    <row r="799">
      <c r="A799" s="13" t="n"/>
      <c r="B799" s="14" t="n"/>
      <c r="C799" s="14" t="n"/>
      <c r="D799" s="14" t="n"/>
      <c r="E799" s="13" t="n"/>
      <c r="F799" s="13" t="n"/>
      <c r="G799" s="14" t="n"/>
      <c r="H799" s="15" t="n"/>
      <c r="I799" s="15" t="n"/>
      <c r="J799" s="308" t="n"/>
      <c r="K799" s="15" t="n"/>
      <c r="L799" s="15" t="n"/>
      <c r="M799" s="33">
        <f>SUM(I799,K799)</f>
        <v/>
      </c>
      <c r="N799" s="14" t="n"/>
      <c r="O799" s="13" t="n"/>
      <c r="P799" s="14" t="n"/>
      <c r="Q799" s="15">
        <f>IF(N799="Sí",0,H799-I799-K799)</f>
        <v/>
      </c>
      <c r="R799" s="14">
        <f>F799-TODAY()</f>
        <v/>
      </c>
      <c r="S799" s="14">
        <f>IF(N799="Sí","🟢 Pagado",IF(R799&lt;0,"🔴 Vencido",IF(R799&lt;=7,"🟡 Por vencer","")))</f>
        <v/>
      </c>
      <c r="T799" s="14" t="n"/>
      <c r="U799" s="14" t="n"/>
      <c r="V799" s="14" t="n"/>
      <c r="W799" s="14" t="n"/>
      <c r="X799" s="87" t="n"/>
    </row>
    <row r="800">
      <c r="A800" s="13" t="n"/>
      <c r="B800" s="14" t="n"/>
      <c r="C800" s="14" t="n"/>
      <c r="D800" s="14" t="n"/>
      <c r="E800" s="13" t="n"/>
      <c r="F800" s="13" t="n"/>
      <c r="G800" s="14" t="n"/>
      <c r="H800" s="15" t="n"/>
      <c r="I800" s="15" t="n"/>
      <c r="J800" s="308" t="n"/>
      <c r="K800" s="15" t="n"/>
      <c r="L800" s="15" t="n"/>
      <c r="M800" s="33">
        <f>SUM(I800,K800)</f>
        <v/>
      </c>
      <c r="N800" s="14" t="n"/>
      <c r="O800" s="13" t="n"/>
      <c r="P800" s="14" t="n"/>
      <c r="Q800" s="15">
        <f>IF(N800="Sí",0,H800-I800-K800)</f>
        <v/>
      </c>
      <c r="R800" s="14">
        <f>F800-TODAY()</f>
        <v/>
      </c>
      <c r="S800" s="14">
        <f>IF(N800="Sí","🟢 Pagado",IF(R800&lt;0,"🔴 Vencido",IF(R800&lt;=7,"🟡 Por vencer","")))</f>
        <v/>
      </c>
      <c r="T800" s="14" t="n"/>
      <c r="U800" s="14" t="n"/>
      <c r="V800" s="14" t="n"/>
      <c r="W800" s="14" t="n"/>
      <c r="X800" s="87" t="n"/>
    </row>
    <row r="801">
      <c r="A801" s="13" t="n"/>
      <c r="B801" s="14" t="n"/>
      <c r="C801" s="14" t="n"/>
      <c r="D801" s="14" t="n"/>
      <c r="E801" s="13" t="n"/>
      <c r="F801" s="13" t="n"/>
      <c r="G801" s="14" t="n"/>
      <c r="H801" s="15" t="n"/>
      <c r="I801" s="15" t="n"/>
      <c r="J801" s="308" t="n"/>
      <c r="K801" s="15" t="n"/>
      <c r="L801" s="15" t="n"/>
      <c r="M801" s="33">
        <f>SUM(I801,K801)</f>
        <v/>
      </c>
      <c r="N801" s="14" t="n"/>
      <c r="O801" s="13" t="n"/>
      <c r="P801" s="14" t="n"/>
      <c r="Q801" s="15">
        <f>IF(N801="Sí",0,H801-I801-K801)</f>
        <v/>
      </c>
      <c r="R801" s="14">
        <f>F801-TODAY()</f>
        <v/>
      </c>
      <c r="S801" s="14">
        <f>IF(N801="Sí","🟢 Pagado",IF(R801&lt;0,"🔴 Vencido",IF(R801&lt;=7,"🟡 Por vencer","")))</f>
        <v/>
      </c>
      <c r="T801" s="14" t="n"/>
      <c r="U801" s="14" t="n"/>
      <c r="V801" s="14" t="n"/>
      <c r="W801" s="14" t="n"/>
      <c r="X801" s="87" t="n"/>
    </row>
    <row r="802">
      <c r="A802" s="13" t="n"/>
      <c r="B802" s="14" t="n"/>
      <c r="C802" s="14" t="n"/>
      <c r="D802" s="14" t="n"/>
      <c r="E802" s="13" t="n"/>
      <c r="F802" s="13" t="n"/>
      <c r="G802" s="14" t="n"/>
      <c r="H802" s="15" t="n"/>
      <c r="I802" s="15" t="n"/>
      <c r="J802" s="308" t="n"/>
      <c r="K802" s="15" t="n"/>
      <c r="L802" s="15" t="n"/>
      <c r="M802" s="33">
        <f>SUM(I802,K802)</f>
        <v/>
      </c>
      <c r="N802" s="14" t="n"/>
      <c r="O802" s="13" t="n"/>
      <c r="P802" s="14" t="n"/>
      <c r="Q802" s="15">
        <f>IF(N802="Sí",0,H802-I802-K802)</f>
        <v/>
      </c>
      <c r="R802" s="14">
        <f>F802-TODAY()</f>
        <v/>
      </c>
      <c r="S802" s="14">
        <f>IF(N802="Sí","🟢 Pagado",IF(R802&lt;0,"🔴 Vencido",IF(R802&lt;=7,"🟡 Por vencer","")))</f>
        <v/>
      </c>
      <c r="T802" s="14" t="n"/>
      <c r="U802" s="14" t="n"/>
      <c r="V802" s="14" t="n"/>
      <c r="W802" s="14" t="n"/>
      <c r="X802" s="87" t="n"/>
    </row>
    <row r="803">
      <c r="A803" s="13" t="n"/>
      <c r="B803" s="14" t="n"/>
      <c r="C803" s="14" t="n"/>
      <c r="D803" s="14" t="n"/>
      <c r="E803" s="13" t="n"/>
      <c r="F803" s="13" t="n"/>
      <c r="G803" s="14" t="n"/>
      <c r="H803" s="15" t="n"/>
      <c r="I803" s="15" t="n"/>
      <c r="J803" s="308" t="n"/>
      <c r="K803" s="15" t="n"/>
      <c r="L803" s="15" t="n"/>
      <c r="M803" s="33">
        <f>SUM(I803,K803)</f>
        <v/>
      </c>
      <c r="N803" s="14" t="n"/>
      <c r="O803" s="13" t="n"/>
      <c r="P803" s="14" t="n"/>
      <c r="Q803" s="15">
        <f>IF(N803="Sí",0,H803-I803-K803)</f>
        <v/>
      </c>
      <c r="R803" s="14">
        <f>F803-TODAY()</f>
        <v/>
      </c>
      <c r="S803" s="14">
        <f>IF(N803="Sí","🟢 Pagado",IF(R803&lt;0,"🔴 Vencido",IF(R803&lt;=7,"🟡 Por vencer","")))</f>
        <v/>
      </c>
      <c r="T803" s="14" t="n"/>
      <c r="U803" s="14" t="n"/>
      <c r="V803" s="14" t="n"/>
      <c r="W803" s="14" t="n"/>
      <c r="X803" s="87" t="n"/>
    </row>
    <row r="804">
      <c r="A804" s="13" t="n"/>
      <c r="B804" s="14" t="n"/>
      <c r="C804" s="14" t="n"/>
      <c r="D804" s="14" t="n"/>
      <c r="E804" s="13" t="n"/>
      <c r="F804" s="13" t="n"/>
      <c r="G804" s="14" t="n"/>
      <c r="H804" s="15" t="n"/>
      <c r="I804" s="15" t="n"/>
      <c r="J804" s="308" t="n"/>
      <c r="K804" s="15" t="n"/>
      <c r="L804" s="15" t="n"/>
      <c r="M804" s="33">
        <f>SUM(I804,K804)</f>
        <v/>
      </c>
      <c r="N804" s="14" t="n"/>
      <c r="O804" s="13" t="n"/>
      <c r="P804" s="14" t="n"/>
      <c r="Q804" s="15">
        <f>IF(N804="Sí",0,H804-I804-K804)</f>
        <v/>
      </c>
      <c r="R804" s="14">
        <f>F804-TODAY()</f>
        <v/>
      </c>
      <c r="S804" s="14">
        <f>IF(N804="Sí","🟢 Pagado",IF(R804&lt;0,"🔴 Vencido",IF(R804&lt;=7,"🟡 Por vencer","")))</f>
        <v/>
      </c>
      <c r="T804" s="14" t="n"/>
      <c r="U804" s="14" t="n"/>
      <c r="V804" s="14" t="n"/>
      <c r="W804" s="14" t="n"/>
      <c r="X804" s="87" t="n"/>
    </row>
    <row r="805">
      <c r="A805" s="13" t="n"/>
      <c r="B805" s="14" t="n"/>
      <c r="C805" s="14" t="n"/>
      <c r="D805" s="14" t="n"/>
      <c r="E805" s="13" t="n"/>
      <c r="F805" s="13" t="n"/>
      <c r="G805" s="14" t="n"/>
      <c r="H805" s="15" t="n"/>
      <c r="I805" s="15" t="n"/>
      <c r="J805" s="308" t="n"/>
      <c r="K805" s="15" t="n"/>
      <c r="L805" s="15" t="n"/>
      <c r="M805" s="33">
        <f>SUM(I805,K805)</f>
        <v/>
      </c>
      <c r="N805" s="14" t="n"/>
      <c r="O805" s="13" t="n"/>
      <c r="P805" s="14" t="n"/>
      <c r="Q805" s="15">
        <f>IF(N805="Sí",0,H805-I805-K805)</f>
        <v/>
      </c>
      <c r="R805" s="14">
        <f>F805-TODAY()</f>
        <v/>
      </c>
      <c r="S805" s="14">
        <f>IF(N805="Sí","🟢 Pagado",IF(R805&lt;0,"🔴 Vencido",IF(R805&lt;=7,"🟡 Por vencer","")))</f>
        <v/>
      </c>
      <c r="T805" s="14" t="n"/>
      <c r="U805" s="14" t="n"/>
      <c r="V805" s="14" t="n"/>
      <c r="W805" s="14" t="n"/>
      <c r="X805" s="87" t="n"/>
    </row>
    <row r="806">
      <c r="A806" s="13" t="n"/>
      <c r="B806" s="14" t="n"/>
      <c r="C806" s="14" t="n"/>
      <c r="D806" s="14" t="n"/>
      <c r="E806" s="13" t="n"/>
      <c r="F806" s="13" t="n"/>
      <c r="G806" s="14" t="n"/>
      <c r="H806" s="15" t="n"/>
      <c r="I806" s="15" t="n"/>
      <c r="J806" s="308" t="n"/>
      <c r="K806" s="15" t="n"/>
      <c r="L806" s="15" t="n"/>
      <c r="M806" s="33">
        <f>SUM(I806,K806)</f>
        <v/>
      </c>
      <c r="N806" s="14" t="n"/>
      <c r="O806" s="13" t="n"/>
      <c r="P806" s="14" t="n"/>
      <c r="Q806" s="15">
        <f>IF(N806="Sí",0,H806-I806-K806)</f>
        <v/>
      </c>
      <c r="R806" s="14">
        <f>F806-TODAY()</f>
        <v/>
      </c>
      <c r="S806" s="14">
        <f>IF(N806="Sí","🟢 Pagado",IF(R806&lt;0,"🔴 Vencido",IF(R806&lt;=7,"🟡 Por vencer","")))</f>
        <v/>
      </c>
      <c r="T806" s="14" t="n"/>
      <c r="U806" s="14" t="n"/>
      <c r="V806" s="14" t="n"/>
      <c r="W806" s="14" t="n"/>
      <c r="X806" s="87" t="n"/>
    </row>
    <row r="807">
      <c r="A807" s="13" t="n"/>
      <c r="B807" s="14" t="n"/>
      <c r="C807" s="14" t="n"/>
      <c r="D807" s="14" t="n"/>
      <c r="E807" s="13" t="n"/>
      <c r="F807" s="13" t="n"/>
      <c r="G807" s="14" t="n"/>
      <c r="H807" s="15" t="n"/>
      <c r="I807" s="15" t="n"/>
      <c r="J807" s="308" t="n"/>
      <c r="K807" s="15" t="n"/>
      <c r="L807" s="15" t="n"/>
      <c r="M807" s="33">
        <f>SUM(I807,K807)</f>
        <v/>
      </c>
      <c r="N807" s="14" t="n"/>
      <c r="O807" s="13" t="n"/>
      <c r="P807" s="14" t="n"/>
      <c r="Q807" s="15">
        <f>IF(N807="Sí",0,H807-I807-K807)</f>
        <v/>
      </c>
      <c r="R807" s="14">
        <f>F807-TODAY()</f>
        <v/>
      </c>
      <c r="S807" s="14">
        <f>IF(N807="Sí","🟢 Pagado",IF(R807&lt;0,"🔴 Vencido",IF(R807&lt;=7,"🟡 Por vencer","")))</f>
        <v/>
      </c>
      <c r="T807" s="14" t="n"/>
      <c r="U807" s="14" t="n"/>
      <c r="V807" s="14" t="n"/>
      <c r="W807" s="14" t="n"/>
      <c r="X807" s="87" t="n"/>
    </row>
    <row r="808">
      <c r="A808" s="13" t="n"/>
      <c r="B808" s="14" t="n"/>
      <c r="C808" s="14" t="n"/>
      <c r="D808" s="14" t="n"/>
      <c r="E808" s="13" t="n"/>
      <c r="F808" s="13" t="n"/>
      <c r="G808" s="14" t="n"/>
      <c r="H808" s="15" t="n"/>
      <c r="I808" s="15" t="n"/>
      <c r="J808" s="308" t="n"/>
      <c r="K808" s="15" t="n"/>
      <c r="L808" s="15" t="n"/>
      <c r="M808" s="33">
        <f>SUM(I808,K808)</f>
        <v/>
      </c>
      <c r="N808" s="14" t="n"/>
      <c r="O808" s="13" t="n"/>
      <c r="P808" s="14" t="n"/>
      <c r="Q808" s="15">
        <f>IF(N808="Sí",0,H808-I808-K808)</f>
        <v/>
      </c>
      <c r="R808" s="14">
        <f>F808-TODAY()</f>
        <v/>
      </c>
      <c r="S808" s="14">
        <f>IF(N808="Sí","🟢 Pagado",IF(R808&lt;0,"🔴 Vencido",IF(R808&lt;=7,"🟡 Por vencer","")))</f>
        <v/>
      </c>
      <c r="T808" s="14" t="n"/>
      <c r="U808" s="14" t="n"/>
      <c r="V808" s="14" t="n"/>
      <c r="W808" s="14" t="n"/>
      <c r="X808" s="87" t="n"/>
    </row>
    <row r="809">
      <c r="A809" s="13" t="n"/>
      <c r="B809" s="14" t="n"/>
      <c r="C809" s="14" t="n"/>
      <c r="D809" s="14" t="n"/>
      <c r="E809" s="13" t="n"/>
      <c r="F809" s="13" t="n"/>
      <c r="G809" s="14" t="n"/>
      <c r="H809" s="15" t="n"/>
      <c r="I809" s="15" t="n"/>
      <c r="J809" s="308" t="n"/>
      <c r="K809" s="15" t="n"/>
      <c r="L809" s="15" t="n"/>
      <c r="M809" s="33">
        <f>SUM(I809,K809)</f>
        <v/>
      </c>
      <c r="N809" s="14" t="n"/>
      <c r="O809" s="13" t="n"/>
      <c r="P809" s="14" t="n"/>
      <c r="Q809" s="15">
        <f>IF(N809="Sí",0,H809-I809-K809)</f>
        <v/>
      </c>
      <c r="R809" s="14">
        <f>F809-TODAY()</f>
        <v/>
      </c>
      <c r="S809" s="14">
        <f>IF(N809="Sí","🟢 Pagado",IF(R809&lt;0,"🔴 Vencido",IF(R809&lt;=7,"🟡 Por vencer","")))</f>
        <v/>
      </c>
      <c r="T809" s="14" t="n"/>
      <c r="U809" s="14" t="n"/>
      <c r="V809" s="14" t="n"/>
      <c r="W809" s="14" t="n"/>
      <c r="X809" s="87" t="n"/>
    </row>
    <row r="810">
      <c r="A810" s="13" t="n"/>
      <c r="B810" s="14" t="n"/>
      <c r="C810" s="14" t="n"/>
      <c r="D810" s="14" t="n"/>
      <c r="E810" s="13" t="n"/>
      <c r="F810" s="13" t="n"/>
      <c r="G810" s="14" t="n"/>
      <c r="H810" s="15" t="n"/>
      <c r="I810" s="15" t="n"/>
      <c r="J810" s="308" t="n"/>
      <c r="K810" s="15" t="n"/>
      <c r="L810" s="15" t="n"/>
      <c r="M810" s="33">
        <f>SUM(I810,K810)</f>
        <v/>
      </c>
      <c r="N810" s="14" t="n"/>
      <c r="O810" s="13" t="n"/>
      <c r="P810" s="14" t="n"/>
      <c r="Q810" s="15">
        <f>IF(N810="Sí",0,H810-I810-K810)</f>
        <v/>
      </c>
      <c r="R810" s="14">
        <f>F810-TODAY()</f>
        <v/>
      </c>
      <c r="S810" s="14">
        <f>IF(N810="Sí","🟢 Pagado",IF(R810&lt;0,"🔴 Vencido",IF(R810&lt;=7,"🟡 Por vencer","")))</f>
        <v/>
      </c>
      <c r="T810" s="14" t="n"/>
      <c r="U810" s="14" t="n"/>
      <c r="V810" s="14" t="n"/>
      <c r="W810" s="14" t="n"/>
      <c r="X810" s="87" t="n"/>
    </row>
    <row r="811">
      <c r="A811" s="13" t="n"/>
      <c r="B811" s="14" t="n"/>
      <c r="C811" s="14" t="n"/>
      <c r="D811" s="14" t="n"/>
      <c r="E811" s="13" t="n"/>
      <c r="F811" s="13" t="n"/>
      <c r="G811" s="14" t="n"/>
      <c r="H811" s="15" t="n"/>
      <c r="I811" s="15" t="n"/>
      <c r="J811" s="308" t="n"/>
      <c r="K811" s="15" t="n"/>
      <c r="L811" s="15" t="n"/>
      <c r="M811" s="33">
        <f>SUM(I811,K811)</f>
        <v/>
      </c>
      <c r="N811" s="14" t="n"/>
      <c r="O811" s="13" t="n"/>
      <c r="P811" s="14" t="n"/>
      <c r="Q811" s="15">
        <f>IF(N811="Sí",0,H811-I811-K811)</f>
        <v/>
      </c>
      <c r="R811" s="14">
        <f>F811-TODAY()</f>
        <v/>
      </c>
      <c r="S811" s="14">
        <f>IF(N811="Sí","🟢 Pagado",IF(R811&lt;0,"🔴 Vencido",IF(R811&lt;=7,"🟡 Por vencer","")))</f>
        <v/>
      </c>
      <c r="T811" s="14" t="n"/>
      <c r="U811" s="14" t="n"/>
      <c r="V811" s="14" t="n"/>
      <c r="W811" s="14" t="n"/>
      <c r="X811" s="87" t="n"/>
    </row>
    <row r="812">
      <c r="A812" s="13" t="n"/>
      <c r="B812" s="14" t="n"/>
      <c r="C812" s="14" t="n"/>
      <c r="D812" s="14" t="n"/>
      <c r="E812" s="13" t="n"/>
      <c r="F812" s="13" t="n"/>
      <c r="G812" s="14" t="n"/>
      <c r="H812" s="15" t="n"/>
      <c r="I812" s="15" t="n"/>
      <c r="J812" s="308" t="n"/>
      <c r="K812" s="15" t="n"/>
      <c r="L812" s="15" t="n"/>
      <c r="M812" s="33">
        <f>SUM(I812,K812)</f>
        <v/>
      </c>
      <c r="N812" s="14" t="n"/>
      <c r="O812" s="13" t="n"/>
      <c r="P812" s="14" t="n"/>
      <c r="Q812" s="15">
        <f>IF(N812="Sí",0,H812-I812-K812)</f>
        <v/>
      </c>
      <c r="R812" s="14">
        <f>F812-TODAY()</f>
        <v/>
      </c>
      <c r="S812" s="14">
        <f>IF(N812="Sí","🟢 Pagado",IF(R812&lt;0,"🔴 Vencido",IF(R812&lt;=7,"🟡 Por vencer","")))</f>
        <v/>
      </c>
      <c r="T812" s="14" t="n"/>
      <c r="U812" s="14" t="n"/>
      <c r="V812" s="14" t="n"/>
      <c r="W812" s="14" t="n"/>
      <c r="X812" s="87" t="n"/>
    </row>
    <row r="813">
      <c r="A813" s="13" t="n"/>
      <c r="B813" s="14" t="n"/>
      <c r="C813" s="14" t="n"/>
      <c r="D813" s="14" t="n"/>
      <c r="E813" s="13" t="n"/>
      <c r="F813" s="13" t="n"/>
      <c r="G813" s="14" t="n"/>
      <c r="H813" s="15" t="n"/>
      <c r="I813" s="15" t="n"/>
      <c r="J813" s="308" t="n"/>
      <c r="K813" s="15" t="n"/>
      <c r="L813" s="15" t="n"/>
      <c r="M813" s="33">
        <f>SUM(I813,K813)</f>
        <v/>
      </c>
      <c r="N813" s="14" t="n"/>
      <c r="O813" s="13" t="n"/>
      <c r="P813" s="14" t="n"/>
      <c r="Q813" s="15">
        <f>IF(N813="Sí",0,H813-I813-K813)</f>
        <v/>
      </c>
      <c r="R813" s="14">
        <f>F813-TODAY()</f>
        <v/>
      </c>
      <c r="S813" s="14">
        <f>IF(N813="Sí","🟢 Pagado",IF(R813&lt;0,"🔴 Vencido",IF(R813&lt;=7,"🟡 Por vencer","")))</f>
        <v/>
      </c>
      <c r="T813" s="14" t="n"/>
      <c r="U813" s="14" t="n"/>
      <c r="V813" s="14" t="n"/>
      <c r="W813" s="14" t="n"/>
      <c r="X813" s="87" t="n"/>
    </row>
    <row r="814">
      <c r="A814" s="13" t="n"/>
      <c r="B814" s="14" t="n"/>
      <c r="C814" s="14" t="n"/>
      <c r="D814" s="14" t="n"/>
      <c r="E814" s="13" t="n"/>
      <c r="F814" s="13" t="n"/>
      <c r="G814" s="14" t="n"/>
      <c r="H814" s="15" t="n"/>
      <c r="I814" s="15" t="n"/>
      <c r="J814" s="308" t="n"/>
      <c r="K814" s="15" t="n"/>
      <c r="L814" s="15" t="n"/>
      <c r="M814" s="33">
        <f>SUM(I814,K814)</f>
        <v/>
      </c>
      <c r="N814" s="14" t="n"/>
      <c r="O814" s="13" t="n"/>
      <c r="P814" s="14" t="n"/>
      <c r="Q814" s="15">
        <f>IF(N814="Sí",0,H814-I814-K814)</f>
        <v/>
      </c>
      <c r="R814" s="14">
        <f>F814-TODAY()</f>
        <v/>
      </c>
      <c r="S814" s="14">
        <f>IF(N814="Sí","🟢 Pagado",IF(R814&lt;0,"🔴 Vencido",IF(R814&lt;=7,"🟡 Por vencer","")))</f>
        <v/>
      </c>
      <c r="T814" s="14" t="n"/>
      <c r="U814" s="14" t="n"/>
      <c r="V814" s="14" t="n"/>
      <c r="W814" s="14" t="n"/>
      <c r="X814" s="87" t="n"/>
    </row>
    <row r="815">
      <c r="A815" s="13" t="n"/>
      <c r="B815" s="14" t="n"/>
      <c r="C815" s="14" t="n"/>
      <c r="D815" s="14" t="n"/>
      <c r="E815" s="13" t="n"/>
      <c r="F815" s="13" t="n"/>
      <c r="G815" s="14" t="n"/>
      <c r="H815" s="15" t="n"/>
      <c r="I815" s="15" t="n"/>
      <c r="J815" s="308" t="n"/>
      <c r="K815" s="15" t="n"/>
      <c r="L815" s="15" t="n"/>
      <c r="M815" s="33">
        <f>SUM(I815,K815)</f>
        <v/>
      </c>
      <c r="N815" s="14" t="n"/>
      <c r="O815" s="13" t="n"/>
      <c r="P815" s="14" t="n"/>
      <c r="Q815" s="15">
        <f>IF(N815="Sí",0,H815-I815-K815)</f>
        <v/>
      </c>
      <c r="R815" s="14">
        <f>F815-TODAY()</f>
        <v/>
      </c>
      <c r="S815" s="14">
        <f>IF(N815="Sí","🟢 Pagado",IF(R815&lt;0,"🔴 Vencido",IF(R815&lt;=7,"🟡 Por vencer","")))</f>
        <v/>
      </c>
      <c r="T815" s="14" t="n"/>
      <c r="U815" s="14" t="n"/>
      <c r="V815" s="14" t="n"/>
      <c r="W815" s="14" t="n"/>
      <c r="X815" s="87" t="n"/>
    </row>
    <row r="816">
      <c r="A816" s="13" t="n"/>
      <c r="B816" s="14" t="n"/>
      <c r="C816" s="14" t="n"/>
      <c r="D816" s="14" t="n"/>
      <c r="E816" s="13" t="n"/>
      <c r="F816" s="13" t="n"/>
      <c r="G816" s="14" t="n"/>
      <c r="H816" s="15" t="n"/>
      <c r="I816" s="15" t="n"/>
      <c r="J816" s="308" t="n"/>
      <c r="K816" s="15" t="n"/>
      <c r="L816" s="15" t="n"/>
      <c r="M816" s="33">
        <f>SUM(I816,K816)</f>
        <v/>
      </c>
      <c r="N816" s="14" t="n"/>
      <c r="O816" s="13" t="n"/>
      <c r="P816" s="14" t="n"/>
      <c r="Q816" s="15">
        <f>IF(N816="Sí",0,H816-I816-K816)</f>
        <v/>
      </c>
      <c r="R816" s="14">
        <f>F816-TODAY()</f>
        <v/>
      </c>
      <c r="S816" s="14">
        <f>IF(N816="Sí","🟢 Pagado",IF(R816&lt;0,"🔴 Vencido",IF(R816&lt;=7,"🟡 Por vencer","")))</f>
        <v/>
      </c>
      <c r="T816" s="14" t="n"/>
      <c r="U816" s="14" t="n"/>
      <c r="V816" s="14" t="n"/>
      <c r="W816" s="14" t="n"/>
      <c r="X816" s="87" t="n"/>
    </row>
    <row r="817">
      <c r="A817" s="13" t="n"/>
      <c r="B817" s="14" t="n"/>
      <c r="C817" s="14" t="n"/>
      <c r="D817" s="14" t="n"/>
      <c r="E817" s="13" t="n"/>
      <c r="F817" s="13" t="n"/>
      <c r="G817" s="14" t="n"/>
      <c r="H817" s="15" t="n"/>
      <c r="I817" s="15" t="n"/>
      <c r="J817" s="308" t="n"/>
      <c r="K817" s="15" t="n"/>
      <c r="L817" s="15" t="n"/>
      <c r="M817" s="33">
        <f>SUM(I817,K817)</f>
        <v/>
      </c>
      <c r="N817" s="14" t="n"/>
      <c r="O817" s="13" t="n"/>
      <c r="P817" s="14" t="n"/>
      <c r="Q817" s="15">
        <f>IF(N817="Sí",0,H817-I817-K817)</f>
        <v/>
      </c>
      <c r="R817" s="14">
        <f>F817-TODAY()</f>
        <v/>
      </c>
      <c r="S817" s="14">
        <f>IF(N817="Sí","🟢 Pagado",IF(R817&lt;0,"🔴 Vencido",IF(R817&lt;=7,"🟡 Por vencer","")))</f>
        <v/>
      </c>
      <c r="T817" s="14" t="n"/>
      <c r="U817" s="14" t="n"/>
      <c r="V817" s="14" t="n"/>
      <c r="W817" s="14" t="n"/>
      <c r="X817" s="87" t="n"/>
    </row>
    <row r="818">
      <c r="A818" s="13" t="n"/>
      <c r="B818" s="14" t="n"/>
      <c r="C818" s="14" t="n"/>
      <c r="D818" s="14" t="n"/>
      <c r="E818" s="13" t="n"/>
      <c r="F818" s="13" t="n"/>
      <c r="G818" s="14" t="n"/>
      <c r="H818" s="15" t="n"/>
      <c r="I818" s="15" t="n"/>
      <c r="J818" s="308" t="n"/>
      <c r="K818" s="15" t="n"/>
      <c r="L818" s="15" t="n"/>
      <c r="M818" s="33">
        <f>SUM(I818,K818)</f>
        <v/>
      </c>
      <c r="N818" s="14" t="n"/>
      <c r="O818" s="13" t="n"/>
      <c r="P818" s="14" t="n"/>
      <c r="Q818" s="15">
        <f>IF(N818="Sí",0,H818-I818-K818)</f>
        <v/>
      </c>
      <c r="R818" s="14">
        <f>F818-TODAY()</f>
        <v/>
      </c>
      <c r="S818" s="14">
        <f>IF(N818="Sí","🟢 Pagado",IF(R818&lt;0,"🔴 Vencido",IF(R818&lt;=7,"🟡 Por vencer","")))</f>
        <v/>
      </c>
      <c r="T818" s="14" t="n"/>
      <c r="U818" s="14" t="n"/>
      <c r="V818" s="14" t="n"/>
      <c r="W818" s="14" t="n"/>
      <c r="X818" s="87" t="n"/>
    </row>
    <row r="819">
      <c r="A819" s="13" t="n"/>
      <c r="B819" s="14" t="n"/>
      <c r="C819" s="14" t="n"/>
      <c r="D819" s="14" t="n"/>
      <c r="E819" s="13" t="n"/>
      <c r="F819" s="13" t="n"/>
      <c r="G819" s="14" t="n"/>
      <c r="H819" s="15" t="n"/>
      <c r="I819" s="15" t="n"/>
      <c r="J819" s="308" t="n"/>
      <c r="K819" s="15" t="n"/>
      <c r="L819" s="15" t="n"/>
      <c r="M819" s="33">
        <f>SUM(I819,K819)</f>
        <v/>
      </c>
      <c r="N819" s="14" t="n"/>
      <c r="O819" s="13" t="n"/>
      <c r="P819" s="14" t="n"/>
      <c r="Q819" s="15">
        <f>IF(N819="Sí",0,H819-I819-K819)</f>
        <v/>
      </c>
      <c r="R819" s="14">
        <f>F819-TODAY()</f>
        <v/>
      </c>
      <c r="S819" s="14">
        <f>IF(N819="Sí","🟢 Pagado",IF(R819&lt;0,"🔴 Vencido",IF(R819&lt;=7,"🟡 Por vencer","")))</f>
        <v/>
      </c>
      <c r="T819" s="14" t="n"/>
      <c r="U819" s="14" t="n"/>
      <c r="V819" s="14" t="n"/>
      <c r="W819" s="14" t="n"/>
      <c r="X819" s="87" t="n"/>
    </row>
    <row r="820">
      <c r="A820" s="13" t="n"/>
      <c r="B820" s="14" t="n"/>
      <c r="C820" s="14" t="n"/>
      <c r="D820" s="14" t="n"/>
      <c r="E820" s="13" t="n"/>
      <c r="F820" s="13" t="n"/>
      <c r="G820" s="14" t="n"/>
      <c r="H820" s="15" t="n"/>
      <c r="I820" s="15" t="n"/>
      <c r="J820" s="308" t="n"/>
      <c r="K820" s="15" t="n"/>
      <c r="L820" s="15" t="n"/>
      <c r="M820" s="33">
        <f>SUM(I820,K820)</f>
        <v/>
      </c>
      <c r="N820" s="14" t="n"/>
      <c r="O820" s="13" t="n"/>
      <c r="P820" s="14" t="n"/>
      <c r="Q820" s="15">
        <f>IF(N820="Sí",0,H820-I820-K820)</f>
        <v/>
      </c>
      <c r="R820" s="14">
        <f>F820-TODAY()</f>
        <v/>
      </c>
      <c r="S820" s="14">
        <f>IF(N820="Sí","🟢 Pagado",IF(R820&lt;0,"🔴 Vencido",IF(R820&lt;=7,"🟡 Por vencer","")))</f>
        <v/>
      </c>
      <c r="T820" s="14" t="n"/>
      <c r="U820" s="14" t="n"/>
      <c r="V820" s="14" t="n"/>
      <c r="W820" s="14" t="n"/>
      <c r="X820" s="87" t="n"/>
    </row>
    <row r="821">
      <c r="A821" s="13" t="n"/>
      <c r="B821" s="14" t="n"/>
      <c r="C821" s="14" t="n"/>
      <c r="D821" s="14" t="n"/>
      <c r="E821" s="13" t="n"/>
      <c r="F821" s="13" t="n"/>
      <c r="G821" s="14" t="n"/>
      <c r="H821" s="15" t="n"/>
      <c r="I821" s="15" t="n"/>
      <c r="J821" s="308" t="n"/>
      <c r="K821" s="15" t="n"/>
      <c r="L821" s="15" t="n"/>
      <c r="M821" s="33">
        <f>SUM(I821,K821)</f>
        <v/>
      </c>
      <c r="N821" s="14" t="n"/>
      <c r="O821" s="13" t="n"/>
      <c r="P821" s="14" t="n"/>
      <c r="Q821" s="15">
        <f>IF(N821="Sí",0,H821-I821-K821)</f>
        <v/>
      </c>
      <c r="R821" s="14">
        <f>F821-TODAY()</f>
        <v/>
      </c>
      <c r="S821" s="14">
        <f>IF(N821="Sí","🟢 Pagado",IF(R821&lt;0,"🔴 Vencido",IF(R821&lt;=7,"🟡 Por vencer","")))</f>
        <v/>
      </c>
      <c r="T821" s="14" t="n"/>
      <c r="U821" s="14" t="n"/>
      <c r="V821" s="14" t="n"/>
      <c r="W821" s="14" t="n"/>
      <c r="X821" s="87" t="n"/>
    </row>
    <row r="822">
      <c r="A822" s="13" t="n"/>
      <c r="B822" s="14" t="n"/>
      <c r="C822" s="14" t="n"/>
      <c r="D822" s="14" t="n"/>
      <c r="E822" s="13" t="n"/>
      <c r="F822" s="13" t="n"/>
      <c r="G822" s="14" t="n"/>
      <c r="H822" s="15" t="n"/>
      <c r="I822" s="15" t="n"/>
      <c r="J822" s="308" t="n"/>
      <c r="K822" s="15" t="n"/>
      <c r="L822" s="15" t="n"/>
      <c r="M822" s="33">
        <f>SUM(I822,K822)</f>
        <v/>
      </c>
      <c r="N822" s="14" t="n"/>
      <c r="O822" s="13" t="n"/>
      <c r="P822" s="14" t="n"/>
      <c r="Q822" s="15">
        <f>IF(N822="Sí",0,H822-I822-K822)</f>
        <v/>
      </c>
      <c r="R822" s="14">
        <f>F822-TODAY()</f>
        <v/>
      </c>
      <c r="S822" s="14">
        <f>IF(N822="Sí","🟢 Pagado",IF(R822&lt;0,"🔴 Vencido",IF(R822&lt;=7,"🟡 Por vencer","")))</f>
        <v/>
      </c>
      <c r="T822" s="14" t="n"/>
      <c r="U822" s="14" t="n"/>
      <c r="V822" s="14" t="n"/>
      <c r="W822" s="14" t="n"/>
      <c r="X822" s="87" t="n"/>
    </row>
    <row r="823">
      <c r="A823" s="13" t="n"/>
      <c r="B823" s="14" t="n"/>
      <c r="C823" s="14" t="n"/>
      <c r="D823" s="14" t="n"/>
      <c r="E823" s="13" t="n"/>
      <c r="F823" s="13" t="n"/>
      <c r="G823" s="14" t="n"/>
      <c r="H823" s="15" t="n"/>
      <c r="I823" s="15" t="n"/>
      <c r="J823" s="308" t="n"/>
      <c r="K823" s="15" t="n"/>
      <c r="L823" s="15" t="n"/>
      <c r="M823" s="33">
        <f>SUM(I823,K823)</f>
        <v/>
      </c>
      <c r="N823" s="14" t="n"/>
      <c r="O823" s="13" t="n"/>
      <c r="P823" s="14" t="n"/>
      <c r="Q823" s="15">
        <f>IF(N823="Sí",0,H823-I823-K823)</f>
        <v/>
      </c>
      <c r="R823" s="14">
        <f>F823-TODAY()</f>
        <v/>
      </c>
      <c r="S823" s="14">
        <f>IF(N823="Sí","🟢 Pagado",IF(R823&lt;0,"🔴 Vencido",IF(R823&lt;=7,"🟡 Por vencer","")))</f>
        <v/>
      </c>
      <c r="T823" s="14" t="n"/>
      <c r="U823" s="14" t="n"/>
      <c r="V823" s="14" t="n"/>
      <c r="W823" s="14" t="n"/>
      <c r="X823" s="87" t="n"/>
    </row>
    <row r="824">
      <c r="A824" s="13" t="n"/>
      <c r="B824" s="14" t="n"/>
      <c r="C824" s="14" t="n"/>
      <c r="D824" s="14" t="n"/>
      <c r="E824" s="13" t="n"/>
      <c r="F824" s="13" t="n"/>
      <c r="G824" s="14" t="n"/>
      <c r="H824" s="15" t="n"/>
      <c r="I824" s="15" t="n"/>
      <c r="J824" s="308" t="n"/>
      <c r="K824" s="15" t="n"/>
      <c r="L824" s="15" t="n"/>
      <c r="M824" s="33">
        <f>SUM(I824,K824)</f>
        <v/>
      </c>
      <c r="N824" s="14" t="n"/>
      <c r="O824" s="13" t="n"/>
      <c r="P824" s="14" t="n"/>
      <c r="Q824" s="15">
        <f>IF(N824="Sí",0,H824-I824-K824)</f>
        <v/>
      </c>
      <c r="R824" s="14">
        <f>F824-TODAY()</f>
        <v/>
      </c>
      <c r="S824" s="14">
        <f>IF(N824="Sí","🟢 Pagado",IF(R824&lt;0,"🔴 Vencido",IF(R824&lt;=7,"🟡 Por vencer","")))</f>
        <v/>
      </c>
      <c r="T824" s="14" t="n"/>
      <c r="U824" s="14" t="n"/>
      <c r="V824" s="14" t="n"/>
      <c r="W824" s="14" t="n"/>
      <c r="X824" s="87" t="n"/>
    </row>
    <row r="825">
      <c r="A825" s="13" t="n"/>
      <c r="B825" s="14" t="n"/>
      <c r="C825" s="14" t="n"/>
      <c r="D825" s="14" t="n"/>
      <c r="E825" s="13" t="n"/>
      <c r="F825" s="13" t="n"/>
      <c r="G825" s="14" t="n"/>
      <c r="H825" s="15" t="n"/>
      <c r="I825" s="15" t="n"/>
      <c r="J825" s="308" t="n"/>
      <c r="K825" s="15" t="n"/>
      <c r="L825" s="15" t="n"/>
      <c r="M825" s="33">
        <f>SUM(I825,K825)</f>
        <v/>
      </c>
      <c r="N825" s="14" t="n"/>
      <c r="O825" s="13" t="n"/>
      <c r="P825" s="14" t="n"/>
      <c r="Q825" s="15">
        <f>IF(N825="Sí",0,H825-I825-K825)</f>
        <v/>
      </c>
      <c r="R825" s="14">
        <f>F825-TODAY()</f>
        <v/>
      </c>
      <c r="S825" s="14">
        <f>IF(N825="Sí","🟢 Pagado",IF(R825&lt;0,"🔴 Vencido",IF(R825&lt;=7,"🟡 Por vencer","")))</f>
        <v/>
      </c>
      <c r="T825" s="14" t="n"/>
      <c r="U825" s="14" t="n"/>
      <c r="V825" s="14" t="n"/>
      <c r="W825" s="14" t="n"/>
      <c r="X825" s="87" t="n"/>
    </row>
    <row r="826">
      <c r="A826" s="13" t="n"/>
      <c r="B826" s="14" t="n"/>
      <c r="C826" s="14" t="n"/>
      <c r="D826" s="14" t="n"/>
      <c r="E826" s="13" t="n"/>
      <c r="F826" s="13" t="n"/>
      <c r="G826" s="14" t="n"/>
      <c r="H826" s="15" t="n"/>
      <c r="I826" s="15" t="n"/>
      <c r="J826" s="308" t="n"/>
      <c r="K826" s="15" t="n"/>
      <c r="L826" s="15" t="n"/>
      <c r="M826" s="33">
        <f>SUM(I826,K826)</f>
        <v/>
      </c>
      <c r="N826" s="14" t="n"/>
      <c r="O826" s="13" t="n"/>
      <c r="P826" s="14" t="n"/>
      <c r="Q826" s="15">
        <f>IF(N826="Sí",0,H826-I826-K826)</f>
        <v/>
      </c>
      <c r="R826" s="14">
        <f>F826-TODAY()</f>
        <v/>
      </c>
      <c r="S826" s="14">
        <f>IF(N826="Sí","🟢 Pagado",IF(R826&lt;0,"🔴 Vencido",IF(R826&lt;=7,"🟡 Por vencer","")))</f>
        <v/>
      </c>
      <c r="T826" s="14" t="n"/>
      <c r="U826" s="14" t="n"/>
      <c r="V826" s="14" t="n"/>
      <c r="W826" s="14" t="n"/>
      <c r="X826" s="87" t="n"/>
    </row>
    <row r="827">
      <c r="A827" s="13" t="n"/>
      <c r="B827" s="14" t="n"/>
      <c r="C827" s="14" t="n"/>
      <c r="D827" s="14" t="n"/>
      <c r="E827" s="13" t="n"/>
      <c r="F827" s="13" t="n"/>
      <c r="G827" s="14" t="n"/>
      <c r="H827" s="15" t="n"/>
      <c r="I827" s="15" t="n"/>
      <c r="J827" s="308" t="n"/>
      <c r="K827" s="15" t="n"/>
      <c r="L827" s="15" t="n"/>
      <c r="M827" s="33">
        <f>SUM(I827,K827)</f>
        <v/>
      </c>
      <c r="N827" s="14" t="n"/>
      <c r="O827" s="13" t="n"/>
      <c r="P827" s="14" t="n"/>
      <c r="Q827" s="15">
        <f>IF(N827="Sí",0,H827-I827-K827)</f>
        <v/>
      </c>
      <c r="R827" s="14">
        <f>F827-TODAY()</f>
        <v/>
      </c>
      <c r="S827" s="14">
        <f>IF(N827="Sí","🟢 Pagado",IF(R827&lt;0,"🔴 Vencido",IF(R827&lt;=7,"🟡 Por vencer","")))</f>
        <v/>
      </c>
      <c r="T827" s="14" t="n"/>
      <c r="U827" s="14" t="n"/>
      <c r="V827" s="14" t="n"/>
      <c r="W827" s="14" t="n"/>
      <c r="X827" s="87" t="n"/>
    </row>
    <row r="828">
      <c r="A828" s="13" t="n"/>
      <c r="B828" s="14" t="n"/>
      <c r="C828" s="14" t="n"/>
      <c r="D828" s="14" t="n"/>
      <c r="E828" s="13" t="n"/>
      <c r="F828" s="13" t="n"/>
      <c r="G828" s="14" t="n"/>
      <c r="H828" s="15" t="n"/>
      <c r="I828" s="15" t="n"/>
      <c r="J828" s="308" t="n"/>
      <c r="K828" s="15" t="n"/>
      <c r="L828" s="15" t="n"/>
      <c r="M828" s="33">
        <f>SUM(I828,K828)</f>
        <v/>
      </c>
      <c r="N828" s="14" t="n"/>
      <c r="O828" s="13" t="n"/>
      <c r="P828" s="14" t="n"/>
      <c r="Q828" s="15">
        <f>IF(N828="Sí",0,H828-I828-K828)</f>
        <v/>
      </c>
      <c r="R828" s="14">
        <f>F828-TODAY()</f>
        <v/>
      </c>
      <c r="S828" s="14">
        <f>IF(N828="Sí","🟢 Pagado",IF(R828&lt;0,"🔴 Vencido",IF(R828&lt;=7,"🟡 Por vencer","")))</f>
        <v/>
      </c>
      <c r="T828" s="14" t="n"/>
      <c r="U828" s="14" t="n"/>
      <c r="V828" s="14" t="n"/>
      <c r="W828" s="14" t="n"/>
      <c r="X828" s="87" t="n"/>
    </row>
    <row r="829">
      <c r="A829" s="13" t="n"/>
      <c r="B829" s="14" t="n"/>
      <c r="C829" s="14" t="n"/>
      <c r="D829" s="14" t="n"/>
      <c r="E829" s="13" t="n"/>
      <c r="F829" s="13" t="n"/>
      <c r="G829" s="14" t="n"/>
      <c r="H829" s="15" t="n"/>
      <c r="I829" s="15" t="n"/>
      <c r="J829" s="308" t="n"/>
      <c r="K829" s="15" t="n"/>
      <c r="L829" s="15" t="n"/>
      <c r="M829" s="33">
        <f>SUM(I829,K829)</f>
        <v/>
      </c>
      <c r="N829" s="14" t="n"/>
      <c r="O829" s="13" t="n"/>
      <c r="P829" s="14" t="n"/>
      <c r="Q829" s="15">
        <f>IF(N829="Sí",0,H829-I829-K829)</f>
        <v/>
      </c>
      <c r="R829" s="14">
        <f>F829-TODAY()</f>
        <v/>
      </c>
      <c r="S829" s="14">
        <f>IF(N829="Sí","🟢 Pagado",IF(R829&lt;0,"🔴 Vencido",IF(R829&lt;=7,"🟡 Por vencer","")))</f>
        <v/>
      </c>
      <c r="T829" s="14" t="n"/>
      <c r="U829" s="14" t="n"/>
      <c r="V829" s="14" t="n"/>
      <c r="W829" s="14" t="n"/>
      <c r="X829" s="87" t="n"/>
    </row>
    <row r="830">
      <c r="A830" s="13" t="n"/>
      <c r="B830" s="14" t="n"/>
      <c r="C830" s="14" t="n"/>
      <c r="D830" s="14" t="n"/>
      <c r="E830" s="13" t="n"/>
      <c r="F830" s="13" t="n"/>
      <c r="G830" s="14" t="n"/>
      <c r="H830" s="15" t="n"/>
      <c r="I830" s="15" t="n"/>
      <c r="J830" s="308" t="n"/>
      <c r="K830" s="15" t="n"/>
      <c r="L830" s="15" t="n"/>
      <c r="M830" s="33">
        <f>SUM(I830,K830)</f>
        <v/>
      </c>
      <c r="N830" s="14" t="n"/>
      <c r="O830" s="13" t="n"/>
      <c r="P830" s="14" t="n"/>
      <c r="Q830" s="15">
        <f>IF(N830="Sí",0,H830-I830-K830)</f>
        <v/>
      </c>
      <c r="R830" s="14">
        <f>F830-TODAY()</f>
        <v/>
      </c>
      <c r="S830" s="14">
        <f>IF(N830="Sí","🟢 Pagado",IF(R830&lt;0,"🔴 Vencido",IF(R830&lt;=7,"🟡 Por vencer","")))</f>
        <v/>
      </c>
      <c r="T830" s="14" t="n"/>
      <c r="U830" s="14" t="n"/>
      <c r="V830" s="14" t="n"/>
      <c r="W830" s="14" t="n"/>
      <c r="X830" s="87" t="n"/>
    </row>
    <row r="831">
      <c r="A831" s="13" t="n"/>
      <c r="B831" s="14" t="n"/>
      <c r="C831" s="14" t="n"/>
      <c r="D831" s="14" t="n"/>
      <c r="E831" s="13" t="n"/>
      <c r="F831" s="13" t="n"/>
      <c r="G831" s="14" t="n"/>
      <c r="H831" s="15" t="n"/>
      <c r="I831" s="15" t="n"/>
      <c r="J831" s="308" t="n"/>
      <c r="K831" s="15" t="n"/>
      <c r="L831" s="15" t="n"/>
      <c r="M831" s="33">
        <f>SUM(I831,K831)</f>
        <v/>
      </c>
      <c r="N831" s="14" t="n"/>
      <c r="O831" s="13" t="n"/>
      <c r="P831" s="14" t="n"/>
      <c r="Q831" s="15">
        <f>IF(N831="Sí",0,H831-I831-K831)</f>
        <v/>
      </c>
      <c r="R831" s="14">
        <f>F831-TODAY()</f>
        <v/>
      </c>
      <c r="S831" s="14">
        <f>IF(N831="Sí","🟢 Pagado",IF(R831&lt;0,"🔴 Vencido",IF(R831&lt;=7,"🟡 Por vencer","")))</f>
        <v/>
      </c>
      <c r="T831" s="14" t="n"/>
      <c r="U831" s="14" t="n"/>
      <c r="V831" s="14" t="n"/>
      <c r="W831" s="14" t="n"/>
      <c r="X831" s="87" t="n"/>
    </row>
    <row r="832">
      <c r="A832" s="13" t="n"/>
      <c r="B832" s="14" t="n"/>
      <c r="C832" s="14" t="n"/>
      <c r="D832" s="14" t="n"/>
      <c r="E832" s="13" t="n"/>
      <c r="F832" s="13" t="n"/>
      <c r="G832" s="14" t="n"/>
      <c r="H832" s="15" t="n"/>
      <c r="I832" s="15" t="n"/>
      <c r="J832" s="308" t="n"/>
      <c r="K832" s="15" t="n"/>
      <c r="L832" s="15" t="n"/>
      <c r="M832" s="33">
        <f>SUM(I832,K832)</f>
        <v/>
      </c>
      <c r="N832" s="14" t="n"/>
      <c r="O832" s="13" t="n"/>
      <c r="P832" s="14" t="n"/>
      <c r="Q832" s="15">
        <f>IF(N832="Sí",0,H832-I832-K832)</f>
        <v/>
      </c>
      <c r="R832" s="14">
        <f>F832-TODAY()</f>
        <v/>
      </c>
      <c r="S832" s="14">
        <f>IF(N832="Sí","🟢 Pagado",IF(R832&lt;0,"🔴 Vencido",IF(R832&lt;=7,"🟡 Por vencer","")))</f>
        <v/>
      </c>
      <c r="T832" s="14" t="n"/>
      <c r="U832" s="14" t="n"/>
      <c r="V832" s="14" t="n"/>
      <c r="W832" s="14" t="n"/>
      <c r="X832" s="87" t="n"/>
    </row>
    <row r="833">
      <c r="A833" s="13" t="n"/>
      <c r="B833" s="14" t="n"/>
      <c r="C833" s="14" t="n"/>
      <c r="D833" s="14" t="n"/>
      <c r="E833" s="13" t="n"/>
      <c r="F833" s="13" t="n"/>
      <c r="G833" s="14" t="n"/>
      <c r="H833" s="15" t="n"/>
      <c r="I833" s="15" t="n"/>
      <c r="J833" s="308" t="n"/>
      <c r="K833" s="15" t="n"/>
      <c r="L833" s="15" t="n"/>
      <c r="M833" s="33">
        <f>SUM(I833,K833)</f>
        <v/>
      </c>
      <c r="N833" s="14" t="n"/>
      <c r="O833" s="13" t="n"/>
      <c r="P833" s="14" t="n"/>
      <c r="Q833" s="15">
        <f>IF(N833="Sí",0,H833-I833-K833)</f>
        <v/>
      </c>
      <c r="R833" s="14">
        <f>F833-TODAY()</f>
        <v/>
      </c>
      <c r="S833" s="14">
        <f>IF(N833="Sí","🟢 Pagado",IF(R833&lt;0,"🔴 Vencido",IF(R833&lt;=7,"🟡 Por vencer","")))</f>
        <v/>
      </c>
      <c r="T833" s="14" t="n"/>
      <c r="U833" s="14" t="n"/>
      <c r="V833" s="14" t="n"/>
      <c r="W833" s="14" t="n"/>
      <c r="X833" s="87" t="n"/>
    </row>
    <row r="834">
      <c r="A834" s="13" t="n"/>
      <c r="B834" s="14" t="n"/>
      <c r="C834" s="14" t="n"/>
      <c r="D834" s="14" t="n"/>
      <c r="E834" s="13" t="n"/>
      <c r="F834" s="13" t="n"/>
      <c r="G834" s="14" t="n"/>
      <c r="H834" s="15" t="n"/>
      <c r="I834" s="15" t="n"/>
      <c r="J834" s="308" t="n"/>
      <c r="K834" s="15" t="n"/>
      <c r="L834" s="15" t="n"/>
      <c r="M834" s="33">
        <f>SUM(I834,K834)</f>
        <v/>
      </c>
      <c r="N834" s="14" t="n"/>
      <c r="O834" s="13" t="n"/>
      <c r="P834" s="14" t="n"/>
      <c r="Q834" s="15">
        <f>IF(N834="Sí",0,H834-I834-K834)</f>
        <v/>
      </c>
      <c r="R834" s="14">
        <f>F834-TODAY()</f>
        <v/>
      </c>
      <c r="S834" s="14">
        <f>IF(N834="Sí","🟢 Pagado",IF(R834&lt;0,"🔴 Vencido",IF(R834&lt;=7,"🟡 Por vencer","")))</f>
        <v/>
      </c>
      <c r="T834" s="14" t="n"/>
      <c r="U834" s="14" t="n"/>
      <c r="V834" s="14" t="n"/>
      <c r="W834" s="14" t="n"/>
      <c r="X834" s="87" t="n"/>
    </row>
    <row r="835">
      <c r="A835" s="13" t="n"/>
      <c r="B835" s="14" t="n"/>
      <c r="C835" s="14" t="n"/>
      <c r="D835" s="14" t="n"/>
      <c r="E835" s="13" t="n"/>
      <c r="F835" s="13" t="n"/>
      <c r="G835" s="14" t="n"/>
      <c r="H835" s="15" t="n"/>
      <c r="I835" s="15" t="n"/>
      <c r="J835" s="308" t="n"/>
      <c r="K835" s="15" t="n"/>
      <c r="L835" s="15" t="n"/>
      <c r="M835" s="33">
        <f>SUM(I835,K835)</f>
        <v/>
      </c>
      <c r="N835" s="14" t="n"/>
      <c r="O835" s="13" t="n"/>
      <c r="P835" s="14" t="n"/>
      <c r="Q835" s="15">
        <f>IF(N835="Sí",0,H835-I835-K835)</f>
        <v/>
      </c>
      <c r="R835" s="14">
        <f>F835-TODAY()</f>
        <v/>
      </c>
      <c r="S835" s="14">
        <f>IF(N835="Sí","🟢 Pagado",IF(R835&lt;0,"🔴 Vencido",IF(R835&lt;=7,"🟡 Por vencer","")))</f>
        <v/>
      </c>
      <c r="T835" s="14" t="n"/>
      <c r="U835" s="14" t="n"/>
      <c r="V835" s="14" t="n"/>
      <c r="W835" s="14" t="n"/>
      <c r="X835" s="87" t="n"/>
    </row>
    <row r="836">
      <c r="A836" s="13" t="n"/>
      <c r="B836" s="14" t="n"/>
      <c r="C836" s="14" t="n"/>
      <c r="D836" s="14" t="n"/>
      <c r="E836" s="13" t="n"/>
      <c r="F836" s="13" t="n"/>
      <c r="G836" s="14" t="n"/>
      <c r="H836" s="15" t="n"/>
      <c r="I836" s="15" t="n"/>
      <c r="J836" s="308" t="n"/>
      <c r="K836" s="15" t="n"/>
      <c r="L836" s="15" t="n"/>
      <c r="M836" s="33">
        <f>SUM(I836,K836)</f>
        <v/>
      </c>
      <c r="N836" s="14" t="n"/>
      <c r="O836" s="13" t="n"/>
      <c r="P836" s="14" t="n"/>
      <c r="Q836" s="15">
        <f>IF(N836="Sí",0,H836-I836-K836)</f>
        <v/>
      </c>
      <c r="R836" s="14">
        <f>F836-TODAY()</f>
        <v/>
      </c>
      <c r="S836" s="14">
        <f>IF(N836="Sí","🟢 Pagado",IF(R836&lt;0,"🔴 Vencido",IF(R836&lt;=7,"🟡 Por vencer","")))</f>
        <v/>
      </c>
      <c r="T836" s="14" t="n"/>
      <c r="U836" s="14" t="n"/>
      <c r="V836" s="14" t="n"/>
      <c r="W836" s="14" t="n"/>
      <c r="X836" s="87" t="n"/>
    </row>
    <row r="837">
      <c r="A837" s="13" t="n"/>
      <c r="B837" s="14" t="n"/>
      <c r="C837" s="14" t="n"/>
      <c r="D837" s="14" t="n"/>
      <c r="E837" s="13" t="n"/>
      <c r="F837" s="13" t="n"/>
      <c r="G837" s="14" t="n"/>
      <c r="H837" s="15" t="n"/>
      <c r="I837" s="15" t="n"/>
      <c r="J837" s="308" t="n"/>
      <c r="K837" s="15" t="n"/>
      <c r="L837" s="15" t="n"/>
      <c r="M837" s="33">
        <f>SUM(I837,K837)</f>
        <v/>
      </c>
      <c r="N837" s="14" t="n"/>
      <c r="O837" s="13" t="n"/>
      <c r="P837" s="14" t="n"/>
      <c r="Q837" s="15">
        <f>IF(N837="Sí",0,H837-I837-K837)</f>
        <v/>
      </c>
      <c r="R837" s="14">
        <f>F837-TODAY()</f>
        <v/>
      </c>
      <c r="S837" s="14">
        <f>IF(N837="Sí","🟢 Pagado",IF(R837&lt;0,"🔴 Vencido",IF(R837&lt;=7,"🟡 Por vencer","")))</f>
        <v/>
      </c>
      <c r="T837" s="14" t="n"/>
      <c r="U837" s="14" t="n"/>
      <c r="V837" s="14" t="n"/>
      <c r="W837" s="14" t="n"/>
      <c r="X837" s="87" t="n"/>
    </row>
    <row r="838">
      <c r="A838" s="13" t="n"/>
      <c r="B838" s="14" t="n"/>
      <c r="C838" s="14" t="n"/>
      <c r="D838" s="14" t="n"/>
      <c r="E838" s="13" t="n"/>
      <c r="F838" s="13" t="n"/>
      <c r="G838" s="14" t="n"/>
      <c r="H838" s="15" t="n"/>
      <c r="I838" s="15" t="n"/>
      <c r="J838" s="308" t="n"/>
      <c r="K838" s="15" t="n"/>
      <c r="L838" s="15" t="n"/>
      <c r="M838" s="33">
        <f>SUM(I838,K838)</f>
        <v/>
      </c>
      <c r="N838" s="14" t="n"/>
      <c r="O838" s="13" t="n"/>
      <c r="P838" s="14" t="n"/>
      <c r="Q838" s="15">
        <f>IF(N838="Sí",0,H838-I838-K838)</f>
        <v/>
      </c>
      <c r="R838" s="14">
        <f>F838-TODAY()</f>
        <v/>
      </c>
      <c r="S838" s="14">
        <f>IF(N838="Sí","🟢 Pagado",IF(R838&lt;0,"🔴 Vencido",IF(R838&lt;=7,"🟡 Por vencer","")))</f>
        <v/>
      </c>
      <c r="T838" s="14" t="n"/>
      <c r="U838" s="14" t="n"/>
      <c r="V838" s="14" t="n"/>
      <c r="W838" s="14" t="n"/>
      <c r="X838" s="87" t="n"/>
    </row>
    <row r="839">
      <c r="A839" s="13" t="n"/>
      <c r="B839" s="14" t="n"/>
      <c r="C839" s="14" t="n"/>
      <c r="D839" s="14" t="n"/>
      <c r="E839" s="13" t="n"/>
      <c r="F839" s="13" t="n"/>
      <c r="G839" s="14" t="n"/>
      <c r="H839" s="15" t="n"/>
      <c r="I839" s="15" t="n"/>
      <c r="J839" s="308" t="n"/>
      <c r="K839" s="15" t="n"/>
      <c r="L839" s="15" t="n"/>
      <c r="M839" s="33">
        <f>SUM(I839,K839)</f>
        <v/>
      </c>
      <c r="N839" s="14" t="n"/>
      <c r="O839" s="13" t="n"/>
      <c r="P839" s="14" t="n"/>
      <c r="Q839" s="15">
        <f>IF(N839="Sí",0,H839-I839-K839)</f>
        <v/>
      </c>
      <c r="R839" s="14">
        <f>F839-TODAY()</f>
        <v/>
      </c>
      <c r="S839" s="14">
        <f>IF(N839="Sí","🟢 Pagado",IF(R839&lt;0,"🔴 Vencido",IF(R839&lt;=7,"🟡 Por vencer","")))</f>
        <v/>
      </c>
      <c r="T839" s="14" t="n"/>
      <c r="U839" s="14" t="n"/>
      <c r="V839" s="14" t="n"/>
      <c r="W839" s="14" t="n"/>
      <c r="X839" s="87" t="n"/>
    </row>
    <row r="840">
      <c r="A840" s="13" t="n"/>
      <c r="B840" s="14" t="n"/>
      <c r="C840" s="14" t="n"/>
      <c r="D840" s="14" t="n"/>
      <c r="E840" s="13" t="n"/>
      <c r="F840" s="13" t="n"/>
      <c r="G840" s="14" t="n"/>
      <c r="H840" s="15" t="n"/>
      <c r="I840" s="15" t="n"/>
      <c r="J840" s="308" t="n"/>
      <c r="K840" s="15" t="n"/>
      <c r="L840" s="15" t="n"/>
      <c r="M840" s="33">
        <f>SUM(I840,K840)</f>
        <v/>
      </c>
      <c r="N840" s="14" t="n"/>
      <c r="O840" s="13" t="n"/>
      <c r="P840" s="14" t="n"/>
      <c r="Q840" s="15">
        <f>IF(N840="Sí",0,H840-I840-K840)</f>
        <v/>
      </c>
      <c r="R840" s="14">
        <f>F840-TODAY()</f>
        <v/>
      </c>
      <c r="S840" s="14">
        <f>IF(N840="Sí","🟢 Pagado",IF(R840&lt;0,"🔴 Vencido",IF(R840&lt;=7,"🟡 Por vencer","")))</f>
        <v/>
      </c>
      <c r="T840" s="14" t="n"/>
      <c r="U840" s="14" t="n"/>
      <c r="V840" s="14" t="n"/>
      <c r="W840" s="14" t="n"/>
      <c r="X840" s="87" t="n"/>
    </row>
    <row r="841">
      <c r="A841" s="13" t="n"/>
      <c r="B841" s="14" t="n"/>
      <c r="C841" s="14" t="n"/>
      <c r="D841" s="14" t="n"/>
      <c r="E841" s="13" t="n"/>
      <c r="F841" s="13" t="n"/>
      <c r="G841" s="14" t="n"/>
      <c r="H841" s="15" t="n"/>
      <c r="I841" s="15" t="n"/>
      <c r="J841" s="308" t="n"/>
      <c r="K841" s="15" t="n"/>
      <c r="L841" s="15" t="n"/>
      <c r="M841" s="33">
        <f>SUM(I841,K841)</f>
        <v/>
      </c>
      <c r="N841" s="14" t="n"/>
      <c r="O841" s="13" t="n"/>
      <c r="P841" s="14" t="n"/>
      <c r="Q841" s="15">
        <f>IF(N841="Sí",0,H841-I841-K841)</f>
        <v/>
      </c>
      <c r="R841" s="14">
        <f>F841-TODAY()</f>
        <v/>
      </c>
      <c r="S841" s="14">
        <f>IF(N841="Sí","🟢 Pagado",IF(R841&lt;0,"🔴 Vencido",IF(R841&lt;=7,"🟡 Por vencer","")))</f>
        <v/>
      </c>
      <c r="T841" s="14" t="n"/>
      <c r="U841" s="14" t="n"/>
      <c r="V841" s="14" t="n"/>
      <c r="W841" s="14" t="n"/>
      <c r="X841" s="87" t="n"/>
    </row>
    <row r="842">
      <c r="A842" s="13" t="n"/>
      <c r="B842" s="14" t="n"/>
      <c r="C842" s="14" t="n"/>
      <c r="D842" s="14" t="n"/>
      <c r="E842" s="13" t="n"/>
      <c r="F842" s="13" t="n"/>
      <c r="G842" s="14" t="n"/>
      <c r="H842" s="15" t="n"/>
      <c r="I842" s="15" t="n"/>
      <c r="J842" s="308" t="n"/>
      <c r="K842" s="15" t="n"/>
      <c r="L842" s="15" t="n"/>
      <c r="M842" s="33">
        <f>SUM(I842,K842)</f>
        <v/>
      </c>
      <c r="N842" s="14" t="n"/>
      <c r="O842" s="13" t="n"/>
      <c r="P842" s="14" t="n"/>
      <c r="Q842" s="15">
        <f>IF(N842="Sí",0,H842-I842-K842)</f>
        <v/>
      </c>
      <c r="R842" s="14">
        <f>F842-TODAY()</f>
        <v/>
      </c>
      <c r="S842" s="14">
        <f>IF(N842="Sí","🟢 Pagado",IF(R842&lt;0,"🔴 Vencido",IF(R842&lt;=7,"🟡 Por vencer","")))</f>
        <v/>
      </c>
      <c r="T842" s="14" t="n"/>
      <c r="U842" s="14" t="n"/>
      <c r="V842" s="14" t="n"/>
      <c r="W842" s="14" t="n"/>
      <c r="X842" s="87" t="n"/>
    </row>
    <row r="843">
      <c r="A843" s="13" t="n"/>
      <c r="B843" s="14" t="n"/>
      <c r="C843" s="14" t="n"/>
      <c r="D843" s="14" t="n"/>
      <c r="E843" s="13" t="n"/>
      <c r="F843" s="13" t="n"/>
      <c r="G843" s="14" t="n"/>
      <c r="H843" s="15" t="n"/>
      <c r="I843" s="15" t="n"/>
      <c r="J843" s="308" t="n"/>
      <c r="K843" s="15" t="n"/>
      <c r="L843" s="15" t="n"/>
      <c r="M843" s="33">
        <f>SUM(I843,K843)</f>
        <v/>
      </c>
      <c r="N843" s="14" t="n"/>
      <c r="O843" s="13" t="n"/>
      <c r="P843" s="14" t="n"/>
      <c r="Q843" s="15">
        <f>IF(N843="Sí",0,H843-I843-K843)</f>
        <v/>
      </c>
      <c r="R843" s="14">
        <f>F843-TODAY()</f>
        <v/>
      </c>
      <c r="S843" s="14">
        <f>IF(N843="Sí","🟢 Pagado",IF(R843&lt;0,"🔴 Vencido",IF(R843&lt;=7,"🟡 Por vencer","")))</f>
        <v/>
      </c>
      <c r="T843" s="14" t="n"/>
      <c r="U843" s="14" t="n"/>
      <c r="V843" s="14" t="n"/>
      <c r="W843" s="14" t="n"/>
      <c r="X843" s="87" t="n"/>
    </row>
    <row r="844">
      <c r="A844" s="13" t="n"/>
      <c r="B844" s="14" t="n"/>
      <c r="C844" s="14" t="n"/>
      <c r="D844" s="14" t="n"/>
      <c r="E844" s="13" t="n"/>
      <c r="F844" s="13" t="n"/>
      <c r="G844" s="14" t="n"/>
      <c r="H844" s="15" t="n"/>
      <c r="I844" s="15" t="n"/>
      <c r="J844" s="308" t="n"/>
      <c r="K844" s="15" t="n"/>
      <c r="L844" s="15" t="n"/>
      <c r="M844" s="33">
        <f>SUM(I844,K844)</f>
        <v/>
      </c>
      <c r="N844" s="14" t="n"/>
      <c r="O844" s="13" t="n"/>
      <c r="P844" s="14" t="n"/>
      <c r="Q844" s="15">
        <f>IF(N844="Sí",0,H844-I844-K844)</f>
        <v/>
      </c>
      <c r="R844" s="14">
        <f>F844-TODAY()</f>
        <v/>
      </c>
      <c r="S844" s="14">
        <f>IF(N844="Sí","🟢 Pagado",IF(R844&lt;0,"🔴 Vencido",IF(R844&lt;=7,"🟡 Por vencer","")))</f>
        <v/>
      </c>
      <c r="T844" s="14" t="n"/>
      <c r="U844" s="14" t="n"/>
      <c r="V844" s="14" t="n"/>
      <c r="W844" s="14" t="n"/>
      <c r="X844" s="87" t="n"/>
    </row>
    <row r="845">
      <c r="A845" s="13" t="n"/>
      <c r="B845" s="14" t="n"/>
      <c r="C845" s="14" t="n"/>
      <c r="D845" s="14" t="n"/>
      <c r="E845" s="13" t="n"/>
      <c r="F845" s="13" t="n"/>
      <c r="G845" s="14" t="n"/>
      <c r="H845" s="15" t="n"/>
      <c r="I845" s="15" t="n"/>
      <c r="J845" s="308" t="n"/>
      <c r="K845" s="15" t="n"/>
      <c r="L845" s="15" t="n"/>
      <c r="M845" s="33">
        <f>SUM(I845,K845)</f>
        <v/>
      </c>
      <c r="N845" s="14" t="n"/>
      <c r="O845" s="13" t="n"/>
      <c r="P845" s="14" t="n"/>
      <c r="Q845" s="15">
        <f>IF(N845="Sí",0,H845-I845-K845)</f>
        <v/>
      </c>
      <c r="R845" s="14">
        <f>F845-TODAY()</f>
        <v/>
      </c>
      <c r="S845" s="14">
        <f>IF(N845="Sí","🟢 Pagado",IF(R845&lt;0,"🔴 Vencido",IF(R845&lt;=7,"🟡 Por vencer","")))</f>
        <v/>
      </c>
      <c r="T845" s="14" t="n"/>
      <c r="U845" s="14" t="n"/>
      <c r="V845" s="14" t="n"/>
      <c r="W845" s="14" t="n"/>
      <c r="X845" s="87" t="n"/>
    </row>
    <row r="846">
      <c r="A846" s="13" t="n"/>
      <c r="B846" s="14" t="n"/>
      <c r="C846" s="14" t="n"/>
      <c r="D846" s="14" t="n"/>
      <c r="E846" s="13" t="n"/>
      <c r="F846" s="13" t="n"/>
      <c r="G846" s="14" t="n"/>
      <c r="H846" s="15" t="n"/>
      <c r="I846" s="15" t="n"/>
      <c r="J846" s="308" t="n"/>
      <c r="K846" s="15" t="n"/>
      <c r="L846" s="15" t="n"/>
      <c r="M846" s="33">
        <f>SUM(I846,K846)</f>
        <v/>
      </c>
      <c r="N846" s="14" t="n"/>
      <c r="O846" s="13" t="n"/>
      <c r="P846" s="14" t="n"/>
      <c r="Q846" s="15">
        <f>IF(N846="Sí",0,H846-I846-K846)</f>
        <v/>
      </c>
      <c r="R846" s="14">
        <f>F846-TODAY()</f>
        <v/>
      </c>
      <c r="S846" s="14">
        <f>IF(N846="Sí","🟢 Pagado",IF(R846&lt;0,"🔴 Vencido",IF(R846&lt;=7,"🟡 Por vencer","")))</f>
        <v/>
      </c>
      <c r="T846" s="14" t="n"/>
      <c r="U846" s="14" t="n"/>
      <c r="V846" s="14" t="n"/>
      <c r="W846" s="14" t="n"/>
      <c r="X846" s="87" t="n"/>
    </row>
    <row r="847">
      <c r="A847" s="13" t="n"/>
      <c r="B847" s="14" t="n"/>
      <c r="C847" s="14" t="n"/>
      <c r="D847" s="14" t="n"/>
      <c r="E847" s="13" t="n"/>
      <c r="F847" s="13" t="n"/>
      <c r="G847" s="14" t="n"/>
      <c r="H847" s="15" t="n"/>
      <c r="I847" s="15" t="n"/>
      <c r="J847" s="308" t="n"/>
      <c r="K847" s="15" t="n"/>
      <c r="L847" s="15" t="n"/>
      <c r="M847" s="33">
        <f>SUM(I847,K847)</f>
        <v/>
      </c>
      <c r="N847" s="14" t="n"/>
      <c r="O847" s="13" t="n"/>
      <c r="P847" s="14" t="n"/>
      <c r="Q847" s="15">
        <f>IF(N847="Sí",0,H847-I847-K847)</f>
        <v/>
      </c>
      <c r="R847" s="14">
        <f>F847-TODAY()</f>
        <v/>
      </c>
      <c r="S847" s="14">
        <f>IF(N847="Sí","🟢 Pagado",IF(R847&lt;0,"🔴 Vencido",IF(R847&lt;=7,"🟡 Por vencer","")))</f>
        <v/>
      </c>
      <c r="T847" s="14" t="n"/>
      <c r="U847" s="14" t="n"/>
      <c r="V847" s="14" t="n"/>
      <c r="W847" s="14" t="n"/>
      <c r="X847" s="87" t="n"/>
    </row>
    <row r="848">
      <c r="A848" s="13" t="n"/>
      <c r="B848" s="14" t="n"/>
      <c r="C848" s="14" t="n"/>
      <c r="D848" s="14" t="n"/>
      <c r="E848" s="13" t="n"/>
      <c r="F848" s="13" t="n"/>
      <c r="G848" s="14" t="n"/>
      <c r="H848" s="15" t="n"/>
      <c r="I848" s="15" t="n"/>
      <c r="J848" s="308" t="n"/>
      <c r="K848" s="15" t="n"/>
      <c r="L848" s="15" t="n"/>
      <c r="M848" s="33">
        <f>SUM(I848,K848)</f>
        <v/>
      </c>
      <c r="N848" s="14" t="n"/>
      <c r="O848" s="13" t="n"/>
      <c r="P848" s="14" t="n"/>
      <c r="Q848" s="15">
        <f>IF(N848="Sí",0,H848-I848-K848)</f>
        <v/>
      </c>
      <c r="R848" s="14">
        <f>F848-TODAY()</f>
        <v/>
      </c>
      <c r="S848" s="14">
        <f>IF(N848="Sí","🟢 Pagado",IF(R848&lt;0,"🔴 Vencido",IF(R848&lt;=7,"🟡 Por vencer","")))</f>
        <v/>
      </c>
      <c r="T848" s="14" t="n"/>
      <c r="U848" s="14" t="n"/>
      <c r="V848" s="14" t="n"/>
      <c r="W848" s="14" t="n"/>
      <c r="X848" s="87" t="n"/>
    </row>
    <row r="849">
      <c r="A849" s="13" t="n"/>
      <c r="B849" s="14" t="n"/>
      <c r="C849" s="14" t="n"/>
      <c r="D849" s="14" t="n"/>
      <c r="E849" s="13" t="n"/>
      <c r="F849" s="13" t="n"/>
      <c r="G849" s="14" t="n"/>
      <c r="H849" s="15" t="n"/>
      <c r="I849" s="15" t="n"/>
      <c r="J849" s="308" t="n"/>
      <c r="K849" s="15" t="n"/>
      <c r="L849" s="15" t="n"/>
      <c r="M849" s="33">
        <f>SUM(I849,K849)</f>
        <v/>
      </c>
      <c r="N849" s="14" t="n"/>
      <c r="O849" s="13" t="n"/>
      <c r="P849" s="14" t="n"/>
      <c r="Q849" s="15">
        <f>IF(N849="Sí",0,H849-I849-K849)</f>
        <v/>
      </c>
      <c r="R849" s="14">
        <f>F849-TODAY()</f>
        <v/>
      </c>
      <c r="S849" s="14">
        <f>IF(N849="Sí","🟢 Pagado",IF(R849&lt;0,"🔴 Vencido",IF(R849&lt;=7,"🟡 Por vencer","")))</f>
        <v/>
      </c>
      <c r="T849" s="14" t="n"/>
      <c r="U849" s="14" t="n"/>
      <c r="V849" s="14" t="n"/>
      <c r="W849" s="14" t="n"/>
      <c r="X849" s="87" t="n"/>
    </row>
    <row r="850">
      <c r="A850" s="13" t="n"/>
      <c r="B850" s="14" t="n"/>
      <c r="C850" s="14" t="n"/>
      <c r="D850" s="14" t="n"/>
      <c r="E850" s="13" t="n"/>
      <c r="F850" s="13" t="n"/>
      <c r="G850" s="14" t="n"/>
      <c r="H850" s="15" t="n"/>
      <c r="I850" s="15" t="n"/>
      <c r="J850" s="308" t="n"/>
      <c r="K850" s="15" t="n"/>
      <c r="L850" s="15" t="n"/>
      <c r="M850" s="33">
        <f>SUM(I850,K850)</f>
        <v/>
      </c>
      <c r="N850" s="14" t="n"/>
      <c r="O850" s="13" t="n"/>
      <c r="P850" s="14" t="n"/>
      <c r="Q850" s="15">
        <f>IF(N850="Sí",0,H850-I850-K850)</f>
        <v/>
      </c>
      <c r="R850" s="14">
        <f>F850-TODAY()</f>
        <v/>
      </c>
      <c r="S850" s="14">
        <f>IF(N850="Sí","🟢 Pagado",IF(R850&lt;0,"🔴 Vencido",IF(R850&lt;=7,"🟡 Por vencer","")))</f>
        <v/>
      </c>
      <c r="T850" s="14" t="n"/>
      <c r="U850" s="14" t="n"/>
      <c r="V850" s="14" t="n"/>
      <c r="W850" s="14" t="n"/>
      <c r="X850" s="87" t="n"/>
    </row>
    <row r="851">
      <c r="A851" s="13" t="n"/>
      <c r="B851" s="14" t="n"/>
      <c r="C851" s="14" t="n"/>
      <c r="D851" s="14" t="n"/>
      <c r="E851" s="13" t="n"/>
      <c r="F851" s="13" t="n"/>
      <c r="G851" s="14" t="n"/>
      <c r="H851" s="15" t="n"/>
      <c r="I851" s="15" t="n"/>
      <c r="J851" s="308" t="n"/>
      <c r="K851" s="15" t="n"/>
      <c r="L851" s="15" t="n"/>
      <c r="M851" s="33">
        <f>SUM(I851,K851)</f>
        <v/>
      </c>
      <c r="N851" s="14" t="n"/>
      <c r="O851" s="13" t="n"/>
      <c r="P851" s="14" t="n"/>
      <c r="Q851" s="15">
        <f>IF(N851="Sí",0,H851-I851-K851)</f>
        <v/>
      </c>
      <c r="R851" s="14">
        <f>F851-TODAY()</f>
        <v/>
      </c>
      <c r="S851" s="14">
        <f>IF(N851="Sí","🟢 Pagado",IF(R851&lt;0,"🔴 Vencido",IF(R851&lt;=7,"🟡 Por vencer","")))</f>
        <v/>
      </c>
      <c r="T851" s="14" t="n"/>
      <c r="U851" s="14" t="n"/>
      <c r="V851" s="14" t="n"/>
      <c r="W851" s="14" t="n"/>
      <c r="X851" s="87" t="n"/>
    </row>
    <row r="852">
      <c r="A852" s="13" t="n"/>
      <c r="B852" s="14" t="n"/>
      <c r="C852" s="14" t="n"/>
      <c r="D852" s="14" t="n"/>
      <c r="E852" s="13" t="n"/>
      <c r="F852" s="13" t="n"/>
      <c r="G852" s="14" t="n"/>
      <c r="H852" s="15" t="n"/>
      <c r="I852" s="15" t="n"/>
      <c r="J852" s="308" t="n"/>
      <c r="K852" s="15" t="n"/>
      <c r="L852" s="15" t="n"/>
      <c r="M852" s="33">
        <f>SUM(I852,K852)</f>
        <v/>
      </c>
      <c r="N852" s="14" t="n"/>
      <c r="O852" s="13" t="n"/>
      <c r="P852" s="14" t="n"/>
      <c r="Q852" s="15">
        <f>IF(N852="Sí",0,H852-I852-K852)</f>
        <v/>
      </c>
      <c r="R852" s="14">
        <f>F852-TODAY()</f>
        <v/>
      </c>
      <c r="S852" s="14">
        <f>IF(N852="Sí","🟢 Pagado",IF(R852&lt;0,"🔴 Vencido",IF(R852&lt;=7,"🟡 Por vencer","")))</f>
        <v/>
      </c>
      <c r="T852" s="14" t="n"/>
      <c r="U852" s="14" t="n"/>
      <c r="V852" s="14" t="n"/>
      <c r="W852" s="14" t="n"/>
      <c r="X852" s="87" t="n"/>
    </row>
    <row r="853">
      <c r="A853" s="13" t="n"/>
      <c r="B853" s="14" t="n"/>
      <c r="C853" s="14" t="n"/>
      <c r="D853" s="14" t="n"/>
      <c r="E853" s="13" t="n"/>
      <c r="F853" s="13" t="n"/>
      <c r="G853" s="14" t="n"/>
      <c r="H853" s="15" t="n"/>
      <c r="I853" s="15" t="n"/>
      <c r="J853" s="308" t="n"/>
      <c r="K853" s="15" t="n"/>
      <c r="L853" s="15" t="n"/>
      <c r="M853" s="33">
        <f>SUM(I853,K853)</f>
        <v/>
      </c>
      <c r="N853" s="14" t="n"/>
      <c r="O853" s="13" t="n"/>
      <c r="P853" s="14" t="n"/>
      <c r="Q853" s="15">
        <f>IF(N853="Sí",0,H853-I853-K853)</f>
        <v/>
      </c>
      <c r="R853" s="14">
        <f>F853-TODAY()</f>
        <v/>
      </c>
      <c r="S853" s="14">
        <f>IF(N853="Sí","🟢 Pagado",IF(R853&lt;0,"🔴 Vencido",IF(R853&lt;=7,"🟡 Por vencer","")))</f>
        <v/>
      </c>
      <c r="T853" s="14" t="n"/>
      <c r="U853" s="14" t="n"/>
      <c r="V853" s="14" t="n"/>
      <c r="W853" s="14" t="n"/>
      <c r="X853" s="87" t="n"/>
    </row>
    <row r="854">
      <c r="A854" s="13" t="n"/>
      <c r="B854" s="14" t="n"/>
      <c r="C854" s="14" t="n"/>
      <c r="D854" s="14" t="n"/>
      <c r="E854" s="13" t="n"/>
      <c r="F854" s="13" t="n"/>
      <c r="G854" s="14" t="n"/>
      <c r="H854" s="15" t="n"/>
      <c r="I854" s="15" t="n"/>
      <c r="J854" s="308" t="n"/>
      <c r="K854" s="15" t="n"/>
      <c r="L854" s="15" t="n"/>
      <c r="M854" s="33">
        <f>SUM(I854,K854)</f>
        <v/>
      </c>
      <c r="N854" s="14" t="n"/>
      <c r="O854" s="13" t="n"/>
      <c r="P854" s="14" t="n"/>
      <c r="Q854" s="15">
        <f>IF(N854="Sí",0,H854-I854-K854)</f>
        <v/>
      </c>
      <c r="R854" s="14">
        <f>F854-TODAY()</f>
        <v/>
      </c>
      <c r="S854" s="14">
        <f>IF(N854="Sí","🟢 Pagado",IF(R854&lt;0,"🔴 Vencido",IF(R854&lt;=7,"🟡 Por vencer","")))</f>
        <v/>
      </c>
      <c r="T854" s="14" t="n"/>
      <c r="U854" s="14" t="n"/>
      <c r="V854" s="14" t="n"/>
      <c r="W854" s="14" t="n"/>
      <c r="X854" s="87" t="n"/>
    </row>
    <row r="855">
      <c r="A855" s="13" t="n"/>
      <c r="B855" s="14" t="n"/>
      <c r="C855" s="14" t="n"/>
      <c r="D855" s="14" t="n"/>
      <c r="E855" s="13" t="n"/>
      <c r="F855" s="13" t="n"/>
      <c r="G855" s="14" t="n"/>
      <c r="H855" s="15" t="n"/>
      <c r="I855" s="15" t="n"/>
      <c r="J855" s="308" t="n"/>
      <c r="K855" s="15" t="n"/>
      <c r="L855" s="15" t="n"/>
      <c r="M855" s="33">
        <f>SUM(I855,K855)</f>
        <v/>
      </c>
      <c r="N855" s="14" t="n"/>
      <c r="O855" s="13" t="n"/>
      <c r="P855" s="14" t="n"/>
      <c r="Q855" s="15">
        <f>IF(N855="Sí",0,H855-I855-K855)</f>
        <v/>
      </c>
      <c r="R855" s="14">
        <f>F855-TODAY()</f>
        <v/>
      </c>
      <c r="S855" s="14">
        <f>IF(N855="Sí","🟢 Pagado",IF(R855&lt;0,"🔴 Vencido",IF(R855&lt;=7,"🟡 Por vencer","")))</f>
        <v/>
      </c>
      <c r="T855" s="14" t="n"/>
      <c r="U855" s="14" t="n"/>
      <c r="V855" s="14" t="n"/>
      <c r="W855" s="14" t="n"/>
      <c r="X855" s="87" t="n"/>
    </row>
    <row r="856">
      <c r="A856" s="13" t="n"/>
      <c r="B856" s="14" t="n"/>
      <c r="C856" s="14" t="n"/>
      <c r="D856" s="14" t="n"/>
      <c r="E856" s="13" t="n"/>
      <c r="F856" s="13" t="n"/>
      <c r="G856" s="14" t="n"/>
      <c r="H856" s="15" t="n"/>
      <c r="I856" s="15" t="n"/>
      <c r="J856" s="308" t="n"/>
      <c r="K856" s="15" t="n"/>
      <c r="L856" s="15" t="n"/>
      <c r="M856" s="33">
        <f>SUM(I856,K856)</f>
        <v/>
      </c>
      <c r="N856" s="14" t="n"/>
      <c r="O856" s="13" t="n"/>
      <c r="P856" s="14" t="n"/>
      <c r="Q856" s="15">
        <f>IF(N856="Sí",0,H856-I856-K856)</f>
        <v/>
      </c>
      <c r="R856" s="14">
        <f>F856-TODAY()</f>
        <v/>
      </c>
      <c r="S856" s="14">
        <f>IF(N856="Sí","🟢 Pagado",IF(R856&lt;0,"🔴 Vencido",IF(R856&lt;=7,"🟡 Por vencer","")))</f>
        <v/>
      </c>
      <c r="T856" s="14" t="n"/>
      <c r="U856" s="14" t="n"/>
      <c r="V856" s="14" t="n"/>
      <c r="W856" s="14" t="n"/>
      <c r="X856" s="87" t="n"/>
    </row>
    <row r="857">
      <c r="A857" s="13" t="n"/>
      <c r="B857" s="14" t="n"/>
      <c r="C857" s="14" t="n"/>
      <c r="D857" s="14" t="n"/>
      <c r="E857" s="13" t="n"/>
      <c r="F857" s="13" t="n"/>
      <c r="G857" s="14" t="n"/>
      <c r="H857" s="15" t="n"/>
      <c r="I857" s="15" t="n"/>
      <c r="J857" s="308" t="n"/>
      <c r="K857" s="15" t="n"/>
      <c r="L857" s="15" t="n"/>
      <c r="M857" s="33">
        <f>SUM(I857,K857)</f>
        <v/>
      </c>
      <c r="N857" s="14" t="n"/>
      <c r="O857" s="13" t="n"/>
      <c r="P857" s="14" t="n"/>
      <c r="Q857" s="15">
        <f>IF(N857="Sí",0,H857-I857-K857)</f>
        <v/>
      </c>
      <c r="R857" s="14">
        <f>F857-TODAY()</f>
        <v/>
      </c>
      <c r="S857" s="14">
        <f>IF(N857="Sí","🟢 Pagado",IF(R857&lt;0,"🔴 Vencido",IF(R857&lt;=7,"🟡 Por vencer","")))</f>
        <v/>
      </c>
      <c r="T857" s="14" t="n"/>
      <c r="U857" s="14" t="n"/>
      <c r="V857" s="14" t="n"/>
      <c r="W857" s="14" t="n"/>
      <c r="X857" s="87" t="n"/>
    </row>
    <row r="858">
      <c r="A858" s="13" t="n"/>
      <c r="B858" s="14" t="n"/>
      <c r="C858" s="14" t="n"/>
      <c r="D858" s="14" t="n"/>
      <c r="E858" s="13" t="n"/>
      <c r="F858" s="13" t="n"/>
      <c r="G858" s="14" t="n"/>
      <c r="H858" s="15" t="n"/>
      <c r="I858" s="15" t="n"/>
      <c r="J858" s="308" t="n"/>
      <c r="K858" s="15" t="n"/>
      <c r="L858" s="15" t="n"/>
      <c r="M858" s="33">
        <f>SUM(I858,K858)</f>
        <v/>
      </c>
      <c r="N858" s="14" t="n"/>
      <c r="O858" s="13" t="n"/>
      <c r="P858" s="14" t="n"/>
      <c r="Q858" s="15">
        <f>IF(N858="Sí",0,H858-I858-K858)</f>
        <v/>
      </c>
      <c r="R858" s="14">
        <f>F858-TODAY()</f>
        <v/>
      </c>
      <c r="S858" s="14">
        <f>IF(N858="Sí","🟢 Pagado",IF(R858&lt;0,"🔴 Vencido",IF(R858&lt;=7,"🟡 Por vencer","")))</f>
        <v/>
      </c>
      <c r="T858" s="14" t="n"/>
      <c r="U858" s="14" t="n"/>
      <c r="V858" s="14" t="n"/>
      <c r="W858" s="14" t="n"/>
      <c r="X858" s="87" t="n"/>
    </row>
    <row r="859">
      <c r="A859" s="13" t="n"/>
      <c r="B859" s="14" t="n"/>
      <c r="C859" s="14" t="n"/>
      <c r="D859" s="14" t="n"/>
      <c r="E859" s="13" t="n"/>
      <c r="F859" s="13" t="n"/>
      <c r="G859" s="14" t="n"/>
      <c r="H859" s="15" t="n"/>
      <c r="I859" s="15" t="n"/>
      <c r="J859" s="308" t="n"/>
      <c r="K859" s="15" t="n"/>
      <c r="L859" s="15" t="n"/>
      <c r="M859" s="33">
        <f>SUM(I859,K859)</f>
        <v/>
      </c>
      <c r="N859" s="14" t="n"/>
      <c r="O859" s="13" t="n"/>
      <c r="P859" s="14" t="n"/>
      <c r="Q859" s="15">
        <f>IF(N859="Sí",0,H859-I859-K859)</f>
        <v/>
      </c>
      <c r="R859" s="14">
        <f>F859-TODAY()</f>
        <v/>
      </c>
      <c r="S859" s="14">
        <f>IF(N859="Sí","🟢 Pagado",IF(R859&lt;0,"🔴 Vencido",IF(R859&lt;=7,"🟡 Por vencer","")))</f>
        <v/>
      </c>
      <c r="T859" s="14" t="n"/>
      <c r="U859" s="14" t="n"/>
      <c r="V859" s="14" t="n"/>
      <c r="W859" s="14" t="n"/>
      <c r="X859" s="87" t="n"/>
    </row>
    <row r="860">
      <c r="A860" s="13" t="n"/>
      <c r="B860" s="14" t="n"/>
      <c r="C860" s="14" t="n"/>
      <c r="D860" s="14" t="n"/>
      <c r="E860" s="13" t="n"/>
      <c r="F860" s="13" t="n"/>
      <c r="G860" s="14" t="n"/>
      <c r="H860" s="15" t="n"/>
      <c r="I860" s="15" t="n"/>
      <c r="J860" s="308" t="n"/>
      <c r="K860" s="15" t="n"/>
      <c r="L860" s="15" t="n"/>
      <c r="M860" s="33">
        <f>SUM(I860,K860)</f>
        <v/>
      </c>
      <c r="N860" s="14" t="n"/>
      <c r="O860" s="13" t="n"/>
      <c r="P860" s="14" t="n"/>
      <c r="Q860" s="15">
        <f>IF(N860="Sí",0,H860-I860-K860)</f>
        <v/>
      </c>
      <c r="R860" s="14">
        <f>F860-TODAY()</f>
        <v/>
      </c>
      <c r="S860" s="14">
        <f>IF(N860="Sí","🟢 Pagado",IF(R860&lt;0,"🔴 Vencido",IF(R860&lt;=7,"🟡 Por vencer","")))</f>
        <v/>
      </c>
      <c r="T860" s="14" t="n"/>
      <c r="U860" s="14" t="n"/>
      <c r="V860" s="14" t="n"/>
      <c r="W860" s="14" t="n"/>
      <c r="X860" s="87" t="n"/>
    </row>
    <row r="861">
      <c r="A861" s="13" t="n"/>
      <c r="B861" s="14" t="n"/>
      <c r="C861" s="14" t="n"/>
      <c r="D861" s="14" t="n"/>
      <c r="E861" s="13" t="n"/>
      <c r="F861" s="13" t="n"/>
      <c r="G861" s="14" t="n"/>
      <c r="H861" s="15" t="n"/>
      <c r="I861" s="15" t="n"/>
      <c r="J861" s="308" t="n"/>
      <c r="K861" s="15" t="n"/>
      <c r="L861" s="15" t="n"/>
      <c r="M861" s="33">
        <f>SUM(I861,K861)</f>
        <v/>
      </c>
      <c r="N861" s="14" t="n"/>
      <c r="O861" s="13" t="n"/>
      <c r="P861" s="14" t="n"/>
      <c r="Q861" s="15">
        <f>IF(N861="Sí",0,H861-I861-K861)</f>
        <v/>
      </c>
      <c r="R861" s="14">
        <f>F861-TODAY()</f>
        <v/>
      </c>
      <c r="S861" s="14">
        <f>IF(N861="Sí","🟢 Pagado",IF(R861&lt;0,"🔴 Vencido",IF(R861&lt;=7,"🟡 Por vencer","")))</f>
        <v/>
      </c>
      <c r="T861" s="14" t="n"/>
      <c r="U861" s="14" t="n"/>
      <c r="V861" s="14" t="n"/>
      <c r="W861" s="14" t="n"/>
      <c r="X861" s="87" t="n"/>
    </row>
    <row r="862">
      <c r="A862" s="13" t="n"/>
      <c r="B862" s="14" t="n"/>
      <c r="C862" s="14" t="n"/>
      <c r="D862" s="14" t="n"/>
      <c r="E862" s="13" t="n"/>
      <c r="F862" s="13" t="n"/>
      <c r="G862" s="14" t="n"/>
      <c r="H862" s="15" t="n"/>
      <c r="I862" s="15" t="n"/>
      <c r="J862" s="308" t="n"/>
      <c r="K862" s="15" t="n"/>
      <c r="L862" s="15" t="n"/>
      <c r="M862" s="33">
        <f>SUM(I862,K862)</f>
        <v/>
      </c>
      <c r="N862" s="14" t="n"/>
      <c r="O862" s="13" t="n"/>
      <c r="P862" s="14" t="n"/>
      <c r="Q862" s="15">
        <f>IF(N862="Sí",0,H862-I862-K862)</f>
        <v/>
      </c>
      <c r="R862" s="14">
        <f>F862-TODAY()</f>
        <v/>
      </c>
      <c r="S862" s="14">
        <f>IF(N862="Sí","🟢 Pagado",IF(R862&lt;0,"🔴 Vencido",IF(R862&lt;=7,"🟡 Por vencer","")))</f>
        <v/>
      </c>
      <c r="T862" s="14" t="n"/>
      <c r="U862" s="14" t="n"/>
      <c r="V862" s="14" t="n"/>
      <c r="W862" s="14" t="n"/>
      <c r="X862" s="87" t="n"/>
    </row>
    <row r="863">
      <c r="A863" s="13" t="n"/>
      <c r="B863" s="14" t="n"/>
      <c r="C863" s="14" t="n"/>
      <c r="D863" s="14" t="n"/>
      <c r="E863" s="13" t="n"/>
      <c r="F863" s="13" t="n"/>
      <c r="G863" s="14" t="n"/>
      <c r="H863" s="15" t="n"/>
      <c r="I863" s="15" t="n"/>
      <c r="J863" s="308" t="n"/>
      <c r="K863" s="15" t="n"/>
      <c r="L863" s="15" t="n"/>
      <c r="M863" s="33">
        <f>SUM(I863,K863)</f>
        <v/>
      </c>
      <c r="N863" s="14" t="n"/>
      <c r="O863" s="13" t="n"/>
      <c r="P863" s="14" t="n"/>
      <c r="Q863" s="15">
        <f>IF(N863="Sí",0,H863-I863-K863)</f>
        <v/>
      </c>
      <c r="R863" s="14">
        <f>F863-TODAY()</f>
        <v/>
      </c>
      <c r="S863" s="14">
        <f>IF(N863="Sí","🟢 Pagado",IF(R863&lt;0,"🔴 Vencido",IF(R863&lt;=7,"🟡 Por vencer","")))</f>
        <v/>
      </c>
      <c r="T863" s="14" t="n"/>
      <c r="U863" s="14" t="n"/>
      <c r="V863" s="14" t="n"/>
      <c r="W863" s="14" t="n"/>
      <c r="X863" s="87" t="n"/>
    </row>
    <row r="864">
      <c r="A864" s="13" t="n"/>
      <c r="B864" s="14" t="n"/>
      <c r="C864" s="14" t="n"/>
      <c r="D864" s="14" t="n"/>
      <c r="E864" s="13" t="n"/>
      <c r="F864" s="13" t="n"/>
      <c r="G864" s="14" t="n"/>
      <c r="H864" s="15" t="n"/>
      <c r="I864" s="15" t="n"/>
      <c r="J864" s="308" t="n"/>
      <c r="K864" s="15" t="n"/>
      <c r="L864" s="15" t="n"/>
      <c r="M864" s="33">
        <f>SUM(I864,K864)</f>
        <v/>
      </c>
      <c r="N864" s="14" t="n"/>
      <c r="O864" s="13" t="n"/>
      <c r="P864" s="14" t="n"/>
      <c r="Q864" s="15">
        <f>IF(N864="Sí",0,H864-I864-K864)</f>
        <v/>
      </c>
      <c r="R864" s="14">
        <f>F864-TODAY()</f>
        <v/>
      </c>
      <c r="S864" s="14">
        <f>IF(N864="Sí","🟢 Pagado",IF(R864&lt;0,"🔴 Vencido",IF(R864&lt;=7,"🟡 Por vencer","")))</f>
        <v/>
      </c>
      <c r="T864" s="14" t="n"/>
      <c r="U864" s="14" t="n"/>
      <c r="V864" s="14" t="n"/>
      <c r="W864" s="14" t="n"/>
      <c r="X864" s="87" t="n"/>
    </row>
    <row r="865">
      <c r="A865" s="13" t="n"/>
      <c r="B865" s="14" t="n"/>
      <c r="C865" s="14" t="n"/>
      <c r="D865" s="14" t="n"/>
      <c r="E865" s="13" t="n"/>
      <c r="F865" s="13" t="n"/>
      <c r="G865" s="14" t="n"/>
      <c r="H865" s="15" t="n"/>
      <c r="I865" s="15" t="n"/>
      <c r="J865" s="308" t="n"/>
      <c r="K865" s="15" t="n"/>
      <c r="L865" s="15" t="n"/>
      <c r="M865" s="33">
        <f>SUM(I865,K865)</f>
        <v/>
      </c>
      <c r="N865" s="14" t="n"/>
      <c r="O865" s="13" t="n"/>
      <c r="P865" s="14" t="n"/>
      <c r="Q865" s="15">
        <f>IF(N865="Sí",0,H865-I865-K865)</f>
        <v/>
      </c>
      <c r="R865" s="14">
        <f>F865-TODAY()</f>
        <v/>
      </c>
      <c r="S865" s="14">
        <f>IF(N865="Sí","🟢 Pagado",IF(R865&lt;0,"🔴 Vencido",IF(R865&lt;=7,"🟡 Por vencer","")))</f>
        <v/>
      </c>
      <c r="T865" s="14" t="n"/>
      <c r="U865" s="14" t="n"/>
      <c r="V865" s="14" t="n"/>
      <c r="W865" s="14" t="n"/>
      <c r="X865" s="87" t="n"/>
    </row>
    <row r="866">
      <c r="A866" s="13" t="n"/>
      <c r="B866" s="14" t="n"/>
      <c r="C866" s="14" t="n"/>
      <c r="D866" s="14" t="n"/>
      <c r="E866" s="13" t="n"/>
      <c r="F866" s="13" t="n"/>
      <c r="G866" s="14" t="n"/>
      <c r="H866" s="15" t="n"/>
      <c r="I866" s="15" t="n"/>
      <c r="J866" s="308" t="n"/>
      <c r="K866" s="15" t="n"/>
      <c r="L866" s="15" t="n"/>
      <c r="M866" s="33">
        <f>SUM(I866,K866)</f>
        <v/>
      </c>
      <c r="N866" s="14" t="n"/>
      <c r="O866" s="13" t="n"/>
      <c r="P866" s="14" t="n"/>
      <c r="Q866" s="15">
        <f>IF(N866="Sí",0,H866-I866-K866)</f>
        <v/>
      </c>
      <c r="R866" s="14">
        <f>F866-TODAY()</f>
        <v/>
      </c>
      <c r="S866" s="14">
        <f>IF(N866="Sí","🟢 Pagado",IF(R866&lt;0,"🔴 Vencido",IF(R866&lt;=7,"🟡 Por vencer","")))</f>
        <v/>
      </c>
      <c r="T866" s="14" t="n"/>
      <c r="U866" s="14" t="n"/>
      <c r="V866" s="14" t="n"/>
      <c r="W866" s="14" t="n"/>
      <c r="X866" s="87" t="n"/>
    </row>
    <row r="867">
      <c r="A867" s="13" t="n"/>
      <c r="B867" s="14" t="n"/>
      <c r="C867" s="14" t="n"/>
      <c r="D867" s="14" t="n"/>
      <c r="E867" s="13" t="n"/>
      <c r="F867" s="13" t="n"/>
      <c r="G867" s="14" t="n"/>
      <c r="H867" s="15" t="n"/>
      <c r="I867" s="15" t="n"/>
      <c r="J867" s="308" t="n"/>
      <c r="K867" s="15" t="n"/>
      <c r="L867" s="15" t="n"/>
      <c r="M867" s="33">
        <f>SUM(I867,K867)</f>
        <v/>
      </c>
      <c r="N867" s="14" t="n"/>
      <c r="O867" s="13" t="n"/>
      <c r="P867" s="14" t="n"/>
      <c r="Q867" s="15">
        <f>IF(N867="Sí",0,H867-I867-K867)</f>
        <v/>
      </c>
      <c r="R867" s="14">
        <f>F867-TODAY()</f>
        <v/>
      </c>
      <c r="S867" s="14">
        <f>IF(N867="Sí","🟢 Pagado",IF(R867&lt;0,"🔴 Vencido",IF(R867&lt;=7,"🟡 Por vencer","")))</f>
        <v/>
      </c>
      <c r="T867" s="14" t="n"/>
      <c r="U867" s="14" t="n"/>
      <c r="V867" s="14" t="n"/>
      <c r="W867" s="14" t="n"/>
      <c r="X867" s="87" t="n"/>
    </row>
    <row r="868">
      <c r="A868" s="13" t="n"/>
      <c r="B868" s="14" t="n"/>
      <c r="C868" s="14" t="n"/>
      <c r="D868" s="14" t="n"/>
      <c r="E868" s="13" t="n"/>
      <c r="F868" s="13" t="n"/>
      <c r="G868" s="14" t="n"/>
      <c r="H868" s="15" t="n"/>
      <c r="I868" s="15" t="n"/>
      <c r="J868" s="308" t="n"/>
      <c r="K868" s="15" t="n"/>
      <c r="L868" s="15" t="n"/>
      <c r="M868" s="33">
        <f>SUM(I868,K868)</f>
        <v/>
      </c>
      <c r="N868" s="14" t="n"/>
      <c r="O868" s="13" t="n"/>
      <c r="P868" s="14" t="n"/>
      <c r="Q868" s="15">
        <f>IF(N868="Sí",0,H868-I868-K868)</f>
        <v/>
      </c>
      <c r="R868" s="14">
        <f>F868-TODAY()</f>
        <v/>
      </c>
      <c r="S868" s="14">
        <f>IF(N868="Sí","🟢 Pagado",IF(R868&lt;0,"🔴 Vencido",IF(R868&lt;=7,"🟡 Por vencer","")))</f>
        <v/>
      </c>
      <c r="T868" s="14" t="n"/>
      <c r="U868" s="14" t="n"/>
      <c r="V868" s="14" t="n"/>
      <c r="W868" s="14" t="n"/>
      <c r="X868" s="87" t="n"/>
    </row>
    <row r="869">
      <c r="A869" s="13" t="n"/>
      <c r="B869" s="14" t="n"/>
      <c r="C869" s="14" t="n"/>
      <c r="D869" s="14" t="n"/>
      <c r="E869" s="13" t="n"/>
      <c r="F869" s="13" t="n"/>
      <c r="G869" s="14" t="n"/>
      <c r="H869" s="15" t="n"/>
      <c r="I869" s="15" t="n"/>
      <c r="J869" s="308" t="n"/>
      <c r="K869" s="15" t="n"/>
      <c r="L869" s="15" t="n"/>
      <c r="M869" s="33">
        <f>SUM(I869,K869)</f>
        <v/>
      </c>
      <c r="N869" s="14" t="n"/>
      <c r="O869" s="13" t="n"/>
      <c r="P869" s="14" t="n"/>
      <c r="Q869" s="15">
        <f>IF(N869="Sí",0,H869-I869-K869)</f>
        <v/>
      </c>
      <c r="R869" s="14">
        <f>F869-TODAY()</f>
        <v/>
      </c>
      <c r="S869" s="14">
        <f>IF(N869="Sí","🟢 Pagado",IF(R869&lt;0,"🔴 Vencido",IF(R869&lt;=7,"🟡 Por vencer","")))</f>
        <v/>
      </c>
      <c r="T869" s="14" t="n"/>
      <c r="U869" s="14" t="n"/>
      <c r="V869" s="14" t="n"/>
      <c r="W869" s="14" t="n"/>
      <c r="X869" s="87" t="n"/>
    </row>
    <row r="870">
      <c r="A870" s="13" t="n"/>
      <c r="B870" s="14" t="n"/>
      <c r="C870" s="14" t="n"/>
      <c r="D870" s="14" t="n"/>
      <c r="E870" s="13" t="n"/>
      <c r="F870" s="13" t="n"/>
      <c r="G870" s="14" t="n"/>
      <c r="H870" s="15" t="n"/>
      <c r="I870" s="15" t="n"/>
      <c r="J870" s="308" t="n"/>
      <c r="K870" s="15" t="n"/>
      <c r="L870" s="15" t="n"/>
      <c r="M870" s="33">
        <f>SUM(I870,K870)</f>
        <v/>
      </c>
      <c r="N870" s="14" t="n"/>
      <c r="O870" s="13" t="n"/>
      <c r="P870" s="14" t="n"/>
      <c r="Q870" s="15">
        <f>IF(N870="Sí",0,H870-I870-K870)</f>
        <v/>
      </c>
      <c r="R870" s="14">
        <f>F870-TODAY()</f>
        <v/>
      </c>
      <c r="S870" s="14">
        <f>IF(N870="Sí","🟢 Pagado",IF(R870&lt;0,"🔴 Vencido",IF(R870&lt;=7,"🟡 Por vencer","")))</f>
        <v/>
      </c>
      <c r="T870" s="14" t="n"/>
      <c r="U870" s="14" t="n"/>
      <c r="V870" s="14" t="n"/>
      <c r="W870" s="14" t="n"/>
      <c r="X870" s="87" t="n"/>
    </row>
    <row r="871">
      <c r="A871" s="13" t="n"/>
      <c r="B871" s="14" t="n"/>
      <c r="C871" s="14" t="n"/>
      <c r="D871" s="14" t="n"/>
      <c r="E871" s="13" t="n"/>
      <c r="F871" s="13" t="n"/>
      <c r="G871" s="14" t="n"/>
      <c r="H871" s="15" t="n"/>
      <c r="I871" s="15" t="n"/>
      <c r="J871" s="308" t="n"/>
      <c r="K871" s="15" t="n"/>
      <c r="L871" s="15" t="n"/>
      <c r="M871" s="33">
        <f>SUM(I871,K871)</f>
        <v/>
      </c>
      <c r="N871" s="14" t="n"/>
      <c r="O871" s="13" t="n"/>
      <c r="P871" s="14" t="n"/>
      <c r="Q871" s="15">
        <f>IF(N871="Sí",0,H871-I871-K871)</f>
        <v/>
      </c>
      <c r="R871" s="14">
        <f>F871-TODAY()</f>
        <v/>
      </c>
      <c r="S871" s="14">
        <f>IF(N871="Sí","🟢 Pagado",IF(R871&lt;0,"🔴 Vencido",IF(R871&lt;=7,"🟡 Por vencer","")))</f>
        <v/>
      </c>
      <c r="T871" s="14" t="n"/>
      <c r="U871" s="14" t="n"/>
      <c r="V871" s="14" t="n"/>
      <c r="W871" s="14" t="n"/>
      <c r="X871" s="87" t="n"/>
    </row>
    <row r="872">
      <c r="A872" s="13" t="n"/>
      <c r="B872" s="14" t="n"/>
      <c r="C872" s="14" t="n"/>
      <c r="D872" s="14" t="n"/>
      <c r="E872" s="13" t="n"/>
      <c r="F872" s="13" t="n"/>
      <c r="G872" s="14" t="n"/>
      <c r="H872" s="15" t="n"/>
      <c r="I872" s="15" t="n"/>
      <c r="J872" s="308" t="n"/>
      <c r="K872" s="15" t="n"/>
      <c r="L872" s="15" t="n"/>
      <c r="M872" s="33">
        <f>SUM(I872,K872)</f>
        <v/>
      </c>
      <c r="N872" s="14" t="n"/>
      <c r="O872" s="13" t="n"/>
      <c r="P872" s="14" t="n"/>
      <c r="Q872" s="15">
        <f>IF(N872="Sí",0,H872-I872-K872)</f>
        <v/>
      </c>
      <c r="R872" s="14">
        <f>F872-TODAY()</f>
        <v/>
      </c>
      <c r="S872" s="14">
        <f>IF(N872="Sí","🟢 Pagado",IF(R872&lt;0,"🔴 Vencido",IF(R872&lt;=7,"🟡 Por vencer","")))</f>
        <v/>
      </c>
      <c r="T872" s="14" t="n"/>
      <c r="U872" s="14" t="n"/>
      <c r="V872" s="14" t="n"/>
      <c r="W872" s="14" t="n"/>
      <c r="X872" s="87" t="n"/>
    </row>
    <row r="873">
      <c r="A873" s="13" t="n"/>
      <c r="B873" s="14" t="n"/>
      <c r="C873" s="14" t="n"/>
      <c r="D873" s="14" t="n"/>
      <c r="E873" s="13" t="n"/>
      <c r="F873" s="13" t="n"/>
      <c r="G873" s="14" t="n"/>
      <c r="H873" s="15" t="n"/>
      <c r="I873" s="15" t="n"/>
      <c r="J873" s="308" t="n"/>
      <c r="K873" s="15" t="n"/>
      <c r="L873" s="15" t="n"/>
      <c r="M873" s="33">
        <f>SUM(I873,K873)</f>
        <v/>
      </c>
      <c r="N873" s="14" t="n"/>
      <c r="O873" s="13" t="n"/>
      <c r="P873" s="14" t="n"/>
      <c r="Q873" s="15">
        <f>IF(N873="Sí",0,H873-I873-K873)</f>
        <v/>
      </c>
      <c r="R873" s="14">
        <f>F873-TODAY()</f>
        <v/>
      </c>
      <c r="S873" s="14">
        <f>IF(N873="Sí","🟢 Pagado",IF(R873&lt;0,"🔴 Vencido",IF(R873&lt;=7,"🟡 Por vencer","")))</f>
        <v/>
      </c>
      <c r="T873" s="14" t="n"/>
      <c r="U873" s="14" t="n"/>
      <c r="V873" s="14" t="n"/>
      <c r="W873" s="14" t="n"/>
      <c r="X873" s="87" t="n"/>
    </row>
    <row r="874">
      <c r="A874" s="13" t="n"/>
      <c r="B874" s="14" t="n"/>
      <c r="C874" s="14" t="n"/>
      <c r="D874" s="14" t="n"/>
      <c r="E874" s="13" t="n"/>
      <c r="F874" s="13" t="n"/>
      <c r="G874" s="14" t="n"/>
      <c r="H874" s="15" t="n"/>
      <c r="I874" s="15" t="n"/>
      <c r="J874" s="308" t="n"/>
      <c r="K874" s="15" t="n"/>
      <c r="L874" s="15" t="n"/>
      <c r="M874" s="33">
        <f>SUM(I874,K874)</f>
        <v/>
      </c>
      <c r="N874" s="14" t="n"/>
      <c r="O874" s="13" t="n"/>
      <c r="P874" s="14" t="n"/>
      <c r="Q874" s="15">
        <f>IF(N874="Sí",0,H874-I874-K874)</f>
        <v/>
      </c>
      <c r="R874" s="14">
        <f>F874-TODAY()</f>
        <v/>
      </c>
      <c r="S874" s="14">
        <f>IF(N874="Sí","🟢 Pagado",IF(R874&lt;0,"🔴 Vencido",IF(R874&lt;=7,"🟡 Por vencer","")))</f>
        <v/>
      </c>
      <c r="T874" s="14" t="n"/>
      <c r="U874" s="14" t="n"/>
      <c r="V874" s="14" t="n"/>
      <c r="W874" s="14" t="n"/>
      <c r="X874" s="87" t="n"/>
    </row>
    <row r="875">
      <c r="A875" s="13" t="n"/>
      <c r="B875" s="14" t="n"/>
      <c r="C875" s="14" t="n"/>
      <c r="D875" s="14" t="n"/>
      <c r="E875" s="13" t="n"/>
      <c r="F875" s="13" t="n"/>
      <c r="G875" s="14" t="n"/>
      <c r="H875" s="15" t="n"/>
      <c r="I875" s="15" t="n"/>
      <c r="J875" s="308" t="n"/>
      <c r="K875" s="15" t="n"/>
      <c r="L875" s="15" t="n"/>
      <c r="M875" s="33">
        <f>SUM(I875,K875)</f>
        <v/>
      </c>
      <c r="N875" s="14" t="n"/>
      <c r="O875" s="13" t="n"/>
      <c r="P875" s="14" t="n"/>
      <c r="Q875" s="15">
        <f>IF(N875="Sí",0,H875-I875-K875)</f>
        <v/>
      </c>
      <c r="R875" s="14">
        <f>F875-TODAY()</f>
        <v/>
      </c>
      <c r="S875" s="14">
        <f>IF(N875="Sí","🟢 Pagado",IF(R875&lt;0,"🔴 Vencido",IF(R875&lt;=7,"🟡 Por vencer","")))</f>
        <v/>
      </c>
      <c r="T875" s="14" t="n"/>
      <c r="U875" s="14" t="n"/>
      <c r="V875" s="14" t="n"/>
      <c r="W875" s="14" t="n"/>
      <c r="X875" s="87" t="n"/>
    </row>
    <row r="876">
      <c r="A876" s="13" t="n"/>
      <c r="B876" s="14" t="n"/>
      <c r="C876" s="14" t="n"/>
      <c r="D876" s="14" t="n"/>
      <c r="E876" s="13" t="n"/>
      <c r="F876" s="13" t="n"/>
      <c r="G876" s="14" t="n"/>
      <c r="H876" s="15" t="n"/>
      <c r="I876" s="15" t="n"/>
      <c r="J876" s="308" t="n"/>
      <c r="K876" s="15" t="n"/>
      <c r="L876" s="15" t="n"/>
      <c r="M876" s="33">
        <f>SUM(I876,K876)</f>
        <v/>
      </c>
      <c r="N876" s="14" t="n"/>
      <c r="O876" s="13" t="n"/>
      <c r="P876" s="14" t="n"/>
      <c r="Q876" s="15">
        <f>IF(N876="Sí",0,H876-I876-K876)</f>
        <v/>
      </c>
      <c r="R876" s="14">
        <f>F876-TODAY()</f>
        <v/>
      </c>
      <c r="S876" s="14">
        <f>IF(N876="Sí","🟢 Pagado",IF(R876&lt;0,"🔴 Vencido",IF(R876&lt;=7,"🟡 Por vencer","")))</f>
        <v/>
      </c>
      <c r="T876" s="14" t="n"/>
      <c r="U876" s="14" t="n"/>
      <c r="V876" s="14" t="n"/>
      <c r="W876" s="14" t="n"/>
      <c r="X876" s="87" t="n"/>
    </row>
    <row r="877">
      <c r="A877" s="13" t="n"/>
      <c r="B877" s="14" t="n"/>
      <c r="C877" s="14" t="n"/>
      <c r="D877" s="14" t="n"/>
      <c r="E877" s="13" t="n"/>
      <c r="F877" s="13" t="n"/>
      <c r="G877" s="14" t="n"/>
      <c r="H877" s="15" t="n"/>
      <c r="I877" s="15" t="n"/>
      <c r="J877" s="308" t="n"/>
      <c r="K877" s="15" t="n"/>
      <c r="L877" s="15" t="n"/>
      <c r="M877" s="33">
        <f>SUM(I877,K877)</f>
        <v/>
      </c>
      <c r="N877" s="14" t="n"/>
      <c r="O877" s="13" t="n"/>
      <c r="P877" s="14" t="n"/>
      <c r="Q877" s="15">
        <f>IF(N877="Sí",0,H877-I877-K877)</f>
        <v/>
      </c>
      <c r="R877" s="14">
        <f>F877-TODAY()</f>
        <v/>
      </c>
      <c r="S877" s="14">
        <f>IF(N877="Sí","🟢 Pagado",IF(R877&lt;0,"🔴 Vencido",IF(R877&lt;=7,"🟡 Por vencer","")))</f>
        <v/>
      </c>
      <c r="T877" s="14" t="n"/>
      <c r="U877" s="14" t="n"/>
      <c r="V877" s="14" t="n"/>
      <c r="W877" s="14" t="n"/>
      <c r="X877" s="87" t="n"/>
    </row>
    <row r="878">
      <c r="A878" s="13" t="n"/>
      <c r="B878" s="14" t="n"/>
      <c r="C878" s="14" t="n"/>
      <c r="D878" s="14" t="n"/>
      <c r="E878" s="13" t="n"/>
      <c r="F878" s="13" t="n"/>
      <c r="G878" s="14" t="n"/>
      <c r="H878" s="15" t="n"/>
      <c r="I878" s="15" t="n"/>
      <c r="J878" s="308" t="n"/>
      <c r="K878" s="15" t="n"/>
      <c r="L878" s="15" t="n"/>
      <c r="M878" s="33">
        <f>SUM(I878,K878)</f>
        <v/>
      </c>
      <c r="N878" s="14" t="n"/>
      <c r="O878" s="13" t="n"/>
      <c r="P878" s="14" t="n"/>
      <c r="Q878" s="15">
        <f>IF(N878="Sí",0,H878-I878-K878)</f>
        <v/>
      </c>
      <c r="R878" s="14">
        <f>F878-TODAY()</f>
        <v/>
      </c>
      <c r="S878" s="14">
        <f>IF(N878="Sí","🟢 Pagado",IF(R878&lt;0,"🔴 Vencido",IF(R878&lt;=7,"🟡 Por vencer","")))</f>
        <v/>
      </c>
      <c r="T878" s="14" t="n"/>
      <c r="U878" s="14" t="n"/>
      <c r="V878" s="14" t="n"/>
      <c r="W878" s="14" t="n"/>
      <c r="X878" s="87" t="n"/>
    </row>
    <row r="879">
      <c r="A879" s="13" t="n"/>
      <c r="B879" s="14" t="n"/>
      <c r="C879" s="14" t="n"/>
      <c r="D879" s="14" t="n"/>
      <c r="E879" s="13" t="n"/>
      <c r="F879" s="13" t="n"/>
      <c r="G879" s="14" t="n"/>
      <c r="H879" s="15" t="n"/>
      <c r="I879" s="15" t="n"/>
      <c r="J879" s="308" t="n"/>
      <c r="K879" s="15" t="n"/>
      <c r="L879" s="15" t="n"/>
      <c r="M879" s="33">
        <f>SUM(I879,K879)</f>
        <v/>
      </c>
      <c r="N879" s="14" t="n"/>
      <c r="O879" s="13" t="n"/>
      <c r="P879" s="14" t="n"/>
      <c r="Q879" s="15">
        <f>IF(N879="Sí",0,H879-I879-K879)</f>
        <v/>
      </c>
      <c r="R879" s="14">
        <f>F879-TODAY()</f>
        <v/>
      </c>
      <c r="S879" s="14">
        <f>IF(N879="Sí","🟢 Pagado",IF(R879&lt;0,"🔴 Vencido",IF(R879&lt;=7,"🟡 Por vencer","")))</f>
        <v/>
      </c>
      <c r="T879" s="14" t="n"/>
      <c r="U879" s="14" t="n"/>
      <c r="V879" s="14" t="n"/>
      <c r="W879" s="14" t="n"/>
      <c r="X879" s="87" t="n"/>
    </row>
    <row r="880">
      <c r="A880" s="13" t="n"/>
      <c r="B880" s="14" t="n"/>
      <c r="C880" s="14" t="n"/>
      <c r="D880" s="14" t="n"/>
      <c r="E880" s="13" t="n"/>
      <c r="F880" s="13" t="n"/>
      <c r="G880" s="14" t="n"/>
      <c r="H880" s="15" t="n"/>
      <c r="I880" s="15" t="n"/>
      <c r="J880" s="308" t="n"/>
      <c r="K880" s="15" t="n"/>
      <c r="L880" s="15" t="n"/>
      <c r="M880" s="33">
        <f>SUM(I880,K880)</f>
        <v/>
      </c>
      <c r="N880" s="14" t="n"/>
      <c r="O880" s="13" t="n"/>
      <c r="P880" s="14" t="n"/>
      <c r="Q880" s="15">
        <f>IF(N880="Sí",0,H880-I880-K880)</f>
        <v/>
      </c>
      <c r="R880" s="14">
        <f>F880-TODAY()</f>
        <v/>
      </c>
      <c r="S880" s="14">
        <f>IF(N880="Sí","🟢 Pagado",IF(R880&lt;0,"🔴 Vencido",IF(R880&lt;=7,"🟡 Por vencer","")))</f>
        <v/>
      </c>
      <c r="T880" s="14" t="n"/>
      <c r="U880" s="14" t="n"/>
      <c r="V880" s="14" t="n"/>
      <c r="W880" s="14" t="n"/>
      <c r="X880" s="87" t="n"/>
    </row>
    <row r="881">
      <c r="A881" s="13" t="n"/>
      <c r="B881" s="14" t="n"/>
      <c r="C881" s="14" t="n"/>
      <c r="D881" s="14" t="n"/>
      <c r="E881" s="13" t="n"/>
      <c r="F881" s="13" t="n"/>
      <c r="G881" s="14" t="n"/>
      <c r="H881" s="15" t="n"/>
      <c r="I881" s="15" t="n"/>
      <c r="J881" s="308" t="n"/>
      <c r="K881" s="15" t="n"/>
      <c r="L881" s="15" t="n"/>
      <c r="M881" s="33">
        <f>SUM(I881,K881)</f>
        <v/>
      </c>
      <c r="N881" s="14" t="n"/>
      <c r="O881" s="13" t="n"/>
      <c r="P881" s="14" t="n"/>
      <c r="Q881" s="15">
        <f>IF(N881="Sí",0,H881-I881-K881)</f>
        <v/>
      </c>
      <c r="R881" s="14">
        <f>F881-TODAY()</f>
        <v/>
      </c>
      <c r="S881" s="14">
        <f>IF(N881="Sí","🟢 Pagado",IF(R881&lt;0,"🔴 Vencido",IF(R881&lt;=7,"🟡 Por vencer","")))</f>
        <v/>
      </c>
      <c r="T881" s="14" t="n"/>
      <c r="U881" s="14" t="n"/>
      <c r="V881" s="14" t="n"/>
      <c r="W881" s="14" t="n"/>
      <c r="X881" s="87" t="n"/>
    </row>
    <row r="882">
      <c r="A882" s="13" t="n"/>
      <c r="B882" s="14" t="n"/>
      <c r="C882" s="14" t="n"/>
      <c r="D882" s="14" t="n"/>
      <c r="E882" s="13" t="n"/>
      <c r="F882" s="13" t="n"/>
      <c r="G882" s="14" t="n"/>
      <c r="H882" s="15" t="n"/>
      <c r="I882" s="15" t="n"/>
      <c r="J882" s="308" t="n"/>
      <c r="K882" s="15" t="n"/>
      <c r="L882" s="15" t="n"/>
      <c r="M882" s="33">
        <f>SUM(I882,K882)</f>
        <v/>
      </c>
      <c r="N882" s="14" t="n"/>
      <c r="O882" s="13" t="n"/>
      <c r="P882" s="14" t="n"/>
      <c r="Q882" s="15">
        <f>IF(N882="Sí",0,H882-I882-K882)</f>
        <v/>
      </c>
      <c r="R882" s="14">
        <f>F882-TODAY()</f>
        <v/>
      </c>
      <c r="S882" s="14">
        <f>IF(N882="Sí","🟢 Pagado",IF(R882&lt;0,"🔴 Vencido",IF(R882&lt;=7,"🟡 Por vencer","")))</f>
        <v/>
      </c>
      <c r="T882" s="14" t="n"/>
      <c r="U882" s="14" t="n"/>
      <c r="V882" s="14" t="n"/>
      <c r="W882" s="14" t="n"/>
      <c r="X882" s="87" t="n"/>
    </row>
    <row r="883">
      <c r="A883" s="13" t="n"/>
      <c r="B883" s="14" t="n"/>
      <c r="C883" s="14" t="n"/>
      <c r="D883" s="14" t="n"/>
      <c r="E883" s="13" t="n"/>
      <c r="F883" s="13" t="n"/>
      <c r="G883" s="14" t="n"/>
      <c r="H883" s="15" t="n"/>
      <c r="I883" s="15" t="n"/>
      <c r="J883" s="308" t="n"/>
      <c r="K883" s="15" t="n"/>
      <c r="L883" s="15" t="n"/>
      <c r="M883" s="33">
        <f>SUM(I883,K883)</f>
        <v/>
      </c>
      <c r="N883" s="14" t="n"/>
      <c r="O883" s="13" t="n"/>
      <c r="P883" s="14" t="n"/>
      <c r="Q883" s="15">
        <f>IF(N883="Sí",0,H883-I883-K883)</f>
        <v/>
      </c>
      <c r="R883" s="14">
        <f>F883-TODAY()</f>
        <v/>
      </c>
      <c r="S883" s="14">
        <f>IF(N883="Sí","🟢 Pagado",IF(R883&lt;0,"🔴 Vencido",IF(R883&lt;=7,"🟡 Por vencer","")))</f>
        <v/>
      </c>
      <c r="T883" s="14" t="n"/>
      <c r="U883" s="14" t="n"/>
      <c r="V883" s="14" t="n"/>
      <c r="W883" s="14" t="n"/>
      <c r="X883" s="87" t="n"/>
    </row>
    <row r="884">
      <c r="A884" s="13" t="n"/>
      <c r="B884" s="14" t="n"/>
      <c r="C884" s="14" t="n"/>
      <c r="D884" s="14" t="n"/>
      <c r="E884" s="13" t="n"/>
      <c r="F884" s="13" t="n"/>
      <c r="G884" s="14" t="n"/>
      <c r="H884" s="15" t="n"/>
      <c r="I884" s="15" t="n"/>
      <c r="J884" s="308" t="n"/>
      <c r="K884" s="15" t="n"/>
      <c r="L884" s="15" t="n"/>
      <c r="M884" s="33">
        <f>SUM(I884,K884)</f>
        <v/>
      </c>
      <c r="N884" s="14" t="n"/>
      <c r="O884" s="13" t="n"/>
      <c r="P884" s="14" t="n"/>
      <c r="Q884" s="15">
        <f>IF(N884="Sí",0,H884-I884-K884)</f>
        <v/>
      </c>
      <c r="R884" s="14">
        <f>F884-TODAY()</f>
        <v/>
      </c>
      <c r="S884" s="14">
        <f>IF(N884="Sí","🟢 Pagado",IF(R884&lt;0,"🔴 Vencido",IF(R884&lt;=7,"🟡 Por vencer","")))</f>
        <v/>
      </c>
      <c r="T884" s="14" t="n"/>
      <c r="U884" s="14" t="n"/>
      <c r="V884" s="14" t="n"/>
      <c r="W884" s="14" t="n"/>
      <c r="X884" s="87" t="n"/>
    </row>
    <row r="885">
      <c r="A885" s="13" t="n"/>
      <c r="B885" s="14" t="n"/>
      <c r="C885" s="14" t="n"/>
      <c r="D885" s="14" t="n"/>
      <c r="E885" s="13" t="n"/>
      <c r="F885" s="13" t="n"/>
      <c r="G885" s="14" t="n"/>
      <c r="H885" s="15" t="n"/>
      <c r="I885" s="15" t="n"/>
      <c r="J885" s="308" t="n"/>
      <c r="K885" s="15" t="n"/>
      <c r="L885" s="15" t="n"/>
      <c r="M885" s="33">
        <f>SUM(I885,K885)</f>
        <v/>
      </c>
      <c r="N885" s="14" t="n"/>
      <c r="O885" s="13" t="n"/>
      <c r="P885" s="14" t="n"/>
      <c r="Q885" s="15">
        <f>IF(N885="Sí",0,H885-I885-K885)</f>
        <v/>
      </c>
      <c r="R885" s="14">
        <f>F885-TODAY()</f>
        <v/>
      </c>
      <c r="S885" s="14">
        <f>IF(N885="Sí","🟢 Pagado",IF(R885&lt;0,"🔴 Vencido",IF(R885&lt;=7,"🟡 Por vencer","")))</f>
        <v/>
      </c>
      <c r="T885" s="14" t="n"/>
      <c r="U885" s="14" t="n"/>
      <c r="V885" s="14" t="n"/>
      <c r="W885" s="14" t="n"/>
      <c r="X885" s="87" t="n"/>
    </row>
    <row r="886">
      <c r="A886" s="13" t="n"/>
      <c r="B886" s="14" t="n"/>
      <c r="C886" s="14" t="n"/>
      <c r="D886" s="14" t="n"/>
      <c r="E886" s="13" t="n"/>
      <c r="F886" s="13" t="n"/>
      <c r="G886" s="14" t="n"/>
      <c r="H886" s="15" t="n"/>
      <c r="I886" s="15" t="n"/>
      <c r="J886" s="308" t="n"/>
      <c r="K886" s="15" t="n"/>
      <c r="L886" s="15" t="n"/>
      <c r="M886" s="33">
        <f>SUM(I886,K886)</f>
        <v/>
      </c>
      <c r="N886" s="14" t="n"/>
      <c r="O886" s="13" t="n"/>
      <c r="P886" s="14" t="n"/>
      <c r="Q886" s="15">
        <f>IF(N886="Sí",0,H886-I886-K886)</f>
        <v/>
      </c>
      <c r="R886" s="14">
        <f>F886-TODAY()</f>
        <v/>
      </c>
      <c r="S886" s="14">
        <f>IF(N886="Sí","🟢 Pagado",IF(R886&lt;0,"🔴 Vencido",IF(R886&lt;=7,"🟡 Por vencer","")))</f>
        <v/>
      </c>
      <c r="T886" s="14" t="n"/>
      <c r="U886" s="14" t="n"/>
      <c r="V886" s="14" t="n"/>
      <c r="W886" s="14" t="n"/>
      <c r="X886" s="87" t="n"/>
    </row>
    <row r="887">
      <c r="A887" s="13" t="n"/>
      <c r="B887" s="14" t="n"/>
      <c r="C887" s="14" t="n"/>
      <c r="D887" s="14" t="n"/>
      <c r="E887" s="13" t="n"/>
      <c r="F887" s="13" t="n"/>
      <c r="G887" s="14" t="n"/>
      <c r="H887" s="15" t="n"/>
      <c r="I887" s="15" t="n"/>
      <c r="J887" s="308" t="n"/>
      <c r="K887" s="15" t="n"/>
      <c r="L887" s="15" t="n"/>
      <c r="M887" s="33">
        <f>SUM(I887,K887)</f>
        <v/>
      </c>
      <c r="N887" s="14" t="n"/>
      <c r="O887" s="13" t="n"/>
      <c r="P887" s="14" t="n"/>
      <c r="Q887" s="15">
        <f>IF(N887="Sí",0,H887-I887-K887)</f>
        <v/>
      </c>
      <c r="R887" s="14">
        <f>F887-TODAY()</f>
        <v/>
      </c>
      <c r="S887" s="14">
        <f>IF(N887="Sí","🟢 Pagado",IF(R887&lt;0,"🔴 Vencido",IF(R887&lt;=7,"🟡 Por vencer","")))</f>
        <v/>
      </c>
      <c r="T887" s="14" t="n"/>
      <c r="U887" s="14" t="n"/>
      <c r="V887" s="14" t="n"/>
      <c r="W887" s="14" t="n"/>
      <c r="X887" s="87" t="n"/>
    </row>
    <row r="888">
      <c r="A888" s="13" t="n"/>
      <c r="B888" s="14" t="n"/>
      <c r="C888" s="14" t="n"/>
      <c r="D888" s="14" t="n"/>
      <c r="E888" s="13" t="n"/>
      <c r="F888" s="13" t="n"/>
      <c r="G888" s="14" t="n"/>
      <c r="H888" s="15" t="n"/>
      <c r="I888" s="15" t="n"/>
      <c r="J888" s="308" t="n"/>
      <c r="K888" s="15" t="n"/>
      <c r="L888" s="15" t="n"/>
      <c r="M888" s="33">
        <f>SUM(I888,K888)</f>
        <v/>
      </c>
      <c r="N888" s="14" t="n"/>
      <c r="O888" s="13" t="n"/>
      <c r="P888" s="14" t="n"/>
      <c r="Q888" s="15">
        <f>IF(N888="Sí",0,H888-I888-K888)</f>
        <v/>
      </c>
      <c r="R888" s="14">
        <f>F888-TODAY()</f>
        <v/>
      </c>
      <c r="S888" s="14">
        <f>IF(N888="Sí","🟢 Pagado",IF(R888&lt;0,"🔴 Vencido",IF(R888&lt;=7,"🟡 Por vencer","")))</f>
        <v/>
      </c>
      <c r="T888" s="14" t="n"/>
      <c r="U888" s="14" t="n"/>
      <c r="V888" s="14" t="n"/>
      <c r="W888" s="14" t="n"/>
      <c r="X888" s="87" t="n"/>
    </row>
    <row r="889">
      <c r="A889" s="13" t="n"/>
      <c r="B889" s="14" t="n"/>
      <c r="C889" s="14" t="n"/>
      <c r="D889" s="14" t="n"/>
      <c r="E889" s="13" t="n"/>
      <c r="F889" s="13" t="n"/>
      <c r="G889" s="14" t="n"/>
      <c r="H889" s="15" t="n"/>
      <c r="I889" s="15" t="n"/>
      <c r="J889" s="308" t="n"/>
      <c r="K889" s="15" t="n"/>
      <c r="L889" s="15" t="n"/>
      <c r="M889" s="33">
        <f>SUM(I889,K889)</f>
        <v/>
      </c>
      <c r="N889" s="14" t="n"/>
      <c r="O889" s="13" t="n"/>
      <c r="P889" s="14" t="n"/>
      <c r="Q889" s="15">
        <f>IF(N889="Sí",0,H889-I889-K889)</f>
        <v/>
      </c>
      <c r="R889" s="14">
        <f>F889-TODAY()</f>
        <v/>
      </c>
      <c r="S889" s="14">
        <f>IF(N889="Sí","🟢 Pagado",IF(R889&lt;0,"🔴 Vencido",IF(R889&lt;=7,"🟡 Por vencer","")))</f>
        <v/>
      </c>
      <c r="T889" s="14" t="n"/>
      <c r="U889" s="14" t="n"/>
      <c r="V889" s="14" t="n"/>
      <c r="W889" s="14" t="n"/>
      <c r="X889" s="87" t="n"/>
    </row>
    <row r="890">
      <c r="A890" s="13" t="n"/>
      <c r="B890" s="14" t="n"/>
      <c r="C890" s="14" t="n"/>
      <c r="D890" s="14" t="n"/>
      <c r="E890" s="13" t="n"/>
      <c r="F890" s="13" t="n"/>
      <c r="G890" s="14" t="n"/>
      <c r="H890" s="15" t="n"/>
      <c r="I890" s="15" t="n"/>
      <c r="J890" s="308" t="n"/>
      <c r="K890" s="15" t="n"/>
      <c r="L890" s="15" t="n"/>
      <c r="M890" s="33">
        <f>SUM(I890,K890)</f>
        <v/>
      </c>
      <c r="N890" s="14" t="n"/>
      <c r="O890" s="13" t="n"/>
      <c r="P890" s="14" t="n"/>
      <c r="Q890" s="15">
        <f>IF(N890="Sí",0,H890-I890-K890)</f>
        <v/>
      </c>
      <c r="R890" s="14">
        <f>F890-TODAY()</f>
        <v/>
      </c>
      <c r="S890" s="14">
        <f>IF(N890="Sí","🟢 Pagado",IF(R890&lt;0,"🔴 Vencido",IF(R890&lt;=7,"🟡 Por vencer","")))</f>
        <v/>
      </c>
      <c r="T890" s="14" t="n"/>
      <c r="U890" s="14" t="n"/>
      <c r="V890" s="14" t="n"/>
      <c r="W890" s="14" t="n"/>
      <c r="X890" s="87" t="n"/>
    </row>
    <row r="891">
      <c r="A891" s="13" t="n"/>
      <c r="B891" s="14" t="n"/>
      <c r="C891" s="14" t="n"/>
      <c r="D891" s="14" t="n"/>
      <c r="E891" s="13" t="n"/>
      <c r="F891" s="13" t="n"/>
      <c r="G891" s="14" t="n"/>
      <c r="H891" s="15" t="n"/>
      <c r="I891" s="15" t="n"/>
      <c r="J891" s="308" t="n"/>
      <c r="K891" s="15" t="n"/>
      <c r="L891" s="15" t="n"/>
      <c r="M891" s="33">
        <f>SUM(I891,K891)</f>
        <v/>
      </c>
      <c r="N891" s="14" t="n"/>
      <c r="O891" s="13" t="n"/>
      <c r="P891" s="14" t="n"/>
      <c r="Q891" s="15">
        <f>IF(N891="Sí",0,H891-I891-K891)</f>
        <v/>
      </c>
      <c r="R891" s="14">
        <f>F891-TODAY()</f>
        <v/>
      </c>
      <c r="S891" s="14">
        <f>IF(N891="Sí","🟢 Pagado",IF(R891&lt;0,"🔴 Vencido",IF(R891&lt;=7,"🟡 Por vencer","")))</f>
        <v/>
      </c>
      <c r="T891" s="14" t="n"/>
      <c r="U891" s="14" t="n"/>
      <c r="V891" s="14" t="n"/>
      <c r="W891" s="14" t="n"/>
      <c r="X891" s="87" t="n"/>
    </row>
    <row r="892">
      <c r="A892" s="13" t="n"/>
      <c r="B892" s="14" t="n"/>
      <c r="C892" s="14" t="n"/>
      <c r="D892" s="14" t="n"/>
      <c r="E892" s="13" t="n"/>
      <c r="F892" s="13" t="n"/>
      <c r="G892" s="14" t="n"/>
      <c r="H892" s="15" t="n"/>
      <c r="I892" s="15" t="n"/>
      <c r="J892" s="308" t="n"/>
      <c r="K892" s="15" t="n"/>
      <c r="L892" s="15" t="n"/>
      <c r="M892" s="33">
        <f>SUM(I892,K892)</f>
        <v/>
      </c>
      <c r="N892" s="14" t="n"/>
      <c r="O892" s="13" t="n"/>
      <c r="P892" s="14" t="n"/>
      <c r="Q892" s="15">
        <f>IF(N892="Sí",0,H892-I892-K892)</f>
        <v/>
      </c>
      <c r="R892" s="14">
        <f>F892-TODAY()</f>
        <v/>
      </c>
      <c r="S892" s="14">
        <f>IF(N892="Sí","🟢 Pagado",IF(R892&lt;0,"🔴 Vencido",IF(R892&lt;=7,"🟡 Por vencer","")))</f>
        <v/>
      </c>
      <c r="T892" s="14" t="n"/>
      <c r="U892" s="14" t="n"/>
      <c r="V892" s="14" t="n"/>
      <c r="W892" s="14" t="n"/>
      <c r="X892" s="87" t="n"/>
    </row>
    <row r="893">
      <c r="A893" s="13" t="n"/>
      <c r="B893" s="14" t="n"/>
      <c r="C893" s="14" t="n"/>
      <c r="D893" s="14" t="n"/>
      <c r="E893" s="13" t="n"/>
      <c r="F893" s="13" t="n"/>
      <c r="G893" s="14" t="n"/>
      <c r="H893" s="15" t="n"/>
      <c r="I893" s="15" t="n"/>
      <c r="J893" s="308" t="n"/>
      <c r="K893" s="15" t="n"/>
      <c r="L893" s="15" t="n"/>
      <c r="M893" s="33">
        <f>SUM(I893,K893)</f>
        <v/>
      </c>
      <c r="N893" s="14" t="n"/>
      <c r="O893" s="13" t="n"/>
      <c r="P893" s="14" t="n"/>
      <c r="Q893" s="15">
        <f>IF(N893="Sí",0,H893-I893-K893)</f>
        <v/>
      </c>
      <c r="R893" s="14">
        <f>F893-TODAY()</f>
        <v/>
      </c>
      <c r="S893" s="14">
        <f>IF(N893="Sí","🟢 Pagado",IF(R893&lt;0,"🔴 Vencido",IF(R893&lt;=7,"🟡 Por vencer","")))</f>
        <v/>
      </c>
      <c r="T893" s="14" t="n"/>
      <c r="U893" s="14" t="n"/>
      <c r="V893" s="14" t="n"/>
      <c r="W893" s="14" t="n"/>
      <c r="X893" s="87" t="n"/>
    </row>
    <row r="894">
      <c r="A894" s="13" t="n"/>
      <c r="B894" s="14" t="n"/>
      <c r="C894" s="14" t="n"/>
      <c r="D894" s="14" t="n"/>
      <c r="E894" s="13" t="n"/>
      <c r="F894" s="13" t="n"/>
      <c r="G894" s="14" t="n"/>
      <c r="H894" s="15" t="n"/>
      <c r="I894" s="15" t="n"/>
      <c r="J894" s="308" t="n"/>
      <c r="K894" s="15" t="n"/>
      <c r="L894" s="15" t="n"/>
      <c r="M894" s="33">
        <f>SUM(I894,K894)</f>
        <v/>
      </c>
      <c r="N894" s="14" t="n"/>
      <c r="O894" s="13" t="n"/>
      <c r="P894" s="14" t="n"/>
      <c r="Q894" s="15">
        <f>IF(N894="Sí",0,H894-I894-K894)</f>
        <v/>
      </c>
      <c r="R894" s="14">
        <f>F894-TODAY()</f>
        <v/>
      </c>
      <c r="S894" s="14">
        <f>IF(N894="Sí","🟢 Pagado",IF(R894&lt;0,"🔴 Vencido",IF(R894&lt;=7,"🟡 Por vencer","")))</f>
        <v/>
      </c>
      <c r="T894" s="14" t="n"/>
      <c r="U894" s="14" t="n"/>
      <c r="V894" s="14" t="n"/>
      <c r="W894" s="14" t="n"/>
      <c r="X894" s="87" t="n"/>
    </row>
    <row r="895">
      <c r="A895" s="13" t="n"/>
      <c r="B895" s="14" t="n"/>
      <c r="C895" s="14" t="n"/>
      <c r="D895" s="14" t="n"/>
      <c r="E895" s="13" t="n"/>
      <c r="F895" s="13" t="n"/>
      <c r="G895" s="14" t="n"/>
      <c r="H895" s="15" t="n"/>
      <c r="I895" s="15" t="n"/>
      <c r="J895" s="308" t="n"/>
      <c r="K895" s="15" t="n"/>
      <c r="L895" s="15" t="n"/>
      <c r="M895" s="33">
        <f>SUM(I895,K895)</f>
        <v/>
      </c>
      <c r="N895" s="14" t="n"/>
      <c r="O895" s="13" t="n"/>
      <c r="P895" s="14" t="n"/>
      <c r="Q895" s="15">
        <f>IF(N895="Sí",0,H895-I895-K895)</f>
        <v/>
      </c>
      <c r="R895" s="14">
        <f>F895-TODAY()</f>
        <v/>
      </c>
      <c r="S895" s="14">
        <f>IF(N895="Sí","🟢 Pagado",IF(R895&lt;0,"🔴 Vencido",IF(R895&lt;=7,"🟡 Por vencer","")))</f>
        <v/>
      </c>
      <c r="T895" s="14" t="n"/>
      <c r="U895" s="14" t="n"/>
      <c r="V895" s="14" t="n"/>
      <c r="W895" s="14" t="n"/>
      <c r="X895" s="87" t="n"/>
    </row>
    <row r="896">
      <c r="A896" s="13" t="n"/>
      <c r="B896" s="14" t="n"/>
      <c r="C896" s="14" t="n"/>
      <c r="D896" s="14" t="n"/>
      <c r="E896" s="13" t="n"/>
      <c r="F896" s="13" t="n"/>
      <c r="G896" s="14" t="n"/>
      <c r="H896" s="15" t="n"/>
      <c r="I896" s="15" t="n"/>
      <c r="J896" s="308" t="n"/>
      <c r="K896" s="15" t="n"/>
      <c r="L896" s="15" t="n"/>
      <c r="M896" s="33">
        <f>SUM(I896,K896)</f>
        <v/>
      </c>
      <c r="N896" s="14" t="n"/>
      <c r="O896" s="13" t="n"/>
      <c r="P896" s="14" t="n"/>
      <c r="Q896" s="15">
        <f>IF(N896="Sí",0,H896-I896-K896)</f>
        <v/>
      </c>
      <c r="R896" s="14">
        <f>F896-TODAY()</f>
        <v/>
      </c>
      <c r="S896" s="14">
        <f>IF(N896="Sí","🟢 Pagado",IF(R896&lt;0,"🔴 Vencido",IF(R896&lt;=7,"🟡 Por vencer","")))</f>
        <v/>
      </c>
      <c r="T896" s="14" t="n"/>
      <c r="U896" s="14" t="n"/>
      <c r="V896" s="14" t="n"/>
      <c r="W896" s="14" t="n"/>
      <c r="X896" s="87" t="n"/>
    </row>
    <row r="897">
      <c r="A897" s="13" t="n"/>
      <c r="B897" s="14" t="n"/>
      <c r="C897" s="14" t="n"/>
      <c r="D897" s="14" t="n"/>
      <c r="E897" s="13" t="n"/>
      <c r="F897" s="13" t="n"/>
      <c r="G897" s="14" t="n"/>
      <c r="H897" s="15" t="n"/>
      <c r="I897" s="15" t="n"/>
      <c r="J897" s="308" t="n"/>
      <c r="K897" s="15" t="n"/>
      <c r="L897" s="15" t="n"/>
      <c r="M897" s="33">
        <f>SUM(I897,K897)</f>
        <v/>
      </c>
      <c r="N897" s="14" t="n"/>
      <c r="O897" s="13" t="n"/>
      <c r="P897" s="14" t="n"/>
      <c r="Q897" s="15">
        <f>IF(N897="Sí",0,H897-I897-K897)</f>
        <v/>
      </c>
      <c r="R897" s="14">
        <f>F897-TODAY()</f>
        <v/>
      </c>
      <c r="S897" s="14">
        <f>IF(N897="Sí","🟢 Pagado",IF(R897&lt;0,"🔴 Vencido",IF(R897&lt;=7,"🟡 Por vencer","")))</f>
        <v/>
      </c>
      <c r="T897" s="14" t="n"/>
      <c r="U897" s="14" t="n"/>
      <c r="V897" s="14" t="n"/>
      <c r="W897" s="14" t="n"/>
      <c r="X897" s="87" t="n"/>
    </row>
    <row r="898">
      <c r="A898" s="13" t="n"/>
      <c r="B898" s="14" t="n"/>
      <c r="C898" s="14" t="n"/>
      <c r="D898" s="14" t="n"/>
      <c r="E898" s="13" t="n"/>
      <c r="F898" s="13" t="n"/>
      <c r="G898" s="14" t="n"/>
      <c r="H898" s="15" t="n"/>
      <c r="I898" s="15" t="n"/>
      <c r="J898" s="308" t="n"/>
      <c r="K898" s="15" t="n"/>
      <c r="L898" s="15" t="n"/>
      <c r="M898" s="33">
        <f>SUM(I898,K898)</f>
        <v/>
      </c>
      <c r="N898" s="14" t="n"/>
      <c r="O898" s="13" t="n"/>
      <c r="P898" s="14" t="n"/>
      <c r="Q898" s="15">
        <f>IF(N898="Sí",0,H898-I898-K898)</f>
        <v/>
      </c>
      <c r="R898" s="14">
        <f>F898-TODAY()</f>
        <v/>
      </c>
      <c r="S898" s="14">
        <f>IF(N898="Sí","🟢 Pagado",IF(R898&lt;0,"🔴 Vencido",IF(R898&lt;=7,"🟡 Por vencer","")))</f>
        <v/>
      </c>
      <c r="T898" s="14" t="n"/>
      <c r="U898" s="14" t="n"/>
      <c r="V898" s="14" t="n"/>
      <c r="W898" s="14" t="n"/>
      <c r="X898" s="87" t="n"/>
    </row>
    <row r="899">
      <c r="A899" s="13" t="n"/>
      <c r="B899" s="14" t="n"/>
      <c r="C899" s="14" t="n"/>
      <c r="D899" s="14" t="n"/>
      <c r="E899" s="13" t="n"/>
      <c r="F899" s="13" t="n"/>
      <c r="G899" s="14" t="n"/>
      <c r="H899" s="15" t="n"/>
      <c r="I899" s="15" t="n"/>
      <c r="J899" s="308" t="n"/>
      <c r="K899" s="15" t="n"/>
      <c r="L899" s="15" t="n"/>
      <c r="M899" s="33">
        <f>SUM(I899,K899)</f>
        <v/>
      </c>
      <c r="N899" s="14" t="n"/>
      <c r="O899" s="13" t="n"/>
      <c r="P899" s="14" t="n"/>
      <c r="Q899" s="15">
        <f>IF(N899="Sí",0,H899-I899-K899)</f>
        <v/>
      </c>
      <c r="R899" s="14">
        <f>F899-TODAY()</f>
        <v/>
      </c>
      <c r="S899" s="14">
        <f>IF(N899="Sí","🟢 Pagado",IF(R899&lt;0,"🔴 Vencido",IF(R899&lt;=7,"🟡 Por vencer","")))</f>
        <v/>
      </c>
      <c r="T899" s="14" t="n"/>
      <c r="U899" s="14" t="n"/>
      <c r="V899" s="14" t="n"/>
      <c r="W899" s="14" t="n"/>
      <c r="X899" s="87" t="n"/>
    </row>
    <row r="900">
      <c r="A900" s="13" t="n"/>
      <c r="B900" s="14" t="n"/>
      <c r="C900" s="14" t="n"/>
      <c r="D900" s="14" t="n"/>
      <c r="E900" s="13" t="n"/>
      <c r="F900" s="13" t="n"/>
      <c r="G900" s="14" t="n"/>
      <c r="H900" s="15" t="n"/>
      <c r="I900" s="15" t="n"/>
      <c r="J900" s="308" t="n"/>
      <c r="K900" s="15" t="n"/>
      <c r="L900" s="15" t="n"/>
      <c r="M900" s="33">
        <f>SUM(I900,K900)</f>
        <v/>
      </c>
      <c r="N900" s="14" t="n"/>
      <c r="O900" s="13" t="n"/>
      <c r="P900" s="14" t="n"/>
      <c r="Q900" s="15">
        <f>IF(N900="Sí",0,H900-I900-K900)</f>
        <v/>
      </c>
      <c r="R900" s="14">
        <f>F900-TODAY()</f>
        <v/>
      </c>
      <c r="S900" s="14">
        <f>IF(N900="Sí","🟢 Pagado",IF(R900&lt;0,"🔴 Vencido",IF(R900&lt;=7,"🟡 Por vencer","")))</f>
        <v/>
      </c>
      <c r="T900" s="14" t="n"/>
      <c r="U900" s="14" t="n"/>
      <c r="V900" s="14" t="n"/>
      <c r="W900" s="14" t="n"/>
      <c r="X900" s="87" t="n"/>
    </row>
    <row r="901">
      <c r="A901" s="13" t="n"/>
      <c r="B901" s="14" t="n"/>
      <c r="C901" s="14" t="n"/>
      <c r="D901" s="14" t="n"/>
      <c r="E901" s="13" t="n"/>
      <c r="F901" s="13" t="n"/>
      <c r="G901" s="14" t="n"/>
      <c r="H901" s="15" t="n"/>
      <c r="I901" s="15" t="n"/>
      <c r="J901" s="308" t="n"/>
      <c r="K901" s="15" t="n"/>
      <c r="L901" s="15" t="n"/>
      <c r="M901" s="33">
        <f>SUM(I901,K901)</f>
        <v/>
      </c>
      <c r="N901" s="14" t="n"/>
      <c r="O901" s="13" t="n"/>
      <c r="P901" s="14" t="n"/>
      <c r="Q901" s="15">
        <f>IF(N901="Sí",0,H901-I901-K901)</f>
        <v/>
      </c>
      <c r="R901" s="14">
        <f>F901-TODAY()</f>
        <v/>
      </c>
      <c r="S901" s="14">
        <f>IF(N901="Sí","🟢 Pagado",IF(R901&lt;0,"🔴 Vencido",IF(R901&lt;=7,"🟡 Por vencer","")))</f>
        <v/>
      </c>
      <c r="T901" s="14" t="n"/>
      <c r="U901" s="14" t="n"/>
      <c r="V901" s="14" t="n"/>
      <c r="W901" s="14" t="n"/>
      <c r="X901" s="87" t="n"/>
    </row>
    <row r="902">
      <c r="A902" s="13" t="n"/>
      <c r="B902" s="14" t="n"/>
      <c r="C902" s="14" t="n"/>
      <c r="D902" s="14" t="n"/>
      <c r="E902" s="13" t="n"/>
      <c r="F902" s="13" t="n"/>
      <c r="G902" s="14" t="n"/>
      <c r="H902" s="15" t="n"/>
      <c r="I902" s="15" t="n"/>
      <c r="J902" s="308" t="n"/>
      <c r="K902" s="15" t="n"/>
      <c r="L902" s="15" t="n"/>
      <c r="M902" s="33">
        <f>SUM(I902,K902)</f>
        <v/>
      </c>
      <c r="N902" s="14" t="n"/>
      <c r="O902" s="13" t="n"/>
      <c r="P902" s="14" t="n"/>
      <c r="Q902" s="15">
        <f>IF(N902="Sí",0,H902-I902-K902)</f>
        <v/>
      </c>
      <c r="R902" s="14">
        <f>F902-TODAY()</f>
        <v/>
      </c>
      <c r="S902" s="14">
        <f>IF(N902="Sí","🟢 Pagado",IF(R902&lt;0,"🔴 Vencido",IF(R902&lt;=7,"🟡 Por vencer","")))</f>
        <v/>
      </c>
      <c r="T902" s="14" t="n"/>
      <c r="U902" s="14" t="n"/>
      <c r="V902" s="14" t="n"/>
      <c r="W902" s="14" t="n"/>
      <c r="X902" s="87" t="n"/>
    </row>
    <row r="903">
      <c r="A903" s="13" t="n"/>
      <c r="B903" s="14" t="n"/>
      <c r="C903" s="14" t="n"/>
      <c r="D903" s="14" t="n"/>
      <c r="E903" s="13" t="n"/>
      <c r="F903" s="13" t="n"/>
      <c r="G903" s="14" t="n"/>
      <c r="H903" s="15" t="n"/>
      <c r="I903" s="15" t="n"/>
      <c r="J903" s="308" t="n"/>
      <c r="K903" s="15" t="n"/>
      <c r="L903" s="15" t="n"/>
      <c r="M903" s="33">
        <f>SUM(I903,K903)</f>
        <v/>
      </c>
      <c r="N903" s="14" t="n"/>
      <c r="O903" s="13" t="n"/>
      <c r="P903" s="14" t="n"/>
      <c r="Q903" s="15">
        <f>IF(N903="Sí",0,H903-I903-K903)</f>
        <v/>
      </c>
      <c r="R903" s="14">
        <f>F903-TODAY()</f>
        <v/>
      </c>
      <c r="S903" s="14">
        <f>IF(N903="Sí","🟢 Pagado",IF(R903&lt;0,"🔴 Vencido",IF(R903&lt;=7,"🟡 Por vencer","")))</f>
        <v/>
      </c>
      <c r="T903" s="14" t="n"/>
      <c r="U903" s="14" t="n"/>
      <c r="V903" s="14" t="n"/>
      <c r="W903" s="14" t="n"/>
      <c r="X903" s="87" t="n"/>
    </row>
    <row r="904">
      <c r="A904" s="13" t="n"/>
      <c r="B904" s="14" t="n"/>
      <c r="C904" s="14" t="n"/>
      <c r="D904" s="14" t="n"/>
      <c r="E904" s="13" t="n"/>
      <c r="F904" s="13" t="n"/>
      <c r="G904" s="14" t="n"/>
      <c r="H904" s="15" t="n"/>
      <c r="I904" s="15" t="n"/>
      <c r="J904" s="308" t="n"/>
      <c r="K904" s="15" t="n"/>
      <c r="L904" s="15" t="n"/>
      <c r="M904" s="33">
        <f>SUM(I904,K904)</f>
        <v/>
      </c>
      <c r="N904" s="14" t="n"/>
      <c r="O904" s="13" t="n"/>
      <c r="P904" s="14" t="n"/>
      <c r="Q904" s="15">
        <f>IF(N904="Sí",0,H904-I904-K904)</f>
        <v/>
      </c>
      <c r="R904" s="14">
        <f>F904-TODAY()</f>
        <v/>
      </c>
      <c r="S904" s="14">
        <f>IF(N904="Sí","🟢 Pagado",IF(R904&lt;0,"🔴 Vencido",IF(R904&lt;=7,"🟡 Por vencer","")))</f>
        <v/>
      </c>
      <c r="T904" s="14" t="n"/>
      <c r="U904" s="14" t="n"/>
      <c r="V904" s="14" t="n"/>
      <c r="W904" s="14" t="n"/>
      <c r="X904" s="87" t="n"/>
    </row>
    <row r="905">
      <c r="A905" s="13" t="n"/>
      <c r="B905" s="14" t="n"/>
      <c r="C905" s="14" t="n"/>
      <c r="D905" s="14" t="n"/>
      <c r="E905" s="13" t="n"/>
      <c r="F905" s="13" t="n"/>
      <c r="G905" s="14" t="n"/>
      <c r="H905" s="15" t="n"/>
      <c r="I905" s="15" t="n"/>
      <c r="J905" s="308" t="n"/>
      <c r="K905" s="15" t="n"/>
      <c r="L905" s="15" t="n"/>
      <c r="M905" s="33">
        <f>SUM(I905,K905)</f>
        <v/>
      </c>
      <c r="N905" s="14" t="n"/>
      <c r="O905" s="13" t="n"/>
      <c r="P905" s="14" t="n"/>
      <c r="Q905" s="15">
        <f>IF(N905="Sí",0,H905-I905-K905)</f>
        <v/>
      </c>
      <c r="R905" s="14">
        <f>F905-TODAY()</f>
        <v/>
      </c>
      <c r="S905" s="14">
        <f>IF(N905="Sí","🟢 Pagado",IF(R905&lt;0,"🔴 Vencido",IF(R905&lt;=7,"🟡 Por vencer","")))</f>
        <v/>
      </c>
      <c r="T905" s="14" t="n"/>
      <c r="U905" s="14" t="n"/>
      <c r="V905" s="14" t="n"/>
      <c r="W905" s="14" t="n"/>
      <c r="X905" s="87" t="n"/>
    </row>
    <row r="906">
      <c r="A906" s="13" t="n"/>
      <c r="B906" s="14" t="n"/>
      <c r="C906" s="14" t="n"/>
      <c r="D906" s="14" t="n"/>
      <c r="E906" s="13" t="n"/>
      <c r="F906" s="13" t="n"/>
      <c r="G906" s="14" t="n"/>
      <c r="H906" s="15" t="n"/>
      <c r="I906" s="15" t="n"/>
      <c r="J906" s="308" t="n"/>
      <c r="K906" s="15" t="n"/>
      <c r="L906" s="15" t="n"/>
      <c r="M906" s="33">
        <f>SUM(I906,K906)</f>
        <v/>
      </c>
      <c r="N906" s="14" t="n"/>
      <c r="O906" s="13" t="n"/>
      <c r="P906" s="14" t="n"/>
      <c r="Q906" s="15">
        <f>IF(N906="Sí",0,H906-I906-K906)</f>
        <v/>
      </c>
      <c r="R906" s="14">
        <f>F906-TODAY()</f>
        <v/>
      </c>
      <c r="S906" s="14">
        <f>IF(N906="Sí","🟢 Pagado",IF(R906&lt;0,"🔴 Vencido",IF(R906&lt;=7,"🟡 Por vencer","")))</f>
        <v/>
      </c>
      <c r="T906" s="14" t="n"/>
      <c r="U906" s="14" t="n"/>
      <c r="V906" s="14" t="n"/>
      <c r="W906" s="14" t="n"/>
      <c r="X906" s="87" t="n"/>
    </row>
    <row r="907">
      <c r="A907" s="13" t="n"/>
      <c r="B907" s="14" t="n"/>
      <c r="C907" s="14" t="n"/>
      <c r="D907" s="14" t="n"/>
      <c r="E907" s="13" t="n"/>
      <c r="F907" s="13" t="n"/>
      <c r="G907" s="14" t="n"/>
      <c r="H907" s="15" t="n"/>
      <c r="I907" s="15" t="n"/>
      <c r="J907" s="308" t="n"/>
      <c r="K907" s="15" t="n"/>
      <c r="L907" s="15" t="n"/>
      <c r="M907" s="33">
        <f>SUM(I907,K907)</f>
        <v/>
      </c>
      <c r="N907" s="14" t="n"/>
      <c r="O907" s="13" t="n"/>
      <c r="P907" s="14" t="n"/>
      <c r="Q907" s="15">
        <f>IF(N907="Sí",0,H907-I907-K907)</f>
        <v/>
      </c>
      <c r="R907" s="14">
        <f>F907-TODAY()</f>
        <v/>
      </c>
      <c r="S907" s="14">
        <f>IF(N907="Sí","🟢 Pagado",IF(R907&lt;0,"🔴 Vencido",IF(R907&lt;=7,"🟡 Por vencer","")))</f>
        <v/>
      </c>
      <c r="T907" s="14" t="n"/>
      <c r="U907" s="14" t="n"/>
      <c r="V907" s="14" t="n"/>
      <c r="W907" s="14" t="n"/>
      <c r="X907" s="87" t="n"/>
    </row>
    <row r="908">
      <c r="A908" s="13" t="n"/>
      <c r="B908" s="14" t="n"/>
      <c r="C908" s="14" t="n"/>
      <c r="D908" s="14" t="n"/>
      <c r="E908" s="13" t="n"/>
      <c r="F908" s="13" t="n"/>
      <c r="G908" s="14" t="n"/>
      <c r="H908" s="15" t="n"/>
      <c r="I908" s="15" t="n"/>
      <c r="J908" s="308" t="n"/>
      <c r="K908" s="15" t="n"/>
      <c r="L908" s="15" t="n"/>
      <c r="M908" s="33">
        <f>SUM(I908,K908)</f>
        <v/>
      </c>
      <c r="N908" s="14" t="n"/>
      <c r="O908" s="13" t="n"/>
      <c r="P908" s="14" t="n"/>
      <c r="Q908" s="15">
        <f>IF(N908="Sí",0,H908-I908-K908)</f>
        <v/>
      </c>
      <c r="R908" s="14">
        <f>F908-TODAY()</f>
        <v/>
      </c>
      <c r="S908" s="14">
        <f>IF(N908="Sí","🟢 Pagado",IF(R908&lt;0,"🔴 Vencido",IF(R908&lt;=7,"🟡 Por vencer","")))</f>
        <v/>
      </c>
      <c r="T908" s="14" t="n"/>
      <c r="U908" s="14" t="n"/>
      <c r="V908" s="14" t="n"/>
      <c r="W908" s="14" t="n"/>
      <c r="X908" s="87" t="n"/>
    </row>
    <row r="909">
      <c r="A909" s="13" t="n"/>
      <c r="B909" s="14" t="n"/>
      <c r="C909" s="14" t="n"/>
      <c r="D909" s="14" t="n"/>
      <c r="E909" s="13" t="n"/>
      <c r="F909" s="13" t="n"/>
      <c r="G909" s="14" t="n"/>
      <c r="H909" s="15" t="n"/>
      <c r="I909" s="15" t="n"/>
      <c r="J909" s="308" t="n"/>
      <c r="K909" s="15" t="n"/>
      <c r="L909" s="15" t="n"/>
      <c r="M909" s="33">
        <f>SUM(I909,K909)</f>
        <v/>
      </c>
      <c r="N909" s="14" t="n"/>
      <c r="O909" s="13" t="n"/>
      <c r="P909" s="14" t="n"/>
      <c r="Q909" s="15">
        <f>IF(N909="Sí",0,H909-I909-K909)</f>
        <v/>
      </c>
      <c r="R909" s="14">
        <f>F909-TODAY()</f>
        <v/>
      </c>
      <c r="S909" s="14">
        <f>IF(N909="Sí","🟢 Pagado",IF(R909&lt;0,"🔴 Vencido",IF(R909&lt;=7,"🟡 Por vencer","")))</f>
        <v/>
      </c>
      <c r="T909" s="14" t="n"/>
      <c r="U909" s="14" t="n"/>
      <c r="V909" s="14" t="n"/>
      <c r="W909" s="14" t="n"/>
      <c r="X909" s="87" t="n"/>
    </row>
    <row r="910">
      <c r="A910" s="13" t="n"/>
      <c r="B910" s="14" t="n"/>
      <c r="C910" s="14" t="n"/>
      <c r="D910" s="14" t="n"/>
      <c r="E910" s="13" t="n"/>
      <c r="F910" s="13" t="n"/>
      <c r="G910" s="14" t="n"/>
      <c r="H910" s="15" t="n"/>
      <c r="I910" s="15" t="n"/>
      <c r="J910" s="308" t="n"/>
      <c r="K910" s="15" t="n"/>
      <c r="L910" s="15" t="n"/>
      <c r="M910" s="33">
        <f>SUM(I910,K910)</f>
        <v/>
      </c>
      <c r="N910" s="14" t="n"/>
      <c r="O910" s="13" t="n"/>
      <c r="P910" s="14" t="n"/>
      <c r="Q910" s="15">
        <f>IF(N910="Sí",0,H910-I910-K910)</f>
        <v/>
      </c>
      <c r="R910" s="14">
        <f>F910-TODAY()</f>
        <v/>
      </c>
      <c r="S910" s="14">
        <f>IF(N910="Sí","🟢 Pagado",IF(R910&lt;0,"🔴 Vencido",IF(R910&lt;=7,"🟡 Por vencer","")))</f>
        <v/>
      </c>
      <c r="T910" s="14" t="n"/>
      <c r="U910" s="14" t="n"/>
      <c r="V910" s="14" t="n"/>
      <c r="W910" s="14" t="n"/>
      <c r="X910" s="87" t="n"/>
    </row>
    <row r="911">
      <c r="A911" s="13" t="n"/>
      <c r="B911" s="14" t="n"/>
      <c r="C911" s="14" t="n"/>
      <c r="D911" s="14" t="n"/>
      <c r="E911" s="13" t="n"/>
      <c r="F911" s="13" t="n"/>
      <c r="G911" s="14" t="n"/>
      <c r="H911" s="15" t="n"/>
      <c r="I911" s="15" t="n"/>
      <c r="J911" s="308" t="n"/>
      <c r="K911" s="15" t="n"/>
      <c r="L911" s="15" t="n"/>
      <c r="M911" s="33">
        <f>SUM(I911,K911)</f>
        <v/>
      </c>
      <c r="N911" s="14" t="n"/>
      <c r="O911" s="13" t="n"/>
      <c r="P911" s="14" t="n"/>
      <c r="Q911" s="15">
        <f>IF(N911="Sí",0,H911-I911-K911)</f>
        <v/>
      </c>
      <c r="R911" s="14">
        <f>F911-TODAY()</f>
        <v/>
      </c>
      <c r="S911" s="14">
        <f>IF(N911="Sí","🟢 Pagado",IF(R911&lt;0,"🔴 Vencido",IF(R911&lt;=7,"🟡 Por vencer","")))</f>
        <v/>
      </c>
      <c r="T911" s="14" t="n"/>
      <c r="U911" s="14" t="n"/>
      <c r="V911" s="14" t="n"/>
      <c r="W911" s="14" t="n"/>
      <c r="X911" s="87" t="n"/>
    </row>
    <row r="912">
      <c r="A912" s="13" t="n"/>
      <c r="B912" s="14" t="n"/>
      <c r="C912" s="14" t="n"/>
      <c r="D912" s="14" t="n"/>
      <c r="E912" s="13" t="n"/>
      <c r="F912" s="13" t="n"/>
      <c r="G912" s="14" t="n"/>
      <c r="H912" s="15" t="n"/>
      <c r="I912" s="15" t="n"/>
      <c r="J912" s="308" t="n"/>
      <c r="K912" s="15" t="n"/>
      <c r="L912" s="15" t="n"/>
      <c r="M912" s="33">
        <f>SUM(I912,K912)</f>
        <v/>
      </c>
      <c r="N912" s="14" t="n"/>
      <c r="O912" s="13" t="n"/>
      <c r="P912" s="14" t="n"/>
      <c r="Q912" s="15">
        <f>IF(N912="Sí",0,H912-I912-K912)</f>
        <v/>
      </c>
      <c r="R912" s="14">
        <f>F912-TODAY()</f>
        <v/>
      </c>
      <c r="S912" s="14">
        <f>IF(N912="Sí","🟢 Pagado",IF(R912&lt;0,"🔴 Vencido",IF(R912&lt;=7,"🟡 Por vencer","")))</f>
        <v/>
      </c>
      <c r="T912" s="14" t="n"/>
      <c r="U912" s="14" t="n"/>
      <c r="V912" s="14" t="n"/>
      <c r="W912" s="14" t="n"/>
      <c r="X912" s="87" t="n"/>
    </row>
    <row r="913">
      <c r="A913" s="13" t="n"/>
      <c r="B913" s="14" t="n"/>
      <c r="C913" s="14" t="n"/>
      <c r="D913" s="14" t="n"/>
      <c r="E913" s="13" t="n"/>
      <c r="F913" s="13" t="n"/>
      <c r="G913" s="14" t="n"/>
      <c r="H913" s="15" t="n"/>
      <c r="I913" s="15" t="n"/>
      <c r="J913" s="308" t="n"/>
      <c r="K913" s="15" t="n"/>
      <c r="L913" s="15" t="n"/>
      <c r="M913" s="33">
        <f>SUM(I913,K913)</f>
        <v/>
      </c>
      <c r="N913" s="14" t="n"/>
      <c r="O913" s="13" t="n"/>
      <c r="P913" s="14" t="n"/>
      <c r="Q913" s="15">
        <f>IF(N913="Sí",0,H913-I913-K913)</f>
        <v/>
      </c>
      <c r="R913" s="14">
        <f>F913-TODAY()</f>
        <v/>
      </c>
      <c r="S913" s="14">
        <f>IF(N913="Sí","🟢 Pagado",IF(R913&lt;0,"🔴 Vencido",IF(R913&lt;=7,"🟡 Por vencer","")))</f>
        <v/>
      </c>
      <c r="T913" s="14" t="n"/>
      <c r="U913" s="14" t="n"/>
      <c r="V913" s="14" t="n"/>
      <c r="W913" s="14" t="n"/>
      <c r="X913" s="87" t="n"/>
    </row>
    <row r="914">
      <c r="A914" s="13" t="n"/>
      <c r="B914" s="14" t="n"/>
      <c r="C914" s="14" t="n"/>
      <c r="D914" s="14" t="n"/>
      <c r="E914" s="13" t="n"/>
      <c r="F914" s="13" t="n"/>
      <c r="G914" s="14" t="n"/>
      <c r="H914" s="15" t="n"/>
      <c r="I914" s="15" t="n"/>
      <c r="J914" s="308" t="n"/>
      <c r="K914" s="15" t="n"/>
      <c r="L914" s="15" t="n"/>
      <c r="M914" s="33">
        <f>SUM(I914,K914)</f>
        <v/>
      </c>
      <c r="N914" s="14" t="n"/>
      <c r="O914" s="13" t="n"/>
      <c r="P914" s="14" t="n"/>
      <c r="Q914" s="15">
        <f>IF(N914="Sí",0,H914-I914-K914)</f>
        <v/>
      </c>
      <c r="R914" s="14">
        <f>F914-TODAY()</f>
        <v/>
      </c>
      <c r="S914" s="14">
        <f>IF(N914="Sí","🟢 Pagado",IF(R914&lt;0,"🔴 Vencido",IF(R914&lt;=7,"🟡 Por vencer","")))</f>
        <v/>
      </c>
      <c r="T914" s="14" t="n"/>
      <c r="U914" s="14" t="n"/>
      <c r="V914" s="14" t="n"/>
      <c r="W914" s="14" t="n"/>
      <c r="X914" s="87" t="n"/>
    </row>
    <row r="915">
      <c r="A915" s="13" t="n"/>
      <c r="B915" s="14" t="n"/>
      <c r="C915" s="14" t="n"/>
      <c r="D915" s="14" t="n"/>
      <c r="E915" s="13" t="n"/>
      <c r="F915" s="13" t="n"/>
      <c r="G915" s="14" t="n"/>
      <c r="H915" s="15" t="n"/>
      <c r="I915" s="15" t="n"/>
      <c r="J915" s="308" t="n"/>
      <c r="K915" s="15" t="n"/>
      <c r="L915" s="15" t="n"/>
      <c r="M915" s="33">
        <f>SUM(I915,K915)</f>
        <v/>
      </c>
      <c r="N915" s="14" t="n"/>
      <c r="O915" s="13" t="n"/>
      <c r="P915" s="14" t="n"/>
      <c r="Q915" s="15">
        <f>IF(N915="Sí",0,H915-I915-K915)</f>
        <v/>
      </c>
      <c r="R915" s="14">
        <f>F915-TODAY()</f>
        <v/>
      </c>
      <c r="S915" s="14">
        <f>IF(N915="Sí","🟢 Pagado",IF(R915&lt;0,"🔴 Vencido",IF(R915&lt;=7,"🟡 Por vencer","")))</f>
        <v/>
      </c>
      <c r="T915" s="14" t="n"/>
      <c r="U915" s="14" t="n"/>
      <c r="V915" s="14" t="n"/>
      <c r="W915" s="14" t="n"/>
      <c r="X915" s="87" t="n"/>
    </row>
    <row r="916">
      <c r="A916" s="13" t="n"/>
      <c r="B916" s="14" t="n"/>
      <c r="C916" s="14" t="n"/>
      <c r="D916" s="14" t="n"/>
      <c r="E916" s="13" t="n"/>
      <c r="F916" s="13" t="n"/>
      <c r="G916" s="14" t="n"/>
      <c r="H916" s="15" t="n"/>
      <c r="I916" s="15" t="n"/>
      <c r="J916" s="308" t="n"/>
      <c r="K916" s="15" t="n"/>
      <c r="L916" s="15" t="n"/>
      <c r="M916" s="33">
        <f>SUM(I916,K916)</f>
        <v/>
      </c>
      <c r="N916" s="14" t="n"/>
      <c r="O916" s="13" t="n"/>
      <c r="P916" s="14" t="n"/>
      <c r="Q916" s="15">
        <f>IF(N916="Sí",0,H916-I916-K916)</f>
        <v/>
      </c>
      <c r="R916" s="14">
        <f>F916-TODAY()</f>
        <v/>
      </c>
      <c r="S916" s="14">
        <f>IF(N916="Sí","🟢 Pagado",IF(R916&lt;0,"🔴 Vencido",IF(R916&lt;=7,"🟡 Por vencer","")))</f>
        <v/>
      </c>
      <c r="T916" s="14" t="n"/>
      <c r="U916" s="14" t="n"/>
      <c r="V916" s="14" t="n"/>
      <c r="W916" s="14" t="n"/>
      <c r="X916" s="87" t="n"/>
    </row>
    <row r="917">
      <c r="A917" s="13" t="n"/>
      <c r="B917" s="14" t="n"/>
      <c r="C917" s="14" t="n"/>
      <c r="D917" s="14" t="n"/>
      <c r="E917" s="13" t="n"/>
      <c r="F917" s="13" t="n"/>
      <c r="G917" s="14" t="n"/>
      <c r="H917" s="15" t="n"/>
      <c r="I917" s="15" t="n"/>
      <c r="J917" s="308" t="n"/>
      <c r="K917" s="15" t="n"/>
      <c r="L917" s="15" t="n"/>
      <c r="M917" s="33">
        <f>SUM(I917,K917)</f>
        <v/>
      </c>
      <c r="N917" s="14" t="n"/>
      <c r="O917" s="13" t="n"/>
      <c r="P917" s="14" t="n"/>
      <c r="Q917" s="15">
        <f>IF(N917="Sí",0,H917-I917-K917)</f>
        <v/>
      </c>
      <c r="R917" s="14">
        <f>F917-TODAY()</f>
        <v/>
      </c>
      <c r="S917" s="14">
        <f>IF(N917="Sí","🟢 Pagado",IF(R917&lt;0,"🔴 Vencido",IF(R917&lt;=7,"🟡 Por vencer","")))</f>
        <v/>
      </c>
      <c r="T917" s="14" t="n"/>
      <c r="U917" s="14" t="n"/>
      <c r="V917" s="14" t="n"/>
      <c r="W917" s="14" t="n"/>
      <c r="X917" s="87" t="n"/>
    </row>
    <row r="918">
      <c r="A918" s="13" t="n"/>
      <c r="B918" s="14" t="n"/>
      <c r="C918" s="14" t="n"/>
      <c r="D918" s="14" t="n"/>
      <c r="E918" s="13" t="n"/>
      <c r="F918" s="13" t="n"/>
      <c r="G918" s="14" t="n"/>
      <c r="H918" s="15" t="n"/>
      <c r="I918" s="15" t="n"/>
      <c r="J918" s="308" t="n"/>
      <c r="K918" s="15" t="n"/>
      <c r="L918" s="15" t="n"/>
      <c r="M918" s="33">
        <f>SUM(I918,K918)</f>
        <v/>
      </c>
      <c r="N918" s="14" t="n"/>
      <c r="O918" s="13" t="n"/>
      <c r="P918" s="14" t="n"/>
      <c r="Q918" s="15">
        <f>IF(N918="Sí",0,H918-I918-K918)</f>
        <v/>
      </c>
      <c r="R918" s="14">
        <f>F918-TODAY()</f>
        <v/>
      </c>
      <c r="S918" s="14">
        <f>IF(N918="Sí","🟢 Pagado",IF(R918&lt;0,"🔴 Vencido",IF(R918&lt;=7,"🟡 Por vencer","")))</f>
        <v/>
      </c>
      <c r="T918" s="14" t="n"/>
      <c r="U918" s="14" t="n"/>
      <c r="V918" s="14" t="n"/>
      <c r="W918" s="14" t="n"/>
      <c r="X918" s="87" t="n"/>
    </row>
    <row r="919">
      <c r="A919" s="13" t="n"/>
      <c r="B919" s="14" t="n"/>
      <c r="C919" s="14" t="n"/>
      <c r="D919" s="14" t="n"/>
      <c r="E919" s="13" t="n"/>
      <c r="F919" s="13" t="n"/>
      <c r="G919" s="14" t="n"/>
      <c r="H919" s="15" t="n"/>
      <c r="I919" s="15" t="n"/>
      <c r="J919" s="308" t="n"/>
      <c r="K919" s="15" t="n"/>
      <c r="L919" s="15" t="n"/>
      <c r="M919" s="33">
        <f>SUM(I919,K919)</f>
        <v/>
      </c>
      <c r="N919" s="14" t="n"/>
      <c r="O919" s="13" t="n"/>
      <c r="P919" s="14" t="n"/>
      <c r="Q919" s="15">
        <f>IF(N919="Sí",0,H919-I919-K919)</f>
        <v/>
      </c>
      <c r="R919" s="14">
        <f>F919-TODAY()</f>
        <v/>
      </c>
      <c r="S919" s="14">
        <f>IF(N919="Sí","🟢 Pagado",IF(R919&lt;0,"🔴 Vencido",IF(R919&lt;=7,"🟡 Por vencer","")))</f>
        <v/>
      </c>
      <c r="T919" s="14" t="n"/>
      <c r="U919" s="14" t="n"/>
      <c r="V919" s="14" t="n"/>
      <c r="W919" s="14" t="n"/>
      <c r="X919" s="87" t="n"/>
    </row>
    <row r="920">
      <c r="A920" s="13" t="n"/>
      <c r="B920" s="14" t="n"/>
      <c r="C920" s="14" t="n"/>
      <c r="D920" s="14" t="n"/>
      <c r="E920" s="13" t="n"/>
      <c r="F920" s="13" t="n"/>
      <c r="G920" s="14" t="n"/>
      <c r="H920" s="15" t="n"/>
      <c r="I920" s="15" t="n"/>
      <c r="J920" s="308" t="n"/>
      <c r="K920" s="15" t="n"/>
      <c r="L920" s="15" t="n"/>
      <c r="M920" s="33">
        <f>SUM(I920,K920)</f>
        <v/>
      </c>
      <c r="N920" s="14" t="n"/>
      <c r="O920" s="13" t="n"/>
      <c r="P920" s="14" t="n"/>
      <c r="Q920" s="15">
        <f>IF(N920="Sí",0,H920-I920-K920)</f>
        <v/>
      </c>
      <c r="R920" s="14">
        <f>F920-TODAY()</f>
        <v/>
      </c>
      <c r="S920" s="14">
        <f>IF(N920="Sí","🟢 Pagado",IF(R920&lt;0,"🔴 Vencido",IF(R920&lt;=7,"🟡 Por vencer","")))</f>
        <v/>
      </c>
      <c r="T920" s="14" t="n"/>
      <c r="U920" s="14" t="n"/>
      <c r="V920" s="14" t="n"/>
      <c r="W920" s="14" t="n"/>
      <c r="X920" s="87" t="n"/>
    </row>
    <row r="921">
      <c r="A921" s="13" t="n"/>
      <c r="B921" s="14" t="n"/>
      <c r="C921" s="14" t="n"/>
      <c r="D921" s="14" t="n"/>
      <c r="E921" s="13" t="n"/>
      <c r="F921" s="13" t="n"/>
      <c r="G921" s="14" t="n"/>
      <c r="H921" s="15" t="n"/>
      <c r="I921" s="15" t="n"/>
      <c r="J921" s="308" t="n"/>
      <c r="K921" s="15" t="n"/>
      <c r="L921" s="15" t="n"/>
      <c r="M921" s="33">
        <f>SUM(I921,K921)</f>
        <v/>
      </c>
      <c r="N921" s="14" t="n"/>
      <c r="O921" s="13" t="n"/>
      <c r="P921" s="14" t="n"/>
      <c r="Q921" s="15">
        <f>IF(N921="Sí",0,H921-I921-K921)</f>
        <v/>
      </c>
      <c r="R921" s="14">
        <f>F921-TODAY()</f>
        <v/>
      </c>
      <c r="S921" s="14">
        <f>IF(N921="Sí","🟢 Pagado",IF(R921&lt;0,"🔴 Vencido",IF(R921&lt;=7,"🟡 Por vencer","")))</f>
        <v/>
      </c>
      <c r="T921" s="14" t="n"/>
      <c r="U921" s="14" t="n"/>
      <c r="V921" s="14" t="n"/>
      <c r="W921" s="14" t="n"/>
      <c r="X921" s="87" t="n"/>
    </row>
    <row r="922">
      <c r="A922" s="13" t="n"/>
      <c r="B922" s="14" t="n"/>
      <c r="C922" s="14" t="n"/>
      <c r="D922" s="14" t="n"/>
      <c r="E922" s="13" t="n"/>
      <c r="F922" s="13" t="n"/>
      <c r="G922" s="14" t="n"/>
      <c r="H922" s="15" t="n"/>
      <c r="I922" s="15" t="n"/>
      <c r="J922" s="308" t="n"/>
      <c r="K922" s="15" t="n"/>
      <c r="L922" s="15" t="n"/>
      <c r="M922" s="33">
        <f>SUM(I922,K922)</f>
        <v/>
      </c>
      <c r="N922" s="14" t="n"/>
      <c r="O922" s="13" t="n"/>
      <c r="P922" s="14" t="n"/>
      <c r="Q922" s="15">
        <f>IF(N922="Sí",0,H922-I922-K922)</f>
        <v/>
      </c>
      <c r="R922" s="14">
        <f>F922-TODAY()</f>
        <v/>
      </c>
      <c r="S922" s="14">
        <f>IF(N922="Sí","🟢 Pagado",IF(R922&lt;0,"🔴 Vencido",IF(R922&lt;=7,"🟡 Por vencer","")))</f>
        <v/>
      </c>
      <c r="T922" s="14" t="n"/>
      <c r="U922" s="14" t="n"/>
      <c r="V922" s="14" t="n"/>
      <c r="W922" s="14" t="n"/>
      <c r="X922" s="87" t="n"/>
    </row>
    <row r="923">
      <c r="A923" s="13" t="n"/>
      <c r="B923" s="14" t="n"/>
      <c r="C923" s="14" t="n"/>
      <c r="D923" s="14" t="n"/>
      <c r="E923" s="13" t="n"/>
      <c r="F923" s="13" t="n"/>
      <c r="G923" s="14" t="n"/>
      <c r="H923" s="15" t="n"/>
      <c r="I923" s="15" t="n"/>
      <c r="J923" s="308" t="n"/>
      <c r="K923" s="15" t="n"/>
      <c r="L923" s="15" t="n"/>
      <c r="M923" s="33">
        <f>SUM(I923,K923)</f>
        <v/>
      </c>
      <c r="N923" s="14" t="n"/>
      <c r="O923" s="13" t="n"/>
      <c r="P923" s="14" t="n"/>
      <c r="Q923" s="15">
        <f>IF(N923="Sí",0,H923-I923-K923)</f>
        <v/>
      </c>
      <c r="R923" s="14">
        <f>F923-TODAY()</f>
        <v/>
      </c>
      <c r="S923" s="14">
        <f>IF(N923="Sí","🟢 Pagado",IF(R923&lt;0,"🔴 Vencido",IF(R923&lt;=7,"🟡 Por vencer","")))</f>
        <v/>
      </c>
      <c r="T923" s="14" t="n"/>
      <c r="U923" s="14" t="n"/>
      <c r="V923" s="14" t="n"/>
      <c r="W923" s="14" t="n"/>
      <c r="X923" s="87" t="n"/>
    </row>
    <row r="924">
      <c r="A924" s="13" t="n"/>
      <c r="B924" s="14" t="n"/>
      <c r="C924" s="14" t="n"/>
      <c r="D924" s="14" t="n"/>
      <c r="E924" s="13" t="n"/>
      <c r="F924" s="13" t="n"/>
      <c r="G924" s="14" t="n"/>
      <c r="H924" s="15" t="n"/>
      <c r="I924" s="15" t="n"/>
      <c r="J924" s="308" t="n"/>
      <c r="K924" s="15" t="n"/>
      <c r="L924" s="15" t="n"/>
      <c r="M924" s="33">
        <f>SUM(I924,K924)</f>
        <v/>
      </c>
      <c r="N924" s="14" t="n"/>
      <c r="O924" s="13" t="n"/>
      <c r="P924" s="14" t="n"/>
      <c r="Q924" s="15">
        <f>IF(N924="Sí",0,H924-I924-K924)</f>
        <v/>
      </c>
      <c r="R924" s="14">
        <f>F924-TODAY()</f>
        <v/>
      </c>
      <c r="S924" s="14">
        <f>IF(N924="Sí","🟢 Pagado",IF(R924&lt;0,"🔴 Vencido",IF(R924&lt;=7,"🟡 Por vencer","")))</f>
        <v/>
      </c>
      <c r="T924" s="14" t="n"/>
      <c r="U924" s="14" t="n"/>
      <c r="V924" s="14" t="n"/>
      <c r="W924" s="14" t="n"/>
      <c r="X924" s="87" t="n"/>
    </row>
    <row r="925">
      <c r="A925" s="13" t="n"/>
      <c r="B925" s="14" t="n"/>
      <c r="C925" s="14" t="n"/>
      <c r="D925" s="14" t="n"/>
      <c r="E925" s="13" t="n"/>
      <c r="F925" s="13" t="n"/>
      <c r="G925" s="14" t="n"/>
      <c r="H925" s="15" t="n"/>
      <c r="I925" s="15" t="n"/>
      <c r="J925" s="308" t="n"/>
      <c r="K925" s="15" t="n"/>
      <c r="L925" s="15" t="n"/>
      <c r="M925" s="33">
        <f>SUM(I925,K925)</f>
        <v/>
      </c>
      <c r="N925" s="14" t="n"/>
      <c r="O925" s="13" t="n"/>
      <c r="P925" s="14" t="n"/>
      <c r="Q925" s="15">
        <f>IF(N925="Sí",0,H925-I925-K925)</f>
        <v/>
      </c>
      <c r="R925" s="14">
        <f>F925-TODAY()</f>
        <v/>
      </c>
      <c r="S925" s="14">
        <f>IF(N925="Sí","🟢 Pagado",IF(R925&lt;0,"🔴 Vencido",IF(R925&lt;=7,"🟡 Por vencer","")))</f>
        <v/>
      </c>
      <c r="T925" s="14" t="n"/>
      <c r="U925" s="14" t="n"/>
      <c r="V925" s="14" t="n"/>
      <c r="W925" s="14" t="n"/>
      <c r="X925" s="87" t="n"/>
    </row>
    <row r="926">
      <c r="A926" s="13" t="n"/>
      <c r="B926" s="14" t="n"/>
      <c r="C926" s="14" t="n"/>
      <c r="D926" s="14" t="n"/>
      <c r="E926" s="13" t="n"/>
      <c r="F926" s="13" t="n"/>
      <c r="G926" s="14" t="n"/>
      <c r="H926" s="15" t="n"/>
      <c r="I926" s="15" t="n"/>
      <c r="J926" s="308" t="n"/>
      <c r="K926" s="15" t="n"/>
      <c r="L926" s="15" t="n"/>
      <c r="M926" s="33">
        <f>SUM(I926,K926)</f>
        <v/>
      </c>
      <c r="N926" s="14" t="n"/>
      <c r="O926" s="13" t="n"/>
      <c r="P926" s="14" t="n"/>
      <c r="Q926" s="15">
        <f>IF(N926="Sí",0,H926-I926-K926)</f>
        <v/>
      </c>
      <c r="R926" s="14">
        <f>F926-TODAY()</f>
        <v/>
      </c>
      <c r="S926" s="14">
        <f>IF(N926="Sí","🟢 Pagado",IF(R926&lt;0,"🔴 Vencido",IF(R926&lt;=7,"🟡 Por vencer","")))</f>
        <v/>
      </c>
      <c r="T926" s="14" t="n"/>
      <c r="U926" s="14" t="n"/>
      <c r="V926" s="14" t="n"/>
      <c r="W926" s="14" t="n"/>
      <c r="X926" s="87" t="n"/>
    </row>
    <row r="927">
      <c r="A927" s="13" t="n"/>
      <c r="B927" s="14" t="n"/>
      <c r="C927" s="14" t="n"/>
      <c r="D927" s="14" t="n"/>
      <c r="E927" s="13" t="n"/>
      <c r="F927" s="13" t="n"/>
      <c r="G927" s="14" t="n"/>
      <c r="H927" s="15" t="n"/>
      <c r="I927" s="15" t="n"/>
      <c r="J927" s="308" t="n"/>
      <c r="K927" s="15" t="n"/>
      <c r="L927" s="15" t="n"/>
      <c r="M927" s="33">
        <f>SUM(I927,K927)</f>
        <v/>
      </c>
      <c r="N927" s="14" t="n"/>
      <c r="O927" s="13" t="n"/>
      <c r="P927" s="14" t="n"/>
      <c r="Q927" s="15">
        <f>IF(N927="Sí",0,H927-I927-K927)</f>
        <v/>
      </c>
      <c r="R927" s="14">
        <f>F927-TODAY()</f>
        <v/>
      </c>
      <c r="S927" s="14">
        <f>IF(N927="Sí","🟢 Pagado",IF(R927&lt;0,"🔴 Vencido",IF(R927&lt;=7,"🟡 Por vencer","")))</f>
        <v/>
      </c>
      <c r="T927" s="14" t="n"/>
      <c r="U927" s="14" t="n"/>
      <c r="V927" s="14" t="n"/>
      <c r="W927" s="14" t="n"/>
      <c r="X927" s="87" t="n"/>
    </row>
    <row r="928">
      <c r="A928" s="13" t="n"/>
      <c r="B928" s="14" t="n"/>
      <c r="C928" s="14" t="n"/>
      <c r="D928" s="14" t="n"/>
      <c r="E928" s="13" t="n"/>
      <c r="F928" s="13" t="n"/>
      <c r="G928" s="14" t="n"/>
      <c r="H928" s="15" t="n"/>
      <c r="I928" s="15" t="n"/>
      <c r="J928" s="308" t="n"/>
      <c r="K928" s="15" t="n"/>
      <c r="L928" s="15" t="n"/>
      <c r="M928" s="33">
        <f>SUM(I928,K928)</f>
        <v/>
      </c>
      <c r="N928" s="14" t="n"/>
      <c r="O928" s="13" t="n"/>
      <c r="P928" s="14" t="n"/>
      <c r="Q928" s="15">
        <f>IF(N928="Sí",0,H928-I928-K928)</f>
        <v/>
      </c>
      <c r="R928" s="14">
        <f>F928-TODAY()</f>
        <v/>
      </c>
      <c r="S928" s="14">
        <f>IF(N928="Sí","🟢 Pagado",IF(R928&lt;0,"🔴 Vencido",IF(R928&lt;=7,"🟡 Por vencer","")))</f>
        <v/>
      </c>
      <c r="T928" s="14" t="n"/>
      <c r="U928" s="14" t="n"/>
      <c r="V928" s="14" t="n"/>
      <c r="W928" s="14" t="n"/>
      <c r="X928" s="87" t="n"/>
    </row>
    <row r="929">
      <c r="A929" s="13" t="n"/>
      <c r="B929" s="14" t="n"/>
      <c r="C929" s="14" t="n"/>
      <c r="D929" s="14" t="n"/>
      <c r="E929" s="13" t="n"/>
      <c r="F929" s="13" t="n"/>
      <c r="G929" s="14" t="n"/>
      <c r="H929" s="15" t="n"/>
      <c r="I929" s="15" t="n"/>
      <c r="J929" s="308" t="n"/>
      <c r="K929" s="15" t="n"/>
      <c r="L929" s="15" t="n"/>
      <c r="M929" s="33">
        <f>SUM(I929,K929)</f>
        <v/>
      </c>
      <c r="N929" s="14" t="n"/>
      <c r="O929" s="13" t="n"/>
      <c r="P929" s="14" t="n"/>
      <c r="Q929" s="15">
        <f>IF(N929="Sí",0,H929-I929-K929)</f>
        <v/>
      </c>
      <c r="R929" s="14">
        <f>F929-TODAY()</f>
        <v/>
      </c>
      <c r="S929" s="14">
        <f>IF(N929="Sí","🟢 Pagado",IF(R929&lt;0,"🔴 Vencido",IF(R929&lt;=7,"🟡 Por vencer","")))</f>
        <v/>
      </c>
      <c r="T929" s="14" t="n"/>
      <c r="U929" s="14" t="n"/>
      <c r="V929" s="14" t="n"/>
      <c r="W929" s="14" t="n"/>
      <c r="X929" s="87" t="n"/>
    </row>
    <row r="930">
      <c r="A930" s="13" t="n"/>
      <c r="B930" s="14" t="n"/>
      <c r="C930" s="14" t="n"/>
      <c r="D930" s="14" t="n"/>
      <c r="E930" s="13" t="n"/>
      <c r="F930" s="13" t="n"/>
      <c r="G930" s="14" t="n"/>
      <c r="H930" s="15" t="n"/>
      <c r="I930" s="15" t="n"/>
      <c r="J930" s="308" t="n"/>
      <c r="K930" s="15" t="n"/>
      <c r="L930" s="15" t="n"/>
      <c r="M930" s="33">
        <f>SUM(I930,K930)</f>
        <v/>
      </c>
      <c r="N930" s="14" t="n"/>
      <c r="O930" s="13" t="n"/>
      <c r="P930" s="14" t="n"/>
      <c r="Q930" s="15">
        <f>IF(N930="Sí",0,H930-I930-K930)</f>
        <v/>
      </c>
      <c r="R930" s="14">
        <f>F930-TODAY()</f>
        <v/>
      </c>
      <c r="S930" s="14">
        <f>IF(N930="Sí","🟢 Pagado",IF(R930&lt;0,"🔴 Vencido",IF(R930&lt;=7,"🟡 Por vencer","")))</f>
        <v/>
      </c>
      <c r="T930" s="14" t="n"/>
      <c r="U930" s="14" t="n"/>
      <c r="V930" s="14" t="n"/>
      <c r="W930" s="14" t="n"/>
      <c r="X930" s="87" t="n"/>
    </row>
    <row r="931">
      <c r="A931" s="13" t="n"/>
      <c r="B931" s="14" t="n"/>
      <c r="C931" s="14" t="n"/>
      <c r="D931" s="14" t="n"/>
      <c r="E931" s="13" t="n"/>
      <c r="F931" s="13" t="n"/>
      <c r="G931" s="14" t="n"/>
      <c r="H931" s="15" t="n"/>
      <c r="I931" s="15" t="n"/>
      <c r="J931" s="308" t="n"/>
      <c r="K931" s="15" t="n"/>
      <c r="L931" s="15" t="n"/>
      <c r="M931" s="33">
        <f>SUM(I931,K931)</f>
        <v/>
      </c>
      <c r="N931" s="14" t="n"/>
      <c r="O931" s="13" t="n"/>
      <c r="P931" s="14" t="n"/>
      <c r="Q931" s="15">
        <f>IF(N931="Sí",0,H931-I931-K931)</f>
        <v/>
      </c>
      <c r="R931" s="14">
        <f>F931-TODAY()</f>
        <v/>
      </c>
      <c r="S931" s="14">
        <f>IF(N931="Sí","🟢 Pagado",IF(R931&lt;0,"🔴 Vencido",IF(R931&lt;=7,"🟡 Por vencer","")))</f>
        <v/>
      </c>
      <c r="T931" s="14" t="n"/>
      <c r="U931" s="14" t="n"/>
      <c r="V931" s="14" t="n"/>
      <c r="W931" s="14" t="n"/>
      <c r="X931" s="87" t="n"/>
    </row>
    <row r="932">
      <c r="A932" s="13" t="n"/>
      <c r="B932" s="14" t="n"/>
      <c r="C932" s="14" t="n"/>
      <c r="D932" s="14" t="n"/>
      <c r="E932" s="13" t="n"/>
      <c r="F932" s="13" t="n"/>
      <c r="G932" s="14" t="n"/>
      <c r="H932" s="15" t="n"/>
      <c r="I932" s="15" t="n"/>
      <c r="J932" s="308" t="n"/>
      <c r="K932" s="15" t="n"/>
      <c r="L932" s="15" t="n"/>
      <c r="M932" s="33">
        <f>SUM(I932,K932)</f>
        <v/>
      </c>
      <c r="N932" s="14" t="n"/>
      <c r="O932" s="13" t="n"/>
      <c r="P932" s="14" t="n"/>
      <c r="Q932" s="15">
        <f>IF(N932="Sí",0,H932-I932-K932)</f>
        <v/>
      </c>
      <c r="R932" s="14">
        <f>F932-TODAY()</f>
        <v/>
      </c>
      <c r="S932" s="14">
        <f>IF(N932="Sí","🟢 Pagado",IF(R932&lt;0,"🔴 Vencido",IF(R932&lt;=7,"🟡 Por vencer","")))</f>
        <v/>
      </c>
      <c r="T932" s="14" t="n"/>
      <c r="U932" s="14" t="n"/>
      <c r="V932" s="14" t="n"/>
      <c r="W932" s="14" t="n"/>
      <c r="X932" s="87" t="n"/>
    </row>
    <row r="933">
      <c r="A933" s="13" t="n"/>
      <c r="B933" s="14" t="n"/>
      <c r="C933" s="14" t="n"/>
      <c r="D933" s="14" t="n"/>
      <c r="E933" s="13" t="n"/>
      <c r="F933" s="13" t="n"/>
      <c r="G933" s="14" t="n"/>
      <c r="H933" s="15" t="n"/>
      <c r="I933" s="15" t="n"/>
      <c r="J933" s="308" t="n"/>
      <c r="K933" s="15" t="n"/>
      <c r="L933" s="15" t="n"/>
      <c r="M933" s="33">
        <f>SUM(I933,K933)</f>
        <v/>
      </c>
      <c r="N933" s="14" t="n"/>
      <c r="O933" s="13" t="n"/>
      <c r="P933" s="14" t="n"/>
      <c r="Q933" s="15">
        <f>IF(N933="Sí",0,H933-I933-K933)</f>
        <v/>
      </c>
      <c r="R933" s="14">
        <f>F933-TODAY()</f>
        <v/>
      </c>
      <c r="S933" s="14">
        <f>IF(N933="Sí","🟢 Pagado",IF(R933&lt;0,"🔴 Vencido",IF(R933&lt;=7,"🟡 Por vencer","")))</f>
        <v/>
      </c>
      <c r="T933" s="14" t="n"/>
      <c r="U933" s="14" t="n"/>
      <c r="V933" s="14" t="n"/>
      <c r="W933" s="14" t="n"/>
      <c r="X933" s="87" t="n"/>
    </row>
    <row r="934">
      <c r="A934" s="13" t="n"/>
      <c r="B934" s="14" t="n"/>
      <c r="C934" s="14" t="n"/>
      <c r="D934" s="14" t="n"/>
      <c r="E934" s="13" t="n"/>
      <c r="F934" s="13" t="n"/>
      <c r="G934" s="14" t="n"/>
      <c r="H934" s="15" t="n"/>
      <c r="I934" s="15" t="n"/>
      <c r="J934" s="308" t="n"/>
      <c r="K934" s="15" t="n"/>
      <c r="L934" s="15" t="n"/>
      <c r="M934" s="33">
        <f>SUM(I934,K934)</f>
        <v/>
      </c>
      <c r="N934" s="14" t="n"/>
      <c r="O934" s="13" t="n"/>
      <c r="P934" s="14" t="n"/>
      <c r="Q934" s="15">
        <f>IF(N934="Sí",0,H934-I934-K934)</f>
        <v/>
      </c>
      <c r="R934" s="14">
        <f>F934-TODAY()</f>
        <v/>
      </c>
      <c r="S934" s="14">
        <f>IF(N934="Sí","🟢 Pagado",IF(R934&lt;0,"🔴 Vencido",IF(R934&lt;=7,"🟡 Por vencer","")))</f>
        <v/>
      </c>
      <c r="T934" s="14" t="n"/>
      <c r="U934" s="14" t="n"/>
      <c r="V934" s="14" t="n"/>
      <c r="W934" s="14" t="n"/>
      <c r="X934" s="87" t="n"/>
    </row>
    <row r="935">
      <c r="A935" s="13" t="n"/>
      <c r="B935" s="14" t="n"/>
      <c r="C935" s="14" t="n"/>
      <c r="D935" s="14" t="n"/>
      <c r="E935" s="13" t="n"/>
      <c r="F935" s="13" t="n"/>
      <c r="G935" s="14" t="n"/>
      <c r="H935" s="15" t="n"/>
      <c r="I935" s="15" t="n"/>
      <c r="J935" s="308" t="n"/>
      <c r="K935" s="15" t="n"/>
      <c r="L935" s="15" t="n"/>
      <c r="M935" s="33">
        <f>SUM(I935,K935)</f>
        <v/>
      </c>
      <c r="N935" s="14" t="n"/>
      <c r="O935" s="13" t="n"/>
      <c r="P935" s="14" t="n"/>
      <c r="Q935" s="15">
        <f>IF(N935="Sí",0,H935-I935-K935)</f>
        <v/>
      </c>
      <c r="R935" s="14">
        <f>F935-TODAY()</f>
        <v/>
      </c>
      <c r="S935" s="14">
        <f>IF(N935="Sí","🟢 Pagado",IF(R935&lt;0,"🔴 Vencido",IF(R935&lt;=7,"🟡 Por vencer","")))</f>
        <v/>
      </c>
      <c r="T935" s="14" t="n"/>
      <c r="U935" s="14" t="n"/>
      <c r="V935" s="14" t="n"/>
      <c r="W935" s="14" t="n"/>
      <c r="X935" s="87" t="n"/>
    </row>
    <row r="936">
      <c r="A936" s="13" t="n"/>
      <c r="B936" s="14" t="n"/>
      <c r="C936" s="14" t="n"/>
      <c r="D936" s="14" t="n"/>
      <c r="E936" s="13" t="n"/>
      <c r="F936" s="13" t="n"/>
      <c r="G936" s="14" t="n"/>
      <c r="H936" s="15" t="n"/>
      <c r="I936" s="15" t="n"/>
      <c r="J936" s="308" t="n"/>
      <c r="K936" s="15" t="n"/>
      <c r="L936" s="15" t="n"/>
      <c r="M936" s="33">
        <f>SUM(I936,K936)</f>
        <v/>
      </c>
      <c r="N936" s="14" t="n"/>
      <c r="O936" s="13" t="n"/>
      <c r="P936" s="14" t="n"/>
      <c r="Q936" s="15">
        <f>IF(N936="Sí",0,H936-I936-K936)</f>
        <v/>
      </c>
      <c r="R936" s="14">
        <f>F936-TODAY()</f>
        <v/>
      </c>
      <c r="S936" s="14">
        <f>IF(N936="Sí","🟢 Pagado",IF(R936&lt;0,"🔴 Vencido",IF(R936&lt;=7,"🟡 Por vencer","")))</f>
        <v/>
      </c>
      <c r="T936" s="14" t="n"/>
      <c r="U936" s="14" t="n"/>
      <c r="V936" s="14" t="n"/>
      <c r="W936" s="14" t="n"/>
      <c r="X936" s="87" t="n"/>
    </row>
    <row r="937">
      <c r="A937" s="13" t="n"/>
      <c r="B937" s="14" t="n"/>
      <c r="C937" s="14" t="n"/>
      <c r="D937" s="14" t="n"/>
      <c r="E937" s="13" t="n"/>
      <c r="F937" s="13" t="n"/>
      <c r="G937" s="14" t="n"/>
      <c r="H937" s="15" t="n"/>
      <c r="I937" s="15" t="n"/>
      <c r="J937" s="308" t="n"/>
      <c r="K937" s="15" t="n"/>
      <c r="L937" s="15" t="n"/>
      <c r="M937" s="33">
        <f>SUM(I937,K937)</f>
        <v/>
      </c>
      <c r="N937" s="14" t="n"/>
      <c r="O937" s="13" t="n"/>
      <c r="P937" s="14" t="n"/>
      <c r="Q937" s="15">
        <f>IF(N937="Sí",0,H937-I937-K937)</f>
        <v/>
      </c>
      <c r="R937" s="14">
        <f>F937-TODAY()</f>
        <v/>
      </c>
      <c r="S937" s="14">
        <f>IF(N937="Sí","🟢 Pagado",IF(R937&lt;0,"🔴 Vencido",IF(R937&lt;=7,"🟡 Por vencer","")))</f>
        <v/>
      </c>
      <c r="T937" s="14" t="n"/>
      <c r="U937" s="14" t="n"/>
      <c r="V937" s="14" t="n"/>
      <c r="W937" s="14" t="n"/>
      <c r="X937" s="87" t="n"/>
    </row>
    <row r="938">
      <c r="A938" s="13" t="n"/>
      <c r="B938" s="14" t="n"/>
      <c r="C938" s="14" t="n"/>
      <c r="D938" s="14" t="n"/>
      <c r="E938" s="13" t="n"/>
      <c r="F938" s="13" t="n"/>
      <c r="G938" s="14" t="n"/>
      <c r="H938" s="15" t="n"/>
      <c r="I938" s="15" t="n"/>
      <c r="J938" s="308" t="n"/>
      <c r="K938" s="15" t="n"/>
      <c r="L938" s="15" t="n"/>
      <c r="M938" s="33">
        <f>SUM(I938,K938)</f>
        <v/>
      </c>
      <c r="N938" s="14" t="n"/>
      <c r="O938" s="13" t="n"/>
      <c r="P938" s="14" t="n"/>
      <c r="Q938" s="15">
        <f>IF(N938="Sí",0,H938-I938-K938)</f>
        <v/>
      </c>
      <c r="R938" s="14">
        <f>F938-TODAY()</f>
        <v/>
      </c>
      <c r="S938" s="14">
        <f>IF(N938="Sí","🟢 Pagado",IF(R938&lt;0,"🔴 Vencido",IF(R938&lt;=7,"🟡 Por vencer","")))</f>
        <v/>
      </c>
      <c r="T938" s="14" t="n"/>
      <c r="U938" s="14" t="n"/>
      <c r="V938" s="14" t="n"/>
      <c r="W938" s="14" t="n"/>
      <c r="X938" s="87" t="n"/>
    </row>
    <row r="939">
      <c r="A939" s="13" t="n"/>
      <c r="B939" s="14" t="n"/>
      <c r="C939" s="14" t="n"/>
      <c r="D939" s="14" t="n"/>
      <c r="E939" s="13" t="n"/>
      <c r="F939" s="13" t="n"/>
      <c r="G939" s="14" t="n"/>
      <c r="H939" s="15" t="n"/>
      <c r="I939" s="15" t="n"/>
      <c r="J939" s="308" t="n"/>
      <c r="K939" s="15" t="n"/>
      <c r="L939" s="15" t="n"/>
      <c r="M939" s="33">
        <f>SUM(I939,K939)</f>
        <v/>
      </c>
      <c r="N939" s="14" t="n"/>
      <c r="O939" s="13" t="n"/>
      <c r="P939" s="14" t="n"/>
      <c r="Q939" s="15">
        <f>IF(N939="Sí",0,H939-I939-K939)</f>
        <v/>
      </c>
      <c r="R939" s="14">
        <f>F939-TODAY()</f>
        <v/>
      </c>
      <c r="S939" s="14">
        <f>IF(N939="Sí","🟢 Pagado",IF(R939&lt;0,"🔴 Vencido",IF(R939&lt;=7,"🟡 Por vencer","")))</f>
        <v/>
      </c>
      <c r="T939" s="14" t="n"/>
      <c r="U939" s="14" t="n"/>
      <c r="V939" s="14" t="n"/>
      <c r="W939" s="14" t="n"/>
      <c r="X939" s="87" t="n"/>
    </row>
    <row r="940">
      <c r="A940" s="13" t="n"/>
      <c r="B940" s="14" t="n"/>
      <c r="C940" s="14" t="n"/>
      <c r="D940" s="14" t="n"/>
      <c r="E940" s="13" t="n"/>
      <c r="F940" s="13" t="n"/>
      <c r="G940" s="14" t="n"/>
      <c r="H940" s="15" t="n"/>
      <c r="I940" s="15" t="n"/>
      <c r="J940" s="308" t="n"/>
      <c r="K940" s="15" t="n"/>
      <c r="L940" s="15" t="n"/>
      <c r="M940" s="33">
        <f>SUM(I940,K940)</f>
        <v/>
      </c>
      <c r="N940" s="14" t="n"/>
      <c r="O940" s="13" t="n"/>
      <c r="P940" s="14" t="n"/>
      <c r="Q940" s="15">
        <f>IF(N940="Sí",0,H940-I940-K940)</f>
        <v/>
      </c>
      <c r="R940" s="14">
        <f>F940-TODAY()</f>
        <v/>
      </c>
      <c r="S940" s="14">
        <f>IF(N940="Sí","🟢 Pagado",IF(R940&lt;0,"🔴 Vencido",IF(R940&lt;=7,"🟡 Por vencer","")))</f>
        <v/>
      </c>
      <c r="T940" s="14" t="n"/>
      <c r="U940" s="14" t="n"/>
      <c r="V940" s="14" t="n"/>
      <c r="W940" s="14" t="n"/>
      <c r="X940" s="87" t="n"/>
    </row>
    <row r="941">
      <c r="A941" s="13" t="n"/>
      <c r="B941" s="14" t="n"/>
      <c r="C941" s="14" t="n"/>
      <c r="D941" s="14" t="n"/>
      <c r="E941" s="13" t="n"/>
      <c r="F941" s="13" t="n"/>
      <c r="G941" s="14" t="n"/>
      <c r="H941" s="15" t="n"/>
      <c r="I941" s="15" t="n"/>
      <c r="J941" s="308" t="n"/>
      <c r="K941" s="15" t="n"/>
      <c r="L941" s="15" t="n"/>
      <c r="M941" s="33">
        <f>SUM(I941,K941)</f>
        <v/>
      </c>
      <c r="N941" s="14" t="n"/>
      <c r="O941" s="13" t="n"/>
      <c r="P941" s="14" t="n"/>
      <c r="Q941" s="15">
        <f>IF(N941="Sí",0,H941-I941-K941)</f>
        <v/>
      </c>
      <c r="R941" s="14">
        <f>F941-TODAY()</f>
        <v/>
      </c>
      <c r="S941" s="14">
        <f>IF(N941="Sí","🟢 Pagado",IF(R941&lt;0,"🔴 Vencido",IF(R941&lt;=7,"🟡 Por vencer","")))</f>
        <v/>
      </c>
      <c r="T941" s="14" t="n"/>
      <c r="U941" s="14" t="n"/>
      <c r="V941" s="14" t="n"/>
      <c r="W941" s="14" t="n"/>
      <c r="X941" s="87" t="n"/>
    </row>
    <row r="942">
      <c r="A942" s="13" t="n"/>
      <c r="B942" s="14" t="n"/>
      <c r="C942" s="14" t="n"/>
      <c r="D942" s="14" t="n"/>
      <c r="E942" s="13" t="n"/>
      <c r="F942" s="13" t="n"/>
      <c r="G942" s="14" t="n"/>
      <c r="H942" s="15" t="n"/>
      <c r="I942" s="15" t="n"/>
      <c r="J942" s="308" t="n"/>
      <c r="K942" s="15" t="n"/>
      <c r="L942" s="15" t="n"/>
      <c r="M942" s="33">
        <f>SUM(I942,K942)</f>
        <v/>
      </c>
      <c r="N942" s="14" t="n"/>
      <c r="O942" s="13" t="n"/>
      <c r="P942" s="14" t="n"/>
      <c r="Q942" s="15">
        <f>IF(N942="Sí",0,H942-I942-K942)</f>
        <v/>
      </c>
      <c r="R942" s="14">
        <f>F942-TODAY()</f>
        <v/>
      </c>
      <c r="S942" s="14">
        <f>IF(N942="Sí","🟢 Pagado",IF(R942&lt;0,"🔴 Vencido",IF(R942&lt;=7,"🟡 Por vencer","")))</f>
        <v/>
      </c>
      <c r="T942" s="14" t="n"/>
      <c r="U942" s="14" t="n"/>
      <c r="V942" s="14" t="n"/>
      <c r="W942" s="14" t="n"/>
      <c r="X942" s="87" t="n"/>
    </row>
    <row r="943">
      <c r="A943" s="13" t="n"/>
      <c r="B943" s="14" t="n"/>
      <c r="C943" s="14" t="n"/>
      <c r="D943" s="14" t="n"/>
      <c r="E943" s="13" t="n"/>
      <c r="F943" s="13" t="n"/>
      <c r="G943" s="14" t="n"/>
      <c r="H943" s="15" t="n"/>
      <c r="I943" s="15" t="n"/>
      <c r="J943" s="308" t="n"/>
      <c r="K943" s="15" t="n"/>
      <c r="L943" s="15" t="n"/>
      <c r="M943" s="33">
        <f>SUM(I943,K943)</f>
        <v/>
      </c>
      <c r="N943" s="14" t="n"/>
      <c r="O943" s="13" t="n"/>
      <c r="P943" s="14" t="n"/>
      <c r="Q943" s="15">
        <f>IF(N943="Sí",0,H943-I943-K943)</f>
        <v/>
      </c>
      <c r="R943" s="14">
        <f>F943-TODAY()</f>
        <v/>
      </c>
      <c r="S943" s="14">
        <f>IF(N943="Sí","🟢 Pagado",IF(R943&lt;0,"🔴 Vencido",IF(R943&lt;=7,"🟡 Por vencer","")))</f>
        <v/>
      </c>
      <c r="T943" s="14" t="n"/>
      <c r="U943" s="14" t="n"/>
      <c r="V943" s="14" t="n"/>
      <c r="W943" s="14" t="n"/>
      <c r="X943" s="87" t="n"/>
    </row>
    <row r="944">
      <c r="A944" s="13" t="n"/>
      <c r="B944" s="14" t="n"/>
      <c r="C944" s="14" t="n"/>
      <c r="D944" s="14" t="n"/>
      <c r="E944" s="13" t="n"/>
      <c r="F944" s="13" t="n"/>
      <c r="G944" s="14" t="n"/>
      <c r="H944" s="15" t="n"/>
      <c r="I944" s="15" t="n"/>
      <c r="J944" s="308" t="n"/>
      <c r="K944" s="15" t="n"/>
      <c r="L944" s="15" t="n"/>
      <c r="M944" s="33">
        <f>SUM(I944,K944)</f>
        <v/>
      </c>
      <c r="N944" s="14" t="n"/>
      <c r="O944" s="13" t="n"/>
      <c r="P944" s="14" t="n"/>
      <c r="Q944" s="15">
        <f>IF(N944="Sí",0,H944-I944-K944)</f>
        <v/>
      </c>
      <c r="R944" s="14">
        <f>F944-TODAY()</f>
        <v/>
      </c>
      <c r="S944" s="14">
        <f>IF(N944="Sí","🟢 Pagado",IF(R944&lt;0,"🔴 Vencido",IF(R944&lt;=7,"🟡 Por vencer","")))</f>
        <v/>
      </c>
      <c r="T944" s="14" t="n"/>
      <c r="U944" s="14" t="n"/>
      <c r="V944" s="14" t="n"/>
      <c r="W944" s="14" t="n"/>
      <c r="X944" s="87" t="n"/>
    </row>
    <row r="945">
      <c r="A945" s="13" t="n"/>
      <c r="B945" s="14" t="n"/>
      <c r="C945" s="14" t="n"/>
      <c r="D945" s="14" t="n"/>
      <c r="E945" s="13" t="n"/>
      <c r="F945" s="13" t="n"/>
      <c r="G945" s="14" t="n"/>
      <c r="H945" s="15" t="n"/>
      <c r="I945" s="15" t="n"/>
      <c r="J945" s="308" t="n"/>
      <c r="K945" s="15" t="n"/>
      <c r="L945" s="15" t="n"/>
      <c r="M945" s="33">
        <f>SUM(I945,K945)</f>
        <v/>
      </c>
      <c r="N945" s="14" t="n"/>
      <c r="O945" s="13" t="n"/>
      <c r="P945" s="14" t="n"/>
      <c r="Q945" s="15">
        <f>IF(N945="Sí",0,H945-I945-K945)</f>
        <v/>
      </c>
      <c r="R945" s="14">
        <f>F945-TODAY()</f>
        <v/>
      </c>
      <c r="S945" s="14">
        <f>IF(N945="Sí","🟢 Pagado",IF(R945&lt;0,"🔴 Vencido",IF(R945&lt;=7,"🟡 Por vencer","")))</f>
        <v/>
      </c>
      <c r="T945" s="14" t="n"/>
      <c r="U945" s="14" t="n"/>
      <c r="V945" s="14" t="n"/>
      <c r="W945" s="14" t="n"/>
      <c r="X945" s="87" t="n"/>
    </row>
    <row r="946">
      <c r="A946" s="13" t="n"/>
      <c r="B946" s="14" t="n"/>
      <c r="C946" s="14" t="n"/>
      <c r="D946" s="14" t="n"/>
      <c r="E946" s="13" t="n"/>
      <c r="F946" s="13" t="n"/>
      <c r="G946" s="14" t="n"/>
      <c r="H946" s="15" t="n"/>
      <c r="I946" s="15" t="n"/>
      <c r="J946" s="308" t="n"/>
      <c r="K946" s="15" t="n"/>
      <c r="L946" s="15" t="n"/>
      <c r="M946" s="33">
        <f>SUM(I946,K946)</f>
        <v/>
      </c>
      <c r="N946" s="14" t="n"/>
      <c r="O946" s="13" t="n"/>
      <c r="P946" s="14" t="n"/>
      <c r="Q946" s="15">
        <f>IF(N946="Sí",0,H946-I946-K946)</f>
        <v/>
      </c>
      <c r="R946" s="14">
        <f>F946-TODAY()</f>
        <v/>
      </c>
      <c r="S946" s="14">
        <f>IF(N946="Sí","🟢 Pagado",IF(R946&lt;0,"🔴 Vencido",IF(R946&lt;=7,"🟡 Por vencer","")))</f>
        <v/>
      </c>
      <c r="T946" s="14" t="n"/>
      <c r="U946" s="14" t="n"/>
      <c r="V946" s="14" t="n"/>
      <c r="W946" s="14" t="n"/>
      <c r="X946" s="87" t="n"/>
    </row>
    <row r="947">
      <c r="A947" s="13" t="n"/>
      <c r="B947" s="14" t="n"/>
      <c r="C947" s="14" t="n"/>
      <c r="D947" s="14" t="n"/>
      <c r="E947" s="13" t="n"/>
      <c r="F947" s="13" t="n"/>
      <c r="G947" s="14" t="n"/>
      <c r="H947" s="15" t="n"/>
      <c r="I947" s="15" t="n"/>
      <c r="J947" s="308" t="n"/>
      <c r="K947" s="15" t="n"/>
      <c r="L947" s="15" t="n"/>
      <c r="M947" s="33">
        <f>SUM(I947,K947)</f>
        <v/>
      </c>
      <c r="N947" s="14" t="n"/>
      <c r="O947" s="13" t="n"/>
      <c r="P947" s="14" t="n"/>
      <c r="Q947" s="15">
        <f>IF(N947="Sí",0,H947-I947-K947)</f>
        <v/>
      </c>
      <c r="R947" s="14">
        <f>F947-TODAY()</f>
        <v/>
      </c>
      <c r="S947" s="14">
        <f>IF(N947="Sí","🟢 Pagado",IF(R947&lt;0,"🔴 Vencido",IF(R947&lt;=7,"🟡 Por vencer","")))</f>
        <v/>
      </c>
      <c r="T947" s="14" t="n"/>
      <c r="U947" s="14" t="n"/>
      <c r="V947" s="14" t="n"/>
      <c r="W947" s="14" t="n"/>
      <c r="X947" s="87" t="n"/>
    </row>
    <row r="948">
      <c r="A948" s="13" t="n"/>
      <c r="B948" s="14" t="n"/>
      <c r="C948" s="14" t="n"/>
      <c r="D948" s="14" t="n"/>
      <c r="E948" s="13" t="n"/>
      <c r="F948" s="13" t="n"/>
      <c r="G948" s="14" t="n"/>
      <c r="H948" s="15" t="n"/>
      <c r="I948" s="15" t="n"/>
      <c r="J948" s="308" t="n"/>
      <c r="K948" s="15" t="n"/>
      <c r="L948" s="15" t="n"/>
      <c r="M948" s="33">
        <f>SUM(I948,K948)</f>
        <v/>
      </c>
      <c r="N948" s="14" t="n"/>
      <c r="O948" s="13" t="n"/>
      <c r="P948" s="14" t="n"/>
      <c r="Q948" s="15">
        <f>IF(N948="Sí",0,H948-I948-K948)</f>
        <v/>
      </c>
      <c r="R948" s="14">
        <f>F948-TODAY()</f>
        <v/>
      </c>
      <c r="S948" s="14">
        <f>IF(N948="Sí","🟢 Pagado",IF(R948&lt;0,"🔴 Vencido",IF(R948&lt;=7,"🟡 Por vencer","")))</f>
        <v/>
      </c>
      <c r="T948" s="14" t="n"/>
      <c r="U948" s="14" t="n"/>
      <c r="V948" s="14" t="n"/>
      <c r="W948" s="14" t="n"/>
      <c r="X948" s="87" t="n"/>
    </row>
    <row r="949">
      <c r="A949" s="13" t="n"/>
      <c r="B949" s="14" t="n"/>
      <c r="C949" s="14" t="n"/>
      <c r="D949" s="14" t="n"/>
      <c r="E949" s="13" t="n"/>
      <c r="F949" s="13" t="n"/>
      <c r="G949" s="14" t="n"/>
      <c r="H949" s="15" t="n"/>
      <c r="I949" s="15" t="n"/>
      <c r="J949" s="308" t="n"/>
      <c r="K949" s="15" t="n"/>
      <c r="L949" s="15" t="n"/>
      <c r="M949" s="33">
        <f>SUM(I949,K949)</f>
        <v/>
      </c>
      <c r="N949" s="14" t="n"/>
      <c r="O949" s="13" t="n"/>
      <c r="P949" s="14" t="n"/>
      <c r="Q949" s="15">
        <f>IF(N949="Sí",0,H949-I949-K949)</f>
        <v/>
      </c>
      <c r="R949" s="14">
        <f>F949-TODAY()</f>
        <v/>
      </c>
      <c r="S949" s="14">
        <f>IF(N949="Sí","🟢 Pagado",IF(R949&lt;0,"🔴 Vencido",IF(R949&lt;=7,"🟡 Por vencer","")))</f>
        <v/>
      </c>
      <c r="T949" s="14" t="n"/>
      <c r="U949" s="14" t="n"/>
      <c r="V949" s="14" t="n"/>
      <c r="W949" s="14" t="n"/>
      <c r="X949" s="87" t="n"/>
    </row>
    <row r="950">
      <c r="A950" s="13" t="n"/>
      <c r="B950" s="14" t="n"/>
      <c r="C950" s="14" t="n"/>
      <c r="D950" s="14" t="n"/>
      <c r="E950" s="13" t="n"/>
      <c r="F950" s="13" t="n"/>
      <c r="G950" s="14" t="n"/>
      <c r="H950" s="15" t="n"/>
      <c r="I950" s="15" t="n"/>
      <c r="J950" s="308" t="n"/>
      <c r="K950" s="15" t="n"/>
      <c r="L950" s="15" t="n"/>
      <c r="M950" s="33">
        <f>SUM(I950,K950)</f>
        <v/>
      </c>
      <c r="N950" s="14" t="n"/>
      <c r="O950" s="13" t="n"/>
      <c r="P950" s="14" t="n"/>
      <c r="Q950" s="15">
        <f>IF(N950="Sí",0,H950-I950-K950)</f>
        <v/>
      </c>
      <c r="R950" s="14">
        <f>F950-TODAY()</f>
        <v/>
      </c>
      <c r="S950" s="14">
        <f>IF(N950="Sí","🟢 Pagado",IF(R950&lt;0,"🔴 Vencido",IF(R950&lt;=7,"🟡 Por vencer","")))</f>
        <v/>
      </c>
      <c r="T950" s="14" t="n"/>
      <c r="U950" s="14" t="n"/>
      <c r="V950" s="14" t="n"/>
      <c r="W950" s="14" t="n"/>
      <c r="X950" s="87" t="n"/>
    </row>
    <row r="951">
      <c r="A951" s="13" t="n"/>
      <c r="B951" s="14" t="n"/>
      <c r="C951" s="14" t="n"/>
      <c r="D951" s="14" t="n"/>
      <c r="E951" s="13" t="n"/>
      <c r="F951" s="13" t="n"/>
      <c r="G951" s="14" t="n"/>
      <c r="H951" s="15" t="n"/>
      <c r="I951" s="15" t="n"/>
      <c r="J951" s="308" t="n"/>
      <c r="K951" s="15" t="n"/>
      <c r="L951" s="15" t="n"/>
      <c r="M951" s="33">
        <f>SUM(I951,K951)</f>
        <v/>
      </c>
      <c r="N951" s="14" t="n"/>
      <c r="O951" s="13" t="n"/>
      <c r="P951" s="14" t="n"/>
      <c r="Q951" s="15">
        <f>IF(N951="Sí",0,H951-I951-K951)</f>
        <v/>
      </c>
      <c r="R951" s="14">
        <f>F951-TODAY()</f>
        <v/>
      </c>
      <c r="S951" s="14">
        <f>IF(N951="Sí","🟢 Pagado",IF(R951&lt;0,"🔴 Vencido",IF(R951&lt;=7,"🟡 Por vencer","")))</f>
        <v/>
      </c>
      <c r="T951" s="14" t="n"/>
      <c r="U951" s="14" t="n"/>
      <c r="V951" s="14" t="n"/>
      <c r="W951" s="14" t="n"/>
      <c r="X951" s="87" t="n"/>
    </row>
    <row r="952">
      <c r="A952" s="13" t="n"/>
      <c r="B952" s="14" t="n"/>
      <c r="C952" s="14" t="n"/>
      <c r="D952" s="14" t="n"/>
      <c r="E952" s="13" t="n"/>
      <c r="F952" s="13" t="n"/>
      <c r="G952" s="14" t="n"/>
      <c r="H952" s="15" t="n"/>
      <c r="I952" s="15" t="n"/>
      <c r="J952" s="308" t="n"/>
      <c r="K952" s="15" t="n"/>
      <c r="L952" s="15" t="n"/>
      <c r="M952" s="33">
        <f>SUM(I952,K952)</f>
        <v/>
      </c>
      <c r="N952" s="14" t="n"/>
      <c r="O952" s="13" t="n"/>
      <c r="P952" s="14" t="n"/>
      <c r="Q952" s="15">
        <f>IF(N952="Sí",0,H952-I952-K952)</f>
        <v/>
      </c>
      <c r="R952" s="14">
        <f>F952-TODAY()</f>
        <v/>
      </c>
      <c r="S952" s="14">
        <f>IF(N952="Sí","🟢 Pagado",IF(R952&lt;0,"🔴 Vencido",IF(R952&lt;=7,"🟡 Por vencer","")))</f>
        <v/>
      </c>
      <c r="T952" s="14" t="n"/>
      <c r="U952" s="14" t="n"/>
      <c r="V952" s="14" t="n"/>
      <c r="W952" s="14" t="n"/>
      <c r="X952" s="87" t="n"/>
    </row>
    <row r="953">
      <c r="A953" s="13" t="n"/>
      <c r="B953" s="14" t="n"/>
      <c r="C953" s="14" t="n"/>
      <c r="D953" s="14" t="n"/>
      <c r="E953" s="13" t="n"/>
      <c r="F953" s="13" t="n"/>
      <c r="G953" s="14" t="n"/>
      <c r="H953" s="15" t="n"/>
      <c r="I953" s="15" t="n"/>
      <c r="J953" s="308" t="n"/>
      <c r="K953" s="15" t="n"/>
      <c r="L953" s="15" t="n"/>
      <c r="M953" s="33">
        <f>SUM(I953,K953)</f>
        <v/>
      </c>
      <c r="N953" s="14" t="n"/>
      <c r="O953" s="13" t="n"/>
      <c r="P953" s="14" t="n"/>
      <c r="Q953" s="15">
        <f>IF(N953="Sí",0,H953-I953-K953)</f>
        <v/>
      </c>
      <c r="R953" s="14">
        <f>F953-TODAY()</f>
        <v/>
      </c>
      <c r="S953" s="14">
        <f>IF(N953="Sí","🟢 Pagado",IF(R953&lt;0,"🔴 Vencido",IF(R953&lt;=7,"🟡 Por vencer","")))</f>
        <v/>
      </c>
      <c r="T953" s="14" t="n"/>
      <c r="U953" s="14" t="n"/>
      <c r="V953" s="14" t="n"/>
      <c r="W953" s="14" t="n"/>
      <c r="X953" s="87" t="n"/>
    </row>
    <row r="954">
      <c r="A954" s="13" t="n"/>
      <c r="B954" s="14" t="n"/>
      <c r="C954" s="14" t="n"/>
      <c r="D954" s="14" t="n"/>
      <c r="E954" s="13" t="n"/>
      <c r="F954" s="13" t="n"/>
      <c r="G954" s="14" t="n"/>
      <c r="H954" s="15" t="n"/>
      <c r="I954" s="15" t="n"/>
      <c r="J954" s="308" t="n"/>
      <c r="K954" s="15" t="n"/>
      <c r="L954" s="15" t="n"/>
      <c r="M954" s="33">
        <f>SUM(I954,K954)</f>
        <v/>
      </c>
      <c r="N954" s="14" t="n"/>
      <c r="O954" s="13" t="n"/>
      <c r="P954" s="14" t="n"/>
      <c r="Q954" s="15">
        <f>IF(N954="Sí",0,H954-I954-K954)</f>
        <v/>
      </c>
      <c r="R954" s="14">
        <f>F954-TODAY()</f>
        <v/>
      </c>
      <c r="S954" s="14">
        <f>IF(N954="Sí","🟢 Pagado",IF(R954&lt;0,"🔴 Vencido",IF(R954&lt;=7,"🟡 Por vencer","")))</f>
        <v/>
      </c>
      <c r="T954" s="14" t="n"/>
      <c r="U954" s="14" t="n"/>
      <c r="V954" s="14" t="n"/>
      <c r="W954" s="14" t="n"/>
      <c r="X954" s="87" t="n"/>
    </row>
    <row r="955">
      <c r="A955" s="13" t="n"/>
      <c r="B955" s="14" t="n"/>
      <c r="C955" s="14" t="n"/>
      <c r="D955" s="14" t="n"/>
      <c r="E955" s="13" t="n"/>
      <c r="F955" s="13" t="n"/>
      <c r="G955" s="14" t="n"/>
      <c r="H955" s="15" t="n"/>
      <c r="I955" s="15" t="n"/>
      <c r="J955" s="308" t="n"/>
      <c r="K955" s="15" t="n"/>
      <c r="L955" s="15" t="n"/>
      <c r="M955" s="33">
        <f>SUM(I955,K955)</f>
        <v/>
      </c>
      <c r="N955" s="14" t="n"/>
      <c r="O955" s="13" t="n"/>
      <c r="P955" s="14" t="n"/>
      <c r="Q955" s="15">
        <f>IF(N955="Sí",0,H955-I955-K955)</f>
        <v/>
      </c>
      <c r="R955" s="14">
        <f>F955-TODAY()</f>
        <v/>
      </c>
      <c r="S955" s="14">
        <f>IF(N955="Sí","🟢 Pagado",IF(R955&lt;0,"🔴 Vencido",IF(R955&lt;=7,"🟡 Por vencer","")))</f>
        <v/>
      </c>
      <c r="T955" s="14" t="n"/>
      <c r="U955" s="14" t="n"/>
      <c r="V955" s="14" t="n"/>
      <c r="W955" s="14" t="n"/>
      <c r="X955" s="87" t="n"/>
    </row>
    <row r="956">
      <c r="A956" s="13" t="n"/>
      <c r="B956" s="14" t="n"/>
      <c r="C956" s="14" t="n"/>
      <c r="D956" s="14" t="n"/>
      <c r="E956" s="13" t="n"/>
      <c r="F956" s="13" t="n"/>
      <c r="G956" s="14" t="n"/>
      <c r="H956" s="15" t="n"/>
      <c r="I956" s="15" t="n"/>
      <c r="J956" s="308" t="n"/>
      <c r="K956" s="15" t="n"/>
      <c r="L956" s="15" t="n"/>
      <c r="M956" s="33">
        <f>SUM(I956,K956)</f>
        <v/>
      </c>
      <c r="N956" s="14" t="n"/>
      <c r="O956" s="13" t="n"/>
      <c r="P956" s="14" t="n"/>
      <c r="Q956" s="15">
        <f>IF(N956="Sí",0,H956-I956-K956)</f>
        <v/>
      </c>
      <c r="R956" s="14">
        <f>F956-TODAY()</f>
        <v/>
      </c>
      <c r="S956" s="14">
        <f>IF(N956="Sí","🟢 Pagado",IF(R956&lt;0,"🔴 Vencido",IF(R956&lt;=7,"🟡 Por vencer","")))</f>
        <v/>
      </c>
      <c r="T956" s="14" t="n"/>
      <c r="U956" s="14" t="n"/>
      <c r="V956" s="14" t="n"/>
      <c r="W956" s="14" t="n"/>
      <c r="X956" s="87" t="n"/>
    </row>
    <row r="957">
      <c r="A957" s="13" t="n"/>
      <c r="B957" s="14" t="n"/>
      <c r="C957" s="14" t="n"/>
      <c r="D957" s="14" t="n"/>
      <c r="E957" s="13" t="n"/>
      <c r="F957" s="13" t="n"/>
      <c r="G957" s="14" t="n"/>
      <c r="H957" s="15" t="n"/>
      <c r="I957" s="15" t="n"/>
      <c r="J957" s="308" t="n"/>
      <c r="K957" s="15" t="n"/>
      <c r="L957" s="15" t="n"/>
      <c r="M957" s="33">
        <f>SUM(I957,K957)</f>
        <v/>
      </c>
      <c r="N957" s="14" t="n"/>
      <c r="O957" s="13" t="n"/>
      <c r="P957" s="14" t="n"/>
      <c r="Q957" s="15">
        <f>IF(N957="Sí",0,H957-I957-K957)</f>
        <v/>
      </c>
      <c r="R957" s="14">
        <f>F957-TODAY()</f>
        <v/>
      </c>
      <c r="S957" s="14">
        <f>IF(N957="Sí","🟢 Pagado",IF(R957&lt;0,"🔴 Vencido",IF(R957&lt;=7,"🟡 Por vencer","")))</f>
        <v/>
      </c>
      <c r="T957" s="14" t="n"/>
      <c r="U957" s="14" t="n"/>
      <c r="V957" s="14" t="n"/>
      <c r="W957" s="14" t="n"/>
      <c r="X957" s="87" t="n"/>
    </row>
    <row r="958">
      <c r="A958" s="13" t="n"/>
      <c r="B958" s="14" t="n"/>
      <c r="C958" s="14" t="n"/>
      <c r="D958" s="14" t="n"/>
      <c r="E958" s="13" t="n"/>
      <c r="F958" s="13" t="n"/>
      <c r="G958" s="14" t="n"/>
      <c r="H958" s="15" t="n"/>
      <c r="I958" s="15" t="n"/>
      <c r="J958" s="308" t="n"/>
      <c r="K958" s="15" t="n"/>
      <c r="L958" s="15" t="n"/>
      <c r="M958" s="33">
        <f>SUM(I958,K958)</f>
        <v/>
      </c>
      <c r="N958" s="14" t="n"/>
      <c r="O958" s="13" t="n"/>
      <c r="P958" s="14" t="n"/>
      <c r="Q958" s="15">
        <f>IF(N958="Sí",0,H958-I958-K958)</f>
        <v/>
      </c>
      <c r="R958" s="14">
        <f>F958-TODAY()</f>
        <v/>
      </c>
      <c r="S958" s="14">
        <f>IF(N958="Sí","🟢 Pagado",IF(R958&lt;0,"🔴 Vencido",IF(R958&lt;=7,"🟡 Por vencer","")))</f>
        <v/>
      </c>
      <c r="T958" s="14" t="n"/>
      <c r="U958" s="14" t="n"/>
      <c r="V958" s="14" t="n"/>
      <c r="W958" s="14" t="n"/>
      <c r="X958" s="87" t="n"/>
    </row>
    <row r="959">
      <c r="A959" s="13" t="n"/>
      <c r="B959" s="14" t="n"/>
      <c r="C959" s="14" t="n"/>
      <c r="D959" s="14" t="n"/>
      <c r="E959" s="13" t="n"/>
      <c r="F959" s="13" t="n"/>
      <c r="G959" s="14" t="n"/>
      <c r="H959" s="15" t="n"/>
      <c r="I959" s="15" t="n"/>
      <c r="J959" s="308" t="n"/>
      <c r="K959" s="15" t="n"/>
      <c r="L959" s="15" t="n"/>
      <c r="M959" s="33">
        <f>SUM(I959,K959)</f>
        <v/>
      </c>
      <c r="N959" s="14" t="n"/>
      <c r="O959" s="13" t="n"/>
      <c r="P959" s="14" t="n"/>
      <c r="Q959" s="15">
        <f>IF(N959="Sí",0,H959-I959-K959)</f>
        <v/>
      </c>
      <c r="R959" s="14">
        <f>F959-TODAY()</f>
        <v/>
      </c>
      <c r="S959" s="14">
        <f>IF(N959="Sí","🟢 Pagado",IF(R959&lt;0,"🔴 Vencido",IF(R959&lt;=7,"🟡 Por vencer","")))</f>
        <v/>
      </c>
      <c r="T959" s="14" t="n"/>
      <c r="U959" s="14" t="n"/>
      <c r="V959" s="14" t="n"/>
      <c r="W959" s="14" t="n"/>
      <c r="X959" s="87" t="n"/>
    </row>
    <row r="960">
      <c r="A960" s="13" t="n"/>
      <c r="B960" s="14" t="n"/>
      <c r="C960" s="14" t="n"/>
      <c r="D960" s="14" t="n"/>
      <c r="E960" s="13" t="n"/>
      <c r="F960" s="13" t="n"/>
      <c r="G960" s="14" t="n"/>
      <c r="H960" s="15" t="n"/>
      <c r="I960" s="15" t="n"/>
      <c r="J960" s="308" t="n"/>
      <c r="K960" s="15" t="n"/>
      <c r="L960" s="15" t="n"/>
      <c r="M960" s="33">
        <f>SUM(I960,K960)</f>
        <v/>
      </c>
      <c r="N960" s="14" t="n"/>
      <c r="O960" s="13" t="n"/>
      <c r="P960" s="14" t="n"/>
      <c r="Q960" s="15">
        <f>IF(N960="Sí",0,H960-I960-K960)</f>
        <v/>
      </c>
      <c r="R960" s="14">
        <f>F960-TODAY()</f>
        <v/>
      </c>
      <c r="S960" s="14">
        <f>IF(N960="Sí","🟢 Pagado",IF(R960&lt;0,"🔴 Vencido",IF(R960&lt;=7,"🟡 Por vencer","")))</f>
        <v/>
      </c>
      <c r="T960" s="14" t="n"/>
      <c r="U960" s="14" t="n"/>
      <c r="V960" s="14" t="n"/>
      <c r="W960" s="14" t="n"/>
      <c r="X960" s="87" t="n"/>
    </row>
    <row r="961">
      <c r="A961" s="13" t="n"/>
      <c r="B961" s="14" t="n"/>
      <c r="C961" s="14" t="n"/>
      <c r="D961" s="14" t="n"/>
      <c r="E961" s="13" t="n"/>
      <c r="F961" s="13" t="n"/>
      <c r="G961" s="14" t="n"/>
      <c r="H961" s="15" t="n"/>
      <c r="I961" s="15" t="n"/>
      <c r="J961" s="308" t="n"/>
      <c r="K961" s="15" t="n"/>
      <c r="L961" s="15" t="n"/>
      <c r="M961" s="33">
        <f>SUM(I961,K961)</f>
        <v/>
      </c>
      <c r="N961" s="14" t="n"/>
      <c r="O961" s="13" t="n"/>
      <c r="P961" s="14" t="n"/>
      <c r="Q961" s="15">
        <f>IF(N961="Sí",0,H961-I961-K961)</f>
        <v/>
      </c>
      <c r="R961" s="14">
        <f>F961-TODAY()</f>
        <v/>
      </c>
      <c r="S961" s="14">
        <f>IF(N961="Sí","🟢 Pagado",IF(R961&lt;0,"🔴 Vencido",IF(R961&lt;=7,"🟡 Por vencer","")))</f>
        <v/>
      </c>
      <c r="T961" s="14" t="n"/>
      <c r="U961" s="14" t="n"/>
      <c r="V961" s="14" t="n"/>
      <c r="W961" s="14" t="n"/>
      <c r="X961" s="87" t="n"/>
    </row>
    <row r="962">
      <c r="A962" s="13" t="n"/>
      <c r="B962" s="14" t="n"/>
      <c r="C962" s="14" t="n"/>
      <c r="D962" s="14" t="n"/>
      <c r="E962" s="13" t="n"/>
      <c r="F962" s="13" t="n"/>
      <c r="G962" s="14" t="n"/>
      <c r="H962" s="15" t="n"/>
      <c r="I962" s="15" t="n"/>
      <c r="J962" s="308" t="n"/>
      <c r="K962" s="15" t="n"/>
      <c r="L962" s="15" t="n"/>
      <c r="M962" s="33">
        <f>SUM(I962,K962)</f>
        <v/>
      </c>
      <c r="N962" s="14" t="n"/>
      <c r="O962" s="13" t="n"/>
      <c r="P962" s="14" t="n"/>
      <c r="Q962" s="15">
        <f>IF(N962="Sí",0,H962-I962-K962)</f>
        <v/>
      </c>
      <c r="R962" s="14">
        <f>F962-TODAY()</f>
        <v/>
      </c>
      <c r="S962" s="14">
        <f>IF(N962="Sí","🟢 Pagado",IF(R962&lt;0,"🔴 Vencido",IF(R962&lt;=7,"🟡 Por vencer","")))</f>
        <v/>
      </c>
      <c r="T962" s="14" t="n"/>
      <c r="U962" s="14" t="n"/>
      <c r="V962" s="14" t="n"/>
      <c r="W962" s="14" t="n"/>
      <c r="X962" s="87" t="n"/>
    </row>
    <row r="963">
      <c r="A963" s="13" t="n"/>
      <c r="B963" s="14" t="n"/>
      <c r="C963" s="14" t="n"/>
      <c r="D963" s="14" t="n"/>
      <c r="E963" s="13" t="n"/>
      <c r="F963" s="13" t="n"/>
      <c r="G963" s="14" t="n"/>
      <c r="H963" s="15" t="n"/>
      <c r="I963" s="15" t="n"/>
      <c r="J963" s="308" t="n"/>
      <c r="K963" s="15" t="n"/>
      <c r="L963" s="15" t="n"/>
      <c r="M963" s="33">
        <f>SUM(I963,K963)</f>
        <v/>
      </c>
      <c r="N963" s="14" t="n"/>
      <c r="O963" s="13" t="n"/>
      <c r="P963" s="14" t="n"/>
      <c r="Q963" s="15">
        <f>IF(N963="Sí",0,H963-I963-K963)</f>
        <v/>
      </c>
      <c r="R963" s="14">
        <f>F963-TODAY()</f>
        <v/>
      </c>
      <c r="S963" s="14">
        <f>IF(N963="Sí","🟢 Pagado",IF(R963&lt;0,"🔴 Vencido",IF(R963&lt;=7,"🟡 Por vencer","")))</f>
        <v/>
      </c>
      <c r="T963" s="14" t="n"/>
      <c r="U963" s="14" t="n"/>
      <c r="V963" s="14" t="n"/>
      <c r="W963" s="14" t="n"/>
      <c r="X963" s="87" t="n"/>
    </row>
    <row r="964">
      <c r="A964" s="13" t="n"/>
      <c r="B964" s="14" t="n"/>
      <c r="C964" s="14" t="n"/>
      <c r="D964" s="14" t="n"/>
      <c r="E964" s="13" t="n"/>
      <c r="F964" s="13" t="n"/>
      <c r="G964" s="14" t="n"/>
      <c r="H964" s="15" t="n"/>
      <c r="I964" s="15" t="n"/>
      <c r="J964" s="308" t="n"/>
      <c r="K964" s="15" t="n"/>
      <c r="L964" s="15" t="n"/>
      <c r="M964" s="33">
        <f>SUM(I964,K964)</f>
        <v/>
      </c>
      <c r="N964" s="14" t="n"/>
      <c r="O964" s="13" t="n"/>
      <c r="P964" s="14" t="n"/>
      <c r="Q964" s="15">
        <f>IF(N964="Sí",0,H964-I964-K964)</f>
        <v/>
      </c>
      <c r="R964" s="14">
        <f>F964-TODAY()</f>
        <v/>
      </c>
      <c r="S964" s="14">
        <f>IF(N964="Sí","🟢 Pagado",IF(R964&lt;0,"🔴 Vencido",IF(R964&lt;=7,"🟡 Por vencer","")))</f>
        <v/>
      </c>
      <c r="T964" s="14" t="n"/>
      <c r="U964" s="14" t="n"/>
      <c r="V964" s="14" t="n"/>
      <c r="W964" s="14" t="n"/>
      <c r="X964" s="87" t="n"/>
    </row>
    <row r="965">
      <c r="A965" s="13" t="n"/>
      <c r="B965" s="14" t="n"/>
      <c r="C965" s="14" t="n"/>
      <c r="D965" s="14" t="n"/>
      <c r="E965" s="13" t="n"/>
      <c r="F965" s="13" t="n"/>
      <c r="G965" s="14" t="n"/>
      <c r="H965" s="15" t="n"/>
      <c r="I965" s="15" t="n"/>
      <c r="J965" s="308" t="n"/>
      <c r="K965" s="15" t="n"/>
      <c r="L965" s="15" t="n"/>
      <c r="M965" s="33">
        <f>SUM(I965,K965)</f>
        <v/>
      </c>
      <c r="N965" s="14" t="n"/>
      <c r="O965" s="13" t="n"/>
      <c r="P965" s="14" t="n"/>
      <c r="Q965" s="15">
        <f>IF(N965="Sí",0,H965-I965-K965)</f>
        <v/>
      </c>
      <c r="R965" s="14">
        <f>F965-TODAY()</f>
        <v/>
      </c>
      <c r="S965" s="14">
        <f>IF(N965="Sí","🟢 Pagado",IF(R965&lt;0,"🔴 Vencido",IF(R965&lt;=7,"🟡 Por vencer","")))</f>
        <v/>
      </c>
      <c r="T965" s="14" t="n"/>
      <c r="U965" s="14" t="n"/>
      <c r="V965" s="14" t="n"/>
      <c r="W965" s="14" t="n"/>
      <c r="X965" s="87" t="n"/>
    </row>
    <row r="966">
      <c r="A966" s="13" t="n"/>
      <c r="B966" s="14" t="n"/>
      <c r="C966" s="14" t="n"/>
      <c r="D966" s="14" t="n"/>
      <c r="E966" s="13" t="n"/>
      <c r="F966" s="13" t="n"/>
      <c r="G966" s="14" t="n"/>
      <c r="H966" s="15" t="n"/>
      <c r="I966" s="15" t="n"/>
      <c r="J966" s="308" t="n"/>
      <c r="K966" s="15" t="n"/>
      <c r="L966" s="15" t="n"/>
      <c r="M966" s="33">
        <f>SUM(I966,K966)</f>
        <v/>
      </c>
      <c r="N966" s="14" t="n"/>
      <c r="O966" s="13" t="n"/>
      <c r="P966" s="14" t="n"/>
      <c r="Q966" s="15">
        <f>IF(N966="Sí",0,H966-I966-K966)</f>
        <v/>
      </c>
      <c r="R966" s="14">
        <f>F966-TODAY()</f>
        <v/>
      </c>
      <c r="S966" s="14">
        <f>IF(N966="Sí","🟢 Pagado",IF(R966&lt;0,"🔴 Vencido",IF(R966&lt;=7,"🟡 Por vencer","")))</f>
        <v/>
      </c>
      <c r="T966" s="14" t="n"/>
      <c r="U966" s="14" t="n"/>
      <c r="V966" s="14" t="n"/>
      <c r="W966" s="14" t="n"/>
      <c r="X966" s="87" t="n"/>
    </row>
    <row r="967">
      <c r="A967" s="13" t="n"/>
      <c r="B967" s="14" t="n"/>
      <c r="C967" s="14" t="n"/>
      <c r="D967" s="14" t="n"/>
      <c r="E967" s="13" t="n"/>
      <c r="F967" s="13" t="n"/>
      <c r="G967" s="14" t="n"/>
      <c r="H967" s="15" t="n"/>
      <c r="I967" s="15" t="n"/>
      <c r="J967" s="308" t="n"/>
      <c r="K967" s="15" t="n"/>
      <c r="L967" s="15" t="n"/>
      <c r="M967" s="33">
        <f>SUM(I967,K967)</f>
        <v/>
      </c>
      <c r="N967" s="14" t="n"/>
      <c r="O967" s="13" t="n"/>
      <c r="P967" s="14" t="n"/>
      <c r="Q967" s="15">
        <f>IF(N967="Sí",0,H967-I967-K967)</f>
        <v/>
      </c>
      <c r="R967" s="14">
        <f>F967-TODAY()</f>
        <v/>
      </c>
      <c r="S967" s="14">
        <f>IF(N967="Sí","🟢 Pagado",IF(R967&lt;0,"🔴 Vencido",IF(R967&lt;=7,"🟡 Por vencer","")))</f>
        <v/>
      </c>
      <c r="T967" s="14" t="n"/>
      <c r="U967" s="14" t="n"/>
      <c r="V967" s="14" t="n"/>
      <c r="W967" s="14" t="n"/>
      <c r="X967" s="87" t="n"/>
    </row>
    <row r="968">
      <c r="A968" s="13" t="n"/>
      <c r="B968" s="14" t="n"/>
      <c r="C968" s="14" t="n"/>
      <c r="D968" s="14" t="n"/>
      <c r="E968" s="13" t="n"/>
      <c r="F968" s="13" t="n"/>
      <c r="G968" s="14" t="n"/>
      <c r="H968" s="15" t="n"/>
      <c r="I968" s="15" t="n"/>
      <c r="J968" s="308" t="n"/>
      <c r="K968" s="15" t="n"/>
      <c r="L968" s="15" t="n"/>
      <c r="M968" s="33">
        <f>SUM(I968,K968)</f>
        <v/>
      </c>
      <c r="N968" s="14" t="n"/>
      <c r="O968" s="13" t="n"/>
      <c r="P968" s="14" t="n"/>
      <c r="Q968" s="15">
        <f>IF(N968="Sí",0,H968-I968-K968)</f>
        <v/>
      </c>
      <c r="R968" s="14">
        <f>F968-TODAY()</f>
        <v/>
      </c>
      <c r="S968" s="14">
        <f>IF(N968="Sí","🟢 Pagado",IF(R968&lt;0,"🔴 Vencido",IF(R968&lt;=7,"🟡 Por vencer","")))</f>
        <v/>
      </c>
      <c r="T968" s="14" t="n"/>
      <c r="U968" s="14" t="n"/>
      <c r="V968" s="14" t="n"/>
      <c r="W968" s="14" t="n"/>
      <c r="X968" s="87" t="n"/>
    </row>
    <row r="969">
      <c r="A969" s="13" t="n"/>
      <c r="B969" s="14" t="n"/>
      <c r="C969" s="14" t="n"/>
      <c r="D969" s="14" t="n"/>
      <c r="E969" s="13" t="n"/>
      <c r="F969" s="13" t="n"/>
      <c r="G969" s="14" t="n"/>
      <c r="H969" s="15" t="n"/>
      <c r="I969" s="15" t="n"/>
      <c r="J969" s="308" t="n"/>
      <c r="K969" s="15" t="n"/>
      <c r="L969" s="15" t="n"/>
      <c r="M969" s="33">
        <f>SUM(I969,K969)</f>
        <v/>
      </c>
      <c r="N969" s="14" t="n"/>
      <c r="O969" s="13" t="n"/>
      <c r="P969" s="14" t="n"/>
      <c r="Q969" s="15">
        <f>IF(N969="Sí",0,H969-I969-K969)</f>
        <v/>
      </c>
      <c r="R969" s="14">
        <f>F969-TODAY()</f>
        <v/>
      </c>
      <c r="S969" s="14">
        <f>IF(N969="Sí","🟢 Pagado",IF(R969&lt;0,"🔴 Vencido",IF(R969&lt;=7,"🟡 Por vencer","")))</f>
        <v/>
      </c>
      <c r="T969" s="14" t="n"/>
      <c r="U969" s="14" t="n"/>
      <c r="V969" s="14" t="n"/>
      <c r="W969" s="14" t="n"/>
      <c r="X969" s="87" t="n"/>
    </row>
    <row r="970">
      <c r="A970" s="13" t="n"/>
      <c r="B970" s="14" t="n"/>
      <c r="C970" s="14" t="n"/>
      <c r="D970" s="14" t="n"/>
      <c r="E970" s="13" t="n"/>
      <c r="F970" s="13" t="n"/>
      <c r="G970" s="14" t="n"/>
      <c r="H970" s="15" t="n"/>
      <c r="I970" s="15" t="n"/>
      <c r="J970" s="308" t="n"/>
      <c r="K970" s="15" t="n"/>
      <c r="L970" s="15" t="n"/>
      <c r="M970" s="33">
        <f>SUM(I970,K970)</f>
        <v/>
      </c>
      <c r="N970" s="14" t="n"/>
      <c r="O970" s="13" t="n"/>
      <c r="P970" s="14" t="n"/>
      <c r="Q970" s="15">
        <f>IF(N970="Sí",0,H970-I970-K970)</f>
        <v/>
      </c>
      <c r="R970" s="14">
        <f>F970-TODAY()</f>
        <v/>
      </c>
      <c r="S970" s="14">
        <f>IF(N970="Sí","🟢 Pagado",IF(R970&lt;0,"🔴 Vencido",IF(R970&lt;=7,"🟡 Por vencer","")))</f>
        <v/>
      </c>
      <c r="T970" s="14" t="n"/>
      <c r="U970" s="14" t="n"/>
      <c r="V970" s="14" t="n"/>
      <c r="W970" s="14" t="n"/>
      <c r="X970" s="87" t="n"/>
    </row>
    <row r="971">
      <c r="A971" s="13" t="n"/>
      <c r="B971" s="14" t="n"/>
      <c r="C971" s="14" t="n"/>
      <c r="D971" s="14" t="n"/>
      <c r="E971" s="13" t="n"/>
      <c r="F971" s="13" t="n"/>
      <c r="G971" s="14" t="n"/>
      <c r="H971" s="15" t="n"/>
      <c r="I971" s="15" t="n"/>
      <c r="J971" s="308" t="n"/>
      <c r="K971" s="15" t="n"/>
      <c r="L971" s="15" t="n"/>
      <c r="M971" s="33">
        <f>SUM(I971,K971)</f>
        <v/>
      </c>
      <c r="N971" s="14" t="n"/>
      <c r="O971" s="13" t="n"/>
      <c r="P971" s="14" t="n"/>
      <c r="Q971" s="15">
        <f>IF(N971="Sí",0,H971-I971-K971)</f>
        <v/>
      </c>
      <c r="R971" s="14">
        <f>F971-TODAY()</f>
        <v/>
      </c>
      <c r="S971" s="14">
        <f>IF(N971="Sí","🟢 Pagado",IF(R971&lt;0,"🔴 Vencido",IF(R971&lt;=7,"🟡 Por vencer","")))</f>
        <v/>
      </c>
      <c r="T971" s="14" t="n"/>
      <c r="U971" s="14" t="n"/>
      <c r="V971" s="14" t="n"/>
      <c r="W971" s="14" t="n"/>
      <c r="X971" s="87" t="n"/>
    </row>
    <row r="972">
      <c r="A972" s="13" t="n"/>
      <c r="B972" s="14" t="n"/>
      <c r="C972" s="14" t="n"/>
      <c r="D972" s="14" t="n"/>
      <c r="E972" s="13" t="n"/>
      <c r="F972" s="13" t="n"/>
      <c r="G972" s="14" t="n"/>
      <c r="H972" s="15" t="n"/>
      <c r="I972" s="15" t="n"/>
      <c r="J972" s="308" t="n"/>
      <c r="K972" s="15" t="n"/>
      <c r="L972" s="15" t="n"/>
      <c r="M972" s="33">
        <f>SUM(I972,K972)</f>
        <v/>
      </c>
      <c r="N972" s="14" t="n"/>
      <c r="O972" s="13" t="n"/>
      <c r="P972" s="14" t="n"/>
      <c r="Q972" s="15">
        <f>IF(N972="Sí",0,H972-I972-K972)</f>
        <v/>
      </c>
      <c r="R972" s="14">
        <f>F972-TODAY()</f>
        <v/>
      </c>
      <c r="S972" s="14">
        <f>IF(N972="Sí","🟢 Pagado",IF(R972&lt;0,"🔴 Vencido",IF(R972&lt;=7,"🟡 Por vencer","")))</f>
        <v/>
      </c>
      <c r="T972" s="14" t="n"/>
      <c r="U972" s="14" t="n"/>
      <c r="V972" s="14" t="n"/>
      <c r="W972" s="14" t="n"/>
      <c r="X972" s="87" t="n"/>
    </row>
    <row r="973">
      <c r="A973" s="13" t="n"/>
      <c r="B973" s="14" t="n"/>
      <c r="C973" s="14" t="n"/>
      <c r="D973" s="14" t="n"/>
      <c r="E973" s="13" t="n"/>
      <c r="F973" s="13" t="n"/>
      <c r="G973" s="14" t="n"/>
      <c r="H973" s="15" t="n"/>
      <c r="I973" s="15" t="n"/>
      <c r="J973" s="308" t="n"/>
      <c r="K973" s="15" t="n"/>
      <c r="L973" s="15" t="n"/>
      <c r="M973" s="33">
        <f>SUM(I973,K973)</f>
        <v/>
      </c>
      <c r="N973" s="14" t="n"/>
      <c r="O973" s="13" t="n"/>
      <c r="P973" s="14" t="n"/>
      <c r="Q973" s="15">
        <f>IF(N973="Sí",0,H973-I973-K973)</f>
        <v/>
      </c>
      <c r="R973" s="14">
        <f>F973-TODAY()</f>
        <v/>
      </c>
      <c r="S973" s="14">
        <f>IF(N973="Sí","🟢 Pagado",IF(R973&lt;0,"🔴 Vencido",IF(R973&lt;=7,"🟡 Por vencer","")))</f>
        <v/>
      </c>
      <c r="T973" s="14" t="n"/>
      <c r="U973" s="14" t="n"/>
      <c r="V973" s="14" t="n"/>
      <c r="W973" s="14" t="n"/>
      <c r="X973" s="87" t="n"/>
    </row>
    <row r="974">
      <c r="A974" s="13" t="n"/>
      <c r="B974" s="14" t="n"/>
      <c r="C974" s="14" t="n"/>
      <c r="D974" s="14" t="n"/>
      <c r="E974" s="13" t="n"/>
      <c r="F974" s="13" t="n"/>
      <c r="G974" s="14" t="n"/>
      <c r="H974" s="15" t="n"/>
      <c r="I974" s="15" t="n"/>
      <c r="J974" s="308" t="n"/>
      <c r="K974" s="15" t="n"/>
      <c r="L974" s="15" t="n"/>
      <c r="M974" s="33">
        <f>SUM(I974,K974)</f>
        <v/>
      </c>
      <c r="N974" s="14" t="n"/>
      <c r="O974" s="13" t="n"/>
      <c r="P974" s="14" t="n"/>
      <c r="Q974" s="15">
        <f>IF(N974="Sí",0,H974-I974-K974)</f>
        <v/>
      </c>
      <c r="R974" s="14">
        <f>F974-TODAY()</f>
        <v/>
      </c>
      <c r="S974" s="14">
        <f>IF(N974="Sí","🟢 Pagado",IF(R974&lt;0,"🔴 Vencido",IF(R974&lt;=7,"🟡 Por vencer","")))</f>
        <v/>
      </c>
      <c r="T974" s="14" t="n"/>
      <c r="U974" s="14" t="n"/>
      <c r="V974" s="14" t="n"/>
      <c r="W974" s="14" t="n"/>
      <c r="X974" s="87" t="n"/>
    </row>
    <row r="975">
      <c r="A975" s="13" t="n"/>
      <c r="B975" s="14" t="n"/>
      <c r="C975" s="14" t="n"/>
      <c r="D975" s="14" t="n"/>
      <c r="E975" s="13" t="n"/>
      <c r="F975" s="13" t="n"/>
      <c r="G975" s="14" t="n"/>
      <c r="H975" s="15" t="n"/>
      <c r="I975" s="15" t="n"/>
      <c r="J975" s="308" t="n"/>
      <c r="K975" s="15" t="n"/>
      <c r="L975" s="15" t="n"/>
      <c r="M975" s="33">
        <f>SUM(I975,K975)</f>
        <v/>
      </c>
      <c r="N975" s="14" t="n"/>
      <c r="O975" s="13" t="n"/>
      <c r="P975" s="14" t="n"/>
      <c r="Q975" s="15">
        <f>IF(N975="Sí",0,H975-I975-K975)</f>
        <v/>
      </c>
      <c r="R975" s="14">
        <f>F975-TODAY()</f>
        <v/>
      </c>
      <c r="S975" s="14">
        <f>IF(N975="Sí","🟢 Pagado",IF(R975&lt;0,"🔴 Vencido",IF(R975&lt;=7,"🟡 Por vencer","")))</f>
        <v/>
      </c>
      <c r="T975" s="14" t="n"/>
      <c r="U975" s="14" t="n"/>
      <c r="V975" s="14" t="n"/>
      <c r="W975" s="14" t="n"/>
      <c r="X975" s="87" t="n"/>
    </row>
    <row r="976">
      <c r="A976" s="13" t="n"/>
      <c r="B976" s="14" t="n"/>
      <c r="C976" s="14" t="n"/>
      <c r="D976" s="14" t="n"/>
      <c r="E976" s="13" t="n"/>
      <c r="F976" s="13" t="n"/>
      <c r="G976" s="14" t="n"/>
      <c r="H976" s="15" t="n"/>
      <c r="I976" s="15" t="n"/>
      <c r="J976" s="308" t="n"/>
      <c r="K976" s="15" t="n"/>
      <c r="L976" s="15" t="n"/>
      <c r="M976" s="33">
        <f>SUM(I976,K976)</f>
        <v/>
      </c>
      <c r="N976" s="14" t="n"/>
      <c r="O976" s="13" t="n"/>
      <c r="P976" s="14" t="n"/>
      <c r="Q976" s="15">
        <f>IF(N976="Sí",0,H976-I976-K976)</f>
        <v/>
      </c>
      <c r="R976" s="14">
        <f>F976-TODAY()</f>
        <v/>
      </c>
      <c r="S976" s="14">
        <f>IF(N976="Sí","🟢 Pagado",IF(R976&lt;0,"🔴 Vencido",IF(R976&lt;=7,"🟡 Por vencer","")))</f>
        <v/>
      </c>
      <c r="T976" s="14" t="n"/>
      <c r="U976" s="14" t="n"/>
      <c r="V976" s="14" t="n"/>
      <c r="W976" s="14" t="n"/>
      <c r="X976" s="87" t="n"/>
    </row>
    <row r="977">
      <c r="A977" s="13" t="n"/>
      <c r="B977" s="14" t="n"/>
      <c r="C977" s="14" t="n"/>
      <c r="D977" s="14" t="n"/>
      <c r="E977" s="13" t="n"/>
      <c r="F977" s="13" t="n"/>
      <c r="G977" s="14" t="n"/>
      <c r="H977" s="15" t="n"/>
      <c r="I977" s="15" t="n"/>
      <c r="J977" s="308" t="n"/>
      <c r="K977" s="15" t="n"/>
      <c r="L977" s="15" t="n"/>
      <c r="M977" s="33">
        <f>SUM(I977,K977)</f>
        <v/>
      </c>
      <c r="N977" s="14" t="n"/>
      <c r="O977" s="13" t="n"/>
      <c r="P977" s="14" t="n"/>
      <c r="Q977" s="15">
        <f>IF(N977="Sí",0,H977-I977-K977)</f>
        <v/>
      </c>
      <c r="R977" s="14">
        <f>F977-TODAY()</f>
        <v/>
      </c>
      <c r="S977" s="14">
        <f>IF(N977="Sí","🟢 Pagado",IF(R977&lt;0,"🔴 Vencido",IF(R977&lt;=7,"🟡 Por vencer","")))</f>
        <v/>
      </c>
      <c r="T977" s="14" t="n"/>
      <c r="U977" s="14" t="n"/>
      <c r="V977" s="14" t="n"/>
      <c r="W977" s="14" t="n"/>
      <c r="X977" s="87" t="n"/>
    </row>
    <row r="978">
      <c r="A978" s="13" t="n"/>
      <c r="B978" s="14" t="n"/>
      <c r="C978" s="14" t="n"/>
      <c r="D978" s="14" t="n"/>
      <c r="E978" s="13" t="n"/>
      <c r="F978" s="13" t="n"/>
      <c r="G978" s="14" t="n"/>
      <c r="H978" s="15" t="n"/>
      <c r="I978" s="15" t="n"/>
      <c r="J978" s="308" t="n"/>
      <c r="K978" s="15" t="n"/>
      <c r="L978" s="15" t="n"/>
      <c r="M978" s="33">
        <f>SUM(I978,K978)</f>
        <v/>
      </c>
      <c r="N978" s="14" t="n"/>
      <c r="O978" s="13" t="n"/>
      <c r="P978" s="14" t="n"/>
      <c r="Q978" s="15">
        <f>IF(N978="Sí",0,H978-I978-K978)</f>
        <v/>
      </c>
      <c r="R978" s="14">
        <f>F978-TODAY()</f>
        <v/>
      </c>
      <c r="S978" s="14">
        <f>IF(N978="Sí","🟢 Pagado",IF(R978&lt;0,"🔴 Vencido",IF(R978&lt;=7,"🟡 Por vencer","")))</f>
        <v/>
      </c>
      <c r="T978" s="14" t="n"/>
      <c r="U978" s="14" t="n"/>
      <c r="V978" s="14" t="n"/>
      <c r="W978" s="14" t="n"/>
      <c r="X978" s="87" t="n"/>
    </row>
    <row r="979">
      <c r="A979" s="13" t="n"/>
      <c r="B979" s="14" t="n"/>
      <c r="C979" s="14" t="n"/>
      <c r="D979" s="14" t="n"/>
      <c r="E979" s="13" t="n"/>
      <c r="F979" s="13" t="n"/>
      <c r="G979" s="14" t="n"/>
      <c r="H979" s="15" t="n"/>
      <c r="I979" s="15" t="n"/>
      <c r="J979" s="308" t="n"/>
      <c r="K979" s="15" t="n"/>
      <c r="L979" s="15" t="n"/>
      <c r="M979" s="33">
        <f>SUM(I979,K979)</f>
        <v/>
      </c>
      <c r="N979" s="14" t="n"/>
      <c r="O979" s="13" t="n"/>
      <c r="P979" s="14" t="n"/>
      <c r="Q979" s="15">
        <f>IF(N979="Sí",0,H979-I979-K979)</f>
        <v/>
      </c>
      <c r="R979" s="14">
        <f>F979-TODAY()</f>
        <v/>
      </c>
      <c r="S979" s="14">
        <f>IF(N979="Sí","🟢 Pagado",IF(R979&lt;0,"🔴 Vencido",IF(R979&lt;=7,"🟡 Por vencer","")))</f>
        <v/>
      </c>
      <c r="T979" s="14" t="n"/>
      <c r="U979" s="14" t="n"/>
      <c r="V979" s="14" t="n"/>
      <c r="W979" s="14" t="n"/>
      <c r="X979" s="87" t="n"/>
    </row>
    <row r="980">
      <c r="A980" s="13" t="n"/>
      <c r="B980" s="14" t="n"/>
      <c r="C980" s="14" t="n"/>
      <c r="D980" s="14" t="n"/>
      <c r="E980" s="13" t="n"/>
      <c r="F980" s="13" t="n"/>
      <c r="G980" s="14" t="n"/>
      <c r="H980" s="15" t="n"/>
      <c r="I980" s="15" t="n"/>
      <c r="J980" s="308" t="n"/>
      <c r="K980" s="15" t="n"/>
      <c r="L980" s="15" t="n"/>
      <c r="M980" s="33">
        <f>SUM(I980,K980)</f>
        <v/>
      </c>
      <c r="N980" s="14" t="n"/>
      <c r="O980" s="13" t="n"/>
      <c r="P980" s="14" t="n"/>
      <c r="Q980" s="15">
        <f>IF(N980="Sí",0,H980-I980-K980)</f>
        <v/>
      </c>
      <c r="R980" s="14">
        <f>F980-TODAY()</f>
        <v/>
      </c>
      <c r="S980" s="14">
        <f>IF(N980="Sí","🟢 Pagado",IF(R980&lt;0,"🔴 Vencido",IF(R980&lt;=7,"🟡 Por vencer","")))</f>
        <v/>
      </c>
      <c r="T980" s="14" t="n"/>
      <c r="U980" s="14" t="n"/>
      <c r="V980" s="14" t="n"/>
      <c r="W980" s="14" t="n"/>
      <c r="X980" s="87" t="n"/>
    </row>
    <row r="981">
      <c r="A981" s="13" t="n"/>
      <c r="B981" s="14" t="n"/>
      <c r="C981" s="14" t="n"/>
      <c r="D981" s="14" t="n"/>
      <c r="E981" s="13" t="n"/>
      <c r="F981" s="13" t="n"/>
      <c r="G981" s="14" t="n"/>
      <c r="H981" s="15" t="n"/>
      <c r="I981" s="15" t="n"/>
      <c r="J981" s="308" t="n"/>
      <c r="K981" s="15" t="n"/>
      <c r="L981" s="15" t="n"/>
      <c r="M981" s="33">
        <f>SUM(I981,K981)</f>
        <v/>
      </c>
      <c r="N981" s="14" t="n"/>
      <c r="O981" s="13" t="n"/>
      <c r="P981" s="14" t="n"/>
      <c r="Q981" s="15">
        <f>IF(N981="Sí",0,H981-I981-K981)</f>
        <v/>
      </c>
      <c r="R981" s="14">
        <f>F981-TODAY()</f>
        <v/>
      </c>
      <c r="S981" s="14">
        <f>IF(N981="Sí","🟢 Pagado",IF(R981&lt;0,"🔴 Vencido",IF(R981&lt;=7,"🟡 Por vencer","")))</f>
        <v/>
      </c>
      <c r="T981" s="14" t="n"/>
      <c r="U981" s="14" t="n"/>
      <c r="V981" s="14" t="n"/>
      <c r="W981" s="14" t="n"/>
      <c r="X981" s="87" t="n"/>
    </row>
    <row r="982">
      <c r="A982" s="13" t="n"/>
      <c r="B982" s="14" t="n"/>
      <c r="C982" s="14" t="n"/>
      <c r="D982" s="14" t="n"/>
      <c r="E982" s="13" t="n"/>
      <c r="F982" s="13" t="n"/>
      <c r="G982" s="14" t="n"/>
      <c r="H982" s="15" t="n"/>
      <c r="I982" s="15" t="n"/>
      <c r="J982" s="308" t="n"/>
      <c r="K982" s="15" t="n"/>
      <c r="L982" s="15" t="n"/>
      <c r="M982" s="33">
        <f>SUM(I982,K982)</f>
        <v/>
      </c>
      <c r="N982" s="14" t="n"/>
      <c r="O982" s="13" t="n"/>
      <c r="P982" s="14" t="n"/>
      <c r="Q982" s="15">
        <f>IF(N982="Sí",0,H982-I982-K982)</f>
        <v/>
      </c>
      <c r="R982" s="14">
        <f>F982-TODAY()</f>
        <v/>
      </c>
      <c r="S982" s="14">
        <f>IF(N982="Sí","🟢 Pagado",IF(R982&lt;0,"🔴 Vencido",IF(R982&lt;=7,"🟡 Por vencer","")))</f>
        <v/>
      </c>
      <c r="T982" s="14" t="n"/>
      <c r="U982" s="14" t="n"/>
      <c r="V982" s="14" t="n"/>
      <c r="W982" s="14" t="n"/>
      <c r="X982" s="87" t="n"/>
    </row>
    <row r="983">
      <c r="A983" s="13" t="n"/>
      <c r="B983" s="14" t="n"/>
      <c r="C983" s="14" t="n"/>
      <c r="D983" s="14" t="n"/>
      <c r="E983" s="13" t="n"/>
      <c r="F983" s="13" t="n"/>
      <c r="G983" s="14" t="n"/>
      <c r="H983" s="15" t="n"/>
      <c r="I983" s="15" t="n"/>
      <c r="J983" s="308" t="n"/>
      <c r="K983" s="15" t="n"/>
      <c r="L983" s="15" t="n"/>
      <c r="M983" s="33">
        <f>SUM(I983,K983)</f>
        <v/>
      </c>
      <c r="N983" s="14" t="n"/>
      <c r="O983" s="13" t="n"/>
      <c r="P983" s="14" t="n"/>
      <c r="Q983" s="15">
        <f>IF(N983="Sí",0,H983-I983-K983)</f>
        <v/>
      </c>
      <c r="R983" s="14">
        <f>F983-TODAY()</f>
        <v/>
      </c>
      <c r="S983" s="14">
        <f>IF(N983="Sí","🟢 Pagado",IF(R983&lt;0,"🔴 Vencido",IF(R983&lt;=7,"🟡 Por vencer","")))</f>
        <v/>
      </c>
      <c r="T983" s="14" t="n"/>
      <c r="U983" s="14" t="n"/>
      <c r="V983" s="14" t="n"/>
      <c r="W983" s="14" t="n"/>
      <c r="X983" s="87" t="n"/>
    </row>
    <row r="984">
      <c r="A984" s="13" t="n"/>
      <c r="B984" s="14" t="n"/>
      <c r="C984" s="14" t="n"/>
      <c r="D984" s="14" t="n"/>
      <c r="E984" s="13" t="n"/>
      <c r="F984" s="13" t="n"/>
      <c r="G984" s="14" t="n"/>
      <c r="H984" s="15" t="n"/>
      <c r="I984" s="15" t="n"/>
      <c r="J984" s="308" t="n"/>
      <c r="K984" s="15" t="n"/>
      <c r="L984" s="15" t="n"/>
      <c r="M984" s="33">
        <f>SUM(I984,K984)</f>
        <v/>
      </c>
      <c r="N984" s="14" t="n"/>
      <c r="O984" s="13" t="n"/>
      <c r="P984" s="14" t="n"/>
      <c r="Q984" s="15">
        <f>IF(N984="Sí",0,H984-I984-K984)</f>
        <v/>
      </c>
      <c r="R984" s="14">
        <f>F984-TODAY()</f>
        <v/>
      </c>
      <c r="S984" s="14">
        <f>IF(N984="Sí","🟢 Pagado",IF(R984&lt;0,"🔴 Vencido",IF(R984&lt;=7,"🟡 Por vencer","")))</f>
        <v/>
      </c>
      <c r="T984" s="14" t="n"/>
      <c r="U984" s="14" t="n"/>
      <c r="V984" s="14" t="n"/>
      <c r="W984" s="14" t="n"/>
      <c r="X984" s="87" t="n"/>
    </row>
    <row r="985">
      <c r="A985" s="13" t="n"/>
      <c r="B985" s="14" t="n"/>
      <c r="C985" s="14" t="n"/>
      <c r="D985" s="14" t="n"/>
      <c r="E985" s="13" t="n"/>
      <c r="F985" s="13" t="n"/>
      <c r="G985" s="14" t="n"/>
      <c r="H985" s="15" t="n"/>
      <c r="I985" s="15" t="n"/>
      <c r="J985" s="308" t="n"/>
      <c r="K985" s="15" t="n"/>
      <c r="L985" s="15" t="n"/>
      <c r="M985" s="33">
        <f>SUM(I985,K985)</f>
        <v/>
      </c>
      <c r="N985" s="14" t="n"/>
      <c r="O985" s="13" t="n"/>
      <c r="P985" s="14" t="n"/>
      <c r="Q985" s="15">
        <f>IF(N985="Sí",0,H985-I985-K985)</f>
        <v/>
      </c>
      <c r="R985" s="14">
        <f>F985-TODAY()</f>
        <v/>
      </c>
      <c r="S985" s="14">
        <f>IF(N985="Sí","🟢 Pagado",IF(R985&lt;0,"🔴 Vencido",IF(R985&lt;=7,"🟡 Por vencer","")))</f>
        <v/>
      </c>
      <c r="T985" s="14" t="n"/>
      <c r="U985" s="14" t="n"/>
      <c r="V985" s="14" t="n"/>
      <c r="W985" s="14" t="n"/>
      <c r="X985" s="87" t="n"/>
    </row>
    <row r="986">
      <c r="A986" s="13" t="n"/>
      <c r="B986" s="14" t="n"/>
      <c r="C986" s="14" t="n"/>
      <c r="D986" s="14" t="n"/>
      <c r="E986" s="13" t="n"/>
      <c r="F986" s="13" t="n"/>
      <c r="G986" s="14" t="n"/>
      <c r="H986" s="15" t="n"/>
      <c r="I986" s="15" t="n"/>
      <c r="J986" s="308" t="n"/>
      <c r="K986" s="15" t="n"/>
      <c r="L986" s="15" t="n"/>
      <c r="M986" s="33">
        <f>SUM(I986,K986)</f>
        <v/>
      </c>
      <c r="N986" s="14" t="n"/>
      <c r="O986" s="13" t="n"/>
      <c r="P986" s="14" t="n"/>
      <c r="Q986" s="15">
        <f>IF(N986="Sí",0,H986-I986-K986)</f>
        <v/>
      </c>
      <c r="R986" s="14">
        <f>F986-TODAY()</f>
        <v/>
      </c>
      <c r="S986" s="14">
        <f>IF(N986="Sí","🟢 Pagado",IF(R986&lt;0,"🔴 Vencido",IF(R986&lt;=7,"🟡 Por vencer","")))</f>
        <v/>
      </c>
      <c r="T986" s="14" t="n"/>
      <c r="U986" s="14" t="n"/>
      <c r="V986" s="14" t="n"/>
      <c r="W986" s="14" t="n"/>
      <c r="X986" s="87" t="n"/>
    </row>
    <row r="987">
      <c r="A987" s="13" t="n"/>
      <c r="B987" s="14" t="n"/>
      <c r="C987" s="14" t="n"/>
      <c r="D987" s="14" t="n"/>
      <c r="E987" s="13" t="n"/>
      <c r="F987" s="13" t="n"/>
      <c r="G987" s="14" t="n"/>
      <c r="H987" s="15" t="n"/>
      <c r="I987" s="15" t="n"/>
      <c r="J987" s="308" t="n"/>
      <c r="K987" s="15" t="n"/>
      <c r="L987" s="15" t="n"/>
      <c r="M987" s="33">
        <f>SUM(I987,K987)</f>
        <v/>
      </c>
      <c r="N987" s="14" t="n"/>
      <c r="O987" s="13" t="n"/>
      <c r="P987" s="14" t="n"/>
      <c r="Q987" s="15">
        <f>IF(N987="Sí",0,H987-I987-K987)</f>
        <v/>
      </c>
      <c r="R987" s="14">
        <f>F987-TODAY()</f>
        <v/>
      </c>
      <c r="S987" s="14">
        <f>IF(N987="Sí","🟢 Pagado",IF(R987&lt;0,"🔴 Vencido",IF(R987&lt;=7,"🟡 Por vencer","")))</f>
        <v/>
      </c>
      <c r="T987" s="14" t="n"/>
      <c r="U987" s="14" t="n"/>
      <c r="V987" s="14" t="n"/>
      <c r="W987" s="14" t="n"/>
      <c r="X987" s="87" t="n"/>
    </row>
    <row r="988">
      <c r="A988" s="13" t="n"/>
      <c r="B988" s="14" t="n"/>
      <c r="C988" s="14" t="n"/>
      <c r="D988" s="14" t="n"/>
      <c r="E988" s="13" t="n"/>
      <c r="F988" s="13" t="n"/>
      <c r="G988" s="14" t="n"/>
      <c r="H988" s="15" t="n"/>
      <c r="I988" s="15" t="n"/>
      <c r="J988" s="308" t="n"/>
      <c r="K988" s="15" t="n"/>
      <c r="L988" s="15" t="n"/>
      <c r="M988" s="33">
        <f>SUM(I988,K988)</f>
        <v/>
      </c>
      <c r="N988" s="14" t="n"/>
      <c r="O988" s="13" t="n"/>
      <c r="P988" s="14" t="n"/>
      <c r="Q988" s="15">
        <f>IF(N988="Sí",0,H988-I988-K988)</f>
        <v/>
      </c>
      <c r="R988" s="14">
        <f>F988-TODAY()</f>
        <v/>
      </c>
      <c r="S988" s="14">
        <f>IF(N988="Sí","🟢 Pagado",IF(R988&lt;0,"🔴 Vencido",IF(R988&lt;=7,"🟡 Por vencer","")))</f>
        <v/>
      </c>
      <c r="T988" s="14" t="n"/>
      <c r="U988" s="14" t="n"/>
      <c r="V988" s="14" t="n"/>
      <c r="W988" s="14" t="n"/>
      <c r="X988" s="87" t="n"/>
    </row>
    <row r="989">
      <c r="A989" s="13" t="n"/>
      <c r="B989" s="14" t="n"/>
      <c r="C989" s="14" t="n"/>
      <c r="D989" s="14" t="n"/>
      <c r="E989" s="13" t="n"/>
      <c r="F989" s="13" t="n"/>
      <c r="G989" s="14" t="n"/>
      <c r="H989" s="15" t="n"/>
      <c r="I989" s="15" t="n"/>
      <c r="J989" s="308" t="n"/>
      <c r="K989" s="15" t="n"/>
      <c r="L989" s="15" t="n"/>
      <c r="M989" s="33">
        <f>SUM(I989,K989)</f>
        <v/>
      </c>
      <c r="N989" s="14" t="n"/>
      <c r="O989" s="13" t="n"/>
      <c r="P989" s="14" t="n"/>
      <c r="Q989" s="15">
        <f>IF(N989="Sí",0,H989-I989-K989)</f>
        <v/>
      </c>
      <c r="R989" s="14">
        <f>F989-TODAY()</f>
        <v/>
      </c>
      <c r="S989" s="14">
        <f>IF(N989="Sí","🟢 Pagado",IF(R989&lt;0,"🔴 Vencido",IF(R989&lt;=7,"🟡 Por vencer","")))</f>
        <v/>
      </c>
      <c r="T989" s="14" t="n"/>
      <c r="U989" s="14" t="n"/>
      <c r="V989" s="14" t="n"/>
      <c r="W989" s="14" t="n"/>
      <c r="X989" s="87" t="n"/>
    </row>
    <row r="990">
      <c r="A990" s="13" t="n"/>
      <c r="B990" s="14" t="n"/>
      <c r="C990" s="14" t="n"/>
      <c r="D990" s="14" t="n"/>
      <c r="E990" s="13" t="n"/>
      <c r="F990" s="13" t="n"/>
      <c r="G990" s="14" t="n"/>
      <c r="H990" s="15" t="n"/>
      <c r="I990" s="15" t="n"/>
      <c r="J990" s="308" t="n"/>
      <c r="K990" s="15" t="n"/>
      <c r="L990" s="15" t="n"/>
      <c r="M990" s="33">
        <f>SUM(I990,K990)</f>
        <v/>
      </c>
      <c r="N990" s="14" t="n"/>
      <c r="O990" s="13" t="n"/>
      <c r="P990" s="14" t="n"/>
      <c r="Q990" s="15">
        <f>IF(N990="Sí",0,H990-I990-K990)</f>
        <v/>
      </c>
      <c r="R990" s="14">
        <f>F990-TODAY()</f>
        <v/>
      </c>
      <c r="S990" s="14">
        <f>IF(N990="Sí","🟢 Pagado",IF(R990&lt;0,"🔴 Vencido",IF(R990&lt;=7,"🟡 Por vencer","")))</f>
        <v/>
      </c>
      <c r="T990" s="14" t="n"/>
      <c r="U990" s="14" t="n"/>
      <c r="V990" s="14" t="n"/>
      <c r="W990" s="14" t="n"/>
      <c r="X990" s="87" t="n"/>
    </row>
    <row r="991">
      <c r="A991" s="13" t="n"/>
      <c r="B991" s="14" t="n"/>
      <c r="C991" s="14" t="n"/>
      <c r="D991" s="14" t="n"/>
      <c r="E991" s="13" t="n"/>
      <c r="F991" s="13" t="n"/>
      <c r="G991" s="14" t="n"/>
      <c r="H991" s="15" t="n"/>
      <c r="I991" s="15" t="n"/>
      <c r="J991" s="308" t="n"/>
      <c r="K991" s="15" t="n"/>
      <c r="L991" s="15" t="n"/>
      <c r="M991" s="33">
        <f>SUM(I991,K991)</f>
        <v/>
      </c>
      <c r="N991" s="14" t="n"/>
      <c r="O991" s="13" t="n"/>
      <c r="P991" s="14" t="n"/>
      <c r="Q991" s="15">
        <f>IF(N991="Sí",0,H991-I991-K991)</f>
        <v/>
      </c>
      <c r="R991" s="14">
        <f>F991-TODAY()</f>
        <v/>
      </c>
      <c r="S991" s="14">
        <f>IF(N991="Sí","🟢 Pagado",IF(R991&lt;0,"🔴 Vencido",IF(R991&lt;=7,"🟡 Por vencer","")))</f>
        <v/>
      </c>
      <c r="T991" s="14" t="n"/>
      <c r="U991" s="14" t="n"/>
      <c r="V991" s="14" t="n"/>
      <c r="W991" s="14" t="n"/>
      <c r="X991" s="87" t="n"/>
    </row>
    <row r="992">
      <c r="A992" s="13" t="n"/>
      <c r="B992" s="14" t="n"/>
      <c r="C992" s="14" t="n"/>
      <c r="D992" s="14" t="n"/>
      <c r="E992" s="13" t="n"/>
      <c r="F992" s="13" t="n"/>
      <c r="G992" s="14" t="n"/>
      <c r="H992" s="15" t="n"/>
      <c r="I992" s="15" t="n"/>
      <c r="J992" s="308" t="n"/>
      <c r="K992" s="15" t="n"/>
      <c r="L992" s="15" t="n"/>
      <c r="M992" s="33">
        <f>SUM(I992,K992)</f>
        <v/>
      </c>
      <c r="N992" s="14" t="n"/>
      <c r="O992" s="13" t="n"/>
      <c r="P992" s="14" t="n"/>
      <c r="Q992" s="15">
        <f>IF(N992="Sí",0,H992-I992-K992)</f>
        <v/>
      </c>
      <c r="R992" s="14">
        <f>F992-TODAY()</f>
        <v/>
      </c>
      <c r="S992" s="14">
        <f>IF(N992="Sí","🟢 Pagado",IF(R992&lt;0,"🔴 Vencido",IF(R992&lt;=7,"🟡 Por vencer","")))</f>
        <v/>
      </c>
      <c r="T992" s="14" t="n"/>
      <c r="U992" s="14" t="n"/>
      <c r="V992" s="14" t="n"/>
      <c r="W992" s="14" t="n"/>
      <c r="X992" s="87" t="n"/>
    </row>
    <row r="993">
      <c r="A993" s="13" t="n"/>
      <c r="B993" s="14" t="n"/>
      <c r="C993" s="14" t="n"/>
      <c r="D993" s="14" t="n"/>
      <c r="E993" s="13" t="n"/>
      <c r="F993" s="13" t="n"/>
      <c r="G993" s="14" t="n"/>
      <c r="H993" s="15" t="n"/>
      <c r="I993" s="15" t="n"/>
      <c r="J993" s="308" t="n"/>
      <c r="K993" s="15" t="n"/>
      <c r="L993" s="15" t="n"/>
      <c r="M993" s="33">
        <f>SUM(I993,K993)</f>
        <v/>
      </c>
      <c r="N993" s="14" t="n"/>
      <c r="O993" s="13" t="n"/>
      <c r="P993" s="14" t="n"/>
      <c r="Q993" s="15">
        <f>IF(N993="Sí",0,H993-I993-K993)</f>
        <v/>
      </c>
      <c r="R993" s="14">
        <f>F993-TODAY()</f>
        <v/>
      </c>
      <c r="S993" s="14">
        <f>IF(N993="Sí","🟢 Pagado",IF(R993&lt;0,"🔴 Vencido",IF(R993&lt;=7,"🟡 Por vencer","")))</f>
        <v/>
      </c>
      <c r="T993" s="14" t="n"/>
      <c r="U993" s="14" t="n"/>
      <c r="V993" s="14" t="n"/>
      <c r="W993" s="14" t="n"/>
      <c r="X993" s="87" t="n"/>
    </row>
    <row r="994">
      <c r="A994" s="13" t="n"/>
      <c r="B994" s="14" t="n"/>
      <c r="C994" s="14" t="n"/>
      <c r="D994" s="14" t="n"/>
      <c r="E994" s="13" t="n"/>
      <c r="F994" s="13" t="n"/>
      <c r="G994" s="14" t="n"/>
      <c r="H994" s="15" t="n"/>
      <c r="I994" s="15" t="n"/>
      <c r="J994" s="308" t="n"/>
      <c r="K994" s="15" t="n"/>
      <c r="L994" s="15" t="n"/>
      <c r="M994" s="33">
        <f>SUM(I994,K994)</f>
        <v/>
      </c>
      <c r="N994" s="14" t="n"/>
      <c r="O994" s="13" t="n"/>
      <c r="P994" s="14" t="n"/>
      <c r="Q994" s="15">
        <f>IF(N994="Sí",0,H994-I994-K994)</f>
        <v/>
      </c>
      <c r="R994" s="14">
        <f>F994-TODAY()</f>
        <v/>
      </c>
      <c r="S994" s="14">
        <f>IF(N994="Sí","🟢 Pagado",IF(R994&lt;0,"🔴 Vencido",IF(R994&lt;=7,"🟡 Por vencer","")))</f>
        <v/>
      </c>
      <c r="T994" s="14" t="n"/>
      <c r="U994" s="14" t="n"/>
      <c r="V994" s="14" t="n"/>
      <c r="W994" s="14" t="n"/>
      <c r="X994" s="87" t="n"/>
    </row>
    <row r="995">
      <c r="A995" s="13" t="n"/>
      <c r="B995" s="14" t="n"/>
      <c r="C995" s="14" t="n"/>
      <c r="D995" s="14" t="n"/>
      <c r="E995" s="13" t="n"/>
      <c r="F995" s="13" t="n"/>
      <c r="G995" s="14" t="n"/>
      <c r="H995" s="15" t="n"/>
      <c r="I995" s="15" t="n"/>
      <c r="J995" s="308" t="n"/>
      <c r="K995" s="15" t="n"/>
      <c r="L995" s="15" t="n"/>
      <c r="M995" s="33">
        <f>SUM(I995,K995)</f>
        <v/>
      </c>
      <c r="N995" s="14" t="n"/>
      <c r="O995" s="13" t="n"/>
      <c r="P995" s="14" t="n"/>
      <c r="Q995" s="15">
        <f>IF(N995="Sí",0,H995-I995-K995)</f>
        <v/>
      </c>
      <c r="R995" s="14">
        <f>F995-TODAY()</f>
        <v/>
      </c>
      <c r="S995" s="14">
        <f>IF(N995="Sí","🟢 Pagado",IF(R995&lt;0,"🔴 Vencido",IF(R995&lt;=7,"🟡 Por vencer","")))</f>
        <v/>
      </c>
      <c r="T995" s="14" t="n"/>
      <c r="U995" s="14" t="n"/>
      <c r="V995" s="14" t="n"/>
      <c r="W995" s="14" t="n"/>
      <c r="X995" s="87" t="n"/>
    </row>
    <row r="996">
      <c r="A996" s="13" t="n"/>
      <c r="B996" s="14" t="n"/>
      <c r="C996" s="14" t="n"/>
      <c r="D996" s="14" t="n"/>
      <c r="E996" s="13" t="n"/>
      <c r="F996" s="13" t="n"/>
      <c r="G996" s="14" t="n"/>
      <c r="H996" s="15" t="n"/>
      <c r="I996" s="15" t="n"/>
      <c r="J996" s="308" t="n"/>
      <c r="K996" s="15" t="n"/>
      <c r="L996" s="15" t="n"/>
      <c r="M996" s="33">
        <f>SUM(I996,K996)</f>
        <v/>
      </c>
      <c r="N996" s="14" t="n"/>
      <c r="O996" s="13" t="n"/>
      <c r="P996" s="14" t="n"/>
      <c r="Q996" s="15">
        <f>IF(N996="Sí",0,H996-I996-K996)</f>
        <v/>
      </c>
      <c r="R996" s="14">
        <f>F996-TODAY()</f>
        <v/>
      </c>
      <c r="S996" s="14">
        <f>IF(N996="Sí","🟢 Pagado",IF(R996&lt;0,"🔴 Vencido",IF(R996&lt;=7,"🟡 Por vencer","")))</f>
        <v/>
      </c>
      <c r="T996" s="14" t="n"/>
      <c r="U996" s="14" t="n"/>
      <c r="V996" s="14" t="n"/>
      <c r="W996" s="14" t="n"/>
      <c r="X996" s="87" t="n"/>
    </row>
    <row r="997">
      <c r="A997" s="13" t="n"/>
      <c r="B997" s="14" t="n"/>
      <c r="C997" s="14" t="n"/>
      <c r="D997" s="14" t="n"/>
      <c r="E997" s="13" t="n"/>
      <c r="F997" s="13" t="n"/>
      <c r="G997" s="14" t="n"/>
      <c r="H997" s="15" t="n"/>
      <c r="I997" s="15" t="n"/>
      <c r="J997" s="308" t="n"/>
      <c r="K997" s="15" t="n"/>
      <c r="L997" s="15" t="n"/>
      <c r="M997" s="33">
        <f>SUM(I997,K997)</f>
        <v/>
      </c>
      <c r="N997" s="14" t="n"/>
      <c r="O997" s="13" t="n"/>
      <c r="P997" s="14" t="n"/>
      <c r="Q997" s="15">
        <f>IF(N997="Sí",0,H997-I997-K997)</f>
        <v/>
      </c>
      <c r="R997" s="14">
        <f>F997-TODAY()</f>
        <v/>
      </c>
      <c r="S997" s="14">
        <f>IF(N997="Sí","🟢 Pagado",IF(R997&lt;0,"🔴 Vencido",IF(R997&lt;=7,"🟡 Por vencer","")))</f>
        <v/>
      </c>
      <c r="T997" s="14" t="n"/>
      <c r="U997" s="14" t="n"/>
      <c r="V997" s="14" t="n"/>
      <c r="W997" s="14" t="n"/>
      <c r="X997" s="87" t="n"/>
    </row>
    <row r="998">
      <c r="A998" s="13" t="n"/>
      <c r="B998" s="14" t="n"/>
      <c r="C998" s="14" t="n"/>
      <c r="D998" s="14" t="n"/>
      <c r="E998" s="13" t="n"/>
      <c r="F998" s="13" t="n"/>
      <c r="G998" s="14" t="n"/>
      <c r="H998" s="15" t="n"/>
      <c r="I998" s="15" t="n"/>
      <c r="J998" s="308" t="n"/>
      <c r="K998" s="15" t="n"/>
      <c r="L998" s="15" t="n"/>
      <c r="M998" s="33">
        <f>SUM(I998,K998)</f>
        <v/>
      </c>
      <c r="N998" s="14" t="n"/>
      <c r="O998" s="13" t="n"/>
      <c r="P998" s="14" t="n"/>
      <c r="Q998" s="15">
        <f>IF(N998="Sí",0,H998-I998-K998)</f>
        <v/>
      </c>
      <c r="R998" s="14">
        <f>F998-TODAY()</f>
        <v/>
      </c>
      <c r="S998" s="14">
        <f>IF(N998="Sí","🟢 Pagado",IF(R998&lt;0,"🔴 Vencido",IF(R998&lt;=7,"🟡 Por vencer","")))</f>
        <v/>
      </c>
      <c r="T998" s="14" t="n"/>
      <c r="U998" s="14" t="n"/>
      <c r="V998" s="14" t="n"/>
      <c r="W998" s="14" t="n"/>
      <c r="X998" s="87" t="n"/>
    </row>
    <row r="999">
      <c r="A999" s="13" t="n"/>
      <c r="B999" s="14" t="n"/>
      <c r="C999" s="14" t="n"/>
      <c r="D999" s="14" t="n"/>
      <c r="E999" s="13" t="n"/>
      <c r="F999" s="13" t="n"/>
      <c r="G999" s="14" t="n"/>
      <c r="H999" s="15" t="n"/>
      <c r="I999" s="15" t="n"/>
      <c r="J999" s="308" t="n"/>
      <c r="K999" s="15" t="n"/>
      <c r="L999" s="15" t="n"/>
      <c r="M999" s="33">
        <f>SUM(I999,K999)</f>
        <v/>
      </c>
      <c r="N999" s="14" t="n"/>
      <c r="O999" s="13" t="n"/>
      <c r="P999" s="14" t="n"/>
      <c r="Q999" s="15">
        <f>IF(N999="Sí",0,H999-I999-K999)</f>
        <v/>
      </c>
      <c r="R999" s="14">
        <f>F999-TODAY()</f>
        <v/>
      </c>
      <c r="S999" s="14">
        <f>IF(N999="Sí","🟢 Pagado",IF(R999&lt;0,"🔴 Vencido",IF(R999&lt;=7,"🟡 Por vencer","")))</f>
        <v/>
      </c>
      <c r="T999" s="14" t="n"/>
      <c r="U999" s="14" t="n"/>
      <c r="V999" s="14" t="n"/>
      <c r="W999" s="14" t="n"/>
      <c r="X999" s="87" t="n"/>
    </row>
    <row r="1000">
      <c r="A1000" s="13" t="n"/>
      <c r="B1000" s="14" t="n"/>
      <c r="C1000" s="14" t="n"/>
      <c r="D1000" s="14" t="n"/>
      <c r="E1000" s="13" t="n"/>
      <c r="F1000" s="13" t="n"/>
      <c r="G1000" s="14" t="n"/>
      <c r="H1000" s="15" t="n"/>
      <c r="I1000" s="15" t="n"/>
      <c r="J1000" s="308" t="n"/>
      <c r="K1000" s="15" t="n"/>
      <c r="L1000" s="15" t="n"/>
      <c r="M1000" s="33">
        <f>SUM(I1000,K1000)</f>
        <v/>
      </c>
      <c r="N1000" s="14" t="n"/>
      <c r="O1000" s="13" t="n"/>
      <c r="P1000" s="14" t="n"/>
      <c r="Q1000" s="15">
        <f>IF(N1000="Sí",0,H1000-I1000-K1000)</f>
        <v/>
      </c>
      <c r="R1000" s="14">
        <f>F1000-TODAY()</f>
        <v/>
      </c>
      <c r="S1000" s="14">
        <f>IF(N1000="Sí","🟢 Pagado",IF(R1000&lt;0,"🔴 Vencido",IF(R1000&lt;=7,"🟡 Por vencer","")))</f>
        <v/>
      </c>
      <c r="T1000" s="14" t="n"/>
      <c r="U1000" s="14" t="n"/>
      <c r="V1000" s="14" t="n"/>
      <c r="W1000" s="14" t="n"/>
      <c r="X1000" s="87" t="n"/>
    </row>
    <row r="1001">
      <c r="A1001" s="13" t="n"/>
      <c r="B1001" s="14" t="n"/>
      <c r="C1001" s="14" t="n"/>
      <c r="D1001" s="14" t="n"/>
      <c r="E1001" s="13" t="n"/>
      <c r="F1001" s="13" t="n"/>
      <c r="G1001" s="14" t="n"/>
      <c r="H1001" s="15" t="n"/>
      <c r="I1001" s="15" t="n"/>
      <c r="J1001" s="308" t="n"/>
      <c r="K1001" s="15" t="n"/>
      <c r="L1001" s="15" t="n"/>
      <c r="M1001" s="33">
        <f>SUM(I1001,K1001)</f>
        <v/>
      </c>
      <c r="N1001" s="14" t="n"/>
      <c r="O1001" s="13" t="n"/>
      <c r="P1001" s="14" t="n"/>
      <c r="Q1001" s="15">
        <f>IF(N1001="Sí",0,H1001-I1001-K1001)</f>
        <v/>
      </c>
      <c r="R1001" s="14">
        <f>F1001-TODAY()</f>
        <v/>
      </c>
      <c r="S1001" s="14">
        <f>IF(N1001="Sí","🟢 Pagado",IF(R1001&lt;0,"🔴 Vencido",IF(R1001&lt;=7,"🟡 Por vencer","")))</f>
        <v/>
      </c>
      <c r="T1001" s="14" t="n"/>
      <c r="U1001" s="14" t="n"/>
      <c r="V1001" s="14" t="n"/>
      <c r="W1001" s="14" t="n"/>
      <c r="X1001" s="87" t="n"/>
    </row>
    <row r="1002">
      <c r="A1002" s="13" t="n"/>
      <c r="B1002" s="14" t="n"/>
      <c r="C1002" s="14" t="n"/>
      <c r="D1002" s="14" t="n"/>
      <c r="E1002" s="13" t="n"/>
      <c r="F1002" s="13" t="n"/>
      <c r="G1002" s="14" t="n"/>
      <c r="H1002" s="15" t="n"/>
      <c r="I1002" s="15" t="n"/>
      <c r="J1002" s="308" t="n"/>
      <c r="K1002" s="15" t="n"/>
      <c r="L1002" s="15" t="n"/>
      <c r="M1002" s="33">
        <f>SUM(I1002,K1002)</f>
        <v/>
      </c>
      <c r="N1002" s="14" t="n"/>
      <c r="O1002" s="13" t="n"/>
      <c r="P1002" s="14" t="n"/>
      <c r="Q1002" s="15">
        <f>IF(N1002="Sí",0,H1002-I1002-K1002)</f>
        <v/>
      </c>
      <c r="R1002" s="14">
        <f>F1002-TODAY()</f>
        <v/>
      </c>
      <c r="S1002" s="14">
        <f>IF(N1002="Sí","🟢 Pagado",IF(R1002&lt;0,"🔴 Vencido",IF(R1002&lt;=7,"🟡 Por vencer","")))</f>
        <v/>
      </c>
      <c r="T1002" s="14" t="n"/>
      <c r="U1002" s="14" t="n"/>
      <c r="V1002" s="14" t="n"/>
      <c r="W1002" s="14" t="n"/>
      <c r="X1002" s="87" t="n"/>
    </row>
    <row r="1003">
      <c r="A1003" s="13" t="n"/>
      <c r="B1003" s="14" t="n"/>
      <c r="C1003" s="14" t="n"/>
      <c r="D1003" s="14" t="n"/>
      <c r="E1003" s="13" t="n"/>
      <c r="F1003" s="13" t="n"/>
      <c r="G1003" s="14" t="n"/>
      <c r="H1003" s="15" t="n"/>
      <c r="I1003" s="15" t="n"/>
      <c r="J1003" s="308" t="n"/>
      <c r="K1003" s="15" t="n"/>
      <c r="L1003" s="15" t="n"/>
      <c r="M1003" s="33">
        <f>SUM(I1003,K1003)</f>
        <v/>
      </c>
      <c r="N1003" s="14" t="n"/>
      <c r="O1003" s="13" t="n"/>
      <c r="P1003" s="14" t="n"/>
      <c r="Q1003" s="15">
        <f>IF(N1003="Sí",0,H1003-I1003-K1003)</f>
        <v/>
      </c>
      <c r="R1003" s="14">
        <f>F1003-TODAY()</f>
        <v/>
      </c>
      <c r="S1003" s="14">
        <f>IF(N1003="Sí","🟢 Pagado",IF(R1003&lt;0,"🔴 Vencido",IF(R1003&lt;=7,"🟡 Por vencer","")))</f>
        <v/>
      </c>
      <c r="T1003" s="14" t="n"/>
      <c r="U1003" s="14" t="n"/>
      <c r="V1003" s="14" t="n"/>
      <c r="W1003" s="14" t="n"/>
      <c r="X1003" s="87" t="n"/>
    </row>
    <row r="1004">
      <c r="A1004" s="13" t="n"/>
      <c r="B1004" s="14" t="n"/>
      <c r="C1004" s="14" t="n"/>
      <c r="D1004" s="14" t="n"/>
      <c r="E1004" s="13" t="n"/>
      <c r="F1004" s="13" t="n"/>
      <c r="G1004" s="14" t="n"/>
      <c r="H1004" s="15" t="n"/>
      <c r="I1004" s="15" t="n"/>
      <c r="J1004" s="308" t="n"/>
      <c r="K1004" s="15" t="n"/>
      <c r="L1004" s="15" t="n"/>
      <c r="M1004" s="33">
        <f>SUM(I1004,K1004)</f>
        <v/>
      </c>
      <c r="N1004" s="14" t="n"/>
      <c r="O1004" s="13" t="n"/>
      <c r="P1004" s="14" t="n"/>
      <c r="Q1004" s="15">
        <f>IF(N1004="Sí",0,H1004-I1004-K1004)</f>
        <v/>
      </c>
      <c r="R1004" s="14">
        <f>F1004-TODAY()</f>
        <v/>
      </c>
      <c r="S1004" s="14">
        <f>IF(N1004="Sí","🟢 Pagado",IF(R1004&lt;0,"🔴 Vencido",IF(R1004&lt;=7,"🟡 Por vencer","")))</f>
        <v/>
      </c>
      <c r="T1004" s="14" t="n"/>
      <c r="U1004" s="14" t="n"/>
      <c r="V1004" s="14" t="n"/>
      <c r="W1004" s="14" t="n"/>
      <c r="X1004" s="87" t="n"/>
    </row>
    <row r="1005">
      <c r="A1005" s="13" t="n"/>
      <c r="B1005" s="14" t="n"/>
      <c r="C1005" s="14" t="n"/>
      <c r="D1005" s="14" t="n"/>
      <c r="E1005" s="13" t="n"/>
      <c r="F1005" s="13" t="n"/>
      <c r="G1005" s="14" t="n"/>
      <c r="H1005" s="15" t="n"/>
      <c r="I1005" s="15" t="n"/>
      <c r="J1005" s="308" t="n"/>
      <c r="K1005" s="15" t="n"/>
      <c r="L1005" s="15" t="n"/>
      <c r="M1005" s="33">
        <f>SUM(I1005,K1005)</f>
        <v/>
      </c>
      <c r="N1005" s="14" t="n"/>
      <c r="O1005" s="13" t="n"/>
      <c r="P1005" s="14" t="n"/>
      <c r="Q1005" s="15">
        <f>IF(N1005="Sí",0,H1005-I1005-K1005)</f>
        <v/>
      </c>
      <c r="R1005" s="14">
        <f>F1005-TODAY()</f>
        <v/>
      </c>
      <c r="S1005" s="14">
        <f>IF(N1005="Sí","🟢 Pagado",IF(R1005&lt;0,"🔴 Vencido",IF(R1005&lt;=7,"🟡 Por vencer","")))</f>
        <v/>
      </c>
      <c r="T1005" s="14" t="n"/>
      <c r="U1005" s="14" t="n"/>
      <c r="V1005" s="14" t="n"/>
      <c r="W1005" s="14" t="n"/>
      <c r="X1005" s="87" t="n"/>
    </row>
    <row r="1006">
      <c r="A1006" s="13" t="n"/>
      <c r="B1006" s="14" t="n"/>
      <c r="C1006" s="14" t="n"/>
      <c r="D1006" s="14" t="n"/>
      <c r="E1006" s="13" t="n"/>
      <c r="F1006" s="13" t="n"/>
      <c r="G1006" s="14" t="n"/>
      <c r="H1006" s="15" t="n"/>
      <c r="I1006" s="15" t="n"/>
      <c r="J1006" s="308" t="n"/>
      <c r="K1006" s="15" t="n"/>
      <c r="L1006" s="15" t="n"/>
      <c r="M1006" s="33">
        <f>SUM(I1006,K1006)</f>
        <v/>
      </c>
      <c r="N1006" s="14" t="n"/>
      <c r="O1006" s="13" t="n"/>
      <c r="P1006" s="14" t="n"/>
      <c r="Q1006" s="15">
        <f>IF(N1006="Sí",0,H1006-I1006-K1006)</f>
        <v/>
      </c>
      <c r="R1006" s="14">
        <f>F1006-TODAY()</f>
        <v/>
      </c>
      <c r="S1006" s="14">
        <f>IF(N1006="Sí","🟢 Pagado",IF(R1006&lt;0,"🔴 Vencido",IF(R1006&lt;=7,"🟡 Por vencer","")))</f>
        <v/>
      </c>
      <c r="T1006" s="14" t="n"/>
      <c r="U1006" s="14" t="n"/>
      <c r="V1006" s="14" t="n"/>
      <c r="W1006" s="14" t="n"/>
      <c r="X1006" s="87" t="n"/>
    </row>
    <row r="1007">
      <c r="A1007" s="13" t="n"/>
      <c r="B1007" s="14" t="n"/>
      <c r="C1007" s="14" t="n"/>
      <c r="D1007" s="14" t="n"/>
      <c r="E1007" s="13" t="n"/>
      <c r="F1007" s="13" t="n"/>
      <c r="G1007" s="14" t="n"/>
      <c r="H1007" s="15" t="n"/>
      <c r="I1007" s="15" t="n"/>
      <c r="J1007" s="308" t="n"/>
      <c r="K1007" s="15" t="n"/>
      <c r="L1007" s="15" t="n"/>
      <c r="M1007" s="33">
        <f>SUM(I1007,K1007)</f>
        <v/>
      </c>
      <c r="N1007" s="14" t="n"/>
      <c r="O1007" s="13" t="n"/>
      <c r="P1007" s="14" t="n"/>
      <c r="Q1007" s="15">
        <f>IF(N1007="Sí",0,H1007-I1007-K1007)</f>
        <v/>
      </c>
      <c r="R1007" s="14">
        <f>F1007-TODAY()</f>
        <v/>
      </c>
      <c r="S1007" s="14">
        <f>IF(N1007="Sí","🟢 Pagado",IF(R1007&lt;0,"🔴 Vencido",IF(R1007&lt;=7,"🟡 Por vencer","")))</f>
        <v/>
      </c>
      <c r="T1007" s="14" t="n"/>
      <c r="U1007" s="14" t="n"/>
      <c r="V1007" s="14" t="n"/>
      <c r="W1007" s="14" t="n"/>
      <c r="X1007" s="87" t="n"/>
    </row>
    <row r="1008">
      <c r="A1008" s="13" t="n"/>
      <c r="B1008" s="14" t="n"/>
      <c r="C1008" s="14" t="n"/>
      <c r="D1008" s="14" t="n"/>
      <c r="E1008" s="13" t="n"/>
      <c r="F1008" s="13" t="n"/>
      <c r="G1008" s="14" t="n"/>
      <c r="H1008" s="15" t="n"/>
      <c r="I1008" s="15" t="n"/>
      <c r="J1008" s="308" t="n"/>
      <c r="K1008" s="15" t="n"/>
      <c r="L1008" s="15" t="n"/>
      <c r="M1008" s="33">
        <f>SUM(I1008,K1008)</f>
        <v/>
      </c>
      <c r="N1008" s="14" t="n"/>
      <c r="O1008" s="13" t="n"/>
      <c r="P1008" s="14" t="n"/>
      <c r="Q1008" s="15">
        <f>IF(N1008="Sí",0,H1008-I1008-K1008)</f>
        <v/>
      </c>
      <c r="R1008" s="14">
        <f>F1008-TODAY()</f>
        <v/>
      </c>
      <c r="S1008" s="14">
        <f>IF(N1008="Sí","🟢 Pagado",IF(R1008&lt;0,"🔴 Vencido",IF(R1008&lt;=7,"🟡 Por vencer","")))</f>
        <v/>
      </c>
      <c r="T1008" s="14" t="n"/>
      <c r="U1008" s="14" t="n"/>
      <c r="V1008" s="14" t="n"/>
      <c r="W1008" s="14" t="n"/>
      <c r="X1008" s="87" t="n"/>
    </row>
    <row r="1009">
      <c r="A1009" s="13" t="n"/>
      <c r="B1009" s="14" t="n"/>
      <c r="C1009" s="14" t="n"/>
      <c r="D1009" s="14" t="n"/>
      <c r="E1009" s="13" t="n"/>
      <c r="F1009" s="13" t="n"/>
      <c r="G1009" s="14" t="n"/>
      <c r="H1009" s="15" t="n"/>
      <c r="I1009" s="15" t="n"/>
      <c r="J1009" s="308" t="n"/>
      <c r="K1009" s="15" t="n"/>
      <c r="L1009" s="15" t="n"/>
      <c r="M1009" s="33">
        <f>SUM(I1009,K1009)</f>
        <v/>
      </c>
      <c r="N1009" s="14" t="n"/>
      <c r="O1009" s="13" t="n"/>
      <c r="P1009" s="14" t="n"/>
      <c r="Q1009" s="15">
        <f>IF(N1009="Sí",0,H1009-I1009-K1009)</f>
        <v/>
      </c>
      <c r="R1009" s="14">
        <f>F1009-TODAY()</f>
        <v/>
      </c>
      <c r="S1009" s="14">
        <f>IF(N1009="Sí","🟢 Pagado",IF(R1009&lt;0,"🔴 Vencido",IF(R1009&lt;=7,"🟡 Por vencer","")))</f>
        <v/>
      </c>
      <c r="T1009" s="14" t="n"/>
      <c r="U1009" s="14" t="n"/>
      <c r="V1009" s="14" t="n"/>
      <c r="W1009" s="14" t="n"/>
      <c r="X1009" s="87" t="n"/>
    </row>
    <row r="1010">
      <c r="A1010" s="13" t="n"/>
      <c r="B1010" s="14" t="n"/>
      <c r="C1010" s="14" t="n"/>
      <c r="D1010" s="14" t="n"/>
      <c r="E1010" s="13" t="n"/>
      <c r="F1010" s="13" t="n"/>
      <c r="G1010" s="14" t="n"/>
      <c r="H1010" s="15" t="n"/>
      <c r="I1010" s="15" t="n"/>
      <c r="J1010" s="308" t="n"/>
      <c r="K1010" s="15" t="n"/>
      <c r="L1010" s="15" t="n"/>
      <c r="M1010" s="33">
        <f>SUM(I1010,K1010)</f>
        <v/>
      </c>
      <c r="N1010" s="14" t="n"/>
      <c r="O1010" s="13" t="n"/>
      <c r="P1010" s="14" t="n"/>
      <c r="Q1010" s="15">
        <f>IF(N1010="Sí",0,H1010-I1010-K1010)</f>
        <v/>
      </c>
      <c r="R1010" s="14">
        <f>F1010-TODAY()</f>
        <v/>
      </c>
      <c r="S1010" s="14">
        <f>IF(N1010="Sí","🟢 Pagado",IF(R1010&lt;0,"🔴 Vencido",IF(R1010&lt;=7,"🟡 Por vencer","")))</f>
        <v/>
      </c>
      <c r="T1010" s="14" t="n"/>
      <c r="U1010" s="14" t="n"/>
      <c r="V1010" s="14" t="n"/>
      <c r="W1010" s="14" t="n"/>
      <c r="X1010" s="87" t="n"/>
    </row>
    <row r="1011">
      <c r="A1011" s="13" t="n"/>
      <c r="B1011" s="14" t="n"/>
      <c r="C1011" s="14" t="n"/>
      <c r="D1011" s="14" t="n"/>
      <c r="E1011" s="13" t="n"/>
      <c r="F1011" s="13" t="n"/>
      <c r="G1011" s="14" t="n"/>
      <c r="H1011" s="15" t="n"/>
      <c r="I1011" s="15" t="n"/>
      <c r="J1011" s="308" t="n"/>
      <c r="K1011" s="15" t="n"/>
      <c r="L1011" s="15" t="n"/>
      <c r="M1011" s="33">
        <f>SUM(I1011,K1011)</f>
        <v/>
      </c>
      <c r="N1011" s="14" t="n"/>
      <c r="O1011" s="13" t="n"/>
      <c r="P1011" s="14" t="n"/>
      <c r="Q1011" s="15">
        <f>IF(N1011="Sí",0,H1011-I1011-K1011)</f>
        <v/>
      </c>
      <c r="R1011" s="14">
        <f>F1011-TODAY()</f>
        <v/>
      </c>
      <c r="S1011" s="14">
        <f>IF(N1011="Sí","🟢 Pagado",IF(R1011&lt;0,"🔴 Vencido",IF(R1011&lt;=7,"🟡 Por vencer","")))</f>
        <v/>
      </c>
      <c r="T1011" s="14" t="n"/>
      <c r="U1011" s="14" t="n"/>
      <c r="V1011" s="14" t="n"/>
      <c r="W1011" s="14" t="n"/>
      <c r="X1011" s="87" t="n"/>
    </row>
    <row r="1012">
      <c r="A1012" s="13" t="n"/>
      <c r="B1012" s="14" t="n"/>
      <c r="C1012" s="14" t="n"/>
      <c r="D1012" s="14" t="n"/>
      <c r="E1012" s="13" t="n"/>
      <c r="F1012" s="13" t="n"/>
      <c r="G1012" s="14" t="n"/>
      <c r="H1012" s="15" t="n"/>
      <c r="I1012" s="15" t="n"/>
      <c r="J1012" s="308" t="n"/>
      <c r="K1012" s="15" t="n"/>
      <c r="L1012" s="15" t="n"/>
      <c r="M1012" s="33">
        <f>SUM(I1012,K1012)</f>
        <v/>
      </c>
      <c r="N1012" s="14" t="n"/>
      <c r="O1012" s="13" t="n"/>
      <c r="P1012" s="14" t="n"/>
      <c r="Q1012" s="15">
        <f>IF(N1012="Sí",0,H1012-I1012-K1012)</f>
        <v/>
      </c>
      <c r="R1012" s="14">
        <f>F1012-TODAY()</f>
        <v/>
      </c>
      <c r="S1012" s="14">
        <f>IF(N1012="Sí","🟢 Pagado",IF(R1012&lt;0,"🔴 Vencido",IF(R1012&lt;=7,"🟡 Por vencer","")))</f>
        <v/>
      </c>
      <c r="T1012" s="14" t="n"/>
      <c r="U1012" s="14" t="n"/>
      <c r="V1012" s="14" t="n"/>
      <c r="W1012" s="14" t="n"/>
      <c r="X1012" s="87" t="n"/>
    </row>
    <row r="1013">
      <c r="A1013" s="13" t="n"/>
      <c r="B1013" s="14" t="n"/>
      <c r="C1013" s="14" t="n"/>
      <c r="D1013" s="14" t="n"/>
      <c r="E1013" s="13" t="n"/>
      <c r="F1013" s="13" t="n"/>
      <c r="G1013" s="14" t="n"/>
      <c r="H1013" s="15" t="n"/>
      <c r="I1013" s="15" t="n"/>
      <c r="J1013" s="308" t="n"/>
      <c r="K1013" s="15" t="n"/>
      <c r="L1013" s="15" t="n"/>
      <c r="M1013" s="33">
        <f>SUM(I1013,K1013)</f>
        <v/>
      </c>
      <c r="N1013" s="14" t="n"/>
      <c r="O1013" s="13" t="n"/>
      <c r="P1013" s="14" t="n"/>
      <c r="Q1013" s="15">
        <f>IF(N1013="Sí",0,H1013-I1013-K1013)</f>
        <v/>
      </c>
      <c r="R1013" s="14">
        <f>F1013-TODAY()</f>
        <v/>
      </c>
      <c r="S1013" s="14">
        <f>IF(N1013="Sí","🟢 Pagado",IF(R1013&lt;0,"🔴 Vencido",IF(R1013&lt;=7,"🟡 Por vencer","")))</f>
        <v/>
      </c>
      <c r="T1013" s="14" t="n"/>
      <c r="U1013" s="14" t="n"/>
      <c r="V1013" s="14" t="n"/>
      <c r="W1013" s="14" t="n"/>
      <c r="X1013" s="87" t="n"/>
    </row>
    <row r="1014">
      <c r="A1014" s="13" t="n"/>
      <c r="B1014" s="14" t="n"/>
      <c r="C1014" s="14" t="n"/>
      <c r="D1014" s="14" t="n"/>
      <c r="E1014" s="13" t="n"/>
      <c r="F1014" s="13" t="n"/>
      <c r="G1014" s="14" t="n"/>
      <c r="H1014" s="15" t="n"/>
      <c r="I1014" s="15" t="n"/>
      <c r="J1014" s="308" t="n"/>
      <c r="K1014" s="15" t="n"/>
      <c r="L1014" s="15" t="n"/>
      <c r="M1014" s="33">
        <f>SUM(I1014,K1014)</f>
        <v/>
      </c>
      <c r="N1014" s="14" t="n"/>
      <c r="O1014" s="13" t="n"/>
      <c r="P1014" s="14" t="n"/>
      <c r="Q1014" s="15">
        <f>IF(N1014="Sí",0,H1014-I1014-K1014)</f>
        <v/>
      </c>
      <c r="R1014" s="14">
        <f>F1014-TODAY()</f>
        <v/>
      </c>
      <c r="S1014" s="14">
        <f>IF(N1014="Sí","🟢 Pagado",IF(R1014&lt;0,"🔴 Vencido",IF(R1014&lt;=7,"🟡 Por vencer","")))</f>
        <v/>
      </c>
      <c r="T1014" s="14" t="n"/>
      <c r="U1014" s="14" t="n"/>
      <c r="V1014" s="14" t="n"/>
      <c r="W1014" s="14" t="n"/>
      <c r="X1014" s="87" t="n"/>
    </row>
    <row r="1015">
      <c r="A1015" s="13" t="n"/>
      <c r="B1015" s="14" t="n"/>
      <c r="C1015" s="14" t="n"/>
      <c r="D1015" s="14" t="n"/>
      <c r="E1015" s="13" t="n"/>
      <c r="F1015" s="13" t="n"/>
      <c r="G1015" s="14" t="n"/>
      <c r="H1015" s="15" t="n"/>
      <c r="I1015" s="15" t="n"/>
      <c r="J1015" s="308" t="n"/>
      <c r="K1015" s="15" t="n"/>
      <c r="L1015" s="15" t="n"/>
      <c r="M1015" s="33">
        <f>SUM(I1015,K1015)</f>
        <v/>
      </c>
      <c r="N1015" s="14" t="n"/>
      <c r="O1015" s="13" t="n"/>
      <c r="P1015" s="14" t="n"/>
      <c r="Q1015" s="15">
        <f>IF(N1015="Sí",0,H1015-I1015-K1015)</f>
        <v/>
      </c>
      <c r="R1015" s="14">
        <f>F1015-TODAY()</f>
        <v/>
      </c>
      <c r="S1015" s="14">
        <f>IF(N1015="Sí","🟢 Pagado",IF(R1015&lt;0,"🔴 Vencido",IF(R1015&lt;=7,"🟡 Por vencer","")))</f>
        <v/>
      </c>
      <c r="T1015" s="14" t="n"/>
      <c r="U1015" s="14" t="n"/>
      <c r="V1015" s="14" t="n"/>
      <c r="W1015" s="14" t="n"/>
      <c r="X1015" s="87" t="n"/>
    </row>
    <row r="1016">
      <c r="A1016" s="13" t="n"/>
      <c r="B1016" s="14" t="n"/>
      <c r="C1016" s="14" t="n"/>
      <c r="D1016" s="14" t="n"/>
      <c r="E1016" s="13" t="n"/>
      <c r="F1016" s="13" t="n"/>
      <c r="G1016" s="14" t="n"/>
      <c r="H1016" s="15" t="n"/>
      <c r="I1016" s="15" t="n"/>
      <c r="J1016" s="308" t="n"/>
      <c r="K1016" s="15" t="n"/>
      <c r="L1016" s="15" t="n"/>
      <c r="M1016" s="33">
        <f>SUM(I1016,K1016)</f>
        <v/>
      </c>
      <c r="N1016" s="14" t="n"/>
      <c r="O1016" s="13" t="n"/>
      <c r="P1016" s="14" t="n"/>
      <c r="Q1016" s="15">
        <f>IF(N1016="Sí",0,H1016-I1016-K1016)</f>
        <v/>
      </c>
      <c r="R1016" s="14">
        <f>F1016-TODAY()</f>
        <v/>
      </c>
      <c r="S1016" s="14">
        <f>IF(N1016="Sí","🟢 Pagado",IF(R1016&lt;0,"🔴 Vencido",IF(R1016&lt;=7,"🟡 Por vencer","")))</f>
        <v/>
      </c>
      <c r="T1016" s="14" t="n"/>
      <c r="U1016" s="14" t="n"/>
      <c r="V1016" s="14" t="n"/>
      <c r="W1016" s="14" t="n"/>
      <c r="X1016" s="87" t="n"/>
    </row>
    <row r="1017">
      <c r="A1017" s="13" t="n"/>
      <c r="B1017" s="14" t="n"/>
      <c r="C1017" s="14" t="n"/>
      <c r="D1017" s="14" t="n"/>
      <c r="E1017" s="13" t="n"/>
      <c r="F1017" s="13" t="n"/>
      <c r="G1017" s="14" t="n"/>
      <c r="H1017" s="15" t="n"/>
      <c r="I1017" s="15" t="n"/>
      <c r="J1017" s="308" t="n"/>
      <c r="K1017" s="15" t="n"/>
      <c r="L1017" s="15" t="n"/>
      <c r="M1017" s="33">
        <f>SUM(I1017,K1017)</f>
        <v/>
      </c>
      <c r="N1017" s="14" t="n"/>
      <c r="O1017" s="13" t="n"/>
      <c r="P1017" s="14" t="n"/>
      <c r="Q1017" s="15">
        <f>IF(N1017="Sí",0,H1017-I1017-K1017)</f>
        <v/>
      </c>
      <c r="R1017" s="14">
        <f>F1017-TODAY()</f>
        <v/>
      </c>
      <c r="S1017" s="14">
        <f>IF(N1017="Sí","🟢 Pagado",IF(R1017&lt;0,"🔴 Vencido",IF(R1017&lt;=7,"🟡 Por vencer","")))</f>
        <v/>
      </c>
      <c r="T1017" s="14" t="n"/>
      <c r="U1017" s="14" t="n"/>
      <c r="V1017" s="14" t="n"/>
      <c r="W1017" s="14" t="n"/>
      <c r="X1017" s="87" t="n"/>
    </row>
    <row r="1018">
      <c r="A1018" s="13" t="n"/>
      <c r="B1018" s="14" t="n"/>
      <c r="C1018" s="14" t="n"/>
      <c r="D1018" s="14" t="n"/>
      <c r="E1018" s="13" t="n"/>
      <c r="F1018" s="13" t="n"/>
      <c r="G1018" s="14" t="n"/>
      <c r="H1018" s="15" t="n"/>
      <c r="I1018" s="15" t="n"/>
      <c r="J1018" s="308" t="n"/>
      <c r="K1018" s="15" t="n"/>
      <c r="L1018" s="15" t="n"/>
      <c r="M1018" s="33">
        <f>SUM(I1018,K1018)</f>
        <v/>
      </c>
      <c r="N1018" s="14" t="n"/>
      <c r="O1018" s="13" t="n"/>
      <c r="P1018" s="14" t="n"/>
      <c r="Q1018" s="15">
        <f>IF(N1018="Sí",0,H1018-I1018-K1018)</f>
        <v/>
      </c>
      <c r="R1018" s="14">
        <f>F1018-TODAY()</f>
        <v/>
      </c>
      <c r="S1018" s="14">
        <f>IF(N1018="Sí","🟢 Pagado",IF(R1018&lt;0,"🔴 Vencido",IF(R1018&lt;=7,"🟡 Por vencer","")))</f>
        <v/>
      </c>
      <c r="T1018" s="14" t="n"/>
      <c r="U1018" s="14" t="n"/>
      <c r="V1018" s="14" t="n"/>
      <c r="W1018" s="14" t="n"/>
      <c r="X1018" s="87" t="n"/>
    </row>
    <row r="1019">
      <c r="A1019" s="13" t="n"/>
      <c r="B1019" s="14" t="n"/>
      <c r="C1019" s="14" t="n"/>
      <c r="D1019" s="14" t="n"/>
      <c r="E1019" s="13" t="n"/>
      <c r="F1019" s="13" t="n"/>
      <c r="G1019" s="14" t="n"/>
      <c r="H1019" s="15" t="n"/>
      <c r="I1019" s="15" t="n"/>
      <c r="J1019" s="308" t="n"/>
      <c r="K1019" s="15" t="n"/>
      <c r="L1019" s="15" t="n"/>
      <c r="M1019" s="33">
        <f>SUM(I1019,K1019)</f>
        <v/>
      </c>
      <c r="N1019" s="14" t="n"/>
      <c r="O1019" s="13" t="n"/>
      <c r="P1019" s="14" t="n"/>
      <c r="Q1019" s="15">
        <f>IF(N1019="Sí",0,H1019-I1019-K1019)</f>
        <v/>
      </c>
      <c r="R1019" s="14">
        <f>F1019-TODAY()</f>
        <v/>
      </c>
      <c r="S1019" s="14">
        <f>IF(N1019="Sí","🟢 Pagado",IF(R1019&lt;0,"🔴 Vencido",IF(R1019&lt;=7,"🟡 Por vencer","")))</f>
        <v/>
      </c>
      <c r="T1019" s="14" t="n"/>
      <c r="U1019" s="14" t="n"/>
      <c r="V1019" s="14" t="n"/>
      <c r="W1019" s="14" t="n"/>
      <c r="X1019" s="87" t="n"/>
    </row>
    <row r="1020">
      <c r="A1020" s="13" t="n"/>
      <c r="B1020" s="14" t="n"/>
      <c r="C1020" s="14" t="n"/>
      <c r="D1020" s="14" t="n"/>
      <c r="E1020" s="13" t="n"/>
      <c r="F1020" s="13" t="n"/>
      <c r="G1020" s="14" t="n"/>
      <c r="H1020" s="15" t="n"/>
      <c r="I1020" s="15" t="n"/>
      <c r="J1020" s="308" t="n"/>
      <c r="K1020" s="15" t="n"/>
      <c r="L1020" s="15" t="n"/>
      <c r="M1020" s="33">
        <f>SUM(I1020,K1020)</f>
        <v/>
      </c>
      <c r="N1020" s="14" t="n"/>
      <c r="O1020" s="13" t="n"/>
      <c r="P1020" s="14" t="n"/>
      <c r="Q1020" s="15">
        <f>IF(N1020="Sí",0,H1020-I1020-K1020)</f>
        <v/>
      </c>
      <c r="R1020" s="14">
        <f>F1020-TODAY()</f>
        <v/>
      </c>
      <c r="S1020" s="14">
        <f>IF(N1020="Sí","🟢 Pagado",IF(R1020&lt;0,"🔴 Vencido",IF(R1020&lt;=7,"🟡 Por vencer","")))</f>
        <v/>
      </c>
      <c r="T1020" s="14" t="n"/>
      <c r="U1020" s="14" t="n"/>
      <c r="V1020" s="14" t="n"/>
      <c r="W1020" s="14" t="n"/>
      <c r="X1020" s="87" t="n"/>
    </row>
    <row r="1021">
      <c r="A1021" s="13" t="n"/>
      <c r="B1021" s="14" t="n"/>
      <c r="C1021" s="14" t="n"/>
      <c r="D1021" s="14" t="n"/>
      <c r="E1021" s="13" t="n"/>
      <c r="F1021" s="13" t="n"/>
      <c r="G1021" s="14" t="n"/>
      <c r="H1021" s="15" t="n"/>
      <c r="I1021" s="15" t="n"/>
      <c r="J1021" s="308" t="n"/>
      <c r="K1021" s="15" t="n"/>
      <c r="L1021" s="15" t="n"/>
      <c r="M1021" s="33">
        <f>SUM(I1021,K1021)</f>
        <v/>
      </c>
      <c r="N1021" s="14" t="n"/>
      <c r="O1021" s="13" t="n"/>
      <c r="P1021" s="14" t="n"/>
      <c r="Q1021" s="15">
        <f>IF(N1021="Sí",0,H1021-I1021-K1021)</f>
        <v/>
      </c>
      <c r="R1021" s="14">
        <f>F1021-TODAY()</f>
        <v/>
      </c>
      <c r="S1021" s="14">
        <f>IF(N1021="Sí","🟢 Pagado",IF(R1021&lt;0,"🔴 Vencido",IF(R1021&lt;=7,"🟡 Por vencer","")))</f>
        <v/>
      </c>
      <c r="T1021" s="14" t="n"/>
      <c r="U1021" s="14" t="n"/>
      <c r="V1021" s="14" t="n"/>
      <c r="W1021" s="14" t="n"/>
      <c r="X1021" s="87" t="n"/>
    </row>
    <row r="1022">
      <c r="A1022" s="13" t="n"/>
      <c r="B1022" s="14" t="n"/>
      <c r="C1022" s="14" t="n"/>
      <c r="D1022" s="14" t="n"/>
      <c r="E1022" s="13" t="n"/>
      <c r="F1022" s="13" t="n"/>
      <c r="G1022" s="14" t="n"/>
      <c r="H1022" s="15" t="n"/>
      <c r="I1022" s="15" t="n"/>
      <c r="J1022" s="308" t="n"/>
      <c r="K1022" s="15" t="n"/>
      <c r="L1022" s="15" t="n"/>
      <c r="M1022" s="33">
        <f>SUM(I1022,K1022)</f>
        <v/>
      </c>
      <c r="N1022" s="14" t="n"/>
      <c r="O1022" s="13" t="n"/>
      <c r="P1022" s="14" t="n"/>
      <c r="Q1022" s="15">
        <f>IF(N1022="Sí",0,H1022-I1022-K1022)</f>
        <v/>
      </c>
      <c r="R1022" s="14">
        <f>F1022-TODAY()</f>
        <v/>
      </c>
      <c r="S1022" s="14">
        <f>IF(N1022="Sí","🟢 Pagado",IF(R1022&lt;0,"🔴 Vencido",IF(R1022&lt;=7,"🟡 Por vencer","")))</f>
        <v/>
      </c>
      <c r="T1022" s="14" t="n"/>
      <c r="U1022" s="14" t="n"/>
      <c r="V1022" s="14" t="n"/>
      <c r="W1022" s="14" t="n"/>
      <c r="X1022" s="87" t="n"/>
    </row>
    <row r="1023">
      <c r="A1023" s="13" t="n"/>
      <c r="B1023" s="14" t="n"/>
      <c r="C1023" s="14" t="n"/>
      <c r="D1023" s="14" t="n"/>
      <c r="E1023" s="13" t="n"/>
      <c r="F1023" s="13" t="n"/>
      <c r="G1023" s="14" t="n"/>
      <c r="H1023" s="15" t="n"/>
      <c r="I1023" s="15" t="n"/>
      <c r="J1023" s="308" t="n"/>
      <c r="K1023" s="15" t="n"/>
      <c r="L1023" s="15" t="n"/>
      <c r="M1023" s="33">
        <f>SUM(I1023,K1023)</f>
        <v/>
      </c>
      <c r="N1023" s="14" t="n"/>
      <c r="O1023" s="13" t="n"/>
      <c r="P1023" s="14" t="n"/>
      <c r="Q1023" s="15">
        <f>IF(N1023="Sí",0,H1023-I1023-K1023)</f>
        <v/>
      </c>
      <c r="R1023" s="14">
        <f>F1023-TODAY()</f>
        <v/>
      </c>
      <c r="S1023" s="14">
        <f>IF(N1023="Sí","🟢 Pagado",IF(R1023&lt;0,"🔴 Vencido",IF(R1023&lt;=7,"🟡 Por vencer","")))</f>
        <v/>
      </c>
      <c r="T1023" s="14" t="n"/>
      <c r="U1023" s="14" t="n"/>
      <c r="V1023" s="14" t="n"/>
      <c r="W1023" s="14" t="n"/>
      <c r="X1023" s="87" t="n"/>
    </row>
    <row r="1024">
      <c r="A1024" s="13" t="n"/>
      <c r="B1024" s="14" t="n"/>
      <c r="C1024" s="14" t="n"/>
      <c r="D1024" s="14" t="n"/>
      <c r="E1024" s="13" t="n"/>
      <c r="F1024" s="13" t="n"/>
      <c r="G1024" s="14" t="n"/>
      <c r="H1024" s="15" t="n"/>
      <c r="I1024" s="15" t="n"/>
      <c r="J1024" s="308" t="n"/>
      <c r="K1024" s="15" t="n"/>
      <c r="L1024" s="15" t="n"/>
      <c r="M1024" s="33">
        <f>SUM(I1024,K1024)</f>
        <v/>
      </c>
      <c r="N1024" s="14" t="n"/>
      <c r="O1024" s="13" t="n"/>
      <c r="P1024" s="14" t="n"/>
      <c r="Q1024" s="15">
        <f>IF(N1024="Sí",0,H1024-I1024-K1024)</f>
        <v/>
      </c>
      <c r="R1024" s="14">
        <f>F1024-TODAY()</f>
        <v/>
      </c>
      <c r="S1024" s="14">
        <f>IF(N1024="Sí","🟢 Pagado",IF(R1024&lt;0,"🔴 Vencido",IF(R1024&lt;=7,"🟡 Por vencer","")))</f>
        <v/>
      </c>
      <c r="T1024" s="14" t="n"/>
      <c r="U1024" s="14" t="n"/>
      <c r="V1024" s="14" t="n"/>
      <c r="W1024" s="14" t="n"/>
      <c r="X1024" s="87" t="n"/>
    </row>
    <row r="1025">
      <c r="A1025" s="13" t="n"/>
      <c r="B1025" s="14" t="n"/>
      <c r="C1025" s="14" t="n"/>
      <c r="D1025" s="14" t="n"/>
      <c r="E1025" s="13" t="n"/>
      <c r="F1025" s="13" t="n"/>
      <c r="G1025" s="14" t="n"/>
      <c r="H1025" s="15" t="n"/>
      <c r="I1025" s="15" t="n"/>
      <c r="J1025" s="308" t="n"/>
      <c r="K1025" s="15" t="n"/>
      <c r="L1025" s="15" t="n"/>
      <c r="M1025" s="33">
        <f>SUM(I1025,K1025)</f>
        <v/>
      </c>
      <c r="N1025" s="14" t="n"/>
      <c r="O1025" s="13" t="n"/>
      <c r="P1025" s="14" t="n"/>
      <c r="Q1025" s="15">
        <f>IF(N1025="Sí",0,H1025-I1025-K1025)</f>
        <v/>
      </c>
      <c r="R1025" s="14">
        <f>F1025-TODAY()</f>
        <v/>
      </c>
      <c r="S1025" s="14">
        <f>IF(N1025="Sí","🟢 Pagado",IF(R1025&lt;0,"🔴 Vencido",IF(R1025&lt;=7,"🟡 Por vencer","")))</f>
        <v/>
      </c>
      <c r="T1025" s="14" t="n"/>
      <c r="U1025" s="14" t="n"/>
      <c r="V1025" s="14" t="n"/>
      <c r="W1025" s="14" t="n"/>
      <c r="X1025" s="87" t="n"/>
    </row>
    <row r="1026">
      <c r="A1026" s="13" t="n"/>
      <c r="B1026" s="14" t="n"/>
      <c r="C1026" s="14" t="n"/>
      <c r="D1026" s="14" t="n"/>
      <c r="E1026" s="13" t="n"/>
      <c r="F1026" s="13" t="n"/>
      <c r="G1026" s="14" t="n"/>
      <c r="H1026" s="15" t="n"/>
      <c r="I1026" s="15" t="n"/>
      <c r="J1026" s="308" t="n"/>
      <c r="K1026" s="15" t="n"/>
      <c r="L1026" s="15" t="n"/>
      <c r="M1026" s="33">
        <f>SUM(I1026,K1026)</f>
        <v/>
      </c>
      <c r="N1026" s="14" t="n"/>
      <c r="O1026" s="13" t="n"/>
      <c r="P1026" s="14" t="n"/>
      <c r="Q1026" s="15">
        <f>IF(N1026="Sí",0,H1026-I1026-K1026)</f>
        <v/>
      </c>
      <c r="R1026" s="14">
        <f>F1026-TODAY()</f>
        <v/>
      </c>
      <c r="S1026" s="14">
        <f>IF(N1026="Sí","🟢 Pagado",IF(R1026&lt;0,"🔴 Vencido",IF(R1026&lt;=7,"🟡 Por vencer","")))</f>
        <v/>
      </c>
      <c r="T1026" s="14" t="n"/>
      <c r="U1026" s="14" t="n"/>
      <c r="V1026" s="14" t="n"/>
      <c r="W1026" s="14" t="n"/>
      <c r="X1026" s="87" t="n"/>
    </row>
    <row r="1027">
      <c r="A1027" s="13" t="n"/>
      <c r="B1027" s="14" t="n"/>
      <c r="C1027" s="14" t="n"/>
      <c r="D1027" s="14" t="n"/>
      <c r="E1027" s="13" t="n"/>
      <c r="F1027" s="13" t="n"/>
      <c r="G1027" s="14" t="n"/>
      <c r="H1027" s="15" t="n"/>
      <c r="I1027" s="15" t="n"/>
      <c r="J1027" s="308" t="n"/>
      <c r="K1027" s="15" t="n"/>
      <c r="L1027" s="15" t="n"/>
      <c r="M1027" s="33">
        <f>SUM(I1027,K1027)</f>
        <v/>
      </c>
      <c r="N1027" s="14" t="n"/>
      <c r="O1027" s="13" t="n"/>
      <c r="P1027" s="14" t="n"/>
      <c r="Q1027" s="15">
        <f>IF(N1027="Sí",0,H1027-I1027-K1027)</f>
        <v/>
      </c>
      <c r="R1027" s="14">
        <f>F1027-TODAY()</f>
        <v/>
      </c>
      <c r="S1027" s="14">
        <f>IF(N1027="Sí","🟢 Pagado",IF(R1027&lt;0,"🔴 Vencido",IF(R1027&lt;=7,"🟡 Por vencer","")))</f>
        <v/>
      </c>
      <c r="T1027" s="14" t="n"/>
      <c r="U1027" s="14" t="n"/>
      <c r="V1027" s="14" t="n"/>
      <c r="W1027" s="14" t="n"/>
      <c r="X1027" s="87" t="n"/>
    </row>
    <row r="1028">
      <c r="A1028" s="13" t="n"/>
      <c r="B1028" s="14" t="n"/>
      <c r="C1028" s="14" t="n"/>
      <c r="D1028" s="14" t="n"/>
      <c r="E1028" s="13" t="n"/>
      <c r="F1028" s="13" t="n"/>
      <c r="G1028" s="14" t="n"/>
      <c r="H1028" s="15" t="n"/>
      <c r="I1028" s="15" t="n"/>
      <c r="J1028" s="308" t="n"/>
      <c r="K1028" s="15" t="n"/>
      <c r="L1028" s="15" t="n"/>
      <c r="M1028" s="33">
        <f>SUM(I1028,K1028)</f>
        <v/>
      </c>
      <c r="N1028" s="14" t="n"/>
      <c r="O1028" s="13" t="n"/>
      <c r="P1028" s="14" t="n"/>
      <c r="Q1028" s="15">
        <f>IF(N1028="Sí",0,H1028-I1028-K1028)</f>
        <v/>
      </c>
      <c r="R1028" s="14">
        <f>F1028-TODAY()</f>
        <v/>
      </c>
      <c r="S1028" s="14">
        <f>IF(N1028="Sí","🟢 Pagado",IF(R1028&lt;0,"🔴 Vencido",IF(R1028&lt;=7,"🟡 Por vencer","")))</f>
        <v/>
      </c>
      <c r="T1028" s="14" t="n"/>
      <c r="U1028" s="14" t="n"/>
      <c r="V1028" s="14" t="n"/>
      <c r="W1028" s="14" t="n"/>
      <c r="X1028" s="87" t="n"/>
    </row>
    <row r="1029">
      <c r="A1029" s="13" t="n"/>
      <c r="B1029" s="14" t="n"/>
      <c r="C1029" s="14" t="n"/>
      <c r="D1029" s="14" t="n"/>
      <c r="E1029" s="13" t="n"/>
      <c r="F1029" s="13" t="n"/>
      <c r="G1029" s="14" t="n"/>
      <c r="H1029" s="15" t="n"/>
      <c r="I1029" s="15" t="n"/>
      <c r="J1029" s="308" t="n"/>
      <c r="K1029" s="15" t="n"/>
      <c r="L1029" s="15" t="n"/>
      <c r="M1029" s="33">
        <f>SUM(I1029,K1029)</f>
        <v/>
      </c>
      <c r="N1029" s="14" t="n"/>
      <c r="O1029" s="13" t="n"/>
      <c r="P1029" s="14" t="n"/>
      <c r="Q1029" s="15">
        <f>IF(N1029="Sí",0,H1029-I1029-K1029)</f>
        <v/>
      </c>
      <c r="R1029" s="14">
        <f>F1029-TODAY()</f>
        <v/>
      </c>
      <c r="S1029" s="14">
        <f>IF(N1029="Sí","🟢 Pagado",IF(R1029&lt;0,"🔴 Vencido",IF(R1029&lt;=7,"🟡 Por vencer","")))</f>
        <v/>
      </c>
      <c r="T1029" s="14" t="n"/>
      <c r="U1029" s="14" t="n"/>
      <c r="V1029" s="14" t="n"/>
      <c r="W1029" s="14" t="n"/>
      <c r="X1029" s="87" t="n"/>
    </row>
    <row r="1030">
      <c r="A1030" s="13" t="n"/>
      <c r="B1030" s="14" t="n"/>
      <c r="C1030" s="14" t="n"/>
      <c r="D1030" s="14" t="n"/>
      <c r="E1030" s="13" t="n"/>
      <c r="F1030" s="13" t="n"/>
      <c r="G1030" s="14" t="n"/>
      <c r="H1030" s="15" t="n"/>
      <c r="I1030" s="15" t="n"/>
      <c r="J1030" s="308" t="n"/>
      <c r="K1030" s="15" t="n"/>
      <c r="L1030" s="15" t="n"/>
      <c r="M1030" s="33">
        <f>SUM(I1030,K1030)</f>
        <v/>
      </c>
      <c r="N1030" s="14" t="n"/>
      <c r="O1030" s="13" t="n"/>
      <c r="P1030" s="14" t="n"/>
      <c r="Q1030" s="15">
        <f>IF(N1030="Sí",0,H1030-I1030-K1030)</f>
        <v/>
      </c>
      <c r="R1030" s="14">
        <f>F1030-TODAY()</f>
        <v/>
      </c>
      <c r="S1030" s="14">
        <f>IF(N1030="Sí","🟢 Pagado",IF(R1030&lt;0,"🔴 Vencido",IF(R1030&lt;=7,"🟡 Por vencer","")))</f>
        <v/>
      </c>
      <c r="T1030" s="14" t="n"/>
      <c r="U1030" s="14" t="n"/>
      <c r="V1030" s="14" t="n"/>
      <c r="W1030" s="14" t="n"/>
      <c r="X1030" s="87" t="n"/>
    </row>
    <row r="1031">
      <c r="A1031" s="13" t="n"/>
      <c r="B1031" s="14" t="n"/>
      <c r="C1031" s="14" t="n"/>
      <c r="D1031" s="14" t="n"/>
      <c r="E1031" s="13" t="n"/>
      <c r="F1031" s="13" t="n"/>
      <c r="G1031" s="14" t="n"/>
      <c r="H1031" s="15" t="n"/>
      <c r="I1031" s="15" t="n"/>
      <c r="J1031" s="308" t="n"/>
      <c r="K1031" s="15" t="n"/>
      <c r="L1031" s="15" t="n"/>
      <c r="M1031" s="33">
        <f>SUM(I1031,K1031)</f>
        <v/>
      </c>
      <c r="N1031" s="14" t="n"/>
      <c r="O1031" s="13" t="n"/>
      <c r="P1031" s="14" t="n"/>
      <c r="Q1031" s="15">
        <f>IF(N1031="Sí",0,H1031-I1031-K1031)</f>
        <v/>
      </c>
      <c r="R1031" s="14">
        <f>F1031-TODAY()</f>
        <v/>
      </c>
      <c r="S1031" s="14">
        <f>IF(N1031="Sí","🟢 Pagado",IF(R1031&lt;0,"🔴 Vencido",IF(R1031&lt;=7,"🟡 Por vencer","")))</f>
        <v/>
      </c>
      <c r="T1031" s="14" t="n"/>
      <c r="U1031" s="14" t="n"/>
      <c r="V1031" s="14" t="n"/>
      <c r="W1031" s="14" t="n"/>
      <c r="X1031" s="87" t="n"/>
    </row>
    <row r="1032">
      <c r="A1032" s="13" t="n"/>
      <c r="B1032" s="14" t="n"/>
      <c r="C1032" s="14" t="n"/>
      <c r="D1032" s="14" t="n"/>
      <c r="E1032" s="13" t="n"/>
      <c r="F1032" s="13" t="n"/>
      <c r="G1032" s="14" t="n"/>
      <c r="H1032" s="15" t="n"/>
      <c r="I1032" s="15" t="n"/>
      <c r="J1032" s="308" t="n"/>
      <c r="K1032" s="15" t="n"/>
      <c r="L1032" s="15" t="n"/>
      <c r="M1032" s="33">
        <f>SUM(I1032,K1032)</f>
        <v/>
      </c>
      <c r="N1032" s="14" t="n"/>
      <c r="O1032" s="13" t="n"/>
      <c r="P1032" s="14" t="n"/>
      <c r="Q1032" s="15">
        <f>IF(N1032="Sí",0,H1032-I1032-K1032)</f>
        <v/>
      </c>
      <c r="R1032" s="14">
        <f>F1032-TODAY()</f>
        <v/>
      </c>
      <c r="S1032" s="14">
        <f>IF(N1032="Sí","🟢 Pagado",IF(R1032&lt;0,"🔴 Vencido",IF(R1032&lt;=7,"🟡 Por vencer","")))</f>
        <v/>
      </c>
      <c r="T1032" s="14" t="n"/>
      <c r="U1032" s="14" t="n"/>
      <c r="V1032" s="14" t="n"/>
      <c r="W1032" s="14" t="n"/>
      <c r="X1032" s="87" t="n"/>
    </row>
    <row r="1033">
      <c r="A1033" s="13" t="n"/>
      <c r="B1033" s="14" t="n"/>
      <c r="C1033" s="14" t="n"/>
      <c r="D1033" s="14" t="n"/>
      <c r="E1033" s="13" t="n"/>
      <c r="F1033" s="13" t="n"/>
      <c r="G1033" s="14" t="n"/>
      <c r="H1033" s="15" t="n"/>
      <c r="I1033" s="15" t="n"/>
      <c r="J1033" s="308" t="n"/>
      <c r="K1033" s="15" t="n"/>
      <c r="L1033" s="15" t="n"/>
      <c r="M1033" s="33">
        <f>SUM(I1033,K1033)</f>
        <v/>
      </c>
      <c r="N1033" s="14" t="n"/>
      <c r="O1033" s="13" t="n"/>
      <c r="P1033" s="14" t="n"/>
      <c r="Q1033" s="15">
        <f>IF(N1033="Sí",0,H1033-I1033-K1033)</f>
        <v/>
      </c>
      <c r="R1033" s="14">
        <f>F1033-TODAY()</f>
        <v/>
      </c>
      <c r="S1033" s="14">
        <f>IF(N1033="Sí","🟢 Pagado",IF(R1033&lt;0,"🔴 Vencido",IF(R1033&lt;=7,"🟡 Por vencer","")))</f>
        <v/>
      </c>
      <c r="T1033" s="14" t="n"/>
      <c r="U1033" s="14" t="n"/>
      <c r="V1033" s="14" t="n"/>
      <c r="W1033" s="14" t="n"/>
      <c r="X1033" s="87" t="n"/>
    </row>
    <row r="1034">
      <c r="A1034" s="13" t="n"/>
      <c r="B1034" s="14" t="n"/>
      <c r="C1034" s="14" t="n"/>
      <c r="D1034" s="14" t="n"/>
      <c r="E1034" s="13" t="n"/>
      <c r="F1034" s="13" t="n"/>
      <c r="G1034" s="14" t="n"/>
      <c r="H1034" s="15" t="n"/>
      <c r="I1034" s="15" t="n"/>
      <c r="J1034" s="308" t="n"/>
      <c r="K1034" s="15" t="n"/>
      <c r="L1034" s="15" t="n"/>
      <c r="M1034" s="33">
        <f>SUM(I1034,K1034)</f>
        <v/>
      </c>
      <c r="N1034" s="14" t="n"/>
      <c r="O1034" s="13" t="n"/>
      <c r="P1034" s="14" t="n"/>
      <c r="Q1034" s="15">
        <f>IF(N1034="Sí",0,H1034-I1034-K1034)</f>
        <v/>
      </c>
      <c r="R1034" s="14">
        <f>F1034-TODAY()</f>
        <v/>
      </c>
      <c r="S1034" s="14">
        <f>IF(N1034="Sí","🟢 Pagado",IF(R1034&lt;0,"🔴 Vencido",IF(R1034&lt;=7,"🟡 Por vencer","")))</f>
        <v/>
      </c>
      <c r="T1034" s="14" t="n"/>
      <c r="U1034" s="14" t="n"/>
      <c r="V1034" s="14" t="n"/>
      <c r="W1034" s="14" t="n"/>
      <c r="X1034" s="87" t="n"/>
    </row>
    <row r="1035">
      <c r="A1035" s="13" t="n"/>
      <c r="B1035" s="14" t="n"/>
      <c r="C1035" s="14" t="n"/>
      <c r="D1035" s="14" t="n"/>
      <c r="E1035" s="13" t="n"/>
      <c r="F1035" s="13" t="n"/>
      <c r="G1035" s="14" t="n"/>
      <c r="H1035" s="15" t="n"/>
      <c r="I1035" s="15" t="n"/>
      <c r="J1035" s="308" t="n"/>
      <c r="K1035" s="15" t="n"/>
      <c r="L1035" s="15" t="n"/>
      <c r="M1035" s="33">
        <f>SUM(I1035,K1035)</f>
        <v/>
      </c>
      <c r="N1035" s="14" t="n"/>
      <c r="O1035" s="13" t="n"/>
      <c r="P1035" s="14" t="n"/>
      <c r="Q1035" s="15">
        <f>IF(N1035="Sí",0,H1035-I1035-K1035)</f>
        <v/>
      </c>
      <c r="R1035" s="14">
        <f>F1035-TODAY()</f>
        <v/>
      </c>
      <c r="S1035" s="14">
        <f>IF(N1035="Sí","🟢 Pagado",IF(R1035&lt;0,"🔴 Vencido",IF(R1035&lt;=7,"🟡 Por vencer","")))</f>
        <v/>
      </c>
      <c r="T1035" s="14" t="n"/>
      <c r="U1035" s="14" t="n"/>
      <c r="V1035" s="14" t="n"/>
      <c r="W1035" s="14" t="n"/>
      <c r="X1035" s="87" t="n"/>
    </row>
    <row r="1036">
      <c r="A1036" s="13" t="n"/>
      <c r="B1036" s="14" t="n"/>
      <c r="C1036" s="14" t="n"/>
      <c r="D1036" s="14" t="n"/>
      <c r="E1036" s="13" t="n"/>
      <c r="F1036" s="13" t="n"/>
      <c r="G1036" s="14" t="n"/>
      <c r="H1036" s="15" t="n"/>
      <c r="I1036" s="15" t="n"/>
      <c r="J1036" s="308" t="n"/>
      <c r="K1036" s="15" t="n"/>
      <c r="L1036" s="15" t="n"/>
      <c r="M1036" s="33">
        <f>SUM(I1036,K1036)</f>
        <v/>
      </c>
      <c r="N1036" s="14" t="n"/>
      <c r="O1036" s="13" t="n"/>
      <c r="P1036" s="14" t="n"/>
      <c r="Q1036" s="15">
        <f>IF(N1036="Sí",0,H1036-I1036-K1036)</f>
        <v/>
      </c>
      <c r="R1036" s="14">
        <f>F1036-TODAY()</f>
        <v/>
      </c>
      <c r="S1036" s="14">
        <f>IF(N1036="Sí","🟢 Pagado",IF(R1036&lt;0,"🔴 Vencido",IF(R1036&lt;=7,"🟡 Por vencer","")))</f>
        <v/>
      </c>
      <c r="T1036" s="14" t="n"/>
      <c r="U1036" s="14" t="n"/>
      <c r="V1036" s="14" t="n"/>
      <c r="W1036" s="14" t="n"/>
      <c r="X1036" s="87" t="n"/>
    </row>
    <row r="1037">
      <c r="A1037" s="13" t="n"/>
      <c r="B1037" s="14" t="n"/>
      <c r="C1037" s="14" t="n"/>
      <c r="D1037" s="14" t="n"/>
      <c r="E1037" s="13" t="n"/>
      <c r="F1037" s="13" t="n"/>
      <c r="G1037" s="14" t="n"/>
      <c r="H1037" s="15" t="n"/>
      <c r="I1037" s="15" t="n"/>
      <c r="J1037" s="308" t="n"/>
      <c r="K1037" s="15" t="n"/>
      <c r="L1037" s="15" t="n"/>
      <c r="M1037" s="33">
        <f>SUM(I1037,K1037)</f>
        <v/>
      </c>
      <c r="N1037" s="14" t="n"/>
      <c r="O1037" s="13" t="n"/>
      <c r="P1037" s="14" t="n"/>
      <c r="Q1037" s="15">
        <f>IF(N1037="Sí",0,H1037-I1037-K1037)</f>
        <v/>
      </c>
      <c r="R1037" s="14">
        <f>F1037-TODAY()</f>
        <v/>
      </c>
      <c r="S1037" s="14">
        <f>IF(N1037="Sí","🟢 Pagado",IF(R1037&lt;0,"🔴 Vencido",IF(R1037&lt;=7,"🟡 Por vencer","")))</f>
        <v/>
      </c>
      <c r="T1037" s="14" t="n"/>
      <c r="U1037" s="14" t="n"/>
      <c r="V1037" s="14" t="n"/>
      <c r="W1037" s="14" t="n"/>
      <c r="X1037" s="87" t="n"/>
    </row>
    <row r="1038">
      <c r="A1038" s="13" t="n"/>
      <c r="B1038" s="14" t="n"/>
      <c r="C1038" s="14" t="n"/>
      <c r="D1038" s="14" t="n"/>
      <c r="E1038" s="13" t="n"/>
      <c r="F1038" s="13" t="n"/>
      <c r="G1038" s="14" t="n"/>
      <c r="H1038" s="15" t="n"/>
      <c r="I1038" s="15" t="n"/>
      <c r="J1038" s="308" t="n"/>
      <c r="K1038" s="15" t="n"/>
      <c r="L1038" s="15" t="n"/>
      <c r="M1038" s="33">
        <f>SUM(I1038,K1038)</f>
        <v/>
      </c>
      <c r="N1038" s="14" t="n"/>
      <c r="O1038" s="13" t="n"/>
      <c r="P1038" s="14" t="n"/>
      <c r="Q1038" s="15">
        <f>IF(N1038="Sí",0,H1038-I1038-K1038)</f>
        <v/>
      </c>
      <c r="R1038" s="14">
        <f>F1038-TODAY()</f>
        <v/>
      </c>
      <c r="S1038" s="14">
        <f>IF(N1038="Sí","🟢 Pagado",IF(R1038&lt;0,"🔴 Vencido",IF(R1038&lt;=7,"🟡 Por vencer","")))</f>
        <v/>
      </c>
      <c r="T1038" s="14" t="n"/>
      <c r="U1038" s="14" t="n"/>
      <c r="V1038" s="14" t="n"/>
      <c r="W1038" s="14" t="n"/>
      <c r="X1038" s="87" t="n"/>
    </row>
    <row r="1039">
      <c r="A1039" s="13" t="n"/>
      <c r="B1039" s="14" t="n"/>
      <c r="C1039" s="14" t="n"/>
      <c r="D1039" s="14" t="n"/>
      <c r="E1039" s="13" t="n"/>
      <c r="F1039" s="13" t="n"/>
      <c r="G1039" s="14" t="n"/>
      <c r="H1039" s="15" t="n"/>
      <c r="I1039" s="15" t="n"/>
      <c r="J1039" s="308" t="n"/>
      <c r="K1039" s="15" t="n"/>
      <c r="L1039" s="15" t="n"/>
      <c r="M1039" s="33">
        <f>SUM(I1039,K1039)</f>
        <v/>
      </c>
      <c r="N1039" s="14" t="n"/>
      <c r="O1039" s="13" t="n"/>
      <c r="P1039" s="14" t="n"/>
      <c r="Q1039" s="15">
        <f>IF(N1039="Sí",0,H1039-I1039-K1039)</f>
        <v/>
      </c>
      <c r="R1039" s="14">
        <f>F1039-TODAY()</f>
        <v/>
      </c>
      <c r="S1039" s="14">
        <f>IF(N1039="Sí","🟢 Pagado",IF(R1039&lt;0,"🔴 Vencido",IF(R1039&lt;=7,"🟡 Por vencer","")))</f>
        <v/>
      </c>
      <c r="T1039" s="14" t="n"/>
      <c r="U1039" s="14" t="n"/>
      <c r="V1039" s="14" t="n"/>
      <c r="W1039" s="14" t="n"/>
      <c r="X1039" s="87" t="n"/>
    </row>
    <row r="1040">
      <c r="A1040" s="13" t="n"/>
      <c r="B1040" s="14" t="n"/>
      <c r="C1040" s="14" t="n"/>
      <c r="D1040" s="14" t="n"/>
      <c r="E1040" s="13" t="n"/>
      <c r="F1040" s="13" t="n"/>
      <c r="G1040" s="14" t="n"/>
      <c r="H1040" s="15" t="n"/>
      <c r="I1040" s="15" t="n"/>
      <c r="J1040" s="308" t="n"/>
      <c r="K1040" s="15" t="n"/>
      <c r="L1040" s="15" t="n"/>
      <c r="M1040" s="33">
        <f>SUM(I1040,K1040)</f>
        <v/>
      </c>
      <c r="N1040" s="14" t="n"/>
      <c r="O1040" s="13" t="n"/>
      <c r="P1040" s="14" t="n"/>
      <c r="Q1040" s="15">
        <f>IF(N1040="Sí",0,H1040-I1040-K1040)</f>
        <v/>
      </c>
      <c r="R1040" s="14">
        <f>F1040-TODAY()</f>
        <v/>
      </c>
      <c r="S1040" s="14">
        <f>IF(N1040="Sí","🟢 Pagado",IF(R1040&lt;0,"🔴 Vencido",IF(R1040&lt;=7,"🟡 Por vencer","")))</f>
        <v/>
      </c>
      <c r="T1040" s="14" t="n"/>
      <c r="U1040" s="14" t="n"/>
      <c r="V1040" s="14" t="n"/>
      <c r="W1040" s="14" t="n"/>
      <c r="X1040" s="87" t="n"/>
    </row>
    <row r="1041">
      <c r="A1041" s="13" t="n"/>
      <c r="B1041" s="14" t="n"/>
      <c r="C1041" s="14" t="n"/>
      <c r="D1041" s="14" t="n"/>
      <c r="E1041" s="13" t="n"/>
      <c r="F1041" s="13" t="n"/>
      <c r="G1041" s="14" t="n"/>
      <c r="H1041" s="15" t="n"/>
      <c r="I1041" s="15" t="n"/>
      <c r="J1041" s="308" t="n"/>
      <c r="K1041" s="15" t="n"/>
      <c r="L1041" s="15" t="n"/>
      <c r="M1041" s="33">
        <f>SUM(I1041,K1041)</f>
        <v/>
      </c>
      <c r="N1041" s="14" t="n"/>
      <c r="O1041" s="13" t="n"/>
      <c r="P1041" s="14" t="n"/>
      <c r="Q1041" s="15">
        <f>IF(N1041="Sí",0,H1041-I1041-K1041)</f>
        <v/>
      </c>
      <c r="R1041" s="14">
        <f>F1041-TODAY()</f>
        <v/>
      </c>
      <c r="S1041" s="14">
        <f>IF(N1041="Sí","🟢 Pagado",IF(R1041&lt;0,"🔴 Vencido",IF(R1041&lt;=7,"🟡 Por vencer","")))</f>
        <v/>
      </c>
      <c r="T1041" s="14" t="n"/>
      <c r="U1041" s="14" t="n"/>
      <c r="V1041" s="14" t="n"/>
      <c r="W1041" s="14" t="n"/>
      <c r="X1041" s="87" t="n"/>
    </row>
    <row r="1042">
      <c r="A1042" s="13" t="n"/>
      <c r="B1042" s="14" t="n"/>
      <c r="C1042" s="14" t="n"/>
      <c r="D1042" s="14" t="n"/>
      <c r="E1042" s="13" t="n"/>
      <c r="F1042" s="13" t="n"/>
      <c r="G1042" s="14" t="n"/>
      <c r="H1042" s="15" t="n"/>
      <c r="I1042" s="15" t="n"/>
      <c r="J1042" s="308" t="n"/>
      <c r="K1042" s="15" t="n"/>
      <c r="L1042" s="15" t="n"/>
      <c r="M1042" s="33">
        <f>SUM(I1042,K1042)</f>
        <v/>
      </c>
      <c r="N1042" s="14" t="n"/>
      <c r="O1042" s="13" t="n"/>
      <c r="P1042" s="14" t="n"/>
      <c r="Q1042" s="15">
        <f>IF(N1042="Sí",0,H1042-I1042-K1042)</f>
        <v/>
      </c>
      <c r="R1042" s="14">
        <f>F1042-TODAY()</f>
        <v/>
      </c>
      <c r="S1042" s="14">
        <f>IF(N1042="Sí","🟢 Pagado",IF(R1042&lt;0,"🔴 Vencido",IF(R1042&lt;=7,"🟡 Por vencer","")))</f>
        <v/>
      </c>
      <c r="T1042" s="14" t="n"/>
      <c r="U1042" s="14" t="n"/>
      <c r="V1042" s="14" t="n"/>
      <c r="W1042" s="14" t="n"/>
      <c r="X1042" s="87" t="n"/>
    </row>
    <row r="1043">
      <c r="A1043" s="13" t="n"/>
      <c r="B1043" s="14" t="n"/>
      <c r="C1043" s="14" t="n"/>
      <c r="D1043" s="14" t="n"/>
      <c r="E1043" s="13" t="n"/>
      <c r="F1043" s="13" t="n"/>
      <c r="G1043" s="14" t="n"/>
      <c r="H1043" s="15" t="n"/>
      <c r="I1043" s="15" t="n"/>
      <c r="J1043" s="308" t="n"/>
      <c r="K1043" s="15" t="n"/>
      <c r="L1043" s="15" t="n"/>
      <c r="M1043" s="33">
        <f>SUM(I1043,K1043)</f>
        <v/>
      </c>
      <c r="N1043" s="14" t="n"/>
      <c r="O1043" s="13" t="n"/>
      <c r="P1043" s="14" t="n"/>
      <c r="Q1043" s="15">
        <f>IF(N1043="Sí",0,H1043-I1043-K1043)</f>
        <v/>
      </c>
      <c r="R1043" s="14">
        <f>F1043-TODAY()</f>
        <v/>
      </c>
      <c r="S1043" s="14">
        <f>IF(N1043="Sí","🟢 Pagado",IF(R1043&lt;0,"🔴 Vencido",IF(R1043&lt;=7,"🟡 Por vencer","")))</f>
        <v/>
      </c>
      <c r="T1043" s="14" t="n"/>
      <c r="U1043" s="14" t="n"/>
      <c r="V1043" s="14" t="n"/>
      <c r="W1043" s="14" t="n"/>
      <c r="X1043" s="87" t="n"/>
    </row>
    <row r="1044">
      <c r="A1044" s="13" t="n"/>
      <c r="B1044" s="14" t="n"/>
      <c r="C1044" s="14" t="n"/>
      <c r="D1044" s="14" t="n"/>
      <c r="E1044" s="13" t="n"/>
      <c r="F1044" s="13" t="n"/>
      <c r="G1044" s="14" t="n"/>
      <c r="H1044" s="15" t="n"/>
      <c r="I1044" s="15" t="n"/>
      <c r="J1044" s="308" t="n"/>
      <c r="K1044" s="15" t="n"/>
      <c r="L1044" s="15" t="n"/>
      <c r="M1044" s="33">
        <f>SUM(I1044,K1044)</f>
        <v/>
      </c>
      <c r="N1044" s="14" t="n"/>
      <c r="O1044" s="13" t="n"/>
      <c r="P1044" s="14" t="n"/>
      <c r="Q1044" s="15">
        <f>IF(N1044="Sí",0,H1044-I1044-K1044)</f>
        <v/>
      </c>
      <c r="R1044" s="14">
        <f>F1044-TODAY()</f>
        <v/>
      </c>
      <c r="S1044" s="14">
        <f>IF(N1044="Sí","🟢 Pagado",IF(R1044&lt;0,"🔴 Vencido",IF(R1044&lt;=7,"🟡 Por vencer","")))</f>
        <v/>
      </c>
      <c r="T1044" s="14" t="n"/>
      <c r="U1044" s="14" t="n"/>
      <c r="V1044" s="14" t="n"/>
      <c r="W1044" s="14" t="n"/>
      <c r="X1044" s="87" t="n"/>
    </row>
    <row r="1045">
      <c r="A1045" s="13" t="n"/>
      <c r="B1045" s="14" t="n"/>
      <c r="C1045" s="14" t="n"/>
      <c r="D1045" s="14" t="n"/>
      <c r="E1045" s="13" t="n"/>
      <c r="F1045" s="13" t="n"/>
      <c r="G1045" s="14" t="n"/>
      <c r="H1045" s="15" t="n"/>
      <c r="I1045" s="15" t="n"/>
      <c r="J1045" s="308" t="n"/>
      <c r="K1045" s="15" t="n"/>
      <c r="L1045" s="15" t="n"/>
      <c r="M1045" s="33">
        <f>SUM(I1045,K1045)</f>
        <v/>
      </c>
      <c r="N1045" s="14" t="n"/>
      <c r="O1045" s="13" t="n"/>
      <c r="P1045" s="14" t="n"/>
      <c r="Q1045" s="15">
        <f>IF(N1045="Sí",0,H1045-I1045-K1045)</f>
        <v/>
      </c>
      <c r="R1045" s="14">
        <f>F1045-TODAY()</f>
        <v/>
      </c>
      <c r="S1045" s="14">
        <f>IF(N1045="Sí","🟢 Pagado",IF(R1045&lt;0,"🔴 Vencido",IF(R1045&lt;=7,"🟡 Por vencer","")))</f>
        <v/>
      </c>
      <c r="T1045" s="14" t="n"/>
      <c r="U1045" s="14" t="n"/>
      <c r="V1045" s="14" t="n"/>
      <c r="W1045" s="14" t="n"/>
      <c r="X1045" s="87" t="n"/>
    </row>
    <row r="1046">
      <c r="A1046" s="13" t="n"/>
      <c r="B1046" s="14" t="n"/>
      <c r="C1046" s="14" t="n"/>
      <c r="D1046" s="14" t="n"/>
      <c r="E1046" s="13" t="n"/>
      <c r="F1046" s="13" t="n"/>
      <c r="G1046" s="14" t="n"/>
      <c r="H1046" s="15" t="n"/>
      <c r="I1046" s="15" t="n"/>
      <c r="J1046" s="308" t="n"/>
      <c r="K1046" s="15" t="n"/>
      <c r="L1046" s="15" t="n"/>
      <c r="M1046" s="33">
        <f>SUM(I1046,K1046)</f>
        <v/>
      </c>
      <c r="N1046" s="14" t="n"/>
      <c r="O1046" s="13" t="n"/>
      <c r="P1046" s="14" t="n"/>
      <c r="Q1046" s="15">
        <f>IF(N1046="Sí",0,H1046-I1046-K1046)</f>
        <v/>
      </c>
      <c r="R1046" s="14">
        <f>F1046-TODAY()</f>
        <v/>
      </c>
      <c r="S1046" s="14">
        <f>IF(N1046="Sí","🟢 Pagado",IF(R1046&lt;0,"🔴 Vencido",IF(R1046&lt;=7,"🟡 Por vencer","")))</f>
        <v/>
      </c>
      <c r="T1046" s="14" t="n"/>
      <c r="U1046" s="14" t="n"/>
      <c r="V1046" s="14" t="n"/>
      <c r="W1046" s="14" t="n"/>
      <c r="X1046" s="87" t="n"/>
    </row>
    <row r="1047">
      <c r="A1047" s="13" t="n"/>
      <c r="B1047" s="14" t="n"/>
      <c r="C1047" s="14" t="n"/>
      <c r="D1047" s="14" t="n"/>
      <c r="E1047" s="13" t="n"/>
      <c r="F1047" s="13" t="n"/>
      <c r="G1047" s="14" t="n"/>
      <c r="H1047" s="15" t="n"/>
      <c r="I1047" s="15" t="n"/>
      <c r="J1047" s="308" t="n"/>
      <c r="K1047" s="15" t="n"/>
      <c r="L1047" s="15" t="n"/>
      <c r="M1047" s="33">
        <f>SUM(I1047,K1047)</f>
        <v/>
      </c>
      <c r="N1047" s="14" t="n"/>
      <c r="O1047" s="13" t="n"/>
      <c r="P1047" s="14" t="n"/>
      <c r="Q1047" s="15">
        <f>IF(N1047="Sí",0,H1047-I1047-K1047)</f>
        <v/>
      </c>
      <c r="R1047" s="14">
        <f>F1047-TODAY()</f>
        <v/>
      </c>
      <c r="S1047" s="14">
        <f>IF(N1047="Sí","🟢 Pagado",IF(R1047&lt;0,"🔴 Vencido",IF(R1047&lt;=7,"🟡 Por vencer","")))</f>
        <v/>
      </c>
      <c r="T1047" s="14" t="n"/>
      <c r="U1047" s="14" t="n"/>
      <c r="V1047" s="14" t="n"/>
      <c r="W1047" s="14" t="n"/>
      <c r="X1047" s="87" t="n"/>
    </row>
    <row r="1048">
      <c r="A1048" s="13" t="n"/>
      <c r="B1048" s="14" t="n"/>
      <c r="C1048" s="14" t="n"/>
      <c r="D1048" s="14" t="n"/>
      <c r="E1048" s="13" t="n"/>
      <c r="F1048" s="13" t="n"/>
      <c r="G1048" s="14" t="n"/>
      <c r="H1048" s="15" t="n"/>
      <c r="I1048" s="15" t="n"/>
      <c r="J1048" s="308" t="n"/>
      <c r="K1048" s="15" t="n"/>
      <c r="L1048" s="15" t="n"/>
      <c r="M1048" s="33">
        <f>SUM(I1048,K1048)</f>
        <v/>
      </c>
      <c r="N1048" s="14" t="n"/>
      <c r="O1048" s="13" t="n"/>
      <c r="P1048" s="14" t="n"/>
      <c r="Q1048" s="15">
        <f>IF(N1048="Sí",0,H1048-I1048-K1048)</f>
        <v/>
      </c>
      <c r="R1048" s="14">
        <f>F1048-TODAY()</f>
        <v/>
      </c>
      <c r="S1048" s="14">
        <f>IF(N1048="Sí","🟢 Pagado",IF(R1048&lt;0,"🔴 Vencido",IF(R1048&lt;=7,"🟡 Por vencer","")))</f>
        <v/>
      </c>
      <c r="T1048" s="14" t="n"/>
      <c r="U1048" s="14" t="n"/>
      <c r="V1048" s="14" t="n"/>
      <c r="W1048" s="14" t="n"/>
      <c r="X1048" s="87" t="n"/>
    </row>
    <row r="1049">
      <c r="A1049" s="13" t="n"/>
      <c r="B1049" s="14" t="n"/>
      <c r="C1049" s="14" t="n"/>
      <c r="D1049" s="14" t="n"/>
      <c r="E1049" s="13" t="n"/>
      <c r="F1049" s="13" t="n"/>
      <c r="G1049" s="14" t="n"/>
      <c r="H1049" s="15" t="n"/>
      <c r="I1049" s="15" t="n"/>
      <c r="J1049" s="308" t="n"/>
      <c r="K1049" s="15" t="n"/>
      <c r="L1049" s="15" t="n"/>
      <c r="M1049" s="33">
        <f>SUM(I1049,K1049)</f>
        <v/>
      </c>
      <c r="N1049" s="14" t="n"/>
      <c r="O1049" s="13" t="n"/>
      <c r="P1049" s="14" t="n"/>
      <c r="Q1049" s="15">
        <f>IF(N1049="Sí",0,H1049-I1049-K1049)</f>
        <v/>
      </c>
      <c r="R1049" s="14">
        <f>F1049-TODAY()</f>
        <v/>
      </c>
      <c r="S1049" s="14">
        <f>IF(N1049="Sí","🟢 Pagado",IF(R1049&lt;0,"🔴 Vencido",IF(R1049&lt;=7,"🟡 Por vencer","")))</f>
        <v/>
      </c>
      <c r="T1049" s="14" t="n"/>
      <c r="U1049" s="14" t="n"/>
      <c r="V1049" s="14" t="n"/>
      <c r="W1049" s="14" t="n"/>
      <c r="X1049" s="87" t="n"/>
    </row>
    <row r="1050">
      <c r="A1050" s="13" t="n"/>
      <c r="B1050" s="14" t="n"/>
      <c r="C1050" s="14" t="n"/>
      <c r="D1050" s="14" t="n"/>
      <c r="E1050" s="13" t="n"/>
      <c r="F1050" s="13" t="n"/>
      <c r="G1050" s="14" t="n"/>
      <c r="H1050" s="15" t="n"/>
      <c r="I1050" s="15" t="n"/>
      <c r="J1050" s="308" t="n"/>
      <c r="K1050" s="15" t="n"/>
      <c r="L1050" s="15" t="n"/>
      <c r="M1050" s="33">
        <f>SUM(I1050,K1050)</f>
        <v/>
      </c>
      <c r="N1050" s="14" t="n"/>
      <c r="O1050" s="13" t="n"/>
      <c r="P1050" s="14" t="n"/>
      <c r="Q1050" s="15">
        <f>IF(N1050="Sí",0,H1050-I1050-K1050)</f>
        <v/>
      </c>
      <c r="R1050" s="14">
        <f>F1050-TODAY()</f>
        <v/>
      </c>
      <c r="S1050" s="14">
        <f>IF(N1050="Sí","🟢 Pagado",IF(R1050&lt;0,"🔴 Vencido",IF(R1050&lt;=7,"🟡 Por vencer","")))</f>
        <v/>
      </c>
      <c r="T1050" s="14" t="n"/>
      <c r="U1050" s="14" t="n"/>
      <c r="V1050" s="14" t="n"/>
      <c r="W1050" s="14" t="n"/>
      <c r="X1050" s="87" t="n"/>
    </row>
    <row r="1051">
      <c r="A1051" s="13" t="n"/>
      <c r="B1051" s="14" t="n"/>
      <c r="C1051" s="14" t="n"/>
      <c r="D1051" s="14" t="n"/>
      <c r="E1051" s="13" t="n"/>
      <c r="F1051" s="13" t="n"/>
      <c r="G1051" s="14" t="n"/>
      <c r="H1051" s="15" t="n"/>
      <c r="I1051" s="15" t="n"/>
      <c r="J1051" s="308" t="n"/>
      <c r="K1051" s="15" t="n"/>
      <c r="L1051" s="15" t="n"/>
      <c r="M1051" s="33">
        <f>SUM(I1051,K1051)</f>
        <v/>
      </c>
      <c r="N1051" s="14" t="n"/>
      <c r="O1051" s="13" t="n"/>
      <c r="P1051" s="14" t="n"/>
      <c r="Q1051" s="15">
        <f>IF(N1051="Sí",0,H1051-I1051-K1051)</f>
        <v/>
      </c>
      <c r="R1051" s="14">
        <f>F1051-TODAY()</f>
        <v/>
      </c>
      <c r="S1051" s="14">
        <f>IF(N1051="Sí","🟢 Pagado",IF(R1051&lt;0,"🔴 Vencido",IF(R1051&lt;=7,"🟡 Por vencer","")))</f>
        <v/>
      </c>
      <c r="T1051" s="14" t="n"/>
      <c r="U1051" s="14" t="n"/>
      <c r="V1051" s="14" t="n"/>
      <c r="W1051" s="14" t="n"/>
      <c r="X1051" s="87" t="n"/>
    </row>
    <row r="1052">
      <c r="A1052" s="13" t="n"/>
      <c r="B1052" s="14" t="n"/>
      <c r="C1052" s="14" t="n"/>
      <c r="D1052" s="14" t="n"/>
      <c r="E1052" s="13" t="n"/>
      <c r="F1052" s="13" t="n"/>
      <c r="G1052" s="14" t="n"/>
      <c r="H1052" s="15" t="n"/>
      <c r="I1052" s="15" t="n"/>
      <c r="J1052" s="308" t="n"/>
      <c r="K1052" s="15" t="n"/>
      <c r="L1052" s="15" t="n"/>
      <c r="M1052" s="33">
        <f>SUM(I1052,K1052)</f>
        <v/>
      </c>
      <c r="N1052" s="14" t="n"/>
      <c r="O1052" s="13" t="n"/>
      <c r="P1052" s="14" t="n"/>
      <c r="Q1052" s="15">
        <f>IF(N1052="Sí",0,H1052-I1052-K1052)</f>
        <v/>
      </c>
      <c r="R1052" s="14">
        <f>F1052-TODAY()</f>
        <v/>
      </c>
      <c r="S1052" s="14">
        <f>IF(N1052="Sí","🟢 Pagado",IF(R1052&lt;0,"🔴 Vencido",IF(R1052&lt;=7,"🟡 Por vencer","")))</f>
        <v/>
      </c>
      <c r="T1052" s="14" t="n"/>
      <c r="U1052" s="14" t="n"/>
      <c r="V1052" s="14" t="n"/>
      <c r="W1052" s="14" t="n"/>
      <c r="X1052" s="87" t="n"/>
    </row>
    <row r="1053">
      <c r="A1053" s="13" t="n"/>
      <c r="B1053" s="14" t="n"/>
      <c r="C1053" s="14" t="n"/>
      <c r="D1053" s="14" t="n"/>
      <c r="E1053" s="13" t="n"/>
      <c r="F1053" s="13" t="n"/>
      <c r="G1053" s="14" t="n"/>
      <c r="H1053" s="15" t="n"/>
      <c r="I1053" s="15" t="n"/>
      <c r="J1053" s="308" t="n"/>
      <c r="K1053" s="15" t="n"/>
      <c r="L1053" s="15" t="n"/>
      <c r="M1053" s="33">
        <f>SUM(I1053,K1053)</f>
        <v/>
      </c>
      <c r="N1053" s="14" t="n"/>
      <c r="O1053" s="13" t="n"/>
      <c r="P1053" s="14" t="n"/>
      <c r="Q1053" s="15">
        <f>IF(N1053="Sí",0,H1053-I1053-K1053)</f>
        <v/>
      </c>
      <c r="R1053" s="14">
        <f>F1053-TODAY()</f>
        <v/>
      </c>
      <c r="S1053" s="14">
        <f>IF(N1053="Sí","🟢 Pagado",IF(R1053&lt;0,"🔴 Vencido",IF(R1053&lt;=7,"🟡 Por vencer","")))</f>
        <v/>
      </c>
      <c r="T1053" s="14" t="n"/>
      <c r="U1053" s="14" t="n"/>
      <c r="V1053" s="14" t="n"/>
      <c r="W1053" s="14" t="n"/>
      <c r="X1053" s="87" t="n"/>
    </row>
    <row r="1054">
      <c r="A1054" s="13" t="n"/>
      <c r="B1054" s="14" t="n"/>
      <c r="C1054" s="14" t="n"/>
      <c r="D1054" s="14" t="n"/>
      <c r="E1054" s="13" t="n"/>
      <c r="F1054" s="13" t="n"/>
      <c r="G1054" s="14" t="n"/>
      <c r="H1054" s="15" t="n"/>
      <c r="I1054" s="15" t="n"/>
      <c r="J1054" s="308" t="n"/>
      <c r="K1054" s="15" t="n"/>
      <c r="L1054" s="15" t="n"/>
      <c r="M1054" s="33">
        <f>SUM(I1054,K1054)</f>
        <v/>
      </c>
      <c r="N1054" s="14" t="n"/>
      <c r="O1054" s="13" t="n"/>
      <c r="P1054" s="14" t="n"/>
      <c r="Q1054" s="15">
        <f>IF(N1054="Sí",0,H1054-I1054-K1054)</f>
        <v/>
      </c>
      <c r="R1054" s="14">
        <f>F1054-TODAY()</f>
        <v/>
      </c>
      <c r="S1054" s="14">
        <f>IF(N1054="Sí","🟢 Pagado",IF(R1054&lt;0,"🔴 Vencido",IF(R1054&lt;=7,"🟡 Por vencer","")))</f>
        <v/>
      </c>
      <c r="T1054" s="14" t="n"/>
      <c r="U1054" s="14" t="n"/>
      <c r="V1054" s="14" t="n"/>
      <c r="W1054" s="14" t="n"/>
      <c r="X1054" s="87" t="n"/>
    </row>
    <row r="1055">
      <c r="A1055" s="13" t="n"/>
      <c r="B1055" s="14" t="n"/>
      <c r="C1055" s="14" t="n"/>
      <c r="D1055" s="14" t="n"/>
      <c r="E1055" s="13" t="n"/>
      <c r="F1055" s="13" t="n"/>
      <c r="G1055" s="14" t="n"/>
      <c r="H1055" s="15" t="n"/>
      <c r="I1055" s="15" t="n"/>
      <c r="J1055" s="308" t="n"/>
      <c r="K1055" s="15" t="n"/>
      <c r="L1055" s="15" t="n"/>
      <c r="M1055" s="33">
        <f>SUM(I1055,K1055)</f>
        <v/>
      </c>
      <c r="N1055" s="14" t="n"/>
      <c r="O1055" s="13" t="n"/>
      <c r="P1055" s="14" t="n"/>
      <c r="Q1055" s="15">
        <f>IF(N1055="Sí",0,H1055-I1055-K1055)</f>
        <v/>
      </c>
      <c r="R1055" s="14">
        <f>F1055-TODAY()</f>
        <v/>
      </c>
      <c r="S1055" s="14">
        <f>IF(N1055="Sí","🟢 Pagado",IF(R1055&lt;0,"🔴 Vencido",IF(R1055&lt;=7,"🟡 Por vencer","")))</f>
        <v/>
      </c>
      <c r="T1055" s="14" t="n"/>
      <c r="U1055" s="14" t="n"/>
      <c r="V1055" s="14" t="n"/>
      <c r="W1055" s="14" t="n"/>
      <c r="X1055" s="87" t="n"/>
    </row>
    <row r="1056">
      <c r="A1056" s="13" t="n"/>
      <c r="B1056" s="14" t="n"/>
      <c r="C1056" s="14" t="n"/>
      <c r="D1056" s="14" t="n"/>
      <c r="E1056" s="13" t="n"/>
      <c r="F1056" s="13" t="n"/>
      <c r="G1056" s="14" t="n"/>
      <c r="H1056" s="15" t="n"/>
      <c r="I1056" s="15" t="n"/>
      <c r="J1056" s="308" t="n"/>
      <c r="K1056" s="15" t="n"/>
      <c r="L1056" s="15" t="n"/>
      <c r="M1056" s="33">
        <f>SUM(I1056,K1056)</f>
        <v/>
      </c>
      <c r="N1056" s="14" t="n"/>
      <c r="O1056" s="13" t="n"/>
      <c r="P1056" s="14" t="n"/>
      <c r="Q1056" s="15">
        <f>IF(N1056="Sí",0,H1056-I1056-K1056)</f>
        <v/>
      </c>
      <c r="R1056" s="14">
        <f>F1056-TODAY()</f>
        <v/>
      </c>
      <c r="S1056" s="14">
        <f>IF(N1056="Sí","🟢 Pagado",IF(R1056&lt;0,"🔴 Vencido",IF(R1056&lt;=7,"🟡 Por vencer","")))</f>
        <v/>
      </c>
      <c r="T1056" s="14" t="n"/>
      <c r="U1056" s="14" t="n"/>
      <c r="V1056" s="14" t="n"/>
      <c r="W1056" s="14" t="n"/>
      <c r="X1056" s="87" t="n"/>
    </row>
    <row r="1057">
      <c r="A1057" s="13" t="n"/>
      <c r="B1057" s="14" t="n"/>
      <c r="C1057" s="14" t="n"/>
      <c r="D1057" s="14" t="n"/>
      <c r="E1057" s="13" t="n"/>
      <c r="F1057" s="13" t="n"/>
      <c r="G1057" s="14" t="n"/>
      <c r="H1057" s="15" t="n"/>
      <c r="I1057" s="15" t="n"/>
      <c r="J1057" s="308" t="n"/>
      <c r="K1057" s="15" t="n"/>
      <c r="L1057" s="15" t="n"/>
      <c r="M1057" s="33">
        <f>SUM(I1057,K1057)</f>
        <v/>
      </c>
      <c r="N1057" s="14" t="n"/>
      <c r="O1057" s="13" t="n"/>
      <c r="P1057" s="14" t="n"/>
      <c r="Q1057" s="15">
        <f>IF(N1057="Sí",0,H1057-I1057-K1057)</f>
        <v/>
      </c>
      <c r="R1057" s="14">
        <f>F1057-TODAY()</f>
        <v/>
      </c>
      <c r="S1057" s="14">
        <f>IF(N1057="Sí","🟢 Pagado",IF(R1057&lt;0,"🔴 Vencido",IF(R1057&lt;=7,"🟡 Por vencer","")))</f>
        <v/>
      </c>
      <c r="T1057" s="14" t="n"/>
      <c r="U1057" s="14" t="n"/>
      <c r="V1057" s="14" t="n"/>
      <c r="W1057" s="14" t="n"/>
      <c r="X1057" s="87" t="n"/>
    </row>
    <row r="1058">
      <c r="A1058" s="13" t="n"/>
      <c r="B1058" s="14" t="n"/>
      <c r="C1058" s="14" t="n"/>
      <c r="D1058" s="14" t="n"/>
      <c r="E1058" s="13" t="n"/>
      <c r="F1058" s="13" t="n"/>
      <c r="G1058" s="14" t="n"/>
      <c r="H1058" s="15" t="n"/>
      <c r="I1058" s="15" t="n"/>
      <c r="J1058" s="308" t="n"/>
      <c r="K1058" s="15" t="n"/>
      <c r="L1058" s="15" t="n"/>
      <c r="M1058" s="33">
        <f>SUM(I1058,K1058)</f>
        <v/>
      </c>
      <c r="N1058" s="14" t="n"/>
      <c r="O1058" s="13" t="n"/>
      <c r="P1058" s="14" t="n"/>
      <c r="Q1058" s="15">
        <f>IF(N1058="Sí",0,H1058-I1058-K1058)</f>
        <v/>
      </c>
      <c r="R1058" s="14">
        <f>F1058-TODAY()</f>
        <v/>
      </c>
      <c r="S1058" s="14">
        <f>IF(N1058="Sí","🟢 Pagado",IF(R1058&lt;0,"🔴 Vencido",IF(R1058&lt;=7,"🟡 Por vencer","")))</f>
        <v/>
      </c>
      <c r="T1058" s="14" t="n"/>
      <c r="U1058" s="14" t="n"/>
      <c r="V1058" s="14" t="n"/>
      <c r="W1058" s="14" t="n"/>
      <c r="X1058" s="87" t="n"/>
    </row>
    <row r="1059">
      <c r="A1059" s="13" t="n"/>
      <c r="B1059" s="14" t="n"/>
      <c r="C1059" s="14" t="n"/>
      <c r="D1059" s="14" t="n"/>
      <c r="E1059" s="13" t="n"/>
      <c r="F1059" s="13" t="n"/>
      <c r="G1059" s="14" t="n"/>
      <c r="H1059" s="15" t="n"/>
      <c r="I1059" s="15" t="n"/>
      <c r="J1059" s="308" t="n"/>
      <c r="K1059" s="15" t="n"/>
      <c r="L1059" s="15" t="n"/>
      <c r="M1059" s="33">
        <f>SUM(I1059,K1059)</f>
        <v/>
      </c>
      <c r="N1059" s="14" t="n"/>
      <c r="O1059" s="13" t="n"/>
      <c r="P1059" s="14" t="n"/>
      <c r="Q1059" s="15">
        <f>IF(N1059="Sí",0,H1059-I1059-K1059)</f>
        <v/>
      </c>
      <c r="R1059" s="14">
        <f>F1059-TODAY()</f>
        <v/>
      </c>
      <c r="S1059" s="14">
        <f>IF(N1059="Sí","🟢 Pagado",IF(R1059&lt;0,"🔴 Vencido",IF(R1059&lt;=7,"🟡 Por vencer","")))</f>
        <v/>
      </c>
      <c r="T1059" s="14" t="n"/>
      <c r="U1059" s="14" t="n"/>
      <c r="V1059" s="14" t="n"/>
      <c r="W1059" s="14" t="n"/>
      <c r="X1059" s="87" t="n"/>
    </row>
    <row r="1060">
      <c r="A1060" s="13" t="n"/>
      <c r="B1060" s="14" t="n"/>
      <c r="C1060" s="14" t="n"/>
      <c r="D1060" s="14" t="n"/>
      <c r="E1060" s="13" t="n"/>
      <c r="F1060" s="13" t="n"/>
      <c r="G1060" s="14" t="n"/>
      <c r="H1060" s="15" t="n"/>
      <c r="I1060" s="15" t="n"/>
      <c r="J1060" s="308" t="n"/>
      <c r="K1060" s="15" t="n"/>
      <c r="L1060" s="15" t="n"/>
      <c r="M1060" s="33">
        <f>SUM(I1060,K1060)</f>
        <v/>
      </c>
      <c r="N1060" s="14" t="n"/>
      <c r="O1060" s="13" t="n"/>
      <c r="P1060" s="14" t="n"/>
      <c r="Q1060" s="15">
        <f>IF(N1060="Sí",0,H1060-I1060-K1060)</f>
        <v/>
      </c>
      <c r="R1060" s="14">
        <f>F1060-TODAY()</f>
        <v/>
      </c>
      <c r="S1060" s="14">
        <f>IF(N1060="Sí","🟢 Pagado",IF(R1060&lt;0,"🔴 Vencido",IF(R1060&lt;=7,"🟡 Por vencer","")))</f>
        <v/>
      </c>
      <c r="T1060" s="14" t="n"/>
      <c r="U1060" s="14" t="n"/>
      <c r="V1060" s="14" t="n"/>
      <c r="W1060" s="14" t="n"/>
      <c r="X1060" s="87" t="n"/>
    </row>
    <row r="1061">
      <c r="A1061" s="13" t="n"/>
      <c r="B1061" s="14" t="n"/>
      <c r="C1061" s="14" t="n"/>
      <c r="D1061" s="14" t="n"/>
      <c r="E1061" s="13" t="n"/>
      <c r="F1061" s="13" t="n"/>
      <c r="G1061" s="14" t="n"/>
      <c r="H1061" s="15" t="n"/>
      <c r="I1061" s="15" t="n"/>
      <c r="J1061" s="308" t="n"/>
      <c r="K1061" s="15" t="n"/>
      <c r="L1061" s="15" t="n"/>
      <c r="M1061" s="33">
        <f>SUM(I1061,K1061)</f>
        <v/>
      </c>
      <c r="N1061" s="14" t="n"/>
      <c r="O1061" s="13" t="n"/>
      <c r="P1061" s="14" t="n"/>
      <c r="Q1061" s="15">
        <f>IF(N1061="Sí",0,H1061-I1061-K1061)</f>
        <v/>
      </c>
      <c r="R1061" s="14">
        <f>F1061-TODAY()</f>
        <v/>
      </c>
      <c r="S1061" s="14">
        <f>IF(N1061="Sí","🟢 Pagado",IF(R1061&lt;0,"🔴 Vencido",IF(R1061&lt;=7,"🟡 Por vencer","")))</f>
        <v/>
      </c>
      <c r="T1061" s="14" t="n"/>
      <c r="U1061" s="14" t="n"/>
      <c r="V1061" s="14" t="n"/>
      <c r="W1061" s="14" t="n"/>
      <c r="X1061" s="87" t="n"/>
    </row>
    <row r="1062">
      <c r="A1062" s="13" t="n"/>
      <c r="B1062" s="14" t="n"/>
      <c r="C1062" s="14" t="n"/>
      <c r="D1062" s="14" t="n"/>
      <c r="E1062" s="13" t="n"/>
      <c r="F1062" s="13" t="n"/>
      <c r="G1062" s="14" t="n"/>
      <c r="H1062" s="15" t="n"/>
      <c r="I1062" s="15" t="n"/>
      <c r="J1062" s="308" t="n"/>
      <c r="K1062" s="15" t="n"/>
      <c r="L1062" s="15" t="n"/>
      <c r="M1062" s="33">
        <f>SUM(I1062,K1062)</f>
        <v/>
      </c>
      <c r="N1062" s="14" t="n"/>
      <c r="O1062" s="13" t="n"/>
      <c r="P1062" s="14" t="n"/>
      <c r="Q1062" s="15">
        <f>IF(N1062="Sí",0,H1062-I1062-K1062)</f>
        <v/>
      </c>
      <c r="R1062" s="14">
        <f>F1062-TODAY()</f>
        <v/>
      </c>
      <c r="S1062" s="14">
        <f>IF(N1062="Sí","🟢 Pagado",IF(R1062&lt;0,"🔴 Vencido",IF(R1062&lt;=7,"🟡 Por vencer","")))</f>
        <v/>
      </c>
      <c r="T1062" s="14" t="n"/>
      <c r="U1062" s="14" t="n"/>
      <c r="V1062" s="14" t="n"/>
      <c r="W1062" s="14" t="n"/>
      <c r="X1062" s="87" t="n"/>
    </row>
    <row r="1063">
      <c r="A1063" s="13" t="n"/>
      <c r="B1063" s="14" t="n"/>
      <c r="C1063" s="14" t="n"/>
      <c r="D1063" s="14" t="n"/>
      <c r="E1063" s="13" t="n"/>
      <c r="F1063" s="13" t="n"/>
      <c r="G1063" s="14" t="n"/>
      <c r="H1063" s="15" t="n"/>
      <c r="I1063" s="15" t="n"/>
      <c r="J1063" s="308" t="n"/>
      <c r="K1063" s="15" t="n"/>
      <c r="L1063" s="15" t="n"/>
      <c r="M1063" s="33">
        <f>SUM(I1063,K1063)</f>
        <v/>
      </c>
      <c r="N1063" s="14" t="n"/>
      <c r="O1063" s="13" t="n"/>
      <c r="P1063" s="14" t="n"/>
      <c r="Q1063" s="15">
        <f>IF(N1063="Sí",0,H1063-I1063-K1063)</f>
        <v/>
      </c>
      <c r="R1063" s="14">
        <f>F1063-TODAY()</f>
        <v/>
      </c>
      <c r="S1063" s="14">
        <f>IF(N1063="Sí","🟢 Pagado",IF(R1063&lt;0,"🔴 Vencido",IF(R1063&lt;=7,"🟡 Por vencer","")))</f>
        <v/>
      </c>
      <c r="T1063" s="14" t="n"/>
      <c r="U1063" s="14" t="n"/>
      <c r="V1063" s="14" t="n"/>
      <c r="W1063" s="14" t="n"/>
      <c r="X1063" s="87" t="n"/>
    </row>
    <row r="1064">
      <c r="A1064" s="13" t="n"/>
      <c r="B1064" s="14" t="n"/>
      <c r="C1064" s="14" t="n"/>
      <c r="D1064" s="14" t="n"/>
      <c r="E1064" s="13" t="n"/>
      <c r="F1064" s="13" t="n"/>
      <c r="G1064" s="14" t="n"/>
      <c r="H1064" s="15" t="n"/>
      <c r="I1064" s="15" t="n"/>
      <c r="J1064" s="308" t="n"/>
      <c r="K1064" s="15" t="n"/>
      <c r="L1064" s="15" t="n"/>
      <c r="M1064" s="33">
        <f>SUM(I1064,K1064)</f>
        <v/>
      </c>
      <c r="N1064" s="14" t="n"/>
      <c r="O1064" s="13" t="n"/>
      <c r="P1064" s="14" t="n"/>
      <c r="Q1064" s="15">
        <f>IF(N1064="Sí",0,H1064-I1064-K1064)</f>
        <v/>
      </c>
      <c r="R1064" s="14">
        <f>F1064-TODAY()</f>
        <v/>
      </c>
      <c r="S1064" s="14">
        <f>IF(N1064="Sí","🟢 Pagado",IF(R1064&lt;0,"🔴 Vencido",IF(R1064&lt;=7,"🟡 Por vencer","")))</f>
        <v/>
      </c>
      <c r="T1064" s="14" t="n"/>
      <c r="U1064" s="14" t="n"/>
      <c r="V1064" s="14" t="n"/>
      <c r="W1064" s="14" t="n"/>
      <c r="X1064" s="87" t="n"/>
    </row>
    <row r="1065">
      <c r="A1065" s="13" t="n"/>
      <c r="B1065" s="14" t="n"/>
      <c r="C1065" s="14" t="n"/>
      <c r="D1065" s="14" t="n"/>
      <c r="E1065" s="13" t="n"/>
      <c r="F1065" s="13" t="n"/>
      <c r="G1065" s="14" t="n"/>
      <c r="H1065" s="15" t="n"/>
      <c r="I1065" s="15" t="n"/>
      <c r="J1065" s="308" t="n"/>
      <c r="K1065" s="15" t="n"/>
      <c r="L1065" s="15" t="n"/>
      <c r="M1065" s="33">
        <f>SUM(I1065,K1065)</f>
        <v/>
      </c>
      <c r="N1065" s="14" t="n"/>
      <c r="O1065" s="13" t="n"/>
      <c r="P1065" s="14" t="n"/>
      <c r="Q1065" s="15">
        <f>IF(N1065="Sí",0,H1065-I1065-K1065)</f>
        <v/>
      </c>
      <c r="R1065" s="14">
        <f>F1065-TODAY()</f>
        <v/>
      </c>
      <c r="S1065" s="14">
        <f>IF(N1065="Sí","🟢 Pagado",IF(R1065&lt;0,"🔴 Vencido",IF(R1065&lt;=7,"🟡 Por vencer","")))</f>
        <v/>
      </c>
      <c r="T1065" s="14" t="n"/>
      <c r="U1065" s="14" t="n"/>
      <c r="V1065" s="14" t="n"/>
      <c r="W1065" s="14" t="n"/>
      <c r="X1065" s="87" t="n"/>
    </row>
    <row r="1066">
      <c r="A1066" s="13" t="n"/>
      <c r="B1066" s="14" t="n"/>
      <c r="C1066" s="14" t="n"/>
      <c r="D1066" s="14" t="n"/>
      <c r="E1066" s="13" t="n"/>
      <c r="F1066" s="13" t="n"/>
      <c r="G1066" s="14" t="n"/>
      <c r="H1066" s="15" t="n"/>
      <c r="I1066" s="15" t="n"/>
      <c r="J1066" s="308" t="n"/>
      <c r="K1066" s="15" t="n"/>
      <c r="L1066" s="15" t="n"/>
      <c r="M1066" s="33">
        <f>SUM(I1066,K1066)</f>
        <v/>
      </c>
      <c r="N1066" s="14" t="n"/>
      <c r="O1066" s="13" t="n"/>
      <c r="P1066" s="14" t="n"/>
      <c r="Q1066" s="15">
        <f>IF(N1066="Sí",0,H1066-I1066-K1066)</f>
        <v/>
      </c>
      <c r="R1066" s="14">
        <f>F1066-TODAY()</f>
        <v/>
      </c>
      <c r="S1066" s="14">
        <f>IF(N1066="Sí","🟢 Pagado",IF(R1066&lt;0,"🔴 Vencido",IF(R1066&lt;=7,"🟡 Por vencer","")))</f>
        <v/>
      </c>
      <c r="T1066" s="14" t="n"/>
      <c r="U1066" s="14" t="n"/>
      <c r="V1066" s="14" t="n"/>
      <c r="W1066" s="14" t="n"/>
      <c r="X1066" s="87" t="n"/>
    </row>
    <row r="1067">
      <c r="A1067" s="13" t="n"/>
      <c r="B1067" s="14" t="n"/>
      <c r="C1067" s="14" t="n"/>
      <c r="D1067" s="14" t="n"/>
      <c r="E1067" s="13" t="n"/>
      <c r="F1067" s="13" t="n"/>
      <c r="G1067" s="14" t="n"/>
      <c r="H1067" s="15" t="n"/>
      <c r="I1067" s="15" t="n"/>
      <c r="J1067" s="308" t="n"/>
      <c r="K1067" s="15" t="n"/>
      <c r="L1067" s="15" t="n"/>
      <c r="M1067" s="33">
        <f>SUM(I1067,K1067)</f>
        <v/>
      </c>
      <c r="N1067" s="14" t="n"/>
      <c r="O1067" s="13" t="n"/>
      <c r="P1067" s="14" t="n"/>
      <c r="Q1067" s="15">
        <f>IF(N1067="Sí",0,H1067-I1067-K1067)</f>
        <v/>
      </c>
      <c r="R1067" s="14">
        <f>F1067-TODAY()</f>
        <v/>
      </c>
      <c r="S1067" s="14">
        <f>IF(N1067="Sí","🟢 Pagado",IF(R1067&lt;0,"🔴 Vencido",IF(R1067&lt;=7,"🟡 Por vencer","")))</f>
        <v/>
      </c>
      <c r="T1067" s="14" t="n"/>
      <c r="U1067" s="14" t="n"/>
      <c r="V1067" s="14" t="n"/>
      <c r="W1067" s="14" t="n"/>
      <c r="X1067" s="87" t="n"/>
    </row>
    <row r="1068">
      <c r="A1068" s="13" t="n"/>
      <c r="B1068" s="14" t="n"/>
      <c r="C1068" s="14" t="n"/>
      <c r="D1068" s="14" t="n"/>
      <c r="E1068" s="13" t="n"/>
      <c r="F1068" s="13" t="n"/>
      <c r="G1068" s="14" t="n"/>
      <c r="H1068" s="15" t="n"/>
      <c r="I1068" s="15" t="n"/>
      <c r="J1068" s="308" t="n"/>
      <c r="K1068" s="15" t="n"/>
      <c r="L1068" s="15" t="n"/>
      <c r="M1068" s="33">
        <f>SUM(I1068,K1068)</f>
        <v/>
      </c>
      <c r="N1068" s="14" t="n"/>
      <c r="O1068" s="13" t="n"/>
      <c r="P1068" s="14" t="n"/>
      <c r="Q1068" s="15">
        <f>IF(N1068="Sí",0,H1068-I1068-K1068)</f>
        <v/>
      </c>
      <c r="R1068" s="14">
        <f>F1068-TODAY()</f>
        <v/>
      </c>
      <c r="S1068" s="14">
        <f>IF(N1068="Sí","🟢 Pagado",IF(R1068&lt;0,"🔴 Vencido",IF(R1068&lt;=7,"🟡 Por vencer","")))</f>
        <v/>
      </c>
      <c r="T1068" s="14" t="n"/>
      <c r="U1068" s="14" t="n"/>
      <c r="V1068" s="14" t="n"/>
      <c r="W1068" s="14" t="n"/>
      <c r="X1068" s="87" t="n"/>
    </row>
    <row r="1069">
      <c r="A1069" s="13" t="n"/>
      <c r="B1069" s="14" t="n"/>
      <c r="C1069" s="14" t="n"/>
      <c r="D1069" s="14" t="n"/>
      <c r="E1069" s="13" t="n"/>
      <c r="F1069" s="13" t="n"/>
      <c r="G1069" s="14" t="n"/>
      <c r="H1069" s="15" t="n"/>
      <c r="I1069" s="15" t="n"/>
      <c r="J1069" s="308" t="n"/>
      <c r="K1069" s="15" t="n"/>
      <c r="L1069" s="15" t="n"/>
      <c r="M1069" s="33">
        <f>SUM(I1069,K1069)</f>
        <v/>
      </c>
      <c r="N1069" s="14" t="n"/>
      <c r="O1069" s="13" t="n"/>
      <c r="P1069" s="14" t="n"/>
      <c r="Q1069" s="15">
        <f>IF(N1069="Sí",0,H1069-I1069-K1069)</f>
        <v/>
      </c>
      <c r="R1069" s="14">
        <f>F1069-TODAY()</f>
        <v/>
      </c>
      <c r="S1069" s="14">
        <f>IF(N1069="Sí","🟢 Pagado",IF(R1069&lt;0,"🔴 Vencido",IF(R1069&lt;=7,"🟡 Por vencer","")))</f>
        <v/>
      </c>
      <c r="T1069" s="14" t="n"/>
      <c r="U1069" s="14" t="n"/>
      <c r="V1069" s="14" t="n"/>
      <c r="W1069" s="14" t="n"/>
      <c r="X1069" s="87" t="n"/>
    </row>
    <row r="1070">
      <c r="A1070" s="13" t="n"/>
      <c r="B1070" s="14" t="n"/>
      <c r="C1070" s="14" t="n"/>
      <c r="D1070" s="14" t="n"/>
      <c r="E1070" s="13" t="n"/>
      <c r="F1070" s="13" t="n"/>
      <c r="G1070" s="14" t="n"/>
      <c r="H1070" s="15" t="n"/>
      <c r="I1070" s="15" t="n"/>
      <c r="J1070" s="308" t="n"/>
      <c r="K1070" s="15" t="n"/>
      <c r="L1070" s="15" t="n"/>
      <c r="M1070" s="33">
        <f>SUM(I1070,K1070)</f>
        <v/>
      </c>
      <c r="N1070" s="14" t="n"/>
      <c r="O1070" s="13" t="n"/>
      <c r="P1070" s="14" t="n"/>
      <c r="Q1070" s="15">
        <f>IF(N1070="Sí",0,H1070-I1070-K1070)</f>
        <v/>
      </c>
      <c r="R1070" s="14">
        <f>F1070-TODAY()</f>
        <v/>
      </c>
      <c r="S1070" s="14">
        <f>IF(N1070="Sí","🟢 Pagado",IF(R1070&lt;0,"🔴 Vencido",IF(R1070&lt;=7,"🟡 Por vencer","")))</f>
        <v/>
      </c>
      <c r="T1070" s="14" t="n"/>
      <c r="U1070" s="14" t="n"/>
      <c r="V1070" s="14" t="n"/>
      <c r="W1070" s="14" t="n"/>
      <c r="X1070" s="87" t="n"/>
    </row>
    <row r="1071">
      <c r="A1071" s="13" t="n"/>
      <c r="B1071" s="14" t="n"/>
      <c r="C1071" s="14" t="n"/>
      <c r="D1071" s="14" t="n"/>
      <c r="E1071" s="13" t="n"/>
      <c r="F1071" s="13" t="n"/>
      <c r="G1071" s="14" t="n"/>
      <c r="H1071" s="15" t="n"/>
      <c r="I1071" s="15" t="n"/>
      <c r="J1071" s="308" t="n"/>
      <c r="K1071" s="15" t="n"/>
      <c r="L1071" s="15" t="n"/>
      <c r="M1071" s="33">
        <f>SUM(I1071,K1071)</f>
        <v/>
      </c>
      <c r="N1071" s="14" t="n"/>
      <c r="O1071" s="13" t="n"/>
      <c r="P1071" s="14" t="n"/>
      <c r="Q1071" s="15">
        <f>IF(N1071="Sí",0,H1071-I1071-K1071)</f>
        <v/>
      </c>
      <c r="R1071" s="14">
        <f>F1071-TODAY()</f>
        <v/>
      </c>
      <c r="S1071" s="14">
        <f>IF(N1071="Sí","🟢 Pagado",IF(R1071&lt;0,"🔴 Vencido",IF(R1071&lt;=7,"🟡 Por vencer","")))</f>
        <v/>
      </c>
      <c r="T1071" s="14" t="n"/>
      <c r="U1071" s="14" t="n"/>
      <c r="V1071" s="14" t="n"/>
      <c r="W1071" s="14" t="n"/>
      <c r="X1071" s="87" t="n"/>
    </row>
    <row r="1072">
      <c r="A1072" s="13" t="n"/>
      <c r="B1072" s="14" t="n"/>
      <c r="C1072" s="14" t="n"/>
      <c r="D1072" s="14" t="n"/>
      <c r="E1072" s="13" t="n"/>
      <c r="F1072" s="13" t="n"/>
      <c r="G1072" s="14" t="n"/>
      <c r="H1072" s="15" t="n"/>
      <c r="I1072" s="15" t="n"/>
      <c r="J1072" s="308" t="n"/>
      <c r="K1072" s="15" t="n"/>
      <c r="L1072" s="15" t="n"/>
      <c r="M1072" s="33">
        <f>SUM(I1072,K1072)</f>
        <v/>
      </c>
      <c r="N1072" s="14" t="n"/>
      <c r="O1072" s="13" t="n"/>
      <c r="P1072" s="14" t="n"/>
      <c r="Q1072" s="15">
        <f>IF(N1072="Sí",0,H1072-I1072-K1072)</f>
        <v/>
      </c>
      <c r="R1072" s="14">
        <f>F1072-TODAY()</f>
        <v/>
      </c>
      <c r="S1072" s="14">
        <f>IF(N1072="Sí","🟢 Pagado",IF(R1072&lt;0,"🔴 Vencido",IF(R1072&lt;=7,"🟡 Por vencer","")))</f>
        <v/>
      </c>
      <c r="T1072" s="14" t="n"/>
      <c r="U1072" s="14" t="n"/>
      <c r="V1072" s="14" t="n"/>
      <c r="W1072" s="14" t="n"/>
      <c r="X1072" s="87" t="n"/>
    </row>
    <row r="1073">
      <c r="A1073" s="13" t="n"/>
      <c r="B1073" s="14" t="n"/>
      <c r="C1073" s="14" t="n"/>
      <c r="D1073" s="14" t="n"/>
      <c r="E1073" s="13" t="n"/>
      <c r="F1073" s="13" t="n"/>
      <c r="G1073" s="14" t="n"/>
      <c r="H1073" s="15" t="n"/>
      <c r="I1073" s="15" t="n"/>
      <c r="J1073" s="308" t="n"/>
      <c r="K1073" s="15" t="n"/>
      <c r="L1073" s="15" t="n"/>
      <c r="M1073" s="33">
        <f>SUM(I1073,K1073)</f>
        <v/>
      </c>
      <c r="N1073" s="14" t="n"/>
      <c r="O1073" s="13" t="n"/>
      <c r="P1073" s="14" t="n"/>
      <c r="Q1073" s="15">
        <f>IF(N1073="Sí",0,H1073-I1073-K1073)</f>
        <v/>
      </c>
      <c r="R1073" s="14">
        <f>F1073-TODAY()</f>
        <v/>
      </c>
      <c r="S1073" s="14">
        <f>IF(N1073="Sí","🟢 Pagado",IF(R1073&lt;0,"🔴 Vencido",IF(R1073&lt;=7,"🟡 Por vencer","")))</f>
        <v/>
      </c>
      <c r="T1073" s="14" t="n"/>
      <c r="U1073" s="14" t="n"/>
      <c r="V1073" s="14" t="n"/>
      <c r="W1073" s="14" t="n"/>
      <c r="X1073" s="87" t="n"/>
    </row>
    <row r="1074">
      <c r="A1074" s="13" t="n"/>
      <c r="B1074" s="14" t="n"/>
      <c r="C1074" s="14" t="n"/>
      <c r="D1074" s="14" t="n"/>
      <c r="E1074" s="13" t="n"/>
      <c r="F1074" s="13" t="n"/>
      <c r="G1074" s="14" t="n"/>
      <c r="H1074" s="15" t="n"/>
      <c r="I1074" s="15" t="n"/>
      <c r="J1074" s="308" t="n"/>
      <c r="K1074" s="15" t="n"/>
      <c r="L1074" s="15" t="n"/>
      <c r="M1074" s="33">
        <f>SUM(I1074,K1074)</f>
        <v/>
      </c>
      <c r="N1074" s="14" t="n"/>
      <c r="O1074" s="13" t="n"/>
      <c r="P1074" s="14" t="n"/>
      <c r="Q1074" s="15">
        <f>IF(N1074="Sí",0,H1074-I1074-K1074)</f>
        <v/>
      </c>
      <c r="R1074" s="14">
        <f>F1074-TODAY()</f>
        <v/>
      </c>
      <c r="S1074" s="14">
        <f>IF(N1074="Sí","🟢 Pagado",IF(R1074&lt;0,"🔴 Vencido",IF(R1074&lt;=7,"🟡 Por vencer","")))</f>
        <v/>
      </c>
      <c r="T1074" s="14" t="n"/>
      <c r="U1074" s="14" t="n"/>
      <c r="V1074" s="14" t="n"/>
      <c r="W1074" s="14" t="n"/>
      <c r="X1074" s="87" t="n"/>
    </row>
    <row r="1075">
      <c r="A1075" s="13" t="n"/>
      <c r="B1075" s="14" t="n"/>
      <c r="C1075" s="14" t="n"/>
      <c r="D1075" s="14" t="n"/>
      <c r="E1075" s="13" t="n"/>
      <c r="F1075" s="13" t="n"/>
      <c r="G1075" s="14" t="n"/>
      <c r="H1075" s="15" t="n"/>
      <c r="I1075" s="15" t="n"/>
      <c r="J1075" s="308" t="n"/>
      <c r="K1075" s="15" t="n"/>
      <c r="L1075" s="15" t="n"/>
      <c r="M1075" s="33">
        <f>SUM(I1075,K1075)</f>
        <v/>
      </c>
      <c r="N1075" s="14" t="n"/>
      <c r="O1075" s="13" t="n"/>
      <c r="P1075" s="14" t="n"/>
      <c r="Q1075" s="15">
        <f>IF(N1075="Sí",0,H1075-I1075-K1075)</f>
        <v/>
      </c>
      <c r="R1075" s="14">
        <f>F1075-TODAY()</f>
        <v/>
      </c>
      <c r="S1075" s="14">
        <f>IF(N1075="Sí","🟢 Pagado",IF(R1075&lt;0,"🔴 Vencido",IF(R1075&lt;=7,"🟡 Por vencer","")))</f>
        <v/>
      </c>
      <c r="T1075" s="14" t="n"/>
      <c r="U1075" s="14" t="n"/>
      <c r="V1075" s="14" t="n"/>
      <c r="W1075" s="14" t="n"/>
      <c r="X1075" s="87" t="n"/>
    </row>
    <row r="1076">
      <c r="A1076" s="13" t="n"/>
      <c r="B1076" s="14" t="n"/>
      <c r="C1076" s="14" t="n"/>
      <c r="D1076" s="14" t="n"/>
      <c r="E1076" s="13" t="n"/>
      <c r="F1076" s="13" t="n"/>
      <c r="G1076" s="14" t="n"/>
      <c r="H1076" s="15" t="n"/>
      <c r="I1076" s="15" t="n"/>
      <c r="J1076" s="308" t="n"/>
      <c r="K1076" s="15" t="n"/>
      <c r="L1076" s="15" t="n"/>
      <c r="M1076" s="33">
        <f>SUM(I1076,K1076)</f>
        <v/>
      </c>
      <c r="N1076" s="14" t="n"/>
      <c r="O1076" s="13" t="n"/>
      <c r="P1076" s="14" t="n"/>
      <c r="Q1076" s="15">
        <f>IF(N1076="Sí",0,H1076-I1076-K1076)</f>
        <v/>
      </c>
      <c r="R1076" s="14">
        <f>F1076-TODAY()</f>
        <v/>
      </c>
      <c r="S1076" s="14">
        <f>IF(N1076="Sí","🟢 Pagado",IF(R1076&lt;0,"🔴 Vencido",IF(R1076&lt;=7,"🟡 Por vencer","")))</f>
        <v/>
      </c>
      <c r="T1076" s="14" t="n"/>
      <c r="U1076" s="14" t="n"/>
      <c r="V1076" s="14" t="n"/>
      <c r="W1076" s="14" t="n"/>
      <c r="X1076" s="87" t="n"/>
    </row>
    <row r="1077">
      <c r="A1077" s="13" t="n"/>
      <c r="B1077" s="14" t="n"/>
      <c r="C1077" s="14" t="n"/>
      <c r="D1077" s="14" t="n"/>
      <c r="E1077" s="13" t="n"/>
      <c r="F1077" s="13" t="n"/>
      <c r="G1077" s="14" t="n"/>
      <c r="H1077" s="15" t="n"/>
      <c r="I1077" s="15" t="n"/>
      <c r="J1077" s="308" t="n"/>
      <c r="K1077" s="15" t="n"/>
      <c r="L1077" s="15" t="n"/>
      <c r="M1077" s="33">
        <f>SUM(I1077,K1077)</f>
        <v/>
      </c>
      <c r="N1077" s="14" t="n"/>
      <c r="O1077" s="13" t="n"/>
      <c r="P1077" s="14" t="n"/>
      <c r="Q1077" s="15">
        <f>IF(N1077="Sí",0,H1077-I1077-K1077)</f>
        <v/>
      </c>
      <c r="R1077" s="14">
        <f>F1077-TODAY()</f>
        <v/>
      </c>
      <c r="S1077" s="14">
        <f>IF(N1077="Sí","🟢 Pagado",IF(R1077&lt;0,"🔴 Vencido",IF(R1077&lt;=7,"🟡 Por vencer","")))</f>
        <v/>
      </c>
      <c r="T1077" s="14" t="n"/>
      <c r="U1077" s="14" t="n"/>
      <c r="V1077" s="14" t="n"/>
      <c r="W1077" s="14" t="n"/>
      <c r="X1077" s="87" t="n"/>
    </row>
    <row r="1078">
      <c r="A1078" s="13" t="n"/>
      <c r="B1078" s="14" t="n"/>
      <c r="C1078" s="14" t="n"/>
      <c r="D1078" s="14" t="n"/>
      <c r="E1078" s="13" t="n"/>
      <c r="F1078" s="13" t="n"/>
      <c r="G1078" s="14" t="n"/>
      <c r="H1078" s="15" t="n"/>
      <c r="I1078" s="15" t="n"/>
      <c r="J1078" s="308" t="n"/>
      <c r="K1078" s="15" t="n"/>
      <c r="L1078" s="15" t="n"/>
      <c r="M1078" s="33">
        <f>SUM(I1078,K1078)</f>
        <v/>
      </c>
      <c r="N1078" s="14" t="n"/>
      <c r="O1078" s="13" t="n"/>
      <c r="P1078" s="14" t="n"/>
      <c r="Q1078" s="15">
        <f>IF(N1078="Sí",0,H1078-I1078-K1078)</f>
        <v/>
      </c>
      <c r="R1078" s="14">
        <f>F1078-TODAY()</f>
        <v/>
      </c>
      <c r="S1078" s="14">
        <f>IF(N1078="Sí","🟢 Pagado",IF(R1078&lt;0,"🔴 Vencido",IF(R1078&lt;=7,"🟡 Por vencer","")))</f>
        <v/>
      </c>
      <c r="T1078" s="14" t="n"/>
      <c r="U1078" s="14" t="n"/>
      <c r="V1078" s="14" t="n"/>
      <c r="W1078" s="14" t="n"/>
      <c r="X1078" s="87" t="n"/>
    </row>
    <row r="1079">
      <c r="A1079" s="13" t="n"/>
      <c r="B1079" s="14" t="n"/>
      <c r="C1079" s="14" t="n"/>
      <c r="D1079" s="14" t="n"/>
      <c r="E1079" s="13" t="n"/>
      <c r="F1079" s="13" t="n"/>
      <c r="G1079" s="14" t="n"/>
      <c r="H1079" s="15" t="n"/>
      <c r="I1079" s="15" t="n"/>
      <c r="J1079" s="308" t="n"/>
      <c r="K1079" s="15" t="n"/>
      <c r="L1079" s="15" t="n"/>
      <c r="M1079" s="33">
        <f>SUM(I1079,K1079)</f>
        <v/>
      </c>
      <c r="N1079" s="14" t="n"/>
      <c r="O1079" s="13" t="n"/>
      <c r="P1079" s="14" t="n"/>
      <c r="Q1079" s="15">
        <f>IF(N1079="Sí",0,H1079-I1079-K1079)</f>
        <v/>
      </c>
      <c r="R1079" s="14">
        <f>F1079-TODAY()</f>
        <v/>
      </c>
      <c r="S1079" s="14">
        <f>IF(N1079="Sí","🟢 Pagado",IF(R1079&lt;0,"🔴 Vencido",IF(R1079&lt;=7,"🟡 Por vencer","")))</f>
        <v/>
      </c>
      <c r="T1079" s="14" t="n"/>
      <c r="U1079" s="14" t="n"/>
      <c r="V1079" s="14" t="n"/>
      <c r="W1079" s="14" t="n"/>
      <c r="X1079" s="87" t="n"/>
    </row>
    <row r="1080">
      <c r="A1080" s="13" t="n"/>
      <c r="B1080" s="14" t="n"/>
      <c r="C1080" s="14" t="n"/>
      <c r="D1080" s="14" t="n"/>
      <c r="E1080" s="13" t="n"/>
      <c r="F1080" s="13" t="n"/>
      <c r="G1080" s="14" t="n"/>
      <c r="H1080" s="15" t="n"/>
      <c r="I1080" s="15" t="n"/>
      <c r="J1080" s="308" t="n"/>
      <c r="K1080" s="15" t="n"/>
      <c r="L1080" s="15" t="n"/>
      <c r="M1080" s="33">
        <f>SUM(I1080,K1080)</f>
        <v/>
      </c>
      <c r="N1080" s="14" t="n"/>
      <c r="O1080" s="13" t="n"/>
      <c r="P1080" s="14" t="n"/>
      <c r="Q1080" s="15">
        <f>IF(N1080="Sí",0,H1080-I1080-K1080)</f>
        <v/>
      </c>
      <c r="R1080" s="14">
        <f>F1080-TODAY()</f>
        <v/>
      </c>
      <c r="S1080" s="14">
        <f>IF(N1080="Sí","🟢 Pagado",IF(R1080&lt;0,"🔴 Vencido",IF(R1080&lt;=7,"🟡 Por vencer","")))</f>
        <v/>
      </c>
      <c r="T1080" s="14" t="n"/>
      <c r="U1080" s="14" t="n"/>
      <c r="V1080" s="14" t="n"/>
      <c r="W1080" s="14" t="n"/>
      <c r="X1080" s="87" t="n"/>
    </row>
    <row r="1081">
      <c r="A1081" s="13" t="n"/>
      <c r="B1081" s="14" t="n"/>
      <c r="C1081" s="14" t="n"/>
      <c r="D1081" s="14" t="n"/>
      <c r="E1081" s="13" t="n"/>
      <c r="F1081" s="13" t="n"/>
      <c r="G1081" s="14" t="n"/>
      <c r="H1081" s="15" t="n"/>
      <c r="I1081" s="15" t="n"/>
      <c r="J1081" s="308" t="n"/>
      <c r="K1081" s="15" t="n"/>
      <c r="L1081" s="15" t="n"/>
      <c r="M1081" s="33">
        <f>SUM(I1081,K1081)</f>
        <v/>
      </c>
      <c r="N1081" s="14" t="n"/>
      <c r="O1081" s="13" t="n"/>
      <c r="P1081" s="14" t="n"/>
      <c r="Q1081" s="15">
        <f>IF(N1081="Sí",0,H1081-I1081-K1081)</f>
        <v/>
      </c>
      <c r="R1081" s="14">
        <f>F1081-TODAY()</f>
        <v/>
      </c>
      <c r="S1081" s="14">
        <f>IF(N1081="Sí","🟢 Pagado",IF(R1081&lt;0,"🔴 Vencido",IF(R1081&lt;=7,"🟡 Por vencer","")))</f>
        <v/>
      </c>
      <c r="T1081" s="14" t="n"/>
      <c r="U1081" s="14" t="n"/>
      <c r="V1081" s="14" t="n"/>
      <c r="W1081" s="14" t="n"/>
      <c r="X1081" s="87" t="n"/>
    </row>
    <row r="1082">
      <c r="A1082" s="13" t="n"/>
      <c r="B1082" s="14" t="n"/>
      <c r="C1082" s="14" t="n"/>
      <c r="D1082" s="14" t="n"/>
      <c r="E1082" s="13" t="n"/>
      <c r="F1082" s="13" t="n"/>
      <c r="G1082" s="14" t="n"/>
      <c r="H1082" s="15" t="n"/>
      <c r="I1082" s="15" t="n"/>
      <c r="J1082" s="308" t="n"/>
      <c r="K1082" s="15" t="n"/>
      <c r="L1082" s="15" t="n"/>
      <c r="M1082" s="33">
        <f>SUM(I1082,K1082)</f>
        <v/>
      </c>
      <c r="N1082" s="14" t="n"/>
      <c r="O1082" s="13" t="n"/>
      <c r="P1082" s="14" t="n"/>
      <c r="Q1082" s="15">
        <f>IF(N1082="Sí",0,H1082-I1082-K1082)</f>
        <v/>
      </c>
      <c r="R1082" s="14">
        <f>F1082-TODAY()</f>
        <v/>
      </c>
      <c r="S1082" s="14">
        <f>IF(N1082="Sí","🟢 Pagado",IF(R1082&lt;0,"🔴 Vencido",IF(R1082&lt;=7,"🟡 Por vencer","")))</f>
        <v/>
      </c>
      <c r="T1082" s="14" t="n"/>
      <c r="U1082" s="14" t="n"/>
      <c r="V1082" s="14" t="n"/>
      <c r="W1082" s="14" t="n"/>
      <c r="X1082" s="87" t="n"/>
    </row>
    <row r="1083">
      <c r="A1083" s="13" t="n"/>
      <c r="B1083" s="14" t="n"/>
      <c r="C1083" s="14" t="n"/>
      <c r="D1083" s="14" t="n"/>
      <c r="E1083" s="13" t="n"/>
      <c r="F1083" s="13" t="n"/>
      <c r="G1083" s="14" t="n"/>
      <c r="H1083" s="15" t="n"/>
      <c r="I1083" s="15" t="n"/>
      <c r="J1083" s="308" t="n"/>
      <c r="K1083" s="15" t="n"/>
      <c r="L1083" s="15" t="n"/>
      <c r="M1083" s="33">
        <f>SUM(I1083,K1083)</f>
        <v/>
      </c>
      <c r="N1083" s="14" t="n"/>
      <c r="O1083" s="13" t="n"/>
      <c r="P1083" s="14" t="n"/>
      <c r="Q1083" s="15">
        <f>IF(N1083="Sí",0,H1083-I1083-K1083)</f>
        <v/>
      </c>
      <c r="R1083" s="14">
        <f>F1083-TODAY()</f>
        <v/>
      </c>
      <c r="S1083" s="14">
        <f>IF(N1083="Sí","🟢 Pagado",IF(R1083&lt;0,"🔴 Vencido",IF(R1083&lt;=7,"🟡 Por vencer","")))</f>
        <v/>
      </c>
      <c r="T1083" s="14" t="n"/>
      <c r="U1083" s="14" t="n"/>
      <c r="V1083" s="14" t="n"/>
      <c r="W1083" s="14" t="n"/>
      <c r="X1083" s="87" t="n"/>
    </row>
    <row r="1084">
      <c r="A1084" s="13" t="n"/>
      <c r="B1084" s="14" t="n"/>
      <c r="C1084" s="14" t="n"/>
      <c r="D1084" s="14" t="n"/>
      <c r="E1084" s="13" t="n"/>
      <c r="F1084" s="13" t="n"/>
      <c r="G1084" s="14" t="n"/>
      <c r="H1084" s="15" t="n"/>
      <c r="I1084" s="15" t="n"/>
      <c r="J1084" s="308" t="n"/>
      <c r="K1084" s="15" t="n"/>
      <c r="L1084" s="15" t="n"/>
      <c r="M1084" s="33">
        <f>SUM(I1084,K1084)</f>
        <v/>
      </c>
      <c r="N1084" s="14" t="n"/>
      <c r="O1084" s="13" t="n"/>
      <c r="P1084" s="14" t="n"/>
      <c r="Q1084" s="15">
        <f>IF(N1084="Sí",0,H1084-I1084-K1084)</f>
        <v/>
      </c>
      <c r="R1084" s="14">
        <f>F1084-TODAY()</f>
        <v/>
      </c>
      <c r="S1084" s="14">
        <f>IF(N1084="Sí","🟢 Pagado",IF(R1084&lt;0,"🔴 Vencido",IF(R1084&lt;=7,"🟡 Por vencer","")))</f>
        <v/>
      </c>
      <c r="T1084" s="14" t="n"/>
      <c r="U1084" s="14" t="n"/>
      <c r="V1084" s="14" t="n"/>
      <c r="W1084" s="14" t="n"/>
      <c r="X1084" s="87" t="n"/>
    </row>
    <row r="1085">
      <c r="A1085" s="13" t="n"/>
      <c r="B1085" s="14" t="n"/>
      <c r="C1085" s="14" t="n"/>
      <c r="D1085" s="14" t="n"/>
      <c r="E1085" s="13" t="n"/>
      <c r="F1085" s="13" t="n"/>
      <c r="G1085" s="14" t="n"/>
      <c r="H1085" s="15" t="n"/>
      <c r="I1085" s="15" t="n"/>
      <c r="J1085" s="308" t="n"/>
      <c r="K1085" s="15" t="n"/>
      <c r="L1085" s="15" t="n"/>
      <c r="M1085" s="33">
        <f>SUM(I1085,K1085)</f>
        <v/>
      </c>
      <c r="N1085" s="14" t="n"/>
      <c r="O1085" s="13" t="n"/>
      <c r="P1085" s="14" t="n"/>
      <c r="Q1085" s="15">
        <f>IF(N1085="Sí",0,H1085-I1085-K1085)</f>
        <v/>
      </c>
      <c r="R1085" s="14">
        <f>F1085-TODAY()</f>
        <v/>
      </c>
      <c r="S1085" s="14">
        <f>IF(N1085="Sí","🟢 Pagado",IF(R1085&lt;0,"🔴 Vencido",IF(R1085&lt;=7,"🟡 Por vencer","")))</f>
        <v/>
      </c>
      <c r="T1085" s="14" t="n"/>
      <c r="U1085" s="14" t="n"/>
      <c r="V1085" s="14" t="n"/>
      <c r="W1085" s="14" t="n"/>
      <c r="X1085" s="87" t="n"/>
    </row>
    <row r="1086">
      <c r="A1086" s="13" t="n"/>
      <c r="B1086" s="14" t="n"/>
      <c r="C1086" s="14" t="n"/>
      <c r="D1086" s="14" t="n"/>
      <c r="E1086" s="13" t="n"/>
      <c r="F1086" s="13" t="n"/>
      <c r="G1086" s="14" t="n"/>
      <c r="H1086" s="15" t="n"/>
      <c r="I1086" s="15" t="n"/>
      <c r="J1086" s="308" t="n"/>
      <c r="K1086" s="15" t="n"/>
      <c r="L1086" s="15" t="n"/>
      <c r="M1086" s="33">
        <f>SUM(I1086,K1086)</f>
        <v/>
      </c>
      <c r="N1086" s="14" t="n"/>
      <c r="O1086" s="13" t="n"/>
      <c r="P1086" s="14" t="n"/>
      <c r="Q1086" s="15">
        <f>IF(N1086="Sí",0,H1086-I1086-K1086)</f>
        <v/>
      </c>
      <c r="R1086" s="14">
        <f>F1086-TODAY()</f>
        <v/>
      </c>
      <c r="S1086" s="14">
        <f>IF(N1086="Sí","🟢 Pagado",IF(R1086&lt;0,"🔴 Vencido",IF(R1086&lt;=7,"🟡 Por vencer","")))</f>
        <v/>
      </c>
      <c r="T1086" s="14" t="n"/>
      <c r="U1086" s="14" t="n"/>
      <c r="V1086" s="14" t="n"/>
      <c r="W1086" s="14" t="n"/>
      <c r="X1086" s="87" t="n"/>
    </row>
    <row r="1087">
      <c r="A1087" s="13" t="n"/>
      <c r="B1087" s="14" t="n"/>
      <c r="C1087" s="14" t="n"/>
      <c r="D1087" s="14" t="n"/>
      <c r="E1087" s="13" t="n"/>
      <c r="F1087" s="13" t="n"/>
      <c r="G1087" s="14" t="n"/>
      <c r="H1087" s="15" t="n"/>
      <c r="I1087" s="15" t="n"/>
      <c r="J1087" s="308" t="n"/>
      <c r="K1087" s="15" t="n"/>
      <c r="L1087" s="15" t="n"/>
      <c r="M1087" s="33">
        <f>SUM(I1087,K1087)</f>
        <v/>
      </c>
      <c r="N1087" s="14" t="n"/>
      <c r="O1087" s="13" t="n"/>
      <c r="P1087" s="14" t="n"/>
      <c r="Q1087" s="15">
        <f>IF(N1087="Sí",0,H1087-I1087-K1087)</f>
        <v/>
      </c>
      <c r="R1087" s="14">
        <f>F1087-TODAY()</f>
        <v/>
      </c>
      <c r="S1087" s="14">
        <f>IF(N1087="Sí","🟢 Pagado",IF(R1087&lt;0,"🔴 Vencido",IF(R1087&lt;=7,"🟡 Por vencer","")))</f>
        <v/>
      </c>
      <c r="T1087" s="14" t="n"/>
      <c r="U1087" s="14" t="n"/>
      <c r="V1087" s="14" t="n"/>
      <c r="W1087" s="14" t="n"/>
      <c r="X1087" s="87" t="n"/>
    </row>
    <row r="1088">
      <c r="A1088" s="13" t="n"/>
      <c r="B1088" s="14" t="n"/>
      <c r="C1088" s="14" t="n"/>
      <c r="D1088" s="14" t="n"/>
      <c r="E1088" s="13" t="n"/>
      <c r="F1088" s="13" t="n"/>
      <c r="G1088" s="14" t="n"/>
      <c r="H1088" s="15" t="n"/>
      <c r="I1088" s="15" t="n"/>
      <c r="J1088" s="308" t="n"/>
      <c r="K1088" s="15" t="n"/>
      <c r="L1088" s="15" t="n"/>
      <c r="M1088" s="33">
        <f>SUM(I1088,K1088)</f>
        <v/>
      </c>
      <c r="N1088" s="14" t="n"/>
      <c r="O1088" s="13" t="n"/>
      <c r="P1088" s="14" t="n"/>
      <c r="Q1088" s="15">
        <f>IF(N1088="Sí",0,H1088-I1088-K1088)</f>
        <v/>
      </c>
      <c r="R1088" s="14">
        <f>F1088-TODAY()</f>
        <v/>
      </c>
      <c r="S1088" s="14">
        <f>IF(N1088="Sí","🟢 Pagado",IF(R1088&lt;0,"🔴 Vencido",IF(R1088&lt;=7,"🟡 Por vencer","")))</f>
        <v/>
      </c>
      <c r="T1088" s="14" t="n"/>
      <c r="U1088" s="14" t="n"/>
      <c r="V1088" s="14" t="n"/>
      <c r="W1088" s="14" t="n"/>
      <c r="X1088" s="87" t="n"/>
    </row>
    <row r="1089">
      <c r="A1089" s="13" t="n"/>
      <c r="B1089" s="14" t="n"/>
      <c r="C1089" s="14" t="n"/>
      <c r="D1089" s="14" t="n"/>
      <c r="E1089" s="13" t="n"/>
      <c r="F1089" s="13" t="n"/>
      <c r="G1089" s="14" t="n"/>
      <c r="H1089" s="15" t="n"/>
      <c r="I1089" s="15" t="n"/>
      <c r="J1089" s="308" t="n"/>
      <c r="K1089" s="15" t="n"/>
      <c r="L1089" s="15" t="n"/>
      <c r="M1089" s="33">
        <f>SUM(I1089,K1089)</f>
        <v/>
      </c>
      <c r="N1089" s="14" t="n"/>
      <c r="O1089" s="13" t="n"/>
      <c r="P1089" s="14" t="n"/>
      <c r="Q1089" s="15">
        <f>IF(N1089="Sí",0,H1089-I1089-K1089)</f>
        <v/>
      </c>
      <c r="R1089" s="14">
        <f>F1089-TODAY()</f>
        <v/>
      </c>
      <c r="S1089" s="14">
        <f>IF(N1089="Sí","🟢 Pagado",IF(R1089&lt;0,"🔴 Vencido",IF(R1089&lt;=7,"🟡 Por vencer","")))</f>
        <v/>
      </c>
      <c r="T1089" s="14" t="n"/>
      <c r="U1089" s="14" t="n"/>
      <c r="V1089" s="14" t="n"/>
      <c r="W1089" s="14" t="n"/>
      <c r="X1089" s="87" t="n"/>
    </row>
    <row r="1090">
      <c r="A1090" s="13" t="n"/>
      <c r="B1090" s="14" t="n"/>
      <c r="C1090" s="14" t="n"/>
      <c r="D1090" s="14" t="n"/>
      <c r="E1090" s="13" t="n"/>
      <c r="F1090" s="13" t="n"/>
      <c r="G1090" s="14" t="n"/>
      <c r="H1090" s="15" t="n"/>
      <c r="I1090" s="15" t="n"/>
      <c r="J1090" s="308" t="n"/>
      <c r="K1090" s="15" t="n"/>
      <c r="L1090" s="15" t="n"/>
      <c r="M1090" s="33">
        <f>SUM(I1090,K1090)</f>
        <v/>
      </c>
      <c r="N1090" s="14" t="n"/>
      <c r="O1090" s="13" t="n"/>
      <c r="P1090" s="14" t="n"/>
      <c r="Q1090" s="15">
        <f>IF(N1090="Sí",0,H1090-I1090-K1090)</f>
        <v/>
      </c>
      <c r="R1090" s="14">
        <f>F1090-TODAY()</f>
        <v/>
      </c>
      <c r="S1090" s="14">
        <f>IF(N1090="Sí","🟢 Pagado",IF(R1090&lt;0,"🔴 Vencido",IF(R1090&lt;=7,"🟡 Por vencer","")))</f>
        <v/>
      </c>
      <c r="T1090" s="14" t="n"/>
      <c r="U1090" s="14" t="n"/>
      <c r="V1090" s="14" t="n"/>
      <c r="W1090" s="14" t="n"/>
      <c r="X1090" s="87" t="n"/>
    </row>
    <row r="1091">
      <c r="A1091" s="13" t="n"/>
      <c r="B1091" s="14" t="n"/>
      <c r="C1091" s="14" t="n"/>
      <c r="D1091" s="14" t="n"/>
      <c r="E1091" s="13" t="n"/>
      <c r="F1091" s="13" t="n"/>
      <c r="G1091" s="14" t="n"/>
      <c r="H1091" s="15" t="n"/>
      <c r="I1091" s="15" t="n"/>
      <c r="J1091" s="308" t="n"/>
      <c r="K1091" s="15" t="n"/>
      <c r="L1091" s="15" t="n"/>
      <c r="M1091" s="33">
        <f>SUM(I1091,K1091)</f>
        <v/>
      </c>
      <c r="N1091" s="14" t="n"/>
      <c r="O1091" s="13" t="n"/>
      <c r="P1091" s="14" t="n"/>
      <c r="Q1091" s="15">
        <f>IF(N1091="Sí",0,H1091-I1091-K1091)</f>
        <v/>
      </c>
      <c r="R1091" s="14">
        <f>F1091-TODAY()</f>
        <v/>
      </c>
      <c r="S1091" s="14">
        <f>IF(N1091="Sí","🟢 Pagado",IF(R1091&lt;0,"🔴 Vencido",IF(R1091&lt;=7,"🟡 Por vencer","")))</f>
        <v/>
      </c>
      <c r="T1091" s="14" t="n"/>
      <c r="U1091" s="14" t="n"/>
      <c r="V1091" s="14" t="n"/>
      <c r="W1091" s="14" t="n"/>
      <c r="X1091" s="87" t="n"/>
    </row>
    <row r="1092">
      <c r="A1092" s="13" t="n"/>
      <c r="B1092" s="14" t="n"/>
      <c r="C1092" s="14" t="n"/>
      <c r="D1092" s="14" t="n"/>
      <c r="E1092" s="13" t="n"/>
      <c r="F1092" s="13" t="n"/>
      <c r="G1092" s="14" t="n"/>
      <c r="H1092" s="15" t="n"/>
      <c r="I1092" s="15" t="n"/>
      <c r="J1092" s="308" t="n"/>
      <c r="K1092" s="15" t="n"/>
      <c r="L1092" s="15" t="n"/>
      <c r="M1092" s="33">
        <f>SUM(I1092,K1092)</f>
        <v/>
      </c>
      <c r="N1092" s="14" t="n"/>
      <c r="O1092" s="13" t="n"/>
      <c r="P1092" s="14" t="n"/>
      <c r="Q1092" s="15">
        <f>IF(N1092="Sí",0,H1092-I1092-K1092)</f>
        <v/>
      </c>
      <c r="R1092" s="14">
        <f>F1092-TODAY()</f>
        <v/>
      </c>
      <c r="S1092" s="14">
        <f>IF(N1092="Sí","🟢 Pagado",IF(R1092&lt;0,"🔴 Vencido",IF(R1092&lt;=7,"🟡 Por vencer","")))</f>
        <v/>
      </c>
      <c r="T1092" s="14" t="n"/>
      <c r="U1092" s="14" t="n"/>
      <c r="V1092" s="14" t="n"/>
      <c r="W1092" s="14" t="n"/>
      <c r="X1092" s="87" t="n"/>
    </row>
    <row r="1093">
      <c r="A1093" s="13" t="n"/>
      <c r="B1093" s="14" t="n"/>
      <c r="C1093" s="14" t="n"/>
      <c r="D1093" s="14" t="n"/>
      <c r="E1093" s="13" t="n"/>
      <c r="F1093" s="13" t="n"/>
      <c r="G1093" s="14" t="n"/>
      <c r="H1093" s="15" t="n"/>
      <c r="I1093" s="15" t="n"/>
      <c r="J1093" s="308" t="n"/>
      <c r="K1093" s="15" t="n"/>
      <c r="L1093" s="15" t="n"/>
      <c r="M1093" s="33">
        <f>SUM(I1093,K1093)</f>
        <v/>
      </c>
      <c r="N1093" s="14" t="n"/>
      <c r="O1093" s="13" t="n"/>
      <c r="P1093" s="14" t="n"/>
      <c r="Q1093" s="15">
        <f>IF(N1093="Sí",0,H1093-I1093-K1093)</f>
        <v/>
      </c>
      <c r="R1093" s="14">
        <f>F1093-TODAY()</f>
        <v/>
      </c>
      <c r="S1093" s="14">
        <f>IF(N1093="Sí","🟢 Pagado",IF(R1093&lt;0,"🔴 Vencido",IF(R1093&lt;=7,"🟡 Por vencer","")))</f>
        <v/>
      </c>
      <c r="T1093" s="14" t="n"/>
      <c r="U1093" s="14" t="n"/>
      <c r="V1093" s="14" t="n"/>
      <c r="W1093" s="14" t="n"/>
      <c r="X1093" s="87" t="n"/>
    </row>
    <row r="1094">
      <c r="A1094" s="13" t="n"/>
      <c r="B1094" s="14" t="n"/>
      <c r="C1094" s="14" t="n"/>
      <c r="D1094" s="14" t="n"/>
      <c r="E1094" s="13" t="n"/>
      <c r="F1094" s="13" t="n"/>
      <c r="G1094" s="14" t="n"/>
      <c r="H1094" s="15" t="n"/>
      <c r="I1094" s="15" t="n"/>
      <c r="J1094" s="308" t="n"/>
      <c r="K1094" s="15" t="n"/>
      <c r="L1094" s="15" t="n"/>
      <c r="M1094" s="33">
        <f>SUM(I1094,K1094)</f>
        <v/>
      </c>
      <c r="N1094" s="14" t="n"/>
      <c r="O1094" s="13" t="n"/>
      <c r="P1094" s="14" t="n"/>
      <c r="Q1094" s="15">
        <f>IF(N1094="Sí",0,H1094-I1094-K1094)</f>
        <v/>
      </c>
      <c r="R1094" s="14">
        <f>F1094-TODAY()</f>
        <v/>
      </c>
      <c r="S1094" s="14">
        <f>IF(N1094="Sí","🟢 Pagado",IF(R1094&lt;0,"🔴 Vencido",IF(R1094&lt;=7,"🟡 Por vencer","")))</f>
        <v/>
      </c>
      <c r="T1094" s="14" t="n"/>
      <c r="U1094" s="14" t="n"/>
      <c r="V1094" s="14" t="n"/>
      <c r="W1094" s="14" t="n"/>
      <c r="X1094" s="87" t="n"/>
    </row>
    <row r="1095">
      <c r="A1095" s="13" t="n"/>
      <c r="B1095" s="14" t="n"/>
      <c r="C1095" s="14" t="n"/>
      <c r="D1095" s="14" t="n"/>
      <c r="E1095" s="13" t="n"/>
      <c r="F1095" s="13" t="n"/>
      <c r="G1095" s="14" t="n"/>
      <c r="H1095" s="15" t="n"/>
      <c r="I1095" s="15" t="n"/>
      <c r="J1095" s="308" t="n"/>
      <c r="K1095" s="15" t="n"/>
      <c r="L1095" s="15" t="n"/>
      <c r="M1095" s="33">
        <f>SUM(I1095,K1095)</f>
        <v/>
      </c>
      <c r="N1095" s="14" t="n"/>
      <c r="O1095" s="13" t="n"/>
      <c r="P1095" s="14" t="n"/>
      <c r="Q1095" s="15">
        <f>IF(N1095="Sí",0,H1095-I1095-K1095)</f>
        <v/>
      </c>
      <c r="R1095" s="14">
        <f>F1095-TODAY()</f>
        <v/>
      </c>
      <c r="S1095" s="14">
        <f>IF(N1095="Sí","🟢 Pagado",IF(R1095&lt;0,"🔴 Vencido",IF(R1095&lt;=7,"🟡 Por vencer","")))</f>
        <v/>
      </c>
      <c r="T1095" s="14" t="n"/>
      <c r="U1095" s="14" t="n"/>
      <c r="V1095" s="14" t="n"/>
      <c r="W1095" s="14" t="n"/>
      <c r="X1095" s="87" t="n"/>
    </row>
    <row r="1096">
      <c r="A1096" s="13" t="n"/>
      <c r="B1096" s="14" t="n"/>
      <c r="C1096" s="14" t="n"/>
      <c r="D1096" s="14" t="n"/>
      <c r="E1096" s="13" t="n"/>
      <c r="F1096" s="13" t="n"/>
      <c r="G1096" s="14" t="n"/>
      <c r="H1096" s="15" t="n"/>
      <c r="I1096" s="15" t="n"/>
      <c r="J1096" s="308" t="n"/>
      <c r="K1096" s="15" t="n"/>
      <c r="L1096" s="15" t="n"/>
      <c r="M1096" s="33">
        <f>SUM(I1096,K1096)</f>
        <v/>
      </c>
      <c r="N1096" s="14" t="n"/>
      <c r="O1096" s="13" t="n"/>
      <c r="P1096" s="14" t="n"/>
      <c r="Q1096" s="15">
        <f>IF(N1096="Sí",0,H1096-I1096-K1096)</f>
        <v/>
      </c>
      <c r="R1096" s="14">
        <f>F1096-TODAY()</f>
        <v/>
      </c>
      <c r="S1096" s="14">
        <f>IF(N1096="Sí","🟢 Pagado",IF(R1096&lt;0,"🔴 Vencido",IF(R1096&lt;=7,"🟡 Por vencer","")))</f>
        <v/>
      </c>
      <c r="T1096" s="14" t="n"/>
      <c r="U1096" s="14" t="n"/>
      <c r="V1096" s="14" t="n"/>
      <c r="W1096" s="14" t="n"/>
      <c r="X1096" s="87" t="n"/>
    </row>
    <row r="1097">
      <c r="A1097" s="13" t="n"/>
      <c r="B1097" s="14" t="n"/>
      <c r="C1097" s="14" t="n"/>
      <c r="D1097" s="14" t="n"/>
      <c r="E1097" s="13" t="n"/>
      <c r="F1097" s="13" t="n"/>
      <c r="G1097" s="14" t="n"/>
      <c r="H1097" s="15" t="n"/>
      <c r="I1097" s="15" t="n"/>
      <c r="J1097" s="308" t="n"/>
      <c r="K1097" s="15" t="n"/>
      <c r="L1097" s="15" t="n"/>
      <c r="M1097" s="33">
        <f>SUM(I1097,K1097)</f>
        <v/>
      </c>
      <c r="N1097" s="14" t="n"/>
      <c r="O1097" s="13" t="n"/>
      <c r="P1097" s="14" t="n"/>
      <c r="Q1097" s="15">
        <f>IF(N1097="Sí",0,H1097-I1097-K1097)</f>
        <v/>
      </c>
      <c r="R1097" s="14">
        <f>F1097-TODAY()</f>
        <v/>
      </c>
      <c r="S1097" s="14">
        <f>IF(N1097="Sí","🟢 Pagado",IF(R1097&lt;0,"🔴 Vencido",IF(R1097&lt;=7,"🟡 Por vencer","")))</f>
        <v/>
      </c>
      <c r="T1097" s="14" t="n"/>
      <c r="U1097" s="14" t="n"/>
      <c r="V1097" s="14" t="n"/>
      <c r="W1097" s="14" t="n"/>
      <c r="X1097" s="87" t="n"/>
    </row>
    <row r="1098">
      <c r="A1098" s="13" t="n"/>
      <c r="B1098" s="14" t="n"/>
      <c r="C1098" s="14" t="n"/>
      <c r="D1098" s="14" t="n"/>
      <c r="E1098" s="13" t="n"/>
      <c r="F1098" s="13" t="n"/>
      <c r="G1098" s="14" t="n"/>
      <c r="H1098" s="15" t="n"/>
      <c r="I1098" s="15" t="n"/>
      <c r="J1098" s="308" t="n"/>
      <c r="K1098" s="15" t="n"/>
      <c r="L1098" s="15" t="n"/>
      <c r="M1098" s="33">
        <f>SUM(I1098,K1098)</f>
        <v/>
      </c>
      <c r="N1098" s="14" t="n"/>
      <c r="O1098" s="13" t="n"/>
      <c r="P1098" s="14" t="n"/>
      <c r="Q1098" s="15">
        <f>IF(N1098="Sí",0,H1098-I1098-K1098)</f>
        <v/>
      </c>
      <c r="R1098" s="14">
        <f>F1098-TODAY()</f>
        <v/>
      </c>
      <c r="S1098" s="14">
        <f>IF(N1098="Sí","🟢 Pagado",IF(R1098&lt;0,"🔴 Vencido",IF(R1098&lt;=7,"🟡 Por vencer","")))</f>
        <v/>
      </c>
      <c r="T1098" s="14" t="n"/>
      <c r="U1098" s="14" t="n"/>
      <c r="V1098" s="14" t="n"/>
      <c r="W1098" s="14" t="n"/>
      <c r="X1098" s="87" t="n"/>
    </row>
    <row r="1099">
      <c r="A1099" s="13" t="n"/>
      <c r="B1099" s="14" t="n"/>
      <c r="C1099" s="14" t="n"/>
      <c r="D1099" s="14" t="n"/>
      <c r="E1099" s="13" t="n"/>
      <c r="F1099" s="13" t="n"/>
      <c r="G1099" s="14" t="n"/>
      <c r="H1099" s="15" t="n"/>
      <c r="I1099" s="15" t="n"/>
      <c r="J1099" s="308" t="n"/>
      <c r="K1099" s="15" t="n"/>
      <c r="L1099" s="15" t="n"/>
      <c r="M1099" s="33">
        <f>SUM(I1099,K1099)</f>
        <v/>
      </c>
      <c r="N1099" s="14" t="n"/>
      <c r="O1099" s="13" t="n"/>
      <c r="P1099" s="14" t="n"/>
      <c r="Q1099" s="15">
        <f>IF(N1099="Sí",0,H1099-I1099-K1099)</f>
        <v/>
      </c>
      <c r="R1099" s="14">
        <f>F1099-TODAY()</f>
        <v/>
      </c>
      <c r="S1099" s="14">
        <f>IF(N1099="Sí","🟢 Pagado",IF(R1099&lt;0,"🔴 Vencido",IF(R1099&lt;=7,"🟡 Por vencer","")))</f>
        <v/>
      </c>
      <c r="T1099" s="14" t="n"/>
      <c r="U1099" s="14" t="n"/>
      <c r="V1099" s="14" t="n"/>
      <c r="W1099" s="14" t="n"/>
      <c r="X1099" s="87" t="n"/>
    </row>
    <row r="1100">
      <c r="A1100" s="13" t="n"/>
      <c r="B1100" s="14" t="n"/>
      <c r="C1100" s="14" t="n"/>
      <c r="D1100" s="14" t="n"/>
      <c r="E1100" s="13" t="n"/>
      <c r="F1100" s="13" t="n"/>
      <c r="G1100" s="14" t="n"/>
      <c r="H1100" s="15" t="n"/>
      <c r="I1100" s="15" t="n"/>
      <c r="J1100" s="308" t="n"/>
      <c r="K1100" s="15" t="n"/>
      <c r="L1100" s="15" t="n"/>
      <c r="M1100" s="33">
        <f>SUM(I1100,K1100)</f>
        <v/>
      </c>
      <c r="N1100" s="14" t="n"/>
      <c r="O1100" s="13" t="n"/>
      <c r="P1100" s="14" t="n"/>
      <c r="Q1100" s="15">
        <f>IF(N1100="Sí",0,H1100-I1100-K1100)</f>
        <v/>
      </c>
      <c r="R1100" s="14">
        <f>F1100-TODAY()</f>
        <v/>
      </c>
      <c r="S1100" s="14">
        <f>IF(N1100="Sí","🟢 Pagado",IF(R1100&lt;0,"🔴 Vencido",IF(R1100&lt;=7,"🟡 Por vencer","")))</f>
        <v/>
      </c>
      <c r="T1100" s="14" t="n"/>
      <c r="U1100" s="14" t="n"/>
      <c r="V1100" s="14" t="n"/>
      <c r="W1100" s="14" t="n"/>
      <c r="X1100" s="87" t="n"/>
    </row>
    <row r="1101">
      <c r="A1101" s="13" t="n"/>
      <c r="B1101" s="14" t="n"/>
      <c r="C1101" s="14" t="n"/>
      <c r="D1101" s="14" t="n"/>
      <c r="E1101" s="13" t="n"/>
      <c r="F1101" s="13" t="n"/>
      <c r="G1101" s="14" t="n"/>
      <c r="H1101" s="15" t="n"/>
      <c r="I1101" s="15" t="n"/>
      <c r="J1101" s="308" t="n"/>
      <c r="K1101" s="15" t="n"/>
      <c r="L1101" s="15" t="n"/>
      <c r="M1101" s="33">
        <f>SUM(I1101,K1101)</f>
        <v/>
      </c>
      <c r="N1101" s="14" t="n"/>
      <c r="O1101" s="13" t="n"/>
      <c r="P1101" s="14" t="n"/>
      <c r="Q1101" s="15">
        <f>IF(N1101="Sí",0,H1101-I1101-K1101)</f>
        <v/>
      </c>
      <c r="R1101" s="14">
        <f>F1101-TODAY()</f>
        <v/>
      </c>
      <c r="S1101" s="14">
        <f>IF(N1101="Sí","🟢 Pagado",IF(R1101&lt;0,"🔴 Vencido",IF(R1101&lt;=7,"🟡 Por vencer","")))</f>
        <v/>
      </c>
      <c r="T1101" s="14" t="n"/>
      <c r="U1101" s="14" t="n"/>
      <c r="V1101" s="14" t="n"/>
      <c r="W1101" s="14" t="n"/>
      <c r="X1101" s="87" t="n"/>
    </row>
    <row r="1102">
      <c r="A1102" s="13" t="n"/>
      <c r="B1102" s="14" t="n"/>
      <c r="C1102" s="14" t="n"/>
      <c r="D1102" s="14" t="n"/>
      <c r="E1102" s="13" t="n"/>
      <c r="F1102" s="13" t="n"/>
      <c r="G1102" s="14" t="n"/>
      <c r="H1102" s="15" t="n"/>
      <c r="I1102" s="15" t="n"/>
      <c r="J1102" s="308" t="n"/>
      <c r="K1102" s="15" t="n"/>
      <c r="L1102" s="15" t="n"/>
      <c r="M1102" s="33">
        <f>SUM(I1102,K1102)</f>
        <v/>
      </c>
      <c r="N1102" s="14" t="n"/>
      <c r="O1102" s="13" t="n"/>
      <c r="P1102" s="14" t="n"/>
      <c r="Q1102" s="15">
        <f>IF(N1102="Sí",0,H1102-I1102-K1102)</f>
        <v/>
      </c>
      <c r="R1102" s="14">
        <f>F1102-TODAY()</f>
        <v/>
      </c>
      <c r="S1102" s="14">
        <f>IF(N1102="Sí","🟢 Pagado",IF(R1102&lt;0,"🔴 Vencido",IF(R1102&lt;=7,"🟡 Por vencer","")))</f>
        <v/>
      </c>
      <c r="T1102" s="14" t="n"/>
      <c r="U1102" s="14" t="n"/>
      <c r="V1102" s="14" t="n"/>
      <c r="W1102" s="14" t="n"/>
      <c r="X1102" s="87" t="n"/>
    </row>
    <row r="1103">
      <c r="A1103" s="13" t="n"/>
      <c r="B1103" s="14" t="n"/>
      <c r="C1103" s="14" t="n"/>
      <c r="D1103" s="14" t="n"/>
      <c r="E1103" s="13" t="n"/>
      <c r="F1103" s="13" t="n"/>
      <c r="G1103" s="14" t="n"/>
      <c r="H1103" s="15" t="n"/>
      <c r="I1103" s="15" t="n"/>
      <c r="J1103" s="308" t="n"/>
      <c r="K1103" s="15" t="n"/>
      <c r="L1103" s="15" t="n"/>
      <c r="M1103" s="33">
        <f>SUM(I1103,K1103)</f>
        <v/>
      </c>
      <c r="N1103" s="14" t="n"/>
      <c r="O1103" s="13" t="n"/>
      <c r="P1103" s="14" t="n"/>
      <c r="Q1103" s="15">
        <f>IF(N1103="Sí",0,H1103-I1103-K1103)</f>
        <v/>
      </c>
      <c r="R1103" s="14">
        <f>F1103-TODAY()</f>
        <v/>
      </c>
      <c r="S1103" s="14">
        <f>IF(N1103="Sí","🟢 Pagado",IF(R1103&lt;0,"🔴 Vencido",IF(R1103&lt;=7,"🟡 Por vencer","")))</f>
        <v/>
      </c>
      <c r="T1103" s="14" t="n"/>
      <c r="U1103" s="14" t="n"/>
      <c r="V1103" s="14" t="n"/>
      <c r="W1103" s="14" t="n"/>
      <c r="X1103" s="87" t="n"/>
    </row>
    <row r="1104">
      <c r="A1104" s="13" t="n"/>
      <c r="B1104" s="14" t="n"/>
      <c r="C1104" s="14" t="n"/>
      <c r="D1104" s="14" t="n"/>
      <c r="E1104" s="13" t="n"/>
      <c r="F1104" s="13" t="n"/>
      <c r="G1104" s="14" t="n"/>
      <c r="H1104" s="15" t="n"/>
      <c r="I1104" s="15" t="n"/>
      <c r="J1104" s="308" t="n"/>
      <c r="K1104" s="15" t="n"/>
      <c r="L1104" s="15" t="n"/>
      <c r="M1104" s="33">
        <f>SUM(I1104,K1104)</f>
        <v/>
      </c>
      <c r="N1104" s="14" t="n"/>
      <c r="O1104" s="13" t="n"/>
      <c r="P1104" s="14" t="n"/>
      <c r="Q1104" s="15">
        <f>IF(N1104="Sí",0,H1104-I1104-K1104)</f>
        <v/>
      </c>
      <c r="R1104" s="14">
        <f>F1104-TODAY()</f>
        <v/>
      </c>
      <c r="S1104" s="14">
        <f>IF(N1104="Sí","🟢 Pagado",IF(R1104&lt;0,"🔴 Vencido",IF(R1104&lt;=7,"🟡 Por vencer","")))</f>
        <v/>
      </c>
      <c r="T1104" s="14" t="n"/>
      <c r="U1104" s="14" t="n"/>
      <c r="V1104" s="14" t="n"/>
      <c r="W1104" s="14" t="n"/>
      <c r="X1104" s="87" t="n"/>
    </row>
    <row r="1105">
      <c r="A1105" s="13" t="n"/>
      <c r="B1105" s="14" t="n"/>
      <c r="C1105" s="14" t="n"/>
      <c r="D1105" s="14" t="n"/>
      <c r="E1105" s="13" t="n"/>
      <c r="F1105" s="13" t="n"/>
      <c r="G1105" s="14" t="n"/>
      <c r="H1105" s="15" t="n"/>
      <c r="I1105" s="15" t="n"/>
      <c r="J1105" s="308" t="n"/>
      <c r="K1105" s="15" t="n"/>
      <c r="L1105" s="15" t="n"/>
      <c r="M1105" s="33">
        <f>SUM(I1105,K1105)</f>
        <v/>
      </c>
      <c r="N1105" s="14" t="n"/>
      <c r="O1105" s="13" t="n"/>
      <c r="P1105" s="14" t="n"/>
      <c r="Q1105" s="15">
        <f>IF(N1105="Sí",0,H1105-I1105-K1105)</f>
        <v/>
      </c>
      <c r="R1105" s="14">
        <f>F1105-TODAY()</f>
        <v/>
      </c>
      <c r="S1105" s="14">
        <f>IF(N1105="Sí","🟢 Pagado",IF(R1105&lt;0,"🔴 Vencido",IF(R1105&lt;=7,"🟡 Por vencer","")))</f>
        <v/>
      </c>
      <c r="T1105" s="14" t="n"/>
      <c r="U1105" s="14" t="n"/>
      <c r="V1105" s="14" t="n"/>
      <c r="W1105" s="14" t="n"/>
      <c r="X1105" s="87" t="n"/>
    </row>
    <row r="1106">
      <c r="A1106" s="13" t="n"/>
      <c r="B1106" s="14" t="n"/>
      <c r="C1106" s="14" t="n"/>
      <c r="D1106" s="14" t="n"/>
      <c r="E1106" s="13" t="n"/>
      <c r="F1106" s="13" t="n"/>
      <c r="G1106" s="14" t="n"/>
      <c r="H1106" s="15" t="n"/>
      <c r="I1106" s="15" t="n"/>
      <c r="J1106" s="308" t="n"/>
      <c r="K1106" s="15" t="n"/>
      <c r="L1106" s="15" t="n"/>
      <c r="M1106" s="33">
        <f>SUM(I1106,K1106)</f>
        <v/>
      </c>
      <c r="N1106" s="14" t="n"/>
      <c r="O1106" s="13" t="n"/>
      <c r="P1106" s="14" t="n"/>
      <c r="Q1106" s="15">
        <f>IF(N1106="Sí",0,H1106-I1106-K1106)</f>
        <v/>
      </c>
      <c r="R1106" s="14">
        <f>F1106-TODAY()</f>
        <v/>
      </c>
      <c r="S1106" s="14">
        <f>IF(N1106="Sí","🟢 Pagado",IF(R1106&lt;0,"🔴 Vencido",IF(R1106&lt;=7,"🟡 Por vencer","")))</f>
        <v/>
      </c>
      <c r="T1106" s="14" t="n"/>
      <c r="U1106" s="14" t="n"/>
      <c r="V1106" s="14" t="n"/>
      <c r="W1106" s="14" t="n"/>
      <c r="X1106" s="87" t="n"/>
    </row>
    <row r="1107">
      <c r="A1107" s="13" t="n"/>
      <c r="B1107" s="14" t="n"/>
      <c r="C1107" s="14" t="n"/>
      <c r="D1107" s="14" t="n"/>
      <c r="E1107" s="13" t="n"/>
      <c r="F1107" s="13" t="n"/>
      <c r="G1107" s="14" t="n"/>
      <c r="H1107" s="15" t="n"/>
      <c r="I1107" s="15" t="n"/>
      <c r="J1107" s="308" t="n"/>
      <c r="K1107" s="15" t="n"/>
      <c r="L1107" s="15" t="n"/>
      <c r="M1107" s="33">
        <f>SUM(I1107,K1107)</f>
        <v/>
      </c>
      <c r="N1107" s="14" t="n"/>
      <c r="O1107" s="13" t="n"/>
      <c r="P1107" s="14" t="n"/>
      <c r="Q1107" s="15">
        <f>IF(N1107="Sí",0,H1107-I1107-K1107)</f>
        <v/>
      </c>
      <c r="R1107" s="14">
        <f>F1107-TODAY()</f>
        <v/>
      </c>
      <c r="S1107" s="14">
        <f>IF(N1107="Sí","🟢 Pagado",IF(R1107&lt;0,"🔴 Vencido",IF(R1107&lt;=7,"🟡 Por vencer","")))</f>
        <v/>
      </c>
      <c r="T1107" s="14" t="n"/>
      <c r="U1107" s="14" t="n"/>
      <c r="V1107" s="14" t="n"/>
      <c r="W1107" s="14" t="n"/>
      <c r="X1107" s="87" t="n"/>
    </row>
    <row r="1108">
      <c r="A1108" s="13" t="n"/>
      <c r="B1108" s="14" t="n"/>
      <c r="C1108" s="14" t="n"/>
      <c r="D1108" s="14" t="n"/>
      <c r="E1108" s="13" t="n"/>
      <c r="F1108" s="13" t="n"/>
      <c r="G1108" s="14" t="n"/>
      <c r="H1108" s="15" t="n"/>
      <c r="I1108" s="15" t="n"/>
      <c r="J1108" s="308" t="n"/>
      <c r="K1108" s="15" t="n"/>
      <c r="L1108" s="15" t="n"/>
      <c r="M1108" s="33">
        <f>SUM(I1108,K1108)</f>
        <v/>
      </c>
      <c r="N1108" s="14" t="n"/>
      <c r="O1108" s="13" t="n"/>
      <c r="P1108" s="14" t="n"/>
      <c r="Q1108" s="15">
        <f>IF(N1108="Sí",0,H1108-I1108-K1108)</f>
        <v/>
      </c>
      <c r="R1108" s="14">
        <f>F1108-TODAY()</f>
        <v/>
      </c>
      <c r="S1108" s="14">
        <f>IF(N1108="Sí","🟢 Pagado",IF(R1108&lt;0,"🔴 Vencido",IF(R1108&lt;=7,"🟡 Por vencer","")))</f>
        <v/>
      </c>
      <c r="T1108" s="14" t="n"/>
      <c r="U1108" s="14" t="n"/>
      <c r="V1108" s="14" t="n"/>
      <c r="W1108" s="14" t="n"/>
      <c r="X1108" s="87" t="n"/>
    </row>
    <row r="1109">
      <c r="A1109" s="13" t="n"/>
      <c r="B1109" s="14" t="n"/>
      <c r="C1109" s="14" t="n"/>
      <c r="D1109" s="14" t="n"/>
      <c r="E1109" s="13" t="n"/>
      <c r="F1109" s="13" t="n"/>
      <c r="G1109" s="14" t="n"/>
      <c r="H1109" s="15" t="n"/>
      <c r="I1109" s="15" t="n"/>
      <c r="J1109" s="308" t="n"/>
      <c r="K1109" s="15" t="n"/>
      <c r="L1109" s="15" t="n"/>
      <c r="M1109" s="33">
        <f>SUM(I1109,K1109)</f>
        <v/>
      </c>
      <c r="N1109" s="14" t="n"/>
      <c r="O1109" s="13" t="n"/>
      <c r="P1109" s="14" t="n"/>
      <c r="Q1109" s="15">
        <f>IF(N1109="Sí",0,H1109-I1109-K1109)</f>
        <v/>
      </c>
      <c r="R1109" s="14">
        <f>F1109-TODAY()</f>
        <v/>
      </c>
      <c r="S1109" s="14">
        <f>IF(N1109="Sí","🟢 Pagado",IF(R1109&lt;0,"🔴 Vencido",IF(R1109&lt;=7,"🟡 Por vencer","")))</f>
        <v/>
      </c>
      <c r="T1109" s="14" t="n"/>
      <c r="U1109" s="14" t="n"/>
      <c r="V1109" s="14" t="n"/>
      <c r="W1109" s="14" t="n"/>
      <c r="X1109" s="87" t="n"/>
    </row>
    <row r="1110">
      <c r="A1110" s="13" t="n"/>
      <c r="B1110" s="14" t="n"/>
      <c r="C1110" s="14" t="n"/>
      <c r="D1110" s="14" t="n"/>
      <c r="E1110" s="13" t="n"/>
      <c r="F1110" s="13" t="n"/>
      <c r="G1110" s="14" t="n"/>
      <c r="H1110" s="15" t="n"/>
      <c r="I1110" s="15" t="n"/>
      <c r="J1110" s="308" t="n"/>
      <c r="K1110" s="15" t="n"/>
      <c r="L1110" s="15" t="n"/>
      <c r="M1110" s="15" t="n"/>
      <c r="N1110" s="14" t="n"/>
      <c r="O1110" s="13" t="n"/>
      <c r="P1110" s="14" t="n"/>
      <c r="Q1110" s="15">
        <f>IF(N1110="Sí",0,H1110-I1110-K1110)</f>
        <v/>
      </c>
      <c r="R1110" s="14">
        <f>F1110-TODAY()</f>
        <v/>
      </c>
      <c r="S1110" s="14">
        <f>IF(N1110="Sí","🟢 Pagado",IF(R1110&lt;0,"🔴 Vencido",IF(R1110&lt;=7,"🟡 Por vencer","")))</f>
        <v/>
      </c>
      <c r="T1110" s="14" t="n"/>
      <c r="U1110" s="14" t="n"/>
      <c r="V1110" s="14" t="n"/>
      <c r="W1110" s="14" t="n"/>
      <c r="X1110" s="87" t="n"/>
    </row>
    <row r="1111">
      <c r="A1111" s="13" t="n"/>
      <c r="B1111" s="14" t="n"/>
      <c r="C1111" s="14" t="n"/>
      <c r="D1111" s="14" t="n"/>
      <c r="E1111" s="13" t="n"/>
      <c r="F1111" s="13" t="n"/>
      <c r="G1111" s="14" t="n"/>
      <c r="H1111" s="15" t="n"/>
      <c r="I1111" s="15" t="n"/>
      <c r="J1111" s="308" t="n"/>
      <c r="K1111" s="15" t="n"/>
      <c r="L1111" s="15" t="n"/>
      <c r="M1111" s="15" t="n"/>
      <c r="N1111" s="14" t="n"/>
      <c r="O1111" s="13" t="n"/>
      <c r="P1111" s="14" t="n"/>
      <c r="Q1111" s="15">
        <f>IF(N1111="Sí",0,H1111-I1111-K1111)</f>
        <v/>
      </c>
      <c r="R1111" s="14">
        <f>F1111-TODAY()</f>
        <v/>
      </c>
      <c r="S1111" s="14">
        <f>IF(N1111="Sí","🟢 Pagado",IF(R1111&lt;0,"🔴 Vencido",IF(R1111&lt;=7,"🟡 Por vencer","")))</f>
        <v/>
      </c>
      <c r="T1111" s="14" t="n"/>
      <c r="U1111" s="14" t="n"/>
      <c r="V1111" s="14" t="n"/>
      <c r="W1111" s="14" t="n"/>
      <c r="X1111" s="87" t="n"/>
    </row>
    <row r="1112">
      <c r="A1112" s="13" t="n"/>
      <c r="B1112" s="14" t="n"/>
      <c r="C1112" s="14" t="n"/>
      <c r="D1112" s="14" t="n"/>
      <c r="E1112" s="13" t="n"/>
      <c r="F1112" s="13" t="n"/>
      <c r="G1112" s="14" t="n"/>
      <c r="H1112" s="15" t="n"/>
      <c r="I1112" s="15" t="n"/>
      <c r="J1112" s="308" t="n"/>
      <c r="K1112" s="15" t="n"/>
      <c r="L1112" s="15" t="n"/>
      <c r="M1112" s="15" t="n"/>
      <c r="N1112" s="14" t="n"/>
      <c r="O1112" s="13" t="n"/>
      <c r="P1112" s="14" t="n"/>
      <c r="Q1112" s="15">
        <f>IF(N1112="Sí",0,H1112-I1112-K1112)</f>
        <v/>
      </c>
      <c r="R1112" s="14">
        <f>F1112-TODAY()</f>
        <v/>
      </c>
      <c r="S1112" s="14">
        <f>IF(N1112="Sí","🟢 Pagado",IF(R1112&lt;0,"🔴 Vencido",IF(R1112&lt;=7,"🟡 Por vencer","")))</f>
        <v/>
      </c>
      <c r="T1112" s="14" t="n"/>
      <c r="U1112" s="14" t="n"/>
      <c r="V1112" s="14" t="n"/>
      <c r="W1112" s="14" t="n"/>
      <c r="X1112" s="87" t="n"/>
    </row>
    <row r="1113">
      <c r="A1113" s="13" t="n"/>
      <c r="B1113" s="14" t="n"/>
      <c r="C1113" s="14" t="n"/>
      <c r="D1113" s="14" t="n"/>
      <c r="E1113" s="13" t="n"/>
      <c r="F1113" s="13" t="n"/>
      <c r="G1113" s="14" t="n"/>
      <c r="H1113" s="15" t="n"/>
      <c r="I1113" s="15" t="n"/>
      <c r="J1113" s="308" t="n"/>
      <c r="K1113" s="15" t="n"/>
      <c r="L1113" s="15" t="n"/>
      <c r="M1113" s="15" t="n"/>
      <c r="N1113" s="14" t="n"/>
      <c r="O1113" s="13" t="n"/>
      <c r="P1113" s="14" t="n"/>
      <c r="Q1113" s="15">
        <f>IF(N1113="Sí",0,H1113-I1113-K1113)</f>
        <v/>
      </c>
      <c r="R1113" s="14">
        <f>F1113-TODAY()</f>
        <v/>
      </c>
      <c r="S1113" s="14">
        <f>IF(N1113="Sí","🟢 Pagado",IF(R1113&lt;0,"🔴 Vencido",IF(R1113&lt;=7,"🟡 Por vencer","")))</f>
        <v/>
      </c>
      <c r="T1113" s="14" t="n"/>
      <c r="U1113" s="14" t="n"/>
      <c r="V1113" s="14" t="n"/>
      <c r="W1113" s="14" t="n"/>
      <c r="X1113" s="87" t="n"/>
    </row>
    <row r="1114">
      <c r="A1114" s="13" t="n"/>
      <c r="B1114" s="14" t="n"/>
      <c r="C1114" s="14" t="n"/>
      <c r="D1114" s="14" t="n"/>
      <c r="E1114" s="13" t="n"/>
      <c r="F1114" s="13" t="n"/>
      <c r="G1114" s="14" t="n"/>
      <c r="H1114" s="15" t="n"/>
      <c r="I1114" s="15" t="n"/>
      <c r="J1114" s="308" t="n"/>
      <c r="K1114" s="15" t="n"/>
      <c r="L1114" s="15" t="n"/>
      <c r="M1114" s="15" t="n"/>
      <c r="N1114" s="14" t="n"/>
      <c r="O1114" s="13" t="n"/>
      <c r="P1114" s="14" t="n"/>
      <c r="Q1114" s="15">
        <f>IF(N1114="Sí",0,H1114-I1114-K1114)</f>
        <v/>
      </c>
      <c r="R1114" s="14">
        <f>F1114-TODAY()</f>
        <v/>
      </c>
      <c r="S1114" s="14">
        <f>IF(N1114="Sí","🟢 Pagado",IF(R1114&lt;0,"🔴 Vencido",IF(R1114&lt;=7,"🟡 Por vencer","")))</f>
        <v/>
      </c>
      <c r="T1114" s="14" t="n"/>
      <c r="U1114" s="14" t="n"/>
      <c r="V1114" s="14" t="n"/>
      <c r="W1114" s="14" t="n"/>
      <c r="X1114" s="87" t="n"/>
    </row>
    <row r="1115">
      <c r="A1115" s="13" t="n"/>
      <c r="B1115" s="14" t="n"/>
      <c r="C1115" s="14" t="n"/>
      <c r="D1115" s="14" t="n"/>
      <c r="E1115" s="13" t="n"/>
      <c r="F1115" s="13" t="n"/>
      <c r="G1115" s="14" t="n"/>
      <c r="H1115" s="15" t="n"/>
      <c r="I1115" s="15" t="n"/>
      <c r="J1115" s="308" t="n"/>
      <c r="K1115" s="15" t="n"/>
      <c r="L1115" s="15" t="n"/>
      <c r="M1115" s="15" t="n"/>
      <c r="N1115" s="14" t="n"/>
      <c r="O1115" s="13" t="n"/>
      <c r="P1115" s="14" t="n"/>
      <c r="Q1115" s="15">
        <f>IF(N1115="Sí",0,H1115-I1115-K1115)</f>
        <v/>
      </c>
      <c r="R1115" s="14">
        <f>F1115-TODAY()</f>
        <v/>
      </c>
      <c r="S1115" s="14">
        <f>IF(N1115="Sí","🟢 Pagado",IF(R1115&lt;0,"🔴 Vencido",IF(R1115&lt;=7,"🟡 Por vencer","")))</f>
        <v/>
      </c>
      <c r="T1115" s="14" t="n"/>
      <c r="U1115" s="14" t="n"/>
      <c r="V1115" s="14" t="n"/>
      <c r="W1115" s="14" t="n"/>
      <c r="X1115" s="87" t="n"/>
    </row>
    <row r="1116">
      <c r="A1116" s="13" t="n"/>
      <c r="B1116" s="14" t="n"/>
      <c r="C1116" s="14" t="n"/>
      <c r="D1116" s="14" t="n"/>
      <c r="E1116" s="13" t="n"/>
      <c r="F1116" s="13" t="n"/>
      <c r="G1116" s="14" t="n"/>
      <c r="H1116" s="15" t="n"/>
      <c r="I1116" s="15" t="n"/>
      <c r="J1116" s="308" t="n"/>
      <c r="K1116" s="15" t="n"/>
      <c r="L1116" s="15" t="n"/>
      <c r="M1116" s="15" t="n"/>
      <c r="N1116" s="14" t="n"/>
      <c r="O1116" s="13" t="n"/>
      <c r="P1116" s="14" t="n"/>
      <c r="Q1116" s="15">
        <f>IF(N1116="Sí",0,H1116-I1116-K1116)</f>
        <v/>
      </c>
      <c r="R1116" s="14">
        <f>F1116-TODAY()</f>
        <v/>
      </c>
      <c r="S1116" s="14">
        <f>IF(N1116="Sí","🟢 Pagado",IF(R1116&lt;0,"🔴 Vencido",IF(R1116&lt;=7,"🟡 Por vencer","")))</f>
        <v/>
      </c>
      <c r="T1116" s="14" t="n"/>
      <c r="U1116" s="14" t="n"/>
      <c r="V1116" s="14" t="n"/>
      <c r="W1116" s="14" t="n"/>
      <c r="X1116" s="87" t="n"/>
    </row>
    <row r="1117">
      <c r="A1117" s="13" t="n"/>
      <c r="B1117" s="14" t="n"/>
      <c r="C1117" s="14" t="n"/>
      <c r="D1117" s="14" t="n"/>
      <c r="E1117" s="13" t="n"/>
      <c r="F1117" s="13" t="n"/>
      <c r="G1117" s="14" t="n"/>
      <c r="H1117" s="15" t="n"/>
      <c r="I1117" s="15" t="n"/>
      <c r="J1117" s="308" t="n"/>
      <c r="K1117" s="15" t="n"/>
      <c r="L1117" s="15" t="n"/>
      <c r="M1117" s="15" t="n"/>
      <c r="N1117" s="14" t="n"/>
      <c r="O1117" s="13" t="n"/>
      <c r="P1117" s="14" t="n"/>
      <c r="Q1117" s="15">
        <f>IF(N1117="Sí",0,H1117-I1117-K1117)</f>
        <v/>
      </c>
      <c r="R1117" s="14">
        <f>F1117-TODAY()</f>
        <v/>
      </c>
      <c r="S1117" s="14">
        <f>IF(N1117="Sí","🟢 Pagado",IF(R1117&lt;0,"🔴 Vencido",IF(R1117&lt;=7,"🟡 Por vencer","")))</f>
        <v/>
      </c>
      <c r="T1117" s="14" t="n"/>
      <c r="U1117" s="14" t="n"/>
      <c r="V1117" s="14" t="n"/>
      <c r="W1117" s="14" t="n"/>
      <c r="X1117" s="87" t="n"/>
    </row>
    <row r="1118">
      <c r="A1118" s="13" t="n"/>
      <c r="B1118" s="14" t="n"/>
      <c r="C1118" s="14" t="n"/>
      <c r="D1118" s="14" t="n"/>
      <c r="E1118" s="13" t="n"/>
      <c r="F1118" s="13" t="n"/>
      <c r="G1118" s="14" t="n"/>
      <c r="H1118" s="15" t="n"/>
      <c r="I1118" s="15" t="n"/>
      <c r="J1118" s="308" t="n"/>
      <c r="K1118" s="15" t="n"/>
      <c r="L1118" s="15" t="n"/>
      <c r="M1118" s="15" t="n"/>
      <c r="N1118" s="14" t="n"/>
      <c r="O1118" s="13" t="n"/>
      <c r="P1118" s="14" t="n"/>
      <c r="Q1118" s="15">
        <f>IF(N1118="Sí",0,H1118-I1118-K1118)</f>
        <v/>
      </c>
      <c r="R1118" s="14">
        <f>F1118-TODAY()</f>
        <v/>
      </c>
      <c r="S1118" s="14">
        <f>IF(N1118="Sí","🟢 Pagado",IF(R1118&lt;0,"🔴 Vencido",IF(R1118&lt;=7,"🟡 Por vencer","")))</f>
        <v/>
      </c>
      <c r="T1118" s="14" t="n"/>
      <c r="U1118" s="14" t="n"/>
      <c r="V1118" s="14" t="n"/>
      <c r="W1118" s="14" t="n"/>
      <c r="X1118" s="87" t="n"/>
    </row>
    <row r="1119">
      <c r="A1119" s="13" t="n"/>
      <c r="B1119" s="14" t="n"/>
      <c r="C1119" s="14" t="n"/>
      <c r="D1119" s="14" t="n"/>
      <c r="E1119" s="13" t="n"/>
      <c r="F1119" s="13" t="n"/>
      <c r="G1119" s="14" t="n"/>
      <c r="H1119" s="15" t="n"/>
      <c r="I1119" s="15" t="n"/>
      <c r="J1119" s="308" t="n"/>
      <c r="K1119" s="15" t="n"/>
      <c r="L1119" s="15" t="n"/>
      <c r="M1119" s="15" t="n"/>
      <c r="N1119" s="14" t="n"/>
      <c r="O1119" s="13" t="n"/>
      <c r="P1119" s="14" t="n"/>
      <c r="Q1119" s="15">
        <f>IF(N1119="Sí",0,H1119-I1119-K1119)</f>
        <v/>
      </c>
      <c r="R1119" s="14">
        <f>F1119-TODAY()</f>
        <v/>
      </c>
      <c r="S1119" s="14">
        <f>IF(N1119="Sí","🟢 Pagado",IF(R1119&lt;0,"🔴 Vencido",IF(R1119&lt;=7,"🟡 Por vencer","")))</f>
        <v/>
      </c>
      <c r="T1119" s="14" t="n"/>
      <c r="U1119" s="14" t="n"/>
      <c r="V1119" s="14" t="n"/>
      <c r="W1119" s="14" t="n"/>
      <c r="X1119" s="87" t="n"/>
    </row>
    <row r="1120">
      <c r="A1120" s="13" t="n"/>
      <c r="B1120" s="14" t="n"/>
      <c r="C1120" s="14" t="n"/>
      <c r="D1120" s="14" t="n"/>
      <c r="E1120" s="13" t="n"/>
      <c r="F1120" s="13" t="n"/>
      <c r="G1120" s="14" t="n"/>
      <c r="H1120" s="15" t="n"/>
      <c r="I1120" s="15" t="n"/>
      <c r="J1120" s="308" t="n"/>
      <c r="K1120" s="15" t="n"/>
      <c r="L1120" s="15" t="n"/>
      <c r="M1120" s="15" t="n"/>
      <c r="N1120" s="14" t="n"/>
      <c r="O1120" s="13" t="n"/>
      <c r="P1120" s="14" t="n"/>
      <c r="Q1120" s="15">
        <f>IF(N1120="Sí",0,H1120-I1120-K1120)</f>
        <v/>
      </c>
      <c r="R1120" s="14">
        <f>F1120-TODAY()</f>
        <v/>
      </c>
      <c r="S1120" s="14">
        <f>IF(N1120="Sí","🟢 Pagado",IF(R1120&lt;0,"🔴 Vencido",IF(R1120&lt;=7,"🟡 Por vencer","")))</f>
        <v/>
      </c>
      <c r="T1120" s="14" t="n"/>
      <c r="U1120" s="14" t="n"/>
      <c r="V1120" s="14" t="n"/>
      <c r="W1120" s="14" t="n"/>
      <c r="X1120" s="87" t="n"/>
    </row>
    <row r="1121">
      <c r="A1121" s="13" t="n"/>
      <c r="B1121" s="14" t="n"/>
      <c r="C1121" s="14" t="n"/>
      <c r="D1121" s="14" t="n"/>
      <c r="E1121" s="13" t="n"/>
      <c r="F1121" s="13" t="n"/>
      <c r="G1121" s="14" t="n"/>
      <c r="H1121" s="15" t="n"/>
      <c r="I1121" s="15" t="n"/>
      <c r="J1121" s="308" t="n"/>
      <c r="K1121" s="15" t="n"/>
      <c r="L1121" s="15" t="n"/>
      <c r="M1121" s="15" t="n"/>
      <c r="N1121" s="14" t="n"/>
      <c r="O1121" s="13" t="n"/>
      <c r="P1121" s="14" t="n"/>
      <c r="Q1121" s="15">
        <f>IF(N1121="Sí",0,H1121-I1121-K1121)</f>
        <v/>
      </c>
      <c r="R1121" s="14">
        <f>F1121-TODAY()</f>
        <v/>
      </c>
      <c r="S1121" s="14">
        <f>IF(N1121="Sí","🟢 Pagado",IF(R1121&lt;0,"🔴 Vencido",IF(R1121&lt;=7,"🟡 Por vencer","")))</f>
        <v/>
      </c>
      <c r="T1121" s="14" t="n"/>
      <c r="U1121" s="14" t="n"/>
      <c r="V1121" s="14" t="n"/>
      <c r="W1121" s="14" t="n"/>
      <c r="X1121" s="87" t="n"/>
    </row>
    <row r="1122">
      <c r="A1122" s="13" t="n"/>
      <c r="B1122" s="14" t="n"/>
      <c r="C1122" s="14" t="n"/>
      <c r="D1122" s="14" t="n"/>
      <c r="E1122" s="13" t="n"/>
      <c r="F1122" s="13" t="n"/>
      <c r="G1122" s="14" t="n"/>
      <c r="H1122" s="15" t="n"/>
      <c r="I1122" s="15" t="n"/>
      <c r="J1122" s="308" t="n"/>
      <c r="K1122" s="15" t="n"/>
      <c r="L1122" s="15" t="n"/>
      <c r="M1122" s="15" t="n"/>
      <c r="N1122" s="14" t="n"/>
      <c r="O1122" s="13" t="n"/>
      <c r="P1122" s="14" t="n"/>
      <c r="Q1122" s="15">
        <f>IF(N1122="Sí",0,H1122-I1122-K1122)</f>
        <v/>
      </c>
      <c r="R1122" s="14">
        <f>F1122-TODAY()</f>
        <v/>
      </c>
      <c r="S1122" s="14">
        <f>IF(N1122="Sí","🟢 Pagado",IF(R1122&lt;0,"🔴 Vencido",IF(R1122&lt;=7,"🟡 Por vencer","")))</f>
        <v/>
      </c>
      <c r="T1122" s="14" t="n"/>
      <c r="U1122" s="14" t="n"/>
      <c r="V1122" s="14" t="n"/>
      <c r="W1122" s="14" t="n"/>
      <c r="X1122" s="87" t="n"/>
    </row>
    <row r="1123">
      <c r="A1123" s="13" t="n"/>
      <c r="B1123" s="14" t="n"/>
      <c r="C1123" s="14" t="n"/>
      <c r="D1123" s="14" t="n"/>
      <c r="E1123" s="13" t="n"/>
      <c r="F1123" s="13" t="n"/>
      <c r="G1123" s="14" t="n"/>
      <c r="H1123" s="15" t="n"/>
      <c r="I1123" s="15" t="n"/>
      <c r="J1123" s="308" t="n"/>
      <c r="K1123" s="15" t="n"/>
      <c r="L1123" s="15" t="n"/>
      <c r="M1123" s="15" t="n"/>
      <c r="N1123" s="14" t="n"/>
      <c r="O1123" s="13" t="n"/>
      <c r="P1123" s="14" t="n"/>
      <c r="Q1123" s="15">
        <f>IF(N1123="Sí",0,H1123-I1123-K1123)</f>
        <v/>
      </c>
      <c r="R1123" s="14">
        <f>F1123-TODAY()</f>
        <v/>
      </c>
      <c r="S1123" s="14">
        <f>IF(N1123="Sí","🟢 Pagado",IF(R1123&lt;0,"🔴 Vencido",IF(R1123&lt;=7,"🟡 Por vencer","")))</f>
        <v/>
      </c>
      <c r="T1123" s="14" t="n"/>
      <c r="U1123" s="14" t="n"/>
      <c r="V1123" s="14" t="n"/>
      <c r="W1123" s="14" t="n"/>
      <c r="X1123" s="87" t="n"/>
    </row>
    <row r="1124">
      <c r="A1124" s="13" t="n"/>
      <c r="B1124" s="14" t="n"/>
      <c r="C1124" s="14" t="n"/>
      <c r="D1124" s="14" t="n"/>
      <c r="E1124" s="13" t="n"/>
      <c r="F1124" s="13" t="n"/>
      <c r="G1124" s="14" t="n"/>
      <c r="H1124" s="15" t="n"/>
      <c r="I1124" s="15" t="n"/>
      <c r="J1124" s="308" t="n"/>
      <c r="K1124" s="15" t="n"/>
      <c r="L1124" s="15" t="n"/>
      <c r="M1124" s="15" t="n"/>
      <c r="N1124" s="14" t="n"/>
      <c r="O1124" s="13" t="n"/>
      <c r="P1124" s="14" t="n"/>
      <c r="Q1124" s="15">
        <f>IF(N1124="Sí",0,H1124-I1124-K1124)</f>
        <v/>
      </c>
      <c r="R1124" s="14">
        <f>F1124-TODAY()</f>
        <v/>
      </c>
      <c r="S1124" s="14">
        <f>IF(N1124="Sí","🟢 Pagado",IF(R1124&lt;0,"🔴 Vencido",IF(R1124&lt;=7,"🟡 Por vencer","")))</f>
        <v/>
      </c>
      <c r="T1124" s="14" t="n"/>
      <c r="U1124" s="14" t="n"/>
      <c r="V1124" s="14" t="n"/>
      <c r="W1124" s="14" t="n"/>
      <c r="X1124" s="87" t="n"/>
    </row>
    <row r="1125">
      <c r="A1125" s="13" t="n"/>
      <c r="B1125" s="14" t="n"/>
      <c r="C1125" s="14" t="n"/>
      <c r="D1125" s="14" t="n"/>
      <c r="E1125" s="13" t="n"/>
      <c r="F1125" s="13" t="n"/>
      <c r="G1125" s="14" t="n"/>
      <c r="H1125" s="15" t="n"/>
      <c r="I1125" s="15" t="n"/>
      <c r="J1125" s="308" t="n"/>
      <c r="K1125" s="15" t="n"/>
      <c r="L1125" s="15" t="n"/>
      <c r="M1125" s="15" t="n"/>
      <c r="N1125" s="14" t="n"/>
      <c r="O1125" s="13" t="n"/>
      <c r="P1125" s="14" t="n"/>
      <c r="Q1125" s="15">
        <f>IF(N1125="Sí",0,H1125-I1125-K1125)</f>
        <v/>
      </c>
      <c r="R1125" s="14">
        <f>F1125-TODAY()</f>
        <v/>
      </c>
      <c r="S1125" s="14">
        <f>IF(N1125="Sí","🟢 Pagado",IF(R1125&lt;0,"🔴 Vencido",IF(R1125&lt;=7,"🟡 Por vencer","")))</f>
        <v/>
      </c>
      <c r="T1125" s="14" t="n"/>
      <c r="U1125" s="14" t="n"/>
      <c r="V1125" s="14" t="n"/>
      <c r="W1125" s="14" t="n"/>
      <c r="X1125" s="87" t="n"/>
    </row>
    <row r="1126">
      <c r="A1126" s="13" t="n"/>
      <c r="B1126" s="14" t="n"/>
      <c r="C1126" s="14" t="n"/>
      <c r="D1126" s="14" t="n"/>
      <c r="E1126" s="13" t="n"/>
      <c r="F1126" s="13" t="n"/>
      <c r="G1126" s="14" t="n"/>
      <c r="H1126" s="15" t="n"/>
      <c r="I1126" s="15" t="n"/>
      <c r="J1126" s="308" t="n"/>
      <c r="K1126" s="15" t="n"/>
      <c r="L1126" s="15" t="n"/>
      <c r="M1126" s="15" t="n"/>
      <c r="N1126" s="14" t="n"/>
      <c r="O1126" s="13" t="n"/>
      <c r="P1126" s="14" t="n"/>
      <c r="Q1126" s="15">
        <f>IF(N1126="Sí",0,H1126-I1126-K1126)</f>
        <v/>
      </c>
      <c r="R1126" s="14">
        <f>F1126-TODAY()</f>
        <v/>
      </c>
      <c r="S1126" s="14">
        <f>IF(N1126="Sí","🟢 Pagado",IF(R1126&lt;0,"🔴 Vencido",IF(R1126&lt;=7,"🟡 Por vencer","")))</f>
        <v/>
      </c>
      <c r="T1126" s="14" t="n"/>
      <c r="U1126" s="14" t="n"/>
      <c r="V1126" s="14" t="n"/>
      <c r="W1126" s="14" t="n"/>
      <c r="X1126" s="87" t="n"/>
    </row>
    <row r="1127">
      <c r="A1127" s="13" t="n"/>
      <c r="B1127" s="14" t="n"/>
      <c r="C1127" s="14" t="n"/>
      <c r="D1127" s="14" t="n"/>
      <c r="E1127" s="13" t="n"/>
      <c r="F1127" s="13" t="n"/>
      <c r="G1127" s="14" t="n"/>
      <c r="H1127" s="15" t="n"/>
      <c r="I1127" s="15" t="n"/>
      <c r="J1127" s="308" t="n"/>
      <c r="K1127" s="15" t="n"/>
      <c r="L1127" s="15" t="n"/>
      <c r="M1127" s="15" t="n"/>
      <c r="N1127" s="14" t="n"/>
      <c r="O1127" s="13" t="n"/>
      <c r="P1127" s="14" t="n"/>
      <c r="Q1127" s="15">
        <f>IF(N1127="Sí",0,H1127-I1127-K1127)</f>
        <v/>
      </c>
      <c r="R1127" s="14">
        <f>F1127-TODAY()</f>
        <v/>
      </c>
      <c r="S1127" s="14">
        <f>IF(N1127="Sí","🟢 Pagado",IF(R1127&lt;0,"🔴 Vencido",IF(R1127&lt;=7,"🟡 Por vencer","")))</f>
        <v/>
      </c>
      <c r="T1127" s="14" t="n"/>
      <c r="U1127" s="14" t="n"/>
      <c r="V1127" s="14" t="n"/>
      <c r="W1127" s="14" t="n"/>
      <c r="X1127" s="87" t="n"/>
    </row>
    <row r="1128">
      <c r="A1128" s="13" t="n"/>
      <c r="B1128" s="14" t="n"/>
      <c r="C1128" s="14" t="n"/>
      <c r="D1128" s="14" t="n"/>
      <c r="E1128" s="13" t="n"/>
      <c r="F1128" s="13" t="n"/>
      <c r="G1128" s="14" t="n"/>
      <c r="H1128" s="15" t="n"/>
      <c r="I1128" s="15" t="n"/>
      <c r="J1128" s="308" t="n"/>
      <c r="K1128" s="15" t="n"/>
      <c r="L1128" s="15" t="n"/>
      <c r="M1128" s="15" t="n"/>
      <c r="N1128" s="14" t="n"/>
      <c r="O1128" s="13" t="n"/>
      <c r="P1128" s="14" t="n"/>
      <c r="Q1128" s="15">
        <f>IF(N1128="Sí",0,H1128-I1128-K1128)</f>
        <v/>
      </c>
      <c r="R1128" s="14">
        <f>F1128-TODAY()</f>
        <v/>
      </c>
      <c r="S1128" s="14">
        <f>IF(N1128="Sí","🟢 Pagado",IF(R1128&lt;0,"🔴 Vencido",IF(R1128&lt;=7,"🟡 Por vencer","")))</f>
        <v/>
      </c>
      <c r="T1128" s="14" t="n"/>
      <c r="U1128" s="14" t="n"/>
      <c r="V1128" s="14" t="n"/>
      <c r="W1128" s="14" t="n"/>
      <c r="X1128" s="87" t="n"/>
    </row>
    <row r="1129">
      <c r="A1129" s="13" t="n"/>
      <c r="B1129" s="14" t="n"/>
      <c r="C1129" s="14" t="n"/>
      <c r="D1129" s="14" t="n"/>
      <c r="E1129" s="13" t="n"/>
      <c r="F1129" s="13" t="n"/>
      <c r="G1129" s="14" t="n"/>
      <c r="H1129" s="15" t="n"/>
      <c r="I1129" s="15" t="n"/>
      <c r="J1129" s="308" t="n"/>
      <c r="K1129" s="15" t="n"/>
      <c r="L1129" s="15" t="n"/>
      <c r="M1129" s="15" t="n"/>
      <c r="N1129" s="14" t="n"/>
      <c r="O1129" s="13" t="n"/>
      <c r="P1129" s="14" t="n"/>
      <c r="Q1129" s="15">
        <f>IF(N1129="Sí",0,H1129-I1129-K1129)</f>
        <v/>
      </c>
      <c r="R1129" s="14">
        <f>F1129-TODAY()</f>
        <v/>
      </c>
      <c r="S1129" s="14">
        <f>IF(N1129="Sí","🟢 Pagado",IF(R1129&lt;0,"🔴 Vencido",IF(R1129&lt;=7,"🟡 Por vencer","")))</f>
        <v/>
      </c>
      <c r="T1129" s="14" t="n"/>
      <c r="U1129" s="14" t="n"/>
      <c r="V1129" s="14" t="n"/>
      <c r="W1129" s="14" t="n"/>
      <c r="X1129" s="87" t="n"/>
    </row>
    <row r="1130">
      <c r="A1130" s="13" t="n"/>
      <c r="B1130" s="14" t="n"/>
      <c r="C1130" s="14" t="n"/>
      <c r="D1130" s="14" t="n"/>
      <c r="E1130" s="13" t="n"/>
      <c r="F1130" s="13" t="n"/>
      <c r="G1130" s="14" t="n"/>
      <c r="H1130" s="15" t="n"/>
      <c r="I1130" s="15" t="n"/>
      <c r="J1130" s="308" t="n"/>
      <c r="K1130" s="15" t="n"/>
      <c r="L1130" s="15" t="n"/>
      <c r="M1130" s="15" t="n"/>
      <c r="N1130" s="14" t="n"/>
      <c r="O1130" s="13" t="n"/>
      <c r="P1130" s="14" t="n"/>
      <c r="Q1130" s="15">
        <f>IF(N1130="Sí",0,H1130-I1130-K1130)</f>
        <v/>
      </c>
      <c r="R1130" s="14">
        <f>F1130-TODAY()</f>
        <v/>
      </c>
      <c r="S1130" s="14">
        <f>IF(N1130="Sí","🟢 Pagado",IF(R1130&lt;0,"🔴 Vencido",IF(R1130&lt;=7,"🟡 Por vencer","")))</f>
        <v/>
      </c>
      <c r="T1130" s="14" t="n"/>
      <c r="U1130" s="14" t="n"/>
      <c r="V1130" s="14" t="n"/>
      <c r="W1130" s="14" t="n"/>
      <c r="X1130" s="87" t="n"/>
    </row>
    <row r="1131">
      <c r="A1131" s="13" t="n"/>
      <c r="B1131" s="14" t="n"/>
      <c r="C1131" s="14" t="n"/>
      <c r="D1131" s="14" t="n"/>
      <c r="E1131" s="13" t="n"/>
      <c r="F1131" s="13" t="n"/>
      <c r="G1131" s="14" t="n"/>
      <c r="H1131" s="15" t="n"/>
      <c r="I1131" s="15" t="n"/>
      <c r="J1131" s="308" t="n"/>
      <c r="K1131" s="15" t="n"/>
      <c r="L1131" s="15" t="n"/>
      <c r="M1131" s="15" t="n"/>
      <c r="N1131" s="14" t="n"/>
      <c r="O1131" s="13" t="n"/>
      <c r="P1131" s="14" t="n"/>
      <c r="Q1131" s="15">
        <f>IF(N1131="Sí",0,H1131-I1131-K1131)</f>
        <v/>
      </c>
      <c r="R1131" s="14">
        <f>F1131-TODAY()</f>
        <v/>
      </c>
      <c r="S1131" s="14">
        <f>IF(N1131="Sí","🟢 Pagado",IF(R1131&lt;0,"🔴 Vencido",IF(R1131&lt;=7,"🟡 Por vencer","")))</f>
        <v/>
      </c>
      <c r="T1131" s="14" t="n"/>
      <c r="U1131" s="14" t="n"/>
      <c r="V1131" s="14" t="n"/>
      <c r="W1131" s="14" t="n"/>
      <c r="X1131" s="87" t="n"/>
    </row>
    <row r="1132">
      <c r="A1132" s="13" t="n"/>
      <c r="B1132" s="14" t="n"/>
      <c r="C1132" s="14" t="n"/>
      <c r="D1132" s="14" t="n"/>
      <c r="E1132" s="13" t="n"/>
      <c r="F1132" s="13" t="n"/>
      <c r="G1132" s="14" t="n"/>
      <c r="H1132" s="15" t="n"/>
      <c r="I1132" s="15" t="n"/>
      <c r="J1132" s="308" t="n"/>
      <c r="K1132" s="15" t="n"/>
      <c r="L1132" s="15" t="n"/>
      <c r="M1132" s="15" t="n"/>
      <c r="N1132" s="14" t="n"/>
      <c r="O1132" s="13" t="n"/>
      <c r="P1132" s="14" t="n"/>
      <c r="Q1132" s="15">
        <f>IF(N1132="Sí",0,H1132-I1132-K1132)</f>
        <v/>
      </c>
      <c r="R1132" s="14">
        <f>F1132-TODAY()</f>
        <v/>
      </c>
      <c r="S1132" s="14">
        <f>IF(N1132="Sí","🟢 Pagado",IF(R1132&lt;0,"🔴 Vencido",IF(R1132&lt;=7,"🟡 Por vencer","")))</f>
        <v/>
      </c>
      <c r="T1132" s="14" t="n"/>
      <c r="U1132" s="14" t="n"/>
      <c r="V1132" s="14" t="n"/>
      <c r="W1132" s="14" t="n"/>
      <c r="X1132" s="87" t="n"/>
    </row>
    <row r="1133">
      <c r="A1133" s="13" t="n"/>
      <c r="B1133" s="14" t="n"/>
      <c r="C1133" s="14" t="n"/>
      <c r="D1133" s="14" t="n"/>
      <c r="E1133" s="13" t="n"/>
      <c r="F1133" s="13" t="n"/>
      <c r="G1133" s="14" t="n"/>
      <c r="H1133" s="15" t="n"/>
      <c r="I1133" s="15" t="n"/>
      <c r="J1133" s="308" t="n"/>
      <c r="K1133" s="15" t="n"/>
      <c r="L1133" s="15" t="n"/>
      <c r="M1133" s="15" t="n"/>
      <c r="N1133" s="14" t="n"/>
      <c r="O1133" s="13" t="n"/>
      <c r="P1133" s="14" t="n"/>
      <c r="Q1133" s="15">
        <f>IF(N1133="Sí",0,H1133-I1133-K1133)</f>
        <v/>
      </c>
      <c r="R1133" s="14">
        <f>F1133-TODAY()</f>
        <v/>
      </c>
      <c r="S1133" s="14">
        <f>IF(N1133="Sí","🟢 Pagado",IF(R1133&lt;0,"🔴 Vencido",IF(R1133&lt;=7,"🟡 Por vencer","")))</f>
        <v/>
      </c>
      <c r="T1133" s="14" t="n"/>
      <c r="U1133" s="14" t="n"/>
      <c r="V1133" s="14" t="n"/>
      <c r="W1133" s="14" t="n"/>
      <c r="X1133" s="87" t="n"/>
    </row>
    <row r="1134">
      <c r="A1134" s="13" t="n"/>
      <c r="B1134" s="14" t="n"/>
      <c r="C1134" s="14" t="n"/>
      <c r="D1134" s="14" t="n"/>
      <c r="E1134" s="13" t="n"/>
      <c r="F1134" s="13" t="n"/>
      <c r="G1134" s="14" t="n"/>
      <c r="H1134" s="15" t="n"/>
      <c r="I1134" s="15" t="n"/>
      <c r="J1134" s="308" t="n"/>
      <c r="K1134" s="15" t="n"/>
      <c r="L1134" s="15" t="n"/>
      <c r="M1134" s="15" t="n"/>
      <c r="N1134" s="14" t="n"/>
      <c r="O1134" s="13" t="n"/>
      <c r="P1134" s="14" t="n"/>
      <c r="Q1134" s="15">
        <f>IF(N1134="Sí",0,H1134-I1134-K1134)</f>
        <v/>
      </c>
      <c r="R1134" s="14">
        <f>F1134-TODAY()</f>
        <v/>
      </c>
      <c r="S1134" s="14">
        <f>IF(N1134="Sí","🟢 Pagado",IF(R1134&lt;0,"🔴 Vencido",IF(R1134&lt;=7,"🟡 Por vencer","")))</f>
        <v/>
      </c>
      <c r="T1134" s="14" t="n"/>
      <c r="U1134" s="14" t="n"/>
      <c r="V1134" s="14" t="n"/>
      <c r="W1134" s="14" t="n"/>
      <c r="X1134" s="87" t="n"/>
    </row>
    <row r="1135">
      <c r="A1135" s="13" t="n"/>
      <c r="B1135" s="14" t="n"/>
      <c r="C1135" s="14" t="n"/>
      <c r="D1135" s="14" t="n"/>
      <c r="E1135" s="13" t="n"/>
      <c r="F1135" s="13" t="n"/>
      <c r="G1135" s="14" t="n"/>
      <c r="H1135" s="15" t="n"/>
      <c r="I1135" s="15" t="n"/>
      <c r="J1135" s="308" t="n"/>
      <c r="K1135" s="15" t="n"/>
      <c r="L1135" s="15" t="n"/>
      <c r="M1135" s="15" t="n"/>
      <c r="N1135" s="14" t="n"/>
      <c r="O1135" s="13" t="n"/>
      <c r="P1135" s="14" t="n"/>
      <c r="Q1135" s="15">
        <f>IF(N1135="Sí",0,H1135-I1135-K1135)</f>
        <v/>
      </c>
      <c r="R1135" s="14">
        <f>F1135-TODAY()</f>
        <v/>
      </c>
      <c r="S1135" s="14">
        <f>IF(N1135="Sí","🟢 Pagado",IF(R1135&lt;0,"🔴 Vencido",IF(R1135&lt;=7,"🟡 Por vencer","")))</f>
        <v/>
      </c>
      <c r="T1135" s="14" t="n"/>
      <c r="U1135" s="14" t="n"/>
      <c r="V1135" s="14" t="n"/>
      <c r="W1135" s="14" t="n"/>
      <c r="X1135" s="87" t="n"/>
    </row>
    <row r="1136">
      <c r="A1136" s="13" t="n"/>
      <c r="B1136" s="14" t="n"/>
      <c r="C1136" s="14" t="n"/>
      <c r="D1136" s="14" t="n"/>
      <c r="E1136" s="13" t="n"/>
      <c r="F1136" s="13" t="n"/>
      <c r="G1136" s="14" t="n"/>
      <c r="H1136" s="15" t="n"/>
      <c r="I1136" s="15" t="n"/>
      <c r="J1136" s="308" t="n"/>
      <c r="K1136" s="15" t="n"/>
      <c r="L1136" s="15" t="n"/>
      <c r="M1136" s="15" t="n"/>
      <c r="N1136" s="14" t="n"/>
      <c r="O1136" s="13" t="n"/>
      <c r="P1136" s="14" t="n"/>
      <c r="Q1136" s="15">
        <f>IF(N1136="Sí",0,H1136-I1136-K1136)</f>
        <v/>
      </c>
      <c r="R1136" s="14">
        <f>F1136-TODAY()</f>
        <v/>
      </c>
      <c r="S1136" s="14">
        <f>IF(N1136="Sí","🟢 Pagado",IF(R1136&lt;0,"🔴 Vencido",IF(R1136&lt;=7,"🟡 Por vencer","")))</f>
        <v/>
      </c>
      <c r="T1136" s="14" t="n"/>
      <c r="U1136" s="14" t="n"/>
      <c r="V1136" s="14" t="n"/>
      <c r="W1136" s="14" t="n"/>
      <c r="X1136" s="87" t="n"/>
    </row>
    <row r="1137">
      <c r="A1137" s="13" t="n"/>
      <c r="B1137" s="14" t="n"/>
      <c r="C1137" s="14" t="n"/>
      <c r="D1137" s="14" t="n"/>
      <c r="E1137" s="13" t="n"/>
      <c r="F1137" s="13" t="n"/>
      <c r="G1137" s="14" t="n"/>
      <c r="H1137" s="15" t="n"/>
      <c r="I1137" s="15" t="n"/>
      <c r="J1137" s="308" t="n"/>
      <c r="K1137" s="15" t="n"/>
      <c r="L1137" s="15" t="n"/>
      <c r="M1137" s="15" t="n"/>
      <c r="N1137" s="14" t="n"/>
      <c r="O1137" s="13" t="n"/>
      <c r="P1137" s="14" t="n"/>
      <c r="Q1137" s="15">
        <f>IF(N1137="Sí",0,H1137-I1137-K1137)</f>
        <v/>
      </c>
      <c r="R1137" s="14">
        <f>F1137-TODAY()</f>
        <v/>
      </c>
      <c r="S1137" s="14">
        <f>IF(N1137="Sí","🟢 Pagado",IF(R1137&lt;0,"🔴 Vencido",IF(R1137&lt;=7,"🟡 Por vencer","")))</f>
        <v/>
      </c>
      <c r="T1137" s="14" t="n"/>
      <c r="U1137" s="14" t="n"/>
      <c r="V1137" s="14" t="n"/>
      <c r="W1137" s="14" t="n"/>
      <c r="X1137" s="87" t="n"/>
    </row>
    <row r="1138">
      <c r="A1138" s="13" t="n"/>
      <c r="B1138" s="14" t="n"/>
      <c r="C1138" s="14" t="n"/>
      <c r="D1138" s="14" t="n"/>
      <c r="E1138" s="13" t="n"/>
      <c r="F1138" s="13" t="n"/>
      <c r="G1138" s="14" t="n"/>
      <c r="H1138" s="15" t="n"/>
      <c r="I1138" s="15" t="n"/>
      <c r="J1138" s="308" t="n"/>
      <c r="K1138" s="15" t="n"/>
      <c r="L1138" s="15" t="n"/>
      <c r="M1138" s="15" t="n"/>
      <c r="N1138" s="14" t="n"/>
      <c r="O1138" s="13" t="n"/>
      <c r="P1138" s="14" t="n"/>
      <c r="Q1138" s="15">
        <f>IF(N1138="Sí",0,H1138-I1138-K1138)</f>
        <v/>
      </c>
      <c r="R1138" s="14">
        <f>F1138-TODAY()</f>
        <v/>
      </c>
      <c r="S1138" s="14">
        <f>IF(N1138="Sí","🟢 Pagado",IF(R1138&lt;0,"🔴 Vencido",IF(R1138&lt;=7,"🟡 Por vencer","")))</f>
        <v/>
      </c>
      <c r="T1138" s="14" t="n"/>
      <c r="U1138" s="14" t="n"/>
      <c r="V1138" s="14" t="n"/>
      <c r="W1138" s="14" t="n"/>
      <c r="X1138" s="87" t="n"/>
    </row>
    <row r="1139">
      <c r="A1139" s="13" t="n"/>
      <c r="B1139" s="14" t="n"/>
      <c r="C1139" s="14" t="n"/>
      <c r="D1139" s="14" t="n"/>
      <c r="E1139" s="13" t="n"/>
      <c r="F1139" s="13" t="n"/>
      <c r="G1139" s="14" t="n"/>
      <c r="H1139" s="15" t="n"/>
      <c r="I1139" s="15" t="n"/>
      <c r="J1139" s="308" t="n"/>
      <c r="K1139" s="15" t="n"/>
      <c r="L1139" s="15" t="n"/>
      <c r="M1139" s="15" t="n"/>
      <c r="N1139" s="14" t="n"/>
      <c r="O1139" s="13" t="n"/>
      <c r="P1139" s="14" t="n"/>
      <c r="Q1139" s="15">
        <f>IF(N1139="Sí",0,H1139-I1139-K1139)</f>
        <v/>
      </c>
      <c r="R1139" s="14">
        <f>F1139-TODAY()</f>
        <v/>
      </c>
      <c r="S1139" s="14">
        <f>IF(N1139="Sí","🟢 Pagado",IF(R1139&lt;0,"🔴 Vencido",IF(R1139&lt;=7,"🟡 Por vencer","")))</f>
        <v/>
      </c>
      <c r="T1139" s="14" t="n"/>
      <c r="U1139" s="14" t="n"/>
      <c r="V1139" s="14" t="n"/>
      <c r="W1139" s="14" t="n"/>
      <c r="X1139" s="87" t="n"/>
    </row>
    <row r="1140">
      <c r="A1140" s="13" t="n"/>
      <c r="B1140" s="14" t="n"/>
      <c r="C1140" s="14" t="n"/>
      <c r="D1140" s="14" t="n"/>
      <c r="E1140" s="13" t="n"/>
      <c r="F1140" s="13" t="n"/>
      <c r="G1140" s="14" t="n"/>
      <c r="H1140" s="15" t="n"/>
      <c r="I1140" s="15" t="n"/>
      <c r="J1140" s="308" t="n"/>
      <c r="K1140" s="15" t="n"/>
      <c r="L1140" s="15" t="n"/>
      <c r="M1140" s="15" t="n"/>
      <c r="N1140" s="14" t="n"/>
      <c r="O1140" s="13" t="n"/>
      <c r="P1140" s="14" t="n"/>
      <c r="Q1140" s="15">
        <f>IF(N1140="Sí",0,H1140-I1140-K1140)</f>
        <v/>
      </c>
      <c r="R1140" s="14">
        <f>F1140-TODAY()</f>
        <v/>
      </c>
      <c r="S1140" s="14">
        <f>IF(N1140="Sí","🟢 Pagado",IF(R1140&lt;0,"🔴 Vencido",IF(R1140&lt;=7,"🟡 Por vencer","")))</f>
        <v/>
      </c>
      <c r="T1140" s="14" t="n"/>
      <c r="U1140" s="14" t="n"/>
      <c r="V1140" s="14" t="n"/>
      <c r="W1140" s="14" t="n"/>
      <c r="X1140" s="87" t="n"/>
    </row>
    <row r="1141">
      <c r="A1141" s="13" t="n"/>
      <c r="B1141" s="14" t="n"/>
      <c r="C1141" s="14" t="n"/>
      <c r="D1141" s="14" t="n"/>
      <c r="E1141" s="13" t="n"/>
      <c r="F1141" s="13" t="n"/>
      <c r="G1141" s="14" t="n"/>
      <c r="H1141" s="15" t="n"/>
      <c r="I1141" s="15" t="n"/>
      <c r="J1141" s="308" t="n"/>
      <c r="K1141" s="15" t="n"/>
      <c r="L1141" s="15" t="n"/>
      <c r="M1141" s="15" t="n"/>
      <c r="N1141" s="14" t="n"/>
      <c r="O1141" s="13" t="n"/>
      <c r="P1141" s="14" t="n"/>
      <c r="Q1141" s="15">
        <f>IF(N1141="Sí",0,H1141-I1141-K1141)</f>
        <v/>
      </c>
      <c r="R1141" s="14">
        <f>F1141-TODAY()</f>
        <v/>
      </c>
      <c r="S1141" s="14">
        <f>IF(N1141="Sí","🟢 Pagado",IF(R1141&lt;0,"🔴 Vencido",IF(R1141&lt;=7,"🟡 Por vencer","")))</f>
        <v/>
      </c>
      <c r="T1141" s="14" t="n"/>
      <c r="U1141" s="14" t="n"/>
      <c r="V1141" s="14" t="n"/>
      <c r="W1141" s="14" t="n"/>
      <c r="X1141" s="87" t="n"/>
    </row>
    <row r="1142">
      <c r="A1142" s="13" t="n"/>
      <c r="B1142" s="14" t="n"/>
      <c r="C1142" s="14" t="n"/>
      <c r="D1142" s="14" t="n"/>
      <c r="E1142" s="13" t="n"/>
      <c r="F1142" s="13" t="n"/>
      <c r="G1142" s="14" t="n"/>
      <c r="H1142" s="15" t="n"/>
      <c r="I1142" s="15" t="n"/>
      <c r="J1142" s="308" t="n"/>
      <c r="K1142" s="15" t="n"/>
      <c r="L1142" s="15" t="n"/>
      <c r="M1142" s="15" t="n"/>
      <c r="N1142" s="14" t="n"/>
      <c r="O1142" s="13" t="n"/>
      <c r="P1142" s="14" t="n"/>
      <c r="Q1142" s="15">
        <f>IF(N1142="Sí",0,H1142-I1142-K1142)</f>
        <v/>
      </c>
      <c r="R1142" s="14">
        <f>F1142-TODAY()</f>
        <v/>
      </c>
      <c r="S1142" s="14">
        <f>IF(N1142="Sí","🟢 Pagado",IF(R1142&lt;0,"🔴 Vencido",IF(R1142&lt;=7,"🟡 Por vencer","")))</f>
        <v/>
      </c>
      <c r="T1142" s="14" t="n"/>
      <c r="U1142" s="14" t="n"/>
      <c r="V1142" s="14" t="n"/>
      <c r="W1142" s="14" t="n"/>
      <c r="X1142" s="87" t="n"/>
    </row>
    <row r="1143">
      <c r="A1143" s="13" t="n"/>
      <c r="B1143" s="14" t="n"/>
      <c r="C1143" s="14" t="n"/>
      <c r="D1143" s="14" t="n"/>
      <c r="E1143" s="13" t="n"/>
      <c r="F1143" s="13" t="n"/>
      <c r="G1143" s="14" t="n"/>
      <c r="H1143" s="15" t="n"/>
      <c r="I1143" s="15" t="n"/>
      <c r="J1143" s="308" t="n"/>
      <c r="K1143" s="15" t="n"/>
      <c r="L1143" s="15" t="n"/>
      <c r="M1143" s="15" t="n"/>
      <c r="N1143" s="14" t="n"/>
      <c r="O1143" s="13" t="n"/>
      <c r="P1143" s="14" t="n"/>
      <c r="Q1143" s="15">
        <f>IF(N1143="Sí",0,H1143-I1143-K1143)</f>
        <v/>
      </c>
      <c r="R1143" s="14">
        <f>F1143-TODAY()</f>
        <v/>
      </c>
      <c r="S1143" s="14">
        <f>IF(N1143="Sí","🟢 Pagado",IF(R1143&lt;0,"🔴 Vencido",IF(R1143&lt;=7,"🟡 Por vencer","")))</f>
        <v/>
      </c>
      <c r="T1143" s="14" t="n"/>
      <c r="U1143" s="14" t="n"/>
      <c r="V1143" s="14" t="n"/>
      <c r="W1143" s="14" t="n"/>
      <c r="X1143" s="87" t="n"/>
    </row>
    <row r="1144">
      <c r="A1144" s="13" t="n"/>
      <c r="B1144" s="14" t="n"/>
      <c r="C1144" s="14" t="n"/>
      <c r="D1144" s="14" t="n"/>
      <c r="E1144" s="13" t="n"/>
      <c r="F1144" s="13" t="n"/>
      <c r="G1144" s="14" t="n"/>
      <c r="H1144" s="15" t="n"/>
      <c r="I1144" s="15" t="n"/>
      <c r="J1144" s="308" t="n"/>
      <c r="K1144" s="15" t="n"/>
      <c r="L1144" s="15" t="n"/>
      <c r="M1144" s="15" t="n"/>
      <c r="N1144" s="14" t="n"/>
      <c r="O1144" s="13" t="n"/>
      <c r="P1144" s="14" t="n"/>
      <c r="Q1144" s="15">
        <f>IF(N1144="Sí",0,H1144-I1144-K1144)</f>
        <v/>
      </c>
      <c r="R1144" s="14">
        <f>F1144-TODAY()</f>
        <v/>
      </c>
      <c r="S1144" s="14">
        <f>IF(N1144="Sí","🟢 Pagado",IF(R1144&lt;0,"🔴 Vencido",IF(R1144&lt;=7,"🟡 Por vencer","")))</f>
        <v/>
      </c>
      <c r="T1144" s="14" t="n"/>
      <c r="U1144" s="14" t="n"/>
      <c r="V1144" s="14" t="n"/>
      <c r="W1144" s="14" t="n"/>
      <c r="X1144" s="87" t="n"/>
    </row>
    <row r="1145">
      <c r="A1145" s="13" t="n"/>
      <c r="B1145" s="14" t="n"/>
      <c r="C1145" s="14" t="n"/>
      <c r="D1145" s="14" t="n"/>
      <c r="E1145" s="13" t="n"/>
      <c r="F1145" s="13" t="n"/>
      <c r="G1145" s="14" t="n"/>
      <c r="H1145" s="15" t="n"/>
      <c r="I1145" s="15" t="n"/>
      <c r="J1145" s="308" t="n"/>
      <c r="K1145" s="15" t="n"/>
      <c r="L1145" s="15" t="n"/>
      <c r="M1145" s="15" t="n"/>
      <c r="N1145" s="14" t="n"/>
      <c r="O1145" s="13" t="n"/>
      <c r="P1145" s="14" t="n"/>
      <c r="Q1145" s="15">
        <f>IF(N1145="Sí",0,H1145-I1145-K1145)</f>
        <v/>
      </c>
      <c r="R1145" s="14">
        <f>F1145-TODAY()</f>
        <v/>
      </c>
      <c r="S1145" s="14">
        <f>IF(N1145="Sí","🟢 Pagado",IF(R1145&lt;0,"🔴 Vencido",IF(R1145&lt;=7,"🟡 Por vencer","")))</f>
        <v/>
      </c>
      <c r="T1145" s="14" t="n"/>
      <c r="U1145" s="14" t="n"/>
      <c r="V1145" s="14" t="n"/>
      <c r="W1145" s="14" t="n"/>
      <c r="X1145" s="87" t="n"/>
    </row>
    <row r="1146">
      <c r="A1146" s="13" t="n"/>
      <c r="B1146" s="14" t="n"/>
      <c r="C1146" s="14" t="n"/>
      <c r="D1146" s="14" t="n"/>
      <c r="E1146" s="13" t="n"/>
      <c r="F1146" s="13" t="n"/>
      <c r="G1146" s="14" t="n"/>
      <c r="H1146" s="15" t="n"/>
      <c r="I1146" s="15" t="n"/>
      <c r="J1146" s="308" t="n"/>
      <c r="K1146" s="15" t="n"/>
      <c r="L1146" s="15" t="n"/>
      <c r="M1146" s="15" t="n"/>
      <c r="N1146" s="14" t="n"/>
      <c r="O1146" s="13" t="n"/>
      <c r="P1146" s="14" t="n"/>
      <c r="Q1146" s="15">
        <f>IF(N1146="Sí",0,H1146-I1146-K1146)</f>
        <v/>
      </c>
      <c r="R1146" s="14">
        <f>F1146-TODAY()</f>
        <v/>
      </c>
      <c r="S1146" s="14">
        <f>IF(N1146="Sí","🟢 Pagado",IF(R1146&lt;0,"🔴 Vencido",IF(R1146&lt;=7,"🟡 Por vencer","")))</f>
        <v/>
      </c>
      <c r="T1146" s="14" t="n"/>
      <c r="U1146" s="14" t="n"/>
      <c r="V1146" s="14" t="n"/>
      <c r="W1146" s="14" t="n"/>
      <c r="X1146" s="87" t="n"/>
    </row>
    <row r="1147">
      <c r="A1147" s="13" t="n"/>
      <c r="B1147" s="14" t="n"/>
      <c r="C1147" s="14" t="n"/>
      <c r="D1147" s="14" t="n"/>
      <c r="E1147" s="13" t="n"/>
      <c r="F1147" s="13" t="n"/>
      <c r="G1147" s="14" t="n"/>
      <c r="H1147" s="15" t="n"/>
      <c r="I1147" s="15" t="n"/>
      <c r="J1147" s="308" t="n"/>
      <c r="K1147" s="15" t="n"/>
      <c r="L1147" s="15" t="n"/>
      <c r="M1147" s="15" t="n"/>
      <c r="N1147" s="14" t="n"/>
      <c r="O1147" s="13" t="n"/>
      <c r="P1147" s="14" t="n"/>
      <c r="Q1147" s="15">
        <f>IF(N1147="Sí",0,H1147-I1147-K1147)</f>
        <v/>
      </c>
      <c r="R1147" s="14">
        <f>F1147-TODAY()</f>
        <v/>
      </c>
      <c r="S1147" s="14">
        <f>IF(N1147="Sí","🟢 Pagado",IF(R1147&lt;0,"🔴 Vencido",IF(R1147&lt;=7,"🟡 Por vencer","")))</f>
        <v/>
      </c>
      <c r="T1147" s="14" t="n"/>
      <c r="U1147" s="14" t="n"/>
      <c r="V1147" s="14" t="n"/>
      <c r="W1147" s="14" t="n"/>
      <c r="X1147" s="87" t="n"/>
    </row>
    <row r="1148">
      <c r="A1148" s="13" t="n"/>
      <c r="B1148" s="14" t="n"/>
      <c r="C1148" s="14" t="n"/>
      <c r="D1148" s="14" t="n"/>
      <c r="E1148" s="13" t="n"/>
      <c r="F1148" s="13" t="n"/>
      <c r="G1148" s="14" t="n"/>
      <c r="H1148" s="15" t="n"/>
      <c r="I1148" s="15" t="n"/>
      <c r="J1148" s="308" t="n"/>
      <c r="K1148" s="15" t="n"/>
      <c r="L1148" s="15" t="n"/>
      <c r="M1148" s="15" t="n"/>
      <c r="N1148" s="14" t="n"/>
      <c r="O1148" s="13" t="n"/>
      <c r="P1148" s="14" t="n"/>
      <c r="Q1148" s="15">
        <f>IF(N1148="Sí",0,H1148-I1148-K1148)</f>
        <v/>
      </c>
      <c r="R1148" s="14">
        <f>F1148-TODAY()</f>
        <v/>
      </c>
      <c r="S1148" s="14">
        <f>IF(N1148="Sí","🟢 Pagado",IF(R1148&lt;0,"🔴 Vencido",IF(R1148&lt;=7,"🟡 Por vencer","")))</f>
        <v/>
      </c>
      <c r="T1148" s="14" t="n"/>
      <c r="U1148" s="14" t="n"/>
      <c r="V1148" s="14" t="n"/>
      <c r="W1148" s="14" t="n"/>
      <c r="X1148" s="87" t="n"/>
    </row>
    <row r="1149">
      <c r="A1149" s="13" t="n"/>
      <c r="B1149" s="14" t="n"/>
      <c r="C1149" s="14" t="n"/>
      <c r="D1149" s="14" t="n"/>
      <c r="E1149" s="13" t="n"/>
      <c r="F1149" s="13" t="n"/>
      <c r="G1149" s="14" t="n"/>
      <c r="H1149" s="15" t="n"/>
      <c r="I1149" s="15" t="n"/>
      <c r="J1149" s="308" t="n"/>
      <c r="K1149" s="15" t="n"/>
      <c r="L1149" s="15" t="n"/>
      <c r="M1149" s="15" t="n"/>
      <c r="N1149" s="14" t="n"/>
      <c r="O1149" s="13" t="n"/>
      <c r="P1149" s="14" t="n"/>
      <c r="Q1149" s="15">
        <f>IF(N1149="Sí",0,H1149-I1149-K1149)</f>
        <v/>
      </c>
      <c r="R1149" s="14">
        <f>F1149-TODAY()</f>
        <v/>
      </c>
      <c r="S1149" s="14">
        <f>IF(N1149="Sí","🟢 Pagado",IF(R1149&lt;0,"🔴 Vencido",IF(R1149&lt;=7,"🟡 Por vencer","")))</f>
        <v/>
      </c>
      <c r="T1149" s="14" t="n"/>
      <c r="U1149" s="14" t="n"/>
      <c r="V1149" s="14" t="n"/>
      <c r="W1149" s="14" t="n"/>
      <c r="X1149" s="87" t="n"/>
    </row>
    <row r="1150">
      <c r="A1150" s="13" t="n"/>
      <c r="B1150" s="14" t="n"/>
      <c r="C1150" s="14" t="n"/>
      <c r="D1150" s="14" t="n"/>
      <c r="E1150" s="13" t="n"/>
      <c r="F1150" s="13" t="n"/>
      <c r="G1150" s="14" t="n"/>
      <c r="H1150" s="15" t="n"/>
      <c r="I1150" s="15" t="n"/>
      <c r="J1150" s="308" t="n"/>
      <c r="K1150" s="15" t="n"/>
      <c r="L1150" s="15" t="n"/>
      <c r="M1150" s="15" t="n"/>
      <c r="N1150" s="14" t="n"/>
      <c r="O1150" s="13" t="n"/>
      <c r="P1150" s="14" t="n"/>
      <c r="Q1150" s="15">
        <f>IF(N1150="Sí",0,H1150-I1150-K1150)</f>
        <v/>
      </c>
      <c r="R1150" s="14">
        <f>F1150-TODAY()</f>
        <v/>
      </c>
      <c r="S1150" s="14">
        <f>IF(N1150="Sí","🟢 Pagado",IF(R1150&lt;0,"🔴 Vencido",IF(R1150&lt;=7,"🟡 Por vencer","")))</f>
        <v/>
      </c>
      <c r="T1150" s="14" t="n"/>
      <c r="U1150" s="14" t="n"/>
      <c r="V1150" s="14" t="n"/>
      <c r="W1150" s="14" t="n"/>
      <c r="X1150" s="87" t="n"/>
    </row>
    <row r="1151">
      <c r="A1151" s="13" t="n"/>
      <c r="B1151" s="14" t="n"/>
      <c r="C1151" s="14" t="n"/>
      <c r="D1151" s="14" t="n"/>
      <c r="E1151" s="13" t="n"/>
      <c r="F1151" s="13" t="n"/>
      <c r="G1151" s="14" t="n"/>
      <c r="H1151" s="15" t="n"/>
      <c r="I1151" s="15" t="n"/>
      <c r="J1151" s="308" t="n"/>
      <c r="K1151" s="15" t="n"/>
      <c r="L1151" s="15" t="n"/>
      <c r="M1151" s="15" t="n"/>
      <c r="N1151" s="14" t="n"/>
      <c r="O1151" s="13" t="n"/>
      <c r="P1151" s="14" t="n"/>
      <c r="Q1151" s="15">
        <f>IF(N1151="Sí",0,H1151-I1151-K1151)</f>
        <v/>
      </c>
      <c r="R1151" s="14">
        <f>F1151-TODAY()</f>
        <v/>
      </c>
      <c r="S1151" s="14">
        <f>IF(N1151="Sí","🟢 Pagado",IF(R1151&lt;0,"🔴 Vencido",IF(R1151&lt;=7,"🟡 Por vencer","")))</f>
        <v/>
      </c>
      <c r="T1151" s="14" t="n"/>
      <c r="U1151" s="14" t="n"/>
      <c r="V1151" s="14" t="n"/>
      <c r="W1151" s="14" t="n"/>
      <c r="X1151" s="87" t="n"/>
    </row>
    <row r="1152">
      <c r="A1152" s="13" t="n"/>
      <c r="B1152" s="14" t="n"/>
      <c r="C1152" s="14" t="n"/>
      <c r="D1152" s="14" t="n"/>
      <c r="E1152" s="13" t="n"/>
      <c r="F1152" s="13" t="n"/>
      <c r="G1152" s="14" t="n"/>
      <c r="H1152" s="15" t="n"/>
      <c r="I1152" s="15" t="n"/>
      <c r="J1152" s="308" t="n"/>
      <c r="K1152" s="15" t="n"/>
      <c r="L1152" s="15" t="n"/>
      <c r="M1152" s="15" t="n"/>
      <c r="N1152" s="14" t="n"/>
      <c r="O1152" s="13" t="n"/>
      <c r="P1152" s="14" t="n"/>
      <c r="Q1152" s="15">
        <f>IF(N1152="Sí",0,H1152-I1152-K1152)</f>
        <v/>
      </c>
      <c r="R1152" s="14">
        <f>F1152-TODAY()</f>
        <v/>
      </c>
      <c r="S1152" s="14">
        <f>IF(N1152="Sí","🟢 Pagado",IF(R1152&lt;0,"🔴 Vencido",IF(R1152&lt;=7,"🟡 Por vencer","")))</f>
        <v/>
      </c>
      <c r="T1152" s="14" t="n"/>
      <c r="U1152" s="14" t="n"/>
      <c r="V1152" s="14" t="n"/>
      <c r="W1152" s="14" t="n"/>
      <c r="X1152" s="87" t="n"/>
    </row>
    <row r="1153">
      <c r="A1153" s="13" t="n"/>
      <c r="B1153" s="14" t="n"/>
      <c r="C1153" s="14" t="n"/>
      <c r="D1153" s="14" t="n"/>
      <c r="E1153" s="13" t="n"/>
      <c r="F1153" s="13" t="n"/>
      <c r="G1153" s="14" t="n"/>
      <c r="H1153" s="15" t="n"/>
      <c r="I1153" s="15" t="n"/>
      <c r="J1153" s="308" t="n"/>
      <c r="K1153" s="15" t="n"/>
      <c r="L1153" s="15" t="n"/>
      <c r="M1153" s="15" t="n"/>
      <c r="N1153" s="14" t="n"/>
      <c r="O1153" s="13" t="n"/>
      <c r="P1153" s="14" t="n"/>
      <c r="Q1153" s="15">
        <f>IF(N1153="Sí",0,H1153-I1153-K1153)</f>
        <v/>
      </c>
      <c r="R1153" s="14">
        <f>F1153-TODAY()</f>
        <v/>
      </c>
      <c r="S1153" s="14">
        <f>IF(N1153="Sí","🟢 Pagado",IF(R1153&lt;0,"🔴 Vencido",IF(R1153&lt;=7,"🟡 Por vencer","")))</f>
        <v/>
      </c>
      <c r="T1153" s="14" t="n"/>
      <c r="U1153" s="14" t="n"/>
      <c r="V1153" s="14" t="n"/>
      <c r="W1153" s="14" t="n"/>
      <c r="X1153" s="87" t="n"/>
    </row>
    <row r="1154">
      <c r="A1154" s="13" t="n"/>
      <c r="B1154" s="14" t="n"/>
      <c r="C1154" s="14" t="n"/>
      <c r="D1154" s="14" t="n"/>
      <c r="E1154" s="13" t="n"/>
      <c r="F1154" s="13" t="n"/>
      <c r="G1154" s="14" t="n"/>
      <c r="H1154" s="15" t="n"/>
      <c r="I1154" s="15" t="n"/>
      <c r="J1154" s="308" t="n"/>
      <c r="K1154" s="15" t="n"/>
      <c r="L1154" s="15" t="n"/>
      <c r="M1154" s="15" t="n"/>
      <c r="N1154" s="14" t="n"/>
      <c r="O1154" s="13" t="n"/>
      <c r="P1154" s="14" t="n"/>
      <c r="Q1154" s="15">
        <f>IF(N1154="Sí",0,H1154-I1154-K1154)</f>
        <v/>
      </c>
      <c r="R1154" s="14">
        <f>F1154-TODAY()</f>
        <v/>
      </c>
      <c r="S1154" s="14">
        <f>IF(N1154="Sí","🟢 Pagado",IF(R1154&lt;0,"🔴 Vencido",IF(R1154&lt;=7,"🟡 Por vencer","")))</f>
        <v/>
      </c>
      <c r="T1154" s="14" t="n"/>
      <c r="U1154" s="14" t="n"/>
      <c r="V1154" s="14" t="n"/>
      <c r="W1154" s="14" t="n"/>
      <c r="X1154" s="87" t="n"/>
    </row>
    <row r="1155">
      <c r="A1155" s="13" t="n"/>
      <c r="B1155" s="14" t="n"/>
      <c r="C1155" s="14" t="n"/>
      <c r="D1155" s="14" t="n"/>
      <c r="E1155" s="13" t="n"/>
      <c r="F1155" s="13" t="n"/>
      <c r="G1155" s="14" t="n"/>
      <c r="H1155" s="15" t="n"/>
      <c r="I1155" s="15" t="n"/>
      <c r="J1155" s="308" t="n"/>
      <c r="K1155" s="15" t="n"/>
      <c r="L1155" s="15" t="n"/>
      <c r="M1155" s="15" t="n"/>
      <c r="N1155" s="14" t="n"/>
      <c r="O1155" s="13" t="n"/>
      <c r="P1155" s="14" t="n"/>
      <c r="Q1155" s="15">
        <f>IF(N1155="Sí",0,H1155-I1155-K1155)</f>
        <v/>
      </c>
      <c r="R1155" s="14">
        <f>F1155-TODAY()</f>
        <v/>
      </c>
      <c r="S1155" s="14">
        <f>IF(N1155="Sí","🟢 Pagado",IF(R1155&lt;0,"🔴 Vencido",IF(R1155&lt;=7,"🟡 Por vencer","")))</f>
        <v/>
      </c>
      <c r="T1155" s="14" t="n"/>
      <c r="U1155" s="14" t="n"/>
      <c r="V1155" s="14" t="n"/>
      <c r="W1155" s="14" t="n"/>
      <c r="X1155" s="87" t="n"/>
    </row>
    <row r="1156">
      <c r="A1156" s="13" t="n"/>
      <c r="B1156" s="14" t="n"/>
      <c r="C1156" s="14" t="n"/>
      <c r="D1156" s="14" t="n"/>
      <c r="E1156" s="13" t="n"/>
      <c r="F1156" s="13" t="n"/>
      <c r="G1156" s="14" t="n"/>
      <c r="H1156" s="15" t="n"/>
      <c r="I1156" s="15" t="n"/>
      <c r="J1156" s="308" t="n"/>
      <c r="K1156" s="15" t="n"/>
      <c r="L1156" s="15" t="n"/>
      <c r="M1156" s="15" t="n"/>
      <c r="N1156" s="14" t="n"/>
      <c r="O1156" s="13" t="n"/>
      <c r="P1156" s="14" t="n"/>
      <c r="Q1156" s="15">
        <f>IF(N1156="Sí",0,H1156-I1156-K1156)</f>
        <v/>
      </c>
      <c r="R1156" s="14">
        <f>F1156-TODAY()</f>
        <v/>
      </c>
      <c r="S1156" s="14">
        <f>IF(N1156="Sí","🟢 Pagado",IF(R1156&lt;0,"🔴 Vencido",IF(R1156&lt;=7,"🟡 Por vencer","")))</f>
        <v/>
      </c>
      <c r="T1156" s="14" t="n"/>
      <c r="U1156" s="14" t="n"/>
      <c r="V1156" s="14" t="n"/>
      <c r="W1156" s="14" t="n"/>
      <c r="X1156" s="87" t="n"/>
    </row>
    <row r="1157">
      <c r="A1157" s="13" t="n"/>
      <c r="B1157" s="14" t="n"/>
      <c r="C1157" s="14" t="n"/>
      <c r="D1157" s="14" t="n"/>
      <c r="E1157" s="13" t="n"/>
      <c r="F1157" s="13" t="n"/>
      <c r="G1157" s="14" t="n"/>
      <c r="H1157" s="15" t="n"/>
      <c r="I1157" s="15" t="n"/>
      <c r="J1157" s="308" t="n"/>
      <c r="K1157" s="15" t="n"/>
      <c r="L1157" s="15" t="n"/>
      <c r="M1157" s="15" t="n"/>
      <c r="N1157" s="14" t="n"/>
      <c r="O1157" s="13" t="n"/>
      <c r="P1157" s="14" t="n"/>
      <c r="Q1157" s="15">
        <f>IF(N1157="Sí",0,H1157-I1157-K1157)</f>
        <v/>
      </c>
      <c r="R1157" s="14">
        <f>F1157-TODAY()</f>
        <v/>
      </c>
      <c r="S1157" s="14">
        <f>IF(N1157="Sí","🟢 Pagado",IF(R1157&lt;0,"🔴 Vencido",IF(R1157&lt;=7,"🟡 Por vencer","")))</f>
        <v/>
      </c>
      <c r="T1157" s="14" t="n"/>
      <c r="U1157" s="14" t="n"/>
      <c r="V1157" s="14" t="n"/>
      <c r="W1157" s="14" t="n"/>
      <c r="X1157" s="87" t="n"/>
    </row>
    <row r="1158">
      <c r="A1158" s="13" t="n"/>
      <c r="B1158" s="14" t="n"/>
      <c r="C1158" s="14" t="n"/>
      <c r="D1158" s="14" t="n"/>
      <c r="E1158" s="13" t="n"/>
      <c r="F1158" s="13" t="n"/>
      <c r="G1158" s="14" t="n"/>
      <c r="H1158" s="15" t="n"/>
      <c r="I1158" s="15" t="n"/>
      <c r="J1158" s="308" t="n"/>
      <c r="K1158" s="15" t="n"/>
      <c r="L1158" s="15" t="n"/>
      <c r="M1158" s="15" t="n"/>
      <c r="N1158" s="14" t="n"/>
      <c r="O1158" s="13" t="n"/>
      <c r="P1158" s="14" t="n"/>
      <c r="Q1158" s="15">
        <f>IF(N1158="Sí",0,H1158-I1158-K1158)</f>
        <v/>
      </c>
      <c r="R1158" s="14">
        <f>F1158-TODAY()</f>
        <v/>
      </c>
      <c r="S1158" s="14">
        <f>IF(N1158="Sí","🟢 Pagado",IF(R1158&lt;0,"🔴 Vencido",IF(R1158&lt;=7,"🟡 Por vencer","")))</f>
        <v/>
      </c>
      <c r="T1158" s="14" t="n"/>
      <c r="U1158" s="14" t="n"/>
      <c r="V1158" s="14" t="n"/>
      <c r="W1158" s="14" t="n"/>
      <c r="X1158" s="87" t="n"/>
    </row>
    <row r="1159">
      <c r="A1159" s="13" t="n"/>
      <c r="B1159" s="14" t="n"/>
      <c r="C1159" s="14" t="n"/>
      <c r="D1159" s="14" t="n"/>
      <c r="E1159" s="13" t="n"/>
      <c r="F1159" s="13" t="n"/>
      <c r="G1159" s="14" t="n"/>
      <c r="H1159" s="15" t="n"/>
      <c r="I1159" s="15" t="n"/>
      <c r="J1159" s="308" t="n"/>
      <c r="K1159" s="15" t="n"/>
      <c r="L1159" s="15" t="n"/>
      <c r="M1159" s="15" t="n"/>
      <c r="N1159" s="14" t="n"/>
      <c r="O1159" s="13" t="n"/>
      <c r="P1159" s="14" t="n"/>
      <c r="Q1159" s="15">
        <f>IF(N1159="Sí",0,H1159-I1159-K1159)</f>
        <v/>
      </c>
      <c r="R1159" s="14">
        <f>F1159-TODAY()</f>
        <v/>
      </c>
      <c r="S1159" s="14">
        <f>IF(N1159="Sí","🟢 Pagado",IF(R1159&lt;0,"🔴 Vencido",IF(R1159&lt;=7,"🟡 Por vencer","")))</f>
        <v/>
      </c>
      <c r="T1159" s="14" t="n"/>
      <c r="U1159" s="14" t="n"/>
      <c r="V1159" s="14" t="n"/>
      <c r="W1159" s="14" t="n"/>
      <c r="X1159" s="87" t="n"/>
    </row>
    <row r="1160">
      <c r="A1160" s="13" t="n"/>
      <c r="B1160" s="14" t="n"/>
      <c r="C1160" s="14" t="n"/>
      <c r="D1160" s="14" t="n"/>
      <c r="E1160" s="13" t="n"/>
      <c r="F1160" s="13" t="n"/>
      <c r="G1160" s="14" t="n"/>
      <c r="H1160" s="15" t="n"/>
      <c r="I1160" s="15" t="n"/>
      <c r="J1160" s="308" t="n"/>
      <c r="K1160" s="15" t="n"/>
      <c r="L1160" s="15" t="n"/>
      <c r="M1160" s="15" t="n"/>
      <c r="N1160" s="14" t="n"/>
      <c r="O1160" s="13" t="n"/>
      <c r="P1160" s="14" t="n"/>
      <c r="Q1160" s="15">
        <f>IF(N1160="Sí",0,H1160-I1160-K1160)</f>
        <v/>
      </c>
      <c r="R1160" s="14">
        <f>F1160-TODAY()</f>
        <v/>
      </c>
      <c r="S1160" s="14">
        <f>IF(N1160="Sí","🟢 Pagado",IF(R1160&lt;0,"🔴 Vencido",IF(R1160&lt;=7,"🟡 Por vencer","")))</f>
        <v/>
      </c>
      <c r="T1160" s="14" t="n"/>
      <c r="U1160" s="14" t="n"/>
      <c r="V1160" s="14" t="n"/>
      <c r="W1160" s="14" t="n"/>
      <c r="X1160" s="87" t="n"/>
    </row>
    <row r="1161">
      <c r="A1161" s="13" t="n"/>
      <c r="B1161" s="14" t="n"/>
      <c r="C1161" s="14" t="n"/>
      <c r="D1161" s="14" t="n"/>
      <c r="E1161" s="13" t="n"/>
      <c r="F1161" s="13" t="n"/>
      <c r="G1161" s="14" t="n"/>
      <c r="H1161" s="15" t="n"/>
      <c r="I1161" s="15" t="n"/>
      <c r="J1161" s="308" t="n"/>
      <c r="K1161" s="15" t="n"/>
      <c r="L1161" s="15" t="n"/>
      <c r="M1161" s="15" t="n"/>
      <c r="N1161" s="14" t="n"/>
      <c r="O1161" s="13" t="n"/>
      <c r="P1161" s="14" t="n"/>
      <c r="Q1161" s="15">
        <f>IF(N1161="Sí",0,H1161-I1161-K1161)</f>
        <v/>
      </c>
      <c r="R1161" s="14">
        <f>F1161-TODAY()</f>
        <v/>
      </c>
      <c r="S1161" s="14">
        <f>IF(N1161="Sí","🟢 Pagado",IF(R1161&lt;0,"🔴 Vencido",IF(R1161&lt;=7,"🟡 Por vencer","")))</f>
        <v/>
      </c>
      <c r="T1161" s="14" t="n"/>
      <c r="U1161" s="14" t="n"/>
      <c r="V1161" s="14" t="n"/>
      <c r="W1161" s="14" t="n"/>
      <c r="X1161" s="87" t="n"/>
    </row>
    <row r="1162">
      <c r="A1162" s="13" t="n"/>
      <c r="B1162" s="14" t="n"/>
      <c r="C1162" s="14" t="n"/>
      <c r="D1162" s="14" t="n"/>
      <c r="E1162" s="13" t="n"/>
      <c r="F1162" s="13" t="n"/>
      <c r="G1162" s="14" t="n"/>
      <c r="H1162" s="15" t="n"/>
      <c r="I1162" s="15" t="n"/>
      <c r="J1162" s="308" t="n"/>
      <c r="K1162" s="15" t="n"/>
      <c r="L1162" s="15" t="n"/>
      <c r="M1162" s="15" t="n"/>
      <c r="N1162" s="14" t="n"/>
      <c r="O1162" s="13" t="n"/>
      <c r="P1162" s="14" t="n"/>
      <c r="Q1162" s="15">
        <f>IF(N1162="Sí",0,H1162-I1162-K1162)</f>
        <v/>
      </c>
      <c r="R1162" s="14">
        <f>F1162-TODAY()</f>
        <v/>
      </c>
      <c r="S1162" s="14">
        <f>IF(N1162="Sí","🟢 Pagado",IF(R1162&lt;0,"🔴 Vencido",IF(R1162&lt;=7,"🟡 Por vencer","")))</f>
        <v/>
      </c>
      <c r="T1162" s="14" t="n"/>
      <c r="U1162" s="14" t="n"/>
      <c r="V1162" s="14" t="n"/>
      <c r="W1162" s="14" t="n"/>
      <c r="X1162" s="87" t="n"/>
    </row>
    <row r="1163">
      <c r="A1163" s="13" t="n"/>
      <c r="B1163" s="14" t="n"/>
      <c r="C1163" s="14" t="n"/>
      <c r="D1163" s="14" t="n"/>
      <c r="E1163" s="13" t="n"/>
      <c r="F1163" s="13" t="n"/>
      <c r="G1163" s="14" t="n"/>
      <c r="H1163" s="15" t="n"/>
      <c r="I1163" s="15" t="n"/>
      <c r="J1163" s="308" t="n"/>
      <c r="K1163" s="15" t="n"/>
      <c r="L1163" s="15" t="n"/>
      <c r="M1163" s="15" t="n"/>
      <c r="N1163" s="14" t="n"/>
      <c r="O1163" s="13" t="n"/>
      <c r="P1163" s="14" t="n"/>
      <c r="Q1163" s="15">
        <f>IF(N1163="Sí",0,H1163-I1163-K1163)</f>
        <v/>
      </c>
      <c r="R1163" s="14">
        <f>F1163-TODAY()</f>
        <v/>
      </c>
      <c r="S1163" s="14">
        <f>IF(N1163="Sí","🟢 Pagado",IF(R1163&lt;0,"🔴 Vencido",IF(R1163&lt;=7,"🟡 Por vencer","")))</f>
        <v/>
      </c>
      <c r="T1163" s="14" t="n"/>
      <c r="U1163" s="14" t="n"/>
      <c r="V1163" s="14" t="n"/>
      <c r="W1163" s="14" t="n"/>
      <c r="X1163" s="87" t="n"/>
    </row>
    <row r="1164">
      <c r="A1164" s="13" t="n"/>
      <c r="B1164" s="14" t="n"/>
      <c r="C1164" s="14" t="n"/>
      <c r="D1164" s="14" t="n"/>
      <c r="E1164" s="13" t="n"/>
      <c r="F1164" s="13" t="n"/>
      <c r="G1164" s="14" t="n"/>
      <c r="H1164" s="15" t="n"/>
      <c r="I1164" s="15" t="n"/>
      <c r="J1164" s="308" t="n"/>
      <c r="K1164" s="15" t="n"/>
      <c r="L1164" s="15" t="n"/>
      <c r="M1164" s="15" t="n"/>
      <c r="N1164" s="14" t="n"/>
      <c r="O1164" s="13" t="n"/>
      <c r="P1164" s="14" t="n"/>
      <c r="Q1164" s="15">
        <f>IF(N1164="Sí",0,H1164-I1164-K1164)</f>
        <v/>
      </c>
      <c r="R1164" s="14">
        <f>F1164-TODAY()</f>
        <v/>
      </c>
      <c r="S1164" s="14">
        <f>IF(N1164="Sí","🟢 Pagado",IF(R1164&lt;0,"🔴 Vencido",IF(R1164&lt;=7,"🟡 Por vencer","")))</f>
        <v/>
      </c>
      <c r="T1164" s="14" t="n"/>
      <c r="U1164" s="14" t="n"/>
      <c r="V1164" s="14" t="n"/>
      <c r="W1164" s="14" t="n"/>
      <c r="X1164" s="87" t="n"/>
    </row>
    <row r="1165">
      <c r="A1165" s="13" t="n"/>
      <c r="B1165" s="14" t="n"/>
      <c r="C1165" s="14" t="n"/>
      <c r="D1165" s="14" t="n"/>
      <c r="E1165" s="13" t="n"/>
      <c r="F1165" s="13" t="n"/>
      <c r="G1165" s="14" t="n"/>
      <c r="H1165" s="15" t="n"/>
      <c r="I1165" s="15" t="n"/>
      <c r="J1165" s="308" t="n"/>
      <c r="K1165" s="15" t="n"/>
      <c r="L1165" s="15" t="n"/>
      <c r="M1165" s="15" t="n"/>
      <c r="N1165" s="14" t="n"/>
      <c r="O1165" s="13" t="n"/>
      <c r="P1165" s="14" t="n"/>
      <c r="Q1165" s="15">
        <f>IF(N1165="Sí",0,H1165-I1165-K1165)</f>
        <v/>
      </c>
      <c r="R1165" s="14">
        <f>F1165-TODAY()</f>
        <v/>
      </c>
      <c r="S1165" s="14">
        <f>IF(N1165="Sí","🟢 Pagado",IF(R1165&lt;0,"🔴 Vencido",IF(R1165&lt;=7,"🟡 Por vencer","")))</f>
        <v/>
      </c>
      <c r="T1165" s="14" t="n"/>
      <c r="U1165" s="14" t="n"/>
      <c r="V1165" s="14" t="n"/>
      <c r="W1165" s="14" t="n"/>
      <c r="X1165" s="87" t="n"/>
    </row>
    <row r="1166">
      <c r="A1166" s="13" t="n"/>
      <c r="B1166" s="14" t="n"/>
      <c r="C1166" s="14" t="n"/>
      <c r="D1166" s="14" t="n"/>
      <c r="E1166" s="13" t="n"/>
      <c r="F1166" s="13" t="n"/>
      <c r="G1166" s="14" t="n"/>
      <c r="H1166" s="15" t="n"/>
      <c r="I1166" s="15" t="n"/>
      <c r="J1166" s="308" t="n"/>
      <c r="K1166" s="15" t="n"/>
      <c r="L1166" s="15" t="n"/>
      <c r="M1166" s="15" t="n"/>
      <c r="N1166" s="14" t="n"/>
      <c r="O1166" s="13" t="n"/>
      <c r="P1166" s="14" t="n"/>
      <c r="Q1166" s="15">
        <f>IF(N1166="Sí",0,H1166-I1166-K1166)</f>
        <v/>
      </c>
      <c r="R1166" s="14">
        <f>F1166-TODAY()</f>
        <v/>
      </c>
      <c r="S1166" s="14">
        <f>IF(N1166="Sí","🟢 Pagado",IF(R1166&lt;0,"🔴 Vencido",IF(R1166&lt;=7,"🟡 Por vencer","")))</f>
        <v/>
      </c>
      <c r="T1166" s="14" t="n"/>
      <c r="U1166" s="14" t="n"/>
      <c r="V1166" s="14" t="n"/>
      <c r="W1166" s="14" t="n"/>
      <c r="X1166" s="87" t="n"/>
    </row>
    <row r="1167">
      <c r="A1167" s="13" t="n"/>
      <c r="B1167" s="14" t="n"/>
      <c r="C1167" s="14" t="n"/>
      <c r="D1167" s="14" t="n"/>
      <c r="E1167" s="13" t="n"/>
      <c r="F1167" s="13" t="n"/>
      <c r="G1167" s="14" t="n"/>
      <c r="H1167" s="15" t="n"/>
      <c r="I1167" s="15" t="n"/>
      <c r="J1167" s="308" t="n"/>
      <c r="K1167" s="15" t="n"/>
      <c r="L1167" s="15" t="n"/>
      <c r="M1167" s="15" t="n"/>
      <c r="N1167" s="14" t="n"/>
      <c r="O1167" s="13" t="n"/>
      <c r="P1167" s="14" t="n"/>
      <c r="Q1167" s="15">
        <f>IF(N1167="Sí",0,H1167-I1167-K1167)</f>
        <v/>
      </c>
      <c r="R1167" s="14">
        <f>F1167-TODAY()</f>
        <v/>
      </c>
      <c r="S1167" s="14">
        <f>IF(N1167="Sí","🟢 Pagado",IF(R1167&lt;0,"🔴 Vencido",IF(R1167&lt;=7,"🟡 Por vencer","")))</f>
        <v/>
      </c>
      <c r="T1167" s="14" t="n"/>
      <c r="U1167" s="14" t="n"/>
      <c r="V1167" s="14" t="n"/>
      <c r="W1167" s="14" t="n"/>
      <c r="X1167" s="87" t="n"/>
    </row>
    <row r="1168">
      <c r="A1168" s="13" t="n"/>
      <c r="B1168" s="14" t="n"/>
      <c r="C1168" s="14" t="n"/>
      <c r="D1168" s="14" t="n"/>
      <c r="E1168" s="13" t="n"/>
      <c r="F1168" s="13" t="n"/>
      <c r="G1168" s="14" t="n"/>
      <c r="H1168" s="15" t="n"/>
      <c r="I1168" s="15" t="n"/>
      <c r="J1168" s="308" t="n"/>
      <c r="K1168" s="15" t="n"/>
      <c r="L1168" s="15" t="n"/>
      <c r="M1168" s="15" t="n"/>
      <c r="N1168" s="14" t="n"/>
      <c r="O1168" s="13" t="n"/>
      <c r="P1168" s="14" t="n"/>
      <c r="Q1168" s="15">
        <f>IF(N1168="Sí",0,H1168-I1168-K1168)</f>
        <v/>
      </c>
      <c r="R1168" s="14">
        <f>F1168-TODAY()</f>
        <v/>
      </c>
      <c r="S1168" s="14">
        <f>IF(N1168="Sí","🟢 Pagado",IF(R1168&lt;0,"🔴 Vencido",IF(R1168&lt;=7,"🟡 Por vencer","")))</f>
        <v/>
      </c>
      <c r="T1168" s="14" t="n"/>
      <c r="U1168" s="14" t="n"/>
      <c r="V1168" s="14" t="n"/>
      <c r="W1168" s="14" t="n"/>
      <c r="X1168" s="87" t="n"/>
    </row>
    <row r="1169">
      <c r="A1169" s="13" t="n"/>
      <c r="B1169" s="14" t="n"/>
      <c r="C1169" s="14" t="n"/>
      <c r="D1169" s="14" t="n"/>
      <c r="E1169" s="13" t="n"/>
      <c r="F1169" s="13" t="n"/>
      <c r="G1169" s="14" t="n"/>
      <c r="H1169" s="15" t="n"/>
      <c r="I1169" s="15" t="n"/>
      <c r="J1169" s="308" t="n"/>
      <c r="K1169" s="15" t="n"/>
      <c r="L1169" s="15" t="n"/>
      <c r="M1169" s="15" t="n"/>
      <c r="N1169" s="14" t="n"/>
      <c r="O1169" s="13" t="n"/>
      <c r="P1169" s="14" t="n"/>
      <c r="Q1169" s="15">
        <f>IF(N1169="Sí",0,H1169-I1169-K1169)</f>
        <v/>
      </c>
      <c r="R1169" s="14">
        <f>F1169-TODAY()</f>
        <v/>
      </c>
      <c r="S1169" s="14">
        <f>IF(N1169="Sí","🟢 Pagado",IF(R1169&lt;0,"🔴 Vencido",IF(R1169&lt;=7,"🟡 Por vencer","")))</f>
        <v/>
      </c>
      <c r="T1169" s="14" t="n"/>
      <c r="U1169" s="14" t="n"/>
      <c r="V1169" s="14" t="n"/>
      <c r="W1169" s="14" t="n"/>
      <c r="X1169" s="87" t="n"/>
    </row>
    <row r="1170">
      <c r="A1170" s="13" t="n"/>
      <c r="B1170" s="14" t="n"/>
      <c r="C1170" s="14" t="n"/>
      <c r="D1170" s="14" t="n"/>
      <c r="E1170" s="13" t="n"/>
      <c r="F1170" s="13" t="n"/>
      <c r="G1170" s="14" t="n"/>
      <c r="H1170" s="15" t="n"/>
      <c r="I1170" s="15" t="n"/>
      <c r="J1170" s="308" t="n"/>
      <c r="K1170" s="15" t="n"/>
      <c r="L1170" s="15" t="n"/>
      <c r="M1170" s="15" t="n"/>
      <c r="N1170" s="14" t="n"/>
      <c r="O1170" s="13" t="n"/>
      <c r="P1170" s="14" t="n"/>
      <c r="Q1170" s="15">
        <f>IF(N1170="Sí",0,H1170-I1170-K1170)</f>
        <v/>
      </c>
      <c r="R1170" s="14">
        <f>F1170-TODAY()</f>
        <v/>
      </c>
      <c r="S1170" s="14">
        <f>IF(N1170="Sí","🟢 Pagado",IF(R1170&lt;0,"🔴 Vencido",IF(R1170&lt;=7,"🟡 Por vencer","")))</f>
        <v/>
      </c>
      <c r="T1170" s="14" t="n"/>
      <c r="U1170" s="14" t="n"/>
      <c r="V1170" s="14" t="n"/>
      <c r="W1170" s="14" t="n"/>
      <c r="X1170" s="87" t="n"/>
    </row>
    <row r="1171">
      <c r="A1171" s="13" t="n"/>
      <c r="B1171" s="14" t="n"/>
      <c r="C1171" s="14" t="n"/>
      <c r="D1171" s="14" t="n"/>
      <c r="E1171" s="13" t="n"/>
      <c r="F1171" s="13" t="n"/>
      <c r="G1171" s="14" t="n"/>
      <c r="H1171" s="15" t="n"/>
      <c r="I1171" s="15" t="n"/>
      <c r="J1171" s="308" t="n"/>
      <c r="K1171" s="15" t="n"/>
      <c r="L1171" s="15" t="n"/>
      <c r="M1171" s="15" t="n"/>
      <c r="N1171" s="14" t="n"/>
      <c r="O1171" s="13" t="n"/>
      <c r="P1171" s="14" t="n"/>
      <c r="Q1171" s="15">
        <f>IF(N1171="Sí",0,H1171-I1171-K1171)</f>
        <v/>
      </c>
      <c r="R1171" s="14">
        <f>F1171-TODAY()</f>
        <v/>
      </c>
      <c r="S1171" s="14">
        <f>IF(N1171="Sí","🟢 Pagado",IF(R1171&lt;0,"🔴 Vencido",IF(R1171&lt;=7,"🟡 Por vencer","")))</f>
        <v/>
      </c>
      <c r="T1171" s="14" t="n"/>
      <c r="U1171" s="14" t="n"/>
      <c r="V1171" s="14" t="n"/>
      <c r="W1171" s="14" t="n"/>
      <c r="X1171" s="87" t="n"/>
    </row>
    <row r="1172">
      <c r="A1172" s="13" t="n"/>
      <c r="B1172" s="14" t="n"/>
      <c r="C1172" s="14" t="n"/>
      <c r="D1172" s="14" t="n"/>
      <c r="E1172" s="13" t="n"/>
      <c r="F1172" s="13" t="n"/>
      <c r="G1172" s="14" t="n"/>
      <c r="H1172" s="15" t="n"/>
      <c r="I1172" s="15" t="n"/>
      <c r="J1172" s="308" t="n"/>
      <c r="K1172" s="15" t="n"/>
      <c r="L1172" s="15" t="n"/>
      <c r="M1172" s="15" t="n"/>
      <c r="N1172" s="14" t="n"/>
      <c r="O1172" s="13" t="n"/>
      <c r="P1172" s="14" t="n"/>
      <c r="Q1172" s="15">
        <f>IF(N1172="Sí",0,H1172-I1172-K1172)</f>
        <v/>
      </c>
      <c r="R1172" s="14">
        <f>F1172-TODAY()</f>
        <v/>
      </c>
      <c r="S1172" s="14">
        <f>IF(N1172="Sí","🟢 Pagado",IF(R1172&lt;0,"🔴 Vencido",IF(R1172&lt;=7,"🟡 Por vencer","")))</f>
        <v/>
      </c>
      <c r="T1172" s="14" t="n"/>
      <c r="U1172" s="14" t="n"/>
      <c r="V1172" s="14" t="n"/>
      <c r="W1172" s="14" t="n"/>
      <c r="X1172" s="87" t="n"/>
    </row>
    <row r="1173">
      <c r="A1173" s="13" t="n"/>
      <c r="B1173" s="14" t="n"/>
      <c r="C1173" s="14" t="n"/>
      <c r="D1173" s="14" t="n"/>
      <c r="E1173" s="13" t="n"/>
      <c r="F1173" s="13" t="n"/>
      <c r="G1173" s="14" t="n"/>
      <c r="H1173" s="15" t="n"/>
      <c r="I1173" s="15" t="n"/>
      <c r="J1173" s="308" t="n"/>
      <c r="K1173" s="15" t="n"/>
      <c r="L1173" s="15" t="n"/>
      <c r="M1173" s="15" t="n"/>
      <c r="N1173" s="14" t="n"/>
      <c r="O1173" s="13" t="n"/>
      <c r="P1173" s="14" t="n"/>
      <c r="Q1173" s="15">
        <f>IF(N1173="Sí",0,H1173-I1173-K1173)</f>
        <v/>
      </c>
      <c r="R1173" s="14">
        <f>F1173-TODAY()</f>
        <v/>
      </c>
      <c r="S1173" s="14">
        <f>IF(N1173="Sí","🟢 Pagado",IF(R1173&lt;0,"🔴 Vencido",IF(R1173&lt;=7,"🟡 Por vencer","")))</f>
        <v/>
      </c>
      <c r="T1173" s="14" t="n"/>
      <c r="U1173" s="14" t="n"/>
      <c r="V1173" s="14" t="n"/>
      <c r="W1173" s="14" t="n"/>
      <c r="X1173" s="87" t="n"/>
    </row>
    <row r="1174">
      <c r="A1174" s="13" t="n"/>
      <c r="B1174" s="14" t="n"/>
      <c r="C1174" s="14" t="n"/>
      <c r="D1174" s="14" t="n"/>
      <c r="E1174" s="13" t="n"/>
      <c r="F1174" s="13" t="n"/>
      <c r="G1174" s="14" t="n"/>
      <c r="H1174" s="15" t="n"/>
      <c r="I1174" s="15" t="n"/>
      <c r="J1174" s="308" t="n"/>
      <c r="K1174" s="15" t="n"/>
      <c r="L1174" s="15" t="n"/>
      <c r="M1174" s="15" t="n"/>
      <c r="N1174" s="14" t="n"/>
      <c r="O1174" s="13" t="n"/>
      <c r="P1174" s="14" t="n"/>
      <c r="Q1174" s="15">
        <f>IF(N1174="Sí",0,H1174-I1174-K1174)</f>
        <v/>
      </c>
      <c r="R1174" s="14">
        <f>F1174-TODAY()</f>
        <v/>
      </c>
      <c r="S1174" s="14">
        <f>IF(N1174="Sí","🟢 Pagado",IF(R1174&lt;0,"🔴 Vencido",IF(R1174&lt;=7,"🟡 Por vencer","")))</f>
        <v/>
      </c>
      <c r="T1174" s="14" t="n"/>
      <c r="U1174" s="14" t="n"/>
      <c r="V1174" s="14" t="n"/>
      <c r="W1174" s="14" t="n"/>
      <c r="X1174" s="87" t="n"/>
    </row>
    <row r="1175">
      <c r="A1175" s="13" t="n"/>
      <c r="B1175" s="14" t="n"/>
      <c r="C1175" s="14" t="n"/>
      <c r="D1175" s="14" t="n"/>
      <c r="E1175" s="13" t="n"/>
      <c r="F1175" s="13" t="n"/>
      <c r="G1175" s="14" t="n"/>
      <c r="H1175" s="15" t="n"/>
      <c r="I1175" s="15" t="n"/>
      <c r="J1175" s="308" t="n"/>
      <c r="K1175" s="15" t="n"/>
      <c r="L1175" s="15" t="n"/>
      <c r="M1175" s="15" t="n"/>
      <c r="N1175" s="14" t="n"/>
      <c r="O1175" s="13" t="n"/>
      <c r="P1175" s="14" t="n"/>
      <c r="Q1175" s="15">
        <f>IF(N1175="Sí",0,H1175-I1175-K1175)</f>
        <v/>
      </c>
      <c r="R1175" s="14">
        <f>F1175-TODAY()</f>
        <v/>
      </c>
      <c r="S1175" s="14">
        <f>IF(N1175="Sí","🟢 Pagado",IF(R1175&lt;0,"🔴 Vencido",IF(R1175&lt;=7,"🟡 Por vencer","")))</f>
        <v/>
      </c>
      <c r="T1175" s="14" t="n"/>
      <c r="U1175" s="14" t="n"/>
      <c r="V1175" s="14" t="n"/>
      <c r="W1175" s="14" t="n"/>
      <c r="X1175" s="87" t="n"/>
    </row>
    <row r="1176">
      <c r="A1176" s="13" t="n"/>
      <c r="B1176" s="14" t="n"/>
      <c r="C1176" s="14" t="n"/>
      <c r="D1176" s="14" t="n"/>
      <c r="E1176" s="13" t="n"/>
      <c r="F1176" s="13" t="n"/>
      <c r="G1176" s="14" t="n"/>
      <c r="H1176" s="15" t="n"/>
      <c r="I1176" s="15" t="n"/>
      <c r="J1176" s="308" t="n"/>
      <c r="K1176" s="15" t="n"/>
      <c r="L1176" s="15" t="n"/>
      <c r="M1176" s="15" t="n"/>
      <c r="N1176" s="14" t="n"/>
      <c r="O1176" s="13" t="n"/>
      <c r="P1176" s="14" t="n"/>
      <c r="Q1176" s="15">
        <f>IF(N1176="Sí",0,H1176-I1176-K1176)</f>
        <v/>
      </c>
      <c r="R1176" s="14">
        <f>F1176-TODAY()</f>
        <v/>
      </c>
      <c r="S1176" s="14">
        <f>IF(N1176="Sí","🟢 Pagado",IF(R1176&lt;0,"🔴 Vencido",IF(R1176&lt;=7,"🟡 Por vencer","")))</f>
        <v/>
      </c>
      <c r="T1176" s="14" t="n"/>
      <c r="U1176" s="14" t="n"/>
      <c r="V1176" s="14" t="n"/>
      <c r="W1176" s="14" t="n"/>
      <c r="X1176" s="87" t="n"/>
    </row>
    <row r="1177">
      <c r="A1177" s="13" t="n"/>
      <c r="B1177" s="14" t="n"/>
      <c r="C1177" s="14" t="n"/>
      <c r="D1177" s="14" t="n"/>
      <c r="E1177" s="13" t="n"/>
      <c r="F1177" s="13" t="n"/>
      <c r="G1177" s="14" t="n"/>
      <c r="H1177" s="15" t="n"/>
      <c r="I1177" s="15" t="n"/>
      <c r="J1177" s="308" t="n"/>
      <c r="K1177" s="15" t="n"/>
      <c r="L1177" s="15" t="n"/>
      <c r="M1177" s="15" t="n"/>
      <c r="N1177" s="14" t="n"/>
      <c r="O1177" s="13" t="n"/>
      <c r="P1177" s="14" t="n"/>
      <c r="Q1177" s="15">
        <f>IF(N1177="Sí",0,H1177-I1177-K1177)</f>
        <v/>
      </c>
      <c r="R1177" s="14">
        <f>F1177-TODAY()</f>
        <v/>
      </c>
      <c r="S1177" s="14">
        <f>IF(N1177="Sí","🟢 Pagado",IF(R1177&lt;0,"🔴 Vencido",IF(R1177&lt;=7,"🟡 Por vencer","")))</f>
        <v/>
      </c>
      <c r="T1177" s="14" t="n"/>
      <c r="U1177" s="14" t="n"/>
      <c r="V1177" s="14" t="n"/>
      <c r="W1177" s="14" t="n"/>
      <c r="X1177" s="87" t="n"/>
    </row>
    <row r="1178">
      <c r="A1178" s="13" t="n"/>
      <c r="B1178" s="14" t="n"/>
      <c r="C1178" s="14" t="n"/>
      <c r="D1178" s="14" t="n"/>
      <c r="E1178" s="13" t="n"/>
      <c r="F1178" s="13" t="n"/>
      <c r="G1178" s="14" t="n"/>
      <c r="H1178" s="15" t="n"/>
      <c r="I1178" s="15" t="n"/>
      <c r="J1178" s="308" t="n"/>
      <c r="K1178" s="15" t="n"/>
      <c r="L1178" s="15" t="n"/>
      <c r="M1178" s="15" t="n"/>
      <c r="N1178" s="14" t="n"/>
      <c r="O1178" s="13" t="n"/>
      <c r="P1178" s="14" t="n"/>
      <c r="Q1178" s="15">
        <f>IF(N1178="Sí",0,H1178-I1178-K1178)</f>
        <v/>
      </c>
      <c r="R1178" s="14">
        <f>F1178-TODAY()</f>
        <v/>
      </c>
      <c r="S1178" s="14">
        <f>IF(N1178="Sí","🟢 Pagado",IF(R1178&lt;0,"🔴 Vencido",IF(R1178&lt;=7,"🟡 Por vencer","")))</f>
        <v/>
      </c>
      <c r="T1178" s="14" t="n"/>
      <c r="U1178" s="14" t="n"/>
      <c r="V1178" s="14" t="n"/>
      <c r="W1178" s="14" t="n"/>
      <c r="X1178" s="87" t="n"/>
    </row>
    <row r="1179">
      <c r="A1179" s="13" t="n"/>
      <c r="B1179" s="14" t="n"/>
      <c r="C1179" s="14" t="n"/>
      <c r="D1179" s="14" t="n"/>
      <c r="E1179" s="13" t="n"/>
      <c r="F1179" s="13" t="n"/>
      <c r="G1179" s="14" t="n"/>
      <c r="H1179" s="15" t="n"/>
      <c r="I1179" s="15" t="n"/>
      <c r="J1179" s="308" t="n"/>
      <c r="K1179" s="15" t="n"/>
      <c r="L1179" s="15" t="n"/>
      <c r="M1179" s="15" t="n"/>
      <c r="N1179" s="14" t="n"/>
      <c r="O1179" s="13" t="n"/>
      <c r="P1179" s="14" t="n"/>
      <c r="Q1179" s="15">
        <f>IF(N1179="Sí",0,H1179-I1179-K1179)</f>
        <v/>
      </c>
      <c r="R1179" s="14">
        <f>F1179-TODAY()</f>
        <v/>
      </c>
      <c r="S1179" s="14">
        <f>IF(N1179="Sí","🟢 Pagado",IF(R1179&lt;0,"🔴 Vencido",IF(R1179&lt;=7,"🟡 Por vencer","")))</f>
        <v/>
      </c>
      <c r="T1179" s="14" t="n"/>
      <c r="U1179" s="14" t="n"/>
      <c r="V1179" s="14" t="n"/>
      <c r="W1179" s="14" t="n"/>
      <c r="X1179" s="87" t="n"/>
    </row>
    <row r="1180">
      <c r="A1180" s="13" t="n"/>
      <c r="B1180" s="14" t="n"/>
      <c r="C1180" s="14" t="n"/>
      <c r="D1180" s="14" t="n"/>
      <c r="E1180" s="13" t="n"/>
      <c r="F1180" s="13" t="n"/>
      <c r="G1180" s="14" t="n"/>
      <c r="H1180" s="15" t="n"/>
      <c r="I1180" s="15" t="n"/>
      <c r="J1180" s="308" t="n"/>
      <c r="K1180" s="15" t="n"/>
      <c r="L1180" s="15" t="n"/>
      <c r="M1180" s="15" t="n"/>
      <c r="N1180" s="14" t="n"/>
      <c r="O1180" s="13" t="n"/>
      <c r="P1180" s="14" t="n"/>
      <c r="Q1180" s="15">
        <f>IF(N1180="Sí",0,H1180-I1180-K1180)</f>
        <v/>
      </c>
      <c r="R1180" s="14">
        <f>F1180-TODAY()</f>
        <v/>
      </c>
      <c r="S1180" s="14">
        <f>IF(N1180="Sí","🟢 Pagado",IF(R1180&lt;0,"🔴 Vencido",IF(R1180&lt;=7,"🟡 Por vencer","")))</f>
        <v/>
      </c>
      <c r="T1180" s="14" t="n"/>
      <c r="U1180" s="14" t="n"/>
      <c r="V1180" s="14" t="n"/>
      <c r="W1180" s="14" t="n"/>
      <c r="X1180" s="87" t="n"/>
    </row>
    <row r="1181">
      <c r="A1181" s="13" t="n"/>
      <c r="B1181" s="14" t="n"/>
      <c r="C1181" s="14" t="n"/>
      <c r="D1181" s="14" t="n"/>
      <c r="E1181" s="13" t="n"/>
      <c r="F1181" s="13" t="n"/>
      <c r="G1181" s="14" t="n"/>
      <c r="H1181" s="15" t="n"/>
      <c r="I1181" s="15" t="n"/>
      <c r="J1181" s="308" t="n"/>
      <c r="K1181" s="15" t="n"/>
      <c r="L1181" s="15" t="n"/>
      <c r="M1181" s="15" t="n"/>
      <c r="N1181" s="14" t="n"/>
      <c r="O1181" s="13" t="n"/>
      <c r="P1181" s="14" t="n"/>
      <c r="Q1181" s="15">
        <f>IF(N1181="Sí",0,H1181-I1181-K1181)</f>
        <v/>
      </c>
      <c r="R1181" s="14">
        <f>F1181-TODAY()</f>
        <v/>
      </c>
      <c r="S1181" s="14">
        <f>IF(N1181="Sí","🟢 Pagado",IF(R1181&lt;0,"🔴 Vencido",IF(R1181&lt;=7,"🟡 Por vencer","")))</f>
        <v/>
      </c>
      <c r="T1181" s="14" t="n"/>
      <c r="U1181" s="14" t="n"/>
      <c r="V1181" s="14" t="n"/>
      <c r="W1181" s="14" t="n"/>
      <c r="X1181" s="87" t="n"/>
    </row>
    <row r="1182">
      <c r="A1182" s="13" t="n"/>
      <c r="B1182" s="14" t="n"/>
      <c r="C1182" s="14" t="n"/>
      <c r="D1182" s="14" t="n"/>
      <c r="E1182" s="13" t="n"/>
      <c r="F1182" s="13" t="n"/>
      <c r="G1182" s="14" t="n"/>
      <c r="H1182" s="15" t="n"/>
      <c r="I1182" s="15" t="n"/>
      <c r="J1182" s="308" t="n"/>
      <c r="K1182" s="15" t="n"/>
      <c r="L1182" s="15" t="n"/>
      <c r="M1182" s="15" t="n"/>
      <c r="N1182" s="14" t="n"/>
      <c r="O1182" s="13" t="n"/>
      <c r="P1182" s="14" t="n"/>
      <c r="Q1182" s="15">
        <f>IF(N1182="Sí",0,H1182-I1182-K1182)</f>
        <v/>
      </c>
      <c r="R1182" s="14">
        <f>F1182-TODAY()</f>
        <v/>
      </c>
      <c r="S1182" s="14">
        <f>IF(N1182="Sí","🟢 Pagado",IF(R1182&lt;0,"🔴 Vencido",IF(R1182&lt;=7,"🟡 Por vencer","")))</f>
        <v/>
      </c>
      <c r="T1182" s="14" t="n"/>
      <c r="U1182" s="14" t="n"/>
      <c r="V1182" s="14" t="n"/>
      <c r="W1182" s="14" t="n"/>
      <c r="X1182" s="87" t="n"/>
    </row>
    <row r="1183">
      <c r="A1183" s="13" t="n"/>
      <c r="B1183" s="14" t="n"/>
      <c r="C1183" s="14" t="n"/>
      <c r="D1183" s="14" t="n"/>
      <c r="E1183" s="13" t="n"/>
      <c r="F1183" s="13" t="n"/>
      <c r="G1183" s="14" t="n"/>
      <c r="H1183" s="15" t="n"/>
      <c r="I1183" s="15" t="n"/>
      <c r="J1183" s="308" t="n"/>
      <c r="K1183" s="15" t="n"/>
      <c r="L1183" s="15" t="n"/>
      <c r="M1183" s="15" t="n"/>
      <c r="N1183" s="14" t="n"/>
      <c r="O1183" s="13" t="n"/>
      <c r="P1183" s="14" t="n"/>
      <c r="Q1183" s="15">
        <f>IF(N1183="Sí",0,H1183-I1183-K1183)</f>
        <v/>
      </c>
      <c r="R1183" s="14">
        <f>F1183-TODAY()</f>
        <v/>
      </c>
      <c r="S1183" s="14">
        <f>IF(N1183="Sí","🟢 Pagado",IF(R1183&lt;0,"🔴 Vencido",IF(R1183&lt;=7,"🟡 Por vencer","")))</f>
        <v/>
      </c>
      <c r="T1183" s="14" t="n"/>
      <c r="U1183" s="14" t="n"/>
      <c r="V1183" s="14" t="n"/>
      <c r="W1183" s="14" t="n"/>
      <c r="X1183" s="87" t="n"/>
    </row>
    <row r="1184">
      <c r="A1184" s="13" t="n"/>
      <c r="B1184" s="14" t="n"/>
      <c r="C1184" s="14" t="n"/>
      <c r="D1184" s="14" t="n"/>
      <c r="E1184" s="13" t="n"/>
      <c r="F1184" s="13" t="n"/>
      <c r="G1184" s="14" t="n"/>
      <c r="H1184" s="15" t="n"/>
      <c r="I1184" s="15" t="n"/>
      <c r="J1184" s="308" t="n"/>
      <c r="K1184" s="15" t="n"/>
      <c r="L1184" s="15" t="n"/>
      <c r="M1184" s="15" t="n"/>
      <c r="N1184" s="14" t="n"/>
      <c r="O1184" s="13" t="n"/>
      <c r="P1184" s="14" t="n"/>
      <c r="Q1184" s="15">
        <f>IF(N1184="Sí",0,H1184-I1184-K1184)</f>
        <v/>
      </c>
      <c r="R1184" s="14">
        <f>F1184-TODAY()</f>
        <v/>
      </c>
      <c r="S1184" s="14">
        <f>IF(N1184="Sí","🟢 Pagado",IF(R1184&lt;0,"🔴 Vencido",IF(R1184&lt;=7,"🟡 Por vencer","")))</f>
        <v/>
      </c>
      <c r="T1184" s="14" t="n"/>
      <c r="U1184" s="14" t="n"/>
      <c r="V1184" s="14" t="n"/>
      <c r="W1184" s="14" t="n"/>
      <c r="X1184" s="87" t="n"/>
    </row>
    <row r="1185">
      <c r="A1185" s="13" t="n"/>
      <c r="B1185" s="14" t="n"/>
      <c r="C1185" s="14" t="n"/>
      <c r="D1185" s="14" t="n"/>
      <c r="E1185" s="13" t="n"/>
      <c r="F1185" s="13" t="n"/>
      <c r="G1185" s="14" t="n"/>
      <c r="H1185" s="15" t="n"/>
      <c r="I1185" s="15" t="n"/>
      <c r="J1185" s="308" t="n"/>
      <c r="K1185" s="15" t="n"/>
      <c r="L1185" s="15" t="n"/>
      <c r="M1185" s="15" t="n"/>
      <c r="N1185" s="14" t="n"/>
      <c r="O1185" s="13" t="n"/>
      <c r="P1185" s="14" t="n"/>
      <c r="Q1185" s="15">
        <f>IF(N1185="Sí",0,H1185-I1185-K1185)</f>
        <v/>
      </c>
      <c r="R1185" s="14">
        <f>F1185-TODAY()</f>
        <v/>
      </c>
      <c r="S1185" s="14">
        <f>IF(N1185="Sí","🟢 Pagado",IF(R1185&lt;0,"🔴 Vencido",IF(R1185&lt;=7,"🟡 Por vencer","")))</f>
        <v/>
      </c>
      <c r="T1185" s="14" t="n"/>
      <c r="U1185" s="14" t="n"/>
      <c r="V1185" s="14" t="n"/>
      <c r="W1185" s="14" t="n"/>
      <c r="X1185" s="87" t="n"/>
    </row>
    <row r="1186">
      <c r="A1186" s="13" t="n"/>
      <c r="B1186" s="14" t="n"/>
      <c r="C1186" s="14" t="n"/>
      <c r="D1186" s="14" t="n"/>
      <c r="E1186" s="13" t="n"/>
      <c r="F1186" s="13" t="n"/>
      <c r="G1186" s="14" t="n"/>
      <c r="H1186" s="15" t="n"/>
      <c r="I1186" s="15" t="n"/>
      <c r="J1186" s="308" t="n"/>
      <c r="K1186" s="15" t="n"/>
      <c r="L1186" s="15" t="n"/>
      <c r="M1186" s="15" t="n"/>
      <c r="N1186" s="14" t="n"/>
      <c r="O1186" s="13" t="n"/>
      <c r="P1186" s="14" t="n"/>
      <c r="Q1186" s="15">
        <f>IF(N1186="Sí",0,H1186-I1186-K1186)</f>
        <v/>
      </c>
      <c r="R1186" s="14">
        <f>F1186-TODAY()</f>
        <v/>
      </c>
      <c r="S1186" s="14">
        <f>IF(N1186="Sí","🟢 Pagado",IF(R1186&lt;0,"🔴 Vencido",IF(R1186&lt;=7,"🟡 Por vencer","")))</f>
        <v/>
      </c>
      <c r="T1186" s="14" t="n"/>
      <c r="U1186" s="14" t="n"/>
      <c r="V1186" s="14" t="n"/>
      <c r="W1186" s="14" t="n"/>
      <c r="X1186" s="87" t="n"/>
    </row>
    <row r="1187">
      <c r="A1187" s="13" t="n"/>
      <c r="B1187" s="14" t="n"/>
      <c r="C1187" s="14" t="n"/>
      <c r="D1187" s="14" t="n"/>
      <c r="E1187" s="13" t="n"/>
      <c r="F1187" s="13" t="n"/>
      <c r="G1187" s="14" t="n"/>
      <c r="H1187" s="15" t="n"/>
      <c r="I1187" s="15" t="n"/>
      <c r="J1187" s="308" t="n"/>
      <c r="K1187" s="15" t="n"/>
      <c r="L1187" s="15" t="n"/>
      <c r="M1187" s="15" t="n"/>
      <c r="N1187" s="14" t="n"/>
      <c r="O1187" s="13" t="n"/>
      <c r="P1187" s="14" t="n"/>
      <c r="Q1187" s="15">
        <f>IF(N1187="Sí",0,H1187-I1187-K1187)</f>
        <v/>
      </c>
      <c r="R1187" s="14">
        <f>F1187-TODAY()</f>
        <v/>
      </c>
      <c r="S1187" s="14">
        <f>IF(N1187="Sí","🟢 Pagado",IF(R1187&lt;0,"🔴 Vencido",IF(R1187&lt;=7,"🟡 Por vencer","")))</f>
        <v/>
      </c>
      <c r="T1187" s="14" t="n"/>
      <c r="U1187" s="14" t="n"/>
      <c r="V1187" s="14" t="n"/>
      <c r="W1187" s="14" t="n"/>
      <c r="X1187" s="87" t="n"/>
    </row>
    <row r="1188">
      <c r="A1188" s="13" t="n"/>
      <c r="B1188" s="14" t="n"/>
      <c r="C1188" s="14" t="n"/>
      <c r="D1188" s="14" t="n"/>
      <c r="E1188" s="13" t="n"/>
      <c r="F1188" s="13" t="n"/>
      <c r="G1188" s="14" t="n"/>
      <c r="H1188" s="15" t="n"/>
      <c r="I1188" s="15" t="n"/>
      <c r="J1188" s="308" t="n"/>
      <c r="K1188" s="15" t="n"/>
      <c r="L1188" s="15" t="n"/>
      <c r="M1188" s="15" t="n"/>
      <c r="N1188" s="14" t="n"/>
      <c r="O1188" s="13" t="n"/>
      <c r="P1188" s="14" t="n"/>
      <c r="Q1188" s="15">
        <f>IF(N1188="Sí",0,H1188-I1188-K1188)</f>
        <v/>
      </c>
      <c r="R1188" s="14">
        <f>F1188-TODAY()</f>
        <v/>
      </c>
      <c r="S1188" s="14">
        <f>IF(N1188="Sí","🟢 Pagado",IF(R1188&lt;0,"🔴 Vencido",IF(R1188&lt;=7,"🟡 Por vencer","")))</f>
        <v/>
      </c>
      <c r="T1188" s="14" t="n"/>
      <c r="U1188" s="14" t="n"/>
      <c r="V1188" s="14" t="n"/>
      <c r="W1188" s="14" t="n"/>
      <c r="X1188" s="87" t="n"/>
    </row>
    <row r="1189">
      <c r="A1189" s="13" t="n"/>
      <c r="B1189" s="14" t="n"/>
      <c r="C1189" s="14" t="n"/>
      <c r="D1189" s="14" t="n"/>
      <c r="E1189" s="13" t="n"/>
      <c r="F1189" s="13" t="n"/>
      <c r="G1189" s="14" t="n"/>
      <c r="H1189" s="15" t="n"/>
      <c r="I1189" s="15" t="n"/>
      <c r="J1189" s="308" t="n"/>
      <c r="K1189" s="15" t="n"/>
      <c r="L1189" s="15" t="n"/>
      <c r="M1189" s="15" t="n"/>
      <c r="N1189" s="14" t="n"/>
      <c r="O1189" s="13" t="n"/>
      <c r="P1189" s="14" t="n"/>
      <c r="Q1189" s="15">
        <f>IF(N1189="Sí",0,H1189-I1189-K1189)</f>
        <v/>
      </c>
      <c r="R1189" s="14">
        <f>F1189-TODAY()</f>
        <v/>
      </c>
      <c r="S1189" s="14">
        <f>IF(N1189="Sí","🟢 Pagado",IF(R1189&lt;0,"🔴 Vencido",IF(R1189&lt;=7,"🟡 Por vencer","")))</f>
        <v/>
      </c>
      <c r="T1189" s="14" t="n"/>
      <c r="U1189" s="14" t="n"/>
      <c r="V1189" s="14" t="n"/>
      <c r="W1189" s="14" t="n"/>
      <c r="X1189" s="87" t="n"/>
    </row>
    <row r="1190">
      <c r="A1190" s="13" t="n"/>
      <c r="B1190" s="14" t="n"/>
      <c r="C1190" s="14" t="n"/>
      <c r="D1190" s="14" t="n"/>
      <c r="E1190" s="13" t="n"/>
      <c r="F1190" s="13" t="n"/>
      <c r="G1190" s="14" t="n"/>
      <c r="H1190" s="15" t="n"/>
      <c r="I1190" s="15" t="n"/>
      <c r="J1190" s="308" t="n"/>
      <c r="K1190" s="15" t="n"/>
      <c r="L1190" s="15" t="n"/>
      <c r="M1190" s="15" t="n"/>
      <c r="N1190" s="14" t="n"/>
      <c r="O1190" s="13" t="n"/>
      <c r="P1190" s="14" t="n"/>
      <c r="Q1190" s="15">
        <f>IF(N1190="Sí",0,H1190-I1190-K1190)</f>
        <v/>
      </c>
      <c r="R1190" s="14">
        <f>F1190-TODAY()</f>
        <v/>
      </c>
      <c r="S1190" s="14">
        <f>IF(N1190="Sí","🟢 Pagado",IF(R1190&lt;0,"🔴 Vencido",IF(R1190&lt;=7,"🟡 Por vencer","")))</f>
        <v/>
      </c>
      <c r="T1190" s="14" t="n"/>
      <c r="U1190" s="14" t="n"/>
      <c r="V1190" s="14" t="n"/>
      <c r="W1190" s="14" t="n"/>
      <c r="X1190" s="87" t="n"/>
    </row>
    <row r="1191">
      <c r="A1191" s="13" t="n"/>
      <c r="B1191" s="14" t="n"/>
      <c r="C1191" s="14" t="n"/>
      <c r="D1191" s="14" t="n"/>
      <c r="E1191" s="13" t="n"/>
      <c r="F1191" s="13" t="n"/>
      <c r="G1191" s="14" t="n"/>
      <c r="H1191" s="15" t="n"/>
      <c r="I1191" s="15" t="n"/>
      <c r="J1191" s="308" t="n"/>
      <c r="K1191" s="15" t="n"/>
      <c r="L1191" s="15" t="n"/>
      <c r="M1191" s="15" t="n"/>
      <c r="N1191" s="14" t="n"/>
      <c r="O1191" s="13" t="n"/>
      <c r="P1191" s="14" t="n"/>
      <c r="Q1191" s="15">
        <f>IF(N1191="Sí",0,H1191-I1191-K1191)</f>
        <v/>
      </c>
      <c r="R1191" s="14">
        <f>F1191-TODAY()</f>
        <v/>
      </c>
      <c r="S1191" s="14">
        <f>IF(N1191="Sí","🟢 Pagado",IF(R1191&lt;0,"🔴 Vencido",IF(R1191&lt;=7,"🟡 Por vencer","")))</f>
        <v/>
      </c>
      <c r="T1191" s="14" t="n"/>
      <c r="U1191" s="14" t="n"/>
      <c r="V1191" s="14" t="n"/>
      <c r="W1191" s="14" t="n"/>
      <c r="X1191" s="87" t="n"/>
    </row>
    <row r="1192">
      <c r="A1192" s="13" t="n"/>
      <c r="B1192" s="14" t="n"/>
      <c r="C1192" s="14" t="n"/>
      <c r="D1192" s="14" t="n"/>
      <c r="E1192" s="13" t="n"/>
      <c r="F1192" s="13" t="n"/>
      <c r="G1192" s="14" t="n"/>
      <c r="H1192" s="15" t="n"/>
      <c r="I1192" s="15" t="n"/>
      <c r="J1192" s="308" t="n"/>
      <c r="K1192" s="15" t="n"/>
      <c r="L1192" s="15" t="n"/>
      <c r="M1192" s="15" t="n"/>
      <c r="N1192" s="14" t="n"/>
      <c r="O1192" s="13" t="n"/>
      <c r="P1192" s="14" t="n"/>
      <c r="Q1192" s="15">
        <f>IF(N1192="Sí",0,H1192-I1192-K1192)</f>
        <v/>
      </c>
      <c r="R1192" s="14">
        <f>F1192-TODAY()</f>
        <v/>
      </c>
      <c r="S1192" s="14">
        <f>IF(N1192="Sí","🟢 Pagado",IF(R1192&lt;0,"🔴 Vencido",IF(R1192&lt;=7,"🟡 Por vencer","")))</f>
        <v/>
      </c>
      <c r="T1192" s="14" t="n"/>
      <c r="U1192" s="14" t="n"/>
      <c r="V1192" s="14" t="n"/>
      <c r="W1192" s="14" t="n"/>
      <c r="X1192" s="87" t="n"/>
    </row>
    <row r="1193">
      <c r="A1193" s="13" t="n"/>
      <c r="B1193" s="14" t="n"/>
      <c r="C1193" s="14" t="n"/>
      <c r="D1193" s="14" t="n"/>
      <c r="E1193" s="13" t="n"/>
      <c r="F1193" s="13" t="n"/>
      <c r="G1193" s="14" t="n"/>
      <c r="H1193" s="15" t="n"/>
      <c r="I1193" s="15" t="n"/>
      <c r="J1193" s="308" t="n"/>
      <c r="K1193" s="15" t="n"/>
      <c r="L1193" s="15" t="n"/>
      <c r="M1193" s="15" t="n"/>
      <c r="N1193" s="14" t="n"/>
      <c r="O1193" s="13" t="n"/>
      <c r="P1193" s="14" t="n"/>
      <c r="Q1193" s="15">
        <f>IF(N1193="Sí",0,H1193-I1193-K1193)</f>
        <v/>
      </c>
      <c r="R1193" s="14">
        <f>F1193-TODAY()</f>
        <v/>
      </c>
      <c r="S1193" s="14">
        <f>IF(N1193="Sí","🟢 Pagado",IF(R1193&lt;0,"🔴 Vencido",IF(R1193&lt;=7,"🟡 Por vencer","")))</f>
        <v/>
      </c>
      <c r="T1193" s="14" t="n"/>
      <c r="U1193" s="14" t="n"/>
      <c r="V1193" s="14" t="n"/>
      <c r="W1193" s="14" t="n"/>
      <c r="X1193" s="87" t="n"/>
    </row>
    <row r="1194">
      <c r="A1194" s="13" t="n"/>
      <c r="B1194" s="14" t="n"/>
      <c r="C1194" s="14" t="n"/>
      <c r="D1194" s="14" t="n"/>
      <c r="E1194" s="13" t="n"/>
      <c r="F1194" s="13" t="n"/>
      <c r="G1194" s="14" t="n"/>
      <c r="H1194" s="15" t="n"/>
      <c r="I1194" s="15" t="n"/>
      <c r="J1194" s="308" t="n"/>
      <c r="K1194" s="15" t="n"/>
      <c r="L1194" s="15" t="n"/>
      <c r="M1194" s="15" t="n"/>
      <c r="N1194" s="14" t="n"/>
      <c r="O1194" s="13" t="n"/>
      <c r="P1194" s="14" t="n"/>
      <c r="Q1194" s="15">
        <f>IF(N1194="Sí",0,H1194-I1194-K1194)</f>
        <v/>
      </c>
      <c r="R1194" s="14">
        <f>F1194-TODAY()</f>
        <v/>
      </c>
      <c r="S1194" s="14">
        <f>IF(N1194="Sí","🟢 Pagado",IF(R1194&lt;0,"🔴 Vencido",IF(R1194&lt;=7,"🟡 Por vencer","")))</f>
        <v/>
      </c>
      <c r="T1194" s="14" t="n"/>
      <c r="U1194" s="14" t="n"/>
      <c r="V1194" s="14" t="n"/>
      <c r="W1194" s="14" t="n"/>
      <c r="X1194" s="87" t="n"/>
    </row>
    <row r="1195">
      <c r="A1195" s="13" t="n"/>
      <c r="B1195" s="14" t="n"/>
      <c r="C1195" s="14" t="n"/>
      <c r="D1195" s="14" t="n"/>
      <c r="E1195" s="13" t="n"/>
      <c r="F1195" s="13" t="n"/>
      <c r="G1195" s="14" t="n"/>
      <c r="H1195" s="15" t="n"/>
      <c r="I1195" s="15" t="n"/>
      <c r="J1195" s="308" t="n"/>
      <c r="K1195" s="15" t="n"/>
      <c r="L1195" s="15" t="n"/>
      <c r="M1195" s="15" t="n"/>
      <c r="N1195" s="14" t="n"/>
      <c r="O1195" s="13" t="n"/>
      <c r="P1195" s="14" t="n"/>
      <c r="Q1195" s="15">
        <f>IF(N1195="Sí",0,H1195-I1195-K1195)</f>
        <v/>
      </c>
      <c r="R1195" s="14">
        <f>F1195-TODAY()</f>
        <v/>
      </c>
      <c r="S1195" s="14">
        <f>IF(N1195="Sí","🟢 Pagado",IF(R1195&lt;0,"🔴 Vencido",IF(R1195&lt;=7,"🟡 Por vencer","")))</f>
        <v/>
      </c>
      <c r="T1195" s="14" t="n"/>
      <c r="U1195" s="14" t="n"/>
      <c r="V1195" s="14" t="n"/>
      <c r="W1195" s="14" t="n"/>
      <c r="X1195" s="87" t="n"/>
    </row>
    <row r="1196">
      <c r="A1196" s="13" t="n"/>
      <c r="B1196" s="14" t="n"/>
      <c r="C1196" s="14" t="n"/>
      <c r="D1196" s="14" t="n"/>
      <c r="E1196" s="13" t="n"/>
      <c r="F1196" s="13" t="n"/>
      <c r="G1196" s="14" t="n"/>
      <c r="H1196" s="15" t="n"/>
      <c r="I1196" s="15" t="n"/>
      <c r="J1196" s="308" t="n"/>
      <c r="K1196" s="15" t="n"/>
      <c r="L1196" s="15" t="n"/>
      <c r="M1196" s="15" t="n"/>
      <c r="N1196" s="14" t="n"/>
      <c r="O1196" s="13" t="n"/>
      <c r="P1196" s="14" t="n"/>
      <c r="Q1196" s="15">
        <f>IF(N1196="Sí",0,H1196-I1196-K1196)</f>
        <v/>
      </c>
      <c r="R1196" s="14">
        <f>F1196-TODAY()</f>
        <v/>
      </c>
      <c r="S1196" s="14">
        <f>IF(N1196="Sí","🟢 Pagado",IF(R1196&lt;0,"🔴 Vencido",IF(R1196&lt;=7,"🟡 Por vencer","")))</f>
        <v/>
      </c>
      <c r="T1196" s="14" t="n"/>
      <c r="U1196" s="14" t="n"/>
      <c r="V1196" s="14" t="n"/>
      <c r="W1196" s="14" t="n"/>
      <c r="X1196" s="87" t="n"/>
    </row>
    <row r="1197">
      <c r="A1197" s="13" t="n"/>
      <c r="B1197" s="14" t="n"/>
      <c r="C1197" s="14" t="n"/>
      <c r="D1197" s="14" t="n"/>
      <c r="E1197" s="13" t="n"/>
      <c r="F1197" s="13" t="n"/>
      <c r="G1197" s="14" t="n"/>
      <c r="H1197" s="15" t="n"/>
      <c r="I1197" s="15" t="n"/>
      <c r="J1197" s="308" t="n"/>
      <c r="K1197" s="15" t="n"/>
      <c r="L1197" s="15" t="n"/>
      <c r="M1197" s="15" t="n"/>
      <c r="N1197" s="14" t="n"/>
      <c r="O1197" s="13" t="n"/>
      <c r="P1197" s="14" t="n"/>
      <c r="Q1197" s="15">
        <f>IF(N1197="Sí",0,H1197-I1197-K1197)</f>
        <v/>
      </c>
      <c r="R1197" s="14">
        <f>F1197-TODAY()</f>
        <v/>
      </c>
      <c r="S1197" s="14">
        <f>IF(N1197="Sí","🟢 Pagado",IF(R1197&lt;0,"🔴 Vencido",IF(R1197&lt;=7,"🟡 Por vencer","")))</f>
        <v/>
      </c>
      <c r="T1197" s="14" t="n"/>
      <c r="U1197" s="14" t="n"/>
      <c r="V1197" s="14" t="n"/>
      <c r="W1197" s="14" t="n"/>
      <c r="X1197" s="87" t="n"/>
    </row>
    <row r="1198">
      <c r="A1198" s="13" t="n"/>
      <c r="B1198" s="14" t="n"/>
      <c r="C1198" s="14" t="n"/>
      <c r="D1198" s="14" t="n"/>
      <c r="E1198" s="13" t="n"/>
      <c r="F1198" s="13" t="n"/>
      <c r="G1198" s="14" t="n"/>
      <c r="H1198" s="15" t="n"/>
      <c r="I1198" s="15" t="n"/>
      <c r="J1198" s="308" t="n"/>
      <c r="K1198" s="15" t="n"/>
      <c r="L1198" s="15" t="n"/>
      <c r="M1198" s="15" t="n"/>
      <c r="N1198" s="14" t="n"/>
      <c r="O1198" s="13" t="n"/>
      <c r="P1198" s="14" t="n"/>
      <c r="Q1198" s="15">
        <f>IF(N1198="Sí",0,H1198-I1198-K1198)</f>
        <v/>
      </c>
      <c r="R1198" s="14">
        <f>F1198-TODAY()</f>
        <v/>
      </c>
      <c r="S1198" s="14">
        <f>IF(N1198="Sí","🟢 Pagado",IF(R1198&lt;0,"🔴 Vencido",IF(R1198&lt;=7,"🟡 Por vencer","")))</f>
        <v/>
      </c>
      <c r="T1198" s="14" t="n"/>
      <c r="U1198" s="14" t="n"/>
      <c r="V1198" s="14" t="n"/>
      <c r="W1198" s="14" t="n"/>
      <c r="X1198" s="87" t="n"/>
    </row>
    <row r="1199">
      <c r="A1199" s="13" t="n"/>
      <c r="B1199" s="14" t="n"/>
      <c r="C1199" s="14" t="n"/>
      <c r="D1199" s="14" t="n"/>
      <c r="E1199" s="13" t="n"/>
      <c r="F1199" s="13" t="n"/>
      <c r="G1199" s="14" t="n"/>
      <c r="H1199" s="15" t="n"/>
      <c r="I1199" s="15" t="n"/>
      <c r="J1199" s="308" t="n"/>
      <c r="K1199" s="15" t="n"/>
      <c r="L1199" s="15" t="n"/>
      <c r="M1199" s="15" t="n"/>
      <c r="N1199" s="14" t="n"/>
      <c r="O1199" s="13" t="n"/>
      <c r="P1199" s="14" t="n"/>
      <c r="Q1199" s="15">
        <f>IF(N1199="Sí",0,H1199-I1199-K1199)</f>
        <v/>
      </c>
      <c r="R1199" s="14">
        <f>F1199-TODAY()</f>
        <v/>
      </c>
      <c r="S1199" s="14">
        <f>IF(N1199="Sí","🟢 Pagado",IF(R1199&lt;0,"🔴 Vencido",IF(R1199&lt;=7,"🟡 Por vencer","")))</f>
        <v/>
      </c>
      <c r="T1199" s="14" t="n"/>
      <c r="U1199" s="14" t="n"/>
      <c r="V1199" s="14" t="n"/>
      <c r="W1199" s="14" t="n"/>
      <c r="X1199" s="87" t="n"/>
    </row>
    <row r="1200">
      <c r="A1200" s="13" t="n"/>
      <c r="B1200" s="14" t="n"/>
      <c r="C1200" s="14" t="n"/>
      <c r="D1200" s="14" t="n"/>
      <c r="E1200" s="13" t="n"/>
      <c r="F1200" s="13" t="n"/>
      <c r="G1200" s="14" t="n"/>
      <c r="H1200" s="15" t="n"/>
      <c r="I1200" s="15" t="n"/>
      <c r="J1200" s="308" t="n"/>
      <c r="K1200" s="15" t="n"/>
      <c r="L1200" s="15" t="n"/>
      <c r="M1200" s="15" t="n"/>
      <c r="N1200" s="14" t="n"/>
      <c r="O1200" s="13" t="n"/>
      <c r="P1200" s="14" t="n"/>
      <c r="Q1200" s="15">
        <f>IF(N1200="Sí",0,H1200-I1200-K1200)</f>
        <v/>
      </c>
      <c r="R1200" s="14">
        <f>F1200-TODAY()</f>
        <v/>
      </c>
      <c r="S1200" s="14">
        <f>IF(N1200="Sí","🟢 Pagado",IF(R1200&lt;0,"🔴 Vencido",IF(R1200&lt;=7,"🟡 Por vencer","")))</f>
        <v/>
      </c>
      <c r="T1200" s="14" t="n"/>
      <c r="U1200" s="14" t="n"/>
      <c r="V1200" s="14" t="n"/>
      <c r="W1200" s="14" t="n"/>
      <c r="X1200" s="87" t="n"/>
    </row>
    <row r="1201">
      <c r="A1201" s="13" t="n"/>
      <c r="B1201" s="14" t="n"/>
      <c r="C1201" s="14" t="n"/>
      <c r="D1201" s="14" t="n"/>
      <c r="E1201" s="13" t="n"/>
      <c r="F1201" s="13" t="n"/>
      <c r="G1201" s="14" t="n"/>
      <c r="H1201" s="15" t="n"/>
      <c r="I1201" s="15" t="n"/>
      <c r="J1201" s="308" t="n"/>
      <c r="K1201" s="15" t="n"/>
      <c r="L1201" s="15" t="n"/>
      <c r="M1201" s="15" t="n"/>
      <c r="N1201" s="14" t="n"/>
      <c r="O1201" s="13" t="n"/>
      <c r="P1201" s="14" t="n"/>
      <c r="Q1201" s="15">
        <f>IF(N1201="Sí",0,H1201-I1201-K1201)</f>
        <v/>
      </c>
      <c r="R1201" s="14">
        <f>F1201-TODAY()</f>
        <v/>
      </c>
      <c r="S1201" s="14">
        <f>IF(N1201="Sí","🟢 Pagado",IF(R1201&lt;0,"🔴 Vencido",IF(R1201&lt;=7,"🟡 Por vencer","")))</f>
        <v/>
      </c>
      <c r="T1201" s="14" t="n"/>
      <c r="U1201" s="14" t="n"/>
      <c r="V1201" s="14" t="n"/>
      <c r="W1201" s="14" t="n"/>
      <c r="X1201" s="87" t="n"/>
    </row>
    <row r="1202">
      <c r="A1202" s="13" t="n"/>
      <c r="B1202" s="14" t="n"/>
      <c r="C1202" s="14" t="n"/>
      <c r="D1202" s="14" t="n"/>
      <c r="E1202" s="13" t="n"/>
      <c r="F1202" s="13" t="n"/>
      <c r="G1202" s="14" t="n"/>
      <c r="H1202" s="15" t="n"/>
      <c r="I1202" s="15" t="n"/>
      <c r="J1202" s="308" t="n"/>
      <c r="K1202" s="15" t="n"/>
      <c r="L1202" s="15" t="n"/>
      <c r="M1202" s="15" t="n"/>
      <c r="N1202" s="14" t="n"/>
      <c r="O1202" s="13" t="n"/>
      <c r="P1202" s="14" t="n"/>
      <c r="Q1202" s="15">
        <f>IF(N1202="Sí",0,H1202-I1202-K1202)</f>
        <v/>
      </c>
      <c r="R1202" s="14">
        <f>F1202-TODAY()</f>
        <v/>
      </c>
      <c r="S1202" s="14">
        <f>IF(N1202="Sí","🟢 Pagado",IF(R1202&lt;0,"🔴 Vencido",IF(R1202&lt;=7,"🟡 Por vencer","")))</f>
        <v/>
      </c>
      <c r="T1202" s="14" t="n"/>
      <c r="U1202" s="14" t="n"/>
      <c r="V1202" s="14" t="n"/>
      <c r="W1202" s="14" t="n"/>
      <c r="X1202" s="87" t="n"/>
    </row>
    <row r="1203">
      <c r="A1203" s="13" t="n"/>
      <c r="B1203" s="14" t="n"/>
      <c r="C1203" s="14" t="n"/>
      <c r="D1203" s="14" t="n"/>
      <c r="E1203" s="13" t="n"/>
      <c r="F1203" s="13" t="n"/>
      <c r="G1203" s="14" t="n"/>
      <c r="H1203" s="15" t="n"/>
      <c r="I1203" s="15" t="n"/>
      <c r="J1203" s="308" t="n"/>
      <c r="K1203" s="15" t="n"/>
      <c r="L1203" s="15" t="n"/>
      <c r="M1203" s="15" t="n"/>
      <c r="N1203" s="14" t="n"/>
      <c r="O1203" s="13" t="n"/>
      <c r="P1203" s="14" t="n"/>
      <c r="Q1203" s="15">
        <f>IF(N1203="Sí",0,H1203-I1203-K1203)</f>
        <v/>
      </c>
      <c r="R1203" s="14">
        <f>F1203-TODAY()</f>
        <v/>
      </c>
      <c r="S1203" s="14">
        <f>IF(N1203="Sí","🟢 Pagado",IF(R1203&lt;0,"🔴 Vencido",IF(R1203&lt;=7,"🟡 Por vencer","")))</f>
        <v/>
      </c>
      <c r="T1203" s="14" t="n"/>
      <c r="U1203" s="14" t="n"/>
      <c r="V1203" s="14" t="n"/>
      <c r="W1203" s="14" t="n"/>
      <c r="X1203" s="87" t="n"/>
    </row>
    <row r="1204">
      <c r="A1204" s="13" t="n"/>
      <c r="B1204" s="14" t="n"/>
      <c r="C1204" s="14" t="n"/>
      <c r="D1204" s="14" t="n"/>
      <c r="E1204" s="13" t="n"/>
      <c r="F1204" s="13" t="n"/>
      <c r="G1204" s="14" t="n"/>
      <c r="H1204" s="15" t="n"/>
      <c r="I1204" s="15" t="n"/>
      <c r="J1204" s="308" t="n"/>
      <c r="K1204" s="15" t="n"/>
      <c r="L1204" s="15" t="n"/>
      <c r="M1204" s="15" t="n"/>
      <c r="N1204" s="14" t="n"/>
      <c r="O1204" s="13" t="n"/>
      <c r="P1204" s="14" t="n"/>
      <c r="Q1204" s="15">
        <f>IF(N1204="Sí",0,H1204-I1204-K1204)</f>
        <v/>
      </c>
      <c r="R1204" s="14">
        <f>F1204-TODAY()</f>
        <v/>
      </c>
      <c r="S1204" s="14">
        <f>IF(N1204="Sí","🟢 Pagado",IF(R1204&lt;0,"🔴 Vencido",IF(R1204&lt;=7,"🟡 Por vencer","")))</f>
        <v/>
      </c>
      <c r="T1204" s="14" t="n"/>
      <c r="U1204" s="14" t="n"/>
      <c r="V1204" s="14" t="n"/>
      <c r="W1204" s="14" t="n"/>
      <c r="X1204" s="87" t="n"/>
    </row>
    <row r="1205">
      <c r="A1205" s="13" t="n"/>
      <c r="B1205" s="14" t="n"/>
      <c r="C1205" s="14" t="n"/>
      <c r="D1205" s="14" t="n"/>
      <c r="E1205" s="13" t="n"/>
      <c r="F1205" s="13" t="n"/>
      <c r="G1205" s="14" t="n"/>
      <c r="H1205" s="15" t="n"/>
      <c r="I1205" s="15" t="n"/>
      <c r="J1205" s="308" t="n"/>
      <c r="K1205" s="15" t="n"/>
      <c r="L1205" s="15" t="n"/>
      <c r="M1205" s="15" t="n"/>
      <c r="N1205" s="14" t="n"/>
      <c r="O1205" s="13" t="n"/>
      <c r="P1205" s="14" t="n"/>
      <c r="Q1205" s="15">
        <f>IF(N1205="Sí",0,H1205-I1205-K1205)</f>
        <v/>
      </c>
      <c r="R1205" s="14">
        <f>F1205-TODAY()</f>
        <v/>
      </c>
      <c r="S1205" s="14">
        <f>IF(N1205="Sí","🟢 Pagado",IF(R1205&lt;0,"🔴 Vencido",IF(R1205&lt;=7,"🟡 Por vencer","")))</f>
        <v/>
      </c>
      <c r="T1205" s="14" t="n"/>
      <c r="U1205" s="14" t="n"/>
      <c r="V1205" s="14" t="n"/>
      <c r="W1205" s="14" t="n"/>
      <c r="X1205" s="87" t="n"/>
    </row>
    <row r="1206">
      <c r="A1206" s="13" t="n"/>
      <c r="B1206" s="14" t="n"/>
      <c r="C1206" s="14" t="n"/>
      <c r="D1206" s="14" t="n"/>
      <c r="E1206" s="13" t="n"/>
      <c r="F1206" s="13" t="n"/>
      <c r="G1206" s="14" t="n"/>
      <c r="H1206" s="15" t="n"/>
      <c r="I1206" s="15" t="n"/>
      <c r="J1206" s="308" t="n"/>
      <c r="K1206" s="15" t="n"/>
      <c r="L1206" s="15" t="n"/>
      <c r="M1206" s="15" t="n"/>
      <c r="N1206" s="14" t="n"/>
      <c r="O1206" s="13" t="n"/>
      <c r="P1206" s="14" t="n"/>
      <c r="Q1206" s="15">
        <f>IF(N1206="Sí",0,H1206-I1206-K1206)</f>
        <v/>
      </c>
      <c r="R1206" s="14">
        <f>F1206-TODAY()</f>
        <v/>
      </c>
      <c r="S1206" s="14">
        <f>IF(N1206="Sí","🟢 Pagado",IF(R1206&lt;0,"🔴 Vencido",IF(R1206&lt;=7,"🟡 Por vencer","")))</f>
        <v/>
      </c>
      <c r="T1206" s="14" t="n"/>
      <c r="U1206" s="14" t="n"/>
      <c r="V1206" s="14" t="n"/>
      <c r="W1206" s="14" t="n"/>
      <c r="X1206" s="87" t="n"/>
    </row>
    <row r="1207">
      <c r="A1207" s="13" t="n"/>
      <c r="B1207" s="14" t="n"/>
      <c r="C1207" s="14" t="n"/>
      <c r="D1207" s="14" t="n"/>
      <c r="E1207" s="13" t="n"/>
      <c r="F1207" s="13" t="n"/>
      <c r="G1207" s="14" t="n"/>
      <c r="H1207" s="15" t="n"/>
      <c r="I1207" s="15" t="n"/>
      <c r="J1207" s="308" t="n"/>
      <c r="K1207" s="15" t="n"/>
      <c r="L1207" s="15" t="n"/>
      <c r="M1207" s="15" t="n"/>
      <c r="N1207" s="14" t="n"/>
      <c r="O1207" s="13" t="n"/>
      <c r="P1207" s="14" t="n"/>
      <c r="Q1207" s="15">
        <f>IF(N1207="Sí",0,H1207-I1207-K1207)</f>
        <v/>
      </c>
      <c r="R1207" s="14">
        <f>F1207-TODAY()</f>
        <v/>
      </c>
      <c r="S1207" s="14">
        <f>IF(N1207="Sí","🟢 Pagado",IF(R1207&lt;0,"🔴 Vencido",IF(R1207&lt;=7,"🟡 Por vencer","")))</f>
        <v/>
      </c>
      <c r="T1207" s="14" t="n"/>
      <c r="U1207" s="14" t="n"/>
      <c r="V1207" s="14" t="n"/>
      <c r="W1207" s="14" t="n"/>
      <c r="X1207" s="87" t="n"/>
    </row>
    <row r="1208">
      <c r="A1208" s="13" t="n"/>
      <c r="B1208" s="14" t="n"/>
      <c r="C1208" s="14" t="n"/>
      <c r="D1208" s="14" t="n"/>
      <c r="E1208" s="13" t="n"/>
      <c r="F1208" s="13" t="n"/>
      <c r="G1208" s="14" t="n"/>
      <c r="H1208" s="15" t="n"/>
      <c r="I1208" s="15" t="n"/>
      <c r="J1208" s="308" t="n"/>
      <c r="K1208" s="15" t="n"/>
      <c r="L1208" s="15" t="n"/>
      <c r="M1208" s="15" t="n"/>
      <c r="N1208" s="14" t="n"/>
      <c r="O1208" s="13" t="n"/>
      <c r="P1208" s="14" t="n"/>
      <c r="Q1208" s="15">
        <f>IF(N1208="Sí",0,H1208-I1208-K1208)</f>
        <v/>
      </c>
      <c r="R1208" s="14">
        <f>F1208-TODAY()</f>
        <v/>
      </c>
      <c r="S1208" s="14">
        <f>IF(N1208="Sí","🟢 Pagado",IF(R1208&lt;0,"🔴 Vencido",IF(R1208&lt;=7,"🟡 Por vencer","")))</f>
        <v/>
      </c>
      <c r="T1208" s="14" t="n"/>
      <c r="U1208" s="14" t="n"/>
      <c r="V1208" s="14" t="n"/>
      <c r="W1208" s="14" t="n"/>
      <c r="X1208" s="87" t="n"/>
    </row>
    <row r="1209">
      <c r="A1209" s="13" t="n"/>
      <c r="B1209" s="14" t="n"/>
      <c r="C1209" s="14" t="n"/>
      <c r="D1209" s="14" t="n"/>
      <c r="E1209" s="13" t="n"/>
      <c r="F1209" s="13" t="n"/>
      <c r="G1209" s="14" t="n"/>
      <c r="H1209" s="15" t="n"/>
      <c r="I1209" s="15" t="n"/>
      <c r="J1209" s="308" t="n"/>
      <c r="K1209" s="15" t="n"/>
      <c r="L1209" s="15" t="n"/>
      <c r="M1209" s="15" t="n"/>
      <c r="N1209" s="14" t="n"/>
      <c r="O1209" s="13" t="n"/>
      <c r="P1209" s="14" t="n"/>
      <c r="Q1209" s="15">
        <f>IF(N1209="Sí",0,H1209-I1209-K1209)</f>
        <v/>
      </c>
      <c r="R1209" s="14">
        <f>F1209-TODAY()</f>
        <v/>
      </c>
      <c r="S1209" s="14">
        <f>IF(N1209="Sí","🟢 Pagado",IF(R1209&lt;0,"🔴 Vencido",IF(R1209&lt;=7,"🟡 Por vencer","")))</f>
        <v/>
      </c>
      <c r="T1209" s="14" t="n"/>
      <c r="U1209" s="14" t="n"/>
      <c r="V1209" s="14" t="n"/>
      <c r="W1209" s="14" t="n"/>
      <c r="X1209" s="87" t="n"/>
    </row>
    <row r="1210">
      <c r="A1210" s="13" t="n"/>
      <c r="B1210" s="14" t="n"/>
      <c r="C1210" s="14" t="n"/>
      <c r="D1210" s="14" t="n"/>
      <c r="E1210" s="13" t="n"/>
      <c r="F1210" s="13" t="n"/>
      <c r="G1210" s="14" t="n"/>
      <c r="H1210" s="15" t="n"/>
      <c r="I1210" s="15" t="n"/>
      <c r="J1210" s="308" t="n"/>
      <c r="K1210" s="15" t="n"/>
      <c r="L1210" s="15" t="n"/>
      <c r="M1210" s="15" t="n"/>
      <c r="N1210" s="14" t="n"/>
      <c r="O1210" s="13" t="n"/>
      <c r="P1210" s="14" t="n"/>
      <c r="Q1210" s="15">
        <f>IF(N1210="Sí",0,H1210-I1210-K1210)</f>
        <v/>
      </c>
      <c r="R1210" s="14">
        <f>F1210-TODAY()</f>
        <v/>
      </c>
      <c r="S1210" s="14">
        <f>IF(N1210="Sí","🟢 Pagado",IF(R1210&lt;0,"🔴 Vencido",IF(R1210&lt;=7,"🟡 Por vencer","")))</f>
        <v/>
      </c>
      <c r="T1210" s="14" t="n"/>
      <c r="U1210" s="14" t="n"/>
      <c r="V1210" s="14" t="n"/>
      <c r="W1210" s="14" t="n"/>
      <c r="X1210" s="87" t="n"/>
    </row>
    <row r="1211">
      <c r="A1211" s="13" t="n"/>
      <c r="B1211" s="14" t="n"/>
      <c r="C1211" s="14" t="n"/>
      <c r="D1211" s="14" t="n"/>
      <c r="E1211" s="13" t="n"/>
      <c r="F1211" s="13" t="n"/>
      <c r="G1211" s="14" t="n"/>
      <c r="H1211" s="15" t="n"/>
      <c r="I1211" s="15" t="n"/>
      <c r="J1211" s="308" t="n"/>
      <c r="K1211" s="15" t="n"/>
      <c r="L1211" s="15" t="n"/>
      <c r="M1211" s="15" t="n"/>
      <c r="N1211" s="14" t="n"/>
      <c r="O1211" s="13" t="n"/>
      <c r="P1211" s="14" t="n"/>
      <c r="Q1211" s="15">
        <f>IF(N1211="Sí",0,H1211-I1211-K1211)</f>
        <v/>
      </c>
      <c r="R1211" s="14">
        <f>F1211-TODAY()</f>
        <v/>
      </c>
      <c r="S1211" s="14">
        <f>IF(N1211="Sí","🟢 Pagado",IF(R1211&lt;0,"🔴 Vencido",IF(R1211&lt;=7,"🟡 Por vencer","")))</f>
        <v/>
      </c>
      <c r="T1211" s="14" t="n"/>
      <c r="U1211" s="14" t="n"/>
      <c r="V1211" s="14" t="n"/>
      <c r="W1211" s="14" t="n"/>
      <c r="X1211" s="87" t="n"/>
    </row>
    <row r="1212">
      <c r="A1212" s="13" t="n"/>
      <c r="B1212" s="14" t="n"/>
      <c r="C1212" s="14" t="n"/>
      <c r="D1212" s="14" t="n"/>
      <c r="E1212" s="13" t="n"/>
      <c r="F1212" s="13" t="n"/>
      <c r="G1212" s="14" t="n"/>
      <c r="H1212" s="15" t="n"/>
      <c r="I1212" s="15" t="n"/>
      <c r="J1212" s="308" t="n"/>
      <c r="K1212" s="15" t="n"/>
      <c r="L1212" s="15" t="n"/>
      <c r="M1212" s="15" t="n"/>
      <c r="N1212" s="14" t="n"/>
      <c r="O1212" s="13" t="n"/>
      <c r="P1212" s="14" t="n"/>
      <c r="Q1212" s="15">
        <f>IF(N1212="Sí",0,H1212-I1212-K1212)</f>
        <v/>
      </c>
      <c r="R1212" s="14">
        <f>F1212-TODAY()</f>
        <v/>
      </c>
      <c r="S1212" s="14">
        <f>IF(N1212="Sí","🟢 Pagado",IF(R1212&lt;0,"🔴 Vencido",IF(R1212&lt;=7,"🟡 Por vencer","")))</f>
        <v/>
      </c>
      <c r="T1212" s="14" t="n"/>
      <c r="U1212" s="14" t="n"/>
      <c r="V1212" s="14" t="n"/>
      <c r="W1212" s="14" t="n"/>
      <c r="X1212" s="87" t="n"/>
    </row>
    <row r="1213">
      <c r="A1213" s="13" t="n"/>
      <c r="B1213" s="14" t="n"/>
      <c r="C1213" s="14" t="n"/>
      <c r="D1213" s="14" t="n"/>
      <c r="E1213" s="13" t="n"/>
      <c r="F1213" s="13" t="n"/>
      <c r="G1213" s="14" t="n"/>
      <c r="H1213" s="15" t="n"/>
      <c r="I1213" s="15" t="n"/>
      <c r="J1213" s="308" t="n"/>
      <c r="K1213" s="15" t="n"/>
      <c r="L1213" s="15" t="n"/>
      <c r="M1213" s="15" t="n"/>
      <c r="N1213" s="14" t="n"/>
      <c r="O1213" s="13" t="n"/>
      <c r="P1213" s="14" t="n"/>
      <c r="Q1213" s="15">
        <f>IF(N1213="Sí",0,H1213-I1213-K1213)</f>
        <v/>
      </c>
      <c r="R1213" s="14">
        <f>F1213-TODAY()</f>
        <v/>
      </c>
      <c r="S1213" s="14">
        <f>IF(N1213="Sí","🟢 Pagado",IF(R1213&lt;0,"🔴 Vencido",IF(R1213&lt;=7,"🟡 Por vencer","")))</f>
        <v/>
      </c>
      <c r="T1213" s="14" t="n"/>
      <c r="U1213" s="14" t="n"/>
      <c r="V1213" s="14" t="n"/>
      <c r="W1213" s="14" t="n"/>
      <c r="X1213" s="87" t="n"/>
    </row>
    <row r="1214">
      <c r="A1214" s="13" t="n"/>
      <c r="B1214" s="14" t="n"/>
      <c r="C1214" s="14" t="n"/>
      <c r="D1214" s="14" t="n"/>
      <c r="E1214" s="13" t="n"/>
      <c r="F1214" s="13" t="n"/>
      <c r="G1214" s="14" t="n"/>
      <c r="H1214" s="15" t="n"/>
      <c r="I1214" s="15" t="n"/>
      <c r="J1214" s="308" t="n"/>
      <c r="K1214" s="15" t="n"/>
      <c r="L1214" s="15" t="n"/>
      <c r="M1214" s="15" t="n"/>
      <c r="N1214" s="14" t="n"/>
      <c r="O1214" s="13" t="n"/>
      <c r="P1214" s="14" t="n"/>
      <c r="Q1214" s="15">
        <f>IF(N1214="Sí",0,H1214-I1214-K1214)</f>
        <v/>
      </c>
      <c r="R1214" s="14">
        <f>F1214-TODAY()</f>
        <v/>
      </c>
      <c r="S1214" s="14">
        <f>IF(N1214="Sí","🟢 Pagado",IF(R1214&lt;0,"🔴 Vencido",IF(R1214&lt;=7,"🟡 Por vencer","")))</f>
        <v/>
      </c>
      <c r="T1214" s="14" t="n"/>
      <c r="U1214" s="14" t="n"/>
      <c r="V1214" s="14" t="n"/>
      <c r="W1214" s="14" t="n"/>
      <c r="X1214" s="87" t="n"/>
    </row>
    <row r="1215">
      <c r="A1215" s="13" t="n"/>
      <c r="B1215" s="14" t="n"/>
      <c r="C1215" s="14" t="n"/>
      <c r="D1215" s="14" t="n"/>
      <c r="E1215" s="13" t="n"/>
      <c r="F1215" s="13" t="n"/>
      <c r="G1215" s="14" t="n"/>
      <c r="H1215" s="15" t="n"/>
      <c r="I1215" s="15" t="n"/>
      <c r="J1215" s="308" t="n"/>
      <c r="K1215" s="15" t="n"/>
      <c r="L1215" s="15" t="n"/>
      <c r="M1215" s="15" t="n"/>
      <c r="N1215" s="14" t="n"/>
      <c r="O1215" s="13" t="n"/>
      <c r="P1215" s="14" t="n"/>
      <c r="Q1215" s="15">
        <f>IF(N1215="Sí",0,H1215-I1215-K1215)</f>
        <v/>
      </c>
      <c r="R1215" s="14">
        <f>F1215-TODAY()</f>
        <v/>
      </c>
      <c r="S1215" s="14">
        <f>IF(N1215="Sí","🟢 Pagado",IF(R1215&lt;0,"🔴 Vencido",IF(R1215&lt;=7,"🟡 Por vencer","")))</f>
        <v/>
      </c>
      <c r="T1215" s="14" t="n"/>
      <c r="U1215" s="14" t="n"/>
      <c r="V1215" s="14" t="n"/>
      <c r="W1215" s="14" t="n"/>
      <c r="X1215" s="87" t="n"/>
    </row>
    <row r="1216">
      <c r="A1216" s="13" t="n"/>
      <c r="B1216" s="14" t="n"/>
      <c r="C1216" s="14" t="n"/>
      <c r="D1216" s="14" t="n"/>
      <c r="E1216" s="13" t="n"/>
      <c r="F1216" s="13" t="n"/>
      <c r="G1216" s="14" t="n"/>
      <c r="H1216" s="15" t="n"/>
      <c r="I1216" s="15" t="n"/>
      <c r="J1216" s="308" t="n"/>
      <c r="K1216" s="15" t="n"/>
      <c r="L1216" s="15" t="n"/>
      <c r="M1216" s="15" t="n"/>
      <c r="N1216" s="14" t="n"/>
      <c r="O1216" s="13" t="n"/>
      <c r="P1216" s="14" t="n"/>
      <c r="Q1216" s="15">
        <f>IF(N1216="Sí",0,H1216-I1216-K1216)</f>
        <v/>
      </c>
      <c r="R1216" s="14">
        <f>F1216-TODAY()</f>
        <v/>
      </c>
      <c r="S1216" s="14">
        <f>IF(N1216="Sí","🟢 Pagado",IF(R1216&lt;0,"🔴 Vencido",IF(R1216&lt;=7,"🟡 Por vencer","")))</f>
        <v/>
      </c>
      <c r="T1216" s="14" t="n"/>
      <c r="U1216" s="14" t="n"/>
      <c r="V1216" s="14" t="n"/>
      <c r="W1216" s="14" t="n"/>
      <c r="X1216" s="87" t="n"/>
    </row>
    <row r="1217">
      <c r="A1217" s="13" t="n"/>
      <c r="B1217" s="14" t="n"/>
      <c r="C1217" s="14" t="n"/>
      <c r="D1217" s="14" t="n"/>
      <c r="E1217" s="13" t="n"/>
      <c r="F1217" s="13" t="n"/>
      <c r="G1217" s="14" t="n"/>
      <c r="H1217" s="15" t="n"/>
      <c r="I1217" s="15" t="n"/>
      <c r="J1217" s="308" t="n"/>
      <c r="K1217" s="15" t="n"/>
      <c r="L1217" s="15" t="n"/>
      <c r="M1217" s="15" t="n"/>
      <c r="N1217" s="14" t="n"/>
      <c r="O1217" s="13" t="n"/>
      <c r="P1217" s="14" t="n"/>
      <c r="Q1217" s="15">
        <f>IF(N1217="Sí",0,H1217-I1217-K1217)</f>
        <v/>
      </c>
      <c r="R1217" s="14">
        <f>F1217-TODAY()</f>
        <v/>
      </c>
      <c r="S1217" s="14">
        <f>IF(N1217="Sí","🟢 Pagado",IF(R1217&lt;0,"🔴 Vencido",IF(R1217&lt;=7,"🟡 Por vencer","")))</f>
        <v/>
      </c>
      <c r="T1217" s="14" t="n"/>
      <c r="U1217" s="14" t="n"/>
      <c r="V1217" s="14" t="n"/>
      <c r="W1217" s="14" t="n"/>
      <c r="X1217" s="87" t="n"/>
    </row>
    <row r="1218">
      <c r="A1218" s="13" t="n"/>
      <c r="B1218" s="14" t="n"/>
      <c r="C1218" s="14" t="n"/>
      <c r="D1218" s="14" t="n"/>
      <c r="E1218" s="13" t="n"/>
      <c r="F1218" s="13" t="n"/>
      <c r="G1218" s="14" t="n"/>
      <c r="H1218" s="15" t="n"/>
      <c r="I1218" s="15" t="n"/>
      <c r="J1218" s="308" t="n"/>
      <c r="K1218" s="15" t="n"/>
      <c r="L1218" s="15" t="n"/>
      <c r="M1218" s="15" t="n"/>
      <c r="N1218" s="14" t="n"/>
      <c r="O1218" s="13" t="n"/>
      <c r="P1218" s="14" t="n"/>
      <c r="Q1218" s="15">
        <f>IF(N1218="Sí",0,H1218-I1218-K1218)</f>
        <v/>
      </c>
      <c r="R1218" s="14">
        <f>F1218-TODAY()</f>
        <v/>
      </c>
      <c r="S1218" s="14">
        <f>IF(N1218="Sí","🟢 Pagado",IF(R1218&lt;0,"🔴 Vencido",IF(R1218&lt;=7,"🟡 Por vencer","")))</f>
        <v/>
      </c>
      <c r="T1218" s="14" t="n"/>
      <c r="U1218" s="14" t="n"/>
      <c r="V1218" s="14" t="n"/>
      <c r="W1218" s="14" t="n"/>
      <c r="X1218" s="87" t="n"/>
    </row>
    <row r="1219">
      <c r="A1219" s="13" t="n"/>
      <c r="B1219" s="14" t="n"/>
      <c r="C1219" s="14" t="n"/>
      <c r="D1219" s="14" t="n"/>
      <c r="E1219" s="13" t="n"/>
      <c r="F1219" s="13" t="n"/>
      <c r="G1219" s="14" t="n"/>
      <c r="H1219" s="15" t="n"/>
      <c r="I1219" s="15" t="n"/>
      <c r="J1219" s="308" t="n"/>
      <c r="K1219" s="15" t="n"/>
      <c r="L1219" s="15" t="n"/>
      <c r="M1219" s="15" t="n"/>
      <c r="N1219" s="14" t="n"/>
      <c r="O1219" s="13" t="n"/>
      <c r="P1219" s="14" t="n"/>
      <c r="Q1219" s="15">
        <f>IF(N1219="Sí",0,H1219-I1219-K1219)</f>
        <v/>
      </c>
      <c r="R1219" s="14">
        <f>F1219-TODAY()</f>
        <v/>
      </c>
      <c r="S1219" s="14">
        <f>IF(N1219="Sí","🟢 Pagado",IF(R1219&lt;0,"🔴 Vencido",IF(R1219&lt;=7,"🟡 Por vencer","")))</f>
        <v/>
      </c>
      <c r="T1219" s="14" t="n"/>
      <c r="U1219" s="14" t="n"/>
      <c r="V1219" s="14" t="n"/>
      <c r="W1219" s="14" t="n"/>
      <c r="X1219" s="87" t="n"/>
    </row>
    <row r="1220">
      <c r="A1220" s="13" t="n"/>
      <c r="B1220" s="14" t="n"/>
      <c r="C1220" s="14" t="n"/>
      <c r="D1220" s="14" t="n"/>
      <c r="E1220" s="13" t="n"/>
      <c r="F1220" s="13" t="n"/>
      <c r="G1220" s="14" t="n"/>
      <c r="H1220" s="15" t="n"/>
      <c r="I1220" s="15" t="n"/>
      <c r="J1220" s="308" t="n"/>
      <c r="K1220" s="15" t="n"/>
      <c r="L1220" s="15" t="n"/>
      <c r="M1220" s="15" t="n"/>
      <c r="N1220" s="14" t="n"/>
      <c r="O1220" s="13" t="n"/>
      <c r="P1220" s="14" t="n"/>
      <c r="Q1220" s="15">
        <f>IF(N1220="Sí",0,H1220-I1220-K1220)</f>
        <v/>
      </c>
      <c r="R1220" s="14">
        <f>F1220-TODAY()</f>
        <v/>
      </c>
      <c r="S1220" s="14">
        <f>IF(N1220="Sí","🟢 Pagado",IF(R1220&lt;0,"🔴 Vencido",IF(R1220&lt;=7,"🟡 Por vencer","")))</f>
        <v/>
      </c>
      <c r="T1220" s="14" t="n"/>
      <c r="U1220" s="14" t="n"/>
      <c r="V1220" s="14" t="n"/>
      <c r="W1220" s="14" t="n"/>
      <c r="X1220" s="87" t="n"/>
    </row>
    <row r="1221">
      <c r="A1221" s="13" t="n"/>
      <c r="B1221" s="14" t="n"/>
      <c r="C1221" s="14" t="n"/>
      <c r="D1221" s="14" t="n"/>
      <c r="E1221" s="13" t="n"/>
      <c r="F1221" s="13" t="n"/>
      <c r="G1221" s="14" t="n"/>
      <c r="H1221" s="15" t="n"/>
      <c r="I1221" s="15" t="n"/>
      <c r="J1221" s="308" t="n"/>
      <c r="K1221" s="15" t="n"/>
      <c r="L1221" s="15" t="n"/>
      <c r="M1221" s="15" t="n"/>
      <c r="N1221" s="14" t="n"/>
      <c r="O1221" s="13" t="n"/>
      <c r="P1221" s="14" t="n"/>
      <c r="Q1221" s="15">
        <f>IF(N1221="Sí",0,H1221-I1221-K1221)</f>
        <v/>
      </c>
      <c r="R1221" s="14">
        <f>F1221-TODAY()</f>
        <v/>
      </c>
      <c r="S1221" s="14">
        <f>IF(N1221="Sí","🟢 Pagado",IF(R1221&lt;0,"🔴 Vencido",IF(R1221&lt;=7,"🟡 Por vencer","")))</f>
        <v/>
      </c>
      <c r="T1221" s="14" t="n"/>
      <c r="U1221" s="14" t="n"/>
      <c r="V1221" s="14" t="n"/>
      <c r="W1221" s="14" t="n"/>
      <c r="X1221" s="87" t="n"/>
    </row>
    <row r="1222">
      <c r="A1222" s="13" t="n"/>
      <c r="B1222" s="14" t="n"/>
      <c r="C1222" s="14" t="n"/>
      <c r="D1222" s="14" t="n"/>
      <c r="E1222" s="13" t="n"/>
      <c r="F1222" s="13" t="n"/>
      <c r="G1222" s="14" t="n"/>
      <c r="H1222" s="15" t="n"/>
      <c r="I1222" s="15" t="n"/>
      <c r="J1222" s="308" t="n"/>
      <c r="K1222" s="15" t="n"/>
      <c r="L1222" s="15" t="n"/>
      <c r="M1222" s="15" t="n"/>
      <c r="N1222" s="14" t="n"/>
      <c r="O1222" s="13" t="n"/>
      <c r="P1222" s="14" t="n"/>
      <c r="Q1222" s="15">
        <f>IF(N1222="Sí",0,H1222-I1222-K1222)</f>
        <v/>
      </c>
      <c r="R1222" s="14">
        <f>F1222-TODAY()</f>
        <v/>
      </c>
      <c r="S1222" s="14">
        <f>IF(N1222="Sí","🟢 Pagado",IF(R1222&lt;0,"🔴 Vencido",IF(R1222&lt;=7,"🟡 Por vencer","")))</f>
        <v/>
      </c>
      <c r="T1222" s="14" t="n"/>
      <c r="U1222" s="14" t="n"/>
      <c r="V1222" s="14" t="n"/>
      <c r="W1222" s="14" t="n"/>
      <c r="X1222" s="87" t="n"/>
    </row>
    <row r="1223">
      <c r="A1223" s="13" t="n"/>
      <c r="B1223" s="14" t="n"/>
      <c r="C1223" s="14" t="n"/>
      <c r="D1223" s="14" t="n"/>
      <c r="E1223" s="13" t="n"/>
      <c r="F1223" s="13" t="n"/>
      <c r="G1223" s="14" t="n"/>
      <c r="H1223" s="15" t="n"/>
      <c r="I1223" s="15" t="n"/>
      <c r="J1223" s="308" t="n"/>
      <c r="K1223" s="15" t="n"/>
      <c r="L1223" s="15" t="n"/>
      <c r="M1223" s="15" t="n"/>
      <c r="N1223" s="14" t="n"/>
      <c r="O1223" s="13" t="n"/>
      <c r="P1223" s="14" t="n"/>
      <c r="Q1223" s="15">
        <f>IF(N1223="Sí",0,H1223-I1223-K1223)</f>
        <v/>
      </c>
      <c r="R1223" s="14">
        <f>F1223-TODAY()</f>
        <v/>
      </c>
      <c r="S1223" s="14">
        <f>IF(N1223="Sí","🟢 Pagado",IF(R1223&lt;0,"🔴 Vencido",IF(R1223&lt;=7,"🟡 Por vencer","")))</f>
        <v/>
      </c>
      <c r="T1223" s="14" t="n"/>
      <c r="U1223" s="14" t="n"/>
      <c r="V1223" s="14" t="n"/>
      <c r="W1223" s="14" t="n"/>
      <c r="X1223" s="87" t="n"/>
    </row>
    <row r="1224">
      <c r="A1224" s="13" t="n"/>
      <c r="B1224" s="14" t="n"/>
      <c r="C1224" s="14" t="n"/>
      <c r="D1224" s="14" t="n"/>
      <c r="E1224" s="13" t="n"/>
      <c r="F1224" s="13" t="n"/>
      <c r="G1224" s="14" t="n"/>
      <c r="H1224" s="15" t="n"/>
      <c r="I1224" s="15" t="n"/>
      <c r="J1224" s="308" t="n"/>
      <c r="K1224" s="15" t="n"/>
      <c r="L1224" s="15" t="n"/>
      <c r="M1224" s="15" t="n"/>
      <c r="N1224" s="14" t="n"/>
      <c r="O1224" s="13" t="n"/>
      <c r="P1224" s="14" t="n"/>
      <c r="Q1224" s="15">
        <f>IF(N1224="Sí",0,H1224-I1224-K1224)</f>
        <v/>
      </c>
      <c r="R1224" s="14">
        <f>F1224-TODAY()</f>
        <v/>
      </c>
      <c r="S1224" s="14">
        <f>IF(N1224="Sí","🟢 Pagado",IF(R1224&lt;0,"🔴 Vencido",IF(R1224&lt;=7,"🟡 Por vencer","")))</f>
        <v/>
      </c>
      <c r="T1224" s="14" t="n"/>
      <c r="U1224" s="14" t="n"/>
      <c r="V1224" s="14" t="n"/>
      <c r="W1224" s="14" t="n"/>
      <c r="X1224" s="87" t="n"/>
    </row>
    <row r="1225">
      <c r="A1225" s="13" t="n"/>
      <c r="B1225" s="14" t="n"/>
      <c r="C1225" s="14" t="n"/>
      <c r="D1225" s="14" t="n"/>
      <c r="E1225" s="13" t="n"/>
      <c r="F1225" s="13" t="n"/>
      <c r="G1225" s="14" t="n"/>
      <c r="H1225" s="15" t="n"/>
      <c r="I1225" s="15" t="n"/>
      <c r="J1225" s="308" t="n"/>
      <c r="K1225" s="15" t="n"/>
      <c r="L1225" s="15" t="n"/>
      <c r="M1225" s="15" t="n"/>
      <c r="N1225" s="14" t="n"/>
      <c r="O1225" s="13" t="n"/>
      <c r="P1225" s="14" t="n"/>
      <c r="Q1225" s="15">
        <f>IF(N1225="Sí",0,H1225-I1225-K1225)</f>
        <v/>
      </c>
      <c r="R1225" s="14">
        <f>F1225-TODAY()</f>
        <v/>
      </c>
      <c r="S1225" s="14">
        <f>IF(N1225="Sí","🟢 Pagado",IF(R1225&lt;0,"🔴 Vencido",IF(R1225&lt;=7,"🟡 Por vencer","")))</f>
        <v/>
      </c>
      <c r="T1225" s="14" t="n"/>
      <c r="U1225" s="14" t="n"/>
      <c r="V1225" s="14" t="n"/>
      <c r="W1225" s="14" t="n"/>
      <c r="X1225" s="87" t="n"/>
    </row>
    <row r="1226">
      <c r="A1226" s="13" t="n"/>
      <c r="B1226" s="14" t="n"/>
      <c r="C1226" s="14" t="n"/>
      <c r="D1226" s="14" t="n"/>
      <c r="E1226" s="13" t="n"/>
      <c r="F1226" s="13" t="n"/>
      <c r="G1226" s="14" t="n"/>
      <c r="H1226" s="15" t="n"/>
      <c r="I1226" s="15" t="n"/>
      <c r="J1226" s="308" t="n"/>
      <c r="K1226" s="15" t="n"/>
      <c r="L1226" s="15" t="n"/>
      <c r="M1226" s="15" t="n"/>
      <c r="N1226" s="14" t="n"/>
      <c r="O1226" s="13" t="n"/>
      <c r="P1226" s="14" t="n"/>
      <c r="Q1226" s="15">
        <f>IF(N1226="Sí",0,H1226-I1226-K1226)</f>
        <v/>
      </c>
      <c r="R1226" s="14">
        <f>F1226-TODAY()</f>
        <v/>
      </c>
      <c r="S1226" s="14">
        <f>IF(N1226="Sí","🟢 Pagado",IF(R1226&lt;0,"🔴 Vencido",IF(R1226&lt;=7,"🟡 Por vencer","")))</f>
        <v/>
      </c>
      <c r="T1226" s="14" t="n"/>
      <c r="U1226" s="14" t="n"/>
      <c r="V1226" s="14" t="n"/>
      <c r="W1226" s="14" t="n"/>
      <c r="X1226" s="87" t="n"/>
    </row>
    <row r="1227">
      <c r="A1227" s="13" t="n"/>
      <c r="B1227" s="14" t="n"/>
      <c r="C1227" s="14" t="n"/>
      <c r="D1227" s="14" t="n"/>
      <c r="E1227" s="13" t="n"/>
      <c r="F1227" s="13" t="n"/>
      <c r="G1227" s="14" t="n"/>
      <c r="H1227" s="15" t="n"/>
      <c r="I1227" s="15" t="n"/>
      <c r="J1227" s="308" t="n"/>
      <c r="K1227" s="15" t="n"/>
      <c r="L1227" s="15" t="n"/>
      <c r="M1227" s="15" t="n"/>
      <c r="N1227" s="14" t="n"/>
      <c r="O1227" s="13" t="n"/>
      <c r="P1227" s="14" t="n"/>
      <c r="Q1227" s="15">
        <f>IF(N1227="Sí",0,H1227-I1227-K1227)</f>
        <v/>
      </c>
      <c r="R1227" s="14">
        <f>F1227-TODAY()</f>
        <v/>
      </c>
      <c r="S1227" s="14">
        <f>IF(N1227="Sí","🟢 Pagado",IF(R1227&lt;0,"🔴 Vencido",IF(R1227&lt;=7,"🟡 Por vencer","")))</f>
        <v/>
      </c>
      <c r="T1227" s="14" t="n"/>
      <c r="U1227" s="14" t="n"/>
      <c r="V1227" s="14" t="n"/>
      <c r="W1227" s="14" t="n"/>
      <c r="X1227" s="87" t="n"/>
    </row>
    <row r="1228">
      <c r="A1228" s="13" t="n"/>
      <c r="B1228" s="14" t="n"/>
      <c r="C1228" s="14" t="n"/>
      <c r="D1228" s="14" t="n"/>
      <c r="E1228" s="13" t="n"/>
      <c r="F1228" s="13" t="n"/>
      <c r="G1228" s="14" t="n"/>
      <c r="H1228" s="15" t="n"/>
      <c r="I1228" s="15" t="n"/>
      <c r="J1228" s="308" t="n"/>
      <c r="K1228" s="15" t="n"/>
      <c r="L1228" s="15" t="n"/>
      <c r="M1228" s="15" t="n"/>
      <c r="N1228" s="14" t="n"/>
      <c r="O1228" s="13" t="n"/>
      <c r="P1228" s="14" t="n"/>
      <c r="Q1228" s="15">
        <f>IF(N1228="Sí",0,H1228-I1228-K1228)</f>
        <v/>
      </c>
      <c r="R1228" s="14">
        <f>F1228-TODAY()</f>
        <v/>
      </c>
      <c r="S1228" s="14">
        <f>IF(N1228="Sí","🟢 Pagado",IF(R1228&lt;0,"🔴 Vencido",IF(R1228&lt;=7,"🟡 Por vencer","")))</f>
        <v/>
      </c>
      <c r="T1228" s="14" t="n"/>
      <c r="U1228" s="14" t="n"/>
      <c r="V1228" s="14" t="n"/>
      <c r="W1228" s="14" t="n"/>
      <c r="X1228" s="87" t="n"/>
    </row>
    <row r="1229">
      <c r="A1229" s="13" t="n"/>
      <c r="B1229" s="14" t="n"/>
      <c r="C1229" s="14" t="n"/>
      <c r="D1229" s="14" t="n"/>
      <c r="E1229" s="13" t="n"/>
      <c r="F1229" s="13" t="n"/>
      <c r="G1229" s="14" t="n"/>
      <c r="H1229" s="15" t="n"/>
      <c r="I1229" s="15" t="n"/>
      <c r="J1229" s="308" t="n"/>
      <c r="K1229" s="15" t="n"/>
      <c r="L1229" s="15" t="n"/>
      <c r="M1229" s="15" t="n"/>
      <c r="N1229" s="14" t="n"/>
      <c r="O1229" s="13" t="n"/>
      <c r="P1229" s="14" t="n"/>
      <c r="Q1229" s="15">
        <f>IF(N1229="Sí",0,H1229-I1229-K1229)</f>
        <v/>
      </c>
      <c r="R1229" s="14">
        <f>F1229-TODAY()</f>
        <v/>
      </c>
      <c r="S1229" s="14">
        <f>IF(N1229="Sí","🟢 Pagado",IF(R1229&lt;0,"🔴 Vencido",IF(R1229&lt;=7,"🟡 Por vencer","")))</f>
        <v/>
      </c>
      <c r="T1229" s="14" t="n"/>
      <c r="U1229" s="14" t="n"/>
      <c r="V1229" s="14" t="n"/>
      <c r="W1229" s="14" t="n"/>
      <c r="X1229" s="87" t="n"/>
    </row>
    <row r="1230">
      <c r="A1230" s="13" t="n"/>
      <c r="B1230" s="14" t="n"/>
      <c r="C1230" s="14" t="n"/>
      <c r="D1230" s="14" t="n"/>
      <c r="E1230" s="13" t="n"/>
      <c r="F1230" s="13" t="n"/>
      <c r="G1230" s="14" t="n"/>
      <c r="H1230" s="15" t="n"/>
      <c r="I1230" s="15" t="n"/>
      <c r="J1230" s="308" t="n"/>
      <c r="K1230" s="15" t="n"/>
      <c r="L1230" s="15" t="n"/>
      <c r="M1230" s="15" t="n"/>
      <c r="N1230" s="14" t="n"/>
      <c r="O1230" s="13" t="n"/>
      <c r="P1230" s="14" t="n"/>
      <c r="Q1230" s="15">
        <f>IF(N1230="Sí",0,H1230-I1230-K1230)</f>
        <v/>
      </c>
      <c r="R1230" s="14">
        <f>F1230-TODAY()</f>
        <v/>
      </c>
      <c r="S1230" s="14">
        <f>IF(N1230="Sí","🟢 Pagado",IF(R1230&lt;0,"🔴 Vencido",IF(R1230&lt;=7,"🟡 Por vencer","")))</f>
        <v/>
      </c>
      <c r="T1230" s="14" t="n"/>
      <c r="U1230" s="14" t="n"/>
      <c r="V1230" s="14" t="n"/>
      <c r="W1230" s="14" t="n"/>
      <c r="X1230" s="87" t="n"/>
    </row>
    <row r="1231">
      <c r="A1231" s="13" t="n"/>
      <c r="B1231" s="14" t="n"/>
      <c r="C1231" s="14" t="n"/>
      <c r="D1231" s="14" t="n"/>
      <c r="E1231" s="13" t="n"/>
      <c r="F1231" s="13" t="n"/>
      <c r="G1231" s="14" t="n"/>
      <c r="H1231" s="15" t="n"/>
      <c r="I1231" s="15" t="n"/>
      <c r="J1231" s="308" t="n"/>
      <c r="K1231" s="15" t="n"/>
      <c r="L1231" s="15" t="n"/>
      <c r="M1231" s="15" t="n"/>
      <c r="N1231" s="14" t="n"/>
      <c r="O1231" s="13" t="n"/>
      <c r="P1231" s="14" t="n"/>
      <c r="Q1231" s="15">
        <f>IF(N1231="Sí",0,H1231-I1231-K1231)</f>
        <v/>
      </c>
      <c r="R1231" s="14">
        <f>F1231-TODAY()</f>
        <v/>
      </c>
      <c r="S1231" s="14">
        <f>IF(N1231="Sí","🟢 Pagado",IF(R1231&lt;0,"🔴 Vencido",IF(R1231&lt;=7,"🟡 Por vencer","")))</f>
        <v/>
      </c>
      <c r="T1231" s="14" t="n"/>
      <c r="U1231" s="14" t="n"/>
      <c r="V1231" s="14" t="n"/>
      <c r="W1231" s="14" t="n"/>
      <c r="X1231" s="87" t="n"/>
    </row>
    <row r="1232">
      <c r="A1232" s="13" t="n"/>
      <c r="B1232" s="14" t="n"/>
      <c r="C1232" s="14" t="n"/>
      <c r="D1232" s="14" t="n"/>
      <c r="E1232" s="13" t="n"/>
      <c r="F1232" s="13" t="n"/>
      <c r="G1232" s="14" t="n"/>
      <c r="H1232" s="15" t="n"/>
      <c r="I1232" s="15" t="n"/>
      <c r="J1232" s="308" t="n"/>
      <c r="K1232" s="15" t="n"/>
      <c r="L1232" s="15" t="n"/>
      <c r="M1232" s="15" t="n"/>
      <c r="N1232" s="14" t="n"/>
      <c r="O1232" s="13" t="n"/>
      <c r="P1232" s="14" t="n"/>
      <c r="Q1232" s="15">
        <f>IF(N1232="Sí",0,H1232-I1232-K1232)</f>
        <v/>
      </c>
      <c r="R1232" s="14">
        <f>F1232-TODAY()</f>
        <v/>
      </c>
      <c r="S1232" s="14">
        <f>IF(N1232="Sí","🟢 Pagado",IF(R1232&lt;0,"🔴 Vencido",IF(R1232&lt;=7,"🟡 Por vencer","")))</f>
        <v/>
      </c>
      <c r="T1232" s="14" t="n"/>
      <c r="U1232" s="14" t="n"/>
      <c r="V1232" s="14" t="n"/>
      <c r="W1232" s="14" t="n"/>
      <c r="X1232" s="87" t="n"/>
    </row>
    <row r="1233">
      <c r="A1233" s="13" t="n"/>
      <c r="B1233" s="14" t="n"/>
      <c r="C1233" s="14" t="n"/>
      <c r="D1233" s="14" t="n"/>
      <c r="E1233" s="13" t="n"/>
      <c r="F1233" s="13" t="n"/>
      <c r="G1233" s="14" t="n"/>
      <c r="H1233" s="15" t="n"/>
      <c r="I1233" s="15" t="n"/>
      <c r="J1233" s="308" t="n"/>
      <c r="K1233" s="15" t="n"/>
      <c r="L1233" s="15" t="n"/>
      <c r="M1233" s="15" t="n"/>
      <c r="N1233" s="14" t="n"/>
      <c r="O1233" s="13" t="n"/>
      <c r="P1233" s="14" t="n"/>
      <c r="Q1233" s="15">
        <f>IF(N1233="Sí",0,H1233-I1233-K1233)</f>
        <v/>
      </c>
      <c r="R1233" s="14">
        <f>F1233-TODAY()</f>
        <v/>
      </c>
      <c r="S1233" s="14">
        <f>IF(N1233="Sí","🟢 Pagado",IF(R1233&lt;0,"🔴 Vencido",IF(R1233&lt;=7,"🟡 Por vencer","")))</f>
        <v/>
      </c>
      <c r="T1233" s="14" t="n"/>
      <c r="U1233" s="14" t="n"/>
      <c r="V1233" s="14" t="n"/>
      <c r="W1233" s="14" t="n"/>
      <c r="X1233" s="87" t="n"/>
    </row>
    <row r="1234">
      <c r="A1234" s="13" t="n"/>
      <c r="B1234" s="14" t="n"/>
      <c r="C1234" s="14" t="n"/>
      <c r="D1234" s="14" t="n"/>
      <c r="E1234" s="13" t="n"/>
      <c r="F1234" s="13" t="n"/>
      <c r="G1234" s="14" t="n"/>
      <c r="H1234" s="15" t="n"/>
      <c r="I1234" s="15" t="n"/>
      <c r="J1234" s="308" t="n"/>
      <c r="K1234" s="15" t="n"/>
      <c r="L1234" s="15" t="n"/>
      <c r="M1234" s="15" t="n"/>
      <c r="N1234" s="14" t="n"/>
      <c r="O1234" s="13" t="n"/>
      <c r="P1234" s="14" t="n"/>
      <c r="Q1234" s="15">
        <f>IF(N1234="Sí",0,H1234-I1234-K1234)</f>
        <v/>
      </c>
      <c r="R1234" s="14">
        <f>F1234-TODAY()</f>
        <v/>
      </c>
      <c r="S1234" s="14">
        <f>IF(N1234="Sí","🟢 Pagado",IF(R1234&lt;0,"🔴 Vencido",IF(R1234&lt;=7,"🟡 Por vencer","")))</f>
        <v/>
      </c>
      <c r="T1234" s="14" t="n"/>
      <c r="U1234" s="14" t="n"/>
      <c r="V1234" s="14" t="n"/>
      <c r="W1234" s="14" t="n"/>
      <c r="X1234" s="87" t="n"/>
    </row>
    <row r="1235">
      <c r="A1235" s="13" t="n"/>
      <c r="B1235" s="14" t="n"/>
      <c r="C1235" s="14" t="n"/>
      <c r="D1235" s="14" t="n"/>
      <c r="E1235" s="13" t="n"/>
      <c r="F1235" s="13" t="n"/>
      <c r="G1235" s="14" t="n"/>
      <c r="H1235" s="15" t="n"/>
      <c r="I1235" s="15" t="n"/>
      <c r="J1235" s="308" t="n"/>
      <c r="K1235" s="15" t="n"/>
      <c r="L1235" s="15" t="n"/>
      <c r="M1235" s="15" t="n"/>
      <c r="N1235" s="14" t="n"/>
      <c r="O1235" s="13" t="n"/>
      <c r="P1235" s="14" t="n"/>
      <c r="Q1235" s="15">
        <f>IF(N1235="Sí",0,H1235-I1235-K1235)</f>
        <v/>
      </c>
      <c r="R1235" s="14">
        <f>F1235-TODAY()</f>
        <v/>
      </c>
      <c r="S1235" s="14">
        <f>IF(N1235="Sí","🟢 Pagado",IF(R1235&lt;0,"🔴 Vencido",IF(R1235&lt;=7,"🟡 Por vencer","")))</f>
        <v/>
      </c>
      <c r="T1235" s="14" t="n"/>
      <c r="U1235" s="14" t="n"/>
      <c r="V1235" s="14" t="n"/>
      <c r="W1235" s="14" t="n"/>
      <c r="X1235" s="87" t="n"/>
    </row>
    <row r="1236">
      <c r="A1236" s="13" t="n"/>
      <c r="B1236" s="14" t="n"/>
      <c r="C1236" s="14" t="n"/>
      <c r="D1236" s="14" t="n"/>
      <c r="E1236" s="13" t="n"/>
      <c r="F1236" s="13" t="n"/>
      <c r="G1236" s="14" t="n"/>
      <c r="H1236" s="15" t="n"/>
      <c r="I1236" s="15" t="n"/>
      <c r="J1236" s="308" t="n"/>
      <c r="K1236" s="15" t="n"/>
      <c r="L1236" s="15" t="n"/>
      <c r="M1236" s="15" t="n"/>
      <c r="N1236" s="14" t="n"/>
      <c r="O1236" s="13" t="n"/>
      <c r="P1236" s="14" t="n"/>
      <c r="Q1236" s="15">
        <f>IF(N1236="Sí",0,H1236-I1236-K1236)</f>
        <v/>
      </c>
      <c r="R1236" s="14">
        <f>F1236-TODAY()</f>
        <v/>
      </c>
      <c r="S1236" s="14">
        <f>IF(N1236="Sí","🟢 Pagado",IF(R1236&lt;0,"🔴 Vencido",IF(R1236&lt;=7,"🟡 Por vencer","")))</f>
        <v/>
      </c>
      <c r="T1236" s="14" t="n"/>
      <c r="U1236" s="14" t="n"/>
      <c r="V1236" s="14" t="n"/>
      <c r="W1236" s="14" t="n"/>
      <c r="X1236" s="87" t="n"/>
    </row>
    <row r="1237">
      <c r="A1237" s="13" t="n"/>
      <c r="B1237" s="14" t="n"/>
      <c r="C1237" s="14" t="n"/>
      <c r="D1237" s="14" t="n"/>
      <c r="E1237" s="13" t="n"/>
      <c r="F1237" s="13" t="n"/>
      <c r="G1237" s="14" t="n"/>
      <c r="H1237" s="15" t="n"/>
      <c r="I1237" s="15" t="n"/>
      <c r="J1237" s="308" t="n"/>
      <c r="K1237" s="15" t="n"/>
      <c r="L1237" s="15" t="n"/>
      <c r="M1237" s="15" t="n"/>
      <c r="N1237" s="14" t="n"/>
      <c r="O1237" s="13" t="n"/>
      <c r="P1237" s="14" t="n"/>
      <c r="Q1237" s="15">
        <f>IF(N1237="Sí",0,H1237-I1237-K1237)</f>
        <v/>
      </c>
      <c r="R1237" s="14">
        <f>F1237-TODAY()</f>
        <v/>
      </c>
      <c r="S1237" s="14">
        <f>IF(N1237="Sí","🟢 Pagado",IF(R1237&lt;0,"🔴 Vencido",IF(R1237&lt;=7,"🟡 Por vencer","")))</f>
        <v/>
      </c>
      <c r="T1237" s="14" t="n"/>
      <c r="U1237" s="14" t="n"/>
      <c r="V1237" s="14" t="n"/>
      <c r="W1237" s="14" t="n"/>
      <c r="X1237" s="87" t="n"/>
    </row>
    <row r="1238">
      <c r="A1238" s="13" t="n"/>
      <c r="B1238" s="14" t="n"/>
      <c r="C1238" s="14" t="n"/>
      <c r="D1238" s="14" t="n"/>
      <c r="E1238" s="13" t="n"/>
      <c r="F1238" s="13" t="n"/>
      <c r="G1238" s="14" t="n"/>
      <c r="H1238" s="15" t="n"/>
      <c r="I1238" s="15" t="n"/>
      <c r="J1238" s="308" t="n"/>
      <c r="K1238" s="15" t="n"/>
      <c r="L1238" s="15" t="n"/>
      <c r="M1238" s="15" t="n"/>
      <c r="N1238" s="14" t="n"/>
      <c r="O1238" s="13" t="n"/>
      <c r="P1238" s="14" t="n"/>
      <c r="Q1238" s="15">
        <f>IF(N1238="Sí",0,H1238-I1238-K1238)</f>
        <v/>
      </c>
      <c r="R1238" s="14">
        <f>F1238-TODAY()</f>
        <v/>
      </c>
      <c r="S1238" s="14">
        <f>IF(N1238="Sí","🟢 Pagado",IF(R1238&lt;0,"🔴 Vencido",IF(R1238&lt;=7,"🟡 Por vencer","")))</f>
        <v/>
      </c>
      <c r="T1238" s="14" t="n"/>
      <c r="U1238" s="14" t="n"/>
      <c r="V1238" s="14" t="n"/>
      <c r="W1238" s="14" t="n"/>
      <c r="X1238" s="87" t="n"/>
    </row>
    <row r="1239">
      <c r="A1239" s="13" t="n"/>
      <c r="B1239" s="14" t="n"/>
      <c r="C1239" s="14" t="n"/>
      <c r="D1239" s="14" t="n"/>
      <c r="E1239" s="13" t="n"/>
      <c r="F1239" s="13" t="n"/>
      <c r="G1239" s="14" t="n"/>
      <c r="H1239" s="15" t="n"/>
      <c r="I1239" s="15" t="n"/>
      <c r="J1239" s="308" t="n"/>
      <c r="K1239" s="15" t="n"/>
      <c r="L1239" s="15" t="n"/>
      <c r="M1239" s="15" t="n"/>
      <c r="N1239" s="14" t="n"/>
      <c r="O1239" s="13" t="n"/>
      <c r="P1239" s="14" t="n"/>
      <c r="Q1239" s="15">
        <f>IF(N1239="Sí",0,H1239-I1239-K1239)</f>
        <v/>
      </c>
      <c r="R1239" s="14">
        <f>F1239-TODAY()</f>
        <v/>
      </c>
      <c r="S1239" s="14">
        <f>IF(N1239="Sí","🟢 Pagado",IF(R1239&lt;0,"🔴 Vencido",IF(R1239&lt;=7,"🟡 Por vencer","")))</f>
        <v/>
      </c>
      <c r="T1239" s="14" t="n"/>
      <c r="U1239" s="14" t="n"/>
      <c r="V1239" s="14" t="n"/>
      <c r="W1239" s="14" t="n"/>
      <c r="X1239" s="87" t="n"/>
    </row>
    <row r="1240">
      <c r="A1240" s="13" t="n"/>
      <c r="B1240" s="14" t="n"/>
      <c r="C1240" s="14" t="n"/>
      <c r="D1240" s="14" t="n"/>
      <c r="E1240" s="13" t="n"/>
      <c r="F1240" s="13" t="n"/>
      <c r="G1240" s="14" t="n"/>
      <c r="H1240" s="15" t="n"/>
      <c r="I1240" s="15" t="n"/>
      <c r="J1240" s="308" t="n"/>
      <c r="K1240" s="15" t="n"/>
      <c r="L1240" s="15" t="n"/>
      <c r="M1240" s="15" t="n"/>
      <c r="N1240" s="14" t="n"/>
      <c r="O1240" s="13" t="n"/>
      <c r="P1240" s="14" t="n"/>
      <c r="Q1240" s="15">
        <f>IF(N1240="Sí",0,H1240-I1240-K1240)</f>
        <v/>
      </c>
      <c r="R1240" s="14">
        <f>F1240-TODAY()</f>
        <v/>
      </c>
      <c r="S1240" s="14">
        <f>IF(N1240="Sí","🟢 Pagado",IF(R1240&lt;0,"🔴 Vencido",IF(R1240&lt;=7,"🟡 Por vencer","")))</f>
        <v/>
      </c>
      <c r="T1240" s="14" t="n"/>
      <c r="U1240" s="14" t="n"/>
      <c r="V1240" s="14" t="n"/>
      <c r="W1240" s="14" t="n"/>
      <c r="X1240" s="87" t="n"/>
    </row>
    <row r="1241">
      <c r="A1241" s="13" t="n"/>
      <c r="B1241" s="14" t="n"/>
      <c r="C1241" s="14" t="n"/>
      <c r="D1241" s="14" t="n"/>
      <c r="E1241" s="13" t="n"/>
      <c r="F1241" s="13" t="n"/>
      <c r="G1241" s="14" t="n"/>
      <c r="H1241" s="15" t="n"/>
      <c r="I1241" s="15" t="n"/>
      <c r="J1241" s="308" t="n"/>
      <c r="K1241" s="15" t="n"/>
      <c r="L1241" s="15" t="n"/>
      <c r="M1241" s="15" t="n"/>
      <c r="N1241" s="14" t="n"/>
      <c r="O1241" s="13" t="n"/>
      <c r="P1241" s="14" t="n"/>
      <c r="Q1241" s="15">
        <f>IF(N1241="Sí",0,H1241-I1241-K1241)</f>
        <v/>
      </c>
      <c r="R1241" s="14">
        <f>F1241-TODAY()</f>
        <v/>
      </c>
      <c r="S1241" s="14">
        <f>IF(N1241="Sí","🟢 Pagado",IF(R1241&lt;0,"🔴 Vencido",IF(R1241&lt;=7,"🟡 Por vencer","")))</f>
        <v/>
      </c>
      <c r="T1241" s="14" t="n"/>
      <c r="U1241" s="14" t="n"/>
      <c r="V1241" s="14" t="n"/>
      <c r="W1241" s="14" t="n"/>
      <c r="X1241" s="87" t="n"/>
    </row>
    <row r="1242">
      <c r="A1242" s="13" t="n"/>
      <c r="B1242" s="14" t="n"/>
      <c r="C1242" s="14" t="n"/>
      <c r="D1242" s="14" t="n"/>
      <c r="E1242" s="13" t="n"/>
      <c r="F1242" s="13" t="n"/>
      <c r="G1242" s="14" t="n"/>
      <c r="H1242" s="15" t="n"/>
      <c r="I1242" s="15" t="n"/>
      <c r="J1242" s="308" t="n"/>
      <c r="K1242" s="15" t="n"/>
      <c r="L1242" s="15" t="n"/>
      <c r="M1242" s="15" t="n"/>
      <c r="N1242" s="14" t="n"/>
      <c r="O1242" s="13" t="n"/>
      <c r="P1242" s="14" t="n"/>
      <c r="Q1242" s="15">
        <f>IF(N1242="Sí",0,H1242-I1242-K1242)</f>
        <v/>
      </c>
      <c r="R1242" s="14">
        <f>F1242-TODAY()</f>
        <v/>
      </c>
      <c r="S1242" s="14">
        <f>IF(N1242="Sí","🟢 Pagado",IF(R1242&lt;0,"🔴 Vencido",IF(R1242&lt;=7,"🟡 Por vencer","")))</f>
        <v/>
      </c>
      <c r="T1242" s="14" t="n"/>
      <c r="U1242" s="14" t="n"/>
      <c r="V1242" s="14" t="n"/>
      <c r="W1242" s="14" t="n"/>
      <c r="X1242" s="87" t="n"/>
    </row>
    <row r="1243">
      <c r="A1243" s="13" t="n"/>
      <c r="B1243" s="14" t="n"/>
      <c r="C1243" s="14" t="n"/>
      <c r="D1243" s="14" t="n"/>
      <c r="E1243" s="13" t="n"/>
      <c r="F1243" s="13" t="n"/>
      <c r="G1243" s="14" t="n"/>
      <c r="H1243" s="15" t="n"/>
      <c r="I1243" s="15" t="n"/>
      <c r="J1243" s="308" t="n"/>
      <c r="K1243" s="15" t="n"/>
      <c r="L1243" s="15" t="n"/>
      <c r="M1243" s="15" t="n"/>
      <c r="N1243" s="14" t="n"/>
      <c r="O1243" s="13" t="n"/>
      <c r="P1243" s="14" t="n"/>
      <c r="Q1243" s="15">
        <f>IF(N1243="Sí",0,H1243-I1243-K1243)</f>
        <v/>
      </c>
      <c r="R1243" s="14">
        <f>F1243-TODAY()</f>
        <v/>
      </c>
      <c r="S1243" s="14">
        <f>IF(N1243="Sí","🟢 Pagado",IF(R1243&lt;0,"🔴 Vencido",IF(R1243&lt;=7,"🟡 Por vencer","")))</f>
        <v/>
      </c>
      <c r="T1243" s="14" t="n"/>
      <c r="U1243" s="14" t="n"/>
      <c r="V1243" s="14" t="n"/>
      <c r="W1243" s="14" t="n"/>
      <c r="X1243" s="87" t="n"/>
    </row>
    <row r="1244">
      <c r="A1244" s="13" t="n"/>
      <c r="B1244" s="14" t="n"/>
      <c r="C1244" s="14" t="n"/>
      <c r="D1244" s="14" t="n"/>
      <c r="E1244" s="13" t="n"/>
      <c r="F1244" s="13" t="n"/>
      <c r="G1244" s="14" t="n"/>
      <c r="H1244" s="15" t="n"/>
      <c r="I1244" s="15" t="n"/>
      <c r="J1244" s="308" t="n"/>
      <c r="K1244" s="15" t="n"/>
      <c r="L1244" s="15" t="n"/>
      <c r="M1244" s="15" t="n"/>
      <c r="N1244" s="14" t="n"/>
      <c r="O1244" s="13" t="n"/>
      <c r="P1244" s="14" t="n"/>
      <c r="Q1244" s="15">
        <f>IF(N1244="Sí",0,H1244-I1244-K1244)</f>
        <v/>
      </c>
      <c r="R1244" s="14">
        <f>F1244-TODAY()</f>
        <v/>
      </c>
      <c r="S1244" s="14">
        <f>IF(N1244="Sí","🟢 Pagado",IF(R1244&lt;0,"🔴 Vencido",IF(R1244&lt;=7,"🟡 Por vencer","")))</f>
        <v/>
      </c>
      <c r="T1244" s="14" t="n"/>
      <c r="U1244" s="14" t="n"/>
      <c r="V1244" s="14" t="n"/>
      <c r="W1244" s="14" t="n"/>
      <c r="X1244" s="87" t="n"/>
    </row>
    <row r="1245">
      <c r="A1245" s="13" t="n"/>
      <c r="B1245" s="14" t="n"/>
      <c r="C1245" s="14" t="n"/>
      <c r="D1245" s="14" t="n"/>
      <c r="E1245" s="13" t="n"/>
      <c r="F1245" s="13" t="n"/>
      <c r="G1245" s="14" t="n"/>
      <c r="H1245" s="15" t="n"/>
      <c r="I1245" s="15" t="n"/>
      <c r="J1245" s="308" t="n"/>
      <c r="K1245" s="15" t="n"/>
      <c r="L1245" s="15" t="n"/>
      <c r="M1245" s="15" t="n"/>
      <c r="N1245" s="14" t="n"/>
      <c r="O1245" s="13" t="n"/>
      <c r="P1245" s="14" t="n"/>
      <c r="Q1245" s="15">
        <f>IF(N1245="Sí",0,H1245-I1245-K1245)</f>
        <v/>
      </c>
      <c r="R1245" s="14">
        <f>F1245-TODAY()</f>
        <v/>
      </c>
      <c r="S1245" s="14">
        <f>IF(N1245="Sí","🟢 Pagado",IF(R1245&lt;0,"🔴 Vencido",IF(R1245&lt;=7,"🟡 Por vencer","")))</f>
        <v/>
      </c>
      <c r="T1245" s="14" t="n"/>
      <c r="U1245" s="14" t="n"/>
      <c r="V1245" s="14" t="n"/>
      <c r="W1245" s="14" t="n"/>
      <c r="X1245" s="87" t="n"/>
    </row>
    <row r="1246">
      <c r="A1246" s="13" t="n"/>
      <c r="B1246" s="14" t="n"/>
      <c r="C1246" s="14" t="n"/>
      <c r="D1246" s="14" t="n"/>
      <c r="E1246" s="13" t="n"/>
      <c r="F1246" s="13" t="n"/>
      <c r="G1246" s="14" t="n"/>
      <c r="H1246" s="15" t="n"/>
      <c r="I1246" s="15" t="n"/>
      <c r="J1246" s="308" t="n"/>
      <c r="K1246" s="15" t="n"/>
      <c r="L1246" s="15" t="n"/>
      <c r="M1246" s="15" t="n"/>
      <c r="N1246" s="14" t="n"/>
      <c r="O1246" s="13" t="n"/>
      <c r="P1246" s="14" t="n"/>
      <c r="Q1246" s="15">
        <f>IF(N1246="Sí",0,H1246-I1246-K1246)</f>
        <v/>
      </c>
      <c r="R1246" s="14">
        <f>F1246-TODAY()</f>
        <v/>
      </c>
      <c r="S1246" s="14">
        <f>IF(N1246="Sí","🟢 Pagado",IF(R1246&lt;0,"🔴 Vencido",IF(R1246&lt;=7,"🟡 Por vencer","")))</f>
        <v/>
      </c>
      <c r="T1246" s="14" t="n"/>
      <c r="U1246" s="14" t="n"/>
      <c r="V1246" s="14" t="n"/>
      <c r="W1246" s="14" t="n"/>
      <c r="X1246" s="87" t="n"/>
    </row>
    <row r="1247">
      <c r="A1247" s="13" t="n"/>
      <c r="B1247" s="14" t="n"/>
      <c r="C1247" s="14" t="n"/>
      <c r="D1247" s="14" t="n"/>
      <c r="E1247" s="13" t="n"/>
      <c r="F1247" s="13" t="n"/>
      <c r="G1247" s="14" t="n"/>
      <c r="H1247" s="15" t="n"/>
      <c r="I1247" s="15" t="n"/>
      <c r="J1247" s="308" t="n"/>
      <c r="K1247" s="15" t="n"/>
      <c r="L1247" s="15" t="n"/>
      <c r="M1247" s="15" t="n"/>
      <c r="N1247" s="14" t="n"/>
      <c r="O1247" s="13" t="n"/>
      <c r="P1247" s="14" t="n"/>
      <c r="Q1247" s="15">
        <f>IF(N1247="Sí",0,H1247-I1247-K1247)</f>
        <v/>
      </c>
      <c r="R1247" s="14">
        <f>F1247-TODAY()</f>
        <v/>
      </c>
      <c r="S1247" s="14">
        <f>IF(N1247="Sí","🟢 Pagado",IF(R1247&lt;0,"🔴 Vencido",IF(R1247&lt;=7,"🟡 Por vencer","")))</f>
        <v/>
      </c>
      <c r="T1247" s="14" t="n"/>
      <c r="U1247" s="14" t="n"/>
      <c r="V1247" s="14" t="n"/>
      <c r="W1247" s="14" t="n"/>
      <c r="X1247" s="87" t="n"/>
    </row>
    <row r="1248">
      <c r="A1248" s="13" t="n"/>
      <c r="B1248" s="14" t="n"/>
      <c r="C1248" s="14" t="n"/>
      <c r="D1248" s="14" t="n"/>
      <c r="E1248" s="13" t="n"/>
      <c r="F1248" s="13" t="n"/>
      <c r="G1248" s="14" t="n"/>
      <c r="H1248" s="15" t="n"/>
      <c r="I1248" s="15" t="n"/>
      <c r="J1248" s="308" t="n"/>
      <c r="K1248" s="15" t="n"/>
      <c r="L1248" s="15" t="n"/>
      <c r="M1248" s="15" t="n"/>
      <c r="N1248" s="14" t="n"/>
      <c r="O1248" s="13" t="n"/>
      <c r="P1248" s="14" t="n"/>
      <c r="Q1248" s="15">
        <f>IF(N1248="Sí",0,H1248-I1248-K1248)</f>
        <v/>
      </c>
      <c r="R1248" s="14">
        <f>F1248-TODAY()</f>
        <v/>
      </c>
      <c r="S1248" s="14">
        <f>IF(N1248="Sí","🟢 Pagado",IF(R1248&lt;0,"🔴 Vencido",IF(R1248&lt;=7,"🟡 Por vencer","")))</f>
        <v/>
      </c>
      <c r="T1248" s="14" t="n"/>
      <c r="U1248" s="14" t="n"/>
      <c r="V1248" s="14" t="n"/>
      <c r="W1248" s="14" t="n"/>
      <c r="X1248" s="87" t="n"/>
    </row>
    <row r="1249">
      <c r="A1249" s="13" t="n"/>
      <c r="B1249" s="14" t="n"/>
      <c r="C1249" s="14" t="n"/>
      <c r="D1249" s="14" t="n"/>
      <c r="E1249" s="13" t="n"/>
      <c r="F1249" s="13" t="n"/>
      <c r="G1249" s="14" t="n"/>
      <c r="H1249" s="15" t="n"/>
      <c r="I1249" s="15" t="n"/>
      <c r="J1249" s="308" t="n"/>
      <c r="K1249" s="15" t="n"/>
      <c r="L1249" s="15" t="n"/>
      <c r="M1249" s="15" t="n"/>
      <c r="N1249" s="14" t="n"/>
      <c r="O1249" s="13" t="n"/>
      <c r="P1249" s="14" t="n"/>
      <c r="Q1249" s="15">
        <f>IF(N1249="Sí",0,H1249-I1249-K1249)</f>
        <v/>
      </c>
      <c r="R1249" s="14">
        <f>F1249-TODAY()</f>
        <v/>
      </c>
      <c r="S1249" s="14">
        <f>IF(N1249="Sí","🟢 Pagado",IF(R1249&lt;0,"🔴 Vencido",IF(R1249&lt;=7,"🟡 Por vencer","")))</f>
        <v/>
      </c>
      <c r="T1249" s="14" t="n"/>
      <c r="U1249" s="14" t="n"/>
      <c r="V1249" s="14" t="n"/>
      <c r="W1249" s="14" t="n"/>
      <c r="X1249" s="87" t="n"/>
    </row>
    <row r="1250">
      <c r="A1250" s="13" t="n"/>
      <c r="B1250" s="14" t="n"/>
      <c r="C1250" s="14" t="n"/>
      <c r="D1250" s="14" t="n"/>
      <c r="E1250" s="13" t="n"/>
      <c r="F1250" s="13" t="n"/>
      <c r="G1250" s="14" t="n"/>
      <c r="H1250" s="15" t="n"/>
      <c r="I1250" s="15" t="n"/>
      <c r="J1250" s="308" t="n"/>
      <c r="K1250" s="15" t="n"/>
      <c r="L1250" s="15" t="n"/>
      <c r="M1250" s="15" t="n"/>
      <c r="N1250" s="14" t="n"/>
      <c r="O1250" s="13" t="n"/>
      <c r="P1250" s="14" t="n"/>
      <c r="Q1250" s="15">
        <f>IF(N1250="Sí",0,H1250-I1250-K1250)</f>
        <v/>
      </c>
      <c r="R1250" s="14">
        <f>F1250-TODAY()</f>
        <v/>
      </c>
      <c r="S1250" s="14">
        <f>IF(N1250="Sí","🟢 Pagado",IF(R1250&lt;0,"🔴 Vencido",IF(R1250&lt;=7,"🟡 Por vencer","")))</f>
        <v/>
      </c>
      <c r="T1250" s="14" t="n"/>
      <c r="U1250" s="14" t="n"/>
      <c r="V1250" s="14" t="n"/>
      <c r="W1250" s="14" t="n"/>
      <c r="X1250" s="87" t="n"/>
    </row>
    <row r="1251">
      <c r="A1251" s="13" t="n"/>
      <c r="B1251" s="14" t="n"/>
      <c r="C1251" s="14" t="n"/>
      <c r="D1251" s="14" t="n"/>
      <c r="E1251" s="13" t="n"/>
      <c r="F1251" s="13" t="n"/>
      <c r="G1251" s="14" t="n"/>
      <c r="H1251" s="15" t="n"/>
      <c r="I1251" s="15" t="n"/>
      <c r="J1251" s="308" t="n"/>
      <c r="K1251" s="15" t="n"/>
      <c r="L1251" s="15" t="n"/>
      <c r="M1251" s="15" t="n"/>
      <c r="N1251" s="14" t="n"/>
      <c r="O1251" s="13" t="n"/>
      <c r="P1251" s="14" t="n"/>
      <c r="Q1251" s="15">
        <f>IF(N1251="Sí",0,H1251-I1251-K1251)</f>
        <v/>
      </c>
      <c r="R1251" s="14">
        <f>F1251-TODAY()</f>
        <v/>
      </c>
      <c r="S1251" s="14">
        <f>IF(N1251="Sí","🟢 Pagado",IF(R1251&lt;0,"🔴 Vencido",IF(R1251&lt;=7,"🟡 Por vencer","")))</f>
        <v/>
      </c>
      <c r="T1251" s="14" t="n"/>
      <c r="U1251" s="14" t="n"/>
      <c r="V1251" s="14" t="n"/>
      <c r="W1251" s="14" t="n"/>
      <c r="X1251" s="87" t="n"/>
    </row>
    <row r="1252">
      <c r="A1252" s="13" t="n"/>
      <c r="B1252" s="14" t="n"/>
      <c r="C1252" s="14" t="n"/>
      <c r="D1252" s="14" t="n"/>
      <c r="E1252" s="13" t="n"/>
      <c r="F1252" s="13" t="n"/>
      <c r="G1252" s="14" t="n"/>
      <c r="H1252" s="15" t="n"/>
      <c r="I1252" s="15" t="n"/>
      <c r="J1252" s="308" t="n"/>
      <c r="K1252" s="15" t="n"/>
      <c r="L1252" s="15" t="n"/>
      <c r="M1252" s="15" t="n"/>
      <c r="N1252" s="14" t="n"/>
      <c r="O1252" s="13" t="n"/>
      <c r="P1252" s="14" t="n"/>
      <c r="Q1252" s="15">
        <f>IF(N1252="Sí",0,H1252-I1252-K1252)</f>
        <v/>
      </c>
      <c r="R1252" s="14">
        <f>F1252-TODAY()</f>
        <v/>
      </c>
      <c r="S1252" s="14">
        <f>IF(N1252="Sí","🟢 Pagado",IF(R1252&lt;0,"🔴 Vencido",IF(R1252&lt;=7,"🟡 Por vencer","")))</f>
        <v/>
      </c>
      <c r="T1252" s="14" t="n"/>
      <c r="U1252" s="14" t="n"/>
      <c r="V1252" s="14" t="n"/>
      <c r="W1252" s="14" t="n"/>
      <c r="X1252" s="87" t="n"/>
    </row>
    <row r="1253">
      <c r="A1253" s="13" t="n"/>
      <c r="B1253" s="14" t="n"/>
      <c r="C1253" s="14" t="n"/>
      <c r="D1253" s="14" t="n"/>
      <c r="E1253" s="13" t="n"/>
      <c r="F1253" s="13" t="n"/>
      <c r="G1253" s="14" t="n"/>
      <c r="H1253" s="15" t="n"/>
      <c r="I1253" s="15" t="n"/>
      <c r="J1253" s="308" t="n"/>
      <c r="K1253" s="15" t="n"/>
      <c r="L1253" s="15" t="n"/>
      <c r="M1253" s="15" t="n"/>
      <c r="N1253" s="14" t="n"/>
      <c r="O1253" s="13" t="n"/>
      <c r="P1253" s="14" t="n"/>
      <c r="Q1253" s="15">
        <f>IF(N1253="Sí",0,H1253-I1253-K1253)</f>
        <v/>
      </c>
      <c r="R1253" s="14">
        <f>F1253-TODAY()</f>
        <v/>
      </c>
      <c r="S1253" s="14">
        <f>IF(N1253="Sí","🟢 Pagado",IF(R1253&lt;0,"🔴 Vencido",IF(R1253&lt;=7,"🟡 Por vencer","")))</f>
        <v/>
      </c>
      <c r="T1253" s="14" t="n"/>
      <c r="U1253" s="14" t="n"/>
      <c r="V1253" s="14" t="n"/>
      <c r="W1253" s="14" t="n"/>
      <c r="X1253" s="87" t="n"/>
    </row>
    <row r="1254">
      <c r="A1254" s="13" t="n"/>
      <c r="B1254" s="14" t="n"/>
      <c r="C1254" s="14" t="n"/>
      <c r="D1254" s="14" t="n"/>
      <c r="E1254" s="13" t="n"/>
      <c r="F1254" s="13" t="n"/>
      <c r="G1254" s="14" t="n"/>
      <c r="H1254" s="15" t="n"/>
      <c r="I1254" s="15" t="n"/>
      <c r="J1254" s="308" t="n"/>
      <c r="K1254" s="15" t="n"/>
      <c r="L1254" s="15" t="n"/>
      <c r="M1254" s="15" t="n"/>
      <c r="N1254" s="14" t="n"/>
      <c r="O1254" s="13" t="n"/>
      <c r="P1254" s="14" t="n"/>
      <c r="Q1254" s="15">
        <f>IF(N1254="Sí",0,H1254-I1254-K1254)</f>
        <v/>
      </c>
      <c r="R1254" s="14">
        <f>F1254-TODAY()</f>
        <v/>
      </c>
      <c r="S1254" s="14">
        <f>IF(N1254="Sí","🟢 Pagado",IF(R1254&lt;0,"🔴 Vencido",IF(R1254&lt;=7,"🟡 Por vencer","")))</f>
        <v/>
      </c>
      <c r="T1254" s="14" t="n"/>
      <c r="U1254" s="14" t="n"/>
      <c r="V1254" s="14" t="n"/>
      <c r="W1254" s="14" t="n"/>
      <c r="X1254" s="87" t="n"/>
    </row>
    <row r="1255">
      <c r="A1255" s="13" t="n"/>
      <c r="B1255" s="14" t="n"/>
      <c r="C1255" s="14" t="n"/>
      <c r="D1255" s="14" t="n"/>
      <c r="E1255" s="13" t="n"/>
      <c r="F1255" s="13" t="n"/>
      <c r="G1255" s="14" t="n"/>
      <c r="H1255" s="15" t="n"/>
      <c r="I1255" s="15" t="n"/>
      <c r="J1255" s="308" t="n"/>
      <c r="K1255" s="15" t="n"/>
      <c r="L1255" s="15" t="n"/>
      <c r="M1255" s="15" t="n"/>
      <c r="N1255" s="14" t="n"/>
      <c r="O1255" s="13" t="n"/>
      <c r="P1255" s="14" t="n"/>
      <c r="Q1255" s="15">
        <f>IF(N1255="Sí",0,H1255-I1255-K1255)</f>
        <v/>
      </c>
      <c r="R1255" s="14">
        <f>F1255-TODAY()</f>
        <v/>
      </c>
      <c r="S1255" s="14">
        <f>IF(N1255="Sí","🟢 Pagado",IF(R1255&lt;0,"🔴 Vencido",IF(R1255&lt;=7,"🟡 Por vencer","")))</f>
        <v/>
      </c>
      <c r="T1255" s="14" t="n"/>
      <c r="U1255" s="14" t="n"/>
      <c r="V1255" s="14" t="n"/>
      <c r="W1255" s="14" t="n"/>
      <c r="X1255" s="87" t="n"/>
    </row>
    <row r="1256">
      <c r="A1256" s="13" t="n"/>
      <c r="B1256" s="14" t="n"/>
      <c r="C1256" s="14" t="n"/>
      <c r="D1256" s="14" t="n"/>
      <c r="E1256" s="13" t="n"/>
      <c r="F1256" s="13" t="n"/>
      <c r="G1256" s="14" t="n"/>
      <c r="H1256" s="15" t="n"/>
      <c r="I1256" s="15" t="n"/>
      <c r="J1256" s="308" t="n"/>
      <c r="K1256" s="15" t="n"/>
      <c r="L1256" s="15" t="n"/>
      <c r="M1256" s="15" t="n"/>
      <c r="N1256" s="14" t="n"/>
      <c r="O1256" s="13" t="n"/>
      <c r="P1256" s="14" t="n"/>
      <c r="Q1256" s="15">
        <f>IF(N1256="Sí",0,H1256-I1256-K1256)</f>
        <v/>
      </c>
      <c r="R1256" s="14">
        <f>F1256-TODAY()</f>
        <v/>
      </c>
      <c r="S1256" s="14">
        <f>IF(N1256="Sí","🟢 Pagado",IF(R1256&lt;0,"🔴 Vencido",IF(R1256&lt;=7,"🟡 Por vencer","")))</f>
        <v/>
      </c>
      <c r="T1256" s="14" t="n"/>
      <c r="U1256" s="14" t="n"/>
      <c r="V1256" s="14" t="n"/>
      <c r="W1256" s="14" t="n"/>
      <c r="X1256" s="87" t="n"/>
    </row>
    <row r="1257">
      <c r="A1257" s="13" t="n"/>
      <c r="B1257" s="14" t="n"/>
      <c r="C1257" s="14" t="n"/>
      <c r="D1257" s="14" t="n"/>
      <c r="E1257" s="13" t="n"/>
      <c r="F1257" s="13" t="n"/>
      <c r="G1257" s="14" t="n"/>
      <c r="H1257" s="15" t="n"/>
      <c r="I1257" s="15" t="n"/>
      <c r="J1257" s="308" t="n"/>
      <c r="K1257" s="15" t="n"/>
      <c r="L1257" s="15" t="n"/>
      <c r="M1257" s="15" t="n"/>
      <c r="N1257" s="14" t="n"/>
      <c r="O1257" s="13" t="n"/>
      <c r="P1257" s="14" t="n"/>
      <c r="Q1257" s="15">
        <f>IF(N1257="Sí",0,H1257-I1257-K1257)</f>
        <v/>
      </c>
      <c r="R1257" s="14">
        <f>F1257-TODAY()</f>
        <v/>
      </c>
      <c r="S1257" s="14">
        <f>IF(N1257="Sí","🟢 Pagado",IF(R1257&lt;0,"🔴 Vencido",IF(R1257&lt;=7,"🟡 Por vencer","")))</f>
        <v/>
      </c>
      <c r="T1257" s="14" t="n"/>
      <c r="U1257" s="14" t="n"/>
      <c r="V1257" s="14" t="n"/>
      <c r="W1257" s="14" t="n"/>
      <c r="X1257" s="87" t="n"/>
    </row>
    <row r="1258">
      <c r="A1258" s="13" t="n"/>
      <c r="B1258" s="14" t="n"/>
      <c r="C1258" s="14" t="n"/>
      <c r="D1258" s="14" t="n"/>
      <c r="E1258" s="13" t="n"/>
      <c r="F1258" s="13" t="n"/>
      <c r="G1258" s="14" t="n"/>
      <c r="H1258" s="15" t="n"/>
      <c r="I1258" s="15" t="n"/>
      <c r="J1258" s="308" t="n"/>
      <c r="K1258" s="15" t="n"/>
      <c r="L1258" s="15" t="n"/>
      <c r="M1258" s="15" t="n"/>
      <c r="N1258" s="14" t="n"/>
      <c r="O1258" s="13" t="n"/>
      <c r="P1258" s="14" t="n"/>
      <c r="Q1258" s="15">
        <f>IF(N1258="Sí",0,H1258-I1258-K1258)</f>
        <v/>
      </c>
      <c r="R1258" s="14">
        <f>F1258-TODAY()</f>
        <v/>
      </c>
      <c r="S1258" s="14">
        <f>IF(N1258="Sí","🟢 Pagado",IF(R1258&lt;0,"🔴 Vencido",IF(R1258&lt;=7,"🟡 Por vencer","")))</f>
        <v/>
      </c>
      <c r="T1258" s="14" t="n"/>
      <c r="U1258" s="14" t="n"/>
      <c r="V1258" s="14" t="n"/>
      <c r="W1258" s="14" t="n"/>
      <c r="X1258" s="87" t="n"/>
    </row>
    <row r="1259">
      <c r="A1259" s="13" t="n"/>
      <c r="B1259" s="14" t="n"/>
      <c r="C1259" s="14" t="n"/>
      <c r="D1259" s="14" t="n"/>
      <c r="E1259" s="13" t="n"/>
      <c r="F1259" s="13" t="n"/>
      <c r="G1259" s="14" t="n"/>
      <c r="H1259" s="15" t="n"/>
      <c r="I1259" s="15" t="n"/>
      <c r="J1259" s="308" t="n"/>
      <c r="K1259" s="15" t="n"/>
      <c r="L1259" s="15" t="n"/>
      <c r="M1259" s="15" t="n"/>
      <c r="N1259" s="14" t="n"/>
      <c r="O1259" s="13" t="n"/>
      <c r="P1259" s="14" t="n"/>
      <c r="Q1259" s="15">
        <f>IF(N1259="Sí",0,H1259-I1259-K1259)</f>
        <v/>
      </c>
      <c r="R1259" s="14">
        <f>F1259-TODAY()</f>
        <v/>
      </c>
      <c r="S1259" s="14">
        <f>IF(N1259="Sí","🟢 Pagado",IF(R1259&lt;0,"🔴 Vencido",IF(R1259&lt;=7,"🟡 Por vencer","")))</f>
        <v/>
      </c>
      <c r="T1259" s="14" t="n"/>
      <c r="U1259" s="14" t="n"/>
      <c r="V1259" s="14" t="n"/>
      <c r="W1259" s="14" t="n"/>
      <c r="X1259" s="87" t="n"/>
    </row>
    <row r="1260">
      <c r="A1260" s="13" t="n"/>
      <c r="B1260" s="14" t="n"/>
      <c r="C1260" s="14" t="n"/>
      <c r="D1260" s="14" t="n"/>
      <c r="E1260" s="13" t="n"/>
      <c r="F1260" s="13" t="n"/>
      <c r="G1260" s="14" t="n"/>
      <c r="H1260" s="15" t="n"/>
      <c r="I1260" s="15" t="n"/>
      <c r="J1260" s="308" t="n"/>
      <c r="K1260" s="15" t="n"/>
      <c r="L1260" s="15" t="n"/>
      <c r="M1260" s="15" t="n"/>
      <c r="N1260" s="14" t="n"/>
      <c r="O1260" s="13" t="n"/>
      <c r="P1260" s="14" t="n"/>
      <c r="Q1260" s="15">
        <f>IF(N1260="Sí",0,H1260-I1260-K1260)</f>
        <v/>
      </c>
      <c r="R1260" s="14">
        <f>F1260-TODAY()</f>
        <v/>
      </c>
      <c r="S1260" s="14">
        <f>IF(N1260="Sí","🟢 Pagado",IF(R1260&lt;0,"🔴 Vencido",IF(R1260&lt;=7,"🟡 Por vencer","")))</f>
        <v/>
      </c>
      <c r="T1260" s="14" t="n"/>
      <c r="U1260" s="14" t="n"/>
      <c r="V1260" s="14" t="n"/>
      <c r="W1260" s="14" t="n"/>
      <c r="X1260" s="87" t="n"/>
    </row>
    <row r="1261">
      <c r="A1261" s="13" t="n"/>
      <c r="B1261" s="14" t="n"/>
      <c r="C1261" s="14" t="n"/>
      <c r="D1261" s="14" t="n"/>
      <c r="E1261" s="13" t="n"/>
      <c r="F1261" s="13" t="n"/>
      <c r="G1261" s="14" t="n"/>
      <c r="H1261" s="15" t="n"/>
      <c r="I1261" s="15" t="n"/>
      <c r="J1261" s="308" t="n"/>
      <c r="K1261" s="15" t="n"/>
      <c r="L1261" s="15" t="n"/>
      <c r="M1261" s="15" t="n"/>
      <c r="N1261" s="14" t="n"/>
      <c r="O1261" s="13" t="n"/>
      <c r="P1261" s="14" t="n"/>
      <c r="Q1261" s="15">
        <f>IF(N1261="Sí",0,H1261-I1261-K1261)</f>
        <v/>
      </c>
      <c r="R1261" s="14">
        <f>F1261-TODAY()</f>
        <v/>
      </c>
      <c r="S1261" s="14">
        <f>IF(N1261="Sí","🟢 Pagado",IF(R1261&lt;0,"🔴 Vencido",IF(R1261&lt;=7,"🟡 Por vencer","")))</f>
        <v/>
      </c>
      <c r="T1261" s="14" t="n"/>
      <c r="U1261" s="14" t="n"/>
      <c r="V1261" s="14" t="n"/>
      <c r="W1261" s="14" t="n"/>
      <c r="X1261" s="87" t="n"/>
    </row>
    <row r="1262">
      <c r="A1262" s="13" t="n"/>
      <c r="B1262" s="14" t="n"/>
      <c r="C1262" s="14" t="n"/>
      <c r="D1262" s="14" t="n"/>
      <c r="E1262" s="13" t="n"/>
      <c r="F1262" s="13" t="n"/>
      <c r="G1262" s="14" t="n"/>
      <c r="H1262" s="15" t="n"/>
      <c r="I1262" s="15" t="n"/>
      <c r="J1262" s="308" t="n"/>
      <c r="K1262" s="15" t="n"/>
      <c r="L1262" s="15" t="n"/>
      <c r="M1262" s="15" t="n"/>
      <c r="N1262" s="14" t="n"/>
      <c r="O1262" s="13" t="n"/>
      <c r="P1262" s="14" t="n"/>
      <c r="Q1262" s="15">
        <f>IF(N1262="Sí",0,H1262-I1262-K1262)</f>
        <v/>
      </c>
      <c r="R1262" s="14">
        <f>F1262-TODAY()</f>
        <v/>
      </c>
      <c r="S1262" s="14">
        <f>IF(N1262="Sí","🟢 Pagado",IF(R1262&lt;0,"🔴 Vencido",IF(R1262&lt;=7,"🟡 Por vencer","")))</f>
        <v/>
      </c>
      <c r="T1262" s="14" t="n"/>
      <c r="U1262" s="14" t="n"/>
      <c r="V1262" s="14" t="n"/>
      <c r="W1262" s="14" t="n"/>
      <c r="X1262" s="87" t="n"/>
    </row>
    <row r="1263">
      <c r="A1263" s="13" t="n"/>
      <c r="B1263" s="14" t="n"/>
      <c r="C1263" s="14" t="n"/>
      <c r="D1263" s="14" t="n"/>
      <c r="E1263" s="13" t="n"/>
      <c r="F1263" s="13" t="n"/>
      <c r="G1263" s="14" t="n"/>
      <c r="H1263" s="15" t="n"/>
      <c r="I1263" s="15" t="n"/>
      <c r="J1263" s="308" t="n"/>
      <c r="K1263" s="15" t="n"/>
      <c r="L1263" s="15" t="n"/>
      <c r="M1263" s="15" t="n"/>
      <c r="N1263" s="14" t="n"/>
      <c r="O1263" s="13" t="n"/>
      <c r="P1263" s="14" t="n"/>
      <c r="Q1263" s="15">
        <f>IF(N1263="Sí",0,H1263-I1263-K1263)</f>
        <v/>
      </c>
      <c r="R1263" s="14">
        <f>F1263-TODAY()</f>
        <v/>
      </c>
      <c r="S1263" s="14">
        <f>IF(N1263="Sí","🟢 Pagado",IF(R1263&lt;0,"🔴 Vencido",IF(R1263&lt;=7,"🟡 Por vencer","")))</f>
        <v/>
      </c>
      <c r="T1263" s="14" t="n"/>
      <c r="U1263" s="14" t="n"/>
      <c r="V1263" s="14" t="n"/>
      <c r="W1263" s="14" t="n"/>
      <c r="X1263" s="87" t="n"/>
    </row>
    <row r="1264">
      <c r="A1264" s="13" t="n"/>
      <c r="B1264" s="14" t="n"/>
      <c r="C1264" s="14" t="n"/>
      <c r="D1264" s="14" t="n"/>
      <c r="E1264" s="13" t="n"/>
      <c r="F1264" s="13" t="n"/>
      <c r="G1264" s="14" t="n"/>
      <c r="H1264" s="15" t="n"/>
      <c r="I1264" s="15" t="n"/>
      <c r="J1264" s="308" t="n"/>
      <c r="K1264" s="15" t="n"/>
      <c r="L1264" s="15" t="n"/>
      <c r="M1264" s="15" t="n"/>
      <c r="N1264" s="14" t="n"/>
      <c r="O1264" s="13" t="n"/>
      <c r="P1264" s="14" t="n"/>
      <c r="Q1264" s="15">
        <f>IF(N1264="Sí",0,H1264-I1264-K1264)</f>
        <v/>
      </c>
      <c r="R1264" s="14">
        <f>F1264-TODAY()</f>
        <v/>
      </c>
      <c r="S1264" s="14">
        <f>IF(N1264="Sí","🟢 Pagado",IF(R1264&lt;0,"🔴 Vencido",IF(R1264&lt;=7,"🟡 Por vencer","")))</f>
        <v/>
      </c>
      <c r="T1264" s="14" t="n"/>
      <c r="U1264" s="14" t="n"/>
      <c r="V1264" s="14" t="n"/>
      <c r="W1264" s="14" t="n"/>
      <c r="X1264" s="87" t="n"/>
    </row>
    <row r="1265">
      <c r="A1265" s="13" t="n"/>
      <c r="B1265" s="14" t="n"/>
      <c r="C1265" s="14" t="n"/>
      <c r="D1265" s="14" t="n"/>
      <c r="E1265" s="13" t="n"/>
      <c r="F1265" s="13" t="n"/>
      <c r="G1265" s="14" t="n"/>
      <c r="H1265" s="15" t="n"/>
      <c r="I1265" s="15" t="n"/>
      <c r="J1265" s="308" t="n"/>
      <c r="K1265" s="15" t="n"/>
      <c r="L1265" s="15" t="n"/>
      <c r="M1265" s="15" t="n"/>
      <c r="N1265" s="14" t="n"/>
      <c r="O1265" s="13" t="n"/>
      <c r="P1265" s="14" t="n"/>
      <c r="Q1265" s="15">
        <f>IF(N1265="Sí",0,H1265-I1265-K1265)</f>
        <v/>
      </c>
      <c r="R1265" s="14">
        <f>F1265-TODAY()</f>
        <v/>
      </c>
      <c r="S1265" s="14">
        <f>IF(N1265="Sí","🟢 Pagado",IF(R1265&lt;0,"🔴 Vencido",IF(R1265&lt;=7,"🟡 Por vencer","")))</f>
        <v/>
      </c>
      <c r="T1265" s="14" t="n"/>
      <c r="U1265" s="14" t="n"/>
      <c r="V1265" s="14" t="n"/>
      <c r="W1265" s="14" t="n"/>
      <c r="X1265" s="87" t="n"/>
    </row>
    <row r="1266">
      <c r="A1266" s="13" t="n"/>
      <c r="B1266" s="14" t="n"/>
      <c r="C1266" s="14" t="n"/>
      <c r="D1266" s="14" t="n"/>
      <c r="E1266" s="13" t="n"/>
      <c r="F1266" s="13" t="n"/>
      <c r="G1266" s="14" t="n"/>
      <c r="H1266" s="15" t="n"/>
      <c r="I1266" s="15" t="n"/>
      <c r="J1266" s="308" t="n"/>
      <c r="K1266" s="15" t="n"/>
      <c r="L1266" s="15" t="n"/>
      <c r="M1266" s="15" t="n"/>
      <c r="N1266" s="14" t="n"/>
      <c r="O1266" s="13" t="n"/>
      <c r="P1266" s="14" t="n"/>
      <c r="Q1266" s="15">
        <f>IF(N1266="Sí",0,H1266-I1266-K1266)</f>
        <v/>
      </c>
      <c r="R1266" s="14">
        <f>F1266-TODAY()</f>
        <v/>
      </c>
      <c r="S1266" s="14">
        <f>IF(N1266="Sí","🟢 Pagado",IF(R1266&lt;0,"🔴 Vencido",IF(R1266&lt;=7,"🟡 Por vencer","")))</f>
        <v/>
      </c>
      <c r="T1266" s="14" t="n"/>
      <c r="U1266" s="14" t="n"/>
      <c r="V1266" s="14" t="n"/>
      <c r="W1266" s="14" t="n"/>
      <c r="X1266" s="87" t="n"/>
    </row>
    <row r="1267">
      <c r="A1267" s="13" t="n"/>
      <c r="B1267" s="14" t="n"/>
      <c r="C1267" s="14" t="n"/>
      <c r="D1267" s="14" t="n"/>
      <c r="E1267" s="13" t="n"/>
      <c r="F1267" s="13" t="n"/>
      <c r="G1267" s="14" t="n"/>
      <c r="H1267" s="15" t="n"/>
      <c r="I1267" s="15" t="n"/>
      <c r="J1267" s="308" t="n"/>
      <c r="K1267" s="15" t="n"/>
      <c r="L1267" s="15" t="n"/>
      <c r="M1267" s="15" t="n"/>
      <c r="N1267" s="14" t="n"/>
      <c r="O1267" s="13" t="n"/>
      <c r="P1267" s="14" t="n"/>
      <c r="Q1267" s="15">
        <f>IF(N1267="Sí",0,H1267-I1267-K1267)</f>
        <v/>
      </c>
      <c r="R1267" s="14">
        <f>F1267-TODAY()</f>
        <v/>
      </c>
      <c r="S1267" s="14">
        <f>IF(N1267="Sí","🟢 Pagado",IF(R1267&lt;0,"🔴 Vencido",IF(R1267&lt;=7,"🟡 Por vencer","")))</f>
        <v/>
      </c>
      <c r="T1267" s="14" t="n"/>
      <c r="U1267" s="14" t="n"/>
      <c r="V1267" s="14" t="n"/>
      <c r="W1267" s="14" t="n"/>
      <c r="X1267" s="87" t="n"/>
    </row>
    <row r="1268">
      <c r="A1268" s="13" t="n"/>
      <c r="B1268" s="14" t="n"/>
      <c r="C1268" s="14" t="n"/>
      <c r="D1268" s="14" t="n"/>
      <c r="E1268" s="13" t="n"/>
      <c r="F1268" s="13" t="n"/>
      <c r="G1268" s="14" t="n"/>
      <c r="H1268" s="15" t="n"/>
      <c r="I1268" s="15" t="n"/>
      <c r="J1268" s="308" t="n"/>
      <c r="K1268" s="15" t="n"/>
      <c r="L1268" s="15" t="n"/>
      <c r="M1268" s="15" t="n"/>
      <c r="N1268" s="14" t="n"/>
      <c r="O1268" s="13" t="n"/>
      <c r="P1268" s="14" t="n"/>
      <c r="Q1268" s="15">
        <f>IF(N1268="Sí",0,H1268-I1268-K1268)</f>
        <v/>
      </c>
      <c r="R1268" s="14">
        <f>F1268-TODAY()</f>
        <v/>
      </c>
      <c r="S1268" s="14">
        <f>IF(N1268="Sí","🟢 Pagado",IF(R1268&lt;0,"🔴 Vencido",IF(R1268&lt;=7,"🟡 Por vencer","")))</f>
        <v/>
      </c>
      <c r="T1268" s="14" t="n"/>
      <c r="U1268" s="14" t="n"/>
      <c r="V1268" s="14" t="n"/>
      <c r="W1268" s="14" t="n"/>
      <c r="X1268" s="87" t="n"/>
    </row>
    <row r="1269">
      <c r="A1269" s="13" t="n"/>
      <c r="B1269" s="14" t="n"/>
      <c r="C1269" s="14" t="n"/>
      <c r="D1269" s="14" t="n"/>
      <c r="E1269" s="13" t="n"/>
      <c r="F1269" s="13" t="n"/>
      <c r="G1269" s="14" t="n"/>
      <c r="H1269" s="15" t="n"/>
      <c r="I1269" s="15" t="n"/>
      <c r="J1269" s="308" t="n"/>
      <c r="K1269" s="15" t="n"/>
      <c r="L1269" s="15" t="n"/>
      <c r="M1269" s="15" t="n"/>
      <c r="N1269" s="14" t="n"/>
      <c r="O1269" s="13" t="n"/>
      <c r="P1269" s="14" t="n"/>
      <c r="Q1269" s="15">
        <f>IF(N1269="Sí",0,H1269-I1269-K1269)</f>
        <v/>
      </c>
      <c r="R1269" s="14">
        <f>F1269-TODAY()</f>
        <v/>
      </c>
      <c r="S1269" s="14">
        <f>IF(N1269="Sí","🟢 Pagado",IF(R1269&lt;0,"🔴 Vencido",IF(R1269&lt;=7,"🟡 Por vencer","")))</f>
        <v/>
      </c>
      <c r="T1269" s="14" t="n"/>
      <c r="U1269" s="14" t="n"/>
      <c r="V1269" s="14" t="n"/>
      <c r="W1269" s="14" t="n"/>
      <c r="X1269" s="87" t="n"/>
    </row>
    <row r="1270">
      <c r="A1270" s="13" t="n"/>
      <c r="B1270" s="14" t="n"/>
      <c r="C1270" s="14" t="n"/>
      <c r="D1270" s="14" t="n"/>
      <c r="E1270" s="13" t="n"/>
      <c r="F1270" s="13" t="n"/>
      <c r="G1270" s="14" t="n"/>
      <c r="H1270" s="15" t="n"/>
      <c r="I1270" s="15" t="n"/>
      <c r="J1270" s="308" t="n"/>
      <c r="K1270" s="15" t="n"/>
      <c r="L1270" s="15" t="n"/>
      <c r="M1270" s="15" t="n"/>
      <c r="N1270" s="14" t="n"/>
      <c r="O1270" s="13" t="n"/>
      <c r="P1270" s="14" t="n"/>
      <c r="Q1270" s="15">
        <f>IF(N1270="Sí",0,H1270-I1270-K1270)</f>
        <v/>
      </c>
      <c r="R1270" s="14">
        <f>F1270-TODAY()</f>
        <v/>
      </c>
      <c r="S1270" s="14">
        <f>IF(N1270="Sí","🟢 Pagado",IF(R1270&lt;0,"🔴 Vencido",IF(R1270&lt;=7,"🟡 Por vencer","")))</f>
        <v/>
      </c>
      <c r="T1270" s="14" t="n"/>
      <c r="U1270" s="14" t="n"/>
      <c r="V1270" s="14" t="n"/>
      <c r="W1270" s="14" t="n"/>
      <c r="X1270" s="87" t="n"/>
    </row>
    <row r="1271">
      <c r="A1271" s="13" t="n"/>
      <c r="B1271" s="14" t="n"/>
      <c r="C1271" s="14" t="n"/>
      <c r="D1271" s="14" t="n"/>
      <c r="E1271" s="13" t="n"/>
      <c r="F1271" s="13" t="n"/>
      <c r="G1271" s="14" t="n"/>
      <c r="H1271" s="15" t="n"/>
      <c r="I1271" s="15" t="n"/>
      <c r="J1271" s="308" t="n"/>
      <c r="K1271" s="15" t="n"/>
      <c r="L1271" s="15" t="n"/>
      <c r="M1271" s="15" t="n"/>
      <c r="N1271" s="14" t="n"/>
      <c r="O1271" s="13" t="n"/>
      <c r="P1271" s="14" t="n"/>
      <c r="Q1271" s="15">
        <f>IF(N1271="Sí",0,H1271-I1271-K1271)</f>
        <v/>
      </c>
      <c r="R1271" s="14">
        <f>F1271-TODAY()</f>
        <v/>
      </c>
      <c r="S1271" s="14">
        <f>IF(N1271="Sí","🟢 Pagado",IF(R1271&lt;0,"🔴 Vencido",IF(R1271&lt;=7,"🟡 Por vencer","")))</f>
        <v/>
      </c>
      <c r="T1271" s="14" t="n"/>
      <c r="U1271" s="14" t="n"/>
      <c r="V1271" s="14" t="n"/>
      <c r="W1271" s="14" t="n"/>
      <c r="X1271" s="87" t="n"/>
    </row>
    <row r="1272">
      <c r="A1272" s="13" t="n"/>
      <c r="B1272" s="14" t="n"/>
      <c r="C1272" s="14" t="n"/>
      <c r="D1272" s="14" t="n"/>
      <c r="E1272" s="13" t="n"/>
      <c r="F1272" s="13" t="n"/>
      <c r="G1272" s="14" t="n"/>
      <c r="H1272" s="15" t="n"/>
      <c r="I1272" s="15" t="n"/>
      <c r="J1272" s="308" t="n"/>
      <c r="K1272" s="15" t="n"/>
      <c r="L1272" s="15" t="n"/>
      <c r="M1272" s="15" t="n"/>
      <c r="N1272" s="14" t="n"/>
      <c r="O1272" s="13" t="n"/>
      <c r="P1272" s="14" t="n"/>
      <c r="Q1272" s="15">
        <f>IF(N1272="Sí",0,H1272-I1272-K1272)</f>
        <v/>
      </c>
      <c r="R1272" s="14">
        <f>F1272-TODAY()</f>
        <v/>
      </c>
      <c r="S1272" s="14">
        <f>IF(N1272="Sí","🟢 Pagado",IF(R1272&lt;0,"🔴 Vencido",IF(R1272&lt;=7,"🟡 Por vencer","")))</f>
        <v/>
      </c>
      <c r="T1272" s="14" t="n"/>
      <c r="U1272" s="14" t="n"/>
      <c r="V1272" s="14" t="n"/>
      <c r="W1272" s="14" t="n"/>
      <c r="X1272" s="87" t="n"/>
    </row>
    <row r="1273">
      <c r="A1273" s="13" t="n"/>
      <c r="B1273" s="14" t="n"/>
      <c r="C1273" s="14" t="n"/>
      <c r="D1273" s="14" t="n"/>
      <c r="E1273" s="13" t="n"/>
      <c r="F1273" s="13" t="n"/>
      <c r="G1273" s="14" t="n"/>
      <c r="H1273" s="15" t="n"/>
      <c r="I1273" s="15" t="n"/>
      <c r="J1273" s="308" t="n"/>
      <c r="K1273" s="15" t="n"/>
      <c r="L1273" s="15" t="n"/>
      <c r="M1273" s="15" t="n"/>
      <c r="N1273" s="14" t="n"/>
      <c r="O1273" s="13" t="n"/>
      <c r="P1273" s="14" t="n"/>
      <c r="Q1273" s="15">
        <f>IF(N1273="Sí",0,H1273-I1273-K1273)</f>
        <v/>
      </c>
      <c r="R1273" s="14">
        <f>F1273-TODAY()</f>
        <v/>
      </c>
      <c r="S1273" s="14">
        <f>IF(N1273="Sí","🟢 Pagado",IF(R1273&lt;0,"🔴 Vencido",IF(R1273&lt;=7,"🟡 Por vencer","")))</f>
        <v/>
      </c>
      <c r="T1273" s="14" t="n"/>
      <c r="U1273" s="14" t="n"/>
      <c r="V1273" s="14" t="n"/>
      <c r="W1273" s="14" t="n"/>
      <c r="X1273" s="87" t="n"/>
    </row>
    <row r="1274">
      <c r="A1274" s="13" t="n"/>
      <c r="B1274" s="14" t="n"/>
      <c r="C1274" s="14" t="n"/>
      <c r="D1274" s="14" t="n"/>
      <c r="E1274" s="13" t="n"/>
      <c r="F1274" s="13" t="n"/>
      <c r="G1274" s="14" t="n"/>
      <c r="H1274" s="15" t="n"/>
      <c r="I1274" s="15" t="n"/>
      <c r="J1274" s="308" t="n"/>
      <c r="K1274" s="15" t="n"/>
      <c r="L1274" s="15" t="n"/>
      <c r="M1274" s="15" t="n"/>
      <c r="N1274" s="14" t="n"/>
      <c r="O1274" s="13" t="n"/>
      <c r="P1274" s="14" t="n"/>
      <c r="Q1274" s="15">
        <f>IF(N1274="Sí",0,H1274-I1274-K1274)</f>
        <v/>
      </c>
      <c r="R1274" s="14">
        <f>F1274-TODAY()</f>
        <v/>
      </c>
      <c r="S1274" s="14">
        <f>IF(N1274="Sí","🟢 Pagado",IF(R1274&lt;0,"🔴 Vencido",IF(R1274&lt;=7,"🟡 Por vencer","")))</f>
        <v/>
      </c>
      <c r="T1274" s="14" t="n"/>
      <c r="U1274" s="14" t="n"/>
      <c r="V1274" s="14" t="n"/>
      <c r="W1274" s="14" t="n"/>
      <c r="X1274" s="87" t="n"/>
    </row>
    <row r="1275">
      <c r="A1275" s="13" t="n"/>
      <c r="B1275" s="14" t="n"/>
      <c r="C1275" s="14" t="n"/>
      <c r="D1275" s="14" t="n"/>
      <c r="E1275" s="13" t="n"/>
      <c r="F1275" s="13" t="n"/>
      <c r="G1275" s="14" t="n"/>
      <c r="H1275" s="15" t="n"/>
      <c r="I1275" s="15" t="n"/>
      <c r="J1275" s="308" t="n"/>
      <c r="K1275" s="15" t="n"/>
      <c r="L1275" s="15" t="n"/>
      <c r="M1275" s="15" t="n"/>
      <c r="N1275" s="14" t="n"/>
      <c r="O1275" s="13" t="n"/>
      <c r="P1275" s="14" t="n"/>
      <c r="Q1275" s="15">
        <f>IF(N1275="Sí",0,H1275-I1275-K1275)</f>
        <v/>
      </c>
      <c r="R1275" s="14">
        <f>F1275-TODAY()</f>
        <v/>
      </c>
      <c r="S1275" s="14">
        <f>IF(N1275="Sí","🟢 Pagado",IF(R1275&lt;0,"🔴 Vencido",IF(R1275&lt;=7,"🟡 Por vencer","")))</f>
        <v/>
      </c>
      <c r="T1275" s="14" t="n"/>
      <c r="U1275" s="14" t="n"/>
      <c r="V1275" s="14" t="n"/>
      <c r="W1275" s="14" t="n"/>
      <c r="X1275" s="87" t="n"/>
    </row>
    <row r="1276">
      <c r="A1276" s="13" t="n"/>
      <c r="B1276" s="14" t="n"/>
      <c r="C1276" s="14" t="n"/>
      <c r="D1276" s="14" t="n"/>
      <c r="E1276" s="13" t="n"/>
      <c r="F1276" s="13" t="n"/>
      <c r="G1276" s="14" t="n"/>
      <c r="H1276" s="15" t="n"/>
      <c r="I1276" s="15" t="n"/>
      <c r="J1276" s="308" t="n"/>
      <c r="K1276" s="15" t="n"/>
      <c r="L1276" s="15" t="n"/>
      <c r="M1276" s="15" t="n"/>
      <c r="N1276" s="14" t="n"/>
      <c r="O1276" s="13" t="n"/>
      <c r="P1276" s="14" t="n"/>
      <c r="Q1276" s="15">
        <f>IF(N1276="Sí",0,H1276-I1276-K1276)</f>
        <v/>
      </c>
      <c r="R1276" s="14">
        <f>F1276-TODAY()</f>
        <v/>
      </c>
      <c r="S1276" s="14">
        <f>IF(N1276="Sí","🟢 Pagado",IF(R1276&lt;0,"🔴 Vencido",IF(R1276&lt;=7,"🟡 Por vencer","")))</f>
        <v/>
      </c>
      <c r="T1276" s="14" t="n"/>
      <c r="U1276" s="14" t="n"/>
      <c r="V1276" s="14" t="n"/>
      <c r="W1276" s="14" t="n"/>
      <c r="X1276" s="87" t="n"/>
    </row>
    <row r="1277">
      <c r="A1277" s="13" t="n"/>
      <c r="B1277" s="14" t="n"/>
      <c r="C1277" s="14" t="n"/>
      <c r="D1277" s="14" t="n"/>
      <c r="E1277" s="13" t="n"/>
      <c r="F1277" s="13" t="n"/>
      <c r="G1277" s="14" t="n"/>
      <c r="H1277" s="15" t="n"/>
      <c r="I1277" s="15" t="n"/>
      <c r="J1277" s="308" t="n"/>
      <c r="K1277" s="15" t="n"/>
      <c r="L1277" s="15" t="n"/>
      <c r="M1277" s="15" t="n"/>
      <c r="N1277" s="14" t="n"/>
      <c r="O1277" s="13" t="n"/>
      <c r="P1277" s="14" t="n"/>
      <c r="Q1277" s="15">
        <f>IF(N1277="Sí",0,H1277-I1277-K1277)</f>
        <v/>
      </c>
      <c r="R1277" s="14">
        <f>F1277-TODAY()</f>
        <v/>
      </c>
      <c r="S1277" s="14">
        <f>IF(N1277="Sí","🟢 Pagado",IF(R1277&lt;0,"🔴 Vencido",IF(R1277&lt;=7,"🟡 Por vencer","")))</f>
        <v/>
      </c>
      <c r="T1277" s="14" t="n"/>
      <c r="U1277" s="14" t="n"/>
      <c r="V1277" s="14" t="n"/>
      <c r="W1277" s="14" t="n"/>
      <c r="X1277" s="87" t="n"/>
    </row>
    <row r="1278">
      <c r="A1278" s="13" t="n"/>
      <c r="B1278" s="14" t="n"/>
      <c r="C1278" s="14" t="n"/>
      <c r="D1278" s="14" t="n"/>
      <c r="E1278" s="13" t="n"/>
      <c r="F1278" s="13" t="n"/>
      <c r="G1278" s="14" t="n"/>
      <c r="H1278" s="15" t="n"/>
      <c r="I1278" s="15" t="n"/>
      <c r="J1278" s="308" t="n"/>
      <c r="K1278" s="15" t="n"/>
      <c r="L1278" s="15" t="n"/>
      <c r="M1278" s="15" t="n"/>
      <c r="N1278" s="14" t="n"/>
      <c r="O1278" s="13" t="n"/>
      <c r="P1278" s="14" t="n"/>
      <c r="Q1278" s="15">
        <f>IF(N1278="Sí",0,H1278-I1278-K1278)</f>
        <v/>
      </c>
      <c r="R1278" s="14">
        <f>F1278-TODAY()</f>
        <v/>
      </c>
      <c r="S1278" s="14">
        <f>IF(N1278="Sí","🟢 Pagado",IF(R1278&lt;0,"🔴 Vencido",IF(R1278&lt;=7,"🟡 Por vencer","")))</f>
        <v/>
      </c>
      <c r="T1278" s="14" t="n"/>
      <c r="U1278" s="14" t="n"/>
      <c r="V1278" s="14" t="n"/>
      <c r="W1278" s="14" t="n"/>
      <c r="X1278" s="87" t="n"/>
    </row>
    <row r="1279">
      <c r="A1279" s="13" t="n"/>
      <c r="B1279" s="14" t="n"/>
      <c r="C1279" s="14" t="n"/>
      <c r="D1279" s="14" t="n"/>
      <c r="E1279" s="13" t="n"/>
      <c r="F1279" s="13" t="n"/>
      <c r="G1279" s="14" t="n"/>
      <c r="H1279" s="15" t="n"/>
      <c r="I1279" s="15" t="n"/>
      <c r="J1279" s="308" t="n"/>
      <c r="K1279" s="15" t="n"/>
      <c r="L1279" s="15" t="n"/>
      <c r="M1279" s="15" t="n"/>
      <c r="N1279" s="14" t="n"/>
      <c r="O1279" s="13" t="n"/>
      <c r="P1279" s="14" t="n"/>
      <c r="Q1279" s="15">
        <f>IF(N1279="Sí",0,H1279-I1279-K1279)</f>
        <v/>
      </c>
      <c r="R1279" s="14">
        <f>F1279-TODAY()</f>
        <v/>
      </c>
      <c r="S1279" s="14">
        <f>IF(N1279="Sí","🟢 Pagado",IF(R1279&lt;0,"🔴 Vencido",IF(R1279&lt;=7,"🟡 Por vencer","")))</f>
        <v/>
      </c>
      <c r="T1279" s="14" t="n"/>
      <c r="U1279" s="14" t="n"/>
      <c r="V1279" s="14" t="n"/>
      <c r="W1279" s="14" t="n"/>
      <c r="X1279" s="87" t="n"/>
    </row>
    <row r="1280">
      <c r="A1280" s="13" t="n"/>
      <c r="B1280" s="14" t="n"/>
      <c r="C1280" s="14" t="n"/>
      <c r="D1280" s="14" t="n"/>
      <c r="E1280" s="13" t="n"/>
      <c r="F1280" s="13" t="n"/>
      <c r="G1280" s="14" t="n"/>
      <c r="H1280" s="15" t="n"/>
      <c r="I1280" s="15" t="n"/>
      <c r="J1280" s="308" t="n"/>
      <c r="K1280" s="15" t="n"/>
      <c r="L1280" s="15" t="n"/>
      <c r="M1280" s="15" t="n"/>
      <c r="N1280" s="14" t="n"/>
      <c r="O1280" s="13" t="n"/>
      <c r="P1280" s="14" t="n"/>
      <c r="Q1280" s="15">
        <f>IF(N1280="Sí",0,H1280-I1280-K1280)</f>
        <v/>
      </c>
      <c r="R1280" s="14">
        <f>F1280-TODAY()</f>
        <v/>
      </c>
      <c r="S1280" s="14">
        <f>IF(N1280="Sí","🟢 Pagado",IF(R1280&lt;0,"🔴 Vencido",IF(R1280&lt;=7,"🟡 Por vencer","")))</f>
        <v/>
      </c>
      <c r="T1280" s="14" t="n"/>
      <c r="U1280" s="14" t="n"/>
      <c r="V1280" s="14" t="n"/>
      <c r="W1280" s="14" t="n"/>
      <c r="X1280" s="87" t="n"/>
    </row>
    <row r="1281">
      <c r="A1281" s="13" t="n"/>
      <c r="B1281" s="14" t="n"/>
      <c r="C1281" s="14" t="n"/>
      <c r="D1281" s="14" t="n"/>
      <c r="E1281" s="13" t="n"/>
      <c r="F1281" s="13" t="n"/>
      <c r="G1281" s="14" t="n"/>
      <c r="H1281" s="15" t="n"/>
      <c r="I1281" s="15" t="n"/>
      <c r="J1281" s="308" t="n"/>
      <c r="K1281" s="15" t="n"/>
      <c r="L1281" s="15" t="n"/>
      <c r="M1281" s="15" t="n"/>
      <c r="N1281" s="14" t="n"/>
      <c r="O1281" s="13" t="n"/>
      <c r="P1281" s="14" t="n"/>
      <c r="Q1281" s="15">
        <f>IF(N1281="Sí",0,H1281-I1281-K1281)</f>
        <v/>
      </c>
      <c r="R1281" s="14">
        <f>F1281-TODAY()</f>
        <v/>
      </c>
      <c r="S1281" s="14">
        <f>IF(N1281="Sí","🟢 Pagado",IF(R1281&lt;0,"🔴 Vencido",IF(R1281&lt;=7,"🟡 Por vencer","")))</f>
        <v/>
      </c>
      <c r="T1281" s="14" t="n"/>
      <c r="U1281" s="14" t="n"/>
      <c r="V1281" s="14" t="n"/>
      <c r="W1281" s="14" t="n"/>
      <c r="X1281" s="87" t="n"/>
    </row>
    <row r="1282">
      <c r="A1282" s="13" t="n"/>
      <c r="B1282" s="14" t="n"/>
      <c r="C1282" s="14" t="n"/>
      <c r="D1282" s="14" t="n"/>
      <c r="E1282" s="13" t="n"/>
      <c r="F1282" s="13" t="n"/>
      <c r="G1282" s="14" t="n"/>
      <c r="H1282" s="15" t="n"/>
      <c r="I1282" s="15" t="n"/>
      <c r="J1282" s="308" t="n"/>
      <c r="K1282" s="15" t="n"/>
      <c r="L1282" s="15" t="n"/>
      <c r="M1282" s="15" t="n"/>
      <c r="N1282" s="14" t="n"/>
      <c r="O1282" s="13" t="n"/>
      <c r="P1282" s="14" t="n"/>
      <c r="Q1282" s="15">
        <f>IF(N1282="Sí",0,H1282-I1282-K1282)</f>
        <v/>
      </c>
      <c r="R1282" s="14">
        <f>F1282-TODAY()</f>
        <v/>
      </c>
      <c r="S1282" s="14">
        <f>IF(N1282="Sí","🟢 Pagado",IF(R1282&lt;0,"🔴 Vencido",IF(R1282&lt;=7,"🟡 Por vencer","")))</f>
        <v/>
      </c>
      <c r="T1282" s="14" t="n"/>
      <c r="U1282" s="14" t="n"/>
      <c r="V1282" s="14" t="n"/>
      <c r="W1282" s="14" t="n"/>
      <c r="X1282" s="87" t="n"/>
    </row>
    <row r="1283">
      <c r="A1283" s="13" t="n"/>
      <c r="B1283" s="14" t="n"/>
      <c r="C1283" s="14" t="n"/>
      <c r="D1283" s="14" t="n"/>
      <c r="E1283" s="13" t="n"/>
      <c r="F1283" s="13" t="n"/>
      <c r="G1283" s="14" t="n"/>
      <c r="H1283" s="15" t="n"/>
      <c r="I1283" s="15" t="n"/>
      <c r="J1283" s="308" t="n"/>
      <c r="K1283" s="15" t="n"/>
      <c r="L1283" s="15" t="n"/>
      <c r="M1283" s="15" t="n"/>
      <c r="N1283" s="14" t="n"/>
      <c r="O1283" s="13" t="n"/>
      <c r="P1283" s="14" t="n"/>
      <c r="Q1283" s="15">
        <f>IF(N1283="Sí",0,H1283-I1283-K1283)</f>
        <v/>
      </c>
      <c r="R1283" s="14">
        <f>F1283-TODAY()</f>
        <v/>
      </c>
      <c r="S1283" s="14">
        <f>IF(N1283="Sí","🟢 Pagado",IF(R1283&lt;0,"🔴 Vencido",IF(R1283&lt;=7,"🟡 Por vencer","")))</f>
        <v/>
      </c>
      <c r="T1283" s="14" t="n"/>
      <c r="U1283" s="14" t="n"/>
      <c r="V1283" s="14" t="n"/>
      <c r="W1283" s="14" t="n"/>
      <c r="X1283" s="87" t="n"/>
    </row>
    <row r="1284">
      <c r="A1284" s="13" t="n"/>
      <c r="B1284" s="14" t="n"/>
      <c r="C1284" s="14" t="n"/>
      <c r="D1284" s="14" t="n"/>
      <c r="E1284" s="13" t="n"/>
      <c r="F1284" s="13" t="n"/>
      <c r="G1284" s="14" t="n"/>
      <c r="H1284" s="15" t="n"/>
      <c r="I1284" s="15" t="n"/>
      <c r="J1284" s="308" t="n"/>
      <c r="K1284" s="15" t="n"/>
      <c r="L1284" s="15" t="n"/>
      <c r="M1284" s="15" t="n"/>
      <c r="N1284" s="14" t="n"/>
      <c r="O1284" s="13" t="n"/>
      <c r="P1284" s="14" t="n"/>
      <c r="Q1284" s="15">
        <f>IF(N1284="Sí",0,H1284-I1284-K1284)</f>
        <v/>
      </c>
      <c r="R1284" s="14">
        <f>F1284-TODAY()</f>
        <v/>
      </c>
      <c r="S1284" s="14">
        <f>IF(N1284="Sí","🟢 Pagado",IF(R1284&lt;0,"🔴 Vencido",IF(R1284&lt;=7,"🟡 Por vencer","")))</f>
        <v/>
      </c>
      <c r="T1284" s="14" t="n"/>
      <c r="U1284" s="14" t="n"/>
      <c r="V1284" s="14" t="n"/>
      <c r="W1284" s="14" t="n"/>
      <c r="X1284" s="87" t="n"/>
    </row>
    <row r="1285">
      <c r="A1285" s="13" t="n"/>
      <c r="B1285" s="14" t="n"/>
      <c r="C1285" s="14" t="n"/>
      <c r="D1285" s="14" t="n"/>
      <c r="E1285" s="13" t="n"/>
      <c r="F1285" s="13" t="n"/>
      <c r="G1285" s="14" t="n"/>
      <c r="H1285" s="15" t="n"/>
      <c r="I1285" s="15" t="n"/>
      <c r="J1285" s="308" t="n"/>
      <c r="K1285" s="15" t="n"/>
      <c r="L1285" s="15" t="n"/>
      <c r="M1285" s="15" t="n"/>
      <c r="N1285" s="14" t="n"/>
      <c r="O1285" s="13" t="n"/>
      <c r="P1285" s="14" t="n"/>
      <c r="Q1285" s="15">
        <f>IF(N1285="Sí",0,H1285-I1285-K1285)</f>
        <v/>
      </c>
      <c r="R1285" s="14">
        <f>F1285-TODAY()</f>
        <v/>
      </c>
      <c r="S1285" s="14">
        <f>IF(N1285="Sí","🟢 Pagado",IF(R1285&lt;0,"🔴 Vencido",IF(R1285&lt;=7,"🟡 Por vencer","")))</f>
        <v/>
      </c>
      <c r="T1285" s="14" t="n"/>
      <c r="U1285" s="14" t="n"/>
      <c r="V1285" s="14" t="n"/>
      <c r="W1285" s="14" t="n"/>
      <c r="X1285" s="87" t="n"/>
    </row>
    <row r="1286">
      <c r="A1286" s="13" t="n"/>
      <c r="B1286" s="14" t="n"/>
      <c r="C1286" s="14" t="n"/>
      <c r="D1286" s="14" t="n"/>
      <c r="E1286" s="13" t="n"/>
      <c r="F1286" s="13" t="n"/>
      <c r="G1286" s="14" t="n"/>
      <c r="H1286" s="15" t="n"/>
      <c r="I1286" s="15" t="n"/>
      <c r="J1286" s="308" t="n"/>
      <c r="K1286" s="15" t="n"/>
      <c r="L1286" s="15" t="n"/>
      <c r="M1286" s="15" t="n"/>
      <c r="N1286" s="14" t="n"/>
      <c r="O1286" s="13" t="n"/>
      <c r="P1286" s="14" t="n"/>
      <c r="Q1286" s="15">
        <f>IF(N1286="Sí",0,H1286-I1286-K1286)</f>
        <v/>
      </c>
      <c r="R1286" s="14">
        <f>F1286-TODAY()</f>
        <v/>
      </c>
      <c r="S1286" s="14">
        <f>IF(N1286="Sí","🟢 Pagado",IF(R1286&lt;0,"🔴 Vencido",IF(R1286&lt;=7,"🟡 Por vencer","")))</f>
        <v/>
      </c>
      <c r="T1286" s="14" t="n"/>
      <c r="U1286" s="14" t="n"/>
      <c r="V1286" s="14" t="n"/>
      <c r="W1286" s="14" t="n"/>
      <c r="X1286" s="87" t="n"/>
    </row>
    <row r="1287">
      <c r="A1287" s="13" t="n"/>
      <c r="B1287" s="14" t="n"/>
      <c r="C1287" s="14" t="n"/>
      <c r="D1287" s="14" t="n"/>
      <c r="E1287" s="13" t="n"/>
      <c r="F1287" s="13" t="n"/>
      <c r="G1287" s="14" t="n"/>
      <c r="H1287" s="15" t="n"/>
      <c r="I1287" s="15" t="n"/>
      <c r="J1287" s="308" t="n"/>
      <c r="K1287" s="15" t="n"/>
      <c r="L1287" s="15" t="n"/>
      <c r="M1287" s="15" t="n"/>
      <c r="N1287" s="14" t="n"/>
      <c r="O1287" s="13" t="n"/>
      <c r="P1287" s="14" t="n"/>
      <c r="Q1287" s="15">
        <f>IF(N1287="Sí",0,H1287-I1287-K1287)</f>
        <v/>
      </c>
      <c r="R1287" s="14">
        <f>F1287-TODAY()</f>
        <v/>
      </c>
      <c r="S1287" s="14">
        <f>IF(N1287="Sí","🟢 Pagado",IF(R1287&lt;0,"🔴 Vencido",IF(R1287&lt;=7,"🟡 Por vencer","")))</f>
        <v/>
      </c>
      <c r="T1287" s="14" t="n"/>
      <c r="U1287" s="14" t="n"/>
      <c r="V1287" s="14" t="n"/>
      <c r="W1287" s="14" t="n"/>
      <c r="X1287" s="87" t="n"/>
    </row>
    <row r="1288">
      <c r="A1288" s="13" t="n"/>
      <c r="B1288" s="14" t="n"/>
      <c r="C1288" s="14" t="n"/>
      <c r="D1288" s="14" t="n"/>
      <c r="E1288" s="13" t="n"/>
      <c r="F1288" s="13" t="n"/>
      <c r="G1288" s="14" t="n"/>
      <c r="H1288" s="15" t="n"/>
      <c r="I1288" s="15" t="n"/>
      <c r="J1288" s="308" t="n"/>
      <c r="K1288" s="15" t="n"/>
      <c r="L1288" s="15" t="n"/>
      <c r="M1288" s="15" t="n"/>
      <c r="N1288" s="14" t="n"/>
      <c r="O1288" s="13" t="n"/>
      <c r="P1288" s="14" t="n"/>
      <c r="Q1288" s="15">
        <f>IF(N1288="Sí",0,H1288-I1288-K1288)</f>
        <v/>
      </c>
      <c r="R1288" s="14">
        <f>F1288-TODAY()</f>
        <v/>
      </c>
      <c r="S1288" s="14">
        <f>IF(N1288="Sí","🟢 Pagado",IF(R1288&lt;0,"🔴 Vencido",IF(R1288&lt;=7,"🟡 Por vencer","")))</f>
        <v/>
      </c>
      <c r="T1288" s="14" t="n"/>
      <c r="U1288" s="14" t="n"/>
      <c r="V1288" s="14" t="n"/>
      <c r="W1288" s="14" t="n"/>
      <c r="X1288" s="87" t="n"/>
    </row>
    <row r="1289">
      <c r="A1289" s="13" t="n"/>
      <c r="B1289" s="14" t="n"/>
      <c r="C1289" s="14" t="n"/>
      <c r="D1289" s="14" t="n"/>
      <c r="E1289" s="13" t="n"/>
      <c r="F1289" s="13" t="n"/>
      <c r="G1289" s="14" t="n"/>
      <c r="H1289" s="15" t="n"/>
      <c r="I1289" s="15" t="n"/>
      <c r="J1289" s="308" t="n"/>
      <c r="K1289" s="15" t="n"/>
      <c r="L1289" s="15" t="n"/>
      <c r="M1289" s="15" t="n"/>
      <c r="N1289" s="14" t="n"/>
      <c r="O1289" s="13" t="n"/>
      <c r="P1289" s="14" t="n"/>
      <c r="Q1289" s="15">
        <f>IF(N1289="Sí",0,H1289-I1289-K1289)</f>
        <v/>
      </c>
      <c r="R1289" s="14">
        <f>F1289-TODAY()</f>
        <v/>
      </c>
      <c r="S1289" s="14">
        <f>IF(N1289="Sí","🟢 Pagado",IF(R1289&lt;0,"🔴 Vencido",IF(R1289&lt;=7,"🟡 Por vencer","")))</f>
        <v/>
      </c>
      <c r="T1289" s="14" t="n"/>
      <c r="U1289" s="14" t="n"/>
      <c r="V1289" s="14" t="n"/>
      <c r="W1289" s="14" t="n"/>
      <c r="X1289" s="87" t="n"/>
    </row>
    <row r="1290">
      <c r="A1290" s="13" t="n"/>
      <c r="B1290" s="14" t="n"/>
      <c r="C1290" s="14" t="n"/>
      <c r="D1290" s="14" t="n"/>
      <c r="E1290" s="13" t="n"/>
      <c r="F1290" s="13" t="n"/>
      <c r="G1290" s="14" t="n"/>
      <c r="H1290" s="15" t="n"/>
      <c r="I1290" s="15" t="n"/>
      <c r="J1290" s="308" t="n"/>
      <c r="K1290" s="15" t="n"/>
      <c r="L1290" s="15" t="n"/>
      <c r="M1290" s="15" t="n"/>
      <c r="N1290" s="14" t="n"/>
      <c r="O1290" s="13" t="n"/>
      <c r="P1290" s="14" t="n"/>
      <c r="Q1290" s="15">
        <f>IF(N1290="Sí",0,H1290-I1290-K1290)</f>
        <v/>
      </c>
      <c r="R1290" s="14">
        <f>F1290-TODAY()</f>
        <v/>
      </c>
      <c r="S1290" s="14">
        <f>IF(N1290="Sí","🟢 Pagado",IF(R1290&lt;0,"🔴 Vencido",IF(R1290&lt;=7,"🟡 Por vencer","")))</f>
        <v/>
      </c>
      <c r="T1290" s="14" t="n"/>
      <c r="U1290" s="14" t="n"/>
      <c r="V1290" s="14" t="n"/>
      <c r="W1290" s="14" t="n"/>
      <c r="X1290" s="87" t="n"/>
    </row>
    <row r="1291">
      <c r="A1291" s="13" t="n"/>
      <c r="B1291" s="14" t="n"/>
      <c r="C1291" s="14" t="n"/>
      <c r="D1291" s="14" t="n"/>
      <c r="E1291" s="13" t="n"/>
      <c r="F1291" s="13" t="n"/>
      <c r="G1291" s="14" t="n"/>
      <c r="H1291" s="15" t="n"/>
      <c r="I1291" s="15" t="n"/>
      <c r="J1291" s="308" t="n"/>
      <c r="K1291" s="15" t="n"/>
      <c r="L1291" s="15" t="n"/>
      <c r="M1291" s="15" t="n"/>
      <c r="N1291" s="14" t="n"/>
      <c r="O1291" s="13" t="n"/>
      <c r="P1291" s="14" t="n"/>
      <c r="Q1291" s="15">
        <f>IF(N1291="Sí",0,H1291-I1291-K1291)</f>
        <v/>
      </c>
      <c r="R1291" s="14">
        <f>F1291-TODAY()</f>
        <v/>
      </c>
      <c r="S1291" s="14">
        <f>IF(N1291="Sí","🟢 Pagado",IF(R1291&lt;0,"🔴 Vencido",IF(R1291&lt;=7,"🟡 Por vencer","")))</f>
        <v/>
      </c>
      <c r="T1291" s="14" t="n"/>
      <c r="U1291" s="14" t="n"/>
      <c r="V1291" s="14" t="n"/>
      <c r="W1291" s="14" t="n"/>
      <c r="X1291" s="87" t="n"/>
    </row>
    <row r="1292">
      <c r="A1292" s="13" t="n"/>
      <c r="B1292" s="14" t="n"/>
      <c r="C1292" s="14" t="n"/>
      <c r="D1292" s="14" t="n"/>
      <c r="E1292" s="13" t="n"/>
      <c r="F1292" s="13" t="n"/>
      <c r="G1292" s="14" t="n"/>
      <c r="H1292" s="15" t="n"/>
      <c r="I1292" s="15" t="n"/>
      <c r="J1292" s="308" t="n"/>
      <c r="K1292" s="15" t="n"/>
      <c r="L1292" s="15" t="n"/>
      <c r="M1292" s="15" t="n"/>
      <c r="N1292" s="14" t="n"/>
      <c r="O1292" s="13" t="n"/>
      <c r="P1292" s="14" t="n"/>
      <c r="Q1292" s="15">
        <f>IF(N1292="Sí",0,H1292-I1292-K1292)</f>
        <v/>
      </c>
      <c r="R1292" s="14">
        <f>F1292-TODAY()</f>
        <v/>
      </c>
      <c r="S1292" s="14">
        <f>IF(N1292="Sí","🟢 Pagado",IF(R1292&lt;0,"🔴 Vencido",IF(R1292&lt;=7,"🟡 Por vencer","")))</f>
        <v/>
      </c>
      <c r="T1292" s="14" t="n"/>
      <c r="U1292" s="14" t="n"/>
      <c r="V1292" s="14" t="n"/>
      <c r="W1292" s="14" t="n"/>
      <c r="X1292" s="87" t="n"/>
    </row>
    <row r="1293">
      <c r="A1293" s="13" t="n"/>
      <c r="B1293" s="14" t="n"/>
      <c r="C1293" s="14" t="n"/>
      <c r="D1293" s="14" t="n"/>
      <c r="E1293" s="13" t="n"/>
      <c r="F1293" s="13" t="n"/>
      <c r="G1293" s="14" t="n"/>
      <c r="H1293" s="15" t="n"/>
      <c r="I1293" s="15" t="n"/>
      <c r="J1293" s="308" t="n"/>
      <c r="K1293" s="15" t="n"/>
      <c r="L1293" s="15" t="n"/>
      <c r="M1293" s="15" t="n"/>
      <c r="N1293" s="14" t="n"/>
      <c r="O1293" s="13" t="n"/>
      <c r="P1293" s="14" t="n"/>
      <c r="Q1293" s="15">
        <f>IF(N1293="Sí",0,H1293-I1293-K1293)</f>
        <v/>
      </c>
      <c r="R1293" s="14">
        <f>F1293-TODAY()</f>
        <v/>
      </c>
      <c r="S1293" s="14">
        <f>IF(N1293="Sí","🟢 Pagado",IF(R1293&lt;0,"🔴 Vencido",IF(R1293&lt;=7,"🟡 Por vencer","")))</f>
        <v/>
      </c>
      <c r="T1293" s="14" t="n"/>
      <c r="U1293" s="14" t="n"/>
      <c r="V1293" s="14" t="n"/>
      <c r="W1293" s="14" t="n"/>
      <c r="X1293" s="87" t="n"/>
    </row>
    <row r="1294">
      <c r="A1294" s="13" t="n"/>
      <c r="B1294" s="14" t="n"/>
      <c r="C1294" s="14" t="n"/>
      <c r="D1294" s="14" t="n"/>
      <c r="E1294" s="13" t="n"/>
      <c r="F1294" s="13" t="n"/>
      <c r="G1294" s="14" t="n"/>
      <c r="H1294" s="15" t="n"/>
      <c r="I1294" s="15" t="n"/>
      <c r="J1294" s="308" t="n"/>
      <c r="K1294" s="15" t="n"/>
      <c r="L1294" s="15" t="n"/>
      <c r="M1294" s="15" t="n"/>
      <c r="N1294" s="14" t="n"/>
      <c r="O1294" s="13" t="n"/>
      <c r="P1294" s="14" t="n"/>
      <c r="Q1294" s="15">
        <f>IF(N1294="Sí",0,H1294-I1294-K1294)</f>
        <v/>
      </c>
      <c r="R1294" s="14">
        <f>F1294-TODAY()</f>
        <v/>
      </c>
      <c r="S1294" s="14">
        <f>IF(N1294="Sí","🟢 Pagado",IF(R1294&lt;0,"🔴 Vencido",IF(R1294&lt;=7,"🟡 Por vencer","")))</f>
        <v/>
      </c>
      <c r="T1294" s="14" t="n"/>
      <c r="U1294" s="14" t="n"/>
      <c r="V1294" s="14" t="n"/>
      <c r="W1294" s="14" t="n"/>
      <c r="X1294" s="87" t="n"/>
    </row>
    <row r="1295">
      <c r="A1295" s="13" t="n"/>
      <c r="B1295" s="14" t="n"/>
      <c r="C1295" s="14" t="n"/>
      <c r="D1295" s="14" t="n"/>
      <c r="E1295" s="13" t="n"/>
      <c r="F1295" s="13" t="n"/>
      <c r="G1295" s="14" t="n"/>
      <c r="H1295" s="15" t="n"/>
      <c r="I1295" s="15" t="n"/>
      <c r="J1295" s="308" t="n"/>
      <c r="K1295" s="15" t="n"/>
      <c r="L1295" s="15" t="n"/>
      <c r="M1295" s="15" t="n"/>
      <c r="N1295" s="14" t="n"/>
      <c r="O1295" s="13" t="n"/>
      <c r="P1295" s="14" t="n"/>
      <c r="Q1295" s="15">
        <f>IF(N1295="Sí",0,H1295-I1295-K1295)</f>
        <v/>
      </c>
      <c r="R1295" s="14">
        <f>F1295-TODAY()</f>
        <v/>
      </c>
      <c r="S1295" s="14">
        <f>IF(N1295="Sí","🟢 Pagado",IF(R1295&lt;0,"🔴 Vencido",IF(R1295&lt;=7,"🟡 Por vencer","")))</f>
        <v/>
      </c>
      <c r="T1295" s="14" t="n"/>
      <c r="U1295" s="14" t="n"/>
      <c r="V1295" s="14" t="n"/>
      <c r="W1295" s="14" t="n"/>
      <c r="X1295" s="87" t="n"/>
    </row>
    <row r="1296">
      <c r="A1296" s="13" t="n"/>
      <c r="B1296" s="14" t="n"/>
      <c r="C1296" s="14" t="n"/>
      <c r="D1296" s="14" t="n"/>
      <c r="E1296" s="13" t="n"/>
      <c r="F1296" s="13" t="n"/>
      <c r="G1296" s="14" t="n"/>
      <c r="H1296" s="15" t="n"/>
      <c r="I1296" s="15" t="n"/>
      <c r="J1296" s="308" t="n"/>
      <c r="K1296" s="15" t="n"/>
      <c r="L1296" s="15" t="n"/>
      <c r="M1296" s="15" t="n"/>
      <c r="N1296" s="14" t="n"/>
      <c r="O1296" s="13" t="n"/>
      <c r="P1296" s="14" t="n"/>
      <c r="Q1296" s="15">
        <f>IF(N1296="Sí",0,H1296-I1296-K1296)</f>
        <v/>
      </c>
      <c r="R1296" s="14">
        <f>F1296-TODAY()</f>
        <v/>
      </c>
      <c r="S1296" s="14">
        <f>IF(N1296="Sí","🟢 Pagado",IF(R1296&lt;0,"🔴 Vencido",IF(R1296&lt;=7,"🟡 Por vencer","")))</f>
        <v/>
      </c>
      <c r="T1296" s="14" t="n"/>
      <c r="U1296" s="14" t="n"/>
      <c r="V1296" s="14" t="n"/>
      <c r="W1296" s="14" t="n"/>
      <c r="X1296" s="87" t="n"/>
    </row>
    <row r="1297">
      <c r="A1297" s="13" t="n"/>
      <c r="B1297" s="14" t="n"/>
      <c r="C1297" s="14" t="n"/>
      <c r="D1297" s="14" t="n"/>
      <c r="E1297" s="13" t="n"/>
      <c r="F1297" s="13" t="n"/>
      <c r="G1297" s="14" t="n"/>
      <c r="H1297" s="15" t="n"/>
      <c r="I1297" s="15" t="n"/>
      <c r="J1297" s="308" t="n"/>
      <c r="K1297" s="15" t="n"/>
      <c r="L1297" s="15" t="n"/>
      <c r="M1297" s="15" t="n"/>
      <c r="N1297" s="14" t="n"/>
      <c r="O1297" s="13" t="n"/>
      <c r="P1297" s="14" t="n"/>
      <c r="Q1297" s="15">
        <f>IF(N1297="Sí",0,H1297-I1297-K1297)</f>
        <v/>
      </c>
      <c r="R1297" s="14">
        <f>F1297-TODAY()</f>
        <v/>
      </c>
      <c r="S1297" s="14">
        <f>IF(N1297="Sí","🟢 Pagado",IF(R1297&lt;0,"🔴 Vencido",IF(R1297&lt;=7,"🟡 Por vencer","")))</f>
        <v/>
      </c>
      <c r="T1297" s="14" t="n"/>
      <c r="U1297" s="14" t="n"/>
      <c r="V1297" s="14" t="n"/>
      <c r="W1297" s="14" t="n"/>
      <c r="X1297" s="87" t="n"/>
    </row>
    <row r="1298">
      <c r="A1298" s="13" t="n"/>
      <c r="B1298" s="14" t="n"/>
      <c r="C1298" s="14" t="n"/>
      <c r="D1298" s="14" t="n"/>
      <c r="E1298" s="13" t="n"/>
      <c r="F1298" s="13" t="n"/>
      <c r="G1298" s="14" t="n"/>
      <c r="H1298" s="15" t="n"/>
      <c r="I1298" s="15" t="n"/>
      <c r="J1298" s="308" t="n"/>
      <c r="K1298" s="15" t="n"/>
      <c r="L1298" s="15" t="n"/>
      <c r="M1298" s="15" t="n"/>
      <c r="N1298" s="14" t="n"/>
      <c r="O1298" s="13" t="n"/>
      <c r="P1298" s="14" t="n"/>
      <c r="Q1298" s="15">
        <f>IF(N1298="Sí",0,H1298-I1298-K1298)</f>
        <v/>
      </c>
      <c r="R1298" s="14">
        <f>F1298-TODAY()</f>
        <v/>
      </c>
      <c r="S1298" s="14">
        <f>IF(N1298="Sí","🟢 Pagado",IF(R1298&lt;0,"🔴 Vencido",IF(R1298&lt;=7,"🟡 Por vencer","")))</f>
        <v/>
      </c>
      <c r="T1298" s="14" t="n"/>
      <c r="U1298" s="14" t="n"/>
      <c r="V1298" s="14" t="n"/>
      <c r="W1298" s="14" t="n"/>
      <c r="X1298" s="87" t="n"/>
    </row>
    <row r="1299">
      <c r="A1299" s="13" t="n"/>
      <c r="B1299" s="14" t="n"/>
      <c r="C1299" s="14" t="n"/>
      <c r="D1299" s="14" t="n"/>
      <c r="E1299" s="13" t="n"/>
      <c r="F1299" s="13" t="n"/>
      <c r="G1299" s="14" t="n"/>
      <c r="H1299" s="15" t="n"/>
      <c r="I1299" s="15" t="n"/>
      <c r="J1299" s="308" t="n"/>
      <c r="K1299" s="15" t="n"/>
      <c r="L1299" s="15" t="n"/>
      <c r="M1299" s="15" t="n"/>
      <c r="N1299" s="14" t="n"/>
      <c r="O1299" s="13" t="n"/>
      <c r="P1299" s="14" t="n"/>
      <c r="Q1299" s="15">
        <f>IF(N1299="Sí",0,H1299-I1299-K1299)</f>
        <v/>
      </c>
      <c r="R1299" s="14">
        <f>F1299-TODAY()</f>
        <v/>
      </c>
      <c r="S1299" s="14">
        <f>IF(N1299="Sí","🟢 Pagado",IF(R1299&lt;0,"🔴 Vencido",IF(R1299&lt;=7,"🟡 Por vencer","")))</f>
        <v/>
      </c>
      <c r="T1299" s="14" t="n"/>
      <c r="U1299" s="14" t="n"/>
      <c r="V1299" s="14" t="n"/>
      <c r="W1299" s="14" t="n"/>
      <c r="X1299" s="87" t="n"/>
    </row>
    <row r="1300">
      <c r="A1300" s="13" t="n"/>
      <c r="B1300" s="14" t="n"/>
      <c r="C1300" s="14" t="n"/>
      <c r="D1300" s="14" t="n"/>
      <c r="E1300" s="13" t="n"/>
      <c r="F1300" s="13" t="n"/>
      <c r="G1300" s="14" t="n"/>
      <c r="H1300" s="15" t="n"/>
      <c r="I1300" s="15" t="n"/>
      <c r="J1300" s="308" t="n"/>
      <c r="K1300" s="15" t="n"/>
      <c r="L1300" s="15" t="n"/>
      <c r="M1300" s="15" t="n"/>
      <c r="N1300" s="14" t="n"/>
      <c r="O1300" s="13" t="n"/>
      <c r="P1300" s="14" t="n"/>
      <c r="Q1300" s="15">
        <f>IF(N1300="Sí",0,H1300-I1300-K1300)</f>
        <v/>
      </c>
      <c r="R1300" s="14">
        <f>F1300-TODAY()</f>
        <v/>
      </c>
      <c r="S1300" s="14">
        <f>IF(N1300="Sí","🟢 Pagado",IF(R1300&lt;0,"🔴 Vencido",IF(R1300&lt;=7,"🟡 Por vencer","")))</f>
        <v/>
      </c>
      <c r="T1300" s="14" t="n"/>
      <c r="U1300" s="14" t="n"/>
      <c r="V1300" s="14" t="n"/>
      <c r="W1300" s="14" t="n"/>
      <c r="X1300" s="87" t="n"/>
    </row>
    <row r="1301">
      <c r="A1301" s="13" t="n"/>
      <c r="B1301" s="14" t="n"/>
      <c r="C1301" s="14" t="n"/>
      <c r="D1301" s="14" t="n"/>
      <c r="E1301" s="13" t="n"/>
      <c r="F1301" s="13" t="n"/>
      <c r="G1301" s="14" t="n"/>
      <c r="H1301" s="15" t="n"/>
      <c r="I1301" s="15" t="n"/>
      <c r="J1301" s="308" t="n"/>
      <c r="K1301" s="15" t="n"/>
      <c r="L1301" s="15" t="n"/>
      <c r="M1301" s="15" t="n"/>
      <c r="N1301" s="14" t="n"/>
      <c r="O1301" s="13" t="n"/>
      <c r="P1301" s="14" t="n"/>
      <c r="Q1301" s="15">
        <f>IF(N1301="Sí",0,H1301-I1301-K1301)</f>
        <v/>
      </c>
      <c r="R1301" s="14">
        <f>F1301-TODAY()</f>
        <v/>
      </c>
      <c r="S1301" s="14">
        <f>IF(N1301="Sí","🟢 Pagado",IF(R1301&lt;0,"🔴 Vencido",IF(R1301&lt;=7,"🟡 Por vencer","")))</f>
        <v/>
      </c>
      <c r="T1301" s="14" t="n"/>
      <c r="U1301" s="14" t="n"/>
      <c r="V1301" s="14" t="n"/>
      <c r="W1301" s="14" t="n"/>
      <c r="X1301" s="87" t="n"/>
    </row>
    <row r="1302">
      <c r="A1302" s="13" t="n"/>
      <c r="B1302" s="14" t="n"/>
      <c r="C1302" s="14" t="n"/>
      <c r="D1302" s="14" t="n"/>
      <c r="E1302" s="13" t="n"/>
      <c r="F1302" s="13" t="n"/>
      <c r="G1302" s="14" t="n"/>
      <c r="H1302" s="15" t="n"/>
      <c r="I1302" s="15" t="n"/>
      <c r="J1302" s="308" t="n"/>
      <c r="K1302" s="15" t="n"/>
      <c r="L1302" s="15" t="n"/>
      <c r="M1302" s="15" t="n"/>
      <c r="N1302" s="14" t="n"/>
      <c r="O1302" s="13" t="n"/>
      <c r="P1302" s="14" t="n"/>
      <c r="Q1302" s="15">
        <f>IF(N1302="Sí",0,H1302-I1302-K1302)</f>
        <v/>
      </c>
      <c r="R1302" s="14">
        <f>F1302-TODAY()</f>
        <v/>
      </c>
      <c r="S1302" s="14">
        <f>IF(N1302="Sí","🟢 Pagado",IF(R1302&lt;0,"🔴 Vencido",IF(R1302&lt;=7,"🟡 Por vencer","")))</f>
        <v/>
      </c>
      <c r="T1302" s="14" t="n"/>
      <c r="U1302" s="14" t="n"/>
      <c r="V1302" s="14" t="n"/>
      <c r="W1302" s="14" t="n"/>
      <c r="X1302" s="87" t="n"/>
    </row>
    <row r="1303">
      <c r="A1303" s="13" t="n"/>
      <c r="B1303" s="14" t="n"/>
      <c r="C1303" s="14" t="n"/>
      <c r="D1303" s="14" t="n"/>
      <c r="E1303" s="13" t="n"/>
      <c r="F1303" s="13" t="n"/>
      <c r="G1303" s="14" t="n"/>
      <c r="H1303" s="15" t="n"/>
      <c r="I1303" s="15" t="n"/>
      <c r="J1303" s="308" t="n"/>
      <c r="K1303" s="15" t="n"/>
      <c r="L1303" s="15" t="n"/>
      <c r="M1303" s="15" t="n"/>
      <c r="N1303" s="14" t="n"/>
      <c r="O1303" s="13" t="n"/>
      <c r="P1303" s="14" t="n"/>
      <c r="Q1303" s="15">
        <f>IF(N1303="Sí",0,H1303-I1303-K1303)</f>
        <v/>
      </c>
      <c r="R1303" s="14">
        <f>F1303-TODAY()</f>
        <v/>
      </c>
      <c r="S1303" s="14">
        <f>IF(N1303="Sí","🟢 Pagado",IF(R1303&lt;0,"🔴 Vencido",IF(R1303&lt;=7,"🟡 Por vencer","")))</f>
        <v/>
      </c>
      <c r="T1303" s="14" t="n"/>
      <c r="U1303" s="14" t="n"/>
      <c r="V1303" s="14" t="n"/>
      <c r="W1303" s="14" t="n"/>
      <c r="X1303" s="87" t="n"/>
    </row>
    <row r="1304">
      <c r="A1304" s="13" t="n"/>
      <c r="B1304" s="14" t="n"/>
      <c r="C1304" s="14" t="n"/>
      <c r="D1304" s="14" t="n"/>
      <c r="E1304" s="13" t="n"/>
      <c r="F1304" s="13" t="n"/>
      <c r="G1304" s="14" t="n"/>
      <c r="H1304" s="15" t="n"/>
      <c r="I1304" s="15" t="n"/>
      <c r="J1304" s="308" t="n"/>
      <c r="K1304" s="15" t="n"/>
      <c r="L1304" s="15" t="n"/>
      <c r="M1304" s="15" t="n"/>
      <c r="N1304" s="14" t="n"/>
      <c r="O1304" s="13" t="n"/>
      <c r="P1304" s="14" t="n"/>
      <c r="Q1304" s="15">
        <f>IF(N1304="Sí",0,H1304-I1304-K1304)</f>
        <v/>
      </c>
      <c r="R1304" s="14">
        <f>F1304-TODAY()</f>
        <v/>
      </c>
      <c r="S1304" s="14">
        <f>IF(N1304="Sí","🟢 Pagado",IF(R1304&lt;0,"🔴 Vencido",IF(R1304&lt;=7,"🟡 Por vencer","")))</f>
        <v/>
      </c>
      <c r="T1304" s="14" t="n"/>
      <c r="U1304" s="14" t="n"/>
      <c r="V1304" s="14" t="n"/>
      <c r="W1304" s="14" t="n"/>
      <c r="X1304" s="87" t="n"/>
    </row>
    <row r="1305">
      <c r="A1305" s="13" t="n"/>
      <c r="B1305" s="14" t="n"/>
      <c r="C1305" s="14" t="n"/>
      <c r="D1305" s="14" t="n"/>
      <c r="E1305" s="13" t="n"/>
      <c r="F1305" s="13" t="n"/>
      <c r="G1305" s="14" t="n"/>
      <c r="H1305" s="15" t="n"/>
      <c r="I1305" s="15" t="n"/>
      <c r="J1305" s="308" t="n"/>
      <c r="K1305" s="15" t="n"/>
      <c r="L1305" s="15" t="n"/>
      <c r="M1305" s="15" t="n"/>
      <c r="N1305" s="14" t="n"/>
      <c r="O1305" s="13" t="n"/>
      <c r="P1305" s="14" t="n"/>
      <c r="Q1305" s="15">
        <f>IF(N1305="Sí",0,H1305-I1305-K1305)</f>
        <v/>
      </c>
      <c r="R1305" s="14">
        <f>F1305-TODAY()</f>
        <v/>
      </c>
      <c r="S1305" s="14">
        <f>IF(N1305="Sí","🟢 Pagado",IF(R1305&lt;0,"🔴 Vencido",IF(R1305&lt;=7,"🟡 Por vencer","")))</f>
        <v/>
      </c>
      <c r="T1305" s="14" t="n"/>
      <c r="U1305" s="14" t="n"/>
      <c r="V1305" s="14" t="n"/>
      <c r="W1305" s="14" t="n"/>
      <c r="X1305" s="87" t="n"/>
    </row>
    <row r="1306">
      <c r="A1306" s="13" t="n"/>
      <c r="B1306" s="14" t="n"/>
      <c r="C1306" s="14" t="n"/>
      <c r="D1306" s="14" t="n"/>
      <c r="E1306" s="13" t="n"/>
      <c r="F1306" s="13" t="n"/>
      <c r="G1306" s="14" t="n"/>
      <c r="H1306" s="15" t="n"/>
      <c r="I1306" s="15" t="n"/>
      <c r="J1306" s="308" t="n"/>
      <c r="K1306" s="15" t="n"/>
      <c r="L1306" s="15" t="n"/>
      <c r="M1306" s="15" t="n"/>
      <c r="N1306" s="14" t="n"/>
      <c r="O1306" s="13" t="n"/>
      <c r="P1306" s="14" t="n"/>
      <c r="Q1306" s="15">
        <f>IF(N1306="Sí",0,H1306-I1306-K1306)</f>
        <v/>
      </c>
      <c r="R1306" s="14">
        <f>F1306-TODAY()</f>
        <v/>
      </c>
      <c r="S1306" s="14">
        <f>IF(N1306="Sí","🟢 Pagado",IF(R1306&lt;0,"🔴 Vencido",IF(R1306&lt;=7,"🟡 Por vencer","")))</f>
        <v/>
      </c>
      <c r="T1306" s="14" t="n"/>
      <c r="U1306" s="14" t="n"/>
      <c r="V1306" s="14" t="n"/>
      <c r="W1306" s="14" t="n"/>
      <c r="X1306" s="87" t="n"/>
    </row>
    <row r="1307">
      <c r="A1307" s="13" t="n"/>
      <c r="B1307" s="14" t="n"/>
      <c r="C1307" s="14" t="n"/>
      <c r="D1307" s="14" t="n"/>
      <c r="E1307" s="13" t="n"/>
      <c r="F1307" s="13" t="n"/>
      <c r="G1307" s="14" t="n"/>
      <c r="H1307" s="15" t="n"/>
      <c r="I1307" s="15" t="n"/>
      <c r="J1307" s="308" t="n"/>
      <c r="K1307" s="15" t="n"/>
      <c r="L1307" s="15" t="n"/>
      <c r="M1307" s="15" t="n"/>
      <c r="N1307" s="14" t="n"/>
      <c r="O1307" s="13" t="n"/>
      <c r="P1307" s="14" t="n"/>
      <c r="Q1307" s="15">
        <f>IF(N1307="Sí",0,H1307-I1307-K1307)</f>
        <v/>
      </c>
      <c r="R1307" s="14">
        <f>F1307-TODAY()</f>
        <v/>
      </c>
      <c r="S1307" s="14">
        <f>IF(N1307="Sí","🟢 Pagado",IF(R1307&lt;0,"🔴 Vencido",IF(R1307&lt;=7,"🟡 Por vencer","")))</f>
        <v/>
      </c>
      <c r="T1307" s="14" t="n"/>
      <c r="U1307" s="14" t="n"/>
      <c r="V1307" s="14" t="n"/>
      <c r="W1307" s="14" t="n"/>
      <c r="X1307" s="87" t="n"/>
    </row>
    <row r="1308">
      <c r="A1308" s="13" t="n"/>
      <c r="B1308" s="14" t="n"/>
      <c r="C1308" s="14" t="n"/>
      <c r="D1308" s="14" t="n"/>
      <c r="E1308" s="13" t="n"/>
      <c r="F1308" s="13" t="n"/>
      <c r="G1308" s="14" t="n"/>
      <c r="H1308" s="15" t="n"/>
      <c r="I1308" s="15" t="n"/>
      <c r="J1308" s="308" t="n"/>
      <c r="K1308" s="15" t="n"/>
      <c r="L1308" s="15" t="n"/>
      <c r="M1308" s="15" t="n"/>
      <c r="N1308" s="14" t="n"/>
      <c r="O1308" s="13" t="n"/>
      <c r="P1308" s="14" t="n"/>
      <c r="Q1308" s="15">
        <f>IF(N1308="Sí",0,H1308-I1308-K1308)</f>
        <v/>
      </c>
      <c r="R1308" s="14">
        <f>F1308-TODAY()</f>
        <v/>
      </c>
      <c r="S1308" s="14">
        <f>IF(N1308="Sí","🟢 Pagado",IF(R1308&lt;0,"🔴 Vencido",IF(R1308&lt;=7,"🟡 Por vencer","")))</f>
        <v/>
      </c>
      <c r="T1308" s="14" t="n"/>
      <c r="U1308" s="14" t="n"/>
      <c r="V1308" s="14" t="n"/>
      <c r="W1308" s="14" t="n"/>
      <c r="X1308" s="87" t="n"/>
    </row>
    <row r="1309">
      <c r="A1309" s="13" t="n"/>
      <c r="B1309" s="14" t="n"/>
      <c r="C1309" s="14" t="n"/>
      <c r="D1309" s="14" t="n"/>
      <c r="E1309" s="13" t="n"/>
      <c r="F1309" s="13" t="n"/>
      <c r="G1309" s="14" t="n"/>
      <c r="H1309" s="15" t="n"/>
      <c r="I1309" s="15" t="n"/>
      <c r="J1309" s="308" t="n"/>
      <c r="K1309" s="15" t="n"/>
      <c r="L1309" s="15" t="n"/>
      <c r="M1309" s="15" t="n"/>
      <c r="N1309" s="14" t="n"/>
      <c r="O1309" s="13" t="n"/>
      <c r="P1309" s="14" t="n"/>
      <c r="Q1309" s="15">
        <f>IF(N1309="Sí",0,H1309-I1309-K1309)</f>
        <v/>
      </c>
      <c r="R1309" s="14">
        <f>F1309-TODAY()</f>
        <v/>
      </c>
      <c r="S1309" s="14">
        <f>IF(N1309="Sí","🟢 Pagado",IF(R1309&lt;0,"🔴 Vencido",IF(R1309&lt;=7,"🟡 Por vencer","")))</f>
        <v/>
      </c>
      <c r="T1309" s="14" t="n"/>
      <c r="U1309" s="14" t="n"/>
      <c r="V1309" s="14" t="n"/>
      <c r="W1309" s="14" t="n"/>
      <c r="X1309" s="87" t="n"/>
    </row>
    <row r="1310">
      <c r="A1310" s="13" t="n"/>
      <c r="B1310" s="14" t="n"/>
      <c r="C1310" s="14" t="n"/>
      <c r="D1310" s="14" t="n"/>
      <c r="E1310" s="13" t="n"/>
      <c r="F1310" s="13" t="n"/>
      <c r="G1310" s="14" t="n"/>
      <c r="H1310" s="15" t="n"/>
      <c r="I1310" s="15" t="n"/>
      <c r="J1310" s="308" t="n"/>
      <c r="K1310" s="15" t="n"/>
      <c r="L1310" s="15" t="n"/>
      <c r="M1310" s="15" t="n"/>
      <c r="N1310" s="14" t="n"/>
      <c r="O1310" s="13" t="n"/>
      <c r="P1310" s="14" t="n"/>
      <c r="Q1310" s="15">
        <f>IF(N1310="Sí",0,H1310-I1310-K1310)</f>
        <v/>
      </c>
      <c r="R1310" s="14">
        <f>F1310-TODAY()</f>
        <v/>
      </c>
      <c r="S1310" s="14">
        <f>IF(N1310="Sí","🟢 Pagado",IF(R1310&lt;0,"🔴 Vencido",IF(R1310&lt;=7,"🟡 Por vencer","")))</f>
        <v/>
      </c>
      <c r="T1310" s="14" t="n"/>
      <c r="U1310" s="14" t="n"/>
      <c r="V1310" s="14" t="n"/>
      <c r="W1310" s="14" t="n"/>
      <c r="X1310" s="87" t="n"/>
    </row>
    <row r="1311">
      <c r="A1311" s="13" t="n"/>
      <c r="B1311" s="14" t="n"/>
      <c r="C1311" s="14" t="n"/>
      <c r="D1311" s="14" t="n"/>
      <c r="E1311" s="13" t="n"/>
      <c r="F1311" s="13" t="n"/>
      <c r="G1311" s="14" t="n"/>
      <c r="H1311" s="15" t="n"/>
      <c r="I1311" s="15" t="n"/>
      <c r="J1311" s="308" t="n"/>
      <c r="K1311" s="15" t="n"/>
      <c r="L1311" s="15" t="n"/>
      <c r="M1311" s="15" t="n"/>
      <c r="N1311" s="14" t="n"/>
      <c r="O1311" s="13" t="n"/>
      <c r="P1311" s="14" t="n"/>
      <c r="Q1311" s="15">
        <f>IF(N1311="Sí",0,H1311-I1311-K1311)</f>
        <v/>
      </c>
      <c r="R1311" s="14">
        <f>F1311-TODAY()</f>
        <v/>
      </c>
      <c r="S1311" s="14">
        <f>IF(N1311="Sí","🟢 Pagado",IF(R1311&lt;0,"🔴 Vencido",IF(R1311&lt;=7,"🟡 Por vencer","")))</f>
        <v/>
      </c>
      <c r="T1311" s="14" t="n"/>
      <c r="U1311" s="14" t="n"/>
      <c r="V1311" s="14" t="n"/>
      <c r="W1311" s="14" t="n"/>
      <c r="X1311" s="87" t="n"/>
    </row>
    <row r="1312">
      <c r="A1312" s="13" t="n"/>
      <c r="B1312" s="14" t="n"/>
      <c r="C1312" s="14" t="n"/>
      <c r="D1312" s="14" t="n"/>
      <c r="E1312" s="13" t="n"/>
      <c r="F1312" s="13" t="n"/>
      <c r="G1312" s="14" t="n"/>
      <c r="H1312" s="15" t="n"/>
      <c r="I1312" s="15" t="n"/>
      <c r="J1312" s="308" t="n"/>
      <c r="K1312" s="15" t="n"/>
      <c r="L1312" s="15" t="n"/>
      <c r="M1312" s="15" t="n"/>
      <c r="N1312" s="14" t="n"/>
      <c r="O1312" s="13" t="n"/>
      <c r="P1312" s="14" t="n"/>
      <c r="Q1312" s="15">
        <f>IF(N1312="Sí",0,H1312-I1312-K1312)</f>
        <v/>
      </c>
      <c r="R1312" s="14">
        <f>F1312-TODAY()</f>
        <v/>
      </c>
      <c r="S1312" s="14">
        <f>IF(N1312="Sí","🟢 Pagado",IF(R1312&lt;0,"🔴 Vencido",IF(R1312&lt;=7,"🟡 Por vencer","")))</f>
        <v/>
      </c>
      <c r="T1312" s="14" t="n"/>
      <c r="U1312" s="14" t="n"/>
      <c r="V1312" s="14" t="n"/>
      <c r="W1312" s="14" t="n"/>
      <c r="X1312" s="87" t="n"/>
    </row>
    <row r="1313">
      <c r="A1313" s="13" t="n"/>
      <c r="B1313" s="14" t="n"/>
      <c r="C1313" s="14" t="n"/>
      <c r="D1313" s="14" t="n"/>
      <c r="E1313" s="13" t="n"/>
      <c r="F1313" s="13" t="n"/>
      <c r="G1313" s="14" t="n"/>
      <c r="H1313" s="15" t="n"/>
      <c r="I1313" s="15" t="n"/>
      <c r="J1313" s="308" t="n"/>
      <c r="K1313" s="15" t="n"/>
      <c r="L1313" s="15" t="n"/>
      <c r="M1313" s="15" t="n"/>
      <c r="N1313" s="14" t="n"/>
      <c r="O1313" s="13" t="n"/>
      <c r="P1313" s="14" t="n"/>
      <c r="Q1313" s="15">
        <f>IF(N1313="Sí",0,H1313-I1313-K1313)</f>
        <v/>
      </c>
      <c r="R1313" s="14">
        <f>F1313-TODAY()</f>
        <v/>
      </c>
      <c r="S1313" s="14">
        <f>IF(N1313="Sí","🟢 Pagado",IF(R1313&lt;0,"🔴 Vencido",IF(R1313&lt;=7,"🟡 Por vencer","")))</f>
        <v/>
      </c>
      <c r="T1313" s="14" t="n"/>
      <c r="U1313" s="14" t="n"/>
      <c r="V1313" s="14" t="n"/>
      <c r="W1313" s="14" t="n"/>
      <c r="X1313" s="87" t="n"/>
    </row>
    <row r="1314">
      <c r="A1314" s="13" t="n"/>
      <c r="B1314" s="14" t="n"/>
      <c r="C1314" s="14" t="n"/>
      <c r="D1314" s="14" t="n"/>
      <c r="E1314" s="13" t="n"/>
      <c r="F1314" s="13" t="n"/>
      <c r="G1314" s="14" t="n"/>
      <c r="H1314" s="15" t="n"/>
      <c r="I1314" s="15" t="n"/>
      <c r="J1314" s="308" t="n"/>
      <c r="K1314" s="15" t="n"/>
      <c r="L1314" s="15" t="n"/>
      <c r="M1314" s="15" t="n"/>
      <c r="N1314" s="14" t="n"/>
      <c r="O1314" s="13" t="n"/>
      <c r="P1314" s="14" t="n"/>
      <c r="Q1314" s="15">
        <f>IF(N1314="Sí",0,H1314-I1314-K1314)</f>
        <v/>
      </c>
      <c r="R1314" s="14">
        <f>F1314-TODAY()</f>
        <v/>
      </c>
      <c r="S1314" s="14">
        <f>IF(N1314="Sí","🟢 Pagado",IF(R1314&lt;0,"🔴 Vencido",IF(R1314&lt;=7,"🟡 Por vencer","")))</f>
        <v/>
      </c>
      <c r="T1314" s="14" t="n"/>
      <c r="U1314" s="14" t="n"/>
      <c r="V1314" s="14" t="n"/>
      <c r="W1314" s="14" t="n"/>
      <c r="X1314" s="87" t="n"/>
    </row>
    <row r="1315">
      <c r="A1315" s="13" t="n"/>
      <c r="B1315" s="14" t="n"/>
      <c r="C1315" s="14" t="n"/>
      <c r="D1315" s="14" t="n"/>
      <c r="E1315" s="13" t="n"/>
      <c r="F1315" s="13" t="n"/>
      <c r="G1315" s="14" t="n"/>
      <c r="H1315" s="15" t="n"/>
      <c r="I1315" s="15" t="n"/>
      <c r="J1315" s="308" t="n"/>
      <c r="K1315" s="15" t="n"/>
      <c r="L1315" s="15" t="n"/>
      <c r="M1315" s="15" t="n"/>
      <c r="N1315" s="14" t="n"/>
      <c r="O1315" s="13" t="n"/>
      <c r="P1315" s="14" t="n"/>
      <c r="Q1315" s="15">
        <f>IF(N1315="Sí",0,H1315-I1315-K1315)</f>
        <v/>
      </c>
      <c r="R1315" s="14">
        <f>F1315-TODAY()</f>
        <v/>
      </c>
      <c r="S1315" s="14">
        <f>IF(N1315="Sí","🟢 Pagado",IF(R1315&lt;0,"🔴 Vencido",IF(R1315&lt;=7,"🟡 Por vencer","")))</f>
        <v/>
      </c>
      <c r="T1315" s="14" t="n"/>
      <c r="U1315" s="14" t="n"/>
      <c r="V1315" s="14" t="n"/>
      <c r="W1315" s="14" t="n"/>
      <c r="X1315" s="87" t="n"/>
    </row>
    <row r="1316">
      <c r="A1316" s="13" t="n"/>
      <c r="B1316" s="14" t="n"/>
      <c r="C1316" s="14" t="n"/>
      <c r="D1316" s="14" t="n"/>
      <c r="E1316" s="13" t="n"/>
      <c r="F1316" s="13" t="n"/>
      <c r="G1316" s="14" t="n"/>
      <c r="H1316" s="15" t="n"/>
      <c r="I1316" s="15" t="n"/>
      <c r="J1316" s="308" t="n"/>
      <c r="K1316" s="15" t="n"/>
      <c r="L1316" s="15" t="n"/>
      <c r="M1316" s="15" t="n"/>
      <c r="N1316" s="14" t="n"/>
      <c r="O1316" s="13" t="n"/>
      <c r="P1316" s="14" t="n"/>
      <c r="Q1316" s="15">
        <f>IF(N1316="Sí",0,H1316-I1316-K1316)</f>
        <v/>
      </c>
      <c r="R1316" s="14">
        <f>F1316-TODAY()</f>
        <v/>
      </c>
      <c r="S1316" s="14">
        <f>IF(N1316="Sí","🟢 Pagado",IF(R1316&lt;0,"🔴 Vencido",IF(R1316&lt;=7,"🟡 Por vencer","")))</f>
        <v/>
      </c>
      <c r="T1316" s="14" t="n"/>
      <c r="U1316" s="14" t="n"/>
      <c r="V1316" s="14" t="n"/>
      <c r="W1316" s="14" t="n"/>
      <c r="X1316" s="87" t="n"/>
    </row>
    <row r="1317">
      <c r="A1317" s="13" t="n"/>
      <c r="B1317" s="14" t="n"/>
      <c r="C1317" s="14" t="n"/>
      <c r="D1317" s="14" t="n"/>
      <c r="E1317" s="13" t="n"/>
      <c r="F1317" s="13" t="n"/>
      <c r="G1317" s="14" t="n"/>
      <c r="H1317" s="15" t="n"/>
      <c r="I1317" s="15" t="n"/>
      <c r="J1317" s="308" t="n"/>
      <c r="K1317" s="15" t="n"/>
      <c r="L1317" s="15" t="n"/>
      <c r="M1317" s="15" t="n"/>
      <c r="N1317" s="14" t="n"/>
      <c r="O1317" s="13" t="n"/>
      <c r="P1317" s="14" t="n"/>
      <c r="Q1317" s="15">
        <f>IF(N1317="Sí",0,H1317-I1317-K1317)</f>
        <v/>
      </c>
      <c r="R1317" s="14">
        <f>F1317-TODAY()</f>
        <v/>
      </c>
      <c r="S1317" s="14">
        <f>IF(N1317="Sí","🟢 Pagado",IF(R1317&lt;0,"🔴 Vencido",IF(R1317&lt;=7,"🟡 Por vencer","")))</f>
        <v/>
      </c>
      <c r="T1317" s="14" t="n"/>
      <c r="U1317" s="14" t="n"/>
      <c r="V1317" s="14" t="n"/>
      <c r="W1317" s="14" t="n"/>
      <c r="X1317" s="87" t="n"/>
    </row>
    <row r="1318">
      <c r="A1318" s="13" t="n"/>
      <c r="B1318" s="14" t="n"/>
      <c r="C1318" s="14" t="n"/>
      <c r="D1318" s="14" t="n"/>
      <c r="E1318" s="13" t="n"/>
      <c r="F1318" s="13" t="n"/>
      <c r="G1318" s="14" t="n"/>
      <c r="H1318" s="15" t="n"/>
      <c r="I1318" s="15" t="n"/>
      <c r="J1318" s="308" t="n"/>
      <c r="K1318" s="15" t="n"/>
      <c r="L1318" s="15" t="n"/>
      <c r="M1318" s="15" t="n"/>
      <c r="N1318" s="14" t="n"/>
      <c r="O1318" s="13" t="n"/>
      <c r="P1318" s="14" t="n"/>
      <c r="Q1318" s="15">
        <f>IF(N1318="Sí",0,H1318-I1318-K1318)</f>
        <v/>
      </c>
      <c r="R1318" s="14">
        <f>F1318-TODAY()</f>
        <v/>
      </c>
      <c r="S1318" s="14">
        <f>IF(N1318="Sí","🟢 Pagado",IF(R1318&lt;0,"🔴 Vencido",IF(R1318&lt;=7,"🟡 Por vencer","")))</f>
        <v/>
      </c>
      <c r="T1318" s="14" t="n"/>
      <c r="U1318" s="14" t="n"/>
      <c r="V1318" s="14" t="n"/>
      <c r="W1318" s="14" t="n"/>
      <c r="X1318" s="87" t="n"/>
    </row>
    <row r="1319">
      <c r="A1319" s="13" t="n"/>
      <c r="B1319" s="14" t="n"/>
      <c r="C1319" s="14" t="n"/>
      <c r="D1319" s="14" t="n"/>
      <c r="E1319" s="13" t="n"/>
      <c r="F1319" s="13" t="n"/>
      <c r="G1319" s="14" t="n"/>
      <c r="H1319" s="15" t="n"/>
      <c r="I1319" s="15" t="n"/>
      <c r="J1319" s="308" t="n"/>
      <c r="K1319" s="15" t="n"/>
      <c r="L1319" s="15" t="n"/>
      <c r="M1319" s="15" t="n"/>
      <c r="N1319" s="14" t="n"/>
      <c r="O1319" s="13" t="n"/>
      <c r="P1319" s="14" t="n"/>
      <c r="Q1319" s="15">
        <f>IF(N1319="Sí",0,H1319-I1319-K1319)</f>
        <v/>
      </c>
      <c r="R1319" s="14">
        <f>F1319-TODAY()</f>
        <v/>
      </c>
      <c r="S1319" s="14">
        <f>IF(N1319="Sí","🟢 Pagado",IF(R1319&lt;0,"🔴 Vencido",IF(R1319&lt;=7,"🟡 Por vencer","")))</f>
        <v/>
      </c>
      <c r="T1319" s="14" t="n"/>
      <c r="U1319" s="14" t="n"/>
      <c r="V1319" s="14" t="n"/>
      <c r="W1319" s="14" t="n"/>
      <c r="X1319" s="87" t="n"/>
    </row>
    <row r="1320">
      <c r="A1320" s="13" t="n"/>
      <c r="B1320" s="14" t="n"/>
      <c r="C1320" s="14" t="n"/>
      <c r="D1320" s="14" t="n"/>
      <c r="E1320" s="13" t="n"/>
      <c r="F1320" s="13" t="n"/>
      <c r="G1320" s="14" t="n"/>
      <c r="H1320" s="15" t="n"/>
      <c r="I1320" s="15" t="n"/>
      <c r="J1320" s="308" t="n"/>
      <c r="K1320" s="15" t="n"/>
      <c r="L1320" s="15" t="n"/>
      <c r="M1320" s="15" t="n"/>
      <c r="N1320" s="14" t="n"/>
      <c r="O1320" s="13" t="n"/>
      <c r="P1320" s="14" t="n"/>
      <c r="Q1320" s="15">
        <f>IF(N1320="Sí",0,H1320-I1320-K1320)</f>
        <v/>
      </c>
      <c r="R1320" s="14">
        <f>F1320-TODAY()</f>
        <v/>
      </c>
      <c r="S1320" s="14">
        <f>IF(N1320="Sí","🟢 Pagado",IF(R1320&lt;0,"🔴 Vencido",IF(R1320&lt;=7,"🟡 Por vencer","")))</f>
        <v/>
      </c>
      <c r="T1320" s="14" t="n"/>
      <c r="U1320" s="14" t="n"/>
      <c r="V1320" s="14" t="n"/>
      <c r="W1320" s="14" t="n"/>
      <c r="X1320" s="87" t="n"/>
    </row>
    <row r="1321">
      <c r="A1321" s="13" t="n"/>
      <c r="B1321" s="14" t="n"/>
      <c r="C1321" s="14" t="n"/>
      <c r="D1321" s="14" t="n"/>
      <c r="E1321" s="13" t="n"/>
      <c r="F1321" s="13" t="n"/>
      <c r="G1321" s="14" t="n"/>
      <c r="H1321" s="15" t="n"/>
      <c r="I1321" s="15" t="n"/>
      <c r="J1321" s="308" t="n"/>
      <c r="K1321" s="15" t="n"/>
      <c r="L1321" s="15" t="n"/>
      <c r="M1321" s="15" t="n"/>
      <c r="N1321" s="14" t="n"/>
      <c r="O1321" s="13" t="n"/>
      <c r="P1321" s="14" t="n"/>
      <c r="Q1321" s="15">
        <f>IF(N1321="Sí",0,H1321-I1321-K1321)</f>
        <v/>
      </c>
      <c r="R1321" s="14">
        <f>F1321-TODAY()</f>
        <v/>
      </c>
      <c r="S1321" s="14">
        <f>IF(N1321="Sí","🟢 Pagado",IF(R1321&lt;0,"🔴 Vencido",IF(R1321&lt;=7,"🟡 Por vencer","")))</f>
        <v/>
      </c>
      <c r="T1321" s="14" t="n"/>
      <c r="U1321" s="14" t="n"/>
      <c r="V1321" s="14" t="n"/>
      <c r="W1321" s="14" t="n"/>
      <c r="X1321" s="87" t="n"/>
    </row>
    <row r="1322">
      <c r="A1322" s="13" t="n"/>
      <c r="B1322" s="14" t="n"/>
      <c r="C1322" s="14" t="n"/>
      <c r="D1322" s="14" t="n"/>
      <c r="E1322" s="13" t="n"/>
      <c r="F1322" s="13" t="n"/>
      <c r="G1322" s="14" t="n"/>
      <c r="H1322" s="15" t="n"/>
      <c r="I1322" s="15" t="n"/>
      <c r="J1322" s="308" t="n"/>
      <c r="K1322" s="15" t="n"/>
      <c r="L1322" s="15" t="n"/>
      <c r="M1322" s="15" t="n"/>
      <c r="N1322" s="14" t="n"/>
      <c r="O1322" s="13" t="n"/>
      <c r="P1322" s="14" t="n"/>
      <c r="Q1322" s="15">
        <f>IF(N1322="Sí",0,H1322-I1322-K1322)</f>
        <v/>
      </c>
      <c r="R1322" s="14">
        <f>F1322-TODAY()</f>
        <v/>
      </c>
      <c r="S1322" s="14">
        <f>IF(N1322="Sí","🟢 Pagado",IF(R1322&lt;0,"🔴 Vencido",IF(R1322&lt;=7,"🟡 Por vencer","")))</f>
        <v/>
      </c>
      <c r="T1322" s="14" t="n"/>
      <c r="U1322" s="14" t="n"/>
      <c r="V1322" s="14" t="n"/>
      <c r="W1322" s="14" t="n"/>
      <c r="X1322" s="87" t="n"/>
    </row>
    <row r="1323">
      <c r="A1323" s="13" t="n"/>
      <c r="B1323" s="14" t="n"/>
      <c r="C1323" s="14" t="n"/>
      <c r="D1323" s="14" t="n"/>
      <c r="E1323" s="13" t="n"/>
      <c r="F1323" s="13" t="n"/>
      <c r="G1323" s="14" t="n"/>
      <c r="H1323" s="15" t="n"/>
      <c r="I1323" s="15" t="n"/>
      <c r="J1323" s="308" t="n"/>
      <c r="K1323" s="15" t="n"/>
      <c r="L1323" s="15" t="n"/>
      <c r="M1323" s="15" t="n"/>
      <c r="N1323" s="14" t="n"/>
      <c r="O1323" s="13" t="n"/>
      <c r="P1323" s="14" t="n"/>
      <c r="Q1323" s="15">
        <f>IF(N1323="Sí",0,H1323-I1323-K1323)</f>
        <v/>
      </c>
      <c r="R1323" s="14">
        <f>F1323-TODAY()</f>
        <v/>
      </c>
      <c r="S1323" s="14">
        <f>IF(N1323="Sí","🟢 Pagado",IF(R1323&lt;0,"🔴 Vencido",IF(R1323&lt;=7,"🟡 Por vencer","")))</f>
        <v/>
      </c>
      <c r="T1323" s="14" t="n"/>
      <c r="U1323" s="14" t="n"/>
      <c r="V1323" s="14" t="n"/>
      <c r="W1323" s="14" t="n"/>
      <c r="X1323" s="87" t="n"/>
    </row>
    <row r="1324">
      <c r="A1324" s="13" t="n"/>
      <c r="B1324" s="14" t="n"/>
      <c r="C1324" s="14" t="n"/>
      <c r="D1324" s="14" t="n"/>
      <c r="E1324" s="13" t="n"/>
      <c r="F1324" s="13" t="n"/>
      <c r="G1324" s="14" t="n"/>
      <c r="H1324" s="15" t="n"/>
      <c r="I1324" s="15" t="n"/>
      <c r="J1324" s="308" t="n"/>
      <c r="K1324" s="15" t="n"/>
      <c r="L1324" s="15" t="n"/>
      <c r="M1324" s="15" t="n"/>
      <c r="N1324" s="14" t="n"/>
      <c r="O1324" s="13" t="n"/>
      <c r="P1324" s="14" t="n"/>
      <c r="Q1324" s="15">
        <f>IF(N1324="Sí",0,H1324-I1324-K1324)</f>
        <v/>
      </c>
      <c r="R1324" s="14">
        <f>F1324-TODAY()</f>
        <v/>
      </c>
      <c r="S1324" s="14">
        <f>IF(N1324="Sí","🟢 Pagado",IF(R1324&lt;0,"🔴 Vencido",IF(R1324&lt;=7,"🟡 Por vencer","")))</f>
        <v/>
      </c>
      <c r="T1324" s="14" t="n"/>
      <c r="U1324" s="14" t="n"/>
      <c r="V1324" s="14" t="n"/>
      <c r="W1324" s="14" t="n"/>
      <c r="X1324" s="87" t="n"/>
    </row>
    <row r="1325">
      <c r="A1325" s="13" t="n"/>
      <c r="B1325" s="14" t="n"/>
      <c r="C1325" s="14" t="n"/>
      <c r="D1325" s="14" t="n"/>
      <c r="E1325" s="13" t="n"/>
      <c r="F1325" s="13" t="n"/>
      <c r="G1325" s="14" t="n"/>
      <c r="H1325" s="15" t="n"/>
      <c r="I1325" s="15" t="n"/>
      <c r="J1325" s="308" t="n"/>
      <c r="K1325" s="15" t="n"/>
      <c r="L1325" s="15" t="n"/>
      <c r="M1325" s="15" t="n"/>
      <c r="N1325" s="14" t="n"/>
      <c r="O1325" s="13" t="n"/>
      <c r="P1325" s="14" t="n"/>
      <c r="Q1325" s="15">
        <f>IF(N1325="Sí",0,H1325-I1325-K1325)</f>
        <v/>
      </c>
      <c r="R1325" s="14">
        <f>F1325-TODAY()</f>
        <v/>
      </c>
      <c r="S1325" s="14">
        <f>IF(N1325="Sí","🟢 Pagado",IF(R1325&lt;0,"🔴 Vencido",IF(R1325&lt;=7,"🟡 Por vencer","")))</f>
        <v/>
      </c>
      <c r="T1325" s="14" t="n"/>
      <c r="U1325" s="14" t="n"/>
      <c r="V1325" s="14" t="n"/>
      <c r="W1325" s="14" t="n"/>
      <c r="X1325" s="87" t="n"/>
    </row>
    <row r="1326">
      <c r="A1326" s="13" t="n"/>
      <c r="B1326" s="14" t="n"/>
      <c r="C1326" s="14" t="n"/>
      <c r="D1326" s="14" t="n"/>
      <c r="E1326" s="13" t="n"/>
      <c r="F1326" s="13" t="n"/>
      <c r="G1326" s="14" t="n"/>
      <c r="H1326" s="15" t="n"/>
      <c r="I1326" s="15" t="n"/>
      <c r="J1326" s="308" t="n"/>
      <c r="K1326" s="15" t="n"/>
      <c r="L1326" s="15" t="n"/>
      <c r="M1326" s="15" t="n"/>
      <c r="N1326" s="14" t="n"/>
      <c r="O1326" s="13" t="n"/>
      <c r="P1326" s="14" t="n"/>
      <c r="Q1326" s="15">
        <f>IF(N1326="Sí",0,H1326-I1326-K1326)</f>
        <v/>
      </c>
      <c r="R1326" s="14">
        <f>F1326-TODAY()</f>
        <v/>
      </c>
      <c r="S1326" s="14">
        <f>IF(N1326="Sí","🟢 Pagado",IF(R1326&lt;0,"🔴 Vencido",IF(R1326&lt;=7,"🟡 Por vencer","")))</f>
        <v/>
      </c>
      <c r="T1326" s="14" t="n"/>
      <c r="U1326" s="14" t="n"/>
      <c r="V1326" s="14" t="n"/>
      <c r="W1326" s="14" t="n"/>
      <c r="X1326" s="87" t="n"/>
    </row>
    <row r="1327">
      <c r="A1327" s="13" t="n"/>
      <c r="B1327" s="14" t="n"/>
      <c r="C1327" s="14" t="n"/>
      <c r="D1327" s="14" t="n"/>
      <c r="E1327" s="13" t="n"/>
      <c r="F1327" s="13" t="n"/>
      <c r="G1327" s="14" t="n"/>
      <c r="H1327" s="15" t="n"/>
      <c r="I1327" s="15" t="n"/>
      <c r="J1327" s="308" t="n"/>
      <c r="K1327" s="15" t="n"/>
      <c r="L1327" s="15" t="n"/>
      <c r="M1327" s="15" t="n"/>
      <c r="N1327" s="14" t="n"/>
      <c r="O1327" s="13" t="n"/>
      <c r="P1327" s="14" t="n"/>
      <c r="Q1327" s="15">
        <f>IF(N1327="Sí",0,H1327-I1327-K1327)</f>
        <v/>
      </c>
      <c r="R1327" s="14">
        <f>F1327-TODAY()</f>
        <v/>
      </c>
      <c r="S1327" s="14">
        <f>IF(N1327="Sí","🟢 Pagado",IF(R1327&lt;0,"🔴 Vencido",IF(R1327&lt;=7,"🟡 Por vencer","")))</f>
        <v/>
      </c>
      <c r="T1327" s="14" t="n"/>
      <c r="U1327" s="14" t="n"/>
      <c r="V1327" s="14" t="n"/>
      <c r="W1327" s="14" t="n"/>
      <c r="X1327" s="87" t="n"/>
    </row>
    <row r="1328">
      <c r="A1328" s="13" t="n"/>
      <c r="B1328" s="14" t="n"/>
      <c r="C1328" s="14" t="n"/>
      <c r="D1328" s="14" t="n"/>
      <c r="E1328" s="13" t="n"/>
      <c r="F1328" s="13" t="n"/>
      <c r="G1328" s="14" t="n"/>
      <c r="H1328" s="15" t="n"/>
      <c r="I1328" s="15" t="n"/>
      <c r="J1328" s="308" t="n"/>
      <c r="K1328" s="15" t="n"/>
      <c r="L1328" s="15" t="n"/>
      <c r="M1328" s="15" t="n"/>
      <c r="N1328" s="14" t="n"/>
      <c r="O1328" s="13" t="n"/>
      <c r="P1328" s="14" t="n"/>
      <c r="Q1328" s="15">
        <f>IF(N1328="Sí",0,H1328-I1328-K1328)</f>
        <v/>
      </c>
      <c r="R1328" s="14">
        <f>F1328-TODAY()</f>
        <v/>
      </c>
      <c r="S1328" s="14">
        <f>IF(N1328="Sí","🟢 Pagado",IF(R1328&lt;0,"🔴 Vencido",IF(R1328&lt;=7,"🟡 Por vencer","")))</f>
        <v/>
      </c>
      <c r="T1328" s="14" t="n"/>
      <c r="U1328" s="14" t="n"/>
      <c r="V1328" s="14" t="n"/>
      <c r="W1328" s="14" t="n"/>
      <c r="X1328" s="87" t="n"/>
    </row>
    <row r="1329">
      <c r="A1329" s="13" t="n"/>
      <c r="B1329" s="14" t="n"/>
      <c r="C1329" s="14" t="n"/>
      <c r="D1329" s="14" t="n"/>
      <c r="E1329" s="13" t="n"/>
      <c r="F1329" s="13" t="n"/>
      <c r="G1329" s="14" t="n"/>
      <c r="H1329" s="15" t="n"/>
      <c r="I1329" s="15" t="n"/>
      <c r="J1329" s="308" t="n"/>
      <c r="K1329" s="15" t="n"/>
      <c r="L1329" s="15" t="n"/>
      <c r="M1329" s="15" t="n"/>
      <c r="N1329" s="14" t="n"/>
      <c r="O1329" s="13" t="n"/>
      <c r="P1329" s="14" t="n"/>
      <c r="Q1329" s="15">
        <f>IF(N1329="Sí",0,H1329-I1329-K1329)</f>
        <v/>
      </c>
      <c r="R1329" s="14">
        <f>F1329-TODAY()</f>
        <v/>
      </c>
      <c r="S1329" s="14">
        <f>IF(N1329="Sí","🟢 Pagado",IF(R1329&lt;0,"🔴 Vencido",IF(R1329&lt;=7,"🟡 Por vencer","")))</f>
        <v/>
      </c>
      <c r="T1329" s="14" t="n"/>
      <c r="U1329" s="14" t="n"/>
      <c r="V1329" s="14" t="n"/>
      <c r="W1329" s="14" t="n"/>
      <c r="X1329" s="87" t="n"/>
    </row>
    <row r="1330">
      <c r="A1330" s="13" t="n"/>
      <c r="B1330" s="14" t="n"/>
      <c r="C1330" s="14" t="n"/>
      <c r="D1330" s="14" t="n"/>
      <c r="E1330" s="13" t="n"/>
      <c r="F1330" s="13" t="n"/>
      <c r="G1330" s="14" t="n"/>
      <c r="H1330" s="15" t="n"/>
      <c r="I1330" s="15" t="n"/>
      <c r="J1330" s="308" t="n"/>
      <c r="K1330" s="15" t="n"/>
      <c r="L1330" s="15" t="n"/>
      <c r="M1330" s="15" t="n"/>
      <c r="N1330" s="14" t="n"/>
      <c r="O1330" s="13" t="n"/>
      <c r="P1330" s="14" t="n"/>
      <c r="Q1330" s="15">
        <f>IF(N1330="Sí",0,H1330-I1330-K1330)</f>
        <v/>
      </c>
      <c r="R1330" s="14">
        <f>F1330-TODAY()</f>
        <v/>
      </c>
      <c r="S1330" s="14">
        <f>IF(N1330="Sí","🟢 Pagado",IF(R1330&lt;0,"🔴 Vencido",IF(R1330&lt;=7,"🟡 Por vencer","")))</f>
        <v/>
      </c>
      <c r="T1330" s="14" t="n"/>
      <c r="U1330" s="14" t="n"/>
      <c r="V1330" s="14" t="n"/>
      <c r="W1330" s="14" t="n"/>
      <c r="X1330" s="87" t="n"/>
    </row>
    <row r="1331">
      <c r="A1331" s="13" t="n"/>
      <c r="B1331" s="14" t="n"/>
      <c r="C1331" s="14" t="n"/>
      <c r="D1331" s="14" t="n"/>
      <c r="E1331" s="13" t="n"/>
      <c r="F1331" s="13" t="n"/>
      <c r="G1331" s="14" t="n"/>
      <c r="H1331" s="15" t="n"/>
      <c r="I1331" s="15" t="n"/>
      <c r="J1331" s="308" t="n"/>
      <c r="K1331" s="15" t="n"/>
      <c r="L1331" s="15" t="n"/>
      <c r="M1331" s="15" t="n"/>
      <c r="N1331" s="14" t="n"/>
      <c r="O1331" s="13" t="n"/>
      <c r="P1331" s="14" t="n"/>
      <c r="Q1331" s="15">
        <f>IF(N1331="Sí",0,H1331-I1331-K1331)</f>
        <v/>
      </c>
      <c r="R1331" s="14">
        <f>F1331-TODAY()</f>
        <v/>
      </c>
      <c r="S1331" s="14">
        <f>IF(N1331="Sí","🟢 Pagado",IF(R1331&lt;0,"🔴 Vencido",IF(R1331&lt;=7,"🟡 Por vencer","")))</f>
        <v/>
      </c>
      <c r="T1331" s="14" t="n"/>
      <c r="U1331" s="14" t="n"/>
      <c r="V1331" s="14" t="n"/>
      <c r="W1331" s="14" t="n"/>
      <c r="X1331" s="87" t="n"/>
    </row>
    <row r="1332">
      <c r="A1332" s="13" t="n"/>
      <c r="B1332" s="14" t="n"/>
      <c r="C1332" s="14" t="n"/>
      <c r="D1332" s="14" t="n"/>
      <c r="E1332" s="13" t="n"/>
      <c r="F1332" s="13" t="n"/>
      <c r="G1332" s="14" t="n"/>
      <c r="H1332" s="15" t="n"/>
      <c r="I1332" s="15" t="n"/>
      <c r="J1332" s="308" t="n"/>
      <c r="K1332" s="15" t="n"/>
      <c r="L1332" s="15" t="n"/>
      <c r="M1332" s="15" t="n"/>
      <c r="N1332" s="14" t="n"/>
      <c r="O1332" s="13" t="n"/>
      <c r="P1332" s="14" t="n"/>
      <c r="Q1332" s="15">
        <f>IF(N1332="Sí",0,H1332-I1332-K1332)</f>
        <v/>
      </c>
      <c r="R1332" s="14">
        <f>F1332-TODAY()</f>
        <v/>
      </c>
      <c r="S1332" s="14">
        <f>IF(N1332="Sí","🟢 Pagado",IF(R1332&lt;0,"🔴 Vencido",IF(R1332&lt;=7,"🟡 Por vencer","")))</f>
        <v/>
      </c>
      <c r="T1332" s="14" t="n"/>
      <c r="U1332" s="14" t="n"/>
      <c r="V1332" s="14" t="n"/>
      <c r="W1332" s="14" t="n"/>
      <c r="X1332" s="87" t="n"/>
    </row>
    <row r="1333">
      <c r="A1333" s="13" t="n"/>
      <c r="B1333" s="14" t="n"/>
      <c r="C1333" s="14" t="n"/>
      <c r="D1333" s="14" t="n"/>
      <c r="E1333" s="13" t="n"/>
      <c r="F1333" s="13" t="n"/>
      <c r="G1333" s="14" t="n"/>
      <c r="H1333" s="15" t="n"/>
      <c r="I1333" s="15" t="n"/>
      <c r="J1333" s="308" t="n"/>
      <c r="K1333" s="15" t="n"/>
      <c r="L1333" s="15" t="n"/>
      <c r="M1333" s="15" t="n"/>
      <c r="N1333" s="14" t="n"/>
      <c r="O1333" s="13" t="n"/>
      <c r="P1333" s="14" t="n"/>
      <c r="Q1333" s="15">
        <f>IF(N1333="Sí",0,H1333-I1333-K1333)</f>
        <v/>
      </c>
      <c r="R1333" s="14">
        <f>F1333-TODAY()</f>
        <v/>
      </c>
      <c r="S1333" s="14">
        <f>IF(N1333="Sí","🟢 Pagado",IF(R1333&lt;0,"🔴 Vencido",IF(R1333&lt;=7,"🟡 Por vencer","")))</f>
        <v/>
      </c>
      <c r="T1333" s="14" t="n"/>
      <c r="U1333" s="14" t="n"/>
      <c r="V1333" s="14" t="n"/>
      <c r="W1333" s="14" t="n"/>
      <c r="X1333" s="87" t="n"/>
    </row>
    <row r="1334">
      <c r="A1334" s="13" t="n"/>
      <c r="B1334" s="14" t="n"/>
      <c r="C1334" s="14" t="n"/>
      <c r="D1334" s="14" t="n"/>
      <c r="E1334" s="13" t="n"/>
      <c r="F1334" s="13" t="n"/>
      <c r="G1334" s="14" t="n"/>
      <c r="H1334" s="15" t="n"/>
      <c r="I1334" s="15" t="n"/>
      <c r="J1334" s="308" t="n"/>
      <c r="K1334" s="15" t="n"/>
      <c r="L1334" s="15" t="n"/>
      <c r="M1334" s="15" t="n"/>
      <c r="N1334" s="14" t="n"/>
      <c r="O1334" s="13" t="n"/>
      <c r="P1334" s="14" t="n"/>
      <c r="Q1334" s="15">
        <f>IF(N1334="Sí",0,H1334-I1334-K1334)</f>
        <v/>
      </c>
      <c r="R1334" s="14">
        <f>F1334-TODAY()</f>
        <v/>
      </c>
      <c r="S1334" s="14">
        <f>IF(N1334="Sí","🟢 Pagado",IF(R1334&lt;0,"🔴 Vencido",IF(R1334&lt;=7,"🟡 Por vencer","")))</f>
        <v/>
      </c>
      <c r="T1334" s="14" t="n"/>
      <c r="U1334" s="14" t="n"/>
      <c r="V1334" s="14" t="n"/>
      <c r="W1334" s="14" t="n"/>
      <c r="X1334" s="87" t="n"/>
    </row>
    <row r="1335">
      <c r="A1335" s="13" t="n"/>
      <c r="B1335" s="14" t="n"/>
      <c r="C1335" s="14" t="n"/>
      <c r="D1335" s="14" t="n"/>
      <c r="E1335" s="13" t="n"/>
      <c r="F1335" s="13" t="n"/>
      <c r="G1335" s="14" t="n"/>
      <c r="H1335" s="15" t="n"/>
      <c r="I1335" s="15" t="n"/>
      <c r="J1335" s="308" t="n"/>
      <c r="K1335" s="15" t="n"/>
      <c r="L1335" s="15" t="n"/>
      <c r="M1335" s="15" t="n"/>
      <c r="N1335" s="14" t="n"/>
      <c r="O1335" s="13" t="n"/>
      <c r="P1335" s="14" t="n"/>
      <c r="Q1335" s="15">
        <f>IF(N1335="Sí",0,H1335-I1335-K1335)</f>
        <v/>
      </c>
      <c r="R1335" s="14">
        <f>F1335-TODAY()</f>
        <v/>
      </c>
      <c r="S1335" s="14">
        <f>IF(N1335="Sí","🟢 Pagado",IF(R1335&lt;0,"🔴 Vencido",IF(R1335&lt;=7,"🟡 Por vencer","")))</f>
        <v/>
      </c>
      <c r="T1335" s="14" t="n"/>
      <c r="U1335" s="14" t="n"/>
      <c r="V1335" s="14" t="n"/>
      <c r="W1335" s="14" t="n"/>
      <c r="X1335" s="87" t="n"/>
    </row>
    <row r="1336">
      <c r="A1336" s="13" t="n"/>
      <c r="B1336" s="14" t="n"/>
      <c r="C1336" s="14" t="n"/>
      <c r="D1336" s="14" t="n"/>
      <c r="E1336" s="13" t="n"/>
      <c r="F1336" s="13" t="n"/>
      <c r="G1336" s="14" t="n"/>
      <c r="H1336" s="15" t="n"/>
      <c r="I1336" s="15" t="n"/>
      <c r="J1336" s="308" t="n"/>
      <c r="K1336" s="15" t="n"/>
      <c r="L1336" s="15" t="n"/>
      <c r="M1336" s="15" t="n"/>
      <c r="N1336" s="14" t="n"/>
      <c r="O1336" s="13" t="n"/>
      <c r="P1336" s="14" t="n"/>
      <c r="Q1336" s="15">
        <f>IF(N1336="Sí",0,H1336-I1336-K1336)</f>
        <v/>
      </c>
      <c r="R1336" s="14">
        <f>F1336-TODAY()</f>
        <v/>
      </c>
      <c r="S1336" s="14">
        <f>IF(N1336="Sí","🟢 Pagado",IF(R1336&lt;0,"🔴 Vencido",IF(R1336&lt;=7,"🟡 Por vencer","")))</f>
        <v/>
      </c>
      <c r="T1336" s="14" t="n"/>
      <c r="U1336" s="14" t="n"/>
      <c r="V1336" s="14" t="n"/>
      <c r="W1336" s="14" t="n"/>
      <c r="X1336" s="87" t="n"/>
    </row>
    <row r="1337">
      <c r="A1337" s="13" t="n"/>
      <c r="B1337" s="14" t="n"/>
      <c r="C1337" s="14" t="n"/>
      <c r="D1337" s="14" t="n"/>
      <c r="E1337" s="13" t="n"/>
      <c r="F1337" s="13" t="n"/>
      <c r="G1337" s="14" t="n"/>
      <c r="H1337" s="15" t="n"/>
      <c r="I1337" s="15" t="n"/>
      <c r="J1337" s="308" t="n"/>
      <c r="K1337" s="15" t="n"/>
      <c r="L1337" s="15" t="n"/>
      <c r="M1337" s="15" t="n"/>
      <c r="N1337" s="14" t="n"/>
      <c r="O1337" s="13" t="n"/>
      <c r="P1337" s="14" t="n"/>
      <c r="Q1337" s="15">
        <f>IF(N1337="Sí",0,H1337-I1337-K1337)</f>
        <v/>
      </c>
      <c r="R1337" s="14">
        <f>F1337-TODAY()</f>
        <v/>
      </c>
      <c r="S1337" s="14">
        <f>IF(N1337="Sí","🟢 Pagado",IF(R1337&lt;0,"🔴 Vencido",IF(R1337&lt;=7,"🟡 Por vencer","")))</f>
        <v/>
      </c>
      <c r="T1337" s="14" t="n"/>
      <c r="U1337" s="14" t="n"/>
      <c r="V1337" s="14" t="n"/>
      <c r="W1337" s="14" t="n"/>
      <c r="X1337" s="87" t="n"/>
    </row>
    <row r="1338">
      <c r="A1338" s="13" t="n"/>
      <c r="B1338" s="14" t="n"/>
      <c r="C1338" s="14" t="n"/>
      <c r="D1338" s="14" t="n"/>
      <c r="E1338" s="13" t="n"/>
      <c r="F1338" s="13" t="n"/>
      <c r="G1338" s="14" t="n"/>
      <c r="H1338" s="15" t="n"/>
      <c r="I1338" s="15" t="n"/>
      <c r="J1338" s="308" t="n"/>
      <c r="K1338" s="15" t="n"/>
      <c r="L1338" s="15" t="n"/>
      <c r="M1338" s="15" t="n"/>
      <c r="N1338" s="14" t="n"/>
      <c r="O1338" s="13" t="n"/>
      <c r="P1338" s="14" t="n"/>
      <c r="Q1338" s="15">
        <f>IF(N1338="Sí",0,H1338-I1338-K1338)</f>
        <v/>
      </c>
      <c r="R1338" s="14">
        <f>F1338-TODAY()</f>
        <v/>
      </c>
      <c r="S1338" s="14">
        <f>IF(N1338="Sí","🟢 Pagado",IF(R1338&lt;0,"🔴 Vencido",IF(R1338&lt;=7,"🟡 Por vencer","")))</f>
        <v/>
      </c>
      <c r="T1338" s="14" t="n"/>
      <c r="U1338" s="14" t="n"/>
      <c r="V1338" s="14" t="n"/>
      <c r="W1338" s="14" t="n"/>
      <c r="X1338" s="87" t="n"/>
    </row>
    <row r="1339">
      <c r="A1339" s="13" t="n"/>
      <c r="B1339" s="14" t="n"/>
      <c r="C1339" s="14" t="n"/>
      <c r="D1339" s="14" t="n"/>
      <c r="E1339" s="13" t="n"/>
      <c r="F1339" s="13" t="n"/>
      <c r="G1339" s="14" t="n"/>
      <c r="H1339" s="15" t="n"/>
      <c r="I1339" s="15" t="n"/>
      <c r="J1339" s="308" t="n"/>
      <c r="K1339" s="15" t="n"/>
      <c r="L1339" s="15" t="n"/>
      <c r="M1339" s="15" t="n"/>
      <c r="N1339" s="14" t="n"/>
      <c r="O1339" s="13" t="n"/>
      <c r="P1339" s="14" t="n"/>
      <c r="Q1339" s="15">
        <f>IF(N1339="Sí",0,H1339-I1339-K1339)</f>
        <v/>
      </c>
      <c r="R1339" s="14">
        <f>F1339-TODAY()</f>
        <v/>
      </c>
      <c r="S1339" s="14">
        <f>IF(N1339="Sí","🟢 Pagado",IF(R1339&lt;0,"🔴 Vencido",IF(R1339&lt;=7,"🟡 Por vencer","")))</f>
        <v/>
      </c>
      <c r="T1339" s="14" t="n"/>
      <c r="U1339" s="14" t="n"/>
      <c r="V1339" s="14" t="n"/>
      <c r="W1339" s="14" t="n"/>
      <c r="X1339" s="87" t="n"/>
    </row>
    <row r="1340">
      <c r="A1340" s="13" t="n"/>
      <c r="B1340" s="14" t="n"/>
      <c r="C1340" s="14" t="n"/>
      <c r="D1340" s="14" t="n"/>
      <c r="E1340" s="13" t="n"/>
      <c r="F1340" s="13" t="n"/>
      <c r="G1340" s="14" t="n"/>
      <c r="H1340" s="15" t="n"/>
      <c r="I1340" s="15" t="n"/>
      <c r="J1340" s="308" t="n"/>
      <c r="K1340" s="15" t="n"/>
      <c r="L1340" s="15" t="n"/>
      <c r="M1340" s="15" t="n"/>
      <c r="N1340" s="14" t="n"/>
      <c r="O1340" s="13" t="n"/>
      <c r="P1340" s="14" t="n"/>
      <c r="Q1340" s="15">
        <f>IF(N1340="Sí",0,H1340-I1340-K1340)</f>
        <v/>
      </c>
      <c r="R1340" s="14">
        <f>F1340-TODAY()</f>
        <v/>
      </c>
      <c r="S1340" s="14">
        <f>IF(N1340="Sí","🟢 Pagado",IF(R1340&lt;0,"🔴 Vencido",IF(R1340&lt;=7,"🟡 Por vencer","")))</f>
        <v/>
      </c>
      <c r="T1340" s="14" t="n"/>
      <c r="U1340" s="14" t="n"/>
      <c r="V1340" s="14" t="n"/>
      <c r="W1340" s="14" t="n"/>
      <c r="X1340" s="87" t="n"/>
    </row>
    <row r="1341">
      <c r="A1341" s="13" t="n"/>
      <c r="B1341" s="14" t="n"/>
      <c r="C1341" s="14" t="n"/>
      <c r="D1341" s="14" t="n"/>
      <c r="E1341" s="13" t="n"/>
      <c r="F1341" s="13" t="n"/>
      <c r="G1341" s="14" t="n"/>
      <c r="H1341" s="15" t="n"/>
      <c r="I1341" s="15" t="n"/>
      <c r="J1341" s="308" t="n"/>
      <c r="K1341" s="15" t="n"/>
      <c r="L1341" s="15" t="n"/>
      <c r="M1341" s="15" t="n"/>
      <c r="N1341" s="14" t="n"/>
      <c r="O1341" s="13" t="n"/>
      <c r="P1341" s="14" t="n"/>
      <c r="Q1341" s="15">
        <f>IF(N1341="Sí",0,H1341-I1341-K1341)</f>
        <v/>
      </c>
      <c r="R1341" s="14">
        <f>F1341-TODAY()</f>
        <v/>
      </c>
      <c r="S1341" s="14">
        <f>IF(N1341="Sí","🟢 Pagado",IF(R1341&lt;0,"🔴 Vencido",IF(R1341&lt;=7,"🟡 Por vencer","")))</f>
        <v/>
      </c>
      <c r="T1341" s="14" t="n"/>
      <c r="U1341" s="14" t="n"/>
      <c r="V1341" s="14" t="n"/>
      <c r="W1341" s="14" t="n"/>
      <c r="X1341" s="87" t="n"/>
    </row>
    <row r="1342">
      <c r="A1342" s="13" t="n"/>
      <c r="B1342" s="14" t="n"/>
      <c r="C1342" s="14" t="n"/>
      <c r="D1342" s="14" t="n"/>
      <c r="E1342" s="13" t="n"/>
      <c r="F1342" s="13" t="n"/>
      <c r="G1342" s="14" t="n"/>
      <c r="H1342" s="15" t="n"/>
      <c r="I1342" s="15" t="n"/>
      <c r="J1342" s="308" t="n"/>
      <c r="K1342" s="15" t="n"/>
      <c r="L1342" s="15" t="n"/>
      <c r="M1342" s="15" t="n"/>
      <c r="N1342" s="14" t="n"/>
      <c r="O1342" s="13" t="n"/>
      <c r="P1342" s="14" t="n"/>
      <c r="Q1342" s="15">
        <f>IF(N1342="Sí",0,H1342-I1342-K1342)</f>
        <v/>
      </c>
      <c r="R1342" s="14">
        <f>F1342-TODAY()</f>
        <v/>
      </c>
      <c r="S1342" s="14">
        <f>IF(N1342="Sí","🟢 Pagado",IF(R1342&lt;0,"🔴 Vencido",IF(R1342&lt;=7,"🟡 Por vencer","")))</f>
        <v/>
      </c>
      <c r="T1342" s="14" t="n"/>
      <c r="U1342" s="14" t="n"/>
      <c r="V1342" s="14" t="n"/>
      <c r="W1342" s="14" t="n"/>
      <c r="X1342" s="87" t="n"/>
    </row>
    <row r="1343">
      <c r="A1343" s="13" t="n"/>
      <c r="B1343" s="14" t="n"/>
      <c r="C1343" s="14" t="n"/>
      <c r="D1343" s="14" t="n"/>
      <c r="E1343" s="13" t="n"/>
      <c r="F1343" s="13" t="n"/>
      <c r="G1343" s="14" t="n"/>
      <c r="H1343" s="15" t="n"/>
      <c r="I1343" s="15" t="n"/>
      <c r="J1343" s="308" t="n"/>
      <c r="K1343" s="15" t="n"/>
      <c r="L1343" s="15" t="n"/>
      <c r="M1343" s="15" t="n"/>
      <c r="N1343" s="14" t="n"/>
      <c r="O1343" s="13" t="n"/>
      <c r="P1343" s="14" t="n"/>
      <c r="Q1343" s="15">
        <f>IF(N1343="Sí",0,H1343-I1343-K1343)</f>
        <v/>
      </c>
      <c r="R1343" s="14">
        <f>F1343-TODAY()</f>
        <v/>
      </c>
      <c r="S1343" s="14">
        <f>IF(N1343="Sí","🟢 Pagado",IF(R1343&lt;0,"🔴 Vencido",IF(R1343&lt;=7,"🟡 Por vencer","")))</f>
        <v/>
      </c>
      <c r="T1343" s="14" t="n"/>
      <c r="U1343" s="14" t="n"/>
      <c r="V1343" s="14" t="n"/>
      <c r="W1343" s="14" t="n"/>
      <c r="X1343" s="87" t="n"/>
    </row>
    <row r="1344">
      <c r="A1344" s="13" t="n"/>
      <c r="B1344" s="14" t="n"/>
      <c r="C1344" s="14" t="n"/>
      <c r="D1344" s="14" t="n"/>
      <c r="E1344" s="13" t="n"/>
      <c r="F1344" s="13" t="n"/>
      <c r="G1344" s="14" t="n"/>
      <c r="H1344" s="15" t="n"/>
      <c r="I1344" s="15" t="n"/>
      <c r="J1344" s="308" t="n"/>
      <c r="K1344" s="15" t="n"/>
      <c r="L1344" s="15" t="n"/>
      <c r="M1344" s="15" t="n"/>
      <c r="N1344" s="14" t="n"/>
      <c r="O1344" s="13" t="n"/>
      <c r="P1344" s="14" t="n"/>
      <c r="Q1344" s="15">
        <f>IF(N1344="Sí",0,H1344-I1344-K1344)</f>
        <v/>
      </c>
      <c r="R1344" s="14">
        <f>F1344-TODAY()</f>
        <v/>
      </c>
      <c r="S1344" s="14">
        <f>IF(N1344="Sí","🟢 Pagado",IF(R1344&lt;0,"🔴 Vencido",IF(R1344&lt;=7,"🟡 Por vencer","")))</f>
        <v/>
      </c>
      <c r="T1344" s="14" t="n"/>
      <c r="U1344" s="14" t="n"/>
      <c r="V1344" s="14" t="n"/>
      <c r="W1344" s="14" t="n"/>
      <c r="X1344" s="87" t="n"/>
    </row>
    <row r="1345">
      <c r="A1345" s="13" t="n"/>
      <c r="B1345" s="14" t="n"/>
      <c r="C1345" s="14" t="n"/>
      <c r="D1345" s="14" t="n"/>
      <c r="E1345" s="13" t="n"/>
      <c r="F1345" s="13" t="n"/>
      <c r="G1345" s="14" t="n"/>
      <c r="H1345" s="15" t="n"/>
      <c r="I1345" s="15" t="n"/>
      <c r="J1345" s="308" t="n"/>
      <c r="K1345" s="15" t="n"/>
      <c r="L1345" s="15" t="n"/>
      <c r="M1345" s="15" t="n"/>
      <c r="N1345" s="14" t="n"/>
      <c r="O1345" s="13" t="n"/>
      <c r="P1345" s="14" t="n"/>
      <c r="Q1345" s="15">
        <f>IF(N1345="Sí",0,H1345-I1345-K1345)</f>
        <v/>
      </c>
      <c r="R1345" s="14">
        <f>F1345-TODAY()</f>
        <v/>
      </c>
      <c r="S1345" s="14">
        <f>IF(N1345="Sí","🟢 Pagado",IF(R1345&lt;0,"🔴 Vencido",IF(R1345&lt;=7,"🟡 Por vencer","")))</f>
        <v/>
      </c>
      <c r="T1345" s="14" t="n"/>
      <c r="U1345" s="14" t="n"/>
      <c r="V1345" s="14" t="n"/>
      <c r="W1345" s="14" t="n"/>
      <c r="X1345" s="87" t="n"/>
    </row>
    <row r="1346">
      <c r="A1346" s="13" t="n"/>
      <c r="B1346" s="14" t="n"/>
      <c r="C1346" s="14" t="n"/>
      <c r="D1346" s="14" t="n"/>
      <c r="E1346" s="13" t="n"/>
      <c r="F1346" s="13" t="n"/>
      <c r="G1346" s="14" t="n"/>
      <c r="H1346" s="15" t="n"/>
      <c r="I1346" s="15" t="n"/>
      <c r="J1346" s="308" t="n"/>
      <c r="K1346" s="15" t="n"/>
      <c r="L1346" s="15" t="n"/>
      <c r="M1346" s="15" t="n"/>
      <c r="N1346" s="14" t="n"/>
      <c r="O1346" s="13" t="n"/>
      <c r="P1346" s="14" t="n"/>
      <c r="Q1346" s="15">
        <f>IF(N1346="Sí",0,H1346-I1346-K1346)</f>
        <v/>
      </c>
      <c r="R1346" s="14">
        <f>F1346-TODAY()</f>
        <v/>
      </c>
      <c r="S1346" s="14">
        <f>IF(N1346="Sí","🟢 Pagado",IF(R1346&lt;0,"🔴 Vencido",IF(R1346&lt;=7,"🟡 Por vencer","")))</f>
        <v/>
      </c>
      <c r="T1346" s="14" t="n"/>
      <c r="U1346" s="14" t="n"/>
      <c r="V1346" s="14" t="n"/>
      <c r="W1346" s="14" t="n"/>
      <c r="X1346" s="87" t="n"/>
    </row>
    <row r="1347">
      <c r="A1347" s="13" t="n"/>
      <c r="B1347" s="14" t="n"/>
      <c r="C1347" s="14" t="n"/>
      <c r="D1347" s="14" t="n"/>
      <c r="E1347" s="13" t="n"/>
      <c r="F1347" s="13" t="n"/>
      <c r="G1347" s="14" t="n"/>
      <c r="H1347" s="15" t="n"/>
      <c r="I1347" s="15" t="n"/>
      <c r="J1347" s="308" t="n"/>
      <c r="K1347" s="15" t="n"/>
      <c r="L1347" s="15" t="n"/>
      <c r="M1347" s="15" t="n"/>
      <c r="N1347" s="14" t="n"/>
      <c r="O1347" s="13" t="n"/>
      <c r="P1347" s="14" t="n"/>
      <c r="Q1347" s="15">
        <f>IF(N1347="Sí",0,H1347-I1347-K1347)</f>
        <v/>
      </c>
      <c r="R1347" s="14">
        <f>F1347-TODAY()</f>
        <v/>
      </c>
      <c r="S1347" s="14">
        <f>IF(N1347="Sí","🟢 Pagado",IF(R1347&lt;0,"🔴 Vencido",IF(R1347&lt;=7,"🟡 Por vencer","")))</f>
        <v/>
      </c>
      <c r="T1347" s="14" t="n"/>
      <c r="U1347" s="14" t="n"/>
      <c r="V1347" s="14" t="n"/>
      <c r="W1347" s="14" t="n"/>
      <c r="X1347" s="87" t="n"/>
    </row>
    <row r="1348">
      <c r="A1348" s="13" t="n"/>
      <c r="B1348" s="14" t="n"/>
      <c r="C1348" s="14" t="n"/>
      <c r="D1348" s="14" t="n"/>
      <c r="E1348" s="13" t="n"/>
      <c r="F1348" s="13" t="n"/>
      <c r="G1348" s="14" t="n"/>
      <c r="H1348" s="15" t="n"/>
      <c r="I1348" s="15" t="n"/>
      <c r="J1348" s="308" t="n"/>
      <c r="K1348" s="15" t="n"/>
      <c r="L1348" s="15" t="n"/>
      <c r="M1348" s="15" t="n"/>
      <c r="N1348" s="14" t="n"/>
      <c r="O1348" s="13" t="n"/>
      <c r="P1348" s="14" t="n"/>
      <c r="Q1348" s="15">
        <f>IF(N1348="Sí",0,H1348-I1348-K1348)</f>
        <v/>
      </c>
      <c r="R1348" s="14">
        <f>F1348-TODAY()</f>
        <v/>
      </c>
      <c r="S1348" s="14">
        <f>IF(N1348="Sí","🟢 Pagado",IF(R1348&lt;0,"🔴 Vencido",IF(R1348&lt;=7,"🟡 Por vencer","")))</f>
        <v/>
      </c>
      <c r="T1348" s="14" t="n"/>
      <c r="U1348" s="14" t="n"/>
      <c r="V1348" s="14" t="n"/>
      <c r="W1348" s="14" t="n"/>
      <c r="X1348" s="87" t="n"/>
    </row>
    <row r="1349">
      <c r="A1349" s="13" t="n"/>
      <c r="B1349" s="14" t="n"/>
      <c r="C1349" s="14" t="n"/>
      <c r="D1349" s="14" t="n"/>
      <c r="E1349" s="13" t="n"/>
      <c r="F1349" s="13" t="n"/>
      <c r="G1349" s="14" t="n"/>
      <c r="H1349" s="15" t="n"/>
      <c r="I1349" s="15" t="n"/>
      <c r="J1349" s="308" t="n"/>
      <c r="K1349" s="15" t="n"/>
      <c r="L1349" s="15" t="n"/>
      <c r="M1349" s="15" t="n"/>
      <c r="N1349" s="14" t="n"/>
      <c r="O1349" s="13" t="n"/>
      <c r="P1349" s="14" t="n"/>
      <c r="Q1349" s="15">
        <f>IF(N1349="Sí",0,H1349-I1349-K1349)</f>
        <v/>
      </c>
      <c r="R1349" s="14">
        <f>F1349-TODAY()</f>
        <v/>
      </c>
      <c r="S1349" s="14">
        <f>IF(N1349="Sí","🟢 Pagado",IF(R1349&lt;0,"🔴 Vencido",IF(R1349&lt;=7,"🟡 Por vencer","")))</f>
        <v/>
      </c>
      <c r="T1349" s="14" t="n"/>
      <c r="U1349" s="14" t="n"/>
      <c r="V1349" s="14" t="n"/>
      <c r="W1349" s="14" t="n"/>
      <c r="X1349" s="87" t="n"/>
    </row>
    <row r="1350">
      <c r="A1350" s="13" t="n"/>
      <c r="B1350" s="14" t="n"/>
      <c r="C1350" s="14" t="n"/>
      <c r="D1350" s="14" t="n"/>
      <c r="E1350" s="13" t="n"/>
      <c r="F1350" s="13" t="n"/>
      <c r="G1350" s="14" t="n"/>
      <c r="H1350" s="15" t="n"/>
      <c r="I1350" s="15" t="n"/>
      <c r="J1350" s="308" t="n"/>
      <c r="K1350" s="15" t="n"/>
      <c r="L1350" s="15" t="n"/>
      <c r="M1350" s="15" t="n"/>
      <c r="N1350" s="14" t="n"/>
      <c r="O1350" s="13" t="n"/>
      <c r="P1350" s="14" t="n"/>
      <c r="Q1350" s="15">
        <f>IF(N1350="Sí",0,H1350-I1350-K1350)</f>
        <v/>
      </c>
      <c r="R1350" s="14">
        <f>F1350-TODAY()</f>
        <v/>
      </c>
      <c r="S1350" s="14">
        <f>IF(N1350="Sí","🟢 Pagado",IF(R1350&lt;0,"🔴 Vencido",IF(R1350&lt;=7,"🟡 Por vencer","")))</f>
        <v/>
      </c>
      <c r="T1350" s="14" t="n"/>
      <c r="U1350" s="14" t="n"/>
      <c r="V1350" s="14" t="n"/>
      <c r="W1350" s="14" t="n"/>
      <c r="X1350" s="87" t="n"/>
    </row>
    <row r="1351">
      <c r="A1351" s="13" t="n"/>
      <c r="B1351" s="14" t="n"/>
      <c r="C1351" s="14" t="n"/>
      <c r="D1351" s="14" t="n"/>
      <c r="E1351" s="13" t="n"/>
      <c r="F1351" s="13" t="n"/>
      <c r="G1351" s="14" t="n"/>
      <c r="H1351" s="15" t="n"/>
      <c r="I1351" s="15" t="n"/>
      <c r="J1351" s="308" t="n"/>
      <c r="K1351" s="15" t="n"/>
      <c r="L1351" s="15" t="n"/>
      <c r="M1351" s="15" t="n"/>
      <c r="N1351" s="14" t="n"/>
      <c r="O1351" s="13" t="n"/>
      <c r="P1351" s="14" t="n"/>
      <c r="Q1351" s="15">
        <f>IF(N1351="Sí",0,H1351-I1351-K1351)</f>
        <v/>
      </c>
      <c r="R1351" s="14">
        <f>F1351-TODAY()</f>
        <v/>
      </c>
      <c r="S1351" s="14">
        <f>IF(N1351="Sí","🟢 Pagado",IF(R1351&lt;0,"🔴 Vencido",IF(R1351&lt;=7,"🟡 Por vencer","")))</f>
        <v/>
      </c>
      <c r="T1351" s="14" t="n"/>
      <c r="U1351" s="14" t="n"/>
      <c r="V1351" s="14" t="n"/>
      <c r="W1351" s="14" t="n"/>
      <c r="X1351" s="87" t="n"/>
    </row>
    <row r="1352">
      <c r="A1352" s="13" t="n"/>
      <c r="B1352" s="14" t="n"/>
      <c r="C1352" s="14" t="n"/>
      <c r="D1352" s="14" t="n"/>
      <c r="E1352" s="13" t="n"/>
      <c r="F1352" s="13" t="n"/>
      <c r="G1352" s="14" t="n"/>
      <c r="H1352" s="15" t="n"/>
      <c r="I1352" s="15" t="n"/>
      <c r="J1352" s="308" t="n"/>
      <c r="K1352" s="15" t="n"/>
      <c r="L1352" s="15" t="n"/>
      <c r="M1352" s="15" t="n"/>
      <c r="N1352" s="14" t="n"/>
      <c r="O1352" s="13" t="n"/>
      <c r="P1352" s="14" t="n"/>
      <c r="Q1352" s="15">
        <f>IF(N1352="Sí",0,H1352-I1352-K1352)</f>
        <v/>
      </c>
      <c r="R1352" s="14">
        <f>F1352-TODAY()</f>
        <v/>
      </c>
      <c r="S1352" s="14">
        <f>IF(N1352="Sí","🟢 Pagado",IF(R1352&lt;0,"🔴 Vencido",IF(R1352&lt;=7,"🟡 Por vencer","")))</f>
        <v/>
      </c>
      <c r="T1352" s="14" t="n"/>
      <c r="U1352" s="14" t="n"/>
      <c r="V1352" s="14" t="n"/>
      <c r="W1352" s="14" t="n"/>
      <c r="X1352" s="87" t="n"/>
    </row>
    <row r="1353">
      <c r="A1353" s="13" t="n"/>
      <c r="B1353" s="14" t="n"/>
      <c r="C1353" s="14" t="n"/>
      <c r="D1353" s="14" t="n"/>
      <c r="E1353" s="13" t="n"/>
      <c r="F1353" s="13" t="n"/>
      <c r="G1353" s="14" t="n"/>
      <c r="H1353" s="15" t="n"/>
      <c r="I1353" s="15" t="n"/>
      <c r="J1353" s="308" t="n"/>
      <c r="K1353" s="15" t="n"/>
      <c r="L1353" s="15" t="n"/>
      <c r="M1353" s="15" t="n"/>
      <c r="N1353" s="14" t="n"/>
      <c r="O1353" s="13" t="n"/>
      <c r="P1353" s="14" t="n"/>
      <c r="Q1353" s="15">
        <f>IF(N1353="Sí",0,H1353-I1353-K1353)</f>
        <v/>
      </c>
      <c r="R1353" s="14">
        <f>F1353-TODAY()</f>
        <v/>
      </c>
      <c r="S1353" s="14">
        <f>IF(N1353="Sí","🟢 Pagado",IF(R1353&lt;0,"🔴 Vencido",IF(R1353&lt;=7,"🟡 Por vencer","")))</f>
        <v/>
      </c>
      <c r="T1353" s="14" t="n"/>
      <c r="U1353" s="14" t="n"/>
      <c r="V1353" s="14" t="n"/>
      <c r="W1353" s="14" t="n"/>
      <c r="X1353" s="87" t="n"/>
    </row>
    <row r="1354">
      <c r="A1354" s="13" t="n"/>
      <c r="B1354" s="14" t="n"/>
      <c r="C1354" s="14" t="n"/>
      <c r="D1354" s="14" t="n"/>
      <c r="E1354" s="13" t="n"/>
      <c r="F1354" s="13" t="n"/>
      <c r="G1354" s="14" t="n"/>
      <c r="H1354" s="15" t="n"/>
      <c r="I1354" s="15" t="n"/>
      <c r="J1354" s="308" t="n"/>
      <c r="K1354" s="15" t="n"/>
      <c r="L1354" s="15" t="n"/>
      <c r="M1354" s="15" t="n"/>
      <c r="N1354" s="14" t="n"/>
      <c r="O1354" s="13" t="n"/>
      <c r="P1354" s="14" t="n"/>
      <c r="Q1354" s="15">
        <f>IF(N1354="Sí",0,H1354-I1354-K1354)</f>
        <v/>
      </c>
      <c r="R1354" s="14">
        <f>F1354-TODAY()</f>
        <v/>
      </c>
      <c r="S1354" s="14">
        <f>IF(N1354="Sí","🟢 Pagado",IF(R1354&lt;0,"🔴 Vencido",IF(R1354&lt;=7,"🟡 Por vencer","")))</f>
        <v/>
      </c>
      <c r="T1354" s="14" t="n"/>
      <c r="U1354" s="14" t="n"/>
      <c r="V1354" s="14" t="n"/>
      <c r="W1354" s="14" t="n"/>
      <c r="X1354" s="87" t="n"/>
    </row>
    <row r="1355">
      <c r="A1355" s="13" t="n"/>
      <c r="B1355" s="14" t="n"/>
      <c r="C1355" s="14" t="n"/>
      <c r="D1355" s="14" t="n"/>
      <c r="E1355" s="13" t="n"/>
      <c r="F1355" s="13" t="n"/>
      <c r="G1355" s="14" t="n"/>
      <c r="H1355" s="15" t="n"/>
      <c r="I1355" s="15" t="n"/>
      <c r="J1355" s="308" t="n"/>
      <c r="K1355" s="15" t="n"/>
      <c r="L1355" s="15" t="n"/>
      <c r="M1355" s="15" t="n"/>
      <c r="N1355" s="14" t="n"/>
      <c r="O1355" s="13" t="n"/>
      <c r="P1355" s="14" t="n"/>
      <c r="Q1355" s="15">
        <f>IF(N1355="Sí",0,H1355-I1355-K1355)</f>
        <v/>
      </c>
      <c r="R1355" s="14">
        <f>F1355-TODAY()</f>
        <v/>
      </c>
      <c r="S1355" s="14">
        <f>IF(N1355="Sí","🟢 Pagado",IF(R1355&lt;0,"🔴 Vencido",IF(R1355&lt;=7,"🟡 Por vencer","")))</f>
        <v/>
      </c>
      <c r="T1355" s="14" t="n"/>
      <c r="U1355" s="14" t="n"/>
      <c r="V1355" s="14" t="n"/>
      <c r="W1355" s="14" t="n"/>
      <c r="X1355" s="87" t="n"/>
    </row>
    <row r="1356">
      <c r="A1356" s="13" t="n"/>
      <c r="B1356" s="14" t="n"/>
      <c r="C1356" s="14" t="n"/>
      <c r="D1356" s="14" t="n"/>
      <c r="E1356" s="13" t="n"/>
      <c r="F1356" s="13" t="n"/>
      <c r="G1356" s="14" t="n"/>
      <c r="H1356" s="15" t="n"/>
      <c r="I1356" s="15" t="n"/>
      <c r="J1356" s="308" t="n"/>
      <c r="K1356" s="15" t="n"/>
      <c r="L1356" s="15" t="n"/>
      <c r="M1356" s="15" t="n"/>
      <c r="N1356" s="14" t="n"/>
      <c r="O1356" s="13" t="n"/>
      <c r="P1356" s="14" t="n"/>
      <c r="Q1356" s="15">
        <f>IF(N1356="Sí",0,H1356-I1356-K1356)</f>
        <v/>
      </c>
      <c r="R1356" s="14">
        <f>F1356-TODAY()</f>
        <v/>
      </c>
      <c r="S1356" s="14">
        <f>IF(N1356="Sí","🟢 Pagado",IF(R1356&lt;0,"🔴 Vencido",IF(R1356&lt;=7,"🟡 Por vencer","")))</f>
        <v/>
      </c>
      <c r="T1356" s="14" t="n"/>
      <c r="U1356" s="14" t="n"/>
      <c r="V1356" s="14" t="n"/>
      <c r="W1356" s="14" t="n"/>
      <c r="X1356" s="87" t="n"/>
    </row>
    <row r="1357">
      <c r="A1357" s="13" t="n"/>
      <c r="B1357" s="14" t="n"/>
      <c r="C1357" s="14" t="n"/>
      <c r="D1357" s="14" t="n"/>
      <c r="E1357" s="13" t="n"/>
      <c r="F1357" s="13" t="n"/>
      <c r="G1357" s="14" t="n"/>
      <c r="H1357" s="15" t="n"/>
      <c r="I1357" s="15" t="n"/>
      <c r="J1357" s="308" t="n"/>
      <c r="K1357" s="15" t="n"/>
      <c r="L1357" s="15" t="n"/>
      <c r="M1357" s="15" t="n"/>
      <c r="N1357" s="14" t="n"/>
      <c r="O1357" s="13" t="n"/>
      <c r="P1357" s="14" t="n"/>
      <c r="Q1357" s="15">
        <f>IF(N1357="Sí",0,H1357-I1357-K1357)</f>
        <v/>
      </c>
      <c r="R1357" s="14">
        <f>F1357-TODAY()</f>
        <v/>
      </c>
      <c r="S1357" s="14">
        <f>IF(N1357="Sí","🟢 Pagado",IF(R1357&lt;0,"🔴 Vencido",IF(R1357&lt;=7,"🟡 Por vencer","")))</f>
        <v/>
      </c>
      <c r="T1357" s="14" t="n"/>
      <c r="U1357" s="14" t="n"/>
      <c r="V1357" s="14" t="n"/>
      <c r="W1357" s="14" t="n"/>
      <c r="X1357" s="87" t="n"/>
    </row>
    <row r="1358">
      <c r="A1358" s="13" t="n"/>
      <c r="B1358" s="14" t="n"/>
      <c r="C1358" s="14" t="n"/>
      <c r="D1358" s="14" t="n"/>
      <c r="E1358" s="13" t="n"/>
      <c r="F1358" s="13" t="n"/>
      <c r="G1358" s="14" t="n"/>
      <c r="H1358" s="15" t="n"/>
      <c r="I1358" s="15" t="n"/>
      <c r="J1358" s="308" t="n"/>
      <c r="K1358" s="15" t="n"/>
      <c r="L1358" s="15" t="n"/>
      <c r="M1358" s="15" t="n"/>
      <c r="N1358" s="14" t="n"/>
      <c r="O1358" s="13" t="n"/>
      <c r="P1358" s="14" t="n"/>
      <c r="Q1358" s="15">
        <f>IF(N1358="Sí",0,H1358-I1358-K1358)</f>
        <v/>
      </c>
      <c r="R1358" s="14">
        <f>F1358-TODAY()</f>
        <v/>
      </c>
      <c r="S1358" s="14">
        <f>IF(N1358="Sí","🟢 Pagado",IF(R1358&lt;0,"🔴 Vencido",IF(R1358&lt;=7,"🟡 Por vencer","")))</f>
        <v/>
      </c>
      <c r="T1358" s="14" t="n"/>
      <c r="U1358" s="14" t="n"/>
      <c r="V1358" s="14" t="n"/>
      <c r="W1358" s="14" t="n"/>
      <c r="X1358" s="87" t="n"/>
    </row>
    <row r="1359">
      <c r="A1359" s="13" t="n"/>
      <c r="B1359" s="14" t="n"/>
      <c r="C1359" s="14" t="n"/>
      <c r="D1359" s="14" t="n"/>
      <c r="E1359" s="13" t="n"/>
      <c r="F1359" s="13" t="n"/>
      <c r="G1359" s="14" t="n"/>
      <c r="H1359" s="15" t="n"/>
      <c r="I1359" s="15" t="n"/>
      <c r="J1359" s="308" t="n"/>
      <c r="K1359" s="15" t="n"/>
      <c r="L1359" s="15" t="n"/>
      <c r="M1359" s="15" t="n"/>
      <c r="N1359" s="14" t="n"/>
      <c r="O1359" s="13" t="n"/>
      <c r="P1359" s="14" t="n"/>
      <c r="Q1359" s="15">
        <f>IF(N1359="Sí",0,H1359-I1359-K1359)</f>
        <v/>
      </c>
      <c r="R1359" s="14">
        <f>F1359-TODAY()</f>
        <v/>
      </c>
      <c r="S1359" s="14">
        <f>IF(N1359="Sí","🟢 Pagado",IF(R1359&lt;0,"🔴 Vencido",IF(R1359&lt;=7,"🟡 Por vencer","")))</f>
        <v/>
      </c>
      <c r="T1359" s="14" t="n"/>
      <c r="U1359" s="14" t="n"/>
      <c r="V1359" s="14" t="n"/>
      <c r="W1359" s="14" t="n"/>
      <c r="X1359" s="87" t="n"/>
    </row>
    <row r="1360">
      <c r="A1360" s="13" t="n"/>
      <c r="B1360" s="14" t="n"/>
      <c r="C1360" s="14" t="n"/>
      <c r="D1360" s="14" t="n"/>
      <c r="E1360" s="13" t="n"/>
      <c r="F1360" s="13" t="n"/>
      <c r="G1360" s="14" t="n"/>
      <c r="H1360" s="15" t="n"/>
      <c r="I1360" s="15" t="n"/>
      <c r="J1360" s="308" t="n"/>
      <c r="K1360" s="15" t="n"/>
      <c r="L1360" s="15" t="n"/>
      <c r="M1360" s="15" t="n"/>
      <c r="N1360" s="14" t="n"/>
      <c r="O1360" s="13" t="n"/>
      <c r="P1360" s="14" t="n"/>
      <c r="Q1360" s="15">
        <f>IF(N1360="Sí",0,H1360-I1360-K1360)</f>
        <v/>
      </c>
      <c r="R1360" s="14">
        <f>F1360-TODAY()</f>
        <v/>
      </c>
      <c r="S1360" s="14">
        <f>IF(N1360="Sí","🟢 Pagado",IF(R1360&lt;0,"🔴 Vencido",IF(R1360&lt;=7,"🟡 Por vencer","")))</f>
        <v/>
      </c>
      <c r="T1360" s="14" t="n"/>
      <c r="U1360" s="14" t="n"/>
      <c r="V1360" s="14" t="n"/>
      <c r="W1360" s="14" t="n"/>
      <c r="X1360" s="87" t="n"/>
    </row>
    <row r="1361">
      <c r="A1361" s="13" t="n"/>
      <c r="B1361" s="14" t="n"/>
      <c r="C1361" s="14" t="n"/>
      <c r="D1361" s="14" t="n"/>
      <c r="E1361" s="13" t="n"/>
      <c r="F1361" s="13" t="n"/>
      <c r="G1361" s="14" t="n"/>
      <c r="H1361" s="15" t="n"/>
      <c r="I1361" s="15" t="n"/>
      <c r="J1361" s="308" t="n"/>
      <c r="K1361" s="15" t="n"/>
      <c r="L1361" s="15" t="n"/>
      <c r="M1361" s="15" t="n"/>
      <c r="N1361" s="14" t="n"/>
      <c r="O1361" s="13" t="n"/>
      <c r="P1361" s="14" t="n"/>
      <c r="Q1361" s="15">
        <f>IF(N1361="Sí",0,H1361-I1361-K1361)</f>
        <v/>
      </c>
      <c r="R1361" s="14">
        <f>F1361-TODAY()</f>
        <v/>
      </c>
      <c r="S1361" s="14">
        <f>IF(N1361="Sí","🟢 Pagado",IF(R1361&lt;0,"🔴 Vencido",IF(R1361&lt;=7,"🟡 Por vencer","")))</f>
        <v/>
      </c>
      <c r="T1361" s="14" t="n"/>
      <c r="U1361" s="14" t="n"/>
      <c r="V1361" s="14" t="n"/>
      <c r="W1361" s="14" t="n"/>
      <c r="X1361" s="87" t="n"/>
    </row>
    <row r="1362">
      <c r="A1362" s="13" t="n"/>
      <c r="B1362" s="14" t="n"/>
      <c r="C1362" s="14" t="n"/>
      <c r="D1362" s="14" t="n"/>
      <c r="E1362" s="13" t="n"/>
      <c r="F1362" s="13" t="n"/>
      <c r="G1362" s="14" t="n"/>
      <c r="H1362" s="15" t="n"/>
      <c r="I1362" s="15" t="n"/>
      <c r="J1362" s="308" t="n"/>
      <c r="K1362" s="15" t="n"/>
      <c r="L1362" s="15" t="n"/>
      <c r="M1362" s="15" t="n"/>
      <c r="N1362" s="14" t="n"/>
      <c r="O1362" s="13" t="n"/>
      <c r="P1362" s="14" t="n"/>
      <c r="Q1362" s="15">
        <f>IF(N1362="Sí",0,H1362-I1362-K1362)</f>
        <v/>
      </c>
      <c r="R1362" s="14">
        <f>F1362-TODAY()</f>
        <v/>
      </c>
      <c r="S1362" s="14">
        <f>IF(N1362="Sí","🟢 Pagado",IF(R1362&lt;0,"🔴 Vencido",IF(R1362&lt;=7,"🟡 Por vencer","")))</f>
        <v/>
      </c>
      <c r="T1362" s="14" t="n"/>
      <c r="U1362" s="14" t="n"/>
      <c r="V1362" s="14" t="n"/>
      <c r="W1362" s="14" t="n"/>
      <c r="X1362" s="87" t="n"/>
    </row>
    <row r="1363">
      <c r="A1363" s="13" t="n"/>
      <c r="B1363" s="14" t="n"/>
      <c r="C1363" s="14" t="n"/>
      <c r="D1363" s="14" t="n"/>
      <c r="E1363" s="13" t="n"/>
      <c r="F1363" s="13" t="n"/>
      <c r="G1363" s="14" t="n"/>
      <c r="H1363" s="15" t="n"/>
      <c r="I1363" s="15" t="n"/>
      <c r="J1363" s="308" t="n"/>
      <c r="K1363" s="15" t="n"/>
      <c r="L1363" s="15" t="n"/>
      <c r="M1363" s="15" t="n"/>
      <c r="N1363" s="14" t="n"/>
      <c r="O1363" s="13" t="n"/>
      <c r="P1363" s="14" t="n"/>
      <c r="Q1363" s="15">
        <f>IF(N1363="Sí",0,H1363-I1363-K1363)</f>
        <v/>
      </c>
      <c r="R1363" s="14">
        <f>F1363-TODAY()</f>
        <v/>
      </c>
      <c r="S1363" s="14">
        <f>IF(N1363="Sí","🟢 Pagado",IF(R1363&lt;0,"🔴 Vencido",IF(R1363&lt;=7,"🟡 Por vencer","")))</f>
        <v/>
      </c>
      <c r="T1363" s="14" t="n"/>
      <c r="U1363" s="14" t="n"/>
      <c r="V1363" s="14" t="n"/>
      <c r="W1363" s="14" t="n"/>
      <c r="X1363" s="87" t="n"/>
    </row>
    <row r="1364">
      <c r="A1364" s="13" t="n"/>
      <c r="B1364" s="14" t="n"/>
      <c r="C1364" s="14" t="n"/>
      <c r="D1364" s="14" t="n"/>
      <c r="E1364" s="13" t="n"/>
      <c r="F1364" s="13" t="n"/>
      <c r="G1364" s="14" t="n"/>
      <c r="H1364" s="15" t="n"/>
      <c r="I1364" s="15" t="n"/>
      <c r="J1364" s="308" t="n"/>
      <c r="K1364" s="15" t="n"/>
      <c r="L1364" s="15" t="n"/>
      <c r="M1364" s="15" t="n"/>
      <c r="N1364" s="14" t="n"/>
      <c r="O1364" s="13" t="n"/>
      <c r="P1364" s="14" t="n"/>
      <c r="Q1364" s="15">
        <f>IF(N1364="Sí",0,H1364-I1364-K1364)</f>
        <v/>
      </c>
      <c r="R1364" s="14">
        <f>F1364-TODAY()</f>
        <v/>
      </c>
      <c r="S1364" s="14">
        <f>IF(N1364="Sí","🟢 Pagado",IF(R1364&lt;0,"🔴 Vencido",IF(R1364&lt;=7,"🟡 Por vencer","")))</f>
        <v/>
      </c>
      <c r="T1364" s="14" t="n"/>
      <c r="U1364" s="14" t="n"/>
      <c r="V1364" s="14" t="n"/>
      <c r="W1364" s="14" t="n"/>
      <c r="X1364" s="87" t="n"/>
    </row>
    <row r="1365">
      <c r="A1365" s="13" t="n"/>
      <c r="B1365" s="14" t="n"/>
      <c r="C1365" s="14" t="n"/>
      <c r="D1365" s="14" t="n"/>
      <c r="E1365" s="13" t="n"/>
      <c r="F1365" s="13" t="n"/>
      <c r="G1365" s="14" t="n"/>
      <c r="H1365" s="15" t="n"/>
      <c r="I1365" s="15" t="n"/>
      <c r="J1365" s="308" t="n"/>
      <c r="K1365" s="15" t="n"/>
      <c r="L1365" s="15" t="n"/>
      <c r="M1365" s="15" t="n"/>
      <c r="N1365" s="14" t="n"/>
      <c r="O1365" s="13" t="n"/>
      <c r="P1365" s="14" t="n"/>
      <c r="Q1365" s="15">
        <f>IF(N1365="Sí",0,H1365-I1365-K1365)</f>
        <v/>
      </c>
      <c r="R1365" s="14">
        <f>F1365-TODAY()</f>
        <v/>
      </c>
      <c r="S1365" s="14">
        <f>IF(N1365="Sí","🟢 Pagado",IF(R1365&lt;0,"🔴 Vencido",IF(R1365&lt;=7,"🟡 Por vencer","")))</f>
        <v/>
      </c>
      <c r="T1365" s="14" t="n"/>
      <c r="U1365" s="14" t="n"/>
      <c r="V1365" s="14" t="n"/>
      <c r="W1365" s="14" t="n"/>
      <c r="X1365" s="87" t="n"/>
    </row>
    <row r="1366">
      <c r="A1366" s="13" t="n"/>
      <c r="B1366" s="14" t="n"/>
      <c r="C1366" s="14" t="n"/>
      <c r="D1366" s="14" t="n"/>
      <c r="E1366" s="13" t="n"/>
      <c r="F1366" s="13" t="n"/>
      <c r="G1366" s="14" t="n"/>
      <c r="H1366" s="15" t="n"/>
      <c r="I1366" s="15" t="n"/>
      <c r="J1366" s="308" t="n"/>
      <c r="K1366" s="15" t="n"/>
      <c r="L1366" s="15" t="n"/>
      <c r="M1366" s="15" t="n"/>
      <c r="N1366" s="14" t="n"/>
      <c r="O1366" s="13" t="n"/>
      <c r="P1366" s="14" t="n"/>
      <c r="Q1366" s="15">
        <f>IF(N1366="Sí",0,H1366-I1366-K1366)</f>
        <v/>
      </c>
      <c r="R1366" s="14">
        <f>F1366-TODAY()</f>
        <v/>
      </c>
      <c r="S1366" s="14">
        <f>IF(N1366="Sí","🟢 Pagado",IF(R1366&lt;0,"🔴 Vencido",IF(R1366&lt;=7,"🟡 Por vencer","")))</f>
        <v/>
      </c>
      <c r="T1366" s="14" t="n"/>
      <c r="U1366" s="14" t="n"/>
      <c r="V1366" s="14" t="n"/>
      <c r="W1366" s="14" t="n"/>
      <c r="X1366" s="87" t="n"/>
    </row>
    <row r="1367">
      <c r="A1367" s="13" t="n"/>
      <c r="B1367" s="14" t="n"/>
      <c r="C1367" s="14" t="n"/>
      <c r="D1367" s="14" t="n"/>
      <c r="E1367" s="13" t="n"/>
      <c r="F1367" s="13" t="n"/>
      <c r="G1367" s="14" t="n"/>
      <c r="H1367" s="15" t="n"/>
      <c r="I1367" s="15" t="n"/>
      <c r="J1367" s="308" t="n"/>
      <c r="K1367" s="15" t="n"/>
      <c r="L1367" s="15" t="n"/>
      <c r="M1367" s="15" t="n"/>
      <c r="N1367" s="14" t="n"/>
      <c r="O1367" s="13" t="n"/>
      <c r="P1367" s="14" t="n"/>
      <c r="Q1367" s="15">
        <f>IF(N1367="Sí",0,H1367-I1367-K1367)</f>
        <v/>
      </c>
      <c r="R1367" s="14">
        <f>F1367-TODAY()</f>
        <v/>
      </c>
      <c r="S1367" s="14">
        <f>IF(N1367="Sí","🟢 Pagado",IF(R1367&lt;0,"🔴 Vencido",IF(R1367&lt;=7,"🟡 Por vencer","")))</f>
        <v/>
      </c>
      <c r="T1367" s="14" t="n"/>
      <c r="U1367" s="14" t="n"/>
      <c r="V1367" s="14" t="n"/>
      <c r="W1367" s="14" t="n"/>
      <c r="X1367" s="87" t="n"/>
    </row>
    <row r="1368">
      <c r="A1368" s="13" t="n"/>
      <c r="B1368" s="14" t="n"/>
      <c r="C1368" s="14" t="n"/>
      <c r="D1368" s="14" t="n"/>
      <c r="E1368" s="13" t="n"/>
      <c r="F1368" s="13" t="n"/>
      <c r="G1368" s="14" t="n"/>
      <c r="H1368" s="15" t="n"/>
      <c r="I1368" s="15" t="n"/>
      <c r="J1368" s="308" t="n"/>
      <c r="K1368" s="15" t="n"/>
      <c r="L1368" s="15" t="n"/>
      <c r="M1368" s="15" t="n"/>
      <c r="N1368" s="14" t="n"/>
      <c r="O1368" s="13" t="n"/>
      <c r="P1368" s="14" t="n"/>
      <c r="Q1368" s="15">
        <f>IF(N1368="Sí",0,H1368-I1368-K1368)</f>
        <v/>
      </c>
      <c r="R1368" s="14">
        <f>F1368-TODAY()</f>
        <v/>
      </c>
      <c r="S1368" s="14">
        <f>IF(N1368="Sí","🟢 Pagado",IF(R1368&lt;0,"🔴 Vencido",IF(R1368&lt;=7,"🟡 Por vencer","")))</f>
        <v/>
      </c>
      <c r="T1368" s="14" t="n"/>
      <c r="U1368" s="14" t="n"/>
      <c r="V1368" s="14" t="n"/>
      <c r="W1368" s="14" t="n"/>
      <c r="X1368" s="87" t="n"/>
    </row>
    <row r="1369">
      <c r="A1369" s="13" t="n"/>
      <c r="B1369" s="14" t="n"/>
      <c r="C1369" s="14" t="n"/>
      <c r="D1369" s="14" t="n"/>
      <c r="E1369" s="13" t="n"/>
      <c r="F1369" s="13" t="n"/>
      <c r="G1369" s="14" t="n"/>
      <c r="H1369" s="15" t="n"/>
      <c r="I1369" s="15" t="n"/>
      <c r="J1369" s="308" t="n"/>
      <c r="K1369" s="15" t="n"/>
      <c r="L1369" s="15" t="n"/>
      <c r="M1369" s="15" t="n"/>
      <c r="N1369" s="14" t="n"/>
      <c r="O1369" s="13" t="n"/>
      <c r="P1369" s="14" t="n"/>
      <c r="Q1369" s="15">
        <f>IF(N1369="Sí",0,H1369-I1369-K1369)</f>
        <v/>
      </c>
      <c r="R1369" s="14">
        <f>F1369-TODAY()</f>
        <v/>
      </c>
      <c r="S1369" s="14">
        <f>IF(N1369="Sí","🟢 Pagado",IF(R1369&lt;0,"🔴 Vencido",IF(R1369&lt;=7,"🟡 Por vencer","")))</f>
        <v/>
      </c>
      <c r="T1369" s="14" t="n"/>
      <c r="U1369" s="14" t="n"/>
      <c r="V1369" s="14" t="n"/>
      <c r="W1369" s="14" t="n"/>
      <c r="X1369" s="87" t="n"/>
    </row>
    <row r="1370">
      <c r="A1370" s="13" t="n"/>
      <c r="B1370" s="14" t="n"/>
      <c r="C1370" s="14" t="n"/>
      <c r="D1370" s="14" t="n"/>
      <c r="E1370" s="13" t="n"/>
      <c r="F1370" s="13" t="n"/>
      <c r="G1370" s="14" t="n"/>
      <c r="H1370" s="15" t="n"/>
      <c r="I1370" s="15" t="n"/>
      <c r="J1370" s="308" t="n"/>
      <c r="K1370" s="15" t="n"/>
      <c r="L1370" s="15" t="n"/>
      <c r="M1370" s="15" t="n"/>
      <c r="N1370" s="14" t="n"/>
      <c r="O1370" s="13" t="n"/>
      <c r="P1370" s="14" t="n"/>
      <c r="Q1370" s="15">
        <f>IF(N1370="Sí",0,H1370-I1370-K1370)</f>
        <v/>
      </c>
      <c r="R1370" s="14">
        <f>F1370-TODAY()</f>
        <v/>
      </c>
      <c r="S1370" s="14">
        <f>IF(N1370="Sí","🟢 Pagado",IF(R1370&lt;0,"🔴 Vencido",IF(R1370&lt;=7,"🟡 Por vencer","")))</f>
        <v/>
      </c>
      <c r="T1370" s="14" t="n"/>
      <c r="U1370" s="14" t="n"/>
      <c r="V1370" s="14" t="n"/>
      <c r="W1370" s="14" t="n"/>
      <c r="X1370" s="87" t="n"/>
    </row>
    <row r="1371">
      <c r="A1371" s="13" t="n"/>
      <c r="B1371" s="14" t="n"/>
      <c r="C1371" s="14" t="n"/>
      <c r="D1371" s="14" t="n"/>
      <c r="E1371" s="13" t="n"/>
      <c r="F1371" s="13" t="n"/>
      <c r="G1371" s="14" t="n"/>
      <c r="H1371" s="15" t="n"/>
      <c r="I1371" s="15" t="n"/>
      <c r="J1371" s="308" t="n"/>
      <c r="K1371" s="15" t="n"/>
      <c r="L1371" s="15" t="n"/>
      <c r="M1371" s="15" t="n"/>
      <c r="N1371" s="14" t="n"/>
      <c r="O1371" s="13" t="n"/>
      <c r="P1371" s="14" t="n"/>
      <c r="Q1371" s="15">
        <f>IF(N1371="Sí",0,H1371-I1371-K1371)</f>
        <v/>
      </c>
      <c r="R1371" s="14">
        <f>F1371-TODAY()</f>
        <v/>
      </c>
      <c r="S1371" s="14">
        <f>IF(N1371="Sí","🟢 Pagado",IF(R1371&lt;0,"🔴 Vencido",IF(R1371&lt;=7,"🟡 Por vencer","")))</f>
        <v/>
      </c>
      <c r="T1371" s="14" t="n"/>
      <c r="U1371" s="14" t="n"/>
      <c r="V1371" s="14" t="n"/>
      <c r="W1371" s="14" t="n"/>
      <c r="X1371" s="87" t="n"/>
    </row>
    <row r="1372">
      <c r="A1372" s="13" t="n"/>
      <c r="B1372" s="14" t="n"/>
      <c r="C1372" s="14" t="n"/>
      <c r="D1372" s="14" t="n"/>
      <c r="E1372" s="13" t="n"/>
      <c r="F1372" s="13" t="n"/>
      <c r="G1372" s="14" t="n"/>
      <c r="H1372" s="15" t="n"/>
      <c r="I1372" s="15" t="n"/>
      <c r="J1372" s="308" t="n"/>
      <c r="K1372" s="15" t="n"/>
      <c r="L1372" s="15" t="n"/>
      <c r="M1372" s="15" t="n"/>
      <c r="N1372" s="14" t="n"/>
      <c r="O1372" s="13" t="n"/>
      <c r="P1372" s="14" t="n"/>
      <c r="Q1372" s="15">
        <f>IF(N1372="Sí",0,H1372-I1372-K1372)</f>
        <v/>
      </c>
      <c r="R1372" s="14">
        <f>F1372-TODAY()</f>
        <v/>
      </c>
      <c r="S1372" s="14">
        <f>IF(N1372="Sí","🟢 Pagado",IF(R1372&lt;0,"🔴 Vencido",IF(R1372&lt;=7,"🟡 Por vencer","")))</f>
        <v/>
      </c>
      <c r="T1372" s="14" t="n"/>
      <c r="U1372" s="14" t="n"/>
      <c r="V1372" s="14" t="n"/>
      <c r="W1372" s="14" t="n"/>
      <c r="X1372" s="87" t="n"/>
    </row>
    <row r="1373">
      <c r="A1373" s="13" t="n"/>
      <c r="B1373" s="14" t="n"/>
      <c r="C1373" s="14" t="n"/>
      <c r="D1373" s="14" t="n"/>
      <c r="E1373" s="13" t="n"/>
      <c r="F1373" s="13" t="n"/>
      <c r="G1373" s="14" t="n"/>
      <c r="H1373" s="15" t="n"/>
      <c r="I1373" s="15" t="n"/>
      <c r="J1373" s="308" t="n"/>
      <c r="K1373" s="15" t="n"/>
      <c r="L1373" s="15" t="n"/>
      <c r="M1373" s="15" t="n"/>
      <c r="N1373" s="14" t="n"/>
      <c r="O1373" s="13" t="n"/>
      <c r="P1373" s="14" t="n"/>
      <c r="Q1373" s="15">
        <f>IF(N1373="Sí",0,H1373-I1373-K1373)</f>
        <v/>
      </c>
      <c r="R1373" s="14">
        <f>F1373-TODAY()</f>
        <v/>
      </c>
      <c r="S1373" s="14">
        <f>IF(N1373="Sí","🟢 Pagado",IF(R1373&lt;0,"🔴 Vencido",IF(R1373&lt;=7,"🟡 Por vencer","")))</f>
        <v/>
      </c>
      <c r="T1373" s="14" t="n"/>
      <c r="U1373" s="14" t="n"/>
      <c r="V1373" s="14" t="n"/>
      <c r="W1373" s="14" t="n"/>
      <c r="X1373" s="87" t="n"/>
    </row>
    <row r="1374">
      <c r="A1374" s="13" t="n"/>
      <c r="B1374" s="14" t="n"/>
      <c r="C1374" s="14" t="n"/>
      <c r="D1374" s="14" t="n"/>
      <c r="E1374" s="13" t="n"/>
      <c r="F1374" s="13" t="n"/>
      <c r="G1374" s="14" t="n"/>
      <c r="H1374" s="15" t="n"/>
      <c r="I1374" s="15" t="n"/>
      <c r="J1374" s="308" t="n"/>
      <c r="K1374" s="15" t="n"/>
      <c r="L1374" s="15" t="n"/>
      <c r="M1374" s="15" t="n"/>
      <c r="N1374" s="14" t="n"/>
      <c r="O1374" s="13" t="n"/>
      <c r="P1374" s="14" t="n"/>
      <c r="Q1374" s="15">
        <f>IF(N1374="Sí",0,H1374-I1374-K1374)</f>
        <v/>
      </c>
      <c r="R1374" s="14">
        <f>F1374-TODAY()</f>
        <v/>
      </c>
      <c r="S1374" s="14">
        <f>IF(N1374="Sí","🟢 Pagado",IF(R1374&lt;0,"🔴 Vencido",IF(R1374&lt;=7,"🟡 Por vencer","")))</f>
        <v/>
      </c>
      <c r="T1374" s="14" t="n"/>
      <c r="U1374" s="14" t="n"/>
      <c r="V1374" s="14" t="n"/>
      <c r="W1374" s="14" t="n"/>
      <c r="X1374" s="87" t="n"/>
    </row>
    <row r="1375">
      <c r="A1375" s="13" t="n"/>
      <c r="B1375" s="14" t="n"/>
      <c r="C1375" s="14" t="n"/>
      <c r="D1375" s="14" t="n"/>
      <c r="E1375" s="13" t="n"/>
      <c r="F1375" s="13" t="n"/>
      <c r="G1375" s="14" t="n"/>
      <c r="H1375" s="15" t="n"/>
      <c r="I1375" s="15" t="n"/>
      <c r="J1375" s="308" t="n"/>
      <c r="K1375" s="15" t="n"/>
      <c r="L1375" s="15" t="n"/>
      <c r="M1375" s="15" t="n"/>
      <c r="N1375" s="14" t="n"/>
      <c r="O1375" s="13" t="n"/>
      <c r="P1375" s="14" t="n"/>
      <c r="Q1375" s="15">
        <f>IF(N1375="Sí",0,H1375-I1375-K1375)</f>
        <v/>
      </c>
      <c r="R1375" s="14">
        <f>F1375-TODAY()</f>
        <v/>
      </c>
      <c r="S1375" s="14">
        <f>IF(N1375="Sí","🟢 Pagado",IF(R1375&lt;0,"🔴 Vencido",IF(R1375&lt;=7,"🟡 Por vencer","")))</f>
        <v/>
      </c>
      <c r="T1375" s="14" t="n"/>
      <c r="U1375" s="14" t="n"/>
      <c r="V1375" s="14" t="n"/>
      <c r="W1375" s="14" t="n"/>
      <c r="X1375" s="87" t="n"/>
    </row>
    <row r="1376">
      <c r="A1376" s="13" t="n"/>
      <c r="B1376" s="14" t="n"/>
      <c r="C1376" s="14" t="n"/>
      <c r="D1376" s="14" t="n"/>
      <c r="E1376" s="13" t="n"/>
      <c r="F1376" s="13" t="n"/>
      <c r="G1376" s="14" t="n"/>
      <c r="H1376" s="15" t="n"/>
      <c r="I1376" s="15" t="n"/>
      <c r="J1376" s="308" t="n"/>
      <c r="K1376" s="15" t="n"/>
      <c r="L1376" s="15" t="n"/>
      <c r="M1376" s="15" t="n"/>
      <c r="N1376" s="14" t="n"/>
      <c r="O1376" s="13" t="n"/>
      <c r="P1376" s="14" t="n"/>
      <c r="Q1376" s="15">
        <f>IF(N1376="Sí",0,H1376-I1376-K1376)</f>
        <v/>
      </c>
      <c r="R1376" s="14">
        <f>F1376-TODAY()</f>
        <v/>
      </c>
      <c r="S1376" s="14">
        <f>IF(N1376="Sí","🟢 Pagado",IF(R1376&lt;0,"🔴 Vencido",IF(R1376&lt;=7,"🟡 Por vencer","")))</f>
        <v/>
      </c>
      <c r="T1376" s="14" t="n"/>
      <c r="U1376" s="14" t="n"/>
      <c r="V1376" s="14" t="n"/>
      <c r="W1376" s="14" t="n"/>
      <c r="X1376" s="87" t="n"/>
    </row>
    <row r="1377">
      <c r="A1377" s="13" t="n"/>
      <c r="B1377" s="14" t="n"/>
      <c r="C1377" s="14" t="n"/>
      <c r="D1377" s="14" t="n"/>
      <c r="E1377" s="13" t="n"/>
      <c r="F1377" s="13" t="n"/>
      <c r="G1377" s="14" t="n"/>
      <c r="H1377" s="15" t="n"/>
      <c r="I1377" s="15" t="n"/>
      <c r="J1377" s="308" t="n"/>
      <c r="K1377" s="15" t="n"/>
      <c r="L1377" s="15" t="n"/>
      <c r="M1377" s="15" t="n"/>
      <c r="N1377" s="14" t="n"/>
      <c r="O1377" s="13" t="n"/>
      <c r="P1377" s="14" t="n"/>
      <c r="Q1377" s="15">
        <f>IF(N1377="Sí",0,H1377-I1377-K1377)</f>
        <v/>
      </c>
      <c r="R1377" s="14">
        <f>F1377-TODAY()</f>
        <v/>
      </c>
      <c r="S1377" s="14">
        <f>IF(N1377="Sí","🟢 Pagado",IF(R1377&lt;0,"🔴 Vencido",IF(R1377&lt;=7,"🟡 Por vencer","")))</f>
        <v/>
      </c>
      <c r="T1377" s="14" t="n"/>
      <c r="U1377" s="14" t="n"/>
      <c r="V1377" s="14" t="n"/>
      <c r="W1377" s="14" t="n"/>
      <c r="X1377" s="87" t="n"/>
    </row>
    <row r="1378">
      <c r="A1378" s="13" t="n"/>
      <c r="B1378" s="14" t="n"/>
      <c r="C1378" s="14" t="n"/>
      <c r="D1378" s="14" t="n"/>
      <c r="E1378" s="13" t="n"/>
      <c r="F1378" s="13" t="n"/>
      <c r="G1378" s="14" t="n"/>
      <c r="H1378" s="15" t="n"/>
      <c r="I1378" s="15" t="n"/>
      <c r="J1378" s="308" t="n"/>
      <c r="K1378" s="15" t="n"/>
      <c r="L1378" s="15" t="n"/>
      <c r="M1378" s="15" t="n"/>
      <c r="N1378" s="14" t="n"/>
      <c r="O1378" s="13" t="n"/>
      <c r="P1378" s="14" t="n"/>
      <c r="Q1378" s="15">
        <f>IF(N1378="Sí",0,H1378-I1378-K1378)</f>
        <v/>
      </c>
      <c r="R1378" s="14">
        <f>F1378-TODAY()</f>
        <v/>
      </c>
      <c r="S1378" s="14">
        <f>IF(N1378="Sí","🟢 Pagado",IF(R1378&lt;0,"🔴 Vencido",IF(R1378&lt;=7,"🟡 Por vencer","")))</f>
        <v/>
      </c>
      <c r="T1378" s="14" t="n"/>
      <c r="U1378" s="14" t="n"/>
      <c r="V1378" s="14" t="n"/>
      <c r="W1378" s="14" t="n"/>
      <c r="X1378" s="87" t="n"/>
    </row>
    <row r="1379">
      <c r="A1379" s="13" t="n"/>
      <c r="B1379" s="14" t="n"/>
      <c r="C1379" s="14" t="n"/>
      <c r="D1379" s="14" t="n"/>
      <c r="E1379" s="13" t="n"/>
      <c r="F1379" s="13" t="n"/>
      <c r="G1379" s="14" t="n"/>
      <c r="H1379" s="15" t="n"/>
      <c r="I1379" s="15" t="n"/>
      <c r="J1379" s="308" t="n"/>
      <c r="K1379" s="15" t="n"/>
      <c r="L1379" s="15" t="n"/>
      <c r="M1379" s="15" t="n"/>
      <c r="N1379" s="14" t="n"/>
      <c r="O1379" s="13" t="n"/>
      <c r="P1379" s="14" t="n"/>
      <c r="Q1379" s="15">
        <f>IF(N1379="Sí",0,H1379-I1379-K1379)</f>
        <v/>
      </c>
      <c r="R1379" s="14">
        <f>F1379-TODAY()</f>
        <v/>
      </c>
      <c r="S1379" s="14">
        <f>IF(N1379="Sí","🟢 Pagado",IF(R1379&lt;0,"🔴 Vencido",IF(R1379&lt;=7,"🟡 Por vencer","")))</f>
        <v/>
      </c>
      <c r="T1379" s="14" t="n"/>
      <c r="U1379" s="14" t="n"/>
      <c r="V1379" s="14" t="n"/>
      <c r="W1379" s="14" t="n"/>
      <c r="X1379" s="87" t="n"/>
    </row>
    <row r="1380">
      <c r="A1380" s="13" t="n"/>
      <c r="B1380" s="14" t="n"/>
      <c r="C1380" s="14" t="n"/>
      <c r="D1380" s="14" t="n"/>
      <c r="E1380" s="13" t="n"/>
      <c r="F1380" s="13" t="n"/>
      <c r="G1380" s="14" t="n"/>
      <c r="H1380" s="15" t="n"/>
      <c r="I1380" s="15" t="n"/>
      <c r="J1380" s="308" t="n"/>
      <c r="K1380" s="15" t="n"/>
      <c r="L1380" s="15" t="n"/>
      <c r="M1380" s="15" t="n"/>
      <c r="N1380" s="14" t="n"/>
      <c r="O1380" s="13" t="n"/>
      <c r="P1380" s="14" t="n"/>
      <c r="Q1380" s="15">
        <f>IF(N1380="Sí",0,H1380-I1380-K1380)</f>
        <v/>
      </c>
      <c r="R1380" s="14">
        <f>F1380-TODAY()</f>
        <v/>
      </c>
      <c r="S1380" s="14">
        <f>IF(N1380="Sí","🟢 Pagado",IF(R1380&lt;0,"🔴 Vencido",IF(R1380&lt;=7,"🟡 Por vencer","")))</f>
        <v/>
      </c>
      <c r="T1380" s="14" t="n"/>
      <c r="U1380" s="14" t="n"/>
      <c r="V1380" s="14" t="n"/>
      <c r="W1380" s="14" t="n"/>
      <c r="X1380" s="87" t="n"/>
    </row>
    <row r="1381">
      <c r="A1381" s="13" t="n"/>
      <c r="B1381" s="14" t="n"/>
      <c r="C1381" s="14" t="n"/>
      <c r="D1381" s="14" t="n"/>
      <c r="E1381" s="13" t="n"/>
      <c r="F1381" s="13" t="n"/>
      <c r="G1381" s="14" t="n"/>
      <c r="H1381" s="15" t="n"/>
      <c r="I1381" s="15" t="n"/>
      <c r="J1381" s="308" t="n"/>
      <c r="K1381" s="15" t="n"/>
      <c r="L1381" s="15" t="n"/>
      <c r="M1381" s="15" t="n"/>
      <c r="N1381" s="14" t="n"/>
      <c r="O1381" s="13" t="n"/>
      <c r="P1381" s="14" t="n"/>
      <c r="Q1381" s="15">
        <f>IF(N1381="Sí",0,H1381-I1381-K1381)</f>
        <v/>
      </c>
      <c r="R1381" s="14">
        <f>F1381-TODAY()</f>
        <v/>
      </c>
      <c r="S1381" s="14">
        <f>IF(N1381="Sí","🟢 Pagado",IF(R1381&lt;0,"🔴 Vencido",IF(R1381&lt;=7,"🟡 Por vencer","")))</f>
        <v/>
      </c>
      <c r="T1381" s="14" t="n"/>
      <c r="U1381" s="14" t="n"/>
      <c r="V1381" s="14" t="n"/>
      <c r="W1381" s="14" t="n"/>
      <c r="X1381" s="87" t="n"/>
    </row>
    <row r="1382">
      <c r="A1382" s="13" t="n"/>
      <c r="B1382" s="14" t="n"/>
      <c r="C1382" s="14" t="n"/>
      <c r="D1382" s="14" t="n"/>
      <c r="E1382" s="13" t="n"/>
      <c r="F1382" s="13" t="n"/>
      <c r="G1382" s="14" t="n"/>
      <c r="H1382" s="15" t="n"/>
      <c r="I1382" s="15" t="n"/>
      <c r="J1382" s="308" t="n"/>
      <c r="K1382" s="15" t="n"/>
      <c r="L1382" s="15" t="n"/>
      <c r="M1382" s="15" t="n"/>
      <c r="N1382" s="14" t="n"/>
      <c r="O1382" s="13" t="n"/>
      <c r="P1382" s="14" t="n"/>
      <c r="Q1382" s="15">
        <f>IF(N1382="Sí",0,H1382-I1382-K1382)</f>
        <v/>
      </c>
      <c r="R1382" s="14">
        <f>F1382-TODAY()</f>
        <v/>
      </c>
      <c r="S1382" s="14">
        <f>IF(N1382="Sí","🟢 Pagado",IF(R1382&lt;0,"🔴 Vencido",IF(R1382&lt;=7,"🟡 Por vencer","")))</f>
        <v/>
      </c>
      <c r="T1382" s="14" t="n"/>
      <c r="U1382" s="14" t="n"/>
      <c r="V1382" s="14" t="n"/>
      <c r="W1382" s="14" t="n"/>
      <c r="X1382" s="87" t="n"/>
    </row>
    <row r="1383">
      <c r="A1383" s="13" t="n"/>
      <c r="B1383" s="14" t="n"/>
      <c r="C1383" s="14" t="n"/>
      <c r="D1383" s="14" t="n"/>
      <c r="E1383" s="13" t="n"/>
      <c r="F1383" s="13" t="n"/>
      <c r="G1383" s="14" t="n"/>
      <c r="H1383" s="15" t="n"/>
      <c r="I1383" s="15" t="n"/>
      <c r="J1383" s="308" t="n"/>
      <c r="K1383" s="15" t="n"/>
      <c r="L1383" s="15" t="n"/>
      <c r="M1383" s="15" t="n"/>
      <c r="N1383" s="14" t="n"/>
      <c r="O1383" s="13" t="n"/>
      <c r="P1383" s="14" t="n"/>
      <c r="Q1383" s="15">
        <f>IF(N1383="Sí",0,H1383-I1383-K1383)</f>
        <v/>
      </c>
      <c r="R1383" s="14">
        <f>F1383-TODAY()</f>
        <v/>
      </c>
      <c r="S1383" s="14">
        <f>IF(N1383="Sí","🟢 Pagado",IF(R1383&lt;0,"🔴 Vencido",IF(R1383&lt;=7,"🟡 Por vencer","")))</f>
        <v/>
      </c>
      <c r="T1383" s="14" t="n"/>
      <c r="U1383" s="14" t="n"/>
      <c r="V1383" s="14" t="n"/>
      <c r="W1383" s="14" t="n"/>
      <c r="X1383" s="87" t="n"/>
    </row>
    <row r="1384">
      <c r="A1384" s="13" t="n"/>
      <c r="B1384" s="14" t="n"/>
      <c r="C1384" s="14" t="n"/>
      <c r="D1384" s="14" t="n"/>
      <c r="E1384" s="13" t="n"/>
      <c r="F1384" s="13" t="n"/>
      <c r="G1384" s="14" t="n"/>
      <c r="H1384" s="15" t="n"/>
      <c r="I1384" s="15" t="n"/>
      <c r="J1384" s="308" t="n"/>
      <c r="K1384" s="15" t="n"/>
      <c r="L1384" s="15" t="n"/>
      <c r="M1384" s="15" t="n"/>
      <c r="N1384" s="14" t="n"/>
      <c r="O1384" s="13" t="n"/>
      <c r="P1384" s="14" t="n"/>
      <c r="Q1384" s="15">
        <f>IF(N1384="Sí",0,H1384-I1384-K1384)</f>
        <v/>
      </c>
      <c r="R1384" s="14">
        <f>F1384-TODAY()</f>
        <v/>
      </c>
      <c r="S1384" s="14">
        <f>IF(N1384="Sí","🟢 Pagado",IF(R1384&lt;0,"🔴 Vencido",IF(R1384&lt;=7,"🟡 Por vencer","")))</f>
        <v/>
      </c>
      <c r="T1384" s="14" t="n"/>
      <c r="U1384" s="14" t="n"/>
      <c r="V1384" s="14" t="n"/>
      <c r="W1384" s="14" t="n"/>
      <c r="X1384" s="87" t="n"/>
    </row>
    <row r="1385">
      <c r="A1385" s="13" t="n"/>
      <c r="B1385" s="14" t="n"/>
      <c r="C1385" s="14" t="n"/>
      <c r="D1385" s="14" t="n"/>
      <c r="E1385" s="13" t="n"/>
      <c r="F1385" s="13" t="n"/>
      <c r="G1385" s="14" t="n"/>
      <c r="H1385" s="15" t="n"/>
      <c r="I1385" s="15" t="n"/>
      <c r="J1385" s="308" t="n"/>
      <c r="K1385" s="15" t="n"/>
      <c r="L1385" s="15" t="n"/>
      <c r="M1385" s="15" t="n"/>
      <c r="N1385" s="14" t="n"/>
      <c r="O1385" s="13" t="n"/>
      <c r="P1385" s="14" t="n"/>
      <c r="Q1385" s="15">
        <f>IF(N1385="Sí",0,H1385-I1385-K1385)</f>
        <v/>
      </c>
      <c r="R1385" s="14">
        <f>F1385-TODAY()</f>
        <v/>
      </c>
      <c r="S1385" s="14">
        <f>IF(N1385="Sí","🟢 Pagado",IF(R1385&lt;0,"🔴 Vencido",IF(R1385&lt;=7,"🟡 Por vencer","")))</f>
        <v/>
      </c>
      <c r="T1385" s="14" t="n"/>
      <c r="U1385" s="14" t="n"/>
      <c r="V1385" s="14" t="n"/>
      <c r="W1385" s="14" t="n"/>
      <c r="X1385" s="87" t="n"/>
    </row>
    <row r="1386">
      <c r="A1386" s="13" t="n"/>
      <c r="B1386" s="14" t="n"/>
      <c r="C1386" s="14" t="n"/>
      <c r="D1386" s="14" t="n"/>
      <c r="E1386" s="13" t="n"/>
      <c r="F1386" s="13" t="n"/>
      <c r="G1386" s="14" t="n"/>
      <c r="H1386" s="15" t="n"/>
      <c r="I1386" s="15" t="n"/>
      <c r="J1386" s="308" t="n"/>
      <c r="K1386" s="15" t="n"/>
      <c r="L1386" s="15" t="n"/>
      <c r="M1386" s="15" t="n"/>
      <c r="N1386" s="14" t="n"/>
      <c r="O1386" s="13" t="n"/>
      <c r="P1386" s="14" t="n"/>
      <c r="Q1386" s="15">
        <f>IF(N1386="Sí",0,H1386-I1386-K1386)</f>
        <v/>
      </c>
      <c r="R1386" s="14">
        <f>F1386-TODAY()</f>
        <v/>
      </c>
      <c r="S1386" s="14">
        <f>IF(N1386="Sí","🟢 Pagado",IF(R1386&lt;0,"🔴 Vencido",IF(R1386&lt;=7,"🟡 Por vencer","")))</f>
        <v/>
      </c>
      <c r="T1386" s="14" t="n"/>
      <c r="U1386" s="14" t="n"/>
      <c r="V1386" s="14" t="n"/>
      <c r="W1386" s="14" t="n"/>
      <c r="X1386" s="87" t="n"/>
    </row>
    <row r="1387">
      <c r="A1387" s="13" t="n"/>
      <c r="B1387" s="14" t="n"/>
      <c r="C1387" s="14" t="n"/>
      <c r="D1387" s="14" t="n"/>
      <c r="E1387" s="13" t="n"/>
      <c r="F1387" s="13" t="n"/>
      <c r="G1387" s="14" t="n"/>
      <c r="H1387" s="15" t="n"/>
      <c r="I1387" s="15" t="n"/>
      <c r="J1387" s="308" t="n"/>
      <c r="K1387" s="15" t="n"/>
      <c r="L1387" s="15" t="n"/>
      <c r="M1387" s="15" t="n"/>
      <c r="N1387" s="14" t="n"/>
      <c r="O1387" s="13" t="n"/>
      <c r="P1387" s="14" t="n"/>
      <c r="Q1387" s="15">
        <f>IF(N1387="Sí",0,H1387-I1387-K1387)</f>
        <v/>
      </c>
      <c r="R1387" s="14">
        <f>F1387-TODAY()</f>
        <v/>
      </c>
      <c r="S1387" s="14">
        <f>IF(N1387="Sí","🟢 Pagado",IF(R1387&lt;0,"🔴 Vencido",IF(R1387&lt;=7,"🟡 Por vencer","")))</f>
        <v/>
      </c>
      <c r="T1387" s="14" t="n"/>
      <c r="U1387" s="14" t="n"/>
      <c r="V1387" s="14" t="n"/>
      <c r="W1387" s="14" t="n"/>
      <c r="X1387" s="87" t="n"/>
    </row>
    <row r="1388">
      <c r="A1388" s="13" t="n"/>
      <c r="B1388" s="14" t="n"/>
      <c r="C1388" s="14" t="n"/>
      <c r="D1388" s="14" t="n"/>
      <c r="E1388" s="13" t="n"/>
      <c r="F1388" s="13" t="n"/>
      <c r="G1388" s="14" t="n"/>
      <c r="H1388" s="15" t="n"/>
      <c r="I1388" s="15" t="n"/>
      <c r="J1388" s="308" t="n"/>
      <c r="K1388" s="15" t="n"/>
      <c r="L1388" s="15" t="n"/>
      <c r="M1388" s="15" t="n"/>
      <c r="N1388" s="14" t="n"/>
      <c r="O1388" s="13" t="n"/>
      <c r="P1388" s="14" t="n"/>
      <c r="Q1388" s="15">
        <f>IF(N1388="Sí",0,H1388-I1388-K1388)</f>
        <v/>
      </c>
      <c r="R1388" s="14">
        <f>F1388-TODAY()</f>
        <v/>
      </c>
      <c r="S1388" s="14">
        <f>IF(N1388="Sí","🟢 Pagado",IF(R1388&lt;0,"🔴 Vencido",IF(R1388&lt;=7,"🟡 Por vencer","")))</f>
        <v/>
      </c>
      <c r="T1388" s="14" t="n"/>
      <c r="U1388" s="14" t="n"/>
      <c r="V1388" s="14" t="n"/>
      <c r="W1388" s="14" t="n"/>
      <c r="X1388" s="87" t="n"/>
    </row>
    <row r="1389">
      <c r="A1389" s="13" t="n"/>
      <c r="B1389" s="14" t="n"/>
      <c r="C1389" s="14" t="n"/>
      <c r="D1389" s="14" t="n"/>
      <c r="E1389" s="13" t="n"/>
      <c r="F1389" s="13" t="n"/>
      <c r="G1389" s="14" t="n"/>
      <c r="H1389" s="15" t="n"/>
      <c r="I1389" s="15" t="n"/>
      <c r="J1389" s="308" t="n"/>
      <c r="K1389" s="15" t="n"/>
      <c r="L1389" s="15" t="n"/>
      <c r="M1389" s="15" t="n"/>
      <c r="N1389" s="14" t="n"/>
      <c r="O1389" s="13" t="n"/>
      <c r="P1389" s="14" t="n"/>
      <c r="Q1389" s="15">
        <f>IF(N1389="Sí",0,H1389-I1389-K1389)</f>
        <v/>
      </c>
      <c r="R1389" s="14">
        <f>F1389-TODAY()</f>
        <v/>
      </c>
      <c r="S1389" s="14">
        <f>IF(N1389="Sí","🟢 Pagado",IF(R1389&lt;0,"🔴 Vencido",IF(R1389&lt;=7,"🟡 Por vencer","")))</f>
        <v/>
      </c>
      <c r="T1389" s="14" t="n"/>
      <c r="U1389" s="14" t="n"/>
      <c r="V1389" s="14" t="n"/>
      <c r="W1389" s="14" t="n"/>
      <c r="X1389" s="87" t="n"/>
    </row>
    <row r="1390">
      <c r="A1390" s="13" t="n"/>
      <c r="B1390" s="14" t="n"/>
      <c r="C1390" s="14" t="n"/>
      <c r="D1390" s="14" t="n"/>
      <c r="E1390" s="13" t="n"/>
      <c r="F1390" s="13" t="n"/>
      <c r="G1390" s="14" t="n"/>
      <c r="H1390" s="15" t="n"/>
      <c r="I1390" s="15" t="n"/>
      <c r="J1390" s="308" t="n"/>
      <c r="K1390" s="15" t="n"/>
      <c r="L1390" s="15" t="n"/>
      <c r="M1390" s="15" t="n"/>
      <c r="N1390" s="14" t="n"/>
      <c r="O1390" s="13" t="n"/>
      <c r="P1390" s="14" t="n"/>
      <c r="Q1390" s="15">
        <f>IF(N1390="Sí",0,H1390-I1390-K1390)</f>
        <v/>
      </c>
      <c r="R1390" s="14">
        <f>F1390-TODAY()</f>
        <v/>
      </c>
      <c r="S1390" s="14">
        <f>IF(N1390="Sí","🟢 Pagado",IF(R1390&lt;0,"🔴 Vencido",IF(R1390&lt;=7,"🟡 Por vencer","")))</f>
        <v/>
      </c>
      <c r="T1390" s="14" t="n"/>
      <c r="U1390" s="14" t="n"/>
      <c r="V1390" s="14" t="n"/>
      <c r="W1390" s="14" t="n"/>
      <c r="X1390" s="87" t="n"/>
    </row>
    <row r="1391">
      <c r="A1391" s="13" t="n"/>
      <c r="B1391" s="14" t="n"/>
      <c r="C1391" s="14" t="n"/>
      <c r="D1391" s="14" t="n"/>
      <c r="E1391" s="13" t="n"/>
      <c r="F1391" s="13" t="n"/>
      <c r="G1391" s="14" t="n"/>
      <c r="H1391" s="15" t="n"/>
      <c r="I1391" s="15" t="n"/>
      <c r="J1391" s="308" t="n"/>
      <c r="K1391" s="15" t="n"/>
      <c r="L1391" s="15" t="n"/>
      <c r="M1391" s="15" t="n"/>
      <c r="N1391" s="14" t="n"/>
      <c r="O1391" s="13" t="n"/>
      <c r="P1391" s="14" t="n"/>
      <c r="Q1391" s="15">
        <f>IF(N1391="Sí",0,H1391-I1391-K1391)</f>
        <v/>
      </c>
      <c r="R1391" s="14">
        <f>F1391-TODAY()</f>
        <v/>
      </c>
      <c r="S1391" s="14">
        <f>IF(N1391="Sí","🟢 Pagado",IF(R1391&lt;0,"🔴 Vencido",IF(R1391&lt;=7,"🟡 Por vencer","")))</f>
        <v/>
      </c>
      <c r="T1391" s="14" t="n"/>
      <c r="U1391" s="14" t="n"/>
      <c r="V1391" s="14" t="n"/>
      <c r="W1391" s="14" t="n"/>
      <c r="X1391" s="87" t="n"/>
    </row>
    <row r="1392">
      <c r="A1392" s="13" t="n"/>
      <c r="B1392" s="14" t="n"/>
      <c r="C1392" s="14" t="n"/>
      <c r="D1392" s="14" t="n"/>
      <c r="E1392" s="13" t="n"/>
      <c r="F1392" s="13" t="n"/>
      <c r="G1392" s="14" t="n"/>
      <c r="H1392" s="15" t="n"/>
      <c r="I1392" s="15" t="n"/>
      <c r="J1392" s="308" t="n"/>
      <c r="K1392" s="15" t="n"/>
      <c r="L1392" s="15" t="n"/>
      <c r="M1392" s="15" t="n"/>
      <c r="N1392" s="14" t="n"/>
      <c r="O1392" s="13" t="n"/>
      <c r="P1392" s="14" t="n"/>
      <c r="Q1392" s="15">
        <f>IF(N1392="Sí",0,H1392-I1392-K1392)</f>
        <v/>
      </c>
      <c r="R1392" s="14">
        <f>F1392-TODAY()</f>
        <v/>
      </c>
      <c r="S1392" s="14">
        <f>IF(N1392="Sí","🟢 Pagado",IF(R1392&lt;0,"🔴 Vencido",IF(R1392&lt;=7,"🟡 Por vencer","")))</f>
        <v/>
      </c>
      <c r="T1392" s="14" t="n"/>
      <c r="U1392" s="14" t="n"/>
      <c r="V1392" s="14" t="n"/>
      <c r="W1392" s="14" t="n"/>
      <c r="X1392" s="87" t="n"/>
    </row>
    <row r="1393">
      <c r="A1393" s="13" t="n"/>
      <c r="B1393" s="14" t="n"/>
      <c r="C1393" s="14" t="n"/>
      <c r="D1393" s="14" t="n"/>
      <c r="E1393" s="13" t="n"/>
      <c r="F1393" s="13" t="n"/>
      <c r="G1393" s="14" t="n"/>
      <c r="H1393" s="15" t="n"/>
      <c r="I1393" s="15" t="n"/>
      <c r="J1393" s="308" t="n"/>
      <c r="K1393" s="15" t="n"/>
      <c r="L1393" s="15" t="n"/>
      <c r="M1393" s="15" t="n"/>
      <c r="N1393" s="14" t="n"/>
      <c r="O1393" s="13" t="n"/>
      <c r="P1393" s="14" t="n"/>
      <c r="Q1393" s="15">
        <f>IF(N1393="Sí",0,H1393-I1393-K1393)</f>
        <v/>
      </c>
      <c r="R1393" s="14">
        <f>F1393-TODAY()</f>
        <v/>
      </c>
      <c r="S1393" s="14">
        <f>IF(N1393="Sí","🟢 Pagado",IF(R1393&lt;0,"🔴 Vencido",IF(R1393&lt;=7,"🟡 Por vencer","")))</f>
        <v/>
      </c>
      <c r="T1393" s="14" t="n"/>
      <c r="U1393" s="14" t="n"/>
      <c r="V1393" s="14" t="n"/>
      <c r="W1393" s="14" t="n"/>
      <c r="X1393" s="87" t="n"/>
    </row>
    <row r="1394">
      <c r="A1394" s="13" t="n"/>
      <c r="B1394" s="14" t="n"/>
      <c r="C1394" s="14" t="n"/>
      <c r="D1394" s="14" t="n"/>
      <c r="E1394" s="13" t="n"/>
      <c r="F1394" s="13" t="n"/>
      <c r="G1394" s="14" t="n"/>
      <c r="H1394" s="15" t="n"/>
      <c r="I1394" s="15" t="n"/>
      <c r="J1394" s="308" t="n"/>
      <c r="K1394" s="15" t="n"/>
      <c r="L1394" s="15" t="n"/>
      <c r="M1394" s="15" t="n"/>
      <c r="N1394" s="14" t="n"/>
      <c r="O1394" s="13" t="n"/>
      <c r="P1394" s="14" t="n"/>
      <c r="Q1394" s="15">
        <f>IF(N1394="Sí",0,H1394-I1394-K1394)</f>
        <v/>
      </c>
      <c r="R1394" s="14">
        <f>F1394-TODAY()</f>
        <v/>
      </c>
      <c r="S1394" s="14">
        <f>IF(N1394="Sí","🟢 Pagado",IF(R1394&lt;0,"🔴 Vencido",IF(R1394&lt;=7,"🟡 Por vencer","")))</f>
        <v/>
      </c>
      <c r="T1394" s="14" t="n"/>
      <c r="U1394" s="14" t="n"/>
      <c r="V1394" s="14" t="n"/>
      <c r="W1394" s="14" t="n"/>
      <c r="X1394" s="87" t="n"/>
    </row>
    <row r="1395">
      <c r="A1395" s="13" t="n"/>
      <c r="B1395" s="14" t="n"/>
      <c r="C1395" s="14" t="n"/>
      <c r="D1395" s="14" t="n"/>
      <c r="E1395" s="13" t="n"/>
      <c r="F1395" s="13" t="n"/>
      <c r="G1395" s="14" t="n"/>
      <c r="H1395" s="15" t="n"/>
      <c r="I1395" s="15" t="n"/>
      <c r="J1395" s="308" t="n"/>
      <c r="K1395" s="15" t="n"/>
      <c r="L1395" s="15" t="n"/>
      <c r="M1395" s="15" t="n"/>
      <c r="N1395" s="14" t="n"/>
      <c r="O1395" s="13" t="n"/>
      <c r="P1395" s="14" t="n"/>
      <c r="Q1395" s="15">
        <f>IF(N1395="Sí",0,H1395-I1395-K1395)</f>
        <v/>
      </c>
      <c r="R1395" s="14">
        <f>F1395-TODAY()</f>
        <v/>
      </c>
      <c r="S1395" s="14">
        <f>IF(N1395="Sí","🟢 Pagado",IF(R1395&lt;0,"🔴 Vencido",IF(R1395&lt;=7,"🟡 Por vencer","")))</f>
        <v/>
      </c>
      <c r="T1395" s="14" t="n"/>
      <c r="U1395" s="14" t="n"/>
      <c r="V1395" s="14" t="n"/>
      <c r="W1395" s="14" t="n"/>
      <c r="X1395" s="87" t="n"/>
    </row>
    <row r="1396">
      <c r="A1396" s="13" t="n"/>
      <c r="B1396" s="14" t="n"/>
      <c r="C1396" s="14" t="n"/>
      <c r="D1396" s="14" t="n"/>
      <c r="E1396" s="13" t="n"/>
      <c r="F1396" s="13" t="n"/>
      <c r="G1396" s="14" t="n"/>
      <c r="H1396" s="15" t="n"/>
      <c r="I1396" s="15" t="n"/>
      <c r="J1396" s="308" t="n"/>
      <c r="K1396" s="15" t="n"/>
      <c r="L1396" s="15" t="n"/>
      <c r="M1396" s="15" t="n"/>
      <c r="N1396" s="14" t="n"/>
      <c r="O1396" s="13" t="n"/>
      <c r="P1396" s="14" t="n"/>
      <c r="Q1396" s="15">
        <f>IF(N1396="Sí",0,H1396-I1396-K1396)</f>
        <v/>
      </c>
      <c r="R1396" s="14">
        <f>F1396-TODAY()</f>
        <v/>
      </c>
      <c r="S1396" s="14">
        <f>IF(N1396="Sí","🟢 Pagado",IF(R1396&lt;0,"🔴 Vencido",IF(R1396&lt;=7,"🟡 Por vencer","")))</f>
        <v/>
      </c>
      <c r="T1396" s="14" t="n"/>
      <c r="U1396" s="14" t="n"/>
      <c r="V1396" s="14" t="n"/>
      <c r="W1396" s="14" t="n"/>
      <c r="X1396" s="87" t="n"/>
    </row>
    <row r="1397">
      <c r="A1397" s="13" t="n"/>
      <c r="B1397" s="14" t="n"/>
      <c r="C1397" s="14" t="n"/>
      <c r="D1397" s="14" t="n"/>
      <c r="E1397" s="13" t="n"/>
      <c r="F1397" s="13" t="n"/>
      <c r="G1397" s="14" t="n"/>
      <c r="H1397" s="15" t="n"/>
      <c r="I1397" s="15" t="n"/>
      <c r="J1397" s="308" t="n"/>
      <c r="K1397" s="15" t="n"/>
      <c r="L1397" s="15" t="n"/>
      <c r="M1397" s="15" t="n"/>
      <c r="N1397" s="14" t="n"/>
      <c r="O1397" s="13" t="n"/>
      <c r="P1397" s="14" t="n"/>
      <c r="Q1397" s="15">
        <f>IF(N1397="Sí",0,H1397-I1397-K1397)</f>
        <v/>
      </c>
      <c r="R1397" s="14">
        <f>F1397-TODAY()</f>
        <v/>
      </c>
      <c r="S1397" s="14">
        <f>IF(N1397="Sí","🟢 Pagado",IF(R1397&lt;0,"🔴 Vencido",IF(R1397&lt;=7,"🟡 Por vencer","")))</f>
        <v/>
      </c>
      <c r="T1397" s="14" t="n"/>
      <c r="U1397" s="14" t="n"/>
      <c r="V1397" s="14" t="n"/>
      <c r="W1397" s="14" t="n"/>
      <c r="X1397" s="87" t="n"/>
    </row>
    <row r="1398">
      <c r="A1398" s="13" t="n"/>
      <c r="B1398" s="14" t="n"/>
      <c r="C1398" s="14" t="n"/>
      <c r="D1398" s="14" t="n"/>
      <c r="E1398" s="13" t="n"/>
      <c r="F1398" s="13" t="n"/>
      <c r="G1398" s="14" t="n"/>
      <c r="H1398" s="15" t="n"/>
      <c r="I1398" s="15" t="n"/>
      <c r="J1398" s="308" t="n"/>
      <c r="K1398" s="15" t="n"/>
      <c r="L1398" s="15" t="n"/>
      <c r="M1398" s="15" t="n"/>
      <c r="N1398" s="14" t="n"/>
      <c r="O1398" s="13" t="n"/>
      <c r="P1398" s="14" t="n"/>
      <c r="Q1398" s="15">
        <f>IF(N1398="Sí",0,H1398-I1398-K1398)</f>
        <v/>
      </c>
      <c r="R1398" s="14">
        <f>F1398-TODAY()</f>
        <v/>
      </c>
      <c r="S1398" s="14">
        <f>IF(N1398="Sí","🟢 Pagado",IF(R1398&lt;0,"🔴 Vencido",IF(R1398&lt;=7,"🟡 Por vencer","")))</f>
        <v/>
      </c>
      <c r="T1398" s="14" t="n"/>
      <c r="U1398" s="14" t="n"/>
      <c r="V1398" s="14" t="n"/>
      <c r="W1398" s="14" t="n"/>
      <c r="X1398" s="87" t="n"/>
    </row>
    <row r="1399">
      <c r="A1399" s="13" t="n"/>
      <c r="B1399" s="14" t="n"/>
      <c r="C1399" s="14" t="n"/>
      <c r="D1399" s="14" t="n"/>
      <c r="E1399" s="13" t="n"/>
      <c r="F1399" s="13" t="n"/>
      <c r="G1399" s="14" t="n"/>
      <c r="H1399" s="15" t="n"/>
      <c r="I1399" s="15" t="n"/>
      <c r="J1399" s="308" t="n"/>
      <c r="K1399" s="15" t="n"/>
      <c r="L1399" s="15" t="n"/>
      <c r="M1399" s="15" t="n"/>
      <c r="N1399" s="14" t="n"/>
      <c r="O1399" s="13" t="n"/>
      <c r="P1399" s="14" t="n"/>
      <c r="Q1399" s="15">
        <f>IF(N1399="Sí",0,H1399-I1399-K1399)</f>
        <v/>
      </c>
      <c r="R1399" s="14">
        <f>F1399-TODAY()</f>
        <v/>
      </c>
      <c r="S1399" s="14">
        <f>IF(N1399="Sí","🟢 Pagado",IF(R1399&lt;0,"🔴 Vencido",IF(R1399&lt;=7,"🟡 Por vencer","")))</f>
        <v/>
      </c>
      <c r="T1399" s="14" t="n"/>
      <c r="U1399" s="14" t="n"/>
      <c r="V1399" s="14" t="n"/>
      <c r="W1399" s="14" t="n"/>
      <c r="X1399" s="87" t="n"/>
    </row>
    <row r="1400">
      <c r="A1400" s="13" t="n"/>
      <c r="B1400" s="14" t="n"/>
      <c r="C1400" s="14" t="n"/>
      <c r="D1400" s="14" t="n"/>
      <c r="E1400" s="13" t="n"/>
      <c r="F1400" s="13" t="n"/>
      <c r="G1400" s="14" t="n"/>
      <c r="H1400" s="15" t="n"/>
      <c r="I1400" s="15" t="n"/>
      <c r="J1400" s="308" t="n"/>
      <c r="K1400" s="15" t="n"/>
      <c r="L1400" s="15" t="n"/>
      <c r="M1400" s="15" t="n"/>
      <c r="N1400" s="14" t="n"/>
      <c r="O1400" s="13" t="n"/>
      <c r="P1400" s="14" t="n"/>
      <c r="Q1400" s="15">
        <f>IF(N1400="Sí",0,H1400-I1400-K1400)</f>
        <v/>
      </c>
      <c r="R1400" s="14">
        <f>F1400-TODAY()</f>
        <v/>
      </c>
      <c r="S1400" s="14">
        <f>IF(N1400="Sí","🟢 Pagado",IF(R1400&lt;0,"🔴 Vencido",IF(R1400&lt;=7,"🟡 Por vencer","")))</f>
        <v/>
      </c>
      <c r="T1400" s="14" t="n"/>
      <c r="U1400" s="14" t="n"/>
      <c r="V1400" s="14" t="n"/>
      <c r="W1400" s="14" t="n"/>
      <c r="X1400" s="87" t="n"/>
    </row>
    <row r="1401">
      <c r="A1401" s="13" t="n"/>
      <c r="B1401" s="14" t="n"/>
      <c r="C1401" s="14" t="n"/>
      <c r="D1401" s="14" t="n"/>
      <c r="E1401" s="13" t="n"/>
      <c r="F1401" s="13" t="n"/>
      <c r="G1401" s="14" t="n"/>
      <c r="H1401" s="15" t="n"/>
      <c r="I1401" s="15" t="n"/>
      <c r="J1401" s="308" t="n"/>
      <c r="K1401" s="15" t="n"/>
      <c r="L1401" s="15" t="n"/>
      <c r="M1401" s="15" t="n"/>
      <c r="N1401" s="14" t="n"/>
      <c r="O1401" s="13" t="n"/>
      <c r="P1401" s="14" t="n"/>
      <c r="Q1401" s="15">
        <f>IF(N1401="Sí",0,H1401-I1401-K1401)</f>
        <v/>
      </c>
      <c r="R1401" s="14">
        <f>F1401-TODAY()</f>
        <v/>
      </c>
      <c r="S1401" s="14">
        <f>IF(N1401="Sí","🟢 Pagado",IF(R1401&lt;0,"🔴 Vencido",IF(R1401&lt;=7,"🟡 Por vencer","")))</f>
        <v/>
      </c>
      <c r="T1401" s="14" t="n"/>
      <c r="U1401" s="14" t="n"/>
      <c r="V1401" s="14" t="n"/>
      <c r="W1401" s="14" t="n"/>
      <c r="X1401" s="87" t="n"/>
    </row>
    <row r="1402">
      <c r="A1402" s="13" t="n"/>
      <c r="B1402" s="14" t="n"/>
      <c r="C1402" s="14" t="n"/>
      <c r="D1402" s="14" t="n"/>
      <c r="E1402" s="13" t="n"/>
      <c r="F1402" s="13" t="n"/>
      <c r="G1402" s="14" t="n"/>
      <c r="H1402" s="15" t="n"/>
      <c r="I1402" s="15" t="n"/>
      <c r="J1402" s="308" t="n"/>
      <c r="K1402" s="15" t="n"/>
      <c r="L1402" s="15" t="n"/>
      <c r="M1402" s="15" t="n"/>
      <c r="N1402" s="14" t="n"/>
      <c r="O1402" s="13" t="n"/>
      <c r="P1402" s="14" t="n"/>
      <c r="Q1402" s="15">
        <f>IF(N1402="Sí",0,H1402-I1402-K1402)</f>
        <v/>
      </c>
      <c r="R1402" s="14">
        <f>F1402-TODAY()</f>
        <v/>
      </c>
      <c r="S1402" s="14">
        <f>IF(N1402="Sí","🟢 Pagado",IF(R1402&lt;0,"🔴 Vencido",IF(R1402&lt;=7,"🟡 Por vencer","")))</f>
        <v/>
      </c>
      <c r="T1402" s="14" t="n"/>
      <c r="U1402" s="14" t="n"/>
      <c r="V1402" s="14" t="n"/>
      <c r="W1402" s="14" t="n"/>
      <c r="X1402" s="87" t="n"/>
    </row>
    <row r="1403">
      <c r="A1403" s="13" t="n"/>
      <c r="B1403" s="14" t="n"/>
      <c r="C1403" s="14" t="n"/>
      <c r="D1403" s="14" t="n"/>
      <c r="E1403" s="13" t="n"/>
      <c r="F1403" s="13" t="n"/>
      <c r="G1403" s="14" t="n"/>
      <c r="H1403" s="15" t="n"/>
      <c r="I1403" s="15" t="n"/>
      <c r="J1403" s="308" t="n"/>
      <c r="K1403" s="15" t="n"/>
      <c r="L1403" s="15" t="n"/>
      <c r="M1403" s="15" t="n"/>
      <c r="N1403" s="14" t="n"/>
      <c r="O1403" s="13" t="n"/>
      <c r="P1403" s="14" t="n"/>
      <c r="Q1403" s="15">
        <f>IF(N1403="Sí",0,H1403-I1403-K1403)</f>
        <v/>
      </c>
      <c r="R1403" s="14">
        <f>F1403-TODAY()</f>
        <v/>
      </c>
      <c r="S1403" s="14">
        <f>IF(N1403="Sí","🟢 Pagado",IF(R1403&lt;0,"🔴 Vencido",IF(R1403&lt;=7,"🟡 Por vencer","")))</f>
        <v/>
      </c>
      <c r="T1403" s="14" t="n"/>
      <c r="U1403" s="14" t="n"/>
      <c r="V1403" s="14" t="n"/>
      <c r="W1403" s="14" t="n"/>
      <c r="X1403" s="87" t="n"/>
    </row>
    <row r="1404">
      <c r="A1404" s="13" t="n"/>
      <c r="B1404" s="14" t="n"/>
      <c r="C1404" s="14" t="n"/>
      <c r="D1404" s="14" t="n"/>
      <c r="E1404" s="13" t="n"/>
      <c r="F1404" s="13" t="n"/>
      <c r="G1404" s="14" t="n"/>
      <c r="H1404" s="15" t="n"/>
      <c r="I1404" s="15" t="n"/>
      <c r="J1404" s="308" t="n"/>
      <c r="K1404" s="15" t="n"/>
      <c r="L1404" s="15" t="n"/>
      <c r="M1404" s="15" t="n"/>
      <c r="N1404" s="14" t="n"/>
      <c r="O1404" s="13" t="n"/>
      <c r="P1404" s="14" t="n"/>
      <c r="Q1404" s="15">
        <f>IF(N1404="Sí",0,H1404-I1404-K1404)</f>
        <v/>
      </c>
      <c r="R1404" s="14">
        <f>F1404-TODAY()</f>
        <v/>
      </c>
      <c r="S1404" s="14">
        <f>IF(N1404="Sí","🟢 Pagado",IF(R1404&lt;0,"🔴 Vencido",IF(R1404&lt;=7,"🟡 Por vencer","")))</f>
        <v/>
      </c>
      <c r="T1404" s="14" t="n"/>
      <c r="U1404" s="14" t="n"/>
      <c r="V1404" s="14" t="n"/>
      <c r="W1404" s="14" t="n"/>
      <c r="X1404" s="87" t="n"/>
    </row>
    <row r="1405">
      <c r="A1405" s="13" t="n"/>
      <c r="B1405" s="14" t="n"/>
      <c r="C1405" s="14" t="n"/>
      <c r="D1405" s="14" t="n"/>
      <c r="E1405" s="13" t="n"/>
      <c r="F1405" s="13" t="n"/>
      <c r="G1405" s="14" t="n"/>
      <c r="H1405" s="15" t="n"/>
      <c r="I1405" s="15" t="n"/>
      <c r="J1405" s="308" t="n"/>
      <c r="K1405" s="15" t="n"/>
      <c r="L1405" s="15" t="n"/>
      <c r="M1405" s="15" t="n"/>
      <c r="N1405" s="14" t="n"/>
      <c r="O1405" s="13" t="n"/>
      <c r="P1405" s="14" t="n"/>
      <c r="Q1405" s="15">
        <f>IF(N1405="Sí",0,H1405-I1405-K1405)</f>
        <v/>
      </c>
      <c r="R1405" s="14">
        <f>F1405-TODAY()</f>
        <v/>
      </c>
      <c r="S1405" s="14">
        <f>IF(N1405="Sí","🟢 Pagado",IF(R1405&lt;0,"🔴 Vencido",IF(R1405&lt;=7,"🟡 Por vencer","")))</f>
        <v/>
      </c>
      <c r="T1405" s="14" t="n"/>
      <c r="U1405" s="14" t="n"/>
      <c r="V1405" s="14" t="n"/>
      <c r="W1405" s="14" t="n"/>
      <c r="X1405" s="87" t="n"/>
    </row>
    <row r="1406">
      <c r="A1406" s="13" t="n"/>
      <c r="B1406" s="14" t="n"/>
      <c r="C1406" s="14" t="n"/>
      <c r="D1406" s="14" t="n"/>
      <c r="E1406" s="13" t="n"/>
      <c r="F1406" s="13" t="n"/>
      <c r="G1406" s="14" t="n"/>
      <c r="H1406" s="15" t="n"/>
      <c r="I1406" s="15" t="n"/>
      <c r="J1406" s="308" t="n"/>
      <c r="K1406" s="15" t="n"/>
      <c r="L1406" s="15" t="n"/>
      <c r="M1406" s="15" t="n"/>
      <c r="N1406" s="14" t="n"/>
      <c r="O1406" s="13" t="n"/>
      <c r="P1406" s="14" t="n"/>
      <c r="Q1406" s="15">
        <f>IF(N1406="Sí",0,H1406-I1406-K1406)</f>
        <v/>
      </c>
      <c r="R1406" s="14">
        <f>F1406-TODAY()</f>
        <v/>
      </c>
      <c r="S1406" s="14">
        <f>IF(N1406="Sí","🟢 Pagado",IF(R1406&lt;0,"🔴 Vencido",IF(R1406&lt;=7,"🟡 Por vencer","")))</f>
        <v/>
      </c>
      <c r="T1406" s="14" t="n"/>
      <c r="U1406" s="14" t="n"/>
      <c r="V1406" s="14" t="n"/>
      <c r="W1406" s="14" t="n"/>
      <c r="X1406" s="87" t="n"/>
    </row>
    <row r="1407">
      <c r="A1407" s="13" t="n"/>
      <c r="B1407" s="14" t="n"/>
      <c r="C1407" s="14" t="n"/>
      <c r="D1407" s="14" t="n"/>
      <c r="E1407" s="13" t="n"/>
      <c r="F1407" s="13" t="n"/>
      <c r="G1407" s="14" t="n"/>
      <c r="H1407" s="15" t="n"/>
      <c r="I1407" s="15" t="n"/>
      <c r="J1407" s="308" t="n"/>
      <c r="K1407" s="15" t="n"/>
      <c r="L1407" s="15" t="n"/>
      <c r="M1407" s="15" t="n"/>
      <c r="N1407" s="14" t="n"/>
      <c r="O1407" s="13" t="n"/>
      <c r="P1407" s="14" t="n"/>
      <c r="Q1407" s="15">
        <f>IF(N1407="Sí",0,H1407-I1407-K1407)</f>
        <v/>
      </c>
      <c r="R1407" s="14">
        <f>F1407-TODAY()</f>
        <v/>
      </c>
      <c r="S1407" s="14">
        <f>IF(N1407="Sí","🟢 Pagado",IF(R1407&lt;0,"🔴 Vencido",IF(R1407&lt;=7,"🟡 Por vencer","")))</f>
        <v/>
      </c>
      <c r="T1407" s="14" t="n"/>
      <c r="U1407" s="14" t="n"/>
      <c r="V1407" s="14" t="n"/>
      <c r="W1407" s="14" t="n"/>
      <c r="X1407" s="87" t="n"/>
    </row>
    <row r="1408">
      <c r="A1408" s="13" t="n"/>
      <c r="B1408" s="14" t="n"/>
      <c r="C1408" s="14" t="n"/>
      <c r="D1408" s="14" t="n"/>
      <c r="E1408" s="13" t="n"/>
      <c r="F1408" s="13" t="n"/>
      <c r="G1408" s="14" t="n"/>
      <c r="H1408" s="15" t="n"/>
      <c r="I1408" s="15" t="n"/>
      <c r="J1408" s="308" t="n"/>
      <c r="K1408" s="15" t="n"/>
      <c r="L1408" s="15" t="n"/>
      <c r="M1408" s="15" t="n"/>
      <c r="N1408" s="14" t="n"/>
      <c r="O1408" s="13" t="n"/>
      <c r="P1408" s="14" t="n"/>
      <c r="Q1408" s="15">
        <f>IF(N1408="Sí",0,H1408-I1408-K1408)</f>
        <v/>
      </c>
      <c r="R1408" s="14">
        <f>F1408-TODAY()</f>
        <v/>
      </c>
      <c r="S1408" s="14">
        <f>IF(N1408="Sí","🟢 Pagado",IF(R1408&lt;0,"🔴 Vencido",IF(R1408&lt;=7,"🟡 Por vencer","")))</f>
        <v/>
      </c>
      <c r="T1408" s="14" t="n"/>
      <c r="U1408" s="14" t="n"/>
      <c r="V1408" s="14" t="n"/>
      <c r="W1408" s="14" t="n"/>
      <c r="X1408" s="87" t="n"/>
    </row>
    <row r="1409">
      <c r="A1409" s="13" t="n"/>
      <c r="B1409" s="14" t="n"/>
      <c r="C1409" s="14" t="n"/>
      <c r="D1409" s="14" t="n"/>
      <c r="E1409" s="13" t="n"/>
      <c r="F1409" s="13" t="n"/>
      <c r="G1409" s="14" t="n"/>
      <c r="H1409" s="15" t="n"/>
      <c r="I1409" s="15" t="n"/>
      <c r="J1409" s="308" t="n"/>
      <c r="K1409" s="15" t="n"/>
      <c r="L1409" s="15" t="n"/>
      <c r="M1409" s="15" t="n"/>
      <c r="N1409" s="14" t="n"/>
      <c r="O1409" s="13" t="n"/>
      <c r="P1409" s="14" t="n"/>
      <c r="Q1409" s="15">
        <f>IF(N1409="Sí",0,H1409-I1409-K1409)</f>
        <v/>
      </c>
      <c r="R1409" s="14">
        <f>F1409-TODAY()</f>
        <v/>
      </c>
      <c r="S1409" s="14">
        <f>IF(N1409="Sí","🟢 Pagado",IF(R1409&lt;0,"🔴 Vencido",IF(R1409&lt;=7,"🟡 Por vencer","")))</f>
        <v/>
      </c>
      <c r="T1409" s="14" t="n"/>
      <c r="U1409" s="14" t="n"/>
      <c r="V1409" s="14" t="n"/>
      <c r="W1409" s="14" t="n"/>
      <c r="X1409" s="87" t="n"/>
    </row>
    <row r="1410">
      <c r="A1410" s="13" t="n"/>
      <c r="B1410" s="14" t="n"/>
      <c r="C1410" s="14" t="n"/>
      <c r="D1410" s="14" t="n"/>
      <c r="E1410" s="13" t="n"/>
      <c r="F1410" s="13" t="n"/>
      <c r="G1410" s="14" t="n"/>
      <c r="H1410" s="15" t="n"/>
      <c r="I1410" s="15" t="n"/>
      <c r="J1410" s="308" t="n"/>
      <c r="K1410" s="15" t="n"/>
      <c r="L1410" s="15" t="n"/>
      <c r="M1410" s="15" t="n"/>
      <c r="N1410" s="14" t="n"/>
      <c r="O1410" s="13" t="n"/>
      <c r="P1410" s="14" t="n"/>
      <c r="Q1410" s="15">
        <f>IF(N1410="Sí",0,H1410-I1410-K1410)</f>
        <v/>
      </c>
      <c r="R1410" s="14">
        <f>F1410-TODAY()</f>
        <v/>
      </c>
      <c r="S1410" s="14">
        <f>IF(N1410="Sí","🟢 Pagado",IF(R1410&lt;0,"🔴 Vencido",IF(R1410&lt;=7,"🟡 Por vencer","")))</f>
        <v/>
      </c>
      <c r="T1410" s="14" t="n"/>
      <c r="U1410" s="14" t="n"/>
      <c r="V1410" s="14" t="n"/>
      <c r="W1410" s="14" t="n"/>
      <c r="X1410" s="87" t="n"/>
    </row>
    <row r="1411">
      <c r="A1411" s="13" t="n"/>
      <c r="B1411" s="14" t="n"/>
      <c r="C1411" s="14" t="n"/>
      <c r="D1411" s="14" t="n"/>
      <c r="E1411" s="13" t="n"/>
      <c r="F1411" s="13" t="n"/>
      <c r="G1411" s="14" t="n"/>
      <c r="H1411" s="15" t="n"/>
      <c r="I1411" s="15" t="n"/>
      <c r="J1411" s="308" t="n"/>
      <c r="K1411" s="15" t="n"/>
      <c r="L1411" s="15" t="n"/>
      <c r="M1411" s="15" t="n"/>
      <c r="N1411" s="14" t="n"/>
      <c r="O1411" s="13" t="n"/>
      <c r="P1411" s="14" t="n"/>
      <c r="Q1411" s="15">
        <f>IF(N1411="Sí",0,H1411-I1411-K1411)</f>
        <v/>
      </c>
      <c r="R1411" s="14">
        <f>F1411-TODAY()</f>
        <v/>
      </c>
      <c r="S1411" s="14">
        <f>IF(N1411="Sí","🟢 Pagado",IF(R1411&lt;0,"🔴 Vencido",IF(R1411&lt;=7,"🟡 Por vencer","")))</f>
        <v/>
      </c>
      <c r="T1411" s="14" t="n"/>
      <c r="U1411" s="14" t="n"/>
      <c r="V1411" s="14" t="n"/>
      <c r="W1411" s="14" t="n"/>
      <c r="X1411" s="87" t="n"/>
    </row>
    <row r="1412">
      <c r="A1412" s="13" t="n"/>
      <c r="B1412" s="14" t="n"/>
      <c r="C1412" s="14" t="n"/>
      <c r="D1412" s="14" t="n"/>
      <c r="E1412" s="13" t="n"/>
      <c r="F1412" s="13" t="n"/>
      <c r="G1412" s="14" t="n"/>
      <c r="H1412" s="15" t="n"/>
      <c r="I1412" s="15" t="n"/>
      <c r="J1412" s="308" t="n"/>
      <c r="K1412" s="15" t="n"/>
      <c r="L1412" s="15" t="n"/>
      <c r="M1412" s="15" t="n"/>
      <c r="N1412" s="14" t="n"/>
      <c r="O1412" s="13" t="n"/>
      <c r="P1412" s="14" t="n"/>
      <c r="Q1412" s="15">
        <f>IF(N1412="Sí",0,H1412-I1412-K1412)</f>
        <v/>
      </c>
      <c r="R1412" s="14">
        <f>F1412-TODAY()</f>
        <v/>
      </c>
      <c r="S1412" s="14">
        <f>IF(N1412="Sí","🟢 Pagado",IF(R1412&lt;0,"🔴 Vencido",IF(R1412&lt;=7,"🟡 Por vencer","")))</f>
        <v/>
      </c>
      <c r="T1412" s="14" t="n"/>
      <c r="U1412" s="14" t="n"/>
      <c r="V1412" s="14" t="n"/>
      <c r="W1412" s="14" t="n"/>
      <c r="X1412" s="87" t="n"/>
    </row>
    <row r="1413">
      <c r="A1413" s="13" t="n"/>
      <c r="B1413" s="14" t="n"/>
      <c r="C1413" s="14" t="n"/>
      <c r="D1413" s="14" t="n"/>
      <c r="E1413" s="13" t="n"/>
      <c r="F1413" s="13" t="n"/>
      <c r="G1413" s="14" t="n"/>
      <c r="H1413" s="15" t="n"/>
      <c r="I1413" s="15" t="n"/>
      <c r="J1413" s="308" t="n"/>
      <c r="K1413" s="15" t="n"/>
      <c r="L1413" s="15" t="n"/>
      <c r="M1413" s="15" t="n"/>
      <c r="N1413" s="14" t="n"/>
      <c r="O1413" s="13" t="n"/>
      <c r="P1413" s="14" t="n"/>
      <c r="Q1413" s="15">
        <f>IF(N1413="Sí",0,H1413-I1413-K1413)</f>
        <v/>
      </c>
      <c r="R1413" s="14">
        <f>F1413-TODAY()</f>
        <v/>
      </c>
      <c r="S1413" s="14">
        <f>IF(N1413="Sí","🟢 Pagado",IF(R1413&lt;0,"🔴 Vencido",IF(R1413&lt;=7,"🟡 Por vencer","")))</f>
        <v/>
      </c>
      <c r="T1413" s="14" t="n"/>
      <c r="U1413" s="14" t="n"/>
      <c r="V1413" s="14" t="n"/>
      <c r="W1413" s="14" t="n"/>
      <c r="X1413" s="87" t="n"/>
    </row>
    <row r="1414">
      <c r="A1414" s="13" t="n"/>
      <c r="B1414" s="14" t="n"/>
      <c r="C1414" s="14" t="n"/>
      <c r="D1414" s="14" t="n"/>
      <c r="E1414" s="13" t="n"/>
      <c r="F1414" s="13" t="n"/>
      <c r="G1414" s="14" t="n"/>
      <c r="H1414" s="15" t="n"/>
      <c r="I1414" s="15" t="n"/>
      <c r="J1414" s="308" t="n"/>
      <c r="K1414" s="15" t="n"/>
      <c r="L1414" s="15" t="n"/>
      <c r="M1414" s="15" t="n"/>
      <c r="N1414" s="14" t="n"/>
      <c r="O1414" s="13" t="n"/>
      <c r="P1414" s="14" t="n"/>
      <c r="Q1414" s="15">
        <f>IF(N1414="Sí",0,H1414-I1414-K1414)</f>
        <v/>
      </c>
      <c r="R1414" s="14">
        <f>F1414-TODAY()</f>
        <v/>
      </c>
      <c r="S1414" s="14">
        <f>IF(N1414="Sí","🟢 Pagado",IF(R1414&lt;0,"🔴 Vencido",IF(R1414&lt;=7,"🟡 Por vencer","")))</f>
        <v/>
      </c>
      <c r="T1414" s="14" t="n"/>
      <c r="U1414" s="14" t="n"/>
      <c r="V1414" s="14" t="n"/>
      <c r="W1414" s="14" t="n"/>
      <c r="X1414" s="87" t="n"/>
    </row>
    <row r="1415">
      <c r="A1415" s="13" t="n"/>
      <c r="B1415" s="14" t="n"/>
      <c r="C1415" s="14" t="n"/>
      <c r="D1415" s="14" t="n"/>
      <c r="E1415" s="13" t="n"/>
      <c r="F1415" s="13" t="n"/>
      <c r="G1415" s="14" t="n"/>
      <c r="H1415" s="15" t="n"/>
      <c r="I1415" s="15" t="n"/>
      <c r="J1415" s="308" t="n"/>
      <c r="K1415" s="15" t="n"/>
      <c r="L1415" s="15" t="n"/>
      <c r="M1415" s="15" t="n"/>
      <c r="N1415" s="14" t="n"/>
      <c r="O1415" s="13" t="n"/>
      <c r="P1415" s="14" t="n"/>
      <c r="Q1415" s="15">
        <f>IF(N1415="Sí",0,H1415-I1415-K1415)</f>
        <v/>
      </c>
      <c r="R1415" s="14">
        <f>F1415-TODAY()</f>
        <v/>
      </c>
      <c r="S1415" s="14">
        <f>IF(N1415="Sí","🟢 Pagado",IF(R1415&lt;0,"🔴 Vencido",IF(R1415&lt;=7,"🟡 Por vencer","")))</f>
        <v/>
      </c>
      <c r="T1415" s="14" t="n"/>
      <c r="U1415" s="14" t="n"/>
      <c r="V1415" s="14" t="n"/>
      <c r="W1415" s="14" t="n"/>
      <c r="X1415" s="87" t="n"/>
    </row>
    <row r="1416">
      <c r="A1416" s="13" t="n"/>
      <c r="B1416" s="14" t="n"/>
      <c r="C1416" s="14" t="n"/>
      <c r="D1416" s="14" t="n"/>
      <c r="E1416" s="13" t="n"/>
      <c r="F1416" s="13" t="n"/>
      <c r="G1416" s="14" t="n"/>
      <c r="H1416" s="15" t="n"/>
      <c r="I1416" s="15" t="n"/>
      <c r="J1416" s="308" t="n"/>
      <c r="K1416" s="15" t="n"/>
      <c r="L1416" s="15" t="n"/>
      <c r="M1416" s="15" t="n"/>
      <c r="N1416" s="14" t="n"/>
      <c r="O1416" s="13" t="n"/>
      <c r="P1416" s="14" t="n"/>
      <c r="Q1416" s="15">
        <f>IF(N1416="Sí",0,H1416-I1416-K1416)</f>
        <v/>
      </c>
      <c r="R1416" s="14">
        <f>F1416-TODAY()</f>
        <v/>
      </c>
      <c r="S1416" s="14">
        <f>IF(N1416="Sí","🟢 Pagado",IF(R1416&lt;0,"🔴 Vencido",IF(R1416&lt;=7,"🟡 Por vencer","")))</f>
        <v/>
      </c>
      <c r="T1416" s="14" t="n"/>
      <c r="U1416" s="14" t="n"/>
      <c r="V1416" s="14" t="n"/>
      <c r="W1416" s="14" t="n"/>
      <c r="X1416" s="87" t="n"/>
    </row>
    <row r="1417">
      <c r="A1417" s="13" t="n"/>
      <c r="B1417" s="14" t="n"/>
      <c r="C1417" s="14" t="n"/>
      <c r="D1417" s="14" t="n"/>
      <c r="E1417" s="13" t="n"/>
      <c r="F1417" s="13" t="n"/>
      <c r="G1417" s="14" t="n"/>
      <c r="H1417" s="15" t="n"/>
      <c r="I1417" s="15" t="n"/>
      <c r="J1417" s="308" t="n"/>
      <c r="K1417" s="15" t="n"/>
      <c r="L1417" s="15" t="n"/>
      <c r="M1417" s="15" t="n"/>
      <c r="N1417" s="14" t="n"/>
      <c r="O1417" s="13" t="n"/>
      <c r="P1417" s="14" t="n"/>
      <c r="Q1417" s="15">
        <f>IF(N1417="Sí",0,H1417-I1417-K1417)</f>
        <v/>
      </c>
      <c r="R1417" s="14">
        <f>F1417-TODAY()</f>
        <v/>
      </c>
      <c r="S1417" s="14">
        <f>IF(N1417="Sí","🟢 Pagado",IF(R1417&lt;0,"🔴 Vencido",IF(R1417&lt;=7,"🟡 Por vencer","")))</f>
        <v/>
      </c>
      <c r="T1417" s="14" t="n"/>
      <c r="U1417" s="14" t="n"/>
      <c r="V1417" s="14" t="n"/>
      <c r="W1417" s="14" t="n"/>
      <c r="X1417" s="87" t="n"/>
    </row>
    <row r="1418">
      <c r="A1418" s="13" t="n"/>
      <c r="B1418" s="14" t="n"/>
      <c r="C1418" s="14" t="n"/>
      <c r="D1418" s="14" t="n"/>
      <c r="E1418" s="13" t="n"/>
      <c r="F1418" s="13" t="n"/>
      <c r="G1418" s="14" t="n"/>
      <c r="H1418" s="15" t="n"/>
      <c r="I1418" s="15" t="n"/>
      <c r="J1418" s="308" t="n"/>
      <c r="K1418" s="15" t="n"/>
      <c r="L1418" s="15" t="n"/>
      <c r="M1418" s="15" t="n"/>
      <c r="N1418" s="14" t="n"/>
      <c r="O1418" s="13" t="n"/>
      <c r="P1418" s="14" t="n"/>
      <c r="Q1418" s="15">
        <f>IF(N1418="Sí",0,H1418-I1418-K1418)</f>
        <v/>
      </c>
      <c r="R1418" s="14">
        <f>F1418-TODAY()</f>
        <v/>
      </c>
      <c r="S1418" s="14">
        <f>IF(N1418="Sí","🟢 Pagado",IF(R1418&lt;0,"🔴 Vencido",IF(R1418&lt;=7,"🟡 Por vencer","")))</f>
        <v/>
      </c>
      <c r="T1418" s="14" t="n"/>
      <c r="U1418" s="14" t="n"/>
      <c r="V1418" s="14" t="n"/>
      <c r="W1418" s="14" t="n"/>
      <c r="X1418" s="87" t="n"/>
    </row>
    <row r="1419">
      <c r="A1419" s="13" t="n"/>
      <c r="B1419" s="14" t="n"/>
      <c r="C1419" s="14" t="n"/>
      <c r="D1419" s="14" t="n"/>
      <c r="E1419" s="13" t="n"/>
      <c r="F1419" s="13" t="n"/>
      <c r="G1419" s="14" t="n"/>
      <c r="H1419" s="15" t="n"/>
      <c r="I1419" s="15" t="n"/>
      <c r="J1419" s="308" t="n"/>
      <c r="K1419" s="15" t="n"/>
      <c r="L1419" s="15" t="n"/>
      <c r="M1419" s="15" t="n"/>
      <c r="N1419" s="14" t="n"/>
      <c r="O1419" s="13" t="n"/>
      <c r="P1419" s="14" t="n"/>
      <c r="Q1419" s="15">
        <f>IF(N1419="Sí",0,H1419-I1419-K1419)</f>
        <v/>
      </c>
      <c r="R1419" s="14">
        <f>F1419-TODAY()</f>
        <v/>
      </c>
      <c r="S1419" s="14">
        <f>IF(N1419="Sí","🟢 Pagado",IF(R1419&lt;0,"🔴 Vencido",IF(R1419&lt;=7,"🟡 Por vencer","")))</f>
        <v/>
      </c>
      <c r="T1419" s="14" t="n"/>
      <c r="U1419" s="14" t="n"/>
      <c r="V1419" s="14" t="n"/>
      <c r="W1419" s="14" t="n"/>
      <c r="X1419" s="87" t="n"/>
    </row>
    <row r="1420">
      <c r="A1420" s="13" t="n"/>
      <c r="B1420" s="14" t="n"/>
      <c r="C1420" s="14" t="n"/>
      <c r="D1420" s="14" t="n"/>
      <c r="E1420" s="13" t="n"/>
      <c r="F1420" s="13" t="n"/>
      <c r="G1420" s="14" t="n"/>
      <c r="H1420" s="15" t="n"/>
      <c r="I1420" s="15" t="n"/>
      <c r="J1420" s="308" t="n"/>
      <c r="K1420" s="15" t="n"/>
      <c r="L1420" s="15" t="n"/>
      <c r="M1420" s="15" t="n"/>
      <c r="N1420" s="14" t="n"/>
      <c r="O1420" s="13" t="n"/>
      <c r="P1420" s="14" t="n"/>
      <c r="Q1420" s="15">
        <f>IF(N1420="Sí",0,H1420-I1420-K1420)</f>
        <v/>
      </c>
      <c r="R1420" s="14">
        <f>F1420-TODAY()</f>
        <v/>
      </c>
      <c r="S1420" s="14">
        <f>IF(N1420="Sí","🟢 Pagado",IF(R1420&lt;0,"🔴 Vencido",IF(R1420&lt;=7,"🟡 Por vencer","")))</f>
        <v/>
      </c>
      <c r="T1420" s="14" t="n"/>
      <c r="U1420" s="14" t="n"/>
      <c r="V1420" s="14" t="n"/>
      <c r="W1420" s="14" t="n"/>
      <c r="X1420" s="87" t="n"/>
    </row>
    <row r="1421">
      <c r="A1421" s="13" t="n"/>
      <c r="B1421" s="14" t="n"/>
      <c r="C1421" s="14" t="n"/>
      <c r="D1421" s="14" t="n"/>
      <c r="E1421" s="13" t="n"/>
      <c r="F1421" s="13" t="n"/>
      <c r="G1421" s="14" t="n"/>
      <c r="H1421" s="15" t="n"/>
      <c r="I1421" s="15" t="n"/>
      <c r="J1421" s="308" t="n"/>
      <c r="K1421" s="15" t="n"/>
      <c r="L1421" s="15" t="n"/>
      <c r="M1421" s="15" t="n"/>
      <c r="N1421" s="14" t="n"/>
      <c r="O1421" s="13" t="n"/>
      <c r="P1421" s="14" t="n"/>
      <c r="Q1421" s="15">
        <f>IF(N1421="Sí",0,H1421-I1421-K1421)</f>
        <v/>
      </c>
      <c r="R1421" s="14">
        <f>F1421-TODAY()</f>
        <v/>
      </c>
      <c r="S1421" s="14">
        <f>IF(N1421="Sí","🟢 Pagado",IF(R1421&lt;0,"🔴 Vencido",IF(R1421&lt;=7,"🟡 Por vencer","")))</f>
        <v/>
      </c>
      <c r="T1421" s="14" t="n"/>
      <c r="U1421" s="14" t="n"/>
      <c r="V1421" s="14" t="n"/>
      <c r="W1421" s="14" t="n"/>
      <c r="X1421" s="87" t="n"/>
    </row>
    <row r="1422">
      <c r="A1422" s="13" t="n"/>
      <c r="B1422" s="14" t="n"/>
      <c r="C1422" s="14" t="n"/>
      <c r="D1422" s="14" t="n"/>
      <c r="E1422" s="13" t="n"/>
      <c r="F1422" s="13" t="n"/>
      <c r="G1422" s="14" t="n"/>
      <c r="H1422" s="15" t="n"/>
      <c r="I1422" s="15" t="n"/>
      <c r="J1422" s="308" t="n"/>
      <c r="K1422" s="15" t="n"/>
      <c r="L1422" s="15" t="n"/>
      <c r="M1422" s="15" t="n"/>
      <c r="N1422" s="14" t="n"/>
      <c r="O1422" s="13" t="n"/>
      <c r="P1422" s="14" t="n"/>
      <c r="Q1422" s="15">
        <f>IF(N1422="Sí",0,H1422-I1422-K1422)</f>
        <v/>
      </c>
      <c r="R1422" s="14">
        <f>F1422-TODAY()</f>
        <v/>
      </c>
      <c r="S1422" s="14">
        <f>IF(N1422="Sí","🟢 Pagado",IF(R1422&lt;0,"🔴 Vencido",IF(R1422&lt;=7,"🟡 Por vencer","")))</f>
        <v/>
      </c>
      <c r="T1422" s="14" t="n"/>
      <c r="U1422" s="14" t="n"/>
      <c r="V1422" s="14" t="n"/>
      <c r="W1422" s="14" t="n"/>
      <c r="X1422" s="87" t="n"/>
    </row>
    <row r="1423">
      <c r="A1423" s="13" t="n"/>
      <c r="B1423" s="14" t="n"/>
      <c r="C1423" s="14" t="n"/>
      <c r="D1423" s="14" t="n"/>
      <c r="E1423" s="13" t="n"/>
      <c r="F1423" s="13" t="n"/>
      <c r="G1423" s="14" t="n"/>
      <c r="H1423" s="15" t="n"/>
      <c r="I1423" s="15" t="n"/>
      <c r="J1423" s="308" t="n"/>
      <c r="K1423" s="15" t="n"/>
      <c r="L1423" s="15" t="n"/>
      <c r="M1423" s="15" t="n"/>
      <c r="N1423" s="14" t="n"/>
      <c r="O1423" s="13" t="n"/>
      <c r="P1423" s="14" t="n"/>
      <c r="Q1423" s="15">
        <f>IF(N1423="Sí",0,H1423-I1423-K1423)</f>
        <v/>
      </c>
      <c r="R1423" s="14">
        <f>F1423-TODAY()</f>
        <v/>
      </c>
      <c r="S1423" s="14">
        <f>IF(N1423="Sí","🟢 Pagado",IF(R1423&lt;0,"🔴 Vencido",IF(R1423&lt;=7,"🟡 Por vencer","")))</f>
        <v/>
      </c>
      <c r="T1423" s="14" t="n"/>
      <c r="U1423" s="14" t="n"/>
      <c r="V1423" s="14" t="n"/>
      <c r="W1423" s="14" t="n"/>
      <c r="X1423" s="87" t="n"/>
    </row>
    <row r="1424">
      <c r="A1424" s="13" t="n"/>
      <c r="B1424" s="14" t="n"/>
      <c r="C1424" s="14" t="n"/>
      <c r="D1424" s="14" t="n"/>
      <c r="E1424" s="13" t="n"/>
      <c r="F1424" s="13" t="n"/>
      <c r="G1424" s="14" t="n"/>
      <c r="H1424" s="15" t="n"/>
      <c r="I1424" s="15" t="n"/>
      <c r="J1424" s="308" t="n"/>
      <c r="K1424" s="15" t="n"/>
      <c r="L1424" s="15" t="n"/>
      <c r="M1424" s="15" t="n"/>
      <c r="N1424" s="14" t="n"/>
      <c r="O1424" s="13" t="n"/>
      <c r="P1424" s="14" t="n"/>
      <c r="Q1424" s="15">
        <f>IF(N1424="Sí",0,H1424-I1424-K1424)</f>
        <v/>
      </c>
      <c r="R1424" s="14">
        <f>F1424-TODAY()</f>
        <v/>
      </c>
      <c r="S1424" s="14">
        <f>IF(N1424="Sí","🟢 Pagado",IF(R1424&lt;0,"🔴 Vencido",IF(R1424&lt;=7,"🟡 Por vencer","")))</f>
        <v/>
      </c>
      <c r="T1424" s="14" t="n"/>
      <c r="U1424" s="14" t="n"/>
      <c r="V1424" s="14" t="n"/>
      <c r="W1424" s="14" t="n"/>
      <c r="X1424" s="87" t="n"/>
    </row>
    <row r="1425">
      <c r="A1425" s="13" t="n"/>
      <c r="B1425" s="14" t="n"/>
      <c r="C1425" s="14" t="n"/>
      <c r="D1425" s="14" t="n"/>
      <c r="E1425" s="13" t="n"/>
      <c r="F1425" s="13" t="n"/>
      <c r="G1425" s="14" t="n"/>
      <c r="H1425" s="15" t="n"/>
      <c r="I1425" s="15" t="n"/>
      <c r="J1425" s="308" t="n"/>
      <c r="K1425" s="15" t="n"/>
      <c r="L1425" s="15" t="n"/>
      <c r="M1425" s="15" t="n"/>
      <c r="N1425" s="14" t="n"/>
      <c r="O1425" s="13" t="n"/>
      <c r="P1425" s="14" t="n"/>
      <c r="Q1425" s="15">
        <f>IF(N1425="Sí",0,H1425-I1425-K1425)</f>
        <v/>
      </c>
      <c r="R1425" s="14">
        <f>F1425-TODAY()</f>
        <v/>
      </c>
      <c r="S1425" s="14">
        <f>IF(N1425="Sí","🟢 Pagado",IF(R1425&lt;0,"🔴 Vencido",IF(R1425&lt;=7,"🟡 Por vencer","")))</f>
        <v/>
      </c>
      <c r="T1425" s="14" t="n"/>
      <c r="U1425" s="14" t="n"/>
      <c r="V1425" s="14" t="n"/>
      <c r="W1425" s="14" t="n"/>
      <c r="X1425" s="87" t="n"/>
    </row>
    <row r="1426">
      <c r="A1426" s="13" t="n"/>
      <c r="B1426" s="14" t="n"/>
      <c r="C1426" s="14" t="n"/>
      <c r="D1426" s="14" t="n"/>
      <c r="E1426" s="13" t="n"/>
      <c r="F1426" s="13" t="n"/>
      <c r="G1426" s="14" t="n"/>
      <c r="H1426" s="15" t="n"/>
      <c r="I1426" s="15" t="n"/>
      <c r="J1426" s="308" t="n"/>
      <c r="K1426" s="15" t="n"/>
      <c r="L1426" s="15" t="n"/>
      <c r="M1426" s="15" t="n"/>
      <c r="N1426" s="14" t="n"/>
      <c r="O1426" s="13" t="n"/>
      <c r="P1426" s="14" t="n"/>
      <c r="Q1426" s="15">
        <f>IF(N1426="Sí",0,H1426-I1426-K1426)</f>
        <v/>
      </c>
      <c r="R1426" s="14">
        <f>F1426-TODAY()</f>
        <v/>
      </c>
      <c r="S1426" s="14">
        <f>IF(N1426="Sí","🟢 Pagado",IF(R1426&lt;0,"🔴 Vencido",IF(R1426&lt;=7,"🟡 Por vencer","")))</f>
        <v/>
      </c>
      <c r="T1426" s="14" t="n"/>
      <c r="U1426" s="14" t="n"/>
      <c r="V1426" s="14" t="n"/>
      <c r="W1426" s="14" t="n"/>
      <c r="X1426" s="87" t="n"/>
    </row>
    <row r="1427">
      <c r="A1427" s="13" t="n"/>
      <c r="B1427" s="14" t="n"/>
      <c r="C1427" s="14" t="n"/>
      <c r="D1427" s="14" t="n"/>
      <c r="E1427" s="13" t="n"/>
      <c r="F1427" s="13" t="n"/>
      <c r="G1427" s="14" t="n"/>
      <c r="H1427" s="15" t="n"/>
      <c r="I1427" s="15" t="n"/>
      <c r="J1427" s="308" t="n"/>
      <c r="K1427" s="15" t="n"/>
      <c r="L1427" s="15" t="n"/>
      <c r="M1427" s="15" t="n"/>
      <c r="N1427" s="14" t="n"/>
      <c r="O1427" s="13" t="n"/>
      <c r="P1427" s="14" t="n"/>
      <c r="Q1427" s="15">
        <f>IF(N1427="Sí",0,H1427-I1427-K1427)</f>
        <v/>
      </c>
      <c r="R1427" s="14">
        <f>F1427-TODAY()</f>
        <v/>
      </c>
      <c r="S1427" s="14">
        <f>IF(N1427="Sí","🟢 Pagado",IF(R1427&lt;0,"🔴 Vencido",IF(R1427&lt;=7,"🟡 Por vencer","")))</f>
        <v/>
      </c>
      <c r="T1427" s="14" t="n"/>
      <c r="U1427" s="14" t="n"/>
      <c r="V1427" s="14" t="n"/>
      <c r="W1427" s="14" t="n"/>
      <c r="X1427" s="87" t="n"/>
    </row>
    <row r="1428">
      <c r="A1428" s="13" t="n"/>
      <c r="B1428" s="14" t="n"/>
      <c r="C1428" s="14" t="n"/>
      <c r="D1428" s="14" t="n"/>
      <c r="E1428" s="13" t="n"/>
      <c r="F1428" s="13" t="n"/>
      <c r="G1428" s="14" t="n"/>
      <c r="H1428" s="15" t="n"/>
      <c r="I1428" s="15" t="n"/>
      <c r="J1428" s="308" t="n"/>
      <c r="K1428" s="15" t="n"/>
      <c r="L1428" s="15" t="n"/>
      <c r="M1428" s="15" t="n"/>
      <c r="N1428" s="14" t="n"/>
      <c r="O1428" s="13" t="n"/>
      <c r="P1428" s="14" t="n"/>
      <c r="Q1428" s="15">
        <f>IF(N1428="Sí",0,H1428-I1428-K1428)</f>
        <v/>
      </c>
      <c r="R1428" s="14">
        <f>F1428-TODAY()</f>
        <v/>
      </c>
      <c r="S1428" s="14">
        <f>IF(N1428="Sí","🟢 Pagado",IF(R1428&lt;0,"🔴 Vencido",IF(R1428&lt;=7,"🟡 Por vencer","")))</f>
        <v/>
      </c>
      <c r="T1428" s="14" t="n"/>
      <c r="U1428" s="14" t="n"/>
      <c r="V1428" s="14" t="n"/>
      <c r="W1428" s="14" t="n"/>
      <c r="X1428" s="87" t="n"/>
    </row>
    <row r="1429">
      <c r="A1429" s="13" t="n"/>
      <c r="B1429" s="14" t="n"/>
      <c r="C1429" s="14" t="n"/>
      <c r="D1429" s="14" t="n"/>
      <c r="E1429" s="13" t="n"/>
      <c r="F1429" s="13" t="n"/>
      <c r="G1429" s="14" t="n"/>
      <c r="H1429" s="15" t="n"/>
      <c r="I1429" s="15" t="n"/>
      <c r="J1429" s="308" t="n"/>
      <c r="K1429" s="15" t="n"/>
      <c r="L1429" s="15" t="n"/>
      <c r="M1429" s="15" t="n"/>
      <c r="N1429" s="14" t="n"/>
      <c r="O1429" s="13" t="n"/>
      <c r="P1429" s="14" t="n"/>
      <c r="Q1429" s="15">
        <f>IF(N1429="Sí",0,H1429-I1429-K1429)</f>
        <v/>
      </c>
      <c r="R1429" s="14">
        <f>F1429-TODAY()</f>
        <v/>
      </c>
      <c r="S1429" s="14">
        <f>IF(N1429="Sí","🟢 Pagado",IF(R1429&lt;0,"🔴 Vencido",IF(R1429&lt;=7,"🟡 Por vencer","")))</f>
        <v/>
      </c>
      <c r="T1429" s="14" t="n"/>
      <c r="U1429" s="14" t="n"/>
      <c r="V1429" s="14" t="n"/>
      <c r="W1429" s="14" t="n"/>
      <c r="X1429" s="87" t="n"/>
    </row>
    <row r="1430">
      <c r="A1430" s="13" t="n"/>
      <c r="B1430" s="14" t="n"/>
      <c r="C1430" s="14" t="n"/>
      <c r="D1430" s="14" t="n"/>
      <c r="E1430" s="13" t="n"/>
      <c r="F1430" s="13" t="n"/>
      <c r="G1430" s="14" t="n"/>
      <c r="H1430" s="15" t="n"/>
      <c r="I1430" s="15" t="n"/>
      <c r="J1430" s="308" t="n"/>
      <c r="K1430" s="15" t="n"/>
      <c r="L1430" s="15" t="n"/>
      <c r="M1430" s="15" t="n"/>
      <c r="N1430" s="14" t="n"/>
      <c r="O1430" s="13" t="n"/>
      <c r="P1430" s="14" t="n"/>
      <c r="Q1430" s="15">
        <f>IF(N1430="Sí",0,H1430-I1430-K1430)</f>
        <v/>
      </c>
      <c r="R1430" s="14">
        <f>F1430-TODAY()</f>
        <v/>
      </c>
      <c r="S1430" s="14">
        <f>IF(N1430="Sí","🟢 Pagado",IF(R1430&lt;0,"🔴 Vencido",IF(R1430&lt;=7,"🟡 Por vencer","")))</f>
        <v/>
      </c>
      <c r="T1430" s="14" t="n"/>
      <c r="U1430" s="14" t="n"/>
      <c r="V1430" s="14" t="n"/>
      <c r="W1430" s="14" t="n"/>
      <c r="X1430" s="87" t="n"/>
    </row>
    <row r="1431">
      <c r="A1431" s="13" t="n"/>
      <c r="B1431" s="14" t="n"/>
      <c r="C1431" s="14" t="n"/>
      <c r="D1431" s="14" t="n"/>
      <c r="E1431" s="13" t="n"/>
      <c r="F1431" s="13" t="n"/>
      <c r="G1431" s="14" t="n"/>
      <c r="H1431" s="15" t="n"/>
      <c r="I1431" s="15" t="n"/>
      <c r="J1431" s="308" t="n"/>
      <c r="K1431" s="15" t="n"/>
      <c r="L1431" s="15" t="n"/>
      <c r="M1431" s="15" t="n"/>
      <c r="N1431" s="14" t="n"/>
      <c r="O1431" s="13" t="n"/>
      <c r="P1431" s="14" t="n"/>
      <c r="Q1431" s="15">
        <f>IF(N1431="Sí",0,H1431-I1431-K1431)</f>
        <v/>
      </c>
      <c r="R1431" s="14">
        <f>F1431-TODAY()</f>
        <v/>
      </c>
      <c r="S1431" s="14">
        <f>IF(N1431="Sí","🟢 Pagado",IF(R1431&lt;0,"🔴 Vencido",IF(R1431&lt;=7,"🟡 Por vencer","")))</f>
        <v/>
      </c>
      <c r="T1431" s="14" t="n"/>
      <c r="U1431" s="14" t="n"/>
      <c r="V1431" s="14" t="n"/>
      <c r="W1431" s="14" t="n"/>
      <c r="X1431" s="87" t="n"/>
    </row>
    <row r="1432">
      <c r="A1432" s="13" t="n"/>
      <c r="B1432" s="14" t="n"/>
      <c r="C1432" s="14" t="n"/>
      <c r="D1432" s="14" t="n"/>
      <c r="E1432" s="13" t="n"/>
      <c r="F1432" s="13" t="n"/>
      <c r="G1432" s="14" t="n"/>
      <c r="H1432" s="15" t="n"/>
      <c r="I1432" s="15" t="n"/>
      <c r="J1432" s="308" t="n"/>
      <c r="K1432" s="15" t="n"/>
      <c r="L1432" s="15" t="n"/>
      <c r="M1432" s="15" t="n"/>
      <c r="N1432" s="14" t="n"/>
      <c r="O1432" s="13" t="n"/>
      <c r="P1432" s="14" t="n"/>
      <c r="Q1432" s="15">
        <f>IF(N1432="Sí",0,H1432-I1432-K1432)</f>
        <v/>
      </c>
      <c r="R1432" s="14">
        <f>F1432-TODAY()</f>
        <v/>
      </c>
      <c r="S1432" s="14">
        <f>IF(N1432="Sí","🟢 Pagado",IF(R1432&lt;0,"🔴 Vencido",IF(R1432&lt;=7,"🟡 Por vencer","")))</f>
        <v/>
      </c>
      <c r="T1432" s="14" t="n"/>
      <c r="U1432" s="14" t="n"/>
      <c r="V1432" s="14" t="n"/>
      <c r="W1432" s="14" t="n"/>
      <c r="X1432" s="87" t="n"/>
    </row>
    <row r="1433">
      <c r="A1433" s="13" t="n"/>
      <c r="B1433" s="14" t="n"/>
      <c r="C1433" s="14" t="n"/>
      <c r="D1433" s="14" t="n"/>
      <c r="E1433" s="13" t="n"/>
      <c r="F1433" s="13" t="n"/>
      <c r="G1433" s="14" t="n"/>
      <c r="H1433" s="15" t="n"/>
      <c r="I1433" s="15" t="n"/>
      <c r="J1433" s="308" t="n"/>
      <c r="K1433" s="15" t="n"/>
      <c r="L1433" s="15" t="n"/>
      <c r="M1433" s="15" t="n"/>
      <c r="N1433" s="14" t="n"/>
      <c r="O1433" s="13" t="n"/>
      <c r="P1433" s="14" t="n"/>
      <c r="Q1433" s="15">
        <f>IF(N1433="Sí",0,H1433-I1433-K1433)</f>
        <v/>
      </c>
      <c r="R1433" s="14">
        <f>F1433-TODAY()</f>
        <v/>
      </c>
      <c r="S1433" s="14">
        <f>IF(N1433="Sí","🟢 Pagado",IF(R1433&lt;0,"🔴 Vencido",IF(R1433&lt;=7,"🟡 Por vencer","")))</f>
        <v/>
      </c>
      <c r="T1433" s="14" t="n"/>
      <c r="U1433" s="14" t="n"/>
      <c r="V1433" s="14" t="n"/>
      <c r="W1433" s="14" t="n"/>
      <c r="X1433" s="87" t="n"/>
    </row>
    <row r="1434">
      <c r="A1434" s="13" t="n"/>
      <c r="B1434" s="14" t="n"/>
      <c r="C1434" s="14" t="n"/>
      <c r="D1434" s="14" t="n"/>
      <c r="E1434" s="13" t="n"/>
      <c r="F1434" s="13" t="n"/>
      <c r="G1434" s="14" t="n"/>
      <c r="H1434" s="15" t="n"/>
      <c r="I1434" s="15" t="n"/>
      <c r="J1434" s="308" t="n"/>
      <c r="K1434" s="15" t="n"/>
      <c r="L1434" s="15" t="n"/>
      <c r="M1434" s="15" t="n"/>
      <c r="N1434" s="14" t="n"/>
      <c r="O1434" s="13" t="n"/>
      <c r="P1434" s="14" t="n"/>
      <c r="Q1434" s="15">
        <f>IF(N1434="Sí",0,H1434-I1434-K1434)</f>
        <v/>
      </c>
      <c r="R1434" s="14">
        <f>F1434-TODAY()</f>
        <v/>
      </c>
      <c r="S1434" s="14">
        <f>IF(N1434="Sí","🟢 Pagado",IF(R1434&lt;0,"🔴 Vencido",IF(R1434&lt;=7,"🟡 Por vencer","")))</f>
        <v/>
      </c>
      <c r="T1434" s="14" t="n"/>
      <c r="U1434" s="14" t="n"/>
      <c r="V1434" s="14" t="n"/>
      <c r="W1434" s="14" t="n"/>
      <c r="X1434" s="87" t="n"/>
    </row>
    <row r="1435">
      <c r="A1435" s="13" t="n"/>
      <c r="B1435" s="14" t="n"/>
      <c r="C1435" s="14" t="n"/>
      <c r="D1435" s="14" t="n"/>
      <c r="E1435" s="13" t="n"/>
      <c r="F1435" s="13" t="n"/>
      <c r="G1435" s="14" t="n"/>
      <c r="H1435" s="15" t="n"/>
      <c r="I1435" s="15" t="n"/>
      <c r="J1435" s="308" t="n"/>
      <c r="K1435" s="15" t="n"/>
      <c r="L1435" s="15" t="n"/>
      <c r="M1435" s="15" t="n"/>
      <c r="N1435" s="14" t="n"/>
      <c r="O1435" s="13" t="n"/>
      <c r="P1435" s="14" t="n"/>
      <c r="Q1435" s="15">
        <f>IF(N1435="Sí",0,H1435-I1435-K1435)</f>
        <v/>
      </c>
      <c r="R1435" s="14">
        <f>F1435-TODAY()</f>
        <v/>
      </c>
      <c r="S1435" s="14">
        <f>IF(N1435="Sí","🟢 Pagado",IF(R1435&lt;0,"🔴 Vencido",IF(R1435&lt;=7,"🟡 Por vencer","")))</f>
        <v/>
      </c>
      <c r="T1435" s="14" t="n"/>
      <c r="U1435" s="14" t="n"/>
      <c r="V1435" s="14" t="n"/>
      <c r="W1435" s="14" t="n"/>
      <c r="X1435" s="87" t="n"/>
    </row>
    <row r="1436">
      <c r="A1436" s="13" t="n"/>
      <c r="B1436" s="14" t="n"/>
      <c r="C1436" s="14" t="n"/>
      <c r="D1436" s="14" t="n"/>
      <c r="E1436" s="13" t="n"/>
      <c r="F1436" s="13" t="n"/>
      <c r="G1436" s="14" t="n"/>
      <c r="H1436" s="15" t="n"/>
      <c r="I1436" s="15" t="n"/>
      <c r="J1436" s="308" t="n"/>
      <c r="K1436" s="15" t="n"/>
      <c r="L1436" s="15" t="n"/>
      <c r="M1436" s="15" t="n"/>
      <c r="N1436" s="14" t="n"/>
      <c r="O1436" s="13" t="n"/>
      <c r="P1436" s="14" t="n"/>
      <c r="Q1436" s="15">
        <f>IF(N1436="Sí",0,H1436-I1436-K1436)</f>
        <v/>
      </c>
      <c r="R1436" s="14">
        <f>F1436-TODAY()</f>
        <v/>
      </c>
      <c r="S1436" s="14">
        <f>IF(N1436="Sí","🟢 Pagado",IF(R1436&lt;0,"🔴 Vencido",IF(R1436&lt;=7,"🟡 Por vencer","")))</f>
        <v/>
      </c>
      <c r="T1436" s="14" t="n"/>
      <c r="U1436" s="14" t="n"/>
      <c r="V1436" s="14" t="n"/>
      <c r="W1436" s="14" t="n"/>
      <c r="X1436" s="87" t="n"/>
    </row>
    <row r="1437">
      <c r="A1437" s="13" t="n"/>
      <c r="B1437" s="14" t="n"/>
      <c r="C1437" s="14" t="n"/>
      <c r="D1437" s="14" t="n"/>
      <c r="E1437" s="13" t="n"/>
      <c r="F1437" s="13" t="n"/>
      <c r="G1437" s="14" t="n"/>
      <c r="H1437" s="15" t="n"/>
      <c r="I1437" s="15" t="n"/>
      <c r="J1437" s="308" t="n"/>
      <c r="K1437" s="15" t="n"/>
      <c r="L1437" s="15" t="n"/>
      <c r="M1437" s="15" t="n"/>
      <c r="N1437" s="14" t="n"/>
      <c r="O1437" s="13" t="n"/>
      <c r="P1437" s="14" t="n"/>
      <c r="Q1437" s="15">
        <f>IF(N1437="Sí",0,H1437-I1437-K1437)</f>
        <v/>
      </c>
      <c r="R1437" s="14">
        <f>F1437-TODAY()</f>
        <v/>
      </c>
      <c r="S1437" s="14">
        <f>IF(N1437="Sí","🟢 Pagado",IF(R1437&lt;0,"🔴 Vencido",IF(R1437&lt;=7,"🟡 Por vencer","")))</f>
        <v/>
      </c>
      <c r="T1437" s="14" t="n"/>
      <c r="U1437" s="14" t="n"/>
      <c r="V1437" s="14" t="n"/>
      <c r="W1437" s="14" t="n"/>
      <c r="X1437" s="87" t="n"/>
    </row>
    <row r="1438">
      <c r="A1438" s="13" t="n"/>
      <c r="B1438" s="14" t="n"/>
      <c r="C1438" s="14" t="n"/>
      <c r="D1438" s="14" t="n"/>
      <c r="E1438" s="13" t="n"/>
      <c r="F1438" s="13" t="n"/>
      <c r="G1438" s="14" t="n"/>
      <c r="H1438" s="15" t="n"/>
      <c r="I1438" s="15" t="n"/>
      <c r="J1438" s="308" t="n"/>
      <c r="K1438" s="15" t="n"/>
      <c r="L1438" s="15" t="n"/>
      <c r="M1438" s="15" t="n"/>
      <c r="N1438" s="14" t="n"/>
      <c r="O1438" s="13" t="n"/>
      <c r="P1438" s="14" t="n"/>
      <c r="Q1438" s="15">
        <f>IF(N1438="Sí",0,H1438-I1438-K1438)</f>
        <v/>
      </c>
      <c r="R1438" s="14">
        <f>F1438-TODAY()</f>
        <v/>
      </c>
      <c r="S1438" s="14">
        <f>IF(N1438="Sí","🟢 Pagado",IF(R1438&lt;0,"🔴 Vencido",IF(R1438&lt;=7,"🟡 Por vencer","")))</f>
        <v/>
      </c>
      <c r="T1438" s="14" t="n"/>
      <c r="U1438" s="14" t="n"/>
      <c r="V1438" s="14" t="n"/>
      <c r="W1438" s="14" t="n"/>
      <c r="X1438" s="87" t="n"/>
    </row>
    <row r="1439">
      <c r="A1439" s="13" t="n"/>
      <c r="B1439" s="14" t="n"/>
      <c r="C1439" s="14" t="n"/>
      <c r="D1439" s="14" t="n"/>
      <c r="E1439" s="13" t="n"/>
      <c r="F1439" s="13" t="n"/>
      <c r="G1439" s="14" t="n"/>
      <c r="H1439" s="15" t="n"/>
      <c r="I1439" s="15" t="n"/>
      <c r="J1439" s="308" t="n"/>
      <c r="K1439" s="15" t="n"/>
      <c r="L1439" s="15" t="n"/>
      <c r="M1439" s="15" t="n"/>
      <c r="N1439" s="14" t="n"/>
      <c r="O1439" s="13" t="n"/>
      <c r="P1439" s="14" t="n"/>
      <c r="Q1439" s="15">
        <f>IF(N1439="Sí",0,H1439-I1439-K1439)</f>
        <v/>
      </c>
      <c r="R1439" s="14">
        <f>F1439-TODAY()</f>
        <v/>
      </c>
      <c r="S1439" s="14">
        <f>IF(N1439="Sí","🟢 Pagado",IF(R1439&lt;0,"🔴 Vencido",IF(R1439&lt;=7,"🟡 Por vencer","")))</f>
        <v/>
      </c>
      <c r="T1439" s="14" t="n"/>
      <c r="U1439" s="14" t="n"/>
      <c r="V1439" s="14" t="n"/>
      <c r="W1439" s="14" t="n"/>
      <c r="X1439" s="87" t="n"/>
    </row>
    <row r="1440">
      <c r="A1440" s="13" t="n"/>
      <c r="B1440" s="14" t="n"/>
      <c r="C1440" s="14" t="n"/>
      <c r="D1440" s="14" t="n"/>
      <c r="E1440" s="13" t="n"/>
      <c r="F1440" s="13" t="n"/>
      <c r="G1440" s="14" t="n"/>
      <c r="H1440" s="15" t="n"/>
      <c r="I1440" s="15" t="n"/>
      <c r="J1440" s="308" t="n"/>
      <c r="K1440" s="15" t="n"/>
      <c r="L1440" s="15" t="n"/>
      <c r="M1440" s="15" t="n"/>
      <c r="N1440" s="14" t="n"/>
      <c r="O1440" s="13" t="n"/>
      <c r="P1440" s="14" t="n"/>
      <c r="Q1440" s="15">
        <f>IF(N1440="Sí",0,H1440-I1440-K1440)</f>
        <v/>
      </c>
      <c r="R1440" s="14">
        <f>F1440-TODAY()</f>
        <v/>
      </c>
      <c r="S1440" s="14">
        <f>IF(N1440="Sí","🟢 Pagado",IF(R1440&lt;0,"🔴 Vencido",IF(R1440&lt;=7,"🟡 Por vencer","")))</f>
        <v/>
      </c>
      <c r="T1440" s="14" t="n"/>
      <c r="U1440" s="14" t="n"/>
      <c r="V1440" s="14" t="n"/>
      <c r="W1440" s="14" t="n"/>
      <c r="X1440" s="87" t="n"/>
    </row>
    <row r="1441">
      <c r="A1441" s="13" t="n"/>
      <c r="B1441" s="14" t="n"/>
      <c r="C1441" s="14" t="n"/>
      <c r="D1441" s="14" t="n"/>
      <c r="E1441" s="13" t="n"/>
      <c r="F1441" s="13" t="n"/>
      <c r="G1441" s="14" t="n"/>
      <c r="H1441" s="15" t="n"/>
      <c r="I1441" s="15" t="n"/>
      <c r="J1441" s="308" t="n"/>
      <c r="K1441" s="15" t="n"/>
      <c r="L1441" s="15" t="n"/>
      <c r="M1441" s="15" t="n"/>
      <c r="N1441" s="14" t="n"/>
      <c r="O1441" s="13" t="n"/>
      <c r="P1441" s="14" t="n"/>
      <c r="Q1441" s="15">
        <f>IF(N1441="Sí",0,H1441-I1441-K1441)</f>
        <v/>
      </c>
      <c r="R1441" s="14">
        <f>F1441-TODAY()</f>
        <v/>
      </c>
      <c r="S1441" s="14">
        <f>IF(N1441="Sí","🟢 Pagado",IF(R1441&lt;0,"🔴 Vencido",IF(R1441&lt;=7,"🟡 Por vencer","")))</f>
        <v/>
      </c>
      <c r="T1441" s="14" t="n"/>
      <c r="U1441" s="14" t="n"/>
      <c r="V1441" s="14" t="n"/>
      <c r="W1441" s="14" t="n"/>
      <c r="X1441" s="87" t="n"/>
    </row>
    <row r="1442">
      <c r="A1442" s="13" t="n"/>
      <c r="B1442" s="14" t="n"/>
      <c r="C1442" s="14" t="n"/>
      <c r="D1442" s="14" t="n"/>
      <c r="E1442" s="13" t="n"/>
      <c r="F1442" s="13" t="n"/>
      <c r="G1442" s="14" t="n"/>
      <c r="H1442" s="15" t="n"/>
      <c r="I1442" s="15" t="n"/>
      <c r="J1442" s="308" t="n"/>
      <c r="K1442" s="15" t="n"/>
      <c r="L1442" s="15" t="n"/>
      <c r="M1442" s="15" t="n"/>
      <c r="N1442" s="14" t="n"/>
      <c r="O1442" s="13" t="n"/>
      <c r="P1442" s="14" t="n"/>
      <c r="Q1442" s="15">
        <f>IF(N1442="Sí",0,H1442-I1442-K1442)</f>
        <v/>
      </c>
      <c r="R1442" s="14">
        <f>F1442-TODAY()</f>
        <v/>
      </c>
      <c r="S1442" s="14">
        <f>IF(N1442="Sí","🟢 Pagado",IF(R1442&lt;0,"🔴 Vencido",IF(R1442&lt;=7,"🟡 Por vencer","")))</f>
        <v/>
      </c>
      <c r="T1442" s="14" t="n"/>
      <c r="U1442" s="14" t="n"/>
      <c r="V1442" s="14" t="n"/>
      <c r="W1442" s="14" t="n"/>
      <c r="X1442" s="87" t="n"/>
    </row>
    <row r="1443">
      <c r="A1443" s="13" t="n"/>
      <c r="B1443" s="14" t="n"/>
      <c r="C1443" s="14" t="n"/>
      <c r="D1443" s="14" t="n"/>
      <c r="E1443" s="13" t="n"/>
      <c r="F1443" s="13" t="n"/>
      <c r="G1443" s="14" t="n"/>
      <c r="H1443" s="15" t="n"/>
      <c r="I1443" s="15" t="n"/>
      <c r="J1443" s="308" t="n"/>
      <c r="K1443" s="15" t="n"/>
      <c r="L1443" s="15" t="n"/>
      <c r="M1443" s="15" t="n"/>
      <c r="N1443" s="14" t="n"/>
      <c r="O1443" s="13" t="n"/>
      <c r="P1443" s="14" t="n"/>
      <c r="Q1443" s="15">
        <f>IF(N1443="Sí",0,H1443-I1443-K1443)</f>
        <v/>
      </c>
      <c r="R1443" s="14">
        <f>F1443-TODAY()</f>
        <v/>
      </c>
      <c r="S1443" s="14">
        <f>IF(N1443="Sí","🟢 Pagado",IF(R1443&lt;0,"🔴 Vencido",IF(R1443&lt;=7,"🟡 Por vencer","")))</f>
        <v/>
      </c>
      <c r="T1443" s="14" t="n"/>
      <c r="U1443" s="14" t="n"/>
      <c r="V1443" s="14" t="n"/>
      <c r="W1443" s="14" t="n"/>
      <c r="X1443" s="87" t="n"/>
    </row>
    <row r="1444">
      <c r="A1444" s="13" t="n"/>
      <c r="B1444" s="14" t="n"/>
      <c r="C1444" s="14" t="n"/>
      <c r="D1444" s="14" t="n"/>
      <c r="E1444" s="13" t="n"/>
      <c r="F1444" s="13" t="n"/>
      <c r="G1444" s="14" t="n"/>
      <c r="H1444" s="15" t="n"/>
      <c r="I1444" s="15" t="n"/>
      <c r="J1444" s="308" t="n"/>
      <c r="K1444" s="15" t="n"/>
      <c r="L1444" s="15" t="n"/>
      <c r="M1444" s="15" t="n"/>
      <c r="N1444" s="14" t="n"/>
      <c r="O1444" s="13" t="n"/>
      <c r="P1444" s="14" t="n"/>
      <c r="Q1444" s="15">
        <f>IF(N1444="Sí",0,H1444-I1444-K1444)</f>
        <v/>
      </c>
      <c r="R1444" s="14">
        <f>F1444-TODAY()</f>
        <v/>
      </c>
      <c r="S1444" s="14">
        <f>IF(N1444="Sí","🟢 Pagado",IF(R1444&lt;0,"🔴 Vencido",IF(R1444&lt;=7,"🟡 Por vencer","")))</f>
        <v/>
      </c>
      <c r="T1444" s="14" t="n"/>
      <c r="U1444" s="14" t="n"/>
      <c r="V1444" s="14" t="n"/>
      <c r="W1444" s="14" t="n"/>
      <c r="X1444" s="87" t="n"/>
    </row>
    <row r="1445">
      <c r="A1445" s="13" t="n"/>
      <c r="B1445" s="14" t="n"/>
      <c r="C1445" s="14" t="n"/>
      <c r="D1445" s="14" t="n"/>
      <c r="E1445" s="13" t="n"/>
      <c r="F1445" s="13" t="n"/>
      <c r="G1445" s="14" t="n"/>
      <c r="H1445" s="15" t="n"/>
      <c r="I1445" s="15" t="n"/>
      <c r="J1445" s="308" t="n"/>
      <c r="K1445" s="15" t="n"/>
      <c r="L1445" s="15" t="n"/>
      <c r="M1445" s="15" t="n"/>
      <c r="N1445" s="14" t="n"/>
      <c r="O1445" s="13" t="n"/>
      <c r="P1445" s="14" t="n"/>
      <c r="Q1445" s="15">
        <f>IF(N1445="Sí",0,H1445-I1445-K1445)</f>
        <v/>
      </c>
      <c r="R1445" s="14">
        <f>F1445-TODAY()</f>
        <v/>
      </c>
      <c r="S1445" s="14">
        <f>IF(N1445="Sí","🟢 Pagado",IF(R1445&lt;0,"🔴 Vencido",IF(R1445&lt;=7,"🟡 Por vencer","")))</f>
        <v/>
      </c>
      <c r="T1445" s="14" t="n"/>
      <c r="U1445" s="14" t="n"/>
      <c r="V1445" s="14" t="n"/>
      <c r="W1445" s="14" t="n"/>
      <c r="X1445" s="87" t="n"/>
    </row>
    <row r="1446">
      <c r="A1446" s="13" t="n"/>
      <c r="B1446" s="14" t="n"/>
      <c r="C1446" s="14" t="n"/>
      <c r="D1446" s="14" t="n"/>
      <c r="E1446" s="13" t="n"/>
      <c r="F1446" s="13" t="n"/>
      <c r="G1446" s="14" t="n"/>
      <c r="H1446" s="15" t="n"/>
      <c r="I1446" s="15" t="n"/>
      <c r="J1446" s="308" t="n"/>
      <c r="K1446" s="15" t="n"/>
      <c r="L1446" s="15" t="n"/>
      <c r="M1446" s="15" t="n"/>
      <c r="N1446" s="14" t="n"/>
      <c r="O1446" s="13" t="n"/>
      <c r="P1446" s="14" t="n"/>
      <c r="Q1446" s="15">
        <f>IF(N1446="Sí",0,H1446-I1446-K1446)</f>
        <v/>
      </c>
      <c r="R1446" s="14">
        <f>F1446-TODAY()</f>
        <v/>
      </c>
      <c r="S1446" s="14">
        <f>IF(N1446="Sí","🟢 Pagado",IF(R1446&lt;0,"🔴 Vencido",IF(R1446&lt;=7,"🟡 Por vencer","")))</f>
        <v/>
      </c>
      <c r="T1446" s="14" t="n"/>
      <c r="U1446" s="14" t="n"/>
      <c r="V1446" s="14" t="n"/>
      <c r="W1446" s="14" t="n"/>
      <c r="X1446" s="87" t="n"/>
    </row>
    <row r="1447">
      <c r="A1447" s="13" t="n"/>
      <c r="B1447" s="14" t="n"/>
      <c r="C1447" s="14" t="n"/>
      <c r="D1447" s="14" t="n"/>
      <c r="E1447" s="13" t="n"/>
      <c r="F1447" s="13" t="n"/>
      <c r="G1447" s="14" t="n"/>
      <c r="H1447" s="15" t="n"/>
      <c r="I1447" s="15" t="n"/>
      <c r="J1447" s="308" t="n"/>
      <c r="K1447" s="15" t="n"/>
      <c r="L1447" s="15" t="n"/>
      <c r="M1447" s="15" t="n"/>
      <c r="N1447" s="14" t="n"/>
      <c r="O1447" s="13" t="n"/>
      <c r="P1447" s="14" t="n"/>
      <c r="Q1447" s="15">
        <f>IF(N1447="Sí",0,H1447-I1447-K1447)</f>
        <v/>
      </c>
      <c r="R1447" s="14">
        <f>F1447-TODAY()</f>
        <v/>
      </c>
      <c r="S1447" s="14">
        <f>IF(N1447="Sí","🟢 Pagado",IF(R1447&lt;0,"🔴 Vencido",IF(R1447&lt;=7,"🟡 Por vencer","")))</f>
        <v/>
      </c>
      <c r="T1447" s="14" t="n"/>
      <c r="U1447" s="14" t="n"/>
      <c r="V1447" s="14" t="n"/>
      <c r="W1447" s="14" t="n"/>
      <c r="X1447" s="87" t="n"/>
    </row>
    <row r="1448">
      <c r="A1448" s="13" t="n"/>
      <c r="B1448" s="14" t="n"/>
      <c r="C1448" s="14" t="n"/>
      <c r="D1448" s="14" t="n"/>
      <c r="E1448" s="13" t="n"/>
      <c r="F1448" s="13" t="n"/>
      <c r="G1448" s="14" t="n"/>
      <c r="H1448" s="15" t="n"/>
      <c r="I1448" s="15" t="n"/>
      <c r="J1448" s="308" t="n"/>
      <c r="K1448" s="15" t="n"/>
      <c r="L1448" s="15" t="n"/>
      <c r="M1448" s="15" t="n"/>
      <c r="N1448" s="14" t="n"/>
      <c r="O1448" s="13" t="n"/>
      <c r="P1448" s="14" t="n"/>
      <c r="Q1448" s="15">
        <f>IF(N1448="Sí",0,H1448-I1448-K1448)</f>
        <v/>
      </c>
      <c r="R1448" s="14">
        <f>F1448-TODAY()</f>
        <v/>
      </c>
      <c r="S1448" s="14">
        <f>IF(N1448="Sí","🟢 Pagado",IF(R1448&lt;0,"🔴 Vencido",IF(R1448&lt;=7,"🟡 Por vencer","")))</f>
        <v/>
      </c>
      <c r="T1448" s="14" t="n"/>
      <c r="U1448" s="14" t="n"/>
      <c r="V1448" s="14" t="n"/>
      <c r="W1448" s="14" t="n"/>
      <c r="X1448" s="87" t="n"/>
    </row>
    <row r="1449">
      <c r="A1449" s="13" t="n"/>
      <c r="B1449" s="14" t="n"/>
      <c r="C1449" s="14" t="n"/>
      <c r="D1449" s="14" t="n"/>
      <c r="E1449" s="13" t="n"/>
      <c r="F1449" s="13" t="n"/>
      <c r="G1449" s="14" t="n"/>
      <c r="H1449" s="15" t="n"/>
      <c r="I1449" s="15" t="n"/>
      <c r="J1449" s="308" t="n"/>
      <c r="K1449" s="15" t="n"/>
      <c r="L1449" s="15" t="n"/>
      <c r="M1449" s="15" t="n"/>
      <c r="N1449" s="14" t="n"/>
      <c r="O1449" s="13" t="n"/>
      <c r="P1449" s="14" t="n"/>
      <c r="Q1449" s="15">
        <f>IF(N1449="Sí",0,H1449-I1449-K1449)</f>
        <v/>
      </c>
      <c r="R1449" s="14">
        <f>F1449-TODAY()</f>
        <v/>
      </c>
      <c r="S1449" s="14">
        <f>IF(N1449="Sí","🟢 Pagado",IF(R1449&lt;0,"🔴 Vencido",IF(R1449&lt;=7,"🟡 Por vencer","")))</f>
        <v/>
      </c>
      <c r="T1449" s="14" t="n"/>
      <c r="U1449" s="14" t="n"/>
      <c r="V1449" s="14" t="n"/>
      <c r="W1449" s="14" t="n"/>
      <c r="X1449" s="87" t="n"/>
    </row>
    <row r="1450">
      <c r="A1450" s="13" t="n"/>
      <c r="B1450" s="14" t="n"/>
      <c r="C1450" s="14" t="n"/>
      <c r="D1450" s="14" t="n"/>
      <c r="E1450" s="13" t="n"/>
      <c r="F1450" s="13" t="n"/>
      <c r="G1450" s="14" t="n"/>
      <c r="H1450" s="15" t="n"/>
      <c r="I1450" s="15" t="n"/>
      <c r="J1450" s="308" t="n"/>
      <c r="K1450" s="15" t="n"/>
      <c r="L1450" s="15" t="n"/>
      <c r="M1450" s="15" t="n"/>
      <c r="N1450" s="14" t="n"/>
      <c r="O1450" s="13" t="n"/>
      <c r="P1450" s="14" t="n"/>
      <c r="Q1450" s="15">
        <f>IF(N1450="Sí",0,H1450-I1450-K1450)</f>
        <v/>
      </c>
      <c r="R1450" s="14">
        <f>F1450-TODAY()</f>
        <v/>
      </c>
      <c r="S1450" s="14">
        <f>IF(N1450="Sí","🟢 Pagado",IF(R1450&lt;0,"🔴 Vencido",IF(R1450&lt;=7,"🟡 Por vencer","")))</f>
        <v/>
      </c>
      <c r="T1450" s="14" t="n"/>
      <c r="U1450" s="14" t="n"/>
      <c r="V1450" s="14" t="n"/>
      <c r="W1450" s="14" t="n"/>
      <c r="X1450" s="87" t="n"/>
    </row>
    <row r="1451">
      <c r="A1451" s="13" t="n"/>
      <c r="B1451" s="14" t="n"/>
      <c r="C1451" s="14" t="n"/>
      <c r="D1451" s="14" t="n"/>
      <c r="E1451" s="13" t="n"/>
      <c r="F1451" s="13" t="n"/>
      <c r="G1451" s="14" t="n"/>
      <c r="H1451" s="15" t="n"/>
      <c r="I1451" s="15" t="n"/>
      <c r="J1451" s="308" t="n"/>
      <c r="K1451" s="15" t="n"/>
      <c r="L1451" s="15" t="n"/>
      <c r="M1451" s="15" t="n"/>
      <c r="N1451" s="14" t="n"/>
      <c r="O1451" s="13" t="n"/>
      <c r="P1451" s="14" t="n"/>
      <c r="Q1451" s="15">
        <f>IF(N1451="Sí",0,H1451-I1451-K1451)</f>
        <v/>
      </c>
      <c r="R1451" s="14">
        <f>F1451-TODAY()</f>
        <v/>
      </c>
      <c r="S1451" s="14">
        <f>IF(N1451="Sí","🟢 Pagado",IF(R1451&lt;0,"🔴 Vencido",IF(R1451&lt;=7,"🟡 Por vencer","")))</f>
        <v/>
      </c>
      <c r="T1451" s="14" t="n"/>
      <c r="U1451" s="14" t="n"/>
      <c r="V1451" s="14" t="n"/>
      <c r="W1451" s="14" t="n"/>
      <c r="X1451" s="87" t="n"/>
    </row>
    <row r="1452">
      <c r="A1452" s="13" t="n"/>
      <c r="B1452" s="14" t="n"/>
      <c r="C1452" s="14" t="n"/>
      <c r="D1452" s="14" t="n"/>
      <c r="E1452" s="13" t="n"/>
      <c r="F1452" s="13" t="n"/>
      <c r="G1452" s="14" t="n"/>
      <c r="H1452" s="15" t="n"/>
      <c r="I1452" s="15" t="n"/>
      <c r="J1452" s="308" t="n"/>
      <c r="K1452" s="15" t="n"/>
      <c r="L1452" s="15" t="n"/>
      <c r="M1452" s="15" t="n"/>
      <c r="N1452" s="14" t="n"/>
      <c r="O1452" s="13" t="n"/>
      <c r="P1452" s="14" t="n"/>
      <c r="Q1452" s="15">
        <f>IF(N1452="Sí",0,H1452-I1452-K1452)</f>
        <v/>
      </c>
      <c r="R1452" s="14">
        <f>F1452-TODAY()</f>
        <v/>
      </c>
      <c r="S1452" s="14">
        <f>IF(N1452="Sí","🟢 Pagado",IF(R1452&lt;0,"🔴 Vencido",IF(R1452&lt;=7,"🟡 Por vencer","")))</f>
        <v/>
      </c>
      <c r="T1452" s="14" t="n"/>
      <c r="U1452" s="14" t="n"/>
      <c r="V1452" s="14" t="n"/>
      <c r="W1452" s="14" t="n"/>
      <c r="X1452" s="87" t="n"/>
    </row>
    <row r="1453">
      <c r="A1453" s="13" t="n"/>
      <c r="B1453" s="14" t="n"/>
      <c r="C1453" s="14" t="n"/>
      <c r="D1453" s="14" t="n"/>
      <c r="E1453" s="13" t="n"/>
      <c r="F1453" s="13" t="n"/>
      <c r="G1453" s="14" t="n"/>
      <c r="H1453" s="15" t="n"/>
      <c r="I1453" s="15" t="n"/>
      <c r="J1453" s="308" t="n"/>
      <c r="K1453" s="15" t="n"/>
      <c r="L1453" s="15" t="n"/>
      <c r="M1453" s="15" t="n"/>
      <c r="N1453" s="14" t="n"/>
      <c r="O1453" s="13" t="n"/>
      <c r="P1453" s="14" t="n"/>
      <c r="Q1453" s="15">
        <f>IF(N1453="Sí",0,H1453-I1453-K1453)</f>
        <v/>
      </c>
      <c r="R1453" s="14">
        <f>F1453-TODAY()</f>
        <v/>
      </c>
      <c r="S1453" s="14">
        <f>IF(N1453="Sí","🟢 Pagado",IF(R1453&lt;0,"🔴 Vencido",IF(R1453&lt;=7,"🟡 Por vencer","")))</f>
        <v/>
      </c>
      <c r="T1453" s="14" t="n"/>
      <c r="U1453" s="14" t="n"/>
      <c r="V1453" s="14" t="n"/>
      <c r="W1453" s="14" t="n"/>
      <c r="X1453" s="87" t="n"/>
    </row>
    <row r="1454">
      <c r="A1454" s="13" t="n"/>
      <c r="B1454" s="14" t="n"/>
      <c r="C1454" s="14" t="n"/>
      <c r="D1454" s="14" t="n"/>
      <c r="E1454" s="13" t="n"/>
      <c r="F1454" s="13" t="n"/>
      <c r="G1454" s="14" t="n"/>
      <c r="H1454" s="15" t="n"/>
      <c r="I1454" s="15" t="n"/>
      <c r="J1454" s="308" t="n"/>
      <c r="K1454" s="15" t="n"/>
      <c r="L1454" s="15" t="n"/>
      <c r="M1454" s="15" t="n"/>
      <c r="N1454" s="14" t="n"/>
      <c r="O1454" s="13" t="n"/>
      <c r="P1454" s="14" t="n"/>
      <c r="Q1454" s="15">
        <f>IF(N1454="Sí",0,H1454-I1454-K1454)</f>
        <v/>
      </c>
      <c r="R1454" s="14">
        <f>F1454-TODAY()</f>
        <v/>
      </c>
      <c r="S1454" s="14">
        <f>IF(N1454="Sí","🟢 Pagado",IF(R1454&lt;0,"🔴 Vencido",IF(R1454&lt;=7,"🟡 Por vencer","")))</f>
        <v/>
      </c>
      <c r="T1454" s="14" t="n"/>
      <c r="U1454" s="14" t="n"/>
      <c r="V1454" s="14" t="n"/>
      <c r="W1454" s="14" t="n"/>
      <c r="X1454" s="87" t="n"/>
    </row>
    <row r="1455">
      <c r="A1455" s="13" t="n"/>
      <c r="B1455" s="14" t="n"/>
      <c r="C1455" s="14" t="n"/>
      <c r="D1455" s="14" t="n"/>
      <c r="E1455" s="13" t="n"/>
      <c r="F1455" s="13" t="n"/>
      <c r="G1455" s="14" t="n"/>
      <c r="H1455" s="15" t="n"/>
      <c r="I1455" s="15" t="n"/>
      <c r="J1455" s="308" t="n"/>
      <c r="K1455" s="15" t="n"/>
      <c r="L1455" s="15" t="n"/>
      <c r="M1455" s="15" t="n"/>
      <c r="N1455" s="14" t="n"/>
      <c r="O1455" s="13" t="n"/>
      <c r="P1455" s="14" t="n"/>
      <c r="Q1455" s="15">
        <f>IF(N1455="Sí",0,H1455-I1455-K1455)</f>
        <v/>
      </c>
      <c r="R1455" s="14">
        <f>F1455-TODAY()</f>
        <v/>
      </c>
      <c r="S1455" s="14">
        <f>IF(N1455="Sí","🟢 Pagado",IF(R1455&lt;0,"🔴 Vencido",IF(R1455&lt;=7,"🟡 Por vencer","")))</f>
        <v/>
      </c>
      <c r="T1455" s="14" t="n"/>
      <c r="U1455" s="14" t="n"/>
      <c r="V1455" s="14" t="n"/>
      <c r="W1455" s="14" t="n"/>
      <c r="X1455" s="87" t="n"/>
    </row>
    <row r="1456">
      <c r="A1456" s="13" t="n"/>
      <c r="B1456" s="14" t="n"/>
      <c r="C1456" s="14" t="n"/>
      <c r="D1456" s="14" t="n"/>
      <c r="E1456" s="13" t="n"/>
      <c r="F1456" s="13" t="n"/>
      <c r="G1456" s="14" t="n"/>
      <c r="H1456" s="15" t="n"/>
      <c r="I1456" s="15" t="n"/>
      <c r="J1456" s="308" t="n"/>
      <c r="K1456" s="15" t="n"/>
      <c r="L1456" s="15" t="n"/>
      <c r="M1456" s="15" t="n"/>
      <c r="N1456" s="14" t="n"/>
      <c r="O1456" s="13" t="n"/>
      <c r="P1456" s="14" t="n"/>
      <c r="Q1456" s="15">
        <f>IF(N1456="Sí",0,H1456-I1456-K1456)</f>
        <v/>
      </c>
      <c r="R1456" s="14">
        <f>F1456-TODAY()</f>
        <v/>
      </c>
      <c r="S1456" s="14">
        <f>IF(N1456="Sí","🟢 Pagado",IF(R1456&lt;0,"🔴 Vencido",IF(R1456&lt;=7,"🟡 Por vencer","")))</f>
        <v/>
      </c>
      <c r="T1456" s="14" t="n"/>
      <c r="U1456" s="14" t="n"/>
      <c r="V1456" s="14" t="n"/>
      <c r="W1456" s="14" t="n"/>
      <c r="X1456" s="87" t="n"/>
    </row>
    <row r="1457">
      <c r="A1457" s="13" t="n"/>
      <c r="B1457" s="14" t="n"/>
      <c r="C1457" s="14" t="n"/>
      <c r="D1457" s="14" t="n"/>
      <c r="E1457" s="13" t="n"/>
      <c r="F1457" s="13" t="n"/>
      <c r="G1457" s="14" t="n"/>
      <c r="H1457" s="15" t="n"/>
      <c r="I1457" s="15" t="n"/>
      <c r="J1457" s="308" t="n"/>
      <c r="K1457" s="15" t="n"/>
      <c r="L1457" s="15" t="n"/>
      <c r="M1457" s="15" t="n"/>
      <c r="N1457" s="14" t="n"/>
      <c r="O1457" s="13" t="n"/>
      <c r="P1457" s="14" t="n"/>
      <c r="Q1457" s="15">
        <f>IF(N1457="Sí",0,H1457-I1457-K1457)</f>
        <v/>
      </c>
      <c r="R1457" s="14">
        <f>F1457-TODAY()</f>
        <v/>
      </c>
      <c r="S1457" s="14">
        <f>IF(N1457="Sí","🟢 Pagado",IF(R1457&lt;0,"🔴 Vencido",IF(R1457&lt;=7,"🟡 Por vencer","")))</f>
        <v/>
      </c>
      <c r="T1457" s="14" t="n"/>
      <c r="U1457" s="14" t="n"/>
      <c r="V1457" s="14" t="n"/>
      <c r="W1457" s="14" t="n"/>
      <c r="X1457" s="87" t="n"/>
    </row>
    <row r="1458">
      <c r="A1458" s="13" t="n"/>
      <c r="B1458" s="14" t="n"/>
      <c r="C1458" s="14" t="n"/>
      <c r="D1458" s="14" t="n"/>
      <c r="E1458" s="13" t="n"/>
      <c r="F1458" s="13" t="n"/>
      <c r="G1458" s="14" t="n"/>
      <c r="H1458" s="15" t="n"/>
      <c r="I1458" s="15" t="n"/>
      <c r="J1458" s="308" t="n"/>
      <c r="K1458" s="15" t="n"/>
      <c r="L1458" s="15" t="n"/>
      <c r="M1458" s="15" t="n"/>
      <c r="N1458" s="14" t="n"/>
      <c r="O1458" s="13" t="n"/>
      <c r="P1458" s="14" t="n"/>
      <c r="Q1458" s="15">
        <f>IF(N1458="Sí",0,H1458-I1458-K1458)</f>
        <v/>
      </c>
      <c r="R1458" s="14">
        <f>F1458-TODAY()</f>
        <v/>
      </c>
      <c r="S1458" s="14">
        <f>IF(N1458="Sí","🟢 Pagado",IF(R1458&lt;0,"🔴 Vencido",IF(R1458&lt;=7,"🟡 Por vencer","")))</f>
        <v/>
      </c>
      <c r="T1458" s="14" t="n"/>
      <c r="U1458" s="14" t="n"/>
      <c r="V1458" s="14" t="n"/>
      <c r="W1458" s="14" t="n"/>
      <c r="X1458" s="87" t="n"/>
    </row>
    <row r="1459">
      <c r="A1459" s="13" t="n"/>
      <c r="B1459" s="14" t="n"/>
      <c r="C1459" s="14" t="n"/>
      <c r="D1459" s="14" t="n"/>
      <c r="E1459" s="13" t="n"/>
      <c r="F1459" s="13" t="n"/>
      <c r="G1459" s="14" t="n"/>
      <c r="H1459" s="15" t="n"/>
      <c r="I1459" s="15" t="n"/>
      <c r="J1459" s="308" t="n"/>
      <c r="K1459" s="15" t="n"/>
      <c r="L1459" s="15" t="n"/>
      <c r="M1459" s="15" t="n"/>
      <c r="N1459" s="14" t="n"/>
      <c r="O1459" s="13" t="n"/>
      <c r="P1459" s="14" t="n"/>
      <c r="Q1459" s="15">
        <f>IF(N1459="Sí",0,H1459-I1459-K1459)</f>
        <v/>
      </c>
      <c r="R1459" s="14">
        <f>F1459-TODAY()</f>
        <v/>
      </c>
      <c r="S1459" s="14">
        <f>IF(N1459="Sí","🟢 Pagado",IF(R1459&lt;0,"🔴 Vencido",IF(R1459&lt;=7,"🟡 Por vencer","")))</f>
        <v/>
      </c>
      <c r="T1459" s="14" t="n"/>
      <c r="U1459" s="14" t="n"/>
      <c r="V1459" s="14" t="n"/>
      <c r="W1459" s="14" t="n"/>
      <c r="X1459" s="87" t="n"/>
    </row>
    <row r="1460">
      <c r="A1460" s="13" t="n"/>
      <c r="B1460" s="14" t="n"/>
      <c r="C1460" s="14" t="n"/>
      <c r="D1460" s="14" t="n"/>
      <c r="E1460" s="13" t="n"/>
      <c r="F1460" s="13" t="n"/>
      <c r="G1460" s="14" t="n"/>
      <c r="H1460" s="15" t="n"/>
      <c r="I1460" s="15" t="n"/>
      <c r="J1460" s="308" t="n"/>
      <c r="K1460" s="15" t="n"/>
      <c r="L1460" s="15" t="n"/>
      <c r="M1460" s="15" t="n"/>
      <c r="N1460" s="14" t="n"/>
      <c r="O1460" s="13" t="n"/>
      <c r="P1460" s="14" t="n"/>
      <c r="Q1460" s="15">
        <f>IF(N1460="Sí",0,H1460-I1460-K1460)</f>
        <v/>
      </c>
      <c r="R1460" s="14">
        <f>F1460-TODAY()</f>
        <v/>
      </c>
      <c r="S1460" s="14">
        <f>IF(N1460="Sí","🟢 Pagado",IF(R1460&lt;0,"🔴 Vencido",IF(R1460&lt;=7,"🟡 Por vencer","")))</f>
        <v/>
      </c>
      <c r="T1460" s="14" t="n"/>
      <c r="U1460" s="14" t="n"/>
      <c r="V1460" s="14" t="n"/>
      <c r="W1460" s="14" t="n"/>
      <c r="X1460" s="87" t="n"/>
    </row>
    <row r="1461">
      <c r="A1461" s="13" t="n"/>
      <c r="B1461" s="14" t="n"/>
      <c r="C1461" s="14" t="n"/>
      <c r="D1461" s="14" t="n"/>
      <c r="E1461" s="13" t="n"/>
      <c r="F1461" s="13" t="n"/>
      <c r="G1461" s="14" t="n"/>
      <c r="H1461" s="15" t="n"/>
      <c r="I1461" s="15" t="n"/>
      <c r="J1461" s="308" t="n"/>
      <c r="K1461" s="15" t="n"/>
      <c r="L1461" s="15" t="n"/>
      <c r="M1461" s="15" t="n"/>
      <c r="N1461" s="14" t="n"/>
      <c r="O1461" s="13" t="n"/>
      <c r="P1461" s="14" t="n"/>
      <c r="Q1461" s="15">
        <f>IF(N1461="Sí",0,H1461-I1461-K1461)</f>
        <v/>
      </c>
      <c r="R1461" s="14">
        <f>F1461-TODAY()</f>
        <v/>
      </c>
      <c r="S1461" s="14">
        <f>IF(N1461="Sí","🟢 Pagado",IF(R1461&lt;0,"🔴 Vencido",IF(R1461&lt;=7,"🟡 Por vencer","")))</f>
        <v/>
      </c>
      <c r="T1461" s="14" t="n"/>
      <c r="U1461" s="14" t="n"/>
      <c r="V1461" s="14" t="n"/>
      <c r="W1461" s="14" t="n"/>
      <c r="X1461" s="87" t="n"/>
    </row>
    <row r="1462">
      <c r="A1462" s="13" t="n"/>
      <c r="B1462" s="14" t="n"/>
      <c r="C1462" s="14" t="n"/>
      <c r="D1462" s="14" t="n"/>
      <c r="E1462" s="13" t="n"/>
      <c r="F1462" s="13" t="n"/>
      <c r="G1462" s="14" t="n"/>
      <c r="H1462" s="15" t="n"/>
      <c r="I1462" s="15" t="n"/>
      <c r="J1462" s="308" t="n"/>
      <c r="K1462" s="15" t="n"/>
      <c r="L1462" s="15" t="n"/>
      <c r="M1462" s="15" t="n"/>
      <c r="N1462" s="14" t="n"/>
      <c r="O1462" s="13" t="n"/>
      <c r="P1462" s="14" t="n"/>
      <c r="Q1462" s="15">
        <f>IF(N1462="Sí",0,H1462-I1462-K1462)</f>
        <v/>
      </c>
      <c r="R1462" s="14">
        <f>F1462-TODAY()</f>
        <v/>
      </c>
      <c r="S1462" s="14">
        <f>IF(N1462="Sí","🟢 Pagado",IF(R1462&lt;0,"🔴 Vencido",IF(R1462&lt;=7,"🟡 Por vencer","")))</f>
        <v/>
      </c>
      <c r="T1462" s="14" t="n"/>
      <c r="U1462" s="14" t="n"/>
      <c r="V1462" s="14" t="n"/>
      <c r="W1462" s="14" t="n"/>
      <c r="X1462" s="87" t="n"/>
    </row>
    <row r="1463">
      <c r="A1463" s="13" t="n"/>
      <c r="B1463" s="14" t="n"/>
      <c r="C1463" s="14" t="n"/>
      <c r="D1463" s="14" t="n"/>
      <c r="E1463" s="13" t="n"/>
      <c r="F1463" s="13" t="n"/>
      <c r="G1463" s="14" t="n"/>
      <c r="H1463" s="15" t="n"/>
      <c r="I1463" s="15" t="n"/>
      <c r="J1463" s="308" t="n"/>
      <c r="K1463" s="15" t="n"/>
      <c r="L1463" s="15" t="n"/>
      <c r="M1463" s="15" t="n"/>
      <c r="N1463" s="14" t="n"/>
      <c r="O1463" s="13" t="n"/>
      <c r="P1463" s="14" t="n"/>
      <c r="Q1463" s="15">
        <f>IF(N1463="Sí",0,H1463-I1463-K1463)</f>
        <v/>
      </c>
      <c r="R1463" s="14">
        <f>F1463-TODAY()</f>
        <v/>
      </c>
      <c r="S1463" s="14">
        <f>IF(N1463="Sí","🟢 Pagado",IF(R1463&lt;0,"🔴 Vencido",IF(R1463&lt;=7,"🟡 Por vencer","")))</f>
        <v/>
      </c>
      <c r="T1463" s="14" t="n"/>
      <c r="U1463" s="14" t="n"/>
      <c r="V1463" s="14" t="n"/>
      <c r="W1463" s="14" t="n"/>
      <c r="X1463" s="87" t="n"/>
    </row>
    <row r="1464">
      <c r="A1464" s="13" t="n"/>
      <c r="B1464" s="14" t="n"/>
      <c r="C1464" s="14" t="n"/>
      <c r="D1464" s="14" t="n"/>
      <c r="E1464" s="13" t="n"/>
      <c r="F1464" s="13" t="n"/>
      <c r="G1464" s="14" t="n"/>
      <c r="H1464" s="15" t="n"/>
      <c r="I1464" s="15" t="n"/>
      <c r="J1464" s="308" t="n"/>
      <c r="K1464" s="15" t="n"/>
      <c r="L1464" s="15" t="n"/>
      <c r="M1464" s="15" t="n"/>
      <c r="N1464" s="14" t="n"/>
      <c r="O1464" s="13" t="n"/>
      <c r="P1464" s="14" t="n"/>
      <c r="Q1464" s="15">
        <f>IF(N1464="Sí",0,H1464-I1464-K1464)</f>
        <v/>
      </c>
      <c r="R1464" s="14">
        <f>F1464-TODAY()</f>
        <v/>
      </c>
      <c r="S1464" s="14">
        <f>IF(N1464="Sí","🟢 Pagado",IF(R1464&lt;0,"🔴 Vencido",IF(R1464&lt;=7,"🟡 Por vencer","")))</f>
        <v/>
      </c>
      <c r="T1464" s="14" t="n"/>
      <c r="U1464" s="14" t="n"/>
      <c r="V1464" s="14" t="n"/>
      <c r="W1464" s="14" t="n"/>
      <c r="X1464" s="87" t="n"/>
    </row>
    <row r="1465">
      <c r="A1465" s="13" t="n"/>
      <c r="B1465" s="14" t="n"/>
      <c r="C1465" s="14" t="n"/>
      <c r="D1465" s="14" t="n"/>
      <c r="E1465" s="13" t="n"/>
      <c r="F1465" s="13" t="n"/>
      <c r="G1465" s="14" t="n"/>
      <c r="H1465" s="15" t="n"/>
      <c r="I1465" s="15" t="n"/>
      <c r="J1465" s="308" t="n"/>
      <c r="K1465" s="15" t="n"/>
      <c r="L1465" s="15" t="n"/>
      <c r="M1465" s="15" t="n"/>
      <c r="N1465" s="14" t="n"/>
      <c r="O1465" s="13" t="n"/>
      <c r="P1465" s="14" t="n"/>
      <c r="Q1465" s="15">
        <f>IF(N1465="Sí",0,H1465-I1465-K1465)</f>
        <v/>
      </c>
      <c r="R1465" s="14">
        <f>F1465-TODAY()</f>
        <v/>
      </c>
      <c r="S1465" s="14">
        <f>IF(N1465="Sí","🟢 Pagado",IF(R1465&lt;0,"🔴 Vencido",IF(R1465&lt;=7,"🟡 Por vencer","")))</f>
        <v/>
      </c>
      <c r="T1465" s="14" t="n"/>
      <c r="U1465" s="14" t="n"/>
      <c r="V1465" s="14" t="n"/>
      <c r="W1465" s="14" t="n"/>
      <c r="X1465" s="87" t="n"/>
    </row>
    <row r="1466">
      <c r="A1466" s="13" t="n"/>
      <c r="B1466" s="14" t="n"/>
      <c r="C1466" s="14" t="n"/>
      <c r="D1466" s="14" t="n"/>
      <c r="E1466" s="13" t="n"/>
      <c r="F1466" s="13" t="n"/>
      <c r="G1466" s="14" t="n"/>
      <c r="H1466" s="15" t="n"/>
      <c r="I1466" s="15" t="n"/>
      <c r="J1466" s="308" t="n"/>
      <c r="K1466" s="15" t="n"/>
      <c r="L1466" s="15" t="n"/>
      <c r="M1466" s="15" t="n"/>
      <c r="N1466" s="14" t="n"/>
      <c r="O1466" s="13" t="n"/>
      <c r="P1466" s="14" t="n"/>
      <c r="Q1466" s="15">
        <f>IF(N1466="Sí",0,H1466-I1466-K1466)</f>
        <v/>
      </c>
      <c r="R1466" s="14">
        <f>F1466-TODAY()</f>
        <v/>
      </c>
      <c r="S1466" s="14">
        <f>IF(N1466="Sí","🟢 Pagado",IF(R1466&lt;0,"🔴 Vencido",IF(R1466&lt;=7,"🟡 Por vencer","")))</f>
        <v/>
      </c>
      <c r="T1466" s="14" t="n"/>
      <c r="U1466" s="14" t="n"/>
      <c r="V1466" s="14" t="n"/>
      <c r="W1466" s="14" t="n"/>
      <c r="X1466" s="87" t="n"/>
    </row>
    <row r="1467">
      <c r="A1467" s="13" t="n"/>
      <c r="B1467" s="14" t="n"/>
      <c r="C1467" s="14" t="n"/>
      <c r="D1467" s="14" t="n"/>
      <c r="E1467" s="13" t="n"/>
      <c r="F1467" s="13" t="n"/>
      <c r="G1467" s="14" t="n"/>
      <c r="H1467" s="15" t="n"/>
      <c r="I1467" s="15" t="n"/>
      <c r="J1467" s="308" t="n"/>
      <c r="K1467" s="15" t="n"/>
      <c r="L1467" s="15" t="n"/>
      <c r="M1467" s="15" t="n"/>
      <c r="N1467" s="14" t="n"/>
      <c r="O1467" s="13" t="n"/>
      <c r="P1467" s="14" t="n"/>
      <c r="Q1467" s="15">
        <f>IF(N1467="Sí",0,H1467-I1467-K1467)</f>
        <v/>
      </c>
      <c r="R1467" s="14">
        <f>F1467-TODAY()</f>
        <v/>
      </c>
      <c r="S1467" s="14">
        <f>IF(N1467="Sí","🟢 Pagado",IF(R1467&lt;0,"🔴 Vencido",IF(R1467&lt;=7,"🟡 Por vencer","")))</f>
        <v/>
      </c>
      <c r="T1467" s="14" t="n"/>
      <c r="U1467" s="14" t="n"/>
      <c r="V1467" s="14" t="n"/>
      <c r="W1467" s="14" t="n"/>
      <c r="X1467" s="87" t="n"/>
    </row>
    <row r="1468">
      <c r="A1468" s="13" t="n"/>
      <c r="B1468" s="14" t="n"/>
      <c r="C1468" s="14" t="n"/>
      <c r="D1468" s="14" t="n"/>
      <c r="E1468" s="13" t="n"/>
      <c r="F1468" s="13" t="n"/>
      <c r="G1468" s="14" t="n"/>
      <c r="H1468" s="15" t="n"/>
      <c r="I1468" s="15" t="n"/>
      <c r="J1468" s="308" t="n"/>
      <c r="K1468" s="15" t="n"/>
      <c r="L1468" s="15" t="n"/>
      <c r="M1468" s="15" t="n"/>
      <c r="N1468" s="14" t="n"/>
      <c r="O1468" s="13" t="n"/>
      <c r="P1468" s="14" t="n"/>
      <c r="Q1468" s="15">
        <f>IF(N1468="Sí",0,H1468-I1468-K1468)</f>
        <v/>
      </c>
      <c r="R1468" s="14">
        <f>F1468-TODAY()</f>
        <v/>
      </c>
      <c r="S1468" s="14">
        <f>IF(N1468="Sí","🟢 Pagado",IF(R1468&lt;0,"🔴 Vencido",IF(R1468&lt;=7,"🟡 Por vencer","")))</f>
        <v/>
      </c>
      <c r="T1468" s="14" t="n"/>
      <c r="U1468" s="14" t="n"/>
      <c r="V1468" s="14" t="n"/>
      <c r="W1468" s="14" t="n"/>
      <c r="X1468" s="87" t="n"/>
    </row>
    <row r="1469">
      <c r="A1469" s="13" t="n"/>
      <c r="B1469" s="14" t="n"/>
      <c r="C1469" s="14" t="n"/>
      <c r="D1469" s="14" t="n"/>
      <c r="E1469" s="13" t="n"/>
      <c r="F1469" s="13" t="n"/>
      <c r="G1469" s="14" t="n"/>
      <c r="H1469" s="15" t="n"/>
      <c r="I1469" s="15" t="n"/>
      <c r="J1469" s="308" t="n"/>
      <c r="K1469" s="15" t="n"/>
      <c r="L1469" s="15" t="n"/>
      <c r="M1469" s="15" t="n"/>
      <c r="N1469" s="14" t="n"/>
      <c r="O1469" s="13" t="n"/>
      <c r="P1469" s="14" t="n"/>
      <c r="Q1469" s="15">
        <f>IF(N1469="Sí",0,H1469-I1469-K1469)</f>
        <v/>
      </c>
      <c r="R1469" s="14">
        <f>F1469-TODAY()</f>
        <v/>
      </c>
      <c r="S1469" s="14">
        <f>IF(N1469="Sí","🟢 Pagado",IF(R1469&lt;0,"🔴 Vencido",IF(R1469&lt;=7,"🟡 Por vencer","")))</f>
        <v/>
      </c>
      <c r="T1469" s="14" t="n"/>
      <c r="U1469" s="14" t="n"/>
      <c r="V1469" s="14" t="n"/>
      <c r="W1469" s="14" t="n"/>
      <c r="X1469" s="87" t="n"/>
    </row>
    <row r="1470">
      <c r="A1470" s="13" t="n"/>
      <c r="B1470" s="14" t="n"/>
      <c r="C1470" s="14" t="n"/>
      <c r="D1470" s="14" t="n"/>
      <c r="E1470" s="13" t="n"/>
      <c r="F1470" s="13" t="n"/>
      <c r="G1470" s="14" t="n"/>
      <c r="H1470" s="15" t="n"/>
      <c r="I1470" s="15" t="n"/>
      <c r="J1470" s="308" t="n"/>
      <c r="K1470" s="15" t="n"/>
      <c r="L1470" s="15" t="n"/>
      <c r="M1470" s="15" t="n"/>
      <c r="N1470" s="14" t="n"/>
      <c r="O1470" s="13" t="n"/>
      <c r="P1470" s="14" t="n"/>
      <c r="Q1470" s="15">
        <f>IF(N1470="Sí",0,H1470-I1470-K1470)</f>
        <v/>
      </c>
      <c r="R1470" s="14">
        <f>F1470-TODAY()</f>
        <v/>
      </c>
      <c r="S1470" s="14">
        <f>IF(N1470="Sí","🟢 Pagado",IF(R1470&lt;0,"🔴 Vencido",IF(R1470&lt;=7,"🟡 Por vencer","")))</f>
        <v/>
      </c>
      <c r="T1470" s="14" t="n"/>
      <c r="U1470" s="14" t="n"/>
      <c r="V1470" s="14" t="n"/>
      <c r="W1470" s="14" t="n"/>
      <c r="X1470" s="87" t="n"/>
    </row>
    <row r="1471">
      <c r="A1471" s="13" t="n"/>
      <c r="B1471" s="14" t="n"/>
      <c r="C1471" s="14" t="n"/>
      <c r="D1471" s="14" t="n"/>
      <c r="E1471" s="13" t="n"/>
      <c r="F1471" s="13" t="n"/>
      <c r="G1471" s="14" t="n"/>
      <c r="H1471" s="15" t="n"/>
      <c r="I1471" s="15" t="n"/>
      <c r="J1471" s="308" t="n"/>
      <c r="K1471" s="15" t="n"/>
      <c r="L1471" s="15" t="n"/>
      <c r="M1471" s="15" t="n"/>
      <c r="N1471" s="14" t="n"/>
      <c r="O1471" s="13" t="n"/>
      <c r="P1471" s="14" t="n"/>
      <c r="Q1471" s="15">
        <f>IF(N1471="Sí",0,H1471-I1471-K1471)</f>
        <v/>
      </c>
      <c r="R1471" s="14">
        <f>F1471-TODAY()</f>
        <v/>
      </c>
      <c r="S1471" s="14">
        <f>IF(N1471="Sí","🟢 Pagado",IF(R1471&lt;0,"🔴 Vencido",IF(R1471&lt;=7,"🟡 Por vencer","")))</f>
        <v/>
      </c>
      <c r="T1471" s="14" t="n"/>
      <c r="U1471" s="14" t="n"/>
      <c r="V1471" s="14" t="n"/>
      <c r="W1471" s="14" t="n"/>
      <c r="X1471" s="87" t="n"/>
    </row>
    <row r="1472">
      <c r="A1472" s="13" t="n"/>
      <c r="B1472" s="14" t="n"/>
      <c r="C1472" s="14" t="n"/>
      <c r="D1472" s="14" t="n"/>
      <c r="E1472" s="13" t="n"/>
      <c r="F1472" s="13" t="n"/>
      <c r="G1472" s="14" t="n"/>
      <c r="H1472" s="15" t="n"/>
      <c r="I1472" s="15" t="n"/>
      <c r="J1472" s="308" t="n"/>
      <c r="K1472" s="15" t="n"/>
      <c r="L1472" s="15" t="n"/>
      <c r="M1472" s="15" t="n"/>
      <c r="N1472" s="14" t="n"/>
      <c r="O1472" s="13" t="n"/>
      <c r="P1472" s="14" t="n"/>
      <c r="Q1472" s="15">
        <f>IF(N1472="Sí",0,H1472-I1472-K1472)</f>
        <v/>
      </c>
      <c r="R1472" s="14">
        <f>F1472-TODAY()</f>
        <v/>
      </c>
      <c r="S1472" s="14">
        <f>IF(N1472="Sí","🟢 Pagado",IF(R1472&lt;0,"🔴 Vencido",IF(R1472&lt;=7,"🟡 Por vencer","")))</f>
        <v/>
      </c>
      <c r="T1472" s="14" t="n"/>
      <c r="U1472" s="14" t="n"/>
      <c r="V1472" s="14" t="n"/>
      <c r="W1472" s="14" t="n"/>
      <c r="X1472" s="87" t="n"/>
    </row>
    <row r="1473">
      <c r="A1473" s="13" t="n"/>
      <c r="B1473" s="14" t="n"/>
      <c r="C1473" s="14" t="n"/>
      <c r="D1473" s="14" t="n"/>
      <c r="E1473" s="13" t="n"/>
      <c r="F1473" s="13" t="n"/>
      <c r="G1473" s="14" t="n"/>
      <c r="H1473" s="15" t="n"/>
      <c r="I1473" s="15" t="n"/>
      <c r="J1473" s="308" t="n"/>
      <c r="K1473" s="15" t="n"/>
      <c r="L1473" s="15" t="n"/>
      <c r="M1473" s="15" t="n"/>
      <c r="N1473" s="14" t="n"/>
      <c r="O1473" s="13" t="n"/>
      <c r="P1473" s="14" t="n"/>
      <c r="Q1473" s="15">
        <f>IF(N1473="Sí",0,H1473-I1473-K1473)</f>
        <v/>
      </c>
      <c r="R1473" s="14">
        <f>F1473-TODAY()</f>
        <v/>
      </c>
      <c r="S1473" s="14">
        <f>IF(N1473="Sí","🟢 Pagado",IF(R1473&lt;0,"🔴 Vencido",IF(R1473&lt;=7,"🟡 Por vencer","")))</f>
        <v/>
      </c>
      <c r="T1473" s="14" t="n"/>
      <c r="U1473" s="14" t="n"/>
      <c r="V1473" s="14" t="n"/>
      <c r="W1473" s="14" t="n"/>
      <c r="X1473" s="87" t="n"/>
    </row>
    <row r="1474">
      <c r="A1474" s="13" t="n"/>
      <c r="B1474" s="14" t="n"/>
      <c r="C1474" s="14" t="n"/>
      <c r="D1474" s="14" t="n"/>
      <c r="E1474" s="13" t="n"/>
      <c r="F1474" s="13" t="n"/>
      <c r="G1474" s="14" t="n"/>
      <c r="H1474" s="15" t="n"/>
      <c r="I1474" s="15" t="n"/>
      <c r="J1474" s="308" t="n"/>
      <c r="K1474" s="15" t="n"/>
      <c r="L1474" s="15" t="n"/>
      <c r="M1474" s="15" t="n"/>
      <c r="N1474" s="14" t="n"/>
      <c r="O1474" s="13" t="n"/>
      <c r="P1474" s="14" t="n"/>
      <c r="Q1474" s="15">
        <f>IF(N1474="Sí",0,H1474-I1474-K1474)</f>
        <v/>
      </c>
      <c r="R1474" s="14">
        <f>F1474-TODAY()</f>
        <v/>
      </c>
      <c r="S1474" s="14">
        <f>IF(N1474="Sí","🟢 Pagado",IF(R1474&lt;0,"🔴 Vencido",IF(R1474&lt;=7,"🟡 Por vencer","")))</f>
        <v/>
      </c>
      <c r="T1474" s="14" t="n"/>
      <c r="U1474" s="14" t="n"/>
      <c r="V1474" s="14" t="n"/>
      <c r="W1474" s="14" t="n"/>
      <c r="X1474" s="87" t="n"/>
    </row>
    <row r="1475">
      <c r="A1475" s="13" t="n"/>
      <c r="B1475" s="14" t="n"/>
      <c r="C1475" s="14" t="n"/>
      <c r="D1475" s="14" t="n"/>
      <c r="E1475" s="13" t="n"/>
      <c r="F1475" s="13" t="n"/>
      <c r="G1475" s="14" t="n"/>
      <c r="H1475" s="15" t="n"/>
      <c r="I1475" s="15" t="n"/>
      <c r="J1475" s="308" t="n"/>
      <c r="K1475" s="15" t="n"/>
      <c r="L1475" s="15" t="n"/>
      <c r="M1475" s="15" t="n"/>
      <c r="N1475" s="14" t="n"/>
      <c r="O1475" s="13" t="n"/>
      <c r="P1475" s="14" t="n"/>
      <c r="Q1475" s="15">
        <f>IF(N1475="Sí",0,H1475-I1475-K1475)</f>
        <v/>
      </c>
      <c r="R1475" s="14">
        <f>F1475-TODAY()</f>
        <v/>
      </c>
      <c r="S1475" s="14">
        <f>IF(N1475="Sí","🟢 Pagado",IF(R1475&lt;0,"🔴 Vencido",IF(R1475&lt;=7,"🟡 Por vencer","")))</f>
        <v/>
      </c>
      <c r="T1475" s="14" t="n"/>
      <c r="U1475" s="14" t="n"/>
      <c r="V1475" s="14" t="n"/>
      <c r="W1475" s="14" t="n"/>
      <c r="X1475" s="87" t="n"/>
    </row>
    <row r="1476">
      <c r="A1476" s="13" t="n"/>
      <c r="B1476" s="14" t="n"/>
      <c r="C1476" s="14" t="n"/>
      <c r="D1476" s="14" t="n"/>
      <c r="E1476" s="13" t="n"/>
      <c r="F1476" s="13" t="n"/>
      <c r="G1476" s="14" t="n"/>
      <c r="H1476" s="15" t="n"/>
      <c r="I1476" s="15" t="n"/>
      <c r="J1476" s="308" t="n"/>
      <c r="K1476" s="15" t="n"/>
      <c r="L1476" s="15" t="n"/>
      <c r="M1476" s="15" t="n"/>
      <c r="N1476" s="14" t="n"/>
      <c r="O1476" s="13" t="n"/>
      <c r="P1476" s="14" t="n"/>
      <c r="Q1476" s="15">
        <f>IF(N1476="Sí",0,H1476-I1476-K1476)</f>
        <v/>
      </c>
      <c r="R1476" s="14">
        <f>F1476-TODAY()</f>
        <v/>
      </c>
      <c r="S1476" s="14">
        <f>IF(N1476="Sí","🟢 Pagado",IF(R1476&lt;0,"🔴 Vencido",IF(R1476&lt;=7,"🟡 Por vencer","")))</f>
        <v/>
      </c>
      <c r="T1476" s="14" t="n"/>
      <c r="U1476" s="14" t="n"/>
      <c r="V1476" s="14" t="n"/>
      <c r="W1476" s="14" t="n"/>
      <c r="X1476" s="87" t="n"/>
    </row>
    <row r="1477">
      <c r="A1477" s="13" t="n"/>
      <c r="B1477" s="14" t="n"/>
      <c r="C1477" s="14" t="n"/>
      <c r="D1477" s="14" t="n"/>
      <c r="E1477" s="13" t="n"/>
      <c r="F1477" s="13" t="n"/>
      <c r="G1477" s="14" t="n"/>
      <c r="H1477" s="15" t="n"/>
      <c r="I1477" s="15" t="n"/>
      <c r="J1477" s="308" t="n"/>
      <c r="K1477" s="15" t="n"/>
      <c r="L1477" s="15" t="n"/>
      <c r="M1477" s="15" t="n"/>
      <c r="N1477" s="14" t="n"/>
      <c r="O1477" s="13" t="n"/>
      <c r="P1477" s="14" t="n"/>
      <c r="Q1477" s="15">
        <f>IF(N1477="Sí",0,H1477-I1477-K1477)</f>
        <v/>
      </c>
      <c r="R1477" s="14">
        <f>F1477-TODAY()</f>
        <v/>
      </c>
      <c r="S1477" s="14">
        <f>IF(N1477="Sí","🟢 Pagado",IF(R1477&lt;0,"🔴 Vencido",IF(R1477&lt;=7,"🟡 Por vencer","")))</f>
        <v/>
      </c>
      <c r="T1477" s="14" t="n"/>
      <c r="U1477" s="14" t="n"/>
      <c r="V1477" s="14" t="n"/>
      <c r="W1477" s="14" t="n"/>
      <c r="X1477" s="87" t="n"/>
    </row>
    <row r="1478">
      <c r="A1478" s="13" t="n"/>
      <c r="B1478" s="14" t="n"/>
      <c r="C1478" s="14" t="n"/>
      <c r="D1478" s="14" t="n"/>
      <c r="E1478" s="13" t="n"/>
      <c r="F1478" s="13" t="n"/>
      <c r="G1478" s="14" t="n"/>
      <c r="H1478" s="15" t="n"/>
      <c r="I1478" s="15" t="n"/>
      <c r="J1478" s="308" t="n"/>
      <c r="K1478" s="15" t="n"/>
      <c r="L1478" s="15" t="n"/>
      <c r="M1478" s="15" t="n"/>
      <c r="N1478" s="14" t="n"/>
      <c r="O1478" s="13" t="n"/>
      <c r="P1478" s="14" t="n"/>
      <c r="Q1478" s="15">
        <f>IF(N1478="Sí",0,H1478-I1478-K1478)</f>
        <v/>
      </c>
      <c r="R1478" s="14">
        <f>F1478-TODAY()</f>
        <v/>
      </c>
      <c r="S1478" s="14">
        <f>IF(N1478="Sí","🟢 Pagado",IF(R1478&lt;0,"🔴 Vencido",IF(R1478&lt;=7,"🟡 Por vencer","")))</f>
        <v/>
      </c>
      <c r="T1478" s="14" t="n"/>
      <c r="U1478" s="14" t="n"/>
      <c r="V1478" s="14" t="n"/>
      <c r="W1478" s="14" t="n"/>
      <c r="X1478" s="87" t="n"/>
    </row>
    <row r="1479">
      <c r="A1479" s="13" t="n"/>
      <c r="B1479" s="14" t="n"/>
      <c r="C1479" s="14" t="n"/>
      <c r="D1479" s="14" t="n"/>
      <c r="E1479" s="13" t="n"/>
      <c r="F1479" s="13" t="n"/>
      <c r="G1479" s="14" t="n"/>
      <c r="H1479" s="15" t="n"/>
      <c r="I1479" s="15" t="n"/>
      <c r="J1479" s="308" t="n"/>
      <c r="K1479" s="15" t="n"/>
      <c r="L1479" s="15" t="n"/>
      <c r="M1479" s="15" t="n"/>
      <c r="N1479" s="14" t="n"/>
      <c r="O1479" s="13" t="n"/>
      <c r="P1479" s="14" t="n"/>
      <c r="Q1479" s="15">
        <f>IF(N1479="Sí",0,H1479-I1479-K1479)</f>
        <v/>
      </c>
      <c r="R1479" s="14">
        <f>F1479-TODAY()</f>
        <v/>
      </c>
      <c r="S1479" s="14">
        <f>IF(N1479="Sí","🟢 Pagado",IF(R1479&lt;0,"🔴 Vencido",IF(R1479&lt;=7,"🟡 Por vencer","")))</f>
        <v/>
      </c>
      <c r="T1479" s="14" t="n"/>
      <c r="U1479" s="14" t="n"/>
      <c r="V1479" s="14" t="n"/>
      <c r="W1479" s="14" t="n"/>
      <c r="X1479" s="87" t="n"/>
    </row>
    <row r="1480">
      <c r="A1480" s="13" t="n"/>
      <c r="B1480" s="14" t="n"/>
      <c r="C1480" s="14" t="n"/>
      <c r="D1480" s="14" t="n"/>
      <c r="E1480" s="13" t="n"/>
      <c r="F1480" s="13" t="n"/>
      <c r="G1480" s="14" t="n"/>
      <c r="H1480" s="15" t="n"/>
      <c r="I1480" s="15" t="n"/>
      <c r="J1480" s="308" t="n"/>
      <c r="K1480" s="15" t="n"/>
      <c r="L1480" s="15" t="n"/>
      <c r="M1480" s="15" t="n"/>
      <c r="N1480" s="14" t="n"/>
      <c r="O1480" s="13" t="n"/>
      <c r="P1480" s="14" t="n"/>
      <c r="Q1480" s="15">
        <f>IF(N1480="Sí",0,H1480-I1480-K1480)</f>
        <v/>
      </c>
      <c r="R1480" s="14">
        <f>F1480-TODAY()</f>
        <v/>
      </c>
      <c r="S1480" s="14">
        <f>IF(N1480="Sí","🟢 Pagado",IF(R1480&lt;0,"🔴 Vencido",IF(R1480&lt;=7,"🟡 Por vencer","")))</f>
        <v/>
      </c>
      <c r="T1480" s="14" t="n"/>
      <c r="U1480" s="14" t="n"/>
      <c r="V1480" s="14" t="n"/>
      <c r="W1480" s="14" t="n"/>
      <c r="X1480" s="87" t="n"/>
    </row>
    <row r="1481">
      <c r="A1481" s="13" t="n"/>
      <c r="B1481" s="14" t="n"/>
      <c r="C1481" s="14" t="n"/>
      <c r="D1481" s="14" t="n"/>
      <c r="E1481" s="13" t="n"/>
      <c r="F1481" s="13" t="n"/>
      <c r="G1481" s="14" t="n"/>
      <c r="H1481" s="15" t="n"/>
      <c r="I1481" s="15" t="n"/>
      <c r="J1481" s="308" t="n"/>
      <c r="K1481" s="15" t="n"/>
      <c r="L1481" s="15" t="n"/>
      <c r="M1481" s="15" t="n"/>
      <c r="N1481" s="14" t="n"/>
      <c r="O1481" s="13" t="n"/>
      <c r="P1481" s="14" t="n"/>
      <c r="Q1481" s="15">
        <f>IF(N1481="Sí",0,H1481-I1481-K1481)</f>
        <v/>
      </c>
      <c r="R1481" s="14">
        <f>F1481-TODAY()</f>
        <v/>
      </c>
      <c r="S1481" s="14">
        <f>IF(N1481="Sí","🟢 Pagado",IF(R1481&lt;0,"🔴 Vencido",IF(R1481&lt;=7,"🟡 Por vencer","")))</f>
        <v/>
      </c>
      <c r="T1481" s="14" t="n"/>
      <c r="U1481" s="14" t="n"/>
      <c r="V1481" s="14" t="n"/>
      <c r="W1481" s="14" t="n"/>
      <c r="X1481" s="87" t="n"/>
    </row>
    <row r="1482">
      <c r="A1482" s="13" t="n"/>
      <c r="B1482" s="14" t="n"/>
      <c r="C1482" s="14" t="n"/>
      <c r="D1482" s="14" t="n"/>
      <c r="E1482" s="13" t="n"/>
      <c r="F1482" s="13" t="n"/>
      <c r="G1482" s="14" t="n"/>
      <c r="H1482" s="15" t="n"/>
      <c r="I1482" s="15" t="n"/>
      <c r="J1482" s="308" t="n"/>
      <c r="K1482" s="15" t="n"/>
      <c r="L1482" s="15" t="n"/>
      <c r="M1482" s="15" t="n"/>
      <c r="N1482" s="14" t="n"/>
      <c r="O1482" s="13" t="n"/>
      <c r="P1482" s="14" t="n"/>
      <c r="Q1482" s="15">
        <f>IF(N1482="Sí",0,H1482-I1482-K1482)</f>
        <v/>
      </c>
      <c r="R1482" s="14">
        <f>F1482-TODAY()</f>
        <v/>
      </c>
      <c r="S1482" s="14">
        <f>IF(N1482="Sí","🟢 Pagado",IF(R1482&lt;0,"🔴 Vencido",IF(R1482&lt;=7,"🟡 Por vencer","")))</f>
        <v/>
      </c>
      <c r="T1482" s="14" t="n"/>
      <c r="U1482" s="14" t="n"/>
      <c r="V1482" s="14" t="n"/>
      <c r="W1482" s="14" t="n"/>
      <c r="X1482" s="87" t="n"/>
    </row>
    <row r="1483">
      <c r="A1483" s="13" t="n"/>
      <c r="B1483" s="14" t="n"/>
      <c r="C1483" s="14" t="n"/>
      <c r="D1483" s="14" t="n"/>
      <c r="E1483" s="13" t="n"/>
      <c r="F1483" s="13" t="n"/>
      <c r="G1483" s="14" t="n"/>
      <c r="H1483" s="15" t="n"/>
      <c r="I1483" s="15" t="n"/>
      <c r="J1483" s="308" t="n"/>
      <c r="K1483" s="15" t="n"/>
      <c r="L1483" s="15" t="n"/>
      <c r="M1483" s="15" t="n"/>
      <c r="N1483" s="14" t="n"/>
      <c r="O1483" s="13" t="n"/>
      <c r="P1483" s="14" t="n"/>
      <c r="Q1483" s="15">
        <f>IF(N1483="Sí",0,H1483-I1483-K1483)</f>
        <v/>
      </c>
      <c r="R1483" s="14">
        <f>F1483-TODAY()</f>
        <v/>
      </c>
      <c r="S1483" s="14">
        <f>IF(N1483="Sí","🟢 Pagado",IF(R1483&lt;0,"🔴 Vencido",IF(R1483&lt;=7,"🟡 Por vencer","")))</f>
        <v/>
      </c>
      <c r="T1483" s="14" t="n"/>
      <c r="U1483" s="14" t="n"/>
      <c r="V1483" s="14" t="n"/>
      <c r="W1483" s="14" t="n"/>
      <c r="X1483" s="87" t="n"/>
    </row>
    <row r="1484">
      <c r="A1484" s="13" t="n"/>
      <c r="B1484" s="14" t="n"/>
      <c r="C1484" s="14" t="n"/>
      <c r="D1484" s="14" t="n"/>
      <c r="E1484" s="13" t="n"/>
      <c r="F1484" s="13" t="n"/>
      <c r="G1484" s="14" t="n"/>
      <c r="H1484" s="15" t="n"/>
      <c r="I1484" s="15" t="n"/>
      <c r="J1484" s="308" t="n"/>
      <c r="K1484" s="15" t="n"/>
      <c r="L1484" s="15" t="n"/>
      <c r="M1484" s="15" t="n"/>
      <c r="N1484" s="14" t="n"/>
      <c r="O1484" s="13" t="n"/>
      <c r="P1484" s="14" t="n"/>
      <c r="Q1484" s="15">
        <f>IF(N1484="Sí",0,H1484-I1484-K1484)</f>
        <v/>
      </c>
      <c r="R1484" s="14">
        <f>F1484-TODAY()</f>
        <v/>
      </c>
      <c r="S1484" s="14">
        <f>IF(N1484="Sí","🟢 Pagado",IF(R1484&lt;0,"🔴 Vencido",IF(R1484&lt;=7,"🟡 Por vencer","")))</f>
        <v/>
      </c>
      <c r="T1484" s="14" t="n"/>
      <c r="U1484" s="14" t="n"/>
      <c r="V1484" s="14" t="n"/>
      <c r="W1484" s="14" t="n"/>
      <c r="X1484" s="87" t="n"/>
    </row>
    <row r="1485">
      <c r="A1485" s="13" t="n"/>
      <c r="B1485" s="14" t="n"/>
      <c r="C1485" s="14" t="n"/>
      <c r="D1485" s="14" t="n"/>
      <c r="E1485" s="13" t="n"/>
      <c r="F1485" s="13" t="n"/>
      <c r="G1485" s="14" t="n"/>
      <c r="H1485" s="15" t="n"/>
      <c r="I1485" s="15" t="n"/>
      <c r="J1485" s="308" t="n"/>
      <c r="K1485" s="15" t="n"/>
      <c r="L1485" s="15" t="n"/>
      <c r="M1485" s="15" t="n"/>
      <c r="N1485" s="14" t="n"/>
      <c r="O1485" s="13" t="n"/>
      <c r="P1485" s="14" t="n"/>
      <c r="Q1485" s="15">
        <f>IF(N1485="Sí",0,H1485-I1485-K1485)</f>
        <v/>
      </c>
      <c r="R1485" s="14">
        <f>F1485-TODAY()</f>
        <v/>
      </c>
      <c r="S1485" s="14">
        <f>IF(N1485="Sí","🟢 Pagado",IF(R1485&lt;0,"🔴 Vencido",IF(R1485&lt;=7,"🟡 Por vencer","")))</f>
        <v/>
      </c>
      <c r="T1485" s="14" t="n"/>
      <c r="U1485" s="14" t="n"/>
      <c r="V1485" s="14" t="n"/>
      <c r="W1485" s="14" t="n"/>
      <c r="X1485" s="87" t="n"/>
    </row>
    <row r="1486">
      <c r="A1486" s="13" t="n"/>
      <c r="B1486" s="14" t="n"/>
      <c r="C1486" s="14" t="n"/>
      <c r="D1486" s="14" t="n"/>
      <c r="E1486" s="13" t="n"/>
      <c r="F1486" s="13" t="n"/>
      <c r="G1486" s="14" t="n"/>
      <c r="H1486" s="15" t="n"/>
      <c r="I1486" s="15" t="n"/>
      <c r="J1486" s="308" t="n"/>
      <c r="K1486" s="15" t="n"/>
      <c r="L1486" s="15" t="n"/>
      <c r="M1486" s="15" t="n"/>
      <c r="N1486" s="14" t="n"/>
      <c r="O1486" s="13" t="n"/>
      <c r="P1486" s="14" t="n"/>
      <c r="Q1486" s="15">
        <f>IF(N1486="Sí",0,H1486-I1486-K1486)</f>
        <v/>
      </c>
      <c r="R1486" s="14">
        <f>F1486-TODAY()</f>
        <v/>
      </c>
      <c r="S1486" s="14">
        <f>IF(N1486="Sí","🟢 Pagado",IF(R1486&lt;0,"🔴 Vencido",IF(R1486&lt;=7,"🟡 Por vencer","")))</f>
        <v/>
      </c>
      <c r="T1486" s="14" t="n"/>
      <c r="U1486" s="14" t="n"/>
      <c r="V1486" s="14" t="n"/>
      <c r="W1486" s="14" t="n"/>
      <c r="X1486" s="87" t="n"/>
    </row>
    <row r="1487">
      <c r="A1487" s="13" t="n"/>
      <c r="B1487" s="14" t="n"/>
      <c r="C1487" s="14" t="n"/>
      <c r="D1487" s="14" t="n"/>
      <c r="E1487" s="13" t="n"/>
      <c r="F1487" s="13" t="n"/>
      <c r="G1487" s="14" t="n"/>
      <c r="H1487" s="15" t="n"/>
      <c r="I1487" s="15" t="n"/>
      <c r="J1487" s="308" t="n"/>
      <c r="K1487" s="15" t="n"/>
      <c r="L1487" s="15" t="n"/>
      <c r="M1487" s="15" t="n"/>
      <c r="N1487" s="14" t="n"/>
      <c r="O1487" s="13" t="n"/>
      <c r="P1487" s="14" t="n"/>
      <c r="Q1487" s="15">
        <f>IF(N1487="Sí",0,H1487-I1487-K1487)</f>
        <v/>
      </c>
      <c r="R1487" s="14">
        <f>F1487-TODAY()</f>
        <v/>
      </c>
      <c r="S1487" s="14">
        <f>IF(N1487="Sí","🟢 Pagado",IF(R1487&lt;0,"🔴 Vencido",IF(R1487&lt;=7,"🟡 Por vencer","")))</f>
        <v/>
      </c>
      <c r="T1487" s="14" t="n"/>
      <c r="U1487" s="14" t="n"/>
      <c r="V1487" s="14" t="n"/>
      <c r="W1487" s="14" t="n"/>
      <c r="X1487" s="87" t="n"/>
    </row>
    <row r="1488">
      <c r="A1488" s="13" t="n"/>
      <c r="B1488" s="14" t="n"/>
      <c r="C1488" s="14" t="n"/>
      <c r="D1488" s="14" t="n"/>
      <c r="E1488" s="13" t="n"/>
      <c r="F1488" s="13" t="n"/>
      <c r="G1488" s="14" t="n"/>
      <c r="H1488" s="15" t="n"/>
      <c r="I1488" s="15" t="n"/>
      <c r="J1488" s="308" t="n"/>
      <c r="K1488" s="15" t="n"/>
      <c r="L1488" s="15" t="n"/>
      <c r="M1488" s="15" t="n"/>
      <c r="N1488" s="14" t="n"/>
      <c r="O1488" s="13" t="n"/>
      <c r="P1488" s="14" t="n"/>
      <c r="Q1488" s="15">
        <f>IF(N1488="Sí",0,H1488-I1488-K1488)</f>
        <v/>
      </c>
      <c r="R1488" s="14">
        <f>F1488-TODAY()</f>
        <v/>
      </c>
      <c r="S1488" s="14">
        <f>IF(N1488="Sí","🟢 Pagado",IF(R1488&lt;0,"🔴 Vencido",IF(R1488&lt;=7,"🟡 Por vencer","")))</f>
        <v/>
      </c>
      <c r="T1488" s="14" t="n"/>
      <c r="U1488" s="14" t="n"/>
      <c r="V1488" s="14" t="n"/>
      <c r="W1488" s="14" t="n"/>
      <c r="X1488" s="87" t="n"/>
    </row>
    <row r="1489">
      <c r="A1489" s="13" t="n"/>
      <c r="B1489" s="14" t="n"/>
      <c r="C1489" s="14" t="n"/>
      <c r="D1489" s="14" t="n"/>
      <c r="E1489" s="13" t="n"/>
      <c r="F1489" s="13" t="n"/>
      <c r="G1489" s="14" t="n"/>
      <c r="H1489" s="15" t="n"/>
      <c r="I1489" s="15" t="n"/>
      <c r="J1489" s="308" t="n"/>
      <c r="K1489" s="15" t="n"/>
      <c r="L1489" s="15" t="n"/>
      <c r="M1489" s="15" t="n"/>
      <c r="N1489" s="14" t="n"/>
      <c r="O1489" s="13" t="n"/>
      <c r="P1489" s="14" t="n"/>
      <c r="Q1489" s="15">
        <f>IF(N1489="Sí",0,H1489-I1489-K1489)</f>
        <v/>
      </c>
      <c r="R1489" s="14">
        <f>F1489-TODAY()</f>
        <v/>
      </c>
      <c r="S1489" s="14">
        <f>IF(N1489="Sí","🟢 Pagado",IF(R1489&lt;0,"🔴 Vencido",IF(R1489&lt;=7,"🟡 Por vencer","")))</f>
        <v/>
      </c>
      <c r="T1489" s="14" t="n"/>
      <c r="U1489" s="14" t="n"/>
      <c r="V1489" s="14" t="n"/>
      <c r="W1489" s="14" t="n"/>
      <c r="X1489" s="87" t="n"/>
    </row>
    <row r="1490">
      <c r="A1490" s="13" t="n"/>
      <c r="B1490" s="14" t="n"/>
      <c r="C1490" s="14" t="n"/>
      <c r="D1490" s="14" t="n"/>
      <c r="E1490" s="13" t="n"/>
      <c r="F1490" s="13" t="n"/>
      <c r="G1490" s="14" t="n"/>
      <c r="H1490" s="15" t="n"/>
      <c r="I1490" s="15" t="n"/>
      <c r="J1490" s="308" t="n"/>
      <c r="K1490" s="15" t="n"/>
      <c r="L1490" s="15" t="n"/>
      <c r="M1490" s="15" t="n"/>
      <c r="N1490" s="14" t="n"/>
      <c r="O1490" s="13" t="n"/>
      <c r="P1490" s="14" t="n"/>
      <c r="Q1490" s="15">
        <f>IF(N1490="Sí",0,H1490-I1490-K1490)</f>
        <v/>
      </c>
      <c r="R1490" s="14">
        <f>F1490-TODAY()</f>
        <v/>
      </c>
      <c r="S1490" s="14">
        <f>IF(N1490="Sí","🟢 Pagado",IF(R1490&lt;0,"🔴 Vencido",IF(R1490&lt;=7,"🟡 Por vencer","")))</f>
        <v/>
      </c>
      <c r="T1490" s="14" t="n"/>
      <c r="U1490" s="14" t="n"/>
      <c r="V1490" s="14" t="n"/>
      <c r="W1490" s="14" t="n"/>
      <c r="X1490" s="87" t="n"/>
    </row>
    <row r="1491">
      <c r="A1491" s="13" t="n"/>
      <c r="B1491" s="14" t="n"/>
      <c r="C1491" s="14" t="n"/>
      <c r="D1491" s="14" t="n"/>
      <c r="E1491" s="13" t="n"/>
      <c r="F1491" s="13" t="n"/>
      <c r="G1491" s="14" t="n"/>
      <c r="H1491" s="15" t="n"/>
      <c r="I1491" s="15" t="n"/>
      <c r="J1491" s="308" t="n"/>
      <c r="K1491" s="15" t="n"/>
      <c r="L1491" s="15" t="n"/>
      <c r="M1491" s="15" t="n"/>
      <c r="N1491" s="14" t="n"/>
      <c r="O1491" s="13" t="n"/>
      <c r="P1491" s="14" t="n"/>
      <c r="Q1491" s="15">
        <f>IF(N1491="Sí",0,H1491-I1491-K1491)</f>
        <v/>
      </c>
      <c r="R1491" s="14">
        <f>F1491-TODAY()</f>
        <v/>
      </c>
      <c r="S1491" s="14">
        <f>IF(N1491="Sí","🟢 Pagado",IF(R1491&lt;0,"🔴 Vencido",IF(R1491&lt;=7,"🟡 Por vencer","")))</f>
        <v/>
      </c>
      <c r="T1491" s="14" t="n"/>
      <c r="U1491" s="14" t="n"/>
      <c r="V1491" s="14" t="n"/>
      <c r="W1491" s="14" t="n"/>
      <c r="X1491" s="87" t="n"/>
    </row>
    <row r="1492">
      <c r="A1492" s="13" t="n"/>
      <c r="B1492" s="14" t="n"/>
      <c r="C1492" s="14" t="n"/>
      <c r="D1492" s="14" t="n"/>
      <c r="E1492" s="13" t="n"/>
      <c r="F1492" s="13" t="n"/>
      <c r="G1492" s="14" t="n"/>
      <c r="H1492" s="15" t="n"/>
      <c r="I1492" s="15" t="n"/>
      <c r="J1492" s="308" t="n"/>
      <c r="K1492" s="15" t="n"/>
      <c r="L1492" s="15" t="n"/>
      <c r="M1492" s="15" t="n"/>
      <c r="N1492" s="14" t="n"/>
      <c r="O1492" s="13" t="n"/>
      <c r="P1492" s="14" t="n"/>
      <c r="Q1492" s="15">
        <f>IF(N1492="Sí",0,H1492-I1492-K1492)</f>
        <v/>
      </c>
      <c r="R1492" s="14">
        <f>F1492-TODAY()</f>
        <v/>
      </c>
      <c r="S1492" s="14">
        <f>IF(N1492="Sí","🟢 Pagado",IF(R1492&lt;0,"🔴 Vencido",IF(R1492&lt;=7,"🟡 Por vencer","")))</f>
        <v/>
      </c>
      <c r="T1492" s="14" t="n"/>
      <c r="U1492" s="14" t="n"/>
      <c r="V1492" s="14" t="n"/>
      <c r="W1492" s="14" t="n"/>
      <c r="X1492" s="87" t="n"/>
    </row>
    <row r="1493">
      <c r="A1493" s="13" t="n"/>
      <c r="B1493" s="14" t="n"/>
      <c r="C1493" s="14" t="n"/>
      <c r="D1493" s="14" t="n"/>
      <c r="E1493" s="13" t="n"/>
      <c r="F1493" s="13" t="n"/>
      <c r="G1493" s="14" t="n"/>
      <c r="H1493" s="15" t="n"/>
      <c r="I1493" s="15" t="n"/>
      <c r="J1493" s="308" t="n"/>
      <c r="K1493" s="15" t="n"/>
      <c r="L1493" s="15" t="n"/>
      <c r="M1493" s="15" t="n"/>
      <c r="N1493" s="14" t="n"/>
      <c r="O1493" s="13" t="n"/>
      <c r="P1493" s="14" t="n"/>
      <c r="Q1493" s="15">
        <f>IF(N1493="Sí",0,H1493-I1493-K1493)</f>
        <v/>
      </c>
      <c r="R1493" s="14">
        <f>F1493-TODAY()</f>
        <v/>
      </c>
      <c r="S1493" s="14">
        <f>IF(N1493="Sí","🟢 Pagado",IF(R1493&lt;0,"🔴 Vencido",IF(R1493&lt;=7,"🟡 Por vencer","")))</f>
        <v/>
      </c>
      <c r="T1493" s="14" t="n"/>
      <c r="U1493" s="14" t="n"/>
      <c r="V1493" s="14" t="n"/>
      <c r="W1493" s="14" t="n"/>
      <c r="X1493" s="87" t="n"/>
    </row>
    <row r="1494">
      <c r="A1494" s="13" t="n"/>
      <c r="B1494" s="14" t="n"/>
      <c r="C1494" s="14" t="n"/>
      <c r="D1494" s="14" t="n"/>
      <c r="E1494" s="13" t="n"/>
      <c r="F1494" s="13" t="n"/>
      <c r="G1494" s="14" t="n"/>
      <c r="H1494" s="15" t="n"/>
      <c r="I1494" s="15" t="n"/>
      <c r="J1494" s="308" t="n"/>
      <c r="K1494" s="15" t="n"/>
      <c r="L1494" s="15" t="n"/>
      <c r="M1494" s="15" t="n"/>
      <c r="N1494" s="14" t="n"/>
      <c r="O1494" s="13" t="n"/>
      <c r="P1494" s="14" t="n"/>
      <c r="Q1494" s="15">
        <f>IF(N1494="Sí",0,H1494-I1494-K1494)</f>
        <v/>
      </c>
      <c r="R1494" s="14">
        <f>F1494-TODAY()</f>
        <v/>
      </c>
      <c r="S1494" s="14">
        <f>IF(N1494="Sí","🟢 Pagado",IF(R1494&lt;0,"🔴 Vencido",IF(R1494&lt;=7,"🟡 Por vencer","")))</f>
        <v/>
      </c>
      <c r="T1494" s="14" t="n"/>
      <c r="U1494" s="14" t="n"/>
      <c r="V1494" s="14" t="n"/>
      <c r="W1494" s="14" t="n"/>
      <c r="X1494" s="87" t="n"/>
    </row>
    <row r="1495">
      <c r="A1495" s="13" t="n"/>
      <c r="B1495" s="14" t="n"/>
      <c r="C1495" s="14" t="n"/>
      <c r="D1495" s="14" t="n"/>
      <c r="E1495" s="13" t="n"/>
      <c r="F1495" s="13" t="n"/>
      <c r="G1495" s="14" t="n"/>
      <c r="H1495" s="15" t="n"/>
      <c r="I1495" s="15" t="n"/>
      <c r="J1495" s="308" t="n"/>
      <c r="K1495" s="15" t="n"/>
      <c r="L1495" s="15" t="n"/>
      <c r="M1495" s="15" t="n"/>
      <c r="N1495" s="14" t="n"/>
      <c r="O1495" s="13" t="n"/>
      <c r="P1495" s="14" t="n"/>
      <c r="Q1495" s="15">
        <f>IF(N1495="Sí",0,H1495-I1495-K1495)</f>
        <v/>
      </c>
      <c r="R1495" s="14">
        <f>F1495-TODAY()</f>
        <v/>
      </c>
      <c r="S1495" s="14">
        <f>IF(N1495="Sí","🟢 Pagado",IF(R1495&lt;0,"🔴 Vencido",IF(R1495&lt;=7,"🟡 Por vencer","")))</f>
        <v/>
      </c>
      <c r="T1495" s="14" t="n"/>
      <c r="U1495" s="14" t="n"/>
      <c r="V1495" s="14" t="n"/>
      <c r="W1495" s="14" t="n"/>
      <c r="X1495" s="87" t="n"/>
    </row>
    <row r="1496">
      <c r="A1496" s="13" t="n"/>
      <c r="B1496" s="14" t="n"/>
      <c r="C1496" s="14" t="n"/>
      <c r="D1496" s="14" t="n"/>
      <c r="E1496" s="13" t="n"/>
      <c r="F1496" s="13" t="n"/>
      <c r="G1496" s="14" t="n"/>
      <c r="H1496" s="15" t="n"/>
      <c r="I1496" s="15" t="n"/>
      <c r="J1496" s="308" t="n"/>
      <c r="K1496" s="15" t="n"/>
      <c r="L1496" s="15" t="n"/>
      <c r="M1496" s="15" t="n"/>
      <c r="N1496" s="14" t="n"/>
      <c r="O1496" s="13" t="n"/>
      <c r="P1496" s="14" t="n"/>
      <c r="Q1496" s="15">
        <f>IF(N1496="Sí",0,H1496-I1496-K1496)</f>
        <v/>
      </c>
      <c r="R1496" s="14">
        <f>F1496-TODAY()</f>
        <v/>
      </c>
      <c r="S1496" s="14">
        <f>IF(N1496="Sí","🟢 Pagado",IF(R1496&lt;0,"🔴 Vencido",IF(R1496&lt;=7,"🟡 Por vencer","")))</f>
        <v/>
      </c>
      <c r="T1496" s="14" t="n"/>
      <c r="U1496" s="14" t="n"/>
      <c r="V1496" s="14" t="n"/>
      <c r="W1496" s="14" t="n"/>
      <c r="X1496" s="87" t="n"/>
    </row>
    <row r="1497">
      <c r="A1497" s="13" t="n"/>
      <c r="B1497" s="14" t="n"/>
      <c r="C1497" s="14" t="n"/>
      <c r="D1497" s="14" t="n"/>
      <c r="E1497" s="13" t="n"/>
      <c r="F1497" s="13" t="n"/>
      <c r="G1497" s="14" t="n"/>
      <c r="H1497" s="15" t="n"/>
      <c r="I1497" s="15" t="n"/>
      <c r="J1497" s="308" t="n"/>
      <c r="K1497" s="15" t="n"/>
      <c r="L1497" s="15" t="n"/>
      <c r="M1497" s="15" t="n"/>
      <c r="N1497" s="14" t="n"/>
      <c r="O1497" s="13" t="n"/>
      <c r="P1497" s="14" t="n"/>
      <c r="Q1497" s="15">
        <f>IF(N1497="Sí",0,H1497-I1497-K1497)</f>
        <v/>
      </c>
      <c r="R1497" s="14">
        <f>F1497-TODAY()</f>
        <v/>
      </c>
      <c r="S1497" s="14">
        <f>IF(N1497="Sí","🟢 Pagado",IF(R1497&lt;0,"🔴 Vencido",IF(R1497&lt;=7,"🟡 Por vencer","")))</f>
        <v/>
      </c>
      <c r="T1497" s="14" t="n"/>
      <c r="U1497" s="14" t="n"/>
      <c r="V1497" s="14" t="n"/>
      <c r="W1497" s="14" t="n"/>
      <c r="X1497" s="87" t="n"/>
    </row>
    <row r="1498">
      <c r="A1498" s="13" t="n"/>
      <c r="B1498" s="14" t="n"/>
      <c r="C1498" s="14" t="n"/>
      <c r="D1498" s="14" t="n"/>
      <c r="E1498" s="13" t="n"/>
      <c r="F1498" s="13" t="n"/>
      <c r="G1498" s="14" t="n"/>
      <c r="H1498" s="15" t="n"/>
      <c r="I1498" s="15" t="n"/>
      <c r="J1498" s="308" t="n"/>
      <c r="K1498" s="15" t="n"/>
      <c r="L1498" s="15" t="n"/>
      <c r="M1498" s="15" t="n"/>
      <c r="N1498" s="14" t="n"/>
      <c r="O1498" s="13" t="n"/>
      <c r="P1498" s="14" t="n"/>
      <c r="Q1498" s="15">
        <f>IF(N1498="Sí",0,H1498-I1498-K1498)</f>
        <v/>
      </c>
      <c r="R1498" s="14">
        <f>F1498-TODAY()</f>
        <v/>
      </c>
      <c r="S1498" s="14">
        <f>IF(N1498="Sí","🟢 Pagado",IF(R1498&lt;0,"🔴 Vencido",IF(R1498&lt;=7,"🟡 Por vencer","")))</f>
        <v/>
      </c>
      <c r="T1498" s="14" t="n"/>
      <c r="U1498" s="14" t="n"/>
      <c r="V1498" s="14" t="n"/>
      <c r="W1498" s="14" t="n"/>
      <c r="X1498" s="87" t="n"/>
    </row>
    <row r="1499">
      <c r="A1499" s="13" t="n"/>
      <c r="B1499" s="14" t="n"/>
      <c r="C1499" s="14" t="n"/>
      <c r="D1499" s="14" t="n"/>
      <c r="E1499" s="13" t="n"/>
      <c r="F1499" s="13" t="n"/>
      <c r="G1499" s="14" t="n"/>
      <c r="H1499" s="15" t="n"/>
      <c r="I1499" s="15" t="n"/>
      <c r="J1499" s="308" t="n"/>
      <c r="K1499" s="15" t="n"/>
      <c r="L1499" s="15" t="n"/>
      <c r="M1499" s="15" t="n"/>
      <c r="N1499" s="14" t="n"/>
      <c r="O1499" s="13" t="n"/>
      <c r="P1499" s="14" t="n"/>
      <c r="Q1499" s="15">
        <f>IF(N1499="Sí",0,H1499-I1499-K1499)</f>
        <v/>
      </c>
      <c r="R1499" s="14">
        <f>F1499-TODAY()</f>
        <v/>
      </c>
      <c r="S1499" s="14">
        <f>IF(N1499="Sí","🟢 Pagado",IF(R1499&lt;0,"🔴 Vencido",IF(R1499&lt;=7,"🟡 Por vencer","")))</f>
        <v/>
      </c>
      <c r="T1499" s="14" t="n"/>
      <c r="U1499" s="14" t="n"/>
      <c r="V1499" s="14" t="n"/>
      <c r="W1499" s="14" t="n"/>
      <c r="X1499" s="87" t="n"/>
    </row>
    <row r="1500">
      <c r="A1500" s="13" t="n"/>
      <c r="B1500" s="14" t="n"/>
      <c r="C1500" s="14" t="n"/>
      <c r="D1500" s="14" t="n"/>
      <c r="E1500" s="13" t="n"/>
      <c r="F1500" s="13" t="n"/>
      <c r="G1500" s="14" t="n"/>
      <c r="H1500" s="15" t="n"/>
      <c r="I1500" s="15" t="n"/>
      <c r="J1500" s="308" t="n"/>
      <c r="K1500" s="15" t="n"/>
      <c r="L1500" s="15" t="n"/>
      <c r="M1500" s="15" t="n"/>
      <c r="N1500" s="14" t="n"/>
      <c r="O1500" s="13" t="n"/>
      <c r="P1500" s="14" t="n"/>
      <c r="Q1500" s="15">
        <f>IF(N1500="Sí",0,H1500-I1500-K1500)</f>
        <v/>
      </c>
      <c r="R1500" s="14">
        <f>F1500-TODAY()</f>
        <v/>
      </c>
      <c r="S1500" s="14">
        <f>IF(N1500="Sí","🟢 Pagado",IF(R1500&lt;0,"🔴 Vencido",IF(R1500&lt;=7,"🟡 Por vencer","")))</f>
        <v/>
      </c>
      <c r="T1500" s="14" t="n"/>
      <c r="U1500" s="14" t="n"/>
      <c r="V1500" s="14" t="n"/>
      <c r="W1500" s="14" t="n"/>
      <c r="X1500" s="87" t="n"/>
    </row>
    <row r="1501">
      <c r="A1501" s="13" t="n"/>
      <c r="B1501" s="14" t="n"/>
      <c r="C1501" s="14" t="n"/>
      <c r="D1501" s="14" t="n"/>
      <c r="E1501" s="13" t="n"/>
      <c r="F1501" s="13" t="n"/>
      <c r="G1501" s="14" t="n"/>
      <c r="H1501" s="15" t="n"/>
      <c r="I1501" s="15" t="n"/>
      <c r="J1501" s="308" t="n"/>
      <c r="K1501" s="15" t="n"/>
      <c r="L1501" s="15" t="n"/>
      <c r="M1501" s="15" t="n"/>
      <c r="N1501" s="14" t="n"/>
      <c r="O1501" s="13" t="n"/>
      <c r="P1501" s="14" t="n"/>
      <c r="Q1501" s="15">
        <f>IF(N1501="Sí",0,H1501-I1501-K1501)</f>
        <v/>
      </c>
      <c r="R1501" s="14">
        <f>F1501-TODAY()</f>
        <v/>
      </c>
      <c r="S1501" s="14">
        <f>IF(N1501="Sí","🟢 Pagado",IF(R1501&lt;0,"🔴 Vencido",IF(R1501&lt;=7,"🟡 Por vencer","")))</f>
        <v/>
      </c>
      <c r="T1501" s="14" t="n"/>
      <c r="U1501" s="14" t="n"/>
      <c r="V1501" s="14" t="n"/>
      <c r="W1501" s="14" t="n"/>
      <c r="X1501" s="87" t="n"/>
    </row>
    <row r="1502">
      <c r="A1502" s="13" t="n"/>
      <c r="B1502" s="14" t="n"/>
      <c r="C1502" s="14" t="n"/>
      <c r="D1502" s="14" t="n"/>
      <c r="E1502" s="13" t="n"/>
      <c r="F1502" s="13" t="n"/>
      <c r="G1502" s="14" t="n"/>
      <c r="H1502" s="15" t="n"/>
      <c r="I1502" s="15" t="n"/>
      <c r="J1502" s="308" t="n"/>
      <c r="K1502" s="15" t="n"/>
      <c r="L1502" s="15" t="n"/>
      <c r="M1502" s="15" t="n"/>
      <c r="N1502" s="14" t="n"/>
      <c r="O1502" s="13" t="n"/>
      <c r="P1502" s="14" t="n"/>
      <c r="Q1502" s="15">
        <f>IF(N1502="Sí",0,H1502-I1502-K1502)</f>
        <v/>
      </c>
      <c r="R1502" s="14">
        <f>F1502-TODAY()</f>
        <v/>
      </c>
      <c r="S1502" s="14">
        <f>IF(N1502="Sí","🟢 Pagado",IF(R1502&lt;0,"🔴 Vencido",IF(R1502&lt;=7,"🟡 Por vencer","")))</f>
        <v/>
      </c>
      <c r="T1502" s="14" t="n"/>
      <c r="U1502" s="14" t="n"/>
      <c r="V1502" s="14" t="n"/>
      <c r="W1502" s="14" t="n"/>
      <c r="X1502" s="87" t="n"/>
    </row>
    <row r="1503">
      <c r="A1503" s="13" t="n"/>
      <c r="B1503" s="14" t="n"/>
      <c r="C1503" s="14" t="n"/>
      <c r="D1503" s="14" t="n"/>
      <c r="E1503" s="13" t="n"/>
      <c r="F1503" s="13" t="n"/>
      <c r="G1503" s="14" t="n"/>
      <c r="H1503" s="15" t="n"/>
      <c r="I1503" s="15" t="n"/>
      <c r="J1503" s="308" t="n"/>
      <c r="K1503" s="15" t="n"/>
      <c r="L1503" s="15" t="n"/>
      <c r="M1503" s="15" t="n"/>
      <c r="N1503" s="14" t="n"/>
      <c r="O1503" s="13" t="n"/>
      <c r="P1503" s="14" t="n"/>
      <c r="Q1503" s="15">
        <f>IF(N1503="Sí",0,H1503-I1503-K1503)</f>
        <v/>
      </c>
      <c r="R1503" s="14">
        <f>F1503-TODAY()</f>
        <v/>
      </c>
      <c r="S1503" s="14">
        <f>IF(N1503="Sí","🟢 Pagado",IF(R1503&lt;0,"🔴 Vencido",IF(R1503&lt;=7,"🟡 Por vencer","")))</f>
        <v/>
      </c>
      <c r="T1503" s="14" t="n"/>
      <c r="U1503" s="14" t="n"/>
      <c r="V1503" s="14" t="n"/>
      <c r="W1503" s="14" t="n"/>
      <c r="X1503" s="87" t="n"/>
    </row>
    <row r="1504">
      <c r="A1504" s="13" t="n"/>
      <c r="B1504" s="14" t="n"/>
      <c r="C1504" s="14" t="n"/>
      <c r="D1504" s="14" t="n"/>
      <c r="E1504" s="13" t="n"/>
      <c r="F1504" s="13" t="n"/>
      <c r="G1504" s="14" t="n"/>
      <c r="H1504" s="15" t="n"/>
      <c r="I1504" s="15" t="n"/>
      <c r="J1504" s="308" t="n"/>
      <c r="K1504" s="15" t="n"/>
      <c r="L1504" s="15" t="n"/>
      <c r="M1504" s="15" t="n"/>
      <c r="N1504" s="14" t="n"/>
      <c r="O1504" s="13" t="n"/>
      <c r="P1504" s="14" t="n"/>
      <c r="Q1504" s="15">
        <f>IF(N1504="Sí",0,H1504-I1504-K1504)</f>
        <v/>
      </c>
      <c r="R1504" s="14">
        <f>F1504-TODAY()</f>
        <v/>
      </c>
      <c r="S1504" s="14">
        <f>IF(N1504="Sí","🟢 Pagado",IF(R1504&lt;0,"🔴 Vencido",IF(R1504&lt;=7,"🟡 Por vencer","")))</f>
        <v/>
      </c>
      <c r="T1504" s="14" t="n"/>
      <c r="U1504" s="14" t="n"/>
      <c r="V1504" s="14" t="n"/>
      <c r="W1504" s="14" t="n"/>
      <c r="X1504" s="87" t="n"/>
    </row>
    <row r="1505">
      <c r="A1505" s="13" t="n"/>
      <c r="B1505" s="14" t="n"/>
      <c r="C1505" s="14" t="n"/>
      <c r="D1505" s="14" t="n"/>
      <c r="E1505" s="13" t="n"/>
      <c r="F1505" s="13" t="n"/>
      <c r="G1505" s="14" t="n"/>
      <c r="H1505" s="15" t="n"/>
      <c r="I1505" s="15" t="n"/>
      <c r="J1505" s="308" t="n"/>
      <c r="K1505" s="15" t="n"/>
      <c r="L1505" s="15" t="n"/>
      <c r="M1505" s="15" t="n"/>
      <c r="N1505" s="14" t="n"/>
      <c r="O1505" s="13" t="n"/>
      <c r="P1505" s="14" t="n"/>
      <c r="Q1505" s="15">
        <f>IF(N1505="Sí",0,H1505-I1505-K1505)</f>
        <v/>
      </c>
      <c r="R1505" s="14">
        <f>F1505-TODAY()</f>
        <v/>
      </c>
      <c r="S1505" s="14">
        <f>IF(N1505="Sí","🟢 Pagado",IF(R1505&lt;0,"🔴 Vencido",IF(R1505&lt;=7,"🟡 Por vencer","")))</f>
        <v/>
      </c>
      <c r="T1505" s="14" t="n"/>
      <c r="U1505" s="14" t="n"/>
      <c r="V1505" s="14" t="n"/>
      <c r="W1505" s="14" t="n"/>
      <c r="X1505" s="87" t="n"/>
    </row>
    <row r="1506">
      <c r="A1506" s="13" t="n"/>
      <c r="B1506" s="14" t="n"/>
      <c r="C1506" s="14" t="n"/>
      <c r="D1506" s="14" t="n"/>
      <c r="E1506" s="13" t="n"/>
      <c r="F1506" s="13" t="n"/>
      <c r="G1506" s="14" t="n"/>
      <c r="H1506" s="15" t="n"/>
      <c r="I1506" s="15" t="n"/>
      <c r="J1506" s="308" t="n"/>
      <c r="K1506" s="15" t="n"/>
      <c r="L1506" s="15" t="n"/>
      <c r="M1506" s="15" t="n"/>
      <c r="N1506" s="14" t="n"/>
      <c r="O1506" s="13" t="n"/>
      <c r="P1506" s="14" t="n"/>
      <c r="Q1506" s="15">
        <f>IF(N1506="Sí",0,H1506-I1506-K1506)</f>
        <v/>
      </c>
      <c r="R1506" s="14">
        <f>F1506-TODAY()</f>
        <v/>
      </c>
      <c r="S1506" s="14">
        <f>IF(N1506="Sí","🟢 Pagado",IF(R1506&lt;0,"🔴 Vencido",IF(R1506&lt;=7,"🟡 Por vencer","")))</f>
        <v/>
      </c>
      <c r="T1506" s="14" t="n"/>
      <c r="U1506" s="14" t="n"/>
      <c r="V1506" s="14" t="n"/>
      <c r="W1506" s="14" t="n"/>
      <c r="X1506" s="87" t="n"/>
    </row>
    <row r="1507">
      <c r="A1507" s="13" t="n"/>
      <c r="B1507" s="14" t="n"/>
      <c r="C1507" s="14" t="n"/>
      <c r="D1507" s="14" t="n"/>
      <c r="E1507" s="13" t="n"/>
      <c r="F1507" s="13" t="n"/>
      <c r="G1507" s="14" t="n"/>
      <c r="H1507" s="15" t="n"/>
      <c r="I1507" s="15" t="n"/>
      <c r="J1507" s="308" t="n"/>
      <c r="K1507" s="15" t="n"/>
      <c r="L1507" s="15" t="n"/>
      <c r="M1507" s="15" t="n"/>
      <c r="N1507" s="14" t="n"/>
      <c r="O1507" s="13" t="n"/>
      <c r="P1507" s="14" t="n"/>
      <c r="Q1507" s="15">
        <f>IF(N1507="Sí",0,H1507-I1507-K1507)</f>
        <v/>
      </c>
      <c r="R1507" s="14">
        <f>F1507-TODAY()</f>
        <v/>
      </c>
      <c r="S1507" s="14">
        <f>IF(N1507="Sí","🟢 Pagado",IF(R1507&lt;0,"🔴 Vencido",IF(R1507&lt;=7,"🟡 Por vencer","")))</f>
        <v/>
      </c>
      <c r="T1507" s="14" t="n"/>
      <c r="U1507" s="14" t="n"/>
      <c r="V1507" s="14" t="n"/>
      <c r="W1507" s="14" t="n"/>
      <c r="X1507" s="87" t="n"/>
    </row>
    <row r="1508">
      <c r="A1508" s="13" t="n"/>
      <c r="B1508" s="14" t="n"/>
      <c r="C1508" s="14" t="n"/>
      <c r="D1508" s="14" t="n"/>
      <c r="E1508" s="13" t="n"/>
      <c r="F1508" s="13" t="n"/>
      <c r="G1508" s="14" t="n"/>
      <c r="H1508" s="15" t="n"/>
      <c r="I1508" s="15" t="n"/>
      <c r="J1508" s="308" t="n"/>
      <c r="K1508" s="15" t="n"/>
      <c r="L1508" s="15" t="n"/>
      <c r="M1508" s="15" t="n"/>
      <c r="N1508" s="14" t="n"/>
      <c r="O1508" s="13" t="n"/>
      <c r="P1508" s="14" t="n"/>
      <c r="Q1508" s="15">
        <f>IF(N1508="Sí",0,H1508-I1508-K1508)</f>
        <v/>
      </c>
      <c r="R1508" s="14">
        <f>F1508-TODAY()</f>
        <v/>
      </c>
      <c r="S1508" s="14">
        <f>IF(N1508="Sí","🟢 Pagado",IF(R1508&lt;0,"🔴 Vencido",IF(R1508&lt;=7,"🟡 Por vencer","")))</f>
        <v/>
      </c>
      <c r="T1508" s="14" t="n"/>
      <c r="U1508" s="14" t="n"/>
      <c r="V1508" s="14" t="n"/>
      <c r="W1508" s="14" t="n"/>
      <c r="X1508" s="87" t="n"/>
    </row>
    <row r="1509">
      <c r="A1509" s="13" t="n"/>
      <c r="B1509" s="14" t="n"/>
      <c r="C1509" s="14" t="n"/>
      <c r="D1509" s="14" t="n"/>
      <c r="E1509" s="13" t="n"/>
      <c r="F1509" s="13" t="n"/>
      <c r="G1509" s="14" t="n"/>
      <c r="H1509" s="15" t="n"/>
      <c r="I1509" s="15" t="n"/>
      <c r="J1509" s="308" t="n"/>
      <c r="K1509" s="15" t="n"/>
      <c r="L1509" s="15" t="n"/>
      <c r="M1509" s="15" t="n"/>
      <c r="N1509" s="14" t="n"/>
      <c r="O1509" s="13" t="n"/>
      <c r="P1509" s="14" t="n"/>
      <c r="Q1509" s="15">
        <f>IF(N1509="Sí",0,H1509-I1509-K1509)</f>
        <v/>
      </c>
      <c r="R1509" s="14">
        <f>F1509-TODAY()</f>
        <v/>
      </c>
      <c r="S1509" s="14">
        <f>IF(N1509="Sí","🟢 Pagado",IF(R1509&lt;0,"🔴 Vencido",IF(R1509&lt;=7,"🟡 Por vencer","")))</f>
        <v/>
      </c>
      <c r="T1509" s="14" t="n"/>
      <c r="U1509" s="14" t="n"/>
      <c r="V1509" s="14" t="n"/>
      <c r="W1509" s="14" t="n"/>
      <c r="X1509" s="87" t="n"/>
    </row>
    <row r="1510">
      <c r="A1510" s="13" t="n"/>
      <c r="B1510" s="14" t="n"/>
      <c r="C1510" s="14" t="n"/>
      <c r="D1510" s="14" t="n"/>
      <c r="E1510" s="13" t="n"/>
      <c r="F1510" s="13" t="n"/>
      <c r="G1510" s="14" t="n"/>
      <c r="H1510" s="15" t="n"/>
      <c r="I1510" s="15" t="n"/>
      <c r="J1510" s="308" t="n"/>
      <c r="K1510" s="15" t="n"/>
      <c r="L1510" s="15" t="n"/>
      <c r="M1510" s="15" t="n"/>
      <c r="N1510" s="14" t="n"/>
      <c r="O1510" s="13" t="n"/>
      <c r="P1510" s="14" t="n"/>
      <c r="Q1510" s="15">
        <f>IF(N1510="Sí",0,H1510-I1510-K1510)</f>
        <v/>
      </c>
      <c r="R1510" s="14">
        <f>F1510-TODAY()</f>
        <v/>
      </c>
      <c r="S1510" s="14">
        <f>IF(N1510="Sí","🟢 Pagado",IF(R1510&lt;0,"🔴 Vencido",IF(R1510&lt;=7,"🟡 Por vencer","")))</f>
        <v/>
      </c>
      <c r="T1510" s="14" t="n"/>
      <c r="U1510" s="14" t="n"/>
      <c r="V1510" s="14" t="n"/>
      <c r="W1510" s="14" t="n"/>
      <c r="X1510" s="87" t="n"/>
    </row>
    <row r="1511">
      <c r="A1511" s="13" t="n"/>
      <c r="B1511" s="14" t="n"/>
      <c r="C1511" s="14" t="n"/>
      <c r="D1511" s="14" t="n"/>
      <c r="E1511" s="13" t="n"/>
      <c r="F1511" s="13" t="n"/>
      <c r="G1511" s="14" t="n"/>
      <c r="H1511" s="15" t="n"/>
      <c r="I1511" s="15" t="n"/>
      <c r="J1511" s="308" t="n"/>
      <c r="K1511" s="15" t="n"/>
      <c r="L1511" s="15" t="n"/>
      <c r="M1511" s="15" t="n"/>
      <c r="N1511" s="14" t="n"/>
      <c r="O1511" s="13" t="n"/>
      <c r="P1511" s="14" t="n"/>
      <c r="Q1511" s="15">
        <f>IF(N1511="Sí",0,H1511-I1511-K1511)</f>
        <v/>
      </c>
      <c r="R1511" s="14">
        <f>F1511-TODAY()</f>
        <v/>
      </c>
      <c r="S1511" s="14">
        <f>IF(N1511="Sí","🟢 Pagado",IF(R1511&lt;0,"🔴 Vencido",IF(R1511&lt;=7,"🟡 Por vencer","")))</f>
        <v/>
      </c>
      <c r="T1511" s="14" t="n"/>
      <c r="U1511" s="14" t="n"/>
      <c r="V1511" s="14" t="n"/>
      <c r="W1511" s="14" t="n"/>
      <c r="X1511" s="87" t="n"/>
    </row>
    <row r="1512">
      <c r="A1512" s="13" t="n"/>
      <c r="B1512" s="14" t="n"/>
      <c r="C1512" s="14" t="n"/>
      <c r="D1512" s="14" t="n"/>
      <c r="E1512" s="13" t="n"/>
      <c r="F1512" s="13" t="n"/>
      <c r="G1512" s="14" t="n"/>
      <c r="H1512" s="15" t="n"/>
      <c r="I1512" s="15" t="n"/>
      <c r="J1512" s="308" t="n"/>
      <c r="K1512" s="15" t="n"/>
      <c r="L1512" s="15" t="n"/>
      <c r="M1512" s="15" t="n"/>
      <c r="N1512" s="14" t="n"/>
      <c r="O1512" s="13" t="n"/>
      <c r="P1512" s="14" t="n"/>
      <c r="Q1512" s="15">
        <f>IF(N1512="Sí",0,H1512-I1512-K1512)</f>
        <v/>
      </c>
      <c r="R1512" s="14">
        <f>F1512-TODAY()</f>
        <v/>
      </c>
      <c r="S1512" s="14">
        <f>IF(N1512="Sí","🟢 Pagado",IF(R1512&lt;0,"🔴 Vencido",IF(R1512&lt;=7,"🟡 Por vencer","")))</f>
        <v/>
      </c>
      <c r="T1512" s="14" t="n"/>
      <c r="U1512" s="14" t="n"/>
      <c r="V1512" s="14" t="n"/>
      <c r="W1512" s="14" t="n"/>
      <c r="X1512" s="87" t="n"/>
    </row>
    <row r="1513">
      <c r="A1513" s="13" t="n"/>
      <c r="B1513" s="14" t="n"/>
      <c r="C1513" s="14" t="n"/>
      <c r="D1513" s="14" t="n"/>
      <c r="E1513" s="13" t="n"/>
      <c r="F1513" s="13" t="n"/>
      <c r="G1513" s="14" t="n"/>
      <c r="H1513" s="15" t="n"/>
      <c r="I1513" s="15" t="n"/>
      <c r="J1513" s="308" t="n"/>
      <c r="K1513" s="15" t="n"/>
      <c r="L1513" s="15" t="n"/>
      <c r="M1513" s="15" t="n"/>
      <c r="N1513" s="14" t="n"/>
      <c r="O1513" s="13" t="n"/>
      <c r="P1513" s="14" t="n"/>
      <c r="Q1513" s="15">
        <f>IF(N1513="Sí",0,H1513-I1513-K1513)</f>
        <v/>
      </c>
      <c r="R1513" s="14">
        <f>F1513-TODAY()</f>
        <v/>
      </c>
      <c r="S1513" s="14">
        <f>IF(N1513="Sí","🟢 Pagado",IF(R1513&lt;0,"🔴 Vencido",IF(R1513&lt;=7,"🟡 Por vencer","")))</f>
        <v/>
      </c>
      <c r="T1513" s="14" t="n"/>
      <c r="U1513" s="14" t="n"/>
      <c r="V1513" s="14" t="n"/>
      <c r="W1513" s="14" t="n"/>
      <c r="X1513" s="87" t="n"/>
    </row>
    <row r="1514">
      <c r="A1514" s="13" t="n"/>
      <c r="B1514" s="14" t="n"/>
      <c r="C1514" s="14" t="n"/>
      <c r="D1514" s="14" t="n"/>
      <c r="E1514" s="13" t="n"/>
      <c r="F1514" s="13" t="n"/>
      <c r="G1514" s="14" t="n"/>
      <c r="H1514" s="15" t="n"/>
      <c r="I1514" s="15" t="n"/>
      <c r="J1514" s="308" t="n"/>
      <c r="K1514" s="15" t="n"/>
      <c r="L1514" s="15" t="n"/>
      <c r="M1514" s="15" t="n"/>
      <c r="N1514" s="14" t="n"/>
      <c r="O1514" s="13" t="n"/>
      <c r="P1514" s="14" t="n"/>
      <c r="Q1514" s="15">
        <f>IF(N1514="Sí",0,H1514-I1514-K1514)</f>
        <v/>
      </c>
      <c r="R1514" s="14">
        <f>F1514-TODAY()</f>
        <v/>
      </c>
      <c r="S1514" s="14">
        <f>IF(N1514="Sí","🟢 Pagado",IF(R1514&lt;0,"🔴 Vencido",IF(R1514&lt;=7,"🟡 Por vencer","")))</f>
        <v/>
      </c>
      <c r="T1514" s="14" t="n"/>
      <c r="U1514" s="14" t="n"/>
      <c r="V1514" s="14" t="n"/>
      <c r="W1514" s="14" t="n"/>
      <c r="X1514" s="87" t="n"/>
    </row>
    <row r="1515">
      <c r="A1515" s="13" t="n"/>
      <c r="B1515" s="14" t="n"/>
      <c r="C1515" s="14" t="n"/>
      <c r="D1515" s="14" t="n"/>
      <c r="E1515" s="13" t="n"/>
      <c r="F1515" s="13" t="n"/>
      <c r="G1515" s="14" t="n"/>
      <c r="H1515" s="15" t="n"/>
      <c r="I1515" s="15" t="n"/>
      <c r="J1515" s="308" t="n"/>
      <c r="K1515" s="15" t="n"/>
      <c r="L1515" s="15" t="n"/>
      <c r="M1515" s="15" t="n"/>
      <c r="N1515" s="14" t="n"/>
      <c r="O1515" s="13" t="n"/>
      <c r="P1515" s="14" t="n"/>
      <c r="Q1515" s="15">
        <f>IF(N1515="Sí",0,H1515-I1515-K1515)</f>
        <v/>
      </c>
      <c r="R1515" s="14">
        <f>F1515-TODAY()</f>
        <v/>
      </c>
      <c r="S1515" s="14">
        <f>IF(N1515="Sí","🟢 Pagado",IF(R1515&lt;0,"🔴 Vencido",IF(R1515&lt;=7,"🟡 Por vencer","")))</f>
        <v/>
      </c>
      <c r="T1515" s="14" t="n"/>
      <c r="U1515" s="14" t="n"/>
      <c r="V1515" s="14" t="n"/>
      <c r="W1515" s="14" t="n"/>
      <c r="X1515" s="87" t="n"/>
    </row>
    <row r="1516">
      <c r="A1516" s="13" t="n"/>
      <c r="B1516" s="14" t="n"/>
      <c r="C1516" s="14" t="n"/>
      <c r="D1516" s="14" t="n"/>
      <c r="E1516" s="13" t="n"/>
      <c r="F1516" s="13" t="n"/>
      <c r="G1516" s="14" t="n"/>
      <c r="H1516" s="15" t="n"/>
      <c r="I1516" s="15" t="n"/>
      <c r="J1516" s="308" t="n"/>
      <c r="K1516" s="15" t="n"/>
      <c r="L1516" s="15" t="n"/>
      <c r="M1516" s="15" t="n"/>
      <c r="N1516" s="14" t="n"/>
      <c r="O1516" s="13" t="n"/>
      <c r="P1516" s="14" t="n"/>
      <c r="Q1516" s="15">
        <f>IF(N1516="Sí",0,H1516-I1516-K1516)</f>
        <v/>
      </c>
      <c r="R1516" s="14">
        <f>F1516-TODAY()</f>
        <v/>
      </c>
      <c r="S1516" s="14">
        <f>IF(N1516="Sí","🟢 Pagado",IF(R1516&lt;0,"🔴 Vencido",IF(R1516&lt;=7,"🟡 Por vencer","")))</f>
        <v/>
      </c>
      <c r="T1516" s="14" t="n"/>
      <c r="U1516" s="14" t="n"/>
      <c r="V1516" s="14" t="n"/>
      <c r="W1516" s="14" t="n"/>
      <c r="X1516" s="87" t="n"/>
    </row>
    <row r="1517">
      <c r="A1517" s="13" t="n"/>
      <c r="B1517" s="14" t="n"/>
      <c r="C1517" s="14" t="n"/>
      <c r="D1517" s="14" t="n"/>
      <c r="E1517" s="13" t="n"/>
      <c r="F1517" s="13" t="n"/>
      <c r="G1517" s="14" t="n"/>
      <c r="H1517" s="15" t="n"/>
      <c r="I1517" s="15" t="n"/>
      <c r="J1517" s="308" t="n"/>
      <c r="K1517" s="15" t="n"/>
      <c r="L1517" s="15" t="n"/>
      <c r="M1517" s="15" t="n"/>
      <c r="N1517" s="14" t="n"/>
      <c r="O1517" s="13" t="n"/>
      <c r="P1517" s="14" t="n"/>
      <c r="Q1517" s="15">
        <f>IF(N1517="Sí",0,H1517-I1517-K1517)</f>
        <v/>
      </c>
      <c r="R1517" s="14">
        <f>F1517-TODAY()</f>
        <v/>
      </c>
      <c r="S1517" s="14">
        <f>IF(N1517="Sí","🟢 Pagado",IF(R1517&lt;0,"🔴 Vencido",IF(R1517&lt;=7,"🟡 Por vencer","")))</f>
        <v/>
      </c>
      <c r="T1517" s="14" t="n"/>
      <c r="U1517" s="14" t="n"/>
      <c r="V1517" s="14" t="n"/>
      <c r="W1517" s="14" t="n"/>
      <c r="X1517" s="87" t="n"/>
    </row>
    <row r="1518">
      <c r="A1518" s="13" t="n"/>
      <c r="B1518" s="14" t="n"/>
      <c r="C1518" s="14" t="n"/>
      <c r="D1518" s="14" t="n"/>
      <c r="E1518" s="13" t="n"/>
      <c r="F1518" s="13" t="n"/>
      <c r="G1518" s="14" t="n"/>
      <c r="H1518" s="15" t="n"/>
      <c r="I1518" s="15" t="n"/>
      <c r="J1518" s="308" t="n"/>
      <c r="K1518" s="15" t="n"/>
      <c r="L1518" s="15" t="n"/>
      <c r="M1518" s="15" t="n"/>
      <c r="N1518" s="14" t="n"/>
      <c r="O1518" s="13" t="n"/>
      <c r="P1518" s="14" t="n"/>
      <c r="Q1518" s="15">
        <f>IF(N1518="Sí",0,H1518-I1518-K1518)</f>
        <v/>
      </c>
      <c r="R1518" s="14">
        <f>F1518-TODAY()</f>
        <v/>
      </c>
      <c r="S1518" s="14">
        <f>IF(N1518="Sí","🟢 Pagado",IF(R1518&lt;0,"🔴 Vencido",IF(R1518&lt;=7,"🟡 Por vencer","")))</f>
        <v/>
      </c>
      <c r="T1518" s="14" t="n"/>
      <c r="U1518" s="14" t="n"/>
      <c r="V1518" s="14" t="n"/>
      <c r="W1518" s="14" t="n"/>
      <c r="X1518" s="87" t="n"/>
    </row>
    <row r="1519">
      <c r="A1519" s="13" t="n"/>
      <c r="B1519" s="14" t="n"/>
      <c r="C1519" s="14" t="n"/>
      <c r="D1519" s="14" t="n"/>
      <c r="E1519" s="13" t="n"/>
      <c r="F1519" s="13" t="n"/>
      <c r="G1519" s="14" t="n"/>
      <c r="H1519" s="15" t="n"/>
      <c r="I1519" s="15" t="n"/>
      <c r="J1519" s="308" t="n"/>
      <c r="K1519" s="15" t="n"/>
      <c r="L1519" s="15" t="n"/>
      <c r="M1519" s="15" t="n"/>
      <c r="N1519" s="14" t="n"/>
      <c r="O1519" s="13" t="n"/>
      <c r="P1519" s="14" t="n"/>
      <c r="Q1519" s="15">
        <f>IF(N1519="Sí",0,H1519-I1519-K1519)</f>
        <v/>
      </c>
      <c r="R1519" s="14">
        <f>F1519-TODAY()</f>
        <v/>
      </c>
      <c r="S1519" s="14">
        <f>IF(N1519="Sí","🟢 Pagado",IF(R1519&lt;0,"🔴 Vencido",IF(R1519&lt;=7,"🟡 Por vencer","")))</f>
        <v/>
      </c>
      <c r="T1519" s="14" t="n"/>
      <c r="U1519" s="14" t="n"/>
      <c r="V1519" s="14" t="n"/>
      <c r="W1519" s="14" t="n"/>
      <c r="X1519" s="87" t="n"/>
    </row>
    <row r="1520">
      <c r="A1520" s="13" t="n"/>
      <c r="B1520" s="14" t="n"/>
      <c r="C1520" s="14" t="n"/>
      <c r="D1520" s="14" t="n"/>
      <c r="E1520" s="13" t="n"/>
      <c r="F1520" s="13" t="n"/>
      <c r="G1520" s="14" t="n"/>
      <c r="H1520" s="15" t="n"/>
      <c r="I1520" s="15" t="n"/>
      <c r="J1520" s="308" t="n"/>
      <c r="K1520" s="15" t="n"/>
      <c r="L1520" s="15" t="n"/>
      <c r="M1520" s="15" t="n"/>
      <c r="N1520" s="14" t="n"/>
      <c r="O1520" s="13" t="n"/>
      <c r="P1520" s="14" t="n"/>
      <c r="Q1520" s="15">
        <f>IF(N1520="Sí",0,H1520-I1520-K1520)</f>
        <v/>
      </c>
      <c r="R1520" s="14">
        <f>F1520-TODAY()</f>
        <v/>
      </c>
      <c r="S1520" s="14">
        <f>IF(N1520="Sí","🟢 Pagado",IF(R1520&lt;0,"🔴 Vencido",IF(R1520&lt;=7,"🟡 Por vencer","")))</f>
        <v/>
      </c>
      <c r="T1520" s="14" t="n"/>
      <c r="U1520" s="14" t="n"/>
      <c r="V1520" s="14" t="n"/>
      <c r="W1520" s="14" t="n"/>
      <c r="X1520" s="87" t="n"/>
    </row>
    <row r="1521">
      <c r="A1521" s="13" t="n"/>
      <c r="B1521" s="14" t="n"/>
      <c r="C1521" s="14" t="n"/>
      <c r="D1521" s="14" t="n"/>
      <c r="E1521" s="13" t="n"/>
      <c r="F1521" s="13" t="n"/>
      <c r="G1521" s="14" t="n"/>
      <c r="H1521" s="15" t="n"/>
      <c r="I1521" s="15" t="n"/>
      <c r="J1521" s="308" t="n"/>
      <c r="K1521" s="15" t="n"/>
      <c r="L1521" s="15" t="n"/>
      <c r="M1521" s="15" t="n"/>
      <c r="N1521" s="14" t="n"/>
      <c r="O1521" s="13" t="n"/>
      <c r="P1521" s="14" t="n"/>
      <c r="Q1521" s="15">
        <f>IF(N1521="Sí",0,H1521-I1521-K1521)</f>
        <v/>
      </c>
      <c r="R1521" s="14">
        <f>F1521-TODAY()</f>
        <v/>
      </c>
      <c r="S1521" s="14">
        <f>IF(N1521="Sí","🟢 Pagado",IF(R1521&lt;0,"🔴 Vencido",IF(R1521&lt;=7,"🟡 Por vencer","")))</f>
        <v/>
      </c>
      <c r="T1521" s="14" t="n"/>
      <c r="U1521" s="14" t="n"/>
      <c r="V1521" s="14" t="n"/>
      <c r="W1521" s="14" t="n"/>
      <c r="X1521" s="87" t="n"/>
    </row>
    <row r="1522">
      <c r="A1522" s="13" t="n"/>
      <c r="B1522" s="14" t="n"/>
      <c r="C1522" s="14" t="n"/>
      <c r="D1522" s="14" t="n"/>
      <c r="E1522" s="13" t="n"/>
      <c r="F1522" s="13" t="n"/>
      <c r="G1522" s="14" t="n"/>
      <c r="H1522" s="15" t="n"/>
      <c r="I1522" s="15" t="n"/>
      <c r="J1522" s="308" t="n"/>
      <c r="K1522" s="15" t="n"/>
      <c r="L1522" s="15" t="n"/>
      <c r="M1522" s="15" t="n"/>
      <c r="N1522" s="14" t="n"/>
      <c r="O1522" s="13" t="n"/>
      <c r="P1522" s="14" t="n"/>
      <c r="Q1522" s="15">
        <f>IF(N1522="Sí",0,H1522-I1522-K1522)</f>
        <v/>
      </c>
      <c r="R1522" s="14">
        <f>F1522-TODAY()</f>
        <v/>
      </c>
      <c r="S1522" s="14">
        <f>IF(N1522="Sí","🟢 Pagado",IF(R1522&lt;0,"🔴 Vencido",IF(R1522&lt;=7,"🟡 Por vencer","")))</f>
        <v/>
      </c>
      <c r="T1522" s="14" t="n"/>
      <c r="U1522" s="14" t="n"/>
      <c r="V1522" s="14" t="n"/>
      <c r="W1522" s="14" t="n"/>
      <c r="X1522" s="87" t="n"/>
    </row>
    <row r="1523">
      <c r="A1523" s="13" t="n"/>
      <c r="B1523" s="14" t="n"/>
      <c r="C1523" s="14" t="n"/>
      <c r="D1523" s="14" t="n"/>
      <c r="E1523" s="13" t="n"/>
      <c r="F1523" s="13" t="n"/>
      <c r="G1523" s="14" t="n"/>
      <c r="H1523" s="15" t="n"/>
      <c r="I1523" s="15" t="n"/>
      <c r="J1523" s="308" t="n"/>
      <c r="K1523" s="15" t="n"/>
      <c r="L1523" s="15" t="n"/>
      <c r="M1523" s="15" t="n"/>
      <c r="N1523" s="14" t="n"/>
      <c r="O1523" s="13" t="n"/>
      <c r="P1523" s="14" t="n"/>
      <c r="Q1523" s="15">
        <f>IF(N1523="Sí",0,H1523-I1523-K1523)</f>
        <v/>
      </c>
      <c r="R1523" s="14">
        <f>F1523-TODAY()</f>
        <v/>
      </c>
      <c r="S1523" s="14">
        <f>IF(N1523="Sí","🟢 Pagado",IF(R1523&lt;0,"🔴 Vencido",IF(R1523&lt;=7,"🟡 Por vencer","")))</f>
        <v/>
      </c>
      <c r="T1523" s="14" t="n"/>
      <c r="U1523" s="14" t="n"/>
      <c r="V1523" s="14" t="n"/>
      <c r="W1523" s="14" t="n"/>
      <c r="X1523" s="87" t="n"/>
    </row>
    <row r="1524">
      <c r="A1524" s="13" t="n"/>
      <c r="B1524" s="14" t="n"/>
      <c r="C1524" s="14" t="n"/>
      <c r="D1524" s="14" t="n"/>
      <c r="E1524" s="13" t="n"/>
      <c r="F1524" s="13" t="n"/>
      <c r="G1524" s="14" t="n"/>
      <c r="H1524" s="15" t="n"/>
      <c r="I1524" s="15" t="n"/>
      <c r="J1524" s="308" t="n"/>
      <c r="K1524" s="15" t="n"/>
      <c r="L1524" s="15" t="n"/>
      <c r="M1524" s="15" t="n"/>
      <c r="N1524" s="14" t="n"/>
      <c r="O1524" s="13" t="n"/>
      <c r="P1524" s="14" t="n"/>
      <c r="Q1524" s="15">
        <f>IF(N1524="Sí",0,H1524-I1524-K1524)</f>
        <v/>
      </c>
      <c r="R1524" s="14">
        <f>F1524-TODAY()</f>
        <v/>
      </c>
      <c r="S1524" s="14">
        <f>IF(N1524="Sí","🟢 Pagado",IF(R1524&lt;0,"🔴 Vencido",IF(R1524&lt;=7,"🟡 Por vencer","")))</f>
        <v/>
      </c>
      <c r="T1524" s="14" t="n"/>
      <c r="U1524" s="14" t="n"/>
      <c r="V1524" s="14" t="n"/>
      <c r="W1524" s="14" t="n"/>
      <c r="X1524" s="87" t="n"/>
    </row>
    <row r="1525">
      <c r="A1525" s="13" t="n"/>
      <c r="B1525" s="14" t="n"/>
      <c r="C1525" s="14" t="n"/>
      <c r="D1525" s="14" t="n"/>
      <c r="E1525" s="13" t="n"/>
      <c r="F1525" s="13" t="n"/>
      <c r="G1525" s="14" t="n"/>
      <c r="H1525" s="15" t="n"/>
      <c r="I1525" s="15" t="n"/>
      <c r="J1525" s="308" t="n"/>
      <c r="K1525" s="15" t="n"/>
      <c r="L1525" s="15" t="n"/>
      <c r="M1525" s="15" t="n"/>
      <c r="N1525" s="14" t="n"/>
      <c r="O1525" s="13" t="n"/>
      <c r="P1525" s="14" t="n"/>
      <c r="Q1525" s="15">
        <f>IF(N1525="Sí",0,H1525-I1525-K1525)</f>
        <v/>
      </c>
      <c r="R1525" s="14">
        <f>F1525-TODAY()</f>
        <v/>
      </c>
      <c r="S1525" s="14">
        <f>IF(N1525="Sí","🟢 Pagado",IF(R1525&lt;0,"🔴 Vencido",IF(R1525&lt;=7,"🟡 Por vencer","")))</f>
        <v/>
      </c>
      <c r="T1525" s="14" t="n"/>
      <c r="U1525" s="14" t="n"/>
      <c r="V1525" s="14" t="n"/>
      <c r="W1525" s="14" t="n"/>
      <c r="X1525" s="87" t="n"/>
    </row>
    <row r="1526">
      <c r="A1526" s="13" t="n"/>
      <c r="B1526" s="14" t="n"/>
      <c r="C1526" s="14" t="n"/>
      <c r="D1526" s="14" t="n"/>
      <c r="E1526" s="13" t="n"/>
      <c r="F1526" s="13" t="n"/>
      <c r="G1526" s="14" t="n"/>
      <c r="H1526" s="15" t="n"/>
      <c r="I1526" s="15" t="n"/>
      <c r="J1526" s="308" t="n"/>
      <c r="K1526" s="15" t="n"/>
      <c r="L1526" s="15" t="n"/>
      <c r="M1526" s="15" t="n"/>
      <c r="N1526" s="14" t="n"/>
      <c r="O1526" s="13" t="n"/>
      <c r="P1526" s="14" t="n"/>
      <c r="Q1526" s="15">
        <f>IF(N1526="Sí",0,H1526-I1526-K1526)</f>
        <v/>
      </c>
      <c r="R1526" s="14">
        <f>F1526-TODAY()</f>
        <v/>
      </c>
      <c r="S1526" s="14">
        <f>IF(N1526="Sí","🟢 Pagado",IF(R1526&lt;0,"🔴 Vencido",IF(R1526&lt;=7,"🟡 Por vencer","")))</f>
        <v/>
      </c>
      <c r="T1526" s="14" t="n"/>
      <c r="U1526" s="14" t="n"/>
      <c r="V1526" s="14" t="n"/>
      <c r="W1526" s="14" t="n"/>
      <c r="X1526" s="87" t="n"/>
    </row>
    <row r="1527">
      <c r="A1527" s="13" t="n"/>
      <c r="B1527" s="14" t="n"/>
      <c r="C1527" s="14" t="n"/>
      <c r="D1527" s="14" t="n"/>
      <c r="E1527" s="13" t="n"/>
      <c r="F1527" s="13" t="n"/>
      <c r="G1527" s="14" t="n"/>
      <c r="H1527" s="15" t="n"/>
      <c r="I1527" s="15" t="n"/>
      <c r="J1527" s="308" t="n"/>
      <c r="K1527" s="15" t="n"/>
      <c r="L1527" s="15" t="n"/>
      <c r="M1527" s="15" t="n"/>
      <c r="N1527" s="14" t="n"/>
      <c r="O1527" s="13" t="n"/>
      <c r="P1527" s="14" t="n"/>
      <c r="Q1527" s="15">
        <f>IF(N1527="Sí",0,H1527-I1527-K1527)</f>
        <v/>
      </c>
      <c r="R1527" s="14">
        <f>F1527-TODAY()</f>
        <v/>
      </c>
      <c r="S1527" s="14">
        <f>IF(N1527="Sí","🟢 Pagado",IF(R1527&lt;0,"🔴 Vencido",IF(R1527&lt;=7,"🟡 Por vencer","")))</f>
        <v/>
      </c>
      <c r="T1527" s="14" t="n"/>
      <c r="U1527" s="14" t="n"/>
      <c r="V1527" s="14" t="n"/>
      <c r="W1527" s="14" t="n"/>
      <c r="X1527" s="87" t="n"/>
    </row>
    <row r="1528">
      <c r="A1528" s="13" t="n"/>
      <c r="B1528" s="14" t="n"/>
      <c r="C1528" s="14" t="n"/>
      <c r="D1528" s="14" t="n"/>
      <c r="E1528" s="13" t="n"/>
      <c r="F1528" s="13" t="n"/>
      <c r="G1528" s="14" t="n"/>
      <c r="H1528" s="15" t="n"/>
      <c r="I1528" s="15" t="n"/>
      <c r="J1528" s="308" t="n"/>
      <c r="K1528" s="15" t="n"/>
      <c r="L1528" s="15" t="n"/>
      <c r="M1528" s="15" t="n"/>
      <c r="N1528" s="14" t="n"/>
      <c r="O1528" s="13" t="n"/>
      <c r="P1528" s="14" t="n"/>
      <c r="Q1528" s="15">
        <f>IF(N1528="Sí",0,H1528-I1528-K1528)</f>
        <v/>
      </c>
      <c r="R1528" s="14">
        <f>F1528-TODAY()</f>
        <v/>
      </c>
      <c r="S1528" s="14">
        <f>IF(N1528="Sí","🟢 Pagado",IF(R1528&lt;0,"🔴 Vencido",IF(R1528&lt;=7,"🟡 Por vencer","")))</f>
        <v/>
      </c>
      <c r="T1528" s="14" t="n"/>
      <c r="U1528" s="14" t="n"/>
      <c r="V1528" s="14" t="n"/>
      <c r="W1528" s="14" t="n"/>
      <c r="X1528" s="87" t="n"/>
    </row>
    <row r="1529">
      <c r="A1529" s="13" t="n"/>
      <c r="B1529" s="14" t="n"/>
      <c r="C1529" s="14" t="n"/>
      <c r="D1529" s="14" t="n"/>
      <c r="E1529" s="13" t="n"/>
      <c r="F1529" s="13" t="n"/>
      <c r="G1529" s="14" t="n"/>
      <c r="H1529" s="15" t="n"/>
      <c r="I1529" s="15" t="n"/>
      <c r="J1529" s="308" t="n"/>
      <c r="K1529" s="15" t="n"/>
      <c r="L1529" s="15" t="n"/>
      <c r="M1529" s="15" t="n"/>
      <c r="N1529" s="14" t="n"/>
      <c r="O1529" s="13" t="n"/>
      <c r="P1529" s="14" t="n"/>
      <c r="Q1529" s="15">
        <f>IF(N1529="Sí",0,H1529-I1529-K1529)</f>
        <v/>
      </c>
      <c r="R1529" s="14">
        <f>F1529-TODAY()</f>
        <v/>
      </c>
      <c r="S1529" s="14">
        <f>IF(N1529="Sí","🟢 Pagado",IF(R1529&lt;0,"🔴 Vencido",IF(R1529&lt;=7,"🟡 Por vencer","")))</f>
        <v/>
      </c>
      <c r="T1529" s="14" t="n"/>
      <c r="U1529" s="14" t="n"/>
      <c r="V1529" s="14" t="n"/>
      <c r="W1529" s="14" t="n"/>
      <c r="X1529" s="87" t="n"/>
    </row>
    <row r="1530">
      <c r="A1530" s="13" t="n"/>
      <c r="B1530" s="14" t="n"/>
      <c r="C1530" s="14" t="n"/>
      <c r="D1530" s="14" t="n"/>
      <c r="E1530" s="13" t="n"/>
      <c r="F1530" s="13" t="n"/>
      <c r="G1530" s="14" t="n"/>
      <c r="H1530" s="15" t="n"/>
      <c r="I1530" s="15" t="n"/>
      <c r="J1530" s="308" t="n"/>
      <c r="K1530" s="15" t="n"/>
      <c r="L1530" s="15" t="n"/>
      <c r="M1530" s="15" t="n"/>
      <c r="N1530" s="14" t="n"/>
      <c r="O1530" s="13" t="n"/>
      <c r="P1530" s="14" t="n"/>
      <c r="Q1530" s="15">
        <f>IF(N1530="Sí",0,H1530-I1530-K1530)</f>
        <v/>
      </c>
      <c r="R1530" s="14">
        <f>F1530-TODAY()</f>
        <v/>
      </c>
      <c r="S1530" s="14">
        <f>IF(N1530="Sí","🟢 Pagado",IF(R1530&lt;0,"🔴 Vencido",IF(R1530&lt;=7,"🟡 Por vencer","")))</f>
        <v/>
      </c>
      <c r="T1530" s="14" t="n"/>
      <c r="U1530" s="14" t="n"/>
      <c r="V1530" s="14" t="n"/>
      <c r="W1530" s="14" t="n"/>
      <c r="X1530" s="87" t="n"/>
    </row>
    <row r="1531">
      <c r="A1531" s="13" t="n"/>
      <c r="B1531" s="14" t="n"/>
      <c r="C1531" s="14" t="n"/>
      <c r="D1531" s="14" t="n"/>
      <c r="E1531" s="13" t="n"/>
      <c r="F1531" s="13" t="n"/>
      <c r="G1531" s="14" t="n"/>
      <c r="H1531" s="15" t="n"/>
      <c r="I1531" s="15" t="n"/>
      <c r="J1531" s="308" t="n"/>
      <c r="K1531" s="15" t="n"/>
      <c r="L1531" s="15" t="n"/>
      <c r="M1531" s="15" t="n"/>
      <c r="N1531" s="14" t="n"/>
      <c r="O1531" s="13" t="n"/>
      <c r="P1531" s="14" t="n"/>
      <c r="Q1531" s="15">
        <f>IF(N1531="Sí",0,H1531-I1531-K1531)</f>
        <v/>
      </c>
      <c r="R1531" s="14">
        <f>F1531-TODAY()</f>
        <v/>
      </c>
      <c r="S1531" s="14">
        <f>IF(N1531="Sí","🟢 Pagado",IF(R1531&lt;0,"🔴 Vencido",IF(R1531&lt;=7,"🟡 Por vencer","")))</f>
        <v/>
      </c>
      <c r="T1531" s="14" t="n"/>
      <c r="U1531" s="14" t="n"/>
      <c r="V1531" s="14" t="n"/>
      <c r="W1531" s="14" t="n"/>
      <c r="X1531" s="87" t="n"/>
    </row>
    <row r="1532">
      <c r="A1532" s="13" t="n"/>
      <c r="B1532" s="14" t="n"/>
      <c r="C1532" s="14" t="n"/>
      <c r="D1532" s="14" t="n"/>
      <c r="E1532" s="13" t="n"/>
      <c r="F1532" s="13" t="n"/>
      <c r="G1532" s="14" t="n"/>
      <c r="H1532" s="15" t="n"/>
      <c r="I1532" s="15" t="n"/>
      <c r="J1532" s="308" t="n"/>
      <c r="K1532" s="15" t="n"/>
      <c r="L1532" s="15" t="n"/>
      <c r="M1532" s="15" t="n"/>
      <c r="N1532" s="14" t="n"/>
      <c r="O1532" s="13" t="n"/>
      <c r="P1532" s="14" t="n"/>
      <c r="Q1532" s="15">
        <f>IF(N1532="Sí",0,H1532-I1532-K1532)</f>
        <v/>
      </c>
      <c r="R1532" s="14">
        <f>F1532-TODAY()</f>
        <v/>
      </c>
      <c r="S1532" s="14">
        <f>IF(N1532="Sí","🟢 Pagado",IF(R1532&lt;0,"🔴 Vencido",IF(R1532&lt;=7,"🟡 Por vencer","")))</f>
        <v/>
      </c>
      <c r="T1532" s="14" t="n"/>
      <c r="U1532" s="14" t="n"/>
      <c r="V1532" s="14" t="n"/>
      <c r="W1532" s="14" t="n"/>
      <c r="X1532" s="87" t="n"/>
    </row>
    <row r="1533">
      <c r="A1533" s="13" t="n"/>
      <c r="B1533" s="14" t="n"/>
      <c r="C1533" s="14" t="n"/>
      <c r="D1533" s="14" t="n"/>
      <c r="E1533" s="13" t="n"/>
      <c r="F1533" s="13" t="n"/>
      <c r="G1533" s="14" t="n"/>
      <c r="H1533" s="15" t="n"/>
      <c r="I1533" s="15" t="n"/>
      <c r="J1533" s="308" t="n"/>
      <c r="K1533" s="15" t="n"/>
      <c r="L1533" s="15" t="n"/>
      <c r="M1533" s="15" t="n"/>
      <c r="N1533" s="14" t="n"/>
      <c r="O1533" s="13" t="n"/>
      <c r="P1533" s="14" t="n"/>
      <c r="Q1533" s="15">
        <f>IF(N1533="Sí",0,H1533-I1533-K1533)</f>
        <v/>
      </c>
      <c r="R1533" s="14">
        <f>F1533-TODAY()</f>
        <v/>
      </c>
      <c r="S1533" s="14">
        <f>IF(N1533="Sí","🟢 Pagado",IF(R1533&lt;0,"🔴 Vencido",IF(R1533&lt;=7,"🟡 Por vencer","")))</f>
        <v/>
      </c>
      <c r="T1533" s="14" t="n"/>
      <c r="U1533" s="14" t="n"/>
      <c r="V1533" s="14" t="n"/>
      <c r="W1533" s="14" t="n"/>
      <c r="X1533" s="87" t="n"/>
    </row>
    <row r="1534">
      <c r="A1534" s="13" t="n"/>
      <c r="B1534" s="14" t="n"/>
      <c r="C1534" s="14" t="n"/>
      <c r="D1534" s="14" t="n"/>
      <c r="E1534" s="13" t="n"/>
      <c r="F1534" s="13" t="n"/>
      <c r="G1534" s="14" t="n"/>
      <c r="H1534" s="15" t="n"/>
      <c r="I1534" s="15" t="n"/>
      <c r="J1534" s="308" t="n"/>
      <c r="K1534" s="15" t="n"/>
      <c r="L1534" s="15" t="n"/>
      <c r="M1534" s="15" t="n"/>
      <c r="N1534" s="14" t="n"/>
      <c r="O1534" s="13" t="n"/>
      <c r="P1534" s="14" t="n"/>
      <c r="Q1534" s="15">
        <f>IF(N1534="Sí",0,H1534-I1534-K1534)</f>
        <v/>
      </c>
      <c r="R1534" s="14">
        <f>F1534-TODAY()</f>
        <v/>
      </c>
      <c r="S1534" s="14">
        <f>IF(N1534="Sí","🟢 Pagado",IF(R1534&lt;0,"🔴 Vencido",IF(R1534&lt;=7,"🟡 Por vencer","")))</f>
        <v/>
      </c>
      <c r="T1534" s="14" t="n"/>
      <c r="U1534" s="14" t="n"/>
      <c r="V1534" s="14" t="n"/>
      <c r="W1534" s="14" t="n"/>
      <c r="X1534" s="87" t="n"/>
    </row>
    <row r="1535">
      <c r="A1535" s="13" t="n"/>
      <c r="B1535" s="14" t="n"/>
      <c r="C1535" s="14" t="n"/>
      <c r="D1535" s="14" t="n"/>
      <c r="E1535" s="13" t="n"/>
      <c r="F1535" s="13" t="n"/>
      <c r="G1535" s="14" t="n"/>
      <c r="H1535" s="15" t="n"/>
      <c r="I1535" s="15" t="n"/>
      <c r="J1535" s="308" t="n"/>
      <c r="K1535" s="15" t="n"/>
      <c r="L1535" s="15" t="n"/>
      <c r="M1535" s="15" t="n"/>
      <c r="N1535" s="14" t="n"/>
      <c r="O1535" s="13" t="n"/>
      <c r="P1535" s="14" t="n"/>
      <c r="Q1535" s="15">
        <f>IF(N1535="Sí",0,H1535-I1535-K1535)</f>
        <v/>
      </c>
      <c r="R1535" s="14">
        <f>F1535-TODAY()</f>
        <v/>
      </c>
      <c r="S1535" s="14">
        <f>IF(N1535="Sí","🟢 Pagado",IF(R1535&lt;0,"🔴 Vencido",IF(R1535&lt;=7,"🟡 Por vencer","")))</f>
        <v/>
      </c>
      <c r="T1535" s="14" t="n"/>
      <c r="U1535" s="14" t="n"/>
      <c r="V1535" s="14" t="n"/>
      <c r="W1535" s="14" t="n"/>
      <c r="X1535" s="87" t="n"/>
    </row>
    <row r="1536">
      <c r="A1536" s="13" t="n"/>
      <c r="B1536" s="14" t="n"/>
      <c r="C1536" s="14" t="n"/>
      <c r="D1536" s="14" t="n"/>
      <c r="E1536" s="13" t="n"/>
      <c r="F1536" s="13" t="n"/>
      <c r="G1536" s="14" t="n"/>
      <c r="H1536" s="15" t="n"/>
      <c r="I1536" s="15" t="n"/>
      <c r="J1536" s="308" t="n"/>
      <c r="K1536" s="15" t="n"/>
      <c r="L1536" s="15" t="n"/>
      <c r="M1536" s="15" t="n"/>
      <c r="N1536" s="14" t="n"/>
      <c r="O1536" s="13" t="n"/>
      <c r="P1536" s="14" t="n"/>
      <c r="Q1536" s="15">
        <f>IF(N1536="Sí",0,H1536-I1536-K1536)</f>
        <v/>
      </c>
      <c r="R1536" s="14">
        <f>F1536-TODAY()</f>
        <v/>
      </c>
      <c r="S1536" s="14">
        <f>IF(N1536="Sí","🟢 Pagado",IF(R1536&lt;0,"🔴 Vencido",IF(R1536&lt;=7,"🟡 Por vencer","")))</f>
        <v/>
      </c>
      <c r="T1536" s="14" t="n"/>
      <c r="U1536" s="14" t="n"/>
      <c r="V1536" s="14" t="n"/>
      <c r="W1536" s="14" t="n"/>
      <c r="X1536" s="87" t="n"/>
    </row>
    <row r="1537">
      <c r="A1537" s="13" t="n"/>
      <c r="B1537" s="14" t="n"/>
      <c r="C1537" s="14" t="n"/>
      <c r="D1537" s="14" t="n"/>
      <c r="E1537" s="13" t="n"/>
      <c r="F1537" s="13" t="n"/>
      <c r="G1537" s="14" t="n"/>
      <c r="H1537" s="15" t="n"/>
      <c r="I1537" s="15" t="n"/>
      <c r="J1537" s="308" t="n"/>
      <c r="K1537" s="15" t="n"/>
      <c r="L1537" s="15" t="n"/>
      <c r="M1537" s="15" t="n"/>
      <c r="N1537" s="14" t="n"/>
      <c r="O1537" s="13" t="n"/>
      <c r="P1537" s="14" t="n"/>
      <c r="Q1537" s="15">
        <f>IF(N1537="Sí",0,H1537-I1537-K1537)</f>
        <v/>
      </c>
      <c r="R1537" s="14">
        <f>F1537-TODAY()</f>
        <v/>
      </c>
      <c r="S1537" s="14">
        <f>IF(N1537="Sí","🟢 Pagado",IF(R1537&lt;0,"🔴 Vencido",IF(R1537&lt;=7,"🟡 Por vencer","")))</f>
        <v/>
      </c>
      <c r="T1537" s="14" t="n"/>
      <c r="U1537" s="14" t="n"/>
      <c r="V1537" s="14" t="n"/>
      <c r="W1537" s="14" t="n"/>
      <c r="X1537" s="87" t="n"/>
    </row>
    <row r="1538">
      <c r="A1538" s="13" t="n"/>
      <c r="B1538" s="14" t="n"/>
      <c r="C1538" s="14" t="n"/>
      <c r="D1538" s="14" t="n"/>
      <c r="E1538" s="13" t="n"/>
      <c r="F1538" s="13" t="n"/>
      <c r="G1538" s="14" t="n"/>
      <c r="H1538" s="15" t="n"/>
      <c r="I1538" s="15" t="n"/>
      <c r="J1538" s="308" t="n"/>
      <c r="K1538" s="15" t="n"/>
      <c r="L1538" s="15" t="n"/>
      <c r="M1538" s="15" t="n"/>
      <c r="N1538" s="14" t="n"/>
      <c r="O1538" s="13" t="n"/>
      <c r="P1538" s="14" t="n"/>
      <c r="Q1538" s="15">
        <f>IF(N1538="Sí",0,H1538-I1538-K1538)</f>
        <v/>
      </c>
      <c r="R1538" s="14">
        <f>F1538-TODAY()</f>
        <v/>
      </c>
      <c r="S1538" s="14">
        <f>IF(N1538="Sí","🟢 Pagado",IF(R1538&lt;0,"🔴 Vencido",IF(R1538&lt;=7,"🟡 Por vencer","")))</f>
        <v/>
      </c>
      <c r="T1538" s="14" t="n"/>
      <c r="U1538" s="14" t="n"/>
      <c r="V1538" s="14" t="n"/>
      <c r="W1538" s="14" t="n"/>
      <c r="X1538" s="87" t="n"/>
    </row>
    <row r="1539">
      <c r="A1539" s="13" t="n"/>
      <c r="B1539" s="14" t="n"/>
      <c r="C1539" s="14" t="n"/>
      <c r="D1539" s="14" t="n"/>
      <c r="E1539" s="13" t="n"/>
      <c r="F1539" s="13" t="n"/>
      <c r="G1539" s="14" t="n"/>
      <c r="H1539" s="15" t="n"/>
      <c r="I1539" s="15" t="n"/>
      <c r="J1539" s="308" t="n"/>
      <c r="K1539" s="15" t="n"/>
      <c r="L1539" s="15" t="n"/>
      <c r="M1539" s="15" t="n"/>
      <c r="N1539" s="14" t="n"/>
      <c r="O1539" s="13" t="n"/>
      <c r="P1539" s="14" t="n"/>
      <c r="Q1539" s="15">
        <f>IF(N1539="Sí",0,H1539-I1539-K1539)</f>
        <v/>
      </c>
      <c r="R1539" s="14">
        <f>F1539-TODAY()</f>
        <v/>
      </c>
      <c r="S1539" s="14">
        <f>IF(N1539="Sí","🟢 Pagado",IF(R1539&lt;0,"🔴 Vencido",IF(R1539&lt;=7,"🟡 Por vencer","")))</f>
        <v/>
      </c>
      <c r="T1539" s="14" t="n"/>
      <c r="U1539" s="14" t="n"/>
      <c r="V1539" s="14" t="n"/>
      <c r="W1539" s="14" t="n"/>
      <c r="X1539" s="87" t="n"/>
    </row>
    <row r="1540">
      <c r="A1540" s="13" t="n"/>
      <c r="B1540" s="14" t="n"/>
      <c r="C1540" s="14" t="n"/>
      <c r="D1540" s="14" t="n"/>
      <c r="E1540" s="13" t="n"/>
      <c r="F1540" s="13" t="n"/>
      <c r="G1540" s="14" t="n"/>
      <c r="H1540" s="15" t="n"/>
      <c r="I1540" s="15" t="n"/>
      <c r="J1540" s="308" t="n"/>
      <c r="K1540" s="15" t="n"/>
      <c r="L1540" s="15" t="n"/>
      <c r="M1540" s="15" t="n"/>
      <c r="N1540" s="14" t="n"/>
      <c r="O1540" s="13" t="n"/>
      <c r="P1540" s="14" t="n"/>
      <c r="Q1540" s="15">
        <f>IF(N1540="Sí",0,H1540-I1540-K1540)</f>
        <v/>
      </c>
      <c r="R1540" s="14">
        <f>F1540-TODAY()</f>
        <v/>
      </c>
      <c r="S1540" s="14">
        <f>IF(N1540="Sí","🟢 Pagado",IF(R1540&lt;0,"🔴 Vencido",IF(R1540&lt;=7,"🟡 Por vencer","")))</f>
        <v/>
      </c>
      <c r="T1540" s="14" t="n"/>
      <c r="U1540" s="14" t="n"/>
      <c r="V1540" s="14" t="n"/>
      <c r="W1540" s="14" t="n"/>
      <c r="X1540" s="87" t="n"/>
    </row>
    <row r="1541">
      <c r="A1541" s="13" t="n"/>
      <c r="B1541" s="14" t="n"/>
      <c r="C1541" s="14" t="n"/>
      <c r="D1541" s="14" t="n"/>
      <c r="E1541" s="13" t="n"/>
      <c r="F1541" s="13" t="n"/>
      <c r="G1541" s="14" t="n"/>
      <c r="H1541" s="15" t="n"/>
      <c r="I1541" s="15" t="n"/>
      <c r="J1541" s="308" t="n"/>
      <c r="K1541" s="15" t="n"/>
      <c r="L1541" s="15" t="n"/>
      <c r="M1541" s="15" t="n"/>
      <c r="N1541" s="14" t="n"/>
      <c r="O1541" s="13" t="n"/>
      <c r="P1541" s="14" t="n"/>
      <c r="Q1541" s="15">
        <f>IF(N1541="Sí",0,H1541-I1541-K1541)</f>
        <v/>
      </c>
      <c r="R1541" s="14">
        <f>F1541-TODAY()</f>
        <v/>
      </c>
      <c r="S1541" s="14">
        <f>IF(N1541="Sí","🟢 Pagado",IF(R1541&lt;0,"🔴 Vencido",IF(R1541&lt;=7,"🟡 Por vencer","")))</f>
        <v/>
      </c>
      <c r="T1541" s="14" t="n"/>
      <c r="U1541" s="14" t="n"/>
      <c r="V1541" s="14" t="n"/>
      <c r="W1541" s="14" t="n"/>
      <c r="X1541" s="87" t="n"/>
    </row>
    <row r="1542">
      <c r="A1542" s="13" t="n"/>
      <c r="B1542" s="14" t="n"/>
      <c r="C1542" s="14" t="n"/>
      <c r="D1542" s="14" t="n"/>
      <c r="E1542" s="13" t="n"/>
      <c r="F1542" s="13" t="n"/>
      <c r="G1542" s="14" t="n"/>
      <c r="H1542" s="15" t="n"/>
      <c r="I1542" s="15" t="n"/>
      <c r="J1542" s="308" t="n"/>
      <c r="K1542" s="15" t="n"/>
      <c r="L1542" s="15" t="n"/>
      <c r="M1542" s="15" t="n"/>
      <c r="N1542" s="14" t="n"/>
      <c r="O1542" s="13" t="n"/>
      <c r="P1542" s="14" t="n"/>
      <c r="Q1542" s="15">
        <f>IF(N1542="Sí",0,H1542-I1542-K1542)</f>
        <v/>
      </c>
      <c r="R1542" s="14">
        <f>F1542-TODAY()</f>
        <v/>
      </c>
      <c r="S1542" s="14">
        <f>IF(N1542="Sí","🟢 Pagado",IF(R1542&lt;0,"🔴 Vencido",IF(R1542&lt;=7,"🟡 Por vencer","")))</f>
        <v/>
      </c>
      <c r="T1542" s="14" t="n"/>
      <c r="U1542" s="14" t="n"/>
      <c r="V1542" s="14" t="n"/>
      <c r="W1542" s="14" t="n"/>
      <c r="X1542" s="87" t="n"/>
    </row>
    <row r="1543">
      <c r="A1543" s="13" t="n"/>
      <c r="B1543" s="14" t="n"/>
      <c r="C1543" s="14" t="n"/>
      <c r="D1543" s="14" t="n"/>
      <c r="E1543" s="13" t="n"/>
      <c r="F1543" s="13" t="n"/>
      <c r="G1543" s="14" t="n"/>
      <c r="H1543" s="15" t="n"/>
      <c r="I1543" s="15" t="n"/>
      <c r="J1543" s="308" t="n"/>
      <c r="K1543" s="15" t="n"/>
      <c r="L1543" s="15" t="n"/>
      <c r="M1543" s="15" t="n"/>
      <c r="N1543" s="14" t="n"/>
      <c r="O1543" s="13" t="n"/>
      <c r="P1543" s="14" t="n"/>
      <c r="Q1543" s="15">
        <f>IF(N1543="Sí",0,H1543-I1543-K1543)</f>
        <v/>
      </c>
      <c r="R1543" s="14">
        <f>F1543-TODAY()</f>
        <v/>
      </c>
      <c r="S1543" s="14">
        <f>IF(N1543="Sí","🟢 Pagado",IF(R1543&lt;0,"🔴 Vencido",IF(R1543&lt;=7,"🟡 Por vencer","")))</f>
        <v/>
      </c>
      <c r="T1543" s="14" t="n"/>
      <c r="U1543" s="14" t="n"/>
      <c r="V1543" s="14" t="n"/>
      <c r="W1543" s="14" t="n"/>
      <c r="X1543" s="87" t="n"/>
    </row>
    <row r="1544">
      <c r="A1544" s="13" t="n"/>
      <c r="B1544" s="14" t="n"/>
      <c r="C1544" s="14" t="n"/>
      <c r="D1544" s="14" t="n"/>
      <c r="E1544" s="13" t="n"/>
      <c r="F1544" s="13" t="n"/>
      <c r="G1544" s="14" t="n"/>
      <c r="H1544" s="15" t="n"/>
      <c r="I1544" s="15" t="n"/>
      <c r="J1544" s="308" t="n"/>
      <c r="K1544" s="15" t="n"/>
      <c r="L1544" s="15" t="n"/>
      <c r="M1544" s="15" t="n"/>
      <c r="N1544" s="14" t="n"/>
      <c r="O1544" s="13" t="n"/>
      <c r="P1544" s="14" t="n"/>
      <c r="Q1544" s="15">
        <f>IF(N1544="Sí",0,H1544-I1544-K1544)</f>
        <v/>
      </c>
      <c r="R1544" s="14">
        <f>F1544-TODAY()</f>
        <v/>
      </c>
      <c r="S1544" s="14">
        <f>IF(N1544="Sí","🟢 Pagado",IF(R1544&lt;0,"🔴 Vencido",IF(R1544&lt;=7,"🟡 Por vencer","")))</f>
        <v/>
      </c>
      <c r="T1544" s="14" t="n"/>
      <c r="U1544" s="14" t="n"/>
      <c r="V1544" s="14" t="n"/>
      <c r="W1544" s="14" t="n"/>
      <c r="X1544" s="87" t="n"/>
    </row>
    <row r="1545">
      <c r="A1545" s="13" t="n"/>
      <c r="B1545" s="14" t="n"/>
      <c r="C1545" s="14" t="n"/>
      <c r="D1545" s="14" t="n"/>
      <c r="E1545" s="13" t="n"/>
      <c r="F1545" s="13" t="n"/>
      <c r="G1545" s="14" t="n"/>
      <c r="H1545" s="15" t="n"/>
      <c r="I1545" s="15" t="n"/>
      <c r="J1545" s="308" t="n"/>
      <c r="K1545" s="15" t="n"/>
      <c r="L1545" s="15" t="n"/>
      <c r="M1545" s="15" t="n"/>
      <c r="N1545" s="14" t="n"/>
      <c r="O1545" s="13" t="n"/>
      <c r="P1545" s="14" t="n"/>
      <c r="Q1545" s="15">
        <f>IF(N1545="Sí",0,H1545-I1545-K1545)</f>
        <v/>
      </c>
      <c r="R1545" s="14">
        <f>F1545-TODAY()</f>
        <v/>
      </c>
      <c r="S1545" s="14">
        <f>IF(N1545="Sí","🟢 Pagado",IF(R1545&lt;0,"🔴 Vencido",IF(R1545&lt;=7,"🟡 Por vencer","")))</f>
        <v/>
      </c>
      <c r="T1545" s="14" t="n"/>
      <c r="U1545" s="14" t="n"/>
      <c r="V1545" s="14" t="n"/>
      <c r="W1545" s="14" t="n"/>
      <c r="X1545" s="87" t="n"/>
    </row>
    <row r="1546">
      <c r="A1546" s="13" t="n"/>
      <c r="B1546" s="14" t="n"/>
      <c r="C1546" s="14" t="n"/>
      <c r="D1546" s="14" t="n"/>
      <c r="E1546" s="13" t="n"/>
      <c r="F1546" s="13" t="n"/>
      <c r="G1546" s="14" t="n"/>
      <c r="H1546" s="15" t="n"/>
      <c r="I1546" s="15" t="n"/>
      <c r="J1546" s="308" t="n"/>
      <c r="K1546" s="15" t="n"/>
      <c r="L1546" s="15" t="n"/>
      <c r="M1546" s="15" t="n"/>
      <c r="N1546" s="14" t="n"/>
      <c r="O1546" s="13" t="n"/>
      <c r="P1546" s="14" t="n"/>
      <c r="Q1546" s="15">
        <f>IF(N1546="Sí",0,H1546-I1546-K1546)</f>
        <v/>
      </c>
      <c r="R1546" s="14">
        <f>F1546-TODAY()</f>
        <v/>
      </c>
      <c r="S1546" s="14">
        <f>IF(N1546="Sí","🟢 Pagado",IF(R1546&lt;0,"🔴 Vencido",IF(R1546&lt;=7,"🟡 Por vencer","")))</f>
        <v/>
      </c>
      <c r="T1546" s="14" t="n"/>
      <c r="U1546" s="14" t="n"/>
      <c r="V1546" s="14" t="n"/>
      <c r="W1546" s="14" t="n"/>
      <c r="X1546" s="87" t="n"/>
    </row>
    <row r="1547">
      <c r="A1547" s="13" t="n"/>
      <c r="B1547" s="14" t="n"/>
      <c r="C1547" s="14" t="n"/>
      <c r="D1547" s="14" t="n"/>
      <c r="E1547" s="13" t="n"/>
      <c r="F1547" s="13" t="n"/>
      <c r="G1547" s="14" t="n"/>
      <c r="H1547" s="15" t="n"/>
      <c r="I1547" s="15" t="n"/>
      <c r="J1547" s="308" t="n"/>
      <c r="K1547" s="15" t="n"/>
      <c r="L1547" s="15" t="n"/>
      <c r="M1547" s="15" t="n"/>
      <c r="N1547" s="14" t="n"/>
      <c r="O1547" s="13" t="n"/>
      <c r="P1547" s="14" t="n"/>
      <c r="Q1547" s="15">
        <f>IF(N1547="Sí",0,H1547-I1547-K1547)</f>
        <v/>
      </c>
      <c r="R1547" s="14">
        <f>F1547-TODAY()</f>
        <v/>
      </c>
      <c r="S1547" s="14">
        <f>IF(N1547="Sí","🟢 Pagado",IF(R1547&lt;0,"🔴 Vencido",IF(R1547&lt;=7,"🟡 Por vencer","")))</f>
        <v/>
      </c>
      <c r="T1547" s="14" t="n"/>
      <c r="U1547" s="14" t="n"/>
      <c r="V1547" s="14" t="n"/>
      <c r="W1547" s="14" t="n"/>
      <c r="X1547" s="87" t="n"/>
    </row>
    <row r="1548">
      <c r="A1548" s="13" t="n"/>
      <c r="B1548" s="14" t="n"/>
      <c r="C1548" s="14" t="n"/>
      <c r="D1548" s="14" t="n"/>
      <c r="E1548" s="13" t="n"/>
      <c r="F1548" s="13" t="n"/>
      <c r="G1548" s="14" t="n"/>
      <c r="H1548" s="15" t="n"/>
      <c r="I1548" s="15" t="n"/>
      <c r="J1548" s="308" t="n"/>
      <c r="K1548" s="15" t="n"/>
      <c r="L1548" s="15" t="n"/>
      <c r="M1548" s="15" t="n"/>
      <c r="N1548" s="14" t="n"/>
      <c r="O1548" s="13" t="n"/>
      <c r="P1548" s="14" t="n"/>
      <c r="Q1548" s="15">
        <f>IF(N1548="Sí",0,H1548-I1548-K1548)</f>
        <v/>
      </c>
      <c r="R1548" s="14">
        <f>F1548-TODAY()</f>
        <v/>
      </c>
      <c r="S1548" s="14">
        <f>IF(N1548="Sí","🟢 Pagado",IF(R1548&lt;0,"🔴 Vencido",IF(R1548&lt;=7,"🟡 Por vencer","")))</f>
        <v/>
      </c>
      <c r="T1548" s="14" t="n"/>
      <c r="U1548" s="14" t="n"/>
      <c r="V1548" s="14" t="n"/>
      <c r="W1548" s="14" t="n"/>
      <c r="X1548" s="87" t="n"/>
    </row>
    <row r="1549">
      <c r="A1549" s="13" t="n"/>
      <c r="B1549" s="14" t="n"/>
      <c r="C1549" s="14" t="n"/>
      <c r="D1549" s="14" t="n"/>
      <c r="E1549" s="13" t="n"/>
      <c r="F1549" s="13" t="n"/>
      <c r="G1549" s="14" t="n"/>
      <c r="H1549" s="15" t="n"/>
      <c r="I1549" s="15" t="n"/>
      <c r="J1549" s="308" t="n"/>
      <c r="K1549" s="15" t="n"/>
      <c r="L1549" s="15" t="n"/>
      <c r="M1549" s="15" t="n"/>
      <c r="N1549" s="14" t="n"/>
      <c r="O1549" s="13" t="n"/>
      <c r="P1549" s="14" t="n"/>
      <c r="Q1549" s="15">
        <f>IF(N1549="Sí",0,H1549-I1549-K1549)</f>
        <v/>
      </c>
      <c r="R1549" s="14">
        <f>F1549-TODAY()</f>
        <v/>
      </c>
      <c r="S1549" s="14">
        <f>IF(N1549="Sí","🟢 Pagado",IF(R1549&lt;0,"🔴 Vencido",IF(R1549&lt;=7,"🟡 Por vencer","")))</f>
        <v/>
      </c>
      <c r="T1549" s="14" t="n"/>
      <c r="U1549" s="14" t="n"/>
      <c r="V1549" s="14" t="n"/>
      <c r="W1549" s="14" t="n"/>
      <c r="X1549" s="87" t="n"/>
    </row>
    <row r="1550">
      <c r="A1550" s="13" t="n"/>
      <c r="B1550" s="14" t="n"/>
      <c r="C1550" s="14" t="n"/>
      <c r="D1550" s="14" t="n"/>
      <c r="E1550" s="13" t="n"/>
      <c r="F1550" s="13" t="n"/>
      <c r="G1550" s="14" t="n"/>
      <c r="H1550" s="15" t="n"/>
      <c r="I1550" s="15" t="n"/>
      <c r="J1550" s="308" t="n"/>
      <c r="K1550" s="15" t="n"/>
      <c r="L1550" s="15" t="n"/>
      <c r="M1550" s="15" t="n"/>
      <c r="N1550" s="14" t="n"/>
      <c r="O1550" s="13" t="n"/>
      <c r="P1550" s="14" t="n"/>
      <c r="Q1550" s="15">
        <f>IF(N1550="Sí",0,H1550-I1550-K1550)</f>
        <v/>
      </c>
      <c r="R1550" s="14">
        <f>F1550-TODAY()</f>
        <v/>
      </c>
      <c r="S1550" s="14">
        <f>IF(N1550="Sí","🟢 Pagado",IF(R1550&lt;0,"🔴 Vencido",IF(R1550&lt;=7,"🟡 Por vencer","")))</f>
        <v/>
      </c>
      <c r="T1550" s="14" t="n"/>
      <c r="U1550" s="14" t="n"/>
      <c r="V1550" s="14" t="n"/>
      <c r="W1550" s="14" t="n"/>
      <c r="X1550" s="87" t="n"/>
    </row>
    <row r="1551">
      <c r="A1551" s="13" t="n"/>
      <c r="B1551" s="14" t="n"/>
      <c r="C1551" s="14" t="n"/>
      <c r="D1551" s="14" t="n"/>
      <c r="E1551" s="13" t="n"/>
      <c r="F1551" s="13" t="n"/>
      <c r="G1551" s="14" t="n"/>
      <c r="H1551" s="15" t="n"/>
      <c r="I1551" s="15" t="n"/>
      <c r="J1551" s="308" t="n"/>
      <c r="K1551" s="15" t="n"/>
      <c r="L1551" s="15" t="n"/>
      <c r="M1551" s="15" t="n"/>
      <c r="N1551" s="14" t="n"/>
      <c r="O1551" s="13" t="n"/>
      <c r="P1551" s="14" t="n"/>
      <c r="Q1551" s="15">
        <f>IF(N1551="Sí",0,H1551-I1551-K1551)</f>
        <v/>
      </c>
      <c r="R1551" s="14">
        <f>F1551-TODAY()</f>
        <v/>
      </c>
      <c r="S1551" s="14">
        <f>IF(N1551="Sí","🟢 Pagado",IF(R1551&lt;0,"🔴 Vencido",IF(R1551&lt;=7,"🟡 Por vencer","")))</f>
        <v/>
      </c>
      <c r="T1551" s="14" t="n"/>
      <c r="U1551" s="14" t="n"/>
      <c r="V1551" s="14" t="n"/>
      <c r="W1551" s="14" t="n"/>
      <c r="X1551" s="87" t="n"/>
    </row>
    <row r="1552">
      <c r="A1552" s="13" t="n"/>
      <c r="B1552" s="14" t="n"/>
      <c r="C1552" s="14" t="n"/>
      <c r="D1552" s="14" t="n"/>
      <c r="E1552" s="13" t="n"/>
      <c r="F1552" s="13" t="n"/>
      <c r="G1552" s="14" t="n"/>
      <c r="H1552" s="15" t="n"/>
      <c r="I1552" s="15" t="n"/>
      <c r="J1552" s="308" t="n"/>
      <c r="K1552" s="15" t="n"/>
      <c r="L1552" s="15" t="n"/>
      <c r="M1552" s="15" t="n"/>
      <c r="N1552" s="14" t="n"/>
      <c r="O1552" s="13" t="n"/>
      <c r="P1552" s="14" t="n"/>
      <c r="Q1552" s="15">
        <f>IF(N1552="Sí",0,H1552-I1552-K1552)</f>
        <v/>
      </c>
      <c r="R1552" s="14">
        <f>F1552-TODAY()</f>
        <v/>
      </c>
      <c r="S1552" s="14">
        <f>IF(N1552="Sí","🟢 Pagado",IF(R1552&lt;0,"🔴 Vencido",IF(R1552&lt;=7,"🟡 Por vencer","")))</f>
        <v/>
      </c>
      <c r="T1552" s="14" t="n"/>
      <c r="U1552" s="14" t="n"/>
      <c r="V1552" s="14" t="n"/>
      <c r="W1552" s="14" t="n"/>
      <c r="X1552" s="87" t="n"/>
    </row>
    <row r="1553">
      <c r="A1553" s="13" t="n"/>
      <c r="B1553" s="14" t="n"/>
      <c r="C1553" s="14" t="n"/>
      <c r="D1553" s="14" t="n"/>
      <c r="E1553" s="13" t="n"/>
      <c r="F1553" s="13" t="n"/>
      <c r="G1553" s="14" t="n"/>
      <c r="H1553" s="15" t="n"/>
      <c r="I1553" s="15" t="n"/>
      <c r="J1553" s="308" t="n"/>
      <c r="K1553" s="15" t="n"/>
      <c r="L1553" s="15" t="n"/>
      <c r="M1553" s="15" t="n"/>
      <c r="N1553" s="14" t="n"/>
      <c r="O1553" s="13" t="n"/>
      <c r="P1553" s="14" t="n"/>
      <c r="Q1553" s="15">
        <f>IF(N1553="Sí",0,H1553-I1553-K1553)</f>
        <v/>
      </c>
      <c r="R1553" s="14">
        <f>F1553-TODAY()</f>
        <v/>
      </c>
      <c r="S1553" s="14">
        <f>IF(N1553="Sí","🟢 Pagado",IF(R1553&lt;0,"🔴 Vencido",IF(R1553&lt;=7,"🟡 Por vencer","")))</f>
        <v/>
      </c>
      <c r="T1553" s="14" t="n"/>
      <c r="U1553" s="14" t="n"/>
      <c r="V1553" s="14" t="n"/>
      <c r="W1553" s="14" t="n"/>
      <c r="X1553" s="87" t="n"/>
    </row>
    <row r="1554">
      <c r="A1554" s="13" t="n"/>
      <c r="B1554" s="14" t="n"/>
      <c r="C1554" s="14" t="n"/>
      <c r="D1554" s="14" t="n"/>
      <c r="E1554" s="13" t="n"/>
      <c r="F1554" s="13" t="n"/>
      <c r="G1554" s="14" t="n"/>
      <c r="H1554" s="15" t="n"/>
      <c r="I1554" s="15" t="n"/>
      <c r="J1554" s="308" t="n"/>
      <c r="K1554" s="15" t="n"/>
      <c r="L1554" s="15" t="n"/>
      <c r="M1554" s="15" t="n"/>
      <c r="N1554" s="14" t="n"/>
      <c r="O1554" s="13" t="n"/>
      <c r="P1554" s="14" t="n"/>
      <c r="Q1554" s="15">
        <f>IF(N1554="Sí",0,H1554-I1554-K1554)</f>
        <v/>
      </c>
      <c r="R1554" s="14">
        <f>F1554-TODAY()</f>
        <v/>
      </c>
      <c r="S1554" s="14">
        <f>IF(N1554="Sí","🟢 Pagado",IF(R1554&lt;0,"🔴 Vencido",IF(R1554&lt;=7,"🟡 Por vencer","")))</f>
        <v/>
      </c>
      <c r="T1554" s="14" t="n"/>
      <c r="U1554" s="14" t="n"/>
      <c r="V1554" s="14" t="n"/>
      <c r="W1554" s="14" t="n"/>
      <c r="X1554" s="87" t="n"/>
    </row>
    <row r="1555">
      <c r="A1555" s="13" t="n"/>
      <c r="B1555" s="14" t="n"/>
      <c r="C1555" s="14" t="n"/>
      <c r="D1555" s="14" t="n"/>
      <c r="E1555" s="13" t="n"/>
      <c r="F1555" s="13" t="n"/>
      <c r="G1555" s="14" t="n"/>
      <c r="H1555" s="15" t="n"/>
      <c r="I1555" s="15" t="n"/>
      <c r="J1555" s="308" t="n"/>
      <c r="K1555" s="15" t="n"/>
      <c r="L1555" s="15" t="n"/>
      <c r="M1555" s="15" t="n"/>
      <c r="N1555" s="14" t="n"/>
      <c r="O1555" s="13" t="n"/>
      <c r="P1555" s="14" t="n"/>
      <c r="Q1555" s="15">
        <f>IF(N1555="Sí",0,H1555-I1555-K1555)</f>
        <v/>
      </c>
      <c r="R1555" s="14">
        <f>F1555-TODAY()</f>
        <v/>
      </c>
      <c r="S1555" s="14">
        <f>IF(N1555="Sí","🟢 Pagado",IF(R1555&lt;0,"🔴 Vencido",IF(R1555&lt;=7,"🟡 Por vencer","")))</f>
        <v/>
      </c>
      <c r="T1555" s="14" t="n"/>
      <c r="U1555" s="14" t="n"/>
      <c r="V1555" s="14" t="n"/>
      <c r="W1555" s="14" t="n"/>
      <c r="X1555" s="87" t="n"/>
    </row>
    <row r="1556">
      <c r="A1556" s="13" t="n"/>
      <c r="B1556" s="14" t="n"/>
      <c r="C1556" s="14" t="n"/>
      <c r="D1556" s="14" t="n"/>
      <c r="E1556" s="13" t="n"/>
      <c r="F1556" s="13" t="n"/>
      <c r="G1556" s="14" t="n"/>
      <c r="H1556" s="15" t="n"/>
      <c r="I1556" s="15" t="n"/>
      <c r="J1556" s="308" t="n"/>
      <c r="K1556" s="15" t="n"/>
      <c r="L1556" s="15" t="n"/>
      <c r="M1556" s="15" t="n"/>
      <c r="N1556" s="14" t="n"/>
      <c r="O1556" s="13" t="n"/>
      <c r="P1556" s="14" t="n"/>
      <c r="Q1556" s="15">
        <f>IF(N1556="Sí",0,H1556-I1556-K1556)</f>
        <v/>
      </c>
      <c r="R1556" s="14">
        <f>F1556-TODAY()</f>
        <v/>
      </c>
      <c r="S1556" s="14">
        <f>IF(N1556="Sí","🟢 Pagado",IF(R1556&lt;0,"🔴 Vencido",IF(R1556&lt;=7,"🟡 Por vencer","")))</f>
        <v/>
      </c>
      <c r="T1556" s="14" t="n"/>
      <c r="U1556" s="14" t="n"/>
      <c r="V1556" s="14" t="n"/>
      <c r="W1556" s="14" t="n"/>
      <c r="X1556" s="87" t="n"/>
    </row>
    <row r="1557">
      <c r="A1557" s="13" t="n"/>
      <c r="B1557" s="14" t="n"/>
      <c r="C1557" s="14" t="n"/>
      <c r="D1557" s="14" t="n"/>
      <c r="E1557" s="13" t="n"/>
      <c r="F1557" s="13" t="n"/>
      <c r="G1557" s="14" t="n"/>
      <c r="H1557" s="15" t="n"/>
      <c r="I1557" s="15" t="n"/>
      <c r="J1557" s="308" t="n"/>
      <c r="K1557" s="15" t="n"/>
      <c r="L1557" s="15" t="n"/>
      <c r="M1557" s="15" t="n"/>
      <c r="N1557" s="14" t="n"/>
      <c r="O1557" s="13" t="n"/>
      <c r="P1557" s="14" t="n"/>
      <c r="Q1557" s="15">
        <f>IF(N1557="Sí",0,H1557-I1557-K1557)</f>
        <v/>
      </c>
      <c r="R1557" s="14">
        <f>F1557-TODAY()</f>
        <v/>
      </c>
      <c r="S1557" s="14">
        <f>IF(N1557="Sí","🟢 Pagado",IF(R1557&lt;0,"🔴 Vencido",IF(R1557&lt;=7,"🟡 Por vencer","")))</f>
        <v/>
      </c>
      <c r="T1557" s="14" t="n"/>
      <c r="U1557" s="14" t="n"/>
      <c r="V1557" s="14" t="n"/>
      <c r="W1557" s="14" t="n"/>
      <c r="X1557" s="87" t="n"/>
    </row>
    <row r="1558">
      <c r="A1558" s="13" t="n"/>
      <c r="B1558" s="14" t="n"/>
      <c r="C1558" s="14" t="n"/>
      <c r="D1558" s="14" t="n"/>
      <c r="E1558" s="13" t="n"/>
      <c r="F1558" s="13" t="n"/>
      <c r="G1558" s="14" t="n"/>
      <c r="H1558" s="15" t="n"/>
      <c r="I1558" s="15" t="n"/>
      <c r="J1558" s="308" t="n"/>
      <c r="K1558" s="15" t="n"/>
      <c r="L1558" s="15" t="n"/>
      <c r="M1558" s="15" t="n"/>
      <c r="N1558" s="14" t="n"/>
      <c r="O1558" s="13" t="n"/>
      <c r="P1558" s="14" t="n"/>
      <c r="Q1558" s="15">
        <f>IF(N1558="Sí",0,H1558-I1558-K1558)</f>
        <v/>
      </c>
      <c r="R1558" s="14">
        <f>F1558-TODAY()</f>
        <v/>
      </c>
      <c r="S1558" s="14">
        <f>IF(N1558="Sí","🟢 Pagado",IF(R1558&lt;0,"🔴 Vencido",IF(R1558&lt;=7,"🟡 Por vencer","")))</f>
        <v/>
      </c>
      <c r="T1558" s="14" t="n"/>
      <c r="U1558" s="14" t="n"/>
      <c r="V1558" s="14" t="n"/>
      <c r="W1558" s="14" t="n"/>
      <c r="X1558" s="87" t="n"/>
    </row>
    <row r="1559">
      <c r="A1559" s="13" t="n"/>
      <c r="B1559" s="14" t="n"/>
      <c r="C1559" s="14" t="n"/>
      <c r="D1559" s="14" t="n"/>
      <c r="E1559" s="13" t="n"/>
      <c r="F1559" s="13" t="n"/>
      <c r="G1559" s="14" t="n"/>
      <c r="H1559" s="15" t="n"/>
      <c r="I1559" s="15" t="n"/>
      <c r="J1559" s="308" t="n"/>
      <c r="K1559" s="15" t="n"/>
      <c r="L1559" s="15" t="n"/>
      <c r="M1559" s="15" t="n"/>
      <c r="N1559" s="14" t="n"/>
      <c r="O1559" s="13" t="n"/>
      <c r="P1559" s="14" t="n"/>
      <c r="Q1559" s="15">
        <f>IF(N1559="Sí",0,H1559-I1559-K1559)</f>
        <v/>
      </c>
      <c r="R1559" s="14">
        <f>F1559-TODAY()</f>
        <v/>
      </c>
      <c r="S1559" s="14">
        <f>IF(N1559="Sí","🟢 Pagado",IF(R1559&lt;0,"🔴 Vencido",IF(R1559&lt;=7,"🟡 Por vencer","")))</f>
        <v/>
      </c>
      <c r="T1559" s="14" t="n"/>
      <c r="U1559" s="14" t="n"/>
      <c r="V1559" s="14" t="n"/>
      <c r="W1559" s="14" t="n"/>
      <c r="X1559" s="87" t="n"/>
    </row>
    <row r="1560">
      <c r="A1560" s="13" t="n"/>
      <c r="B1560" s="14" t="n"/>
      <c r="C1560" s="14" t="n"/>
      <c r="D1560" s="14" t="n"/>
      <c r="E1560" s="13" t="n"/>
      <c r="F1560" s="13" t="n"/>
      <c r="G1560" s="14" t="n"/>
      <c r="H1560" s="15" t="n"/>
      <c r="I1560" s="15" t="n"/>
      <c r="J1560" s="308" t="n"/>
      <c r="K1560" s="15" t="n"/>
      <c r="L1560" s="15" t="n"/>
      <c r="M1560" s="15" t="n"/>
      <c r="N1560" s="14" t="n"/>
      <c r="O1560" s="13" t="n"/>
      <c r="P1560" s="14" t="n"/>
      <c r="Q1560" s="15">
        <f>IF(N1560="Sí",0,H1560-I1560-K1560)</f>
        <v/>
      </c>
      <c r="R1560" s="14">
        <f>F1560-TODAY()</f>
        <v/>
      </c>
      <c r="S1560" s="14">
        <f>IF(N1560="Sí","🟢 Pagado",IF(R1560&lt;0,"🔴 Vencido",IF(R1560&lt;=7,"🟡 Por vencer","")))</f>
        <v/>
      </c>
      <c r="T1560" s="14" t="n"/>
      <c r="U1560" s="14" t="n"/>
      <c r="V1560" s="14" t="n"/>
      <c r="W1560" s="14" t="n"/>
      <c r="X1560" s="87" t="n"/>
    </row>
    <row r="1561">
      <c r="A1561" s="13" t="n"/>
      <c r="B1561" s="14" t="n"/>
      <c r="C1561" s="14" t="n"/>
      <c r="D1561" s="14" t="n"/>
      <c r="E1561" s="13" t="n"/>
      <c r="F1561" s="13" t="n"/>
      <c r="G1561" s="14" t="n"/>
      <c r="H1561" s="15" t="n"/>
      <c r="I1561" s="15" t="n"/>
      <c r="J1561" s="308" t="n"/>
      <c r="K1561" s="15" t="n"/>
      <c r="L1561" s="15" t="n"/>
      <c r="M1561" s="15" t="n"/>
      <c r="N1561" s="14" t="n"/>
      <c r="O1561" s="13" t="n"/>
      <c r="P1561" s="14" t="n"/>
      <c r="Q1561" s="15">
        <f>IF(N1561="Sí",0,H1561-I1561-K1561)</f>
        <v/>
      </c>
      <c r="R1561" s="14">
        <f>F1561-TODAY()</f>
        <v/>
      </c>
      <c r="S1561" s="14">
        <f>IF(N1561="Sí","🟢 Pagado",IF(R1561&lt;0,"🔴 Vencido",IF(R1561&lt;=7,"🟡 Por vencer","")))</f>
        <v/>
      </c>
      <c r="T1561" s="14" t="n"/>
      <c r="U1561" s="14" t="n"/>
      <c r="V1561" s="14" t="n"/>
      <c r="W1561" s="14" t="n"/>
      <c r="X1561" s="87" t="n"/>
    </row>
    <row r="1562">
      <c r="A1562" s="13" t="n"/>
      <c r="B1562" s="14" t="n"/>
      <c r="C1562" s="14" t="n"/>
      <c r="D1562" s="14" t="n"/>
      <c r="E1562" s="13" t="n"/>
      <c r="F1562" s="13" t="n"/>
      <c r="G1562" s="14" t="n"/>
      <c r="H1562" s="15" t="n"/>
      <c r="I1562" s="15" t="n"/>
      <c r="J1562" s="308" t="n"/>
      <c r="K1562" s="15" t="n"/>
      <c r="L1562" s="15" t="n"/>
      <c r="M1562" s="15" t="n"/>
      <c r="N1562" s="14" t="n"/>
      <c r="O1562" s="13" t="n"/>
      <c r="P1562" s="14" t="n"/>
      <c r="Q1562" s="15">
        <f>IF(N1562="Sí",0,H1562-I1562-K1562)</f>
        <v/>
      </c>
      <c r="R1562" s="14">
        <f>F1562-TODAY()</f>
        <v/>
      </c>
      <c r="S1562" s="14">
        <f>IF(N1562="Sí","🟢 Pagado",IF(R1562&lt;0,"🔴 Vencido",IF(R1562&lt;=7,"🟡 Por vencer","")))</f>
        <v/>
      </c>
      <c r="T1562" s="14" t="n"/>
      <c r="U1562" s="14" t="n"/>
      <c r="V1562" s="14" t="n"/>
      <c r="W1562" s="14" t="n"/>
      <c r="X1562" s="87" t="n"/>
    </row>
    <row r="1563">
      <c r="A1563" s="13" t="n"/>
      <c r="B1563" s="14" t="n"/>
      <c r="C1563" s="14" t="n"/>
      <c r="D1563" s="14" t="n"/>
      <c r="E1563" s="13" t="n"/>
      <c r="F1563" s="13" t="n"/>
      <c r="G1563" s="14" t="n"/>
      <c r="H1563" s="15" t="n"/>
      <c r="I1563" s="15" t="n"/>
      <c r="J1563" s="308" t="n"/>
      <c r="K1563" s="15" t="n"/>
      <c r="L1563" s="15" t="n"/>
      <c r="M1563" s="15" t="n"/>
      <c r="N1563" s="14" t="n"/>
      <c r="O1563" s="13" t="n"/>
      <c r="P1563" s="14" t="n"/>
      <c r="Q1563" s="15">
        <f>IF(N1563="Sí",0,H1563-I1563-K1563)</f>
        <v/>
      </c>
      <c r="R1563" s="14">
        <f>F1563-TODAY()</f>
        <v/>
      </c>
      <c r="S1563" s="14">
        <f>IF(N1563="Sí","🟢 Pagado",IF(R1563&lt;0,"🔴 Vencido",IF(R1563&lt;=7,"🟡 Por vencer","")))</f>
        <v/>
      </c>
      <c r="T1563" s="14" t="n"/>
      <c r="U1563" s="14" t="n"/>
      <c r="V1563" s="14" t="n"/>
      <c r="W1563" s="14" t="n"/>
      <c r="X1563" s="87" t="n"/>
    </row>
    <row r="1564">
      <c r="A1564" s="13" t="n"/>
      <c r="B1564" s="14" t="n"/>
      <c r="C1564" s="14" t="n"/>
      <c r="D1564" s="14" t="n"/>
      <c r="E1564" s="13" t="n"/>
      <c r="F1564" s="13" t="n"/>
      <c r="G1564" s="14" t="n"/>
      <c r="H1564" s="15" t="n"/>
      <c r="I1564" s="15" t="n"/>
      <c r="J1564" s="308" t="n"/>
      <c r="K1564" s="15" t="n"/>
      <c r="L1564" s="15" t="n"/>
      <c r="M1564" s="15" t="n"/>
      <c r="N1564" s="14" t="n"/>
      <c r="O1564" s="13" t="n"/>
      <c r="P1564" s="14" t="n"/>
      <c r="Q1564" s="15">
        <f>IF(N1564="Sí",0,H1564-I1564-K1564)</f>
        <v/>
      </c>
      <c r="R1564" s="14">
        <f>F1564-TODAY()</f>
        <v/>
      </c>
      <c r="S1564" s="14">
        <f>IF(N1564="Sí","🟢 Pagado",IF(R1564&lt;0,"🔴 Vencido",IF(R1564&lt;=7,"🟡 Por vencer","")))</f>
        <v/>
      </c>
      <c r="T1564" s="14" t="n"/>
      <c r="U1564" s="14" t="n"/>
      <c r="V1564" s="14" t="n"/>
      <c r="W1564" s="14" t="n"/>
      <c r="X1564" s="87" t="n"/>
    </row>
    <row r="1565">
      <c r="A1565" s="13" t="n"/>
      <c r="B1565" s="14" t="n"/>
      <c r="C1565" s="14" t="n"/>
      <c r="D1565" s="14" t="n"/>
      <c r="E1565" s="13" t="n"/>
      <c r="F1565" s="13" t="n"/>
      <c r="G1565" s="14" t="n"/>
      <c r="H1565" s="15" t="n"/>
      <c r="I1565" s="15" t="n"/>
      <c r="J1565" s="308" t="n"/>
      <c r="K1565" s="15" t="n"/>
      <c r="L1565" s="15" t="n"/>
      <c r="M1565" s="15" t="n"/>
      <c r="N1565" s="14" t="n"/>
      <c r="O1565" s="13" t="n"/>
      <c r="P1565" s="14" t="n"/>
      <c r="Q1565" s="15">
        <f>IF(N1565="Sí",0,H1565-I1565-K1565)</f>
        <v/>
      </c>
      <c r="R1565" s="14">
        <f>F1565-TODAY()</f>
        <v/>
      </c>
      <c r="S1565" s="14">
        <f>IF(N1565="Sí","🟢 Pagado",IF(R1565&lt;0,"🔴 Vencido",IF(R1565&lt;=7,"🟡 Por vencer","")))</f>
        <v/>
      </c>
      <c r="T1565" s="14" t="n"/>
      <c r="U1565" s="14" t="n"/>
      <c r="V1565" s="14" t="n"/>
      <c r="W1565" s="14" t="n"/>
      <c r="X1565" s="87" t="n"/>
    </row>
    <row r="1566">
      <c r="A1566" s="13" t="n"/>
      <c r="B1566" s="14" t="n"/>
      <c r="C1566" s="14" t="n"/>
      <c r="D1566" s="14" t="n"/>
      <c r="E1566" s="13" t="n"/>
      <c r="F1566" s="13" t="n"/>
      <c r="G1566" s="14" t="n"/>
      <c r="H1566" s="15" t="n"/>
      <c r="I1566" s="15" t="n"/>
      <c r="J1566" s="308" t="n"/>
      <c r="K1566" s="15" t="n"/>
      <c r="L1566" s="15" t="n"/>
      <c r="M1566" s="15" t="n"/>
      <c r="N1566" s="14" t="n"/>
      <c r="O1566" s="13" t="n"/>
      <c r="P1566" s="14" t="n"/>
      <c r="Q1566" s="15">
        <f>IF(N1566="Sí",0,H1566-I1566-K1566)</f>
        <v/>
      </c>
      <c r="R1566" s="14">
        <f>F1566-TODAY()</f>
        <v/>
      </c>
      <c r="S1566" s="14">
        <f>IF(N1566="Sí","🟢 Pagado",IF(R1566&lt;0,"🔴 Vencido",IF(R1566&lt;=7,"🟡 Por vencer","")))</f>
        <v/>
      </c>
      <c r="T1566" s="14" t="n"/>
      <c r="U1566" s="14" t="n"/>
      <c r="V1566" s="14" t="n"/>
      <c r="W1566" s="14" t="n"/>
      <c r="X1566" s="87" t="n"/>
    </row>
    <row r="1567">
      <c r="A1567" s="13" t="n"/>
      <c r="B1567" s="14" t="n"/>
      <c r="C1567" s="14" t="n"/>
      <c r="D1567" s="14" t="n"/>
      <c r="E1567" s="13" t="n"/>
      <c r="F1567" s="13" t="n"/>
      <c r="G1567" s="14" t="n"/>
      <c r="H1567" s="15" t="n"/>
      <c r="I1567" s="15" t="n"/>
      <c r="J1567" s="308" t="n"/>
      <c r="K1567" s="15" t="n"/>
      <c r="L1567" s="15" t="n"/>
      <c r="M1567" s="15" t="n"/>
      <c r="N1567" s="14" t="n"/>
      <c r="O1567" s="13" t="n"/>
      <c r="P1567" s="14" t="n"/>
      <c r="Q1567" s="15">
        <f>IF(N1567="Sí",0,H1567-I1567-K1567)</f>
        <v/>
      </c>
      <c r="R1567" s="14">
        <f>F1567-TODAY()</f>
        <v/>
      </c>
      <c r="S1567" s="14">
        <f>IF(N1567="Sí","🟢 Pagado",IF(R1567&lt;0,"🔴 Vencido",IF(R1567&lt;=7,"🟡 Por vencer","")))</f>
        <v/>
      </c>
      <c r="T1567" s="14" t="n"/>
      <c r="U1567" s="14" t="n"/>
      <c r="V1567" s="14" t="n"/>
      <c r="W1567" s="14" t="n"/>
      <c r="X1567" s="87" t="n"/>
    </row>
    <row r="1568">
      <c r="A1568" s="13" t="n"/>
      <c r="B1568" s="14" t="n"/>
      <c r="C1568" s="14" t="n"/>
      <c r="D1568" s="14" t="n"/>
      <c r="E1568" s="13" t="n"/>
      <c r="F1568" s="13" t="n"/>
      <c r="G1568" s="14" t="n"/>
      <c r="H1568" s="15" t="n"/>
      <c r="I1568" s="15" t="n"/>
      <c r="J1568" s="308" t="n"/>
      <c r="K1568" s="15" t="n"/>
      <c r="L1568" s="15" t="n"/>
      <c r="M1568" s="15" t="n"/>
      <c r="N1568" s="14" t="n"/>
      <c r="O1568" s="13" t="n"/>
      <c r="P1568" s="14" t="n"/>
      <c r="Q1568" s="15">
        <f>IF(N1568="Sí",0,H1568-I1568-K1568)</f>
        <v/>
      </c>
      <c r="R1568" s="14">
        <f>F1568-TODAY()</f>
        <v/>
      </c>
      <c r="S1568" s="14">
        <f>IF(N1568="Sí","🟢 Pagado",IF(R1568&lt;0,"🔴 Vencido",IF(R1568&lt;=7,"🟡 Por vencer","")))</f>
        <v/>
      </c>
      <c r="T1568" s="14" t="n"/>
      <c r="U1568" s="14" t="n"/>
      <c r="V1568" s="14" t="n"/>
      <c r="W1568" s="14" t="n"/>
      <c r="X1568" s="87" t="n"/>
    </row>
    <row r="1569">
      <c r="A1569" s="13" t="n"/>
      <c r="B1569" s="14" t="n"/>
      <c r="C1569" s="14" t="n"/>
      <c r="D1569" s="14" t="n"/>
      <c r="E1569" s="13" t="n"/>
      <c r="F1569" s="13" t="n"/>
      <c r="G1569" s="14" t="n"/>
      <c r="H1569" s="15" t="n"/>
      <c r="I1569" s="15" t="n"/>
      <c r="J1569" s="308" t="n"/>
      <c r="K1569" s="15" t="n"/>
      <c r="L1569" s="15" t="n"/>
      <c r="M1569" s="15" t="n"/>
      <c r="N1569" s="14" t="n"/>
      <c r="O1569" s="13" t="n"/>
      <c r="P1569" s="14" t="n"/>
      <c r="Q1569" s="15">
        <f>IF(N1569="Sí",0,H1569-I1569-K1569)</f>
        <v/>
      </c>
      <c r="R1569" s="14">
        <f>F1569-TODAY()</f>
        <v/>
      </c>
      <c r="S1569" s="14">
        <f>IF(N1569="Sí","🟢 Pagado",IF(R1569&lt;0,"🔴 Vencido",IF(R1569&lt;=7,"🟡 Por vencer","")))</f>
        <v/>
      </c>
      <c r="T1569" s="14" t="n"/>
      <c r="U1569" s="14" t="n"/>
      <c r="V1569" s="14" t="n"/>
      <c r="W1569" s="14" t="n"/>
      <c r="X1569" s="87" t="n"/>
    </row>
    <row r="1570">
      <c r="A1570" s="13" t="n"/>
      <c r="B1570" s="14" t="n"/>
      <c r="C1570" s="14" t="n"/>
      <c r="D1570" s="14" t="n"/>
      <c r="E1570" s="13" t="n"/>
      <c r="F1570" s="13" t="n"/>
      <c r="G1570" s="14" t="n"/>
      <c r="H1570" s="15" t="n"/>
      <c r="I1570" s="15" t="n"/>
      <c r="J1570" s="308" t="n"/>
      <c r="K1570" s="15" t="n"/>
      <c r="L1570" s="15" t="n"/>
      <c r="M1570" s="15" t="n"/>
      <c r="N1570" s="14" t="n"/>
      <c r="O1570" s="13" t="n"/>
      <c r="P1570" s="14" t="n"/>
      <c r="Q1570" s="15">
        <f>IF(N1570="Sí",0,H1570-I1570-K1570)</f>
        <v/>
      </c>
      <c r="R1570" s="14">
        <f>F1570-TODAY()</f>
        <v/>
      </c>
      <c r="S1570" s="14">
        <f>IF(N1570="Sí","🟢 Pagado",IF(R1570&lt;0,"🔴 Vencido",IF(R1570&lt;=7,"🟡 Por vencer","")))</f>
        <v/>
      </c>
      <c r="T1570" s="14" t="n"/>
      <c r="U1570" s="14" t="n"/>
      <c r="V1570" s="14" t="n"/>
      <c r="W1570" s="14" t="n"/>
      <c r="X1570" s="87" t="n"/>
    </row>
    <row r="1571">
      <c r="A1571" s="13" t="n"/>
      <c r="B1571" s="14" t="n"/>
      <c r="C1571" s="14" t="n"/>
      <c r="D1571" s="14" t="n"/>
      <c r="E1571" s="13" t="n"/>
      <c r="F1571" s="13" t="n"/>
      <c r="G1571" s="14" t="n"/>
      <c r="H1571" s="15" t="n"/>
      <c r="I1571" s="15" t="n"/>
      <c r="J1571" s="308" t="n"/>
      <c r="K1571" s="15" t="n"/>
      <c r="L1571" s="15" t="n"/>
      <c r="M1571" s="15" t="n"/>
      <c r="N1571" s="14" t="n"/>
      <c r="O1571" s="13" t="n"/>
      <c r="P1571" s="14" t="n"/>
      <c r="Q1571" s="15">
        <f>IF(N1571="Sí",0,H1571-I1571-K1571)</f>
        <v/>
      </c>
      <c r="R1571" s="14">
        <f>F1571-TODAY()</f>
        <v/>
      </c>
      <c r="S1571" s="14">
        <f>IF(N1571="Sí","🟢 Pagado",IF(R1571&lt;0,"🔴 Vencido",IF(R1571&lt;=7,"🟡 Por vencer","")))</f>
        <v/>
      </c>
      <c r="T1571" s="14" t="n"/>
      <c r="U1571" s="14" t="n"/>
      <c r="V1571" s="14" t="n"/>
      <c r="W1571" s="14" t="n"/>
      <c r="X1571" s="87" t="n"/>
    </row>
    <row r="1572">
      <c r="A1572" s="13" t="n"/>
      <c r="B1572" s="14" t="n"/>
      <c r="C1572" s="14" t="n"/>
      <c r="D1572" s="14" t="n"/>
      <c r="E1572" s="13" t="n"/>
      <c r="F1572" s="13" t="n"/>
      <c r="G1572" s="14" t="n"/>
      <c r="H1572" s="15" t="n"/>
      <c r="I1572" s="15" t="n"/>
      <c r="J1572" s="308" t="n"/>
      <c r="K1572" s="15" t="n"/>
      <c r="L1572" s="15" t="n"/>
      <c r="M1572" s="15" t="n"/>
      <c r="N1572" s="14" t="n"/>
      <c r="O1572" s="13" t="n"/>
      <c r="P1572" s="14" t="n"/>
      <c r="Q1572" s="15">
        <f>IF(N1572="Sí",0,H1572-I1572-K1572)</f>
        <v/>
      </c>
      <c r="R1572" s="14">
        <f>F1572-TODAY()</f>
        <v/>
      </c>
      <c r="S1572" s="14">
        <f>IF(N1572="Sí","🟢 Pagado",IF(R1572&lt;0,"🔴 Vencido",IF(R1572&lt;=7,"🟡 Por vencer","")))</f>
        <v/>
      </c>
      <c r="T1572" s="14" t="n"/>
      <c r="U1572" s="14" t="n"/>
      <c r="V1572" s="14" t="n"/>
      <c r="W1572" s="14" t="n"/>
      <c r="X1572" s="87" t="n"/>
    </row>
    <row r="1573">
      <c r="A1573" s="13" t="n"/>
      <c r="B1573" s="14" t="n"/>
      <c r="C1573" s="14" t="n"/>
      <c r="D1573" s="14" t="n"/>
      <c r="E1573" s="13" t="n"/>
      <c r="F1573" s="13" t="n"/>
      <c r="G1573" s="14" t="n"/>
      <c r="H1573" s="15" t="n"/>
      <c r="I1573" s="15" t="n"/>
      <c r="J1573" s="308" t="n"/>
      <c r="K1573" s="15" t="n"/>
      <c r="L1573" s="15" t="n"/>
      <c r="M1573" s="15" t="n"/>
      <c r="N1573" s="14" t="n"/>
      <c r="O1573" s="13" t="n"/>
      <c r="P1573" s="14" t="n"/>
      <c r="Q1573" s="15">
        <f>IF(N1573="Sí",0,H1573-I1573-K1573)</f>
        <v/>
      </c>
      <c r="R1573" s="14">
        <f>F1573-TODAY()</f>
        <v/>
      </c>
      <c r="S1573" s="14">
        <f>IF(N1573="Sí","🟢 Pagado",IF(R1573&lt;0,"🔴 Vencido",IF(R1573&lt;=7,"🟡 Por vencer","")))</f>
        <v/>
      </c>
      <c r="T1573" s="14" t="n"/>
      <c r="U1573" s="14" t="n"/>
      <c r="V1573" s="14" t="n"/>
      <c r="W1573" s="14" t="n"/>
      <c r="X1573" s="87" t="n"/>
    </row>
    <row r="1574">
      <c r="A1574" s="13" t="n"/>
      <c r="B1574" s="14" t="n"/>
      <c r="C1574" s="14" t="n"/>
      <c r="D1574" s="14" t="n"/>
      <c r="E1574" s="13" t="n"/>
      <c r="F1574" s="13" t="n"/>
      <c r="G1574" s="14" t="n"/>
      <c r="H1574" s="15" t="n"/>
      <c r="I1574" s="15" t="n"/>
      <c r="J1574" s="308" t="n"/>
      <c r="K1574" s="15" t="n"/>
      <c r="L1574" s="15" t="n"/>
      <c r="M1574" s="15" t="n"/>
      <c r="N1574" s="14" t="n"/>
      <c r="O1574" s="13" t="n"/>
      <c r="P1574" s="14" t="n"/>
      <c r="Q1574" s="15">
        <f>IF(N1574="Sí",0,H1574-I1574-K1574)</f>
        <v/>
      </c>
      <c r="R1574" s="14">
        <f>F1574-TODAY()</f>
        <v/>
      </c>
      <c r="S1574" s="14">
        <f>IF(N1574="Sí","🟢 Pagado",IF(R1574&lt;0,"🔴 Vencido",IF(R1574&lt;=7,"🟡 Por vencer","")))</f>
        <v/>
      </c>
      <c r="T1574" s="14" t="n"/>
      <c r="U1574" s="14" t="n"/>
      <c r="V1574" s="14" t="n"/>
      <c r="W1574" s="14" t="n"/>
      <c r="X1574" s="87" t="n"/>
    </row>
    <row r="1575">
      <c r="A1575" s="13" t="n"/>
      <c r="B1575" s="14" t="n"/>
      <c r="C1575" s="14" t="n"/>
      <c r="D1575" s="14" t="n"/>
      <c r="E1575" s="13" t="n"/>
      <c r="F1575" s="13" t="n"/>
      <c r="G1575" s="14" t="n"/>
      <c r="H1575" s="15" t="n"/>
      <c r="I1575" s="15" t="n"/>
      <c r="J1575" s="308" t="n"/>
      <c r="K1575" s="15" t="n"/>
      <c r="L1575" s="15" t="n"/>
      <c r="M1575" s="15" t="n"/>
      <c r="N1575" s="14" t="n"/>
      <c r="O1575" s="13" t="n"/>
      <c r="P1575" s="14" t="n"/>
      <c r="Q1575" s="15">
        <f>IF(N1575="Sí",0,H1575-I1575-K1575)</f>
        <v/>
      </c>
      <c r="R1575" s="14">
        <f>F1575-TODAY()</f>
        <v/>
      </c>
      <c r="S1575" s="14">
        <f>IF(N1575="Sí","🟢 Pagado",IF(R1575&lt;0,"🔴 Vencido",IF(R1575&lt;=7,"🟡 Por vencer","")))</f>
        <v/>
      </c>
      <c r="T1575" s="14" t="n"/>
      <c r="U1575" s="14" t="n"/>
      <c r="V1575" s="14" t="n"/>
      <c r="W1575" s="14" t="n"/>
      <c r="X1575" s="87" t="n"/>
    </row>
    <row r="1576">
      <c r="A1576" s="13" t="n"/>
      <c r="B1576" s="14" t="n"/>
      <c r="C1576" s="14" t="n"/>
      <c r="D1576" s="14" t="n"/>
      <c r="E1576" s="13" t="n"/>
      <c r="F1576" s="13" t="n"/>
      <c r="G1576" s="14" t="n"/>
      <c r="H1576" s="15" t="n"/>
      <c r="I1576" s="15" t="n"/>
      <c r="J1576" s="308" t="n"/>
      <c r="K1576" s="15" t="n"/>
      <c r="L1576" s="15" t="n"/>
      <c r="M1576" s="15" t="n"/>
      <c r="N1576" s="14" t="n"/>
      <c r="O1576" s="13" t="n"/>
      <c r="P1576" s="14" t="n"/>
      <c r="Q1576" s="15">
        <f>IF(N1576="Sí",0,H1576-I1576-K1576)</f>
        <v/>
      </c>
      <c r="R1576" s="14">
        <f>F1576-TODAY()</f>
        <v/>
      </c>
      <c r="S1576" s="14">
        <f>IF(N1576="Sí","🟢 Pagado",IF(R1576&lt;0,"🔴 Vencido",IF(R1576&lt;=7,"🟡 Por vencer","")))</f>
        <v/>
      </c>
      <c r="T1576" s="14" t="n"/>
      <c r="U1576" s="14" t="n"/>
      <c r="V1576" s="14" t="n"/>
      <c r="W1576" s="14" t="n"/>
      <c r="X1576" s="87" t="n"/>
    </row>
    <row r="1577">
      <c r="A1577" s="13" t="n"/>
      <c r="B1577" s="14" t="n"/>
      <c r="C1577" s="14" t="n"/>
      <c r="D1577" s="14" t="n"/>
      <c r="E1577" s="13" t="n"/>
      <c r="F1577" s="13" t="n"/>
      <c r="G1577" s="14" t="n"/>
      <c r="H1577" s="15" t="n"/>
      <c r="I1577" s="15" t="n"/>
      <c r="J1577" s="308" t="n"/>
      <c r="K1577" s="15" t="n"/>
      <c r="L1577" s="15" t="n"/>
      <c r="M1577" s="15" t="n"/>
      <c r="N1577" s="14" t="n"/>
      <c r="O1577" s="13" t="n"/>
      <c r="P1577" s="14" t="n"/>
      <c r="Q1577" s="15">
        <f>IF(N1577="Sí",0,H1577-I1577-K1577)</f>
        <v/>
      </c>
      <c r="R1577" s="14">
        <f>F1577-TODAY()</f>
        <v/>
      </c>
      <c r="S1577" s="14">
        <f>IF(N1577="Sí","🟢 Pagado",IF(R1577&lt;0,"🔴 Vencido",IF(R1577&lt;=7,"🟡 Por vencer","")))</f>
        <v/>
      </c>
      <c r="T1577" s="14" t="n"/>
      <c r="U1577" s="14" t="n"/>
      <c r="V1577" s="14" t="n"/>
      <c r="W1577" s="14" t="n"/>
      <c r="X1577" s="87" t="n"/>
    </row>
    <row r="1578">
      <c r="A1578" s="13" t="n"/>
      <c r="B1578" s="14" t="n"/>
      <c r="C1578" s="14" t="n"/>
      <c r="D1578" s="14" t="n"/>
      <c r="E1578" s="13" t="n"/>
      <c r="F1578" s="13" t="n"/>
      <c r="G1578" s="14" t="n"/>
      <c r="H1578" s="15" t="n"/>
      <c r="I1578" s="15" t="n"/>
      <c r="J1578" s="308" t="n"/>
      <c r="K1578" s="15" t="n"/>
      <c r="L1578" s="15" t="n"/>
      <c r="M1578" s="15" t="n"/>
      <c r="N1578" s="14" t="n"/>
      <c r="O1578" s="13" t="n"/>
      <c r="P1578" s="14" t="n"/>
      <c r="Q1578" s="15">
        <f>IF(N1578="Sí",0,H1578-I1578-K1578)</f>
        <v/>
      </c>
      <c r="R1578" s="14">
        <f>F1578-TODAY()</f>
        <v/>
      </c>
      <c r="S1578" s="14">
        <f>IF(N1578="Sí","🟢 Pagado",IF(R1578&lt;0,"🔴 Vencido",IF(R1578&lt;=7,"🟡 Por vencer","")))</f>
        <v/>
      </c>
      <c r="T1578" s="14" t="n"/>
      <c r="U1578" s="14" t="n"/>
      <c r="V1578" s="14" t="n"/>
      <c r="W1578" s="14" t="n"/>
      <c r="X1578" s="87" t="n"/>
    </row>
    <row r="1579">
      <c r="A1579" s="13" t="n"/>
      <c r="B1579" s="14" t="n"/>
      <c r="C1579" s="14" t="n"/>
      <c r="D1579" s="14" t="n"/>
      <c r="E1579" s="13" t="n"/>
      <c r="F1579" s="13" t="n"/>
      <c r="G1579" s="14" t="n"/>
      <c r="H1579" s="15" t="n"/>
      <c r="I1579" s="15" t="n"/>
      <c r="J1579" s="308" t="n"/>
      <c r="K1579" s="15" t="n"/>
      <c r="L1579" s="15" t="n"/>
      <c r="M1579" s="15" t="n"/>
      <c r="N1579" s="14" t="n"/>
      <c r="O1579" s="13" t="n"/>
      <c r="P1579" s="14" t="n"/>
      <c r="Q1579" s="15">
        <f>IF(N1579="Sí",0,H1579-I1579-K1579)</f>
        <v/>
      </c>
      <c r="R1579" s="14">
        <f>F1579-TODAY()</f>
        <v/>
      </c>
      <c r="S1579" s="14">
        <f>IF(N1579="Sí","🟢 Pagado",IF(R1579&lt;0,"🔴 Vencido",IF(R1579&lt;=7,"🟡 Por vencer","")))</f>
        <v/>
      </c>
      <c r="T1579" s="14" t="n"/>
      <c r="U1579" s="14" t="n"/>
      <c r="V1579" s="14" t="n"/>
      <c r="W1579" s="14" t="n"/>
      <c r="X1579" s="87" t="n"/>
    </row>
    <row r="1580">
      <c r="A1580" s="13" t="n"/>
      <c r="B1580" s="14" t="n"/>
      <c r="C1580" s="14" t="n"/>
      <c r="D1580" s="14" t="n"/>
      <c r="E1580" s="13" t="n"/>
      <c r="F1580" s="13" t="n"/>
      <c r="G1580" s="14" t="n"/>
      <c r="H1580" s="15" t="n"/>
      <c r="I1580" s="15" t="n"/>
      <c r="J1580" s="308" t="n"/>
      <c r="K1580" s="15" t="n"/>
      <c r="L1580" s="15" t="n"/>
      <c r="M1580" s="15" t="n"/>
      <c r="N1580" s="14" t="n"/>
      <c r="O1580" s="13" t="n"/>
      <c r="P1580" s="14" t="n"/>
      <c r="Q1580" s="15">
        <f>IF(N1580="Sí",0,H1580-I1580-K1580)</f>
        <v/>
      </c>
      <c r="R1580" s="14">
        <f>F1580-TODAY()</f>
        <v/>
      </c>
      <c r="S1580" s="14">
        <f>IF(N1580="Sí","🟢 Pagado",IF(R1580&lt;0,"🔴 Vencido",IF(R1580&lt;=7,"🟡 Por vencer","")))</f>
        <v/>
      </c>
      <c r="T1580" s="14" t="n"/>
      <c r="U1580" s="14" t="n"/>
      <c r="V1580" s="14" t="n"/>
      <c r="W1580" s="14" t="n"/>
      <c r="X1580" s="87" t="n"/>
    </row>
    <row r="1581">
      <c r="A1581" s="13" t="n"/>
      <c r="B1581" s="14" t="n"/>
      <c r="C1581" s="14" t="n"/>
      <c r="D1581" s="14" t="n"/>
      <c r="E1581" s="13" t="n"/>
      <c r="F1581" s="13" t="n"/>
      <c r="G1581" s="14" t="n"/>
      <c r="H1581" s="15" t="n"/>
      <c r="I1581" s="15" t="n"/>
      <c r="J1581" s="308" t="n"/>
      <c r="K1581" s="15" t="n"/>
      <c r="L1581" s="15" t="n"/>
      <c r="M1581" s="15" t="n"/>
      <c r="N1581" s="14" t="n"/>
      <c r="O1581" s="13" t="n"/>
      <c r="P1581" s="14" t="n"/>
      <c r="Q1581" s="15">
        <f>IF(N1581="Sí",0,H1581-I1581-K1581)</f>
        <v/>
      </c>
      <c r="R1581" s="14">
        <f>F1581-TODAY()</f>
        <v/>
      </c>
      <c r="S1581" s="14">
        <f>IF(N1581="Sí","🟢 Pagado",IF(R1581&lt;0,"🔴 Vencido",IF(R1581&lt;=7,"🟡 Por vencer","")))</f>
        <v/>
      </c>
      <c r="T1581" s="14" t="n"/>
      <c r="U1581" s="14" t="n"/>
      <c r="V1581" s="14" t="n"/>
      <c r="W1581" s="14" t="n"/>
      <c r="X1581" s="87" t="n"/>
    </row>
    <row r="1582">
      <c r="A1582" s="13" t="n"/>
      <c r="B1582" s="14" t="n"/>
      <c r="C1582" s="14" t="n"/>
      <c r="D1582" s="14" t="n"/>
      <c r="E1582" s="13" t="n"/>
      <c r="F1582" s="13" t="n"/>
      <c r="G1582" s="14" t="n"/>
      <c r="H1582" s="15" t="n"/>
      <c r="I1582" s="15" t="n"/>
      <c r="J1582" s="308" t="n"/>
      <c r="K1582" s="15" t="n"/>
      <c r="L1582" s="15" t="n"/>
      <c r="M1582" s="15" t="n"/>
      <c r="N1582" s="14" t="n"/>
      <c r="O1582" s="13" t="n"/>
      <c r="P1582" s="14" t="n"/>
      <c r="Q1582" s="15">
        <f>IF(N1582="Sí",0,H1582-I1582-K1582)</f>
        <v/>
      </c>
      <c r="R1582" s="14">
        <f>F1582-TODAY()</f>
        <v/>
      </c>
      <c r="S1582" s="14">
        <f>IF(N1582="Sí","🟢 Pagado",IF(R1582&lt;0,"🔴 Vencido",IF(R1582&lt;=7,"🟡 Por vencer","")))</f>
        <v/>
      </c>
      <c r="T1582" s="14" t="n"/>
      <c r="U1582" s="14" t="n"/>
      <c r="V1582" s="14" t="n"/>
      <c r="W1582" s="14" t="n"/>
      <c r="X1582" s="87" t="n"/>
    </row>
    <row r="1583">
      <c r="A1583" s="13" t="n"/>
      <c r="B1583" s="14" t="n"/>
      <c r="C1583" s="14" t="n"/>
      <c r="D1583" s="14" t="n"/>
      <c r="E1583" s="13" t="n"/>
      <c r="F1583" s="13" t="n"/>
      <c r="G1583" s="14" t="n"/>
      <c r="H1583" s="15" t="n"/>
      <c r="I1583" s="15" t="n"/>
      <c r="J1583" s="308" t="n"/>
      <c r="K1583" s="15" t="n"/>
      <c r="L1583" s="15" t="n"/>
      <c r="M1583" s="15" t="n"/>
      <c r="N1583" s="14" t="n"/>
      <c r="O1583" s="13" t="n"/>
      <c r="P1583" s="14" t="n"/>
      <c r="Q1583" s="15">
        <f>IF(N1583="Sí",0,H1583-I1583-K1583)</f>
        <v/>
      </c>
      <c r="R1583" s="14">
        <f>F1583-TODAY()</f>
        <v/>
      </c>
      <c r="S1583" s="14">
        <f>IF(N1583="Sí","🟢 Pagado",IF(R1583&lt;0,"🔴 Vencido",IF(R1583&lt;=7,"🟡 Por vencer","")))</f>
        <v/>
      </c>
      <c r="T1583" s="14" t="n"/>
      <c r="U1583" s="14" t="n"/>
      <c r="V1583" s="14" t="n"/>
      <c r="W1583" s="14" t="n"/>
      <c r="X1583" s="87" t="n"/>
    </row>
    <row r="1584">
      <c r="A1584" s="13" t="n"/>
      <c r="B1584" s="14" t="n"/>
      <c r="C1584" s="14" t="n"/>
      <c r="D1584" s="14" t="n"/>
      <c r="E1584" s="13" t="n"/>
      <c r="F1584" s="13" t="n"/>
      <c r="G1584" s="14" t="n"/>
      <c r="H1584" s="15" t="n"/>
      <c r="I1584" s="15" t="n"/>
      <c r="J1584" s="308" t="n"/>
      <c r="K1584" s="15" t="n"/>
      <c r="L1584" s="15" t="n"/>
      <c r="M1584" s="15" t="n"/>
      <c r="N1584" s="14" t="n"/>
      <c r="O1584" s="13" t="n"/>
      <c r="P1584" s="14" t="n"/>
      <c r="Q1584" s="15">
        <f>IF(N1584="Sí",0,H1584-I1584-K1584)</f>
        <v/>
      </c>
      <c r="R1584" s="14">
        <f>F1584-TODAY()</f>
        <v/>
      </c>
      <c r="S1584" s="14">
        <f>IF(N1584="Sí","🟢 Pagado",IF(R1584&lt;0,"🔴 Vencido",IF(R1584&lt;=7,"🟡 Por vencer","")))</f>
        <v/>
      </c>
      <c r="T1584" s="14" t="n"/>
      <c r="U1584" s="14" t="n"/>
      <c r="V1584" s="14" t="n"/>
      <c r="W1584" s="14" t="n"/>
      <c r="X1584" s="87" t="n"/>
    </row>
    <row r="1585">
      <c r="A1585" s="13" t="n"/>
      <c r="B1585" s="14" t="n"/>
      <c r="C1585" s="14" t="n"/>
      <c r="D1585" s="14" t="n"/>
      <c r="E1585" s="13" t="n"/>
      <c r="F1585" s="13" t="n"/>
      <c r="G1585" s="14" t="n"/>
      <c r="H1585" s="15" t="n"/>
      <c r="I1585" s="15" t="n"/>
      <c r="J1585" s="308" t="n"/>
      <c r="K1585" s="15" t="n"/>
      <c r="L1585" s="15" t="n"/>
      <c r="M1585" s="15" t="n"/>
      <c r="N1585" s="14" t="n"/>
      <c r="O1585" s="13" t="n"/>
      <c r="P1585" s="14" t="n"/>
      <c r="Q1585" s="15">
        <f>IF(N1585="Sí",0,H1585-I1585-K1585)</f>
        <v/>
      </c>
      <c r="R1585" s="14">
        <f>F1585-TODAY()</f>
        <v/>
      </c>
      <c r="S1585" s="14">
        <f>IF(N1585="Sí","🟢 Pagado",IF(R1585&lt;0,"🔴 Vencido",IF(R1585&lt;=7,"🟡 Por vencer","")))</f>
        <v/>
      </c>
      <c r="T1585" s="14" t="n"/>
      <c r="U1585" s="14" t="n"/>
      <c r="V1585" s="14" t="n"/>
      <c r="W1585" s="14" t="n"/>
      <c r="X1585" s="87" t="n"/>
    </row>
    <row r="1586">
      <c r="A1586" s="13" t="n"/>
      <c r="B1586" s="14" t="n"/>
      <c r="C1586" s="14" t="n"/>
      <c r="D1586" s="14" t="n"/>
      <c r="E1586" s="13" t="n"/>
      <c r="F1586" s="13" t="n"/>
      <c r="G1586" s="14" t="n"/>
      <c r="H1586" s="15" t="n"/>
      <c r="I1586" s="15" t="n"/>
      <c r="J1586" s="308" t="n"/>
      <c r="K1586" s="15" t="n"/>
      <c r="L1586" s="15" t="n"/>
      <c r="M1586" s="15" t="n"/>
      <c r="N1586" s="14" t="n"/>
      <c r="O1586" s="13" t="n"/>
      <c r="P1586" s="14" t="n"/>
      <c r="Q1586" s="15">
        <f>IF(N1586="Sí",0,H1586-I1586-K1586)</f>
        <v/>
      </c>
      <c r="R1586" s="14">
        <f>F1586-TODAY()</f>
        <v/>
      </c>
      <c r="S1586" s="14">
        <f>IF(N1586="Sí","🟢 Pagado",IF(R1586&lt;0,"🔴 Vencido",IF(R1586&lt;=7,"🟡 Por vencer","")))</f>
        <v/>
      </c>
      <c r="T1586" s="14" t="n"/>
      <c r="U1586" s="14" t="n"/>
      <c r="V1586" s="14" t="n"/>
      <c r="W1586" s="14" t="n"/>
      <c r="X1586" s="87" t="n"/>
    </row>
    <row r="1587">
      <c r="A1587" s="13" t="n"/>
      <c r="B1587" s="14" t="n"/>
      <c r="C1587" s="14" t="n"/>
      <c r="D1587" s="14" t="n"/>
      <c r="E1587" s="13" t="n"/>
      <c r="F1587" s="13" t="n"/>
      <c r="G1587" s="14" t="n"/>
      <c r="H1587" s="15" t="n"/>
      <c r="I1587" s="15" t="n"/>
      <c r="J1587" s="308" t="n"/>
      <c r="K1587" s="15" t="n"/>
      <c r="L1587" s="15" t="n"/>
      <c r="M1587" s="15" t="n"/>
      <c r="N1587" s="14" t="n"/>
      <c r="O1587" s="13" t="n"/>
      <c r="P1587" s="14" t="n"/>
      <c r="Q1587" s="15">
        <f>IF(N1587="Sí",0,H1587-I1587-K1587)</f>
        <v/>
      </c>
      <c r="R1587" s="14">
        <f>F1587-TODAY()</f>
        <v/>
      </c>
      <c r="S1587" s="14">
        <f>IF(N1587="Sí","🟢 Pagado",IF(R1587&lt;0,"🔴 Vencido",IF(R1587&lt;=7,"🟡 Por vencer","")))</f>
        <v/>
      </c>
      <c r="T1587" s="14" t="n"/>
      <c r="U1587" s="14" t="n"/>
      <c r="V1587" s="14" t="n"/>
      <c r="W1587" s="14" t="n"/>
      <c r="X1587" s="87" t="n"/>
    </row>
    <row r="1588">
      <c r="A1588" s="13" t="n"/>
      <c r="B1588" s="14" t="n"/>
      <c r="C1588" s="14" t="n"/>
      <c r="D1588" s="14" t="n"/>
      <c r="E1588" s="13" t="n"/>
      <c r="F1588" s="13" t="n"/>
      <c r="G1588" s="14" t="n"/>
      <c r="H1588" s="15" t="n"/>
      <c r="I1588" s="15" t="n"/>
      <c r="J1588" s="308" t="n"/>
      <c r="K1588" s="15" t="n"/>
      <c r="L1588" s="15" t="n"/>
      <c r="M1588" s="15" t="n"/>
      <c r="N1588" s="14" t="n"/>
      <c r="O1588" s="13" t="n"/>
      <c r="P1588" s="14" t="n"/>
      <c r="Q1588" s="15">
        <f>IF(N1588="Sí",0,H1588-I1588-K1588)</f>
        <v/>
      </c>
      <c r="R1588" s="14">
        <f>F1588-TODAY()</f>
        <v/>
      </c>
      <c r="S1588" s="14">
        <f>IF(N1588="Sí","🟢 Pagado",IF(R1588&lt;0,"🔴 Vencido",IF(R1588&lt;=7,"🟡 Por vencer","")))</f>
        <v/>
      </c>
      <c r="T1588" s="14" t="n"/>
      <c r="U1588" s="14" t="n"/>
      <c r="V1588" s="14" t="n"/>
      <c r="W1588" s="14" t="n"/>
      <c r="X1588" s="87" t="n"/>
    </row>
    <row r="1589">
      <c r="A1589" s="13" t="n"/>
      <c r="B1589" s="14" t="n"/>
      <c r="C1589" s="14" t="n"/>
      <c r="D1589" s="14" t="n"/>
      <c r="E1589" s="13" t="n"/>
      <c r="F1589" s="13" t="n"/>
      <c r="G1589" s="14" t="n"/>
      <c r="H1589" s="15" t="n"/>
      <c r="I1589" s="15" t="n"/>
      <c r="J1589" s="308" t="n"/>
      <c r="K1589" s="15" t="n"/>
      <c r="L1589" s="15" t="n"/>
      <c r="M1589" s="15" t="n"/>
      <c r="N1589" s="14" t="n"/>
      <c r="O1589" s="13" t="n"/>
      <c r="P1589" s="14" t="n"/>
      <c r="Q1589" s="15">
        <f>IF(N1589="Sí",0,H1589-I1589-K1589)</f>
        <v/>
      </c>
      <c r="R1589" s="14">
        <f>F1589-TODAY()</f>
        <v/>
      </c>
      <c r="S1589" s="14">
        <f>IF(N1589="Sí","🟢 Pagado",IF(R1589&lt;0,"🔴 Vencido",IF(R1589&lt;=7,"🟡 Por vencer","")))</f>
        <v/>
      </c>
      <c r="T1589" s="14" t="n"/>
      <c r="U1589" s="14" t="n"/>
      <c r="V1589" s="14" t="n"/>
      <c r="W1589" s="14" t="n"/>
      <c r="X1589" s="87" t="n"/>
    </row>
    <row r="1590">
      <c r="A1590" s="13" t="n"/>
      <c r="B1590" s="14" t="n"/>
      <c r="C1590" s="14" t="n"/>
      <c r="D1590" s="14" t="n"/>
      <c r="E1590" s="13" t="n"/>
      <c r="F1590" s="13" t="n"/>
      <c r="G1590" s="14" t="n"/>
      <c r="H1590" s="15" t="n"/>
      <c r="I1590" s="15" t="n"/>
      <c r="J1590" s="308" t="n"/>
      <c r="K1590" s="15" t="n"/>
      <c r="L1590" s="15" t="n"/>
      <c r="M1590" s="15" t="n"/>
      <c r="N1590" s="14" t="n"/>
      <c r="O1590" s="13" t="n"/>
      <c r="P1590" s="14" t="n"/>
      <c r="Q1590" s="15">
        <f>IF(N1590="Sí",0,H1590-I1590-K1590)</f>
        <v/>
      </c>
      <c r="R1590" s="14">
        <f>F1590-TODAY()</f>
        <v/>
      </c>
      <c r="S1590" s="14">
        <f>IF(N1590="Sí","🟢 Pagado",IF(R1590&lt;0,"🔴 Vencido",IF(R1590&lt;=7,"🟡 Por vencer","")))</f>
        <v/>
      </c>
      <c r="T1590" s="14" t="n"/>
      <c r="U1590" s="14" t="n"/>
      <c r="V1590" s="14" t="n"/>
      <c r="W1590" s="14" t="n"/>
      <c r="X1590" s="87" t="n"/>
    </row>
    <row r="1591">
      <c r="A1591" s="13" t="n"/>
      <c r="B1591" s="14" t="n"/>
      <c r="C1591" s="14" t="n"/>
      <c r="D1591" s="14" t="n"/>
      <c r="E1591" s="13" t="n"/>
      <c r="F1591" s="13" t="n"/>
      <c r="G1591" s="14" t="n"/>
      <c r="H1591" s="15" t="n"/>
      <c r="I1591" s="15" t="n"/>
      <c r="J1591" s="308" t="n"/>
      <c r="K1591" s="15" t="n"/>
      <c r="L1591" s="15" t="n"/>
      <c r="M1591" s="15" t="n"/>
      <c r="N1591" s="14" t="n"/>
      <c r="O1591" s="13" t="n"/>
      <c r="P1591" s="14" t="n"/>
      <c r="Q1591" s="15">
        <f>IF(N1591="Sí",0,H1591-I1591-K1591)</f>
        <v/>
      </c>
      <c r="R1591" s="14">
        <f>F1591-TODAY()</f>
        <v/>
      </c>
      <c r="S1591" s="14">
        <f>IF(N1591="Sí","🟢 Pagado",IF(R1591&lt;0,"🔴 Vencido",IF(R1591&lt;=7,"🟡 Por vencer","")))</f>
        <v/>
      </c>
      <c r="T1591" s="14" t="n"/>
      <c r="U1591" s="14" t="n"/>
      <c r="V1591" s="14" t="n"/>
      <c r="W1591" s="14" t="n"/>
      <c r="X1591" s="87" t="n"/>
    </row>
    <row r="1592">
      <c r="A1592" s="13" t="n"/>
      <c r="B1592" s="14" t="n"/>
      <c r="C1592" s="14" t="n"/>
      <c r="D1592" s="14" t="n"/>
      <c r="E1592" s="13" t="n"/>
      <c r="F1592" s="13" t="n"/>
      <c r="G1592" s="14" t="n"/>
      <c r="H1592" s="15" t="n"/>
      <c r="I1592" s="15" t="n"/>
      <c r="J1592" s="308" t="n"/>
      <c r="K1592" s="15" t="n"/>
      <c r="L1592" s="15" t="n"/>
      <c r="M1592" s="15" t="n"/>
      <c r="N1592" s="14" t="n"/>
      <c r="O1592" s="13" t="n"/>
      <c r="P1592" s="14" t="n"/>
      <c r="Q1592" s="15">
        <f>IF(N1592="Sí",0,H1592-I1592-K1592)</f>
        <v/>
      </c>
      <c r="R1592" s="14">
        <f>F1592-TODAY()</f>
        <v/>
      </c>
      <c r="S1592" s="14">
        <f>IF(N1592="Sí","🟢 Pagado",IF(R1592&lt;0,"🔴 Vencido",IF(R1592&lt;=7,"🟡 Por vencer","")))</f>
        <v/>
      </c>
      <c r="T1592" s="14" t="n"/>
      <c r="U1592" s="14" t="n"/>
      <c r="V1592" s="14" t="n"/>
      <c r="W1592" s="14" t="n"/>
      <c r="X1592" s="87" t="n"/>
    </row>
    <row r="1593">
      <c r="A1593" s="13" t="n"/>
      <c r="B1593" s="14" t="n"/>
      <c r="C1593" s="14" t="n"/>
      <c r="D1593" s="14" t="n"/>
      <c r="E1593" s="13" t="n"/>
      <c r="F1593" s="13" t="n"/>
      <c r="G1593" s="14" t="n"/>
      <c r="H1593" s="15" t="n"/>
      <c r="I1593" s="15" t="n"/>
      <c r="J1593" s="308" t="n"/>
      <c r="K1593" s="15" t="n"/>
      <c r="L1593" s="15" t="n"/>
      <c r="M1593" s="15" t="n"/>
      <c r="N1593" s="14" t="n"/>
      <c r="O1593" s="13" t="n"/>
      <c r="P1593" s="14" t="n"/>
      <c r="Q1593" s="15">
        <f>IF(N1593="Sí",0,H1593-I1593-K1593)</f>
        <v/>
      </c>
      <c r="R1593" s="14">
        <f>F1593-TODAY()</f>
        <v/>
      </c>
      <c r="S1593" s="14">
        <f>IF(N1593="Sí","🟢 Pagado",IF(R1593&lt;0,"🔴 Vencido",IF(R1593&lt;=7,"🟡 Por vencer","")))</f>
        <v/>
      </c>
      <c r="T1593" s="14" t="n"/>
      <c r="U1593" s="14" t="n"/>
      <c r="V1593" s="14" t="n"/>
      <c r="W1593" s="14" t="n"/>
      <c r="X1593" s="87" t="n"/>
    </row>
    <row r="1594">
      <c r="A1594" s="13" t="n"/>
      <c r="B1594" s="14" t="n"/>
      <c r="C1594" s="14" t="n"/>
      <c r="D1594" s="14" t="n"/>
      <c r="E1594" s="13" t="n"/>
      <c r="F1594" s="13" t="n"/>
      <c r="G1594" s="14" t="n"/>
      <c r="H1594" s="15" t="n"/>
      <c r="I1594" s="15" t="n"/>
      <c r="J1594" s="308" t="n"/>
      <c r="K1594" s="15" t="n"/>
      <c r="L1594" s="15" t="n"/>
      <c r="M1594" s="15" t="n"/>
      <c r="N1594" s="14" t="n"/>
      <c r="O1594" s="13" t="n"/>
      <c r="P1594" s="14" t="n"/>
      <c r="Q1594" s="15">
        <f>IF(N1594="Sí",0,H1594-I1594-K1594)</f>
        <v/>
      </c>
      <c r="R1594" s="14">
        <f>F1594-TODAY()</f>
        <v/>
      </c>
      <c r="S1594" s="14">
        <f>IF(N1594="Sí","🟢 Pagado",IF(R1594&lt;0,"🔴 Vencido",IF(R1594&lt;=7,"🟡 Por vencer","")))</f>
        <v/>
      </c>
      <c r="T1594" s="14" t="n"/>
      <c r="U1594" s="14" t="n"/>
      <c r="V1594" s="14" t="n"/>
      <c r="W1594" s="14" t="n"/>
      <c r="X1594" s="87" t="n"/>
    </row>
    <row r="1595">
      <c r="A1595" s="13" t="n"/>
      <c r="B1595" s="14" t="n"/>
      <c r="C1595" s="14" t="n"/>
      <c r="D1595" s="14" t="n"/>
      <c r="E1595" s="13" t="n"/>
      <c r="F1595" s="13" t="n"/>
      <c r="G1595" s="14" t="n"/>
      <c r="H1595" s="15" t="n"/>
      <c r="I1595" s="15" t="n"/>
      <c r="J1595" s="308" t="n"/>
      <c r="K1595" s="15" t="n"/>
      <c r="L1595" s="15" t="n"/>
      <c r="M1595" s="15" t="n"/>
      <c r="N1595" s="14" t="n"/>
      <c r="O1595" s="13" t="n"/>
      <c r="P1595" s="14" t="n"/>
      <c r="Q1595" s="15">
        <f>IF(N1595="Sí",0,H1595-I1595-K1595)</f>
        <v/>
      </c>
      <c r="R1595" s="14">
        <f>F1595-TODAY()</f>
        <v/>
      </c>
      <c r="S1595" s="14">
        <f>IF(N1595="Sí","🟢 Pagado",IF(R1595&lt;0,"🔴 Vencido",IF(R1595&lt;=7,"🟡 Por vencer","")))</f>
        <v/>
      </c>
      <c r="T1595" s="14" t="n"/>
      <c r="U1595" s="14" t="n"/>
      <c r="V1595" s="14" t="n"/>
      <c r="W1595" s="14" t="n"/>
      <c r="X1595" s="87" t="n"/>
    </row>
    <row r="1596">
      <c r="A1596" s="13" t="n"/>
      <c r="B1596" s="14" t="n"/>
      <c r="C1596" s="14" t="n"/>
      <c r="D1596" s="14" t="n"/>
      <c r="E1596" s="13" t="n"/>
      <c r="F1596" s="13" t="n"/>
      <c r="G1596" s="14" t="n"/>
      <c r="H1596" s="15" t="n"/>
      <c r="I1596" s="15" t="n"/>
      <c r="J1596" s="308" t="n"/>
      <c r="K1596" s="15" t="n"/>
      <c r="L1596" s="15" t="n"/>
      <c r="M1596" s="15" t="n"/>
      <c r="N1596" s="14" t="n"/>
      <c r="O1596" s="13" t="n"/>
      <c r="P1596" s="14" t="n"/>
      <c r="Q1596" s="15">
        <f>IF(N1596="Sí",0,H1596-I1596-K1596)</f>
        <v/>
      </c>
      <c r="R1596" s="14">
        <f>F1596-TODAY()</f>
        <v/>
      </c>
      <c r="S1596" s="14">
        <f>IF(N1596="Sí","🟢 Pagado",IF(R1596&lt;0,"🔴 Vencido",IF(R1596&lt;=7,"🟡 Por vencer","")))</f>
        <v/>
      </c>
      <c r="T1596" s="14" t="n"/>
      <c r="U1596" s="14" t="n"/>
      <c r="V1596" s="14" t="n"/>
      <c r="W1596" s="14" t="n"/>
      <c r="X1596" s="87" t="n"/>
    </row>
    <row r="1597">
      <c r="A1597" s="13" t="n"/>
      <c r="B1597" s="14" t="n"/>
      <c r="C1597" s="14" t="n"/>
      <c r="D1597" s="14" t="n"/>
      <c r="E1597" s="13" t="n"/>
      <c r="F1597" s="13" t="n"/>
      <c r="G1597" s="14" t="n"/>
      <c r="H1597" s="15" t="n"/>
      <c r="I1597" s="15" t="n"/>
      <c r="J1597" s="308" t="n"/>
      <c r="K1597" s="15" t="n"/>
      <c r="L1597" s="15" t="n"/>
      <c r="M1597" s="15" t="n"/>
      <c r="N1597" s="14" t="n"/>
      <c r="O1597" s="13" t="n"/>
      <c r="P1597" s="14" t="n"/>
      <c r="Q1597" s="15">
        <f>IF(N1597="Sí",0,H1597-I1597-K1597)</f>
        <v/>
      </c>
      <c r="R1597" s="14">
        <f>F1597-TODAY()</f>
        <v/>
      </c>
      <c r="S1597" s="14">
        <f>IF(N1597="Sí","🟢 Pagado",IF(R1597&lt;0,"🔴 Vencido",IF(R1597&lt;=7,"🟡 Por vencer","")))</f>
        <v/>
      </c>
      <c r="T1597" s="14" t="n"/>
      <c r="U1597" s="14" t="n"/>
      <c r="V1597" s="14" t="n"/>
      <c r="W1597" s="14" t="n"/>
      <c r="X1597" s="87" t="n"/>
    </row>
    <row r="1598">
      <c r="A1598" s="13" t="n"/>
      <c r="B1598" s="14" t="n"/>
      <c r="C1598" s="14" t="n"/>
      <c r="D1598" s="14" t="n"/>
      <c r="E1598" s="13" t="n"/>
      <c r="F1598" s="13" t="n"/>
      <c r="G1598" s="14" t="n"/>
      <c r="H1598" s="15" t="n"/>
      <c r="I1598" s="15" t="n"/>
      <c r="J1598" s="308" t="n"/>
      <c r="K1598" s="15" t="n"/>
      <c r="L1598" s="15" t="n"/>
      <c r="M1598" s="15" t="n"/>
      <c r="N1598" s="14" t="n"/>
      <c r="O1598" s="13" t="n"/>
      <c r="P1598" s="14" t="n"/>
      <c r="Q1598" s="15">
        <f>IF(N1598="Sí",0,H1598-I1598-K1598)</f>
        <v/>
      </c>
      <c r="R1598" s="14">
        <f>F1598-TODAY()</f>
        <v/>
      </c>
      <c r="S1598" s="14">
        <f>IF(N1598="Sí","🟢 Pagado",IF(R1598&lt;0,"🔴 Vencido",IF(R1598&lt;=7,"🟡 Por vencer","")))</f>
        <v/>
      </c>
      <c r="T1598" s="14" t="n"/>
      <c r="U1598" s="14" t="n"/>
      <c r="V1598" s="14" t="n"/>
      <c r="W1598" s="14" t="n"/>
      <c r="X1598" s="87" t="n"/>
    </row>
    <row r="1599">
      <c r="A1599" s="13" t="n"/>
      <c r="B1599" s="14" t="n"/>
      <c r="C1599" s="14" t="n"/>
      <c r="D1599" s="14" t="n"/>
      <c r="E1599" s="13" t="n"/>
      <c r="F1599" s="13" t="n"/>
      <c r="G1599" s="14" t="n"/>
      <c r="H1599" s="15" t="n"/>
      <c r="I1599" s="15" t="n"/>
      <c r="J1599" s="308" t="n"/>
      <c r="K1599" s="15" t="n"/>
      <c r="L1599" s="15" t="n"/>
      <c r="M1599" s="15" t="n"/>
      <c r="N1599" s="14" t="n"/>
      <c r="O1599" s="13" t="n"/>
      <c r="P1599" s="14" t="n"/>
      <c r="Q1599" s="15">
        <f>IF(N1599="Sí",0,H1599-I1599-K1599)</f>
        <v/>
      </c>
      <c r="R1599" s="14">
        <f>F1599-TODAY()</f>
        <v/>
      </c>
      <c r="S1599" s="14">
        <f>IF(N1599="Sí","🟢 Pagado",IF(R1599&lt;0,"🔴 Vencido",IF(R1599&lt;=7,"🟡 Por vencer","")))</f>
        <v/>
      </c>
      <c r="T1599" s="14" t="n"/>
      <c r="U1599" s="14" t="n"/>
      <c r="V1599" s="14" t="n"/>
      <c r="W1599" s="14" t="n"/>
      <c r="X1599" s="87" t="n"/>
    </row>
    <row r="1600">
      <c r="A1600" s="13" t="n"/>
      <c r="B1600" s="14" t="n"/>
      <c r="C1600" s="14" t="n"/>
      <c r="D1600" s="14" t="n"/>
      <c r="E1600" s="13" t="n"/>
      <c r="F1600" s="13" t="n"/>
      <c r="G1600" s="14" t="n"/>
      <c r="H1600" s="15" t="n"/>
      <c r="I1600" s="15" t="n"/>
      <c r="J1600" s="308" t="n"/>
      <c r="K1600" s="15" t="n"/>
      <c r="L1600" s="15" t="n"/>
      <c r="M1600" s="15" t="n"/>
      <c r="N1600" s="14" t="n"/>
      <c r="O1600" s="13" t="n"/>
      <c r="P1600" s="14" t="n"/>
      <c r="Q1600" s="15">
        <f>IF(N1600="Sí",0,H1600-I1600-K1600)</f>
        <v/>
      </c>
      <c r="R1600" s="14">
        <f>F1600-TODAY()</f>
        <v/>
      </c>
      <c r="S1600" s="14">
        <f>IF(N1600="Sí","🟢 Pagado",IF(R1600&lt;0,"🔴 Vencido",IF(R1600&lt;=7,"🟡 Por vencer","")))</f>
        <v/>
      </c>
      <c r="T1600" s="14" t="n"/>
      <c r="U1600" s="14" t="n"/>
      <c r="V1600" s="14" t="n"/>
      <c r="W1600" s="14" t="n"/>
      <c r="X1600" s="87" t="n"/>
    </row>
    <row r="1601">
      <c r="A1601" s="13" t="n"/>
      <c r="B1601" s="14" t="n"/>
      <c r="C1601" s="14" t="n"/>
      <c r="D1601" s="14" t="n"/>
      <c r="E1601" s="13" t="n"/>
      <c r="F1601" s="13" t="n"/>
      <c r="G1601" s="14" t="n"/>
      <c r="H1601" s="15" t="n"/>
      <c r="I1601" s="15" t="n"/>
      <c r="J1601" s="308" t="n"/>
      <c r="K1601" s="15" t="n"/>
      <c r="L1601" s="15" t="n"/>
      <c r="M1601" s="15" t="n"/>
      <c r="N1601" s="14" t="n"/>
      <c r="O1601" s="13" t="n"/>
      <c r="P1601" s="14" t="n"/>
      <c r="Q1601" s="15">
        <f>IF(N1601="Sí",0,H1601-I1601-K1601)</f>
        <v/>
      </c>
      <c r="R1601" s="14">
        <f>F1601-TODAY()</f>
        <v/>
      </c>
      <c r="S1601" s="14">
        <f>IF(N1601="Sí","🟢 Pagado",IF(R1601&lt;0,"🔴 Vencido",IF(R1601&lt;=7,"🟡 Por vencer","")))</f>
        <v/>
      </c>
      <c r="T1601" s="14" t="n"/>
      <c r="U1601" s="14" t="n"/>
      <c r="V1601" s="14" t="n"/>
      <c r="W1601" s="14" t="n"/>
      <c r="X1601" s="87" t="n"/>
    </row>
    <row r="1602">
      <c r="A1602" s="13" t="n"/>
      <c r="B1602" s="14" t="n"/>
      <c r="C1602" s="14" t="n"/>
      <c r="D1602" s="14" t="n"/>
      <c r="E1602" s="13" t="n"/>
      <c r="F1602" s="13" t="n"/>
      <c r="G1602" s="14" t="n"/>
      <c r="H1602" s="15" t="n"/>
      <c r="I1602" s="15" t="n"/>
      <c r="J1602" s="308" t="n"/>
      <c r="K1602" s="15" t="n"/>
      <c r="L1602" s="15" t="n"/>
      <c r="M1602" s="15" t="n"/>
      <c r="N1602" s="14" t="n"/>
      <c r="O1602" s="13" t="n"/>
      <c r="P1602" s="14" t="n"/>
      <c r="Q1602" s="15">
        <f>IF(N1602="Sí",0,H1602-I1602-K1602)</f>
        <v/>
      </c>
      <c r="R1602" s="14">
        <f>F1602-TODAY()</f>
        <v/>
      </c>
      <c r="S1602" s="14">
        <f>IF(N1602="Sí","🟢 Pagado",IF(R1602&lt;0,"🔴 Vencido",IF(R1602&lt;=7,"🟡 Por vencer","")))</f>
        <v/>
      </c>
      <c r="T1602" s="14" t="n"/>
      <c r="U1602" s="14" t="n"/>
      <c r="V1602" s="14" t="n"/>
      <c r="W1602" s="14" t="n"/>
      <c r="X1602" s="87" t="n"/>
    </row>
    <row r="1603">
      <c r="A1603" s="13" t="n"/>
      <c r="B1603" s="14" t="n"/>
      <c r="C1603" s="14" t="n"/>
      <c r="D1603" s="14" t="n"/>
      <c r="E1603" s="13" t="n"/>
      <c r="F1603" s="13" t="n"/>
      <c r="G1603" s="14" t="n"/>
      <c r="H1603" s="15" t="n"/>
      <c r="I1603" s="15" t="n"/>
      <c r="J1603" s="308" t="n"/>
      <c r="K1603" s="15" t="n"/>
      <c r="L1603" s="15" t="n"/>
      <c r="M1603" s="15" t="n"/>
      <c r="N1603" s="14" t="n"/>
      <c r="O1603" s="13" t="n"/>
      <c r="P1603" s="14" t="n"/>
      <c r="Q1603" s="15">
        <f>IF(N1603="Sí",0,H1603-I1603-K1603)</f>
        <v/>
      </c>
      <c r="R1603" s="14">
        <f>F1603-TODAY()</f>
        <v/>
      </c>
      <c r="S1603" s="14">
        <f>IF(N1603="Sí","🟢 Pagado",IF(R1603&lt;0,"🔴 Vencido",IF(R1603&lt;=7,"🟡 Por vencer","")))</f>
        <v/>
      </c>
      <c r="T1603" s="14" t="n"/>
      <c r="U1603" s="14" t="n"/>
      <c r="V1603" s="14" t="n"/>
      <c r="W1603" s="14" t="n"/>
      <c r="X1603" s="87" t="n"/>
    </row>
    <row r="1604">
      <c r="A1604" s="13" t="n"/>
      <c r="B1604" s="14" t="n"/>
      <c r="C1604" s="14" t="n"/>
      <c r="D1604" s="14" t="n"/>
      <c r="E1604" s="13" t="n"/>
      <c r="F1604" s="13" t="n"/>
      <c r="G1604" s="14" t="n"/>
      <c r="H1604" s="15" t="n"/>
      <c r="I1604" s="15" t="n"/>
      <c r="J1604" s="308" t="n"/>
      <c r="K1604" s="15" t="n"/>
      <c r="L1604" s="15" t="n"/>
      <c r="M1604" s="15" t="n"/>
      <c r="N1604" s="14" t="n"/>
      <c r="O1604" s="13" t="n"/>
      <c r="P1604" s="14" t="n"/>
      <c r="Q1604" s="15">
        <f>IF(N1604="Sí",0,H1604-I1604-K1604)</f>
        <v/>
      </c>
      <c r="R1604" s="14">
        <f>F1604-TODAY()</f>
        <v/>
      </c>
      <c r="S1604" s="14">
        <f>IF(N1604="Sí","🟢 Pagado",IF(R1604&lt;0,"🔴 Vencido",IF(R1604&lt;=7,"🟡 Por vencer","")))</f>
        <v/>
      </c>
      <c r="T1604" s="14" t="n"/>
      <c r="U1604" s="14" t="n"/>
      <c r="V1604" s="14" t="n"/>
      <c r="W1604" s="14" t="n"/>
      <c r="X1604" s="87" t="n"/>
    </row>
    <row r="1605">
      <c r="A1605" s="13" t="n"/>
      <c r="B1605" s="14" t="n"/>
      <c r="C1605" s="14" t="n"/>
      <c r="D1605" s="14" t="n"/>
      <c r="E1605" s="13" t="n"/>
      <c r="F1605" s="13" t="n"/>
      <c r="G1605" s="14" t="n"/>
      <c r="H1605" s="15" t="n"/>
      <c r="I1605" s="15" t="n"/>
      <c r="J1605" s="308" t="n"/>
      <c r="K1605" s="15" t="n"/>
      <c r="L1605" s="15" t="n"/>
      <c r="M1605" s="15" t="n"/>
      <c r="N1605" s="14" t="n"/>
      <c r="O1605" s="13" t="n"/>
      <c r="P1605" s="14" t="n"/>
      <c r="Q1605" s="15">
        <f>IF(N1605="Sí",0,H1605-I1605-K1605)</f>
        <v/>
      </c>
      <c r="R1605" s="14">
        <f>F1605-TODAY()</f>
        <v/>
      </c>
      <c r="S1605" s="14">
        <f>IF(N1605="Sí","🟢 Pagado",IF(R1605&lt;0,"🔴 Vencido",IF(R1605&lt;=7,"🟡 Por vencer","")))</f>
        <v/>
      </c>
      <c r="T1605" s="14" t="n"/>
      <c r="U1605" s="14" t="n"/>
      <c r="V1605" s="14" t="n"/>
      <c r="W1605" s="14" t="n"/>
      <c r="X1605" s="87" t="n"/>
    </row>
    <row r="1606">
      <c r="A1606" s="13" t="n"/>
      <c r="B1606" s="14" t="n"/>
      <c r="C1606" s="14" t="n"/>
      <c r="D1606" s="14" t="n"/>
      <c r="E1606" s="13" t="n"/>
      <c r="F1606" s="13" t="n"/>
      <c r="G1606" s="14" t="n"/>
      <c r="H1606" s="15" t="n"/>
      <c r="I1606" s="15" t="n"/>
      <c r="J1606" s="308" t="n"/>
      <c r="K1606" s="15" t="n"/>
      <c r="L1606" s="15" t="n"/>
      <c r="M1606" s="15" t="n"/>
      <c r="N1606" s="14" t="n"/>
      <c r="O1606" s="13" t="n"/>
      <c r="P1606" s="14" t="n"/>
      <c r="Q1606" s="15">
        <f>IF(N1606="Sí",0,H1606-I1606-K1606)</f>
        <v/>
      </c>
      <c r="R1606" s="14">
        <f>F1606-TODAY()</f>
        <v/>
      </c>
      <c r="S1606" s="14">
        <f>IF(N1606="Sí","🟢 Pagado",IF(R1606&lt;0,"🔴 Vencido",IF(R1606&lt;=7,"🟡 Por vencer","")))</f>
        <v/>
      </c>
      <c r="T1606" s="14" t="n"/>
      <c r="U1606" s="14" t="n"/>
      <c r="V1606" s="14" t="n"/>
      <c r="W1606" s="14" t="n"/>
      <c r="X1606" s="87" t="n"/>
    </row>
    <row r="1607">
      <c r="A1607" s="13" t="n"/>
      <c r="B1607" s="14" t="n"/>
      <c r="C1607" s="14" t="n"/>
      <c r="D1607" s="14" t="n"/>
      <c r="E1607" s="13" t="n"/>
      <c r="F1607" s="13" t="n"/>
      <c r="G1607" s="14" t="n"/>
      <c r="H1607" s="15" t="n"/>
      <c r="I1607" s="15" t="n"/>
      <c r="J1607" s="308" t="n"/>
      <c r="K1607" s="15" t="n"/>
      <c r="L1607" s="15" t="n"/>
      <c r="M1607" s="15" t="n"/>
      <c r="N1607" s="14" t="n"/>
      <c r="O1607" s="13" t="n"/>
      <c r="P1607" s="14" t="n"/>
      <c r="Q1607" s="15">
        <f>IF(N1607="Sí",0,H1607-I1607-K1607)</f>
        <v/>
      </c>
      <c r="R1607" s="14">
        <f>F1607-TODAY()</f>
        <v/>
      </c>
      <c r="S1607" s="14">
        <f>IF(N1607="Sí","🟢 Pagado",IF(R1607&lt;0,"🔴 Vencido",IF(R1607&lt;=7,"🟡 Por vencer","")))</f>
        <v/>
      </c>
      <c r="T1607" s="14" t="n"/>
      <c r="U1607" s="14" t="n"/>
      <c r="V1607" s="14" t="n"/>
      <c r="W1607" s="14" t="n"/>
      <c r="X1607" s="87" t="n"/>
    </row>
    <row r="1608">
      <c r="A1608" s="13" t="n"/>
      <c r="B1608" s="14" t="n"/>
      <c r="C1608" s="14" t="n"/>
      <c r="D1608" s="14" t="n"/>
      <c r="E1608" s="13" t="n"/>
      <c r="F1608" s="13" t="n"/>
      <c r="G1608" s="14" t="n"/>
      <c r="H1608" s="15" t="n"/>
      <c r="I1608" s="15" t="n"/>
      <c r="J1608" s="308" t="n"/>
      <c r="K1608" s="15" t="n"/>
      <c r="L1608" s="15" t="n"/>
      <c r="M1608" s="15" t="n"/>
      <c r="N1608" s="14" t="n"/>
      <c r="O1608" s="13" t="n"/>
      <c r="P1608" s="14" t="n"/>
      <c r="Q1608" s="15">
        <f>IF(N1608="Sí",0,H1608-I1608-K1608)</f>
        <v/>
      </c>
      <c r="R1608" s="14">
        <f>F1608-TODAY()</f>
        <v/>
      </c>
      <c r="S1608" s="14">
        <f>IF(N1608="Sí","🟢 Pagado",IF(R1608&lt;0,"🔴 Vencido",IF(R1608&lt;=7,"🟡 Por vencer","")))</f>
        <v/>
      </c>
      <c r="T1608" s="14" t="n"/>
      <c r="U1608" s="14" t="n"/>
      <c r="V1608" s="14" t="n"/>
      <c r="W1608" s="14" t="n"/>
      <c r="X1608" s="87" t="n"/>
    </row>
    <row r="1609">
      <c r="A1609" s="13" t="n"/>
      <c r="B1609" s="14" t="n"/>
      <c r="C1609" s="14" t="n"/>
      <c r="D1609" s="14" t="n"/>
      <c r="E1609" s="13" t="n"/>
      <c r="F1609" s="13" t="n"/>
      <c r="G1609" s="14" t="n"/>
      <c r="H1609" s="15" t="n"/>
      <c r="I1609" s="15" t="n"/>
      <c r="J1609" s="308" t="n"/>
      <c r="K1609" s="15" t="n"/>
      <c r="L1609" s="15" t="n"/>
      <c r="M1609" s="15" t="n"/>
      <c r="N1609" s="14" t="n"/>
      <c r="O1609" s="13" t="n"/>
      <c r="P1609" s="14" t="n"/>
      <c r="Q1609" s="15">
        <f>IF(N1609="Sí",0,H1609-I1609-K1609)</f>
        <v/>
      </c>
      <c r="R1609" s="14">
        <f>F1609-TODAY()</f>
        <v/>
      </c>
      <c r="S1609" s="14">
        <f>IF(N1609="Sí","🟢 Pagado",IF(R1609&lt;0,"🔴 Vencido",IF(R1609&lt;=7,"🟡 Por vencer","")))</f>
        <v/>
      </c>
      <c r="T1609" s="14" t="n"/>
      <c r="U1609" s="14" t="n"/>
      <c r="V1609" s="14" t="n"/>
      <c r="W1609" s="14" t="n"/>
      <c r="X1609" s="87" t="n"/>
    </row>
    <row r="1610">
      <c r="A1610" s="13" t="n"/>
      <c r="B1610" s="14" t="n"/>
      <c r="C1610" s="14" t="n"/>
      <c r="D1610" s="14" t="n"/>
      <c r="E1610" s="13" t="n"/>
      <c r="F1610" s="13" t="n"/>
      <c r="G1610" s="14" t="n"/>
      <c r="H1610" s="15" t="n"/>
      <c r="I1610" s="15" t="n"/>
      <c r="J1610" s="308" t="n"/>
      <c r="K1610" s="15" t="n"/>
      <c r="L1610" s="15" t="n"/>
      <c r="M1610" s="15" t="n"/>
      <c r="N1610" s="14" t="n"/>
      <c r="O1610" s="13" t="n"/>
      <c r="P1610" s="14" t="n"/>
      <c r="Q1610" s="15">
        <f>IF(N1610="Sí",0,H1610-I1610-K1610)</f>
        <v/>
      </c>
      <c r="R1610" s="14">
        <f>F1610-TODAY()</f>
        <v/>
      </c>
      <c r="S1610" s="14">
        <f>IF(N1610="Sí","🟢 Pagado",IF(R1610&lt;0,"🔴 Vencido",IF(R1610&lt;=7,"🟡 Por vencer","")))</f>
        <v/>
      </c>
      <c r="T1610" s="14" t="n"/>
      <c r="U1610" s="14" t="n"/>
      <c r="V1610" s="14" t="n"/>
      <c r="W1610" s="14" t="n"/>
      <c r="X1610" s="87" t="n"/>
    </row>
    <row r="1611">
      <c r="A1611" s="13" t="n"/>
      <c r="B1611" s="14" t="n"/>
      <c r="C1611" s="14" t="n"/>
      <c r="D1611" s="14" t="n"/>
      <c r="E1611" s="13" t="n"/>
      <c r="F1611" s="13" t="n"/>
      <c r="G1611" s="14" t="n"/>
      <c r="H1611" s="15" t="n"/>
      <c r="I1611" s="15" t="n"/>
      <c r="J1611" s="308" t="n"/>
      <c r="K1611" s="15" t="n"/>
      <c r="L1611" s="15" t="n"/>
      <c r="M1611" s="15" t="n"/>
      <c r="N1611" s="14" t="n"/>
      <c r="O1611" s="13" t="n"/>
      <c r="P1611" s="14" t="n"/>
      <c r="Q1611" s="15">
        <f>IF(N1611="Sí",0,H1611-I1611-K1611)</f>
        <v/>
      </c>
      <c r="R1611" s="14">
        <f>F1611-TODAY()</f>
        <v/>
      </c>
      <c r="S1611" s="14">
        <f>IF(N1611="Sí","🟢 Pagado",IF(R1611&lt;0,"🔴 Vencido",IF(R1611&lt;=7,"🟡 Por vencer","")))</f>
        <v/>
      </c>
      <c r="T1611" s="14" t="n"/>
      <c r="U1611" s="14" t="n"/>
      <c r="V1611" s="14" t="n"/>
      <c r="W1611" s="14" t="n"/>
      <c r="X1611" s="87" t="n"/>
    </row>
    <row r="1612">
      <c r="A1612" s="13" t="n"/>
      <c r="B1612" s="14" t="n"/>
      <c r="C1612" s="14" t="n"/>
      <c r="D1612" s="14" t="n"/>
      <c r="E1612" s="13" t="n"/>
      <c r="F1612" s="13" t="n"/>
      <c r="G1612" s="14" t="n"/>
      <c r="H1612" s="15" t="n"/>
      <c r="I1612" s="15" t="n"/>
      <c r="J1612" s="308" t="n"/>
      <c r="K1612" s="15" t="n"/>
      <c r="L1612" s="15" t="n"/>
      <c r="M1612" s="15" t="n"/>
      <c r="N1612" s="14" t="n"/>
      <c r="O1612" s="13" t="n"/>
      <c r="P1612" s="14" t="n"/>
      <c r="Q1612" s="15">
        <f>IF(N1612="Sí",0,H1612-I1612-K1612)</f>
        <v/>
      </c>
      <c r="R1612" s="14">
        <f>F1612-TODAY()</f>
        <v/>
      </c>
      <c r="S1612" s="14">
        <f>IF(N1612="Sí","🟢 Pagado",IF(R1612&lt;0,"🔴 Vencido",IF(R1612&lt;=7,"🟡 Por vencer","")))</f>
        <v/>
      </c>
      <c r="T1612" s="14" t="n"/>
      <c r="U1612" s="14" t="n"/>
      <c r="V1612" s="14" t="n"/>
      <c r="W1612" s="14" t="n"/>
      <c r="X1612" s="87" t="n"/>
    </row>
    <row r="1613">
      <c r="A1613" s="13" t="n"/>
      <c r="B1613" s="14" t="n"/>
      <c r="C1613" s="14" t="n"/>
      <c r="D1613" s="14" t="n"/>
      <c r="E1613" s="13" t="n"/>
      <c r="F1613" s="13" t="n"/>
      <c r="G1613" s="14" t="n"/>
      <c r="H1613" s="15" t="n"/>
      <c r="I1613" s="15" t="n"/>
      <c r="J1613" s="308" t="n"/>
      <c r="K1613" s="15" t="n"/>
      <c r="L1613" s="15" t="n"/>
      <c r="M1613" s="15" t="n"/>
      <c r="N1613" s="14" t="n"/>
      <c r="O1613" s="13" t="n"/>
      <c r="P1613" s="14" t="n"/>
      <c r="Q1613" s="15">
        <f>IF(N1613="Sí",0,H1613-I1613-K1613)</f>
        <v/>
      </c>
      <c r="R1613" s="14">
        <f>F1613-TODAY()</f>
        <v/>
      </c>
      <c r="S1613" s="14">
        <f>IF(N1613="Sí","🟢 Pagado",IF(R1613&lt;0,"🔴 Vencido",IF(R1613&lt;=7,"🟡 Por vencer","")))</f>
        <v/>
      </c>
      <c r="T1613" s="14" t="n"/>
      <c r="U1613" s="14" t="n"/>
      <c r="V1613" s="14" t="n"/>
      <c r="W1613" s="14" t="n"/>
      <c r="X1613" s="87" t="n"/>
    </row>
    <row r="1614">
      <c r="A1614" s="13" t="n"/>
      <c r="B1614" s="14" t="n"/>
      <c r="C1614" s="14" t="n"/>
      <c r="D1614" s="14" t="n"/>
      <c r="E1614" s="13" t="n"/>
      <c r="F1614" s="13" t="n"/>
      <c r="G1614" s="14" t="n"/>
      <c r="H1614" s="15" t="n"/>
      <c r="I1614" s="15" t="n"/>
      <c r="J1614" s="308" t="n"/>
      <c r="K1614" s="15" t="n"/>
      <c r="L1614" s="15" t="n"/>
      <c r="M1614" s="15" t="n"/>
      <c r="N1614" s="14" t="n"/>
      <c r="O1614" s="13" t="n"/>
      <c r="P1614" s="14" t="n"/>
      <c r="Q1614" s="15">
        <f>IF(N1614="Sí",0,H1614-I1614-K1614)</f>
        <v/>
      </c>
      <c r="R1614" s="14">
        <f>F1614-TODAY()</f>
        <v/>
      </c>
      <c r="S1614" s="14">
        <f>IF(N1614="Sí","🟢 Pagado",IF(R1614&lt;0,"🔴 Vencido",IF(R1614&lt;=7,"🟡 Por vencer","")))</f>
        <v/>
      </c>
      <c r="T1614" s="14" t="n"/>
      <c r="U1614" s="14" t="n"/>
      <c r="V1614" s="14" t="n"/>
      <c r="W1614" s="14" t="n"/>
      <c r="X1614" s="87" t="n"/>
    </row>
    <row r="1615">
      <c r="A1615" s="13" t="n"/>
      <c r="B1615" s="14" t="n"/>
      <c r="C1615" s="14" t="n"/>
      <c r="D1615" s="14" t="n"/>
      <c r="E1615" s="13" t="n"/>
      <c r="F1615" s="13" t="n"/>
      <c r="G1615" s="14" t="n"/>
      <c r="H1615" s="15" t="n"/>
      <c r="I1615" s="15" t="n"/>
      <c r="J1615" s="308" t="n"/>
      <c r="K1615" s="15" t="n"/>
      <c r="L1615" s="15" t="n"/>
      <c r="M1615" s="15" t="n"/>
      <c r="N1615" s="14" t="n"/>
      <c r="O1615" s="13" t="n"/>
      <c r="P1615" s="14" t="n"/>
      <c r="Q1615" s="15">
        <f>IF(N1615="Sí",0,H1615-I1615-K1615)</f>
        <v/>
      </c>
      <c r="R1615" s="14">
        <f>F1615-TODAY()</f>
        <v/>
      </c>
      <c r="S1615" s="14">
        <f>IF(N1615="Sí","🟢 Pagado",IF(R1615&lt;0,"🔴 Vencido",IF(R1615&lt;=7,"🟡 Por vencer","")))</f>
        <v/>
      </c>
      <c r="T1615" s="14" t="n"/>
      <c r="U1615" s="14" t="n"/>
      <c r="V1615" s="14" t="n"/>
      <c r="W1615" s="14" t="n"/>
      <c r="X1615" s="87" t="n"/>
    </row>
    <row r="1616">
      <c r="A1616" s="13" t="n"/>
      <c r="B1616" s="14" t="n"/>
      <c r="C1616" s="14" t="n"/>
      <c r="D1616" s="14" t="n"/>
      <c r="E1616" s="13" t="n"/>
      <c r="F1616" s="13" t="n"/>
      <c r="G1616" s="14" t="n"/>
      <c r="H1616" s="15" t="n"/>
      <c r="I1616" s="15" t="n"/>
      <c r="J1616" s="308" t="n"/>
      <c r="K1616" s="15" t="n"/>
      <c r="L1616" s="15" t="n"/>
      <c r="M1616" s="15" t="n"/>
      <c r="N1616" s="14" t="n"/>
      <c r="O1616" s="13" t="n"/>
      <c r="P1616" s="14" t="n"/>
      <c r="Q1616" s="15">
        <f>IF(N1616="Sí",0,H1616-I1616-K1616)</f>
        <v/>
      </c>
      <c r="R1616" s="14">
        <f>F1616-TODAY()</f>
        <v/>
      </c>
      <c r="S1616" s="14">
        <f>IF(N1616="Sí","🟢 Pagado",IF(R1616&lt;0,"🔴 Vencido",IF(R1616&lt;=7,"🟡 Por vencer","")))</f>
        <v/>
      </c>
      <c r="T1616" s="14" t="n"/>
      <c r="U1616" s="14" t="n"/>
      <c r="V1616" s="14" t="n"/>
      <c r="W1616" s="14" t="n"/>
      <c r="X1616" s="87" t="n"/>
    </row>
    <row r="1617">
      <c r="A1617" s="13" t="n"/>
      <c r="B1617" s="14" t="n"/>
      <c r="C1617" s="14" t="n"/>
      <c r="D1617" s="14" t="n"/>
      <c r="E1617" s="13" t="n"/>
      <c r="F1617" s="13" t="n"/>
      <c r="G1617" s="14" t="n"/>
      <c r="H1617" s="15" t="n"/>
      <c r="I1617" s="15" t="n"/>
      <c r="J1617" s="308" t="n"/>
      <c r="K1617" s="15" t="n"/>
      <c r="L1617" s="15" t="n"/>
      <c r="M1617" s="15" t="n"/>
      <c r="N1617" s="14" t="n"/>
      <c r="O1617" s="13" t="n"/>
      <c r="P1617" s="14" t="n"/>
      <c r="Q1617" s="15">
        <f>IF(N1617="Sí",0,H1617-I1617-K1617)</f>
        <v/>
      </c>
      <c r="R1617" s="14">
        <f>F1617-TODAY()</f>
        <v/>
      </c>
      <c r="S1617" s="14">
        <f>IF(N1617="Sí","🟢 Pagado",IF(R1617&lt;0,"🔴 Vencido",IF(R1617&lt;=7,"🟡 Por vencer","")))</f>
        <v/>
      </c>
      <c r="T1617" s="14" t="n"/>
      <c r="U1617" s="14" t="n"/>
      <c r="V1617" s="14" t="n"/>
      <c r="W1617" s="14" t="n"/>
      <c r="X1617" s="87" t="n"/>
    </row>
    <row r="1618">
      <c r="A1618" s="13" t="n"/>
      <c r="B1618" s="14" t="n"/>
      <c r="C1618" s="14" t="n"/>
      <c r="D1618" s="14" t="n"/>
      <c r="E1618" s="13" t="n"/>
      <c r="F1618" s="13" t="n"/>
      <c r="G1618" s="14" t="n"/>
      <c r="H1618" s="15" t="n"/>
      <c r="I1618" s="15" t="n"/>
      <c r="J1618" s="308" t="n"/>
      <c r="K1618" s="15" t="n"/>
      <c r="L1618" s="15" t="n"/>
      <c r="M1618" s="15" t="n"/>
      <c r="N1618" s="14" t="n"/>
      <c r="O1618" s="13" t="n"/>
      <c r="P1618" s="14" t="n"/>
      <c r="Q1618" s="15">
        <f>IF(N1618="Sí",0,H1618-I1618-K1618)</f>
        <v/>
      </c>
      <c r="R1618" s="14">
        <f>F1618-TODAY()</f>
        <v/>
      </c>
      <c r="S1618" s="14">
        <f>IF(N1618="Sí","🟢 Pagado",IF(R1618&lt;0,"🔴 Vencido",IF(R1618&lt;=7,"🟡 Por vencer","")))</f>
        <v/>
      </c>
      <c r="T1618" s="14" t="n"/>
      <c r="U1618" s="14" t="n"/>
      <c r="V1618" s="14" t="n"/>
      <c r="W1618" s="14" t="n"/>
      <c r="X1618" s="87" t="n"/>
    </row>
    <row r="1619">
      <c r="A1619" s="13" t="n"/>
      <c r="B1619" s="14" t="n"/>
      <c r="C1619" s="14" t="n"/>
      <c r="D1619" s="14" t="n"/>
      <c r="E1619" s="13" t="n"/>
      <c r="F1619" s="13" t="n"/>
      <c r="G1619" s="14" t="n"/>
      <c r="H1619" s="15" t="n"/>
      <c r="I1619" s="15" t="n"/>
      <c r="J1619" s="308" t="n"/>
      <c r="K1619" s="15" t="n"/>
      <c r="L1619" s="15" t="n"/>
      <c r="M1619" s="15" t="n"/>
      <c r="N1619" s="14" t="n"/>
      <c r="O1619" s="13" t="n"/>
      <c r="P1619" s="14" t="n"/>
      <c r="Q1619" s="15">
        <f>IF(N1619="Sí",0,H1619-I1619-K1619)</f>
        <v/>
      </c>
      <c r="R1619" s="14">
        <f>F1619-TODAY()</f>
        <v/>
      </c>
      <c r="S1619" s="14">
        <f>IF(N1619="Sí","🟢 Pagado",IF(R1619&lt;0,"🔴 Vencido",IF(R1619&lt;=7,"🟡 Por vencer","")))</f>
        <v/>
      </c>
      <c r="T1619" s="14" t="n"/>
      <c r="U1619" s="14" t="n"/>
      <c r="V1619" s="14" t="n"/>
      <c r="W1619" s="14" t="n"/>
      <c r="X1619" s="87" t="n"/>
    </row>
    <row r="1620">
      <c r="A1620" s="13" t="n"/>
      <c r="B1620" s="14" t="n"/>
      <c r="C1620" s="14" t="n"/>
      <c r="D1620" s="14" t="n"/>
      <c r="E1620" s="13" t="n"/>
      <c r="F1620" s="13" t="n"/>
      <c r="G1620" s="14" t="n"/>
      <c r="H1620" s="15" t="n"/>
      <c r="I1620" s="15" t="n"/>
      <c r="J1620" s="308" t="n"/>
      <c r="K1620" s="15" t="n"/>
      <c r="L1620" s="15" t="n"/>
      <c r="M1620" s="15" t="n"/>
      <c r="N1620" s="14" t="n"/>
      <c r="O1620" s="13" t="n"/>
      <c r="P1620" s="14" t="n"/>
      <c r="Q1620" s="15">
        <f>IF(N1620="Sí",0,H1620-I1620-K1620)</f>
        <v/>
      </c>
      <c r="R1620" s="14">
        <f>F1620-TODAY()</f>
        <v/>
      </c>
      <c r="S1620" s="14">
        <f>IF(N1620="Sí","🟢 Pagado",IF(R1620&lt;0,"🔴 Vencido",IF(R1620&lt;=7,"🟡 Por vencer","")))</f>
        <v/>
      </c>
      <c r="T1620" s="14" t="n"/>
      <c r="U1620" s="14" t="n"/>
      <c r="V1620" s="14" t="n"/>
      <c r="W1620" s="14" t="n"/>
      <c r="X1620" s="87" t="n"/>
    </row>
    <row r="1621">
      <c r="A1621" s="13" t="n"/>
      <c r="B1621" s="14" t="n"/>
      <c r="C1621" s="14" t="n"/>
      <c r="D1621" s="14" t="n"/>
      <c r="E1621" s="13" t="n"/>
      <c r="F1621" s="13" t="n"/>
      <c r="G1621" s="14" t="n"/>
      <c r="H1621" s="15" t="n"/>
      <c r="I1621" s="15" t="n"/>
      <c r="J1621" s="308" t="n"/>
      <c r="K1621" s="15" t="n"/>
      <c r="L1621" s="15" t="n"/>
      <c r="M1621" s="15" t="n"/>
      <c r="N1621" s="14" t="n"/>
      <c r="O1621" s="13" t="n"/>
      <c r="P1621" s="14" t="n"/>
      <c r="Q1621" s="15">
        <f>IF(N1621="Sí",0,H1621-I1621-K1621)</f>
        <v/>
      </c>
      <c r="R1621" s="14">
        <f>F1621-TODAY()</f>
        <v/>
      </c>
      <c r="S1621" s="14">
        <f>IF(N1621="Sí","🟢 Pagado",IF(R1621&lt;0,"🔴 Vencido",IF(R1621&lt;=7,"🟡 Por vencer","")))</f>
        <v/>
      </c>
      <c r="T1621" s="14" t="n"/>
      <c r="U1621" s="14" t="n"/>
      <c r="V1621" s="14" t="n"/>
      <c r="W1621" s="14" t="n"/>
      <c r="X1621" s="87" t="n"/>
    </row>
    <row r="1622">
      <c r="A1622" s="13" t="n"/>
      <c r="B1622" s="14" t="n"/>
      <c r="C1622" s="14" t="n"/>
      <c r="D1622" s="14" t="n"/>
      <c r="E1622" s="13" t="n"/>
      <c r="F1622" s="13" t="n"/>
      <c r="G1622" s="14" t="n"/>
      <c r="H1622" s="15" t="n"/>
      <c r="I1622" s="15" t="n"/>
      <c r="J1622" s="308" t="n"/>
      <c r="K1622" s="15" t="n"/>
      <c r="L1622" s="15" t="n"/>
      <c r="M1622" s="15" t="n"/>
      <c r="N1622" s="14" t="n"/>
      <c r="O1622" s="13" t="n"/>
      <c r="P1622" s="14" t="n"/>
      <c r="Q1622" s="15">
        <f>IF(N1622="Sí",0,H1622-I1622-K1622)</f>
        <v/>
      </c>
      <c r="R1622" s="14">
        <f>F1622-TODAY()</f>
        <v/>
      </c>
      <c r="S1622" s="14">
        <f>IF(N1622="Sí","🟢 Pagado",IF(R1622&lt;0,"🔴 Vencido",IF(R1622&lt;=7,"🟡 Por vencer","")))</f>
        <v/>
      </c>
      <c r="T1622" s="14" t="n"/>
      <c r="U1622" s="14" t="n"/>
      <c r="V1622" s="14" t="n"/>
      <c r="W1622" s="14" t="n"/>
      <c r="X1622" s="87" t="n"/>
    </row>
    <row r="1623">
      <c r="A1623" s="13" t="n"/>
      <c r="B1623" s="14" t="n"/>
      <c r="C1623" s="14" t="n"/>
      <c r="D1623" s="14" t="n"/>
      <c r="E1623" s="13" t="n"/>
      <c r="F1623" s="13" t="n"/>
      <c r="G1623" s="14" t="n"/>
      <c r="H1623" s="15" t="n"/>
      <c r="I1623" s="15" t="n"/>
      <c r="J1623" s="308" t="n"/>
      <c r="K1623" s="15" t="n"/>
      <c r="L1623" s="15" t="n"/>
      <c r="M1623" s="15" t="n"/>
      <c r="N1623" s="14" t="n"/>
      <c r="O1623" s="13" t="n"/>
      <c r="P1623" s="14" t="n"/>
      <c r="Q1623" s="15">
        <f>IF(N1623="Sí",0,H1623-I1623-K1623)</f>
        <v/>
      </c>
      <c r="R1623" s="14">
        <f>F1623-TODAY()</f>
        <v/>
      </c>
      <c r="S1623" s="14">
        <f>IF(N1623="Sí","🟢 Pagado",IF(R1623&lt;0,"🔴 Vencido",IF(R1623&lt;=7,"🟡 Por vencer","")))</f>
        <v/>
      </c>
      <c r="T1623" s="14" t="n"/>
      <c r="U1623" s="14" t="n"/>
      <c r="V1623" s="14" t="n"/>
      <c r="W1623" s="14" t="n"/>
      <c r="X1623" s="87" t="n"/>
    </row>
    <row r="1624">
      <c r="A1624" s="13" t="n"/>
      <c r="B1624" s="14" t="n"/>
      <c r="C1624" s="14" t="n"/>
      <c r="D1624" s="14" t="n"/>
      <c r="E1624" s="13" t="n"/>
      <c r="F1624" s="13" t="n"/>
      <c r="G1624" s="14" t="n"/>
      <c r="H1624" s="15" t="n"/>
      <c r="I1624" s="15" t="n"/>
      <c r="J1624" s="308" t="n"/>
      <c r="K1624" s="15" t="n"/>
      <c r="L1624" s="15" t="n"/>
      <c r="M1624" s="15" t="n"/>
      <c r="N1624" s="14" t="n"/>
      <c r="O1624" s="13" t="n"/>
      <c r="P1624" s="14" t="n"/>
      <c r="Q1624" s="15">
        <f>IF(N1624="Sí",0,H1624-I1624-K1624)</f>
        <v/>
      </c>
      <c r="R1624" s="14">
        <f>F1624-TODAY()</f>
        <v/>
      </c>
      <c r="S1624" s="14">
        <f>IF(N1624="Sí","🟢 Pagado",IF(R1624&lt;0,"🔴 Vencido",IF(R1624&lt;=7,"🟡 Por vencer","")))</f>
        <v/>
      </c>
      <c r="T1624" s="14" t="n"/>
      <c r="U1624" s="14" t="n"/>
      <c r="V1624" s="14" t="n"/>
      <c r="W1624" s="14" t="n"/>
      <c r="X1624" s="87" t="n"/>
    </row>
    <row r="1625">
      <c r="A1625" s="13" t="n"/>
      <c r="B1625" s="14" t="n"/>
      <c r="C1625" s="14" t="n"/>
      <c r="D1625" s="14" t="n"/>
      <c r="E1625" s="13" t="n"/>
      <c r="F1625" s="13" t="n"/>
      <c r="G1625" s="14" t="n"/>
      <c r="H1625" s="15" t="n"/>
      <c r="I1625" s="15" t="n"/>
      <c r="J1625" s="308" t="n"/>
      <c r="K1625" s="15" t="n"/>
      <c r="L1625" s="15" t="n"/>
      <c r="M1625" s="15" t="n"/>
      <c r="N1625" s="14" t="n"/>
      <c r="O1625" s="13" t="n"/>
      <c r="P1625" s="14" t="n"/>
      <c r="Q1625" s="15">
        <f>IF(N1625="Sí",0,H1625-I1625-K1625)</f>
        <v/>
      </c>
      <c r="R1625" s="14">
        <f>F1625-TODAY()</f>
        <v/>
      </c>
      <c r="S1625" s="14">
        <f>IF(N1625="Sí","🟢 Pagado",IF(R1625&lt;0,"🔴 Vencido",IF(R1625&lt;=7,"🟡 Por vencer","")))</f>
        <v/>
      </c>
      <c r="T1625" s="14" t="n"/>
      <c r="U1625" s="14" t="n"/>
      <c r="V1625" s="14" t="n"/>
      <c r="W1625" s="14" t="n"/>
      <c r="X1625" s="87" t="n"/>
    </row>
    <row r="1626">
      <c r="A1626" s="13" t="n"/>
      <c r="B1626" s="14" t="n"/>
      <c r="C1626" s="14" t="n"/>
      <c r="D1626" s="14" t="n"/>
      <c r="E1626" s="13" t="n"/>
      <c r="F1626" s="13" t="n"/>
      <c r="G1626" s="14" t="n"/>
      <c r="H1626" s="15" t="n"/>
      <c r="I1626" s="15" t="n"/>
      <c r="J1626" s="308" t="n"/>
      <c r="K1626" s="15" t="n"/>
      <c r="L1626" s="15" t="n"/>
      <c r="M1626" s="15" t="n"/>
      <c r="N1626" s="14" t="n"/>
      <c r="O1626" s="13" t="n"/>
      <c r="P1626" s="14" t="n"/>
      <c r="Q1626" s="15">
        <f>IF(N1626="Sí",0,H1626-I1626-K1626)</f>
        <v/>
      </c>
      <c r="R1626" s="14">
        <f>F1626-TODAY()</f>
        <v/>
      </c>
      <c r="S1626" s="14">
        <f>IF(N1626="Sí","🟢 Pagado",IF(R1626&lt;0,"🔴 Vencido",IF(R1626&lt;=7,"🟡 Por vencer","")))</f>
        <v/>
      </c>
      <c r="T1626" s="14" t="n"/>
      <c r="U1626" s="14" t="n"/>
      <c r="V1626" s="14" t="n"/>
      <c r="W1626" s="14" t="n"/>
      <c r="X1626" s="87" t="n"/>
    </row>
    <row r="1627">
      <c r="A1627" s="13" t="n"/>
      <c r="B1627" s="14" t="n"/>
      <c r="C1627" s="14" t="n"/>
      <c r="D1627" s="14" t="n"/>
      <c r="E1627" s="13" t="n"/>
      <c r="F1627" s="13" t="n"/>
      <c r="G1627" s="14" t="n"/>
      <c r="H1627" s="15" t="n"/>
      <c r="I1627" s="15" t="n"/>
      <c r="J1627" s="308" t="n"/>
      <c r="K1627" s="15" t="n"/>
      <c r="L1627" s="15" t="n"/>
      <c r="M1627" s="15" t="n"/>
      <c r="N1627" s="14" t="n"/>
      <c r="O1627" s="13" t="n"/>
      <c r="P1627" s="14" t="n"/>
      <c r="Q1627" s="15">
        <f>IF(N1627="Sí",0,H1627-I1627-K1627)</f>
        <v/>
      </c>
      <c r="R1627" s="14">
        <f>F1627-TODAY()</f>
        <v/>
      </c>
      <c r="S1627" s="14">
        <f>IF(N1627="Sí","🟢 Pagado",IF(R1627&lt;0,"🔴 Vencido",IF(R1627&lt;=7,"🟡 Por vencer","")))</f>
        <v/>
      </c>
      <c r="T1627" s="14" t="n"/>
      <c r="U1627" s="14" t="n"/>
      <c r="V1627" s="14" t="n"/>
      <c r="W1627" s="14" t="n"/>
      <c r="X1627" s="87" t="n"/>
    </row>
    <row r="1628">
      <c r="A1628" s="13" t="n"/>
      <c r="B1628" s="14" t="n"/>
      <c r="C1628" s="14" t="n"/>
      <c r="D1628" s="14" t="n"/>
      <c r="E1628" s="13" t="n"/>
      <c r="F1628" s="13" t="n"/>
      <c r="G1628" s="14" t="n"/>
      <c r="H1628" s="15" t="n"/>
      <c r="I1628" s="15" t="n"/>
      <c r="J1628" s="308" t="n"/>
      <c r="K1628" s="15" t="n"/>
      <c r="L1628" s="15" t="n"/>
      <c r="M1628" s="15" t="n"/>
      <c r="N1628" s="14" t="n"/>
      <c r="O1628" s="13" t="n"/>
      <c r="P1628" s="14" t="n"/>
      <c r="Q1628" s="15">
        <f>IF(N1628="Sí",0,H1628-I1628-K1628)</f>
        <v/>
      </c>
      <c r="R1628" s="14">
        <f>F1628-TODAY()</f>
        <v/>
      </c>
      <c r="S1628" s="14">
        <f>IF(N1628="Sí","🟢 Pagado",IF(R1628&lt;0,"🔴 Vencido",IF(R1628&lt;=7,"🟡 Por vencer","")))</f>
        <v/>
      </c>
      <c r="T1628" s="14" t="n"/>
      <c r="U1628" s="14" t="n"/>
      <c r="V1628" s="14" t="n"/>
      <c r="W1628" s="14" t="n"/>
      <c r="X1628" s="87" t="n"/>
    </row>
    <row r="1629">
      <c r="A1629" s="13" t="n"/>
      <c r="B1629" s="14" t="n"/>
      <c r="C1629" s="14" t="n"/>
      <c r="D1629" s="14" t="n"/>
      <c r="E1629" s="13" t="n"/>
      <c r="F1629" s="13" t="n"/>
      <c r="G1629" s="14" t="n"/>
      <c r="H1629" s="15" t="n"/>
      <c r="I1629" s="15" t="n"/>
      <c r="J1629" s="308" t="n"/>
      <c r="K1629" s="15" t="n"/>
      <c r="L1629" s="15" t="n"/>
      <c r="M1629" s="15" t="n"/>
      <c r="N1629" s="14" t="n"/>
      <c r="O1629" s="13" t="n"/>
      <c r="P1629" s="14" t="n"/>
      <c r="Q1629" s="15">
        <f>IF(N1629="Sí",0,H1629-I1629-K1629)</f>
        <v/>
      </c>
      <c r="R1629" s="14">
        <f>F1629-TODAY()</f>
        <v/>
      </c>
      <c r="S1629" s="14">
        <f>IF(N1629="Sí","🟢 Pagado",IF(R1629&lt;0,"🔴 Vencido",IF(R1629&lt;=7,"🟡 Por vencer","")))</f>
        <v/>
      </c>
      <c r="T1629" s="14" t="n"/>
      <c r="U1629" s="14" t="n"/>
      <c r="V1629" s="14" t="n"/>
      <c r="W1629" s="14" t="n"/>
      <c r="X1629" s="87" t="n"/>
    </row>
    <row r="1630">
      <c r="A1630" s="13" t="n"/>
      <c r="B1630" s="14" t="n"/>
      <c r="C1630" s="14" t="n"/>
      <c r="D1630" s="14" t="n"/>
      <c r="E1630" s="13" t="n"/>
      <c r="F1630" s="13" t="n"/>
      <c r="G1630" s="14" t="n"/>
      <c r="H1630" s="15" t="n"/>
      <c r="I1630" s="15" t="n"/>
      <c r="J1630" s="308" t="n"/>
      <c r="K1630" s="15" t="n"/>
      <c r="L1630" s="15" t="n"/>
      <c r="M1630" s="15" t="n"/>
      <c r="N1630" s="14" t="n"/>
      <c r="O1630" s="13" t="n"/>
      <c r="P1630" s="14" t="n"/>
      <c r="Q1630" s="15">
        <f>IF(N1630="Sí",0,H1630-I1630-K1630)</f>
        <v/>
      </c>
      <c r="R1630" s="14">
        <f>F1630-TODAY()</f>
        <v/>
      </c>
      <c r="S1630" s="14">
        <f>IF(N1630="Sí","🟢 Pagado",IF(R1630&lt;0,"🔴 Vencido",IF(R1630&lt;=7,"🟡 Por vencer","")))</f>
        <v/>
      </c>
      <c r="T1630" s="14" t="n"/>
      <c r="U1630" s="14" t="n"/>
      <c r="V1630" s="14" t="n"/>
      <c r="W1630" s="14" t="n"/>
      <c r="X1630" s="87" t="n"/>
    </row>
    <row r="1631">
      <c r="A1631" s="13" t="n"/>
      <c r="B1631" s="14" t="n"/>
      <c r="C1631" s="14" t="n"/>
      <c r="D1631" s="14" t="n"/>
      <c r="E1631" s="13" t="n"/>
      <c r="F1631" s="13" t="n"/>
      <c r="G1631" s="14" t="n"/>
      <c r="H1631" s="15" t="n"/>
      <c r="I1631" s="15" t="n"/>
      <c r="J1631" s="308" t="n"/>
      <c r="K1631" s="15" t="n"/>
      <c r="L1631" s="15" t="n"/>
      <c r="M1631" s="15" t="n"/>
      <c r="N1631" s="14" t="n"/>
      <c r="O1631" s="13" t="n"/>
      <c r="P1631" s="14" t="n"/>
      <c r="Q1631" s="15">
        <f>IF(N1631="Sí",0,H1631-I1631-K1631)</f>
        <v/>
      </c>
      <c r="R1631" s="14">
        <f>F1631-TODAY()</f>
        <v/>
      </c>
      <c r="S1631" s="14">
        <f>IF(N1631="Sí","🟢 Pagado",IF(R1631&lt;0,"🔴 Vencido",IF(R1631&lt;=7,"🟡 Por vencer","")))</f>
        <v/>
      </c>
      <c r="T1631" s="14" t="n"/>
      <c r="U1631" s="14" t="n"/>
      <c r="V1631" s="14" t="n"/>
      <c r="W1631" s="14" t="n"/>
      <c r="X1631" s="87" t="n"/>
    </row>
    <row r="1632">
      <c r="A1632" s="13" t="n"/>
      <c r="B1632" s="14" t="n"/>
      <c r="C1632" s="14" t="n"/>
      <c r="D1632" s="14" t="n"/>
      <c r="E1632" s="13" t="n"/>
      <c r="F1632" s="13" t="n"/>
      <c r="G1632" s="14" t="n"/>
      <c r="H1632" s="15" t="n"/>
      <c r="I1632" s="15" t="n"/>
      <c r="J1632" s="308" t="n"/>
      <c r="K1632" s="15" t="n"/>
      <c r="L1632" s="15" t="n"/>
      <c r="M1632" s="15" t="n"/>
      <c r="N1632" s="14" t="n"/>
      <c r="O1632" s="13" t="n"/>
      <c r="P1632" s="14" t="n"/>
      <c r="Q1632" s="15">
        <f>IF(N1632="Sí",0,H1632-I1632-K1632)</f>
        <v/>
      </c>
      <c r="R1632" s="14">
        <f>F1632-TODAY()</f>
        <v/>
      </c>
      <c r="S1632" s="14">
        <f>IF(N1632="Sí","🟢 Pagado",IF(R1632&lt;0,"🔴 Vencido",IF(R1632&lt;=7,"🟡 Por vencer","")))</f>
        <v/>
      </c>
      <c r="T1632" s="14" t="n"/>
      <c r="U1632" s="14" t="n"/>
      <c r="V1632" s="14" t="n"/>
      <c r="W1632" s="14" t="n"/>
      <c r="X1632" s="87" t="n"/>
    </row>
    <row r="1633">
      <c r="A1633" s="13" t="n"/>
      <c r="B1633" s="14" t="n"/>
      <c r="C1633" s="14" t="n"/>
      <c r="D1633" s="14" t="n"/>
      <c r="E1633" s="13" t="n"/>
      <c r="F1633" s="13" t="n"/>
      <c r="G1633" s="14" t="n"/>
      <c r="H1633" s="15" t="n"/>
      <c r="I1633" s="15" t="n"/>
      <c r="J1633" s="308" t="n"/>
      <c r="K1633" s="15" t="n"/>
      <c r="L1633" s="15" t="n"/>
      <c r="M1633" s="15" t="n"/>
      <c r="N1633" s="14" t="n"/>
      <c r="O1633" s="13" t="n"/>
      <c r="P1633" s="14" t="n"/>
      <c r="Q1633" s="15">
        <f>IF(N1633="Sí",0,H1633-I1633-K1633)</f>
        <v/>
      </c>
      <c r="R1633" s="14">
        <f>F1633-TODAY()</f>
        <v/>
      </c>
      <c r="S1633" s="14">
        <f>IF(N1633="Sí","🟢 Pagado",IF(R1633&lt;0,"🔴 Vencido",IF(R1633&lt;=7,"🟡 Por vencer","")))</f>
        <v/>
      </c>
      <c r="T1633" s="14" t="n"/>
      <c r="U1633" s="14" t="n"/>
      <c r="V1633" s="14" t="n"/>
      <c r="W1633" s="14" t="n"/>
      <c r="X1633" s="87" t="n"/>
    </row>
    <row r="1634">
      <c r="A1634" s="13" t="n"/>
      <c r="B1634" s="14" t="n"/>
      <c r="C1634" s="14" t="n"/>
      <c r="D1634" s="14" t="n"/>
      <c r="E1634" s="13" t="n"/>
      <c r="F1634" s="13" t="n"/>
      <c r="G1634" s="14" t="n"/>
      <c r="H1634" s="15" t="n"/>
      <c r="I1634" s="15" t="n"/>
      <c r="J1634" s="308" t="n"/>
      <c r="K1634" s="15" t="n"/>
      <c r="L1634" s="15" t="n"/>
      <c r="M1634" s="15" t="n"/>
      <c r="N1634" s="14" t="n"/>
      <c r="O1634" s="13" t="n"/>
      <c r="P1634" s="14" t="n"/>
      <c r="Q1634" s="15">
        <f>IF(N1634="Sí",0,H1634-I1634-K1634)</f>
        <v/>
      </c>
      <c r="R1634" s="14">
        <f>F1634-TODAY()</f>
        <v/>
      </c>
      <c r="S1634" s="14">
        <f>IF(N1634="Sí","🟢 Pagado",IF(R1634&lt;0,"🔴 Vencido",IF(R1634&lt;=7,"🟡 Por vencer","")))</f>
        <v/>
      </c>
      <c r="T1634" s="14" t="n"/>
      <c r="U1634" s="14" t="n"/>
      <c r="V1634" s="14" t="n"/>
      <c r="W1634" s="14" t="n"/>
      <c r="X1634" s="87" t="n"/>
    </row>
    <row r="1635">
      <c r="A1635" s="13" t="n"/>
      <c r="B1635" s="14" t="n"/>
      <c r="C1635" s="14" t="n"/>
      <c r="D1635" s="14" t="n"/>
      <c r="E1635" s="13" t="n"/>
      <c r="F1635" s="13" t="n"/>
      <c r="G1635" s="14" t="n"/>
      <c r="H1635" s="15" t="n"/>
      <c r="I1635" s="15" t="n"/>
      <c r="J1635" s="308" t="n"/>
      <c r="K1635" s="15" t="n"/>
      <c r="L1635" s="15" t="n"/>
      <c r="M1635" s="15" t="n"/>
      <c r="N1635" s="14" t="n"/>
      <c r="O1635" s="13" t="n"/>
      <c r="P1635" s="14" t="n"/>
      <c r="Q1635" s="15">
        <f>IF(N1635="Sí",0,H1635-I1635-K1635)</f>
        <v/>
      </c>
      <c r="R1635" s="14">
        <f>F1635-TODAY()</f>
        <v/>
      </c>
      <c r="S1635" s="14">
        <f>IF(N1635="Sí","🟢 Pagado",IF(R1635&lt;0,"🔴 Vencido",IF(R1635&lt;=7,"🟡 Por vencer","")))</f>
        <v/>
      </c>
      <c r="T1635" s="14" t="n"/>
      <c r="U1635" s="14" t="n"/>
      <c r="V1635" s="14" t="n"/>
      <c r="W1635" s="14" t="n"/>
      <c r="X1635" s="87" t="n"/>
    </row>
    <row r="1636">
      <c r="A1636" s="13" t="n"/>
      <c r="B1636" s="14" t="n"/>
      <c r="C1636" s="14" t="n"/>
      <c r="D1636" s="14" t="n"/>
      <c r="E1636" s="13" t="n"/>
      <c r="F1636" s="13" t="n"/>
      <c r="G1636" s="14" t="n"/>
      <c r="H1636" s="15" t="n"/>
      <c r="I1636" s="15" t="n"/>
      <c r="J1636" s="308" t="n"/>
      <c r="K1636" s="15" t="n"/>
      <c r="L1636" s="15" t="n"/>
      <c r="M1636" s="15" t="n"/>
      <c r="N1636" s="14" t="n"/>
      <c r="O1636" s="13" t="n"/>
      <c r="P1636" s="14" t="n"/>
      <c r="Q1636" s="15">
        <f>IF(N1636="Sí",0,H1636-I1636-K1636)</f>
        <v/>
      </c>
      <c r="R1636" s="14">
        <f>F1636-TODAY()</f>
        <v/>
      </c>
      <c r="S1636" s="14">
        <f>IF(N1636="Sí","🟢 Pagado",IF(R1636&lt;0,"🔴 Vencido",IF(R1636&lt;=7,"🟡 Por vencer","")))</f>
        <v/>
      </c>
      <c r="T1636" s="14" t="n"/>
      <c r="U1636" s="14" t="n"/>
      <c r="V1636" s="14" t="n"/>
      <c r="W1636" s="14" t="n"/>
      <c r="X1636" s="87" t="n"/>
    </row>
    <row r="1637">
      <c r="A1637" s="13" t="n"/>
      <c r="B1637" s="14" t="n"/>
      <c r="C1637" s="14" t="n"/>
      <c r="D1637" s="14" t="n"/>
      <c r="E1637" s="13" t="n"/>
      <c r="F1637" s="13" t="n"/>
      <c r="G1637" s="14" t="n"/>
      <c r="H1637" s="15" t="n"/>
      <c r="I1637" s="15" t="n"/>
      <c r="J1637" s="308" t="n"/>
      <c r="K1637" s="15" t="n"/>
      <c r="L1637" s="15" t="n"/>
      <c r="M1637" s="15" t="n"/>
      <c r="N1637" s="14" t="n"/>
      <c r="O1637" s="13" t="n"/>
      <c r="P1637" s="14" t="n"/>
      <c r="Q1637" s="15">
        <f>IF(N1637="Sí",0,H1637-I1637-K1637)</f>
        <v/>
      </c>
      <c r="R1637" s="14">
        <f>F1637-TODAY()</f>
        <v/>
      </c>
      <c r="S1637" s="14">
        <f>IF(N1637="Sí","🟢 Pagado",IF(R1637&lt;0,"🔴 Vencido",IF(R1637&lt;=7,"🟡 Por vencer","")))</f>
        <v/>
      </c>
      <c r="T1637" s="14" t="n"/>
      <c r="U1637" s="14" t="n"/>
      <c r="V1637" s="14" t="n"/>
      <c r="W1637" s="14" t="n"/>
      <c r="X1637" s="87" t="n"/>
    </row>
    <row r="1638">
      <c r="A1638" s="13" t="n"/>
      <c r="B1638" s="14" t="n"/>
      <c r="C1638" s="14" t="n"/>
      <c r="D1638" s="14" t="n"/>
      <c r="E1638" s="13" t="n"/>
      <c r="F1638" s="13" t="n"/>
      <c r="G1638" s="14" t="n"/>
      <c r="H1638" s="15" t="n"/>
      <c r="I1638" s="15" t="n"/>
      <c r="J1638" s="308" t="n"/>
      <c r="K1638" s="15" t="n"/>
      <c r="L1638" s="15" t="n"/>
      <c r="M1638" s="15" t="n"/>
      <c r="N1638" s="14" t="n"/>
      <c r="O1638" s="13" t="n"/>
      <c r="P1638" s="14" t="n"/>
      <c r="Q1638" s="15">
        <f>IF(N1638="Sí",0,H1638-I1638-K1638)</f>
        <v/>
      </c>
      <c r="R1638" s="14">
        <f>F1638-TODAY()</f>
        <v/>
      </c>
      <c r="S1638" s="14">
        <f>IF(N1638="Sí","🟢 Pagado",IF(R1638&lt;0,"🔴 Vencido",IF(R1638&lt;=7,"🟡 Por vencer","")))</f>
        <v/>
      </c>
      <c r="T1638" s="14" t="n"/>
      <c r="U1638" s="14" t="n"/>
      <c r="V1638" s="14" t="n"/>
      <c r="W1638" s="14" t="n"/>
      <c r="X1638" s="87" t="n"/>
    </row>
    <row r="1639">
      <c r="A1639" s="13" t="n"/>
      <c r="B1639" s="14" t="n"/>
      <c r="C1639" s="14" t="n"/>
      <c r="D1639" s="14" t="n"/>
      <c r="E1639" s="13" t="n"/>
      <c r="F1639" s="13" t="n"/>
      <c r="G1639" s="14" t="n"/>
      <c r="H1639" s="15" t="n"/>
      <c r="I1639" s="15" t="n"/>
      <c r="J1639" s="308" t="n"/>
      <c r="K1639" s="15" t="n"/>
      <c r="L1639" s="15" t="n"/>
      <c r="M1639" s="15" t="n"/>
      <c r="N1639" s="14" t="n"/>
      <c r="O1639" s="13" t="n"/>
      <c r="P1639" s="14" t="n"/>
      <c r="Q1639" s="15">
        <f>IF(N1639="Sí",0,H1639-I1639-K1639)</f>
        <v/>
      </c>
      <c r="R1639" s="14">
        <f>F1639-TODAY()</f>
        <v/>
      </c>
      <c r="S1639" s="14">
        <f>IF(N1639="Sí","🟢 Pagado",IF(R1639&lt;0,"🔴 Vencido",IF(R1639&lt;=7,"🟡 Por vencer","")))</f>
        <v/>
      </c>
      <c r="T1639" s="14" t="n"/>
      <c r="U1639" s="14" t="n"/>
      <c r="V1639" s="14" t="n"/>
      <c r="W1639" s="14" t="n"/>
      <c r="X1639" s="87" t="n"/>
    </row>
    <row r="1640">
      <c r="A1640" s="13" t="n"/>
      <c r="B1640" s="14" t="n"/>
      <c r="C1640" s="14" t="n"/>
      <c r="D1640" s="14" t="n"/>
      <c r="E1640" s="13" t="n"/>
      <c r="F1640" s="13" t="n"/>
      <c r="G1640" s="14" t="n"/>
      <c r="H1640" s="15" t="n"/>
      <c r="I1640" s="15" t="n"/>
      <c r="J1640" s="308" t="n"/>
      <c r="K1640" s="15" t="n"/>
      <c r="L1640" s="15" t="n"/>
      <c r="M1640" s="15" t="n"/>
      <c r="N1640" s="14" t="n"/>
      <c r="O1640" s="13" t="n"/>
      <c r="P1640" s="14" t="n"/>
      <c r="Q1640" s="15">
        <f>IF(N1640="Sí",0,H1640-I1640-K1640)</f>
        <v/>
      </c>
      <c r="R1640" s="14">
        <f>F1640-TODAY()</f>
        <v/>
      </c>
      <c r="S1640" s="14">
        <f>IF(N1640="Sí","🟢 Pagado",IF(R1640&lt;0,"🔴 Vencido",IF(R1640&lt;=7,"🟡 Por vencer","")))</f>
        <v/>
      </c>
      <c r="T1640" s="14" t="n"/>
      <c r="U1640" s="14" t="n"/>
      <c r="V1640" s="14" t="n"/>
      <c r="W1640" s="14" t="n"/>
      <c r="X1640" s="87" t="n"/>
    </row>
    <row r="1641">
      <c r="A1641" s="13" t="n"/>
      <c r="B1641" s="14" t="n"/>
      <c r="C1641" s="14" t="n"/>
      <c r="D1641" s="14" t="n"/>
      <c r="E1641" s="13" t="n"/>
      <c r="F1641" s="13" t="n"/>
      <c r="G1641" s="14" t="n"/>
      <c r="H1641" s="15" t="n"/>
      <c r="I1641" s="15" t="n"/>
      <c r="J1641" s="308" t="n"/>
      <c r="K1641" s="15" t="n"/>
      <c r="L1641" s="15" t="n"/>
      <c r="M1641" s="15" t="n"/>
      <c r="N1641" s="14" t="n"/>
      <c r="O1641" s="13" t="n"/>
      <c r="P1641" s="14" t="n"/>
      <c r="Q1641" s="15">
        <f>IF(N1641="Sí",0,H1641-I1641-K1641)</f>
        <v/>
      </c>
      <c r="R1641" s="14">
        <f>F1641-TODAY()</f>
        <v/>
      </c>
      <c r="S1641" s="14">
        <f>IF(N1641="Sí","🟢 Pagado",IF(R1641&lt;0,"🔴 Vencido",IF(R1641&lt;=7,"🟡 Por vencer","")))</f>
        <v/>
      </c>
      <c r="T1641" s="14" t="n"/>
      <c r="U1641" s="14" t="n"/>
      <c r="V1641" s="14" t="n"/>
      <c r="W1641" s="14" t="n"/>
      <c r="X1641" s="87" t="n"/>
    </row>
    <row r="1642">
      <c r="A1642" s="13" t="n"/>
      <c r="B1642" s="14" t="n"/>
      <c r="C1642" s="14" t="n"/>
      <c r="D1642" s="14" t="n"/>
      <c r="E1642" s="13" t="n"/>
      <c r="F1642" s="13" t="n"/>
      <c r="G1642" s="14" t="n"/>
      <c r="H1642" s="15" t="n"/>
      <c r="I1642" s="15" t="n"/>
      <c r="J1642" s="308" t="n"/>
      <c r="K1642" s="15" t="n"/>
      <c r="L1642" s="15" t="n"/>
      <c r="M1642" s="15" t="n"/>
      <c r="N1642" s="14" t="n"/>
      <c r="O1642" s="13" t="n"/>
      <c r="P1642" s="14" t="n"/>
      <c r="Q1642" s="15">
        <f>IF(N1642="Sí",0,H1642-I1642-K1642)</f>
        <v/>
      </c>
      <c r="R1642" s="14">
        <f>F1642-TODAY()</f>
        <v/>
      </c>
      <c r="S1642" s="14">
        <f>IF(N1642="Sí","🟢 Pagado",IF(R1642&lt;0,"🔴 Vencido",IF(R1642&lt;=7,"🟡 Por vencer","")))</f>
        <v/>
      </c>
      <c r="T1642" s="14" t="n"/>
      <c r="U1642" s="14" t="n"/>
      <c r="V1642" s="14" t="n"/>
      <c r="W1642" s="14" t="n"/>
      <c r="X1642" s="87" t="n"/>
    </row>
    <row r="1643">
      <c r="A1643" s="13" t="n"/>
      <c r="B1643" s="14" t="n"/>
      <c r="C1643" s="14" t="n"/>
      <c r="D1643" s="14" t="n"/>
      <c r="E1643" s="13" t="n"/>
      <c r="F1643" s="13" t="n"/>
      <c r="G1643" s="14" t="n"/>
      <c r="H1643" s="15" t="n"/>
      <c r="I1643" s="15" t="n"/>
      <c r="J1643" s="308" t="n"/>
      <c r="K1643" s="15" t="n"/>
      <c r="L1643" s="15" t="n"/>
      <c r="M1643" s="15" t="n"/>
      <c r="N1643" s="14" t="n"/>
      <c r="O1643" s="13" t="n"/>
      <c r="P1643" s="14" t="n"/>
      <c r="Q1643" s="15">
        <f>IF(N1643="Sí",0,H1643-I1643-K1643)</f>
        <v/>
      </c>
      <c r="R1643" s="14">
        <f>F1643-TODAY()</f>
        <v/>
      </c>
      <c r="S1643" s="14">
        <f>IF(N1643="Sí","🟢 Pagado",IF(R1643&lt;0,"🔴 Vencido",IF(R1643&lt;=7,"🟡 Por vencer","")))</f>
        <v/>
      </c>
      <c r="T1643" s="14" t="n"/>
      <c r="U1643" s="14" t="n"/>
      <c r="V1643" s="14" t="n"/>
      <c r="W1643" s="14" t="n"/>
      <c r="X1643" s="87" t="n"/>
    </row>
    <row r="1644">
      <c r="A1644" s="13" t="n"/>
      <c r="B1644" s="14" t="n"/>
      <c r="C1644" s="14" t="n"/>
      <c r="D1644" s="14" t="n"/>
      <c r="E1644" s="13" t="n"/>
      <c r="F1644" s="13" t="n"/>
      <c r="G1644" s="14" t="n"/>
      <c r="H1644" s="15" t="n"/>
      <c r="I1644" s="15" t="n"/>
      <c r="J1644" s="308" t="n"/>
      <c r="K1644" s="15" t="n"/>
      <c r="L1644" s="15" t="n"/>
      <c r="M1644" s="15" t="n"/>
      <c r="N1644" s="14" t="n"/>
      <c r="O1644" s="13" t="n"/>
      <c r="P1644" s="14" t="n"/>
      <c r="Q1644" s="15">
        <f>IF(N1644="Sí",0,H1644-I1644-K1644)</f>
        <v/>
      </c>
      <c r="R1644" s="14">
        <f>F1644-TODAY()</f>
        <v/>
      </c>
      <c r="S1644" s="14">
        <f>IF(N1644="Sí","🟢 Pagado",IF(R1644&lt;0,"🔴 Vencido",IF(R1644&lt;=7,"🟡 Por vencer","")))</f>
        <v/>
      </c>
      <c r="T1644" s="14" t="n"/>
      <c r="U1644" s="14" t="n"/>
      <c r="V1644" s="14" t="n"/>
      <c r="W1644" s="14" t="n"/>
      <c r="X1644" s="87" t="n"/>
    </row>
    <row r="1645">
      <c r="A1645" s="13" t="n"/>
      <c r="B1645" s="14" t="n"/>
      <c r="C1645" s="14" t="n"/>
      <c r="D1645" s="14" t="n"/>
      <c r="E1645" s="13" t="n"/>
      <c r="F1645" s="13" t="n"/>
      <c r="G1645" s="14" t="n"/>
      <c r="H1645" s="15" t="n"/>
      <c r="I1645" s="15" t="n"/>
      <c r="J1645" s="308" t="n"/>
      <c r="K1645" s="15" t="n"/>
      <c r="L1645" s="15" t="n"/>
      <c r="M1645" s="15" t="n"/>
      <c r="N1645" s="14" t="n"/>
      <c r="O1645" s="13" t="n"/>
      <c r="P1645" s="14" t="n"/>
      <c r="Q1645" s="15">
        <f>IF(N1645="Sí",0,H1645-I1645-K1645)</f>
        <v/>
      </c>
      <c r="R1645" s="14">
        <f>F1645-TODAY()</f>
        <v/>
      </c>
      <c r="S1645" s="14">
        <f>IF(N1645="Sí","🟢 Pagado",IF(R1645&lt;0,"🔴 Vencido",IF(R1645&lt;=7,"🟡 Por vencer","")))</f>
        <v/>
      </c>
      <c r="T1645" s="14" t="n"/>
      <c r="U1645" s="14" t="n"/>
      <c r="V1645" s="14" t="n"/>
      <c r="W1645" s="14" t="n"/>
      <c r="X1645" s="87" t="n"/>
    </row>
    <row r="1646">
      <c r="A1646" s="13" t="n"/>
      <c r="B1646" s="14" t="n"/>
      <c r="C1646" s="14" t="n"/>
      <c r="D1646" s="14" t="n"/>
      <c r="E1646" s="13" t="n"/>
      <c r="F1646" s="13" t="n"/>
      <c r="G1646" s="14" t="n"/>
      <c r="H1646" s="15" t="n"/>
      <c r="I1646" s="15" t="n"/>
      <c r="J1646" s="308" t="n"/>
      <c r="K1646" s="15" t="n"/>
      <c r="L1646" s="15" t="n"/>
      <c r="M1646" s="15" t="n"/>
      <c r="N1646" s="14" t="n"/>
      <c r="O1646" s="13" t="n"/>
      <c r="P1646" s="14" t="n"/>
      <c r="Q1646" s="15">
        <f>IF(N1646="Sí",0,H1646-I1646-K1646)</f>
        <v/>
      </c>
      <c r="R1646" s="14">
        <f>F1646-TODAY()</f>
        <v/>
      </c>
      <c r="S1646" s="14">
        <f>IF(N1646="Sí","🟢 Pagado",IF(R1646&lt;0,"🔴 Vencido",IF(R1646&lt;=7,"🟡 Por vencer","")))</f>
        <v/>
      </c>
      <c r="T1646" s="14" t="n"/>
      <c r="U1646" s="14" t="n"/>
      <c r="V1646" s="14" t="n"/>
      <c r="W1646" s="14" t="n"/>
      <c r="X1646" s="87" t="n"/>
    </row>
    <row r="1647">
      <c r="A1647" s="13" t="n"/>
      <c r="B1647" s="14" t="n"/>
      <c r="C1647" s="14" t="n"/>
      <c r="D1647" s="14" t="n"/>
      <c r="E1647" s="13" t="n"/>
      <c r="F1647" s="13" t="n"/>
      <c r="G1647" s="14" t="n"/>
      <c r="H1647" s="15" t="n"/>
      <c r="I1647" s="15" t="n"/>
      <c r="J1647" s="308" t="n"/>
      <c r="K1647" s="15" t="n"/>
      <c r="L1647" s="15" t="n"/>
      <c r="M1647" s="15" t="n"/>
      <c r="N1647" s="14" t="n"/>
      <c r="O1647" s="13" t="n"/>
      <c r="P1647" s="14" t="n"/>
      <c r="Q1647" s="15">
        <f>IF(N1647="Sí",0,H1647-I1647-K1647)</f>
        <v/>
      </c>
      <c r="R1647" s="14">
        <f>F1647-TODAY()</f>
        <v/>
      </c>
      <c r="S1647" s="14">
        <f>IF(N1647="Sí","🟢 Pagado",IF(R1647&lt;0,"🔴 Vencido",IF(R1647&lt;=7,"🟡 Por vencer","")))</f>
        <v/>
      </c>
      <c r="T1647" s="14" t="n"/>
      <c r="U1647" s="14" t="n"/>
      <c r="V1647" s="14" t="n"/>
      <c r="W1647" s="14" t="n"/>
      <c r="X1647" s="87" t="n"/>
    </row>
    <row r="1648">
      <c r="A1648" s="13" t="n"/>
      <c r="B1648" s="14" t="n"/>
      <c r="C1648" s="14" t="n"/>
      <c r="D1648" s="14" t="n"/>
      <c r="E1648" s="13" t="n"/>
      <c r="F1648" s="13" t="n"/>
      <c r="G1648" s="14" t="n"/>
      <c r="H1648" s="15" t="n"/>
      <c r="I1648" s="15" t="n"/>
      <c r="J1648" s="308" t="n"/>
      <c r="K1648" s="15" t="n"/>
      <c r="L1648" s="15" t="n"/>
      <c r="M1648" s="15" t="n"/>
      <c r="N1648" s="14" t="n"/>
      <c r="O1648" s="13" t="n"/>
      <c r="P1648" s="14" t="n"/>
      <c r="Q1648" s="15">
        <f>IF(N1648="Sí",0,H1648-I1648-K1648)</f>
        <v/>
      </c>
      <c r="R1648" s="14">
        <f>F1648-TODAY()</f>
        <v/>
      </c>
      <c r="S1648" s="14">
        <f>IF(N1648="Sí","🟢 Pagado",IF(R1648&lt;0,"🔴 Vencido",IF(R1648&lt;=7,"🟡 Por vencer","")))</f>
        <v/>
      </c>
      <c r="T1648" s="14" t="n"/>
      <c r="U1648" s="14" t="n"/>
      <c r="V1648" s="14" t="n"/>
      <c r="W1648" s="14" t="n"/>
      <c r="X1648" s="87" t="n"/>
    </row>
    <row r="1649">
      <c r="A1649" s="13" t="n"/>
      <c r="B1649" s="14" t="n"/>
      <c r="C1649" s="14" t="n"/>
      <c r="D1649" s="14" t="n"/>
      <c r="E1649" s="13" t="n"/>
      <c r="F1649" s="13" t="n"/>
      <c r="G1649" s="14" t="n"/>
      <c r="H1649" s="15" t="n"/>
      <c r="I1649" s="15" t="n"/>
      <c r="J1649" s="308" t="n"/>
      <c r="K1649" s="15" t="n"/>
      <c r="L1649" s="15" t="n"/>
      <c r="M1649" s="15" t="n"/>
      <c r="N1649" s="14" t="n"/>
      <c r="O1649" s="13" t="n"/>
      <c r="P1649" s="14" t="n"/>
      <c r="Q1649" s="15">
        <f>IF(N1649="Sí",0,H1649-I1649-K1649)</f>
        <v/>
      </c>
      <c r="R1649" s="14">
        <f>F1649-TODAY()</f>
        <v/>
      </c>
      <c r="S1649" s="14">
        <f>IF(N1649="Sí","🟢 Pagado",IF(R1649&lt;0,"🔴 Vencido",IF(R1649&lt;=7,"🟡 Por vencer","")))</f>
        <v/>
      </c>
      <c r="T1649" s="14" t="n"/>
      <c r="U1649" s="14" t="n"/>
      <c r="V1649" s="14" t="n"/>
      <c r="W1649" s="14" t="n"/>
      <c r="X1649" s="87" t="n"/>
    </row>
    <row r="1650">
      <c r="A1650" s="13" t="n"/>
      <c r="B1650" s="14" t="n"/>
      <c r="C1650" s="14" t="n"/>
      <c r="D1650" s="14" t="n"/>
      <c r="E1650" s="13" t="n"/>
      <c r="F1650" s="13" t="n"/>
      <c r="G1650" s="14" t="n"/>
      <c r="H1650" s="15" t="n"/>
      <c r="I1650" s="15" t="n"/>
      <c r="J1650" s="308" t="n"/>
      <c r="K1650" s="15" t="n"/>
      <c r="L1650" s="15" t="n"/>
      <c r="M1650" s="15" t="n"/>
      <c r="N1650" s="14" t="n"/>
      <c r="O1650" s="13" t="n"/>
      <c r="P1650" s="14" t="n"/>
      <c r="Q1650" s="15">
        <f>IF(N1650="Sí",0,H1650-I1650-K1650)</f>
        <v/>
      </c>
      <c r="R1650" s="14">
        <f>F1650-TODAY()</f>
        <v/>
      </c>
      <c r="S1650" s="14">
        <f>IF(N1650="Sí","🟢 Pagado",IF(R1650&lt;0,"🔴 Vencido",IF(R1650&lt;=7,"🟡 Por vencer","")))</f>
        <v/>
      </c>
      <c r="T1650" s="14" t="n"/>
      <c r="U1650" s="14" t="n"/>
      <c r="V1650" s="14" t="n"/>
      <c r="W1650" s="14" t="n"/>
      <c r="X1650" s="87" t="n"/>
    </row>
    <row r="1651">
      <c r="A1651" s="13" t="n"/>
      <c r="B1651" s="14" t="n"/>
      <c r="C1651" s="14" t="n"/>
      <c r="D1651" s="14" t="n"/>
      <c r="E1651" s="13" t="n"/>
      <c r="F1651" s="13" t="n"/>
      <c r="G1651" s="14" t="n"/>
      <c r="H1651" s="15" t="n"/>
      <c r="I1651" s="15" t="n"/>
      <c r="J1651" s="308" t="n"/>
      <c r="K1651" s="15" t="n"/>
      <c r="L1651" s="15" t="n"/>
      <c r="M1651" s="15" t="n"/>
      <c r="N1651" s="14" t="n"/>
      <c r="O1651" s="13" t="n"/>
      <c r="P1651" s="14" t="n"/>
      <c r="Q1651" s="15">
        <f>IF(N1651="Sí",0,H1651-I1651-K1651)</f>
        <v/>
      </c>
      <c r="R1651" s="14">
        <f>F1651-TODAY()</f>
        <v/>
      </c>
      <c r="S1651" s="14">
        <f>IF(N1651="Sí","🟢 Pagado",IF(R1651&lt;0,"🔴 Vencido",IF(R1651&lt;=7,"🟡 Por vencer","")))</f>
        <v/>
      </c>
      <c r="T1651" s="14" t="n"/>
      <c r="U1651" s="14" t="n"/>
      <c r="V1651" s="14" t="n"/>
      <c r="W1651" s="14" t="n"/>
      <c r="X1651" s="87" t="n"/>
    </row>
    <row r="1652">
      <c r="A1652" s="13" t="n"/>
      <c r="B1652" s="14" t="n"/>
      <c r="C1652" s="14" t="n"/>
      <c r="D1652" s="14" t="n"/>
      <c r="E1652" s="13" t="n"/>
      <c r="F1652" s="13" t="n"/>
      <c r="G1652" s="14" t="n"/>
      <c r="H1652" s="15" t="n"/>
      <c r="I1652" s="15" t="n"/>
      <c r="J1652" s="308" t="n"/>
      <c r="K1652" s="15" t="n"/>
      <c r="L1652" s="15" t="n"/>
      <c r="M1652" s="15" t="n"/>
      <c r="N1652" s="14" t="n"/>
      <c r="O1652" s="13" t="n"/>
      <c r="P1652" s="14" t="n"/>
      <c r="Q1652" s="15">
        <f>IF(N1652="Sí",0,H1652-I1652-K1652)</f>
        <v/>
      </c>
      <c r="R1652" s="14">
        <f>F1652-TODAY()</f>
        <v/>
      </c>
      <c r="S1652" s="14">
        <f>IF(N1652="Sí","🟢 Pagado",IF(R1652&lt;0,"🔴 Vencido",IF(R1652&lt;=7,"🟡 Por vencer","")))</f>
        <v/>
      </c>
      <c r="T1652" s="14" t="n"/>
      <c r="U1652" s="14" t="n"/>
      <c r="V1652" s="14" t="n"/>
      <c r="W1652" s="14" t="n"/>
      <c r="X1652" s="87" t="n"/>
    </row>
    <row r="1653">
      <c r="A1653" s="13" t="n"/>
      <c r="B1653" s="14" t="n"/>
      <c r="C1653" s="14" t="n"/>
      <c r="D1653" s="14" t="n"/>
      <c r="E1653" s="13" t="n"/>
      <c r="F1653" s="13" t="n"/>
      <c r="G1653" s="14" t="n"/>
      <c r="H1653" s="15" t="n"/>
      <c r="I1653" s="15" t="n"/>
      <c r="J1653" s="308" t="n"/>
      <c r="K1653" s="15" t="n"/>
      <c r="L1653" s="15" t="n"/>
      <c r="M1653" s="15" t="n"/>
      <c r="N1653" s="14" t="n"/>
      <c r="O1653" s="13" t="n"/>
      <c r="P1653" s="14" t="n"/>
      <c r="Q1653" s="15">
        <f>IF(N1653="Sí",0,H1653-I1653-K1653)</f>
        <v/>
      </c>
      <c r="R1653" s="14">
        <f>F1653-TODAY()</f>
        <v/>
      </c>
      <c r="S1653" s="14">
        <f>IF(N1653="Sí","🟢 Pagado",IF(R1653&lt;0,"🔴 Vencido",IF(R1653&lt;=7,"🟡 Por vencer","")))</f>
        <v/>
      </c>
      <c r="T1653" s="14" t="n"/>
      <c r="U1653" s="14" t="n"/>
      <c r="V1653" s="14" t="n"/>
      <c r="W1653" s="14" t="n"/>
      <c r="X1653" s="87" t="n"/>
    </row>
    <row r="1654">
      <c r="A1654" s="13" t="n"/>
      <c r="B1654" s="14" t="n"/>
      <c r="C1654" s="14" t="n"/>
      <c r="D1654" s="14" t="n"/>
      <c r="E1654" s="13" t="n"/>
      <c r="F1654" s="13" t="n"/>
      <c r="G1654" s="14" t="n"/>
      <c r="H1654" s="15" t="n"/>
      <c r="I1654" s="15" t="n"/>
      <c r="J1654" s="308" t="n"/>
      <c r="K1654" s="15" t="n"/>
      <c r="L1654" s="15" t="n"/>
      <c r="M1654" s="15" t="n"/>
      <c r="N1654" s="14" t="n"/>
      <c r="O1654" s="13" t="n"/>
      <c r="P1654" s="14" t="n"/>
      <c r="Q1654" s="15">
        <f>IF(N1654="Sí",0,H1654-I1654-K1654)</f>
        <v/>
      </c>
      <c r="R1654" s="14">
        <f>F1654-TODAY()</f>
        <v/>
      </c>
      <c r="S1654" s="14">
        <f>IF(N1654="Sí","🟢 Pagado",IF(R1654&lt;0,"🔴 Vencido",IF(R1654&lt;=7,"🟡 Por vencer","")))</f>
        <v/>
      </c>
      <c r="T1654" s="14" t="n"/>
      <c r="U1654" s="14" t="n"/>
      <c r="V1654" s="14" t="n"/>
      <c r="W1654" s="14" t="n"/>
      <c r="X1654" s="87" t="n"/>
    </row>
    <row r="1655">
      <c r="A1655" s="13" t="n"/>
      <c r="B1655" s="14" t="n"/>
      <c r="C1655" s="14" t="n"/>
      <c r="D1655" s="14" t="n"/>
      <c r="E1655" s="13" t="n"/>
      <c r="F1655" s="13" t="n"/>
      <c r="G1655" s="14" t="n"/>
      <c r="H1655" s="15" t="n"/>
      <c r="I1655" s="15" t="n"/>
      <c r="J1655" s="308" t="n"/>
      <c r="K1655" s="15" t="n"/>
      <c r="L1655" s="15" t="n"/>
      <c r="M1655" s="15" t="n"/>
      <c r="N1655" s="14" t="n"/>
      <c r="O1655" s="13" t="n"/>
      <c r="P1655" s="14" t="n"/>
      <c r="Q1655" s="15">
        <f>IF(N1655="Sí",0,H1655-I1655-K1655)</f>
        <v/>
      </c>
      <c r="R1655" s="14">
        <f>F1655-TODAY()</f>
        <v/>
      </c>
      <c r="S1655" s="14">
        <f>IF(N1655="Sí","🟢 Pagado",IF(R1655&lt;0,"🔴 Vencido",IF(R1655&lt;=7,"🟡 Por vencer","")))</f>
        <v/>
      </c>
      <c r="T1655" s="14" t="n"/>
      <c r="U1655" s="14" t="n"/>
      <c r="V1655" s="14" t="n"/>
      <c r="W1655" s="14" t="n"/>
      <c r="X1655" s="87" t="n"/>
    </row>
    <row r="1656">
      <c r="A1656" s="13" t="n"/>
      <c r="B1656" s="14" t="n"/>
      <c r="C1656" s="14" t="n"/>
      <c r="D1656" s="14" t="n"/>
      <c r="E1656" s="13" t="n"/>
      <c r="F1656" s="13" t="n"/>
      <c r="G1656" s="14" t="n"/>
      <c r="H1656" s="15" t="n"/>
      <c r="I1656" s="15" t="n"/>
      <c r="J1656" s="308" t="n"/>
      <c r="K1656" s="15" t="n"/>
      <c r="L1656" s="15" t="n"/>
      <c r="M1656" s="15" t="n"/>
      <c r="N1656" s="14" t="n"/>
      <c r="O1656" s="13" t="n"/>
      <c r="P1656" s="14" t="n"/>
      <c r="Q1656" s="15">
        <f>IF(N1656="Sí",0,H1656-I1656-K1656)</f>
        <v/>
      </c>
      <c r="R1656" s="14">
        <f>F1656-TODAY()</f>
        <v/>
      </c>
      <c r="S1656" s="14">
        <f>IF(N1656="Sí","🟢 Pagado",IF(R1656&lt;0,"🔴 Vencido",IF(R1656&lt;=7,"🟡 Por vencer","")))</f>
        <v/>
      </c>
      <c r="T1656" s="14" t="n"/>
      <c r="U1656" s="14" t="n"/>
      <c r="V1656" s="14" t="n"/>
      <c r="W1656" s="14" t="n"/>
      <c r="X1656" s="87" t="n"/>
    </row>
    <row r="1657">
      <c r="A1657" s="13" t="n"/>
      <c r="B1657" s="14" t="n"/>
      <c r="C1657" s="14" t="n"/>
      <c r="D1657" s="14" t="n"/>
      <c r="E1657" s="13" t="n"/>
      <c r="F1657" s="13" t="n"/>
      <c r="G1657" s="14" t="n"/>
      <c r="H1657" s="15" t="n"/>
      <c r="I1657" s="15" t="n"/>
      <c r="J1657" s="308" t="n"/>
      <c r="K1657" s="15" t="n"/>
      <c r="L1657" s="15" t="n"/>
      <c r="M1657" s="15" t="n"/>
      <c r="N1657" s="14" t="n"/>
      <c r="O1657" s="13" t="n"/>
      <c r="P1657" s="14" t="n"/>
      <c r="Q1657" s="15">
        <f>IF(N1657="Sí",0,H1657-I1657-K1657)</f>
        <v/>
      </c>
      <c r="R1657" s="14">
        <f>F1657-TODAY()</f>
        <v/>
      </c>
      <c r="S1657" s="14">
        <f>IF(N1657="Sí","🟢 Pagado",IF(R1657&lt;0,"🔴 Vencido",IF(R1657&lt;=7,"🟡 Por vencer","")))</f>
        <v/>
      </c>
      <c r="T1657" s="14" t="n"/>
      <c r="U1657" s="14" t="n"/>
      <c r="V1657" s="14" t="n"/>
      <c r="W1657" s="14" t="n"/>
      <c r="X1657" s="87" t="n"/>
    </row>
    <row r="1658">
      <c r="A1658" s="13" t="n"/>
      <c r="B1658" s="14" t="n"/>
      <c r="C1658" s="14" t="n"/>
      <c r="D1658" s="14" t="n"/>
      <c r="E1658" s="13" t="n"/>
      <c r="F1658" s="13" t="n"/>
      <c r="G1658" s="14" t="n"/>
      <c r="H1658" s="15" t="n"/>
      <c r="I1658" s="15" t="n"/>
      <c r="J1658" s="308" t="n"/>
      <c r="K1658" s="15" t="n"/>
      <c r="L1658" s="15" t="n"/>
      <c r="M1658" s="15" t="n"/>
      <c r="N1658" s="14" t="n"/>
      <c r="O1658" s="13" t="n"/>
      <c r="P1658" s="14" t="n"/>
      <c r="Q1658" s="15">
        <f>IF(N1658="Sí",0,H1658-I1658-K1658)</f>
        <v/>
      </c>
      <c r="R1658" s="14">
        <f>F1658-TODAY()</f>
        <v/>
      </c>
      <c r="S1658" s="14">
        <f>IF(N1658="Sí","🟢 Pagado",IF(R1658&lt;0,"🔴 Vencido",IF(R1658&lt;=7,"🟡 Por vencer","")))</f>
        <v/>
      </c>
      <c r="T1658" s="14" t="n"/>
      <c r="U1658" s="14" t="n"/>
      <c r="V1658" s="14" t="n"/>
      <c r="W1658" s="14" t="n"/>
      <c r="X1658" s="87" t="n"/>
    </row>
    <row r="1659">
      <c r="A1659" s="13" t="n"/>
      <c r="B1659" s="14" t="n"/>
      <c r="C1659" s="14" t="n"/>
      <c r="D1659" s="14" t="n"/>
      <c r="E1659" s="13" t="n"/>
      <c r="F1659" s="13" t="n"/>
      <c r="G1659" s="14" t="n"/>
      <c r="H1659" s="15" t="n"/>
      <c r="I1659" s="15" t="n"/>
      <c r="J1659" s="308" t="n"/>
      <c r="K1659" s="15" t="n"/>
      <c r="L1659" s="15" t="n"/>
      <c r="M1659" s="15" t="n"/>
      <c r="N1659" s="14" t="n"/>
      <c r="O1659" s="13" t="n"/>
      <c r="P1659" s="14" t="n"/>
      <c r="Q1659" s="15">
        <f>IF(N1659="Sí",0,H1659-I1659-K1659)</f>
        <v/>
      </c>
      <c r="R1659" s="14">
        <f>F1659-TODAY()</f>
        <v/>
      </c>
      <c r="S1659" s="14">
        <f>IF(N1659="Sí","🟢 Pagado",IF(R1659&lt;0,"🔴 Vencido",IF(R1659&lt;=7,"🟡 Por vencer","")))</f>
        <v/>
      </c>
      <c r="T1659" s="14" t="n"/>
      <c r="U1659" s="14" t="n"/>
      <c r="V1659" s="14" t="n"/>
      <c r="W1659" s="14" t="n"/>
      <c r="X1659" s="87" t="n"/>
    </row>
    <row r="1660">
      <c r="A1660" s="13" t="n"/>
      <c r="B1660" s="14" t="n"/>
      <c r="C1660" s="14" t="n"/>
      <c r="D1660" s="14" t="n"/>
      <c r="E1660" s="13" t="n"/>
      <c r="F1660" s="13" t="n"/>
      <c r="G1660" s="14" t="n"/>
      <c r="H1660" s="15" t="n"/>
      <c r="I1660" s="15" t="n"/>
      <c r="J1660" s="308" t="n"/>
      <c r="K1660" s="15" t="n"/>
      <c r="L1660" s="15" t="n"/>
      <c r="M1660" s="15" t="n"/>
      <c r="N1660" s="14" t="n"/>
      <c r="O1660" s="13" t="n"/>
      <c r="P1660" s="14" t="n"/>
      <c r="Q1660" s="15">
        <f>IF(N1660="Sí",0,H1660-I1660-K1660)</f>
        <v/>
      </c>
      <c r="R1660" s="14">
        <f>F1660-TODAY()</f>
        <v/>
      </c>
      <c r="S1660" s="14">
        <f>IF(N1660="Sí","🟢 Pagado",IF(R1660&lt;0,"🔴 Vencido",IF(R1660&lt;=7,"🟡 Por vencer","")))</f>
        <v/>
      </c>
      <c r="T1660" s="14" t="n"/>
      <c r="U1660" s="14" t="n"/>
      <c r="V1660" s="14" t="n"/>
      <c r="W1660" s="14" t="n"/>
      <c r="X1660" s="87" t="n"/>
    </row>
    <row r="1661">
      <c r="A1661" s="13" t="n"/>
      <c r="B1661" s="14" t="n"/>
      <c r="C1661" s="14" t="n"/>
      <c r="D1661" s="14" t="n"/>
      <c r="E1661" s="13" t="n"/>
      <c r="F1661" s="13" t="n"/>
      <c r="G1661" s="14" t="n"/>
      <c r="H1661" s="15" t="n"/>
      <c r="I1661" s="15" t="n"/>
      <c r="J1661" s="308" t="n"/>
      <c r="K1661" s="15" t="n"/>
      <c r="L1661" s="15" t="n"/>
      <c r="M1661" s="15" t="n"/>
      <c r="N1661" s="14" t="n"/>
      <c r="O1661" s="13" t="n"/>
      <c r="P1661" s="14" t="n"/>
      <c r="Q1661" s="15">
        <f>IF(N1661="Sí",0,H1661-I1661-K1661)</f>
        <v/>
      </c>
      <c r="R1661" s="14">
        <f>F1661-TODAY()</f>
        <v/>
      </c>
      <c r="S1661" s="14">
        <f>IF(N1661="Sí","🟢 Pagado",IF(R1661&lt;0,"🔴 Vencido",IF(R1661&lt;=7,"🟡 Por vencer","")))</f>
        <v/>
      </c>
      <c r="T1661" s="14" t="n"/>
      <c r="U1661" s="14" t="n"/>
      <c r="V1661" s="14" t="n"/>
      <c r="W1661" s="14" t="n"/>
      <c r="X1661" s="87" t="n"/>
    </row>
    <row r="1662">
      <c r="A1662" s="13" t="n"/>
      <c r="B1662" s="14" t="n"/>
      <c r="C1662" s="14" t="n"/>
      <c r="D1662" s="14" t="n"/>
      <c r="E1662" s="13" t="n"/>
      <c r="F1662" s="13" t="n"/>
      <c r="G1662" s="14" t="n"/>
      <c r="H1662" s="15" t="n"/>
      <c r="I1662" s="15" t="n"/>
      <c r="J1662" s="308" t="n"/>
      <c r="K1662" s="15" t="n"/>
      <c r="L1662" s="15" t="n"/>
      <c r="M1662" s="15" t="n"/>
      <c r="N1662" s="14" t="n"/>
      <c r="O1662" s="13" t="n"/>
      <c r="P1662" s="14" t="n"/>
      <c r="Q1662" s="15">
        <f>IF(N1662="Sí",0,H1662-I1662-K1662)</f>
        <v/>
      </c>
      <c r="R1662" s="14">
        <f>F1662-TODAY()</f>
        <v/>
      </c>
      <c r="S1662" s="14">
        <f>IF(N1662="Sí","🟢 Pagado",IF(R1662&lt;0,"🔴 Vencido",IF(R1662&lt;=7,"🟡 Por vencer","")))</f>
        <v/>
      </c>
      <c r="T1662" s="14" t="n"/>
      <c r="U1662" s="14" t="n"/>
      <c r="V1662" s="14" t="n"/>
      <c r="W1662" s="14" t="n"/>
      <c r="X1662" s="87" t="n"/>
    </row>
    <row r="1663">
      <c r="A1663" s="13" t="n"/>
      <c r="B1663" s="14" t="n"/>
      <c r="C1663" s="14" t="n"/>
      <c r="D1663" s="14" t="n"/>
      <c r="E1663" s="13" t="n"/>
      <c r="F1663" s="13" t="n"/>
      <c r="G1663" s="14" t="n"/>
      <c r="H1663" s="15" t="n"/>
      <c r="I1663" s="15" t="n"/>
      <c r="J1663" s="308" t="n"/>
      <c r="K1663" s="15" t="n"/>
      <c r="L1663" s="15" t="n"/>
      <c r="M1663" s="15" t="n"/>
      <c r="N1663" s="14" t="n"/>
      <c r="O1663" s="13" t="n"/>
      <c r="P1663" s="14" t="n"/>
      <c r="Q1663" s="15">
        <f>IF(N1663="Sí",0,H1663-I1663-K1663)</f>
        <v/>
      </c>
      <c r="R1663" s="14">
        <f>F1663-TODAY()</f>
        <v/>
      </c>
      <c r="S1663" s="14">
        <f>IF(N1663="Sí","🟢 Pagado",IF(R1663&lt;0,"🔴 Vencido",IF(R1663&lt;=7,"🟡 Por vencer","")))</f>
        <v/>
      </c>
      <c r="T1663" s="14" t="n"/>
      <c r="U1663" s="14" t="n"/>
      <c r="V1663" s="14" t="n"/>
      <c r="W1663" s="14" t="n"/>
      <c r="X1663" s="87" t="n"/>
    </row>
    <row r="1664">
      <c r="A1664" s="13" t="n"/>
      <c r="B1664" s="14" t="n"/>
      <c r="C1664" s="14" t="n"/>
      <c r="D1664" s="14" t="n"/>
      <c r="E1664" s="13" t="n"/>
      <c r="F1664" s="13" t="n"/>
      <c r="G1664" s="14" t="n"/>
      <c r="H1664" s="15" t="n"/>
      <c r="I1664" s="15" t="n"/>
      <c r="J1664" s="308" t="n"/>
      <c r="K1664" s="15" t="n"/>
      <c r="L1664" s="15" t="n"/>
      <c r="M1664" s="15" t="n"/>
      <c r="N1664" s="14" t="n"/>
      <c r="O1664" s="13" t="n"/>
      <c r="P1664" s="14" t="n"/>
      <c r="Q1664" s="15">
        <f>IF(N1664="Sí",0,H1664-I1664-K1664)</f>
        <v/>
      </c>
      <c r="R1664" s="14">
        <f>F1664-TODAY()</f>
        <v/>
      </c>
      <c r="S1664" s="14">
        <f>IF(N1664="Sí","🟢 Pagado",IF(R1664&lt;0,"🔴 Vencido",IF(R1664&lt;=7,"🟡 Por vencer","")))</f>
        <v/>
      </c>
      <c r="T1664" s="14" t="n"/>
      <c r="U1664" s="14" t="n"/>
      <c r="V1664" s="14" t="n"/>
      <c r="W1664" s="14" t="n"/>
      <c r="X1664" s="87" t="n"/>
    </row>
    <row r="1665">
      <c r="A1665" s="13" t="n"/>
      <c r="B1665" s="14" t="n"/>
      <c r="C1665" s="14" t="n"/>
      <c r="D1665" s="14" t="n"/>
      <c r="E1665" s="13" t="n"/>
      <c r="F1665" s="13" t="n"/>
      <c r="G1665" s="14" t="n"/>
      <c r="H1665" s="15" t="n"/>
      <c r="I1665" s="15" t="n"/>
      <c r="J1665" s="308" t="n"/>
      <c r="K1665" s="15" t="n"/>
      <c r="L1665" s="15" t="n"/>
      <c r="M1665" s="15" t="n"/>
      <c r="N1665" s="14" t="n"/>
      <c r="O1665" s="13" t="n"/>
      <c r="P1665" s="14" t="n"/>
      <c r="Q1665" s="15">
        <f>IF(N1665="Sí",0,H1665-I1665-K1665)</f>
        <v/>
      </c>
      <c r="R1665" s="14">
        <f>F1665-TODAY()</f>
        <v/>
      </c>
      <c r="S1665" s="14">
        <f>IF(N1665="Sí","🟢 Pagado",IF(R1665&lt;0,"🔴 Vencido",IF(R1665&lt;=7,"🟡 Por vencer","")))</f>
        <v/>
      </c>
      <c r="T1665" s="14" t="n"/>
      <c r="U1665" s="14" t="n"/>
      <c r="V1665" s="14" t="n"/>
      <c r="W1665" s="14" t="n"/>
      <c r="X1665" s="87" t="n"/>
    </row>
    <row r="1666">
      <c r="A1666" s="13" t="n"/>
      <c r="B1666" s="14" t="n"/>
      <c r="C1666" s="14" t="n"/>
      <c r="D1666" s="14" t="n"/>
      <c r="E1666" s="13" t="n"/>
      <c r="F1666" s="13" t="n"/>
      <c r="G1666" s="14" t="n"/>
      <c r="H1666" s="15" t="n"/>
      <c r="I1666" s="15" t="n"/>
      <c r="J1666" s="308" t="n"/>
      <c r="K1666" s="15" t="n"/>
      <c r="L1666" s="15" t="n"/>
      <c r="M1666" s="15" t="n"/>
      <c r="N1666" s="14" t="n"/>
      <c r="O1666" s="13" t="n"/>
      <c r="P1666" s="14" t="n"/>
      <c r="Q1666" s="15">
        <f>IF(N1666="Sí",0,H1666-I1666-K1666)</f>
        <v/>
      </c>
      <c r="R1666" s="14">
        <f>F1666-TODAY()</f>
        <v/>
      </c>
      <c r="S1666" s="14">
        <f>IF(N1666="Sí","🟢 Pagado",IF(R1666&lt;0,"🔴 Vencido",IF(R1666&lt;=7,"🟡 Por vencer","")))</f>
        <v/>
      </c>
      <c r="T1666" s="14" t="n"/>
      <c r="U1666" s="14" t="n"/>
      <c r="V1666" s="14" t="n"/>
      <c r="W1666" s="14" t="n"/>
      <c r="X1666" s="87" t="n"/>
    </row>
    <row r="1667">
      <c r="A1667" s="13" t="n"/>
      <c r="B1667" s="14" t="n"/>
      <c r="C1667" s="14" t="n"/>
      <c r="D1667" s="14" t="n"/>
      <c r="E1667" s="13" t="n"/>
      <c r="F1667" s="13" t="n"/>
      <c r="G1667" s="14" t="n"/>
      <c r="H1667" s="15" t="n"/>
      <c r="I1667" s="15" t="n"/>
      <c r="J1667" s="308" t="n"/>
      <c r="K1667" s="15" t="n"/>
      <c r="L1667" s="15" t="n"/>
      <c r="M1667" s="15" t="n"/>
      <c r="N1667" s="14" t="n"/>
      <c r="O1667" s="13" t="n"/>
      <c r="P1667" s="14" t="n"/>
      <c r="Q1667" s="15">
        <f>IF(N1667="Sí",0,H1667-I1667-K1667)</f>
        <v/>
      </c>
      <c r="R1667" s="14">
        <f>F1667-TODAY()</f>
        <v/>
      </c>
      <c r="S1667" s="14">
        <f>IF(N1667="Sí","🟢 Pagado",IF(R1667&lt;0,"🔴 Vencido",IF(R1667&lt;=7,"🟡 Por vencer","")))</f>
        <v/>
      </c>
      <c r="T1667" s="14" t="n"/>
      <c r="U1667" s="14" t="n"/>
      <c r="V1667" s="14" t="n"/>
      <c r="W1667" s="14" t="n"/>
      <c r="X1667" s="87" t="n"/>
    </row>
    <row r="1668">
      <c r="A1668" s="13" t="n"/>
      <c r="B1668" s="14" t="n"/>
      <c r="C1668" s="14" t="n"/>
      <c r="D1668" s="14" t="n"/>
      <c r="E1668" s="13" t="n"/>
      <c r="F1668" s="13" t="n"/>
      <c r="G1668" s="14" t="n"/>
      <c r="H1668" s="15" t="n"/>
      <c r="I1668" s="15" t="n"/>
      <c r="J1668" s="308" t="n"/>
      <c r="K1668" s="15" t="n"/>
      <c r="L1668" s="15" t="n"/>
      <c r="M1668" s="15" t="n"/>
      <c r="N1668" s="14" t="n"/>
      <c r="O1668" s="13" t="n"/>
      <c r="P1668" s="14" t="n"/>
      <c r="Q1668" s="15">
        <f>IF(N1668="Sí",0,H1668-I1668-K1668)</f>
        <v/>
      </c>
      <c r="R1668" s="14">
        <f>F1668-TODAY()</f>
        <v/>
      </c>
      <c r="S1668" s="14">
        <f>IF(N1668="Sí","🟢 Pagado",IF(R1668&lt;0,"🔴 Vencido",IF(R1668&lt;=7,"🟡 Por vencer","")))</f>
        <v/>
      </c>
      <c r="T1668" s="14" t="n"/>
      <c r="U1668" s="14" t="n"/>
      <c r="V1668" s="14" t="n"/>
      <c r="W1668" s="14" t="n"/>
      <c r="X1668" s="87" t="n"/>
    </row>
    <row r="1669">
      <c r="A1669" s="13" t="n"/>
      <c r="B1669" s="14" t="n"/>
      <c r="C1669" s="14" t="n"/>
      <c r="D1669" s="14" t="n"/>
      <c r="E1669" s="13" t="n"/>
      <c r="F1669" s="13" t="n"/>
      <c r="G1669" s="14" t="n"/>
      <c r="H1669" s="15" t="n"/>
      <c r="I1669" s="15" t="n"/>
      <c r="J1669" s="308" t="n"/>
      <c r="K1669" s="15" t="n"/>
      <c r="L1669" s="15" t="n"/>
      <c r="M1669" s="15" t="n"/>
      <c r="N1669" s="14" t="n"/>
      <c r="O1669" s="13" t="n"/>
      <c r="P1669" s="14" t="n"/>
      <c r="Q1669" s="15">
        <f>IF(N1669="Sí",0,H1669-I1669-K1669)</f>
        <v/>
      </c>
      <c r="R1669" s="14">
        <f>F1669-TODAY()</f>
        <v/>
      </c>
      <c r="S1669" s="14">
        <f>IF(N1669="Sí","🟢 Pagado",IF(R1669&lt;0,"🔴 Vencido",IF(R1669&lt;=7,"🟡 Por vencer","")))</f>
        <v/>
      </c>
      <c r="T1669" s="14" t="n"/>
      <c r="U1669" s="14" t="n"/>
      <c r="V1669" s="14" t="n"/>
      <c r="W1669" s="14" t="n"/>
      <c r="X1669" s="87" t="n"/>
    </row>
    <row r="1670">
      <c r="A1670" s="13" t="n"/>
      <c r="B1670" s="14" t="n"/>
      <c r="C1670" s="14" t="n"/>
      <c r="D1670" s="14" t="n"/>
      <c r="E1670" s="13" t="n"/>
      <c r="F1670" s="13" t="n"/>
      <c r="G1670" s="14" t="n"/>
      <c r="H1670" s="15" t="n"/>
      <c r="I1670" s="15" t="n"/>
      <c r="J1670" s="308" t="n"/>
      <c r="K1670" s="15" t="n"/>
      <c r="L1670" s="15" t="n"/>
      <c r="M1670" s="15" t="n"/>
      <c r="N1670" s="14" t="n"/>
      <c r="O1670" s="13" t="n"/>
      <c r="P1670" s="14" t="n"/>
      <c r="Q1670" s="15">
        <f>IF(N1670="Sí",0,H1670-I1670-K1670)</f>
        <v/>
      </c>
      <c r="R1670" s="14">
        <f>F1670-TODAY()</f>
        <v/>
      </c>
      <c r="S1670" s="14">
        <f>IF(N1670="Sí","🟢 Pagado",IF(R1670&lt;0,"🔴 Vencido",IF(R1670&lt;=7,"🟡 Por vencer","")))</f>
        <v/>
      </c>
      <c r="T1670" s="14" t="n"/>
      <c r="U1670" s="14" t="n"/>
      <c r="V1670" s="14" t="n"/>
      <c r="W1670" s="14" t="n"/>
      <c r="X1670" s="87" t="n"/>
    </row>
    <row r="1671">
      <c r="A1671" s="13" t="n"/>
      <c r="B1671" s="14" t="n"/>
      <c r="C1671" s="14" t="n"/>
      <c r="D1671" s="14" t="n"/>
      <c r="E1671" s="13" t="n"/>
      <c r="F1671" s="13" t="n"/>
      <c r="G1671" s="14" t="n"/>
      <c r="H1671" s="15" t="n"/>
      <c r="I1671" s="15" t="n"/>
      <c r="J1671" s="308" t="n"/>
      <c r="K1671" s="15" t="n"/>
      <c r="L1671" s="15" t="n"/>
      <c r="M1671" s="15" t="n"/>
      <c r="N1671" s="14" t="n"/>
      <c r="O1671" s="13" t="n"/>
      <c r="P1671" s="14" t="n"/>
      <c r="Q1671" s="15">
        <f>IF(N1671="Sí",0,H1671-I1671-K1671)</f>
        <v/>
      </c>
      <c r="R1671" s="14">
        <f>F1671-TODAY()</f>
        <v/>
      </c>
      <c r="S1671" s="14">
        <f>IF(N1671="Sí","🟢 Pagado",IF(R1671&lt;0,"🔴 Vencido",IF(R1671&lt;=7,"🟡 Por vencer","")))</f>
        <v/>
      </c>
      <c r="T1671" s="14" t="n"/>
      <c r="U1671" s="14" t="n"/>
      <c r="V1671" s="14" t="n"/>
      <c r="W1671" s="14" t="n"/>
      <c r="X1671" s="87" t="n"/>
    </row>
    <row r="1672">
      <c r="A1672" s="13" t="n"/>
      <c r="B1672" s="14" t="n"/>
      <c r="C1672" s="14" t="n"/>
      <c r="D1672" s="14" t="n"/>
      <c r="E1672" s="13" t="n"/>
      <c r="F1672" s="13" t="n"/>
      <c r="G1672" s="14" t="n"/>
      <c r="H1672" s="15" t="n"/>
      <c r="I1672" s="15" t="n"/>
      <c r="J1672" s="308" t="n"/>
      <c r="K1672" s="15" t="n"/>
      <c r="L1672" s="15" t="n"/>
      <c r="M1672" s="15" t="n"/>
      <c r="N1672" s="14" t="n"/>
      <c r="O1672" s="13" t="n"/>
      <c r="P1672" s="14" t="n"/>
      <c r="Q1672" s="15">
        <f>IF(N1672="Sí",0,H1672-I1672-K1672)</f>
        <v/>
      </c>
      <c r="R1672" s="14">
        <f>F1672-TODAY()</f>
        <v/>
      </c>
      <c r="S1672" s="14">
        <f>IF(N1672="Sí","🟢 Pagado",IF(R1672&lt;0,"🔴 Vencido",IF(R1672&lt;=7,"🟡 Por vencer","")))</f>
        <v/>
      </c>
      <c r="T1672" s="14" t="n"/>
      <c r="U1672" s="14" t="n"/>
      <c r="V1672" s="14" t="n"/>
      <c r="W1672" s="14" t="n"/>
      <c r="X1672" s="87" t="n"/>
    </row>
    <row r="1673">
      <c r="A1673" s="13" t="n"/>
      <c r="B1673" s="14" t="n"/>
      <c r="C1673" s="14" t="n"/>
      <c r="D1673" s="14" t="n"/>
      <c r="E1673" s="13" t="n"/>
      <c r="F1673" s="13" t="n"/>
      <c r="G1673" s="14" t="n"/>
      <c r="H1673" s="15" t="n"/>
      <c r="I1673" s="15" t="n"/>
      <c r="J1673" s="308" t="n"/>
      <c r="K1673" s="15" t="n"/>
      <c r="L1673" s="15" t="n"/>
      <c r="M1673" s="15" t="n"/>
      <c r="N1673" s="14" t="n"/>
      <c r="O1673" s="13" t="n"/>
      <c r="P1673" s="14" t="n"/>
      <c r="Q1673" s="15">
        <f>IF(N1673="Sí",0,H1673-I1673-K1673)</f>
        <v/>
      </c>
      <c r="R1673" s="14">
        <f>F1673-TODAY()</f>
        <v/>
      </c>
      <c r="S1673" s="14">
        <f>IF(N1673="Sí","🟢 Pagado",IF(R1673&lt;0,"🔴 Vencido",IF(R1673&lt;=7,"🟡 Por vencer","")))</f>
        <v/>
      </c>
      <c r="T1673" s="14" t="n"/>
      <c r="U1673" s="14" t="n"/>
      <c r="V1673" s="14" t="n"/>
      <c r="W1673" s="14" t="n"/>
      <c r="X1673" s="87" t="n"/>
    </row>
    <row r="1674">
      <c r="A1674" s="13" t="n"/>
      <c r="B1674" s="14" t="n"/>
      <c r="C1674" s="14" t="n"/>
      <c r="D1674" s="14" t="n"/>
      <c r="E1674" s="13" t="n"/>
      <c r="F1674" s="13" t="n"/>
      <c r="G1674" s="14" t="n"/>
      <c r="H1674" s="15" t="n"/>
      <c r="I1674" s="15" t="n"/>
      <c r="J1674" s="308" t="n"/>
      <c r="K1674" s="15" t="n"/>
      <c r="L1674" s="15" t="n"/>
      <c r="M1674" s="15" t="n"/>
      <c r="N1674" s="14" t="n"/>
      <c r="O1674" s="13" t="n"/>
      <c r="P1674" s="14" t="n"/>
      <c r="Q1674" s="15">
        <f>IF(N1674="Sí",0,H1674-I1674-K1674)</f>
        <v/>
      </c>
      <c r="R1674" s="14">
        <f>F1674-TODAY()</f>
        <v/>
      </c>
      <c r="S1674" s="14">
        <f>IF(N1674="Sí","🟢 Pagado",IF(R1674&lt;0,"🔴 Vencido",IF(R1674&lt;=7,"🟡 Por vencer","")))</f>
        <v/>
      </c>
      <c r="T1674" s="14" t="n"/>
      <c r="U1674" s="14" t="n"/>
      <c r="V1674" s="14" t="n"/>
      <c r="W1674" s="14" t="n"/>
      <c r="X1674" s="87" t="n"/>
    </row>
    <row r="1675">
      <c r="A1675" s="13" t="n"/>
      <c r="B1675" s="14" t="n"/>
      <c r="C1675" s="14" t="n"/>
      <c r="D1675" s="14" t="n"/>
      <c r="E1675" s="13" t="n"/>
      <c r="F1675" s="13" t="n"/>
      <c r="G1675" s="14" t="n"/>
      <c r="H1675" s="15" t="n"/>
      <c r="I1675" s="15" t="n"/>
      <c r="J1675" s="308" t="n"/>
      <c r="K1675" s="15" t="n"/>
      <c r="L1675" s="15" t="n"/>
      <c r="M1675" s="15" t="n"/>
      <c r="N1675" s="14" t="n"/>
      <c r="O1675" s="13" t="n"/>
      <c r="P1675" s="14" t="n"/>
      <c r="Q1675" s="15">
        <f>IF(N1675="Sí",0,H1675-I1675-K1675)</f>
        <v/>
      </c>
      <c r="R1675" s="14">
        <f>F1675-TODAY()</f>
        <v/>
      </c>
      <c r="S1675" s="14">
        <f>IF(N1675="Sí","🟢 Pagado",IF(R1675&lt;0,"🔴 Vencido",IF(R1675&lt;=7,"🟡 Por vencer","")))</f>
        <v/>
      </c>
      <c r="T1675" s="14" t="n"/>
      <c r="U1675" s="14" t="n"/>
      <c r="V1675" s="14" t="n"/>
      <c r="W1675" s="14" t="n"/>
      <c r="X1675" s="87" t="n"/>
    </row>
    <row r="1676">
      <c r="A1676" s="13" t="n"/>
      <c r="B1676" s="14" t="n"/>
      <c r="C1676" s="14" t="n"/>
      <c r="D1676" s="14" t="n"/>
      <c r="E1676" s="13" t="n"/>
      <c r="F1676" s="13" t="n"/>
      <c r="G1676" s="14" t="n"/>
      <c r="H1676" s="15" t="n"/>
      <c r="I1676" s="15" t="n"/>
      <c r="J1676" s="308" t="n"/>
      <c r="K1676" s="15" t="n"/>
      <c r="L1676" s="15" t="n"/>
      <c r="M1676" s="15" t="n"/>
      <c r="N1676" s="14" t="n"/>
      <c r="O1676" s="13" t="n"/>
      <c r="P1676" s="14" t="n"/>
      <c r="Q1676" s="15">
        <f>IF(N1676="Sí",0,H1676-I1676-K1676)</f>
        <v/>
      </c>
      <c r="R1676" s="14">
        <f>F1676-TODAY()</f>
        <v/>
      </c>
      <c r="S1676" s="14">
        <f>IF(N1676="Sí","🟢 Pagado",IF(R1676&lt;0,"🔴 Vencido",IF(R1676&lt;=7,"🟡 Por vencer","")))</f>
        <v/>
      </c>
      <c r="T1676" s="14" t="n"/>
      <c r="U1676" s="14" t="n"/>
      <c r="V1676" s="14" t="n"/>
      <c r="W1676" s="14" t="n"/>
      <c r="X1676" s="87" t="n"/>
    </row>
    <row r="1677">
      <c r="A1677" s="13" t="n"/>
      <c r="B1677" s="14" t="n"/>
      <c r="C1677" s="14" t="n"/>
      <c r="D1677" s="14" t="n"/>
      <c r="E1677" s="13" t="n"/>
      <c r="F1677" s="13" t="n"/>
      <c r="G1677" s="14" t="n"/>
      <c r="H1677" s="15" t="n"/>
      <c r="I1677" s="15" t="n"/>
      <c r="J1677" s="308" t="n"/>
      <c r="K1677" s="15" t="n"/>
      <c r="L1677" s="15" t="n"/>
      <c r="M1677" s="15" t="n"/>
      <c r="N1677" s="14" t="n"/>
      <c r="O1677" s="13" t="n"/>
      <c r="P1677" s="14" t="n"/>
      <c r="Q1677" s="15">
        <f>IF(N1677="Sí",0,H1677-I1677-K1677)</f>
        <v/>
      </c>
      <c r="R1677" s="14">
        <f>F1677-TODAY()</f>
        <v/>
      </c>
      <c r="S1677" s="14">
        <f>IF(N1677="Sí","🟢 Pagado",IF(R1677&lt;0,"🔴 Vencido",IF(R1677&lt;=7,"🟡 Por vencer","")))</f>
        <v/>
      </c>
      <c r="T1677" s="14" t="n"/>
      <c r="U1677" s="14" t="n"/>
      <c r="V1677" s="14" t="n"/>
      <c r="W1677" s="14" t="n"/>
      <c r="X1677" s="87" t="n"/>
    </row>
    <row r="1678">
      <c r="A1678" s="13" t="n"/>
      <c r="B1678" s="14" t="n"/>
      <c r="C1678" s="14" t="n"/>
      <c r="D1678" s="14" t="n"/>
      <c r="E1678" s="13" t="n"/>
      <c r="F1678" s="13" t="n"/>
      <c r="G1678" s="14" t="n"/>
      <c r="H1678" s="15" t="n"/>
      <c r="I1678" s="15" t="n"/>
      <c r="J1678" s="308" t="n"/>
      <c r="K1678" s="15" t="n"/>
      <c r="L1678" s="15" t="n"/>
      <c r="M1678" s="15" t="n"/>
      <c r="N1678" s="14" t="n"/>
      <c r="O1678" s="13" t="n"/>
      <c r="P1678" s="14" t="n"/>
      <c r="Q1678" s="15">
        <f>IF(N1678="Sí",0,H1678-I1678-K1678)</f>
        <v/>
      </c>
      <c r="R1678" s="14">
        <f>F1678-TODAY()</f>
        <v/>
      </c>
      <c r="S1678" s="14">
        <f>IF(N1678="Sí","🟢 Pagado",IF(R1678&lt;0,"🔴 Vencido",IF(R1678&lt;=7,"🟡 Por vencer","")))</f>
        <v/>
      </c>
      <c r="T1678" s="14" t="n"/>
      <c r="U1678" s="14" t="n"/>
      <c r="V1678" s="14" t="n"/>
      <c r="W1678" s="14" t="n"/>
      <c r="X1678" s="87" t="n"/>
    </row>
    <row r="1679">
      <c r="A1679" s="13" t="n"/>
      <c r="B1679" s="14" t="n"/>
      <c r="C1679" s="14" t="n"/>
      <c r="D1679" s="14" t="n"/>
      <c r="E1679" s="13" t="n"/>
      <c r="F1679" s="13" t="n"/>
      <c r="G1679" s="14" t="n"/>
      <c r="H1679" s="15" t="n"/>
      <c r="I1679" s="15" t="n"/>
      <c r="J1679" s="308" t="n"/>
      <c r="K1679" s="15" t="n"/>
      <c r="L1679" s="15" t="n"/>
      <c r="M1679" s="15" t="n"/>
      <c r="N1679" s="14" t="n"/>
      <c r="O1679" s="13" t="n"/>
      <c r="P1679" s="14" t="n"/>
      <c r="Q1679" s="15">
        <f>IF(N1679="Sí",0,H1679-I1679-K1679)</f>
        <v/>
      </c>
      <c r="R1679" s="14">
        <f>F1679-TODAY()</f>
        <v/>
      </c>
      <c r="S1679" s="14">
        <f>IF(N1679="Sí","🟢 Pagado",IF(R1679&lt;0,"🔴 Vencido",IF(R1679&lt;=7,"🟡 Por vencer","")))</f>
        <v/>
      </c>
      <c r="T1679" s="14" t="n"/>
      <c r="U1679" s="14" t="n"/>
      <c r="V1679" s="14" t="n"/>
      <c r="W1679" s="14" t="n"/>
      <c r="X1679" s="87" t="n"/>
    </row>
    <row r="1680">
      <c r="A1680" s="13" t="n"/>
      <c r="B1680" s="14" t="n"/>
      <c r="C1680" s="14" t="n"/>
      <c r="D1680" s="14" t="n"/>
      <c r="E1680" s="13" t="n"/>
      <c r="F1680" s="13" t="n"/>
      <c r="G1680" s="14" t="n"/>
      <c r="H1680" s="15" t="n"/>
      <c r="I1680" s="15" t="n"/>
      <c r="J1680" s="308" t="n"/>
      <c r="K1680" s="15" t="n"/>
      <c r="L1680" s="15" t="n"/>
      <c r="M1680" s="15" t="n"/>
      <c r="N1680" s="14" t="n"/>
      <c r="O1680" s="13" t="n"/>
      <c r="P1680" s="14" t="n"/>
      <c r="Q1680" s="15">
        <f>IF(N1680="Sí",0,H1680-I1680-K1680)</f>
        <v/>
      </c>
      <c r="R1680" s="14">
        <f>F1680-TODAY()</f>
        <v/>
      </c>
      <c r="S1680" s="14">
        <f>IF(N1680="Sí","🟢 Pagado",IF(R1680&lt;0,"🔴 Vencido",IF(R1680&lt;=7,"🟡 Por vencer","")))</f>
        <v/>
      </c>
      <c r="T1680" s="14" t="n"/>
      <c r="U1680" s="14" t="n"/>
      <c r="V1680" s="14" t="n"/>
      <c r="W1680" s="14" t="n"/>
      <c r="X1680" s="87" t="n"/>
    </row>
    <row r="1681">
      <c r="A1681" s="13" t="n"/>
      <c r="B1681" s="14" t="n"/>
      <c r="C1681" s="14" t="n"/>
      <c r="D1681" s="14" t="n"/>
      <c r="E1681" s="13" t="n"/>
      <c r="F1681" s="13" t="n"/>
      <c r="G1681" s="14" t="n"/>
      <c r="H1681" s="15" t="n"/>
      <c r="I1681" s="15" t="n"/>
      <c r="J1681" s="308" t="n"/>
      <c r="K1681" s="15" t="n"/>
      <c r="L1681" s="15" t="n"/>
      <c r="M1681" s="15" t="n"/>
      <c r="N1681" s="14" t="n"/>
      <c r="O1681" s="13" t="n"/>
      <c r="P1681" s="14" t="n"/>
      <c r="Q1681" s="15">
        <f>IF(N1681="Sí",0,H1681-I1681-K1681)</f>
        <v/>
      </c>
      <c r="R1681" s="14">
        <f>F1681-TODAY()</f>
        <v/>
      </c>
      <c r="S1681" s="14">
        <f>IF(N1681="Sí","🟢 Pagado",IF(R1681&lt;0,"🔴 Vencido",IF(R1681&lt;=7,"🟡 Por vencer","")))</f>
        <v/>
      </c>
      <c r="T1681" s="14" t="n"/>
      <c r="U1681" s="14" t="n"/>
      <c r="V1681" s="14" t="n"/>
      <c r="W1681" s="14" t="n"/>
      <c r="X1681" s="87" t="n"/>
    </row>
    <row r="1682">
      <c r="A1682" s="13" t="n"/>
      <c r="B1682" s="14" t="n"/>
      <c r="C1682" s="14" t="n"/>
      <c r="D1682" s="14" t="n"/>
      <c r="E1682" s="13" t="n"/>
      <c r="F1682" s="13" t="n"/>
      <c r="G1682" s="14" t="n"/>
      <c r="H1682" s="15" t="n"/>
      <c r="I1682" s="15" t="n"/>
      <c r="J1682" s="308" t="n"/>
      <c r="K1682" s="15" t="n"/>
      <c r="L1682" s="15" t="n"/>
      <c r="M1682" s="15" t="n"/>
      <c r="N1682" s="14" t="n"/>
      <c r="O1682" s="13" t="n"/>
      <c r="P1682" s="14" t="n"/>
      <c r="Q1682" s="15">
        <f>IF(N1682="Sí",0,H1682-I1682-K1682)</f>
        <v/>
      </c>
      <c r="R1682" s="14">
        <f>F1682-TODAY()</f>
        <v/>
      </c>
      <c r="S1682" s="14">
        <f>IF(N1682="Sí","🟢 Pagado",IF(R1682&lt;0,"🔴 Vencido",IF(R1682&lt;=7,"🟡 Por vencer","")))</f>
        <v/>
      </c>
      <c r="T1682" s="14" t="n"/>
      <c r="U1682" s="14" t="n"/>
      <c r="V1682" s="14" t="n"/>
      <c r="W1682" s="14" t="n"/>
      <c r="X1682" s="87" t="n"/>
    </row>
    <row r="1683">
      <c r="A1683" s="13" t="n"/>
      <c r="B1683" s="14" t="n"/>
      <c r="C1683" s="14" t="n"/>
      <c r="D1683" s="14" t="n"/>
      <c r="E1683" s="13" t="n"/>
      <c r="F1683" s="13" t="n"/>
      <c r="G1683" s="14" t="n"/>
      <c r="H1683" s="15" t="n"/>
      <c r="I1683" s="15" t="n"/>
      <c r="J1683" s="308" t="n"/>
      <c r="K1683" s="15" t="n"/>
      <c r="L1683" s="15" t="n"/>
      <c r="M1683" s="15" t="n"/>
      <c r="N1683" s="14" t="n"/>
      <c r="O1683" s="13" t="n"/>
      <c r="P1683" s="14" t="n"/>
      <c r="Q1683" s="15">
        <f>IF(N1683="Sí",0,H1683-I1683-K1683)</f>
        <v/>
      </c>
      <c r="R1683" s="14">
        <f>F1683-TODAY()</f>
        <v/>
      </c>
      <c r="S1683" s="14">
        <f>IF(N1683="Sí","🟢 Pagado",IF(R1683&lt;0,"🔴 Vencido",IF(R1683&lt;=7,"🟡 Por vencer","")))</f>
        <v/>
      </c>
      <c r="T1683" s="14" t="n"/>
      <c r="U1683" s="14" t="n"/>
      <c r="V1683" s="14" t="n"/>
      <c r="W1683" s="14" t="n"/>
      <c r="X1683" s="87" t="n"/>
    </row>
    <row r="1684">
      <c r="A1684" s="13" t="n"/>
      <c r="B1684" s="14" t="n"/>
      <c r="C1684" s="14" t="n"/>
      <c r="D1684" s="14" t="n"/>
      <c r="E1684" s="13" t="n"/>
      <c r="F1684" s="13" t="n"/>
      <c r="G1684" s="14" t="n"/>
      <c r="H1684" s="15" t="n"/>
      <c r="I1684" s="15" t="n"/>
      <c r="J1684" s="308" t="n"/>
      <c r="K1684" s="15" t="n"/>
      <c r="L1684" s="15" t="n"/>
      <c r="M1684" s="15" t="n"/>
      <c r="N1684" s="14" t="n"/>
      <c r="O1684" s="13" t="n"/>
      <c r="P1684" s="14" t="n"/>
      <c r="Q1684" s="15">
        <f>IF(N1684="Sí",0,H1684-I1684-K1684)</f>
        <v/>
      </c>
      <c r="R1684" s="14">
        <f>F1684-TODAY()</f>
        <v/>
      </c>
      <c r="S1684" s="14">
        <f>IF(N1684="Sí","🟢 Pagado",IF(R1684&lt;0,"🔴 Vencido",IF(R1684&lt;=7,"🟡 Por vencer","")))</f>
        <v/>
      </c>
      <c r="T1684" s="14" t="n"/>
      <c r="U1684" s="14" t="n"/>
      <c r="V1684" s="14" t="n"/>
      <c r="W1684" s="14" t="n"/>
      <c r="X1684" s="87" t="n"/>
    </row>
    <row r="1685">
      <c r="A1685" s="13" t="n"/>
      <c r="B1685" s="14" t="n"/>
      <c r="C1685" s="14" t="n"/>
      <c r="D1685" s="14" t="n"/>
      <c r="E1685" s="13" t="n"/>
      <c r="F1685" s="13" t="n"/>
      <c r="G1685" s="14" t="n"/>
      <c r="H1685" s="15" t="n"/>
      <c r="I1685" s="15" t="n"/>
      <c r="J1685" s="308" t="n"/>
      <c r="K1685" s="15" t="n"/>
      <c r="L1685" s="15" t="n"/>
      <c r="M1685" s="15" t="n"/>
      <c r="N1685" s="14" t="n"/>
      <c r="O1685" s="13" t="n"/>
      <c r="P1685" s="14" t="n"/>
      <c r="Q1685" s="15">
        <f>IF(N1685="Sí",0,H1685-I1685-K1685)</f>
        <v/>
      </c>
      <c r="R1685" s="14">
        <f>F1685-TODAY()</f>
        <v/>
      </c>
      <c r="S1685" s="14">
        <f>IF(N1685="Sí","🟢 Pagado",IF(R1685&lt;0,"🔴 Vencido",IF(R1685&lt;=7,"🟡 Por vencer","")))</f>
        <v/>
      </c>
      <c r="T1685" s="14" t="n"/>
      <c r="U1685" s="14" t="n"/>
      <c r="V1685" s="14" t="n"/>
      <c r="W1685" s="14" t="n"/>
      <c r="X1685" s="87" t="n"/>
    </row>
    <row r="1686">
      <c r="A1686" s="13" t="n"/>
      <c r="B1686" s="14" t="n"/>
      <c r="C1686" s="14" t="n"/>
      <c r="D1686" s="14" t="n"/>
      <c r="E1686" s="13" t="n"/>
      <c r="F1686" s="13" t="n"/>
      <c r="G1686" s="14" t="n"/>
      <c r="H1686" s="15" t="n"/>
      <c r="I1686" s="15" t="n"/>
      <c r="J1686" s="308" t="n"/>
      <c r="K1686" s="15" t="n"/>
      <c r="L1686" s="15" t="n"/>
      <c r="M1686" s="15" t="n"/>
      <c r="N1686" s="14" t="n"/>
      <c r="O1686" s="13" t="n"/>
      <c r="P1686" s="14" t="n"/>
      <c r="Q1686" s="15">
        <f>IF(N1686="Sí",0,H1686-I1686-K1686)</f>
        <v/>
      </c>
      <c r="R1686" s="14">
        <f>F1686-TODAY()</f>
        <v/>
      </c>
      <c r="S1686" s="14">
        <f>IF(N1686="Sí","🟢 Pagado",IF(R1686&lt;0,"🔴 Vencido",IF(R1686&lt;=7,"🟡 Por vencer","")))</f>
        <v/>
      </c>
      <c r="T1686" s="14" t="n"/>
      <c r="U1686" s="14" t="n"/>
      <c r="V1686" s="14" t="n"/>
      <c r="W1686" s="14" t="n"/>
      <c r="X1686" s="87" t="n"/>
    </row>
    <row r="1687">
      <c r="A1687" s="13" t="n"/>
      <c r="B1687" s="14" t="n"/>
      <c r="C1687" s="14" t="n"/>
      <c r="D1687" s="14" t="n"/>
      <c r="E1687" s="13" t="n"/>
      <c r="F1687" s="13" t="n"/>
      <c r="G1687" s="14" t="n"/>
      <c r="H1687" s="15" t="n"/>
      <c r="I1687" s="15" t="n"/>
      <c r="J1687" s="308" t="n"/>
      <c r="K1687" s="15" t="n"/>
      <c r="L1687" s="15" t="n"/>
      <c r="M1687" s="15" t="n"/>
      <c r="N1687" s="14" t="n"/>
      <c r="O1687" s="13" t="n"/>
      <c r="P1687" s="14" t="n"/>
      <c r="Q1687" s="15">
        <f>IF(N1687="Sí",0,H1687-I1687-K1687)</f>
        <v/>
      </c>
      <c r="R1687" s="14">
        <f>F1687-TODAY()</f>
        <v/>
      </c>
      <c r="S1687" s="14">
        <f>IF(N1687="Sí","🟢 Pagado",IF(R1687&lt;0,"🔴 Vencido",IF(R1687&lt;=7,"🟡 Por vencer","")))</f>
        <v/>
      </c>
      <c r="T1687" s="14" t="n"/>
      <c r="U1687" s="14" t="n"/>
      <c r="V1687" s="14" t="n"/>
      <c r="W1687" s="14" t="n"/>
      <c r="X1687" s="87" t="n"/>
    </row>
    <row r="1688">
      <c r="A1688" s="13" t="n"/>
      <c r="B1688" s="14" t="n"/>
      <c r="C1688" s="14" t="n"/>
      <c r="D1688" s="14" t="n"/>
      <c r="E1688" s="13" t="n"/>
      <c r="F1688" s="13" t="n"/>
      <c r="G1688" s="14" t="n"/>
      <c r="H1688" s="15" t="n"/>
      <c r="I1688" s="15" t="n"/>
      <c r="J1688" s="308" t="n"/>
      <c r="K1688" s="15" t="n"/>
      <c r="L1688" s="15" t="n"/>
      <c r="M1688" s="15" t="n"/>
      <c r="N1688" s="14" t="n"/>
      <c r="O1688" s="13" t="n"/>
      <c r="P1688" s="14" t="n"/>
      <c r="Q1688" s="15">
        <f>IF(N1688="Sí",0,H1688-I1688-K1688)</f>
        <v/>
      </c>
      <c r="R1688" s="14">
        <f>F1688-TODAY()</f>
        <v/>
      </c>
      <c r="S1688" s="14">
        <f>IF(N1688="Sí","🟢 Pagado",IF(R1688&lt;0,"🔴 Vencido",IF(R1688&lt;=7,"🟡 Por vencer","")))</f>
        <v/>
      </c>
      <c r="T1688" s="14" t="n"/>
      <c r="U1688" s="14" t="n"/>
      <c r="V1688" s="14" t="n"/>
      <c r="W1688" s="14" t="n"/>
      <c r="X1688" s="87" t="n"/>
    </row>
    <row r="1689">
      <c r="A1689" s="13" t="n"/>
      <c r="B1689" s="14" t="n"/>
      <c r="C1689" s="14" t="n"/>
      <c r="D1689" s="14" t="n"/>
      <c r="E1689" s="13" t="n"/>
      <c r="F1689" s="13" t="n"/>
      <c r="G1689" s="14" t="n"/>
      <c r="H1689" s="15" t="n"/>
      <c r="I1689" s="15" t="n"/>
      <c r="J1689" s="308" t="n"/>
      <c r="K1689" s="15" t="n"/>
      <c r="L1689" s="15" t="n"/>
      <c r="M1689" s="15" t="n"/>
      <c r="N1689" s="14" t="n"/>
      <c r="O1689" s="13" t="n"/>
      <c r="P1689" s="14" t="n"/>
      <c r="Q1689" s="15">
        <f>IF(N1689="Sí",0,H1689-I1689-K1689)</f>
        <v/>
      </c>
      <c r="R1689" s="14">
        <f>F1689-TODAY()</f>
        <v/>
      </c>
      <c r="S1689" s="14">
        <f>IF(N1689="Sí","🟢 Pagado",IF(R1689&lt;0,"🔴 Vencido",IF(R1689&lt;=7,"🟡 Por vencer","")))</f>
        <v/>
      </c>
      <c r="T1689" s="14" t="n"/>
      <c r="U1689" s="14" t="n"/>
      <c r="V1689" s="14" t="n"/>
      <c r="W1689" s="14" t="n"/>
      <c r="X1689" s="87" t="n"/>
    </row>
    <row r="1690">
      <c r="A1690" s="13" t="n"/>
      <c r="B1690" s="14" t="n"/>
      <c r="C1690" s="14" t="n"/>
      <c r="D1690" s="14" t="n"/>
      <c r="E1690" s="13" t="n"/>
      <c r="F1690" s="13" t="n"/>
      <c r="G1690" s="14" t="n"/>
      <c r="H1690" s="15" t="n"/>
      <c r="I1690" s="15" t="n"/>
      <c r="J1690" s="308" t="n"/>
      <c r="K1690" s="15" t="n"/>
      <c r="L1690" s="15" t="n"/>
      <c r="M1690" s="15" t="n"/>
      <c r="N1690" s="14" t="n"/>
      <c r="O1690" s="13" t="n"/>
      <c r="P1690" s="14" t="n"/>
      <c r="Q1690" s="15">
        <f>IF(N1690="Sí",0,H1690-I1690-K1690)</f>
        <v/>
      </c>
      <c r="R1690" s="14">
        <f>F1690-TODAY()</f>
        <v/>
      </c>
      <c r="S1690" s="14">
        <f>IF(N1690="Sí","🟢 Pagado",IF(R1690&lt;0,"🔴 Vencido",IF(R1690&lt;=7,"🟡 Por vencer","")))</f>
        <v/>
      </c>
      <c r="T1690" s="14" t="n"/>
      <c r="U1690" s="14" t="n"/>
      <c r="V1690" s="14" t="n"/>
      <c r="W1690" s="14" t="n"/>
      <c r="X1690" s="87" t="n"/>
    </row>
    <row r="1691">
      <c r="A1691" s="13" t="n"/>
      <c r="B1691" s="14" t="n"/>
      <c r="C1691" s="14" t="n"/>
      <c r="D1691" s="14" t="n"/>
      <c r="E1691" s="13" t="n"/>
      <c r="F1691" s="13" t="n"/>
      <c r="G1691" s="14" t="n"/>
      <c r="H1691" s="15" t="n"/>
      <c r="I1691" s="15" t="n"/>
      <c r="J1691" s="308" t="n"/>
      <c r="K1691" s="15" t="n"/>
      <c r="L1691" s="15" t="n"/>
      <c r="M1691" s="15" t="n"/>
      <c r="N1691" s="14" t="n"/>
      <c r="O1691" s="13" t="n"/>
      <c r="P1691" s="14" t="n"/>
      <c r="Q1691" s="15">
        <f>IF(N1691="Sí",0,H1691-I1691-K1691)</f>
        <v/>
      </c>
      <c r="R1691" s="14">
        <f>F1691-TODAY()</f>
        <v/>
      </c>
      <c r="S1691" s="14">
        <f>IF(N1691="Sí","🟢 Pagado",IF(R1691&lt;0,"🔴 Vencido",IF(R1691&lt;=7,"🟡 Por vencer","")))</f>
        <v/>
      </c>
      <c r="T1691" s="14" t="n"/>
      <c r="U1691" s="14" t="n"/>
      <c r="V1691" s="14" t="n"/>
      <c r="W1691" s="14" t="n"/>
      <c r="X1691" s="87" t="n"/>
    </row>
    <row r="1692">
      <c r="A1692" s="13" t="n"/>
      <c r="B1692" s="14" t="n"/>
      <c r="C1692" s="14" t="n"/>
      <c r="D1692" s="14" t="n"/>
      <c r="E1692" s="13" t="n"/>
      <c r="F1692" s="13" t="n"/>
      <c r="G1692" s="14" t="n"/>
      <c r="H1692" s="15" t="n"/>
      <c r="I1692" s="15" t="n"/>
      <c r="J1692" s="308" t="n"/>
      <c r="K1692" s="15" t="n"/>
      <c r="L1692" s="15" t="n"/>
      <c r="M1692" s="15" t="n"/>
      <c r="N1692" s="14" t="n"/>
      <c r="O1692" s="13" t="n"/>
      <c r="P1692" s="14" t="n"/>
      <c r="Q1692" s="15">
        <f>IF(N1692="Sí",0,H1692-I1692-K1692)</f>
        <v/>
      </c>
      <c r="R1692" s="14">
        <f>F1692-TODAY()</f>
        <v/>
      </c>
      <c r="S1692" s="14">
        <f>IF(N1692="Sí","🟢 Pagado",IF(R1692&lt;0,"🔴 Vencido",IF(R1692&lt;=7,"🟡 Por vencer","")))</f>
        <v/>
      </c>
      <c r="T1692" s="14" t="n"/>
      <c r="U1692" s="14" t="n"/>
      <c r="V1692" s="14" t="n"/>
      <c r="W1692" s="14" t="n"/>
      <c r="X1692" s="87" t="n"/>
    </row>
    <row r="1693">
      <c r="A1693" s="13" t="n"/>
      <c r="B1693" s="14" t="n"/>
      <c r="C1693" s="14" t="n"/>
      <c r="D1693" s="14" t="n"/>
      <c r="E1693" s="13" t="n"/>
      <c r="F1693" s="13" t="n"/>
      <c r="G1693" s="14" t="n"/>
      <c r="H1693" s="15" t="n"/>
      <c r="I1693" s="15" t="n"/>
      <c r="J1693" s="308" t="n"/>
      <c r="K1693" s="15" t="n"/>
      <c r="L1693" s="15" t="n"/>
      <c r="M1693" s="15" t="n"/>
      <c r="N1693" s="14" t="n"/>
      <c r="O1693" s="13" t="n"/>
      <c r="P1693" s="14" t="n"/>
      <c r="Q1693" s="15">
        <f>IF(N1693="Sí",0,H1693-I1693-K1693)</f>
        <v/>
      </c>
      <c r="R1693" s="14">
        <f>F1693-TODAY()</f>
        <v/>
      </c>
      <c r="S1693" s="14">
        <f>IF(N1693="Sí","🟢 Pagado",IF(R1693&lt;0,"🔴 Vencido",IF(R1693&lt;=7,"🟡 Por vencer","")))</f>
        <v/>
      </c>
      <c r="T1693" s="14" t="n"/>
      <c r="U1693" s="14" t="n"/>
      <c r="V1693" s="14" t="n"/>
      <c r="W1693" s="14" t="n"/>
      <c r="X1693" s="87" t="n"/>
    </row>
    <row r="1694">
      <c r="A1694" s="13" t="n"/>
      <c r="B1694" s="14" t="n"/>
      <c r="C1694" s="14" t="n"/>
      <c r="D1694" s="14" t="n"/>
      <c r="E1694" s="13" t="n"/>
      <c r="F1694" s="13" t="n"/>
      <c r="G1694" s="14" t="n"/>
      <c r="H1694" s="15" t="n"/>
      <c r="I1694" s="15" t="n"/>
      <c r="J1694" s="308" t="n"/>
      <c r="K1694" s="15" t="n"/>
      <c r="L1694" s="15" t="n"/>
      <c r="M1694" s="15" t="n"/>
      <c r="N1694" s="14" t="n"/>
      <c r="O1694" s="13" t="n"/>
      <c r="P1694" s="14" t="n"/>
      <c r="Q1694" s="15">
        <f>IF(N1694="Sí",0,H1694-I1694-K1694)</f>
        <v/>
      </c>
      <c r="R1694" s="14">
        <f>F1694-TODAY()</f>
        <v/>
      </c>
      <c r="S1694" s="14">
        <f>IF(N1694="Sí","🟢 Pagado",IF(R1694&lt;0,"🔴 Vencido",IF(R1694&lt;=7,"🟡 Por vencer","")))</f>
        <v/>
      </c>
      <c r="T1694" s="14" t="n"/>
      <c r="U1694" s="14" t="n"/>
      <c r="V1694" s="14" t="n"/>
      <c r="W1694" s="14" t="n"/>
      <c r="X1694" s="87" t="n"/>
    </row>
    <row r="1695">
      <c r="A1695" s="13" t="n"/>
      <c r="B1695" s="14" t="n"/>
      <c r="C1695" s="14" t="n"/>
      <c r="D1695" s="14" t="n"/>
      <c r="E1695" s="13" t="n"/>
      <c r="F1695" s="13" t="n"/>
      <c r="G1695" s="14" t="n"/>
      <c r="H1695" s="15" t="n"/>
      <c r="I1695" s="15" t="n"/>
      <c r="J1695" s="308" t="n"/>
      <c r="K1695" s="15" t="n"/>
      <c r="L1695" s="15" t="n"/>
      <c r="M1695" s="15" t="n"/>
      <c r="N1695" s="14" t="n"/>
      <c r="O1695" s="13" t="n"/>
      <c r="P1695" s="14" t="n"/>
      <c r="Q1695" s="15">
        <f>IF(N1695="Sí",0,H1695-I1695-K1695)</f>
        <v/>
      </c>
      <c r="R1695" s="14">
        <f>F1695-TODAY()</f>
        <v/>
      </c>
      <c r="S1695" s="14">
        <f>IF(N1695="Sí","🟢 Pagado",IF(R1695&lt;0,"🔴 Vencido",IF(R1695&lt;=7,"🟡 Por vencer","")))</f>
        <v/>
      </c>
      <c r="T1695" s="14" t="n"/>
      <c r="U1695" s="14" t="n"/>
      <c r="V1695" s="14" t="n"/>
      <c r="W1695" s="14" t="n"/>
      <c r="X1695" s="87" t="n"/>
    </row>
    <row r="1696">
      <c r="A1696" s="13" t="n"/>
      <c r="B1696" s="14" t="n"/>
      <c r="C1696" s="14" t="n"/>
      <c r="D1696" s="14" t="n"/>
      <c r="E1696" s="13" t="n"/>
      <c r="F1696" s="13" t="n"/>
      <c r="G1696" s="14" t="n"/>
      <c r="H1696" s="15" t="n"/>
      <c r="I1696" s="15" t="n"/>
      <c r="J1696" s="308" t="n"/>
      <c r="K1696" s="15" t="n"/>
      <c r="L1696" s="15" t="n"/>
      <c r="M1696" s="15" t="n"/>
      <c r="N1696" s="14" t="n"/>
      <c r="O1696" s="13" t="n"/>
      <c r="P1696" s="14" t="n"/>
      <c r="Q1696" s="15">
        <f>IF(N1696="Sí",0,H1696-I1696-K1696)</f>
        <v/>
      </c>
      <c r="R1696" s="14">
        <f>F1696-TODAY()</f>
        <v/>
      </c>
      <c r="S1696" s="14">
        <f>IF(N1696="Sí","🟢 Pagado",IF(R1696&lt;0,"🔴 Vencido",IF(R1696&lt;=7,"🟡 Por vencer","")))</f>
        <v/>
      </c>
      <c r="T1696" s="14" t="n"/>
      <c r="U1696" s="14" t="n"/>
      <c r="V1696" s="14" t="n"/>
      <c r="W1696" s="14" t="n"/>
      <c r="X1696" s="87" t="n"/>
    </row>
    <row r="1697">
      <c r="A1697" s="13" t="n"/>
      <c r="B1697" s="14" t="n"/>
      <c r="C1697" s="14" t="n"/>
      <c r="D1697" s="14" t="n"/>
      <c r="E1697" s="13" t="n"/>
      <c r="F1697" s="13" t="n"/>
      <c r="G1697" s="14" t="n"/>
      <c r="H1697" s="15" t="n"/>
      <c r="I1697" s="15" t="n"/>
      <c r="J1697" s="308" t="n"/>
      <c r="K1697" s="15" t="n"/>
      <c r="L1697" s="15" t="n"/>
      <c r="M1697" s="15" t="n"/>
      <c r="N1697" s="14" t="n"/>
      <c r="O1697" s="13" t="n"/>
      <c r="P1697" s="14" t="n"/>
      <c r="Q1697" s="15">
        <f>IF(N1697="Sí",0,H1697-I1697-K1697)</f>
        <v/>
      </c>
      <c r="R1697" s="14">
        <f>F1697-TODAY()</f>
        <v/>
      </c>
      <c r="S1697" s="14">
        <f>IF(N1697="Sí","🟢 Pagado",IF(R1697&lt;0,"🔴 Vencido",IF(R1697&lt;=7,"🟡 Por vencer","")))</f>
        <v/>
      </c>
      <c r="T1697" s="14" t="n"/>
      <c r="U1697" s="14" t="n"/>
      <c r="V1697" s="14" t="n"/>
      <c r="W1697" s="14" t="n"/>
      <c r="X1697" s="87" t="n"/>
    </row>
    <row r="1698">
      <c r="A1698" s="13" t="n"/>
      <c r="B1698" s="14" t="n"/>
      <c r="C1698" s="14" t="n"/>
      <c r="D1698" s="14" t="n"/>
      <c r="E1698" s="13" t="n"/>
      <c r="F1698" s="13" t="n"/>
      <c r="G1698" s="14" t="n"/>
      <c r="H1698" s="15" t="n"/>
      <c r="I1698" s="15" t="n"/>
      <c r="J1698" s="308" t="n"/>
      <c r="K1698" s="15" t="n"/>
      <c r="L1698" s="15" t="n"/>
      <c r="M1698" s="15" t="n"/>
      <c r="N1698" s="14" t="n"/>
      <c r="O1698" s="13" t="n"/>
      <c r="P1698" s="14" t="n"/>
      <c r="Q1698" s="15">
        <f>IF(N1698="Sí",0,H1698-I1698-K1698)</f>
        <v/>
      </c>
      <c r="R1698" s="14">
        <f>F1698-TODAY()</f>
        <v/>
      </c>
      <c r="S1698" s="14">
        <f>IF(N1698="Sí","🟢 Pagado",IF(R1698&lt;0,"🔴 Vencido",IF(R1698&lt;=7,"🟡 Por vencer","")))</f>
        <v/>
      </c>
      <c r="T1698" s="14" t="n"/>
      <c r="U1698" s="14" t="n"/>
      <c r="V1698" s="14" t="n"/>
      <c r="W1698" s="14" t="n"/>
      <c r="X1698" s="87" t="n"/>
    </row>
    <row r="1699">
      <c r="A1699" s="13" t="n"/>
      <c r="B1699" s="14" t="n"/>
      <c r="C1699" s="14" t="n"/>
      <c r="D1699" s="14" t="n"/>
      <c r="E1699" s="13" t="n"/>
      <c r="F1699" s="13" t="n"/>
      <c r="G1699" s="14" t="n"/>
      <c r="H1699" s="15" t="n"/>
      <c r="I1699" s="15" t="n"/>
      <c r="J1699" s="308" t="n"/>
      <c r="K1699" s="15" t="n"/>
      <c r="L1699" s="15" t="n"/>
      <c r="M1699" s="15" t="n"/>
      <c r="N1699" s="14" t="n"/>
      <c r="O1699" s="13" t="n"/>
      <c r="P1699" s="14" t="n"/>
      <c r="Q1699" s="15">
        <f>IF(N1699="Sí",0,H1699-I1699-K1699)</f>
        <v/>
      </c>
      <c r="R1699" s="14">
        <f>F1699-TODAY()</f>
        <v/>
      </c>
      <c r="S1699" s="14">
        <f>IF(N1699="Sí","🟢 Pagado",IF(R1699&lt;0,"🔴 Vencido",IF(R1699&lt;=7,"🟡 Por vencer","")))</f>
        <v/>
      </c>
      <c r="T1699" s="14" t="n"/>
      <c r="U1699" s="14" t="n"/>
      <c r="V1699" s="14" t="n"/>
      <c r="W1699" s="14" t="n"/>
      <c r="X1699" s="87" t="n"/>
    </row>
    <row r="1700">
      <c r="A1700" s="13" t="n"/>
      <c r="B1700" s="14" t="n"/>
      <c r="C1700" s="14" t="n"/>
      <c r="D1700" s="14" t="n"/>
      <c r="E1700" s="13" t="n"/>
      <c r="F1700" s="13" t="n"/>
      <c r="G1700" s="14" t="n"/>
      <c r="H1700" s="15" t="n"/>
      <c r="I1700" s="15" t="n"/>
      <c r="J1700" s="308" t="n"/>
      <c r="K1700" s="15" t="n"/>
      <c r="L1700" s="15" t="n"/>
      <c r="M1700" s="15" t="n"/>
      <c r="N1700" s="14" t="n"/>
      <c r="O1700" s="13" t="n"/>
      <c r="P1700" s="14" t="n"/>
      <c r="Q1700" s="15">
        <f>IF(N1700="Sí",0,H1700-I1700-K1700)</f>
        <v/>
      </c>
      <c r="R1700" s="14">
        <f>F1700-TODAY()</f>
        <v/>
      </c>
      <c r="S1700" s="14">
        <f>IF(N1700="Sí","🟢 Pagado",IF(R1700&lt;0,"🔴 Vencido",IF(R1700&lt;=7,"🟡 Por vencer","")))</f>
        <v/>
      </c>
      <c r="T1700" s="14" t="n"/>
      <c r="U1700" s="14" t="n"/>
      <c r="V1700" s="14" t="n"/>
      <c r="W1700" s="14" t="n"/>
      <c r="X1700" s="87" t="n"/>
    </row>
    <row r="1701">
      <c r="A1701" s="13" t="n"/>
      <c r="B1701" s="14" t="n"/>
      <c r="C1701" s="14" t="n"/>
      <c r="D1701" s="14" t="n"/>
      <c r="E1701" s="13" t="n"/>
      <c r="F1701" s="13" t="n"/>
      <c r="G1701" s="14" t="n"/>
      <c r="H1701" s="15" t="n"/>
      <c r="I1701" s="15" t="n"/>
      <c r="J1701" s="308" t="n"/>
      <c r="K1701" s="15" t="n"/>
      <c r="L1701" s="15" t="n"/>
      <c r="M1701" s="15" t="n"/>
      <c r="N1701" s="14" t="n"/>
      <c r="O1701" s="13" t="n"/>
      <c r="P1701" s="14" t="n"/>
      <c r="Q1701" s="15">
        <f>IF(N1701="Sí",0,H1701-I1701-K1701)</f>
        <v/>
      </c>
      <c r="R1701" s="14">
        <f>F1701-TODAY()</f>
        <v/>
      </c>
      <c r="S1701" s="14">
        <f>IF(N1701="Sí","🟢 Pagado",IF(R1701&lt;0,"🔴 Vencido",IF(R1701&lt;=7,"🟡 Por vencer","")))</f>
        <v/>
      </c>
      <c r="T1701" s="14" t="n"/>
      <c r="U1701" s="14" t="n"/>
      <c r="V1701" s="14" t="n"/>
      <c r="W1701" s="14" t="n"/>
      <c r="X1701" s="87" t="n"/>
    </row>
    <row r="1702">
      <c r="A1702" s="13" t="n"/>
      <c r="B1702" s="14" t="n"/>
      <c r="C1702" s="14" t="n"/>
      <c r="D1702" s="14" t="n"/>
      <c r="E1702" s="13" t="n"/>
      <c r="F1702" s="13" t="n"/>
      <c r="G1702" s="14" t="n"/>
      <c r="H1702" s="15" t="n"/>
      <c r="I1702" s="15" t="n"/>
      <c r="J1702" s="308" t="n"/>
      <c r="K1702" s="15" t="n"/>
      <c r="L1702" s="15" t="n"/>
      <c r="M1702" s="15" t="n"/>
      <c r="N1702" s="14" t="n"/>
      <c r="O1702" s="13" t="n"/>
      <c r="P1702" s="14" t="n"/>
      <c r="Q1702" s="15">
        <f>IF(N1702="Sí",0,H1702-I1702-K1702)</f>
        <v/>
      </c>
      <c r="R1702" s="14">
        <f>F1702-TODAY()</f>
        <v/>
      </c>
      <c r="S1702" s="14">
        <f>IF(N1702="Sí","🟢 Pagado",IF(R1702&lt;0,"🔴 Vencido",IF(R1702&lt;=7,"🟡 Por vencer","")))</f>
        <v/>
      </c>
      <c r="T1702" s="14" t="n"/>
      <c r="U1702" s="14" t="n"/>
      <c r="V1702" s="14" t="n"/>
      <c r="W1702" s="14" t="n"/>
      <c r="X1702" s="87" t="n"/>
    </row>
    <row r="1703">
      <c r="A1703" s="13" t="n"/>
      <c r="B1703" s="14" t="n"/>
      <c r="C1703" s="14" t="n"/>
      <c r="D1703" s="14" t="n"/>
      <c r="E1703" s="13" t="n"/>
      <c r="F1703" s="13" t="n"/>
      <c r="G1703" s="14" t="n"/>
      <c r="H1703" s="15" t="n"/>
      <c r="I1703" s="15" t="n"/>
      <c r="J1703" s="308" t="n"/>
      <c r="K1703" s="15" t="n"/>
      <c r="L1703" s="15" t="n"/>
      <c r="M1703" s="15" t="n"/>
      <c r="N1703" s="14" t="n"/>
      <c r="O1703" s="13" t="n"/>
      <c r="P1703" s="14" t="n"/>
      <c r="Q1703" s="15">
        <f>IF(N1703="Sí",0,H1703-I1703-K1703)</f>
        <v/>
      </c>
      <c r="R1703" s="14">
        <f>F1703-TODAY()</f>
        <v/>
      </c>
      <c r="S1703" s="14">
        <f>IF(N1703="Sí","🟢 Pagado",IF(R1703&lt;0,"🔴 Vencido",IF(R1703&lt;=7,"🟡 Por vencer","")))</f>
        <v/>
      </c>
      <c r="T1703" s="14" t="n"/>
      <c r="U1703" s="14" t="n"/>
      <c r="V1703" s="14" t="n"/>
      <c r="W1703" s="14" t="n"/>
      <c r="X1703" s="87" t="n"/>
    </row>
    <row r="1704">
      <c r="A1704" s="13" t="n"/>
      <c r="B1704" s="14" t="n"/>
      <c r="C1704" s="14" t="n"/>
      <c r="D1704" s="14" t="n"/>
      <c r="E1704" s="13" t="n"/>
      <c r="F1704" s="13" t="n"/>
      <c r="G1704" s="14" t="n"/>
      <c r="H1704" s="15" t="n"/>
      <c r="I1704" s="15" t="n"/>
      <c r="J1704" s="308" t="n"/>
      <c r="K1704" s="15" t="n"/>
      <c r="L1704" s="15" t="n"/>
      <c r="M1704" s="15" t="n"/>
      <c r="N1704" s="14" t="n"/>
      <c r="O1704" s="13" t="n"/>
      <c r="P1704" s="14" t="n"/>
      <c r="Q1704" s="15">
        <f>IF(N1704="Sí",0,H1704-I1704-K1704)</f>
        <v/>
      </c>
      <c r="R1704" s="14">
        <f>F1704-TODAY()</f>
        <v/>
      </c>
      <c r="S1704" s="14">
        <f>IF(N1704="Sí","🟢 Pagado",IF(R1704&lt;0,"🔴 Vencido",IF(R1704&lt;=7,"🟡 Por vencer","")))</f>
        <v/>
      </c>
      <c r="T1704" s="14" t="n"/>
      <c r="U1704" s="14" t="n"/>
      <c r="V1704" s="14" t="n"/>
      <c r="W1704" s="14" t="n"/>
      <c r="X1704" s="87" t="n"/>
    </row>
    <row r="1705">
      <c r="A1705" s="13" t="n"/>
      <c r="B1705" s="14" t="n"/>
      <c r="C1705" s="14" t="n"/>
      <c r="D1705" s="14" t="n"/>
      <c r="E1705" s="13" t="n"/>
      <c r="F1705" s="13" t="n"/>
      <c r="G1705" s="14" t="n"/>
      <c r="H1705" s="15" t="n"/>
      <c r="I1705" s="15" t="n"/>
      <c r="J1705" s="308" t="n"/>
      <c r="K1705" s="15" t="n"/>
      <c r="L1705" s="15" t="n"/>
      <c r="M1705" s="15" t="n"/>
      <c r="N1705" s="14" t="n"/>
      <c r="O1705" s="13" t="n"/>
      <c r="P1705" s="14" t="n"/>
      <c r="Q1705" s="15">
        <f>IF(N1705="Sí",0,H1705-I1705-K1705)</f>
        <v/>
      </c>
      <c r="R1705" s="14">
        <f>F1705-TODAY()</f>
        <v/>
      </c>
      <c r="S1705" s="14">
        <f>IF(N1705="Sí","🟢 Pagado",IF(R1705&lt;0,"🔴 Vencido",IF(R1705&lt;=7,"🟡 Por vencer","")))</f>
        <v/>
      </c>
      <c r="T1705" s="14" t="n"/>
      <c r="U1705" s="14" t="n"/>
      <c r="V1705" s="14" t="n"/>
      <c r="W1705" s="14" t="n"/>
      <c r="X1705" s="87" t="n"/>
    </row>
    <row r="1706">
      <c r="A1706" s="13" t="n"/>
      <c r="B1706" s="14" t="n"/>
      <c r="C1706" s="14" t="n"/>
      <c r="D1706" s="14" t="n"/>
      <c r="E1706" s="13" t="n"/>
      <c r="F1706" s="13" t="n"/>
      <c r="G1706" s="14" t="n"/>
      <c r="H1706" s="15" t="n"/>
      <c r="I1706" s="15" t="n"/>
      <c r="J1706" s="308" t="n"/>
      <c r="K1706" s="15" t="n"/>
      <c r="L1706" s="15" t="n"/>
      <c r="M1706" s="15" t="n"/>
      <c r="N1706" s="14" t="n"/>
      <c r="O1706" s="13" t="n"/>
      <c r="P1706" s="14" t="n"/>
      <c r="Q1706" s="15">
        <f>IF(N1706="Sí",0,H1706-I1706-K1706)</f>
        <v/>
      </c>
      <c r="R1706" s="14">
        <f>F1706-TODAY()</f>
        <v/>
      </c>
      <c r="S1706" s="14">
        <f>IF(N1706="Sí","🟢 Pagado",IF(R1706&lt;0,"🔴 Vencido",IF(R1706&lt;=7,"🟡 Por vencer","")))</f>
        <v/>
      </c>
      <c r="T1706" s="14" t="n"/>
      <c r="U1706" s="14" t="n"/>
      <c r="V1706" s="14" t="n"/>
      <c r="W1706" s="14" t="n"/>
      <c r="X1706" s="87" t="n"/>
    </row>
    <row r="1707">
      <c r="A1707" s="13" t="n"/>
      <c r="B1707" s="14" t="n"/>
      <c r="C1707" s="14" t="n"/>
      <c r="D1707" s="14" t="n"/>
      <c r="E1707" s="13" t="n"/>
      <c r="F1707" s="13" t="n"/>
      <c r="G1707" s="14" t="n"/>
      <c r="H1707" s="15" t="n"/>
      <c r="I1707" s="15" t="n"/>
      <c r="J1707" s="308" t="n"/>
      <c r="K1707" s="15" t="n"/>
      <c r="L1707" s="15" t="n"/>
      <c r="M1707" s="15" t="n"/>
      <c r="N1707" s="14" t="n"/>
      <c r="O1707" s="13" t="n"/>
      <c r="P1707" s="14" t="n"/>
      <c r="Q1707" s="15">
        <f>IF(N1707="Sí",0,H1707-I1707-K1707)</f>
        <v/>
      </c>
      <c r="R1707" s="14">
        <f>F1707-TODAY()</f>
        <v/>
      </c>
      <c r="S1707" s="14">
        <f>IF(N1707="Sí","🟢 Pagado",IF(R1707&lt;0,"🔴 Vencido",IF(R1707&lt;=7,"🟡 Por vencer","")))</f>
        <v/>
      </c>
      <c r="T1707" s="14" t="n"/>
      <c r="U1707" s="14" t="n"/>
      <c r="V1707" s="14" t="n"/>
      <c r="W1707" s="14" t="n"/>
      <c r="X1707" s="87" t="n"/>
    </row>
    <row r="1708">
      <c r="A1708" s="13" t="n"/>
      <c r="B1708" s="14" t="n"/>
      <c r="C1708" s="14" t="n"/>
      <c r="D1708" s="14" t="n"/>
      <c r="E1708" s="13" t="n"/>
      <c r="F1708" s="13" t="n"/>
      <c r="G1708" s="14" t="n"/>
      <c r="H1708" s="15" t="n"/>
      <c r="I1708" s="15" t="n"/>
      <c r="J1708" s="308" t="n"/>
      <c r="K1708" s="15" t="n"/>
      <c r="L1708" s="15" t="n"/>
      <c r="M1708" s="15" t="n"/>
      <c r="N1708" s="14" t="n"/>
      <c r="O1708" s="13" t="n"/>
      <c r="P1708" s="14" t="n"/>
      <c r="Q1708" s="15">
        <f>IF(N1708="Sí",0,H1708-I1708-K1708)</f>
        <v/>
      </c>
      <c r="R1708" s="14">
        <f>F1708-TODAY()</f>
        <v/>
      </c>
      <c r="S1708" s="14">
        <f>IF(N1708="Sí","🟢 Pagado",IF(R1708&lt;0,"🔴 Vencido",IF(R1708&lt;=7,"🟡 Por vencer","")))</f>
        <v/>
      </c>
      <c r="T1708" s="14" t="n"/>
      <c r="U1708" s="14" t="n"/>
      <c r="V1708" s="14" t="n"/>
      <c r="W1708" s="14" t="n"/>
      <c r="X1708" s="87" t="n"/>
    </row>
    <row r="1709">
      <c r="A1709" s="13" t="n"/>
      <c r="B1709" s="14" t="n"/>
      <c r="C1709" s="14" t="n"/>
      <c r="D1709" s="14" t="n"/>
      <c r="E1709" s="13" t="n"/>
      <c r="F1709" s="13" t="n"/>
      <c r="G1709" s="14" t="n"/>
      <c r="H1709" s="15" t="n"/>
      <c r="I1709" s="15" t="n"/>
      <c r="J1709" s="308" t="n"/>
      <c r="K1709" s="15" t="n"/>
      <c r="L1709" s="15" t="n"/>
      <c r="M1709" s="15" t="n"/>
      <c r="N1709" s="14" t="n"/>
      <c r="O1709" s="13" t="n"/>
      <c r="P1709" s="14" t="n"/>
      <c r="Q1709" s="15">
        <f>IF(N1709="Sí",0,H1709-I1709-K1709)</f>
        <v/>
      </c>
      <c r="R1709" s="14">
        <f>F1709-TODAY()</f>
        <v/>
      </c>
      <c r="S1709" s="14">
        <f>IF(N1709="Sí","🟢 Pagado",IF(R1709&lt;0,"🔴 Vencido",IF(R1709&lt;=7,"🟡 Por vencer","")))</f>
        <v/>
      </c>
      <c r="T1709" s="14" t="n"/>
      <c r="U1709" s="14" t="n"/>
      <c r="V1709" s="14" t="n"/>
      <c r="W1709" s="14" t="n"/>
      <c r="X1709" s="87" t="n"/>
    </row>
    <row r="1710">
      <c r="A1710" s="13" t="n"/>
      <c r="B1710" s="14" t="n"/>
      <c r="C1710" s="14" t="n"/>
      <c r="D1710" s="14" t="n"/>
      <c r="E1710" s="13" t="n"/>
      <c r="F1710" s="13" t="n"/>
      <c r="G1710" s="14" t="n"/>
      <c r="H1710" s="15" t="n"/>
      <c r="I1710" s="15" t="n"/>
      <c r="J1710" s="308" t="n"/>
      <c r="K1710" s="15" t="n"/>
      <c r="L1710" s="15" t="n"/>
      <c r="M1710" s="15" t="n"/>
      <c r="N1710" s="14" t="n"/>
      <c r="O1710" s="13" t="n"/>
      <c r="P1710" s="14" t="n"/>
      <c r="Q1710" s="15">
        <f>IF(N1710="Sí",0,H1710-I1710-K1710)</f>
        <v/>
      </c>
      <c r="R1710" s="14">
        <f>F1710-TODAY()</f>
        <v/>
      </c>
      <c r="S1710" s="14">
        <f>IF(N1710="Sí","🟢 Pagado",IF(R1710&lt;0,"🔴 Vencido",IF(R1710&lt;=7,"🟡 Por vencer","")))</f>
        <v/>
      </c>
      <c r="T1710" s="14" t="n"/>
      <c r="U1710" s="14" t="n"/>
      <c r="V1710" s="14" t="n"/>
      <c r="W1710" s="14" t="n"/>
      <c r="X1710" s="87" t="n"/>
    </row>
    <row r="1711">
      <c r="A1711" s="13" t="n"/>
      <c r="B1711" s="14" t="n"/>
      <c r="C1711" s="14" t="n"/>
      <c r="D1711" s="14" t="n"/>
      <c r="E1711" s="13" t="n"/>
      <c r="F1711" s="13" t="n"/>
      <c r="G1711" s="14" t="n"/>
      <c r="H1711" s="15" t="n"/>
      <c r="I1711" s="15" t="n"/>
      <c r="J1711" s="308" t="n"/>
      <c r="K1711" s="15" t="n"/>
      <c r="L1711" s="15" t="n"/>
      <c r="M1711" s="15" t="n"/>
      <c r="N1711" s="14" t="n"/>
      <c r="O1711" s="13" t="n"/>
      <c r="P1711" s="14" t="n"/>
      <c r="Q1711" s="15">
        <f>IF(N1711="Sí",0,H1711-I1711-K1711)</f>
        <v/>
      </c>
      <c r="R1711" s="14">
        <f>F1711-TODAY()</f>
        <v/>
      </c>
      <c r="S1711" s="14">
        <f>IF(N1711="Sí","🟢 Pagado",IF(R1711&lt;0,"🔴 Vencido",IF(R1711&lt;=7,"🟡 Por vencer","")))</f>
        <v/>
      </c>
      <c r="T1711" s="14" t="n"/>
      <c r="U1711" s="14" t="n"/>
      <c r="V1711" s="14" t="n"/>
      <c r="W1711" s="14" t="n"/>
      <c r="X1711" s="87" t="n"/>
    </row>
    <row r="1712">
      <c r="A1712" s="13" t="n"/>
      <c r="B1712" s="14" t="n"/>
      <c r="C1712" s="14" t="n"/>
      <c r="D1712" s="14" t="n"/>
      <c r="E1712" s="13" t="n"/>
      <c r="F1712" s="13" t="n"/>
      <c r="G1712" s="14" t="n"/>
      <c r="H1712" s="15" t="n"/>
      <c r="I1712" s="15" t="n"/>
      <c r="J1712" s="308" t="n"/>
      <c r="K1712" s="15" t="n"/>
      <c r="L1712" s="15" t="n"/>
      <c r="M1712" s="15" t="n"/>
      <c r="N1712" s="14" t="n"/>
      <c r="O1712" s="13" t="n"/>
      <c r="P1712" s="14" t="n"/>
      <c r="Q1712" s="15">
        <f>IF(N1712="Sí",0,H1712-I1712-K1712)</f>
        <v/>
      </c>
      <c r="R1712" s="14">
        <f>F1712-TODAY()</f>
        <v/>
      </c>
      <c r="S1712" s="14">
        <f>IF(N1712="Sí","🟢 Pagado",IF(R1712&lt;0,"🔴 Vencido",IF(R1712&lt;=7,"🟡 Por vencer","")))</f>
        <v/>
      </c>
      <c r="T1712" s="14" t="n"/>
      <c r="U1712" s="14" t="n"/>
      <c r="V1712" s="14" t="n"/>
      <c r="W1712" s="14" t="n"/>
      <c r="X1712" s="87" t="n"/>
    </row>
    <row r="1713">
      <c r="A1713" s="13" t="n"/>
      <c r="B1713" s="14" t="n"/>
      <c r="C1713" s="14" t="n"/>
      <c r="D1713" s="14" t="n"/>
      <c r="E1713" s="13" t="n"/>
      <c r="F1713" s="13" t="n"/>
      <c r="G1713" s="14" t="n"/>
      <c r="H1713" s="15" t="n"/>
      <c r="I1713" s="15" t="n"/>
      <c r="J1713" s="308" t="n"/>
      <c r="K1713" s="15" t="n"/>
      <c r="L1713" s="15" t="n"/>
      <c r="M1713" s="15" t="n"/>
      <c r="N1713" s="14" t="n"/>
      <c r="O1713" s="13" t="n"/>
      <c r="P1713" s="14" t="n"/>
      <c r="Q1713" s="15">
        <f>IF(N1713="Sí",0,H1713-I1713-K1713)</f>
        <v/>
      </c>
      <c r="R1713" s="14">
        <f>F1713-TODAY()</f>
        <v/>
      </c>
      <c r="S1713" s="14">
        <f>IF(N1713="Sí","🟢 Pagado",IF(R1713&lt;0,"🔴 Vencido",IF(R1713&lt;=7,"🟡 Por vencer","")))</f>
        <v/>
      </c>
      <c r="T1713" s="14" t="n"/>
      <c r="U1713" s="14" t="n"/>
      <c r="V1713" s="14" t="n"/>
      <c r="W1713" s="14" t="n"/>
      <c r="X1713" s="87" t="n"/>
    </row>
    <row r="1714">
      <c r="A1714" s="13" t="n"/>
      <c r="B1714" s="14" t="n"/>
      <c r="C1714" s="14" t="n"/>
      <c r="D1714" s="14" t="n"/>
      <c r="E1714" s="13" t="n"/>
      <c r="F1714" s="13" t="n"/>
      <c r="G1714" s="14" t="n"/>
      <c r="H1714" s="15" t="n"/>
      <c r="I1714" s="15" t="n"/>
      <c r="J1714" s="308" t="n"/>
      <c r="K1714" s="15" t="n"/>
      <c r="L1714" s="15" t="n"/>
      <c r="M1714" s="15" t="n"/>
      <c r="N1714" s="14" t="n"/>
      <c r="O1714" s="13" t="n"/>
      <c r="P1714" s="14" t="n"/>
      <c r="Q1714" s="15">
        <f>IF(N1714="Sí",0,H1714-I1714-K1714)</f>
        <v/>
      </c>
      <c r="R1714" s="14">
        <f>F1714-TODAY()</f>
        <v/>
      </c>
      <c r="S1714" s="14">
        <f>IF(N1714="Sí","🟢 Pagado",IF(R1714&lt;0,"🔴 Vencido",IF(R1714&lt;=7,"🟡 Por vencer","")))</f>
        <v/>
      </c>
      <c r="T1714" s="14" t="n"/>
      <c r="U1714" s="14" t="n"/>
      <c r="V1714" s="14" t="n"/>
      <c r="W1714" s="14" t="n"/>
      <c r="X1714" s="87" t="n"/>
    </row>
    <row r="1715">
      <c r="A1715" s="13" t="n"/>
      <c r="B1715" s="14" t="n"/>
      <c r="C1715" s="14" t="n"/>
      <c r="D1715" s="14" t="n"/>
      <c r="E1715" s="13" t="n"/>
      <c r="F1715" s="13" t="n"/>
      <c r="G1715" s="14" t="n"/>
      <c r="H1715" s="15" t="n"/>
      <c r="I1715" s="15" t="n"/>
      <c r="J1715" s="308" t="n"/>
      <c r="K1715" s="15" t="n"/>
      <c r="L1715" s="15" t="n"/>
      <c r="M1715" s="15" t="n"/>
      <c r="N1715" s="14" t="n"/>
      <c r="O1715" s="13" t="n"/>
      <c r="P1715" s="14" t="n"/>
      <c r="Q1715" s="15">
        <f>IF(N1715="Sí",0,H1715-I1715-K1715)</f>
        <v/>
      </c>
      <c r="R1715" s="14">
        <f>F1715-TODAY()</f>
        <v/>
      </c>
      <c r="S1715" s="14">
        <f>IF(N1715="Sí","🟢 Pagado",IF(R1715&lt;0,"🔴 Vencido",IF(R1715&lt;=7,"🟡 Por vencer","")))</f>
        <v/>
      </c>
      <c r="T1715" s="14" t="n"/>
      <c r="U1715" s="14" t="n"/>
      <c r="V1715" s="14" t="n"/>
      <c r="W1715" s="14" t="n"/>
      <c r="X1715" s="87" t="n"/>
    </row>
    <row r="1716">
      <c r="A1716" s="13" t="n"/>
      <c r="B1716" s="14" t="n"/>
      <c r="C1716" s="14" t="n"/>
      <c r="D1716" s="14" t="n"/>
      <c r="E1716" s="13" t="n"/>
      <c r="F1716" s="13" t="n"/>
      <c r="G1716" s="14" t="n"/>
      <c r="H1716" s="15" t="n"/>
      <c r="I1716" s="15" t="n"/>
      <c r="J1716" s="308" t="n"/>
      <c r="K1716" s="15" t="n"/>
      <c r="L1716" s="15" t="n"/>
      <c r="M1716" s="15" t="n"/>
      <c r="N1716" s="14" t="n"/>
      <c r="O1716" s="13" t="n"/>
      <c r="P1716" s="14" t="n"/>
      <c r="Q1716" s="15">
        <f>IF(N1716="Sí",0,H1716-I1716-K1716)</f>
        <v/>
      </c>
      <c r="R1716" s="14">
        <f>F1716-TODAY()</f>
        <v/>
      </c>
      <c r="S1716" s="14">
        <f>IF(N1716="Sí","🟢 Pagado",IF(R1716&lt;0,"🔴 Vencido",IF(R1716&lt;=7,"🟡 Por vencer","")))</f>
        <v/>
      </c>
      <c r="T1716" s="14" t="n"/>
      <c r="U1716" s="14" t="n"/>
      <c r="V1716" s="14" t="n"/>
      <c r="W1716" s="14" t="n"/>
      <c r="X1716" s="87" t="n"/>
    </row>
    <row r="1717">
      <c r="A1717" s="13" t="n"/>
      <c r="B1717" s="14" t="n"/>
      <c r="C1717" s="14" t="n"/>
      <c r="D1717" s="14" t="n"/>
      <c r="E1717" s="13" t="n"/>
      <c r="F1717" s="13" t="n"/>
      <c r="G1717" s="14" t="n"/>
      <c r="H1717" s="15" t="n"/>
      <c r="I1717" s="15" t="n"/>
      <c r="J1717" s="308" t="n"/>
      <c r="K1717" s="15" t="n"/>
      <c r="L1717" s="15" t="n"/>
      <c r="M1717" s="15" t="n"/>
      <c r="N1717" s="14" t="n"/>
      <c r="O1717" s="13" t="n"/>
      <c r="P1717" s="14" t="n"/>
      <c r="Q1717" s="15">
        <f>IF(N1717="Sí",0,H1717-I1717-K1717)</f>
        <v/>
      </c>
      <c r="R1717" s="14">
        <f>F1717-TODAY()</f>
        <v/>
      </c>
      <c r="S1717" s="14">
        <f>IF(N1717="Sí","🟢 Pagado",IF(R1717&lt;0,"🔴 Vencido",IF(R1717&lt;=7,"🟡 Por vencer","")))</f>
        <v/>
      </c>
      <c r="T1717" s="14" t="n"/>
      <c r="U1717" s="14" t="n"/>
      <c r="V1717" s="14" t="n"/>
      <c r="W1717" s="14" t="n"/>
      <c r="X1717" s="87" t="n"/>
    </row>
    <row r="1718">
      <c r="A1718" s="13" t="n"/>
      <c r="B1718" s="14" t="n"/>
      <c r="C1718" s="14" t="n"/>
      <c r="D1718" s="14" t="n"/>
      <c r="E1718" s="13" t="n"/>
      <c r="F1718" s="13" t="n"/>
      <c r="G1718" s="14" t="n"/>
      <c r="H1718" s="15" t="n"/>
      <c r="I1718" s="15" t="n"/>
      <c r="J1718" s="308" t="n"/>
      <c r="K1718" s="15" t="n"/>
      <c r="L1718" s="15" t="n"/>
      <c r="M1718" s="15" t="n"/>
      <c r="N1718" s="14" t="n"/>
      <c r="O1718" s="13" t="n"/>
      <c r="P1718" s="14" t="n"/>
      <c r="Q1718" s="15">
        <f>IF(N1718="Sí",0,H1718-I1718-K1718)</f>
        <v/>
      </c>
      <c r="R1718" s="14">
        <f>F1718-TODAY()</f>
        <v/>
      </c>
      <c r="S1718" s="14">
        <f>IF(N1718="Sí","🟢 Pagado",IF(R1718&lt;0,"🔴 Vencido",IF(R1718&lt;=7,"🟡 Por vencer","")))</f>
        <v/>
      </c>
      <c r="T1718" s="14" t="n"/>
      <c r="U1718" s="14" t="n"/>
      <c r="V1718" s="14" t="n"/>
      <c r="W1718" s="14" t="n"/>
      <c r="X1718" s="87" t="n"/>
    </row>
    <row r="1719">
      <c r="A1719" s="13" t="n"/>
      <c r="B1719" s="14" t="n"/>
      <c r="C1719" s="14" t="n"/>
      <c r="D1719" s="14" t="n"/>
      <c r="E1719" s="13" t="n"/>
      <c r="F1719" s="13" t="n"/>
      <c r="G1719" s="14" t="n"/>
      <c r="H1719" s="15" t="n"/>
      <c r="I1719" s="15" t="n"/>
      <c r="J1719" s="308" t="n"/>
      <c r="K1719" s="15" t="n"/>
      <c r="L1719" s="15" t="n"/>
      <c r="M1719" s="15" t="n"/>
      <c r="N1719" s="14" t="n"/>
      <c r="O1719" s="13" t="n"/>
      <c r="P1719" s="14" t="n"/>
      <c r="Q1719" s="15">
        <f>IF(N1719="Sí",0,H1719-I1719-K1719)</f>
        <v/>
      </c>
      <c r="R1719" s="14">
        <f>F1719-TODAY()</f>
        <v/>
      </c>
      <c r="S1719" s="14">
        <f>IF(N1719="Sí","🟢 Pagado",IF(R1719&lt;0,"🔴 Vencido",IF(R1719&lt;=7,"🟡 Por vencer","")))</f>
        <v/>
      </c>
      <c r="T1719" s="14" t="n"/>
      <c r="U1719" s="14" t="n"/>
      <c r="V1719" s="14" t="n"/>
      <c r="W1719" s="14" t="n"/>
      <c r="X1719" s="87" t="n"/>
    </row>
    <row r="1720">
      <c r="A1720" s="13" t="n"/>
      <c r="B1720" s="14" t="n"/>
      <c r="C1720" s="14" t="n"/>
      <c r="D1720" s="14" t="n"/>
      <c r="E1720" s="13" t="n"/>
      <c r="F1720" s="13" t="n"/>
      <c r="G1720" s="14" t="n"/>
      <c r="H1720" s="15" t="n"/>
      <c r="I1720" s="15" t="n"/>
      <c r="J1720" s="308" t="n"/>
      <c r="K1720" s="15" t="n"/>
      <c r="L1720" s="15" t="n"/>
      <c r="M1720" s="15" t="n"/>
      <c r="N1720" s="14" t="n"/>
      <c r="O1720" s="13" t="n"/>
      <c r="P1720" s="14" t="n"/>
      <c r="Q1720" s="15">
        <f>IF(N1720="Sí",0,H1720-I1720-K1720)</f>
        <v/>
      </c>
      <c r="R1720" s="14">
        <f>F1720-TODAY()</f>
        <v/>
      </c>
      <c r="S1720" s="14">
        <f>IF(N1720="Sí","🟢 Pagado",IF(R1720&lt;0,"🔴 Vencido",IF(R1720&lt;=7,"🟡 Por vencer","")))</f>
        <v/>
      </c>
      <c r="T1720" s="14" t="n"/>
      <c r="U1720" s="14" t="n"/>
      <c r="V1720" s="14" t="n"/>
      <c r="W1720" s="14" t="n"/>
      <c r="X1720" s="87" t="n"/>
    </row>
    <row r="1721">
      <c r="A1721" s="13" t="n"/>
      <c r="B1721" s="14" t="n"/>
      <c r="C1721" s="14" t="n"/>
      <c r="D1721" s="14" t="n"/>
      <c r="E1721" s="13" t="n"/>
      <c r="F1721" s="13" t="n"/>
      <c r="G1721" s="14" t="n"/>
      <c r="H1721" s="15" t="n"/>
      <c r="I1721" s="15" t="n"/>
      <c r="J1721" s="308" t="n"/>
      <c r="K1721" s="15" t="n"/>
      <c r="L1721" s="15" t="n"/>
      <c r="M1721" s="15" t="n"/>
      <c r="N1721" s="14" t="n"/>
      <c r="O1721" s="13" t="n"/>
      <c r="P1721" s="14" t="n"/>
      <c r="Q1721" s="15">
        <f>IF(N1721="Sí",0,H1721-I1721-K1721)</f>
        <v/>
      </c>
      <c r="R1721" s="14">
        <f>F1721-TODAY()</f>
        <v/>
      </c>
      <c r="S1721" s="14">
        <f>IF(N1721="Sí","🟢 Pagado",IF(R1721&lt;0,"🔴 Vencido",IF(R1721&lt;=7,"🟡 Por vencer","")))</f>
        <v/>
      </c>
      <c r="T1721" s="14" t="n"/>
      <c r="U1721" s="14" t="n"/>
      <c r="V1721" s="14" t="n"/>
      <c r="W1721" s="14" t="n"/>
      <c r="X1721" s="87" t="n"/>
    </row>
    <row r="1722">
      <c r="A1722" s="13" t="n"/>
      <c r="B1722" s="14" t="n"/>
      <c r="C1722" s="14" t="n"/>
      <c r="D1722" s="14" t="n"/>
      <c r="E1722" s="13" t="n"/>
      <c r="F1722" s="13" t="n"/>
      <c r="G1722" s="14" t="n"/>
      <c r="H1722" s="15" t="n"/>
      <c r="I1722" s="15" t="n"/>
      <c r="J1722" s="308" t="n"/>
      <c r="K1722" s="15" t="n"/>
      <c r="L1722" s="15" t="n"/>
      <c r="M1722" s="15" t="n"/>
      <c r="N1722" s="14" t="n"/>
      <c r="O1722" s="13" t="n"/>
      <c r="P1722" s="14" t="n"/>
      <c r="Q1722" s="15">
        <f>IF(N1722="Sí",0,H1722-I1722-K1722)</f>
        <v/>
      </c>
      <c r="R1722" s="14">
        <f>F1722-TODAY()</f>
        <v/>
      </c>
      <c r="S1722" s="14">
        <f>IF(N1722="Sí","🟢 Pagado",IF(R1722&lt;0,"🔴 Vencido",IF(R1722&lt;=7,"🟡 Por vencer","")))</f>
        <v/>
      </c>
      <c r="T1722" s="14" t="n"/>
      <c r="U1722" s="14" t="n"/>
      <c r="V1722" s="14" t="n"/>
      <c r="W1722" s="14" t="n"/>
      <c r="X1722" s="87" t="n"/>
    </row>
    <row r="1723">
      <c r="A1723" s="13" t="n"/>
      <c r="B1723" s="14" t="n"/>
      <c r="C1723" s="14" t="n"/>
      <c r="D1723" s="14" t="n"/>
      <c r="E1723" s="13" t="n"/>
      <c r="F1723" s="13" t="n"/>
      <c r="G1723" s="14" t="n"/>
      <c r="H1723" s="15" t="n"/>
      <c r="I1723" s="15" t="n"/>
      <c r="J1723" s="308" t="n"/>
      <c r="K1723" s="15" t="n"/>
      <c r="L1723" s="15" t="n"/>
      <c r="M1723" s="15" t="n"/>
      <c r="N1723" s="14" t="n"/>
      <c r="O1723" s="13" t="n"/>
      <c r="P1723" s="14" t="n"/>
      <c r="Q1723" s="15">
        <f>IF(N1723="Sí",0,H1723-I1723-K1723)</f>
        <v/>
      </c>
      <c r="R1723" s="14">
        <f>F1723-TODAY()</f>
        <v/>
      </c>
      <c r="S1723" s="14">
        <f>IF(N1723="Sí","🟢 Pagado",IF(R1723&lt;0,"🔴 Vencido",IF(R1723&lt;=7,"🟡 Por vencer","")))</f>
        <v/>
      </c>
      <c r="T1723" s="14" t="n"/>
      <c r="U1723" s="14" t="n"/>
      <c r="V1723" s="14" t="n"/>
      <c r="W1723" s="14" t="n"/>
      <c r="X1723" s="87" t="n"/>
    </row>
    <row r="1724">
      <c r="A1724" s="13" t="n"/>
      <c r="B1724" s="14" t="n"/>
      <c r="C1724" s="14" t="n"/>
      <c r="D1724" s="14" t="n"/>
      <c r="E1724" s="13" t="n"/>
      <c r="F1724" s="13" t="n"/>
      <c r="G1724" s="14" t="n"/>
      <c r="H1724" s="15" t="n"/>
      <c r="I1724" s="15" t="n"/>
      <c r="J1724" s="308" t="n"/>
      <c r="K1724" s="15" t="n"/>
      <c r="L1724" s="15" t="n"/>
      <c r="M1724" s="15" t="n"/>
      <c r="N1724" s="14" t="n"/>
      <c r="O1724" s="13" t="n"/>
      <c r="P1724" s="14" t="n"/>
      <c r="Q1724" s="15">
        <f>IF(N1724="Sí",0,H1724-I1724-K1724)</f>
        <v/>
      </c>
      <c r="R1724" s="14">
        <f>F1724-TODAY()</f>
        <v/>
      </c>
      <c r="S1724" s="14">
        <f>IF(N1724="Sí","🟢 Pagado",IF(R1724&lt;0,"🔴 Vencido",IF(R1724&lt;=7,"🟡 Por vencer","")))</f>
        <v/>
      </c>
      <c r="T1724" s="14" t="n"/>
      <c r="U1724" s="14" t="n"/>
      <c r="V1724" s="14" t="n"/>
      <c r="W1724" s="14" t="n"/>
      <c r="X1724" s="87" t="n"/>
    </row>
    <row r="1725">
      <c r="A1725" s="13" t="n"/>
      <c r="B1725" s="14" t="n"/>
      <c r="C1725" s="14" t="n"/>
      <c r="D1725" s="14" t="n"/>
      <c r="E1725" s="13" t="n"/>
      <c r="F1725" s="13" t="n"/>
      <c r="G1725" s="14" t="n"/>
      <c r="H1725" s="15" t="n"/>
      <c r="I1725" s="15" t="n"/>
      <c r="J1725" s="308" t="n"/>
      <c r="K1725" s="15" t="n"/>
      <c r="L1725" s="15" t="n"/>
      <c r="M1725" s="15" t="n"/>
      <c r="N1725" s="14" t="n"/>
      <c r="O1725" s="13" t="n"/>
      <c r="P1725" s="14" t="n"/>
      <c r="Q1725" s="15">
        <f>IF(N1725="Sí",0,H1725-I1725-K1725)</f>
        <v/>
      </c>
      <c r="R1725" s="14">
        <f>F1725-TODAY()</f>
        <v/>
      </c>
      <c r="S1725" s="14">
        <f>IF(N1725="Sí","🟢 Pagado",IF(R1725&lt;0,"🔴 Vencido",IF(R1725&lt;=7,"🟡 Por vencer","")))</f>
        <v/>
      </c>
      <c r="T1725" s="14" t="n"/>
      <c r="U1725" s="14" t="n"/>
      <c r="V1725" s="14" t="n"/>
      <c r="W1725" s="14" t="n"/>
      <c r="X1725" s="87" t="n"/>
    </row>
    <row r="1726">
      <c r="A1726" s="13" t="n"/>
      <c r="B1726" s="14" t="n"/>
      <c r="C1726" s="14" t="n"/>
      <c r="D1726" s="14" t="n"/>
      <c r="E1726" s="13" t="n"/>
      <c r="F1726" s="13" t="n"/>
      <c r="G1726" s="14" t="n"/>
      <c r="H1726" s="15" t="n"/>
      <c r="I1726" s="15" t="n"/>
      <c r="J1726" s="308" t="n"/>
      <c r="K1726" s="15" t="n"/>
      <c r="L1726" s="15" t="n"/>
      <c r="M1726" s="15" t="n"/>
      <c r="N1726" s="14" t="n"/>
      <c r="O1726" s="13" t="n"/>
      <c r="P1726" s="14" t="n"/>
      <c r="Q1726" s="15">
        <f>IF(N1726="Sí",0,H1726-I1726-K1726)</f>
        <v/>
      </c>
      <c r="R1726" s="14">
        <f>F1726-TODAY()</f>
        <v/>
      </c>
      <c r="S1726" s="14">
        <f>IF(N1726="Sí","🟢 Pagado",IF(R1726&lt;0,"🔴 Vencido",IF(R1726&lt;=7,"🟡 Por vencer","")))</f>
        <v/>
      </c>
      <c r="T1726" s="14" t="n"/>
      <c r="U1726" s="14" t="n"/>
      <c r="V1726" s="14" t="n"/>
      <c r="W1726" s="14" t="n"/>
      <c r="X1726" s="87" t="n"/>
    </row>
    <row r="1727">
      <c r="A1727" s="13" t="n"/>
      <c r="B1727" s="14" t="n"/>
      <c r="C1727" s="14" t="n"/>
      <c r="D1727" s="14" t="n"/>
      <c r="E1727" s="13" t="n"/>
      <c r="F1727" s="13" t="n"/>
      <c r="G1727" s="14" t="n"/>
      <c r="H1727" s="15" t="n"/>
      <c r="I1727" s="15" t="n"/>
      <c r="J1727" s="308" t="n"/>
      <c r="K1727" s="15" t="n"/>
      <c r="L1727" s="15" t="n"/>
      <c r="M1727" s="15" t="n"/>
      <c r="N1727" s="14" t="n"/>
      <c r="O1727" s="13" t="n"/>
      <c r="P1727" s="14" t="n"/>
      <c r="Q1727" s="15">
        <f>IF(N1727="Sí",0,H1727-I1727-K1727)</f>
        <v/>
      </c>
      <c r="R1727" s="14">
        <f>F1727-TODAY()</f>
        <v/>
      </c>
      <c r="S1727" s="14">
        <f>IF(N1727="Sí","🟢 Pagado",IF(R1727&lt;0,"🔴 Vencido",IF(R1727&lt;=7,"🟡 Por vencer","")))</f>
        <v/>
      </c>
      <c r="T1727" s="14" t="n"/>
      <c r="U1727" s="14" t="n"/>
      <c r="V1727" s="14" t="n"/>
      <c r="W1727" s="14" t="n"/>
      <c r="X1727" s="87" t="n"/>
    </row>
    <row r="1728">
      <c r="A1728" s="13" t="n"/>
      <c r="B1728" s="14" t="n"/>
      <c r="C1728" s="14" t="n"/>
      <c r="D1728" s="14" t="n"/>
      <c r="E1728" s="13" t="n"/>
      <c r="F1728" s="13" t="n"/>
      <c r="G1728" s="14" t="n"/>
      <c r="H1728" s="15" t="n"/>
      <c r="I1728" s="15" t="n"/>
      <c r="J1728" s="308" t="n"/>
      <c r="K1728" s="15" t="n"/>
      <c r="L1728" s="15" t="n"/>
      <c r="M1728" s="15" t="n"/>
      <c r="N1728" s="14" t="n"/>
      <c r="O1728" s="13" t="n"/>
      <c r="P1728" s="14" t="n"/>
      <c r="Q1728" s="15">
        <f>IF(N1728="Sí",0,H1728-I1728-K1728)</f>
        <v/>
      </c>
      <c r="R1728" s="14">
        <f>F1728-TODAY()</f>
        <v/>
      </c>
      <c r="S1728" s="14">
        <f>IF(N1728="Sí","🟢 Pagado",IF(R1728&lt;0,"🔴 Vencido",IF(R1728&lt;=7,"🟡 Por vencer","")))</f>
        <v/>
      </c>
      <c r="T1728" s="14" t="n"/>
      <c r="U1728" s="14" t="n"/>
      <c r="V1728" s="14" t="n"/>
      <c r="W1728" s="14" t="n"/>
      <c r="X1728" s="87" t="n"/>
    </row>
    <row r="1729">
      <c r="A1729" s="13" t="n"/>
      <c r="B1729" s="14" t="n"/>
      <c r="C1729" s="14" t="n"/>
      <c r="D1729" s="14" t="n"/>
      <c r="E1729" s="13" t="n"/>
      <c r="F1729" s="13" t="n"/>
      <c r="G1729" s="14" t="n"/>
      <c r="H1729" s="15" t="n"/>
      <c r="I1729" s="15" t="n"/>
      <c r="J1729" s="308" t="n"/>
      <c r="K1729" s="15" t="n"/>
      <c r="L1729" s="15" t="n"/>
      <c r="M1729" s="15" t="n"/>
      <c r="N1729" s="14" t="n"/>
      <c r="O1729" s="13" t="n"/>
      <c r="P1729" s="14" t="n"/>
      <c r="Q1729" s="15">
        <f>IF(N1729="Sí",0,H1729-I1729-K1729)</f>
        <v/>
      </c>
      <c r="R1729" s="14">
        <f>F1729-TODAY()</f>
        <v/>
      </c>
      <c r="S1729" s="14">
        <f>IF(N1729="Sí","🟢 Pagado",IF(R1729&lt;0,"🔴 Vencido",IF(R1729&lt;=7,"🟡 Por vencer","")))</f>
        <v/>
      </c>
      <c r="T1729" s="14" t="n"/>
      <c r="U1729" s="14" t="n"/>
      <c r="V1729" s="14" t="n"/>
      <c r="W1729" s="14" t="n"/>
      <c r="X1729" s="87" t="n"/>
    </row>
    <row r="1730">
      <c r="A1730" s="13" t="n"/>
      <c r="B1730" s="14" t="n"/>
      <c r="C1730" s="14" t="n"/>
      <c r="D1730" s="14" t="n"/>
      <c r="E1730" s="13" t="n"/>
      <c r="F1730" s="13" t="n"/>
      <c r="G1730" s="14" t="n"/>
      <c r="H1730" s="15" t="n"/>
      <c r="I1730" s="15" t="n"/>
      <c r="J1730" s="308" t="n"/>
      <c r="K1730" s="15" t="n"/>
      <c r="L1730" s="15" t="n"/>
      <c r="M1730" s="15" t="n"/>
      <c r="N1730" s="14" t="n"/>
      <c r="O1730" s="13" t="n"/>
      <c r="P1730" s="14" t="n"/>
      <c r="Q1730" s="15">
        <f>IF(N1730="Sí",0,H1730-I1730-K1730)</f>
        <v/>
      </c>
      <c r="R1730" s="14">
        <f>F1730-TODAY()</f>
        <v/>
      </c>
      <c r="S1730" s="14">
        <f>IF(N1730="Sí","🟢 Pagado",IF(R1730&lt;0,"🔴 Vencido",IF(R1730&lt;=7,"🟡 Por vencer","")))</f>
        <v/>
      </c>
      <c r="T1730" s="14" t="n"/>
      <c r="U1730" s="14" t="n"/>
      <c r="V1730" s="14" t="n"/>
      <c r="W1730" s="14" t="n"/>
      <c r="X1730" s="87" t="n"/>
    </row>
    <row r="1731">
      <c r="A1731" s="13" t="n"/>
      <c r="B1731" s="14" t="n"/>
      <c r="C1731" s="14" t="n"/>
      <c r="D1731" s="14" t="n"/>
      <c r="E1731" s="13" t="n"/>
      <c r="F1731" s="13" t="n"/>
      <c r="G1731" s="14" t="n"/>
      <c r="H1731" s="15" t="n"/>
      <c r="I1731" s="15" t="n"/>
      <c r="J1731" s="308" t="n"/>
      <c r="K1731" s="15" t="n"/>
      <c r="L1731" s="15" t="n"/>
      <c r="M1731" s="15" t="n"/>
      <c r="N1731" s="14" t="n"/>
      <c r="O1731" s="13" t="n"/>
      <c r="P1731" s="14" t="n"/>
      <c r="Q1731" s="15">
        <f>IF(N1731="Sí",0,H1731-I1731-K1731)</f>
        <v/>
      </c>
      <c r="R1731" s="14">
        <f>F1731-TODAY()</f>
        <v/>
      </c>
      <c r="S1731" s="14">
        <f>IF(N1731="Sí","🟢 Pagado",IF(R1731&lt;0,"🔴 Vencido",IF(R1731&lt;=7,"🟡 Por vencer","")))</f>
        <v/>
      </c>
      <c r="T1731" s="14" t="n"/>
      <c r="U1731" s="14" t="n"/>
      <c r="V1731" s="14" t="n"/>
      <c r="W1731" s="14" t="n"/>
      <c r="X1731" s="87" t="n"/>
    </row>
    <row r="1732">
      <c r="A1732" s="13" t="n"/>
      <c r="B1732" s="14" t="n"/>
      <c r="C1732" s="14" t="n"/>
      <c r="D1732" s="14" t="n"/>
      <c r="E1732" s="13" t="n"/>
      <c r="F1732" s="13" t="n"/>
      <c r="G1732" s="14" t="n"/>
      <c r="H1732" s="15" t="n"/>
      <c r="I1732" s="15" t="n"/>
      <c r="J1732" s="308" t="n"/>
      <c r="K1732" s="15" t="n"/>
      <c r="L1732" s="15" t="n"/>
      <c r="M1732" s="15" t="n"/>
      <c r="N1732" s="14" t="n"/>
      <c r="O1732" s="13" t="n"/>
      <c r="P1732" s="14" t="n"/>
      <c r="Q1732" s="15">
        <f>IF(N1732="Sí",0,H1732-I1732-K1732)</f>
        <v/>
      </c>
      <c r="R1732" s="14">
        <f>F1732-TODAY()</f>
        <v/>
      </c>
      <c r="S1732" s="14">
        <f>IF(N1732="Sí","🟢 Pagado",IF(R1732&lt;0,"🔴 Vencido",IF(R1732&lt;=7,"🟡 Por vencer","")))</f>
        <v/>
      </c>
      <c r="T1732" s="14" t="n"/>
      <c r="U1732" s="14" t="n"/>
      <c r="V1732" s="14" t="n"/>
      <c r="W1732" s="14" t="n"/>
      <c r="X1732" s="87" t="n"/>
    </row>
    <row r="1733">
      <c r="A1733" s="13" t="n"/>
      <c r="B1733" s="14" t="n"/>
      <c r="C1733" s="14" t="n"/>
      <c r="D1733" s="14" t="n"/>
      <c r="E1733" s="13" t="n"/>
      <c r="F1733" s="13" t="n"/>
      <c r="G1733" s="14" t="n"/>
      <c r="H1733" s="15" t="n"/>
      <c r="I1733" s="15" t="n"/>
      <c r="J1733" s="308" t="n"/>
      <c r="K1733" s="15" t="n"/>
      <c r="L1733" s="15" t="n"/>
      <c r="M1733" s="15" t="n"/>
      <c r="N1733" s="14" t="n"/>
      <c r="O1733" s="13" t="n"/>
      <c r="P1733" s="14" t="n"/>
      <c r="Q1733" s="15">
        <f>IF(N1733="Sí",0,H1733-I1733-K1733)</f>
        <v/>
      </c>
      <c r="R1733" s="14">
        <f>F1733-TODAY()</f>
        <v/>
      </c>
      <c r="S1733" s="14">
        <f>IF(N1733="Sí","🟢 Pagado",IF(R1733&lt;0,"🔴 Vencido",IF(R1733&lt;=7,"🟡 Por vencer","")))</f>
        <v/>
      </c>
      <c r="T1733" s="14" t="n"/>
      <c r="U1733" s="14" t="n"/>
      <c r="V1733" s="14" t="n"/>
      <c r="W1733" s="14" t="n"/>
      <c r="X1733" s="87" t="n"/>
    </row>
    <row r="1734">
      <c r="A1734" s="13" t="n"/>
      <c r="B1734" s="14" t="n"/>
      <c r="C1734" s="14" t="n"/>
      <c r="D1734" s="14" t="n"/>
      <c r="E1734" s="13" t="n"/>
      <c r="F1734" s="13" t="n"/>
      <c r="G1734" s="14" t="n"/>
      <c r="H1734" s="15" t="n"/>
      <c r="I1734" s="15" t="n"/>
      <c r="J1734" s="308" t="n"/>
      <c r="K1734" s="15" t="n"/>
      <c r="L1734" s="15" t="n"/>
      <c r="M1734" s="15" t="n"/>
      <c r="N1734" s="14" t="n"/>
      <c r="O1734" s="13" t="n"/>
      <c r="P1734" s="14" t="n"/>
      <c r="Q1734" s="15">
        <f>IF(N1734="Sí",0,H1734-I1734-K1734)</f>
        <v/>
      </c>
      <c r="R1734" s="14">
        <f>F1734-TODAY()</f>
        <v/>
      </c>
      <c r="S1734" s="14">
        <f>IF(N1734="Sí","🟢 Pagado",IF(R1734&lt;0,"🔴 Vencido",IF(R1734&lt;=7,"🟡 Por vencer","")))</f>
        <v/>
      </c>
      <c r="T1734" s="14" t="n"/>
      <c r="U1734" s="14" t="n"/>
      <c r="V1734" s="14" t="n"/>
      <c r="W1734" s="14" t="n"/>
      <c r="X1734" s="87" t="n"/>
    </row>
    <row r="1735">
      <c r="A1735" s="13" t="n"/>
      <c r="B1735" s="14" t="n"/>
      <c r="C1735" s="14" t="n"/>
      <c r="D1735" s="14" t="n"/>
      <c r="E1735" s="13" t="n"/>
      <c r="F1735" s="13" t="n"/>
      <c r="G1735" s="14" t="n"/>
      <c r="H1735" s="15" t="n"/>
      <c r="I1735" s="15" t="n"/>
      <c r="J1735" s="308" t="n"/>
      <c r="K1735" s="15" t="n"/>
      <c r="L1735" s="15" t="n"/>
      <c r="M1735" s="15" t="n"/>
      <c r="N1735" s="14" t="n"/>
      <c r="O1735" s="13" t="n"/>
      <c r="P1735" s="14" t="n"/>
      <c r="Q1735" s="15">
        <f>IF(N1735="Sí",0,H1735-I1735-K1735)</f>
        <v/>
      </c>
      <c r="R1735" s="14">
        <f>F1735-TODAY()</f>
        <v/>
      </c>
      <c r="S1735" s="14">
        <f>IF(N1735="Sí","🟢 Pagado",IF(R1735&lt;0,"🔴 Vencido",IF(R1735&lt;=7,"🟡 Por vencer","")))</f>
        <v/>
      </c>
      <c r="T1735" s="14" t="n"/>
      <c r="U1735" s="14" t="n"/>
      <c r="V1735" s="14" t="n"/>
      <c r="W1735" s="14" t="n"/>
      <c r="X1735" s="87" t="n"/>
    </row>
    <row r="1736">
      <c r="A1736" s="13" t="n"/>
      <c r="B1736" s="14" t="n"/>
      <c r="C1736" s="14" t="n"/>
      <c r="D1736" s="14" t="n"/>
      <c r="E1736" s="13" t="n"/>
      <c r="F1736" s="13" t="n"/>
      <c r="G1736" s="14" t="n"/>
      <c r="H1736" s="15" t="n"/>
      <c r="I1736" s="15" t="n"/>
      <c r="J1736" s="308" t="n"/>
      <c r="K1736" s="15" t="n"/>
      <c r="L1736" s="15" t="n"/>
      <c r="M1736" s="15" t="n"/>
      <c r="N1736" s="14" t="n"/>
      <c r="O1736" s="13" t="n"/>
      <c r="P1736" s="14" t="n"/>
      <c r="Q1736" s="15">
        <f>IF(N1736="Sí",0,H1736-I1736-K1736)</f>
        <v/>
      </c>
      <c r="R1736" s="14">
        <f>F1736-TODAY()</f>
        <v/>
      </c>
      <c r="S1736" s="14">
        <f>IF(N1736="Sí","🟢 Pagado",IF(R1736&lt;0,"🔴 Vencido",IF(R1736&lt;=7,"🟡 Por vencer","")))</f>
        <v/>
      </c>
      <c r="T1736" s="14" t="n"/>
      <c r="U1736" s="14" t="n"/>
      <c r="V1736" s="14" t="n"/>
      <c r="W1736" s="14" t="n"/>
      <c r="X1736" s="87" t="n"/>
    </row>
    <row r="1737">
      <c r="A1737" s="13" t="n"/>
      <c r="B1737" s="14" t="n"/>
      <c r="C1737" s="14" t="n"/>
      <c r="D1737" s="14" t="n"/>
      <c r="E1737" s="13" t="n"/>
      <c r="F1737" s="13" t="n"/>
      <c r="G1737" s="14" t="n"/>
      <c r="H1737" s="15" t="n"/>
      <c r="I1737" s="15" t="n"/>
      <c r="J1737" s="308" t="n"/>
      <c r="K1737" s="15" t="n"/>
      <c r="L1737" s="15" t="n"/>
      <c r="M1737" s="15" t="n"/>
      <c r="N1737" s="14" t="n"/>
      <c r="O1737" s="13" t="n"/>
      <c r="P1737" s="14" t="n"/>
      <c r="Q1737" s="15">
        <f>IF(N1737="Sí",0,H1737-I1737-K1737)</f>
        <v/>
      </c>
      <c r="R1737" s="14">
        <f>F1737-TODAY()</f>
        <v/>
      </c>
      <c r="S1737" s="14">
        <f>IF(N1737="Sí","🟢 Pagado",IF(R1737&lt;0,"🔴 Vencido",IF(R1737&lt;=7,"🟡 Por vencer","")))</f>
        <v/>
      </c>
      <c r="T1737" s="14" t="n"/>
      <c r="U1737" s="14" t="n"/>
      <c r="V1737" s="14" t="n"/>
      <c r="W1737" s="14" t="n"/>
      <c r="X1737" s="87" t="n"/>
    </row>
    <row r="1738">
      <c r="A1738" s="13" t="n"/>
      <c r="B1738" s="14" t="n"/>
      <c r="C1738" s="14" t="n"/>
      <c r="D1738" s="14" t="n"/>
      <c r="E1738" s="13" t="n"/>
      <c r="F1738" s="13" t="n"/>
      <c r="G1738" s="14" t="n"/>
      <c r="H1738" s="15" t="n"/>
      <c r="I1738" s="15" t="n"/>
      <c r="J1738" s="308" t="n"/>
      <c r="K1738" s="15" t="n"/>
      <c r="L1738" s="15" t="n"/>
      <c r="M1738" s="15" t="n"/>
      <c r="N1738" s="14" t="n"/>
      <c r="O1738" s="13" t="n"/>
      <c r="P1738" s="14" t="n"/>
      <c r="Q1738" s="15">
        <f>IF(N1738="Sí",0,H1738-I1738-K1738)</f>
        <v/>
      </c>
      <c r="R1738" s="14">
        <f>F1738-TODAY()</f>
        <v/>
      </c>
      <c r="S1738" s="14">
        <f>IF(N1738="Sí","🟢 Pagado",IF(R1738&lt;0,"🔴 Vencido",IF(R1738&lt;=7,"🟡 Por vencer","")))</f>
        <v/>
      </c>
      <c r="T1738" s="14" t="n"/>
      <c r="U1738" s="14" t="n"/>
      <c r="V1738" s="14" t="n"/>
      <c r="W1738" s="14" t="n"/>
      <c r="X1738" s="87" t="n"/>
    </row>
    <row r="1739">
      <c r="A1739" s="13" t="n"/>
      <c r="B1739" s="14" t="n"/>
      <c r="C1739" s="14" t="n"/>
      <c r="D1739" s="14" t="n"/>
      <c r="E1739" s="13" t="n"/>
      <c r="F1739" s="13" t="n"/>
      <c r="G1739" s="14" t="n"/>
      <c r="H1739" s="15" t="n"/>
      <c r="I1739" s="15" t="n"/>
      <c r="J1739" s="308" t="n"/>
      <c r="K1739" s="15" t="n"/>
      <c r="L1739" s="15" t="n"/>
      <c r="M1739" s="15" t="n"/>
      <c r="N1739" s="14" t="n"/>
      <c r="O1739" s="13" t="n"/>
      <c r="P1739" s="14" t="n"/>
      <c r="Q1739" s="15">
        <f>IF(N1739="Sí",0,H1739-I1739-K1739)</f>
        <v/>
      </c>
      <c r="R1739" s="14">
        <f>F1739-TODAY()</f>
        <v/>
      </c>
      <c r="S1739" s="14">
        <f>IF(N1739="Sí","🟢 Pagado",IF(R1739&lt;0,"🔴 Vencido",IF(R1739&lt;=7,"🟡 Por vencer","")))</f>
        <v/>
      </c>
      <c r="T1739" s="14" t="n"/>
      <c r="U1739" s="14" t="n"/>
      <c r="V1739" s="14" t="n"/>
      <c r="W1739" s="14" t="n"/>
      <c r="X1739" s="87" t="n"/>
    </row>
    <row r="1740">
      <c r="A1740" s="13" t="n"/>
      <c r="B1740" s="14" t="n"/>
      <c r="C1740" s="14" t="n"/>
      <c r="D1740" s="14" t="n"/>
      <c r="E1740" s="13" t="n"/>
      <c r="F1740" s="13" t="n"/>
      <c r="G1740" s="14" t="n"/>
      <c r="H1740" s="15" t="n"/>
      <c r="I1740" s="15" t="n"/>
      <c r="J1740" s="308" t="n"/>
      <c r="K1740" s="15" t="n"/>
      <c r="L1740" s="15" t="n"/>
      <c r="M1740" s="15" t="n"/>
      <c r="N1740" s="14" t="n"/>
      <c r="O1740" s="13" t="n"/>
      <c r="P1740" s="14" t="n"/>
      <c r="Q1740" s="15">
        <f>IF(N1740="Sí",0,H1740-I1740-K1740)</f>
        <v/>
      </c>
      <c r="R1740" s="14">
        <f>F1740-TODAY()</f>
        <v/>
      </c>
      <c r="S1740" s="14">
        <f>IF(N1740="Sí","🟢 Pagado",IF(R1740&lt;0,"🔴 Vencido",IF(R1740&lt;=7,"🟡 Por vencer","")))</f>
        <v/>
      </c>
      <c r="T1740" s="14" t="n"/>
      <c r="U1740" s="14" t="n"/>
      <c r="V1740" s="14" t="n"/>
      <c r="W1740" s="14" t="n"/>
      <c r="X1740" s="87" t="n"/>
    </row>
    <row r="1741">
      <c r="A1741" s="13" t="n"/>
      <c r="B1741" s="14" t="n"/>
      <c r="C1741" s="14" t="n"/>
      <c r="D1741" s="14" t="n"/>
      <c r="E1741" s="13" t="n"/>
      <c r="F1741" s="13" t="n"/>
      <c r="G1741" s="14" t="n"/>
      <c r="H1741" s="15" t="n"/>
      <c r="I1741" s="15" t="n"/>
      <c r="J1741" s="308" t="n"/>
      <c r="K1741" s="15" t="n"/>
      <c r="L1741" s="15" t="n"/>
      <c r="M1741" s="15" t="n"/>
      <c r="N1741" s="14" t="n"/>
      <c r="O1741" s="13" t="n"/>
      <c r="P1741" s="14" t="n"/>
      <c r="Q1741" s="15">
        <f>IF(N1741="Sí",0,H1741-I1741-K1741)</f>
        <v/>
      </c>
      <c r="R1741" s="14">
        <f>F1741-TODAY()</f>
        <v/>
      </c>
      <c r="S1741" s="14">
        <f>IF(N1741="Sí","🟢 Pagado",IF(R1741&lt;0,"🔴 Vencido",IF(R1741&lt;=7,"🟡 Por vencer","")))</f>
        <v/>
      </c>
      <c r="T1741" s="14" t="n"/>
      <c r="U1741" s="14" t="n"/>
      <c r="V1741" s="14" t="n"/>
      <c r="W1741" s="14" t="n"/>
      <c r="X1741" s="87" t="n"/>
    </row>
    <row r="1742">
      <c r="A1742" s="13" t="n"/>
      <c r="B1742" s="14" t="n"/>
      <c r="C1742" s="14" t="n"/>
      <c r="D1742" s="14" t="n"/>
      <c r="E1742" s="13" t="n"/>
      <c r="F1742" s="13" t="n"/>
      <c r="G1742" s="14" t="n"/>
      <c r="H1742" s="15" t="n"/>
      <c r="I1742" s="15" t="n"/>
      <c r="J1742" s="308" t="n"/>
      <c r="K1742" s="15" t="n"/>
      <c r="L1742" s="15" t="n"/>
      <c r="M1742" s="15" t="n"/>
      <c r="N1742" s="14" t="n"/>
      <c r="O1742" s="13" t="n"/>
      <c r="P1742" s="14" t="n"/>
      <c r="Q1742" s="15">
        <f>IF(N1742="Sí",0,H1742-I1742-K1742)</f>
        <v/>
      </c>
      <c r="R1742" s="14">
        <f>F1742-TODAY()</f>
        <v/>
      </c>
      <c r="S1742" s="14">
        <f>IF(N1742="Sí","🟢 Pagado",IF(R1742&lt;0,"🔴 Vencido",IF(R1742&lt;=7,"🟡 Por vencer","")))</f>
        <v/>
      </c>
      <c r="T1742" s="14" t="n"/>
      <c r="U1742" s="14" t="n"/>
      <c r="V1742" s="14" t="n"/>
      <c r="W1742" s="14" t="n"/>
      <c r="X1742" s="87" t="n"/>
    </row>
    <row r="1743">
      <c r="A1743" s="13" t="n"/>
      <c r="B1743" s="14" t="n"/>
      <c r="C1743" s="14" t="n"/>
      <c r="D1743" s="14" t="n"/>
      <c r="E1743" s="13" t="n"/>
      <c r="F1743" s="13" t="n"/>
      <c r="G1743" s="14" t="n"/>
      <c r="H1743" s="15" t="n"/>
      <c r="I1743" s="15" t="n"/>
      <c r="J1743" s="308" t="n"/>
      <c r="K1743" s="15" t="n"/>
      <c r="L1743" s="15" t="n"/>
      <c r="M1743" s="15" t="n"/>
      <c r="N1743" s="14" t="n"/>
      <c r="O1743" s="13" t="n"/>
      <c r="P1743" s="14" t="n"/>
      <c r="Q1743" s="15">
        <f>IF(N1743="Sí",0,H1743-I1743-K1743)</f>
        <v/>
      </c>
      <c r="R1743" s="14">
        <f>F1743-TODAY()</f>
        <v/>
      </c>
      <c r="S1743" s="14">
        <f>IF(N1743="Sí","🟢 Pagado",IF(R1743&lt;0,"🔴 Vencido",IF(R1743&lt;=7,"🟡 Por vencer","")))</f>
        <v/>
      </c>
      <c r="T1743" s="14" t="n"/>
      <c r="U1743" s="14" t="n"/>
      <c r="V1743" s="14" t="n"/>
      <c r="W1743" s="14" t="n"/>
      <c r="X1743" s="87" t="n"/>
    </row>
    <row r="1744">
      <c r="A1744" s="13" t="n"/>
      <c r="B1744" s="14" t="n"/>
      <c r="C1744" s="14" t="n"/>
      <c r="D1744" s="14" t="n"/>
      <c r="E1744" s="13" t="n"/>
      <c r="F1744" s="13" t="n"/>
      <c r="G1744" s="14" t="n"/>
      <c r="H1744" s="15" t="n"/>
      <c r="I1744" s="15" t="n"/>
      <c r="J1744" s="308" t="n"/>
      <c r="K1744" s="15" t="n"/>
      <c r="L1744" s="15" t="n"/>
      <c r="M1744" s="15" t="n"/>
      <c r="N1744" s="14" t="n"/>
      <c r="O1744" s="13" t="n"/>
      <c r="P1744" s="14" t="n"/>
      <c r="Q1744" s="15">
        <f>IF(N1744="Sí",0,H1744-I1744-K1744)</f>
        <v/>
      </c>
      <c r="R1744" s="14">
        <f>F1744-TODAY()</f>
        <v/>
      </c>
      <c r="S1744" s="14">
        <f>IF(N1744="Sí","🟢 Pagado",IF(R1744&lt;0,"🔴 Vencido",IF(R1744&lt;=7,"🟡 Por vencer","")))</f>
        <v/>
      </c>
      <c r="T1744" s="14" t="n"/>
      <c r="U1744" s="14" t="n"/>
      <c r="V1744" s="14" t="n"/>
      <c r="W1744" s="14" t="n"/>
      <c r="X1744" s="87" t="n"/>
    </row>
    <row r="1745">
      <c r="A1745" s="13" t="n"/>
      <c r="B1745" s="14" t="n"/>
      <c r="C1745" s="14" t="n"/>
      <c r="D1745" s="14" t="n"/>
      <c r="E1745" s="13" t="n"/>
      <c r="F1745" s="13" t="n"/>
      <c r="G1745" s="14" t="n"/>
      <c r="H1745" s="15" t="n"/>
      <c r="I1745" s="15" t="n"/>
      <c r="J1745" s="308" t="n"/>
      <c r="K1745" s="15" t="n"/>
      <c r="L1745" s="15" t="n"/>
      <c r="M1745" s="15" t="n"/>
      <c r="N1745" s="14" t="n"/>
      <c r="O1745" s="13" t="n"/>
      <c r="P1745" s="14" t="n"/>
      <c r="Q1745" s="15">
        <f>IF(N1745="Sí",0,H1745-I1745-K1745)</f>
        <v/>
      </c>
      <c r="R1745" s="14">
        <f>F1745-TODAY()</f>
        <v/>
      </c>
      <c r="S1745" s="14">
        <f>IF(N1745="Sí","🟢 Pagado",IF(R1745&lt;0,"🔴 Vencido",IF(R1745&lt;=7,"🟡 Por vencer","")))</f>
        <v/>
      </c>
      <c r="T1745" s="14" t="n"/>
      <c r="U1745" s="14" t="n"/>
      <c r="V1745" s="14" t="n"/>
      <c r="W1745" s="14" t="n"/>
      <c r="X1745" s="87" t="n"/>
    </row>
    <row r="1746">
      <c r="A1746" s="13" t="n"/>
      <c r="B1746" s="14" t="n"/>
      <c r="C1746" s="14" t="n"/>
      <c r="D1746" s="14" t="n"/>
      <c r="E1746" s="13" t="n"/>
      <c r="F1746" s="13" t="n"/>
      <c r="G1746" s="14" t="n"/>
      <c r="H1746" s="15" t="n"/>
      <c r="I1746" s="15" t="n"/>
      <c r="J1746" s="308" t="n"/>
      <c r="K1746" s="15" t="n"/>
      <c r="L1746" s="15" t="n"/>
      <c r="M1746" s="15" t="n"/>
      <c r="N1746" s="14" t="n"/>
      <c r="O1746" s="13" t="n"/>
      <c r="P1746" s="14" t="n"/>
      <c r="Q1746" s="15">
        <f>IF(N1746="Sí",0,H1746-I1746-K1746)</f>
        <v/>
      </c>
      <c r="R1746" s="14">
        <f>F1746-TODAY()</f>
        <v/>
      </c>
      <c r="S1746" s="14">
        <f>IF(N1746="Sí","🟢 Pagado",IF(R1746&lt;0,"🔴 Vencido",IF(R1746&lt;=7,"🟡 Por vencer","")))</f>
        <v/>
      </c>
      <c r="T1746" s="14" t="n"/>
      <c r="U1746" s="14" t="n"/>
      <c r="V1746" s="14" t="n"/>
      <c r="W1746" s="14" t="n"/>
      <c r="X1746" s="87" t="n"/>
    </row>
    <row r="1747">
      <c r="A1747" s="13" t="n"/>
      <c r="B1747" s="14" t="n"/>
      <c r="C1747" s="14" t="n"/>
      <c r="D1747" s="14" t="n"/>
      <c r="E1747" s="13" t="n"/>
      <c r="F1747" s="13" t="n"/>
      <c r="G1747" s="14" t="n"/>
      <c r="H1747" s="15" t="n"/>
      <c r="I1747" s="15" t="n"/>
      <c r="J1747" s="308" t="n"/>
      <c r="K1747" s="15" t="n"/>
      <c r="L1747" s="15" t="n"/>
      <c r="M1747" s="15" t="n"/>
      <c r="N1747" s="14" t="n"/>
      <c r="O1747" s="13" t="n"/>
      <c r="P1747" s="14" t="n"/>
      <c r="Q1747" s="15">
        <f>IF(N1747="Sí",0,H1747-I1747-K1747)</f>
        <v/>
      </c>
      <c r="R1747" s="14">
        <f>F1747-TODAY()</f>
        <v/>
      </c>
      <c r="S1747" s="14">
        <f>IF(N1747="Sí","🟢 Pagado",IF(R1747&lt;0,"🔴 Vencido",IF(R1747&lt;=7,"🟡 Por vencer","")))</f>
        <v/>
      </c>
      <c r="T1747" s="14" t="n"/>
      <c r="U1747" s="14" t="n"/>
      <c r="V1747" s="14" t="n"/>
      <c r="W1747" s="14" t="n"/>
      <c r="X1747" s="87" t="n"/>
    </row>
    <row r="1748">
      <c r="A1748" s="13" t="n"/>
      <c r="B1748" s="14" t="n"/>
      <c r="C1748" s="14" t="n"/>
      <c r="D1748" s="14" t="n"/>
      <c r="E1748" s="13" t="n"/>
      <c r="F1748" s="13" t="n"/>
      <c r="G1748" s="14" t="n"/>
      <c r="H1748" s="15" t="n"/>
      <c r="I1748" s="15" t="n"/>
      <c r="J1748" s="308" t="n"/>
      <c r="K1748" s="15" t="n"/>
      <c r="L1748" s="15" t="n"/>
      <c r="M1748" s="15" t="n"/>
      <c r="N1748" s="14" t="n"/>
      <c r="O1748" s="13" t="n"/>
      <c r="P1748" s="14" t="n"/>
      <c r="Q1748" s="15">
        <f>IF(N1748="Sí",0,H1748-I1748-K1748)</f>
        <v/>
      </c>
      <c r="R1748" s="14">
        <f>F1748-TODAY()</f>
        <v/>
      </c>
      <c r="S1748" s="14">
        <f>IF(N1748="Sí","🟢 Pagado",IF(R1748&lt;0,"🔴 Vencido",IF(R1748&lt;=7,"🟡 Por vencer","")))</f>
        <v/>
      </c>
      <c r="T1748" s="14" t="n"/>
      <c r="U1748" s="14" t="n"/>
      <c r="V1748" s="14" t="n"/>
      <c r="W1748" s="14" t="n"/>
      <c r="X1748" s="87" t="n"/>
    </row>
    <row r="1749">
      <c r="A1749" s="13" t="n"/>
      <c r="B1749" s="14" t="n"/>
      <c r="C1749" s="14" t="n"/>
      <c r="D1749" s="14" t="n"/>
      <c r="E1749" s="13" t="n"/>
      <c r="F1749" s="13" t="n"/>
      <c r="G1749" s="14" t="n"/>
      <c r="H1749" s="15" t="n"/>
      <c r="I1749" s="15" t="n"/>
      <c r="J1749" s="308" t="n"/>
      <c r="K1749" s="15" t="n"/>
      <c r="L1749" s="15" t="n"/>
      <c r="M1749" s="15" t="n"/>
      <c r="N1749" s="14" t="n"/>
      <c r="O1749" s="13" t="n"/>
      <c r="P1749" s="14" t="n"/>
      <c r="Q1749" s="15">
        <f>IF(N1749="Sí",0,H1749-I1749-K1749)</f>
        <v/>
      </c>
      <c r="R1749" s="14">
        <f>F1749-TODAY()</f>
        <v/>
      </c>
      <c r="S1749" s="14">
        <f>IF(N1749="Sí","🟢 Pagado",IF(R1749&lt;0,"🔴 Vencido",IF(R1749&lt;=7,"🟡 Por vencer","")))</f>
        <v/>
      </c>
      <c r="T1749" s="14" t="n"/>
      <c r="U1749" s="14" t="n"/>
      <c r="V1749" s="14" t="n"/>
      <c r="W1749" s="14" t="n"/>
      <c r="X1749" s="87" t="n"/>
    </row>
    <row r="1750">
      <c r="A1750" s="13" t="n"/>
      <c r="B1750" s="14" t="n"/>
      <c r="C1750" s="14" t="n"/>
      <c r="D1750" s="14" t="n"/>
      <c r="E1750" s="13" t="n"/>
      <c r="F1750" s="13" t="n"/>
      <c r="G1750" s="14" t="n"/>
      <c r="H1750" s="15" t="n"/>
      <c r="I1750" s="15" t="n"/>
      <c r="J1750" s="308" t="n"/>
      <c r="K1750" s="15" t="n"/>
      <c r="L1750" s="15" t="n"/>
      <c r="M1750" s="15" t="n"/>
      <c r="N1750" s="14" t="n"/>
      <c r="O1750" s="13" t="n"/>
      <c r="P1750" s="14" t="n"/>
      <c r="Q1750" s="15">
        <f>IF(N1750="Sí",0,H1750-I1750-K1750)</f>
        <v/>
      </c>
      <c r="R1750" s="14">
        <f>F1750-TODAY()</f>
        <v/>
      </c>
      <c r="S1750" s="14">
        <f>IF(N1750="Sí","🟢 Pagado",IF(R1750&lt;0,"🔴 Vencido",IF(R1750&lt;=7,"🟡 Por vencer","")))</f>
        <v/>
      </c>
      <c r="T1750" s="14" t="n"/>
      <c r="U1750" s="14" t="n"/>
      <c r="V1750" s="14" t="n"/>
      <c r="W1750" s="14" t="n"/>
      <c r="X1750" s="87" t="n"/>
    </row>
    <row r="1751">
      <c r="A1751" s="13" t="n"/>
      <c r="B1751" s="14" t="n"/>
      <c r="C1751" s="14" t="n"/>
      <c r="D1751" s="14" t="n"/>
      <c r="E1751" s="13" t="n"/>
      <c r="F1751" s="13" t="n"/>
      <c r="G1751" s="14" t="n"/>
      <c r="H1751" s="15" t="n"/>
      <c r="I1751" s="15" t="n"/>
      <c r="J1751" s="308" t="n"/>
      <c r="K1751" s="15" t="n"/>
      <c r="L1751" s="15" t="n"/>
      <c r="M1751" s="15" t="n"/>
      <c r="N1751" s="14" t="n"/>
      <c r="O1751" s="13" t="n"/>
      <c r="P1751" s="14" t="n"/>
      <c r="Q1751" s="15">
        <f>IF(N1751="Sí",0,H1751-I1751-K1751)</f>
        <v/>
      </c>
      <c r="R1751" s="14">
        <f>F1751-TODAY()</f>
        <v/>
      </c>
      <c r="S1751" s="14">
        <f>IF(N1751="Sí","🟢 Pagado",IF(R1751&lt;0,"🔴 Vencido",IF(R1751&lt;=7,"🟡 Por vencer","")))</f>
        <v/>
      </c>
      <c r="T1751" s="14" t="n"/>
      <c r="U1751" s="14" t="n"/>
      <c r="V1751" s="14" t="n"/>
      <c r="W1751" s="14" t="n"/>
      <c r="X1751" s="87" t="n"/>
    </row>
    <row r="1752">
      <c r="A1752" s="13" t="n"/>
      <c r="B1752" s="14" t="n"/>
      <c r="C1752" s="14" t="n"/>
      <c r="D1752" s="14" t="n"/>
      <c r="E1752" s="13" t="n"/>
      <c r="F1752" s="13" t="n"/>
      <c r="G1752" s="14" t="n"/>
      <c r="H1752" s="15" t="n"/>
      <c r="I1752" s="15" t="n"/>
      <c r="J1752" s="308" t="n"/>
      <c r="K1752" s="15" t="n"/>
      <c r="L1752" s="15" t="n"/>
      <c r="M1752" s="15" t="n"/>
      <c r="N1752" s="14" t="n"/>
      <c r="O1752" s="13" t="n"/>
      <c r="P1752" s="14" t="n"/>
      <c r="Q1752" s="15">
        <f>IF(N1752="Sí",0,H1752-I1752-K1752)</f>
        <v/>
      </c>
      <c r="R1752" s="14">
        <f>F1752-TODAY()</f>
        <v/>
      </c>
      <c r="S1752" s="14">
        <f>IF(N1752="Sí","🟢 Pagado",IF(R1752&lt;0,"🔴 Vencido",IF(R1752&lt;=7,"🟡 Por vencer","")))</f>
        <v/>
      </c>
      <c r="T1752" s="14" t="n"/>
      <c r="U1752" s="14" t="n"/>
      <c r="V1752" s="14" t="n"/>
      <c r="W1752" s="14" t="n"/>
      <c r="X1752" s="87" t="n"/>
    </row>
    <row r="1753">
      <c r="A1753" s="13" t="n"/>
      <c r="B1753" s="14" t="n"/>
      <c r="C1753" s="14" t="n"/>
      <c r="D1753" s="14" t="n"/>
      <c r="E1753" s="13" t="n"/>
      <c r="F1753" s="13" t="n"/>
      <c r="G1753" s="14" t="n"/>
      <c r="H1753" s="15" t="n"/>
      <c r="I1753" s="15" t="n"/>
      <c r="J1753" s="308" t="n"/>
      <c r="K1753" s="15" t="n"/>
      <c r="L1753" s="15" t="n"/>
      <c r="M1753" s="15" t="n"/>
      <c r="N1753" s="14" t="n"/>
      <c r="O1753" s="13" t="n"/>
      <c r="P1753" s="14" t="n"/>
      <c r="Q1753" s="15">
        <f>IF(N1753="Sí",0,H1753-I1753-K1753)</f>
        <v/>
      </c>
      <c r="R1753" s="14">
        <f>F1753-TODAY()</f>
        <v/>
      </c>
      <c r="S1753" s="14">
        <f>IF(N1753="Sí","🟢 Pagado",IF(R1753&lt;0,"🔴 Vencido",IF(R1753&lt;=7,"🟡 Por vencer","")))</f>
        <v/>
      </c>
      <c r="T1753" s="14" t="n"/>
      <c r="U1753" s="14" t="n"/>
      <c r="V1753" s="14" t="n"/>
      <c r="W1753" s="14" t="n"/>
      <c r="X1753" s="87" t="n"/>
    </row>
    <row r="1754">
      <c r="A1754" s="13" t="n"/>
      <c r="B1754" s="14" t="n"/>
      <c r="C1754" s="14" t="n"/>
      <c r="D1754" s="14" t="n"/>
      <c r="E1754" s="13" t="n"/>
      <c r="F1754" s="13" t="n"/>
      <c r="G1754" s="14" t="n"/>
      <c r="H1754" s="15" t="n"/>
      <c r="I1754" s="15" t="n"/>
      <c r="J1754" s="308" t="n"/>
      <c r="K1754" s="15" t="n"/>
      <c r="L1754" s="15" t="n"/>
      <c r="M1754" s="15" t="n"/>
      <c r="N1754" s="14" t="n"/>
      <c r="O1754" s="13" t="n"/>
      <c r="P1754" s="14" t="n"/>
      <c r="Q1754" s="15">
        <f>IF(N1754="Sí",0,H1754-I1754-K1754)</f>
        <v/>
      </c>
      <c r="R1754" s="14">
        <f>F1754-TODAY()</f>
        <v/>
      </c>
      <c r="S1754" s="14">
        <f>IF(N1754="Sí","🟢 Pagado",IF(R1754&lt;0,"🔴 Vencido",IF(R1754&lt;=7,"🟡 Por vencer","")))</f>
        <v/>
      </c>
      <c r="T1754" s="14" t="n"/>
      <c r="U1754" s="14" t="n"/>
      <c r="V1754" s="14" t="n"/>
      <c r="W1754" s="14" t="n"/>
      <c r="X1754" s="87" t="n"/>
    </row>
    <row r="1755">
      <c r="A1755" s="13" t="n"/>
      <c r="B1755" s="14" t="n"/>
      <c r="C1755" s="14" t="n"/>
      <c r="D1755" s="14" t="n"/>
      <c r="E1755" s="13" t="n"/>
      <c r="F1755" s="13" t="n"/>
      <c r="G1755" s="14" t="n"/>
      <c r="H1755" s="15" t="n"/>
      <c r="I1755" s="15" t="n"/>
      <c r="J1755" s="308" t="n"/>
      <c r="K1755" s="15" t="n"/>
      <c r="L1755" s="15" t="n"/>
      <c r="M1755" s="15" t="n"/>
      <c r="N1755" s="14" t="n"/>
      <c r="O1755" s="13" t="n"/>
      <c r="P1755" s="14" t="n"/>
      <c r="Q1755" s="15">
        <f>IF(N1755="Sí",0,H1755-I1755-K1755)</f>
        <v/>
      </c>
      <c r="R1755" s="14">
        <f>F1755-TODAY()</f>
        <v/>
      </c>
      <c r="S1755" s="14">
        <f>IF(N1755="Sí","🟢 Pagado",IF(R1755&lt;0,"🔴 Vencido",IF(R1755&lt;=7,"🟡 Por vencer","")))</f>
        <v/>
      </c>
      <c r="T1755" s="14" t="n"/>
      <c r="U1755" s="14" t="n"/>
      <c r="V1755" s="14" t="n"/>
      <c r="W1755" s="14" t="n"/>
      <c r="X1755" s="87" t="n"/>
    </row>
    <row r="1756">
      <c r="A1756" s="13" t="n"/>
      <c r="B1756" s="14" t="n"/>
      <c r="C1756" s="14" t="n"/>
      <c r="D1756" s="14" t="n"/>
      <c r="E1756" s="13" t="n"/>
      <c r="F1756" s="13" t="n"/>
      <c r="G1756" s="14" t="n"/>
      <c r="H1756" s="15" t="n"/>
      <c r="I1756" s="15" t="n"/>
      <c r="J1756" s="308" t="n"/>
      <c r="K1756" s="15" t="n"/>
      <c r="L1756" s="15" t="n"/>
      <c r="M1756" s="15" t="n"/>
      <c r="N1756" s="14" t="n"/>
      <c r="O1756" s="13" t="n"/>
      <c r="P1756" s="14" t="n"/>
      <c r="Q1756" s="15">
        <f>IF(N1756="Sí",0,H1756-I1756-K1756)</f>
        <v/>
      </c>
      <c r="R1756" s="14">
        <f>F1756-TODAY()</f>
        <v/>
      </c>
      <c r="S1756" s="14">
        <f>IF(N1756="Sí","🟢 Pagado",IF(R1756&lt;0,"🔴 Vencido",IF(R1756&lt;=7,"🟡 Por vencer","")))</f>
        <v/>
      </c>
      <c r="T1756" s="14" t="n"/>
      <c r="U1756" s="14" t="n"/>
      <c r="V1756" s="14" t="n"/>
      <c r="W1756" s="14" t="n"/>
      <c r="X1756" s="87" t="n"/>
    </row>
    <row r="1757">
      <c r="A1757" s="13" t="n"/>
      <c r="B1757" s="14" t="n"/>
      <c r="C1757" s="14" t="n"/>
      <c r="D1757" s="14" t="n"/>
      <c r="E1757" s="13" t="n"/>
      <c r="F1757" s="13" t="n"/>
      <c r="G1757" s="14" t="n"/>
      <c r="H1757" s="15" t="n"/>
      <c r="I1757" s="15" t="n"/>
      <c r="J1757" s="308" t="n"/>
      <c r="K1757" s="15" t="n"/>
      <c r="L1757" s="15" t="n"/>
      <c r="M1757" s="15" t="n"/>
      <c r="N1757" s="14" t="n"/>
      <c r="O1757" s="13" t="n"/>
      <c r="P1757" s="14" t="n"/>
      <c r="Q1757" s="15">
        <f>IF(N1757="Sí",0,H1757-I1757-K1757)</f>
        <v/>
      </c>
      <c r="R1757" s="14">
        <f>F1757-TODAY()</f>
        <v/>
      </c>
      <c r="S1757" s="14">
        <f>IF(N1757="Sí","🟢 Pagado",IF(R1757&lt;0,"🔴 Vencido",IF(R1757&lt;=7,"🟡 Por vencer","")))</f>
        <v/>
      </c>
      <c r="T1757" s="14" t="n"/>
      <c r="U1757" s="14" t="n"/>
      <c r="V1757" s="14" t="n"/>
      <c r="W1757" s="14" t="n"/>
      <c r="X1757" s="87" t="n"/>
    </row>
    <row r="1758">
      <c r="A1758" s="13" t="n"/>
      <c r="B1758" s="14" t="n"/>
      <c r="C1758" s="14" t="n"/>
      <c r="D1758" s="14" t="n"/>
      <c r="E1758" s="13" t="n"/>
      <c r="F1758" s="13" t="n"/>
      <c r="G1758" s="14" t="n"/>
      <c r="H1758" s="15" t="n"/>
      <c r="I1758" s="15" t="n"/>
      <c r="J1758" s="308" t="n"/>
      <c r="K1758" s="15" t="n"/>
      <c r="L1758" s="15" t="n"/>
      <c r="M1758" s="15" t="n"/>
      <c r="N1758" s="14" t="n"/>
      <c r="O1758" s="13" t="n"/>
      <c r="P1758" s="14" t="n"/>
      <c r="Q1758" s="15">
        <f>IF(N1758="Sí",0,H1758-I1758-K1758)</f>
        <v/>
      </c>
      <c r="R1758" s="14">
        <f>F1758-TODAY()</f>
        <v/>
      </c>
      <c r="S1758" s="14">
        <f>IF(N1758="Sí","🟢 Pagado",IF(R1758&lt;0,"🔴 Vencido",IF(R1758&lt;=7,"🟡 Por vencer","")))</f>
        <v/>
      </c>
      <c r="T1758" s="14" t="n"/>
      <c r="U1758" s="14" t="n"/>
      <c r="V1758" s="14" t="n"/>
      <c r="W1758" s="14" t="n"/>
      <c r="X1758" s="87" t="n"/>
    </row>
    <row r="1759">
      <c r="A1759" s="13" t="n"/>
      <c r="B1759" s="14" t="n"/>
      <c r="C1759" s="14" t="n"/>
      <c r="D1759" s="14" t="n"/>
      <c r="E1759" s="13" t="n"/>
      <c r="F1759" s="13" t="n"/>
      <c r="G1759" s="14" t="n"/>
      <c r="H1759" s="15" t="n"/>
      <c r="I1759" s="15" t="n"/>
      <c r="J1759" s="308" t="n"/>
      <c r="K1759" s="15" t="n"/>
      <c r="L1759" s="15" t="n"/>
      <c r="M1759" s="15" t="n"/>
      <c r="N1759" s="14" t="n"/>
      <c r="O1759" s="13" t="n"/>
      <c r="P1759" s="14" t="n"/>
      <c r="Q1759" s="15">
        <f>IF(N1759="Sí",0,H1759-I1759-K1759)</f>
        <v/>
      </c>
      <c r="R1759" s="14">
        <f>F1759-TODAY()</f>
        <v/>
      </c>
      <c r="S1759" s="14">
        <f>IF(N1759="Sí","🟢 Pagado",IF(R1759&lt;0,"🔴 Vencido",IF(R1759&lt;=7,"🟡 Por vencer","")))</f>
        <v/>
      </c>
      <c r="T1759" s="14" t="n"/>
      <c r="U1759" s="14" t="n"/>
      <c r="V1759" s="14" t="n"/>
      <c r="W1759" s="14" t="n"/>
      <c r="X1759" s="87" t="n"/>
    </row>
    <row r="1760">
      <c r="A1760" s="13" t="n"/>
      <c r="B1760" s="14" t="n"/>
      <c r="C1760" s="14" t="n"/>
      <c r="D1760" s="14" t="n"/>
      <c r="E1760" s="13" t="n"/>
      <c r="F1760" s="13" t="n"/>
      <c r="G1760" s="14" t="n"/>
      <c r="H1760" s="15" t="n"/>
      <c r="I1760" s="15" t="n"/>
      <c r="J1760" s="308" t="n"/>
      <c r="K1760" s="15" t="n"/>
      <c r="L1760" s="15" t="n"/>
      <c r="M1760" s="15" t="n"/>
      <c r="N1760" s="14" t="n"/>
      <c r="O1760" s="13" t="n"/>
      <c r="P1760" s="14" t="n"/>
      <c r="Q1760" s="15">
        <f>IF(N1760="Sí",0,H1760-I1760-K1760)</f>
        <v/>
      </c>
      <c r="R1760" s="14">
        <f>F1760-TODAY()</f>
        <v/>
      </c>
      <c r="S1760" s="14">
        <f>IF(N1760="Sí","🟢 Pagado",IF(R1760&lt;0,"🔴 Vencido",IF(R1760&lt;=7,"🟡 Por vencer","")))</f>
        <v/>
      </c>
      <c r="T1760" s="14" t="n"/>
      <c r="U1760" s="14" t="n"/>
      <c r="V1760" s="14" t="n"/>
      <c r="W1760" s="14" t="n"/>
      <c r="X1760" s="87" t="n"/>
    </row>
    <row r="1761">
      <c r="A1761" s="13" t="n"/>
      <c r="B1761" s="14" t="n"/>
      <c r="C1761" s="14" t="n"/>
      <c r="D1761" s="14" t="n"/>
      <c r="E1761" s="13" t="n"/>
      <c r="F1761" s="13" t="n"/>
      <c r="G1761" s="14" t="n"/>
      <c r="H1761" s="15" t="n"/>
      <c r="I1761" s="15" t="n"/>
      <c r="J1761" s="308" t="n"/>
      <c r="K1761" s="15" t="n"/>
      <c r="L1761" s="15" t="n"/>
      <c r="M1761" s="15" t="n"/>
      <c r="N1761" s="14" t="n"/>
      <c r="O1761" s="13" t="n"/>
      <c r="P1761" s="14" t="n"/>
      <c r="Q1761" s="15">
        <f>IF(N1761="Sí",0,H1761-I1761-K1761)</f>
        <v/>
      </c>
      <c r="R1761" s="14">
        <f>F1761-TODAY()</f>
        <v/>
      </c>
      <c r="S1761" s="14">
        <f>IF(N1761="Sí","🟢 Pagado",IF(R1761&lt;0,"🔴 Vencido",IF(R1761&lt;=7,"🟡 Por vencer","")))</f>
        <v/>
      </c>
      <c r="T1761" s="14" t="n"/>
      <c r="U1761" s="14" t="n"/>
      <c r="V1761" s="14" t="n"/>
      <c r="W1761" s="14" t="n"/>
      <c r="X1761" s="87" t="n"/>
    </row>
    <row r="1762">
      <c r="A1762" s="13" t="n"/>
      <c r="B1762" s="14" t="n"/>
      <c r="C1762" s="14" t="n"/>
      <c r="D1762" s="14" t="n"/>
      <c r="E1762" s="13" t="n"/>
      <c r="F1762" s="13" t="n"/>
      <c r="G1762" s="14" t="n"/>
      <c r="H1762" s="15" t="n"/>
      <c r="I1762" s="15" t="n"/>
      <c r="J1762" s="308" t="n"/>
      <c r="K1762" s="15" t="n"/>
      <c r="L1762" s="15" t="n"/>
      <c r="M1762" s="15" t="n"/>
      <c r="N1762" s="14" t="n"/>
      <c r="O1762" s="13" t="n"/>
      <c r="P1762" s="14" t="n"/>
      <c r="Q1762" s="15">
        <f>IF(N1762="Sí",0,H1762-I1762-K1762)</f>
        <v/>
      </c>
      <c r="R1762" s="14">
        <f>F1762-TODAY()</f>
        <v/>
      </c>
      <c r="S1762" s="14">
        <f>IF(N1762="Sí","🟢 Pagado",IF(R1762&lt;0,"🔴 Vencido",IF(R1762&lt;=7,"🟡 Por vencer","")))</f>
        <v/>
      </c>
      <c r="T1762" s="14" t="n"/>
      <c r="U1762" s="14" t="n"/>
      <c r="V1762" s="14" t="n"/>
      <c r="W1762" s="14" t="n"/>
      <c r="X1762" s="87" t="n"/>
    </row>
    <row r="1763">
      <c r="A1763" s="13" t="n"/>
      <c r="B1763" s="14" t="n"/>
      <c r="C1763" s="14" t="n"/>
      <c r="D1763" s="14" t="n"/>
      <c r="E1763" s="13" t="n"/>
      <c r="F1763" s="13" t="n"/>
      <c r="G1763" s="14" t="n"/>
      <c r="H1763" s="15" t="n"/>
      <c r="I1763" s="15" t="n"/>
      <c r="J1763" s="308" t="n"/>
      <c r="K1763" s="15" t="n"/>
      <c r="L1763" s="15" t="n"/>
      <c r="M1763" s="15" t="n"/>
      <c r="N1763" s="14" t="n"/>
      <c r="O1763" s="13" t="n"/>
      <c r="P1763" s="14" t="n"/>
      <c r="Q1763" s="15">
        <f>IF(N1763="Sí",0,H1763-I1763-K1763)</f>
        <v/>
      </c>
      <c r="R1763" s="14">
        <f>F1763-TODAY()</f>
        <v/>
      </c>
      <c r="S1763" s="14">
        <f>IF(N1763="Sí","🟢 Pagado",IF(R1763&lt;0,"🔴 Vencido",IF(R1763&lt;=7,"🟡 Por vencer","")))</f>
        <v/>
      </c>
      <c r="T1763" s="14" t="n"/>
      <c r="U1763" s="14" t="n"/>
      <c r="V1763" s="14" t="n"/>
      <c r="W1763" s="14" t="n"/>
      <c r="X1763" s="87" t="n"/>
    </row>
    <row r="1764">
      <c r="A1764" s="13" t="n"/>
      <c r="B1764" s="14" t="n"/>
      <c r="C1764" s="14" t="n"/>
      <c r="D1764" s="14" t="n"/>
      <c r="E1764" s="13" t="n"/>
      <c r="F1764" s="13" t="n"/>
      <c r="G1764" s="14" t="n"/>
      <c r="H1764" s="15" t="n"/>
      <c r="I1764" s="15" t="n"/>
      <c r="J1764" s="308" t="n"/>
      <c r="K1764" s="15" t="n"/>
      <c r="L1764" s="15" t="n"/>
      <c r="M1764" s="15" t="n"/>
      <c r="N1764" s="14" t="n"/>
      <c r="O1764" s="13" t="n"/>
      <c r="P1764" s="14" t="n"/>
      <c r="Q1764" s="15">
        <f>IF(N1764="Sí",0,H1764-I1764-K1764)</f>
        <v/>
      </c>
      <c r="R1764" s="14">
        <f>F1764-TODAY()</f>
        <v/>
      </c>
      <c r="S1764" s="14">
        <f>IF(N1764="Sí","🟢 Pagado",IF(R1764&lt;0,"🔴 Vencido",IF(R1764&lt;=7,"🟡 Por vencer","")))</f>
        <v/>
      </c>
      <c r="T1764" s="14" t="n"/>
      <c r="U1764" s="14" t="n"/>
      <c r="V1764" s="14" t="n"/>
      <c r="W1764" s="14" t="n"/>
      <c r="X1764" s="87" t="n"/>
    </row>
    <row r="1765">
      <c r="A1765" s="13" t="n"/>
      <c r="B1765" s="14" t="n"/>
      <c r="C1765" s="14" t="n"/>
      <c r="D1765" s="14" t="n"/>
      <c r="E1765" s="13" t="n"/>
      <c r="F1765" s="13" t="n"/>
      <c r="G1765" s="14" t="n"/>
      <c r="H1765" s="15" t="n"/>
      <c r="I1765" s="15" t="n"/>
      <c r="J1765" s="308" t="n"/>
      <c r="K1765" s="15" t="n"/>
      <c r="L1765" s="15" t="n"/>
      <c r="M1765" s="15" t="n"/>
      <c r="N1765" s="14" t="n"/>
      <c r="O1765" s="13" t="n"/>
      <c r="P1765" s="14" t="n"/>
      <c r="Q1765" s="15">
        <f>IF(N1765="Sí",0,H1765-I1765-K1765)</f>
        <v/>
      </c>
      <c r="R1765" s="14">
        <f>F1765-TODAY()</f>
        <v/>
      </c>
      <c r="S1765" s="14">
        <f>IF(N1765="Sí","🟢 Pagado",IF(R1765&lt;0,"🔴 Vencido",IF(R1765&lt;=7,"🟡 Por vencer","")))</f>
        <v/>
      </c>
      <c r="T1765" s="14" t="n"/>
      <c r="U1765" s="14" t="n"/>
      <c r="V1765" s="14" t="n"/>
      <c r="W1765" s="14" t="n"/>
      <c r="X1765" s="87" t="n"/>
    </row>
    <row r="1766">
      <c r="A1766" s="13" t="n"/>
      <c r="B1766" s="14" t="n"/>
      <c r="C1766" s="14" t="n"/>
      <c r="D1766" s="14" t="n"/>
      <c r="E1766" s="13" t="n"/>
      <c r="F1766" s="13" t="n"/>
      <c r="G1766" s="14" t="n"/>
      <c r="H1766" s="15" t="n"/>
      <c r="I1766" s="15" t="n"/>
      <c r="J1766" s="308" t="n"/>
      <c r="K1766" s="15" t="n"/>
      <c r="L1766" s="15" t="n"/>
      <c r="M1766" s="15" t="n"/>
      <c r="N1766" s="14" t="n"/>
      <c r="O1766" s="13" t="n"/>
      <c r="P1766" s="14" t="n"/>
      <c r="Q1766" s="15">
        <f>IF(N1766="Sí",0,H1766-I1766-K1766)</f>
        <v/>
      </c>
      <c r="R1766" s="14">
        <f>F1766-TODAY()</f>
        <v/>
      </c>
      <c r="S1766" s="14">
        <f>IF(N1766="Sí","🟢 Pagado",IF(R1766&lt;0,"🔴 Vencido",IF(R1766&lt;=7,"🟡 Por vencer","")))</f>
        <v/>
      </c>
      <c r="T1766" s="14" t="n"/>
      <c r="U1766" s="14" t="n"/>
      <c r="V1766" s="14" t="n"/>
      <c r="W1766" s="14" t="n"/>
      <c r="X1766" s="87" t="n"/>
    </row>
    <row r="1767">
      <c r="A1767" s="13" t="n"/>
      <c r="B1767" s="14" t="n"/>
      <c r="C1767" s="14" t="n"/>
      <c r="D1767" s="14" t="n"/>
      <c r="E1767" s="13" t="n"/>
      <c r="F1767" s="13" t="n"/>
      <c r="G1767" s="14" t="n"/>
      <c r="H1767" s="15" t="n"/>
      <c r="I1767" s="15" t="n"/>
      <c r="J1767" s="308" t="n"/>
      <c r="K1767" s="15" t="n"/>
      <c r="L1767" s="15" t="n"/>
      <c r="M1767" s="15" t="n"/>
      <c r="N1767" s="14" t="n"/>
      <c r="O1767" s="13" t="n"/>
      <c r="P1767" s="14" t="n"/>
      <c r="Q1767" s="15">
        <f>IF(N1767="Sí",0,H1767-I1767-K1767)</f>
        <v/>
      </c>
      <c r="R1767" s="14">
        <f>F1767-TODAY()</f>
        <v/>
      </c>
      <c r="S1767" s="14">
        <f>IF(N1767="Sí","🟢 Pagado",IF(R1767&lt;0,"🔴 Vencido",IF(R1767&lt;=7,"🟡 Por vencer","")))</f>
        <v/>
      </c>
      <c r="T1767" s="14" t="n"/>
      <c r="U1767" s="14" t="n"/>
      <c r="V1767" s="14" t="n"/>
      <c r="W1767" s="14" t="n"/>
      <c r="X1767" s="87" t="n"/>
    </row>
    <row r="1768">
      <c r="A1768" s="13" t="n"/>
      <c r="B1768" s="14" t="n"/>
      <c r="C1768" s="14" t="n"/>
      <c r="D1768" s="14" t="n"/>
      <c r="E1768" s="13" t="n"/>
      <c r="F1768" s="13" t="n"/>
      <c r="G1768" s="14" t="n"/>
      <c r="H1768" s="15" t="n"/>
      <c r="I1768" s="15" t="n"/>
      <c r="J1768" s="308" t="n"/>
      <c r="K1768" s="15" t="n"/>
      <c r="L1768" s="15" t="n"/>
      <c r="M1768" s="15" t="n"/>
      <c r="N1768" s="14" t="n"/>
      <c r="O1768" s="13" t="n"/>
      <c r="P1768" s="14" t="n"/>
      <c r="Q1768" s="15">
        <f>IF(N1768="Sí",0,H1768-I1768-K1768)</f>
        <v/>
      </c>
      <c r="R1768" s="14">
        <f>F1768-TODAY()</f>
        <v/>
      </c>
      <c r="S1768" s="14">
        <f>IF(N1768="Sí","🟢 Pagado",IF(R1768&lt;0,"🔴 Vencido",IF(R1768&lt;=7,"🟡 Por vencer","")))</f>
        <v/>
      </c>
      <c r="T1768" s="14" t="n"/>
      <c r="U1768" s="14" t="n"/>
      <c r="V1768" s="14" t="n"/>
      <c r="W1768" s="14" t="n"/>
      <c r="X1768" s="87" t="n"/>
    </row>
    <row r="1769">
      <c r="A1769" s="13" t="n"/>
      <c r="B1769" s="14" t="n"/>
      <c r="C1769" s="14" t="n"/>
      <c r="D1769" s="14" t="n"/>
      <c r="E1769" s="13" t="n"/>
      <c r="F1769" s="13" t="n"/>
      <c r="G1769" s="14" t="n"/>
      <c r="H1769" s="15" t="n"/>
      <c r="I1769" s="15" t="n"/>
      <c r="J1769" s="308" t="n"/>
      <c r="K1769" s="15" t="n"/>
      <c r="L1769" s="15" t="n"/>
      <c r="M1769" s="15" t="n"/>
      <c r="N1769" s="14" t="n"/>
      <c r="O1769" s="13" t="n"/>
      <c r="P1769" s="14" t="n"/>
      <c r="Q1769" s="15">
        <f>IF(N1769="Sí",0,H1769-I1769-K1769)</f>
        <v/>
      </c>
      <c r="R1769" s="14">
        <f>F1769-TODAY()</f>
        <v/>
      </c>
      <c r="S1769" s="14">
        <f>IF(N1769="Sí","🟢 Pagado",IF(R1769&lt;0,"🔴 Vencido",IF(R1769&lt;=7,"🟡 Por vencer","")))</f>
        <v/>
      </c>
      <c r="T1769" s="14" t="n"/>
      <c r="U1769" s="14" t="n"/>
      <c r="V1769" s="14" t="n"/>
      <c r="W1769" s="14" t="n"/>
      <c r="X1769" s="87" t="n"/>
    </row>
    <row r="1770">
      <c r="A1770" s="13" t="n"/>
      <c r="B1770" s="14" t="n"/>
      <c r="C1770" s="14" t="n"/>
      <c r="D1770" s="14" t="n"/>
      <c r="E1770" s="13" t="n"/>
      <c r="F1770" s="13" t="n"/>
      <c r="G1770" s="14" t="n"/>
      <c r="H1770" s="15" t="n"/>
      <c r="I1770" s="15" t="n"/>
      <c r="J1770" s="308" t="n"/>
      <c r="K1770" s="15" t="n"/>
      <c r="L1770" s="15" t="n"/>
      <c r="M1770" s="15" t="n"/>
      <c r="N1770" s="14" t="n"/>
      <c r="O1770" s="13" t="n"/>
      <c r="P1770" s="14" t="n"/>
      <c r="Q1770" s="15">
        <f>IF(N1770="Sí",0,H1770-I1770-K1770)</f>
        <v/>
      </c>
      <c r="R1770" s="14">
        <f>F1770-TODAY()</f>
        <v/>
      </c>
      <c r="S1770" s="14">
        <f>IF(N1770="Sí","🟢 Pagado",IF(R1770&lt;0,"🔴 Vencido",IF(R1770&lt;=7,"🟡 Por vencer","")))</f>
        <v/>
      </c>
      <c r="T1770" s="14" t="n"/>
      <c r="U1770" s="14" t="n"/>
      <c r="V1770" s="14" t="n"/>
      <c r="W1770" s="14" t="n"/>
      <c r="X1770" s="87" t="n"/>
    </row>
    <row r="1771">
      <c r="A1771" s="13" t="n"/>
      <c r="B1771" s="14" t="n"/>
      <c r="C1771" s="14" t="n"/>
      <c r="D1771" s="14" t="n"/>
      <c r="E1771" s="13" t="n"/>
      <c r="F1771" s="13" t="n"/>
      <c r="G1771" s="14" t="n"/>
      <c r="H1771" s="15" t="n"/>
      <c r="I1771" s="15" t="n"/>
      <c r="J1771" s="308" t="n"/>
      <c r="K1771" s="15" t="n"/>
      <c r="L1771" s="15" t="n"/>
      <c r="M1771" s="15" t="n"/>
      <c r="N1771" s="14" t="n"/>
      <c r="O1771" s="13" t="n"/>
      <c r="P1771" s="14" t="n"/>
      <c r="Q1771" s="15">
        <f>IF(N1771="Sí",0,H1771-I1771-K1771)</f>
        <v/>
      </c>
      <c r="R1771" s="14">
        <f>F1771-TODAY()</f>
        <v/>
      </c>
      <c r="S1771" s="14">
        <f>IF(N1771="Sí","🟢 Pagado",IF(R1771&lt;0,"🔴 Vencido",IF(R1771&lt;=7,"🟡 Por vencer","")))</f>
        <v/>
      </c>
      <c r="T1771" s="14" t="n"/>
      <c r="U1771" s="14" t="n"/>
      <c r="V1771" s="14" t="n"/>
      <c r="W1771" s="14" t="n"/>
      <c r="X1771" s="87" t="n"/>
    </row>
    <row r="1772">
      <c r="A1772" s="13" t="n"/>
      <c r="B1772" s="14" t="n"/>
      <c r="C1772" s="14" t="n"/>
      <c r="D1772" s="14" t="n"/>
      <c r="E1772" s="13" t="n"/>
      <c r="F1772" s="13" t="n"/>
      <c r="G1772" s="14" t="n"/>
      <c r="H1772" s="15" t="n"/>
      <c r="I1772" s="15" t="n"/>
      <c r="J1772" s="308" t="n"/>
      <c r="K1772" s="15" t="n"/>
      <c r="L1772" s="15" t="n"/>
      <c r="M1772" s="15" t="n"/>
      <c r="N1772" s="14" t="n"/>
      <c r="O1772" s="13" t="n"/>
      <c r="P1772" s="14" t="n"/>
      <c r="Q1772" s="15">
        <f>IF(N1772="Sí",0,H1772-I1772-K1772)</f>
        <v/>
      </c>
      <c r="R1772" s="14">
        <f>F1772-TODAY()</f>
        <v/>
      </c>
      <c r="S1772" s="14">
        <f>IF(N1772="Sí","🟢 Pagado",IF(R1772&lt;0,"🔴 Vencido",IF(R1772&lt;=7,"🟡 Por vencer","")))</f>
        <v/>
      </c>
      <c r="T1772" s="14" t="n"/>
      <c r="U1772" s="14" t="n"/>
      <c r="V1772" s="14" t="n"/>
      <c r="W1772" s="14" t="n"/>
      <c r="X1772" s="87" t="n"/>
    </row>
    <row r="1773">
      <c r="A1773" s="13" t="n"/>
      <c r="B1773" s="14" t="n"/>
      <c r="C1773" s="14" t="n"/>
      <c r="D1773" s="14" t="n"/>
      <c r="E1773" s="13" t="n"/>
      <c r="F1773" s="13" t="n"/>
      <c r="G1773" s="14" t="n"/>
      <c r="H1773" s="15" t="n"/>
      <c r="I1773" s="15" t="n"/>
      <c r="J1773" s="308" t="n"/>
      <c r="K1773" s="15" t="n"/>
      <c r="L1773" s="15" t="n"/>
      <c r="M1773" s="15" t="n"/>
      <c r="N1773" s="14" t="n"/>
      <c r="O1773" s="13" t="n"/>
      <c r="P1773" s="14" t="n"/>
      <c r="Q1773" s="15">
        <f>IF(N1773="Sí",0,H1773-I1773-K1773)</f>
        <v/>
      </c>
      <c r="R1773" s="14">
        <f>F1773-TODAY()</f>
        <v/>
      </c>
      <c r="S1773" s="14">
        <f>IF(N1773="Sí","🟢 Pagado",IF(R1773&lt;0,"🔴 Vencido",IF(R1773&lt;=7,"🟡 Por vencer","")))</f>
        <v/>
      </c>
      <c r="T1773" s="14" t="n"/>
      <c r="U1773" s="14" t="n"/>
      <c r="V1773" s="14" t="n"/>
      <c r="W1773" s="14" t="n"/>
      <c r="X1773" s="87" t="n"/>
    </row>
    <row r="1774">
      <c r="A1774" s="13" t="n"/>
      <c r="B1774" s="14" t="n"/>
      <c r="C1774" s="14" t="n"/>
      <c r="D1774" s="14" t="n"/>
      <c r="E1774" s="13" t="n"/>
      <c r="F1774" s="13" t="n"/>
      <c r="G1774" s="14" t="n"/>
      <c r="H1774" s="15" t="n"/>
      <c r="I1774" s="15" t="n"/>
      <c r="J1774" s="308" t="n"/>
      <c r="K1774" s="15" t="n"/>
      <c r="L1774" s="15" t="n"/>
      <c r="M1774" s="15" t="n"/>
      <c r="N1774" s="14" t="n"/>
      <c r="O1774" s="13" t="n"/>
      <c r="P1774" s="14" t="n"/>
      <c r="Q1774" s="15">
        <f>IF(N1774="Sí",0,H1774-I1774-K1774)</f>
        <v/>
      </c>
      <c r="R1774" s="14">
        <f>F1774-TODAY()</f>
        <v/>
      </c>
      <c r="S1774" s="14">
        <f>IF(N1774="Sí","🟢 Pagado",IF(R1774&lt;0,"🔴 Vencido",IF(R1774&lt;=7,"🟡 Por vencer","")))</f>
        <v/>
      </c>
      <c r="T1774" s="14" t="n"/>
      <c r="U1774" s="14" t="n"/>
      <c r="V1774" s="14" t="n"/>
      <c r="W1774" s="14" t="n"/>
      <c r="X1774" s="87" t="n"/>
    </row>
    <row r="1775">
      <c r="A1775" s="13" t="n"/>
      <c r="B1775" s="14" t="n"/>
      <c r="C1775" s="14" t="n"/>
      <c r="D1775" s="14" t="n"/>
      <c r="E1775" s="13" t="n"/>
      <c r="F1775" s="13" t="n"/>
      <c r="G1775" s="14" t="n"/>
      <c r="H1775" s="15" t="n"/>
      <c r="I1775" s="15" t="n"/>
      <c r="J1775" s="308" t="n"/>
      <c r="K1775" s="15" t="n"/>
      <c r="L1775" s="15" t="n"/>
      <c r="M1775" s="15" t="n"/>
      <c r="N1775" s="14" t="n"/>
      <c r="O1775" s="13" t="n"/>
      <c r="P1775" s="14" t="n"/>
      <c r="Q1775" s="15">
        <f>IF(N1775="Sí",0,H1775-I1775-K1775)</f>
        <v/>
      </c>
      <c r="R1775" s="14">
        <f>F1775-TODAY()</f>
        <v/>
      </c>
      <c r="S1775" s="14">
        <f>IF(N1775="Sí","🟢 Pagado",IF(R1775&lt;0,"🔴 Vencido",IF(R1775&lt;=7,"🟡 Por vencer","")))</f>
        <v/>
      </c>
      <c r="T1775" s="14" t="n"/>
      <c r="U1775" s="14" t="n"/>
      <c r="V1775" s="14" t="n"/>
      <c r="W1775" s="14" t="n"/>
      <c r="X1775" s="87" t="n"/>
    </row>
    <row r="1776">
      <c r="A1776" s="13" t="n"/>
      <c r="B1776" s="14" t="n"/>
      <c r="C1776" s="14" t="n"/>
      <c r="D1776" s="14" t="n"/>
      <c r="E1776" s="13" t="n"/>
      <c r="F1776" s="13" t="n"/>
      <c r="G1776" s="14" t="n"/>
      <c r="H1776" s="15" t="n"/>
      <c r="I1776" s="15" t="n"/>
      <c r="J1776" s="308" t="n"/>
      <c r="K1776" s="15" t="n"/>
      <c r="L1776" s="15" t="n"/>
      <c r="M1776" s="15" t="n"/>
      <c r="N1776" s="14" t="n"/>
      <c r="O1776" s="13" t="n"/>
      <c r="P1776" s="14" t="n"/>
      <c r="Q1776" s="15">
        <f>IF(N1776="Sí",0,H1776-I1776-K1776)</f>
        <v/>
      </c>
      <c r="R1776" s="14">
        <f>F1776-TODAY()</f>
        <v/>
      </c>
      <c r="S1776" s="14">
        <f>IF(N1776="Sí","🟢 Pagado",IF(R1776&lt;0,"🔴 Vencido",IF(R1776&lt;=7,"🟡 Por vencer","")))</f>
        <v/>
      </c>
      <c r="T1776" s="14" t="n"/>
      <c r="U1776" s="14" t="n"/>
      <c r="V1776" s="14" t="n"/>
      <c r="W1776" s="14" t="n"/>
      <c r="X1776" s="87" t="n"/>
    </row>
    <row r="1777">
      <c r="A1777" s="13" t="n"/>
      <c r="B1777" s="14" t="n"/>
      <c r="C1777" s="14" t="n"/>
      <c r="D1777" s="14" t="n"/>
      <c r="E1777" s="13" t="n"/>
      <c r="F1777" s="13" t="n"/>
      <c r="G1777" s="14" t="n"/>
      <c r="H1777" s="15" t="n"/>
      <c r="I1777" s="15" t="n"/>
      <c r="J1777" s="308" t="n"/>
      <c r="K1777" s="15" t="n"/>
      <c r="L1777" s="15" t="n"/>
      <c r="M1777" s="15" t="n"/>
      <c r="N1777" s="14" t="n"/>
      <c r="O1777" s="13" t="n"/>
      <c r="P1777" s="14" t="n"/>
      <c r="Q1777" s="15">
        <f>IF(N1777="Sí",0,H1777-I1777-K1777)</f>
        <v/>
      </c>
      <c r="R1777" s="14">
        <f>F1777-TODAY()</f>
        <v/>
      </c>
      <c r="S1777" s="14">
        <f>IF(N1777="Sí","🟢 Pagado",IF(R1777&lt;0,"🔴 Vencido",IF(R1777&lt;=7,"🟡 Por vencer","")))</f>
        <v/>
      </c>
      <c r="T1777" s="14" t="n"/>
      <c r="U1777" s="14" t="n"/>
      <c r="V1777" s="14" t="n"/>
      <c r="W1777" s="14" t="n"/>
      <c r="X1777" s="87" t="n"/>
    </row>
    <row r="1778">
      <c r="A1778" s="13" t="n"/>
      <c r="B1778" s="14" t="n"/>
      <c r="C1778" s="14" t="n"/>
      <c r="D1778" s="14" t="n"/>
      <c r="E1778" s="13" t="n"/>
      <c r="F1778" s="13" t="n"/>
      <c r="G1778" s="14" t="n"/>
      <c r="H1778" s="15" t="n"/>
      <c r="I1778" s="15" t="n"/>
      <c r="J1778" s="308" t="n"/>
      <c r="K1778" s="15" t="n"/>
      <c r="L1778" s="15" t="n"/>
      <c r="M1778" s="15" t="n"/>
      <c r="N1778" s="14" t="n"/>
      <c r="O1778" s="13" t="n"/>
      <c r="P1778" s="14" t="n"/>
      <c r="Q1778" s="15">
        <f>IF(N1778="Sí",0,H1778-I1778-K1778)</f>
        <v/>
      </c>
      <c r="R1778" s="14">
        <f>F1778-TODAY()</f>
        <v/>
      </c>
      <c r="S1778" s="14">
        <f>IF(N1778="Sí","🟢 Pagado",IF(R1778&lt;0,"🔴 Vencido",IF(R1778&lt;=7,"🟡 Por vencer","")))</f>
        <v/>
      </c>
      <c r="T1778" s="14" t="n"/>
      <c r="U1778" s="14" t="n"/>
      <c r="V1778" s="14" t="n"/>
      <c r="W1778" s="14" t="n"/>
      <c r="X1778" s="87" t="n"/>
    </row>
    <row r="1779">
      <c r="A1779" s="13" t="n"/>
      <c r="B1779" s="14" t="n"/>
      <c r="C1779" s="14" t="n"/>
      <c r="D1779" s="14" t="n"/>
      <c r="E1779" s="13" t="n"/>
      <c r="F1779" s="13" t="n"/>
      <c r="G1779" s="14" t="n"/>
      <c r="H1779" s="15" t="n"/>
      <c r="I1779" s="15" t="n"/>
      <c r="J1779" s="308" t="n"/>
      <c r="K1779" s="15" t="n"/>
      <c r="L1779" s="15" t="n"/>
      <c r="M1779" s="15" t="n"/>
      <c r="N1779" s="14" t="n"/>
      <c r="O1779" s="13" t="n"/>
      <c r="P1779" s="14" t="n"/>
      <c r="Q1779" s="15">
        <f>IF(N1779="Sí",0,H1779-I1779-K1779)</f>
        <v/>
      </c>
      <c r="R1779" s="14">
        <f>F1779-TODAY()</f>
        <v/>
      </c>
      <c r="S1779" s="14">
        <f>IF(N1779="Sí","🟢 Pagado",IF(R1779&lt;0,"🔴 Vencido",IF(R1779&lt;=7,"🟡 Por vencer","")))</f>
        <v/>
      </c>
      <c r="T1779" s="14" t="n"/>
      <c r="U1779" s="14" t="n"/>
      <c r="V1779" s="14" t="n"/>
      <c r="W1779" s="14" t="n"/>
      <c r="X1779" s="87" t="n"/>
    </row>
    <row r="1780">
      <c r="A1780" s="13" t="n"/>
      <c r="B1780" s="14" t="n"/>
      <c r="C1780" s="14" t="n"/>
      <c r="D1780" s="14" t="n"/>
      <c r="E1780" s="13" t="n"/>
      <c r="F1780" s="13" t="n"/>
      <c r="G1780" s="14" t="n"/>
      <c r="H1780" s="15" t="n"/>
      <c r="I1780" s="15" t="n"/>
      <c r="J1780" s="308" t="n"/>
      <c r="K1780" s="15" t="n"/>
      <c r="L1780" s="15" t="n"/>
      <c r="M1780" s="15" t="n"/>
      <c r="N1780" s="14" t="n"/>
      <c r="O1780" s="13" t="n"/>
      <c r="P1780" s="14" t="n"/>
      <c r="Q1780" s="15">
        <f>IF(N1780="Sí",0,H1780-I1780-K1780)</f>
        <v/>
      </c>
      <c r="R1780" s="14">
        <f>F1780-TODAY()</f>
        <v/>
      </c>
      <c r="S1780" s="14">
        <f>IF(N1780="Sí","🟢 Pagado",IF(R1780&lt;0,"🔴 Vencido",IF(R1780&lt;=7,"🟡 Por vencer","")))</f>
        <v/>
      </c>
      <c r="T1780" s="14" t="n"/>
      <c r="U1780" s="14" t="n"/>
      <c r="V1780" s="14" t="n"/>
      <c r="W1780" s="14" t="n"/>
      <c r="X1780" s="87" t="n"/>
    </row>
    <row r="1781">
      <c r="A1781" s="13" t="n"/>
      <c r="B1781" s="14" t="n"/>
      <c r="C1781" s="14" t="n"/>
      <c r="D1781" s="14" t="n"/>
      <c r="E1781" s="13" t="n"/>
      <c r="F1781" s="13" t="n"/>
      <c r="G1781" s="14" t="n"/>
      <c r="H1781" s="15" t="n"/>
      <c r="I1781" s="15" t="n"/>
      <c r="J1781" s="308" t="n"/>
      <c r="K1781" s="15" t="n"/>
      <c r="L1781" s="15" t="n"/>
      <c r="M1781" s="15" t="n"/>
      <c r="N1781" s="14" t="n"/>
      <c r="O1781" s="13" t="n"/>
      <c r="P1781" s="14" t="n"/>
      <c r="Q1781" s="15">
        <f>IF(N1781="Sí",0,H1781-I1781-K1781)</f>
        <v/>
      </c>
      <c r="R1781" s="14">
        <f>F1781-TODAY()</f>
        <v/>
      </c>
      <c r="S1781" s="14">
        <f>IF(N1781="Sí","🟢 Pagado",IF(R1781&lt;0,"🔴 Vencido",IF(R1781&lt;=7,"🟡 Por vencer","")))</f>
        <v/>
      </c>
      <c r="T1781" s="14" t="n"/>
      <c r="U1781" s="14" t="n"/>
      <c r="V1781" s="14" t="n"/>
      <c r="W1781" s="14" t="n"/>
      <c r="X1781" s="87" t="n"/>
    </row>
    <row r="1782">
      <c r="A1782" s="13" t="n"/>
      <c r="B1782" s="14" t="n"/>
      <c r="C1782" s="14" t="n"/>
      <c r="D1782" s="14" t="n"/>
      <c r="E1782" s="13" t="n"/>
      <c r="F1782" s="13" t="n"/>
      <c r="G1782" s="14" t="n"/>
      <c r="H1782" s="15" t="n"/>
      <c r="I1782" s="15" t="n"/>
      <c r="J1782" s="308" t="n"/>
      <c r="K1782" s="15" t="n"/>
      <c r="L1782" s="15" t="n"/>
      <c r="M1782" s="15" t="n"/>
      <c r="N1782" s="14" t="n"/>
      <c r="O1782" s="13" t="n"/>
      <c r="P1782" s="14" t="n"/>
      <c r="Q1782" s="15">
        <f>IF(N1782="Sí",0,H1782-I1782-K1782)</f>
        <v/>
      </c>
      <c r="R1782" s="14">
        <f>F1782-TODAY()</f>
        <v/>
      </c>
      <c r="S1782" s="14">
        <f>IF(N1782="Sí","🟢 Pagado",IF(R1782&lt;0,"🔴 Vencido",IF(R1782&lt;=7,"🟡 Por vencer","")))</f>
        <v/>
      </c>
      <c r="T1782" s="14" t="n"/>
      <c r="U1782" s="14" t="n"/>
      <c r="V1782" s="14" t="n"/>
      <c r="W1782" s="14" t="n"/>
      <c r="X1782" s="87" t="n"/>
    </row>
    <row r="1783">
      <c r="A1783" s="13" t="n"/>
      <c r="B1783" s="14" t="n"/>
      <c r="C1783" s="14" t="n"/>
      <c r="D1783" s="14" t="n"/>
      <c r="E1783" s="13" t="n"/>
      <c r="F1783" s="13" t="n"/>
      <c r="G1783" s="14" t="n"/>
      <c r="H1783" s="15" t="n"/>
      <c r="I1783" s="15" t="n"/>
      <c r="J1783" s="308" t="n"/>
      <c r="K1783" s="15" t="n"/>
      <c r="L1783" s="15" t="n"/>
      <c r="M1783" s="15" t="n"/>
      <c r="N1783" s="14" t="n"/>
      <c r="O1783" s="13" t="n"/>
      <c r="P1783" s="14" t="n"/>
      <c r="Q1783" s="15">
        <f>IF(N1783="Sí",0,H1783-I1783-K1783)</f>
        <v/>
      </c>
      <c r="R1783" s="14">
        <f>F1783-TODAY()</f>
        <v/>
      </c>
      <c r="S1783" s="14">
        <f>IF(N1783="Sí","🟢 Pagado",IF(R1783&lt;0,"🔴 Vencido",IF(R1783&lt;=7,"🟡 Por vencer","")))</f>
        <v/>
      </c>
      <c r="T1783" s="14" t="n"/>
      <c r="U1783" s="14" t="n"/>
      <c r="V1783" s="14" t="n"/>
      <c r="W1783" s="14" t="n"/>
      <c r="X1783" s="87" t="n"/>
    </row>
    <row r="1784">
      <c r="A1784" s="13" t="n"/>
      <c r="B1784" s="14" t="n"/>
      <c r="C1784" s="14" t="n"/>
      <c r="D1784" s="14" t="n"/>
      <c r="E1784" s="13" t="n"/>
      <c r="F1784" s="13" t="n"/>
      <c r="G1784" s="14" t="n"/>
      <c r="H1784" s="15" t="n"/>
      <c r="I1784" s="15" t="n"/>
      <c r="J1784" s="308" t="n"/>
      <c r="K1784" s="15" t="n"/>
      <c r="L1784" s="15" t="n"/>
      <c r="M1784" s="15" t="n"/>
      <c r="N1784" s="14" t="n"/>
      <c r="O1784" s="13" t="n"/>
      <c r="P1784" s="14" t="n"/>
      <c r="Q1784" s="15">
        <f>IF(N1784="Sí",0,H1784-I1784-K1784)</f>
        <v/>
      </c>
      <c r="R1784" s="14">
        <f>F1784-TODAY()</f>
        <v/>
      </c>
      <c r="S1784" s="14">
        <f>IF(N1784="Sí","🟢 Pagado",IF(R1784&lt;0,"🔴 Vencido",IF(R1784&lt;=7,"🟡 Por vencer","")))</f>
        <v/>
      </c>
      <c r="T1784" s="14" t="n"/>
      <c r="U1784" s="14" t="n"/>
      <c r="V1784" s="14" t="n"/>
      <c r="W1784" s="14" t="n"/>
      <c r="X1784" s="87" t="n"/>
    </row>
    <row r="1785">
      <c r="A1785" s="13" t="n"/>
      <c r="B1785" s="14" t="n"/>
      <c r="C1785" s="14" t="n"/>
      <c r="D1785" s="14" t="n"/>
      <c r="E1785" s="13" t="n"/>
      <c r="F1785" s="13" t="n"/>
      <c r="G1785" s="14" t="n"/>
      <c r="H1785" s="15" t="n"/>
      <c r="I1785" s="15" t="n"/>
      <c r="J1785" s="308" t="n"/>
      <c r="K1785" s="15" t="n"/>
      <c r="L1785" s="15" t="n"/>
      <c r="M1785" s="15" t="n"/>
      <c r="N1785" s="14" t="n"/>
      <c r="O1785" s="13" t="n"/>
      <c r="P1785" s="14" t="n"/>
      <c r="Q1785" s="15">
        <f>IF(N1785="Sí",0,H1785-I1785-K1785)</f>
        <v/>
      </c>
      <c r="R1785" s="14">
        <f>F1785-TODAY()</f>
        <v/>
      </c>
      <c r="S1785" s="14">
        <f>IF(N1785="Sí","🟢 Pagado",IF(R1785&lt;0,"🔴 Vencido",IF(R1785&lt;=7,"🟡 Por vencer","")))</f>
        <v/>
      </c>
      <c r="T1785" s="14" t="n"/>
      <c r="U1785" s="14" t="n"/>
      <c r="V1785" s="14" t="n"/>
      <c r="W1785" s="14" t="n"/>
      <c r="X1785" s="87" t="n"/>
    </row>
    <row r="1786">
      <c r="A1786" s="13" t="n"/>
      <c r="B1786" s="14" t="n"/>
      <c r="C1786" s="14" t="n"/>
      <c r="D1786" s="14" t="n"/>
      <c r="E1786" s="13" t="n"/>
      <c r="F1786" s="13" t="n"/>
      <c r="G1786" s="14" t="n"/>
      <c r="H1786" s="15" t="n"/>
      <c r="I1786" s="15" t="n"/>
      <c r="J1786" s="308" t="n"/>
      <c r="K1786" s="15" t="n"/>
      <c r="L1786" s="15" t="n"/>
      <c r="M1786" s="15" t="n"/>
      <c r="N1786" s="14" t="n"/>
      <c r="O1786" s="13" t="n"/>
      <c r="P1786" s="14" t="n"/>
      <c r="Q1786" s="15">
        <f>IF(N1786="Sí",0,H1786-I1786-K1786)</f>
        <v/>
      </c>
      <c r="R1786" s="14">
        <f>F1786-TODAY()</f>
        <v/>
      </c>
      <c r="S1786" s="14">
        <f>IF(N1786="Sí","🟢 Pagado",IF(R1786&lt;0,"🔴 Vencido",IF(R1786&lt;=7,"🟡 Por vencer","")))</f>
        <v/>
      </c>
      <c r="T1786" s="14" t="n"/>
      <c r="U1786" s="14" t="n"/>
      <c r="V1786" s="14" t="n"/>
      <c r="W1786" s="14" t="n"/>
      <c r="X1786" s="87" t="n"/>
    </row>
    <row r="1787">
      <c r="A1787" s="13" t="n"/>
      <c r="B1787" s="14" t="n"/>
      <c r="C1787" s="14" t="n"/>
      <c r="D1787" s="14" t="n"/>
      <c r="E1787" s="13" t="n"/>
      <c r="F1787" s="13" t="n"/>
      <c r="G1787" s="14" t="n"/>
      <c r="H1787" s="15" t="n"/>
      <c r="I1787" s="15" t="n"/>
      <c r="J1787" s="308" t="n"/>
      <c r="K1787" s="15" t="n"/>
      <c r="L1787" s="15" t="n"/>
      <c r="M1787" s="15" t="n"/>
      <c r="N1787" s="14" t="n"/>
      <c r="O1787" s="13" t="n"/>
      <c r="P1787" s="14" t="n"/>
      <c r="Q1787" s="15">
        <f>IF(N1787="Sí",0,H1787-I1787-K1787)</f>
        <v/>
      </c>
      <c r="R1787" s="14">
        <f>F1787-TODAY()</f>
        <v/>
      </c>
      <c r="S1787" s="14">
        <f>IF(N1787="Sí","🟢 Pagado",IF(R1787&lt;0,"🔴 Vencido",IF(R1787&lt;=7,"🟡 Por vencer","")))</f>
        <v/>
      </c>
      <c r="T1787" s="14" t="n"/>
      <c r="U1787" s="14" t="n"/>
      <c r="V1787" s="14" t="n"/>
      <c r="W1787" s="14" t="n"/>
      <c r="X1787" s="87" t="n"/>
    </row>
    <row r="1788">
      <c r="A1788" s="13" t="n"/>
      <c r="B1788" s="14" t="n"/>
      <c r="C1788" s="14" t="n"/>
      <c r="D1788" s="14" t="n"/>
      <c r="E1788" s="13" t="n"/>
      <c r="F1788" s="13" t="n"/>
      <c r="G1788" s="14" t="n"/>
      <c r="H1788" s="15" t="n"/>
      <c r="I1788" s="15" t="n"/>
      <c r="J1788" s="308" t="n"/>
      <c r="K1788" s="15" t="n"/>
      <c r="L1788" s="15" t="n"/>
      <c r="M1788" s="15" t="n"/>
      <c r="N1788" s="14" t="n"/>
      <c r="O1788" s="13" t="n"/>
      <c r="P1788" s="14" t="n"/>
      <c r="Q1788" s="15">
        <f>IF(N1788="Sí",0,H1788-I1788-K1788)</f>
        <v/>
      </c>
      <c r="R1788" s="14">
        <f>F1788-TODAY()</f>
        <v/>
      </c>
      <c r="S1788" s="14">
        <f>IF(N1788="Sí","🟢 Pagado",IF(R1788&lt;0,"🔴 Vencido",IF(R1788&lt;=7,"🟡 Por vencer","")))</f>
        <v/>
      </c>
      <c r="T1788" s="14" t="n"/>
      <c r="U1788" s="14" t="n"/>
      <c r="V1788" s="14" t="n"/>
      <c r="W1788" s="14" t="n"/>
      <c r="X1788" s="87" t="n"/>
    </row>
    <row r="1789">
      <c r="A1789" s="13" t="n"/>
      <c r="B1789" s="14" t="n"/>
      <c r="C1789" s="14" t="n"/>
      <c r="D1789" s="14" t="n"/>
      <c r="E1789" s="13" t="n"/>
      <c r="F1789" s="13" t="n"/>
      <c r="G1789" s="14" t="n"/>
      <c r="H1789" s="15" t="n"/>
      <c r="I1789" s="15" t="n"/>
      <c r="J1789" s="308" t="n"/>
      <c r="K1789" s="15" t="n"/>
      <c r="L1789" s="15" t="n"/>
      <c r="M1789" s="15" t="n"/>
      <c r="N1789" s="14" t="n"/>
      <c r="O1789" s="13" t="n"/>
      <c r="P1789" s="14" t="n"/>
      <c r="Q1789" s="15">
        <f>IF(N1789="Sí",0,H1789-I1789-K1789)</f>
        <v/>
      </c>
      <c r="R1789" s="14">
        <f>F1789-TODAY()</f>
        <v/>
      </c>
      <c r="S1789" s="14">
        <f>IF(N1789="Sí","🟢 Pagado",IF(R1789&lt;0,"🔴 Vencido",IF(R1789&lt;=7,"🟡 Por vencer","")))</f>
        <v/>
      </c>
      <c r="T1789" s="14" t="n"/>
      <c r="U1789" s="14" t="n"/>
      <c r="V1789" s="14" t="n"/>
      <c r="W1789" s="14" t="n"/>
      <c r="X1789" s="87" t="n"/>
    </row>
    <row r="1790">
      <c r="A1790" s="13" t="n"/>
      <c r="B1790" s="14" t="n"/>
      <c r="C1790" s="14" t="n"/>
      <c r="D1790" s="14" t="n"/>
      <c r="E1790" s="13" t="n"/>
      <c r="F1790" s="13" t="n"/>
      <c r="G1790" s="14" t="n"/>
      <c r="H1790" s="15" t="n"/>
      <c r="I1790" s="15" t="n"/>
      <c r="J1790" s="308" t="n"/>
      <c r="K1790" s="15" t="n"/>
      <c r="L1790" s="15" t="n"/>
      <c r="M1790" s="15" t="n"/>
      <c r="N1790" s="14" t="n"/>
      <c r="O1790" s="13" t="n"/>
      <c r="P1790" s="14" t="n"/>
      <c r="Q1790" s="15">
        <f>IF(N1790="Sí",0,H1790-I1790-K1790)</f>
        <v/>
      </c>
      <c r="R1790" s="14">
        <f>F1790-TODAY()</f>
        <v/>
      </c>
      <c r="S1790" s="14">
        <f>IF(N1790="Sí","🟢 Pagado",IF(R1790&lt;0,"🔴 Vencido",IF(R1790&lt;=7,"🟡 Por vencer","")))</f>
        <v/>
      </c>
      <c r="T1790" s="14" t="n"/>
      <c r="U1790" s="14" t="n"/>
      <c r="V1790" s="14" t="n"/>
      <c r="W1790" s="14" t="n"/>
      <c r="X1790" s="87" t="n"/>
    </row>
    <row r="1791">
      <c r="A1791" s="13" t="n"/>
      <c r="B1791" s="14" t="n"/>
      <c r="C1791" s="14" t="n"/>
      <c r="D1791" s="14" t="n"/>
      <c r="E1791" s="13" t="n"/>
      <c r="F1791" s="13" t="n"/>
      <c r="G1791" s="14" t="n"/>
      <c r="H1791" s="15" t="n"/>
      <c r="I1791" s="15" t="n"/>
      <c r="J1791" s="308" t="n"/>
      <c r="K1791" s="15" t="n"/>
      <c r="L1791" s="15" t="n"/>
      <c r="M1791" s="15" t="n"/>
      <c r="N1791" s="14" t="n"/>
      <c r="O1791" s="13" t="n"/>
      <c r="P1791" s="14" t="n"/>
      <c r="Q1791" s="15">
        <f>IF(N1791="Sí",0,H1791-I1791-K1791)</f>
        <v/>
      </c>
      <c r="R1791" s="14">
        <f>F1791-TODAY()</f>
        <v/>
      </c>
      <c r="S1791" s="14">
        <f>IF(N1791="Sí","🟢 Pagado",IF(R1791&lt;0,"🔴 Vencido",IF(R1791&lt;=7,"🟡 Por vencer","")))</f>
        <v/>
      </c>
      <c r="T1791" s="14" t="n"/>
      <c r="U1791" s="14" t="n"/>
      <c r="V1791" s="14" t="n"/>
      <c r="W1791" s="14" t="n"/>
      <c r="X1791" s="87" t="n"/>
    </row>
    <row r="1792">
      <c r="A1792" s="13" t="n"/>
      <c r="B1792" s="14" t="n"/>
      <c r="C1792" s="14" t="n"/>
      <c r="D1792" s="14" t="n"/>
      <c r="E1792" s="13" t="n"/>
      <c r="F1792" s="13" t="n"/>
      <c r="G1792" s="14" t="n"/>
      <c r="H1792" s="15" t="n"/>
      <c r="I1792" s="15" t="n"/>
      <c r="J1792" s="308" t="n"/>
      <c r="K1792" s="15" t="n"/>
      <c r="L1792" s="15" t="n"/>
      <c r="M1792" s="15" t="n"/>
      <c r="N1792" s="14" t="n"/>
      <c r="O1792" s="13" t="n"/>
      <c r="P1792" s="14" t="n"/>
      <c r="Q1792" s="15">
        <f>IF(N1792="Sí",0,H1792-I1792-K1792)</f>
        <v/>
      </c>
      <c r="R1792" s="14">
        <f>F1792-TODAY()</f>
        <v/>
      </c>
      <c r="S1792" s="14">
        <f>IF(N1792="Sí","🟢 Pagado",IF(R1792&lt;0,"🔴 Vencido",IF(R1792&lt;=7,"🟡 Por vencer","")))</f>
        <v/>
      </c>
      <c r="T1792" s="14" t="n"/>
      <c r="U1792" s="14" t="n"/>
      <c r="V1792" s="14" t="n"/>
      <c r="W1792" s="14" t="n"/>
      <c r="X1792" s="87" t="n"/>
    </row>
    <row r="1793">
      <c r="A1793" s="13" t="n"/>
      <c r="B1793" s="14" t="n"/>
      <c r="C1793" s="14" t="n"/>
      <c r="D1793" s="14" t="n"/>
      <c r="E1793" s="13" t="n"/>
      <c r="F1793" s="13" t="n"/>
      <c r="G1793" s="14" t="n"/>
      <c r="H1793" s="15" t="n"/>
      <c r="I1793" s="15" t="n"/>
      <c r="J1793" s="308" t="n"/>
      <c r="K1793" s="15" t="n"/>
      <c r="L1793" s="15" t="n"/>
      <c r="M1793" s="15" t="n"/>
      <c r="N1793" s="14" t="n"/>
      <c r="O1793" s="13" t="n"/>
      <c r="P1793" s="14" t="n"/>
      <c r="Q1793" s="15">
        <f>IF(N1793="Sí",0,H1793-I1793-K1793)</f>
        <v/>
      </c>
      <c r="R1793" s="14">
        <f>F1793-TODAY()</f>
        <v/>
      </c>
      <c r="S1793" s="14">
        <f>IF(N1793="Sí","🟢 Pagado",IF(R1793&lt;0,"🔴 Vencido",IF(R1793&lt;=7,"🟡 Por vencer","")))</f>
        <v/>
      </c>
      <c r="T1793" s="14" t="n"/>
      <c r="U1793" s="14" t="n"/>
      <c r="V1793" s="14" t="n"/>
      <c r="W1793" s="14" t="n"/>
      <c r="X1793" s="87" t="n"/>
    </row>
    <row r="1794">
      <c r="A1794" s="13" t="n"/>
      <c r="B1794" s="14" t="n"/>
      <c r="C1794" s="14" t="n"/>
      <c r="D1794" s="14" t="n"/>
      <c r="E1794" s="13" t="n"/>
      <c r="F1794" s="13" t="n"/>
      <c r="G1794" s="14" t="n"/>
      <c r="H1794" s="15" t="n"/>
      <c r="I1794" s="15" t="n"/>
      <c r="J1794" s="308" t="n"/>
      <c r="K1794" s="15" t="n"/>
      <c r="L1794" s="15" t="n"/>
      <c r="M1794" s="15" t="n"/>
      <c r="N1794" s="14" t="n"/>
      <c r="O1794" s="13" t="n"/>
      <c r="P1794" s="14" t="n"/>
      <c r="Q1794" s="15">
        <f>IF(N1794="Sí",0,H1794-I1794-K1794)</f>
        <v/>
      </c>
      <c r="R1794" s="14">
        <f>F1794-TODAY()</f>
        <v/>
      </c>
      <c r="S1794" s="14">
        <f>IF(N1794="Sí","🟢 Pagado",IF(R1794&lt;0,"🔴 Vencido",IF(R1794&lt;=7,"🟡 Por vencer","")))</f>
        <v/>
      </c>
      <c r="T1794" s="14" t="n"/>
      <c r="U1794" s="14" t="n"/>
      <c r="V1794" s="14" t="n"/>
      <c r="W1794" s="14" t="n"/>
      <c r="X1794" s="87" t="n"/>
    </row>
    <row r="1795">
      <c r="A1795" s="13" t="n"/>
      <c r="B1795" s="14" t="n"/>
      <c r="C1795" s="14" t="n"/>
      <c r="D1795" s="14" t="n"/>
      <c r="E1795" s="13" t="n"/>
      <c r="F1795" s="13" t="n"/>
      <c r="G1795" s="14" t="n"/>
      <c r="H1795" s="15" t="n"/>
      <c r="I1795" s="15" t="n"/>
      <c r="J1795" s="308" t="n"/>
      <c r="K1795" s="15" t="n"/>
      <c r="L1795" s="15" t="n"/>
      <c r="M1795" s="15" t="n"/>
      <c r="N1795" s="14" t="n"/>
      <c r="O1795" s="13" t="n"/>
      <c r="P1795" s="14" t="n"/>
      <c r="Q1795" s="15">
        <f>IF(N1795="Sí",0,H1795-I1795-K1795)</f>
        <v/>
      </c>
      <c r="R1795" s="14">
        <f>F1795-TODAY()</f>
        <v/>
      </c>
      <c r="S1795" s="14">
        <f>IF(N1795="Sí","🟢 Pagado",IF(R1795&lt;0,"🔴 Vencido",IF(R1795&lt;=7,"🟡 Por vencer","")))</f>
        <v/>
      </c>
      <c r="T1795" s="14" t="n"/>
      <c r="U1795" s="14" t="n"/>
      <c r="V1795" s="14" t="n"/>
      <c r="W1795" s="14" t="n"/>
      <c r="X1795" s="87" t="n"/>
    </row>
    <row r="1796">
      <c r="A1796" s="13" t="n"/>
      <c r="B1796" s="14" t="n"/>
      <c r="C1796" s="14" t="n"/>
      <c r="D1796" s="14" t="n"/>
      <c r="E1796" s="13" t="n"/>
      <c r="F1796" s="13" t="n"/>
      <c r="G1796" s="14" t="n"/>
      <c r="H1796" s="15" t="n"/>
      <c r="I1796" s="15" t="n"/>
      <c r="J1796" s="308" t="n"/>
      <c r="K1796" s="15" t="n"/>
      <c r="L1796" s="15" t="n"/>
      <c r="M1796" s="15" t="n"/>
      <c r="N1796" s="14" t="n"/>
      <c r="O1796" s="13" t="n"/>
      <c r="P1796" s="14" t="n"/>
      <c r="Q1796" s="15">
        <f>IF(N1796="Sí",0,H1796-I1796-K1796)</f>
        <v/>
      </c>
      <c r="R1796" s="14">
        <f>F1796-TODAY()</f>
        <v/>
      </c>
      <c r="S1796" s="14">
        <f>IF(N1796="Sí","🟢 Pagado",IF(R1796&lt;0,"🔴 Vencido",IF(R1796&lt;=7,"🟡 Por vencer","")))</f>
        <v/>
      </c>
      <c r="T1796" s="14" t="n"/>
      <c r="U1796" s="14" t="n"/>
      <c r="V1796" s="14" t="n"/>
      <c r="W1796" s="14" t="n"/>
      <c r="X1796" s="87" t="n"/>
    </row>
    <row r="1797">
      <c r="A1797" s="13" t="n"/>
      <c r="B1797" s="14" t="n"/>
      <c r="C1797" s="14" t="n"/>
      <c r="D1797" s="14" t="n"/>
      <c r="E1797" s="13" t="n"/>
      <c r="F1797" s="13" t="n"/>
      <c r="G1797" s="14" t="n"/>
      <c r="H1797" s="15" t="n"/>
      <c r="I1797" s="15" t="n"/>
      <c r="J1797" s="308" t="n"/>
      <c r="K1797" s="15" t="n"/>
      <c r="L1797" s="15" t="n"/>
      <c r="M1797" s="15" t="n"/>
      <c r="N1797" s="14" t="n"/>
      <c r="O1797" s="13" t="n"/>
      <c r="P1797" s="14" t="n"/>
      <c r="Q1797" s="15">
        <f>IF(N1797="Sí",0,H1797-I1797-K1797)</f>
        <v/>
      </c>
      <c r="R1797" s="14">
        <f>F1797-TODAY()</f>
        <v/>
      </c>
      <c r="S1797" s="14">
        <f>IF(N1797="Sí","🟢 Pagado",IF(R1797&lt;0,"🔴 Vencido",IF(R1797&lt;=7,"🟡 Por vencer","")))</f>
        <v/>
      </c>
      <c r="T1797" s="14" t="n"/>
      <c r="U1797" s="14" t="n"/>
      <c r="V1797" s="14" t="n"/>
      <c r="W1797" s="14" t="n"/>
      <c r="X1797" s="87" t="n"/>
    </row>
    <row r="1798">
      <c r="A1798" s="13" t="n"/>
      <c r="B1798" s="14" t="n"/>
      <c r="C1798" s="14" t="n"/>
      <c r="D1798" s="14" t="n"/>
      <c r="E1798" s="13" t="n"/>
      <c r="F1798" s="13" t="n"/>
      <c r="G1798" s="14" t="n"/>
      <c r="H1798" s="15" t="n"/>
      <c r="I1798" s="15" t="n"/>
      <c r="J1798" s="308" t="n"/>
      <c r="K1798" s="15" t="n"/>
      <c r="L1798" s="15" t="n"/>
      <c r="M1798" s="15" t="n"/>
      <c r="N1798" s="14" t="n"/>
      <c r="O1798" s="13" t="n"/>
      <c r="P1798" s="14" t="n"/>
      <c r="Q1798" s="15">
        <f>IF(N1798="Sí",0,H1798-I1798-K1798)</f>
        <v/>
      </c>
      <c r="R1798" s="14">
        <f>F1798-TODAY()</f>
        <v/>
      </c>
      <c r="S1798" s="14">
        <f>IF(N1798="Sí","🟢 Pagado",IF(R1798&lt;0,"🔴 Vencido",IF(R1798&lt;=7,"🟡 Por vencer","")))</f>
        <v/>
      </c>
      <c r="T1798" s="14" t="n"/>
      <c r="U1798" s="14" t="n"/>
      <c r="V1798" s="14" t="n"/>
      <c r="W1798" s="14" t="n"/>
      <c r="X1798" s="87" t="n"/>
    </row>
    <row r="1799">
      <c r="A1799" s="13" t="n"/>
      <c r="B1799" s="14" t="n"/>
      <c r="C1799" s="14" t="n"/>
      <c r="D1799" s="14" t="n"/>
      <c r="E1799" s="13" t="n"/>
      <c r="F1799" s="13" t="n"/>
      <c r="G1799" s="14" t="n"/>
      <c r="H1799" s="15" t="n"/>
      <c r="I1799" s="15" t="n"/>
      <c r="J1799" s="308" t="n"/>
      <c r="K1799" s="15" t="n"/>
      <c r="L1799" s="15" t="n"/>
      <c r="M1799" s="15" t="n"/>
      <c r="N1799" s="14" t="n"/>
      <c r="O1799" s="13" t="n"/>
      <c r="P1799" s="14" t="n"/>
      <c r="Q1799" s="15">
        <f>IF(N1799="Sí",0,H1799-I1799-K1799)</f>
        <v/>
      </c>
      <c r="R1799" s="14">
        <f>F1799-TODAY()</f>
        <v/>
      </c>
      <c r="S1799" s="14">
        <f>IF(N1799="Sí","🟢 Pagado",IF(R1799&lt;0,"🔴 Vencido",IF(R1799&lt;=7,"🟡 Por vencer","")))</f>
        <v/>
      </c>
      <c r="T1799" s="14" t="n"/>
      <c r="U1799" s="14" t="n"/>
      <c r="V1799" s="14" t="n"/>
      <c r="W1799" s="14" t="n"/>
      <c r="X1799" s="87" t="n"/>
    </row>
    <row r="1800">
      <c r="A1800" s="13" t="n"/>
      <c r="B1800" s="14" t="n"/>
      <c r="C1800" s="14" t="n"/>
      <c r="D1800" s="14" t="n"/>
      <c r="E1800" s="13" t="n"/>
      <c r="F1800" s="13" t="n"/>
      <c r="G1800" s="14" t="n"/>
      <c r="H1800" s="15" t="n"/>
      <c r="I1800" s="15" t="n"/>
      <c r="J1800" s="308" t="n"/>
      <c r="K1800" s="15" t="n"/>
      <c r="L1800" s="15" t="n"/>
      <c r="M1800" s="15" t="n"/>
      <c r="N1800" s="14" t="n"/>
      <c r="O1800" s="13" t="n"/>
      <c r="P1800" s="14" t="n"/>
      <c r="Q1800" s="15">
        <f>IF(N1800="Sí",0,H1800-I1800-K1800)</f>
        <v/>
      </c>
      <c r="R1800" s="14">
        <f>F1800-TODAY()</f>
        <v/>
      </c>
      <c r="S1800" s="14">
        <f>IF(N1800="Sí","🟢 Pagado",IF(R1800&lt;0,"🔴 Vencido",IF(R1800&lt;=7,"🟡 Por vencer","")))</f>
        <v/>
      </c>
      <c r="T1800" s="14" t="n"/>
      <c r="U1800" s="14" t="n"/>
      <c r="V1800" s="14" t="n"/>
      <c r="W1800" s="14" t="n"/>
      <c r="X1800" s="87" t="n"/>
    </row>
    <row r="1801">
      <c r="A1801" s="13" t="n"/>
      <c r="B1801" s="14" t="n"/>
      <c r="C1801" s="14" t="n"/>
      <c r="D1801" s="14" t="n"/>
      <c r="E1801" s="13" t="n"/>
      <c r="F1801" s="13" t="n"/>
      <c r="G1801" s="14" t="n"/>
      <c r="H1801" s="15" t="n"/>
      <c r="I1801" s="15" t="n"/>
      <c r="J1801" s="308" t="n"/>
      <c r="K1801" s="15" t="n"/>
      <c r="L1801" s="15" t="n"/>
      <c r="M1801" s="15" t="n"/>
      <c r="N1801" s="14" t="n"/>
      <c r="O1801" s="13" t="n"/>
      <c r="P1801" s="14" t="n"/>
      <c r="Q1801" s="15">
        <f>IF(N1801="Sí",0,H1801-I1801-K1801)</f>
        <v/>
      </c>
      <c r="R1801" s="14">
        <f>F1801-TODAY()</f>
        <v/>
      </c>
      <c r="S1801" s="14">
        <f>IF(N1801="Sí","🟢 Pagado",IF(R1801&lt;0,"🔴 Vencido",IF(R1801&lt;=7,"🟡 Por vencer","")))</f>
        <v/>
      </c>
      <c r="T1801" s="14" t="n"/>
      <c r="U1801" s="14" t="n"/>
      <c r="V1801" s="14" t="n"/>
      <c r="W1801" s="14" t="n"/>
      <c r="X1801" s="87" t="n"/>
    </row>
    <row r="1802">
      <c r="A1802" s="13" t="n"/>
      <c r="B1802" s="14" t="n"/>
      <c r="C1802" s="14" t="n"/>
      <c r="D1802" s="14" t="n"/>
      <c r="E1802" s="13" t="n"/>
      <c r="F1802" s="13" t="n"/>
      <c r="G1802" s="14" t="n"/>
      <c r="H1802" s="15" t="n"/>
      <c r="I1802" s="15" t="n"/>
      <c r="J1802" s="308" t="n"/>
      <c r="K1802" s="15" t="n"/>
      <c r="L1802" s="15" t="n"/>
      <c r="M1802" s="15" t="n"/>
      <c r="N1802" s="14" t="n"/>
      <c r="O1802" s="13" t="n"/>
      <c r="P1802" s="14" t="n"/>
      <c r="Q1802" s="15">
        <f>IF(N1802="Sí",0,H1802-I1802-K1802)</f>
        <v/>
      </c>
      <c r="R1802" s="14">
        <f>F1802-TODAY()</f>
        <v/>
      </c>
      <c r="S1802" s="14">
        <f>IF(N1802="Sí","🟢 Pagado",IF(R1802&lt;0,"🔴 Vencido",IF(R1802&lt;=7,"🟡 Por vencer","")))</f>
        <v/>
      </c>
      <c r="T1802" s="14" t="n"/>
      <c r="U1802" s="14" t="n"/>
      <c r="V1802" s="14" t="n"/>
      <c r="W1802" s="14" t="n"/>
      <c r="X1802" s="87" t="n"/>
    </row>
    <row r="1803">
      <c r="A1803" s="13" t="n"/>
      <c r="B1803" s="14" t="n"/>
      <c r="C1803" s="14" t="n"/>
      <c r="D1803" s="14" t="n"/>
      <c r="E1803" s="13" t="n"/>
      <c r="F1803" s="13" t="n"/>
      <c r="G1803" s="14" t="n"/>
      <c r="H1803" s="15" t="n"/>
      <c r="I1803" s="15" t="n"/>
      <c r="J1803" s="308" t="n"/>
      <c r="K1803" s="15" t="n"/>
      <c r="L1803" s="15" t="n"/>
      <c r="M1803" s="15" t="n"/>
      <c r="N1803" s="14" t="n"/>
      <c r="O1803" s="13" t="n"/>
      <c r="P1803" s="14" t="n"/>
      <c r="Q1803" s="15">
        <f>IF(N1803="Sí",0,H1803-I1803-K1803)</f>
        <v/>
      </c>
      <c r="R1803" s="14">
        <f>F1803-TODAY()</f>
        <v/>
      </c>
      <c r="S1803" s="14">
        <f>IF(N1803="Sí","🟢 Pagado",IF(R1803&lt;0,"🔴 Vencido",IF(R1803&lt;=7,"🟡 Por vencer","")))</f>
        <v/>
      </c>
      <c r="T1803" s="14" t="n"/>
      <c r="U1803" s="14" t="n"/>
      <c r="V1803" s="14" t="n"/>
      <c r="W1803" s="14" t="n"/>
      <c r="X1803" s="87" t="n"/>
    </row>
    <row r="1804">
      <c r="A1804" s="13" t="n"/>
      <c r="B1804" s="14" t="n"/>
      <c r="C1804" s="14" t="n"/>
      <c r="D1804" s="14" t="n"/>
      <c r="E1804" s="13" t="n"/>
      <c r="F1804" s="13" t="n"/>
      <c r="G1804" s="14" t="n"/>
      <c r="H1804" s="15" t="n"/>
      <c r="I1804" s="15" t="n"/>
      <c r="J1804" s="308" t="n"/>
      <c r="K1804" s="15" t="n"/>
      <c r="L1804" s="15" t="n"/>
      <c r="M1804" s="15" t="n"/>
      <c r="N1804" s="14" t="n"/>
      <c r="O1804" s="13" t="n"/>
      <c r="P1804" s="14" t="n"/>
      <c r="Q1804" s="15">
        <f>IF(N1804="Sí",0,H1804-I1804-K1804)</f>
        <v/>
      </c>
      <c r="R1804" s="14">
        <f>F1804-TODAY()</f>
        <v/>
      </c>
      <c r="S1804" s="14">
        <f>IF(N1804="Sí","🟢 Pagado",IF(R1804&lt;0,"🔴 Vencido",IF(R1804&lt;=7,"🟡 Por vencer","")))</f>
        <v/>
      </c>
      <c r="T1804" s="14" t="n"/>
      <c r="U1804" s="14" t="n"/>
      <c r="V1804" s="14" t="n"/>
      <c r="W1804" s="14" t="n"/>
      <c r="X1804" s="87" t="n"/>
    </row>
    <row r="1805">
      <c r="A1805" s="13" t="n"/>
      <c r="B1805" s="14" t="n"/>
      <c r="C1805" s="14" t="n"/>
      <c r="D1805" s="14" t="n"/>
      <c r="E1805" s="13" t="n"/>
      <c r="F1805" s="13" t="n"/>
      <c r="G1805" s="14" t="n"/>
      <c r="H1805" s="15" t="n"/>
      <c r="I1805" s="15" t="n"/>
      <c r="J1805" s="308" t="n"/>
      <c r="K1805" s="15" t="n"/>
      <c r="L1805" s="15" t="n"/>
      <c r="M1805" s="15" t="n"/>
      <c r="N1805" s="14" t="n"/>
      <c r="O1805" s="13" t="n"/>
      <c r="P1805" s="14" t="n"/>
      <c r="Q1805" s="15">
        <f>IF(N1805="Sí",0,H1805-I1805-K1805)</f>
        <v/>
      </c>
      <c r="R1805" s="14">
        <f>F1805-TODAY()</f>
        <v/>
      </c>
      <c r="S1805" s="14">
        <f>IF(N1805="Sí","🟢 Pagado",IF(R1805&lt;0,"🔴 Vencido",IF(R1805&lt;=7,"🟡 Por vencer","")))</f>
        <v/>
      </c>
      <c r="T1805" s="14" t="n"/>
      <c r="U1805" s="14" t="n"/>
      <c r="V1805" s="14" t="n"/>
      <c r="W1805" s="14" t="n"/>
      <c r="X1805" s="87" t="n"/>
    </row>
    <row r="1806">
      <c r="A1806" s="13" t="n"/>
      <c r="B1806" s="14" t="n"/>
      <c r="C1806" s="14" t="n"/>
      <c r="D1806" s="14" t="n"/>
      <c r="E1806" s="13" t="n"/>
      <c r="F1806" s="13" t="n"/>
      <c r="G1806" s="14" t="n"/>
      <c r="H1806" s="15" t="n"/>
      <c r="I1806" s="15" t="n"/>
      <c r="J1806" s="308" t="n"/>
      <c r="K1806" s="15" t="n"/>
      <c r="L1806" s="15" t="n"/>
      <c r="M1806" s="15" t="n"/>
      <c r="N1806" s="14" t="n"/>
      <c r="O1806" s="13" t="n"/>
      <c r="P1806" s="14" t="n"/>
      <c r="Q1806" s="15">
        <f>IF(N1806="Sí",0,H1806-I1806-K1806)</f>
        <v/>
      </c>
      <c r="R1806" s="14">
        <f>F1806-TODAY()</f>
        <v/>
      </c>
      <c r="S1806" s="14">
        <f>IF(N1806="Sí","🟢 Pagado",IF(R1806&lt;0,"🔴 Vencido",IF(R1806&lt;=7,"🟡 Por vencer","")))</f>
        <v/>
      </c>
      <c r="T1806" s="14" t="n"/>
      <c r="U1806" s="14" t="n"/>
      <c r="V1806" s="14" t="n"/>
      <c r="W1806" s="14" t="n"/>
      <c r="X1806" s="87" t="n"/>
    </row>
    <row r="1807">
      <c r="A1807" s="13" t="n"/>
      <c r="B1807" s="14" t="n"/>
      <c r="C1807" s="14" t="n"/>
      <c r="D1807" s="14" t="n"/>
      <c r="E1807" s="13" t="n"/>
      <c r="F1807" s="13" t="n"/>
      <c r="G1807" s="14" t="n"/>
      <c r="H1807" s="15" t="n"/>
      <c r="I1807" s="15" t="n"/>
      <c r="J1807" s="308" t="n"/>
      <c r="K1807" s="15" t="n"/>
      <c r="L1807" s="15" t="n"/>
      <c r="M1807" s="15" t="n"/>
      <c r="N1807" s="14" t="n"/>
      <c r="O1807" s="13" t="n"/>
      <c r="P1807" s="14" t="n"/>
      <c r="Q1807" s="15">
        <f>IF(N1807="Sí",0,H1807-I1807-K1807)</f>
        <v/>
      </c>
      <c r="R1807" s="14">
        <f>F1807-TODAY()</f>
        <v/>
      </c>
      <c r="S1807" s="14">
        <f>IF(N1807="Sí","🟢 Pagado",IF(R1807&lt;0,"🔴 Vencido",IF(R1807&lt;=7,"🟡 Por vencer","")))</f>
        <v/>
      </c>
      <c r="T1807" s="14" t="n"/>
      <c r="U1807" s="14" t="n"/>
      <c r="V1807" s="14" t="n"/>
      <c r="W1807" s="14" t="n"/>
      <c r="X1807" s="87" t="n"/>
    </row>
    <row r="1808">
      <c r="A1808" s="13" t="n"/>
      <c r="B1808" s="14" t="n"/>
      <c r="C1808" s="14" t="n"/>
      <c r="D1808" s="14" t="n"/>
      <c r="E1808" s="13" t="n"/>
      <c r="F1808" s="13" t="n"/>
      <c r="G1808" s="14" t="n"/>
      <c r="H1808" s="15" t="n"/>
      <c r="I1808" s="15" t="n"/>
      <c r="J1808" s="308" t="n"/>
      <c r="K1808" s="15" t="n"/>
      <c r="L1808" s="15" t="n"/>
      <c r="M1808" s="15" t="n"/>
      <c r="N1808" s="14" t="n"/>
      <c r="O1808" s="13" t="n"/>
      <c r="P1808" s="14" t="n"/>
      <c r="Q1808" s="15">
        <f>IF(N1808="Sí",0,H1808-I1808-K1808)</f>
        <v/>
      </c>
      <c r="R1808" s="14">
        <f>F1808-TODAY()</f>
        <v/>
      </c>
      <c r="S1808" s="14">
        <f>IF(N1808="Sí","🟢 Pagado",IF(R1808&lt;0,"🔴 Vencido",IF(R1808&lt;=7,"🟡 Por vencer","")))</f>
        <v/>
      </c>
      <c r="T1808" s="14" t="n"/>
      <c r="U1808" s="14" t="n"/>
      <c r="V1808" s="14" t="n"/>
      <c r="W1808" s="14" t="n"/>
      <c r="X1808" s="87" t="n"/>
    </row>
    <row r="1809">
      <c r="A1809" s="13" t="n"/>
      <c r="B1809" s="14" t="n"/>
      <c r="C1809" s="14" t="n"/>
      <c r="D1809" s="14" t="n"/>
      <c r="E1809" s="13" t="n"/>
      <c r="F1809" s="13" t="n"/>
      <c r="G1809" s="14" t="n"/>
      <c r="H1809" s="15" t="n"/>
      <c r="I1809" s="15" t="n"/>
      <c r="J1809" s="308" t="n"/>
      <c r="K1809" s="15" t="n"/>
      <c r="L1809" s="15" t="n"/>
      <c r="M1809" s="15" t="n"/>
      <c r="N1809" s="14" t="n"/>
      <c r="O1809" s="13" t="n"/>
      <c r="P1809" s="14" t="n"/>
      <c r="Q1809" s="15">
        <f>IF(N1809="Sí",0,H1809-I1809-K1809)</f>
        <v/>
      </c>
      <c r="R1809" s="14">
        <f>F1809-TODAY()</f>
        <v/>
      </c>
      <c r="S1809" s="14">
        <f>IF(N1809="Sí","🟢 Pagado",IF(R1809&lt;0,"🔴 Vencido",IF(R1809&lt;=7,"🟡 Por vencer","")))</f>
        <v/>
      </c>
      <c r="T1809" s="14" t="n"/>
      <c r="U1809" s="14" t="n"/>
      <c r="V1809" s="14" t="n"/>
      <c r="W1809" s="14" t="n"/>
      <c r="X1809" s="87" t="n"/>
    </row>
    <row r="1810">
      <c r="A1810" s="13" t="n"/>
      <c r="B1810" s="14" t="n"/>
      <c r="C1810" s="14" t="n"/>
      <c r="D1810" s="14" t="n"/>
      <c r="E1810" s="13" t="n"/>
      <c r="F1810" s="13" t="n"/>
      <c r="G1810" s="14" t="n"/>
      <c r="H1810" s="15" t="n"/>
      <c r="I1810" s="15" t="n"/>
      <c r="J1810" s="308" t="n"/>
      <c r="K1810" s="15" t="n"/>
      <c r="L1810" s="15" t="n"/>
      <c r="M1810" s="15" t="n"/>
      <c r="N1810" s="14" t="n"/>
      <c r="O1810" s="13" t="n"/>
      <c r="P1810" s="14" t="n"/>
      <c r="Q1810" s="15">
        <f>IF(N1810="Sí",0,H1810-I1810-K1810)</f>
        <v/>
      </c>
      <c r="R1810" s="14">
        <f>F1810-TODAY()</f>
        <v/>
      </c>
      <c r="S1810" s="14">
        <f>IF(N1810="Sí","🟢 Pagado",IF(R1810&lt;0,"🔴 Vencido",IF(R1810&lt;=7,"🟡 Por vencer","")))</f>
        <v/>
      </c>
      <c r="T1810" s="14" t="n"/>
      <c r="U1810" s="14" t="n"/>
      <c r="V1810" s="14" t="n"/>
      <c r="W1810" s="14" t="n"/>
      <c r="X1810" s="87" t="n"/>
    </row>
    <row r="1811">
      <c r="A1811" s="13" t="n"/>
      <c r="B1811" s="14" t="n"/>
      <c r="C1811" s="14" t="n"/>
      <c r="D1811" s="14" t="n"/>
      <c r="E1811" s="13" t="n"/>
      <c r="F1811" s="13" t="n"/>
      <c r="G1811" s="14" t="n"/>
      <c r="H1811" s="15" t="n"/>
      <c r="I1811" s="15" t="n"/>
      <c r="J1811" s="308" t="n"/>
      <c r="K1811" s="15" t="n"/>
      <c r="L1811" s="15" t="n"/>
      <c r="M1811" s="15" t="n"/>
      <c r="N1811" s="14" t="n"/>
      <c r="O1811" s="13" t="n"/>
      <c r="P1811" s="14" t="n"/>
      <c r="Q1811" s="15">
        <f>IF(N1811="Sí",0,H1811-I1811-K1811)</f>
        <v/>
      </c>
      <c r="R1811" s="14">
        <f>F1811-TODAY()</f>
        <v/>
      </c>
      <c r="S1811" s="14">
        <f>IF(N1811="Sí","🟢 Pagado",IF(R1811&lt;0,"🔴 Vencido",IF(R1811&lt;=7,"🟡 Por vencer","")))</f>
        <v/>
      </c>
      <c r="T1811" s="14" t="n"/>
      <c r="U1811" s="14" t="n"/>
      <c r="V1811" s="14" t="n"/>
      <c r="W1811" s="14" t="n"/>
      <c r="X1811" s="87" t="n"/>
    </row>
    <row r="1812">
      <c r="A1812" s="13" t="n"/>
      <c r="B1812" s="14" t="n"/>
      <c r="C1812" s="14" t="n"/>
      <c r="D1812" s="14" t="n"/>
      <c r="E1812" s="13" t="n"/>
      <c r="F1812" s="13" t="n"/>
      <c r="G1812" s="14" t="n"/>
      <c r="H1812" s="15" t="n"/>
      <c r="I1812" s="15" t="n"/>
      <c r="J1812" s="308" t="n"/>
      <c r="K1812" s="15" t="n"/>
      <c r="L1812" s="15" t="n"/>
      <c r="M1812" s="15" t="n"/>
      <c r="N1812" s="14" t="n"/>
      <c r="O1812" s="13" t="n"/>
      <c r="P1812" s="14" t="n"/>
      <c r="Q1812" s="15">
        <f>IF(N1812="Sí",0,H1812-I1812-K1812)</f>
        <v/>
      </c>
      <c r="R1812" s="14">
        <f>F1812-TODAY()</f>
        <v/>
      </c>
      <c r="S1812" s="14">
        <f>IF(N1812="Sí","🟢 Pagado",IF(R1812&lt;0,"🔴 Vencido",IF(R1812&lt;=7,"🟡 Por vencer","")))</f>
        <v/>
      </c>
      <c r="T1812" s="14" t="n"/>
      <c r="U1812" s="14" t="n"/>
      <c r="V1812" s="14" t="n"/>
      <c r="W1812" s="14" t="n"/>
      <c r="X1812" s="87" t="n"/>
    </row>
    <row r="1813">
      <c r="A1813" s="13" t="n"/>
      <c r="B1813" s="14" t="n"/>
      <c r="C1813" s="14" t="n"/>
      <c r="D1813" s="14" t="n"/>
      <c r="E1813" s="13" t="n"/>
      <c r="F1813" s="13" t="n"/>
      <c r="G1813" s="14" t="n"/>
      <c r="H1813" s="15" t="n"/>
      <c r="I1813" s="15" t="n"/>
      <c r="J1813" s="308" t="n"/>
      <c r="K1813" s="15" t="n"/>
      <c r="L1813" s="15" t="n"/>
      <c r="M1813" s="15" t="n"/>
      <c r="N1813" s="14" t="n"/>
      <c r="O1813" s="13" t="n"/>
      <c r="P1813" s="14" t="n"/>
      <c r="Q1813" s="15">
        <f>IF(N1813="Sí",0,H1813-I1813-K1813)</f>
        <v/>
      </c>
      <c r="R1813" s="14">
        <f>F1813-TODAY()</f>
        <v/>
      </c>
      <c r="S1813" s="14">
        <f>IF(N1813="Sí","🟢 Pagado",IF(R1813&lt;0,"🔴 Vencido",IF(R1813&lt;=7,"🟡 Por vencer","")))</f>
        <v/>
      </c>
      <c r="T1813" s="14" t="n"/>
      <c r="U1813" s="14" t="n"/>
      <c r="V1813" s="14" t="n"/>
      <c r="W1813" s="14" t="n"/>
      <c r="X1813" s="87" t="n"/>
    </row>
    <row r="1814">
      <c r="A1814" s="13" t="n"/>
      <c r="B1814" s="14" t="n"/>
      <c r="C1814" s="14" t="n"/>
      <c r="D1814" s="14" t="n"/>
      <c r="E1814" s="13" t="n"/>
      <c r="F1814" s="13" t="n"/>
      <c r="G1814" s="14" t="n"/>
      <c r="H1814" s="15" t="n"/>
      <c r="I1814" s="15" t="n"/>
      <c r="J1814" s="308" t="n"/>
      <c r="K1814" s="15" t="n"/>
      <c r="L1814" s="15" t="n"/>
      <c r="M1814" s="15" t="n"/>
      <c r="N1814" s="14" t="n"/>
      <c r="O1814" s="13" t="n"/>
      <c r="P1814" s="14" t="n"/>
      <c r="Q1814" s="15">
        <f>IF(N1814="Sí",0,H1814-I1814-K1814)</f>
        <v/>
      </c>
      <c r="R1814" s="14">
        <f>F1814-TODAY()</f>
        <v/>
      </c>
      <c r="S1814" s="14">
        <f>IF(N1814="Sí","🟢 Pagado",IF(R1814&lt;0,"🔴 Vencido",IF(R1814&lt;=7,"🟡 Por vencer","")))</f>
        <v/>
      </c>
      <c r="T1814" s="14" t="n"/>
      <c r="U1814" s="14" t="n"/>
      <c r="V1814" s="14" t="n"/>
      <c r="W1814" s="14" t="n"/>
      <c r="X1814" s="87" t="n"/>
    </row>
    <row r="1815">
      <c r="A1815" s="13" t="n"/>
      <c r="B1815" s="14" t="n"/>
      <c r="C1815" s="14" t="n"/>
      <c r="D1815" s="14" t="n"/>
      <c r="E1815" s="13" t="n"/>
      <c r="F1815" s="13" t="n"/>
      <c r="G1815" s="14" t="n"/>
      <c r="H1815" s="15" t="n"/>
      <c r="I1815" s="15" t="n"/>
      <c r="J1815" s="308" t="n"/>
      <c r="K1815" s="15" t="n"/>
      <c r="L1815" s="15" t="n"/>
      <c r="M1815" s="15" t="n"/>
      <c r="N1815" s="14" t="n"/>
      <c r="O1815" s="13" t="n"/>
      <c r="P1815" s="14" t="n"/>
      <c r="Q1815" s="15">
        <f>IF(N1815="Sí",0,H1815-I1815-K1815)</f>
        <v/>
      </c>
      <c r="R1815" s="14">
        <f>F1815-TODAY()</f>
        <v/>
      </c>
      <c r="S1815" s="14">
        <f>IF(N1815="Sí","🟢 Pagado",IF(R1815&lt;0,"🔴 Vencido",IF(R1815&lt;=7,"🟡 Por vencer","")))</f>
        <v/>
      </c>
      <c r="T1815" s="14" t="n"/>
      <c r="U1815" s="14" t="n"/>
      <c r="V1815" s="14" t="n"/>
      <c r="W1815" s="14" t="n"/>
      <c r="X1815" s="87" t="n"/>
    </row>
    <row r="1816">
      <c r="A1816" s="13" t="n"/>
      <c r="B1816" s="14" t="n"/>
      <c r="C1816" s="14" t="n"/>
      <c r="D1816" s="14" t="n"/>
      <c r="E1816" s="13" t="n"/>
      <c r="F1816" s="13" t="n"/>
      <c r="G1816" s="14" t="n"/>
      <c r="H1816" s="15" t="n"/>
      <c r="I1816" s="15" t="n"/>
      <c r="J1816" s="308" t="n"/>
      <c r="K1816" s="15" t="n"/>
      <c r="L1816" s="15" t="n"/>
      <c r="M1816" s="15" t="n"/>
      <c r="N1816" s="14" t="n"/>
      <c r="O1816" s="13" t="n"/>
      <c r="P1816" s="14" t="n"/>
      <c r="Q1816" s="15">
        <f>IF(N1816="Sí",0,H1816-I1816-K1816)</f>
        <v/>
      </c>
      <c r="R1816" s="14">
        <f>F1816-TODAY()</f>
        <v/>
      </c>
      <c r="S1816" s="14">
        <f>IF(N1816="Sí","🟢 Pagado",IF(R1816&lt;0,"🔴 Vencido",IF(R1816&lt;=7,"🟡 Por vencer","")))</f>
        <v/>
      </c>
      <c r="T1816" s="14" t="n"/>
      <c r="U1816" s="14" t="n"/>
      <c r="V1816" s="14" t="n"/>
      <c r="W1816" s="14" t="n"/>
      <c r="X1816" s="87" t="n"/>
    </row>
    <row r="1817">
      <c r="A1817" s="13" t="n"/>
      <c r="B1817" s="14" t="n"/>
      <c r="C1817" s="14" t="n"/>
      <c r="D1817" s="14" t="n"/>
      <c r="E1817" s="13" t="n"/>
      <c r="F1817" s="13" t="n"/>
      <c r="G1817" s="14" t="n"/>
      <c r="H1817" s="15" t="n"/>
      <c r="I1817" s="15" t="n"/>
      <c r="J1817" s="308" t="n"/>
      <c r="K1817" s="15" t="n"/>
      <c r="L1817" s="15" t="n"/>
      <c r="M1817" s="15" t="n"/>
      <c r="N1817" s="14" t="n"/>
      <c r="O1817" s="13" t="n"/>
      <c r="P1817" s="14" t="n"/>
      <c r="Q1817" s="15">
        <f>IF(N1817="Sí",0,H1817-I1817-K1817)</f>
        <v/>
      </c>
      <c r="R1817" s="14">
        <f>F1817-TODAY()</f>
        <v/>
      </c>
      <c r="S1817" s="14">
        <f>IF(N1817="Sí","🟢 Pagado",IF(R1817&lt;0,"🔴 Vencido",IF(R1817&lt;=7,"🟡 Por vencer","")))</f>
        <v/>
      </c>
      <c r="T1817" s="14" t="n"/>
      <c r="U1817" s="14" t="n"/>
      <c r="V1817" s="14" t="n"/>
      <c r="W1817" s="14" t="n"/>
      <c r="X1817" s="87" t="n"/>
    </row>
    <row r="1818">
      <c r="A1818" s="13" t="n"/>
      <c r="B1818" s="14" t="n"/>
      <c r="C1818" s="14" t="n"/>
      <c r="D1818" s="14" t="n"/>
      <c r="E1818" s="13" t="n"/>
      <c r="F1818" s="13" t="n"/>
      <c r="G1818" s="14" t="n"/>
      <c r="H1818" s="15" t="n"/>
      <c r="I1818" s="15" t="n"/>
      <c r="J1818" s="308" t="n"/>
      <c r="K1818" s="15" t="n"/>
      <c r="L1818" s="15" t="n"/>
      <c r="M1818" s="15" t="n"/>
      <c r="N1818" s="14" t="n"/>
      <c r="O1818" s="13" t="n"/>
      <c r="P1818" s="14" t="n"/>
      <c r="Q1818" s="15">
        <f>IF(N1818="Sí",0,H1818-I1818-K1818)</f>
        <v/>
      </c>
      <c r="R1818" s="14">
        <f>F1818-TODAY()</f>
        <v/>
      </c>
      <c r="S1818" s="14">
        <f>IF(N1818="Sí","🟢 Pagado",IF(R1818&lt;0,"🔴 Vencido",IF(R1818&lt;=7,"🟡 Por vencer","")))</f>
        <v/>
      </c>
      <c r="T1818" s="14" t="n"/>
      <c r="U1818" s="14" t="n"/>
      <c r="V1818" s="14" t="n"/>
      <c r="W1818" s="14" t="n"/>
      <c r="X1818" s="87" t="n"/>
    </row>
    <row r="1819">
      <c r="A1819" s="13" t="n"/>
      <c r="B1819" s="14" t="n"/>
      <c r="C1819" s="14" t="n"/>
      <c r="D1819" s="14" t="n"/>
      <c r="E1819" s="13" t="n"/>
      <c r="F1819" s="13" t="n"/>
      <c r="G1819" s="14" t="n"/>
      <c r="H1819" s="15" t="n"/>
      <c r="I1819" s="15" t="n"/>
      <c r="J1819" s="308" t="n"/>
      <c r="K1819" s="15" t="n"/>
      <c r="L1819" s="15" t="n"/>
      <c r="M1819" s="15" t="n"/>
      <c r="N1819" s="14" t="n"/>
      <c r="O1819" s="13" t="n"/>
      <c r="P1819" s="14" t="n"/>
      <c r="Q1819" s="15">
        <f>IF(N1819="Sí",0,H1819-I1819-K1819)</f>
        <v/>
      </c>
      <c r="R1819" s="14">
        <f>F1819-TODAY()</f>
        <v/>
      </c>
      <c r="S1819" s="14">
        <f>IF(N1819="Sí","🟢 Pagado",IF(R1819&lt;0,"🔴 Vencido",IF(R1819&lt;=7,"🟡 Por vencer","")))</f>
        <v/>
      </c>
      <c r="T1819" s="14" t="n"/>
      <c r="U1819" s="14" t="n"/>
      <c r="V1819" s="14" t="n"/>
      <c r="W1819" s="14" t="n"/>
      <c r="X1819" s="87" t="n"/>
    </row>
    <row r="1820">
      <c r="A1820" s="13" t="n"/>
      <c r="B1820" s="14" t="n"/>
      <c r="C1820" s="14" t="n"/>
      <c r="D1820" s="14" t="n"/>
      <c r="E1820" s="13" t="n"/>
      <c r="F1820" s="13" t="n"/>
      <c r="G1820" s="14" t="n"/>
      <c r="H1820" s="15" t="n"/>
      <c r="I1820" s="15" t="n"/>
      <c r="J1820" s="308" t="n"/>
      <c r="K1820" s="15" t="n"/>
      <c r="L1820" s="15" t="n"/>
      <c r="M1820" s="15" t="n"/>
      <c r="N1820" s="14" t="n"/>
      <c r="O1820" s="13" t="n"/>
      <c r="P1820" s="14" t="n"/>
      <c r="Q1820" s="15">
        <f>IF(N1820="Sí",0,H1820-I1820-K1820)</f>
        <v/>
      </c>
      <c r="R1820" s="14">
        <f>F1820-TODAY()</f>
        <v/>
      </c>
      <c r="S1820" s="14">
        <f>IF(N1820="Sí","🟢 Pagado",IF(R1820&lt;0,"🔴 Vencido",IF(R1820&lt;=7,"🟡 Por vencer","")))</f>
        <v/>
      </c>
      <c r="T1820" s="14" t="n"/>
      <c r="U1820" s="14" t="n"/>
      <c r="V1820" s="14" t="n"/>
      <c r="W1820" s="14" t="n"/>
      <c r="X1820" s="87" t="n"/>
    </row>
    <row r="1821">
      <c r="A1821" s="13" t="n"/>
      <c r="B1821" s="14" t="n"/>
      <c r="C1821" s="14" t="n"/>
      <c r="D1821" s="14" t="n"/>
      <c r="E1821" s="13" t="n"/>
      <c r="F1821" s="13" t="n"/>
      <c r="G1821" s="14" t="n"/>
      <c r="H1821" s="15" t="n"/>
      <c r="I1821" s="15" t="n"/>
      <c r="J1821" s="308" t="n"/>
      <c r="K1821" s="15" t="n"/>
      <c r="L1821" s="15" t="n"/>
      <c r="M1821" s="15" t="n"/>
      <c r="N1821" s="14" t="n"/>
      <c r="O1821" s="13" t="n"/>
      <c r="P1821" s="14" t="n"/>
      <c r="Q1821" s="15">
        <f>IF(N1821="Sí",0,H1821-I1821-K1821)</f>
        <v/>
      </c>
      <c r="R1821" s="14">
        <f>F1821-TODAY()</f>
        <v/>
      </c>
      <c r="S1821" s="14">
        <f>IF(N1821="Sí","🟢 Pagado",IF(R1821&lt;0,"🔴 Vencido",IF(R1821&lt;=7,"🟡 Por vencer","")))</f>
        <v/>
      </c>
      <c r="T1821" s="14" t="n"/>
      <c r="U1821" s="14" t="n"/>
      <c r="V1821" s="14" t="n"/>
      <c r="W1821" s="14" t="n"/>
      <c r="X1821" s="87" t="n"/>
    </row>
    <row r="1822">
      <c r="A1822" s="13" t="n"/>
      <c r="B1822" s="14" t="n"/>
      <c r="C1822" s="14" t="n"/>
      <c r="D1822" s="14" t="n"/>
      <c r="E1822" s="13" t="n"/>
      <c r="F1822" s="13" t="n"/>
      <c r="G1822" s="14" t="n"/>
      <c r="H1822" s="15" t="n"/>
      <c r="I1822" s="15" t="n"/>
      <c r="J1822" s="308" t="n"/>
      <c r="K1822" s="15" t="n"/>
      <c r="L1822" s="15" t="n"/>
      <c r="M1822" s="15" t="n"/>
      <c r="N1822" s="14" t="n"/>
      <c r="O1822" s="13" t="n"/>
      <c r="P1822" s="14" t="n"/>
      <c r="Q1822" s="15">
        <f>IF(N1822="Sí",0,H1822-I1822-K1822)</f>
        <v/>
      </c>
      <c r="R1822" s="14">
        <f>F1822-TODAY()</f>
        <v/>
      </c>
      <c r="S1822" s="14">
        <f>IF(N1822="Sí","🟢 Pagado",IF(R1822&lt;0,"🔴 Vencido",IF(R1822&lt;=7,"🟡 Por vencer","")))</f>
        <v/>
      </c>
      <c r="T1822" s="14" t="n"/>
      <c r="U1822" s="14" t="n"/>
      <c r="V1822" s="14" t="n"/>
      <c r="W1822" s="14" t="n"/>
      <c r="X1822" s="87" t="n"/>
    </row>
    <row r="1823">
      <c r="A1823" s="13" t="n"/>
      <c r="B1823" s="14" t="n"/>
      <c r="C1823" s="14" t="n"/>
      <c r="D1823" s="14" t="n"/>
      <c r="E1823" s="13" t="n"/>
      <c r="F1823" s="13" t="n"/>
      <c r="G1823" s="14" t="n"/>
      <c r="H1823" s="15" t="n"/>
      <c r="I1823" s="15" t="n"/>
      <c r="J1823" s="308" t="n"/>
      <c r="K1823" s="15" t="n"/>
      <c r="L1823" s="15" t="n"/>
      <c r="M1823" s="15" t="n"/>
      <c r="N1823" s="14" t="n"/>
      <c r="O1823" s="13" t="n"/>
      <c r="P1823" s="14" t="n"/>
      <c r="Q1823" s="15">
        <f>IF(N1823="Sí",0,H1823-I1823-K1823)</f>
        <v/>
      </c>
      <c r="R1823" s="14">
        <f>F1823-TODAY()</f>
        <v/>
      </c>
      <c r="S1823" s="14">
        <f>IF(N1823="Sí","🟢 Pagado",IF(R1823&lt;0,"🔴 Vencido",IF(R1823&lt;=7,"🟡 Por vencer","")))</f>
        <v/>
      </c>
      <c r="T1823" s="14" t="n"/>
      <c r="U1823" s="14" t="n"/>
      <c r="V1823" s="14" t="n"/>
      <c r="W1823" s="14" t="n"/>
      <c r="X1823" s="87" t="n"/>
    </row>
    <row r="1824">
      <c r="A1824" s="13" t="n"/>
      <c r="B1824" s="14" t="n"/>
      <c r="C1824" s="14" t="n"/>
      <c r="D1824" s="14" t="n"/>
      <c r="E1824" s="13" t="n"/>
      <c r="F1824" s="13" t="n"/>
      <c r="G1824" s="14" t="n"/>
      <c r="H1824" s="15" t="n"/>
      <c r="I1824" s="15" t="n"/>
      <c r="J1824" s="308" t="n"/>
      <c r="K1824" s="15" t="n"/>
      <c r="L1824" s="15" t="n"/>
      <c r="M1824" s="15" t="n"/>
      <c r="N1824" s="14" t="n"/>
      <c r="O1824" s="13" t="n"/>
      <c r="P1824" s="14" t="n"/>
      <c r="Q1824" s="15">
        <f>IF(N1824="Sí",0,H1824-I1824-K1824)</f>
        <v/>
      </c>
      <c r="R1824" s="14">
        <f>F1824-TODAY()</f>
        <v/>
      </c>
      <c r="S1824" s="14">
        <f>IF(N1824="Sí","🟢 Pagado",IF(R1824&lt;0,"🔴 Vencido",IF(R1824&lt;=7,"🟡 Por vencer","")))</f>
        <v/>
      </c>
      <c r="T1824" s="14" t="n"/>
      <c r="U1824" s="14" t="n"/>
      <c r="V1824" s="14" t="n"/>
      <c r="W1824" s="14" t="n"/>
      <c r="X1824" s="87" t="n"/>
    </row>
    <row r="1825">
      <c r="A1825" s="13" t="n"/>
      <c r="B1825" s="14" t="n"/>
      <c r="C1825" s="14" t="n"/>
      <c r="D1825" s="14" t="n"/>
      <c r="E1825" s="13" t="n"/>
      <c r="F1825" s="13" t="n"/>
      <c r="G1825" s="14" t="n"/>
      <c r="H1825" s="15" t="n"/>
      <c r="I1825" s="15" t="n"/>
      <c r="J1825" s="308" t="n"/>
      <c r="K1825" s="15" t="n"/>
      <c r="L1825" s="15" t="n"/>
      <c r="M1825" s="15" t="n"/>
      <c r="N1825" s="14" t="n"/>
      <c r="O1825" s="13" t="n"/>
      <c r="P1825" s="14" t="n"/>
      <c r="Q1825" s="15">
        <f>IF(N1825="Sí",0,H1825-I1825-K1825)</f>
        <v/>
      </c>
      <c r="R1825" s="14">
        <f>F1825-TODAY()</f>
        <v/>
      </c>
      <c r="S1825" s="14">
        <f>IF(N1825="Sí","🟢 Pagado",IF(R1825&lt;0,"🔴 Vencido",IF(R1825&lt;=7,"🟡 Por vencer","")))</f>
        <v/>
      </c>
      <c r="T1825" s="14" t="n"/>
      <c r="U1825" s="14" t="n"/>
      <c r="V1825" s="14" t="n"/>
      <c r="W1825" s="14" t="n"/>
      <c r="X1825" s="87" t="n"/>
    </row>
    <row r="1826">
      <c r="A1826" s="13" t="n"/>
      <c r="B1826" s="14" t="n"/>
      <c r="C1826" s="14" t="n"/>
      <c r="D1826" s="14" t="n"/>
      <c r="E1826" s="13" t="n"/>
      <c r="F1826" s="13" t="n"/>
      <c r="G1826" s="14" t="n"/>
      <c r="H1826" s="15" t="n"/>
      <c r="I1826" s="15" t="n"/>
      <c r="J1826" s="308" t="n"/>
      <c r="K1826" s="15" t="n"/>
      <c r="L1826" s="15" t="n"/>
      <c r="M1826" s="15" t="n"/>
      <c r="N1826" s="14" t="n"/>
      <c r="O1826" s="13" t="n"/>
      <c r="P1826" s="14" t="n"/>
      <c r="Q1826" s="15">
        <f>IF(N1826="Sí",0,H1826-I1826-K1826)</f>
        <v/>
      </c>
      <c r="R1826" s="14">
        <f>F1826-TODAY()</f>
        <v/>
      </c>
      <c r="S1826" s="14">
        <f>IF(N1826="Sí","🟢 Pagado",IF(R1826&lt;0,"🔴 Vencido",IF(R1826&lt;=7,"🟡 Por vencer","")))</f>
        <v/>
      </c>
      <c r="T1826" s="14" t="n"/>
      <c r="U1826" s="14" t="n"/>
      <c r="V1826" s="14" t="n"/>
      <c r="W1826" s="14" t="n"/>
      <c r="X1826" s="87" t="n"/>
    </row>
    <row r="1827">
      <c r="A1827" s="13" t="n"/>
      <c r="B1827" s="14" t="n"/>
      <c r="C1827" s="14" t="n"/>
      <c r="D1827" s="14" t="n"/>
      <c r="E1827" s="13" t="n"/>
      <c r="F1827" s="13" t="n"/>
      <c r="G1827" s="14" t="n"/>
      <c r="H1827" s="15" t="n"/>
      <c r="I1827" s="15" t="n"/>
      <c r="J1827" s="308" t="n"/>
      <c r="K1827" s="15" t="n"/>
      <c r="L1827" s="15" t="n"/>
      <c r="M1827" s="15" t="n"/>
      <c r="N1827" s="14" t="n"/>
      <c r="O1827" s="13" t="n"/>
      <c r="P1827" s="14" t="n"/>
      <c r="Q1827" s="15">
        <f>IF(N1827="Sí",0,H1827-I1827-K1827)</f>
        <v/>
      </c>
      <c r="R1827" s="14">
        <f>F1827-TODAY()</f>
        <v/>
      </c>
      <c r="S1827" s="14">
        <f>IF(N1827="Sí","🟢 Pagado",IF(R1827&lt;0,"🔴 Vencido",IF(R1827&lt;=7,"🟡 Por vencer","")))</f>
        <v/>
      </c>
      <c r="T1827" s="14" t="n"/>
      <c r="U1827" s="14" t="n"/>
      <c r="V1827" s="14" t="n"/>
      <c r="W1827" s="14" t="n"/>
      <c r="X1827" s="87" t="n"/>
    </row>
    <row r="1828">
      <c r="A1828" s="13" t="n"/>
      <c r="B1828" s="14" t="n"/>
      <c r="C1828" s="14" t="n"/>
      <c r="D1828" s="14" t="n"/>
      <c r="E1828" s="13" t="n"/>
      <c r="F1828" s="13" t="n"/>
      <c r="G1828" s="14" t="n"/>
      <c r="H1828" s="15" t="n"/>
      <c r="I1828" s="15" t="n"/>
      <c r="J1828" s="308" t="n"/>
      <c r="K1828" s="15" t="n"/>
      <c r="L1828" s="15" t="n"/>
      <c r="M1828" s="15" t="n"/>
      <c r="N1828" s="14" t="n"/>
      <c r="O1828" s="13" t="n"/>
      <c r="P1828" s="14" t="n"/>
      <c r="Q1828" s="15">
        <f>IF(N1828="Sí",0,H1828-I1828-K1828)</f>
        <v/>
      </c>
      <c r="R1828" s="14">
        <f>F1828-TODAY()</f>
        <v/>
      </c>
      <c r="S1828" s="14">
        <f>IF(N1828="Sí","🟢 Pagado",IF(R1828&lt;0,"🔴 Vencido",IF(R1828&lt;=7,"🟡 Por vencer","")))</f>
        <v/>
      </c>
      <c r="T1828" s="14" t="n"/>
      <c r="U1828" s="14" t="n"/>
      <c r="V1828" s="14" t="n"/>
      <c r="W1828" s="14" t="n"/>
      <c r="X1828" s="87" t="n"/>
    </row>
    <row r="1829">
      <c r="A1829" s="13" t="n"/>
      <c r="B1829" s="14" t="n"/>
      <c r="C1829" s="14" t="n"/>
      <c r="D1829" s="14" t="n"/>
      <c r="E1829" s="13" t="n"/>
      <c r="F1829" s="13" t="n"/>
      <c r="G1829" s="14" t="n"/>
      <c r="H1829" s="15" t="n"/>
      <c r="I1829" s="15" t="n"/>
      <c r="J1829" s="308" t="n"/>
      <c r="K1829" s="15" t="n"/>
      <c r="L1829" s="15" t="n"/>
      <c r="M1829" s="15" t="n"/>
      <c r="N1829" s="14" t="n"/>
      <c r="O1829" s="13" t="n"/>
      <c r="P1829" s="14" t="n"/>
      <c r="Q1829" s="15">
        <f>IF(N1829="Sí",0,H1829-I1829-K1829)</f>
        <v/>
      </c>
      <c r="R1829" s="14">
        <f>F1829-TODAY()</f>
        <v/>
      </c>
      <c r="S1829" s="14">
        <f>IF(N1829="Sí","🟢 Pagado",IF(R1829&lt;0,"🔴 Vencido",IF(R1829&lt;=7,"🟡 Por vencer","")))</f>
        <v/>
      </c>
      <c r="T1829" s="14" t="n"/>
      <c r="U1829" s="14" t="n"/>
      <c r="V1829" s="14" t="n"/>
      <c r="W1829" s="14" t="n"/>
      <c r="X1829" s="87" t="n"/>
    </row>
    <row r="1830">
      <c r="A1830" s="13" t="n"/>
      <c r="B1830" s="14" t="n"/>
      <c r="C1830" s="14" t="n"/>
      <c r="D1830" s="14" t="n"/>
      <c r="E1830" s="13" t="n"/>
      <c r="F1830" s="13" t="n"/>
      <c r="G1830" s="14" t="n"/>
      <c r="H1830" s="15" t="n"/>
      <c r="I1830" s="15" t="n"/>
      <c r="J1830" s="308" t="n"/>
      <c r="K1830" s="15" t="n"/>
      <c r="L1830" s="15" t="n"/>
      <c r="M1830" s="15" t="n"/>
      <c r="N1830" s="14" t="n"/>
      <c r="O1830" s="13" t="n"/>
      <c r="P1830" s="14" t="n"/>
      <c r="Q1830" s="15">
        <f>IF(N1830="Sí",0,H1830-I1830-K1830)</f>
        <v/>
      </c>
      <c r="R1830" s="14">
        <f>F1830-TODAY()</f>
        <v/>
      </c>
      <c r="S1830" s="14">
        <f>IF(N1830="Sí","🟢 Pagado",IF(R1830&lt;0,"🔴 Vencido",IF(R1830&lt;=7,"🟡 Por vencer","")))</f>
        <v/>
      </c>
      <c r="T1830" s="14" t="n"/>
      <c r="U1830" s="14" t="n"/>
      <c r="V1830" s="14" t="n"/>
      <c r="W1830" s="14" t="n"/>
      <c r="X1830" s="87" t="n"/>
    </row>
    <row r="1831">
      <c r="A1831" s="13" t="n"/>
      <c r="B1831" s="14" t="n"/>
      <c r="C1831" s="14" t="n"/>
      <c r="D1831" s="14" t="n"/>
      <c r="E1831" s="13" t="n"/>
      <c r="F1831" s="13" t="n"/>
      <c r="G1831" s="14" t="n"/>
      <c r="H1831" s="15" t="n"/>
      <c r="I1831" s="15" t="n"/>
      <c r="J1831" s="308" t="n"/>
      <c r="K1831" s="15" t="n"/>
      <c r="L1831" s="15" t="n"/>
      <c r="M1831" s="15" t="n"/>
      <c r="N1831" s="14" t="n"/>
      <c r="O1831" s="13" t="n"/>
      <c r="P1831" s="14" t="n"/>
      <c r="Q1831" s="15">
        <f>IF(N1831="Sí",0,H1831-I1831-K1831)</f>
        <v/>
      </c>
      <c r="R1831" s="14">
        <f>F1831-TODAY()</f>
        <v/>
      </c>
      <c r="S1831" s="14">
        <f>IF(N1831="Sí","🟢 Pagado",IF(R1831&lt;0,"🔴 Vencido",IF(R1831&lt;=7,"🟡 Por vencer","")))</f>
        <v/>
      </c>
      <c r="T1831" s="14" t="n"/>
      <c r="U1831" s="14" t="n"/>
      <c r="V1831" s="14" t="n"/>
      <c r="W1831" s="14" t="n"/>
      <c r="X1831" s="87" t="n"/>
    </row>
    <row r="1832">
      <c r="A1832" s="13" t="n"/>
      <c r="B1832" s="14" t="n"/>
      <c r="C1832" s="14" t="n"/>
      <c r="D1832" s="14" t="n"/>
      <c r="E1832" s="13" t="n"/>
      <c r="F1832" s="13" t="n"/>
      <c r="G1832" s="14" t="n"/>
      <c r="H1832" s="15" t="n"/>
      <c r="I1832" s="15" t="n"/>
      <c r="J1832" s="308" t="n"/>
      <c r="K1832" s="15" t="n"/>
      <c r="L1832" s="15" t="n"/>
      <c r="M1832" s="15" t="n"/>
      <c r="N1832" s="14" t="n"/>
      <c r="O1832" s="13" t="n"/>
      <c r="P1832" s="14" t="n"/>
      <c r="Q1832" s="15">
        <f>IF(N1832="Sí",0,H1832-I1832-K1832)</f>
        <v/>
      </c>
      <c r="R1832" s="14">
        <f>F1832-TODAY()</f>
        <v/>
      </c>
      <c r="S1832" s="14">
        <f>IF(N1832="Sí","🟢 Pagado",IF(R1832&lt;0,"🔴 Vencido",IF(R1832&lt;=7,"🟡 Por vencer","")))</f>
        <v/>
      </c>
      <c r="T1832" s="14" t="n"/>
      <c r="U1832" s="14" t="n"/>
      <c r="V1832" s="14" t="n"/>
      <c r="W1832" s="14" t="n"/>
      <c r="X1832" s="87" t="n"/>
    </row>
    <row r="1833">
      <c r="A1833" s="13" t="n"/>
      <c r="B1833" s="14" t="n"/>
      <c r="C1833" s="14" t="n"/>
      <c r="D1833" s="14" t="n"/>
      <c r="E1833" s="13" t="n"/>
      <c r="F1833" s="13" t="n"/>
      <c r="G1833" s="14" t="n"/>
      <c r="H1833" s="15" t="n"/>
      <c r="I1833" s="15" t="n"/>
      <c r="J1833" s="308" t="n"/>
      <c r="K1833" s="15" t="n"/>
      <c r="L1833" s="15" t="n"/>
      <c r="M1833" s="15" t="n"/>
      <c r="N1833" s="14" t="n"/>
      <c r="O1833" s="13" t="n"/>
      <c r="P1833" s="14" t="n"/>
      <c r="Q1833" s="15">
        <f>IF(N1833="Sí",0,H1833-I1833-K1833)</f>
        <v/>
      </c>
      <c r="R1833" s="14">
        <f>F1833-TODAY()</f>
        <v/>
      </c>
      <c r="S1833" s="14">
        <f>IF(N1833="Sí","🟢 Pagado",IF(R1833&lt;0,"🔴 Vencido",IF(R1833&lt;=7,"🟡 Por vencer","")))</f>
        <v/>
      </c>
      <c r="T1833" s="14" t="n"/>
      <c r="U1833" s="14" t="n"/>
      <c r="V1833" s="14" t="n"/>
      <c r="W1833" s="14" t="n"/>
      <c r="X1833" s="87" t="n"/>
    </row>
    <row r="1834">
      <c r="A1834" s="13" t="n"/>
      <c r="B1834" s="14" t="n"/>
      <c r="C1834" s="14" t="n"/>
      <c r="D1834" s="14" t="n"/>
      <c r="E1834" s="13" t="n"/>
      <c r="F1834" s="13" t="n"/>
      <c r="G1834" s="14" t="n"/>
      <c r="H1834" s="15" t="n"/>
      <c r="I1834" s="15" t="n"/>
      <c r="J1834" s="308" t="n"/>
      <c r="K1834" s="15" t="n"/>
      <c r="L1834" s="15" t="n"/>
      <c r="M1834" s="15" t="n"/>
      <c r="N1834" s="14" t="n"/>
      <c r="O1834" s="13" t="n"/>
      <c r="P1834" s="14" t="n"/>
      <c r="Q1834" s="15">
        <f>IF(N1834="Sí",0,H1834-I1834-K1834)</f>
        <v/>
      </c>
      <c r="R1834" s="14">
        <f>F1834-TODAY()</f>
        <v/>
      </c>
      <c r="S1834" s="14">
        <f>IF(N1834="Sí","🟢 Pagado",IF(R1834&lt;0,"🔴 Vencido",IF(R1834&lt;=7,"🟡 Por vencer","")))</f>
        <v/>
      </c>
      <c r="T1834" s="14" t="n"/>
      <c r="U1834" s="14" t="n"/>
      <c r="V1834" s="14" t="n"/>
      <c r="W1834" s="14" t="n"/>
      <c r="X1834" s="87" t="n"/>
    </row>
    <row r="1835">
      <c r="A1835" s="13" t="n"/>
      <c r="B1835" s="14" t="n"/>
      <c r="C1835" s="14" t="n"/>
      <c r="D1835" s="14" t="n"/>
      <c r="E1835" s="13" t="n"/>
      <c r="F1835" s="13" t="n"/>
      <c r="G1835" s="14" t="n"/>
      <c r="H1835" s="15" t="n"/>
      <c r="I1835" s="15" t="n"/>
      <c r="J1835" s="308" t="n"/>
      <c r="K1835" s="15" t="n"/>
      <c r="L1835" s="15" t="n"/>
      <c r="M1835" s="15" t="n"/>
      <c r="N1835" s="14" t="n"/>
      <c r="O1835" s="13" t="n"/>
      <c r="P1835" s="14" t="n"/>
      <c r="Q1835" s="15">
        <f>IF(N1835="Sí",0,H1835-I1835-K1835)</f>
        <v/>
      </c>
      <c r="R1835" s="14">
        <f>F1835-TODAY()</f>
        <v/>
      </c>
      <c r="S1835" s="14">
        <f>IF(N1835="Sí","🟢 Pagado",IF(R1835&lt;0,"🔴 Vencido",IF(R1835&lt;=7,"🟡 Por vencer","")))</f>
        <v/>
      </c>
      <c r="T1835" s="14" t="n"/>
      <c r="U1835" s="14" t="n"/>
      <c r="V1835" s="14" t="n"/>
      <c r="W1835" s="14" t="n"/>
      <c r="X1835" s="87" t="n"/>
    </row>
    <row r="1836">
      <c r="A1836" s="13" t="n"/>
      <c r="B1836" s="14" t="n"/>
      <c r="C1836" s="14" t="n"/>
      <c r="D1836" s="14" t="n"/>
      <c r="E1836" s="13" t="n"/>
      <c r="F1836" s="13" t="n"/>
      <c r="G1836" s="14" t="n"/>
      <c r="H1836" s="15" t="n"/>
      <c r="I1836" s="15" t="n"/>
      <c r="J1836" s="308" t="n"/>
      <c r="K1836" s="15" t="n"/>
      <c r="L1836" s="15" t="n"/>
      <c r="M1836" s="15" t="n"/>
      <c r="N1836" s="14" t="n"/>
      <c r="O1836" s="13" t="n"/>
      <c r="P1836" s="14" t="n"/>
      <c r="Q1836" s="15">
        <f>IF(N1836="Sí",0,H1836-I1836-K1836)</f>
        <v/>
      </c>
      <c r="R1836" s="14">
        <f>F1836-TODAY()</f>
        <v/>
      </c>
      <c r="S1836" s="14">
        <f>IF(N1836="Sí","🟢 Pagado",IF(R1836&lt;0,"🔴 Vencido",IF(R1836&lt;=7,"🟡 Por vencer","")))</f>
        <v/>
      </c>
      <c r="T1836" s="14" t="n"/>
      <c r="U1836" s="14" t="n"/>
      <c r="V1836" s="14" t="n"/>
      <c r="W1836" s="14" t="n"/>
      <c r="X1836" s="87" t="n"/>
    </row>
    <row r="1837">
      <c r="A1837" s="13" t="n"/>
      <c r="B1837" s="14" t="n"/>
      <c r="C1837" s="14" t="n"/>
      <c r="D1837" s="14" t="n"/>
      <c r="E1837" s="13" t="n"/>
      <c r="F1837" s="13" t="n"/>
      <c r="G1837" s="14" t="n"/>
      <c r="H1837" s="15" t="n"/>
      <c r="I1837" s="15" t="n"/>
      <c r="J1837" s="308" t="n"/>
      <c r="K1837" s="15" t="n"/>
      <c r="L1837" s="15" t="n"/>
      <c r="M1837" s="15" t="n"/>
      <c r="N1837" s="14" t="n"/>
      <c r="O1837" s="13" t="n"/>
      <c r="P1837" s="14" t="n"/>
      <c r="Q1837" s="15">
        <f>IF(N1837="Sí",0,H1837-I1837-K1837)</f>
        <v/>
      </c>
      <c r="R1837" s="14">
        <f>F1837-TODAY()</f>
        <v/>
      </c>
      <c r="S1837" s="14">
        <f>IF(N1837="Sí","🟢 Pagado",IF(R1837&lt;0,"🔴 Vencido",IF(R1837&lt;=7,"🟡 Por vencer","")))</f>
        <v/>
      </c>
      <c r="T1837" s="14" t="n"/>
      <c r="U1837" s="14" t="n"/>
      <c r="V1837" s="14" t="n"/>
      <c r="W1837" s="14" t="n"/>
      <c r="X1837" s="87" t="n"/>
    </row>
    <row r="1838">
      <c r="A1838" s="13" t="n"/>
      <c r="B1838" s="14" t="n"/>
      <c r="C1838" s="14" t="n"/>
      <c r="D1838" s="14" t="n"/>
      <c r="E1838" s="13" t="n"/>
      <c r="F1838" s="13" t="n"/>
      <c r="G1838" s="14" t="n"/>
      <c r="H1838" s="15" t="n"/>
      <c r="I1838" s="15" t="n"/>
      <c r="J1838" s="308" t="n"/>
      <c r="K1838" s="15" t="n"/>
      <c r="L1838" s="15" t="n"/>
      <c r="M1838" s="15" t="n"/>
      <c r="N1838" s="14" t="n"/>
      <c r="O1838" s="13" t="n"/>
      <c r="P1838" s="14" t="n"/>
      <c r="Q1838" s="15">
        <f>IF(N1838="Sí",0,H1838-I1838-K1838)</f>
        <v/>
      </c>
      <c r="R1838" s="14">
        <f>F1838-TODAY()</f>
        <v/>
      </c>
      <c r="S1838" s="14">
        <f>IF(N1838="Sí","🟢 Pagado",IF(R1838&lt;0,"🔴 Vencido",IF(R1838&lt;=7,"🟡 Por vencer","")))</f>
        <v/>
      </c>
      <c r="T1838" s="14" t="n"/>
      <c r="U1838" s="14" t="n"/>
      <c r="V1838" s="14" t="n"/>
      <c r="W1838" s="14" t="n"/>
      <c r="X1838" s="87" t="n"/>
    </row>
    <row r="1839">
      <c r="A1839" s="13" t="n"/>
      <c r="B1839" s="14" t="n"/>
      <c r="C1839" s="14" t="n"/>
      <c r="D1839" s="14" t="n"/>
      <c r="E1839" s="13" t="n"/>
      <c r="F1839" s="13" t="n"/>
      <c r="G1839" s="14" t="n"/>
      <c r="H1839" s="15" t="n"/>
      <c r="I1839" s="15" t="n"/>
      <c r="J1839" s="308" t="n"/>
      <c r="K1839" s="15" t="n"/>
      <c r="L1839" s="15" t="n"/>
      <c r="M1839" s="15" t="n"/>
      <c r="N1839" s="14" t="n"/>
      <c r="O1839" s="13" t="n"/>
      <c r="P1839" s="14" t="n"/>
      <c r="Q1839" s="15">
        <f>IF(N1839="Sí",0,H1839-I1839-K1839)</f>
        <v/>
      </c>
      <c r="R1839" s="14">
        <f>F1839-TODAY()</f>
        <v/>
      </c>
      <c r="S1839" s="14">
        <f>IF(N1839="Sí","🟢 Pagado",IF(R1839&lt;0,"🔴 Vencido",IF(R1839&lt;=7,"🟡 Por vencer","")))</f>
        <v/>
      </c>
      <c r="T1839" s="14" t="n"/>
      <c r="U1839" s="14" t="n"/>
      <c r="V1839" s="14" t="n"/>
      <c r="W1839" s="14" t="n"/>
      <c r="X1839" s="87" t="n"/>
    </row>
    <row r="1840">
      <c r="A1840" s="13" t="n"/>
      <c r="B1840" s="14" t="n"/>
      <c r="C1840" s="14" t="n"/>
      <c r="D1840" s="14" t="n"/>
      <c r="E1840" s="13" t="n"/>
      <c r="F1840" s="13" t="n"/>
      <c r="G1840" s="14" t="n"/>
      <c r="H1840" s="15" t="n"/>
      <c r="I1840" s="15" t="n"/>
      <c r="J1840" s="308" t="n"/>
      <c r="K1840" s="15" t="n"/>
      <c r="L1840" s="15" t="n"/>
      <c r="M1840" s="15" t="n"/>
      <c r="N1840" s="14" t="n"/>
      <c r="O1840" s="13" t="n"/>
      <c r="P1840" s="14" t="n"/>
      <c r="Q1840" s="15">
        <f>IF(N1840="Sí",0,H1840-I1840-K1840)</f>
        <v/>
      </c>
      <c r="R1840" s="14">
        <f>F1840-TODAY()</f>
        <v/>
      </c>
      <c r="S1840" s="14">
        <f>IF(N1840="Sí","🟢 Pagado",IF(R1840&lt;0,"🔴 Vencido",IF(R1840&lt;=7,"🟡 Por vencer","")))</f>
        <v/>
      </c>
      <c r="T1840" s="14" t="n"/>
      <c r="U1840" s="14" t="n"/>
      <c r="V1840" s="14" t="n"/>
      <c r="W1840" s="14" t="n"/>
      <c r="X1840" s="87" t="n"/>
    </row>
    <row r="1841">
      <c r="A1841" s="13" t="n"/>
      <c r="B1841" s="14" t="n"/>
      <c r="C1841" s="14" t="n"/>
      <c r="D1841" s="14" t="n"/>
      <c r="E1841" s="13" t="n"/>
      <c r="F1841" s="13" t="n"/>
      <c r="G1841" s="14" t="n"/>
      <c r="H1841" s="15" t="n"/>
      <c r="I1841" s="15" t="n"/>
      <c r="J1841" s="308" t="n"/>
      <c r="K1841" s="15" t="n"/>
      <c r="L1841" s="15" t="n"/>
      <c r="M1841" s="15" t="n"/>
      <c r="N1841" s="14" t="n"/>
      <c r="O1841" s="13" t="n"/>
      <c r="P1841" s="14" t="n"/>
      <c r="Q1841" s="15">
        <f>IF(N1841="Sí",0,H1841-I1841-K1841)</f>
        <v/>
      </c>
      <c r="R1841" s="14">
        <f>F1841-TODAY()</f>
        <v/>
      </c>
      <c r="S1841" s="14">
        <f>IF(N1841="Sí","🟢 Pagado",IF(R1841&lt;0,"🔴 Vencido",IF(R1841&lt;=7,"🟡 Por vencer","")))</f>
        <v/>
      </c>
      <c r="T1841" s="14" t="n"/>
      <c r="U1841" s="14" t="n"/>
      <c r="V1841" s="14" t="n"/>
      <c r="W1841" s="14" t="n"/>
      <c r="X1841" s="87" t="n"/>
    </row>
    <row r="1842">
      <c r="A1842" s="13" t="n"/>
      <c r="B1842" s="14" t="n"/>
      <c r="C1842" s="14" t="n"/>
      <c r="D1842" s="14" t="n"/>
      <c r="E1842" s="13" t="n"/>
      <c r="F1842" s="13" t="n"/>
      <c r="G1842" s="14" t="n"/>
      <c r="H1842" s="15" t="n"/>
      <c r="I1842" s="15" t="n"/>
      <c r="J1842" s="308" t="n"/>
      <c r="K1842" s="15" t="n"/>
      <c r="L1842" s="15" t="n"/>
      <c r="M1842" s="15" t="n"/>
      <c r="N1842" s="14" t="n"/>
      <c r="O1842" s="13" t="n"/>
      <c r="P1842" s="14" t="n"/>
      <c r="Q1842" s="15">
        <f>IF(N1842="Sí",0,H1842-I1842-K1842)</f>
        <v/>
      </c>
      <c r="R1842" s="14">
        <f>F1842-TODAY()</f>
        <v/>
      </c>
      <c r="S1842" s="14">
        <f>IF(N1842="Sí","🟢 Pagado",IF(R1842&lt;0,"🔴 Vencido",IF(R1842&lt;=7,"🟡 Por vencer","")))</f>
        <v/>
      </c>
      <c r="T1842" s="14" t="n"/>
      <c r="U1842" s="14" t="n"/>
      <c r="V1842" s="14" t="n"/>
      <c r="W1842" s="14" t="n"/>
      <c r="X1842" s="87" t="n"/>
    </row>
    <row r="1843">
      <c r="A1843" s="13" t="n"/>
      <c r="B1843" s="14" t="n"/>
      <c r="C1843" s="14" t="n"/>
      <c r="D1843" s="14" t="n"/>
      <c r="E1843" s="13" t="n"/>
      <c r="F1843" s="13" t="n"/>
      <c r="G1843" s="14" t="n"/>
      <c r="H1843" s="15" t="n"/>
      <c r="I1843" s="15" t="n"/>
      <c r="J1843" s="308" t="n"/>
      <c r="K1843" s="15" t="n"/>
      <c r="L1843" s="15" t="n"/>
      <c r="M1843" s="15" t="n"/>
      <c r="N1843" s="14" t="n"/>
      <c r="O1843" s="13" t="n"/>
      <c r="P1843" s="14" t="n"/>
      <c r="Q1843" s="15">
        <f>IF(N1843="Sí",0,H1843-I1843-K1843)</f>
        <v/>
      </c>
      <c r="R1843" s="14">
        <f>F1843-TODAY()</f>
        <v/>
      </c>
      <c r="S1843" s="14">
        <f>IF(N1843="Sí","🟢 Pagado",IF(R1843&lt;0,"🔴 Vencido",IF(R1843&lt;=7,"🟡 Por vencer","")))</f>
        <v/>
      </c>
      <c r="T1843" s="14" t="n"/>
      <c r="U1843" s="14" t="n"/>
      <c r="V1843" s="14" t="n"/>
      <c r="W1843" s="14" t="n"/>
      <c r="X1843" s="87" t="n"/>
    </row>
    <row r="1844">
      <c r="A1844" s="13" t="n"/>
      <c r="B1844" s="14" t="n"/>
      <c r="C1844" s="14" t="n"/>
      <c r="D1844" s="14" t="n"/>
      <c r="E1844" s="13" t="n"/>
      <c r="F1844" s="13" t="n"/>
      <c r="G1844" s="14" t="n"/>
      <c r="H1844" s="15" t="n"/>
      <c r="I1844" s="15" t="n"/>
      <c r="J1844" s="308" t="n"/>
      <c r="K1844" s="15" t="n"/>
      <c r="L1844" s="15" t="n"/>
      <c r="M1844" s="15" t="n"/>
      <c r="N1844" s="14" t="n"/>
      <c r="O1844" s="13" t="n"/>
      <c r="P1844" s="14" t="n"/>
      <c r="Q1844" s="15">
        <f>IF(N1844="Sí",0,H1844-I1844-K1844)</f>
        <v/>
      </c>
      <c r="R1844" s="14">
        <f>F1844-TODAY()</f>
        <v/>
      </c>
      <c r="S1844" s="14">
        <f>IF(N1844="Sí","🟢 Pagado",IF(R1844&lt;0,"🔴 Vencido",IF(R1844&lt;=7,"🟡 Por vencer","")))</f>
        <v/>
      </c>
      <c r="T1844" s="14" t="n"/>
      <c r="U1844" s="14" t="n"/>
      <c r="V1844" s="14" t="n"/>
      <c r="W1844" s="14" t="n"/>
      <c r="X1844" s="87" t="n"/>
    </row>
    <row r="1845">
      <c r="A1845" s="13" t="n"/>
      <c r="B1845" s="14" t="n"/>
      <c r="C1845" s="14" t="n"/>
      <c r="D1845" s="14" t="n"/>
      <c r="E1845" s="13" t="n"/>
      <c r="F1845" s="13" t="n"/>
      <c r="G1845" s="14" t="n"/>
      <c r="H1845" s="15" t="n"/>
      <c r="I1845" s="15" t="n"/>
      <c r="J1845" s="308" t="n"/>
      <c r="K1845" s="15" t="n"/>
      <c r="L1845" s="15" t="n"/>
      <c r="M1845" s="15" t="n"/>
      <c r="N1845" s="14" t="n"/>
      <c r="O1845" s="13" t="n"/>
      <c r="P1845" s="14" t="n"/>
      <c r="Q1845" s="15">
        <f>IF(N1845="Sí",0,H1845-I1845-K1845)</f>
        <v/>
      </c>
      <c r="R1845" s="14">
        <f>F1845-TODAY()</f>
        <v/>
      </c>
      <c r="S1845" s="14">
        <f>IF(N1845="Sí","🟢 Pagado",IF(R1845&lt;0,"🔴 Vencido",IF(R1845&lt;=7,"🟡 Por vencer","")))</f>
        <v/>
      </c>
      <c r="T1845" s="14" t="n"/>
      <c r="U1845" s="14" t="n"/>
      <c r="V1845" s="14" t="n"/>
      <c r="W1845" s="14" t="n"/>
      <c r="X1845" s="87" t="n"/>
    </row>
    <row r="1846">
      <c r="A1846" s="13" t="n"/>
      <c r="B1846" s="14" t="n"/>
      <c r="C1846" s="14" t="n"/>
      <c r="D1846" s="14" t="n"/>
      <c r="E1846" s="13" t="n"/>
      <c r="F1846" s="13" t="n"/>
      <c r="G1846" s="14" t="n"/>
      <c r="H1846" s="15" t="n"/>
      <c r="I1846" s="15" t="n"/>
      <c r="J1846" s="308" t="n"/>
      <c r="K1846" s="15" t="n"/>
      <c r="L1846" s="15" t="n"/>
      <c r="M1846" s="15" t="n"/>
      <c r="N1846" s="14" t="n"/>
      <c r="O1846" s="13" t="n"/>
      <c r="P1846" s="14" t="n"/>
      <c r="Q1846" s="15">
        <f>IF(N1846="Sí",0,H1846-I1846-K1846)</f>
        <v/>
      </c>
      <c r="R1846" s="14">
        <f>F1846-TODAY()</f>
        <v/>
      </c>
      <c r="S1846" s="14">
        <f>IF(N1846="Sí","🟢 Pagado",IF(R1846&lt;0,"🔴 Vencido",IF(R1846&lt;=7,"🟡 Por vencer","")))</f>
        <v/>
      </c>
      <c r="T1846" s="14" t="n"/>
      <c r="U1846" s="14" t="n"/>
      <c r="V1846" s="14" t="n"/>
      <c r="W1846" s="14" t="n"/>
      <c r="X1846" s="87" t="n"/>
    </row>
    <row r="1847">
      <c r="A1847" s="13" t="n"/>
      <c r="B1847" s="14" t="n"/>
      <c r="C1847" s="14" t="n"/>
      <c r="D1847" s="14" t="n"/>
      <c r="E1847" s="13" t="n"/>
      <c r="F1847" s="13" t="n"/>
      <c r="G1847" s="14" t="n"/>
      <c r="H1847" s="15" t="n"/>
      <c r="I1847" s="15" t="n"/>
      <c r="J1847" s="308" t="n"/>
      <c r="K1847" s="15" t="n"/>
      <c r="L1847" s="15" t="n"/>
      <c r="M1847" s="15" t="n"/>
      <c r="N1847" s="14" t="n"/>
      <c r="O1847" s="13" t="n"/>
      <c r="P1847" s="14" t="n"/>
      <c r="Q1847" s="15">
        <f>IF(N1847="Sí",0,H1847-I1847-K1847)</f>
        <v/>
      </c>
      <c r="R1847" s="14">
        <f>F1847-TODAY()</f>
        <v/>
      </c>
      <c r="S1847" s="14">
        <f>IF(N1847="Sí","🟢 Pagado",IF(R1847&lt;0,"🔴 Vencido",IF(R1847&lt;=7,"🟡 Por vencer","")))</f>
        <v/>
      </c>
      <c r="T1847" s="14" t="n"/>
      <c r="U1847" s="14" t="n"/>
      <c r="V1847" s="14" t="n"/>
      <c r="W1847" s="14" t="n"/>
      <c r="X1847" s="87" t="n"/>
    </row>
    <row r="1848">
      <c r="A1848" s="13" t="n"/>
      <c r="B1848" s="14" t="n"/>
      <c r="C1848" s="14" t="n"/>
      <c r="D1848" s="14" t="n"/>
      <c r="E1848" s="13" t="n"/>
      <c r="F1848" s="13" t="n"/>
      <c r="G1848" s="14" t="n"/>
      <c r="H1848" s="15" t="n"/>
      <c r="I1848" s="15" t="n"/>
      <c r="J1848" s="308" t="n"/>
      <c r="K1848" s="15" t="n"/>
      <c r="L1848" s="15" t="n"/>
      <c r="M1848" s="15" t="n"/>
      <c r="N1848" s="14" t="n"/>
      <c r="O1848" s="13" t="n"/>
      <c r="P1848" s="14" t="n"/>
      <c r="Q1848" s="15">
        <f>IF(N1848="Sí",0,H1848-I1848-K1848)</f>
        <v/>
      </c>
      <c r="R1848" s="14">
        <f>F1848-TODAY()</f>
        <v/>
      </c>
      <c r="S1848" s="14">
        <f>IF(N1848="Sí","🟢 Pagado",IF(R1848&lt;0,"🔴 Vencido",IF(R1848&lt;=7,"🟡 Por vencer","")))</f>
        <v/>
      </c>
      <c r="T1848" s="14" t="n"/>
      <c r="U1848" s="14" t="n"/>
      <c r="V1848" s="14" t="n"/>
      <c r="W1848" s="14" t="n"/>
      <c r="X1848" s="87" t="n"/>
    </row>
    <row r="1849">
      <c r="A1849" s="13" t="n"/>
      <c r="B1849" s="14" t="n"/>
      <c r="C1849" s="14" t="n"/>
      <c r="D1849" s="14" t="n"/>
      <c r="E1849" s="13" t="n"/>
      <c r="F1849" s="13" t="n"/>
      <c r="G1849" s="14" t="n"/>
      <c r="H1849" s="15" t="n"/>
      <c r="I1849" s="15" t="n"/>
      <c r="J1849" s="308" t="n"/>
      <c r="K1849" s="15" t="n"/>
      <c r="L1849" s="15" t="n"/>
      <c r="M1849" s="15" t="n"/>
      <c r="N1849" s="14" t="n"/>
      <c r="O1849" s="13" t="n"/>
      <c r="P1849" s="14" t="n"/>
      <c r="Q1849" s="15">
        <f>IF(N1849="Sí",0,H1849-I1849-K1849)</f>
        <v/>
      </c>
      <c r="R1849" s="14">
        <f>F1849-TODAY()</f>
        <v/>
      </c>
      <c r="S1849" s="14">
        <f>IF(N1849="Sí","🟢 Pagado",IF(R1849&lt;0,"🔴 Vencido",IF(R1849&lt;=7,"🟡 Por vencer","")))</f>
        <v/>
      </c>
      <c r="T1849" s="14" t="n"/>
      <c r="U1849" s="14" t="n"/>
      <c r="V1849" s="14" t="n"/>
      <c r="W1849" s="14" t="n"/>
      <c r="X1849" s="87" t="n"/>
    </row>
    <row r="1850">
      <c r="A1850" s="13" t="n"/>
      <c r="B1850" s="14" t="n"/>
      <c r="C1850" s="14" t="n"/>
      <c r="D1850" s="14" t="n"/>
      <c r="E1850" s="13" t="n"/>
      <c r="F1850" s="13" t="n"/>
      <c r="G1850" s="14" t="n"/>
      <c r="H1850" s="15" t="n"/>
      <c r="I1850" s="15" t="n"/>
      <c r="J1850" s="308" t="n"/>
      <c r="K1850" s="15" t="n"/>
      <c r="L1850" s="15" t="n"/>
      <c r="M1850" s="15" t="n"/>
      <c r="N1850" s="14" t="n"/>
      <c r="O1850" s="13" t="n"/>
      <c r="P1850" s="14" t="n"/>
      <c r="Q1850" s="15">
        <f>IF(N1850="Sí",0,H1850-I1850-K1850)</f>
        <v/>
      </c>
      <c r="R1850" s="14">
        <f>F1850-TODAY()</f>
        <v/>
      </c>
      <c r="S1850" s="14">
        <f>IF(N1850="Sí","🟢 Pagado",IF(R1850&lt;0,"🔴 Vencido",IF(R1850&lt;=7,"🟡 Por vencer","")))</f>
        <v/>
      </c>
      <c r="T1850" s="14" t="n"/>
      <c r="U1850" s="14" t="n"/>
      <c r="V1850" s="14" t="n"/>
      <c r="W1850" s="14" t="n"/>
      <c r="X1850" s="87" t="n"/>
    </row>
    <row r="1851">
      <c r="A1851" s="13" t="n"/>
      <c r="B1851" s="14" t="n"/>
      <c r="C1851" s="14" t="n"/>
      <c r="D1851" s="14" t="n"/>
      <c r="E1851" s="13" t="n"/>
      <c r="F1851" s="13" t="n"/>
      <c r="G1851" s="14" t="n"/>
      <c r="H1851" s="15" t="n"/>
      <c r="I1851" s="15" t="n"/>
      <c r="J1851" s="308" t="n"/>
      <c r="K1851" s="15" t="n"/>
      <c r="L1851" s="15" t="n"/>
      <c r="M1851" s="15" t="n"/>
      <c r="N1851" s="14" t="n"/>
      <c r="O1851" s="13" t="n"/>
      <c r="P1851" s="14" t="n"/>
      <c r="Q1851" s="15">
        <f>IF(N1851="Sí",0,H1851-I1851-K1851)</f>
        <v/>
      </c>
      <c r="R1851" s="14">
        <f>F1851-TODAY()</f>
        <v/>
      </c>
      <c r="S1851" s="14">
        <f>IF(N1851="Sí","🟢 Pagado",IF(R1851&lt;0,"🔴 Vencido",IF(R1851&lt;=7,"🟡 Por vencer","")))</f>
        <v/>
      </c>
      <c r="T1851" s="14" t="n"/>
      <c r="U1851" s="14" t="n"/>
      <c r="V1851" s="14" t="n"/>
      <c r="W1851" s="14" t="n"/>
      <c r="X1851" s="87" t="n"/>
    </row>
    <row r="1852">
      <c r="A1852" s="13" t="n"/>
      <c r="B1852" s="14" t="n"/>
      <c r="C1852" s="14" t="n"/>
      <c r="D1852" s="14" t="n"/>
      <c r="E1852" s="13" t="n"/>
      <c r="F1852" s="13" t="n"/>
      <c r="G1852" s="14" t="n"/>
      <c r="H1852" s="15" t="n"/>
      <c r="I1852" s="15" t="n"/>
      <c r="J1852" s="308" t="n"/>
      <c r="K1852" s="15" t="n"/>
      <c r="L1852" s="15" t="n"/>
      <c r="M1852" s="15" t="n"/>
      <c r="N1852" s="14" t="n"/>
      <c r="O1852" s="13" t="n"/>
      <c r="P1852" s="14" t="n"/>
      <c r="Q1852" s="15">
        <f>IF(N1852="Sí",0,H1852-I1852-K1852)</f>
        <v/>
      </c>
      <c r="R1852" s="14">
        <f>F1852-TODAY()</f>
        <v/>
      </c>
      <c r="S1852" s="14">
        <f>IF(N1852="Sí","🟢 Pagado",IF(R1852&lt;0,"🔴 Vencido",IF(R1852&lt;=7,"🟡 Por vencer","")))</f>
        <v/>
      </c>
      <c r="T1852" s="14" t="n"/>
      <c r="U1852" s="14" t="n"/>
      <c r="V1852" s="14" t="n"/>
      <c r="W1852" s="14" t="n"/>
      <c r="X1852" s="87" t="n"/>
    </row>
    <row r="1853">
      <c r="A1853" s="13" t="n"/>
      <c r="B1853" s="14" t="n"/>
      <c r="C1853" s="14" t="n"/>
      <c r="D1853" s="14" t="n"/>
      <c r="E1853" s="13" t="n"/>
      <c r="F1853" s="13" t="n"/>
      <c r="G1853" s="14" t="n"/>
      <c r="H1853" s="15" t="n"/>
      <c r="I1853" s="15" t="n"/>
      <c r="J1853" s="308" t="n"/>
      <c r="K1853" s="15" t="n"/>
      <c r="L1853" s="15" t="n"/>
      <c r="M1853" s="15" t="n"/>
      <c r="N1853" s="14" t="n"/>
      <c r="O1853" s="13" t="n"/>
      <c r="P1853" s="14" t="n"/>
      <c r="Q1853" s="15">
        <f>IF(N1853="Sí",0,H1853-I1853-K1853)</f>
        <v/>
      </c>
      <c r="R1853" s="14">
        <f>F1853-TODAY()</f>
        <v/>
      </c>
      <c r="S1853" s="14">
        <f>IF(N1853="Sí","🟢 Pagado",IF(R1853&lt;0,"🔴 Vencido",IF(R1853&lt;=7,"🟡 Por vencer","")))</f>
        <v/>
      </c>
      <c r="T1853" s="14" t="n"/>
      <c r="U1853" s="14" t="n"/>
      <c r="V1853" s="14" t="n"/>
      <c r="W1853" s="14" t="n"/>
      <c r="X1853" s="87" t="n"/>
    </row>
    <row r="1854">
      <c r="A1854" s="13" t="n"/>
      <c r="B1854" s="14" t="n"/>
      <c r="C1854" s="14" t="n"/>
      <c r="D1854" s="14" t="n"/>
      <c r="E1854" s="13" t="n"/>
      <c r="F1854" s="13" t="n"/>
      <c r="G1854" s="14" t="n"/>
      <c r="H1854" s="15" t="n"/>
      <c r="I1854" s="15" t="n"/>
      <c r="J1854" s="308" t="n"/>
      <c r="K1854" s="15" t="n"/>
      <c r="L1854" s="15" t="n"/>
      <c r="M1854" s="15" t="n"/>
      <c r="N1854" s="14" t="n"/>
      <c r="O1854" s="13" t="n"/>
      <c r="P1854" s="14" t="n"/>
      <c r="Q1854" s="15">
        <f>IF(N1854="Sí",0,H1854-I1854-K1854)</f>
        <v/>
      </c>
      <c r="R1854" s="14">
        <f>F1854-TODAY()</f>
        <v/>
      </c>
      <c r="S1854" s="14">
        <f>IF(N1854="Sí","🟢 Pagado",IF(R1854&lt;0,"🔴 Vencido",IF(R1854&lt;=7,"🟡 Por vencer","")))</f>
        <v/>
      </c>
      <c r="T1854" s="14" t="n"/>
      <c r="U1854" s="14" t="n"/>
      <c r="V1854" s="14" t="n"/>
      <c r="W1854" s="14" t="n"/>
      <c r="X1854" s="87" t="n"/>
    </row>
    <row r="1855">
      <c r="A1855" s="13" t="n"/>
      <c r="B1855" s="14" t="n"/>
      <c r="C1855" s="14" t="n"/>
      <c r="D1855" s="14" t="n"/>
      <c r="E1855" s="13" t="n"/>
      <c r="F1855" s="13" t="n"/>
      <c r="G1855" s="14" t="n"/>
      <c r="H1855" s="15" t="n"/>
      <c r="I1855" s="15" t="n"/>
      <c r="J1855" s="308" t="n"/>
      <c r="K1855" s="15" t="n"/>
      <c r="L1855" s="15" t="n"/>
      <c r="M1855" s="15" t="n"/>
      <c r="N1855" s="14" t="n"/>
      <c r="O1855" s="13" t="n"/>
      <c r="P1855" s="14" t="n"/>
      <c r="Q1855" s="15">
        <f>IF(N1855="Sí",0,H1855-I1855-K1855)</f>
        <v/>
      </c>
      <c r="R1855" s="14">
        <f>F1855-TODAY()</f>
        <v/>
      </c>
      <c r="S1855" s="14">
        <f>IF(N1855="Sí","🟢 Pagado",IF(R1855&lt;0,"🔴 Vencido",IF(R1855&lt;=7,"🟡 Por vencer","")))</f>
        <v/>
      </c>
      <c r="T1855" s="14" t="n"/>
      <c r="U1855" s="14" t="n"/>
      <c r="V1855" s="14" t="n"/>
      <c r="W1855" s="14" t="n"/>
      <c r="X1855" s="87" t="n"/>
    </row>
    <row r="1856">
      <c r="A1856" s="13" t="n"/>
      <c r="B1856" s="14" t="n"/>
      <c r="C1856" s="14" t="n"/>
      <c r="D1856" s="14" t="n"/>
      <c r="E1856" s="13" t="n"/>
      <c r="F1856" s="13" t="n"/>
      <c r="G1856" s="14" t="n"/>
      <c r="H1856" s="15" t="n"/>
      <c r="I1856" s="15" t="n"/>
      <c r="J1856" s="308" t="n"/>
      <c r="K1856" s="15" t="n"/>
      <c r="L1856" s="15" t="n"/>
      <c r="M1856" s="15" t="n"/>
      <c r="N1856" s="14" t="n"/>
      <c r="O1856" s="13" t="n"/>
      <c r="P1856" s="14" t="n"/>
      <c r="Q1856" s="15">
        <f>IF(N1856="Sí",0,H1856-I1856-K1856)</f>
        <v/>
      </c>
      <c r="R1856" s="14">
        <f>F1856-TODAY()</f>
        <v/>
      </c>
      <c r="S1856" s="14">
        <f>IF(N1856="Sí","🟢 Pagado",IF(R1856&lt;0,"🔴 Vencido",IF(R1856&lt;=7,"🟡 Por vencer","")))</f>
        <v/>
      </c>
      <c r="T1856" s="14" t="n"/>
      <c r="U1856" s="14" t="n"/>
      <c r="V1856" s="14" t="n"/>
      <c r="W1856" s="14" t="n"/>
      <c r="X1856" s="87" t="n"/>
    </row>
    <row r="1857">
      <c r="A1857" s="13" t="n"/>
      <c r="B1857" s="14" t="n"/>
      <c r="C1857" s="14" t="n"/>
      <c r="D1857" s="14" t="n"/>
      <c r="E1857" s="13" t="n"/>
      <c r="F1857" s="13" t="n"/>
      <c r="G1857" s="14" t="n"/>
      <c r="H1857" s="15" t="n"/>
      <c r="I1857" s="15" t="n"/>
      <c r="J1857" s="308" t="n"/>
      <c r="K1857" s="15" t="n"/>
      <c r="L1857" s="15" t="n"/>
      <c r="M1857" s="15" t="n"/>
      <c r="N1857" s="14" t="n"/>
      <c r="O1857" s="13" t="n"/>
      <c r="P1857" s="14" t="n"/>
      <c r="Q1857" s="15">
        <f>IF(N1857="Sí",0,H1857-I1857-K1857)</f>
        <v/>
      </c>
      <c r="R1857" s="14">
        <f>F1857-TODAY()</f>
        <v/>
      </c>
      <c r="S1857" s="14">
        <f>IF(N1857="Sí","🟢 Pagado",IF(R1857&lt;0,"🔴 Vencido",IF(R1857&lt;=7,"🟡 Por vencer","")))</f>
        <v/>
      </c>
      <c r="T1857" s="14" t="n"/>
      <c r="U1857" s="14" t="n"/>
      <c r="V1857" s="14" t="n"/>
      <c r="W1857" s="14" t="n"/>
      <c r="X1857" s="87" t="n"/>
    </row>
    <row r="1858">
      <c r="A1858" s="13" t="n"/>
      <c r="B1858" s="14" t="n"/>
      <c r="C1858" s="14" t="n"/>
      <c r="D1858" s="14" t="n"/>
      <c r="E1858" s="13" t="n"/>
      <c r="F1858" s="13" t="n"/>
      <c r="G1858" s="14" t="n"/>
      <c r="H1858" s="15" t="n"/>
      <c r="I1858" s="15" t="n"/>
      <c r="J1858" s="308" t="n"/>
      <c r="K1858" s="15" t="n"/>
      <c r="L1858" s="15" t="n"/>
      <c r="M1858" s="15" t="n"/>
      <c r="N1858" s="14" t="n"/>
      <c r="O1858" s="13" t="n"/>
      <c r="P1858" s="14" t="n"/>
      <c r="Q1858" s="15">
        <f>IF(N1858="Sí",0,H1858-I1858-K1858)</f>
        <v/>
      </c>
      <c r="R1858" s="14">
        <f>F1858-TODAY()</f>
        <v/>
      </c>
      <c r="S1858" s="14">
        <f>IF(N1858="Sí","🟢 Pagado",IF(R1858&lt;0,"🔴 Vencido",IF(R1858&lt;=7,"🟡 Por vencer","")))</f>
        <v/>
      </c>
      <c r="T1858" s="14" t="n"/>
      <c r="U1858" s="14" t="n"/>
      <c r="V1858" s="14" t="n"/>
      <c r="W1858" s="14" t="n"/>
      <c r="X1858" s="87" t="n"/>
    </row>
    <row r="1859">
      <c r="A1859" s="13" t="n"/>
      <c r="B1859" s="14" t="n"/>
      <c r="C1859" s="14" t="n"/>
      <c r="D1859" s="14" t="n"/>
      <c r="E1859" s="13" t="n"/>
      <c r="F1859" s="13" t="n"/>
      <c r="G1859" s="14" t="n"/>
      <c r="H1859" s="15" t="n"/>
      <c r="I1859" s="15" t="n"/>
      <c r="J1859" s="308" t="n"/>
      <c r="K1859" s="15" t="n"/>
      <c r="L1859" s="15" t="n"/>
      <c r="M1859" s="15" t="n"/>
      <c r="N1859" s="14" t="n"/>
      <c r="O1859" s="13" t="n"/>
      <c r="P1859" s="14" t="n"/>
      <c r="Q1859" s="15">
        <f>IF(N1859="Sí",0,H1859-I1859-K1859)</f>
        <v/>
      </c>
      <c r="R1859" s="14">
        <f>F1859-TODAY()</f>
        <v/>
      </c>
      <c r="S1859" s="14">
        <f>IF(N1859="Sí","🟢 Pagado",IF(R1859&lt;0,"🔴 Vencido",IF(R1859&lt;=7,"🟡 Por vencer","")))</f>
        <v/>
      </c>
      <c r="T1859" s="14" t="n"/>
      <c r="U1859" s="14" t="n"/>
      <c r="V1859" s="14" t="n"/>
      <c r="W1859" s="14" t="n"/>
      <c r="X1859" s="87" t="n"/>
    </row>
    <row r="1860">
      <c r="A1860" s="13" t="n"/>
      <c r="B1860" s="14" t="n"/>
      <c r="C1860" s="14" t="n"/>
      <c r="D1860" s="14" t="n"/>
      <c r="E1860" s="13" t="n"/>
      <c r="F1860" s="13" t="n"/>
      <c r="G1860" s="14" t="n"/>
      <c r="H1860" s="15" t="n"/>
      <c r="I1860" s="15" t="n"/>
      <c r="J1860" s="308" t="n"/>
      <c r="K1860" s="15" t="n"/>
      <c r="L1860" s="15" t="n"/>
      <c r="M1860" s="15" t="n"/>
      <c r="N1860" s="14" t="n"/>
      <c r="O1860" s="13" t="n"/>
      <c r="P1860" s="14" t="n"/>
      <c r="Q1860" s="15">
        <f>IF(N1860="Sí",0,H1860-I1860-K1860)</f>
        <v/>
      </c>
      <c r="R1860" s="14">
        <f>F1860-TODAY()</f>
        <v/>
      </c>
      <c r="S1860" s="14">
        <f>IF(N1860="Sí","🟢 Pagado",IF(R1860&lt;0,"🔴 Vencido",IF(R1860&lt;=7,"🟡 Por vencer","")))</f>
        <v/>
      </c>
      <c r="T1860" s="14" t="n"/>
      <c r="U1860" s="14" t="n"/>
      <c r="V1860" s="14" t="n"/>
      <c r="W1860" s="14" t="n"/>
      <c r="X1860" s="87" t="n"/>
    </row>
    <row r="1861">
      <c r="A1861" s="13" t="n"/>
      <c r="B1861" s="14" t="n"/>
      <c r="C1861" s="14" t="n"/>
      <c r="D1861" s="14" t="n"/>
      <c r="E1861" s="13" t="n"/>
      <c r="F1861" s="13" t="n"/>
      <c r="G1861" s="14" t="n"/>
      <c r="H1861" s="15" t="n"/>
      <c r="I1861" s="15" t="n"/>
      <c r="J1861" s="308" t="n"/>
      <c r="K1861" s="15" t="n"/>
      <c r="L1861" s="15" t="n"/>
      <c r="M1861" s="15" t="n"/>
      <c r="N1861" s="14" t="n"/>
      <c r="O1861" s="13" t="n"/>
      <c r="P1861" s="14" t="n"/>
      <c r="Q1861" s="15">
        <f>IF(N1861="Sí",0,H1861-I1861-K1861)</f>
        <v/>
      </c>
      <c r="R1861" s="14">
        <f>F1861-TODAY()</f>
        <v/>
      </c>
      <c r="S1861" s="14">
        <f>IF(N1861="Sí","🟢 Pagado",IF(R1861&lt;0,"🔴 Vencido",IF(R1861&lt;=7,"🟡 Por vencer","")))</f>
        <v/>
      </c>
      <c r="T1861" s="14" t="n"/>
      <c r="U1861" s="14" t="n"/>
      <c r="V1861" s="14" t="n"/>
      <c r="W1861" s="14" t="n"/>
      <c r="X1861" s="87" t="n"/>
    </row>
    <row r="1862">
      <c r="A1862" s="13" t="n"/>
      <c r="B1862" s="14" t="n"/>
      <c r="C1862" s="14" t="n"/>
      <c r="D1862" s="14" t="n"/>
      <c r="E1862" s="13" t="n"/>
      <c r="F1862" s="13" t="n"/>
      <c r="G1862" s="14" t="n"/>
      <c r="H1862" s="15" t="n"/>
      <c r="I1862" s="15" t="n"/>
      <c r="J1862" s="308" t="n"/>
      <c r="K1862" s="15" t="n"/>
      <c r="L1862" s="15" t="n"/>
      <c r="M1862" s="15" t="n"/>
      <c r="N1862" s="14" t="n"/>
      <c r="O1862" s="13" t="n"/>
      <c r="P1862" s="14" t="n"/>
      <c r="Q1862" s="15">
        <f>IF(N1862="Sí",0,H1862-I1862-K1862)</f>
        <v/>
      </c>
      <c r="R1862" s="14">
        <f>F1862-TODAY()</f>
        <v/>
      </c>
      <c r="S1862" s="14">
        <f>IF(N1862="Sí","🟢 Pagado",IF(R1862&lt;0,"🔴 Vencido",IF(R1862&lt;=7,"🟡 Por vencer","")))</f>
        <v/>
      </c>
      <c r="T1862" s="14" t="n"/>
      <c r="U1862" s="14" t="n"/>
      <c r="V1862" s="14" t="n"/>
      <c r="W1862" s="14" t="n"/>
      <c r="X1862" s="87" t="n"/>
    </row>
    <row r="1863">
      <c r="A1863" s="13" t="n"/>
      <c r="B1863" s="14" t="n"/>
      <c r="C1863" s="14" t="n"/>
      <c r="D1863" s="14" t="n"/>
      <c r="E1863" s="13" t="n"/>
      <c r="F1863" s="13" t="n"/>
      <c r="G1863" s="14" t="n"/>
      <c r="H1863" s="15" t="n"/>
      <c r="I1863" s="15" t="n"/>
      <c r="J1863" s="308" t="n"/>
      <c r="K1863" s="15" t="n"/>
      <c r="L1863" s="15" t="n"/>
      <c r="M1863" s="15" t="n"/>
      <c r="N1863" s="14" t="n"/>
      <c r="O1863" s="13" t="n"/>
      <c r="P1863" s="14" t="n"/>
      <c r="Q1863" s="15">
        <f>IF(N1863="Sí",0,H1863-I1863-K1863)</f>
        <v/>
      </c>
      <c r="R1863" s="14">
        <f>F1863-TODAY()</f>
        <v/>
      </c>
      <c r="S1863" s="14">
        <f>IF(N1863="Sí","🟢 Pagado",IF(R1863&lt;0,"🔴 Vencido",IF(R1863&lt;=7,"🟡 Por vencer","")))</f>
        <v/>
      </c>
      <c r="T1863" s="14" t="n"/>
      <c r="U1863" s="14" t="n"/>
      <c r="V1863" s="14" t="n"/>
      <c r="W1863" s="14" t="n"/>
      <c r="X1863" s="87" t="n"/>
    </row>
    <row r="1864">
      <c r="A1864" s="13" t="n"/>
      <c r="B1864" s="14" t="n"/>
      <c r="C1864" s="14" t="n"/>
      <c r="D1864" s="14" t="n"/>
      <c r="E1864" s="13" t="n"/>
      <c r="F1864" s="13" t="n"/>
      <c r="G1864" s="14" t="n"/>
      <c r="H1864" s="15" t="n"/>
      <c r="I1864" s="15" t="n"/>
      <c r="J1864" s="308" t="n"/>
      <c r="K1864" s="15" t="n"/>
      <c r="L1864" s="15" t="n"/>
      <c r="M1864" s="15" t="n"/>
      <c r="N1864" s="14" t="n"/>
      <c r="O1864" s="13" t="n"/>
      <c r="P1864" s="14" t="n"/>
      <c r="Q1864" s="15">
        <f>IF(N1864="Sí",0,H1864-I1864-K1864)</f>
        <v/>
      </c>
      <c r="R1864" s="14">
        <f>F1864-TODAY()</f>
        <v/>
      </c>
      <c r="S1864" s="14">
        <f>IF(N1864="Sí","🟢 Pagado",IF(R1864&lt;0,"🔴 Vencido",IF(R1864&lt;=7,"🟡 Por vencer","")))</f>
        <v/>
      </c>
      <c r="T1864" s="14" t="n"/>
      <c r="U1864" s="14" t="n"/>
      <c r="V1864" s="14" t="n"/>
      <c r="W1864" s="14" t="n"/>
      <c r="X1864" s="87" t="n"/>
    </row>
    <row r="1865">
      <c r="A1865" s="13" t="n"/>
      <c r="B1865" s="14" t="n"/>
      <c r="C1865" s="14" t="n"/>
      <c r="D1865" s="14" t="n"/>
      <c r="E1865" s="13" t="n"/>
      <c r="F1865" s="13" t="n"/>
      <c r="G1865" s="14" t="n"/>
      <c r="H1865" s="15" t="n"/>
      <c r="I1865" s="15" t="n"/>
      <c r="J1865" s="308" t="n"/>
      <c r="K1865" s="15" t="n"/>
      <c r="L1865" s="15" t="n"/>
      <c r="M1865" s="15" t="n"/>
      <c r="N1865" s="14" t="n"/>
      <c r="O1865" s="13" t="n"/>
      <c r="P1865" s="14" t="n"/>
      <c r="Q1865" s="15">
        <f>IF(N1865="Sí",0,H1865-I1865-K1865)</f>
        <v/>
      </c>
      <c r="R1865" s="14">
        <f>F1865-TODAY()</f>
        <v/>
      </c>
      <c r="S1865" s="14">
        <f>IF(N1865="Sí","🟢 Pagado",IF(R1865&lt;0,"🔴 Vencido",IF(R1865&lt;=7,"🟡 Por vencer","")))</f>
        <v/>
      </c>
      <c r="T1865" s="14" t="n"/>
      <c r="U1865" s="14" t="n"/>
      <c r="V1865" s="14" t="n"/>
      <c r="W1865" s="14" t="n"/>
      <c r="X1865" s="87" t="n"/>
    </row>
    <row r="1866">
      <c r="A1866" s="13" t="n"/>
      <c r="B1866" s="14" t="n"/>
      <c r="C1866" s="14" t="n"/>
      <c r="D1866" s="14" t="n"/>
      <c r="E1866" s="13" t="n"/>
      <c r="F1866" s="13" t="n"/>
      <c r="G1866" s="14" t="n"/>
      <c r="H1866" s="15" t="n"/>
      <c r="I1866" s="15" t="n"/>
      <c r="J1866" s="308" t="n"/>
      <c r="K1866" s="15" t="n"/>
      <c r="L1866" s="15" t="n"/>
      <c r="M1866" s="15" t="n"/>
      <c r="N1866" s="14" t="n"/>
      <c r="O1866" s="13" t="n"/>
      <c r="P1866" s="14" t="n"/>
      <c r="Q1866" s="15">
        <f>IF(N1866="Sí",0,H1866-I1866-K1866)</f>
        <v/>
      </c>
      <c r="R1866" s="14">
        <f>F1866-TODAY()</f>
        <v/>
      </c>
      <c r="S1866" s="14">
        <f>IF(N1866="Sí","🟢 Pagado",IF(R1866&lt;0,"🔴 Vencido",IF(R1866&lt;=7,"🟡 Por vencer","")))</f>
        <v/>
      </c>
      <c r="T1866" s="14" t="n"/>
      <c r="U1866" s="14" t="n"/>
      <c r="V1866" s="14" t="n"/>
      <c r="W1866" s="14" t="n"/>
      <c r="X1866" s="87" t="n"/>
    </row>
    <row r="1867">
      <c r="A1867" s="13" t="n"/>
      <c r="B1867" s="14" t="n"/>
      <c r="C1867" s="14" t="n"/>
      <c r="D1867" s="14" t="n"/>
      <c r="E1867" s="13" t="n"/>
      <c r="F1867" s="13" t="n"/>
      <c r="G1867" s="14" t="n"/>
      <c r="H1867" s="15" t="n"/>
      <c r="I1867" s="15" t="n"/>
      <c r="J1867" s="308" t="n"/>
      <c r="K1867" s="15" t="n"/>
      <c r="L1867" s="15" t="n"/>
      <c r="M1867" s="15" t="n"/>
      <c r="N1867" s="14" t="n"/>
      <c r="O1867" s="13" t="n"/>
      <c r="P1867" s="14" t="n"/>
      <c r="Q1867" s="15">
        <f>IF(N1867="Sí",0,H1867-I1867-K1867)</f>
        <v/>
      </c>
      <c r="R1867" s="14">
        <f>F1867-TODAY()</f>
        <v/>
      </c>
      <c r="S1867" s="14">
        <f>IF(N1867="Sí","🟢 Pagado",IF(R1867&lt;0,"🔴 Vencido",IF(R1867&lt;=7,"🟡 Por vencer","")))</f>
        <v/>
      </c>
      <c r="T1867" s="14" t="n"/>
      <c r="U1867" s="14" t="n"/>
      <c r="V1867" s="14" t="n"/>
      <c r="W1867" s="14" t="n"/>
      <c r="X1867" s="87" t="n"/>
    </row>
    <row r="1868">
      <c r="A1868" s="13" t="n"/>
      <c r="B1868" s="14" t="n"/>
      <c r="C1868" s="14" t="n"/>
      <c r="D1868" s="14" t="n"/>
      <c r="E1868" s="13" t="n"/>
      <c r="F1868" s="13" t="n"/>
      <c r="G1868" s="14" t="n"/>
      <c r="H1868" s="15" t="n"/>
      <c r="I1868" s="15" t="n"/>
      <c r="J1868" s="308" t="n"/>
      <c r="K1868" s="15" t="n"/>
      <c r="L1868" s="15" t="n"/>
      <c r="M1868" s="15" t="n"/>
      <c r="N1868" s="14" t="n"/>
      <c r="O1868" s="13" t="n"/>
      <c r="P1868" s="14" t="n"/>
      <c r="Q1868" s="15">
        <f>IF(N1868="Sí",0,H1868-I1868-K1868)</f>
        <v/>
      </c>
      <c r="R1868" s="14">
        <f>F1868-TODAY()</f>
        <v/>
      </c>
      <c r="S1868" s="14">
        <f>IF(N1868="Sí","🟢 Pagado",IF(R1868&lt;0,"🔴 Vencido",IF(R1868&lt;=7,"🟡 Por vencer","")))</f>
        <v/>
      </c>
      <c r="T1868" s="14" t="n"/>
      <c r="U1868" s="14" t="n"/>
      <c r="V1868" s="14" t="n"/>
      <c r="W1868" s="14" t="n"/>
      <c r="X1868" s="87" t="n"/>
    </row>
    <row r="1869">
      <c r="A1869" s="13" t="n"/>
      <c r="B1869" s="14" t="n"/>
      <c r="C1869" s="14" t="n"/>
      <c r="D1869" s="14" t="n"/>
      <c r="E1869" s="13" t="n"/>
      <c r="F1869" s="13" t="n"/>
      <c r="G1869" s="14" t="n"/>
      <c r="H1869" s="15" t="n"/>
      <c r="I1869" s="15" t="n"/>
      <c r="J1869" s="308" t="n"/>
      <c r="K1869" s="15" t="n"/>
      <c r="L1869" s="15" t="n"/>
      <c r="M1869" s="15" t="n"/>
      <c r="N1869" s="14" t="n"/>
      <c r="O1869" s="13" t="n"/>
      <c r="P1869" s="14" t="n"/>
      <c r="Q1869" s="15">
        <f>IF(N1869="Sí",0,H1869-I1869-K1869)</f>
        <v/>
      </c>
      <c r="R1869" s="14">
        <f>F1869-TODAY()</f>
        <v/>
      </c>
      <c r="S1869" s="14">
        <f>IF(N1869="Sí","🟢 Pagado",IF(R1869&lt;0,"🔴 Vencido",IF(R1869&lt;=7,"🟡 Por vencer","")))</f>
        <v/>
      </c>
      <c r="T1869" s="14" t="n"/>
      <c r="U1869" s="14" t="n"/>
      <c r="V1869" s="14" t="n"/>
      <c r="W1869" s="14" t="n"/>
      <c r="X1869" s="87" t="n"/>
    </row>
    <row r="1870">
      <c r="A1870" s="13" t="n"/>
      <c r="B1870" s="14" t="n"/>
      <c r="C1870" s="14" t="n"/>
      <c r="D1870" s="14" t="n"/>
      <c r="E1870" s="13" t="n"/>
      <c r="F1870" s="13" t="n"/>
      <c r="G1870" s="14" t="n"/>
      <c r="H1870" s="15" t="n"/>
      <c r="I1870" s="15" t="n"/>
      <c r="J1870" s="308" t="n"/>
      <c r="K1870" s="15" t="n"/>
      <c r="L1870" s="15" t="n"/>
      <c r="M1870" s="15" t="n"/>
      <c r="N1870" s="14" t="n"/>
      <c r="O1870" s="13" t="n"/>
      <c r="P1870" s="14" t="n"/>
      <c r="Q1870" s="15">
        <f>IF(N1870="Sí",0,H1870-I1870-K1870)</f>
        <v/>
      </c>
      <c r="R1870" s="14">
        <f>F1870-TODAY()</f>
        <v/>
      </c>
      <c r="S1870" s="14">
        <f>IF(N1870="Sí","🟢 Pagado",IF(R1870&lt;0,"🔴 Vencido",IF(R1870&lt;=7,"🟡 Por vencer","")))</f>
        <v/>
      </c>
      <c r="T1870" s="14" t="n"/>
      <c r="U1870" s="14" t="n"/>
      <c r="V1870" s="14" t="n"/>
      <c r="W1870" s="14" t="n"/>
      <c r="X1870" s="87" t="n"/>
    </row>
    <row r="1871">
      <c r="A1871" s="13" t="n"/>
      <c r="B1871" s="14" t="n"/>
      <c r="C1871" s="14" t="n"/>
      <c r="D1871" s="14" t="n"/>
      <c r="E1871" s="13" t="n"/>
      <c r="F1871" s="13" t="n"/>
      <c r="G1871" s="14" t="n"/>
      <c r="H1871" s="15" t="n"/>
      <c r="I1871" s="15" t="n"/>
      <c r="J1871" s="308" t="n"/>
      <c r="K1871" s="15" t="n"/>
      <c r="L1871" s="15" t="n"/>
      <c r="M1871" s="15" t="n"/>
      <c r="N1871" s="14" t="n"/>
      <c r="O1871" s="13" t="n"/>
      <c r="P1871" s="14" t="n"/>
      <c r="Q1871" s="15">
        <f>IF(N1871="Sí",0,H1871-I1871-K1871)</f>
        <v/>
      </c>
      <c r="R1871" s="14">
        <f>F1871-TODAY()</f>
        <v/>
      </c>
      <c r="S1871" s="14">
        <f>IF(N1871="Sí","🟢 Pagado",IF(R1871&lt;0,"🔴 Vencido",IF(R1871&lt;=7,"🟡 Por vencer","")))</f>
        <v/>
      </c>
      <c r="T1871" s="14" t="n"/>
      <c r="U1871" s="14" t="n"/>
      <c r="V1871" s="14" t="n"/>
      <c r="W1871" s="14" t="n"/>
      <c r="X1871" s="87" t="n"/>
    </row>
    <row r="1872">
      <c r="A1872" s="13" t="n"/>
      <c r="B1872" s="14" t="n"/>
      <c r="C1872" s="14" t="n"/>
      <c r="D1872" s="14" t="n"/>
      <c r="E1872" s="13" t="n"/>
      <c r="F1872" s="13" t="n"/>
      <c r="G1872" s="14" t="n"/>
      <c r="H1872" s="15" t="n"/>
      <c r="I1872" s="15" t="n"/>
      <c r="J1872" s="308" t="n"/>
      <c r="K1872" s="15" t="n"/>
      <c r="L1872" s="15" t="n"/>
      <c r="M1872" s="15" t="n"/>
      <c r="N1872" s="14" t="n"/>
      <c r="O1872" s="13" t="n"/>
      <c r="P1872" s="14" t="n"/>
      <c r="Q1872" s="15">
        <f>IF(N1872="Sí",0,H1872-I1872-K1872)</f>
        <v/>
      </c>
      <c r="R1872" s="14">
        <f>F1872-TODAY()</f>
        <v/>
      </c>
      <c r="S1872" s="14">
        <f>IF(N1872="Sí","🟢 Pagado",IF(R1872&lt;0,"🔴 Vencido",IF(R1872&lt;=7,"🟡 Por vencer","")))</f>
        <v/>
      </c>
      <c r="T1872" s="14" t="n"/>
      <c r="U1872" s="14" t="n"/>
      <c r="V1872" s="14" t="n"/>
      <c r="W1872" s="14" t="n"/>
      <c r="X1872" s="87" t="n"/>
    </row>
    <row r="1873">
      <c r="A1873" s="13" t="n"/>
      <c r="B1873" s="14" t="n"/>
      <c r="C1873" s="14" t="n"/>
      <c r="D1873" s="14" t="n"/>
      <c r="E1873" s="13" t="n"/>
      <c r="F1873" s="13" t="n"/>
      <c r="G1873" s="14" t="n"/>
      <c r="H1873" s="15" t="n"/>
      <c r="I1873" s="15" t="n"/>
      <c r="J1873" s="308" t="n"/>
      <c r="K1873" s="15" t="n"/>
      <c r="L1873" s="15" t="n"/>
      <c r="M1873" s="15" t="n"/>
      <c r="N1873" s="14" t="n"/>
      <c r="O1873" s="13" t="n"/>
      <c r="P1873" s="14" t="n"/>
      <c r="Q1873" s="15">
        <f>IF(N1873="Sí",0,H1873-I1873-K1873)</f>
        <v/>
      </c>
      <c r="R1873" s="14">
        <f>F1873-TODAY()</f>
        <v/>
      </c>
      <c r="S1873" s="14">
        <f>IF(N1873="Sí","🟢 Pagado",IF(R1873&lt;0,"🔴 Vencido",IF(R1873&lt;=7,"🟡 Por vencer","")))</f>
        <v/>
      </c>
      <c r="T1873" s="14" t="n"/>
      <c r="U1873" s="14" t="n"/>
      <c r="V1873" s="14" t="n"/>
      <c r="W1873" s="14" t="n"/>
      <c r="X1873" s="87" t="n"/>
    </row>
    <row r="1874">
      <c r="A1874" s="13" t="n"/>
      <c r="B1874" s="14" t="n"/>
      <c r="C1874" s="14" t="n"/>
      <c r="D1874" s="14" t="n"/>
      <c r="E1874" s="13" t="n"/>
      <c r="F1874" s="13" t="n"/>
      <c r="G1874" s="14" t="n"/>
      <c r="H1874" s="15" t="n"/>
      <c r="I1874" s="15" t="n"/>
      <c r="J1874" s="308" t="n"/>
      <c r="K1874" s="15" t="n"/>
      <c r="L1874" s="15" t="n"/>
      <c r="M1874" s="15" t="n"/>
      <c r="N1874" s="14" t="n"/>
      <c r="O1874" s="13" t="n"/>
      <c r="P1874" s="14" t="n"/>
      <c r="Q1874" s="15">
        <f>IF(N1874="Sí",0,H1874-I1874-K1874)</f>
        <v/>
      </c>
      <c r="R1874" s="14">
        <f>F1874-TODAY()</f>
        <v/>
      </c>
      <c r="S1874" s="14">
        <f>IF(N1874="Sí","🟢 Pagado",IF(R1874&lt;0,"🔴 Vencido",IF(R1874&lt;=7,"🟡 Por vencer","")))</f>
        <v/>
      </c>
      <c r="T1874" s="14" t="n"/>
      <c r="U1874" s="14" t="n"/>
      <c r="V1874" s="14" t="n"/>
      <c r="W1874" s="14" t="n"/>
      <c r="X1874" s="87" t="n"/>
    </row>
    <row r="1875">
      <c r="A1875" s="13" t="n"/>
      <c r="B1875" s="14" t="n"/>
      <c r="C1875" s="14" t="n"/>
      <c r="D1875" s="14" t="n"/>
      <c r="E1875" s="13" t="n"/>
      <c r="F1875" s="13" t="n"/>
      <c r="G1875" s="14" t="n"/>
      <c r="H1875" s="15" t="n"/>
      <c r="I1875" s="15" t="n"/>
      <c r="J1875" s="308" t="n"/>
      <c r="K1875" s="15" t="n"/>
      <c r="L1875" s="15" t="n"/>
      <c r="M1875" s="15" t="n"/>
      <c r="N1875" s="14" t="n"/>
      <c r="O1875" s="13" t="n"/>
      <c r="P1875" s="14" t="n"/>
      <c r="Q1875" s="15">
        <f>IF(N1875="Sí",0,H1875-I1875-K1875)</f>
        <v/>
      </c>
      <c r="R1875" s="14">
        <f>F1875-TODAY()</f>
        <v/>
      </c>
      <c r="S1875" s="14">
        <f>IF(N1875="Sí","🟢 Pagado",IF(R1875&lt;0,"🔴 Vencido",IF(R1875&lt;=7,"🟡 Por vencer","")))</f>
        <v/>
      </c>
      <c r="T1875" s="14" t="n"/>
      <c r="U1875" s="14" t="n"/>
      <c r="V1875" s="14" t="n"/>
      <c r="W1875" s="14" t="n"/>
      <c r="X1875" s="87" t="n"/>
    </row>
    <row r="1876">
      <c r="A1876" s="13" t="n"/>
      <c r="B1876" s="14" t="n"/>
      <c r="C1876" s="14" t="n"/>
      <c r="D1876" s="14" t="n"/>
      <c r="E1876" s="13" t="n"/>
      <c r="F1876" s="13" t="n"/>
      <c r="G1876" s="14" t="n"/>
      <c r="H1876" s="15" t="n"/>
      <c r="I1876" s="15" t="n"/>
      <c r="J1876" s="308" t="n"/>
      <c r="K1876" s="15" t="n"/>
      <c r="L1876" s="15" t="n"/>
      <c r="M1876" s="15" t="n"/>
      <c r="N1876" s="14" t="n"/>
      <c r="O1876" s="13" t="n"/>
      <c r="P1876" s="14" t="n"/>
      <c r="Q1876" s="15">
        <f>IF(N1876="Sí",0,H1876-I1876-K1876)</f>
        <v/>
      </c>
      <c r="R1876" s="14">
        <f>F1876-TODAY()</f>
        <v/>
      </c>
      <c r="S1876" s="14">
        <f>IF(N1876="Sí","🟢 Pagado",IF(R1876&lt;0,"🔴 Vencido",IF(R1876&lt;=7,"🟡 Por vencer","")))</f>
        <v/>
      </c>
      <c r="T1876" s="14" t="n"/>
      <c r="U1876" s="14" t="n"/>
      <c r="V1876" s="14" t="n"/>
      <c r="W1876" s="14" t="n"/>
      <c r="X1876" s="87" t="n"/>
    </row>
    <row r="1877">
      <c r="A1877" s="13" t="n"/>
      <c r="B1877" s="14" t="n"/>
      <c r="C1877" s="14" t="n"/>
      <c r="D1877" s="14" t="n"/>
      <c r="E1877" s="13" t="n"/>
      <c r="F1877" s="13" t="n"/>
      <c r="G1877" s="14" t="n"/>
      <c r="H1877" s="15" t="n"/>
      <c r="I1877" s="15" t="n"/>
      <c r="J1877" s="308" t="n"/>
      <c r="K1877" s="15" t="n"/>
      <c r="L1877" s="15" t="n"/>
      <c r="M1877" s="15" t="n"/>
      <c r="N1877" s="14" t="n"/>
      <c r="O1877" s="13" t="n"/>
      <c r="P1877" s="14" t="n"/>
      <c r="Q1877" s="15">
        <f>IF(N1877="Sí",0,H1877-I1877-K1877)</f>
        <v/>
      </c>
      <c r="R1877" s="14">
        <f>F1877-TODAY()</f>
        <v/>
      </c>
      <c r="S1877" s="14">
        <f>IF(N1877="Sí","🟢 Pagado",IF(R1877&lt;0,"🔴 Vencido",IF(R1877&lt;=7,"🟡 Por vencer","")))</f>
        <v/>
      </c>
      <c r="T1877" s="14" t="n"/>
      <c r="U1877" s="14" t="n"/>
      <c r="V1877" s="14" t="n"/>
      <c r="W1877" s="14" t="n"/>
      <c r="X1877" s="87" t="n"/>
    </row>
    <row r="1878">
      <c r="A1878" s="13" t="n"/>
      <c r="B1878" s="14" t="n"/>
      <c r="C1878" s="14" t="n"/>
      <c r="D1878" s="14" t="n"/>
      <c r="E1878" s="13" t="n"/>
      <c r="F1878" s="13" t="n"/>
      <c r="G1878" s="14" t="n"/>
      <c r="H1878" s="15" t="n"/>
      <c r="I1878" s="15" t="n"/>
      <c r="J1878" s="308" t="n"/>
      <c r="K1878" s="15" t="n"/>
      <c r="L1878" s="15" t="n"/>
      <c r="M1878" s="15" t="n"/>
      <c r="N1878" s="14" t="n"/>
      <c r="O1878" s="13" t="n"/>
      <c r="P1878" s="14" t="n"/>
      <c r="Q1878" s="15">
        <f>IF(N1878="Sí",0,H1878-I1878-K1878)</f>
        <v/>
      </c>
      <c r="R1878" s="14">
        <f>F1878-TODAY()</f>
        <v/>
      </c>
      <c r="S1878" s="14">
        <f>IF(N1878="Sí","🟢 Pagado",IF(R1878&lt;0,"🔴 Vencido",IF(R1878&lt;=7,"🟡 Por vencer","")))</f>
        <v/>
      </c>
      <c r="T1878" s="14" t="n"/>
      <c r="U1878" s="14" t="n"/>
      <c r="V1878" s="14" t="n"/>
      <c r="W1878" s="14" t="n"/>
      <c r="X1878" s="87" t="n"/>
    </row>
    <row r="1879">
      <c r="A1879" s="13" t="n"/>
      <c r="B1879" s="14" t="n"/>
      <c r="C1879" s="14" t="n"/>
      <c r="D1879" s="14" t="n"/>
      <c r="E1879" s="13" t="n"/>
      <c r="F1879" s="13" t="n"/>
      <c r="G1879" s="14" t="n"/>
      <c r="H1879" s="15" t="n"/>
      <c r="I1879" s="15" t="n"/>
      <c r="J1879" s="308" t="n"/>
      <c r="K1879" s="15" t="n"/>
      <c r="L1879" s="15" t="n"/>
      <c r="M1879" s="15" t="n"/>
      <c r="N1879" s="14" t="n"/>
      <c r="O1879" s="13" t="n"/>
      <c r="P1879" s="14" t="n"/>
      <c r="Q1879" s="15">
        <f>IF(N1879="Sí",0,H1879-I1879-K1879)</f>
        <v/>
      </c>
      <c r="R1879" s="14">
        <f>F1879-TODAY()</f>
        <v/>
      </c>
      <c r="S1879" s="14">
        <f>IF(N1879="Sí","🟢 Pagado",IF(R1879&lt;0,"🔴 Vencido",IF(R1879&lt;=7,"🟡 Por vencer","")))</f>
        <v/>
      </c>
      <c r="T1879" s="14" t="n"/>
      <c r="U1879" s="14" t="n"/>
      <c r="V1879" s="14" t="n"/>
      <c r="W1879" s="14" t="n"/>
      <c r="X1879" s="87" t="n"/>
    </row>
    <row r="1880">
      <c r="A1880" s="13" t="n"/>
      <c r="B1880" s="14" t="n"/>
      <c r="C1880" s="14" t="n"/>
      <c r="D1880" s="14" t="n"/>
      <c r="E1880" s="13" t="n"/>
      <c r="F1880" s="13" t="n"/>
      <c r="G1880" s="14" t="n"/>
      <c r="H1880" s="15" t="n"/>
      <c r="I1880" s="15" t="n"/>
      <c r="J1880" s="308" t="n"/>
      <c r="K1880" s="15" t="n"/>
      <c r="L1880" s="15" t="n"/>
      <c r="M1880" s="15" t="n"/>
      <c r="N1880" s="14" t="n"/>
      <c r="O1880" s="13" t="n"/>
      <c r="P1880" s="14" t="n"/>
      <c r="Q1880" s="15">
        <f>IF(N1880="Sí",0,H1880-I1880-K1880)</f>
        <v/>
      </c>
      <c r="R1880" s="14">
        <f>F1880-TODAY()</f>
        <v/>
      </c>
      <c r="S1880" s="14">
        <f>IF(N1880="Sí","🟢 Pagado",IF(R1880&lt;0,"🔴 Vencido",IF(R1880&lt;=7,"🟡 Por vencer","")))</f>
        <v/>
      </c>
      <c r="T1880" s="14" t="n"/>
      <c r="U1880" s="14" t="n"/>
      <c r="V1880" s="14" t="n"/>
      <c r="W1880" s="14" t="n"/>
      <c r="X1880" s="87" t="n"/>
    </row>
    <row r="1881">
      <c r="A1881" s="13" t="n"/>
      <c r="B1881" s="14" t="n"/>
      <c r="C1881" s="14" t="n"/>
      <c r="D1881" s="14" t="n"/>
      <c r="E1881" s="13" t="n"/>
      <c r="F1881" s="13" t="n"/>
      <c r="G1881" s="14" t="n"/>
      <c r="H1881" s="15" t="n"/>
      <c r="I1881" s="15" t="n"/>
      <c r="J1881" s="308" t="n"/>
      <c r="K1881" s="15" t="n"/>
      <c r="L1881" s="15" t="n"/>
      <c r="M1881" s="15" t="n"/>
      <c r="N1881" s="14" t="n"/>
      <c r="O1881" s="13" t="n"/>
      <c r="P1881" s="14" t="n"/>
      <c r="Q1881" s="15">
        <f>IF(N1881="Sí",0,H1881-I1881-K1881)</f>
        <v/>
      </c>
      <c r="R1881" s="14">
        <f>F1881-TODAY()</f>
        <v/>
      </c>
      <c r="S1881" s="14">
        <f>IF(N1881="Sí","🟢 Pagado",IF(R1881&lt;0,"🔴 Vencido",IF(R1881&lt;=7,"🟡 Por vencer","")))</f>
        <v/>
      </c>
      <c r="T1881" s="14" t="n"/>
      <c r="U1881" s="14" t="n"/>
      <c r="V1881" s="14" t="n"/>
      <c r="W1881" s="14" t="n"/>
      <c r="X1881" s="87" t="n"/>
    </row>
    <row r="1882">
      <c r="A1882" s="13" t="n"/>
      <c r="B1882" s="14" t="n"/>
      <c r="C1882" s="14" t="n"/>
      <c r="D1882" s="14" t="n"/>
      <c r="E1882" s="13" t="n"/>
      <c r="F1882" s="13" t="n"/>
      <c r="G1882" s="14" t="n"/>
      <c r="H1882" s="15" t="n"/>
      <c r="I1882" s="15" t="n"/>
      <c r="J1882" s="308" t="n"/>
      <c r="K1882" s="15" t="n"/>
      <c r="L1882" s="15" t="n"/>
      <c r="M1882" s="15" t="n"/>
      <c r="N1882" s="14" t="n"/>
      <c r="O1882" s="13" t="n"/>
      <c r="P1882" s="14" t="n"/>
      <c r="Q1882" s="15">
        <f>IF(N1882="Sí",0,H1882-I1882-K1882)</f>
        <v/>
      </c>
      <c r="R1882" s="14">
        <f>F1882-TODAY()</f>
        <v/>
      </c>
      <c r="S1882" s="14">
        <f>IF(N1882="Sí","🟢 Pagado",IF(R1882&lt;0,"🔴 Vencido",IF(R1882&lt;=7,"🟡 Por vencer","")))</f>
        <v/>
      </c>
      <c r="T1882" s="14" t="n"/>
      <c r="U1882" s="14" t="n"/>
      <c r="V1882" s="14" t="n"/>
      <c r="W1882" s="14" t="n"/>
      <c r="X1882" s="87" t="n"/>
    </row>
    <row r="1883">
      <c r="A1883" s="13" t="n"/>
      <c r="B1883" s="14" t="n"/>
      <c r="C1883" s="14" t="n"/>
      <c r="D1883" s="14" t="n"/>
      <c r="E1883" s="13" t="n"/>
      <c r="F1883" s="13" t="n"/>
      <c r="G1883" s="14" t="n"/>
      <c r="H1883" s="15" t="n"/>
      <c r="I1883" s="15" t="n"/>
      <c r="J1883" s="308" t="n"/>
      <c r="K1883" s="15" t="n"/>
      <c r="L1883" s="15" t="n"/>
      <c r="M1883" s="15" t="n"/>
      <c r="N1883" s="14" t="n"/>
      <c r="O1883" s="13" t="n"/>
      <c r="P1883" s="14" t="n"/>
      <c r="Q1883" s="15">
        <f>IF(N1883="Sí",0,H1883-I1883-K1883)</f>
        <v/>
      </c>
      <c r="R1883" s="14">
        <f>F1883-TODAY()</f>
        <v/>
      </c>
      <c r="S1883" s="14">
        <f>IF(N1883="Sí","🟢 Pagado",IF(R1883&lt;0,"🔴 Vencido",IF(R1883&lt;=7,"🟡 Por vencer","")))</f>
        <v/>
      </c>
      <c r="T1883" s="14" t="n"/>
      <c r="U1883" s="14" t="n"/>
      <c r="V1883" s="14" t="n"/>
      <c r="W1883" s="14" t="n"/>
      <c r="X1883" s="87" t="n"/>
    </row>
    <row r="1884">
      <c r="A1884" s="13" t="n"/>
      <c r="B1884" s="14" t="n"/>
      <c r="C1884" s="14" t="n"/>
      <c r="D1884" s="14" t="n"/>
      <c r="E1884" s="13" t="n"/>
      <c r="F1884" s="13" t="n"/>
      <c r="G1884" s="14" t="n"/>
      <c r="H1884" s="15" t="n"/>
      <c r="I1884" s="15" t="n"/>
      <c r="J1884" s="308" t="n"/>
      <c r="K1884" s="15" t="n"/>
      <c r="L1884" s="15" t="n"/>
      <c r="M1884" s="15" t="n"/>
      <c r="N1884" s="14" t="n"/>
      <c r="O1884" s="13" t="n"/>
      <c r="P1884" s="14" t="n"/>
      <c r="Q1884" s="15">
        <f>IF(N1884="Sí",0,H1884-I1884-K1884)</f>
        <v/>
      </c>
      <c r="R1884" s="14">
        <f>F1884-TODAY()</f>
        <v/>
      </c>
      <c r="S1884" s="14">
        <f>IF(N1884="Sí","🟢 Pagado",IF(R1884&lt;0,"🔴 Vencido",IF(R1884&lt;=7,"🟡 Por vencer","")))</f>
        <v/>
      </c>
      <c r="T1884" s="14" t="n"/>
      <c r="U1884" s="14" t="n"/>
      <c r="V1884" s="14" t="n"/>
      <c r="W1884" s="14" t="n"/>
      <c r="X1884" s="87" t="n"/>
    </row>
    <row r="1885">
      <c r="A1885" s="13" t="n"/>
      <c r="B1885" s="14" t="n"/>
      <c r="C1885" s="14" t="n"/>
      <c r="D1885" s="14" t="n"/>
      <c r="E1885" s="13" t="n"/>
      <c r="F1885" s="13" t="n"/>
      <c r="G1885" s="14" t="n"/>
      <c r="H1885" s="15" t="n"/>
      <c r="I1885" s="15" t="n"/>
      <c r="J1885" s="308" t="n"/>
      <c r="K1885" s="15" t="n"/>
      <c r="L1885" s="15" t="n"/>
      <c r="M1885" s="15" t="n"/>
      <c r="N1885" s="14" t="n"/>
      <c r="O1885" s="13" t="n"/>
      <c r="P1885" s="14" t="n"/>
      <c r="Q1885" s="15">
        <f>IF(N1885="Sí",0,H1885-I1885-K1885)</f>
        <v/>
      </c>
      <c r="R1885" s="14">
        <f>F1885-TODAY()</f>
        <v/>
      </c>
      <c r="S1885" s="14">
        <f>IF(N1885="Sí","🟢 Pagado",IF(R1885&lt;0,"🔴 Vencido",IF(R1885&lt;=7,"🟡 Por vencer","")))</f>
        <v/>
      </c>
      <c r="T1885" s="14" t="n"/>
      <c r="U1885" s="14" t="n"/>
      <c r="V1885" s="14" t="n"/>
      <c r="W1885" s="14" t="n"/>
      <c r="X1885" s="87" t="n"/>
    </row>
    <row r="1886">
      <c r="A1886" s="13" t="n"/>
      <c r="B1886" s="14" t="n"/>
      <c r="C1886" s="14" t="n"/>
      <c r="D1886" s="14" t="n"/>
      <c r="E1886" s="13" t="n"/>
      <c r="F1886" s="13" t="n"/>
      <c r="G1886" s="14" t="n"/>
      <c r="H1886" s="15" t="n"/>
      <c r="I1886" s="15" t="n"/>
      <c r="J1886" s="308" t="n"/>
      <c r="K1886" s="15" t="n"/>
      <c r="L1886" s="15" t="n"/>
      <c r="M1886" s="15" t="n"/>
      <c r="N1886" s="14" t="n"/>
      <c r="O1886" s="13" t="n"/>
      <c r="P1886" s="14" t="n"/>
      <c r="Q1886" s="15">
        <f>IF(N1886="Sí",0,H1886-I1886-K1886)</f>
        <v/>
      </c>
      <c r="R1886" s="14">
        <f>F1886-TODAY()</f>
        <v/>
      </c>
      <c r="S1886" s="14">
        <f>IF(N1886="Sí","🟢 Pagado",IF(R1886&lt;0,"🔴 Vencido",IF(R1886&lt;=7,"🟡 Por vencer","")))</f>
        <v/>
      </c>
      <c r="T1886" s="14" t="n"/>
      <c r="U1886" s="14" t="n"/>
      <c r="V1886" s="14" t="n"/>
      <c r="W1886" s="14" t="n"/>
      <c r="X1886" s="87" t="n"/>
    </row>
    <row r="1887">
      <c r="A1887" s="13" t="n"/>
      <c r="B1887" s="14" t="n"/>
      <c r="C1887" s="14" t="n"/>
      <c r="D1887" s="14" t="n"/>
      <c r="E1887" s="13" t="n"/>
      <c r="F1887" s="13" t="n"/>
      <c r="G1887" s="14" t="n"/>
      <c r="H1887" s="15" t="n"/>
      <c r="I1887" s="15" t="n"/>
      <c r="J1887" s="308" t="n"/>
      <c r="K1887" s="15" t="n"/>
      <c r="L1887" s="15" t="n"/>
      <c r="M1887" s="15" t="n"/>
      <c r="N1887" s="14" t="n"/>
      <c r="O1887" s="13" t="n"/>
      <c r="P1887" s="14" t="n"/>
      <c r="Q1887" s="15">
        <f>IF(N1887="Sí",0,H1887-I1887-K1887)</f>
        <v/>
      </c>
      <c r="R1887" s="14">
        <f>F1887-TODAY()</f>
        <v/>
      </c>
      <c r="S1887" s="14">
        <f>IF(N1887="Sí","🟢 Pagado",IF(R1887&lt;0,"🔴 Vencido",IF(R1887&lt;=7,"🟡 Por vencer","")))</f>
        <v/>
      </c>
      <c r="T1887" s="14" t="n"/>
      <c r="U1887" s="14" t="n"/>
      <c r="V1887" s="14" t="n"/>
      <c r="W1887" s="14" t="n"/>
      <c r="X1887" s="87" t="n"/>
    </row>
    <row r="1888">
      <c r="A1888" s="13" t="n"/>
      <c r="B1888" s="14" t="n"/>
      <c r="C1888" s="14" t="n"/>
      <c r="D1888" s="14" t="n"/>
      <c r="E1888" s="13" t="n"/>
      <c r="F1888" s="13" t="n"/>
      <c r="G1888" s="14" t="n"/>
      <c r="H1888" s="15" t="n"/>
      <c r="I1888" s="15" t="n"/>
      <c r="J1888" s="308" t="n"/>
      <c r="K1888" s="15" t="n"/>
      <c r="L1888" s="15" t="n"/>
      <c r="M1888" s="15" t="n"/>
      <c r="N1888" s="14" t="n"/>
      <c r="O1888" s="13" t="n"/>
      <c r="P1888" s="14" t="n"/>
      <c r="Q1888" s="15">
        <f>IF(N1888="Sí",0,H1888-I1888-K1888)</f>
        <v/>
      </c>
      <c r="R1888" s="14">
        <f>F1888-TODAY()</f>
        <v/>
      </c>
      <c r="S1888" s="14">
        <f>IF(N1888="Sí","🟢 Pagado",IF(R1888&lt;0,"🔴 Vencido",IF(R1888&lt;=7,"🟡 Por vencer","")))</f>
        <v/>
      </c>
      <c r="T1888" s="14" t="n"/>
      <c r="U1888" s="14" t="n"/>
      <c r="V1888" s="14" t="n"/>
      <c r="W1888" s="14" t="n"/>
      <c r="X1888" s="87" t="n"/>
    </row>
    <row r="1889">
      <c r="A1889" s="13" t="n"/>
      <c r="B1889" s="14" t="n"/>
      <c r="C1889" s="14" t="n"/>
      <c r="D1889" s="14" t="n"/>
      <c r="E1889" s="13" t="n"/>
      <c r="F1889" s="13" t="n"/>
      <c r="G1889" s="14" t="n"/>
      <c r="H1889" s="15" t="n"/>
      <c r="I1889" s="15" t="n"/>
      <c r="J1889" s="308" t="n"/>
      <c r="K1889" s="15" t="n"/>
      <c r="L1889" s="15" t="n"/>
      <c r="M1889" s="15" t="n"/>
      <c r="N1889" s="14" t="n"/>
      <c r="O1889" s="13" t="n"/>
      <c r="P1889" s="14" t="n"/>
      <c r="Q1889" s="15">
        <f>IF(N1889="Sí",0,H1889-I1889-K1889)</f>
        <v/>
      </c>
      <c r="R1889" s="14">
        <f>F1889-TODAY()</f>
        <v/>
      </c>
      <c r="S1889" s="14">
        <f>IF(N1889="Sí","🟢 Pagado",IF(R1889&lt;0,"🔴 Vencido",IF(R1889&lt;=7,"🟡 Por vencer","")))</f>
        <v/>
      </c>
      <c r="T1889" s="14" t="n"/>
      <c r="U1889" s="14" t="n"/>
      <c r="V1889" s="14" t="n"/>
      <c r="W1889" s="14" t="n"/>
      <c r="X1889" s="87" t="n"/>
    </row>
    <row r="1890">
      <c r="A1890" s="13" t="n"/>
      <c r="B1890" s="14" t="n"/>
      <c r="C1890" s="14" t="n"/>
      <c r="D1890" s="14" t="n"/>
      <c r="E1890" s="13" t="n"/>
      <c r="F1890" s="13" t="n"/>
      <c r="G1890" s="14" t="n"/>
      <c r="H1890" s="15" t="n"/>
      <c r="I1890" s="15" t="n"/>
      <c r="J1890" s="308" t="n"/>
      <c r="K1890" s="15" t="n"/>
      <c r="L1890" s="15" t="n"/>
      <c r="M1890" s="15" t="n"/>
      <c r="N1890" s="14" t="n"/>
      <c r="O1890" s="13" t="n"/>
      <c r="P1890" s="14" t="n"/>
      <c r="Q1890" s="15">
        <f>IF(N1890="Sí",0,H1890-I1890-K1890)</f>
        <v/>
      </c>
      <c r="R1890" s="14">
        <f>F1890-TODAY()</f>
        <v/>
      </c>
      <c r="S1890" s="14">
        <f>IF(N1890="Sí","🟢 Pagado",IF(R1890&lt;0,"🔴 Vencido",IF(R1890&lt;=7,"🟡 Por vencer","")))</f>
        <v/>
      </c>
      <c r="T1890" s="14" t="n"/>
      <c r="U1890" s="14" t="n"/>
      <c r="V1890" s="14" t="n"/>
      <c r="W1890" s="14" t="n"/>
      <c r="X1890" s="87" t="n"/>
    </row>
    <row r="1891">
      <c r="A1891" s="13" t="n"/>
      <c r="B1891" s="14" t="n"/>
      <c r="C1891" s="14" t="n"/>
      <c r="D1891" s="14" t="n"/>
      <c r="E1891" s="13" t="n"/>
      <c r="F1891" s="13" t="n"/>
      <c r="G1891" s="14" t="n"/>
      <c r="H1891" s="15" t="n"/>
      <c r="I1891" s="15" t="n"/>
      <c r="J1891" s="308" t="n"/>
      <c r="K1891" s="15" t="n"/>
      <c r="L1891" s="15" t="n"/>
      <c r="M1891" s="15" t="n"/>
      <c r="N1891" s="14" t="n"/>
      <c r="O1891" s="13" t="n"/>
      <c r="P1891" s="14" t="n"/>
      <c r="Q1891" s="15">
        <f>IF(N1891="Sí",0,H1891-I1891-K1891)</f>
        <v/>
      </c>
      <c r="R1891" s="14">
        <f>F1891-TODAY()</f>
        <v/>
      </c>
      <c r="S1891" s="14">
        <f>IF(N1891="Sí","🟢 Pagado",IF(R1891&lt;0,"🔴 Vencido",IF(R1891&lt;=7,"🟡 Por vencer","")))</f>
        <v/>
      </c>
      <c r="T1891" s="14" t="n"/>
      <c r="U1891" s="14" t="n"/>
      <c r="V1891" s="14" t="n"/>
      <c r="W1891" s="14" t="n"/>
      <c r="X1891" s="87" t="n"/>
    </row>
    <row r="1892">
      <c r="A1892" s="13" t="n"/>
      <c r="B1892" s="14" t="n"/>
      <c r="C1892" s="14" t="n"/>
      <c r="D1892" s="14" t="n"/>
      <c r="E1892" s="13" t="n"/>
      <c r="F1892" s="13" t="n"/>
      <c r="G1892" s="14" t="n"/>
      <c r="H1892" s="15" t="n"/>
      <c r="I1892" s="15" t="n"/>
      <c r="J1892" s="308" t="n"/>
      <c r="K1892" s="15" t="n"/>
      <c r="L1892" s="15" t="n"/>
      <c r="M1892" s="15" t="n"/>
      <c r="N1892" s="14" t="n"/>
      <c r="O1892" s="13" t="n"/>
      <c r="P1892" s="14" t="n"/>
      <c r="Q1892" s="15">
        <f>IF(N1892="Sí",0,H1892-I1892-K1892)</f>
        <v/>
      </c>
      <c r="R1892" s="14">
        <f>F1892-TODAY()</f>
        <v/>
      </c>
      <c r="S1892" s="14">
        <f>IF(N1892="Sí","🟢 Pagado",IF(R1892&lt;0,"🔴 Vencido",IF(R1892&lt;=7,"🟡 Por vencer","")))</f>
        <v/>
      </c>
      <c r="T1892" s="14" t="n"/>
      <c r="U1892" s="14" t="n"/>
      <c r="V1892" s="14" t="n"/>
      <c r="W1892" s="14" t="n"/>
      <c r="X1892" s="87" t="n"/>
    </row>
    <row r="1893">
      <c r="A1893" s="13" t="n"/>
      <c r="B1893" s="14" t="n"/>
      <c r="C1893" s="14" t="n"/>
      <c r="D1893" s="14" t="n"/>
      <c r="E1893" s="13" t="n"/>
      <c r="F1893" s="13" t="n"/>
      <c r="G1893" s="14" t="n"/>
      <c r="H1893" s="15" t="n"/>
      <c r="I1893" s="15" t="n"/>
      <c r="J1893" s="308" t="n"/>
      <c r="K1893" s="15" t="n"/>
      <c r="L1893" s="15" t="n"/>
      <c r="M1893" s="15" t="n"/>
      <c r="N1893" s="14" t="n"/>
      <c r="O1893" s="13" t="n"/>
      <c r="P1893" s="14" t="n"/>
      <c r="Q1893" s="15">
        <f>IF(N1893="Sí",0,H1893-I1893-K1893)</f>
        <v/>
      </c>
      <c r="R1893" s="14">
        <f>F1893-TODAY()</f>
        <v/>
      </c>
      <c r="S1893" s="14">
        <f>IF(N1893="Sí","🟢 Pagado",IF(R1893&lt;0,"🔴 Vencido",IF(R1893&lt;=7,"🟡 Por vencer","")))</f>
        <v/>
      </c>
      <c r="T1893" s="14" t="n"/>
      <c r="U1893" s="14" t="n"/>
      <c r="V1893" s="14" t="n"/>
      <c r="W1893" s="14" t="n"/>
      <c r="X1893" s="87" t="n"/>
    </row>
    <row r="1894">
      <c r="A1894" s="13" t="n"/>
      <c r="B1894" s="14" t="n"/>
      <c r="C1894" s="14" t="n"/>
      <c r="D1894" s="14" t="n"/>
      <c r="E1894" s="13" t="n"/>
      <c r="F1894" s="13" t="n"/>
      <c r="G1894" s="14" t="n"/>
      <c r="H1894" s="15" t="n"/>
      <c r="I1894" s="15" t="n"/>
      <c r="J1894" s="308" t="n"/>
      <c r="K1894" s="15" t="n"/>
      <c r="L1894" s="15" t="n"/>
      <c r="M1894" s="15" t="n"/>
      <c r="N1894" s="14" t="n"/>
      <c r="O1894" s="13" t="n"/>
      <c r="P1894" s="14" t="n"/>
      <c r="Q1894" s="15">
        <f>IF(N1894="Sí",0,H1894-I1894-K1894)</f>
        <v/>
      </c>
      <c r="R1894" s="14">
        <f>F1894-TODAY()</f>
        <v/>
      </c>
      <c r="S1894" s="14">
        <f>IF(N1894="Sí","🟢 Pagado",IF(R1894&lt;0,"🔴 Vencido",IF(R1894&lt;=7,"🟡 Por vencer","")))</f>
        <v/>
      </c>
      <c r="T1894" s="14" t="n"/>
      <c r="U1894" s="14" t="n"/>
      <c r="V1894" s="14" t="n"/>
      <c r="W1894" s="14" t="n"/>
      <c r="X1894" s="87" t="n"/>
    </row>
    <row r="1895">
      <c r="A1895" s="13" t="n"/>
      <c r="B1895" s="14" t="n"/>
      <c r="C1895" s="14" t="n"/>
      <c r="D1895" s="14" t="n"/>
      <c r="E1895" s="13" t="n"/>
      <c r="F1895" s="13" t="n"/>
      <c r="G1895" s="14" t="n"/>
      <c r="H1895" s="15" t="n"/>
      <c r="I1895" s="15" t="n"/>
      <c r="J1895" s="308" t="n"/>
      <c r="K1895" s="15" t="n"/>
      <c r="L1895" s="15" t="n"/>
      <c r="M1895" s="15" t="n"/>
      <c r="N1895" s="14" t="n"/>
      <c r="O1895" s="13" t="n"/>
      <c r="P1895" s="14" t="n"/>
      <c r="Q1895" s="15">
        <f>IF(N1895="Sí",0,H1895-I1895-K1895)</f>
        <v/>
      </c>
      <c r="R1895" s="14">
        <f>F1895-TODAY()</f>
        <v/>
      </c>
      <c r="S1895" s="14">
        <f>IF(N1895="Sí","🟢 Pagado",IF(R1895&lt;0,"🔴 Vencido",IF(R1895&lt;=7,"🟡 Por vencer","")))</f>
        <v/>
      </c>
      <c r="T1895" s="14" t="n"/>
      <c r="U1895" s="14" t="n"/>
      <c r="V1895" s="14" t="n"/>
      <c r="W1895" s="14" t="n"/>
      <c r="X1895" s="87" t="n"/>
    </row>
    <row r="1896">
      <c r="A1896" s="13" t="n"/>
      <c r="B1896" s="14" t="n"/>
      <c r="C1896" s="14" t="n"/>
      <c r="D1896" s="14" t="n"/>
      <c r="E1896" s="13" t="n"/>
      <c r="F1896" s="13" t="n"/>
      <c r="G1896" s="14" t="n"/>
      <c r="H1896" s="15" t="n"/>
      <c r="I1896" s="15" t="n"/>
      <c r="J1896" s="308" t="n"/>
      <c r="K1896" s="15" t="n"/>
      <c r="L1896" s="15" t="n"/>
      <c r="M1896" s="15" t="n"/>
      <c r="N1896" s="14" t="n"/>
      <c r="O1896" s="13" t="n"/>
      <c r="P1896" s="14" t="n"/>
      <c r="Q1896" s="15">
        <f>IF(N1896="Sí",0,H1896-I1896-K1896)</f>
        <v/>
      </c>
      <c r="R1896" s="14">
        <f>F1896-TODAY()</f>
        <v/>
      </c>
      <c r="S1896" s="14">
        <f>IF(N1896="Sí","🟢 Pagado",IF(R1896&lt;0,"🔴 Vencido",IF(R1896&lt;=7,"🟡 Por vencer","")))</f>
        <v/>
      </c>
      <c r="T1896" s="14" t="n"/>
      <c r="U1896" s="14" t="n"/>
      <c r="V1896" s="14" t="n"/>
      <c r="W1896" s="14" t="n"/>
      <c r="X1896" s="87" t="n"/>
    </row>
    <row r="1897">
      <c r="A1897" s="13" t="n"/>
      <c r="B1897" s="14" t="n"/>
      <c r="C1897" s="14" t="n"/>
      <c r="D1897" s="14" t="n"/>
      <c r="E1897" s="13" t="n"/>
      <c r="F1897" s="13" t="n"/>
      <c r="G1897" s="14" t="n"/>
      <c r="H1897" s="15" t="n"/>
      <c r="I1897" s="15" t="n"/>
      <c r="J1897" s="308" t="n"/>
      <c r="K1897" s="15" t="n"/>
      <c r="L1897" s="15" t="n"/>
      <c r="M1897" s="15" t="n"/>
      <c r="N1897" s="14" t="n"/>
      <c r="O1897" s="13" t="n"/>
      <c r="P1897" s="14" t="n"/>
      <c r="Q1897" s="15">
        <f>IF(N1897="Sí",0,H1897-I1897-K1897)</f>
        <v/>
      </c>
      <c r="R1897" s="14">
        <f>F1897-TODAY()</f>
        <v/>
      </c>
      <c r="S1897" s="14">
        <f>IF(N1897="Sí","🟢 Pagado",IF(R1897&lt;0,"🔴 Vencido",IF(R1897&lt;=7,"🟡 Por vencer","")))</f>
        <v/>
      </c>
      <c r="T1897" s="14" t="n"/>
      <c r="U1897" s="14" t="n"/>
      <c r="V1897" s="14" t="n"/>
      <c r="W1897" s="14" t="n"/>
      <c r="X1897" s="87" t="n"/>
    </row>
    <row r="1898">
      <c r="A1898" s="13" t="n"/>
      <c r="B1898" s="14" t="n"/>
      <c r="C1898" s="14" t="n"/>
      <c r="D1898" s="14" t="n"/>
      <c r="E1898" s="13" t="n"/>
      <c r="F1898" s="13" t="n"/>
      <c r="G1898" s="14" t="n"/>
      <c r="H1898" s="15" t="n"/>
      <c r="I1898" s="15" t="n"/>
      <c r="J1898" s="308" t="n"/>
      <c r="K1898" s="15" t="n"/>
      <c r="L1898" s="15" t="n"/>
      <c r="M1898" s="15" t="n"/>
      <c r="N1898" s="14" t="n"/>
      <c r="O1898" s="13" t="n"/>
      <c r="P1898" s="14" t="n"/>
      <c r="Q1898" s="15">
        <f>IF(N1898="Sí",0,H1898-I1898-K1898)</f>
        <v/>
      </c>
      <c r="R1898" s="14">
        <f>F1898-TODAY()</f>
        <v/>
      </c>
      <c r="S1898" s="14">
        <f>IF(N1898="Sí","🟢 Pagado",IF(R1898&lt;0,"🔴 Vencido",IF(R1898&lt;=7,"🟡 Por vencer","")))</f>
        <v/>
      </c>
      <c r="T1898" s="14" t="n"/>
      <c r="U1898" s="14" t="n"/>
      <c r="V1898" s="14" t="n"/>
      <c r="W1898" s="14" t="n"/>
      <c r="X1898" s="87" t="n"/>
    </row>
    <row r="1899">
      <c r="A1899" s="13" t="n"/>
      <c r="B1899" s="14" t="n"/>
      <c r="C1899" s="14" t="n"/>
      <c r="D1899" s="14" t="n"/>
      <c r="E1899" s="13" t="n"/>
      <c r="F1899" s="13" t="n"/>
      <c r="G1899" s="14" t="n"/>
      <c r="H1899" s="15" t="n"/>
      <c r="I1899" s="15" t="n"/>
      <c r="J1899" s="308" t="n"/>
      <c r="K1899" s="15" t="n"/>
      <c r="L1899" s="15" t="n"/>
      <c r="M1899" s="15" t="n"/>
      <c r="N1899" s="14" t="n"/>
      <c r="O1899" s="13" t="n"/>
      <c r="P1899" s="14" t="n"/>
      <c r="Q1899" s="15">
        <f>IF(N1899="Sí",0,H1899-I1899-K1899)</f>
        <v/>
      </c>
      <c r="R1899" s="14">
        <f>F1899-TODAY()</f>
        <v/>
      </c>
      <c r="S1899" s="14">
        <f>IF(N1899="Sí","🟢 Pagado",IF(R1899&lt;0,"🔴 Vencido",IF(R1899&lt;=7,"🟡 Por vencer","")))</f>
        <v/>
      </c>
      <c r="T1899" s="14" t="n"/>
      <c r="U1899" s="14" t="n"/>
      <c r="V1899" s="14" t="n"/>
      <c r="W1899" s="14" t="n"/>
      <c r="X1899" s="87" t="n"/>
    </row>
    <row r="1900">
      <c r="A1900" s="13" t="n"/>
      <c r="B1900" s="14" t="n"/>
      <c r="C1900" s="14" t="n"/>
      <c r="D1900" s="14" t="n"/>
      <c r="E1900" s="13" t="n"/>
      <c r="F1900" s="13" t="n"/>
      <c r="G1900" s="14" t="n"/>
      <c r="H1900" s="15" t="n"/>
      <c r="I1900" s="15" t="n"/>
      <c r="J1900" s="308" t="n"/>
      <c r="K1900" s="15" t="n"/>
      <c r="L1900" s="15" t="n"/>
      <c r="M1900" s="15" t="n"/>
      <c r="N1900" s="14" t="n"/>
      <c r="O1900" s="13" t="n"/>
      <c r="P1900" s="14" t="n"/>
      <c r="Q1900" s="15">
        <f>IF(N1900="Sí",0,H1900-I1900-K1900)</f>
        <v/>
      </c>
      <c r="R1900" s="14">
        <f>F1900-TODAY()</f>
        <v/>
      </c>
      <c r="S1900" s="14">
        <f>IF(N1900="Sí","🟢 Pagado",IF(R1900&lt;0,"🔴 Vencido",IF(R1900&lt;=7,"🟡 Por vencer","")))</f>
        <v/>
      </c>
      <c r="T1900" s="14" t="n"/>
      <c r="U1900" s="14" t="n"/>
      <c r="V1900" s="14" t="n"/>
      <c r="W1900" s="14" t="n"/>
      <c r="X1900" s="87" t="n"/>
    </row>
    <row r="1901">
      <c r="A1901" s="13" t="n"/>
      <c r="B1901" s="14" t="n"/>
      <c r="C1901" s="14" t="n"/>
      <c r="D1901" s="14" t="n"/>
      <c r="E1901" s="13" t="n"/>
      <c r="F1901" s="13" t="n"/>
      <c r="G1901" s="14" t="n"/>
      <c r="H1901" s="15" t="n"/>
      <c r="I1901" s="15" t="n"/>
      <c r="J1901" s="308" t="n"/>
      <c r="K1901" s="15" t="n"/>
      <c r="L1901" s="15" t="n"/>
      <c r="M1901" s="15" t="n"/>
      <c r="N1901" s="14" t="n"/>
      <c r="O1901" s="13" t="n"/>
      <c r="P1901" s="14" t="n"/>
      <c r="Q1901" s="15">
        <f>IF(N1901="Sí",0,H1901-I1901-K1901)</f>
        <v/>
      </c>
      <c r="R1901" s="14">
        <f>F1901-TODAY()</f>
        <v/>
      </c>
      <c r="S1901" s="14">
        <f>IF(N1901="Sí","🟢 Pagado",IF(R1901&lt;0,"🔴 Vencido",IF(R1901&lt;=7,"🟡 Por vencer","")))</f>
        <v/>
      </c>
      <c r="T1901" s="14" t="n"/>
      <c r="U1901" s="14" t="n"/>
      <c r="V1901" s="14" t="n"/>
      <c r="W1901" s="14" t="n"/>
      <c r="X1901" s="87" t="n"/>
    </row>
    <row r="1902">
      <c r="A1902" s="13" t="n"/>
      <c r="B1902" s="14" t="n"/>
      <c r="C1902" s="14" t="n"/>
      <c r="D1902" s="14" t="n"/>
      <c r="E1902" s="13" t="n"/>
      <c r="F1902" s="13" t="n"/>
      <c r="G1902" s="14" t="n"/>
      <c r="H1902" s="15" t="n"/>
      <c r="I1902" s="15" t="n"/>
      <c r="J1902" s="308" t="n"/>
      <c r="K1902" s="15" t="n"/>
      <c r="L1902" s="15" t="n"/>
      <c r="M1902" s="15" t="n"/>
      <c r="N1902" s="14" t="n"/>
      <c r="O1902" s="13" t="n"/>
      <c r="P1902" s="14" t="n"/>
      <c r="Q1902" s="15">
        <f>IF(N1902="Sí",0,H1902-I1902-K1902)</f>
        <v/>
      </c>
      <c r="R1902" s="14">
        <f>F1902-TODAY()</f>
        <v/>
      </c>
      <c r="S1902" s="14">
        <f>IF(N1902="Sí","🟢 Pagado",IF(R1902&lt;0,"🔴 Vencido",IF(R1902&lt;=7,"🟡 Por vencer","")))</f>
        <v/>
      </c>
      <c r="T1902" s="14" t="n"/>
      <c r="U1902" s="14" t="n"/>
      <c r="V1902" s="14" t="n"/>
      <c r="W1902" s="14" t="n"/>
      <c r="X1902" s="87" t="n"/>
    </row>
    <row r="1903">
      <c r="A1903" s="13" t="n"/>
      <c r="B1903" s="14" t="n"/>
      <c r="C1903" s="14" t="n"/>
      <c r="D1903" s="14" t="n"/>
      <c r="E1903" s="13" t="n"/>
      <c r="F1903" s="13" t="n"/>
      <c r="G1903" s="14" t="n"/>
      <c r="H1903" s="15" t="n"/>
      <c r="I1903" s="15" t="n"/>
      <c r="J1903" s="308" t="n"/>
      <c r="K1903" s="15" t="n"/>
      <c r="L1903" s="15" t="n"/>
      <c r="M1903" s="15" t="n"/>
      <c r="N1903" s="14" t="n"/>
      <c r="O1903" s="13" t="n"/>
      <c r="P1903" s="14" t="n"/>
      <c r="Q1903" s="15">
        <f>IF(N1903="Sí",0,H1903-I1903-K1903)</f>
        <v/>
      </c>
      <c r="R1903" s="14">
        <f>F1903-TODAY()</f>
        <v/>
      </c>
      <c r="S1903" s="14">
        <f>IF(N1903="Sí","🟢 Pagado",IF(R1903&lt;0,"🔴 Vencido",IF(R1903&lt;=7,"🟡 Por vencer","")))</f>
        <v/>
      </c>
      <c r="T1903" s="14" t="n"/>
      <c r="U1903" s="14" t="n"/>
      <c r="V1903" s="14" t="n"/>
      <c r="W1903" s="14" t="n"/>
      <c r="X1903" s="87" t="n"/>
    </row>
    <row r="1904">
      <c r="A1904" s="13" t="n"/>
      <c r="B1904" s="14" t="n"/>
      <c r="C1904" s="14" t="n"/>
      <c r="D1904" s="14" t="n"/>
      <c r="E1904" s="13" t="n"/>
      <c r="F1904" s="13" t="n"/>
      <c r="G1904" s="14" t="n"/>
      <c r="H1904" s="15" t="n"/>
      <c r="I1904" s="15" t="n"/>
      <c r="J1904" s="308" t="n"/>
      <c r="K1904" s="15" t="n"/>
      <c r="L1904" s="15" t="n"/>
      <c r="M1904" s="15" t="n"/>
      <c r="N1904" s="14" t="n"/>
      <c r="O1904" s="13" t="n"/>
      <c r="P1904" s="14" t="n"/>
      <c r="Q1904" s="15">
        <f>IF(N1904="Sí",0,H1904-I1904-K1904)</f>
        <v/>
      </c>
      <c r="R1904" s="14">
        <f>F1904-TODAY()</f>
        <v/>
      </c>
      <c r="S1904" s="14">
        <f>IF(N1904="Sí","🟢 Pagado",IF(R1904&lt;0,"🔴 Vencido",IF(R1904&lt;=7,"🟡 Por vencer","")))</f>
        <v/>
      </c>
      <c r="T1904" s="14" t="n"/>
      <c r="U1904" s="14" t="n"/>
      <c r="V1904" s="14" t="n"/>
      <c r="W1904" s="14" t="n"/>
      <c r="X1904" s="87" t="n"/>
    </row>
    <row r="1905">
      <c r="A1905" s="13" t="n"/>
      <c r="B1905" s="14" t="n"/>
      <c r="C1905" s="14" t="n"/>
      <c r="D1905" s="14" t="n"/>
      <c r="E1905" s="13" t="n"/>
      <c r="F1905" s="13" t="n"/>
      <c r="G1905" s="14" t="n"/>
      <c r="H1905" s="15" t="n"/>
      <c r="I1905" s="15" t="n"/>
      <c r="J1905" s="308" t="n"/>
      <c r="K1905" s="15" t="n"/>
      <c r="L1905" s="15" t="n"/>
      <c r="M1905" s="15" t="n"/>
      <c r="N1905" s="14" t="n"/>
      <c r="O1905" s="13" t="n"/>
      <c r="P1905" s="14" t="n"/>
      <c r="Q1905" s="15">
        <f>IF(N1905="Sí",0,H1905-I1905-K1905)</f>
        <v/>
      </c>
      <c r="R1905" s="14">
        <f>F1905-TODAY()</f>
        <v/>
      </c>
      <c r="S1905" s="14">
        <f>IF(N1905="Sí","🟢 Pagado",IF(R1905&lt;0,"🔴 Vencido",IF(R1905&lt;=7,"🟡 Por vencer","")))</f>
        <v/>
      </c>
      <c r="T1905" s="14" t="n"/>
      <c r="U1905" s="14" t="n"/>
      <c r="V1905" s="14" t="n"/>
      <c r="W1905" s="14" t="n"/>
      <c r="X1905" s="87" t="n"/>
    </row>
    <row r="1906">
      <c r="A1906" s="13" t="n"/>
      <c r="B1906" s="14" t="n"/>
      <c r="C1906" s="14" t="n"/>
      <c r="D1906" s="14" t="n"/>
      <c r="E1906" s="13" t="n"/>
      <c r="F1906" s="13" t="n"/>
      <c r="G1906" s="14" t="n"/>
      <c r="H1906" s="15" t="n"/>
      <c r="I1906" s="15" t="n"/>
      <c r="J1906" s="308" t="n"/>
      <c r="K1906" s="15" t="n"/>
      <c r="L1906" s="15" t="n"/>
      <c r="M1906" s="15" t="n"/>
      <c r="N1906" s="14" t="n"/>
      <c r="O1906" s="13" t="n"/>
      <c r="P1906" s="14" t="n"/>
      <c r="Q1906" s="15">
        <f>IF(N1906="Sí",0,H1906-I1906-K1906)</f>
        <v/>
      </c>
      <c r="R1906" s="14">
        <f>F1906-TODAY()</f>
        <v/>
      </c>
      <c r="S1906" s="14">
        <f>IF(N1906="Sí","🟢 Pagado",IF(R1906&lt;0,"🔴 Vencido",IF(R1906&lt;=7,"🟡 Por vencer","")))</f>
        <v/>
      </c>
      <c r="T1906" s="14" t="n"/>
      <c r="U1906" s="14" t="n"/>
      <c r="V1906" s="14" t="n"/>
      <c r="W1906" s="14" t="n"/>
      <c r="X1906" s="87" t="n"/>
    </row>
    <row r="1907">
      <c r="A1907" s="13" t="n"/>
      <c r="B1907" s="14" t="n"/>
      <c r="C1907" s="14" t="n"/>
      <c r="D1907" s="14" t="n"/>
      <c r="E1907" s="13" t="n"/>
      <c r="F1907" s="13" t="n"/>
      <c r="G1907" s="14" t="n"/>
      <c r="H1907" s="15" t="n"/>
      <c r="I1907" s="15" t="n"/>
      <c r="J1907" s="308" t="n"/>
      <c r="K1907" s="15" t="n"/>
      <c r="L1907" s="15" t="n"/>
      <c r="M1907" s="15" t="n"/>
      <c r="N1907" s="14" t="n"/>
      <c r="O1907" s="13" t="n"/>
      <c r="P1907" s="14" t="n"/>
      <c r="Q1907" s="15">
        <f>IF(N1907="Sí",0,H1907-I1907-K1907)</f>
        <v/>
      </c>
      <c r="R1907" s="14">
        <f>F1907-TODAY()</f>
        <v/>
      </c>
      <c r="S1907" s="14">
        <f>IF(N1907="Sí","🟢 Pagado",IF(R1907&lt;0,"🔴 Vencido",IF(R1907&lt;=7,"🟡 Por vencer","")))</f>
        <v/>
      </c>
      <c r="T1907" s="14" t="n"/>
      <c r="U1907" s="14" t="n"/>
      <c r="V1907" s="14" t="n"/>
      <c r="W1907" s="14" t="n"/>
      <c r="X1907" s="87" t="n"/>
    </row>
    <row r="1908">
      <c r="A1908" s="13" t="n"/>
      <c r="B1908" s="14" t="n"/>
      <c r="C1908" s="14" t="n"/>
      <c r="D1908" s="14" t="n"/>
      <c r="E1908" s="13" t="n"/>
      <c r="F1908" s="13" t="n"/>
      <c r="G1908" s="14" t="n"/>
      <c r="H1908" s="15" t="n"/>
      <c r="I1908" s="15" t="n"/>
      <c r="J1908" s="308" t="n"/>
      <c r="K1908" s="15" t="n"/>
      <c r="L1908" s="15" t="n"/>
      <c r="M1908" s="15" t="n"/>
      <c r="N1908" s="14" t="n"/>
      <c r="O1908" s="13" t="n"/>
      <c r="P1908" s="14" t="n"/>
      <c r="Q1908" s="15">
        <f>IF(N1908="Sí",0,H1908-I1908-K1908)</f>
        <v/>
      </c>
      <c r="R1908" s="14">
        <f>F1908-TODAY()</f>
        <v/>
      </c>
      <c r="S1908" s="14">
        <f>IF(N1908="Sí","🟢 Pagado",IF(R1908&lt;0,"🔴 Vencido",IF(R1908&lt;=7,"🟡 Por vencer","")))</f>
        <v/>
      </c>
      <c r="T1908" s="14" t="n"/>
      <c r="U1908" s="14" t="n"/>
      <c r="V1908" s="14" t="n"/>
      <c r="W1908" s="14" t="n"/>
      <c r="X1908" s="87" t="n"/>
    </row>
    <row r="1909">
      <c r="A1909" s="13" t="n"/>
      <c r="B1909" s="14" t="n"/>
      <c r="C1909" s="14" t="n"/>
      <c r="D1909" s="14" t="n"/>
      <c r="E1909" s="13" t="n"/>
      <c r="F1909" s="13" t="n"/>
      <c r="G1909" s="14" t="n"/>
      <c r="H1909" s="15" t="n"/>
      <c r="I1909" s="15" t="n"/>
      <c r="J1909" s="308" t="n"/>
      <c r="K1909" s="15" t="n"/>
      <c r="L1909" s="15" t="n"/>
      <c r="M1909" s="15" t="n"/>
      <c r="N1909" s="14" t="n"/>
      <c r="O1909" s="13" t="n"/>
      <c r="P1909" s="14" t="n"/>
      <c r="Q1909" s="15">
        <f>IF(N1909="Sí",0,H1909-I1909-K1909)</f>
        <v/>
      </c>
      <c r="R1909" s="14">
        <f>F1909-TODAY()</f>
        <v/>
      </c>
      <c r="S1909" s="14">
        <f>IF(N1909="Sí","🟢 Pagado",IF(R1909&lt;0,"🔴 Vencido",IF(R1909&lt;=7,"🟡 Por vencer","")))</f>
        <v/>
      </c>
      <c r="T1909" s="14" t="n"/>
      <c r="U1909" s="14" t="n"/>
      <c r="V1909" s="14" t="n"/>
      <c r="W1909" s="14" t="n"/>
      <c r="X1909" s="87" t="n"/>
    </row>
    <row r="1910">
      <c r="A1910" s="13" t="n"/>
      <c r="B1910" s="14" t="n"/>
      <c r="C1910" s="14" t="n"/>
      <c r="D1910" s="14" t="n"/>
      <c r="E1910" s="13" t="n"/>
      <c r="F1910" s="13" t="n"/>
      <c r="G1910" s="14" t="n"/>
      <c r="H1910" s="15" t="n"/>
      <c r="I1910" s="15" t="n"/>
      <c r="J1910" s="308" t="n"/>
      <c r="K1910" s="15" t="n"/>
      <c r="L1910" s="15" t="n"/>
      <c r="M1910" s="15" t="n"/>
      <c r="N1910" s="14" t="n"/>
      <c r="O1910" s="13" t="n"/>
      <c r="P1910" s="14" t="n"/>
      <c r="Q1910" s="15">
        <f>IF(N1910="Sí",0,H1910-I1910-K1910)</f>
        <v/>
      </c>
      <c r="R1910" s="14">
        <f>F1910-TODAY()</f>
        <v/>
      </c>
      <c r="S1910" s="14">
        <f>IF(N1910="Sí","🟢 Pagado",IF(R1910&lt;0,"🔴 Vencido",IF(R1910&lt;=7,"🟡 Por vencer","")))</f>
        <v/>
      </c>
      <c r="T1910" s="14" t="n"/>
      <c r="U1910" s="14" t="n"/>
      <c r="V1910" s="14" t="n"/>
      <c r="W1910" s="14" t="n"/>
      <c r="X1910" s="87" t="n"/>
    </row>
    <row r="1911">
      <c r="A1911" s="13" t="n"/>
      <c r="B1911" s="14" t="n"/>
      <c r="C1911" s="14" t="n"/>
      <c r="D1911" s="14" t="n"/>
      <c r="E1911" s="13" t="n"/>
      <c r="F1911" s="13" t="n"/>
      <c r="G1911" s="14" t="n"/>
      <c r="H1911" s="15" t="n"/>
      <c r="I1911" s="15" t="n"/>
      <c r="J1911" s="308" t="n"/>
      <c r="K1911" s="15" t="n"/>
      <c r="L1911" s="15" t="n"/>
      <c r="M1911" s="15" t="n"/>
      <c r="N1911" s="14" t="n"/>
      <c r="O1911" s="13" t="n"/>
      <c r="P1911" s="14" t="n"/>
      <c r="Q1911" s="15">
        <f>IF(N1911="Sí",0,H1911-I1911-K1911)</f>
        <v/>
      </c>
      <c r="R1911" s="14">
        <f>F1911-TODAY()</f>
        <v/>
      </c>
      <c r="S1911" s="14">
        <f>IF(N1911="Sí","🟢 Pagado",IF(R1911&lt;0,"🔴 Vencido",IF(R1911&lt;=7,"🟡 Por vencer","")))</f>
        <v/>
      </c>
      <c r="T1911" s="14" t="n"/>
      <c r="U1911" s="14" t="n"/>
      <c r="V1911" s="14" t="n"/>
      <c r="W1911" s="14" t="n"/>
      <c r="X1911" s="87" t="n"/>
    </row>
    <row r="1912">
      <c r="A1912" s="13" t="n"/>
      <c r="B1912" s="14" t="n"/>
      <c r="C1912" s="14" t="n"/>
      <c r="D1912" s="14" t="n"/>
      <c r="E1912" s="13" t="n"/>
      <c r="F1912" s="13" t="n"/>
      <c r="G1912" s="14" t="n"/>
      <c r="H1912" s="15" t="n"/>
      <c r="I1912" s="15" t="n"/>
      <c r="J1912" s="308" t="n"/>
      <c r="K1912" s="15" t="n"/>
      <c r="L1912" s="15" t="n"/>
      <c r="M1912" s="15" t="n"/>
      <c r="N1912" s="14" t="n"/>
      <c r="O1912" s="13" t="n"/>
      <c r="P1912" s="14" t="n"/>
      <c r="Q1912" s="15">
        <f>IF(N1912="Sí",0,H1912-I1912-K1912)</f>
        <v/>
      </c>
      <c r="R1912" s="14">
        <f>F1912-TODAY()</f>
        <v/>
      </c>
      <c r="S1912" s="14">
        <f>IF(N1912="Sí","🟢 Pagado",IF(R1912&lt;0,"🔴 Vencido",IF(R1912&lt;=7,"🟡 Por vencer","")))</f>
        <v/>
      </c>
      <c r="T1912" s="14" t="n"/>
      <c r="U1912" s="14" t="n"/>
      <c r="V1912" s="14" t="n"/>
      <c r="W1912" s="14" t="n"/>
      <c r="X1912" s="87" t="n"/>
    </row>
    <row r="1913">
      <c r="A1913" s="13" t="n"/>
      <c r="B1913" s="14" t="n"/>
      <c r="C1913" s="14" t="n"/>
      <c r="D1913" s="14" t="n"/>
      <c r="E1913" s="13" t="n"/>
      <c r="F1913" s="13" t="n"/>
      <c r="G1913" s="14" t="n"/>
      <c r="H1913" s="15" t="n"/>
      <c r="I1913" s="15" t="n"/>
      <c r="J1913" s="308" t="n"/>
      <c r="K1913" s="15" t="n"/>
      <c r="L1913" s="15" t="n"/>
      <c r="M1913" s="15" t="n"/>
      <c r="N1913" s="14" t="n"/>
      <c r="O1913" s="13" t="n"/>
      <c r="P1913" s="14" t="n"/>
      <c r="Q1913" s="15">
        <f>IF(N1913="Sí",0,H1913-I1913-K1913)</f>
        <v/>
      </c>
      <c r="R1913" s="14">
        <f>F1913-TODAY()</f>
        <v/>
      </c>
      <c r="S1913" s="14">
        <f>IF(N1913="Sí","🟢 Pagado",IF(R1913&lt;0,"🔴 Vencido",IF(R1913&lt;=7,"🟡 Por vencer","")))</f>
        <v/>
      </c>
      <c r="T1913" s="14" t="n"/>
      <c r="U1913" s="14" t="n"/>
      <c r="V1913" s="14" t="n"/>
      <c r="W1913" s="14" t="n"/>
      <c r="X1913" s="87" t="n"/>
    </row>
    <row r="1914">
      <c r="A1914" s="13" t="n"/>
      <c r="B1914" s="14" t="n"/>
      <c r="C1914" s="14" t="n"/>
      <c r="D1914" s="14" t="n"/>
      <c r="E1914" s="13" t="n"/>
      <c r="F1914" s="13" t="n"/>
      <c r="G1914" s="14" t="n"/>
      <c r="H1914" s="15" t="n"/>
      <c r="I1914" s="15" t="n"/>
      <c r="J1914" s="308" t="n"/>
      <c r="K1914" s="15" t="n"/>
      <c r="L1914" s="15" t="n"/>
      <c r="M1914" s="15" t="n"/>
      <c r="N1914" s="14" t="n"/>
      <c r="O1914" s="13" t="n"/>
      <c r="P1914" s="14" t="n"/>
      <c r="Q1914" s="15">
        <f>IF(N1914="Sí",0,H1914-I1914-K1914)</f>
        <v/>
      </c>
      <c r="R1914" s="14">
        <f>F1914-TODAY()</f>
        <v/>
      </c>
      <c r="S1914" s="14">
        <f>IF(N1914="Sí","🟢 Pagado",IF(R1914&lt;0,"🔴 Vencido",IF(R1914&lt;=7,"🟡 Por vencer","")))</f>
        <v/>
      </c>
      <c r="T1914" s="14" t="n"/>
      <c r="U1914" s="14" t="n"/>
      <c r="V1914" s="14" t="n"/>
      <c r="W1914" s="14" t="n"/>
      <c r="X1914" s="87" t="n"/>
    </row>
    <row r="1915">
      <c r="A1915" s="13" t="n"/>
      <c r="B1915" s="14" t="n"/>
      <c r="C1915" s="14" t="n"/>
      <c r="D1915" s="14" t="n"/>
      <c r="E1915" s="13" t="n"/>
      <c r="F1915" s="13" t="n"/>
      <c r="G1915" s="14" t="n"/>
      <c r="H1915" s="15" t="n"/>
      <c r="I1915" s="15" t="n"/>
      <c r="J1915" s="308" t="n"/>
      <c r="K1915" s="15" t="n"/>
      <c r="L1915" s="15" t="n"/>
      <c r="M1915" s="15" t="n"/>
      <c r="N1915" s="14" t="n"/>
      <c r="O1915" s="13" t="n"/>
      <c r="P1915" s="14" t="n"/>
      <c r="Q1915" s="15">
        <f>IF(N1915="Sí",0,H1915-I1915-K1915)</f>
        <v/>
      </c>
      <c r="R1915" s="14">
        <f>F1915-TODAY()</f>
        <v/>
      </c>
      <c r="S1915" s="14">
        <f>IF(N1915="Sí","🟢 Pagado",IF(R1915&lt;0,"🔴 Vencido",IF(R1915&lt;=7,"🟡 Por vencer","")))</f>
        <v/>
      </c>
      <c r="T1915" s="14" t="n"/>
      <c r="U1915" s="14" t="n"/>
      <c r="V1915" s="14" t="n"/>
      <c r="W1915" s="14" t="n"/>
      <c r="X1915" s="87" t="n"/>
    </row>
    <row r="1916">
      <c r="A1916" s="13" t="n"/>
      <c r="B1916" s="14" t="n"/>
      <c r="C1916" s="14" t="n"/>
      <c r="D1916" s="14" t="n"/>
      <c r="E1916" s="13" t="n"/>
      <c r="F1916" s="13" t="n"/>
      <c r="G1916" s="14" t="n"/>
      <c r="H1916" s="15" t="n"/>
      <c r="I1916" s="15" t="n"/>
      <c r="J1916" s="308" t="n"/>
      <c r="K1916" s="15" t="n"/>
      <c r="L1916" s="15" t="n"/>
      <c r="M1916" s="15" t="n"/>
      <c r="N1916" s="14" t="n"/>
      <c r="O1916" s="13" t="n"/>
      <c r="P1916" s="14" t="n"/>
      <c r="Q1916" s="15">
        <f>IF(N1916="Sí",0,H1916-I1916-K1916)</f>
        <v/>
      </c>
      <c r="R1916" s="14">
        <f>F1916-TODAY()</f>
        <v/>
      </c>
      <c r="S1916" s="14">
        <f>IF(N1916="Sí","🟢 Pagado",IF(R1916&lt;0,"🔴 Vencido",IF(R1916&lt;=7,"🟡 Por vencer","")))</f>
        <v/>
      </c>
      <c r="T1916" s="14" t="n"/>
      <c r="U1916" s="14" t="n"/>
      <c r="V1916" s="14" t="n"/>
      <c r="W1916" s="14" t="n"/>
      <c r="X1916" s="87" t="n"/>
    </row>
    <row r="1917">
      <c r="A1917" s="13" t="n"/>
      <c r="B1917" s="14" t="n"/>
      <c r="C1917" s="14" t="n"/>
      <c r="D1917" s="14" t="n"/>
      <c r="E1917" s="13" t="n"/>
      <c r="F1917" s="13" t="n"/>
      <c r="G1917" s="14" t="n"/>
      <c r="H1917" s="15" t="n"/>
      <c r="I1917" s="15" t="n"/>
      <c r="J1917" s="308" t="n"/>
      <c r="K1917" s="15" t="n"/>
      <c r="L1917" s="15" t="n"/>
      <c r="M1917" s="15" t="n"/>
      <c r="N1917" s="14" t="n"/>
      <c r="O1917" s="13" t="n"/>
      <c r="P1917" s="14" t="n"/>
      <c r="Q1917" s="15">
        <f>IF(N1917="Sí",0,H1917-I1917-K1917)</f>
        <v/>
      </c>
      <c r="R1917" s="14">
        <f>F1917-TODAY()</f>
        <v/>
      </c>
      <c r="S1917" s="14">
        <f>IF(N1917="Sí","🟢 Pagado",IF(R1917&lt;0,"🔴 Vencido",IF(R1917&lt;=7,"🟡 Por vencer","")))</f>
        <v/>
      </c>
      <c r="T1917" s="14" t="n"/>
      <c r="U1917" s="14" t="n"/>
      <c r="V1917" s="14" t="n"/>
      <c r="W1917" s="14" t="n"/>
      <c r="X1917" s="87" t="n"/>
    </row>
    <row r="1918">
      <c r="A1918" s="13" t="n"/>
      <c r="B1918" s="14" t="n"/>
      <c r="C1918" s="14" t="n"/>
      <c r="D1918" s="14" t="n"/>
      <c r="E1918" s="13" t="n"/>
      <c r="F1918" s="13" t="n"/>
      <c r="G1918" s="14" t="n"/>
      <c r="H1918" s="15" t="n"/>
      <c r="I1918" s="15" t="n"/>
      <c r="J1918" s="308" t="n"/>
      <c r="K1918" s="15" t="n"/>
      <c r="L1918" s="15" t="n"/>
      <c r="M1918" s="15" t="n"/>
      <c r="N1918" s="14" t="n"/>
      <c r="O1918" s="13" t="n"/>
      <c r="P1918" s="14" t="n"/>
      <c r="Q1918" s="15">
        <f>IF(N1918="Sí",0,H1918-I1918-K1918)</f>
        <v/>
      </c>
      <c r="R1918" s="14">
        <f>F1918-TODAY()</f>
        <v/>
      </c>
      <c r="S1918" s="14">
        <f>IF(N1918="Sí","🟢 Pagado",IF(R1918&lt;0,"🔴 Vencido",IF(R1918&lt;=7,"🟡 Por vencer","")))</f>
        <v/>
      </c>
      <c r="T1918" s="14" t="n"/>
      <c r="U1918" s="14" t="n"/>
      <c r="V1918" s="14" t="n"/>
      <c r="W1918" s="14" t="n"/>
      <c r="X1918" s="87" t="n"/>
    </row>
    <row r="1919">
      <c r="A1919" s="13" t="n"/>
      <c r="B1919" s="14" t="n"/>
      <c r="C1919" s="14" t="n"/>
      <c r="D1919" s="14" t="n"/>
      <c r="E1919" s="13" t="n"/>
      <c r="F1919" s="13" t="n"/>
      <c r="G1919" s="14" t="n"/>
      <c r="H1919" s="15" t="n"/>
      <c r="I1919" s="15" t="n"/>
      <c r="J1919" s="308" t="n"/>
      <c r="K1919" s="15" t="n"/>
      <c r="L1919" s="15" t="n"/>
      <c r="M1919" s="15" t="n"/>
      <c r="N1919" s="14" t="n"/>
      <c r="O1919" s="13" t="n"/>
      <c r="P1919" s="14" t="n"/>
      <c r="Q1919" s="15">
        <f>IF(N1919="Sí",0,H1919-I1919-K1919)</f>
        <v/>
      </c>
      <c r="R1919" s="14">
        <f>F1919-TODAY()</f>
        <v/>
      </c>
      <c r="S1919" s="14">
        <f>IF(N1919="Sí","🟢 Pagado",IF(R1919&lt;0,"🔴 Vencido",IF(R1919&lt;=7,"🟡 Por vencer","")))</f>
        <v/>
      </c>
      <c r="T1919" s="14" t="n"/>
      <c r="U1919" s="14" t="n"/>
      <c r="V1919" s="14" t="n"/>
      <c r="W1919" s="14" t="n"/>
      <c r="X1919" s="87" t="n"/>
    </row>
    <row r="1920">
      <c r="A1920" s="13" t="n"/>
      <c r="B1920" s="14" t="n"/>
      <c r="C1920" s="14" t="n"/>
      <c r="D1920" s="14" t="n"/>
      <c r="E1920" s="13" t="n"/>
      <c r="F1920" s="13" t="n"/>
      <c r="G1920" s="14" t="n"/>
      <c r="H1920" s="15" t="n"/>
      <c r="I1920" s="15" t="n"/>
      <c r="J1920" s="308" t="n"/>
      <c r="K1920" s="15" t="n"/>
      <c r="L1920" s="15" t="n"/>
      <c r="M1920" s="15" t="n"/>
      <c r="N1920" s="14" t="n"/>
      <c r="O1920" s="13" t="n"/>
      <c r="P1920" s="14" t="n"/>
      <c r="Q1920" s="15">
        <f>IF(N1920="Sí",0,H1920-I1920-K1920)</f>
        <v/>
      </c>
      <c r="R1920" s="14">
        <f>F1920-TODAY()</f>
        <v/>
      </c>
      <c r="S1920" s="14">
        <f>IF(N1920="Sí","🟢 Pagado",IF(R1920&lt;0,"🔴 Vencido",IF(R1920&lt;=7,"🟡 Por vencer","")))</f>
        <v/>
      </c>
      <c r="T1920" s="14" t="n"/>
      <c r="U1920" s="14" t="n"/>
      <c r="V1920" s="14" t="n"/>
      <c r="W1920" s="14" t="n"/>
      <c r="X1920" s="87" t="n"/>
    </row>
    <row r="1921">
      <c r="A1921" s="13" t="n"/>
      <c r="B1921" s="14" t="n"/>
      <c r="C1921" s="14" t="n"/>
      <c r="D1921" s="14" t="n"/>
      <c r="E1921" s="13" t="n"/>
      <c r="F1921" s="13" t="n"/>
      <c r="G1921" s="14" t="n"/>
      <c r="H1921" s="15" t="n"/>
      <c r="I1921" s="15" t="n"/>
      <c r="J1921" s="308" t="n"/>
      <c r="K1921" s="15" t="n"/>
      <c r="L1921" s="15" t="n"/>
      <c r="M1921" s="15" t="n"/>
      <c r="N1921" s="14" t="n"/>
      <c r="O1921" s="13" t="n"/>
      <c r="P1921" s="14" t="n"/>
      <c r="Q1921" s="15">
        <f>IF(N1921="Sí",0,H1921-I1921-K1921)</f>
        <v/>
      </c>
      <c r="R1921" s="14">
        <f>F1921-TODAY()</f>
        <v/>
      </c>
      <c r="S1921" s="14">
        <f>IF(N1921="Sí","🟢 Pagado",IF(R1921&lt;0,"🔴 Vencido",IF(R1921&lt;=7,"🟡 Por vencer","")))</f>
        <v/>
      </c>
      <c r="T1921" s="14" t="n"/>
      <c r="U1921" s="14" t="n"/>
      <c r="V1921" s="14" t="n"/>
      <c r="W1921" s="14" t="n"/>
      <c r="X1921" s="87" t="n"/>
    </row>
    <row r="1922">
      <c r="A1922" s="13" t="n"/>
      <c r="B1922" s="14" t="n"/>
      <c r="C1922" s="14" t="n"/>
      <c r="D1922" s="14" t="n"/>
      <c r="E1922" s="13" t="n"/>
      <c r="F1922" s="13" t="n"/>
      <c r="G1922" s="14" t="n"/>
      <c r="H1922" s="15" t="n"/>
      <c r="I1922" s="15" t="n"/>
      <c r="J1922" s="308" t="n"/>
      <c r="K1922" s="15" t="n"/>
      <c r="L1922" s="15" t="n"/>
      <c r="M1922" s="15" t="n"/>
      <c r="N1922" s="14" t="n"/>
      <c r="O1922" s="13" t="n"/>
      <c r="P1922" s="14" t="n"/>
      <c r="Q1922" s="15">
        <f>IF(N1922="Sí",0,H1922-I1922-K1922)</f>
        <v/>
      </c>
      <c r="R1922" s="14">
        <f>F1922-TODAY()</f>
        <v/>
      </c>
      <c r="S1922" s="14">
        <f>IF(N1922="Sí","🟢 Pagado",IF(R1922&lt;0,"🔴 Vencido",IF(R1922&lt;=7,"🟡 Por vencer","")))</f>
        <v/>
      </c>
      <c r="T1922" s="14" t="n"/>
      <c r="U1922" s="14" t="n"/>
      <c r="V1922" s="14" t="n"/>
      <c r="W1922" s="14" t="n"/>
      <c r="X1922" s="87" t="n"/>
    </row>
    <row r="1923">
      <c r="A1923" s="13" t="n"/>
      <c r="B1923" s="14" t="n"/>
      <c r="C1923" s="14" t="n"/>
      <c r="D1923" s="14" t="n"/>
      <c r="E1923" s="13" t="n"/>
      <c r="F1923" s="13" t="n"/>
      <c r="G1923" s="14" t="n"/>
      <c r="H1923" s="15" t="n"/>
      <c r="I1923" s="15" t="n"/>
      <c r="J1923" s="308" t="n"/>
      <c r="K1923" s="15" t="n"/>
      <c r="L1923" s="15" t="n"/>
      <c r="M1923" s="15" t="n"/>
      <c r="N1923" s="14" t="n"/>
      <c r="O1923" s="13" t="n"/>
      <c r="P1923" s="14" t="n"/>
      <c r="Q1923" s="15">
        <f>IF(N1923="Sí",0,H1923-I1923-K1923)</f>
        <v/>
      </c>
      <c r="R1923" s="14">
        <f>F1923-TODAY()</f>
        <v/>
      </c>
      <c r="S1923" s="14">
        <f>IF(N1923="Sí","🟢 Pagado",IF(R1923&lt;0,"🔴 Vencido",IF(R1923&lt;=7,"🟡 Por vencer","")))</f>
        <v/>
      </c>
      <c r="T1923" s="14" t="n"/>
      <c r="U1923" s="14" t="n"/>
      <c r="V1923" s="14" t="n"/>
      <c r="W1923" s="14" t="n"/>
      <c r="X1923" s="87" t="n"/>
    </row>
    <row r="1924">
      <c r="A1924" s="13" t="n"/>
      <c r="B1924" s="14" t="n"/>
      <c r="C1924" s="14" t="n"/>
      <c r="D1924" s="14" t="n"/>
      <c r="E1924" s="13" t="n"/>
      <c r="F1924" s="13" t="n"/>
      <c r="G1924" s="14" t="n"/>
      <c r="H1924" s="15" t="n"/>
      <c r="I1924" s="15" t="n"/>
      <c r="J1924" s="308" t="n"/>
      <c r="K1924" s="15" t="n"/>
      <c r="L1924" s="15" t="n"/>
      <c r="M1924" s="15" t="n"/>
      <c r="N1924" s="14" t="n"/>
      <c r="O1924" s="13" t="n"/>
      <c r="P1924" s="14" t="n"/>
      <c r="Q1924" s="15">
        <f>IF(N1924="Sí",0,H1924-I1924-K1924)</f>
        <v/>
      </c>
      <c r="R1924" s="14">
        <f>F1924-TODAY()</f>
        <v/>
      </c>
      <c r="S1924" s="14">
        <f>IF(N1924="Sí","🟢 Pagado",IF(R1924&lt;0,"🔴 Vencido",IF(R1924&lt;=7,"🟡 Por vencer","")))</f>
        <v/>
      </c>
      <c r="T1924" s="14" t="n"/>
      <c r="U1924" s="14" t="n"/>
      <c r="V1924" s="14" t="n"/>
      <c r="W1924" s="14" t="n"/>
      <c r="X1924" s="87" t="n"/>
    </row>
    <row r="1925">
      <c r="A1925" s="13" t="n"/>
      <c r="B1925" s="14" t="n"/>
      <c r="C1925" s="14" t="n"/>
      <c r="D1925" s="14" t="n"/>
      <c r="E1925" s="13" t="n"/>
      <c r="F1925" s="13" t="n"/>
      <c r="G1925" s="14" t="n"/>
      <c r="H1925" s="15" t="n"/>
      <c r="I1925" s="15" t="n"/>
      <c r="J1925" s="308" t="n"/>
      <c r="K1925" s="15" t="n"/>
      <c r="L1925" s="15" t="n"/>
      <c r="M1925" s="15" t="n"/>
      <c r="N1925" s="14" t="n"/>
      <c r="O1925" s="13" t="n"/>
      <c r="P1925" s="14" t="n"/>
      <c r="Q1925" s="15">
        <f>IF(N1925="Sí",0,H1925-I1925-K1925)</f>
        <v/>
      </c>
      <c r="R1925" s="14">
        <f>F1925-TODAY()</f>
        <v/>
      </c>
      <c r="S1925" s="14">
        <f>IF(N1925="Sí","🟢 Pagado",IF(R1925&lt;0,"🔴 Vencido",IF(R1925&lt;=7,"🟡 Por vencer","")))</f>
        <v/>
      </c>
      <c r="T1925" s="14" t="n"/>
      <c r="U1925" s="14" t="n"/>
      <c r="V1925" s="14" t="n"/>
      <c r="W1925" s="14" t="n"/>
      <c r="X1925" s="87" t="n"/>
    </row>
    <row r="1926">
      <c r="A1926" s="13" t="n"/>
      <c r="B1926" s="14" t="n"/>
      <c r="C1926" s="14" t="n"/>
      <c r="D1926" s="14" t="n"/>
      <c r="E1926" s="13" t="n"/>
      <c r="F1926" s="13" t="n"/>
      <c r="G1926" s="14" t="n"/>
      <c r="H1926" s="15" t="n"/>
      <c r="I1926" s="15" t="n"/>
      <c r="J1926" s="308" t="n"/>
      <c r="K1926" s="15" t="n"/>
      <c r="L1926" s="15" t="n"/>
      <c r="M1926" s="15" t="n"/>
      <c r="N1926" s="14" t="n"/>
      <c r="O1926" s="13" t="n"/>
      <c r="P1926" s="14" t="n"/>
      <c r="Q1926" s="15">
        <f>IF(N1926="Sí",0,H1926-I1926-K1926)</f>
        <v/>
      </c>
      <c r="R1926" s="14">
        <f>F1926-TODAY()</f>
        <v/>
      </c>
      <c r="S1926" s="14">
        <f>IF(N1926="Sí","🟢 Pagado",IF(R1926&lt;0,"🔴 Vencido",IF(R1926&lt;=7,"🟡 Por vencer","")))</f>
        <v/>
      </c>
      <c r="T1926" s="14" t="n"/>
      <c r="U1926" s="14" t="n"/>
      <c r="V1926" s="14" t="n"/>
      <c r="W1926" s="14" t="n"/>
      <c r="X1926" s="87" t="n"/>
    </row>
    <row r="1927">
      <c r="A1927" s="13" t="n"/>
      <c r="B1927" s="14" t="n"/>
      <c r="C1927" s="14" t="n"/>
      <c r="D1927" s="14" t="n"/>
      <c r="E1927" s="13" t="n"/>
      <c r="F1927" s="13" t="n"/>
      <c r="G1927" s="14" t="n"/>
      <c r="H1927" s="15" t="n"/>
      <c r="I1927" s="15" t="n"/>
      <c r="J1927" s="308" t="n"/>
      <c r="K1927" s="15" t="n"/>
      <c r="L1927" s="15" t="n"/>
      <c r="M1927" s="15" t="n"/>
      <c r="N1927" s="14" t="n"/>
      <c r="O1927" s="13" t="n"/>
      <c r="P1927" s="14" t="n"/>
      <c r="Q1927" s="15">
        <f>IF(N1927="Sí",0,H1927-I1927-K1927)</f>
        <v/>
      </c>
      <c r="R1927" s="14">
        <f>F1927-TODAY()</f>
        <v/>
      </c>
      <c r="S1927" s="14">
        <f>IF(N1927="Sí","🟢 Pagado",IF(R1927&lt;0,"🔴 Vencido",IF(R1927&lt;=7,"🟡 Por vencer","")))</f>
        <v/>
      </c>
      <c r="T1927" s="14" t="n"/>
      <c r="U1927" s="14" t="n"/>
      <c r="V1927" s="14" t="n"/>
      <c r="W1927" s="14" t="n"/>
      <c r="X1927" s="87" t="n"/>
    </row>
    <row r="1928">
      <c r="A1928" s="13" t="n"/>
      <c r="B1928" s="14" t="n"/>
      <c r="C1928" s="14" t="n"/>
      <c r="D1928" s="14" t="n"/>
      <c r="E1928" s="13" t="n"/>
      <c r="F1928" s="13" t="n"/>
      <c r="G1928" s="14" t="n"/>
      <c r="H1928" s="15" t="n"/>
      <c r="I1928" s="15" t="n"/>
      <c r="J1928" s="308" t="n"/>
      <c r="K1928" s="15" t="n"/>
      <c r="L1928" s="15" t="n"/>
      <c r="M1928" s="15" t="n"/>
      <c r="N1928" s="14" t="n"/>
      <c r="O1928" s="13" t="n"/>
      <c r="P1928" s="14" t="n"/>
      <c r="Q1928" s="15">
        <f>IF(N1928="Sí",0,H1928-I1928-K1928)</f>
        <v/>
      </c>
      <c r="R1928" s="14">
        <f>F1928-TODAY()</f>
        <v/>
      </c>
      <c r="S1928" s="14">
        <f>IF(N1928="Sí","🟢 Pagado",IF(R1928&lt;0,"🔴 Vencido",IF(R1928&lt;=7,"🟡 Por vencer","")))</f>
        <v/>
      </c>
      <c r="T1928" s="14" t="n"/>
      <c r="U1928" s="14" t="n"/>
      <c r="V1928" s="14" t="n"/>
      <c r="W1928" s="14" t="n"/>
      <c r="X1928" s="87" t="n"/>
    </row>
    <row r="1929">
      <c r="A1929" s="13" t="n"/>
      <c r="B1929" s="14" t="n"/>
      <c r="C1929" s="14" t="n"/>
      <c r="D1929" s="14" t="n"/>
      <c r="E1929" s="13" t="n"/>
      <c r="F1929" s="13" t="n"/>
      <c r="G1929" s="14" t="n"/>
      <c r="H1929" s="15" t="n"/>
      <c r="I1929" s="15" t="n"/>
      <c r="J1929" s="308" t="n"/>
      <c r="K1929" s="15" t="n"/>
      <c r="L1929" s="15" t="n"/>
      <c r="M1929" s="15" t="n"/>
      <c r="N1929" s="14" t="n"/>
      <c r="O1929" s="13" t="n"/>
      <c r="P1929" s="14" t="n"/>
      <c r="Q1929" s="15">
        <f>IF(N1929="Sí",0,H1929-I1929-K1929)</f>
        <v/>
      </c>
      <c r="R1929" s="14">
        <f>F1929-TODAY()</f>
        <v/>
      </c>
      <c r="S1929" s="14">
        <f>IF(N1929="Sí","🟢 Pagado",IF(R1929&lt;0,"🔴 Vencido",IF(R1929&lt;=7,"🟡 Por vencer","")))</f>
        <v/>
      </c>
      <c r="T1929" s="14" t="n"/>
      <c r="U1929" s="14" t="n"/>
      <c r="V1929" s="14" t="n"/>
      <c r="W1929" s="14" t="n"/>
      <c r="X1929" s="87" t="n"/>
    </row>
    <row r="1930">
      <c r="A1930" s="13" t="n"/>
      <c r="B1930" s="14" t="n"/>
      <c r="C1930" s="14" t="n"/>
      <c r="D1930" s="14" t="n"/>
      <c r="E1930" s="13" t="n"/>
      <c r="F1930" s="13" t="n"/>
      <c r="G1930" s="14" t="n"/>
      <c r="H1930" s="15" t="n"/>
      <c r="I1930" s="15" t="n"/>
      <c r="J1930" s="308" t="n"/>
      <c r="K1930" s="15" t="n"/>
      <c r="L1930" s="15" t="n"/>
      <c r="M1930" s="15" t="n"/>
      <c r="N1930" s="14" t="n"/>
      <c r="O1930" s="13" t="n"/>
      <c r="P1930" s="14" t="n"/>
      <c r="Q1930" s="15">
        <f>IF(N1930="Sí",0,H1930-I1930-K1930)</f>
        <v/>
      </c>
      <c r="R1930" s="14">
        <f>F1930-TODAY()</f>
        <v/>
      </c>
      <c r="S1930" s="14">
        <f>IF(N1930="Sí","🟢 Pagado",IF(R1930&lt;0,"🔴 Vencido",IF(R1930&lt;=7,"🟡 Por vencer","")))</f>
        <v/>
      </c>
      <c r="T1930" s="14" t="n"/>
      <c r="U1930" s="14" t="n"/>
      <c r="V1930" s="14" t="n"/>
      <c r="W1930" s="14" t="n"/>
      <c r="X1930" s="87" t="n"/>
    </row>
    <row r="1931">
      <c r="A1931" s="13" t="n"/>
      <c r="B1931" s="14" t="n"/>
      <c r="C1931" s="14" t="n"/>
      <c r="D1931" s="14" t="n"/>
      <c r="E1931" s="13" t="n"/>
      <c r="F1931" s="13" t="n"/>
      <c r="G1931" s="14" t="n"/>
      <c r="H1931" s="15" t="n"/>
      <c r="I1931" s="15" t="n"/>
      <c r="J1931" s="308" t="n"/>
      <c r="K1931" s="15" t="n"/>
      <c r="L1931" s="15" t="n"/>
      <c r="M1931" s="15" t="n"/>
      <c r="N1931" s="14" t="n"/>
      <c r="O1931" s="13" t="n"/>
      <c r="P1931" s="14" t="n"/>
      <c r="Q1931" s="15">
        <f>IF(N1931="Sí",0,H1931-I1931-K1931)</f>
        <v/>
      </c>
      <c r="R1931" s="14">
        <f>F1931-TODAY()</f>
        <v/>
      </c>
      <c r="S1931" s="14">
        <f>IF(N1931="Sí","🟢 Pagado",IF(R1931&lt;0,"🔴 Vencido",IF(R1931&lt;=7,"🟡 Por vencer","")))</f>
        <v/>
      </c>
      <c r="T1931" s="14" t="n"/>
      <c r="U1931" s="14" t="n"/>
      <c r="V1931" s="14" t="n"/>
      <c r="W1931" s="14" t="n"/>
      <c r="X1931" s="87" t="n"/>
    </row>
    <row r="1932">
      <c r="A1932" s="13" t="n"/>
      <c r="B1932" s="14" t="n"/>
      <c r="C1932" s="14" t="n"/>
      <c r="D1932" s="14" t="n"/>
      <c r="E1932" s="13" t="n"/>
      <c r="F1932" s="13" t="n"/>
      <c r="G1932" s="14" t="n"/>
      <c r="H1932" s="15" t="n"/>
      <c r="I1932" s="15" t="n"/>
      <c r="J1932" s="308" t="n"/>
      <c r="K1932" s="15" t="n"/>
      <c r="L1932" s="15" t="n"/>
      <c r="M1932" s="15" t="n"/>
      <c r="N1932" s="14" t="n"/>
      <c r="O1932" s="13" t="n"/>
      <c r="P1932" s="14" t="n"/>
      <c r="Q1932" s="15">
        <f>IF(N1932="Sí",0,H1932-I1932-K1932)</f>
        <v/>
      </c>
      <c r="R1932" s="14">
        <f>F1932-TODAY()</f>
        <v/>
      </c>
      <c r="S1932" s="14">
        <f>IF(N1932="Sí","🟢 Pagado",IF(R1932&lt;0,"🔴 Vencido",IF(R1932&lt;=7,"🟡 Por vencer","")))</f>
        <v/>
      </c>
      <c r="T1932" s="14" t="n"/>
      <c r="U1932" s="14" t="n"/>
      <c r="V1932" s="14" t="n"/>
      <c r="W1932" s="14" t="n"/>
      <c r="X1932" s="87" t="n"/>
    </row>
    <row r="1933">
      <c r="A1933" s="13" t="n"/>
      <c r="B1933" s="14" t="n"/>
      <c r="C1933" s="14" t="n"/>
      <c r="D1933" s="14" t="n"/>
      <c r="E1933" s="13" t="n"/>
      <c r="F1933" s="13" t="n"/>
      <c r="G1933" s="14" t="n"/>
      <c r="H1933" s="15" t="n"/>
      <c r="I1933" s="15" t="n"/>
      <c r="J1933" s="308" t="n"/>
      <c r="K1933" s="15" t="n"/>
      <c r="L1933" s="15" t="n"/>
      <c r="M1933" s="15" t="n"/>
      <c r="N1933" s="14" t="n"/>
      <c r="O1933" s="13" t="n"/>
      <c r="P1933" s="14" t="n"/>
      <c r="Q1933" s="15">
        <f>IF(N1933="Sí",0,H1933-I1933-K1933)</f>
        <v/>
      </c>
      <c r="R1933" s="14">
        <f>F1933-TODAY()</f>
        <v/>
      </c>
      <c r="S1933" s="14">
        <f>IF(N1933="Sí","🟢 Pagado",IF(R1933&lt;0,"🔴 Vencido",IF(R1933&lt;=7,"🟡 Por vencer","")))</f>
        <v/>
      </c>
      <c r="T1933" s="14" t="n"/>
      <c r="U1933" s="14" t="n"/>
      <c r="V1933" s="14" t="n"/>
      <c r="W1933" s="14" t="n"/>
      <c r="X1933" s="87" t="n"/>
    </row>
    <row r="1934">
      <c r="A1934" s="13" t="n"/>
      <c r="B1934" s="14" t="n"/>
      <c r="C1934" s="14" t="n"/>
      <c r="D1934" s="14" t="n"/>
      <c r="E1934" s="13" t="n"/>
      <c r="F1934" s="13" t="n"/>
      <c r="G1934" s="14" t="n"/>
      <c r="H1934" s="15" t="n"/>
      <c r="I1934" s="15" t="n"/>
      <c r="J1934" s="308" t="n"/>
      <c r="K1934" s="15" t="n"/>
      <c r="L1934" s="15" t="n"/>
      <c r="M1934" s="15" t="n"/>
      <c r="N1934" s="14" t="n"/>
      <c r="O1934" s="13" t="n"/>
      <c r="P1934" s="14" t="n"/>
      <c r="Q1934" s="15">
        <f>IF(N1934="Sí",0,H1934-I1934-K1934)</f>
        <v/>
      </c>
      <c r="R1934" s="14">
        <f>F1934-TODAY()</f>
        <v/>
      </c>
      <c r="S1934" s="14">
        <f>IF(N1934="Sí","🟢 Pagado",IF(R1934&lt;0,"🔴 Vencido",IF(R1934&lt;=7,"🟡 Por vencer","")))</f>
        <v/>
      </c>
      <c r="T1934" s="14" t="n"/>
      <c r="U1934" s="14" t="n"/>
      <c r="V1934" s="14" t="n"/>
      <c r="W1934" s="14" t="n"/>
      <c r="X1934" s="87" t="n"/>
    </row>
    <row r="1935">
      <c r="A1935" s="13" t="n"/>
      <c r="B1935" s="14" t="n"/>
      <c r="C1935" s="14" t="n"/>
      <c r="D1935" s="14" t="n"/>
      <c r="E1935" s="13" t="n"/>
      <c r="F1935" s="13" t="n"/>
      <c r="G1935" s="14" t="n"/>
      <c r="H1935" s="15" t="n"/>
      <c r="I1935" s="15" t="n"/>
      <c r="J1935" s="308" t="n"/>
      <c r="K1935" s="15" t="n"/>
      <c r="L1935" s="15" t="n"/>
      <c r="M1935" s="15" t="n"/>
      <c r="N1935" s="14" t="n"/>
      <c r="O1935" s="13" t="n"/>
      <c r="P1935" s="14" t="n"/>
      <c r="Q1935" s="15">
        <f>IF(N1935="Sí",0,H1935-I1935-K1935)</f>
        <v/>
      </c>
      <c r="R1935" s="14">
        <f>F1935-TODAY()</f>
        <v/>
      </c>
      <c r="S1935" s="14">
        <f>IF(N1935="Sí","🟢 Pagado",IF(R1935&lt;0,"🔴 Vencido",IF(R1935&lt;=7,"🟡 Por vencer","")))</f>
        <v/>
      </c>
      <c r="T1935" s="14" t="n"/>
      <c r="U1935" s="14" t="n"/>
      <c r="V1935" s="14" t="n"/>
      <c r="W1935" s="14" t="n"/>
      <c r="X1935" s="87" t="n"/>
    </row>
    <row r="1936">
      <c r="A1936" s="13" t="n"/>
      <c r="B1936" s="14" t="n"/>
      <c r="C1936" s="14" t="n"/>
      <c r="D1936" s="14" t="n"/>
      <c r="E1936" s="13" t="n"/>
      <c r="F1936" s="13" t="n"/>
      <c r="G1936" s="14" t="n"/>
      <c r="H1936" s="15" t="n"/>
      <c r="I1936" s="15" t="n"/>
      <c r="J1936" s="308" t="n"/>
      <c r="K1936" s="15" t="n"/>
      <c r="L1936" s="15" t="n"/>
      <c r="M1936" s="15" t="n"/>
      <c r="N1936" s="14" t="n"/>
      <c r="O1936" s="13" t="n"/>
      <c r="P1936" s="14" t="n"/>
      <c r="Q1936" s="15">
        <f>IF(N1936="Sí",0,H1936-I1936-K1936)</f>
        <v/>
      </c>
      <c r="R1936" s="14">
        <f>F1936-TODAY()</f>
        <v/>
      </c>
      <c r="S1936" s="14">
        <f>IF(N1936="Sí","🟢 Pagado",IF(R1936&lt;0,"🔴 Vencido",IF(R1936&lt;=7,"🟡 Por vencer","")))</f>
        <v/>
      </c>
      <c r="T1936" s="14" t="n"/>
      <c r="U1936" s="14" t="n"/>
      <c r="V1936" s="14" t="n"/>
      <c r="W1936" s="14" t="n"/>
      <c r="X1936" s="87" t="n"/>
    </row>
    <row r="1937">
      <c r="A1937" s="13" t="n"/>
      <c r="B1937" s="14" t="n"/>
      <c r="C1937" s="14" t="n"/>
      <c r="D1937" s="14" t="n"/>
      <c r="E1937" s="13" t="n"/>
      <c r="F1937" s="13" t="n"/>
      <c r="G1937" s="14" t="n"/>
      <c r="H1937" s="15" t="n"/>
      <c r="I1937" s="15" t="n"/>
      <c r="J1937" s="308" t="n"/>
      <c r="K1937" s="15" t="n"/>
      <c r="L1937" s="15" t="n"/>
      <c r="M1937" s="15" t="n"/>
      <c r="N1937" s="14" t="n"/>
      <c r="O1937" s="13" t="n"/>
      <c r="P1937" s="14" t="n"/>
      <c r="Q1937" s="15">
        <f>IF(N1937="Sí",0,H1937-I1937-K1937)</f>
        <v/>
      </c>
      <c r="R1937" s="14">
        <f>F1937-TODAY()</f>
        <v/>
      </c>
      <c r="S1937" s="14">
        <f>IF(N1937="Sí","🟢 Pagado",IF(R1937&lt;0,"🔴 Vencido",IF(R1937&lt;=7,"🟡 Por vencer","")))</f>
        <v/>
      </c>
      <c r="T1937" s="14" t="n"/>
      <c r="U1937" s="14" t="n"/>
      <c r="V1937" s="14" t="n"/>
      <c r="W1937" s="14" t="n"/>
      <c r="X1937" s="87" t="n"/>
    </row>
    <row r="1938">
      <c r="A1938" s="13" t="n"/>
      <c r="B1938" s="14" t="n"/>
      <c r="C1938" s="14" t="n"/>
      <c r="D1938" s="14" t="n"/>
      <c r="E1938" s="13" t="n"/>
      <c r="F1938" s="13" t="n"/>
      <c r="G1938" s="14" t="n"/>
      <c r="H1938" s="15" t="n"/>
      <c r="I1938" s="15" t="n"/>
      <c r="J1938" s="308" t="n"/>
      <c r="K1938" s="15" t="n"/>
      <c r="L1938" s="15" t="n"/>
      <c r="M1938" s="15" t="n"/>
      <c r="N1938" s="14" t="n"/>
      <c r="O1938" s="13" t="n"/>
      <c r="P1938" s="14" t="n"/>
      <c r="Q1938" s="15">
        <f>IF(N1938="Sí",0,H1938-I1938-K1938)</f>
        <v/>
      </c>
      <c r="R1938" s="14">
        <f>F1938-TODAY()</f>
        <v/>
      </c>
      <c r="S1938" s="14">
        <f>IF(N1938="Sí","🟢 Pagado",IF(R1938&lt;0,"🔴 Vencido",IF(R1938&lt;=7,"🟡 Por vencer","")))</f>
        <v/>
      </c>
      <c r="T1938" s="14" t="n"/>
      <c r="U1938" s="14" t="n"/>
      <c r="V1938" s="14" t="n"/>
      <c r="W1938" s="14" t="n"/>
      <c r="X1938" s="87" t="n"/>
    </row>
    <row r="1939">
      <c r="A1939" s="13" t="n"/>
      <c r="B1939" s="14" t="n"/>
      <c r="C1939" s="14" t="n"/>
      <c r="D1939" s="14" t="n"/>
      <c r="E1939" s="13" t="n"/>
      <c r="F1939" s="13" t="n"/>
      <c r="G1939" s="14" t="n"/>
      <c r="H1939" s="15" t="n"/>
      <c r="I1939" s="15" t="n"/>
      <c r="J1939" s="308" t="n"/>
      <c r="K1939" s="15" t="n"/>
      <c r="L1939" s="15" t="n"/>
      <c r="M1939" s="15" t="n"/>
      <c r="N1939" s="14" t="n"/>
      <c r="O1939" s="13" t="n"/>
      <c r="P1939" s="14" t="n"/>
      <c r="Q1939" s="15">
        <f>IF(N1939="Sí",0,H1939-I1939-K1939)</f>
        <v/>
      </c>
      <c r="R1939" s="14">
        <f>F1939-TODAY()</f>
        <v/>
      </c>
      <c r="S1939" s="14">
        <f>IF(N1939="Sí","🟢 Pagado",IF(R1939&lt;0,"🔴 Vencido",IF(R1939&lt;=7,"🟡 Por vencer","")))</f>
        <v/>
      </c>
      <c r="T1939" s="14" t="n"/>
      <c r="U1939" s="14" t="n"/>
      <c r="V1939" s="14" t="n"/>
      <c r="W1939" s="14" t="n"/>
      <c r="X1939" s="87" t="n"/>
    </row>
    <row r="1940">
      <c r="A1940" s="13" t="n"/>
      <c r="B1940" s="14" t="n"/>
      <c r="C1940" s="14" t="n"/>
      <c r="D1940" s="14" t="n"/>
      <c r="E1940" s="13" t="n"/>
      <c r="F1940" s="13" t="n"/>
      <c r="G1940" s="14" t="n"/>
      <c r="H1940" s="15" t="n"/>
      <c r="I1940" s="15" t="n"/>
      <c r="J1940" s="308" t="n"/>
      <c r="K1940" s="15" t="n"/>
      <c r="L1940" s="15" t="n"/>
      <c r="M1940" s="15" t="n"/>
      <c r="N1940" s="14" t="n"/>
      <c r="O1940" s="13" t="n"/>
      <c r="P1940" s="14" t="n"/>
      <c r="Q1940" s="15">
        <f>IF(N1940="Sí",0,H1940-I1940-K1940)</f>
        <v/>
      </c>
      <c r="R1940" s="14">
        <f>F1940-TODAY()</f>
        <v/>
      </c>
      <c r="S1940" s="14">
        <f>IF(N1940="Sí","🟢 Pagado",IF(R1940&lt;0,"🔴 Vencido",IF(R1940&lt;=7,"🟡 Por vencer","")))</f>
        <v/>
      </c>
      <c r="T1940" s="14" t="n"/>
      <c r="U1940" s="14" t="n"/>
      <c r="V1940" s="14" t="n"/>
      <c r="W1940" s="14" t="n"/>
      <c r="X1940" s="87" t="n"/>
    </row>
    <row r="1941">
      <c r="A1941" s="13" t="n"/>
      <c r="B1941" s="14" t="n"/>
      <c r="C1941" s="14" t="n"/>
      <c r="D1941" s="14" t="n"/>
      <c r="E1941" s="13" t="n"/>
      <c r="F1941" s="13" t="n"/>
      <c r="G1941" s="14" t="n"/>
      <c r="H1941" s="15" t="n"/>
      <c r="I1941" s="15" t="n"/>
      <c r="J1941" s="308" t="n"/>
      <c r="K1941" s="15" t="n"/>
      <c r="L1941" s="15" t="n"/>
      <c r="M1941" s="15" t="n"/>
      <c r="N1941" s="14" t="n"/>
      <c r="O1941" s="13" t="n"/>
      <c r="P1941" s="14" t="n"/>
      <c r="Q1941" s="15">
        <f>IF(N1941="Sí",0,H1941-I1941-K1941)</f>
        <v/>
      </c>
      <c r="R1941" s="14">
        <f>F1941-TODAY()</f>
        <v/>
      </c>
      <c r="S1941" s="14">
        <f>IF(N1941="Sí","🟢 Pagado",IF(R1941&lt;0,"🔴 Vencido",IF(R1941&lt;=7,"🟡 Por vencer","")))</f>
        <v/>
      </c>
      <c r="T1941" s="14" t="n"/>
      <c r="U1941" s="14" t="n"/>
      <c r="V1941" s="14" t="n"/>
      <c r="W1941" s="14" t="n"/>
      <c r="X1941" s="87" t="n"/>
    </row>
    <row r="1942">
      <c r="A1942" s="13" t="n"/>
      <c r="B1942" s="14" t="n"/>
      <c r="C1942" s="14" t="n"/>
      <c r="D1942" s="14" t="n"/>
      <c r="E1942" s="13" t="n"/>
      <c r="F1942" s="13" t="n"/>
      <c r="G1942" s="14" t="n"/>
      <c r="H1942" s="15" t="n"/>
      <c r="I1942" s="15" t="n"/>
      <c r="J1942" s="308" t="n"/>
      <c r="K1942" s="15" t="n"/>
      <c r="L1942" s="15" t="n"/>
      <c r="M1942" s="15" t="n"/>
      <c r="N1942" s="14" t="n"/>
      <c r="O1942" s="13" t="n"/>
      <c r="P1942" s="14" t="n"/>
      <c r="Q1942" s="15">
        <f>IF(N1942="Sí",0,H1942-I1942-K1942)</f>
        <v/>
      </c>
      <c r="R1942" s="14">
        <f>F1942-TODAY()</f>
        <v/>
      </c>
      <c r="S1942" s="14">
        <f>IF(N1942="Sí","🟢 Pagado",IF(R1942&lt;0,"🔴 Vencido",IF(R1942&lt;=7,"🟡 Por vencer","")))</f>
        <v/>
      </c>
      <c r="T1942" s="14" t="n"/>
      <c r="U1942" s="14" t="n"/>
      <c r="V1942" s="14" t="n"/>
      <c r="W1942" s="14" t="n"/>
      <c r="X1942" s="87" t="n"/>
    </row>
    <row r="1943">
      <c r="A1943" s="13" t="n"/>
      <c r="B1943" s="14" t="n"/>
      <c r="C1943" s="14" t="n"/>
      <c r="D1943" s="14" t="n"/>
      <c r="E1943" s="13" t="n"/>
      <c r="F1943" s="13" t="n"/>
      <c r="G1943" s="14" t="n"/>
      <c r="H1943" s="15" t="n"/>
      <c r="I1943" s="15" t="n"/>
      <c r="J1943" s="308" t="n"/>
      <c r="K1943" s="15" t="n"/>
      <c r="L1943" s="15" t="n"/>
      <c r="M1943" s="15" t="n"/>
      <c r="N1943" s="14" t="n"/>
      <c r="O1943" s="13" t="n"/>
      <c r="P1943" s="14" t="n"/>
      <c r="Q1943" s="15">
        <f>IF(N1943="Sí",0,H1943-I1943-K1943)</f>
        <v/>
      </c>
      <c r="R1943" s="14">
        <f>F1943-TODAY()</f>
        <v/>
      </c>
      <c r="S1943" s="14">
        <f>IF(N1943="Sí","🟢 Pagado",IF(R1943&lt;0,"🔴 Vencido",IF(R1943&lt;=7,"🟡 Por vencer","")))</f>
        <v/>
      </c>
      <c r="T1943" s="14" t="n"/>
      <c r="U1943" s="14" t="n"/>
      <c r="V1943" s="14" t="n"/>
      <c r="W1943" s="14" t="n"/>
      <c r="X1943" s="87" t="n"/>
    </row>
    <row r="1944">
      <c r="A1944" s="13" t="n"/>
      <c r="B1944" s="14" t="n"/>
      <c r="C1944" s="14" t="n"/>
      <c r="D1944" s="14" t="n"/>
      <c r="E1944" s="13" t="n"/>
      <c r="F1944" s="13" t="n"/>
      <c r="G1944" s="14" t="n"/>
      <c r="H1944" s="15" t="n"/>
      <c r="I1944" s="15" t="n"/>
      <c r="J1944" s="308" t="n"/>
      <c r="K1944" s="15" t="n"/>
      <c r="L1944" s="15" t="n"/>
      <c r="M1944" s="15" t="n"/>
      <c r="N1944" s="14" t="n"/>
      <c r="O1944" s="13" t="n"/>
      <c r="P1944" s="14" t="n"/>
      <c r="Q1944" s="15">
        <f>IF(N1944="Sí",0,H1944-I1944-K1944)</f>
        <v/>
      </c>
      <c r="R1944" s="14">
        <f>F1944-TODAY()</f>
        <v/>
      </c>
      <c r="S1944" s="14">
        <f>IF(N1944="Sí","🟢 Pagado",IF(R1944&lt;0,"🔴 Vencido",IF(R1944&lt;=7,"🟡 Por vencer","")))</f>
        <v/>
      </c>
      <c r="T1944" s="14" t="n"/>
      <c r="U1944" s="14" t="n"/>
      <c r="V1944" s="14" t="n"/>
      <c r="W1944" s="14" t="n"/>
      <c r="X1944" s="87" t="n"/>
    </row>
    <row r="1945">
      <c r="A1945" s="13" t="n"/>
      <c r="B1945" s="14" t="n"/>
      <c r="C1945" s="14" t="n"/>
      <c r="D1945" s="14" t="n"/>
      <c r="E1945" s="13" t="n"/>
      <c r="F1945" s="13" t="n"/>
      <c r="G1945" s="14" t="n"/>
      <c r="H1945" s="15" t="n"/>
      <c r="I1945" s="15" t="n"/>
      <c r="J1945" s="308" t="n"/>
      <c r="K1945" s="15" t="n"/>
      <c r="L1945" s="15" t="n"/>
      <c r="M1945" s="15" t="n"/>
      <c r="N1945" s="14" t="n"/>
      <c r="O1945" s="13" t="n"/>
      <c r="P1945" s="14" t="n"/>
      <c r="Q1945" s="15">
        <f>IF(N1945="Sí",0,H1945-I1945-K1945)</f>
        <v/>
      </c>
      <c r="R1945" s="14">
        <f>F1945-TODAY()</f>
        <v/>
      </c>
      <c r="S1945" s="14">
        <f>IF(N1945="Sí","🟢 Pagado",IF(R1945&lt;0,"🔴 Vencido",IF(R1945&lt;=7,"🟡 Por vencer","")))</f>
        <v/>
      </c>
      <c r="T1945" s="14" t="n"/>
      <c r="U1945" s="14" t="n"/>
      <c r="V1945" s="14" t="n"/>
      <c r="W1945" s="14" t="n"/>
      <c r="X1945" s="87" t="n"/>
    </row>
    <row r="1946">
      <c r="A1946" s="13" t="n"/>
      <c r="B1946" s="14" t="n"/>
      <c r="C1946" s="14" t="n"/>
      <c r="D1946" s="14" t="n"/>
      <c r="E1946" s="13" t="n"/>
      <c r="F1946" s="13" t="n"/>
      <c r="G1946" s="14" t="n"/>
      <c r="H1946" s="15" t="n"/>
      <c r="I1946" s="15" t="n"/>
      <c r="J1946" s="308" t="n"/>
      <c r="K1946" s="15" t="n"/>
      <c r="L1946" s="15" t="n"/>
      <c r="M1946" s="15" t="n"/>
      <c r="N1946" s="14" t="n"/>
      <c r="O1946" s="13" t="n"/>
      <c r="P1946" s="14" t="n"/>
      <c r="Q1946" s="15">
        <f>IF(N1946="Sí",0,H1946-I1946-K1946)</f>
        <v/>
      </c>
      <c r="R1946" s="14">
        <f>F1946-TODAY()</f>
        <v/>
      </c>
      <c r="S1946" s="14">
        <f>IF(N1946="Sí","🟢 Pagado",IF(R1946&lt;0,"🔴 Vencido",IF(R1946&lt;=7,"🟡 Por vencer","")))</f>
        <v/>
      </c>
      <c r="T1946" s="14" t="n"/>
      <c r="U1946" s="14" t="n"/>
      <c r="V1946" s="14" t="n"/>
      <c r="W1946" s="14" t="n"/>
      <c r="X1946" s="87" t="n"/>
    </row>
    <row r="1947">
      <c r="A1947" s="13" t="n"/>
      <c r="B1947" s="14" t="n"/>
      <c r="C1947" s="14" t="n"/>
      <c r="D1947" s="14" t="n"/>
      <c r="E1947" s="13" t="n"/>
      <c r="F1947" s="13" t="n"/>
      <c r="G1947" s="14" t="n"/>
      <c r="H1947" s="15" t="n"/>
      <c r="I1947" s="15" t="n"/>
      <c r="J1947" s="308" t="n"/>
      <c r="K1947" s="15" t="n"/>
      <c r="L1947" s="15" t="n"/>
      <c r="M1947" s="15" t="n"/>
      <c r="N1947" s="14" t="n"/>
      <c r="O1947" s="13" t="n"/>
      <c r="P1947" s="14" t="n"/>
      <c r="Q1947" s="15">
        <f>IF(N1947="Sí",0,H1947-I1947-K1947)</f>
        <v/>
      </c>
      <c r="R1947" s="14">
        <f>F1947-TODAY()</f>
        <v/>
      </c>
      <c r="S1947" s="14">
        <f>IF(N1947="Sí","🟢 Pagado",IF(R1947&lt;0,"🔴 Vencido",IF(R1947&lt;=7,"🟡 Por vencer","")))</f>
        <v/>
      </c>
      <c r="T1947" s="14" t="n"/>
      <c r="U1947" s="14" t="n"/>
      <c r="V1947" s="14" t="n"/>
      <c r="W1947" s="14" t="n"/>
      <c r="X1947" s="87" t="n"/>
    </row>
    <row r="1948">
      <c r="A1948" s="13" t="n"/>
      <c r="B1948" s="14" t="n"/>
      <c r="C1948" s="14" t="n"/>
      <c r="D1948" s="14" t="n"/>
      <c r="E1948" s="13" t="n"/>
      <c r="F1948" s="13" t="n"/>
      <c r="G1948" s="14" t="n"/>
      <c r="H1948" s="15" t="n"/>
      <c r="I1948" s="15" t="n"/>
      <c r="J1948" s="308" t="n"/>
      <c r="K1948" s="15" t="n"/>
      <c r="L1948" s="15" t="n"/>
      <c r="M1948" s="15" t="n"/>
      <c r="N1948" s="14" t="n"/>
      <c r="O1948" s="13" t="n"/>
      <c r="P1948" s="14" t="n"/>
      <c r="Q1948" s="15">
        <f>IF(N1948="Sí",0,H1948-I1948-K1948)</f>
        <v/>
      </c>
      <c r="R1948" s="14">
        <f>F1948-TODAY()</f>
        <v/>
      </c>
      <c r="S1948" s="14">
        <f>IF(N1948="Sí","🟢 Pagado",IF(R1948&lt;0,"🔴 Vencido",IF(R1948&lt;=7,"🟡 Por vencer","")))</f>
        <v/>
      </c>
      <c r="T1948" s="14" t="n"/>
      <c r="U1948" s="14" t="n"/>
      <c r="V1948" s="14" t="n"/>
      <c r="W1948" s="14" t="n"/>
      <c r="X1948" s="87" t="n"/>
    </row>
    <row r="1949">
      <c r="A1949" s="13" t="n"/>
      <c r="B1949" s="14" t="n"/>
      <c r="C1949" s="14" t="n"/>
      <c r="D1949" s="14" t="n"/>
      <c r="E1949" s="13" t="n"/>
      <c r="F1949" s="13" t="n"/>
      <c r="G1949" s="14" t="n"/>
      <c r="H1949" s="15" t="n"/>
      <c r="I1949" s="15" t="n"/>
      <c r="J1949" s="308" t="n"/>
      <c r="K1949" s="15" t="n"/>
      <c r="L1949" s="15" t="n"/>
      <c r="M1949" s="15" t="n"/>
      <c r="N1949" s="14" t="n"/>
      <c r="O1949" s="13" t="n"/>
      <c r="P1949" s="14" t="n"/>
      <c r="Q1949" s="15">
        <f>IF(N1949="Sí",0,H1949-I1949-K1949)</f>
        <v/>
      </c>
      <c r="R1949" s="14">
        <f>F1949-TODAY()</f>
        <v/>
      </c>
      <c r="S1949" s="14">
        <f>IF(N1949="Sí","🟢 Pagado",IF(R1949&lt;0,"🔴 Vencido",IF(R1949&lt;=7,"🟡 Por vencer","")))</f>
        <v/>
      </c>
      <c r="T1949" s="14" t="n"/>
      <c r="U1949" s="14" t="n"/>
      <c r="V1949" s="14" t="n"/>
      <c r="W1949" s="14" t="n"/>
      <c r="X1949" s="87" t="n"/>
    </row>
    <row r="1950">
      <c r="A1950" s="13" t="n"/>
      <c r="B1950" s="14" t="n"/>
      <c r="C1950" s="14" t="n"/>
      <c r="D1950" s="14" t="n"/>
      <c r="E1950" s="13" t="n"/>
      <c r="F1950" s="13" t="n"/>
      <c r="G1950" s="14" t="n"/>
      <c r="H1950" s="15" t="n"/>
      <c r="I1950" s="15" t="n"/>
      <c r="J1950" s="308" t="n"/>
      <c r="K1950" s="15" t="n"/>
      <c r="L1950" s="15" t="n"/>
      <c r="M1950" s="15" t="n"/>
      <c r="N1950" s="14" t="n"/>
      <c r="O1950" s="13" t="n"/>
      <c r="P1950" s="14" t="n"/>
      <c r="Q1950" s="15">
        <f>IF(N1950="Sí",0,H1950-I1950-K1950)</f>
        <v/>
      </c>
      <c r="R1950" s="14">
        <f>F1950-TODAY()</f>
        <v/>
      </c>
      <c r="S1950" s="14">
        <f>IF(N1950="Sí","🟢 Pagado",IF(R1950&lt;0,"🔴 Vencido",IF(R1950&lt;=7,"🟡 Por vencer","")))</f>
        <v/>
      </c>
      <c r="T1950" s="14" t="n"/>
      <c r="U1950" s="14" t="n"/>
      <c r="V1950" s="14" t="n"/>
      <c r="W1950" s="14" t="n"/>
      <c r="X1950" s="87" t="n"/>
    </row>
    <row r="1951">
      <c r="A1951" s="13" t="n"/>
      <c r="B1951" s="14" t="n"/>
      <c r="C1951" s="14" t="n"/>
      <c r="D1951" s="14" t="n"/>
      <c r="E1951" s="13" t="n"/>
      <c r="F1951" s="13" t="n"/>
      <c r="G1951" s="14" t="n"/>
      <c r="H1951" s="15" t="n"/>
      <c r="I1951" s="15" t="n"/>
      <c r="J1951" s="308" t="n"/>
      <c r="K1951" s="15" t="n"/>
      <c r="L1951" s="15" t="n"/>
      <c r="M1951" s="15" t="n"/>
      <c r="N1951" s="14" t="n"/>
      <c r="O1951" s="13" t="n"/>
      <c r="P1951" s="14" t="n"/>
      <c r="Q1951" s="15">
        <f>IF(N1951="Sí",0,H1951-I1951-K1951)</f>
        <v/>
      </c>
      <c r="R1951" s="14">
        <f>F1951-TODAY()</f>
        <v/>
      </c>
      <c r="S1951" s="14">
        <f>IF(N1951="Sí","🟢 Pagado",IF(R1951&lt;0,"🔴 Vencido",IF(R1951&lt;=7,"🟡 Por vencer","")))</f>
        <v/>
      </c>
      <c r="T1951" s="14" t="n"/>
      <c r="U1951" s="14" t="n"/>
      <c r="V1951" s="14" t="n"/>
      <c r="W1951" s="14" t="n"/>
      <c r="X1951" s="87" t="n"/>
    </row>
    <row r="1952">
      <c r="A1952" s="13" t="n"/>
      <c r="B1952" s="14" t="n"/>
      <c r="C1952" s="14" t="n"/>
      <c r="D1952" s="14" t="n"/>
      <c r="E1952" s="13" t="n"/>
      <c r="F1952" s="13" t="n"/>
      <c r="G1952" s="14" t="n"/>
      <c r="H1952" s="15" t="n"/>
      <c r="I1952" s="15" t="n"/>
      <c r="J1952" s="308" t="n"/>
      <c r="K1952" s="15" t="n"/>
      <c r="L1952" s="15" t="n"/>
      <c r="M1952" s="15" t="n"/>
      <c r="N1952" s="14" t="n"/>
      <c r="O1952" s="13" t="n"/>
      <c r="P1952" s="14" t="n"/>
      <c r="Q1952" s="15">
        <f>IF(N1952="Sí",0,H1952-I1952-K1952)</f>
        <v/>
      </c>
      <c r="R1952" s="14">
        <f>F1952-TODAY()</f>
        <v/>
      </c>
      <c r="S1952" s="14">
        <f>IF(N1952="Sí","🟢 Pagado",IF(R1952&lt;0,"🔴 Vencido",IF(R1952&lt;=7,"🟡 Por vencer","")))</f>
        <v/>
      </c>
      <c r="T1952" s="14" t="n"/>
      <c r="U1952" s="14" t="n"/>
      <c r="V1952" s="14" t="n"/>
      <c r="W1952" s="14" t="n"/>
      <c r="X1952" s="87" t="n"/>
    </row>
    <row r="1953">
      <c r="A1953" s="13" t="n"/>
      <c r="B1953" s="14" t="n"/>
      <c r="C1953" s="14" t="n"/>
      <c r="D1953" s="14" t="n"/>
      <c r="E1953" s="13" t="n"/>
      <c r="F1953" s="13" t="n"/>
      <c r="G1953" s="14" t="n"/>
      <c r="H1953" s="15" t="n"/>
      <c r="I1953" s="15" t="n"/>
      <c r="J1953" s="308" t="n"/>
      <c r="K1953" s="15" t="n"/>
      <c r="L1953" s="15" t="n"/>
      <c r="M1953" s="15" t="n"/>
      <c r="N1953" s="14" t="n"/>
      <c r="O1953" s="13" t="n"/>
      <c r="P1953" s="14" t="n"/>
      <c r="Q1953" s="15">
        <f>IF(N1953="Sí",0,H1953-I1953-K1953)</f>
        <v/>
      </c>
      <c r="R1953" s="14">
        <f>F1953-TODAY()</f>
        <v/>
      </c>
      <c r="S1953" s="14">
        <f>IF(N1953="Sí","🟢 Pagado",IF(R1953&lt;0,"🔴 Vencido",IF(R1953&lt;=7,"🟡 Por vencer","")))</f>
        <v/>
      </c>
      <c r="T1953" s="14" t="n"/>
      <c r="U1953" s="14" t="n"/>
      <c r="V1953" s="14" t="n"/>
      <c r="W1953" s="14" t="n"/>
      <c r="X1953" s="87" t="n"/>
    </row>
    <row r="1954">
      <c r="A1954" s="13" t="n"/>
      <c r="B1954" s="14" t="n"/>
      <c r="C1954" s="14" t="n"/>
      <c r="D1954" s="14" t="n"/>
      <c r="E1954" s="13" t="n"/>
      <c r="F1954" s="13" t="n"/>
      <c r="G1954" s="14" t="n"/>
      <c r="H1954" s="15" t="n"/>
      <c r="I1954" s="15" t="n"/>
      <c r="J1954" s="308" t="n"/>
      <c r="K1954" s="15" t="n"/>
      <c r="L1954" s="15" t="n"/>
      <c r="M1954" s="15" t="n"/>
      <c r="N1954" s="14" t="n"/>
      <c r="O1954" s="13" t="n"/>
      <c r="P1954" s="14" t="n"/>
      <c r="Q1954" s="15">
        <f>IF(N1954="Sí",0,H1954-I1954-K1954)</f>
        <v/>
      </c>
      <c r="R1954" s="14">
        <f>F1954-TODAY()</f>
        <v/>
      </c>
      <c r="S1954" s="14">
        <f>IF(N1954="Sí","🟢 Pagado",IF(R1954&lt;0,"🔴 Vencido",IF(R1954&lt;=7,"🟡 Por vencer","")))</f>
        <v/>
      </c>
      <c r="T1954" s="14" t="n"/>
      <c r="U1954" s="14" t="n"/>
      <c r="V1954" s="14" t="n"/>
      <c r="W1954" s="14" t="n"/>
      <c r="X1954" s="87" t="n"/>
    </row>
    <row r="1955">
      <c r="A1955" s="13" t="n"/>
      <c r="B1955" s="14" t="n"/>
      <c r="C1955" s="14" t="n"/>
      <c r="D1955" s="14" t="n"/>
      <c r="E1955" s="13" t="n"/>
      <c r="F1955" s="13" t="n"/>
      <c r="G1955" s="14" t="n"/>
      <c r="H1955" s="15" t="n"/>
      <c r="I1955" s="15" t="n"/>
      <c r="J1955" s="308" t="n"/>
      <c r="K1955" s="15" t="n"/>
      <c r="L1955" s="15" t="n"/>
      <c r="M1955" s="15" t="n"/>
      <c r="N1955" s="14" t="n"/>
      <c r="O1955" s="13" t="n"/>
      <c r="P1955" s="14" t="n"/>
      <c r="Q1955" s="15">
        <f>IF(N1955="Sí",0,H1955-I1955-K1955)</f>
        <v/>
      </c>
      <c r="R1955" s="14">
        <f>F1955-TODAY()</f>
        <v/>
      </c>
      <c r="S1955" s="14">
        <f>IF(N1955="Sí","🟢 Pagado",IF(R1955&lt;0,"🔴 Vencido",IF(R1955&lt;=7,"🟡 Por vencer","")))</f>
        <v/>
      </c>
      <c r="T1955" s="14" t="n"/>
      <c r="U1955" s="14" t="n"/>
      <c r="V1955" s="14" t="n"/>
      <c r="W1955" s="14" t="n"/>
      <c r="X1955" s="87" t="n"/>
    </row>
    <row r="1956">
      <c r="A1956" s="13" t="n"/>
      <c r="B1956" s="14" t="n"/>
      <c r="C1956" s="14" t="n"/>
      <c r="D1956" s="14" t="n"/>
      <c r="E1956" s="13" t="n"/>
      <c r="F1956" s="13" t="n"/>
      <c r="G1956" s="14" t="n"/>
      <c r="H1956" s="15" t="n"/>
      <c r="I1956" s="15" t="n"/>
      <c r="J1956" s="308" t="n"/>
      <c r="K1956" s="15" t="n"/>
      <c r="L1956" s="15" t="n"/>
      <c r="M1956" s="15" t="n"/>
      <c r="N1956" s="14" t="n"/>
      <c r="O1956" s="13" t="n"/>
      <c r="P1956" s="14" t="n"/>
      <c r="Q1956" s="15">
        <f>IF(N1956="Sí",0,H1956-I1956-K1956)</f>
        <v/>
      </c>
      <c r="R1956" s="14">
        <f>F1956-TODAY()</f>
        <v/>
      </c>
      <c r="S1956" s="14">
        <f>IF(N1956="Sí","🟢 Pagado",IF(R1956&lt;0,"🔴 Vencido",IF(R1956&lt;=7,"🟡 Por vencer","")))</f>
        <v/>
      </c>
      <c r="T1956" s="14" t="n"/>
      <c r="U1956" s="14" t="n"/>
      <c r="V1956" s="14" t="n"/>
      <c r="W1956" s="14" t="n"/>
      <c r="X1956" s="87" t="n"/>
    </row>
    <row r="1957">
      <c r="A1957" s="13" t="n"/>
      <c r="B1957" s="14" t="n"/>
      <c r="C1957" s="14" t="n"/>
      <c r="D1957" s="14" t="n"/>
      <c r="E1957" s="13" t="n"/>
      <c r="F1957" s="13" t="n"/>
      <c r="G1957" s="14" t="n"/>
      <c r="H1957" s="15" t="n"/>
      <c r="I1957" s="15" t="n"/>
      <c r="J1957" s="308" t="n"/>
      <c r="K1957" s="15" t="n"/>
      <c r="L1957" s="15" t="n"/>
      <c r="M1957" s="15" t="n"/>
      <c r="N1957" s="14" t="n"/>
      <c r="O1957" s="13" t="n"/>
      <c r="P1957" s="14" t="n"/>
      <c r="Q1957" s="15">
        <f>IF(N1957="Sí",0,H1957-I1957-K1957)</f>
        <v/>
      </c>
      <c r="R1957" s="14">
        <f>F1957-TODAY()</f>
        <v/>
      </c>
      <c r="S1957" s="14">
        <f>IF(N1957="Sí","🟢 Pagado",IF(R1957&lt;0,"🔴 Vencido",IF(R1957&lt;=7,"🟡 Por vencer","")))</f>
        <v/>
      </c>
      <c r="T1957" s="14" t="n"/>
      <c r="U1957" s="14" t="n"/>
      <c r="V1957" s="14" t="n"/>
      <c r="W1957" s="14" t="n"/>
      <c r="X1957" s="87" t="n"/>
    </row>
    <row r="1958">
      <c r="A1958" s="13" t="n"/>
      <c r="B1958" s="14" t="n"/>
      <c r="C1958" s="14" t="n"/>
      <c r="D1958" s="14" t="n"/>
      <c r="E1958" s="13" t="n"/>
      <c r="F1958" s="13" t="n"/>
      <c r="G1958" s="14" t="n"/>
      <c r="H1958" s="15" t="n"/>
      <c r="I1958" s="15" t="n"/>
      <c r="J1958" s="308" t="n"/>
      <c r="K1958" s="15" t="n"/>
      <c r="L1958" s="15" t="n"/>
      <c r="M1958" s="15" t="n"/>
      <c r="N1958" s="14" t="n"/>
      <c r="O1958" s="13" t="n"/>
      <c r="P1958" s="14" t="n"/>
      <c r="Q1958" s="15">
        <f>IF(N1958="Sí",0,H1958-I1958-K1958)</f>
        <v/>
      </c>
      <c r="R1958" s="14">
        <f>F1958-TODAY()</f>
        <v/>
      </c>
      <c r="S1958" s="14">
        <f>IF(N1958="Sí","🟢 Pagado",IF(R1958&lt;0,"🔴 Vencido",IF(R1958&lt;=7,"🟡 Por vencer","")))</f>
        <v/>
      </c>
      <c r="T1958" s="14" t="n"/>
      <c r="U1958" s="14" t="n"/>
      <c r="V1958" s="14" t="n"/>
      <c r="W1958" s="14" t="n"/>
      <c r="X1958" s="87" t="n"/>
    </row>
    <row r="1959">
      <c r="A1959" s="13" t="n"/>
      <c r="B1959" s="14" t="n"/>
      <c r="C1959" s="14" t="n"/>
      <c r="D1959" s="14" t="n"/>
      <c r="E1959" s="13" t="n"/>
      <c r="F1959" s="13" t="n"/>
      <c r="G1959" s="14" t="n"/>
      <c r="H1959" s="15" t="n"/>
      <c r="I1959" s="15" t="n"/>
      <c r="J1959" s="308" t="n"/>
      <c r="K1959" s="15" t="n"/>
      <c r="L1959" s="15" t="n"/>
      <c r="M1959" s="15" t="n"/>
      <c r="N1959" s="14" t="n"/>
      <c r="O1959" s="13" t="n"/>
      <c r="P1959" s="14" t="n"/>
      <c r="Q1959" s="15">
        <f>IF(N1959="Sí",0,H1959-I1959-K1959)</f>
        <v/>
      </c>
      <c r="R1959" s="14">
        <f>F1959-TODAY()</f>
        <v/>
      </c>
      <c r="S1959" s="14">
        <f>IF(N1959="Sí","🟢 Pagado",IF(R1959&lt;0,"🔴 Vencido",IF(R1959&lt;=7,"🟡 Por vencer","")))</f>
        <v/>
      </c>
      <c r="T1959" s="14" t="n"/>
      <c r="U1959" s="14" t="n"/>
      <c r="V1959" s="14" t="n"/>
      <c r="W1959" s="14" t="n"/>
      <c r="X1959" s="87" t="n"/>
    </row>
    <row r="1960">
      <c r="A1960" s="13" t="n"/>
      <c r="B1960" s="14" t="n"/>
      <c r="C1960" s="14" t="n"/>
      <c r="D1960" s="14" t="n"/>
      <c r="E1960" s="13" t="n"/>
      <c r="F1960" s="13" t="n"/>
      <c r="G1960" s="14" t="n"/>
      <c r="H1960" s="15" t="n"/>
      <c r="I1960" s="15" t="n"/>
      <c r="J1960" s="308" t="n"/>
      <c r="K1960" s="15" t="n"/>
      <c r="L1960" s="15" t="n"/>
      <c r="M1960" s="15" t="n"/>
      <c r="N1960" s="14" t="n"/>
      <c r="O1960" s="13" t="n"/>
      <c r="P1960" s="14" t="n"/>
      <c r="Q1960" s="15">
        <f>IF(N1960="Sí",0,H1960-I1960-K1960)</f>
        <v/>
      </c>
      <c r="R1960" s="14">
        <f>F1960-TODAY()</f>
        <v/>
      </c>
      <c r="S1960" s="14">
        <f>IF(N1960="Sí","🟢 Pagado",IF(R1960&lt;0,"🔴 Vencido",IF(R1960&lt;=7,"🟡 Por vencer","")))</f>
        <v/>
      </c>
      <c r="T1960" s="14" t="n"/>
      <c r="U1960" s="14" t="n"/>
      <c r="V1960" s="14" t="n"/>
      <c r="W1960" s="14" t="n"/>
      <c r="X1960" s="87" t="n"/>
    </row>
    <row r="1961">
      <c r="A1961" s="13" t="n"/>
      <c r="B1961" s="14" t="n"/>
      <c r="C1961" s="14" t="n"/>
      <c r="D1961" s="14" t="n"/>
      <c r="E1961" s="13" t="n"/>
      <c r="F1961" s="13" t="n"/>
      <c r="G1961" s="14" t="n"/>
      <c r="H1961" s="15" t="n"/>
      <c r="I1961" s="15" t="n"/>
      <c r="J1961" s="308" t="n"/>
      <c r="K1961" s="15" t="n"/>
      <c r="L1961" s="15" t="n"/>
      <c r="M1961" s="15" t="n"/>
      <c r="N1961" s="14" t="n"/>
      <c r="O1961" s="13" t="n"/>
      <c r="P1961" s="14" t="n"/>
      <c r="Q1961" s="15">
        <f>IF(N1961="Sí",0,H1961-I1961-K1961)</f>
        <v/>
      </c>
      <c r="R1961" s="14">
        <f>F1961-TODAY()</f>
        <v/>
      </c>
      <c r="S1961" s="14">
        <f>IF(N1961="Sí","🟢 Pagado",IF(R1961&lt;0,"🔴 Vencido",IF(R1961&lt;=7,"🟡 Por vencer","")))</f>
        <v/>
      </c>
      <c r="T1961" s="14" t="n"/>
      <c r="U1961" s="14" t="n"/>
      <c r="V1961" s="14" t="n"/>
      <c r="W1961" s="14" t="n"/>
      <c r="X1961" s="87" t="n"/>
    </row>
    <row r="1962">
      <c r="A1962" s="13" t="n"/>
      <c r="B1962" s="14" t="n"/>
      <c r="C1962" s="14" t="n"/>
      <c r="D1962" s="14" t="n"/>
      <c r="E1962" s="13" t="n"/>
      <c r="F1962" s="13" t="n"/>
      <c r="G1962" s="14" t="n"/>
      <c r="H1962" s="15" t="n"/>
      <c r="I1962" s="15" t="n"/>
      <c r="J1962" s="308" t="n"/>
      <c r="K1962" s="15" t="n"/>
      <c r="L1962" s="15" t="n"/>
      <c r="M1962" s="15" t="n"/>
      <c r="N1962" s="14" t="n"/>
      <c r="O1962" s="13" t="n"/>
      <c r="P1962" s="14" t="n"/>
      <c r="Q1962" s="15">
        <f>IF(N1962="Sí",0,H1962-I1962-K1962)</f>
        <v/>
      </c>
      <c r="R1962" s="14">
        <f>F1962-TODAY()</f>
        <v/>
      </c>
      <c r="S1962" s="14">
        <f>IF(N1962="Sí","🟢 Pagado",IF(R1962&lt;0,"🔴 Vencido",IF(R1962&lt;=7,"🟡 Por vencer","")))</f>
        <v/>
      </c>
      <c r="T1962" s="14" t="n"/>
      <c r="U1962" s="14" t="n"/>
      <c r="V1962" s="14" t="n"/>
      <c r="W1962" s="14" t="n"/>
      <c r="X1962" s="87" t="n"/>
    </row>
    <row r="1963">
      <c r="A1963" s="13" t="n"/>
      <c r="B1963" s="14" t="n"/>
      <c r="C1963" s="14" t="n"/>
      <c r="D1963" s="14" t="n"/>
      <c r="E1963" s="13" t="n"/>
      <c r="F1963" s="13" t="n"/>
      <c r="G1963" s="14" t="n"/>
      <c r="H1963" s="15" t="n"/>
      <c r="I1963" s="15" t="n"/>
      <c r="J1963" s="308" t="n"/>
      <c r="K1963" s="15" t="n"/>
      <c r="L1963" s="15" t="n"/>
      <c r="M1963" s="15" t="n"/>
      <c r="N1963" s="14" t="n"/>
      <c r="O1963" s="13" t="n"/>
      <c r="P1963" s="14" t="n"/>
      <c r="Q1963" s="15">
        <f>IF(N1963="Sí",0,H1963-I1963-K1963)</f>
        <v/>
      </c>
      <c r="R1963" s="14">
        <f>F1963-TODAY()</f>
        <v/>
      </c>
      <c r="S1963" s="14">
        <f>IF(N1963="Sí","🟢 Pagado",IF(R1963&lt;0,"🔴 Vencido",IF(R1963&lt;=7,"🟡 Por vencer","")))</f>
        <v/>
      </c>
      <c r="T1963" s="14" t="n"/>
      <c r="U1963" s="14" t="n"/>
      <c r="V1963" s="14" t="n"/>
      <c r="W1963" s="14" t="n"/>
      <c r="X1963" s="87" t="n"/>
    </row>
    <row r="1964">
      <c r="A1964" s="13" t="n"/>
      <c r="B1964" s="14" t="n"/>
      <c r="C1964" s="14" t="n"/>
      <c r="D1964" s="14" t="n"/>
      <c r="E1964" s="13" t="n"/>
      <c r="F1964" s="13" t="n"/>
      <c r="G1964" s="14" t="n"/>
      <c r="H1964" s="15" t="n"/>
      <c r="I1964" s="15" t="n"/>
      <c r="J1964" s="308" t="n"/>
      <c r="K1964" s="15" t="n"/>
      <c r="L1964" s="15" t="n"/>
      <c r="M1964" s="15" t="n"/>
      <c r="N1964" s="14" t="n"/>
      <c r="O1964" s="13" t="n"/>
      <c r="P1964" s="14" t="n"/>
      <c r="Q1964" s="15">
        <f>IF(N1964="Sí",0,H1964-I1964-K1964)</f>
        <v/>
      </c>
      <c r="R1964" s="14">
        <f>F1964-TODAY()</f>
        <v/>
      </c>
      <c r="S1964" s="14">
        <f>IF(N1964="Sí","🟢 Pagado",IF(R1964&lt;0,"🔴 Vencido",IF(R1964&lt;=7,"🟡 Por vencer","")))</f>
        <v/>
      </c>
      <c r="T1964" s="14" t="n"/>
      <c r="U1964" s="14" t="n"/>
      <c r="V1964" s="14" t="n"/>
      <c r="W1964" s="14" t="n"/>
      <c r="X1964" s="87" t="n"/>
    </row>
    <row r="1965">
      <c r="A1965" s="13" t="n"/>
      <c r="B1965" s="14" t="n"/>
      <c r="C1965" s="14" t="n"/>
      <c r="D1965" s="14" t="n"/>
      <c r="E1965" s="13" t="n"/>
      <c r="F1965" s="13" t="n"/>
      <c r="G1965" s="14" t="n"/>
      <c r="H1965" s="15" t="n"/>
      <c r="I1965" s="15" t="n"/>
      <c r="J1965" s="308" t="n"/>
      <c r="K1965" s="15" t="n"/>
      <c r="L1965" s="15" t="n"/>
      <c r="M1965" s="15" t="n"/>
      <c r="N1965" s="14" t="n"/>
      <c r="O1965" s="13" t="n"/>
      <c r="P1965" s="14" t="n"/>
      <c r="Q1965" s="15">
        <f>IF(N1965="Sí",0,H1965-I1965-K1965)</f>
        <v/>
      </c>
      <c r="R1965" s="14">
        <f>F1965-TODAY()</f>
        <v/>
      </c>
      <c r="S1965" s="14">
        <f>IF(N1965="Sí","🟢 Pagado",IF(R1965&lt;0,"🔴 Vencido",IF(R1965&lt;=7,"🟡 Por vencer","")))</f>
        <v/>
      </c>
      <c r="T1965" s="14" t="n"/>
      <c r="U1965" s="14" t="n"/>
      <c r="V1965" s="14" t="n"/>
      <c r="W1965" s="14" t="n"/>
      <c r="X1965" s="87" t="n"/>
    </row>
    <row r="1966">
      <c r="A1966" s="13" t="n"/>
      <c r="B1966" s="14" t="n"/>
      <c r="C1966" s="14" t="n"/>
      <c r="D1966" s="14" t="n"/>
      <c r="E1966" s="13" t="n"/>
      <c r="F1966" s="13" t="n"/>
      <c r="G1966" s="14" t="n"/>
      <c r="H1966" s="15" t="n"/>
      <c r="I1966" s="15" t="n"/>
      <c r="J1966" s="308" t="n"/>
      <c r="K1966" s="15" t="n"/>
      <c r="L1966" s="15" t="n"/>
      <c r="M1966" s="15" t="n"/>
      <c r="N1966" s="14" t="n"/>
      <c r="O1966" s="13" t="n"/>
      <c r="P1966" s="14" t="n"/>
      <c r="Q1966" s="15">
        <f>IF(N1966="Sí",0,H1966-I1966-K1966)</f>
        <v/>
      </c>
      <c r="R1966" s="14">
        <f>F1966-TODAY()</f>
        <v/>
      </c>
      <c r="S1966" s="14">
        <f>IF(N1966="Sí","🟢 Pagado",IF(R1966&lt;0,"🔴 Vencido",IF(R1966&lt;=7,"🟡 Por vencer","")))</f>
        <v/>
      </c>
      <c r="T1966" s="14" t="n"/>
      <c r="U1966" s="14" t="n"/>
      <c r="V1966" s="14" t="n"/>
      <c r="W1966" s="14" t="n"/>
      <c r="X1966" s="87" t="n"/>
    </row>
    <row r="1967">
      <c r="A1967" s="13" t="n"/>
      <c r="B1967" s="14" t="n"/>
      <c r="C1967" s="14" t="n"/>
      <c r="D1967" s="14" t="n"/>
      <c r="E1967" s="13" t="n"/>
      <c r="F1967" s="13" t="n"/>
      <c r="G1967" s="14" t="n"/>
      <c r="H1967" s="15" t="n"/>
      <c r="I1967" s="15" t="n"/>
      <c r="J1967" s="308" t="n"/>
      <c r="K1967" s="15" t="n"/>
      <c r="L1967" s="15" t="n"/>
      <c r="M1967" s="15" t="n"/>
      <c r="N1967" s="14" t="n"/>
      <c r="O1967" s="13" t="n"/>
      <c r="P1967" s="14" t="n"/>
      <c r="Q1967" s="15">
        <f>IF(N1967="Sí",0,H1967-I1967-K1967)</f>
        <v/>
      </c>
      <c r="R1967" s="14">
        <f>F1967-TODAY()</f>
        <v/>
      </c>
      <c r="S1967" s="14">
        <f>IF(N1967="Sí","🟢 Pagado",IF(R1967&lt;0,"🔴 Vencido",IF(R1967&lt;=7,"🟡 Por vencer","")))</f>
        <v/>
      </c>
      <c r="T1967" s="14" t="n"/>
      <c r="U1967" s="14" t="n"/>
      <c r="V1967" s="14" t="n"/>
      <c r="W1967" s="14" t="n"/>
      <c r="X1967" s="87" t="n"/>
    </row>
    <row r="1968">
      <c r="A1968" s="13" t="n"/>
      <c r="B1968" s="14" t="n"/>
      <c r="C1968" s="14" t="n"/>
      <c r="D1968" s="14" t="n"/>
      <c r="E1968" s="13" t="n"/>
      <c r="F1968" s="13" t="n"/>
      <c r="G1968" s="14" t="n"/>
      <c r="H1968" s="15" t="n"/>
      <c r="I1968" s="15" t="n"/>
      <c r="J1968" s="308" t="n"/>
      <c r="K1968" s="15" t="n"/>
      <c r="L1968" s="15" t="n"/>
      <c r="M1968" s="15" t="n"/>
      <c r="N1968" s="14" t="n"/>
      <c r="O1968" s="13" t="n"/>
      <c r="P1968" s="14" t="n"/>
      <c r="Q1968" s="15">
        <f>IF(N1968="Sí",0,H1968-I1968-K1968)</f>
        <v/>
      </c>
      <c r="R1968" s="14">
        <f>F1968-TODAY()</f>
        <v/>
      </c>
      <c r="S1968" s="14">
        <f>IF(N1968="Sí","🟢 Pagado",IF(R1968&lt;0,"🔴 Vencido",IF(R1968&lt;=7,"🟡 Por vencer","")))</f>
        <v/>
      </c>
      <c r="T1968" s="14" t="n"/>
      <c r="U1968" s="14" t="n"/>
      <c r="V1968" s="14" t="n"/>
      <c r="W1968" s="14" t="n"/>
      <c r="X1968" s="87" t="n"/>
    </row>
    <row r="1969">
      <c r="A1969" s="13" t="n"/>
      <c r="B1969" s="14" t="n"/>
      <c r="C1969" s="14" t="n"/>
      <c r="D1969" s="14" t="n"/>
      <c r="E1969" s="13" t="n"/>
      <c r="F1969" s="13" t="n"/>
      <c r="G1969" s="14" t="n"/>
      <c r="H1969" s="15" t="n"/>
      <c r="I1969" s="15" t="n"/>
      <c r="J1969" s="308" t="n"/>
      <c r="K1969" s="15" t="n"/>
      <c r="L1969" s="15" t="n"/>
      <c r="M1969" s="15" t="n"/>
      <c r="N1969" s="14" t="n"/>
      <c r="O1969" s="13" t="n"/>
      <c r="P1969" s="14" t="n"/>
      <c r="Q1969" s="15">
        <f>IF(N1969="Sí",0,H1969-I1969-K1969)</f>
        <v/>
      </c>
      <c r="R1969" s="14">
        <f>F1969-TODAY()</f>
        <v/>
      </c>
      <c r="S1969" s="14">
        <f>IF(N1969="Sí","🟢 Pagado",IF(R1969&lt;0,"🔴 Vencido",IF(R1969&lt;=7,"🟡 Por vencer","")))</f>
        <v/>
      </c>
      <c r="T1969" s="14" t="n"/>
      <c r="U1969" s="14" t="n"/>
      <c r="V1969" s="14" t="n"/>
      <c r="W1969" s="14" t="n"/>
      <c r="X1969" s="87" t="n"/>
    </row>
    <row r="1970">
      <c r="A1970" s="13" t="n"/>
      <c r="B1970" s="14" t="n"/>
      <c r="C1970" s="14" t="n"/>
      <c r="D1970" s="14" t="n"/>
      <c r="E1970" s="13" t="n"/>
      <c r="F1970" s="13" t="n"/>
      <c r="G1970" s="14" t="n"/>
      <c r="H1970" s="15" t="n"/>
      <c r="I1970" s="15" t="n"/>
      <c r="J1970" s="308" t="n"/>
      <c r="K1970" s="15" t="n"/>
      <c r="L1970" s="15" t="n"/>
      <c r="M1970" s="15" t="n"/>
      <c r="N1970" s="14" t="n"/>
      <c r="O1970" s="13" t="n"/>
      <c r="P1970" s="14" t="n"/>
      <c r="Q1970" s="15">
        <f>IF(N1970="Sí",0,H1970-I1970-K1970)</f>
        <v/>
      </c>
      <c r="R1970" s="14">
        <f>F1970-TODAY()</f>
        <v/>
      </c>
      <c r="S1970" s="14">
        <f>IF(N1970="Sí","🟢 Pagado",IF(R1970&lt;0,"🔴 Vencido",IF(R1970&lt;=7,"🟡 Por vencer","")))</f>
        <v/>
      </c>
      <c r="T1970" s="14" t="n"/>
      <c r="U1970" s="14" t="n"/>
      <c r="V1970" s="14" t="n"/>
      <c r="W1970" s="14" t="n"/>
      <c r="X1970" s="87" t="n"/>
    </row>
    <row r="1971">
      <c r="A1971" s="13" t="n"/>
      <c r="B1971" s="14" t="n"/>
      <c r="C1971" s="14" t="n"/>
      <c r="D1971" s="14" t="n"/>
      <c r="E1971" s="13" t="n"/>
      <c r="F1971" s="13" t="n"/>
      <c r="G1971" s="14" t="n"/>
      <c r="H1971" s="15" t="n"/>
      <c r="I1971" s="15" t="n"/>
      <c r="J1971" s="308" t="n"/>
      <c r="K1971" s="15" t="n"/>
      <c r="L1971" s="15" t="n"/>
      <c r="M1971" s="15" t="n"/>
      <c r="N1971" s="14" t="n"/>
      <c r="O1971" s="13" t="n"/>
      <c r="P1971" s="14" t="n"/>
      <c r="Q1971" s="15">
        <f>IF(N1971="Sí",0,H1971-I1971-K1971)</f>
        <v/>
      </c>
      <c r="R1971" s="14">
        <f>F1971-TODAY()</f>
        <v/>
      </c>
      <c r="S1971" s="14">
        <f>IF(N1971="Sí","🟢 Pagado",IF(R1971&lt;0,"🔴 Vencido",IF(R1971&lt;=7,"🟡 Por vencer","")))</f>
        <v/>
      </c>
      <c r="T1971" s="14" t="n"/>
      <c r="U1971" s="14" t="n"/>
      <c r="V1971" s="14" t="n"/>
      <c r="W1971" s="14" t="n"/>
      <c r="X1971" s="87" t="n"/>
    </row>
    <row r="1972">
      <c r="A1972" s="13" t="n"/>
      <c r="B1972" s="14" t="n"/>
      <c r="C1972" s="14" t="n"/>
      <c r="D1972" s="14" t="n"/>
      <c r="E1972" s="13" t="n"/>
      <c r="F1972" s="13" t="n"/>
      <c r="G1972" s="14" t="n"/>
      <c r="H1972" s="15" t="n"/>
      <c r="I1972" s="15" t="n"/>
      <c r="J1972" s="308" t="n"/>
      <c r="K1972" s="15" t="n"/>
      <c r="L1972" s="15" t="n"/>
      <c r="M1972" s="15" t="n"/>
      <c r="N1972" s="14" t="n"/>
      <c r="O1972" s="13" t="n"/>
      <c r="P1972" s="14" t="n"/>
      <c r="Q1972" s="15">
        <f>IF(N1972="Sí",0,H1972-I1972-K1972)</f>
        <v/>
      </c>
      <c r="R1972" s="14">
        <f>F1972-TODAY()</f>
        <v/>
      </c>
      <c r="S1972" s="14">
        <f>IF(N1972="Sí","🟢 Pagado",IF(R1972&lt;0,"🔴 Vencido",IF(R1972&lt;=7,"🟡 Por vencer","")))</f>
        <v/>
      </c>
      <c r="T1972" s="14" t="n"/>
      <c r="U1972" s="14" t="n"/>
      <c r="V1972" s="14" t="n"/>
      <c r="W1972" s="14" t="n"/>
      <c r="X1972" s="87" t="n"/>
    </row>
    <row r="1973">
      <c r="A1973" s="13" t="n"/>
      <c r="B1973" s="14" t="n"/>
      <c r="C1973" s="14" t="n"/>
      <c r="D1973" s="14" t="n"/>
      <c r="E1973" s="13" t="n"/>
      <c r="F1973" s="13" t="n"/>
      <c r="G1973" s="14" t="n"/>
      <c r="H1973" s="15" t="n"/>
      <c r="I1973" s="15" t="n"/>
      <c r="J1973" s="308" t="n"/>
      <c r="K1973" s="15" t="n"/>
      <c r="L1973" s="15" t="n"/>
      <c r="M1973" s="15" t="n"/>
      <c r="N1973" s="14" t="n"/>
      <c r="O1973" s="13" t="n"/>
      <c r="P1973" s="14" t="n"/>
      <c r="Q1973" s="15">
        <f>IF(N1973="Sí",0,H1973-I1973-K1973)</f>
        <v/>
      </c>
      <c r="R1973" s="14">
        <f>F1973-TODAY()</f>
        <v/>
      </c>
      <c r="S1973" s="14">
        <f>IF(N1973="Sí","🟢 Pagado",IF(R1973&lt;0,"🔴 Vencido",IF(R1973&lt;=7,"🟡 Por vencer","")))</f>
        <v/>
      </c>
      <c r="T1973" s="14" t="n"/>
      <c r="U1973" s="14" t="n"/>
      <c r="V1973" s="14" t="n"/>
      <c r="W1973" s="14" t="n"/>
      <c r="X1973" s="87" t="n"/>
    </row>
    <row r="1974">
      <c r="A1974" s="13" t="n"/>
      <c r="B1974" s="14" t="n"/>
      <c r="C1974" s="14" t="n"/>
      <c r="D1974" s="14" t="n"/>
      <c r="E1974" s="13" t="n"/>
      <c r="F1974" s="13" t="n"/>
      <c r="G1974" s="14" t="n"/>
      <c r="H1974" s="15" t="n"/>
      <c r="I1974" s="15" t="n"/>
      <c r="J1974" s="308" t="n"/>
      <c r="K1974" s="15" t="n"/>
      <c r="L1974" s="15" t="n"/>
      <c r="M1974" s="15" t="n"/>
      <c r="N1974" s="14" t="n"/>
      <c r="O1974" s="13" t="n"/>
      <c r="P1974" s="14" t="n"/>
      <c r="Q1974" s="15">
        <f>IF(N1974="Sí",0,H1974-I1974-K1974)</f>
        <v/>
      </c>
      <c r="R1974" s="14">
        <f>F1974-TODAY()</f>
        <v/>
      </c>
      <c r="S1974" s="14">
        <f>IF(N1974="Sí","🟢 Pagado",IF(R1974&lt;0,"🔴 Vencido",IF(R1974&lt;=7,"🟡 Por vencer","")))</f>
        <v/>
      </c>
      <c r="T1974" s="14" t="n"/>
      <c r="U1974" s="14" t="n"/>
      <c r="V1974" s="14" t="n"/>
      <c r="W1974" s="14" t="n"/>
      <c r="X1974" s="87" t="n"/>
    </row>
    <row r="1975">
      <c r="A1975" s="13" t="n"/>
      <c r="B1975" s="14" t="n"/>
      <c r="C1975" s="14" t="n"/>
      <c r="D1975" s="14" t="n"/>
      <c r="E1975" s="13" t="n"/>
      <c r="F1975" s="13" t="n"/>
      <c r="G1975" s="14" t="n"/>
      <c r="H1975" s="15" t="n"/>
      <c r="I1975" s="15" t="n"/>
      <c r="J1975" s="308" t="n"/>
      <c r="K1975" s="15" t="n"/>
      <c r="L1975" s="15" t="n"/>
      <c r="M1975" s="15" t="n"/>
      <c r="N1975" s="14" t="n"/>
      <c r="O1975" s="13" t="n"/>
      <c r="P1975" s="14" t="n"/>
      <c r="Q1975" s="15">
        <f>IF(N1975="Sí",0,H1975-I1975-K1975)</f>
        <v/>
      </c>
      <c r="R1975" s="14">
        <f>F1975-TODAY()</f>
        <v/>
      </c>
      <c r="S1975" s="14">
        <f>IF(N1975="Sí","🟢 Pagado",IF(R1975&lt;0,"🔴 Vencido",IF(R1975&lt;=7,"🟡 Por vencer","")))</f>
        <v/>
      </c>
      <c r="T1975" s="14" t="n"/>
      <c r="U1975" s="14" t="n"/>
      <c r="V1975" s="14" t="n"/>
      <c r="W1975" s="14" t="n"/>
      <c r="X1975" s="87" t="n"/>
    </row>
    <row r="1976">
      <c r="A1976" s="13" t="n"/>
      <c r="B1976" s="14" t="n"/>
      <c r="C1976" s="14" t="n"/>
      <c r="D1976" s="14" t="n"/>
      <c r="E1976" s="13" t="n"/>
      <c r="F1976" s="13" t="n"/>
      <c r="G1976" s="14" t="n"/>
      <c r="H1976" s="15" t="n"/>
      <c r="I1976" s="15" t="n"/>
      <c r="J1976" s="308" t="n"/>
      <c r="K1976" s="15" t="n"/>
      <c r="L1976" s="15" t="n"/>
      <c r="M1976" s="15" t="n"/>
      <c r="N1976" s="14" t="n"/>
      <c r="O1976" s="13" t="n"/>
      <c r="P1976" s="14" t="n"/>
      <c r="Q1976" s="15">
        <f>IF(N1976="Sí",0,H1976-I1976-K1976)</f>
        <v/>
      </c>
      <c r="R1976" s="14">
        <f>F1976-TODAY()</f>
        <v/>
      </c>
      <c r="S1976" s="14">
        <f>IF(N1976="Sí","🟢 Pagado",IF(R1976&lt;0,"🔴 Vencido",IF(R1976&lt;=7,"🟡 Por vencer","")))</f>
        <v/>
      </c>
      <c r="T1976" s="14" t="n"/>
      <c r="U1976" s="14" t="n"/>
      <c r="V1976" s="14" t="n"/>
      <c r="W1976" s="14" t="n"/>
      <c r="X1976" s="87" t="n"/>
    </row>
    <row r="1977">
      <c r="A1977" s="13" t="n"/>
      <c r="B1977" s="14" t="n"/>
      <c r="C1977" s="14" t="n"/>
      <c r="D1977" s="14" t="n"/>
      <c r="E1977" s="13" t="n"/>
      <c r="F1977" s="13" t="n"/>
      <c r="G1977" s="14" t="n"/>
      <c r="H1977" s="15" t="n"/>
      <c r="I1977" s="15" t="n"/>
      <c r="J1977" s="308" t="n"/>
      <c r="K1977" s="15" t="n"/>
      <c r="L1977" s="15" t="n"/>
      <c r="M1977" s="15" t="n"/>
      <c r="N1977" s="14" t="n"/>
      <c r="O1977" s="13" t="n"/>
      <c r="P1977" s="14" t="n"/>
      <c r="Q1977" s="15">
        <f>IF(N1977="Sí",0,H1977-I1977-K1977)</f>
        <v/>
      </c>
      <c r="R1977" s="14">
        <f>F1977-TODAY()</f>
        <v/>
      </c>
      <c r="S1977" s="14">
        <f>IF(N1977="Sí","🟢 Pagado",IF(R1977&lt;0,"🔴 Vencido",IF(R1977&lt;=7,"🟡 Por vencer","")))</f>
        <v/>
      </c>
      <c r="T1977" s="14" t="n"/>
      <c r="U1977" s="14" t="n"/>
      <c r="V1977" s="14" t="n"/>
      <c r="W1977" s="14" t="n"/>
      <c r="X1977" s="87" t="n"/>
    </row>
    <row r="1978">
      <c r="A1978" s="13" t="n"/>
      <c r="B1978" s="14" t="n"/>
      <c r="C1978" s="14" t="n"/>
      <c r="D1978" s="14" t="n"/>
      <c r="E1978" s="13" t="n"/>
      <c r="F1978" s="13" t="n"/>
      <c r="G1978" s="14" t="n"/>
      <c r="H1978" s="15" t="n"/>
      <c r="I1978" s="15" t="n"/>
      <c r="J1978" s="308" t="n"/>
      <c r="K1978" s="15" t="n"/>
      <c r="L1978" s="15" t="n"/>
      <c r="M1978" s="15" t="n"/>
      <c r="N1978" s="14" t="n"/>
      <c r="O1978" s="13" t="n"/>
      <c r="P1978" s="14" t="n"/>
      <c r="Q1978" s="15">
        <f>IF(N1978="Sí",0,H1978-I1978-K1978)</f>
        <v/>
      </c>
      <c r="R1978" s="14">
        <f>F1978-TODAY()</f>
        <v/>
      </c>
      <c r="S1978" s="14">
        <f>IF(N1978="Sí","🟢 Pagado",IF(R1978&lt;0,"🔴 Vencido",IF(R1978&lt;=7,"🟡 Por vencer","")))</f>
        <v/>
      </c>
      <c r="T1978" s="14" t="n"/>
      <c r="U1978" s="14" t="n"/>
      <c r="V1978" s="14" t="n"/>
      <c r="W1978" s="14" t="n"/>
      <c r="X1978" s="87" t="n"/>
    </row>
    <row r="1979">
      <c r="A1979" s="13" t="n"/>
      <c r="B1979" s="14" t="n"/>
      <c r="C1979" s="14" t="n"/>
      <c r="D1979" s="14" t="n"/>
      <c r="E1979" s="13" t="n"/>
      <c r="F1979" s="13" t="n"/>
      <c r="G1979" s="14" t="n"/>
      <c r="H1979" s="15" t="n"/>
      <c r="I1979" s="15" t="n"/>
      <c r="J1979" s="308" t="n"/>
      <c r="K1979" s="15" t="n"/>
      <c r="L1979" s="15" t="n"/>
      <c r="M1979" s="15" t="n"/>
      <c r="N1979" s="14" t="n"/>
      <c r="O1979" s="13" t="n"/>
      <c r="P1979" s="14" t="n"/>
      <c r="Q1979" s="15">
        <f>IF(N1979="Sí",0,H1979-I1979-K1979)</f>
        <v/>
      </c>
      <c r="R1979" s="14">
        <f>F1979-TODAY()</f>
        <v/>
      </c>
      <c r="S1979" s="14">
        <f>IF(N1979="Sí","🟢 Pagado",IF(R1979&lt;0,"🔴 Vencido",IF(R1979&lt;=7,"🟡 Por vencer","")))</f>
        <v/>
      </c>
      <c r="T1979" s="14" t="n"/>
      <c r="U1979" s="14" t="n"/>
      <c r="V1979" s="14" t="n"/>
      <c r="W1979" s="14" t="n"/>
      <c r="X1979" s="87" t="n"/>
    </row>
    <row r="1980">
      <c r="A1980" s="13" t="n"/>
      <c r="B1980" s="14" t="n"/>
      <c r="C1980" s="14" t="n"/>
      <c r="D1980" s="14" t="n"/>
      <c r="E1980" s="13" t="n"/>
      <c r="F1980" s="13" t="n"/>
      <c r="G1980" s="14" t="n"/>
      <c r="H1980" s="15" t="n"/>
      <c r="I1980" s="15" t="n"/>
      <c r="J1980" s="308" t="n"/>
      <c r="K1980" s="15" t="n"/>
      <c r="L1980" s="15" t="n"/>
      <c r="M1980" s="15" t="n"/>
      <c r="N1980" s="14" t="n"/>
      <c r="O1980" s="13" t="n"/>
      <c r="P1980" s="14" t="n"/>
      <c r="Q1980" s="15">
        <f>IF(N1980="Sí",0,H1980-I1980-K1980)</f>
        <v/>
      </c>
      <c r="R1980" s="14">
        <f>F1980-TODAY()</f>
        <v/>
      </c>
      <c r="S1980" s="14">
        <f>IF(N1980="Sí","🟢 Pagado",IF(R1980&lt;0,"🔴 Vencido",IF(R1980&lt;=7,"🟡 Por vencer","")))</f>
        <v/>
      </c>
      <c r="T1980" s="14" t="n"/>
      <c r="U1980" s="14" t="n"/>
      <c r="V1980" s="14" t="n"/>
      <c r="W1980" s="14" t="n"/>
      <c r="X1980" s="87" t="n"/>
    </row>
    <row r="1981">
      <c r="A1981" s="13" t="n"/>
      <c r="B1981" s="14" t="n"/>
      <c r="C1981" s="14" t="n"/>
      <c r="D1981" s="14" t="n"/>
      <c r="E1981" s="13" t="n"/>
      <c r="F1981" s="13" t="n"/>
      <c r="G1981" s="14" t="n"/>
      <c r="H1981" s="15" t="n"/>
      <c r="I1981" s="15" t="n"/>
      <c r="J1981" s="308" t="n"/>
      <c r="K1981" s="15" t="n"/>
      <c r="L1981" s="15" t="n"/>
      <c r="M1981" s="15" t="n"/>
      <c r="N1981" s="14" t="n"/>
      <c r="O1981" s="13" t="n"/>
      <c r="P1981" s="14" t="n"/>
      <c r="Q1981" s="15">
        <f>IF(N1981="Sí",0,H1981-I1981-K1981)</f>
        <v/>
      </c>
      <c r="R1981" s="14">
        <f>F1981-TODAY()</f>
        <v/>
      </c>
      <c r="S1981" s="14">
        <f>IF(N1981="Sí","🟢 Pagado",IF(R1981&lt;0,"🔴 Vencido",IF(R1981&lt;=7,"🟡 Por vencer","")))</f>
        <v/>
      </c>
      <c r="T1981" s="14" t="n"/>
      <c r="U1981" s="14" t="n"/>
      <c r="V1981" s="14" t="n"/>
      <c r="W1981" s="14" t="n"/>
      <c r="X1981" s="87" t="n"/>
    </row>
    <row r="1982">
      <c r="A1982" s="13" t="n"/>
      <c r="B1982" s="14" t="n"/>
      <c r="C1982" s="14" t="n"/>
      <c r="D1982" s="14" t="n"/>
      <c r="E1982" s="13" t="n"/>
      <c r="F1982" s="13" t="n"/>
      <c r="G1982" s="14" t="n"/>
      <c r="H1982" s="15" t="n"/>
      <c r="I1982" s="15" t="n"/>
      <c r="J1982" s="308" t="n"/>
      <c r="K1982" s="15" t="n"/>
      <c r="L1982" s="15" t="n"/>
      <c r="M1982" s="15" t="n"/>
      <c r="N1982" s="14" t="n"/>
      <c r="O1982" s="13" t="n"/>
      <c r="P1982" s="14" t="n"/>
      <c r="Q1982" s="15">
        <f>IF(N1982="Sí",0,H1982-I1982-K1982)</f>
        <v/>
      </c>
      <c r="R1982" s="14">
        <f>F1982-TODAY()</f>
        <v/>
      </c>
      <c r="S1982" s="14">
        <f>IF(N1982="Sí","🟢 Pagado",IF(R1982&lt;0,"🔴 Vencido",IF(R1982&lt;=7,"🟡 Por vencer","")))</f>
        <v/>
      </c>
      <c r="T1982" s="14" t="n"/>
      <c r="U1982" s="14" t="n"/>
      <c r="V1982" s="14" t="n"/>
      <c r="W1982" s="14" t="n"/>
      <c r="X1982" s="87" t="n"/>
    </row>
    <row r="1983">
      <c r="A1983" s="13" t="n"/>
      <c r="B1983" s="14" t="n"/>
      <c r="C1983" s="14" t="n"/>
      <c r="D1983" s="14" t="n"/>
      <c r="E1983" s="13" t="n"/>
      <c r="F1983" s="13" t="n"/>
      <c r="G1983" s="14" t="n"/>
      <c r="H1983" s="15" t="n"/>
      <c r="I1983" s="15" t="n"/>
      <c r="J1983" s="308" t="n"/>
      <c r="K1983" s="15" t="n"/>
      <c r="L1983" s="15" t="n"/>
      <c r="M1983" s="15" t="n"/>
      <c r="N1983" s="14" t="n"/>
      <c r="O1983" s="13" t="n"/>
      <c r="P1983" s="14" t="n"/>
      <c r="Q1983" s="15">
        <f>IF(N1983="Sí",0,H1983-I1983-K1983)</f>
        <v/>
      </c>
      <c r="R1983" s="14">
        <f>F1983-TODAY()</f>
        <v/>
      </c>
      <c r="S1983" s="14">
        <f>IF(N1983="Sí","🟢 Pagado",IF(R1983&lt;0,"🔴 Vencido",IF(R1983&lt;=7,"🟡 Por vencer","")))</f>
        <v/>
      </c>
      <c r="T1983" s="14" t="n"/>
      <c r="U1983" s="14" t="n"/>
      <c r="V1983" s="14" t="n"/>
      <c r="W1983" s="14" t="n"/>
      <c r="X1983" s="87" t="n"/>
    </row>
    <row r="1984">
      <c r="A1984" s="13" t="n"/>
      <c r="B1984" s="14" t="n"/>
      <c r="C1984" s="14" t="n"/>
      <c r="D1984" s="14" t="n"/>
      <c r="E1984" s="13" t="n"/>
      <c r="F1984" s="13" t="n"/>
      <c r="G1984" s="14" t="n"/>
      <c r="H1984" s="15" t="n"/>
      <c r="I1984" s="15" t="n"/>
      <c r="J1984" s="308" t="n"/>
      <c r="K1984" s="15" t="n"/>
      <c r="L1984" s="15" t="n"/>
      <c r="M1984" s="15" t="n"/>
      <c r="N1984" s="14" t="n"/>
      <c r="O1984" s="13" t="n"/>
      <c r="P1984" s="14" t="n"/>
      <c r="Q1984" s="15">
        <f>IF(N1984="Sí",0,H1984-I1984-K1984)</f>
        <v/>
      </c>
      <c r="R1984" s="14">
        <f>F1984-TODAY()</f>
        <v/>
      </c>
      <c r="S1984" s="14">
        <f>IF(N1984="Sí","🟢 Pagado",IF(R1984&lt;0,"🔴 Vencido",IF(R1984&lt;=7,"🟡 Por vencer","")))</f>
        <v/>
      </c>
      <c r="T1984" s="14" t="n"/>
      <c r="U1984" s="14" t="n"/>
      <c r="V1984" s="14" t="n"/>
      <c r="W1984" s="14" t="n"/>
      <c r="X1984" s="87" t="n"/>
    </row>
    <row r="1985">
      <c r="A1985" s="13" t="n"/>
      <c r="B1985" s="14" t="n"/>
      <c r="C1985" s="14" t="n"/>
      <c r="D1985" s="14" t="n"/>
      <c r="E1985" s="13" t="n"/>
      <c r="F1985" s="13" t="n"/>
      <c r="G1985" s="14" t="n"/>
      <c r="H1985" s="15" t="n"/>
      <c r="I1985" s="15" t="n"/>
      <c r="J1985" s="308" t="n"/>
      <c r="K1985" s="15" t="n"/>
      <c r="L1985" s="15" t="n"/>
      <c r="M1985" s="15" t="n"/>
      <c r="N1985" s="14" t="n"/>
      <c r="O1985" s="13" t="n"/>
      <c r="P1985" s="14" t="n"/>
      <c r="Q1985" s="15">
        <f>IF(N1985="Sí",0,H1985-I1985-K1985)</f>
        <v/>
      </c>
      <c r="R1985" s="14">
        <f>F1985-TODAY()</f>
        <v/>
      </c>
      <c r="S1985" s="14">
        <f>IF(N1985="Sí","🟢 Pagado",IF(R1985&lt;0,"🔴 Vencido",IF(R1985&lt;=7,"🟡 Por vencer","")))</f>
        <v/>
      </c>
      <c r="T1985" s="14" t="n"/>
      <c r="U1985" s="14" t="n"/>
      <c r="V1985" s="14" t="n"/>
      <c r="W1985" s="14" t="n"/>
      <c r="X1985" s="87" t="n"/>
    </row>
    <row r="1986">
      <c r="A1986" s="13" t="n"/>
      <c r="B1986" s="14" t="n"/>
      <c r="C1986" s="14" t="n"/>
      <c r="D1986" s="14" t="n"/>
      <c r="E1986" s="13" t="n"/>
      <c r="F1986" s="13" t="n"/>
      <c r="G1986" s="14" t="n"/>
      <c r="H1986" s="15" t="n"/>
      <c r="I1986" s="15" t="n"/>
      <c r="J1986" s="308" t="n"/>
      <c r="K1986" s="15" t="n"/>
      <c r="L1986" s="15" t="n"/>
      <c r="M1986" s="15" t="n"/>
      <c r="N1986" s="14" t="n"/>
      <c r="O1986" s="13" t="n"/>
      <c r="P1986" s="14" t="n"/>
      <c r="Q1986" s="15">
        <f>IF(N1986="Sí",0,H1986-I1986-K1986)</f>
        <v/>
      </c>
      <c r="R1986" s="14">
        <f>F1986-TODAY()</f>
        <v/>
      </c>
      <c r="S1986" s="14">
        <f>IF(N1986="Sí","🟢 Pagado",IF(R1986&lt;0,"🔴 Vencido",IF(R1986&lt;=7,"🟡 Por vencer","")))</f>
        <v/>
      </c>
      <c r="T1986" s="14" t="n"/>
      <c r="U1986" s="14" t="n"/>
      <c r="V1986" s="14" t="n"/>
      <c r="W1986" s="14" t="n"/>
      <c r="X1986" s="87" t="n"/>
    </row>
    <row r="1987">
      <c r="A1987" s="13" t="n"/>
      <c r="B1987" s="14" t="n"/>
      <c r="C1987" s="14" t="n"/>
      <c r="D1987" s="14" t="n"/>
      <c r="E1987" s="13" t="n"/>
      <c r="F1987" s="13" t="n"/>
      <c r="G1987" s="14" t="n"/>
      <c r="H1987" s="15" t="n"/>
      <c r="I1987" s="15" t="n"/>
      <c r="J1987" s="308" t="n"/>
      <c r="K1987" s="15" t="n"/>
      <c r="L1987" s="15" t="n"/>
      <c r="M1987" s="15" t="n"/>
      <c r="N1987" s="14" t="n"/>
      <c r="O1987" s="13" t="n"/>
      <c r="P1987" s="14" t="n"/>
      <c r="Q1987" s="15">
        <f>IF(N1987="Sí",0,H1987-I1987-K1987)</f>
        <v/>
      </c>
      <c r="R1987" s="14">
        <f>F1987-TODAY()</f>
        <v/>
      </c>
      <c r="S1987" s="14">
        <f>IF(N1987="Sí","🟢 Pagado",IF(R1987&lt;0,"🔴 Vencido",IF(R1987&lt;=7,"🟡 Por vencer","")))</f>
        <v/>
      </c>
      <c r="T1987" s="14" t="n"/>
      <c r="U1987" s="14" t="n"/>
      <c r="V1987" s="14" t="n"/>
      <c r="W1987" s="14" t="n"/>
      <c r="X1987" s="87" t="n"/>
    </row>
    <row r="1988">
      <c r="A1988" s="13" t="n"/>
      <c r="B1988" s="14" t="n"/>
      <c r="C1988" s="14" t="n"/>
      <c r="D1988" s="14" t="n"/>
      <c r="E1988" s="13" t="n"/>
      <c r="F1988" s="13" t="n"/>
      <c r="G1988" s="14" t="n"/>
      <c r="H1988" s="15" t="n"/>
      <c r="I1988" s="15" t="n"/>
      <c r="J1988" s="308" t="n"/>
      <c r="K1988" s="15" t="n"/>
      <c r="L1988" s="15" t="n"/>
      <c r="M1988" s="15" t="n"/>
      <c r="N1988" s="14" t="n"/>
      <c r="O1988" s="13" t="n"/>
      <c r="P1988" s="14" t="n"/>
      <c r="Q1988" s="15">
        <f>IF(N1988="Sí",0,H1988-I1988-K1988)</f>
        <v/>
      </c>
      <c r="R1988" s="14">
        <f>F1988-TODAY()</f>
        <v/>
      </c>
      <c r="S1988" s="14">
        <f>IF(N1988="Sí","🟢 Pagado",IF(R1988&lt;0,"🔴 Vencido",IF(R1988&lt;=7,"🟡 Por vencer","")))</f>
        <v/>
      </c>
      <c r="T1988" s="14" t="n"/>
      <c r="U1988" s="14" t="n"/>
      <c r="V1988" s="14" t="n"/>
      <c r="W1988" s="14" t="n"/>
      <c r="X1988" s="87" t="n"/>
    </row>
    <row r="1989">
      <c r="A1989" s="13" t="n"/>
      <c r="B1989" s="14" t="n"/>
      <c r="C1989" s="14" t="n"/>
      <c r="D1989" s="14" t="n"/>
      <c r="E1989" s="13" t="n"/>
      <c r="F1989" s="13" t="n"/>
      <c r="G1989" s="14" t="n"/>
      <c r="H1989" s="15" t="n"/>
      <c r="I1989" s="15" t="n"/>
      <c r="J1989" s="308" t="n"/>
      <c r="K1989" s="15" t="n"/>
      <c r="L1989" s="15" t="n"/>
      <c r="M1989" s="15" t="n"/>
      <c r="N1989" s="14" t="n"/>
      <c r="O1989" s="13" t="n"/>
      <c r="P1989" s="14" t="n"/>
      <c r="Q1989" s="15">
        <f>IF(N1989="Sí",0,H1989-I1989-K1989)</f>
        <v/>
      </c>
      <c r="R1989" s="14">
        <f>F1989-TODAY()</f>
        <v/>
      </c>
      <c r="S1989" s="14">
        <f>IF(N1989="Sí","🟢 Pagado",IF(R1989&lt;0,"🔴 Vencido",IF(R1989&lt;=7,"🟡 Por vencer","")))</f>
        <v/>
      </c>
      <c r="T1989" s="14" t="n"/>
      <c r="U1989" s="14" t="n"/>
      <c r="V1989" s="14" t="n"/>
      <c r="W1989" s="14" t="n"/>
      <c r="X1989" s="87" t="n"/>
    </row>
    <row r="1990">
      <c r="A1990" s="13" t="n"/>
      <c r="B1990" s="14" t="n"/>
      <c r="C1990" s="14" t="n"/>
      <c r="D1990" s="14" t="n"/>
      <c r="E1990" s="13" t="n"/>
      <c r="F1990" s="13" t="n"/>
      <c r="G1990" s="14" t="n"/>
      <c r="H1990" s="15" t="n"/>
      <c r="I1990" s="15" t="n"/>
      <c r="J1990" s="308" t="n"/>
      <c r="K1990" s="15" t="n"/>
      <c r="L1990" s="15" t="n"/>
      <c r="M1990" s="15" t="n"/>
      <c r="N1990" s="14" t="n"/>
      <c r="O1990" s="13" t="n"/>
      <c r="P1990" s="14" t="n"/>
      <c r="Q1990" s="15">
        <f>IF(N1990="Sí",0,H1990-I1990-K1990)</f>
        <v/>
      </c>
      <c r="R1990" s="14">
        <f>F1990-TODAY()</f>
        <v/>
      </c>
      <c r="S1990" s="14">
        <f>IF(N1990="Sí","🟢 Pagado",IF(R1990&lt;0,"🔴 Vencido",IF(R1990&lt;=7,"🟡 Por vencer","")))</f>
        <v/>
      </c>
      <c r="T1990" s="14" t="n"/>
      <c r="U1990" s="14" t="n"/>
      <c r="V1990" s="14" t="n"/>
      <c r="W1990" s="14" t="n"/>
      <c r="X1990" s="87" t="n"/>
    </row>
    <row r="1991">
      <c r="A1991" s="13" t="n"/>
      <c r="B1991" s="14" t="n"/>
      <c r="C1991" s="14" t="n"/>
      <c r="D1991" s="14" t="n"/>
      <c r="E1991" s="13" t="n"/>
      <c r="F1991" s="13" t="n"/>
      <c r="G1991" s="14" t="n"/>
      <c r="H1991" s="15" t="n"/>
      <c r="I1991" s="15" t="n"/>
      <c r="J1991" s="308" t="n"/>
      <c r="K1991" s="15" t="n"/>
      <c r="L1991" s="15" t="n"/>
      <c r="M1991" s="15" t="n"/>
      <c r="N1991" s="14" t="n"/>
      <c r="O1991" s="13" t="n"/>
      <c r="P1991" s="14" t="n"/>
      <c r="Q1991" s="15">
        <f>IF(N1991="Sí",0,H1991-I1991-K1991)</f>
        <v/>
      </c>
      <c r="R1991" s="14">
        <f>F1991-TODAY()</f>
        <v/>
      </c>
      <c r="S1991" s="14">
        <f>IF(N1991="Sí","🟢 Pagado",IF(R1991&lt;0,"🔴 Vencido",IF(R1991&lt;=7,"🟡 Por vencer","")))</f>
        <v/>
      </c>
      <c r="T1991" s="14" t="n"/>
      <c r="U1991" s="14" t="n"/>
      <c r="V1991" s="14" t="n"/>
      <c r="W1991" s="14" t="n"/>
      <c r="X1991" s="87" t="n"/>
    </row>
    <row r="1992">
      <c r="A1992" s="13" t="n"/>
      <c r="B1992" s="14" t="n"/>
      <c r="C1992" s="14" t="n"/>
      <c r="D1992" s="14" t="n"/>
      <c r="E1992" s="13" t="n"/>
      <c r="F1992" s="13" t="n"/>
      <c r="G1992" s="14" t="n"/>
      <c r="H1992" s="15" t="n"/>
      <c r="I1992" s="15" t="n"/>
      <c r="J1992" s="308" t="n"/>
      <c r="K1992" s="15" t="n"/>
      <c r="L1992" s="15" t="n"/>
      <c r="M1992" s="15" t="n"/>
      <c r="N1992" s="14" t="n"/>
      <c r="O1992" s="13" t="n"/>
      <c r="P1992" s="14" t="n"/>
      <c r="Q1992" s="15">
        <f>IF(N1992="Sí",0,H1992-I1992-K1992)</f>
        <v/>
      </c>
      <c r="R1992" s="14">
        <f>F1992-TODAY()</f>
        <v/>
      </c>
      <c r="S1992" s="14">
        <f>IF(N1992="Sí","🟢 Pagado",IF(R1992&lt;0,"🔴 Vencido",IF(R1992&lt;=7,"🟡 Por vencer","")))</f>
        <v/>
      </c>
      <c r="T1992" s="14" t="n"/>
      <c r="U1992" s="14" t="n"/>
      <c r="V1992" s="14" t="n"/>
      <c r="W1992" s="14" t="n"/>
      <c r="X1992" s="87" t="n"/>
    </row>
    <row r="1993">
      <c r="A1993" s="13" t="n"/>
      <c r="B1993" s="14" t="n"/>
      <c r="C1993" s="14" t="n"/>
      <c r="D1993" s="14" t="n"/>
      <c r="E1993" s="13" t="n"/>
      <c r="F1993" s="13" t="n"/>
      <c r="G1993" s="14" t="n"/>
      <c r="H1993" s="15" t="n"/>
      <c r="I1993" s="15" t="n"/>
      <c r="J1993" s="308" t="n"/>
      <c r="K1993" s="15" t="n"/>
      <c r="L1993" s="15" t="n"/>
      <c r="M1993" s="15" t="n"/>
      <c r="N1993" s="14" t="n"/>
      <c r="O1993" s="13" t="n"/>
      <c r="P1993" s="14" t="n"/>
      <c r="Q1993" s="15">
        <f>IF(N1993="Sí",0,H1993-I1993-K1993)</f>
        <v/>
      </c>
      <c r="R1993" s="14">
        <f>F1993-TODAY()</f>
        <v/>
      </c>
      <c r="S1993" s="14">
        <f>IF(N1993="Sí","🟢 Pagado",IF(R1993&lt;0,"🔴 Vencido",IF(R1993&lt;=7,"🟡 Por vencer","")))</f>
        <v/>
      </c>
      <c r="T1993" s="14" t="n"/>
      <c r="U1993" s="14" t="n"/>
      <c r="V1993" s="14" t="n"/>
      <c r="W1993" s="14" t="n"/>
      <c r="X1993" s="87" t="n"/>
    </row>
    <row r="1994">
      <c r="A1994" s="13" t="n"/>
      <c r="B1994" s="14" t="n"/>
      <c r="C1994" s="14" t="n"/>
      <c r="D1994" s="14" t="n"/>
      <c r="E1994" s="13" t="n"/>
      <c r="F1994" s="13" t="n"/>
      <c r="G1994" s="14" t="n"/>
      <c r="H1994" s="15" t="n"/>
      <c r="I1994" s="15" t="n"/>
      <c r="J1994" s="308" t="n"/>
      <c r="K1994" s="15" t="n"/>
      <c r="L1994" s="15" t="n"/>
      <c r="M1994" s="15" t="n"/>
      <c r="N1994" s="14" t="n"/>
      <c r="O1994" s="13" t="n"/>
      <c r="P1994" s="14" t="n"/>
      <c r="Q1994" s="15">
        <f>IF(N1994="Sí",0,H1994-I1994-K1994)</f>
        <v/>
      </c>
      <c r="R1994" s="14">
        <f>F1994-TODAY()</f>
        <v/>
      </c>
      <c r="S1994" s="14">
        <f>IF(N1994="Sí","🟢 Pagado",IF(R1994&lt;0,"🔴 Vencido",IF(R1994&lt;=7,"🟡 Por vencer","")))</f>
        <v/>
      </c>
      <c r="T1994" s="14" t="n"/>
      <c r="U1994" s="14" t="n"/>
      <c r="V1994" s="14" t="n"/>
      <c r="W1994" s="14" t="n"/>
      <c r="X1994" s="87" t="n"/>
    </row>
    <row r="1995">
      <c r="A1995" s="13" t="n"/>
      <c r="B1995" s="14" t="n"/>
      <c r="C1995" s="14" t="n"/>
      <c r="D1995" s="14" t="n"/>
      <c r="E1995" s="13" t="n"/>
      <c r="F1995" s="13" t="n"/>
      <c r="G1995" s="14" t="n"/>
      <c r="H1995" s="15" t="n"/>
      <c r="I1995" s="15" t="n"/>
      <c r="J1995" s="308" t="n"/>
      <c r="K1995" s="15" t="n"/>
      <c r="L1995" s="15" t="n"/>
      <c r="M1995" s="15" t="n"/>
      <c r="N1995" s="14" t="n"/>
      <c r="O1995" s="13" t="n"/>
      <c r="P1995" s="14" t="n"/>
      <c r="Q1995" s="15">
        <f>IF(N1995="Sí",0,H1995-I1995-K1995)</f>
        <v/>
      </c>
      <c r="R1995" s="14">
        <f>F1995-TODAY()</f>
        <v/>
      </c>
      <c r="S1995" s="14">
        <f>IF(N1995="Sí","🟢 Pagado",IF(R1995&lt;0,"🔴 Vencido",IF(R1995&lt;=7,"🟡 Por vencer","")))</f>
        <v/>
      </c>
      <c r="T1995" s="14" t="n"/>
      <c r="U1995" s="14" t="n"/>
      <c r="V1995" s="14" t="n"/>
      <c r="W1995" s="14" t="n"/>
      <c r="X1995" s="87" t="n"/>
    </row>
    <row r="1996">
      <c r="A1996" s="13" t="n"/>
      <c r="B1996" s="14" t="n"/>
      <c r="C1996" s="14" t="n"/>
      <c r="D1996" s="14" t="n"/>
      <c r="E1996" s="13" t="n"/>
      <c r="F1996" s="13" t="n"/>
      <c r="G1996" s="14" t="n"/>
      <c r="H1996" s="15" t="n"/>
      <c r="I1996" s="15" t="n"/>
      <c r="J1996" s="308" t="n"/>
      <c r="K1996" s="15" t="n"/>
      <c r="L1996" s="15" t="n"/>
      <c r="M1996" s="15" t="n"/>
      <c r="N1996" s="14" t="n"/>
      <c r="O1996" s="13" t="n"/>
      <c r="P1996" s="14" t="n"/>
      <c r="Q1996" s="15">
        <f>IF(N1996="Sí",0,H1996-I1996-K1996)</f>
        <v/>
      </c>
      <c r="R1996" s="14">
        <f>F1996-TODAY()</f>
        <v/>
      </c>
      <c r="S1996" s="14">
        <f>IF(N1996="Sí","🟢 Pagado",IF(R1996&lt;0,"🔴 Vencido",IF(R1996&lt;=7,"🟡 Por vencer","")))</f>
        <v/>
      </c>
      <c r="T1996" s="14" t="n"/>
      <c r="U1996" s="14" t="n"/>
      <c r="V1996" s="14" t="n"/>
      <c r="W1996" s="14" t="n"/>
      <c r="X1996" s="87" t="n"/>
    </row>
    <row r="1997">
      <c r="A1997" s="13" t="n"/>
      <c r="B1997" s="14" t="n"/>
      <c r="C1997" s="14" t="n"/>
      <c r="D1997" s="14" t="n"/>
      <c r="E1997" s="13" t="n"/>
      <c r="F1997" s="13" t="n"/>
      <c r="G1997" s="14" t="n"/>
      <c r="H1997" s="15" t="n"/>
      <c r="I1997" s="15" t="n"/>
      <c r="J1997" s="308" t="n"/>
      <c r="K1997" s="15" t="n"/>
      <c r="L1997" s="15" t="n"/>
      <c r="M1997" s="15" t="n"/>
      <c r="N1997" s="14" t="n"/>
      <c r="O1997" s="13" t="n"/>
      <c r="P1997" s="14" t="n"/>
      <c r="Q1997" s="15">
        <f>IF(N1997="Sí",0,H1997-I1997-K1997)</f>
        <v/>
      </c>
      <c r="R1997" s="14">
        <f>F1997-TODAY()</f>
        <v/>
      </c>
      <c r="S1997" s="14">
        <f>IF(N1997="Sí","🟢 Pagado",IF(R1997&lt;0,"🔴 Vencido",IF(R1997&lt;=7,"🟡 Por vencer","")))</f>
        <v/>
      </c>
      <c r="T1997" s="14" t="n"/>
      <c r="U1997" s="14" t="n"/>
      <c r="V1997" s="14" t="n"/>
      <c r="W1997" s="14" t="n"/>
      <c r="X1997" s="87" t="n"/>
    </row>
    <row r="1998">
      <c r="A1998" s="13" t="n"/>
      <c r="B1998" s="14" t="n"/>
      <c r="C1998" s="14" t="n"/>
      <c r="D1998" s="14" t="n"/>
      <c r="E1998" s="13" t="n"/>
      <c r="F1998" s="13" t="n"/>
      <c r="G1998" s="14" t="n"/>
      <c r="H1998" s="15" t="n"/>
      <c r="I1998" s="15" t="n"/>
      <c r="J1998" s="308" t="n"/>
      <c r="K1998" s="15" t="n"/>
      <c r="L1998" s="15" t="n"/>
      <c r="M1998" s="15" t="n"/>
      <c r="N1998" s="14" t="n"/>
      <c r="O1998" s="13" t="n"/>
      <c r="P1998" s="14" t="n"/>
      <c r="Q1998" s="15">
        <f>IF(N1998="Sí",0,H1998-I1998-K1998)</f>
        <v/>
      </c>
      <c r="R1998" s="14">
        <f>F1998-TODAY()</f>
        <v/>
      </c>
      <c r="S1998" s="14">
        <f>IF(N1998="Sí","🟢 Pagado",IF(R1998&lt;0,"🔴 Vencido",IF(R1998&lt;=7,"🟡 Por vencer","")))</f>
        <v/>
      </c>
      <c r="T1998" s="14" t="n"/>
      <c r="U1998" s="14" t="n"/>
      <c r="V1998" s="14" t="n"/>
      <c r="W1998" s="14" t="n"/>
      <c r="X1998" s="87" t="n"/>
    </row>
    <row r="1999">
      <c r="A1999" s="13" t="n"/>
      <c r="B1999" s="14" t="n"/>
      <c r="C1999" s="14" t="n"/>
      <c r="D1999" s="14" t="n"/>
      <c r="E1999" s="13" t="n"/>
      <c r="F1999" s="13" t="n"/>
      <c r="G1999" s="14" t="n"/>
      <c r="H1999" s="15" t="n"/>
      <c r="I1999" s="15" t="n"/>
      <c r="J1999" s="308" t="n"/>
      <c r="K1999" s="15" t="n"/>
      <c r="L1999" s="15" t="n"/>
      <c r="M1999" s="15" t="n"/>
      <c r="N1999" s="14" t="n"/>
      <c r="O1999" s="13" t="n"/>
      <c r="P1999" s="14" t="n"/>
      <c r="Q1999" s="15">
        <f>IF(N1999="Sí",0,H1999-I1999-K1999)</f>
        <v/>
      </c>
      <c r="R1999" s="14">
        <f>F1999-TODAY()</f>
        <v/>
      </c>
      <c r="S1999" s="14">
        <f>IF(N1999="Sí","🟢 Pagado",IF(R1999&lt;0,"🔴 Vencido",IF(R1999&lt;=7,"🟡 Por vencer","")))</f>
        <v/>
      </c>
      <c r="T1999" s="14" t="n"/>
      <c r="U1999" s="14" t="n"/>
      <c r="V1999" s="14" t="n"/>
      <c r="W1999" s="14" t="n"/>
      <c r="X1999" s="87" t="n"/>
    </row>
    <row r="2000">
      <c r="A2000" s="13" t="n"/>
      <c r="B2000" s="14" t="n"/>
      <c r="C2000" s="14" t="n"/>
      <c r="D2000" s="14" t="n"/>
      <c r="E2000" s="13" t="n"/>
      <c r="F2000" s="13" t="n"/>
      <c r="G2000" s="14" t="n"/>
      <c r="H2000" s="15" t="n"/>
      <c r="I2000" s="15" t="n"/>
      <c r="J2000" s="308" t="n"/>
      <c r="K2000" s="15" t="n"/>
      <c r="L2000" s="15" t="n"/>
      <c r="M2000" s="15" t="n"/>
      <c r="N2000" s="14" t="n"/>
      <c r="O2000" s="13" t="n"/>
      <c r="P2000" s="14" t="n"/>
      <c r="Q2000" s="15">
        <f>IF(N2000="Sí",0,H2000-I2000-K2000)</f>
        <v/>
      </c>
      <c r="R2000" s="14">
        <f>F2000-TODAY()</f>
        <v/>
      </c>
      <c r="S2000" s="14">
        <f>IF(N2000="Sí","🟢 Pagado",IF(R2000&lt;0,"🔴 Vencido",IF(R2000&lt;=7,"🟡 Por vencer","")))</f>
        <v/>
      </c>
      <c r="T2000" s="14" t="n"/>
      <c r="U2000" s="14" t="n"/>
      <c r="V2000" s="14" t="n"/>
      <c r="W2000" s="14" t="n"/>
      <c r="X2000" s="87" t="n"/>
    </row>
    <row r="2001">
      <c r="A2001" s="13" t="n"/>
      <c r="B2001" s="14" t="n"/>
      <c r="C2001" s="14" t="n"/>
      <c r="D2001" s="14" t="n"/>
      <c r="E2001" s="13" t="n"/>
      <c r="F2001" s="13" t="n"/>
      <c r="G2001" s="14" t="n"/>
      <c r="H2001" s="15" t="n"/>
      <c r="I2001" s="15" t="n"/>
      <c r="J2001" s="308" t="n"/>
      <c r="K2001" s="15" t="n"/>
      <c r="L2001" s="15" t="n"/>
      <c r="M2001" s="15" t="n"/>
      <c r="N2001" s="14" t="n"/>
      <c r="O2001" s="13" t="n"/>
      <c r="P2001" s="14" t="n"/>
      <c r="Q2001" s="15">
        <f>IF(N2001="Sí",0,H2001-I2001-K2001)</f>
        <v/>
      </c>
      <c r="R2001" s="14">
        <f>F2001-TODAY()</f>
        <v/>
      </c>
      <c r="S2001" s="14">
        <f>IF(N2001="Sí","🟢 Pagado",IF(R2001&lt;0,"🔴 Vencido",IF(R2001&lt;=7,"🟡 Por vencer","")))</f>
        <v/>
      </c>
      <c r="T2001" s="14" t="n"/>
      <c r="U2001" s="14" t="n"/>
      <c r="V2001" s="14" t="n"/>
      <c r="W2001" s="14" t="n"/>
      <c r="X2001" s="87" t="n"/>
    </row>
    <row r="2002">
      <c r="A2002" s="13" t="n"/>
      <c r="B2002" s="14" t="n"/>
      <c r="C2002" s="14" t="n"/>
      <c r="D2002" s="14" t="n"/>
      <c r="E2002" s="13" t="n"/>
      <c r="F2002" s="13" t="n"/>
      <c r="G2002" s="14" t="n"/>
      <c r="H2002" s="15" t="n"/>
      <c r="I2002" s="15" t="n"/>
      <c r="J2002" s="308" t="n"/>
      <c r="K2002" s="15" t="n"/>
      <c r="L2002" s="15" t="n"/>
      <c r="M2002" s="15" t="n"/>
      <c r="N2002" s="14" t="n"/>
      <c r="O2002" s="13" t="n"/>
      <c r="P2002" s="14" t="n"/>
      <c r="Q2002" s="15">
        <f>IF(N2002="Sí",0,H2002-I2002-K2002)</f>
        <v/>
      </c>
      <c r="R2002" s="14">
        <f>F2002-TODAY()</f>
        <v/>
      </c>
      <c r="S2002" s="14">
        <f>IF(N2002="Sí","🟢 Pagado",IF(R2002&lt;0,"🔴 Vencido",IF(R2002&lt;=7,"🟡 Por vencer","")))</f>
        <v/>
      </c>
      <c r="T2002" s="14" t="n"/>
      <c r="U2002" s="14" t="n"/>
      <c r="V2002" s="14" t="n"/>
      <c r="W2002" s="14" t="n"/>
      <c r="X2002" s="87" t="n"/>
    </row>
    <row r="2003">
      <c r="A2003" s="13" t="n"/>
      <c r="B2003" s="14" t="n"/>
      <c r="C2003" s="14" t="n"/>
      <c r="D2003" s="14" t="n"/>
      <c r="E2003" s="13" t="n"/>
      <c r="F2003" s="13" t="n"/>
      <c r="G2003" s="14" t="n"/>
      <c r="H2003" s="15" t="n"/>
      <c r="I2003" s="15" t="n"/>
      <c r="J2003" s="308" t="n"/>
      <c r="K2003" s="15" t="n"/>
      <c r="L2003" s="15" t="n"/>
      <c r="M2003" s="15" t="n"/>
      <c r="N2003" s="14" t="n"/>
      <c r="O2003" s="13" t="n"/>
      <c r="P2003" s="14" t="n"/>
      <c r="Q2003" s="15">
        <f>IF(N2003="Sí",0,H2003-I2003-K2003)</f>
        <v/>
      </c>
      <c r="R2003" s="14">
        <f>F2003-TODAY()</f>
        <v/>
      </c>
      <c r="S2003" s="14">
        <f>IF(N2003="Sí","🟢 Pagado",IF(R2003&lt;0,"🔴 Vencido",IF(R2003&lt;=7,"🟡 Por vencer","")))</f>
        <v/>
      </c>
      <c r="T2003" s="14" t="n"/>
      <c r="U2003" s="14" t="n"/>
      <c r="V2003" s="14" t="n"/>
      <c r="W2003" s="14" t="n"/>
      <c r="X2003" s="87" t="n"/>
    </row>
    <row r="2004">
      <c r="A2004" s="13" t="n"/>
      <c r="B2004" s="14" t="n"/>
      <c r="C2004" s="14" t="n"/>
      <c r="D2004" s="14" t="n"/>
      <c r="E2004" s="13" t="n"/>
      <c r="F2004" s="13" t="n"/>
      <c r="G2004" s="14" t="n"/>
      <c r="H2004" s="15" t="n"/>
      <c r="I2004" s="15" t="n"/>
      <c r="J2004" s="308" t="n"/>
      <c r="K2004" s="15" t="n"/>
      <c r="L2004" s="15" t="n"/>
      <c r="M2004" s="15" t="n"/>
      <c r="N2004" s="14" t="n"/>
      <c r="O2004" s="13" t="n"/>
      <c r="P2004" s="14" t="n"/>
      <c r="Q2004" s="15">
        <f>IF(N2004="Sí",0,H2004-I2004-K2004)</f>
        <v/>
      </c>
      <c r="R2004" s="14">
        <f>F2004-TODAY()</f>
        <v/>
      </c>
      <c r="S2004" s="14">
        <f>IF(N2004="Sí","🟢 Pagado",IF(R2004&lt;0,"🔴 Vencido",IF(R2004&lt;=7,"🟡 Por vencer","")))</f>
        <v/>
      </c>
      <c r="T2004" s="14" t="n"/>
      <c r="U2004" s="14" t="n"/>
      <c r="V2004" s="14" t="n"/>
      <c r="W2004" s="14" t="n"/>
      <c r="X2004" s="87" t="n"/>
    </row>
    <row r="2005">
      <c r="A2005" s="13" t="n"/>
      <c r="B2005" s="14" t="n"/>
      <c r="C2005" s="14" t="n"/>
      <c r="D2005" s="14" t="n"/>
      <c r="E2005" s="13" t="n"/>
      <c r="F2005" s="13" t="n"/>
      <c r="G2005" s="14" t="n"/>
      <c r="H2005" s="15" t="n"/>
      <c r="I2005" s="15" t="n"/>
      <c r="J2005" s="308" t="n"/>
      <c r="K2005" s="15" t="n"/>
      <c r="L2005" s="15" t="n"/>
      <c r="M2005" s="15" t="n"/>
      <c r="N2005" s="14" t="n"/>
      <c r="O2005" s="13" t="n"/>
      <c r="P2005" s="14" t="n"/>
      <c r="Q2005" s="15">
        <f>IF(N2005="Sí",0,H2005-I2005-K2005)</f>
        <v/>
      </c>
      <c r="R2005" s="14">
        <f>F2005-TODAY()</f>
        <v/>
      </c>
      <c r="S2005" s="14">
        <f>IF(N2005="Sí","🟢 Pagado",IF(R2005&lt;0,"🔴 Vencido",IF(R2005&lt;=7,"🟡 Por vencer","")))</f>
        <v/>
      </c>
      <c r="T2005" s="14" t="n"/>
      <c r="U2005" s="14" t="n"/>
      <c r="V2005" s="14" t="n"/>
      <c r="W2005" s="14" t="n"/>
      <c r="X2005" s="87" t="n"/>
    </row>
    <row r="2006">
      <c r="A2006" s="13" t="n"/>
      <c r="B2006" s="14" t="n"/>
      <c r="C2006" s="14" t="n"/>
      <c r="D2006" s="14" t="n"/>
      <c r="E2006" s="13" t="n"/>
      <c r="F2006" s="13" t="n"/>
      <c r="G2006" s="14" t="n"/>
      <c r="H2006" s="15" t="n"/>
      <c r="I2006" s="15" t="n"/>
      <c r="J2006" s="308" t="n"/>
      <c r="K2006" s="15" t="n"/>
      <c r="L2006" s="15" t="n"/>
      <c r="M2006" s="15" t="n"/>
      <c r="N2006" s="14" t="n"/>
      <c r="O2006" s="13" t="n"/>
      <c r="P2006" s="14" t="n"/>
      <c r="Q2006" s="15">
        <f>IF(N2006="Sí",0,H2006-I2006-K2006)</f>
        <v/>
      </c>
      <c r="R2006" s="14">
        <f>F2006-TODAY()</f>
        <v/>
      </c>
      <c r="S2006" s="14">
        <f>IF(N2006="Sí","🟢 Pagado",IF(R2006&lt;0,"🔴 Vencido",IF(R2006&lt;=7,"🟡 Por vencer","")))</f>
        <v/>
      </c>
      <c r="T2006" s="14" t="n"/>
      <c r="U2006" s="14" t="n"/>
      <c r="V2006" s="14" t="n"/>
      <c r="W2006" s="14" t="n"/>
      <c r="X2006" s="87" t="n"/>
    </row>
    <row r="2007">
      <c r="A2007" s="13" t="n"/>
      <c r="B2007" s="14" t="n"/>
      <c r="C2007" s="14" t="n"/>
      <c r="D2007" s="14" t="n"/>
      <c r="E2007" s="13" t="n"/>
      <c r="F2007" s="13" t="n"/>
      <c r="G2007" s="14" t="n"/>
      <c r="H2007" s="15" t="n"/>
      <c r="I2007" s="15" t="n"/>
      <c r="J2007" s="308" t="n"/>
      <c r="K2007" s="15" t="n"/>
      <c r="L2007" s="15" t="n"/>
      <c r="M2007" s="15" t="n"/>
      <c r="N2007" s="14" t="n"/>
      <c r="O2007" s="13" t="n"/>
      <c r="P2007" s="14" t="n"/>
      <c r="Q2007" s="15">
        <f>IF(N2007="Sí",0,H2007-I2007-K2007)</f>
        <v/>
      </c>
      <c r="R2007" s="14">
        <f>F2007-TODAY()</f>
        <v/>
      </c>
      <c r="S2007" s="14">
        <f>IF(N2007="Sí","🟢 Pagado",IF(R2007&lt;0,"🔴 Vencido",IF(R2007&lt;=7,"🟡 Por vencer","")))</f>
        <v/>
      </c>
      <c r="T2007" s="14" t="n"/>
      <c r="U2007" s="14" t="n"/>
      <c r="V2007" s="14" t="n"/>
      <c r="W2007" s="14" t="n"/>
      <c r="X2007" s="87" t="n"/>
    </row>
    <row r="2008">
      <c r="A2008" s="13" t="n"/>
      <c r="B2008" s="14" t="n"/>
      <c r="C2008" s="14" t="n"/>
      <c r="D2008" s="14" t="n"/>
      <c r="E2008" s="13" t="n"/>
      <c r="F2008" s="13" t="n"/>
      <c r="G2008" s="14" t="n"/>
      <c r="H2008" s="15" t="n"/>
      <c r="I2008" s="15" t="n"/>
      <c r="J2008" s="308" t="n"/>
      <c r="K2008" s="15" t="n"/>
      <c r="L2008" s="15" t="n"/>
      <c r="M2008" s="15" t="n"/>
      <c r="N2008" s="14" t="n"/>
      <c r="O2008" s="13" t="n"/>
      <c r="P2008" s="14" t="n"/>
      <c r="Q2008" s="15">
        <f>IF(N2008="Sí",0,H2008-I2008-K2008)</f>
        <v/>
      </c>
      <c r="R2008" s="14">
        <f>F2008-TODAY()</f>
        <v/>
      </c>
      <c r="S2008" s="14">
        <f>IF(N2008="Sí","🟢 Pagado",IF(R2008&lt;0,"🔴 Vencido",IF(R2008&lt;=7,"🟡 Por vencer","")))</f>
        <v/>
      </c>
      <c r="T2008" s="14" t="n"/>
      <c r="U2008" s="14" t="n"/>
      <c r="V2008" s="14" t="n"/>
      <c r="W2008" s="14" t="n"/>
      <c r="X2008" s="87" t="n"/>
    </row>
    <row r="2009">
      <c r="A2009" s="13" t="n"/>
      <c r="B2009" s="14" t="n"/>
      <c r="C2009" s="14" t="n"/>
      <c r="D2009" s="14" t="n"/>
      <c r="E2009" s="13" t="n"/>
      <c r="F2009" s="13" t="n"/>
      <c r="G2009" s="14" t="n"/>
      <c r="H2009" s="15" t="n"/>
      <c r="I2009" s="15" t="n"/>
      <c r="J2009" s="308" t="n"/>
      <c r="K2009" s="15" t="n"/>
      <c r="L2009" s="15" t="n"/>
      <c r="M2009" s="15" t="n"/>
      <c r="N2009" s="14" t="n"/>
      <c r="O2009" s="13" t="n"/>
      <c r="P2009" s="14" t="n"/>
      <c r="Q2009" s="15">
        <f>IF(N2009="Sí",0,H2009-I2009-K2009)</f>
        <v/>
      </c>
      <c r="R2009" s="14">
        <f>F2009-TODAY()</f>
        <v/>
      </c>
      <c r="S2009" s="14">
        <f>IF(N2009="Sí","🟢 Pagado",IF(R2009&lt;0,"🔴 Vencido",IF(R2009&lt;=7,"🟡 Por vencer","")))</f>
        <v/>
      </c>
      <c r="T2009" s="14" t="n"/>
      <c r="U2009" s="14" t="n"/>
      <c r="V2009" s="14" t="n"/>
      <c r="W2009" s="14" t="n"/>
      <c r="X2009" s="87" t="n"/>
    </row>
    <row r="2010">
      <c r="A2010" s="13" t="n"/>
      <c r="B2010" s="14" t="n"/>
      <c r="C2010" s="14" t="n"/>
      <c r="D2010" s="14" t="n"/>
      <c r="E2010" s="13" t="n"/>
      <c r="F2010" s="13" t="n"/>
      <c r="G2010" s="14" t="n"/>
      <c r="H2010" s="15" t="n"/>
      <c r="I2010" s="15" t="n"/>
      <c r="J2010" s="308" t="n"/>
      <c r="K2010" s="15" t="n"/>
      <c r="L2010" s="15" t="n"/>
      <c r="M2010" s="15" t="n"/>
      <c r="N2010" s="14" t="n"/>
      <c r="O2010" s="13" t="n"/>
      <c r="P2010" s="14" t="n"/>
      <c r="Q2010" s="15">
        <f>IF(N2010="Sí",0,H2010-I2010-K2010)</f>
        <v/>
      </c>
      <c r="R2010" s="14">
        <f>F2010-TODAY()</f>
        <v/>
      </c>
      <c r="S2010" s="14">
        <f>IF(N2010="Sí","🟢 Pagado",IF(R2010&lt;0,"🔴 Vencido",IF(R2010&lt;=7,"🟡 Por vencer","")))</f>
        <v/>
      </c>
      <c r="T2010" s="14" t="n"/>
      <c r="U2010" s="14" t="n"/>
      <c r="V2010" s="14" t="n"/>
      <c r="W2010" s="14" t="n"/>
      <c r="X2010" s="87" t="n"/>
    </row>
    <row r="2011">
      <c r="A2011" s="13" t="n"/>
      <c r="B2011" s="14" t="n"/>
      <c r="C2011" s="14" t="n"/>
      <c r="D2011" s="14" t="n"/>
      <c r="E2011" s="13" t="n"/>
      <c r="F2011" s="13" t="n"/>
      <c r="G2011" s="14" t="n"/>
      <c r="H2011" s="15" t="n"/>
      <c r="I2011" s="15" t="n"/>
      <c r="J2011" s="308" t="n"/>
      <c r="K2011" s="15" t="n"/>
      <c r="L2011" s="15" t="n"/>
      <c r="M2011" s="15" t="n"/>
      <c r="N2011" s="14" t="n"/>
      <c r="O2011" s="13" t="n"/>
      <c r="P2011" s="14" t="n"/>
      <c r="Q2011" s="15">
        <f>IF(N2011="Sí",0,H2011-I2011-K2011)</f>
        <v/>
      </c>
      <c r="R2011" s="14">
        <f>F2011-TODAY()</f>
        <v/>
      </c>
      <c r="S2011" s="14">
        <f>IF(N2011="Sí","🟢 Pagado",IF(R2011&lt;0,"🔴 Vencido",IF(R2011&lt;=7,"🟡 Por vencer","")))</f>
        <v/>
      </c>
      <c r="T2011" s="14" t="n"/>
      <c r="U2011" s="14" t="n"/>
      <c r="V2011" s="14" t="n"/>
      <c r="W2011" s="14" t="n"/>
      <c r="X2011" s="87" t="n"/>
    </row>
    <row r="2012">
      <c r="A2012" s="13" t="n"/>
      <c r="B2012" s="14" t="n"/>
      <c r="C2012" s="14" t="n"/>
      <c r="D2012" s="14" t="n"/>
      <c r="E2012" s="13" t="n"/>
      <c r="F2012" s="13" t="n"/>
      <c r="G2012" s="14" t="n"/>
      <c r="H2012" s="15" t="n"/>
      <c r="I2012" s="15" t="n"/>
      <c r="J2012" s="308" t="n"/>
      <c r="K2012" s="15" t="n"/>
      <c r="L2012" s="15" t="n"/>
      <c r="M2012" s="15" t="n"/>
      <c r="N2012" s="14" t="n"/>
      <c r="O2012" s="13" t="n"/>
      <c r="P2012" s="14" t="n"/>
      <c r="Q2012" s="15">
        <f>IF(N2012="Sí",0,H2012-I2012-K2012)</f>
        <v/>
      </c>
      <c r="R2012" s="14">
        <f>F2012-TODAY()</f>
        <v/>
      </c>
      <c r="S2012" s="14">
        <f>IF(N2012="Sí","🟢 Pagado",IF(R2012&lt;0,"🔴 Vencido",IF(R2012&lt;=7,"🟡 Por vencer","")))</f>
        <v/>
      </c>
      <c r="T2012" s="14" t="n"/>
      <c r="U2012" s="14" t="n"/>
      <c r="V2012" s="14" t="n"/>
      <c r="W2012" s="14" t="n"/>
      <c r="X2012" s="87" t="n"/>
    </row>
    <row r="2013">
      <c r="A2013" s="13" t="n"/>
      <c r="B2013" s="14" t="n"/>
      <c r="C2013" s="14" t="n"/>
      <c r="D2013" s="14" t="n"/>
      <c r="E2013" s="13" t="n"/>
      <c r="F2013" s="13" t="n"/>
      <c r="G2013" s="14" t="n"/>
      <c r="H2013" s="15" t="n"/>
      <c r="I2013" s="15" t="n"/>
      <c r="J2013" s="308" t="n"/>
      <c r="K2013" s="15" t="n"/>
      <c r="L2013" s="15" t="n"/>
      <c r="M2013" s="15" t="n"/>
      <c r="N2013" s="14" t="n"/>
      <c r="O2013" s="13" t="n"/>
      <c r="P2013" s="14" t="n"/>
      <c r="Q2013" s="15">
        <f>IF(N2013="Sí",0,H2013-I2013-K2013)</f>
        <v/>
      </c>
      <c r="R2013" s="14">
        <f>F2013-TODAY()</f>
        <v/>
      </c>
      <c r="S2013" s="14">
        <f>IF(N2013="Sí","🟢 Pagado",IF(R2013&lt;0,"🔴 Vencido",IF(R2013&lt;=7,"🟡 Por vencer","")))</f>
        <v/>
      </c>
      <c r="T2013" s="14" t="n"/>
      <c r="U2013" s="14" t="n"/>
      <c r="V2013" s="14" t="n"/>
      <c r="W2013" s="14" t="n"/>
      <c r="X2013" s="87" t="n"/>
    </row>
    <row r="2014">
      <c r="A2014" s="13" t="n"/>
      <c r="B2014" s="14" t="n"/>
      <c r="C2014" s="14" t="n"/>
      <c r="D2014" s="14" t="n"/>
      <c r="E2014" s="13" t="n"/>
      <c r="F2014" s="13" t="n"/>
      <c r="G2014" s="14" t="n"/>
      <c r="H2014" s="15" t="n"/>
      <c r="I2014" s="15" t="n"/>
      <c r="J2014" s="308" t="n"/>
      <c r="K2014" s="15" t="n"/>
      <c r="L2014" s="15" t="n"/>
      <c r="M2014" s="15" t="n"/>
      <c r="N2014" s="14" t="n"/>
      <c r="O2014" s="13" t="n"/>
      <c r="P2014" s="14" t="n"/>
      <c r="Q2014" s="15">
        <f>IF(N2014="Sí",0,H2014-I2014-K2014)</f>
        <v/>
      </c>
      <c r="R2014" s="14">
        <f>F2014-TODAY()</f>
        <v/>
      </c>
      <c r="S2014" s="14">
        <f>IF(N2014="Sí","🟢 Pagado",IF(R2014&lt;0,"🔴 Vencido",IF(R2014&lt;=7,"🟡 Por vencer","")))</f>
        <v/>
      </c>
      <c r="T2014" s="14" t="n"/>
      <c r="U2014" s="14" t="n"/>
      <c r="V2014" s="14" t="n"/>
      <c r="W2014" s="14" t="n"/>
      <c r="X2014" s="87" t="n"/>
    </row>
    <row r="2015">
      <c r="A2015" s="13" t="n"/>
      <c r="B2015" s="14" t="n"/>
      <c r="C2015" s="14" t="n"/>
      <c r="D2015" s="14" t="n"/>
      <c r="E2015" s="13" t="n"/>
      <c r="F2015" s="13" t="n"/>
      <c r="G2015" s="14" t="n"/>
      <c r="H2015" s="15" t="n"/>
      <c r="I2015" s="15" t="n"/>
      <c r="J2015" s="308" t="n"/>
      <c r="K2015" s="15" t="n"/>
      <c r="L2015" s="15" t="n"/>
      <c r="M2015" s="15" t="n"/>
      <c r="N2015" s="14" t="n"/>
      <c r="O2015" s="13" t="n"/>
      <c r="P2015" s="14" t="n"/>
      <c r="Q2015" s="15">
        <f>IF(N2015="Sí",0,H2015-I2015-K2015)</f>
        <v/>
      </c>
      <c r="R2015" s="14">
        <f>F2015-TODAY()</f>
        <v/>
      </c>
      <c r="S2015" s="14">
        <f>IF(N2015="Sí","🟢 Pagado",IF(R2015&lt;0,"🔴 Vencido",IF(R2015&lt;=7,"🟡 Por vencer","")))</f>
        <v/>
      </c>
      <c r="T2015" s="14" t="n"/>
      <c r="U2015" s="14" t="n"/>
      <c r="V2015" s="14" t="n"/>
      <c r="W2015" s="14" t="n"/>
      <c r="X2015" s="87" t="n"/>
    </row>
    <row r="2016">
      <c r="A2016" s="13" t="n"/>
      <c r="B2016" s="14" t="n"/>
      <c r="C2016" s="14" t="n"/>
      <c r="D2016" s="14" t="n"/>
      <c r="E2016" s="13" t="n"/>
      <c r="F2016" s="13" t="n"/>
      <c r="G2016" s="14" t="n"/>
      <c r="H2016" s="15" t="n"/>
      <c r="I2016" s="15" t="n"/>
      <c r="J2016" s="308" t="n"/>
      <c r="K2016" s="15" t="n"/>
      <c r="L2016" s="15" t="n"/>
      <c r="M2016" s="15" t="n"/>
      <c r="N2016" s="14" t="n"/>
      <c r="O2016" s="13" t="n"/>
      <c r="P2016" s="14" t="n"/>
      <c r="Q2016" s="15">
        <f>IF(N2016="Sí",0,H2016-I2016-K2016)</f>
        <v/>
      </c>
      <c r="R2016" s="14">
        <f>F2016-TODAY()</f>
        <v/>
      </c>
      <c r="S2016" s="14">
        <f>IF(N2016="Sí","🟢 Pagado",IF(R2016&lt;0,"🔴 Vencido",IF(R2016&lt;=7,"🟡 Por vencer","")))</f>
        <v/>
      </c>
      <c r="T2016" s="14" t="n"/>
      <c r="U2016" s="14" t="n"/>
      <c r="V2016" s="14" t="n"/>
      <c r="W2016" s="14" t="n"/>
      <c r="X2016" s="87" t="n"/>
    </row>
    <row r="2017">
      <c r="A2017" s="13" t="n"/>
      <c r="B2017" s="14" t="n"/>
      <c r="C2017" s="14" t="n"/>
      <c r="D2017" s="14" t="n"/>
      <c r="E2017" s="13" t="n"/>
      <c r="F2017" s="13" t="n"/>
      <c r="G2017" s="14" t="n"/>
      <c r="H2017" s="15" t="n"/>
      <c r="I2017" s="15" t="n"/>
      <c r="J2017" s="308" t="n"/>
      <c r="K2017" s="15" t="n"/>
      <c r="L2017" s="15" t="n"/>
      <c r="M2017" s="15" t="n"/>
      <c r="N2017" s="14" t="n"/>
      <c r="O2017" s="13" t="n"/>
      <c r="P2017" s="14" t="n"/>
      <c r="Q2017" s="15">
        <f>IF(N2017="Sí",0,H2017-I2017-K2017)</f>
        <v/>
      </c>
      <c r="R2017" s="14">
        <f>F2017-TODAY()</f>
        <v/>
      </c>
      <c r="S2017" s="14">
        <f>IF(N2017="Sí","🟢 Pagado",IF(R2017&lt;0,"🔴 Vencido",IF(R2017&lt;=7,"🟡 Por vencer","")))</f>
        <v/>
      </c>
      <c r="T2017" s="14" t="n"/>
      <c r="U2017" s="14" t="n"/>
      <c r="V2017" s="14" t="n"/>
      <c r="W2017" s="14" t="n"/>
      <c r="X2017" s="87" t="n"/>
    </row>
    <row r="2018">
      <c r="A2018" s="13" t="n"/>
      <c r="B2018" s="14" t="n"/>
      <c r="C2018" s="14" t="n"/>
      <c r="D2018" s="14" t="n"/>
      <c r="E2018" s="13" t="n"/>
      <c r="F2018" s="13" t="n"/>
      <c r="G2018" s="14" t="n"/>
      <c r="H2018" s="15" t="n"/>
      <c r="I2018" s="15" t="n"/>
      <c r="J2018" s="308" t="n"/>
      <c r="K2018" s="15" t="n"/>
      <c r="L2018" s="15" t="n"/>
      <c r="M2018" s="15" t="n"/>
      <c r="N2018" s="14" t="n"/>
      <c r="O2018" s="13" t="n"/>
      <c r="P2018" s="14" t="n"/>
      <c r="Q2018" s="15">
        <f>IF(N2018="Sí",0,H2018-I2018-K2018)</f>
        <v/>
      </c>
      <c r="R2018" s="14">
        <f>F2018-TODAY()</f>
        <v/>
      </c>
      <c r="S2018" s="14">
        <f>IF(N2018="Sí","🟢 Pagado",IF(R2018&lt;0,"🔴 Vencido",IF(R2018&lt;=7,"🟡 Por vencer","")))</f>
        <v/>
      </c>
      <c r="T2018" s="14" t="n"/>
      <c r="U2018" s="14" t="n"/>
      <c r="V2018" s="14" t="n"/>
      <c r="W2018" s="14" t="n"/>
      <c r="X2018" s="87" t="n"/>
    </row>
    <row r="2019">
      <c r="A2019" s="13" t="n"/>
      <c r="B2019" s="14" t="n"/>
      <c r="C2019" s="14" t="n"/>
      <c r="D2019" s="14" t="n"/>
      <c r="E2019" s="13" t="n"/>
      <c r="F2019" s="13" t="n"/>
      <c r="G2019" s="14" t="n"/>
      <c r="H2019" s="15" t="n"/>
      <c r="I2019" s="15" t="n"/>
      <c r="J2019" s="308" t="n"/>
      <c r="K2019" s="15" t="n"/>
      <c r="L2019" s="15" t="n"/>
      <c r="M2019" s="15" t="n"/>
      <c r="N2019" s="14" t="n"/>
      <c r="O2019" s="13" t="n"/>
      <c r="P2019" s="14" t="n"/>
      <c r="Q2019" s="15">
        <f>IF(N2019="Sí",0,H2019-I2019-K2019)</f>
        <v/>
      </c>
      <c r="R2019" s="14">
        <f>F2019-TODAY()</f>
        <v/>
      </c>
      <c r="S2019" s="14">
        <f>IF(N2019="Sí","🟢 Pagado",IF(R2019&lt;0,"🔴 Vencido",IF(R2019&lt;=7,"🟡 Por vencer","")))</f>
        <v/>
      </c>
      <c r="T2019" s="14" t="n"/>
      <c r="U2019" s="14" t="n"/>
      <c r="V2019" s="14" t="n"/>
      <c r="W2019" s="14" t="n"/>
      <c r="X2019" s="87" t="n"/>
    </row>
    <row r="2020">
      <c r="A2020" s="13" t="n"/>
      <c r="B2020" s="14" t="n"/>
      <c r="C2020" s="14" t="n"/>
      <c r="D2020" s="14" t="n"/>
      <c r="E2020" s="13" t="n"/>
      <c r="F2020" s="13" t="n"/>
      <c r="G2020" s="14" t="n"/>
      <c r="H2020" s="15" t="n"/>
      <c r="I2020" s="15" t="n"/>
      <c r="J2020" s="308" t="n"/>
      <c r="K2020" s="15" t="n"/>
      <c r="L2020" s="15" t="n"/>
      <c r="M2020" s="15" t="n"/>
      <c r="N2020" s="14" t="n"/>
      <c r="O2020" s="13" t="n"/>
      <c r="P2020" s="14" t="n"/>
      <c r="Q2020" s="15">
        <f>IF(N2020="Sí",0,H2020-I2020-K2020)</f>
        <v/>
      </c>
      <c r="R2020" s="14">
        <f>F2020-TODAY()</f>
        <v/>
      </c>
      <c r="S2020" s="14">
        <f>IF(N2020="Sí","🟢 Pagado",IF(R2020&lt;0,"🔴 Vencido",IF(R2020&lt;=7,"🟡 Por vencer","")))</f>
        <v/>
      </c>
      <c r="T2020" s="14" t="n"/>
      <c r="U2020" s="14" t="n"/>
      <c r="V2020" s="14" t="n"/>
      <c r="W2020" s="14" t="n"/>
      <c r="X2020" s="87" t="n"/>
    </row>
    <row r="2021">
      <c r="A2021" s="13" t="n"/>
      <c r="B2021" s="14" t="n"/>
      <c r="C2021" s="14" t="n"/>
      <c r="D2021" s="14" t="n"/>
      <c r="E2021" s="13" t="n"/>
      <c r="F2021" s="13" t="n"/>
      <c r="G2021" s="14" t="n"/>
      <c r="H2021" s="15" t="n"/>
      <c r="I2021" s="15" t="n"/>
      <c r="J2021" s="308" t="n"/>
      <c r="K2021" s="15" t="n"/>
      <c r="L2021" s="15" t="n"/>
      <c r="M2021" s="15" t="n"/>
      <c r="N2021" s="14" t="n"/>
      <c r="O2021" s="13" t="n"/>
      <c r="P2021" s="14" t="n"/>
      <c r="Q2021" s="15">
        <f>IF(N2021="Sí",0,H2021-I2021-K2021)</f>
        <v/>
      </c>
      <c r="R2021" s="14">
        <f>F2021-TODAY()</f>
        <v/>
      </c>
      <c r="S2021" s="14">
        <f>IF(N2021="Sí","🟢 Pagado",IF(R2021&lt;0,"🔴 Vencido",IF(R2021&lt;=7,"🟡 Por vencer","")))</f>
        <v/>
      </c>
      <c r="T2021" s="14" t="n"/>
      <c r="U2021" s="14" t="n"/>
      <c r="V2021" s="14" t="n"/>
      <c r="W2021" s="14" t="n"/>
      <c r="X2021" s="87" t="n"/>
    </row>
    <row r="2022">
      <c r="A2022" s="13" t="n"/>
      <c r="B2022" s="14" t="n"/>
      <c r="C2022" s="14" t="n"/>
      <c r="D2022" s="14" t="n"/>
      <c r="E2022" s="13" t="n"/>
      <c r="F2022" s="13" t="n"/>
      <c r="G2022" s="14" t="n"/>
      <c r="H2022" s="15" t="n"/>
      <c r="I2022" s="15" t="n"/>
      <c r="J2022" s="308" t="n"/>
      <c r="K2022" s="15" t="n"/>
      <c r="L2022" s="15" t="n"/>
      <c r="M2022" s="15" t="n"/>
      <c r="N2022" s="14" t="n"/>
      <c r="O2022" s="13" t="n"/>
      <c r="P2022" s="14" t="n"/>
      <c r="Q2022" s="15">
        <f>IF(N2022="Sí",0,H2022-I2022-K2022)</f>
        <v/>
      </c>
      <c r="R2022" s="14">
        <f>F2022-TODAY()</f>
        <v/>
      </c>
      <c r="S2022" s="14">
        <f>IF(N2022="Sí","🟢 Pagado",IF(R2022&lt;0,"🔴 Vencido",IF(R2022&lt;=7,"🟡 Por vencer","")))</f>
        <v/>
      </c>
      <c r="T2022" s="14" t="n"/>
      <c r="U2022" s="14" t="n"/>
      <c r="V2022" s="14" t="n"/>
      <c r="W2022" s="14" t="n"/>
      <c r="X2022" s="87" t="n"/>
    </row>
    <row r="2023">
      <c r="A2023" s="13" t="n"/>
      <c r="B2023" s="14" t="n"/>
      <c r="C2023" s="14" t="n"/>
      <c r="D2023" s="14" t="n"/>
      <c r="E2023" s="13" t="n"/>
      <c r="F2023" s="13" t="n"/>
      <c r="G2023" s="14" t="n"/>
      <c r="H2023" s="15" t="n"/>
      <c r="I2023" s="15" t="n"/>
      <c r="J2023" s="308" t="n"/>
      <c r="K2023" s="15" t="n"/>
      <c r="L2023" s="15" t="n"/>
      <c r="M2023" s="15" t="n"/>
      <c r="N2023" s="14" t="n"/>
      <c r="O2023" s="13" t="n"/>
      <c r="P2023" s="14" t="n"/>
      <c r="Q2023" s="15">
        <f>IF(N2023="Sí",0,H2023-I2023-K2023)</f>
        <v/>
      </c>
      <c r="R2023" s="14">
        <f>F2023-TODAY()</f>
        <v/>
      </c>
      <c r="S2023" s="14">
        <f>IF(N2023="Sí","🟢 Pagado",IF(R2023&lt;0,"🔴 Vencido",IF(R2023&lt;=7,"🟡 Por vencer","")))</f>
        <v/>
      </c>
      <c r="T2023" s="14" t="n"/>
      <c r="U2023" s="14" t="n"/>
      <c r="V2023" s="14" t="n"/>
      <c r="W2023" s="14" t="n"/>
      <c r="X2023" s="87" t="n"/>
    </row>
    <row r="2024">
      <c r="A2024" s="13" t="n"/>
      <c r="B2024" s="14" t="n"/>
      <c r="C2024" s="14" t="n"/>
      <c r="D2024" s="14" t="n"/>
      <c r="E2024" s="13" t="n"/>
      <c r="F2024" s="13" t="n"/>
      <c r="G2024" s="14" t="n"/>
      <c r="H2024" s="15" t="n"/>
      <c r="I2024" s="15" t="n"/>
      <c r="J2024" s="308" t="n"/>
      <c r="K2024" s="15" t="n"/>
      <c r="L2024" s="15" t="n"/>
      <c r="M2024" s="15" t="n"/>
      <c r="N2024" s="14" t="n"/>
      <c r="O2024" s="13" t="n"/>
      <c r="P2024" s="14" t="n"/>
      <c r="Q2024" s="15">
        <f>IF(N2024="Sí",0,H2024-I2024-K2024)</f>
        <v/>
      </c>
      <c r="R2024" s="14">
        <f>F2024-TODAY()</f>
        <v/>
      </c>
      <c r="S2024" s="14">
        <f>IF(N2024="Sí","🟢 Pagado",IF(R2024&lt;0,"🔴 Vencido",IF(R2024&lt;=7,"🟡 Por vencer","")))</f>
        <v/>
      </c>
      <c r="T2024" s="14" t="n"/>
      <c r="U2024" s="14" t="n"/>
      <c r="V2024" s="14" t="n"/>
      <c r="W2024" s="14" t="n"/>
      <c r="X2024" s="87" t="n"/>
    </row>
    <row r="2025">
      <c r="A2025" s="13" t="n"/>
      <c r="B2025" s="14" t="n"/>
      <c r="C2025" s="14" t="n"/>
      <c r="D2025" s="14" t="n"/>
      <c r="E2025" s="13" t="n"/>
      <c r="F2025" s="13" t="n"/>
      <c r="G2025" s="14" t="n"/>
      <c r="H2025" s="15" t="n"/>
      <c r="I2025" s="15" t="n"/>
      <c r="J2025" s="308" t="n"/>
      <c r="K2025" s="15" t="n"/>
      <c r="L2025" s="15" t="n"/>
      <c r="M2025" s="15" t="n"/>
      <c r="N2025" s="14" t="n"/>
      <c r="O2025" s="13" t="n"/>
      <c r="P2025" s="14" t="n"/>
      <c r="Q2025" s="15">
        <f>IF(N2025="Sí",0,H2025-I2025-K2025)</f>
        <v/>
      </c>
      <c r="R2025" s="14">
        <f>F2025-TODAY()</f>
        <v/>
      </c>
      <c r="S2025" s="14">
        <f>IF(N2025="Sí","🟢 Pagado",IF(R2025&lt;0,"🔴 Vencido",IF(R2025&lt;=7,"🟡 Por vencer","")))</f>
        <v/>
      </c>
      <c r="T2025" s="14" t="n"/>
      <c r="U2025" s="14" t="n"/>
      <c r="V2025" s="14" t="n"/>
      <c r="W2025" s="14" t="n"/>
      <c r="X2025" s="87" t="n"/>
    </row>
    <row r="2026">
      <c r="A2026" s="13" t="n"/>
      <c r="B2026" s="14" t="n"/>
      <c r="C2026" s="14" t="n"/>
      <c r="D2026" s="14" t="n"/>
      <c r="E2026" s="13" t="n"/>
      <c r="F2026" s="13" t="n"/>
      <c r="G2026" s="14" t="n"/>
      <c r="H2026" s="15" t="n"/>
      <c r="I2026" s="15" t="n"/>
      <c r="J2026" s="308" t="n"/>
      <c r="K2026" s="15" t="n"/>
      <c r="L2026" s="15" t="n"/>
      <c r="M2026" s="15" t="n"/>
      <c r="N2026" s="14" t="n"/>
      <c r="O2026" s="13" t="n"/>
      <c r="P2026" s="14" t="n"/>
      <c r="Q2026" s="15">
        <f>IF(N2026="Sí",0,H2026-I2026-K2026)</f>
        <v/>
      </c>
      <c r="R2026" s="14">
        <f>F2026-TODAY()</f>
        <v/>
      </c>
      <c r="S2026" s="14">
        <f>IF(N2026="Sí","🟢 Pagado",IF(R2026&lt;0,"🔴 Vencido",IF(R2026&lt;=7,"🟡 Por vencer","")))</f>
        <v/>
      </c>
      <c r="T2026" s="14" t="n"/>
      <c r="U2026" s="14" t="n"/>
      <c r="V2026" s="14" t="n"/>
      <c r="W2026" s="14" t="n"/>
      <c r="X2026" s="87" t="n"/>
    </row>
    <row r="2027">
      <c r="A2027" s="13" t="n"/>
      <c r="B2027" s="14" t="n"/>
      <c r="C2027" s="14" t="n"/>
      <c r="D2027" s="14" t="n"/>
      <c r="E2027" s="13" t="n"/>
      <c r="F2027" s="13" t="n"/>
      <c r="G2027" s="14" t="n"/>
      <c r="H2027" s="15" t="n"/>
      <c r="I2027" s="15" t="n"/>
      <c r="J2027" s="308" t="n"/>
      <c r="K2027" s="15" t="n"/>
      <c r="L2027" s="15" t="n"/>
      <c r="M2027" s="15" t="n"/>
      <c r="N2027" s="14" t="n"/>
      <c r="O2027" s="13" t="n"/>
      <c r="P2027" s="14" t="n"/>
      <c r="Q2027" s="15">
        <f>IF(N2027="Sí",0,H2027-I2027-K2027)</f>
        <v/>
      </c>
      <c r="R2027" s="14">
        <f>F2027-TODAY()</f>
        <v/>
      </c>
      <c r="S2027" s="14">
        <f>IF(N2027="Sí","🟢 Pagado",IF(R2027&lt;0,"🔴 Vencido",IF(R2027&lt;=7,"🟡 Por vencer","")))</f>
        <v/>
      </c>
      <c r="T2027" s="14" t="n"/>
      <c r="U2027" s="14" t="n"/>
      <c r="V2027" s="14" t="n"/>
      <c r="W2027" s="14" t="n"/>
      <c r="X2027" s="87" t="n"/>
    </row>
    <row r="2028">
      <c r="A2028" s="13" t="n"/>
      <c r="B2028" s="14" t="n"/>
      <c r="C2028" s="14" t="n"/>
      <c r="D2028" s="14" t="n"/>
      <c r="E2028" s="13" t="n"/>
      <c r="F2028" s="13" t="n"/>
      <c r="G2028" s="14" t="n"/>
      <c r="H2028" s="15" t="n"/>
      <c r="I2028" s="15" t="n"/>
      <c r="J2028" s="308" t="n"/>
      <c r="K2028" s="15" t="n"/>
      <c r="L2028" s="15" t="n"/>
      <c r="M2028" s="15" t="n"/>
      <c r="N2028" s="14" t="n"/>
      <c r="O2028" s="13" t="n"/>
      <c r="P2028" s="14" t="n"/>
      <c r="Q2028" s="15">
        <f>IF(N2028="Sí",0,H2028-I2028-K2028)</f>
        <v/>
      </c>
      <c r="R2028" s="14">
        <f>F2028-TODAY()</f>
        <v/>
      </c>
      <c r="S2028" s="14">
        <f>IF(N2028="Sí","🟢 Pagado",IF(R2028&lt;0,"🔴 Vencido",IF(R2028&lt;=7,"🟡 Por vencer","")))</f>
        <v/>
      </c>
      <c r="T2028" s="14" t="n"/>
      <c r="U2028" s="14" t="n"/>
      <c r="V2028" s="14" t="n"/>
      <c r="W2028" s="14" t="n"/>
      <c r="X2028" s="87" t="n"/>
    </row>
    <row r="2029">
      <c r="A2029" s="13" t="n"/>
      <c r="B2029" s="14" t="n"/>
      <c r="C2029" s="14" t="n"/>
      <c r="D2029" s="14" t="n"/>
      <c r="E2029" s="13" t="n"/>
      <c r="F2029" s="13" t="n"/>
      <c r="G2029" s="14" t="n"/>
      <c r="H2029" s="15" t="n"/>
      <c r="I2029" s="15" t="n"/>
      <c r="J2029" s="308" t="n"/>
      <c r="K2029" s="15" t="n"/>
      <c r="L2029" s="15" t="n"/>
      <c r="M2029" s="15" t="n"/>
      <c r="N2029" s="14" t="n"/>
      <c r="O2029" s="13" t="n"/>
      <c r="P2029" s="14" t="n"/>
      <c r="Q2029" s="15">
        <f>IF(N2029="Sí",0,H2029-I2029-K2029)</f>
        <v/>
      </c>
      <c r="R2029" s="14">
        <f>F2029-TODAY()</f>
        <v/>
      </c>
      <c r="S2029" s="14">
        <f>IF(N2029="Sí","🟢 Pagado",IF(R2029&lt;0,"🔴 Vencido",IF(R2029&lt;=7,"🟡 Por vencer","")))</f>
        <v/>
      </c>
      <c r="T2029" s="14" t="n"/>
      <c r="U2029" s="14" t="n"/>
      <c r="V2029" s="14" t="n"/>
      <c r="W2029" s="14" t="n"/>
      <c r="X2029" s="87" t="n"/>
    </row>
    <row r="2030">
      <c r="A2030" s="13" t="n"/>
      <c r="B2030" s="14" t="n"/>
      <c r="C2030" s="14" t="n"/>
      <c r="D2030" s="14" t="n"/>
      <c r="E2030" s="13" t="n"/>
      <c r="F2030" s="13" t="n"/>
      <c r="G2030" s="14" t="n"/>
      <c r="H2030" s="15" t="n"/>
      <c r="I2030" s="15" t="n"/>
      <c r="J2030" s="308" t="n"/>
      <c r="K2030" s="15" t="n"/>
      <c r="L2030" s="15" t="n"/>
      <c r="M2030" s="15" t="n"/>
      <c r="N2030" s="14" t="n"/>
      <c r="O2030" s="13" t="n"/>
      <c r="P2030" s="14" t="n"/>
      <c r="Q2030" s="15">
        <f>IF(N2030="Sí",0,H2030-I2030-K2030)</f>
        <v/>
      </c>
      <c r="R2030" s="14">
        <f>F2030-TODAY()</f>
        <v/>
      </c>
      <c r="S2030" s="14">
        <f>IF(N2030="Sí","🟢 Pagado",IF(R2030&lt;0,"🔴 Vencido",IF(R2030&lt;=7,"🟡 Por vencer","")))</f>
        <v/>
      </c>
      <c r="T2030" s="14" t="n"/>
      <c r="U2030" s="14" t="n"/>
      <c r="V2030" s="14" t="n"/>
      <c r="W2030" s="14" t="n"/>
      <c r="X2030" s="87" t="n"/>
    </row>
    <row r="2031">
      <c r="A2031" s="13" t="n"/>
      <c r="B2031" s="14" t="n"/>
      <c r="C2031" s="14" t="n"/>
      <c r="D2031" s="14" t="n"/>
      <c r="E2031" s="13" t="n"/>
      <c r="F2031" s="13" t="n"/>
      <c r="G2031" s="14" t="n"/>
      <c r="H2031" s="15" t="n"/>
      <c r="I2031" s="15" t="n"/>
      <c r="J2031" s="308" t="n"/>
      <c r="K2031" s="15" t="n"/>
      <c r="L2031" s="15" t="n"/>
      <c r="M2031" s="15" t="n"/>
      <c r="N2031" s="14" t="n"/>
      <c r="O2031" s="13" t="n"/>
      <c r="P2031" s="14" t="n"/>
      <c r="Q2031" s="15">
        <f>IF(N2031="Sí",0,H2031-I2031-K2031)</f>
        <v/>
      </c>
      <c r="R2031" s="14">
        <f>F2031-TODAY()</f>
        <v/>
      </c>
      <c r="S2031" s="14">
        <f>IF(N2031="Sí","🟢 Pagado",IF(R2031&lt;0,"🔴 Vencido",IF(R2031&lt;=7,"🟡 Por vencer","")))</f>
        <v/>
      </c>
      <c r="T2031" s="14" t="n"/>
      <c r="U2031" s="14" t="n"/>
      <c r="V2031" s="14" t="n"/>
      <c r="W2031" s="14" t="n"/>
      <c r="X2031" s="87" t="n"/>
    </row>
    <row r="2032">
      <c r="A2032" s="13" t="n"/>
      <c r="B2032" s="14" t="n"/>
      <c r="C2032" s="14" t="n"/>
      <c r="D2032" s="14" t="n"/>
      <c r="E2032" s="13" t="n"/>
      <c r="F2032" s="13" t="n"/>
      <c r="G2032" s="14" t="n"/>
      <c r="H2032" s="15" t="n"/>
      <c r="I2032" s="15" t="n"/>
      <c r="J2032" s="308" t="n"/>
      <c r="K2032" s="15" t="n"/>
      <c r="L2032" s="15" t="n"/>
      <c r="M2032" s="15" t="n"/>
      <c r="N2032" s="14" t="n"/>
      <c r="O2032" s="13" t="n"/>
      <c r="P2032" s="14" t="n"/>
      <c r="Q2032" s="15">
        <f>IF(N2032="Sí",0,H2032-I2032-K2032)</f>
        <v/>
      </c>
      <c r="R2032" s="14">
        <f>F2032-TODAY()</f>
        <v/>
      </c>
      <c r="S2032" s="14">
        <f>IF(N2032="Sí","🟢 Pagado",IF(R2032&lt;0,"🔴 Vencido",IF(R2032&lt;=7,"🟡 Por vencer","")))</f>
        <v/>
      </c>
      <c r="T2032" s="14" t="n"/>
      <c r="U2032" s="14" t="n"/>
      <c r="V2032" s="14" t="n"/>
      <c r="W2032" s="14" t="n"/>
      <c r="X2032" s="87" t="n"/>
    </row>
    <row r="2033">
      <c r="A2033" s="13" t="n"/>
      <c r="B2033" s="14" t="n"/>
      <c r="C2033" s="14" t="n"/>
      <c r="D2033" s="14" t="n"/>
      <c r="E2033" s="13" t="n"/>
      <c r="F2033" s="13" t="n"/>
      <c r="G2033" s="14" t="n"/>
      <c r="H2033" s="15" t="n"/>
      <c r="I2033" s="15" t="n"/>
      <c r="J2033" s="308" t="n"/>
      <c r="K2033" s="15" t="n"/>
      <c r="L2033" s="15" t="n"/>
      <c r="M2033" s="15" t="n"/>
      <c r="N2033" s="14" t="n"/>
      <c r="O2033" s="13" t="n"/>
      <c r="P2033" s="14" t="n"/>
      <c r="Q2033" s="15">
        <f>IF(N2033="Sí",0,H2033-I2033-K2033)</f>
        <v/>
      </c>
      <c r="R2033" s="14">
        <f>F2033-TODAY()</f>
        <v/>
      </c>
      <c r="S2033" s="14">
        <f>IF(N2033="Sí","🟢 Pagado",IF(R2033&lt;0,"🔴 Vencido",IF(R2033&lt;=7,"🟡 Por vencer","")))</f>
        <v/>
      </c>
      <c r="T2033" s="14" t="n"/>
      <c r="U2033" s="14" t="n"/>
      <c r="V2033" s="14" t="n"/>
      <c r="W2033" s="14" t="n"/>
      <c r="X2033" s="87" t="n"/>
    </row>
    <row r="2034">
      <c r="A2034" s="13" t="n"/>
      <c r="B2034" s="14" t="n"/>
      <c r="C2034" s="14" t="n"/>
      <c r="D2034" s="14" t="n"/>
      <c r="E2034" s="13" t="n"/>
      <c r="F2034" s="13" t="n"/>
      <c r="G2034" s="14" t="n"/>
      <c r="H2034" s="15" t="n"/>
      <c r="I2034" s="15" t="n"/>
      <c r="J2034" s="308" t="n"/>
      <c r="K2034" s="15" t="n"/>
      <c r="L2034" s="15" t="n"/>
      <c r="M2034" s="15" t="n"/>
      <c r="N2034" s="14" t="n"/>
      <c r="O2034" s="13" t="n"/>
      <c r="P2034" s="14" t="n"/>
      <c r="Q2034" s="15">
        <f>IF(N2034="Sí",0,H2034-I2034-K2034)</f>
        <v/>
      </c>
      <c r="R2034" s="14">
        <f>F2034-TODAY()</f>
        <v/>
      </c>
      <c r="S2034" s="14">
        <f>IF(N2034="Sí","🟢 Pagado",IF(R2034&lt;0,"🔴 Vencido",IF(R2034&lt;=7,"🟡 Por vencer","")))</f>
        <v/>
      </c>
      <c r="T2034" s="14" t="n"/>
      <c r="U2034" s="14" t="n"/>
      <c r="V2034" s="14" t="n"/>
      <c r="W2034" s="14" t="n"/>
      <c r="X2034" s="87" t="n"/>
    </row>
    <row r="2035">
      <c r="A2035" s="13" t="n"/>
      <c r="B2035" s="14" t="n"/>
      <c r="C2035" s="14" t="n"/>
      <c r="D2035" s="14" t="n"/>
      <c r="E2035" s="13" t="n"/>
      <c r="F2035" s="13" t="n"/>
      <c r="G2035" s="14" t="n"/>
      <c r="H2035" s="15" t="n"/>
      <c r="I2035" s="15" t="n"/>
      <c r="J2035" s="308" t="n"/>
      <c r="K2035" s="15" t="n"/>
      <c r="L2035" s="15" t="n"/>
      <c r="M2035" s="15" t="n"/>
      <c r="N2035" s="14" t="n"/>
      <c r="O2035" s="13" t="n"/>
      <c r="P2035" s="14" t="n"/>
      <c r="Q2035" s="15">
        <f>IF(N2035="Sí",0,H2035-I2035-K2035)</f>
        <v/>
      </c>
      <c r="R2035" s="14">
        <f>F2035-TODAY()</f>
        <v/>
      </c>
      <c r="S2035" s="14">
        <f>IF(N2035="Sí","🟢 Pagado",IF(R2035&lt;0,"🔴 Vencido",IF(R2035&lt;=7,"🟡 Por vencer","")))</f>
        <v/>
      </c>
      <c r="T2035" s="14" t="n"/>
      <c r="U2035" s="14" t="n"/>
      <c r="V2035" s="14" t="n"/>
      <c r="W2035" s="14" t="n"/>
      <c r="X2035" s="87" t="n"/>
    </row>
    <row r="2036">
      <c r="A2036" s="13" t="n"/>
      <c r="B2036" s="14" t="n"/>
      <c r="C2036" s="14" t="n"/>
      <c r="D2036" s="14" t="n"/>
      <c r="E2036" s="13" t="n"/>
      <c r="F2036" s="13" t="n"/>
      <c r="G2036" s="14" t="n"/>
      <c r="H2036" s="15" t="n"/>
      <c r="I2036" s="15" t="n"/>
      <c r="J2036" s="308" t="n"/>
      <c r="K2036" s="15" t="n"/>
      <c r="L2036" s="15" t="n"/>
      <c r="M2036" s="15" t="n"/>
      <c r="N2036" s="14" t="n"/>
      <c r="O2036" s="13" t="n"/>
      <c r="P2036" s="14" t="n"/>
      <c r="Q2036" s="15">
        <f>IF(N2036="Sí",0,H2036-I2036-K2036)</f>
        <v/>
      </c>
      <c r="R2036" s="14">
        <f>F2036-TODAY()</f>
        <v/>
      </c>
      <c r="S2036" s="14">
        <f>IF(N2036="Sí","🟢 Pagado",IF(R2036&lt;0,"🔴 Vencido",IF(R2036&lt;=7,"🟡 Por vencer","")))</f>
        <v/>
      </c>
      <c r="T2036" s="14" t="n"/>
      <c r="U2036" s="14" t="n"/>
      <c r="V2036" s="14" t="n"/>
      <c r="W2036" s="14" t="n"/>
      <c r="X2036" s="87" t="n"/>
    </row>
    <row r="2037">
      <c r="A2037" s="13" t="n"/>
      <c r="B2037" s="14" t="n"/>
      <c r="C2037" s="14" t="n"/>
      <c r="D2037" s="14" t="n"/>
      <c r="E2037" s="13" t="n"/>
      <c r="F2037" s="13" t="n"/>
      <c r="G2037" s="14" t="n"/>
      <c r="H2037" s="15" t="n"/>
      <c r="I2037" s="15" t="n"/>
      <c r="J2037" s="308" t="n"/>
      <c r="K2037" s="15" t="n"/>
      <c r="L2037" s="15" t="n"/>
      <c r="M2037" s="15" t="n"/>
      <c r="N2037" s="14" t="n"/>
      <c r="O2037" s="13" t="n"/>
      <c r="P2037" s="14" t="n"/>
      <c r="Q2037" s="15">
        <f>IF(N2037="Sí",0,H2037-I2037-K2037)</f>
        <v/>
      </c>
      <c r="R2037" s="14">
        <f>F2037-TODAY()</f>
        <v/>
      </c>
      <c r="S2037" s="14">
        <f>IF(N2037="Sí","🟢 Pagado",IF(R2037&lt;0,"🔴 Vencido",IF(R2037&lt;=7,"🟡 Por vencer","")))</f>
        <v/>
      </c>
      <c r="T2037" s="14" t="n"/>
      <c r="U2037" s="14" t="n"/>
      <c r="V2037" s="14" t="n"/>
      <c r="W2037" s="14" t="n"/>
      <c r="X2037" s="87" t="n"/>
    </row>
    <row r="2038">
      <c r="A2038" s="13" t="n"/>
      <c r="B2038" s="14" t="n"/>
      <c r="C2038" s="14" t="n"/>
      <c r="D2038" s="14" t="n"/>
      <c r="E2038" s="13" t="n"/>
      <c r="F2038" s="13" t="n"/>
      <c r="G2038" s="14" t="n"/>
      <c r="H2038" s="15" t="n"/>
      <c r="I2038" s="15" t="n"/>
      <c r="J2038" s="308" t="n"/>
      <c r="K2038" s="15" t="n"/>
      <c r="L2038" s="15" t="n"/>
      <c r="M2038" s="15" t="n"/>
      <c r="N2038" s="14" t="n"/>
      <c r="O2038" s="13" t="n"/>
      <c r="P2038" s="14" t="n"/>
      <c r="Q2038" s="15">
        <f>IF(N2038="Sí",0,H2038-I2038-K2038)</f>
        <v/>
      </c>
      <c r="R2038" s="14">
        <f>F2038-TODAY()</f>
        <v/>
      </c>
      <c r="S2038" s="14">
        <f>IF(N2038="Sí","🟢 Pagado",IF(R2038&lt;0,"🔴 Vencido",IF(R2038&lt;=7,"🟡 Por vencer","")))</f>
        <v/>
      </c>
      <c r="T2038" s="14" t="n"/>
      <c r="U2038" s="14" t="n"/>
      <c r="V2038" s="14" t="n"/>
      <c r="W2038" s="14" t="n"/>
      <c r="X2038" s="87" t="n"/>
    </row>
    <row r="2039">
      <c r="A2039" s="13" t="n"/>
      <c r="B2039" s="14" t="n"/>
      <c r="C2039" s="14" t="n"/>
      <c r="D2039" s="14" t="n"/>
      <c r="E2039" s="13" t="n"/>
      <c r="F2039" s="13" t="n"/>
      <c r="G2039" s="14" t="n"/>
      <c r="H2039" s="15" t="n"/>
      <c r="I2039" s="15" t="n"/>
      <c r="J2039" s="308" t="n"/>
      <c r="K2039" s="15" t="n"/>
      <c r="L2039" s="15" t="n"/>
      <c r="M2039" s="15" t="n"/>
      <c r="N2039" s="14" t="n"/>
      <c r="O2039" s="13" t="n"/>
      <c r="P2039" s="14" t="n"/>
      <c r="Q2039" s="15">
        <f>IF(N2039="Sí",0,H2039-I2039-K2039)</f>
        <v/>
      </c>
      <c r="R2039" s="14">
        <f>F2039-TODAY()</f>
        <v/>
      </c>
      <c r="S2039" s="14">
        <f>IF(N2039="Sí","🟢 Pagado",IF(R2039&lt;0,"🔴 Vencido",IF(R2039&lt;=7,"🟡 Por vencer","")))</f>
        <v/>
      </c>
      <c r="T2039" s="14" t="n"/>
      <c r="U2039" s="14" t="n"/>
      <c r="V2039" s="14" t="n"/>
      <c r="W2039" s="14" t="n"/>
      <c r="X2039" s="87" t="n"/>
    </row>
    <row r="2040">
      <c r="A2040" s="13" t="n"/>
      <c r="B2040" s="14" t="n"/>
      <c r="C2040" s="14" t="n"/>
      <c r="D2040" s="14" t="n"/>
      <c r="E2040" s="13" t="n"/>
      <c r="F2040" s="13" t="n"/>
      <c r="G2040" s="14" t="n"/>
      <c r="H2040" s="15" t="n"/>
      <c r="I2040" s="15" t="n"/>
      <c r="J2040" s="308" t="n"/>
      <c r="K2040" s="15" t="n"/>
      <c r="L2040" s="15" t="n"/>
      <c r="M2040" s="15" t="n"/>
      <c r="N2040" s="14" t="n"/>
      <c r="O2040" s="13" t="n"/>
      <c r="P2040" s="14" t="n"/>
      <c r="Q2040" s="15">
        <f>IF(N2040="Sí",0,H2040-I2040-K2040)</f>
        <v/>
      </c>
      <c r="R2040" s="14">
        <f>F2040-TODAY()</f>
        <v/>
      </c>
      <c r="S2040" s="14">
        <f>IF(N2040="Sí","🟢 Pagado",IF(R2040&lt;0,"🔴 Vencido",IF(R2040&lt;=7,"🟡 Por vencer","")))</f>
        <v/>
      </c>
      <c r="T2040" s="14" t="n"/>
      <c r="U2040" s="14" t="n"/>
      <c r="V2040" s="14" t="n"/>
      <c r="W2040" s="14" t="n"/>
      <c r="X2040" s="87" t="n"/>
    </row>
    <row r="2041">
      <c r="A2041" s="13" t="n"/>
      <c r="B2041" s="14" t="n"/>
      <c r="C2041" s="14" t="n"/>
      <c r="D2041" s="14" t="n"/>
      <c r="E2041" s="13" t="n"/>
      <c r="F2041" s="13" t="n"/>
      <c r="G2041" s="14" t="n"/>
      <c r="H2041" s="15" t="n"/>
      <c r="I2041" s="15" t="n"/>
      <c r="J2041" s="308" t="n"/>
      <c r="K2041" s="15" t="n"/>
      <c r="L2041" s="15" t="n"/>
      <c r="M2041" s="15" t="n"/>
      <c r="N2041" s="14" t="n"/>
      <c r="O2041" s="13" t="n"/>
      <c r="P2041" s="14" t="n"/>
      <c r="Q2041" s="15">
        <f>IF(N2041="Sí",0,H2041-I2041-K2041)</f>
        <v/>
      </c>
      <c r="R2041" s="14">
        <f>F2041-TODAY()</f>
        <v/>
      </c>
      <c r="S2041" s="14">
        <f>IF(N2041="Sí","🟢 Pagado",IF(R2041&lt;0,"🔴 Vencido",IF(R2041&lt;=7,"🟡 Por vencer","")))</f>
        <v/>
      </c>
      <c r="T2041" s="14" t="n"/>
      <c r="U2041" s="14" t="n"/>
      <c r="V2041" s="14" t="n"/>
      <c r="W2041" s="14" t="n"/>
      <c r="X2041" s="87" t="n"/>
    </row>
    <row r="2042">
      <c r="A2042" s="13" t="n"/>
      <c r="B2042" s="14" t="n"/>
      <c r="C2042" s="14" t="n"/>
      <c r="D2042" s="14" t="n"/>
      <c r="E2042" s="13" t="n"/>
      <c r="F2042" s="13" t="n"/>
      <c r="G2042" s="14" t="n"/>
      <c r="H2042" s="15" t="n"/>
      <c r="I2042" s="15" t="n"/>
      <c r="J2042" s="308" t="n"/>
      <c r="K2042" s="15" t="n"/>
      <c r="L2042" s="15" t="n"/>
      <c r="M2042" s="15" t="n"/>
      <c r="N2042" s="14" t="n"/>
      <c r="O2042" s="13" t="n"/>
      <c r="P2042" s="14" t="n"/>
      <c r="Q2042" s="15">
        <f>IF(N2042="Sí",0,H2042-I2042-K2042)</f>
        <v/>
      </c>
      <c r="R2042" s="14">
        <f>F2042-TODAY()</f>
        <v/>
      </c>
      <c r="S2042" s="14">
        <f>IF(N2042="Sí","🟢 Pagado",IF(R2042&lt;0,"🔴 Vencido",IF(R2042&lt;=7,"🟡 Por vencer","")))</f>
        <v/>
      </c>
      <c r="T2042" s="14" t="n"/>
      <c r="U2042" s="14" t="n"/>
      <c r="V2042" s="14" t="n"/>
      <c r="W2042" s="14" t="n"/>
      <c r="X2042" s="87" t="n"/>
    </row>
    <row r="2043">
      <c r="A2043" s="13" t="n"/>
      <c r="B2043" s="14" t="n"/>
      <c r="C2043" s="14" t="n"/>
      <c r="D2043" s="14" t="n"/>
      <c r="E2043" s="13" t="n"/>
      <c r="F2043" s="13" t="n"/>
      <c r="G2043" s="14" t="n"/>
      <c r="H2043" s="15" t="n"/>
      <c r="I2043" s="15" t="n"/>
      <c r="J2043" s="308" t="n"/>
      <c r="K2043" s="15" t="n"/>
      <c r="L2043" s="15" t="n"/>
      <c r="M2043" s="15" t="n"/>
      <c r="N2043" s="14" t="n"/>
      <c r="O2043" s="13" t="n"/>
      <c r="P2043" s="14" t="n"/>
      <c r="Q2043" s="15">
        <f>IF(N2043="Sí",0,H2043-I2043-K2043)</f>
        <v/>
      </c>
      <c r="R2043" s="14">
        <f>F2043-TODAY()</f>
        <v/>
      </c>
      <c r="S2043" s="14">
        <f>IF(N2043="Sí","🟢 Pagado",IF(R2043&lt;0,"🔴 Vencido",IF(R2043&lt;=7,"🟡 Por vencer","")))</f>
        <v/>
      </c>
      <c r="T2043" s="14" t="n"/>
      <c r="U2043" s="14" t="n"/>
      <c r="V2043" s="14" t="n"/>
      <c r="W2043" s="14" t="n"/>
      <c r="X2043" s="87" t="n"/>
    </row>
    <row r="2044">
      <c r="A2044" s="13" t="n"/>
      <c r="B2044" s="14" t="n"/>
      <c r="C2044" s="14" t="n"/>
      <c r="D2044" s="14" t="n"/>
      <c r="E2044" s="13" t="n"/>
      <c r="F2044" s="13" t="n"/>
      <c r="G2044" s="14" t="n"/>
      <c r="H2044" s="15" t="n"/>
      <c r="I2044" s="15" t="n"/>
      <c r="J2044" s="308" t="n"/>
      <c r="K2044" s="15" t="n"/>
      <c r="L2044" s="15" t="n"/>
      <c r="M2044" s="15" t="n"/>
      <c r="N2044" s="14" t="n"/>
      <c r="O2044" s="13" t="n"/>
      <c r="P2044" s="14" t="n"/>
      <c r="Q2044" s="15">
        <f>IF(N2044="Sí",0,H2044-I2044-K2044)</f>
        <v/>
      </c>
      <c r="R2044" s="14">
        <f>F2044-TODAY()</f>
        <v/>
      </c>
      <c r="S2044" s="14">
        <f>IF(N2044="Sí","🟢 Pagado",IF(R2044&lt;0,"🔴 Vencido",IF(R2044&lt;=7,"🟡 Por vencer","")))</f>
        <v/>
      </c>
      <c r="T2044" s="14" t="n"/>
      <c r="U2044" s="14" t="n"/>
      <c r="V2044" s="14" t="n"/>
      <c r="W2044" s="14" t="n"/>
      <c r="X2044" s="87" t="n"/>
    </row>
    <row r="2045">
      <c r="A2045" s="13" t="n"/>
      <c r="B2045" s="14" t="n"/>
      <c r="C2045" s="14" t="n"/>
      <c r="D2045" s="14" t="n"/>
      <c r="E2045" s="13" t="n"/>
      <c r="F2045" s="13" t="n"/>
      <c r="G2045" s="14" t="n"/>
      <c r="H2045" s="15" t="n"/>
      <c r="I2045" s="15" t="n"/>
      <c r="J2045" s="308" t="n"/>
      <c r="K2045" s="15" t="n"/>
      <c r="L2045" s="15" t="n"/>
      <c r="M2045" s="15" t="n"/>
      <c r="N2045" s="14" t="n"/>
      <c r="O2045" s="13" t="n"/>
      <c r="P2045" s="14" t="n"/>
      <c r="Q2045" s="15">
        <f>IF(N2045="Sí",0,H2045-I2045-K2045)</f>
        <v/>
      </c>
      <c r="R2045" s="14">
        <f>F2045-TODAY()</f>
        <v/>
      </c>
      <c r="S2045" s="14">
        <f>IF(N2045="Sí","🟢 Pagado",IF(R2045&lt;0,"🔴 Vencido",IF(R2045&lt;=7,"🟡 Por vencer","")))</f>
        <v/>
      </c>
      <c r="T2045" s="14" t="n"/>
      <c r="U2045" s="14" t="n"/>
      <c r="V2045" s="14" t="n"/>
      <c r="W2045" s="14" t="n"/>
      <c r="X2045" s="87" t="n"/>
    </row>
    <row r="2046">
      <c r="A2046" s="13" t="n"/>
      <c r="B2046" s="14" t="n"/>
      <c r="C2046" s="14" t="n"/>
      <c r="D2046" s="14" t="n"/>
      <c r="E2046" s="13" t="n"/>
      <c r="F2046" s="13" t="n"/>
      <c r="G2046" s="14" t="n"/>
      <c r="H2046" s="15" t="n"/>
      <c r="I2046" s="15" t="n"/>
      <c r="J2046" s="308" t="n"/>
      <c r="K2046" s="15" t="n"/>
      <c r="L2046" s="15" t="n"/>
      <c r="M2046" s="15" t="n"/>
      <c r="N2046" s="14" t="n"/>
      <c r="O2046" s="13" t="n"/>
      <c r="P2046" s="14" t="n"/>
      <c r="Q2046" s="15">
        <f>IF(N2046="Sí",0,H2046-I2046-K2046)</f>
        <v/>
      </c>
      <c r="R2046" s="14">
        <f>F2046-TODAY()</f>
        <v/>
      </c>
      <c r="S2046" s="14">
        <f>IF(N2046="Sí","🟢 Pagado",IF(R2046&lt;0,"🔴 Vencido",IF(R2046&lt;=7,"🟡 Por vencer","")))</f>
        <v/>
      </c>
      <c r="T2046" s="14" t="n"/>
      <c r="U2046" s="14" t="n"/>
      <c r="V2046" s="14" t="n"/>
      <c r="W2046" s="14" t="n"/>
      <c r="X2046" s="87" t="n"/>
    </row>
    <row r="2047">
      <c r="A2047" s="13" t="n"/>
      <c r="B2047" s="14" t="n"/>
      <c r="C2047" s="14" t="n"/>
      <c r="D2047" s="14" t="n"/>
      <c r="E2047" s="13" t="n"/>
      <c r="F2047" s="13" t="n"/>
      <c r="G2047" s="14" t="n"/>
      <c r="H2047" s="15" t="n"/>
      <c r="I2047" s="15" t="n"/>
      <c r="J2047" s="308" t="n"/>
      <c r="K2047" s="15" t="n"/>
      <c r="L2047" s="15" t="n"/>
      <c r="M2047" s="15" t="n"/>
      <c r="N2047" s="14" t="n"/>
      <c r="O2047" s="13" t="n"/>
      <c r="P2047" s="14" t="n"/>
      <c r="Q2047" s="15">
        <f>IF(N2047="Sí",0,H2047-I2047-K2047)</f>
        <v/>
      </c>
      <c r="R2047" s="14">
        <f>F2047-TODAY()</f>
        <v/>
      </c>
      <c r="S2047" s="14">
        <f>IF(N2047="Sí","🟢 Pagado",IF(R2047&lt;0,"🔴 Vencido",IF(R2047&lt;=7,"🟡 Por vencer","")))</f>
        <v/>
      </c>
      <c r="T2047" s="14" t="n"/>
      <c r="U2047" s="14" t="n"/>
      <c r="V2047" s="14" t="n"/>
      <c r="W2047" s="14" t="n"/>
      <c r="X2047" s="87" t="n"/>
    </row>
    <row r="2048">
      <c r="A2048" s="13" t="n"/>
      <c r="B2048" s="14" t="n"/>
      <c r="C2048" s="14" t="n"/>
      <c r="D2048" s="14" t="n"/>
      <c r="E2048" s="13" t="n"/>
      <c r="F2048" s="13" t="n"/>
      <c r="G2048" s="14" t="n"/>
      <c r="H2048" s="15" t="n"/>
      <c r="I2048" s="15" t="n"/>
      <c r="J2048" s="308" t="n"/>
      <c r="K2048" s="15" t="n"/>
      <c r="L2048" s="15" t="n"/>
      <c r="M2048" s="15" t="n"/>
      <c r="N2048" s="14" t="n"/>
      <c r="O2048" s="13" t="n"/>
      <c r="P2048" s="14" t="n"/>
      <c r="Q2048" s="15">
        <f>IF(N2048="Sí",0,H2048-I2048-K2048)</f>
        <v/>
      </c>
      <c r="R2048" s="14">
        <f>F2048-TODAY()</f>
        <v/>
      </c>
      <c r="S2048" s="14">
        <f>IF(N2048="Sí","🟢 Pagado",IF(R2048&lt;0,"🔴 Vencido",IF(R2048&lt;=7,"🟡 Por vencer","")))</f>
        <v/>
      </c>
      <c r="T2048" s="14" t="n"/>
      <c r="U2048" s="14" t="n"/>
      <c r="V2048" s="14" t="n"/>
      <c r="W2048" s="14" t="n"/>
      <c r="X2048" s="87" t="n"/>
    </row>
    <row r="2049">
      <c r="A2049" s="13" t="n"/>
      <c r="B2049" s="14" t="n"/>
      <c r="C2049" s="14" t="n"/>
      <c r="D2049" s="14" t="n"/>
      <c r="E2049" s="13" t="n"/>
      <c r="F2049" s="13" t="n"/>
      <c r="G2049" s="14" t="n"/>
      <c r="H2049" s="15" t="n"/>
      <c r="I2049" s="15" t="n"/>
      <c r="J2049" s="308" t="n"/>
      <c r="K2049" s="15" t="n"/>
      <c r="L2049" s="15" t="n"/>
      <c r="M2049" s="15" t="n"/>
      <c r="N2049" s="14" t="n"/>
      <c r="O2049" s="13" t="n"/>
      <c r="P2049" s="14" t="n"/>
      <c r="Q2049" s="15">
        <f>IF(N2049="Sí",0,H2049-I2049-K2049)</f>
        <v/>
      </c>
      <c r="R2049" s="14">
        <f>F2049-TODAY()</f>
        <v/>
      </c>
      <c r="S2049" s="14">
        <f>IF(N2049="Sí","🟢 Pagado",IF(R2049&lt;0,"🔴 Vencido",IF(R2049&lt;=7,"🟡 Por vencer","")))</f>
        <v/>
      </c>
      <c r="T2049" s="14" t="n"/>
      <c r="U2049" s="14" t="n"/>
      <c r="V2049" s="14" t="n"/>
      <c r="W2049" s="14" t="n"/>
      <c r="X2049" s="87" t="n"/>
    </row>
    <row r="2050">
      <c r="A2050" s="13" t="n"/>
      <c r="B2050" s="14" t="n"/>
      <c r="C2050" s="14" t="n"/>
      <c r="D2050" s="14" t="n"/>
      <c r="E2050" s="13" t="n"/>
      <c r="F2050" s="13" t="n"/>
      <c r="G2050" s="14" t="n"/>
      <c r="H2050" s="15" t="n"/>
      <c r="I2050" s="15" t="n"/>
      <c r="J2050" s="308" t="n"/>
      <c r="K2050" s="15" t="n"/>
      <c r="L2050" s="15" t="n"/>
      <c r="M2050" s="15" t="n"/>
      <c r="N2050" s="14" t="n"/>
      <c r="O2050" s="13" t="n"/>
      <c r="P2050" s="14" t="n"/>
      <c r="Q2050" s="15">
        <f>IF(N2050="Sí",0,H2050-I2050-K2050)</f>
        <v/>
      </c>
      <c r="R2050" s="14">
        <f>F2050-TODAY()</f>
        <v/>
      </c>
      <c r="S2050" s="14">
        <f>IF(N2050="Sí","🟢 Pagado",IF(R2050&lt;0,"🔴 Vencido",IF(R2050&lt;=7,"🟡 Por vencer","")))</f>
        <v/>
      </c>
      <c r="T2050" s="14" t="n"/>
      <c r="U2050" s="14" t="n"/>
      <c r="V2050" s="14" t="n"/>
      <c r="W2050" s="14" t="n"/>
      <c r="X2050" s="87" t="n"/>
    </row>
    <row r="2051">
      <c r="A2051" s="13" t="n"/>
      <c r="B2051" s="14" t="n"/>
      <c r="C2051" s="14" t="n"/>
      <c r="D2051" s="14" t="n"/>
      <c r="E2051" s="13" t="n"/>
      <c r="F2051" s="13" t="n"/>
      <c r="G2051" s="14" t="n"/>
      <c r="H2051" s="15" t="n"/>
      <c r="I2051" s="15" t="n"/>
      <c r="J2051" s="308" t="n"/>
      <c r="K2051" s="15" t="n"/>
      <c r="L2051" s="15" t="n"/>
      <c r="M2051" s="15" t="n"/>
      <c r="N2051" s="14" t="n"/>
      <c r="O2051" s="13" t="n"/>
      <c r="P2051" s="14" t="n"/>
      <c r="Q2051" s="15">
        <f>IF(N2051="Sí",0,H2051-I2051-K2051)</f>
        <v/>
      </c>
      <c r="R2051" s="14">
        <f>F2051-TODAY()</f>
        <v/>
      </c>
      <c r="S2051" s="14">
        <f>IF(N2051="Sí","🟢 Pagado",IF(R2051&lt;0,"🔴 Vencido",IF(R2051&lt;=7,"🟡 Por vencer","")))</f>
        <v/>
      </c>
      <c r="T2051" s="14" t="n"/>
      <c r="U2051" s="14" t="n"/>
      <c r="V2051" s="14" t="n"/>
      <c r="W2051" s="14" t="n"/>
      <c r="X2051" s="87" t="n"/>
    </row>
    <row r="2052">
      <c r="A2052" s="13" t="n"/>
      <c r="B2052" s="14" t="n"/>
      <c r="C2052" s="14" t="n"/>
      <c r="D2052" s="14" t="n"/>
      <c r="E2052" s="13" t="n"/>
      <c r="F2052" s="13" t="n"/>
      <c r="G2052" s="14" t="n"/>
      <c r="H2052" s="15" t="n"/>
      <c r="I2052" s="15" t="n"/>
      <c r="J2052" s="308" t="n"/>
      <c r="K2052" s="15" t="n"/>
      <c r="L2052" s="15" t="n"/>
      <c r="M2052" s="15" t="n"/>
      <c r="N2052" s="14" t="n"/>
      <c r="O2052" s="13" t="n"/>
      <c r="P2052" s="14" t="n"/>
      <c r="Q2052" s="15">
        <f>IF(N2052="Sí",0,H2052-I2052-K2052)</f>
        <v/>
      </c>
      <c r="R2052" s="14">
        <f>F2052-TODAY()</f>
        <v/>
      </c>
      <c r="S2052" s="14">
        <f>IF(N2052="Sí","🟢 Pagado",IF(R2052&lt;0,"🔴 Vencido",IF(R2052&lt;=7,"🟡 Por vencer","")))</f>
        <v/>
      </c>
      <c r="T2052" s="14" t="n"/>
      <c r="U2052" s="14" t="n"/>
      <c r="V2052" s="14" t="n"/>
      <c r="W2052" s="14" t="n"/>
      <c r="X2052" s="87" t="n"/>
    </row>
    <row r="2053">
      <c r="A2053" s="13" t="n"/>
      <c r="B2053" s="14" t="n"/>
      <c r="C2053" s="14" t="n"/>
      <c r="D2053" s="14" t="n"/>
      <c r="E2053" s="13" t="n"/>
      <c r="F2053" s="13" t="n"/>
      <c r="G2053" s="14" t="n"/>
      <c r="H2053" s="15" t="n"/>
      <c r="I2053" s="15" t="n"/>
      <c r="J2053" s="308" t="n"/>
      <c r="K2053" s="15" t="n"/>
      <c r="L2053" s="15" t="n"/>
      <c r="M2053" s="15" t="n"/>
      <c r="N2053" s="14" t="n"/>
      <c r="O2053" s="13" t="n"/>
      <c r="P2053" s="14" t="n"/>
      <c r="Q2053" s="15">
        <f>IF(N2053="Sí",0,H2053-I2053-K2053)</f>
        <v/>
      </c>
      <c r="R2053" s="14">
        <f>F2053-TODAY()</f>
        <v/>
      </c>
      <c r="S2053" s="14">
        <f>IF(N2053="Sí","🟢 Pagado",IF(R2053&lt;0,"🔴 Vencido",IF(R2053&lt;=7,"🟡 Por vencer","")))</f>
        <v/>
      </c>
      <c r="T2053" s="14" t="n"/>
      <c r="U2053" s="14" t="n"/>
      <c r="V2053" s="14" t="n"/>
      <c r="W2053" s="14" t="n"/>
      <c r="X2053" s="87" t="n"/>
    </row>
    <row r="2054">
      <c r="A2054" s="13" t="n"/>
      <c r="B2054" s="14" t="n"/>
      <c r="C2054" s="14" t="n"/>
      <c r="D2054" s="14" t="n"/>
      <c r="E2054" s="13" t="n"/>
      <c r="F2054" s="13" t="n"/>
      <c r="G2054" s="14" t="n"/>
      <c r="H2054" s="15" t="n"/>
      <c r="I2054" s="15" t="n"/>
      <c r="J2054" s="308" t="n"/>
      <c r="K2054" s="15" t="n"/>
      <c r="L2054" s="15" t="n"/>
      <c r="M2054" s="15" t="n"/>
      <c r="N2054" s="14" t="n"/>
      <c r="O2054" s="13" t="n"/>
      <c r="P2054" s="14" t="n"/>
      <c r="Q2054" s="15">
        <f>IF(N2054="Sí",0,H2054-I2054-K2054)</f>
        <v/>
      </c>
      <c r="R2054" s="14">
        <f>F2054-TODAY()</f>
        <v/>
      </c>
      <c r="S2054" s="14">
        <f>IF(N2054="Sí","🟢 Pagado",IF(R2054&lt;0,"🔴 Vencido",IF(R2054&lt;=7,"🟡 Por vencer","")))</f>
        <v/>
      </c>
      <c r="T2054" s="14" t="n"/>
      <c r="U2054" s="14" t="n"/>
      <c r="V2054" s="14" t="n"/>
      <c r="W2054" s="14" t="n"/>
      <c r="X2054" s="87" t="n"/>
    </row>
    <row r="2055">
      <c r="A2055" s="13" t="n"/>
      <c r="B2055" s="14" t="n"/>
      <c r="C2055" s="14" t="n"/>
      <c r="D2055" s="14" t="n"/>
      <c r="E2055" s="13" t="n"/>
      <c r="F2055" s="13" t="n"/>
      <c r="G2055" s="14" t="n"/>
      <c r="H2055" s="15" t="n"/>
      <c r="I2055" s="15" t="n"/>
      <c r="J2055" s="308" t="n"/>
      <c r="K2055" s="15" t="n"/>
      <c r="L2055" s="15" t="n"/>
      <c r="M2055" s="15" t="n"/>
      <c r="N2055" s="14" t="n"/>
      <c r="O2055" s="13" t="n"/>
      <c r="P2055" s="14" t="n"/>
      <c r="Q2055" s="15">
        <f>IF(N2055="Sí",0,H2055-I2055-K2055)</f>
        <v/>
      </c>
      <c r="R2055" s="14">
        <f>F2055-TODAY()</f>
        <v/>
      </c>
      <c r="S2055" s="14">
        <f>IF(N2055="Sí","🟢 Pagado",IF(R2055&lt;0,"🔴 Vencido",IF(R2055&lt;=7,"🟡 Por vencer","")))</f>
        <v/>
      </c>
      <c r="T2055" s="14" t="n"/>
      <c r="U2055" s="14" t="n"/>
      <c r="V2055" s="14" t="n"/>
      <c r="W2055" s="14" t="n"/>
      <c r="X2055" s="87" t="n"/>
    </row>
    <row r="2056">
      <c r="A2056" s="13" t="n"/>
      <c r="B2056" s="14" t="n"/>
      <c r="C2056" s="14" t="n"/>
      <c r="D2056" s="14" t="n"/>
      <c r="E2056" s="13" t="n"/>
      <c r="F2056" s="13" t="n"/>
      <c r="G2056" s="14" t="n"/>
      <c r="H2056" s="15" t="n"/>
      <c r="I2056" s="15" t="n"/>
      <c r="J2056" s="308" t="n"/>
      <c r="K2056" s="15" t="n"/>
      <c r="L2056" s="15" t="n"/>
      <c r="M2056" s="15" t="n"/>
      <c r="N2056" s="14" t="n"/>
      <c r="O2056" s="13" t="n"/>
      <c r="P2056" s="14" t="n"/>
      <c r="Q2056" s="15">
        <f>IF(N2056="Sí",0,H2056-I2056-K2056)</f>
        <v/>
      </c>
      <c r="R2056" s="14">
        <f>F2056-TODAY()</f>
        <v/>
      </c>
      <c r="S2056" s="14">
        <f>IF(N2056="Sí","🟢 Pagado",IF(R2056&lt;0,"🔴 Vencido",IF(R2056&lt;=7,"🟡 Por vencer","")))</f>
        <v/>
      </c>
      <c r="T2056" s="14" t="n"/>
      <c r="U2056" s="14" t="n"/>
      <c r="V2056" s="14" t="n"/>
      <c r="W2056" s="14" t="n"/>
      <c r="X2056" s="87" t="n"/>
    </row>
    <row r="2057">
      <c r="A2057" s="13" t="n"/>
      <c r="B2057" s="14" t="n"/>
      <c r="C2057" s="14" t="n"/>
      <c r="D2057" s="14" t="n"/>
      <c r="E2057" s="13" t="n"/>
      <c r="F2057" s="13" t="n"/>
      <c r="G2057" s="14" t="n"/>
      <c r="H2057" s="15" t="n"/>
      <c r="I2057" s="15" t="n"/>
      <c r="J2057" s="308" t="n"/>
      <c r="K2057" s="15" t="n"/>
      <c r="L2057" s="15" t="n"/>
      <c r="M2057" s="15" t="n"/>
      <c r="N2057" s="14" t="n"/>
      <c r="O2057" s="13" t="n"/>
      <c r="P2057" s="14" t="n"/>
      <c r="Q2057" s="15">
        <f>IF(N2057="Sí",0,H2057-I2057-K2057)</f>
        <v/>
      </c>
      <c r="R2057" s="14">
        <f>F2057-TODAY()</f>
        <v/>
      </c>
      <c r="S2057" s="14">
        <f>IF(N2057="Sí","🟢 Pagado",IF(R2057&lt;0,"🔴 Vencido",IF(R2057&lt;=7,"🟡 Por vencer","")))</f>
        <v/>
      </c>
      <c r="T2057" s="14" t="n"/>
      <c r="U2057" s="14" t="n"/>
      <c r="V2057" s="14" t="n"/>
      <c r="W2057" s="14" t="n"/>
      <c r="X2057" s="87" t="n"/>
    </row>
    <row r="2058">
      <c r="A2058" s="13" t="n"/>
      <c r="B2058" s="14" t="n"/>
      <c r="C2058" s="14" t="n"/>
      <c r="D2058" s="14" t="n"/>
      <c r="E2058" s="13" t="n"/>
      <c r="F2058" s="13" t="n"/>
      <c r="G2058" s="14" t="n"/>
      <c r="H2058" s="15" t="n"/>
      <c r="I2058" s="15" t="n"/>
      <c r="J2058" s="308" t="n"/>
      <c r="K2058" s="15" t="n"/>
      <c r="L2058" s="15" t="n"/>
      <c r="M2058" s="15" t="n"/>
      <c r="N2058" s="14" t="n"/>
      <c r="O2058" s="13" t="n"/>
      <c r="P2058" s="14" t="n"/>
      <c r="Q2058" s="15">
        <f>IF(N2058="Sí",0,H2058-I2058-K2058)</f>
        <v/>
      </c>
      <c r="R2058" s="14">
        <f>F2058-TODAY()</f>
        <v/>
      </c>
      <c r="S2058" s="14">
        <f>IF(N2058="Sí","🟢 Pagado",IF(R2058&lt;0,"🔴 Vencido",IF(R2058&lt;=7,"🟡 Por vencer","")))</f>
        <v/>
      </c>
      <c r="T2058" s="14" t="n"/>
      <c r="U2058" s="14" t="n"/>
      <c r="V2058" s="14" t="n"/>
      <c r="W2058" s="14" t="n"/>
      <c r="X2058" s="87" t="n"/>
    </row>
    <row r="2059">
      <c r="A2059" s="13" t="n"/>
      <c r="B2059" s="14" t="n"/>
      <c r="C2059" s="14" t="n"/>
      <c r="D2059" s="14" t="n"/>
      <c r="E2059" s="13" t="n"/>
      <c r="F2059" s="13" t="n"/>
      <c r="G2059" s="14" t="n"/>
      <c r="H2059" s="15" t="n"/>
      <c r="I2059" s="15" t="n"/>
      <c r="J2059" s="308" t="n"/>
      <c r="K2059" s="15" t="n"/>
      <c r="L2059" s="15" t="n"/>
      <c r="M2059" s="15" t="n"/>
      <c r="N2059" s="14" t="n"/>
      <c r="O2059" s="13" t="n"/>
      <c r="P2059" s="14" t="n"/>
      <c r="Q2059" s="15">
        <f>IF(N2059="Sí",0,H2059-I2059-K2059)</f>
        <v/>
      </c>
      <c r="R2059" s="14">
        <f>F2059-TODAY()</f>
        <v/>
      </c>
      <c r="S2059" s="14">
        <f>IF(N2059="Sí","🟢 Pagado",IF(R2059&lt;0,"🔴 Vencido",IF(R2059&lt;=7,"🟡 Por vencer","")))</f>
        <v/>
      </c>
      <c r="T2059" s="14" t="n"/>
      <c r="U2059" s="14" t="n"/>
      <c r="V2059" s="14" t="n"/>
      <c r="W2059" s="14" t="n"/>
      <c r="X2059" s="87" t="n"/>
    </row>
    <row r="2060">
      <c r="A2060" s="13" t="n"/>
      <c r="B2060" s="14" t="n"/>
      <c r="C2060" s="14" t="n"/>
      <c r="D2060" s="14" t="n"/>
      <c r="E2060" s="13" t="n"/>
      <c r="F2060" s="13" t="n"/>
      <c r="G2060" s="14" t="n"/>
      <c r="H2060" s="15" t="n"/>
      <c r="I2060" s="15" t="n"/>
      <c r="J2060" s="308" t="n"/>
      <c r="K2060" s="15" t="n"/>
      <c r="L2060" s="15" t="n"/>
      <c r="M2060" s="15" t="n"/>
      <c r="N2060" s="14" t="n"/>
      <c r="O2060" s="13" t="n"/>
      <c r="P2060" s="14" t="n"/>
      <c r="Q2060" s="15">
        <f>IF(N2060="Sí",0,H2060-I2060-K2060)</f>
        <v/>
      </c>
      <c r="R2060" s="14">
        <f>F2060-TODAY()</f>
        <v/>
      </c>
      <c r="S2060" s="14">
        <f>IF(N2060="Sí","🟢 Pagado",IF(R2060&lt;0,"🔴 Vencido",IF(R2060&lt;=7,"🟡 Por vencer","")))</f>
        <v/>
      </c>
      <c r="T2060" s="14" t="n"/>
      <c r="U2060" s="14" t="n"/>
      <c r="V2060" s="14" t="n"/>
      <c r="W2060" s="14" t="n"/>
      <c r="X2060" s="87" t="n"/>
    </row>
    <row r="2061">
      <c r="A2061" s="13" t="n"/>
      <c r="B2061" s="14" t="n"/>
      <c r="C2061" s="14" t="n"/>
      <c r="D2061" s="14" t="n"/>
      <c r="E2061" s="13" t="n"/>
      <c r="F2061" s="13" t="n"/>
      <c r="G2061" s="14" t="n"/>
      <c r="H2061" s="15" t="n"/>
      <c r="I2061" s="15" t="n"/>
      <c r="J2061" s="308" t="n"/>
      <c r="K2061" s="15" t="n"/>
      <c r="L2061" s="15" t="n"/>
      <c r="M2061" s="15" t="n"/>
      <c r="N2061" s="14" t="n"/>
      <c r="O2061" s="13" t="n"/>
      <c r="P2061" s="14" t="n"/>
      <c r="Q2061" s="15">
        <f>IF(N2061="Sí",0,H2061-I2061-K2061)</f>
        <v/>
      </c>
      <c r="R2061" s="14">
        <f>F2061-TODAY()</f>
        <v/>
      </c>
      <c r="S2061" s="14">
        <f>IF(N2061="Sí","🟢 Pagado",IF(R2061&lt;0,"🔴 Vencido",IF(R2061&lt;=7,"🟡 Por vencer","")))</f>
        <v/>
      </c>
      <c r="T2061" s="14" t="n"/>
      <c r="U2061" s="14" t="n"/>
      <c r="V2061" s="14" t="n"/>
      <c r="W2061" s="14" t="n"/>
      <c r="X2061" s="87" t="n"/>
    </row>
    <row r="2062">
      <c r="A2062" s="13" t="n"/>
      <c r="B2062" s="14" t="n"/>
      <c r="C2062" s="14" t="n"/>
      <c r="D2062" s="14" t="n"/>
      <c r="E2062" s="13" t="n"/>
      <c r="F2062" s="13" t="n"/>
      <c r="G2062" s="14" t="n"/>
      <c r="H2062" s="15" t="n"/>
      <c r="I2062" s="15" t="n"/>
      <c r="J2062" s="308" t="n"/>
      <c r="K2062" s="15" t="n"/>
      <c r="L2062" s="15" t="n"/>
      <c r="M2062" s="15" t="n"/>
      <c r="N2062" s="14" t="n"/>
      <c r="O2062" s="13" t="n"/>
      <c r="P2062" s="14" t="n"/>
      <c r="Q2062" s="15">
        <f>IF(N2062="Sí",0,H2062-I2062-K2062)</f>
        <v/>
      </c>
      <c r="R2062" s="14">
        <f>F2062-TODAY()</f>
        <v/>
      </c>
      <c r="S2062" s="14">
        <f>IF(N2062="Sí","🟢 Pagado",IF(R2062&lt;0,"🔴 Vencido",IF(R2062&lt;=7,"🟡 Por vencer","")))</f>
        <v/>
      </c>
      <c r="T2062" s="14" t="n"/>
      <c r="U2062" s="14" t="n"/>
      <c r="V2062" s="14" t="n"/>
      <c r="W2062" s="14" t="n"/>
      <c r="X2062" s="87" t="n"/>
    </row>
    <row r="2063">
      <c r="A2063" s="13" t="n"/>
      <c r="B2063" s="14" t="n"/>
      <c r="C2063" s="14" t="n"/>
      <c r="D2063" s="14" t="n"/>
      <c r="E2063" s="13" t="n"/>
      <c r="F2063" s="13" t="n"/>
      <c r="G2063" s="14" t="n"/>
      <c r="H2063" s="15" t="n"/>
      <c r="I2063" s="15" t="n"/>
      <c r="J2063" s="308" t="n"/>
      <c r="K2063" s="15" t="n"/>
      <c r="L2063" s="15" t="n"/>
      <c r="M2063" s="15" t="n"/>
      <c r="N2063" s="14" t="n"/>
      <c r="O2063" s="13" t="n"/>
      <c r="P2063" s="14" t="n"/>
      <c r="Q2063" s="15">
        <f>IF(N2063="Sí",0,H2063-I2063-K2063)</f>
        <v/>
      </c>
      <c r="R2063" s="14">
        <f>F2063-TODAY()</f>
        <v/>
      </c>
      <c r="S2063" s="14">
        <f>IF(N2063="Sí","🟢 Pagado",IF(R2063&lt;0,"🔴 Vencido",IF(R2063&lt;=7,"🟡 Por vencer","")))</f>
        <v/>
      </c>
      <c r="T2063" s="14" t="n"/>
      <c r="U2063" s="14" t="n"/>
      <c r="V2063" s="14" t="n"/>
      <c r="W2063" s="14" t="n"/>
      <c r="X2063" s="87" t="n"/>
    </row>
    <row r="2064">
      <c r="A2064" s="13" t="n"/>
      <c r="B2064" s="14" t="n"/>
      <c r="C2064" s="14" t="n"/>
      <c r="D2064" s="14" t="n"/>
      <c r="E2064" s="13" t="n"/>
      <c r="F2064" s="13" t="n"/>
      <c r="G2064" s="14" t="n"/>
      <c r="H2064" s="15" t="n"/>
      <c r="I2064" s="15" t="n"/>
      <c r="J2064" s="308" t="n"/>
      <c r="K2064" s="15" t="n"/>
      <c r="L2064" s="15" t="n"/>
      <c r="M2064" s="15" t="n"/>
      <c r="N2064" s="14" t="n"/>
      <c r="O2064" s="13" t="n"/>
      <c r="P2064" s="14" t="n"/>
      <c r="Q2064" s="15">
        <f>IF(N2064="Sí",0,H2064-I2064-K2064)</f>
        <v/>
      </c>
      <c r="R2064" s="14">
        <f>F2064-TODAY()</f>
        <v/>
      </c>
      <c r="S2064" s="14">
        <f>IF(N2064="Sí","🟢 Pagado",IF(R2064&lt;0,"🔴 Vencido",IF(R2064&lt;=7,"🟡 Por vencer","")))</f>
        <v/>
      </c>
      <c r="T2064" s="14" t="n"/>
      <c r="U2064" s="14" t="n"/>
      <c r="V2064" s="14" t="n"/>
      <c r="W2064" s="14" t="n"/>
      <c r="X2064" s="87" t="n"/>
    </row>
    <row r="2065">
      <c r="A2065" s="13" t="n"/>
      <c r="B2065" s="14" t="n"/>
      <c r="C2065" s="14" t="n"/>
      <c r="D2065" s="14" t="n"/>
      <c r="E2065" s="13" t="n"/>
      <c r="F2065" s="13" t="n"/>
      <c r="G2065" s="14" t="n"/>
      <c r="H2065" s="15" t="n"/>
      <c r="I2065" s="15" t="n"/>
      <c r="J2065" s="308" t="n"/>
      <c r="K2065" s="15" t="n"/>
      <c r="L2065" s="15" t="n"/>
      <c r="M2065" s="15" t="n"/>
      <c r="N2065" s="14" t="n"/>
      <c r="O2065" s="13" t="n"/>
      <c r="P2065" s="14" t="n"/>
      <c r="Q2065" s="15">
        <f>IF(N2065="Sí",0,H2065-I2065-K2065)</f>
        <v/>
      </c>
      <c r="R2065" s="14">
        <f>F2065-TODAY()</f>
        <v/>
      </c>
      <c r="S2065" s="14">
        <f>IF(N2065="Sí","🟢 Pagado",IF(R2065&lt;0,"🔴 Vencido",IF(R2065&lt;=7,"🟡 Por vencer","")))</f>
        <v/>
      </c>
      <c r="T2065" s="14" t="n"/>
      <c r="U2065" s="14" t="n"/>
      <c r="V2065" s="14" t="n"/>
      <c r="W2065" s="14" t="n"/>
      <c r="X2065" s="87" t="n"/>
    </row>
    <row r="2066">
      <c r="A2066" s="13" t="n"/>
      <c r="B2066" s="14" t="n"/>
      <c r="C2066" s="14" t="n"/>
      <c r="D2066" s="14" t="n"/>
      <c r="E2066" s="13" t="n"/>
      <c r="F2066" s="13" t="n"/>
      <c r="G2066" s="14" t="n"/>
      <c r="H2066" s="15" t="n"/>
      <c r="I2066" s="15" t="n"/>
      <c r="J2066" s="308" t="n"/>
      <c r="K2066" s="15" t="n"/>
      <c r="L2066" s="15" t="n"/>
      <c r="M2066" s="15" t="n"/>
      <c r="N2066" s="14" t="n"/>
      <c r="O2066" s="13" t="n"/>
      <c r="P2066" s="14" t="n"/>
      <c r="Q2066" s="15">
        <f>IF(N2066="Sí",0,H2066-I2066-K2066)</f>
        <v/>
      </c>
      <c r="R2066" s="14">
        <f>F2066-TODAY()</f>
        <v/>
      </c>
      <c r="S2066" s="14">
        <f>IF(N2066="Sí","🟢 Pagado",IF(R2066&lt;0,"🔴 Vencido",IF(R2066&lt;=7,"🟡 Por vencer","")))</f>
        <v/>
      </c>
      <c r="T2066" s="14" t="n"/>
      <c r="U2066" s="14" t="n"/>
      <c r="V2066" s="14" t="n"/>
      <c r="W2066" s="14" t="n"/>
      <c r="X2066" s="87" t="n"/>
    </row>
    <row r="2067">
      <c r="A2067" s="13" t="n"/>
      <c r="B2067" s="14" t="n"/>
      <c r="C2067" s="14" t="n"/>
      <c r="D2067" s="14" t="n"/>
      <c r="E2067" s="13" t="n"/>
      <c r="F2067" s="13" t="n"/>
      <c r="G2067" s="14" t="n"/>
      <c r="H2067" s="15" t="n"/>
      <c r="I2067" s="15" t="n"/>
      <c r="J2067" s="308" t="n"/>
      <c r="K2067" s="15" t="n"/>
      <c r="L2067" s="15" t="n"/>
      <c r="M2067" s="15" t="n"/>
      <c r="N2067" s="14" t="n"/>
      <c r="O2067" s="13" t="n"/>
      <c r="P2067" s="14" t="n"/>
      <c r="Q2067" s="15">
        <f>IF(N2067="Sí",0,H2067-I2067-K2067)</f>
        <v/>
      </c>
      <c r="R2067" s="14">
        <f>F2067-TODAY()</f>
        <v/>
      </c>
      <c r="S2067" s="14">
        <f>IF(N2067="Sí","🟢 Pagado",IF(R2067&lt;0,"🔴 Vencido",IF(R2067&lt;=7,"🟡 Por vencer","")))</f>
        <v/>
      </c>
      <c r="T2067" s="14" t="n"/>
      <c r="U2067" s="14" t="n"/>
      <c r="V2067" s="14" t="n"/>
      <c r="W2067" s="14" t="n"/>
      <c r="X2067" s="87" t="n"/>
    </row>
    <row r="2068">
      <c r="A2068" s="13" t="n"/>
      <c r="B2068" s="14" t="n"/>
      <c r="C2068" s="14" t="n"/>
      <c r="D2068" s="14" t="n"/>
      <c r="E2068" s="13" t="n"/>
      <c r="F2068" s="13" t="n"/>
      <c r="G2068" s="14" t="n"/>
      <c r="H2068" s="15" t="n"/>
      <c r="I2068" s="15" t="n"/>
      <c r="J2068" s="308" t="n"/>
      <c r="K2068" s="15" t="n"/>
      <c r="L2068" s="15" t="n"/>
      <c r="M2068" s="15" t="n"/>
      <c r="N2068" s="14" t="n"/>
      <c r="O2068" s="13" t="n"/>
      <c r="P2068" s="14" t="n"/>
      <c r="Q2068" s="15">
        <f>IF(N2068="Sí",0,H2068-I2068-K2068)</f>
        <v/>
      </c>
      <c r="R2068" s="14">
        <f>F2068-TODAY()</f>
        <v/>
      </c>
      <c r="S2068" s="14">
        <f>IF(N2068="Sí","🟢 Pagado",IF(R2068&lt;0,"🔴 Vencido",IF(R2068&lt;=7,"🟡 Por vencer","")))</f>
        <v/>
      </c>
      <c r="T2068" s="14" t="n"/>
      <c r="U2068" s="14" t="n"/>
      <c r="V2068" s="14" t="n"/>
      <c r="W2068" s="14" t="n"/>
      <c r="X2068" s="87" t="n"/>
    </row>
    <row r="2069">
      <c r="A2069" s="13" t="n"/>
      <c r="B2069" s="14" t="n"/>
      <c r="C2069" s="14" t="n"/>
      <c r="D2069" s="14" t="n"/>
      <c r="E2069" s="13" t="n"/>
      <c r="F2069" s="13" t="n"/>
      <c r="G2069" s="14" t="n"/>
      <c r="H2069" s="15" t="n"/>
      <c r="I2069" s="15" t="n"/>
      <c r="J2069" s="308" t="n"/>
      <c r="K2069" s="15" t="n"/>
      <c r="L2069" s="15" t="n"/>
      <c r="M2069" s="15" t="n"/>
      <c r="N2069" s="14" t="n"/>
      <c r="O2069" s="13" t="n"/>
      <c r="P2069" s="14" t="n"/>
      <c r="Q2069" s="15">
        <f>IF(N2069="Sí",0,H2069-I2069-K2069)</f>
        <v/>
      </c>
      <c r="R2069" s="14">
        <f>F2069-TODAY()</f>
        <v/>
      </c>
      <c r="S2069" s="14">
        <f>IF(N2069="Sí","🟢 Pagado",IF(R2069&lt;0,"🔴 Vencido",IF(R2069&lt;=7,"🟡 Por vencer","")))</f>
        <v/>
      </c>
      <c r="T2069" s="14" t="n"/>
      <c r="U2069" s="14" t="n"/>
      <c r="V2069" s="14" t="n"/>
      <c r="W2069" s="14" t="n"/>
      <c r="X2069" s="87" t="n"/>
    </row>
    <row r="2070">
      <c r="A2070" s="13" t="n"/>
      <c r="B2070" s="14" t="n"/>
      <c r="C2070" s="14" t="n"/>
      <c r="D2070" s="14" t="n"/>
      <c r="E2070" s="13" t="n"/>
      <c r="F2070" s="13" t="n"/>
      <c r="G2070" s="14" t="n"/>
      <c r="H2070" s="15" t="n"/>
      <c r="I2070" s="15" t="n"/>
      <c r="J2070" s="308" t="n"/>
      <c r="K2070" s="15" t="n"/>
      <c r="L2070" s="15" t="n"/>
      <c r="M2070" s="15" t="n"/>
      <c r="N2070" s="14" t="n"/>
      <c r="O2070" s="13" t="n"/>
      <c r="P2070" s="14" t="n"/>
      <c r="Q2070" s="15">
        <f>IF(N2070="Sí",0,H2070-I2070-K2070)</f>
        <v/>
      </c>
      <c r="R2070" s="14">
        <f>F2070-TODAY()</f>
        <v/>
      </c>
      <c r="S2070" s="14">
        <f>IF(N2070="Sí","🟢 Pagado",IF(R2070&lt;0,"🔴 Vencido",IF(R2070&lt;=7,"🟡 Por vencer","")))</f>
        <v/>
      </c>
      <c r="T2070" s="14" t="n"/>
      <c r="U2070" s="14" t="n"/>
      <c r="V2070" s="14" t="n"/>
      <c r="W2070" s="14" t="n"/>
      <c r="X2070" s="87" t="n"/>
    </row>
    <row r="2071">
      <c r="A2071" s="13" t="n"/>
      <c r="B2071" s="14" t="n"/>
      <c r="C2071" s="14" t="n"/>
      <c r="D2071" s="14" t="n"/>
      <c r="E2071" s="13" t="n"/>
      <c r="F2071" s="13" t="n"/>
      <c r="G2071" s="14" t="n"/>
      <c r="H2071" s="15" t="n"/>
      <c r="I2071" s="15" t="n"/>
      <c r="J2071" s="308" t="n"/>
      <c r="K2071" s="15" t="n"/>
      <c r="L2071" s="15" t="n"/>
      <c r="M2071" s="15" t="n"/>
      <c r="N2071" s="14" t="n"/>
      <c r="O2071" s="13" t="n"/>
      <c r="P2071" s="14" t="n"/>
      <c r="Q2071" s="15">
        <f>IF(N2071="Sí",0,H2071-I2071-K2071)</f>
        <v/>
      </c>
      <c r="R2071" s="14">
        <f>F2071-TODAY()</f>
        <v/>
      </c>
      <c r="S2071" s="14">
        <f>IF(N2071="Sí","🟢 Pagado",IF(R2071&lt;0,"🔴 Vencido",IF(R2071&lt;=7,"🟡 Por vencer","")))</f>
        <v/>
      </c>
      <c r="T2071" s="14" t="n"/>
      <c r="U2071" s="14" t="n"/>
      <c r="V2071" s="14" t="n"/>
      <c r="W2071" s="14" t="n"/>
      <c r="X2071" s="87" t="n"/>
    </row>
    <row r="2072">
      <c r="A2072" s="13" t="n"/>
      <c r="B2072" s="14" t="n"/>
      <c r="C2072" s="14" t="n"/>
      <c r="D2072" s="14" t="n"/>
      <c r="E2072" s="13" t="n"/>
      <c r="F2072" s="13" t="n"/>
      <c r="G2072" s="14" t="n"/>
      <c r="H2072" s="15" t="n"/>
      <c r="I2072" s="15" t="n"/>
      <c r="J2072" s="308" t="n"/>
      <c r="K2072" s="15" t="n"/>
      <c r="L2072" s="15" t="n"/>
      <c r="M2072" s="15" t="n"/>
      <c r="N2072" s="14" t="n"/>
      <c r="O2072" s="13" t="n"/>
      <c r="P2072" s="14" t="n"/>
      <c r="Q2072" s="15">
        <f>IF(N2072="Sí",0,H2072-I2072-K2072)</f>
        <v/>
      </c>
      <c r="R2072" s="14">
        <f>F2072-TODAY()</f>
        <v/>
      </c>
      <c r="S2072" s="14">
        <f>IF(N2072="Sí","🟢 Pagado",IF(R2072&lt;0,"🔴 Vencido",IF(R2072&lt;=7,"🟡 Por vencer","")))</f>
        <v/>
      </c>
      <c r="T2072" s="14" t="n"/>
      <c r="U2072" s="14" t="n"/>
      <c r="V2072" s="14" t="n"/>
      <c r="W2072" s="14" t="n"/>
      <c r="X2072" s="87" t="n"/>
    </row>
    <row r="2073">
      <c r="A2073" s="13" t="n"/>
      <c r="B2073" s="14" t="n"/>
      <c r="C2073" s="14" t="n"/>
      <c r="D2073" s="14" t="n"/>
      <c r="E2073" s="13" t="n"/>
      <c r="F2073" s="13" t="n"/>
      <c r="G2073" s="14" t="n"/>
      <c r="H2073" s="15" t="n"/>
      <c r="I2073" s="15" t="n"/>
      <c r="J2073" s="308" t="n"/>
      <c r="K2073" s="15" t="n"/>
      <c r="L2073" s="15" t="n"/>
      <c r="M2073" s="15" t="n"/>
      <c r="N2073" s="14" t="n"/>
      <c r="O2073" s="13" t="n"/>
      <c r="P2073" s="14" t="n"/>
      <c r="Q2073" s="15">
        <f>IF(N2073="Sí",0,H2073-I2073-K2073)</f>
        <v/>
      </c>
      <c r="R2073" s="14">
        <f>F2073-TODAY()</f>
        <v/>
      </c>
      <c r="S2073" s="14">
        <f>IF(N2073="Sí","🟢 Pagado",IF(R2073&lt;0,"🔴 Vencido",IF(R2073&lt;=7,"🟡 Por vencer","")))</f>
        <v/>
      </c>
      <c r="T2073" s="14" t="n"/>
      <c r="U2073" s="14" t="n"/>
      <c r="V2073" s="14" t="n"/>
      <c r="W2073" s="14" t="n"/>
      <c r="X2073" s="87" t="n"/>
    </row>
    <row r="2074">
      <c r="A2074" s="13" t="n"/>
      <c r="B2074" s="14" t="n"/>
      <c r="C2074" s="14" t="n"/>
      <c r="D2074" s="14" t="n"/>
      <c r="E2074" s="13" t="n"/>
      <c r="F2074" s="13" t="n"/>
      <c r="G2074" s="14" t="n"/>
      <c r="H2074" s="15" t="n"/>
      <c r="I2074" s="15" t="n"/>
      <c r="J2074" s="308" t="n"/>
      <c r="K2074" s="15" t="n"/>
      <c r="L2074" s="15" t="n"/>
      <c r="M2074" s="15" t="n"/>
      <c r="N2074" s="14" t="n"/>
      <c r="O2074" s="13" t="n"/>
      <c r="P2074" s="14" t="n"/>
      <c r="Q2074" s="15">
        <f>IF(N2074="Sí",0,H2074-I2074-K2074)</f>
        <v/>
      </c>
      <c r="R2074" s="14">
        <f>F2074-TODAY()</f>
        <v/>
      </c>
      <c r="S2074" s="14">
        <f>IF(N2074="Sí","🟢 Pagado",IF(R2074&lt;0,"🔴 Vencido",IF(R2074&lt;=7,"🟡 Por vencer","")))</f>
        <v/>
      </c>
      <c r="T2074" s="14" t="n"/>
      <c r="U2074" s="14" t="n"/>
      <c r="V2074" s="14" t="n"/>
      <c r="W2074" s="14" t="n"/>
      <c r="X2074" s="87" t="n"/>
    </row>
    <row r="2075">
      <c r="A2075" s="13" t="n"/>
      <c r="B2075" s="14" t="n"/>
      <c r="C2075" s="14" t="n"/>
      <c r="D2075" s="14" t="n"/>
      <c r="E2075" s="13" t="n"/>
      <c r="F2075" s="13" t="n"/>
      <c r="G2075" s="14" t="n"/>
      <c r="H2075" s="15" t="n"/>
      <c r="I2075" s="15" t="n"/>
      <c r="J2075" s="308" t="n"/>
      <c r="K2075" s="15" t="n"/>
      <c r="L2075" s="15" t="n"/>
      <c r="M2075" s="15" t="n"/>
      <c r="N2075" s="14" t="n"/>
      <c r="O2075" s="13" t="n"/>
      <c r="P2075" s="14" t="n"/>
      <c r="Q2075" s="15">
        <f>IF(N2075="Sí",0,H2075-I2075-K2075)</f>
        <v/>
      </c>
      <c r="R2075" s="14">
        <f>F2075-TODAY()</f>
        <v/>
      </c>
      <c r="S2075" s="14">
        <f>IF(N2075="Sí","🟢 Pagado",IF(R2075&lt;0,"🔴 Vencido",IF(R2075&lt;=7,"🟡 Por vencer","")))</f>
        <v/>
      </c>
      <c r="T2075" s="14" t="n"/>
      <c r="U2075" s="14" t="n"/>
      <c r="V2075" s="14" t="n"/>
      <c r="W2075" s="14" t="n"/>
      <c r="X2075" s="87" t="n"/>
    </row>
    <row r="2076">
      <c r="A2076" s="13" t="n"/>
      <c r="B2076" s="14" t="n"/>
      <c r="C2076" s="14" t="n"/>
      <c r="D2076" s="14" t="n"/>
      <c r="E2076" s="13" t="n"/>
      <c r="F2076" s="13" t="n"/>
      <c r="G2076" s="14" t="n"/>
      <c r="H2076" s="15" t="n"/>
      <c r="I2076" s="15" t="n"/>
      <c r="J2076" s="308" t="n"/>
      <c r="K2076" s="15" t="n"/>
      <c r="L2076" s="15" t="n"/>
      <c r="M2076" s="15" t="n"/>
      <c r="N2076" s="14" t="n"/>
      <c r="O2076" s="13" t="n"/>
      <c r="P2076" s="14" t="n"/>
      <c r="Q2076" s="15">
        <f>IF(N2076="Sí",0,H2076-I2076-K2076)</f>
        <v/>
      </c>
      <c r="R2076" s="14">
        <f>F2076-TODAY()</f>
        <v/>
      </c>
      <c r="S2076" s="14">
        <f>IF(N2076="Sí","🟢 Pagado",IF(R2076&lt;0,"🔴 Vencido",IF(R2076&lt;=7,"🟡 Por vencer","")))</f>
        <v/>
      </c>
      <c r="T2076" s="14" t="n"/>
      <c r="U2076" s="14" t="n"/>
      <c r="V2076" s="14" t="n"/>
      <c r="W2076" s="14" t="n"/>
      <c r="X2076" s="87" t="n"/>
    </row>
    <row r="2077">
      <c r="A2077" s="13" t="n"/>
      <c r="B2077" s="14" t="n"/>
      <c r="C2077" s="14" t="n"/>
      <c r="D2077" s="14" t="n"/>
      <c r="E2077" s="13" t="n"/>
      <c r="F2077" s="13" t="n"/>
      <c r="G2077" s="14" t="n"/>
      <c r="H2077" s="15" t="n"/>
      <c r="I2077" s="15" t="n"/>
      <c r="J2077" s="308" t="n"/>
      <c r="K2077" s="15" t="n"/>
      <c r="L2077" s="15" t="n"/>
      <c r="M2077" s="15" t="n"/>
      <c r="N2077" s="14" t="n"/>
      <c r="O2077" s="13" t="n"/>
      <c r="P2077" s="14" t="n"/>
      <c r="Q2077" s="15">
        <f>IF(N2077="Sí",0,H2077-I2077-K2077)</f>
        <v/>
      </c>
      <c r="R2077" s="14">
        <f>F2077-TODAY()</f>
        <v/>
      </c>
      <c r="S2077" s="14">
        <f>IF(N2077="Sí","🟢 Pagado",IF(R2077&lt;0,"🔴 Vencido",IF(R2077&lt;=7,"🟡 Por vencer","")))</f>
        <v/>
      </c>
      <c r="T2077" s="14" t="n"/>
      <c r="U2077" s="14" t="n"/>
      <c r="V2077" s="14" t="n"/>
      <c r="W2077" s="14" t="n"/>
      <c r="X2077" s="87" t="n"/>
    </row>
    <row r="2078">
      <c r="A2078" s="13" t="n"/>
      <c r="B2078" s="14" t="n"/>
      <c r="C2078" s="14" t="n"/>
      <c r="D2078" s="14" t="n"/>
      <c r="E2078" s="13" t="n"/>
      <c r="F2078" s="13" t="n"/>
      <c r="G2078" s="14" t="n"/>
      <c r="H2078" s="15" t="n"/>
      <c r="I2078" s="15" t="n"/>
      <c r="J2078" s="308" t="n"/>
      <c r="K2078" s="15" t="n"/>
      <c r="L2078" s="15" t="n"/>
      <c r="M2078" s="15" t="n"/>
      <c r="N2078" s="14" t="n"/>
      <c r="O2078" s="13" t="n"/>
      <c r="P2078" s="14" t="n"/>
      <c r="Q2078" s="15">
        <f>IF(N2078="Sí",0,H2078-I2078-K2078)</f>
        <v/>
      </c>
      <c r="R2078" s="14">
        <f>F2078-TODAY()</f>
        <v/>
      </c>
      <c r="S2078" s="14">
        <f>IF(N2078="Sí","🟢 Pagado",IF(R2078&lt;0,"🔴 Vencido",IF(R2078&lt;=7,"🟡 Por vencer","")))</f>
        <v/>
      </c>
      <c r="T2078" s="14" t="n"/>
      <c r="U2078" s="14" t="n"/>
      <c r="V2078" s="14" t="n"/>
      <c r="W2078" s="14" t="n"/>
      <c r="X2078" s="87" t="n"/>
    </row>
    <row r="2079">
      <c r="A2079" s="13" t="n"/>
      <c r="B2079" s="14" t="n"/>
      <c r="C2079" s="14" t="n"/>
      <c r="D2079" s="14" t="n"/>
      <c r="E2079" s="13" t="n"/>
      <c r="F2079" s="13" t="n"/>
      <c r="G2079" s="14" t="n"/>
      <c r="H2079" s="15" t="n"/>
      <c r="I2079" s="15" t="n"/>
      <c r="J2079" s="308" t="n"/>
      <c r="K2079" s="15" t="n"/>
      <c r="L2079" s="15" t="n"/>
      <c r="M2079" s="15" t="n"/>
      <c r="N2079" s="14" t="n"/>
      <c r="O2079" s="13" t="n"/>
      <c r="P2079" s="14" t="n"/>
      <c r="Q2079" s="15">
        <f>IF(N2079="Sí",0,H2079-I2079-K2079)</f>
        <v/>
      </c>
      <c r="R2079" s="14">
        <f>F2079-TODAY()</f>
        <v/>
      </c>
      <c r="S2079" s="14">
        <f>IF(N2079="Sí","🟢 Pagado",IF(R2079&lt;0,"🔴 Vencido",IF(R2079&lt;=7,"🟡 Por vencer","")))</f>
        <v/>
      </c>
      <c r="T2079" s="14" t="n"/>
      <c r="U2079" s="14" t="n"/>
      <c r="V2079" s="14" t="n"/>
      <c r="W2079" s="14" t="n"/>
      <c r="X2079" s="87" t="n"/>
    </row>
    <row r="2080">
      <c r="A2080" s="13" t="n"/>
      <c r="B2080" s="14" t="n"/>
      <c r="C2080" s="14" t="n"/>
      <c r="D2080" s="14" t="n"/>
      <c r="E2080" s="13" t="n"/>
      <c r="F2080" s="13" t="n"/>
      <c r="G2080" s="14" t="n"/>
      <c r="H2080" s="15" t="n"/>
      <c r="I2080" s="15" t="n"/>
      <c r="J2080" s="308" t="n"/>
      <c r="K2080" s="15" t="n"/>
      <c r="L2080" s="15" t="n"/>
      <c r="M2080" s="15" t="n"/>
      <c r="N2080" s="14" t="n"/>
      <c r="O2080" s="13" t="n"/>
      <c r="P2080" s="14" t="n"/>
      <c r="Q2080" s="15">
        <f>IF(N2080="Sí",0,H2080-I2080-K2080)</f>
        <v/>
      </c>
      <c r="R2080" s="14">
        <f>F2080-TODAY()</f>
        <v/>
      </c>
      <c r="S2080" s="14">
        <f>IF(N2080="Sí","🟢 Pagado",IF(R2080&lt;0,"🔴 Vencido",IF(R2080&lt;=7,"🟡 Por vencer","")))</f>
        <v/>
      </c>
      <c r="T2080" s="14" t="n"/>
      <c r="U2080" s="14" t="n"/>
      <c r="V2080" s="14" t="n"/>
      <c r="W2080" s="14" t="n"/>
      <c r="X2080" s="87" t="n"/>
    </row>
    <row r="2081">
      <c r="A2081" s="13" t="n"/>
      <c r="B2081" s="14" t="n"/>
      <c r="C2081" s="14" t="n"/>
      <c r="D2081" s="14" t="n"/>
      <c r="E2081" s="13" t="n"/>
      <c r="F2081" s="13" t="n"/>
      <c r="G2081" s="14" t="n"/>
      <c r="H2081" s="15" t="n"/>
      <c r="I2081" s="15" t="n"/>
      <c r="J2081" s="308" t="n"/>
      <c r="K2081" s="15" t="n"/>
      <c r="L2081" s="15" t="n"/>
      <c r="M2081" s="15" t="n"/>
      <c r="N2081" s="14" t="n"/>
      <c r="O2081" s="13" t="n"/>
      <c r="P2081" s="14" t="n"/>
      <c r="Q2081" s="15">
        <f>IF(N2081="Sí",0,H2081-I2081-K2081)</f>
        <v/>
      </c>
      <c r="R2081" s="14">
        <f>F2081-TODAY()</f>
        <v/>
      </c>
      <c r="S2081" s="14">
        <f>IF(N2081="Sí","🟢 Pagado",IF(R2081&lt;0,"🔴 Vencido",IF(R2081&lt;=7,"🟡 Por vencer","")))</f>
        <v/>
      </c>
      <c r="T2081" s="14" t="n"/>
      <c r="U2081" s="14" t="n"/>
      <c r="V2081" s="14" t="n"/>
      <c r="W2081" s="14" t="n"/>
      <c r="X2081" s="87" t="n"/>
    </row>
    <row r="2082">
      <c r="A2082" s="13" t="n"/>
      <c r="B2082" s="14" t="n"/>
      <c r="C2082" s="14" t="n"/>
      <c r="D2082" s="14" t="n"/>
      <c r="E2082" s="13" t="n"/>
      <c r="F2082" s="13" t="n"/>
      <c r="G2082" s="14" t="n"/>
      <c r="H2082" s="15" t="n"/>
      <c r="I2082" s="15" t="n"/>
      <c r="J2082" s="308" t="n"/>
      <c r="K2082" s="15" t="n"/>
      <c r="L2082" s="15" t="n"/>
      <c r="M2082" s="15" t="n"/>
      <c r="N2082" s="14" t="n"/>
      <c r="O2082" s="13" t="n"/>
      <c r="P2082" s="14" t="n"/>
      <c r="Q2082" s="15">
        <f>IF(N2082="Sí",0,H2082-I2082-K2082)</f>
        <v/>
      </c>
      <c r="R2082" s="14">
        <f>F2082-TODAY()</f>
        <v/>
      </c>
      <c r="S2082" s="14">
        <f>IF(N2082="Sí","🟢 Pagado",IF(R2082&lt;0,"🔴 Vencido",IF(R2082&lt;=7,"🟡 Por vencer","")))</f>
        <v/>
      </c>
      <c r="T2082" s="14" t="n"/>
      <c r="U2082" s="14" t="n"/>
      <c r="V2082" s="14" t="n"/>
      <c r="W2082" s="14" t="n"/>
      <c r="X2082" s="87" t="n"/>
    </row>
    <row r="2083">
      <c r="A2083" s="13" t="n"/>
      <c r="B2083" s="14" t="n"/>
      <c r="C2083" s="14" t="n"/>
      <c r="D2083" s="14" t="n"/>
      <c r="E2083" s="13" t="n"/>
      <c r="F2083" s="13" t="n"/>
      <c r="G2083" s="14" t="n"/>
      <c r="H2083" s="15" t="n"/>
      <c r="I2083" s="15" t="n"/>
      <c r="J2083" s="308" t="n"/>
      <c r="K2083" s="15" t="n"/>
      <c r="L2083" s="15" t="n"/>
      <c r="M2083" s="15" t="n"/>
      <c r="N2083" s="14" t="n"/>
      <c r="O2083" s="13" t="n"/>
      <c r="P2083" s="14" t="n"/>
      <c r="Q2083" s="15">
        <f>IF(N2083="Sí",0,H2083-I2083-K2083)</f>
        <v/>
      </c>
      <c r="R2083" s="14">
        <f>F2083-TODAY()</f>
        <v/>
      </c>
      <c r="S2083" s="14">
        <f>IF(N2083="Sí","🟢 Pagado",IF(R2083&lt;0,"🔴 Vencido",IF(R2083&lt;=7,"🟡 Por vencer","")))</f>
        <v/>
      </c>
      <c r="T2083" s="14" t="n"/>
      <c r="U2083" s="14" t="n"/>
      <c r="V2083" s="14" t="n"/>
      <c r="W2083" s="14" t="n"/>
      <c r="X2083" s="87" t="n"/>
    </row>
    <row r="2084">
      <c r="A2084" s="13" t="n"/>
      <c r="B2084" s="14" t="n"/>
      <c r="C2084" s="14" t="n"/>
      <c r="D2084" s="14" t="n"/>
      <c r="E2084" s="13" t="n"/>
      <c r="F2084" s="13" t="n"/>
      <c r="G2084" s="14" t="n"/>
      <c r="H2084" s="15" t="n"/>
      <c r="I2084" s="15" t="n"/>
      <c r="J2084" s="308" t="n"/>
      <c r="K2084" s="15" t="n"/>
      <c r="L2084" s="15" t="n"/>
      <c r="M2084" s="15" t="n"/>
      <c r="N2084" s="14" t="n"/>
      <c r="O2084" s="13" t="n"/>
      <c r="P2084" s="14" t="n"/>
      <c r="Q2084" s="15">
        <f>IF(N2084="Sí",0,H2084-I2084-K2084)</f>
        <v/>
      </c>
      <c r="R2084" s="14">
        <f>F2084-TODAY()</f>
        <v/>
      </c>
      <c r="S2084" s="14">
        <f>IF(N2084="Sí","🟢 Pagado",IF(R2084&lt;0,"🔴 Vencido",IF(R2084&lt;=7,"🟡 Por vencer","")))</f>
        <v/>
      </c>
      <c r="T2084" s="14" t="n"/>
      <c r="U2084" s="14" t="n"/>
      <c r="V2084" s="14" t="n"/>
      <c r="W2084" s="14" t="n"/>
      <c r="X2084" s="87" t="n"/>
    </row>
    <row r="2085">
      <c r="A2085" s="13" t="n"/>
      <c r="B2085" s="14" t="n"/>
      <c r="C2085" s="14" t="n"/>
      <c r="D2085" s="14" t="n"/>
      <c r="E2085" s="13" t="n"/>
      <c r="F2085" s="13" t="n"/>
      <c r="G2085" s="14" t="n"/>
      <c r="H2085" s="15" t="n"/>
      <c r="I2085" s="15" t="n"/>
      <c r="J2085" s="308" t="n"/>
      <c r="K2085" s="15" t="n"/>
      <c r="L2085" s="15" t="n"/>
      <c r="M2085" s="15" t="n"/>
      <c r="N2085" s="14" t="n"/>
      <c r="O2085" s="13" t="n"/>
      <c r="P2085" s="14" t="n"/>
      <c r="Q2085" s="15">
        <f>IF(N2085="Sí",0,H2085-I2085-K2085)</f>
        <v/>
      </c>
      <c r="R2085" s="14">
        <f>F2085-TODAY()</f>
        <v/>
      </c>
      <c r="S2085" s="14">
        <f>IF(N2085="Sí","🟢 Pagado",IF(R2085&lt;0,"🔴 Vencido",IF(R2085&lt;=7,"🟡 Por vencer","")))</f>
        <v/>
      </c>
      <c r="T2085" s="14" t="n"/>
      <c r="U2085" s="14" t="n"/>
      <c r="V2085" s="14" t="n"/>
      <c r="W2085" s="14" t="n"/>
      <c r="X2085" s="87" t="n"/>
    </row>
    <row r="2086">
      <c r="A2086" s="13" t="n"/>
      <c r="B2086" s="14" t="n"/>
      <c r="C2086" s="14" t="n"/>
      <c r="D2086" s="14" t="n"/>
      <c r="E2086" s="13" t="n"/>
      <c r="F2086" s="13" t="n"/>
      <c r="G2086" s="14" t="n"/>
      <c r="H2086" s="15" t="n"/>
      <c r="I2086" s="15" t="n"/>
      <c r="J2086" s="308" t="n"/>
      <c r="K2086" s="15" t="n"/>
      <c r="L2086" s="15" t="n"/>
      <c r="M2086" s="15" t="n"/>
      <c r="N2086" s="14" t="n"/>
      <c r="O2086" s="13" t="n"/>
      <c r="P2086" s="14" t="n"/>
      <c r="Q2086" s="15">
        <f>IF(N2086="Sí",0,H2086-I2086-K2086)</f>
        <v/>
      </c>
      <c r="R2086" s="14">
        <f>F2086-TODAY()</f>
        <v/>
      </c>
      <c r="S2086" s="14">
        <f>IF(N2086="Sí","🟢 Pagado",IF(R2086&lt;0,"🔴 Vencido",IF(R2086&lt;=7,"🟡 Por vencer","")))</f>
        <v/>
      </c>
      <c r="T2086" s="14" t="n"/>
      <c r="U2086" s="14" t="n"/>
      <c r="V2086" s="14" t="n"/>
      <c r="W2086" s="14" t="n"/>
      <c r="X2086" s="87" t="n"/>
    </row>
    <row r="2087">
      <c r="A2087" s="13" t="n"/>
      <c r="B2087" s="14" t="n"/>
      <c r="C2087" s="14" t="n"/>
      <c r="D2087" s="14" t="n"/>
      <c r="E2087" s="13" t="n"/>
      <c r="F2087" s="13" t="n"/>
      <c r="G2087" s="14" t="n"/>
      <c r="H2087" s="15" t="n"/>
      <c r="I2087" s="15" t="n"/>
      <c r="J2087" s="308" t="n"/>
      <c r="K2087" s="15" t="n"/>
      <c r="L2087" s="15" t="n"/>
      <c r="M2087" s="15" t="n"/>
      <c r="N2087" s="14" t="n"/>
      <c r="O2087" s="13" t="n"/>
      <c r="P2087" s="14" t="n"/>
      <c r="Q2087" s="15">
        <f>IF(N2087="Sí",0,H2087-I2087-K2087)</f>
        <v/>
      </c>
      <c r="R2087" s="14">
        <f>F2087-TODAY()</f>
        <v/>
      </c>
      <c r="S2087" s="14">
        <f>IF(N2087="Sí","🟢 Pagado",IF(R2087&lt;0,"🔴 Vencido",IF(R2087&lt;=7,"🟡 Por vencer","")))</f>
        <v/>
      </c>
      <c r="T2087" s="14" t="n"/>
      <c r="U2087" s="14" t="n"/>
      <c r="V2087" s="14" t="n"/>
      <c r="W2087" s="14" t="n"/>
      <c r="X2087" s="87" t="n"/>
    </row>
    <row r="2088">
      <c r="A2088" s="13" t="n"/>
      <c r="B2088" s="14" t="n"/>
      <c r="C2088" s="14" t="n"/>
      <c r="D2088" s="14" t="n"/>
      <c r="E2088" s="13" t="n"/>
      <c r="F2088" s="13" t="n"/>
      <c r="G2088" s="14" t="n"/>
      <c r="H2088" s="15" t="n"/>
      <c r="I2088" s="15" t="n"/>
      <c r="J2088" s="308" t="n"/>
      <c r="K2088" s="15" t="n"/>
      <c r="L2088" s="15" t="n"/>
      <c r="M2088" s="15" t="n"/>
      <c r="N2088" s="14" t="n"/>
      <c r="O2088" s="13" t="n"/>
      <c r="P2088" s="14" t="n"/>
      <c r="Q2088" s="15">
        <f>IF(N2088="Sí",0,H2088-I2088-K2088)</f>
        <v/>
      </c>
      <c r="R2088" s="14">
        <f>F2088-TODAY()</f>
        <v/>
      </c>
      <c r="S2088" s="14">
        <f>IF(N2088="Sí","🟢 Pagado",IF(R2088&lt;0,"🔴 Vencido",IF(R2088&lt;=7,"🟡 Por vencer","")))</f>
        <v/>
      </c>
      <c r="T2088" s="14" t="n"/>
      <c r="U2088" s="14" t="n"/>
      <c r="V2088" s="14" t="n"/>
      <c r="W2088" s="14" t="n"/>
      <c r="X2088" s="87" t="n"/>
    </row>
    <row r="2089">
      <c r="A2089" s="13" t="n"/>
      <c r="B2089" s="14" t="n"/>
      <c r="C2089" s="14" t="n"/>
      <c r="D2089" s="14" t="n"/>
      <c r="E2089" s="13" t="n"/>
      <c r="F2089" s="13" t="n"/>
      <c r="G2089" s="14" t="n"/>
      <c r="H2089" s="15" t="n"/>
      <c r="I2089" s="15" t="n"/>
      <c r="J2089" s="308" t="n"/>
      <c r="K2089" s="15" t="n"/>
      <c r="L2089" s="15" t="n"/>
      <c r="M2089" s="15" t="n"/>
      <c r="N2089" s="14" t="n"/>
      <c r="O2089" s="13" t="n"/>
      <c r="P2089" s="14" t="n"/>
      <c r="Q2089" s="15">
        <f>IF(N2089="Sí",0,H2089-I2089-K2089)</f>
        <v/>
      </c>
      <c r="R2089" s="14">
        <f>F2089-TODAY()</f>
        <v/>
      </c>
      <c r="S2089" s="14">
        <f>IF(N2089="Sí","🟢 Pagado",IF(R2089&lt;0,"🔴 Vencido",IF(R2089&lt;=7,"🟡 Por vencer","")))</f>
        <v/>
      </c>
      <c r="T2089" s="14" t="n"/>
      <c r="U2089" s="14" t="n"/>
      <c r="V2089" s="14" t="n"/>
      <c r="W2089" s="14" t="n"/>
      <c r="X2089" s="87" t="n"/>
    </row>
    <row r="2090">
      <c r="A2090" s="13" t="n"/>
      <c r="B2090" s="14" t="n"/>
      <c r="C2090" s="14" t="n"/>
      <c r="D2090" s="14" t="n"/>
      <c r="E2090" s="13" t="n"/>
      <c r="F2090" s="13" t="n"/>
      <c r="G2090" s="14" t="n"/>
      <c r="H2090" s="15" t="n"/>
      <c r="I2090" s="15" t="n"/>
      <c r="J2090" s="308" t="n"/>
      <c r="K2090" s="15" t="n"/>
      <c r="L2090" s="15" t="n"/>
      <c r="M2090" s="15" t="n"/>
      <c r="N2090" s="14" t="n"/>
      <c r="O2090" s="13" t="n"/>
      <c r="P2090" s="14" t="n"/>
      <c r="Q2090" s="15">
        <f>IF(N2090="Sí",0,H2090-I2090-K2090)</f>
        <v/>
      </c>
      <c r="R2090" s="14">
        <f>F2090-TODAY()</f>
        <v/>
      </c>
      <c r="S2090" s="14">
        <f>IF(N2090="Sí","🟢 Pagado",IF(R2090&lt;0,"🔴 Vencido",IF(R2090&lt;=7,"🟡 Por vencer","")))</f>
        <v/>
      </c>
      <c r="T2090" s="14" t="n"/>
      <c r="U2090" s="14" t="n"/>
      <c r="V2090" s="14" t="n"/>
      <c r="W2090" s="14" t="n"/>
      <c r="X2090" s="87" t="n"/>
    </row>
    <row r="2091">
      <c r="A2091" s="13" t="n"/>
      <c r="B2091" s="14" t="n"/>
      <c r="C2091" s="14" t="n"/>
      <c r="D2091" s="14" t="n"/>
      <c r="E2091" s="13" t="n"/>
      <c r="F2091" s="13" t="n"/>
      <c r="G2091" s="14" t="n"/>
      <c r="H2091" s="15" t="n"/>
      <c r="I2091" s="15" t="n"/>
      <c r="J2091" s="308" t="n"/>
      <c r="K2091" s="15" t="n"/>
      <c r="L2091" s="15" t="n"/>
      <c r="M2091" s="15" t="n"/>
      <c r="N2091" s="14" t="n"/>
      <c r="O2091" s="13" t="n"/>
      <c r="P2091" s="14" t="n"/>
      <c r="Q2091" s="15">
        <f>IF(N2091="Sí",0,H2091-I2091-K2091)</f>
        <v/>
      </c>
      <c r="R2091" s="14">
        <f>F2091-TODAY()</f>
        <v/>
      </c>
      <c r="S2091" s="14">
        <f>IF(N2091="Sí","🟢 Pagado",IF(R2091&lt;0,"🔴 Vencido",IF(R2091&lt;=7,"🟡 Por vencer","")))</f>
        <v/>
      </c>
      <c r="T2091" s="14" t="n"/>
      <c r="U2091" s="14" t="n"/>
      <c r="V2091" s="14" t="n"/>
      <c r="W2091" s="14" t="n"/>
      <c r="X2091" s="87" t="n"/>
    </row>
    <row r="2092">
      <c r="A2092" s="13" t="n"/>
      <c r="B2092" s="14" t="n"/>
      <c r="C2092" s="14" t="n"/>
      <c r="D2092" s="14" t="n"/>
      <c r="E2092" s="13" t="n"/>
      <c r="F2092" s="13" t="n"/>
      <c r="G2092" s="14" t="n"/>
      <c r="H2092" s="15" t="n"/>
      <c r="I2092" s="15" t="n"/>
      <c r="J2092" s="308" t="n"/>
      <c r="K2092" s="15" t="n"/>
      <c r="L2092" s="15" t="n"/>
      <c r="M2092" s="15" t="n"/>
      <c r="N2092" s="14" t="n"/>
      <c r="O2092" s="13" t="n"/>
      <c r="P2092" s="14" t="n"/>
      <c r="Q2092" s="15">
        <f>IF(N2092="Sí",0,H2092-I2092-K2092)</f>
        <v/>
      </c>
      <c r="R2092" s="14">
        <f>F2092-TODAY()</f>
        <v/>
      </c>
      <c r="S2092" s="14">
        <f>IF(N2092="Sí","🟢 Pagado",IF(R2092&lt;0,"🔴 Vencido",IF(R2092&lt;=7,"🟡 Por vencer","")))</f>
        <v/>
      </c>
      <c r="T2092" s="14" t="n"/>
      <c r="U2092" s="14" t="n"/>
      <c r="V2092" s="14" t="n"/>
      <c r="W2092" s="14" t="n"/>
      <c r="X2092" s="87" t="n"/>
    </row>
    <row r="2093">
      <c r="A2093" s="13" t="n"/>
      <c r="B2093" s="14" t="n"/>
      <c r="C2093" s="14" t="n"/>
      <c r="D2093" s="14" t="n"/>
      <c r="E2093" s="13" t="n"/>
      <c r="F2093" s="13" t="n"/>
      <c r="G2093" s="14" t="n"/>
      <c r="H2093" s="15" t="n"/>
      <c r="I2093" s="15" t="n"/>
      <c r="J2093" s="308" t="n"/>
      <c r="K2093" s="15" t="n"/>
      <c r="L2093" s="15" t="n"/>
      <c r="M2093" s="15" t="n"/>
      <c r="N2093" s="14" t="n"/>
      <c r="O2093" s="13" t="n"/>
      <c r="P2093" s="14" t="n"/>
      <c r="Q2093" s="15">
        <f>IF(N2093="Sí",0,H2093-I2093-K2093)</f>
        <v/>
      </c>
      <c r="R2093" s="14">
        <f>F2093-TODAY()</f>
        <v/>
      </c>
      <c r="S2093" s="14">
        <f>IF(N2093="Sí","🟢 Pagado",IF(R2093&lt;0,"🔴 Vencido",IF(R2093&lt;=7,"🟡 Por vencer","")))</f>
        <v/>
      </c>
      <c r="T2093" s="14" t="n"/>
      <c r="U2093" s="14" t="n"/>
      <c r="V2093" s="14" t="n"/>
      <c r="W2093" s="14" t="n"/>
      <c r="X2093" s="87" t="n"/>
    </row>
    <row r="2094">
      <c r="A2094" s="13" t="n"/>
      <c r="B2094" s="14" t="n"/>
      <c r="C2094" s="14" t="n"/>
      <c r="D2094" s="14" t="n"/>
      <c r="E2094" s="13" t="n"/>
      <c r="F2094" s="13" t="n"/>
      <c r="G2094" s="14" t="n"/>
      <c r="H2094" s="15" t="n"/>
      <c r="I2094" s="15" t="n"/>
      <c r="J2094" s="308" t="n"/>
      <c r="K2094" s="15" t="n"/>
      <c r="L2094" s="15" t="n"/>
      <c r="M2094" s="15" t="n"/>
      <c r="N2094" s="14" t="n"/>
      <c r="O2094" s="13" t="n"/>
      <c r="P2094" s="14" t="n"/>
      <c r="Q2094" s="15">
        <f>IF(N2094="Sí",0,H2094-I2094-K2094)</f>
        <v/>
      </c>
      <c r="R2094" s="14">
        <f>F2094-TODAY()</f>
        <v/>
      </c>
      <c r="S2094" s="14">
        <f>IF(N2094="Sí","🟢 Pagado",IF(R2094&lt;0,"🔴 Vencido",IF(R2094&lt;=7,"🟡 Por vencer","")))</f>
        <v/>
      </c>
      <c r="T2094" s="14" t="n"/>
      <c r="U2094" s="14" t="n"/>
      <c r="V2094" s="14" t="n"/>
      <c r="W2094" s="14" t="n"/>
      <c r="X2094" s="87" t="n"/>
    </row>
    <row r="2095">
      <c r="A2095" s="13" t="n"/>
      <c r="B2095" s="14" t="n"/>
      <c r="C2095" s="14" t="n"/>
      <c r="D2095" s="14" t="n"/>
      <c r="E2095" s="13" t="n"/>
      <c r="F2095" s="13" t="n"/>
      <c r="G2095" s="14" t="n"/>
      <c r="H2095" s="15" t="n"/>
      <c r="I2095" s="15" t="n"/>
      <c r="J2095" s="308" t="n"/>
      <c r="K2095" s="15" t="n"/>
      <c r="L2095" s="15" t="n"/>
      <c r="M2095" s="15" t="n"/>
      <c r="N2095" s="14" t="n"/>
      <c r="O2095" s="13" t="n"/>
      <c r="P2095" s="14" t="n"/>
      <c r="Q2095" s="15">
        <f>IF(N2095="Sí",0,H2095-I2095-K2095)</f>
        <v/>
      </c>
      <c r="R2095" s="14">
        <f>F2095-TODAY()</f>
        <v/>
      </c>
      <c r="S2095" s="14">
        <f>IF(N2095="Sí","🟢 Pagado",IF(R2095&lt;0,"🔴 Vencido",IF(R2095&lt;=7,"🟡 Por vencer","")))</f>
        <v/>
      </c>
      <c r="T2095" s="14" t="n"/>
      <c r="U2095" s="14" t="n"/>
      <c r="V2095" s="14" t="n"/>
      <c r="W2095" s="14" t="n"/>
      <c r="X2095" s="87" t="n"/>
    </row>
    <row r="2096">
      <c r="A2096" s="13" t="n"/>
      <c r="B2096" s="14" t="n"/>
      <c r="C2096" s="14" t="n"/>
      <c r="D2096" s="14" t="n"/>
      <c r="E2096" s="13" t="n"/>
      <c r="F2096" s="13" t="n"/>
      <c r="G2096" s="14" t="n"/>
      <c r="H2096" s="15" t="n"/>
      <c r="I2096" s="15" t="n"/>
      <c r="J2096" s="308" t="n"/>
      <c r="K2096" s="15" t="n"/>
      <c r="L2096" s="15" t="n"/>
      <c r="M2096" s="15" t="n"/>
      <c r="N2096" s="14" t="n"/>
      <c r="O2096" s="13" t="n"/>
      <c r="P2096" s="14" t="n"/>
      <c r="Q2096" s="15">
        <f>IF(N2096="Sí",0,H2096-I2096-K2096)</f>
        <v/>
      </c>
      <c r="R2096" s="14">
        <f>F2096-TODAY()</f>
        <v/>
      </c>
      <c r="S2096" s="14">
        <f>IF(N2096="Sí","🟢 Pagado",IF(R2096&lt;0,"🔴 Vencido",IF(R2096&lt;=7,"🟡 Por vencer","")))</f>
        <v/>
      </c>
      <c r="T2096" s="14" t="n"/>
      <c r="U2096" s="14" t="n"/>
      <c r="V2096" s="14" t="n"/>
      <c r="W2096" s="14" t="n"/>
      <c r="X2096" s="87" t="n"/>
    </row>
    <row r="2097">
      <c r="A2097" s="13" t="n"/>
      <c r="B2097" s="14" t="n"/>
      <c r="C2097" s="14" t="n"/>
      <c r="D2097" s="14" t="n"/>
      <c r="E2097" s="13" t="n"/>
      <c r="F2097" s="13" t="n"/>
      <c r="G2097" s="14" t="n"/>
      <c r="H2097" s="15" t="n"/>
      <c r="I2097" s="15" t="n"/>
      <c r="J2097" s="308" t="n"/>
      <c r="K2097" s="15" t="n"/>
      <c r="L2097" s="15" t="n"/>
      <c r="M2097" s="15" t="n"/>
      <c r="N2097" s="14" t="n"/>
      <c r="O2097" s="13" t="n"/>
      <c r="P2097" s="14" t="n"/>
      <c r="Q2097" s="15">
        <f>IF(N2097="Sí",0,H2097-I2097-K2097)</f>
        <v/>
      </c>
      <c r="R2097" s="14">
        <f>F2097-TODAY()</f>
        <v/>
      </c>
      <c r="S2097" s="14">
        <f>IF(N2097="Sí","🟢 Pagado",IF(R2097&lt;0,"🔴 Vencido",IF(R2097&lt;=7,"🟡 Por vencer","")))</f>
        <v/>
      </c>
      <c r="T2097" s="14" t="n"/>
      <c r="U2097" s="14" t="n"/>
      <c r="V2097" s="14" t="n"/>
      <c r="W2097" s="14" t="n"/>
      <c r="X2097" s="87" t="n"/>
    </row>
    <row r="2098">
      <c r="A2098" s="13" t="n"/>
      <c r="B2098" s="14" t="n"/>
      <c r="C2098" s="14" t="n"/>
      <c r="D2098" s="14" t="n"/>
      <c r="E2098" s="13" t="n"/>
      <c r="F2098" s="13" t="n"/>
      <c r="G2098" s="14" t="n"/>
      <c r="H2098" s="15" t="n"/>
      <c r="I2098" s="15" t="n"/>
      <c r="J2098" s="308" t="n"/>
      <c r="K2098" s="15" t="n"/>
      <c r="L2098" s="15" t="n"/>
      <c r="M2098" s="15" t="n"/>
      <c r="N2098" s="14" t="n"/>
      <c r="O2098" s="13" t="n"/>
      <c r="P2098" s="14" t="n"/>
      <c r="Q2098" s="15">
        <f>IF(N2098="Sí",0,H2098-I2098-K2098)</f>
        <v/>
      </c>
      <c r="R2098" s="14">
        <f>F2098-TODAY()</f>
        <v/>
      </c>
      <c r="S2098" s="14">
        <f>IF(N2098="Sí","🟢 Pagado",IF(R2098&lt;0,"🔴 Vencido",IF(R2098&lt;=7,"🟡 Por vencer","")))</f>
        <v/>
      </c>
      <c r="T2098" s="14" t="n"/>
      <c r="U2098" s="14" t="n"/>
      <c r="V2098" s="14" t="n"/>
      <c r="W2098" s="14" t="n"/>
      <c r="X2098" s="87" t="n"/>
    </row>
    <row r="2099">
      <c r="A2099" s="13" t="n"/>
      <c r="B2099" s="14" t="n"/>
      <c r="C2099" s="14" t="n"/>
      <c r="D2099" s="14" t="n"/>
      <c r="E2099" s="13" t="n"/>
      <c r="F2099" s="13" t="n"/>
      <c r="G2099" s="14" t="n"/>
      <c r="H2099" s="15" t="n"/>
      <c r="I2099" s="15" t="n"/>
      <c r="J2099" s="308" t="n"/>
      <c r="K2099" s="15" t="n"/>
      <c r="L2099" s="15" t="n"/>
      <c r="M2099" s="15" t="n"/>
      <c r="N2099" s="14" t="n"/>
      <c r="O2099" s="13" t="n"/>
      <c r="P2099" s="14" t="n"/>
      <c r="Q2099" s="15">
        <f>IF(N2099="Sí",0,H2099-I2099-K2099)</f>
        <v/>
      </c>
      <c r="R2099" s="14">
        <f>F2099-TODAY()</f>
        <v/>
      </c>
      <c r="S2099" s="14">
        <f>IF(N2099="Sí","🟢 Pagado",IF(R2099&lt;0,"🔴 Vencido",IF(R2099&lt;=7,"🟡 Por vencer","")))</f>
        <v/>
      </c>
      <c r="T2099" s="14" t="n"/>
      <c r="U2099" s="14" t="n"/>
      <c r="V2099" s="14" t="n"/>
      <c r="W2099" s="14" t="n"/>
      <c r="X2099" s="87" t="n"/>
    </row>
    <row r="2100">
      <c r="A2100" s="13" t="n"/>
      <c r="B2100" s="14" t="n"/>
      <c r="C2100" s="14" t="n"/>
      <c r="D2100" s="14" t="n"/>
      <c r="E2100" s="13" t="n"/>
      <c r="F2100" s="13" t="n"/>
      <c r="G2100" s="14" t="n"/>
      <c r="H2100" s="15" t="n"/>
      <c r="I2100" s="15" t="n"/>
      <c r="J2100" s="308" t="n"/>
      <c r="K2100" s="15" t="n"/>
      <c r="L2100" s="15" t="n"/>
      <c r="M2100" s="15" t="n"/>
      <c r="N2100" s="14" t="n"/>
      <c r="O2100" s="13" t="n"/>
      <c r="P2100" s="14" t="n"/>
      <c r="Q2100" s="15">
        <f>IF(N2100="Sí",0,H2100-I2100-K2100)</f>
        <v/>
      </c>
      <c r="R2100" s="14">
        <f>F2100-TODAY()</f>
        <v/>
      </c>
      <c r="S2100" s="14">
        <f>IF(N2100="Sí","🟢 Pagado",IF(R2100&lt;0,"🔴 Vencido",IF(R2100&lt;=7,"🟡 Por vencer","")))</f>
        <v/>
      </c>
      <c r="T2100" s="14" t="n"/>
      <c r="U2100" s="14" t="n"/>
      <c r="V2100" s="14" t="n"/>
      <c r="W2100" s="14" t="n"/>
      <c r="X2100" s="87" t="n"/>
    </row>
    <row r="2101">
      <c r="A2101" s="13" t="n"/>
      <c r="B2101" s="14" t="n"/>
      <c r="C2101" s="14" t="n"/>
      <c r="D2101" s="14" t="n"/>
      <c r="E2101" s="13" t="n"/>
      <c r="F2101" s="13" t="n"/>
      <c r="G2101" s="14" t="n"/>
      <c r="H2101" s="15" t="n"/>
      <c r="I2101" s="15" t="n"/>
      <c r="J2101" s="308" t="n"/>
      <c r="K2101" s="15" t="n"/>
      <c r="L2101" s="15" t="n"/>
      <c r="M2101" s="15" t="n"/>
      <c r="N2101" s="14" t="n"/>
      <c r="O2101" s="13" t="n"/>
      <c r="P2101" s="14" t="n"/>
      <c r="Q2101" s="15">
        <f>IF(N2101="Sí",0,H2101-I2101-K2101)</f>
        <v/>
      </c>
      <c r="R2101" s="14">
        <f>F2101-TODAY()</f>
        <v/>
      </c>
      <c r="S2101" s="14">
        <f>IF(N2101="Sí","🟢 Pagado",IF(R2101&lt;0,"🔴 Vencido",IF(R2101&lt;=7,"🟡 Por vencer","")))</f>
        <v/>
      </c>
      <c r="T2101" s="14" t="n"/>
      <c r="U2101" s="14" t="n"/>
      <c r="V2101" s="14" t="n"/>
      <c r="W2101" s="14" t="n"/>
      <c r="X2101" s="87" t="n"/>
    </row>
    <row r="2102">
      <c r="A2102" s="13" t="n"/>
      <c r="B2102" s="14" t="n"/>
      <c r="C2102" s="14" t="n"/>
      <c r="D2102" s="14" t="n"/>
      <c r="E2102" s="13" t="n"/>
      <c r="F2102" s="13" t="n"/>
      <c r="G2102" s="14" t="n"/>
      <c r="H2102" s="15" t="n"/>
      <c r="I2102" s="15" t="n"/>
      <c r="J2102" s="308" t="n"/>
      <c r="K2102" s="15" t="n"/>
      <c r="L2102" s="15" t="n"/>
      <c r="M2102" s="15" t="n"/>
      <c r="N2102" s="14" t="n"/>
      <c r="O2102" s="13" t="n"/>
      <c r="P2102" s="14" t="n"/>
      <c r="Q2102" s="15">
        <f>IF(N2102="Sí",0,H2102-I2102-K2102)</f>
        <v/>
      </c>
      <c r="R2102" s="14">
        <f>F2102-TODAY()</f>
        <v/>
      </c>
      <c r="S2102" s="14">
        <f>IF(N2102="Sí","🟢 Pagado",IF(R2102&lt;0,"🔴 Vencido",IF(R2102&lt;=7,"🟡 Por vencer","")))</f>
        <v/>
      </c>
      <c r="T2102" s="14" t="n"/>
      <c r="U2102" s="14" t="n"/>
      <c r="V2102" s="14" t="n"/>
      <c r="W2102" s="14" t="n"/>
      <c r="X2102" s="87" t="n"/>
    </row>
    <row r="2103">
      <c r="A2103" s="13" t="n"/>
      <c r="B2103" s="14" t="n"/>
      <c r="C2103" s="14" t="n"/>
      <c r="D2103" s="14" t="n"/>
      <c r="E2103" s="13" t="n"/>
      <c r="F2103" s="13" t="n"/>
      <c r="G2103" s="14" t="n"/>
      <c r="H2103" s="15" t="n"/>
      <c r="I2103" s="15" t="n"/>
      <c r="J2103" s="308" t="n"/>
      <c r="K2103" s="15" t="n"/>
      <c r="L2103" s="15" t="n"/>
      <c r="M2103" s="15" t="n"/>
      <c r="N2103" s="14" t="n"/>
      <c r="O2103" s="13" t="n"/>
      <c r="P2103" s="14" t="n"/>
      <c r="Q2103" s="15">
        <f>IF(N2103="Sí",0,H2103-I2103-K2103)</f>
        <v/>
      </c>
      <c r="R2103" s="14">
        <f>F2103-TODAY()</f>
        <v/>
      </c>
      <c r="S2103" s="14">
        <f>IF(N2103="Sí","🟢 Pagado",IF(R2103&lt;0,"🔴 Vencido",IF(R2103&lt;=7,"🟡 Por vencer","")))</f>
        <v/>
      </c>
      <c r="T2103" s="14" t="n"/>
      <c r="U2103" s="14" t="n"/>
      <c r="V2103" s="14" t="n"/>
      <c r="W2103" s="14" t="n"/>
      <c r="X2103" s="87" t="n"/>
    </row>
    <row r="2104">
      <c r="A2104" s="13" t="n"/>
      <c r="B2104" s="14" t="n"/>
      <c r="C2104" s="14" t="n"/>
      <c r="D2104" s="14" t="n"/>
      <c r="E2104" s="13" t="n"/>
      <c r="F2104" s="13" t="n"/>
      <c r="G2104" s="14" t="n"/>
      <c r="H2104" s="15" t="n"/>
      <c r="I2104" s="15" t="n"/>
      <c r="J2104" s="308" t="n"/>
      <c r="K2104" s="15" t="n"/>
      <c r="L2104" s="15" t="n"/>
      <c r="M2104" s="15" t="n"/>
      <c r="N2104" s="14" t="n"/>
      <c r="O2104" s="13" t="n"/>
      <c r="P2104" s="14" t="n"/>
      <c r="Q2104" s="15">
        <f>IF(N2104="Sí",0,H2104-I2104-K2104)</f>
        <v/>
      </c>
      <c r="R2104" s="14">
        <f>F2104-TODAY()</f>
        <v/>
      </c>
      <c r="S2104" s="14">
        <f>IF(N2104="Sí","🟢 Pagado",IF(R2104&lt;0,"🔴 Vencido",IF(R2104&lt;=7,"🟡 Por vencer","")))</f>
        <v/>
      </c>
      <c r="T2104" s="14" t="n"/>
      <c r="U2104" s="14" t="n"/>
      <c r="V2104" s="14" t="n"/>
      <c r="W2104" s="14" t="n"/>
      <c r="X2104" s="87" t="n"/>
    </row>
    <row r="2105">
      <c r="A2105" s="13" t="n"/>
      <c r="B2105" s="14" t="n"/>
      <c r="C2105" s="14" t="n"/>
      <c r="D2105" s="14" t="n"/>
      <c r="E2105" s="13" t="n"/>
      <c r="F2105" s="13" t="n"/>
      <c r="G2105" s="14" t="n"/>
      <c r="H2105" s="15" t="n"/>
      <c r="I2105" s="15" t="n"/>
      <c r="J2105" s="308" t="n"/>
      <c r="K2105" s="15" t="n"/>
      <c r="L2105" s="15" t="n"/>
      <c r="M2105" s="15" t="n"/>
      <c r="N2105" s="14" t="n"/>
      <c r="O2105" s="13" t="n"/>
      <c r="P2105" s="14" t="n"/>
      <c r="Q2105" s="15">
        <f>IF(N2105="Sí",0,H2105-I2105-K2105)</f>
        <v/>
      </c>
      <c r="R2105" s="14">
        <f>F2105-TODAY()</f>
        <v/>
      </c>
      <c r="S2105" s="14">
        <f>IF(N2105="Sí","🟢 Pagado",IF(R2105&lt;0,"🔴 Vencido",IF(R2105&lt;=7,"🟡 Por vencer","")))</f>
        <v/>
      </c>
      <c r="T2105" s="14" t="n"/>
      <c r="U2105" s="14" t="n"/>
      <c r="V2105" s="14" t="n"/>
      <c r="W2105" s="14" t="n"/>
      <c r="X2105" s="87" t="n"/>
    </row>
    <row r="2106">
      <c r="A2106" s="13" t="n"/>
      <c r="B2106" s="14" t="n"/>
      <c r="C2106" s="14" t="n"/>
      <c r="D2106" s="14" t="n"/>
      <c r="E2106" s="13" t="n"/>
      <c r="F2106" s="13" t="n"/>
      <c r="G2106" s="14" t="n"/>
      <c r="H2106" s="15" t="n"/>
      <c r="I2106" s="15" t="n"/>
      <c r="J2106" s="308" t="n"/>
      <c r="K2106" s="15" t="n"/>
      <c r="L2106" s="15" t="n"/>
      <c r="M2106" s="15" t="n"/>
      <c r="N2106" s="14" t="n"/>
      <c r="O2106" s="13" t="n"/>
      <c r="P2106" s="14" t="n"/>
      <c r="Q2106" s="15">
        <f>IF(N2106="Sí",0,H2106-I2106-K2106)</f>
        <v/>
      </c>
      <c r="R2106" s="14">
        <f>F2106-TODAY()</f>
        <v/>
      </c>
      <c r="S2106" s="14">
        <f>IF(N2106="Sí","🟢 Pagado",IF(R2106&lt;0,"🔴 Vencido",IF(R2106&lt;=7,"🟡 Por vencer","")))</f>
        <v/>
      </c>
      <c r="T2106" s="14" t="n"/>
      <c r="U2106" s="14" t="n"/>
      <c r="V2106" s="14" t="n"/>
      <c r="W2106" s="14" t="n"/>
      <c r="X2106" s="87" t="n"/>
    </row>
    <row r="2107">
      <c r="A2107" s="13" t="n"/>
      <c r="B2107" s="14" t="n"/>
      <c r="C2107" s="14" t="n"/>
      <c r="D2107" s="14" t="n"/>
      <c r="E2107" s="13" t="n"/>
      <c r="F2107" s="13" t="n"/>
      <c r="G2107" s="14" t="n"/>
      <c r="H2107" s="15" t="n"/>
      <c r="I2107" s="15" t="n"/>
      <c r="J2107" s="308" t="n"/>
      <c r="K2107" s="15" t="n"/>
      <c r="L2107" s="15" t="n"/>
      <c r="M2107" s="15" t="n"/>
      <c r="N2107" s="14" t="n"/>
      <c r="O2107" s="13" t="n"/>
      <c r="P2107" s="14" t="n"/>
      <c r="Q2107" s="15">
        <f>IF(N2107="Sí",0,H2107-I2107-K2107)</f>
        <v/>
      </c>
      <c r="R2107" s="14">
        <f>F2107-TODAY()</f>
        <v/>
      </c>
      <c r="S2107" s="14">
        <f>IF(N2107="Sí","🟢 Pagado",IF(R2107&lt;0,"🔴 Vencido",IF(R2107&lt;=7,"🟡 Por vencer","")))</f>
        <v/>
      </c>
      <c r="T2107" s="14" t="n"/>
      <c r="U2107" s="14" t="n"/>
      <c r="V2107" s="14" t="n"/>
      <c r="W2107" s="14" t="n"/>
      <c r="X2107" s="87" t="n"/>
    </row>
    <row r="2108">
      <c r="A2108" s="13" t="n"/>
      <c r="B2108" s="14" t="n"/>
      <c r="C2108" s="14" t="n"/>
      <c r="D2108" s="14" t="n"/>
      <c r="E2108" s="13" t="n"/>
      <c r="F2108" s="13" t="n"/>
      <c r="G2108" s="14" t="n"/>
      <c r="H2108" s="15" t="n"/>
      <c r="I2108" s="15" t="n"/>
      <c r="J2108" s="308" t="n"/>
      <c r="K2108" s="15" t="n"/>
      <c r="L2108" s="15" t="n"/>
      <c r="M2108" s="15" t="n"/>
      <c r="N2108" s="14" t="n"/>
      <c r="O2108" s="13" t="n"/>
      <c r="P2108" s="14" t="n"/>
      <c r="Q2108" s="15">
        <f>IF(N2108="Sí",0,H2108-I2108-K2108)</f>
        <v/>
      </c>
      <c r="R2108" s="14">
        <f>F2108-TODAY()</f>
        <v/>
      </c>
      <c r="S2108" s="14">
        <f>IF(N2108="Sí","🟢 Pagado",IF(R2108&lt;0,"🔴 Vencido",IF(R2108&lt;=7,"🟡 Por vencer","")))</f>
        <v/>
      </c>
      <c r="T2108" s="14" t="n"/>
      <c r="U2108" s="14" t="n"/>
      <c r="V2108" s="14" t="n"/>
      <c r="W2108" s="14" t="n"/>
      <c r="X2108" s="87" t="n"/>
    </row>
    <row r="2109">
      <c r="A2109" s="13" t="n"/>
      <c r="B2109" s="14" t="n"/>
      <c r="C2109" s="14" t="n"/>
      <c r="D2109" s="14" t="n"/>
      <c r="E2109" s="13" t="n"/>
      <c r="F2109" s="13" t="n"/>
      <c r="G2109" s="14" t="n"/>
      <c r="H2109" s="15" t="n"/>
      <c r="I2109" s="15" t="n"/>
      <c r="J2109" s="308" t="n"/>
      <c r="K2109" s="15" t="n"/>
      <c r="L2109" s="15" t="n"/>
      <c r="M2109" s="15" t="n"/>
      <c r="N2109" s="14" t="n"/>
      <c r="O2109" s="13" t="n"/>
      <c r="P2109" s="14" t="n"/>
      <c r="Q2109" s="15">
        <f>IF(N2109="Sí",0,H2109-I2109-K2109)</f>
        <v/>
      </c>
      <c r="R2109" s="14">
        <f>F2109-TODAY()</f>
        <v/>
      </c>
      <c r="S2109" s="14">
        <f>IF(N2109="Sí","🟢 Pagado",IF(R2109&lt;0,"🔴 Vencido",IF(R2109&lt;=7,"🟡 Por vencer","")))</f>
        <v/>
      </c>
      <c r="T2109" s="14" t="n"/>
      <c r="U2109" s="14" t="n"/>
      <c r="V2109" s="14" t="n"/>
      <c r="W2109" s="14" t="n"/>
      <c r="X2109" s="87" t="n"/>
    </row>
    <row r="2110">
      <c r="A2110" s="13" t="n"/>
      <c r="B2110" s="14" t="n"/>
      <c r="C2110" s="14" t="n"/>
      <c r="D2110" s="14" t="n"/>
      <c r="E2110" s="13" t="n"/>
      <c r="F2110" s="13" t="n"/>
      <c r="G2110" s="14" t="n"/>
      <c r="H2110" s="15" t="n"/>
      <c r="I2110" s="15" t="n"/>
      <c r="J2110" s="308" t="n"/>
      <c r="K2110" s="15" t="n"/>
      <c r="L2110" s="15" t="n"/>
      <c r="M2110" s="15" t="n"/>
      <c r="N2110" s="14" t="n"/>
      <c r="O2110" s="13" t="n"/>
      <c r="P2110" s="14" t="n"/>
      <c r="Q2110" s="15">
        <f>IF(N2110="Sí",0,H2110-I2110-K2110)</f>
        <v/>
      </c>
      <c r="R2110" s="14">
        <f>F2110-TODAY()</f>
        <v/>
      </c>
      <c r="S2110" s="14">
        <f>IF(N2110="Sí","🟢 Pagado",IF(R2110&lt;0,"🔴 Vencido",IF(R2110&lt;=7,"🟡 Por vencer","")))</f>
        <v/>
      </c>
      <c r="T2110" s="14" t="n"/>
      <c r="U2110" s="14" t="n"/>
      <c r="V2110" s="14" t="n"/>
      <c r="W2110" s="14" t="n"/>
      <c r="X2110" s="87" t="n"/>
    </row>
    <row r="2111">
      <c r="A2111" s="13" t="n"/>
      <c r="B2111" s="14" t="n"/>
      <c r="C2111" s="14" t="n"/>
      <c r="D2111" s="14" t="n"/>
      <c r="E2111" s="13" t="n"/>
      <c r="F2111" s="13" t="n"/>
      <c r="G2111" s="14" t="n"/>
      <c r="H2111" s="15" t="n"/>
      <c r="I2111" s="15" t="n"/>
      <c r="J2111" s="308" t="n"/>
      <c r="K2111" s="15" t="n"/>
      <c r="L2111" s="15" t="n"/>
      <c r="M2111" s="15" t="n"/>
      <c r="N2111" s="14" t="n"/>
      <c r="O2111" s="13" t="n"/>
      <c r="P2111" s="14" t="n"/>
      <c r="Q2111" s="15">
        <f>IF(N2111="Sí",0,H2111-I2111-K2111)</f>
        <v/>
      </c>
      <c r="R2111" s="14">
        <f>F2111-TODAY()</f>
        <v/>
      </c>
      <c r="S2111" s="14">
        <f>IF(N2111="Sí","🟢 Pagado",IF(R2111&lt;0,"🔴 Vencido",IF(R2111&lt;=7,"🟡 Por vencer","")))</f>
        <v/>
      </c>
      <c r="T2111" s="14" t="n"/>
      <c r="U2111" s="14" t="n"/>
      <c r="V2111" s="14" t="n"/>
      <c r="W2111" s="14" t="n"/>
      <c r="X2111" s="87" t="n"/>
    </row>
    <row r="2112">
      <c r="A2112" s="13" t="n"/>
      <c r="B2112" s="14" t="n"/>
      <c r="C2112" s="14" t="n"/>
      <c r="D2112" s="14" t="n"/>
      <c r="E2112" s="13" t="n"/>
      <c r="F2112" s="13" t="n"/>
      <c r="G2112" s="14" t="n"/>
      <c r="H2112" s="15" t="n"/>
      <c r="I2112" s="15" t="n"/>
      <c r="J2112" s="308" t="n"/>
      <c r="K2112" s="15" t="n"/>
      <c r="L2112" s="15" t="n"/>
      <c r="M2112" s="15" t="n"/>
      <c r="N2112" s="14" t="n"/>
      <c r="O2112" s="13" t="n"/>
      <c r="P2112" s="14" t="n"/>
      <c r="Q2112" s="15">
        <f>IF(N2112="Sí",0,H2112-I2112-K2112)</f>
        <v/>
      </c>
      <c r="R2112" s="14">
        <f>F2112-TODAY()</f>
        <v/>
      </c>
      <c r="S2112" s="14">
        <f>IF(N2112="Sí","🟢 Pagado",IF(R2112&lt;0,"🔴 Vencido",IF(R2112&lt;=7,"🟡 Por vencer","")))</f>
        <v/>
      </c>
      <c r="T2112" s="14" t="n"/>
      <c r="U2112" s="14" t="n"/>
      <c r="V2112" s="14" t="n"/>
      <c r="W2112" s="14" t="n"/>
      <c r="X2112" s="87" t="n"/>
    </row>
    <row r="2113">
      <c r="A2113" s="13" t="n"/>
      <c r="B2113" s="14" t="n"/>
      <c r="C2113" s="14" t="n"/>
      <c r="D2113" s="14" t="n"/>
      <c r="E2113" s="13" t="n"/>
      <c r="F2113" s="13" t="n"/>
      <c r="G2113" s="14" t="n"/>
      <c r="H2113" s="15" t="n"/>
      <c r="I2113" s="15" t="n"/>
      <c r="J2113" s="308" t="n"/>
      <c r="K2113" s="15" t="n"/>
      <c r="L2113" s="15" t="n"/>
      <c r="M2113" s="15" t="n"/>
      <c r="N2113" s="14" t="n"/>
      <c r="O2113" s="13" t="n"/>
      <c r="P2113" s="14" t="n"/>
      <c r="Q2113" s="15">
        <f>IF(N2113="Sí",0,H2113-I2113-K2113)</f>
        <v/>
      </c>
      <c r="R2113" s="14">
        <f>F2113-TODAY()</f>
        <v/>
      </c>
      <c r="S2113" s="14">
        <f>IF(N2113="Sí","🟢 Pagado",IF(R2113&lt;0,"🔴 Vencido",IF(R2113&lt;=7,"🟡 Por vencer","")))</f>
        <v/>
      </c>
      <c r="T2113" s="14" t="n"/>
      <c r="U2113" s="14" t="n"/>
      <c r="V2113" s="14" t="n"/>
      <c r="W2113" s="14" t="n"/>
      <c r="X2113" s="87" t="n"/>
    </row>
    <row r="2114">
      <c r="A2114" s="13" t="n"/>
      <c r="B2114" s="14" t="n"/>
      <c r="C2114" s="14" t="n"/>
      <c r="D2114" s="14" t="n"/>
      <c r="E2114" s="13" t="n"/>
      <c r="F2114" s="13" t="n"/>
      <c r="G2114" s="14" t="n"/>
      <c r="H2114" s="15" t="n"/>
      <c r="I2114" s="15" t="n"/>
      <c r="J2114" s="308" t="n"/>
      <c r="K2114" s="15" t="n"/>
      <c r="L2114" s="15" t="n"/>
      <c r="M2114" s="15" t="n"/>
      <c r="N2114" s="14" t="n"/>
      <c r="O2114" s="13" t="n"/>
      <c r="P2114" s="14" t="n"/>
      <c r="Q2114" s="15">
        <f>IF(N2114="Sí",0,H2114-I2114-K2114)</f>
        <v/>
      </c>
      <c r="R2114" s="14">
        <f>F2114-TODAY()</f>
        <v/>
      </c>
      <c r="S2114" s="14">
        <f>IF(N2114="Sí","🟢 Pagado",IF(R2114&lt;0,"🔴 Vencido",IF(R2114&lt;=7,"🟡 Por vencer","")))</f>
        <v/>
      </c>
      <c r="T2114" s="14" t="n"/>
      <c r="U2114" s="14" t="n"/>
      <c r="V2114" s="14" t="n"/>
      <c r="W2114" s="14" t="n"/>
      <c r="X2114" s="87" t="n"/>
    </row>
    <row r="2115">
      <c r="A2115" s="13" t="n"/>
      <c r="B2115" s="14" t="n"/>
      <c r="C2115" s="14" t="n"/>
      <c r="D2115" s="14" t="n"/>
      <c r="E2115" s="13" t="n"/>
      <c r="F2115" s="13" t="n"/>
      <c r="G2115" s="14" t="n"/>
      <c r="H2115" s="15" t="n"/>
      <c r="I2115" s="15" t="n"/>
      <c r="J2115" s="308" t="n"/>
      <c r="K2115" s="15" t="n"/>
      <c r="L2115" s="15" t="n"/>
      <c r="M2115" s="15" t="n"/>
      <c r="N2115" s="14" t="n"/>
      <c r="O2115" s="13" t="n"/>
      <c r="P2115" s="14" t="n"/>
      <c r="Q2115" s="15">
        <f>IF(N2115="Sí",0,H2115-I2115-K2115)</f>
        <v/>
      </c>
      <c r="R2115" s="14">
        <f>F2115-TODAY()</f>
        <v/>
      </c>
      <c r="S2115" s="14">
        <f>IF(N2115="Sí","🟢 Pagado",IF(R2115&lt;0,"🔴 Vencido",IF(R2115&lt;=7,"🟡 Por vencer","")))</f>
        <v/>
      </c>
      <c r="T2115" s="14" t="n"/>
      <c r="U2115" s="14" t="n"/>
      <c r="V2115" s="14" t="n"/>
      <c r="W2115" s="14" t="n"/>
      <c r="X2115" s="87" t="n"/>
    </row>
    <row r="2116">
      <c r="A2116" s="13" t="n"/>
      <c r="B2116" s="14" t="n"/>
      <c r="C2116" s="14" t="n"/>
      <c r="D2116" s="14" t="n"/>
      <c r="E2116" s="13" t="n"/>
      <c r="F2116" s="13" t="n"/>
      <c r="G2116" s="14" t="n"/>
      <c r="H2116" s="15" t="n"/>
      <c r="I2116" s="15" t="n"/>
      <c r="J2116" s="308" t="n"/>
      <c r="K2116" s="15" t="n"/>
      <c r="L2116" s="15" t="n"/>
      <c r="M2116" s="15" t="n"/>
      <c r="N2116" s="14" t="n"/>
      <c r="O2116" s="13" t="n"/>
      <c r="P2116" s="14" t="n"/>
      <c r="Q2116" s="15">
        <f>IF(N2116="Sí",0,H2116-I2116-K2116)</f>
        <v/>
      </c>
      <c r="R2116" s="14">
        <f>F2116-TODAY()</f>
        <v/>
      </c>
      <c r="S2116" s="14">
        <f>IF(N2116="Sí","🟢 Pagado",IF(R2116&lt;0,"🔴 Vencido",IF(R2116&lt;=7,"🟡 Por vencer","")))</f>
        <v/>
      </c>
      <c r="T2116" s="14" t="n"/>
      <c r="U2116" s="14" t="n"/>
      <c r="V2116" s="14" t="n"/>
      <c r="W2116" s="14" t="n"/>
      <c r="X2116" s="87" t="n"/>
    </row>
    <row r="2117">
      <c r="A2117" s="13" t="n"/>
      <c r="B2117" s="14" t="n"/>
      <c r="C2117" s="14" t="n"/>
      <c r="D2117" s="14" t="n"/>
      <c r="E2117" s="13" t="n"/>
      <c r="F2117" s="13" t="n"/>
      <c r="G2117" s="14" t="n"/>
      <c r="H2117" s="15" t="n"/>
      <c r="I2117" s="15" t="n"/>
      <c r="J2117" s="308" t="n"/>
      <c r="K2117" s="15" t="n"/>
      <c r="L2117" s="15" t="n"/>
      <c r="M2117" s="15" t="n"/>
      <c r="N2117" s="14" t="n"/>
      <c r="O2117" s="13" t="n"/>
      <c r="P2117" s="14" t="n"/>
      <c r="Q2117" s="15">
        <f>IF(N2117="Sí",0,H2117-I2117-K2117)</f>
        <v/>
      </c>
      <c r="R2117" s="14">
        <f>F2117-TODAY()</f>
        <v/>
      </c>
      <c r="S2117" s="14">
        <f>IF(N2117="Sí","🟢 Pagado",IF(R2117&lt;0,"🔴 Vencido",IF(R2117&lt;=7,"🟡 Por vencer","")))</f>
        <v/>
      </c>
      <c r="T2117" s="14" t="n"/>
      <c r="U2117" s="14" t="n"/>
      <c r="V2117" s="14" t="n"/>
      <c r="W2117" s="14" t="n"/>
      <c r="X2117" s="87" t="n"/>
    </row>
    <row r="2118">
      <c r="A2118" s="13" t="n"/>
      <c r="B2118" s="14" t="n"/>
      <c r="C2118" s="14" t="n"/>
      <c r="D2118" s="14" t="n"/>
      <c r="E2118" s="13" t="n"/>
      <c r="F2118" s="13" t="n"/>
      <c r="G2118" s="14" t="n"/>
      <c r="H2118" s="15" t="n"/>
      <c r="I2118" s="15" t="n"/>
      <c r="J2118" s="308" t="n"/>
      <c r="K2118" s="15" t="n"/>
      <c r="L2118" s="15" t="n"/>
      <c r="M2118" s="15" t="n"/>
      <c r="N2118" s="14" t="n"/>
      <c r="O2118" s="13" t="n"/>
      <c r="P2118" s="14" t="n"/>
      <c r="Q2118" s="15">
        <f>IF(N2118="Sí",0,H2118-I2118-K2118)</f>
        <v/>
      </c>
      <c r="R2118" s="14">
        <f>F2118-TODAY()</f>
        <v/>
      </c>
      <c r="S2118" s="14">
        <f>IF(N2118="Sí","🟢 Pagado",IF(R2118&lt;0,"🔴 Vencido",IF(R2118&lt;=7,"🟡 Por vencer","")))</f>
        <v/>
      </c>
      <c r="T2118" s="14" t="n"/>
      <c r="U2118" s="14" t="n"/>
      <c r="V2118" s="14" t="n"/>
      <c r="W2118" s="14" t="n"/>
      <c r="X2118" s="87" t="n"/>
    </row>
    <row r="2119">
      <c r="A2119" s="13" t="n"/>
      <c r="B2119" s="14" t="n"/>
      <c r="C2119" s="14" t="n"/>
      <c r="D2119" s="14" t="n"/>
      <c r="E2119" s="13" t="n"/>
      <c r="F2119" s="13" t="n"/>
      <c r="G2119" s="14" t="n"/>
      <c r="H2119" s="15" t="n"/>
      <c r="I2119" s="15" t="n"/>
      <c r="J2119" s="308" t="n"/>
      <c r="K2119" s="15" t="n"/>
      <c r="L2119" s="15" t="n"/>
      <c r="M2119" s="15" t="n"/>
      <c r="N2119" s="14" t="n"/>
      <c r="O2119" s="13" t="n"/>
      <c r="P2119" s="14" t="n"/>
      <c r="Q2119" s="15">
        <f>IF(N2119="Sí",0,H2119-I2119-K2119)</f>
        <v/>
      </c>
      <c r="R2119" s="14">
        <f>F2119-TODAY()</f>
        <v/>
      </c>
      <c r="S2119" s="14">
        <f>IF(N2119="Sí","🟢 Pagado",IF(R2119&lt;0,"🔴 Vencido",IF(R2119&lt;=7,"🟡 Por vencer","")))</f>
        <v/>
      </c>
      <c r="T2119" s="14" t="n"/>
      <c r="U2119" s="14" t="n"/>
      <c r="V2119" s="14" t="n"/>
      <c r="W2119" s="14" t="n"/>
      <c r="X2119" s="87" t="n"/>
    </row>
    <row r="2120">
      <c r="A2120" s="13" t="n"/>
      <c r="B2120" s="14" t="n"/>
      <c r="C2120" s="14" t="n"/>
      <c r="D2120" s="14" t="n"/>
      <c r="E2120" s="13" t="n"/>
      <c r="F2120" s="13" t="n"/>
      <c r="G2120" s="14" t="n"/>
      <c r="H2120" s="15" t="n"/>
      <c r="I2120" s="15" t="n"/>
      <c r="J2120" s="308" t="n"/>
      <c r="K2120" s="15" t="n"/>
      <c r="L2120" s="15" t="n"/>
      <c r="M2120" s="15" t="n"/>
      <c r="N2120" s="14" t="n"/>
      <c r="O2120" s="13" t="n"/>
      <c r="P2120" s="14" t="n"/>
      <c r="Q2120" s="15">
        <f>IF(N2120="Sí",0,H2120-I2120-K2120)</f>
        <v/>
      </c>
      <c r="R2120" s="14">
        <f>F2120-TODAY()</f>
        <v/>
      </c>
      <c r="S2120" s="14">
        <f>IF(N2120="Sí","🟢 Pagado",IF(R2120&lt;0,"🔴 Vencido",IF(R2120&lt;=7,"🟡 Por vencer","")))</f>
        <v/>
      </c>
      <c r="T2120" s="14" t="n"/>
      <c r="U2120" s="14" t="n"/>
      <c r="V2120" s="14" t="n"/>
      <c r="W2120" s="14" t="n"/>
      <c r="X2120" s="87" t="n"/>
    </row>
    <row r="2121">
      <c r="A2121" s="13" t="n"/>
      <c r="B2121" s="14" t="n"/>
      <c r="C2121" s="14" t="n"/>
      <c r="D2121" s="14" t="n"/>
      <c r="E2121" s="13" t="n"/>
      <c r="F2121" s="13" t="n"/>
      <c r="G2121" s="14" t="n"/>
      <c r="H2121" s="15" t="n"/>
      <c r="I2121" s="15" t="n"/>
      <c r="J2121" s="308" t="n"/>
      <c r="K2121" s="15" t="n"/>
      <c r="L2121" s="15" t="n"/>
      <c r="M2121" s="15" t="n"/>
      <c r="N2121" s="14" t="n"/>
      <c r="O2121" s="13" t="n"/>
      <c r="P2121" s="14" t="n"/>
      <c r="Q2121" s="15">
        <f>IF(N2121="Sí",0,H2121-I2121-K2121)</f>
        <v/>
      </c>
      <c r="R2121" s="14">
        <f>F2121-TODAY()</f>
        <v/>
      </c>
      <c r="S2121" s="14">
        <f>IF(N2121="Sí","🟢 Pagado",IF(R2121&lt;0,"🔴 Vencido",IF(R2121&lt;=7,"🟡 Por vencer","")))</f>
        <v/>
      </c>
      <c r="T2121" s="14" t="n"/>
      <c r="U2121" s="14" t="n"/>
      <c r="V2121" s="14" t="n"/>
      <c r="W2121" s="14" t="n"/>
      <c r="X2121" s="87" t="n"/>
    </row>
    <row r="2122">
      <c r="A2122" s="13" t="n"/>
      <c r="B2122" s="14" t="n"/>
      <c r="C2122" s="14" t="n"/>
      <c r="D2122" s="14" t="n"/>
      <c r="E2122" s="13" t="n"/>
      <c r="F2122" s="13" t="n"/>
      <c r="G2122" s="14" t="n"/>
      <c r="H2122" s="15" t="n"/>
      <c r="I2122" s="15" t="n"/>
      <c r="J2122" s="308" t="n"/>
      <c r="K2122" s="15" t="n"/>
      <c r="L2122" s="15" t="n"/>
      <c r="M2122" s="15" t="n"/>
      <c r="N2122" s="14" t="n"/>
      <c r="O2122" s="13" t="n"/>
      <c r="P2122" s="14" t="n"/>
      <c r="Q2122" s="15">
        <f>IF(N2122="Sí",0,H2122-I2122-K2122)</f>
        <v/>
      </c>
      <c r="R2122" s="14">
        <f>F2122-TODAY()</f>
        <v/>
      </c>
      <c r="S2122" s="14">
        <f>IF(N2122="Sí","🟢 Pagado",IF(R2122&lt;0,"🔴 Vencido",IF(R2122&lt;=7,"🟡 Por vencer","")))</f>
        <v/>
      </c>
      <c r="T2122" s="14" t="n"/>
      <c r="U2122" s="14" t="n"/>
      <c r="V2122" s="14" t="n"/>
      <c r="W2122" s="14" t="n"/>
      <c r="X2122" s="87" t="n"/>
    </row>
    <row r="2123">
      <c r="A2123" s="13" t="n"/>
      <c r="B2123" s="14" t="n"/>
      <c r="C2123" s="14" t="n"/>
      <c r="D2123" s="14" t="n"/>
      <c r="E2123" s="13" t="n"/>
      <c r="F2123" s="13" t="n"/>
      <c r="G2123" s="14" t="n"/>
      <c r="H2123" s="15" t="n"/>
      <c r="I2123" s="15" t="n"/>
      <c r="J2123" s="308" t="n"/>
      <c r="K2123" s="15" t="n"/>
      <c r="L2123" s="15" t="n"/>
      <c r="M2123" s="15" t="n"/>
      <c r="N2123" s="14" t="n"/>
      <c r="O2123" s="13" t="n"/>
      <c r="P2123" s="14" t="n"/>
      <c r="Q2123" s="15">
        <f>IF(N2123="Sí",0,H2123-I2123-K2123)</f>
        <v/>
      </c>
      <c r="R2123" s="14">
        <f>F2123-TODAY()</f>
        <v/>
      </c>
      <c r="S2123" s="14">
        <f>IF(N2123="Sí","🟢 Pagado",IF(R2123&lt;0,"🔴 Vencido",IF(R2123&lt;=7,"🟡 Por vencer","")))</f>
        <v/>
      </c>
      <c r="T2123" s="14" t="n"/>
      <c r="U2123" s="14" t="n"/>
      <c r="V2123" s="14" t="n"/>
      <c r="W2123" s="14" t="n"/>
      <c r="X2123" s="87" t="n"/>
    </row>
    <row r="2124">
      <c r="A2124" s="13" t="n"/>
      <c r="B2124" s="14" t="n"/>
      <c r="C2124" s="14" t="n"/>
      <c r="D2124" s="14" t="n"/>
      <c r="E2124" s="13" t="n"/>
      <c r="F2124" s="13" t="n"/>
      <c r="G2124" s="14" t="n"/>
      <c r="H2124" s="15" t="n"/>
      <c r="I2124" s="15" t="n"/>
      <c r="J2124" s="308" t="n"/>
      <c r="K2124" s="15" t="n"/>
      <c r="L2124" s="15" t="n"/>
      <c r="M2124" s="15" t="n"/>
      <c r="N2124" s="14" t="n"/>
      <c r="O2124" s="13" t="n"/>
      <c r="P2124" s="14" t="n"/>
      <c r="Q2124" s="15">
        <f>IF(N2124="Sí",0,H2124-I2124-K2124)</f>
        <v/>
      </c>
      <c r="R2124" s="14">
        <f>F2124-TODAY()</f>
        <v/>
      </c>
      <c r="S2124" s="14">
        <f>IF(N2124="Sí","🟢 Pagado",IF(R2124&lt;0,"🔴 Vencido",IF(R2124&lt;=7,"🟡 Por vencer","")))</f>
        <v/>
      </c>
      <c r="T2124" s="14" t="n"/>
      <c r="U2124" s="14" t="n"/>
      <c r="V2124" s="14" t="n"/>
      <c r="W2124" s="14" t="n"/>
      <c r="X2124" s="87" t="n"/>
    </row>
    <row r="2125">
      <c r="A2125" s="13" t="n"/>
      <c r="B2125" s="14" t="n"/>
      <c r="C2125" s="14" t="n"/>
      <c r="D2125" s="14" t="n"/>
      <c r="E2125" s="13" t="n"/>
      <c r="F2125" s="13" t="n"/>
      <c r="G2125" s="14" t="n"/>
      <c r="H2125" s="15" t="n"/>
      <c r="I2125" s="15" t="n"/>
      <c r="J2125" s="308" t="n"/>
      <c r="K2125" s="15" t="n"/>
      <c r="L2125" s="15" t="n"/>
      <c r="M2125" s="15" t="n"/>
      <c r="N2125" s="14" t="n"/>
      <c r="O2125" s="13" t="n"/>
      <c r="P2125" s="14" t="n"/>
      <c r="Q2125" s="15">
        <f>IF(N2125="Sí",0,H2125-I2125-K2125)</f>
        <v/>
      </c>
      <c r="R2125" s="14">
        <f>F2125-TODAY()</f>
        <v/>
      </c>
      <c r="S2125" s="14">
        <f>IF(N2125="Sí","🟢 Pagado",IF(R2125&lt;0,"🔴 Vencido",IF(R2125&lt;=7,"🟡 Por vencer","")))</f>
        <v/>
      </c>
      <c r="T2125" s="14" t="n"/>
      <c r="U2125" s="14" t="n"/>
      <c r="V2125" s="14" t="n"/>
      <c r="W2125" s="14" t="n"/>
      <c r="X2125" s="87" t="n"/>
    </row>
    <row r="2126">
      <c r="A2126" s="13" t="n"/>
      <c r="B2126" s="14" t="n"/>
      <c r="C2126" s="14" t="n"/>
      <c r="D2126" s="14" t="n"/>
      <c r="E2126" s="13" t="n"/>
      <c r="F2126" s="13" t="n"/>
      <c r="G2126" s="14" t="n"/>
      <c r="H2126" s="15" t="n"/>
      <c r="I2126" s="15" t="n"/>
      <c r="J2126" s="308" t="n"/>
      <c r="K2126" s="15" t="n"/>
      <c r="L2126" s="15" t="n"/>
      <c r="M2126" s="15" t="n"/>
      <c r="N2126" s="14" t="n"/>
      <c r="O2126" s="13" t="n"/>
      <c r="P2126" s="14" t="n"/>
      <c r="Q2126" s="15">
        <f>IF(N2126="Sí",0,H2126-I2126-K2126)</f>
        <v/>
      </c>
      <c r="R2126" s="14">
        <f>F2126-TODAY()</f>
        <v/>
      </c>
      <c r="S2126" s="14">
        <f>IF(N2126="Sí","🟢 Pagado",IF(R2126&lt;0,"🔴 Vencido",IF(R2126&lt;=7,"🟡 Por vencer","")))</f>
        <v/>
      </c>
      <c r="T2126" s="14" t="n"/>
      <c r="U2126" s="14" t="n"/>
      <c r="V2126" s="14" t="n"/>
      <c r="W2126" s="14" t="n"/>
      <c r="X2126" s="87" t="n"/>
    </row>
    <row r="2127">
      <c r="A2127" s="13" t="n"/>
      <c r="B2127" s="14" t="n"/>
      <c r="C2127" s="14" t="n"/>
      <c r="D2127" s="14" t="n"/>
      <c r="E2127" s="13" t="n"/>
      <c r="F2127" s="13" t="n"/>
      <c r="G2127" s="14" t="n"/>
      <c r="H2127" s="15" t="n"/>
      <c r="I2127" s="15" t="n"/>
      <c r="J2127" s="308" t="n"/>
      <c r="K2127" s="15" t="n"/>
      <c r="L2127" s="15" t="n"/>
      <c r="M2127" s="15" t="n"/>
      <c r="N2127" s="14" t="n"/>
      <c r="O2127" s="13" t="n"/>
      <c r="P2127" s="14" t="n"/>
      <c r="Q2127" s="15">
        <f>IF(N2127="Sí",0,H2127-I2127-K2127)</f>
        <v/>
      </c>
      <c r="R2127" s="14">
        <f>F2127-TODAY()</f>
        <v/>
      </c>
      <c r="S2127" s="14">
        <f>IF(N2127="Sí","🟢 Pagado",IF(R2127&lt;0,"🔴 Vencido",IF(R2127&lt;=7,"🟡 Por vencer","")))</f>
        <v/>
      </c>
      <c r="T2127" s="14" t="n"/>
      <c r="U2127" s="14" t="n"/>
      <c r="V2127" s="14" t="n"/>
      <c r="W2127" s="14" t="n"/>
      <c r="X2127" s="87" t="n"/>
    </row>
    <row r="2128">
      <c r="A2128" s="13" t="n"/>
      <c r="B2128" s="14" t="n"/>
      <c r="C2128" s="14" t="n"/>
      <c r="D2128" s="14" t="n"/>
      <c r="E2128" s="13" t="n"/>
      <c r="F2128" s="13" t="n"/>
      <c r="G2128" s="14" t="n"/>
      <c r="H2128" s="15" t="n"/>
      <c r="I2128" s="15" t="n"/>
      <c r="J2128" s="308" t="n"/>
      <c r="K2128" s="15" t="n"/>
      <c r="L2128" s="15" t="n"/>
      <c r="M2128" s="15" t="n"/>
      <c r="N2128" s="14" t="n"/>
      <c r="O2128" s="13" t="n"/>
      <c r="P2128" s="14" t="n"/>
      <c r="Q2128" s="15">
        <f>IF(N2128="Sí",0,H2128-I2128-K2128)</f>
        <v/>
      </c>
      <c r="R2128" s="14">
        <f>F2128-TODAY()</f>
        <v/>
      </c>
      <c r="S2128" s="14">
        <f>IF(N2128="Sí","🟢 Pagado",IF(R2128&lt;0,"🔴 Vencido",IF(R2128&lt;=7,"🟡 Por vencer","")))</f>
        <v/>
      </c>
      <c r="T2128" s="14" t="n"/>
      <c r="U2128" s="14" t="n"/>
      <c r="V2128" s="14" t="n"/>
      <c r="W2128" s="14" t="n"/>
      <c r="X2128" s="87" t="n"/>
    </row>
    <row r="2129">
      <c r="A2129" s="13" t="n"/>
      <c r="B2129" s="14" t="n"/>
      <c r="C2129" s="14" t="n"/>
      <c r="D2129" s="14" t="n"/>
      <c r="E2129" s="13" t="n"/>
      <c r="F2129" s="13" t="n"/>
      <c r="G2129" s="14" t="n"/>
      <c r="H2129" s="15" t="n"/>
      <c r="I2129" s="15" t="n"/>
      <c r="J2129" s="308" t="n"/>
      <c r="K2129" s="15" t="n"/>
      <c r="L2129" s="15" t="n"/>
      <c r="M2129" s="15" t="n"/>
      <c r="N2129" s="14" t="n"/>
      <c r="O2129" s="13" t="n"/>
      <c r="P2129" s="14" t="n"/>
      <c r="Q2129" s="15">
        <f>IF(N2129="Sí",0,H2129-I2129-K2129)</f>
        <v/>
      </c>
      <c r="R2129" s="14">
        <f>F2129-TODAY()</f>
        <v/>
      </c>
      <c r="S2129" s="14">
        <f>IF(N2129="Sí","🟢 Pagado",IF(R2129&lt;0,"🔴 Vencido",IF(R2129&lt;=7,"🟡 Por vencer","")))</f>
        <v/>
      </c>
      <c r="T2129" s="14" t="n"/>
      <c r="U2129" s="14" t="n"/>
      <c r="V2129" s="14" t="n"/>
      <c r="W2129" s="14" t="n"/>
      <c r="X2129" s="87" t="n"/>
    </row>
    <row r="2130">
      <c r="A2130" s="13" t="n"/>
      <c r="B2130" s="14" t="n"/>
      <c r="C2130" s="14" t="n"/>
      <c r="D2130" s="14" t="n"/>
      <c r="E2130" s="13" t="n"/>
      <c r="F2130" s="13" t="n"/>
      <c r="G2130" s="14" t="n"/>
      <c r="H2130" s="15" t="n"/>
      <c r="I2130" s="15" t="n"/>
      <c r="J2130" s="308" t="n"/>
      <c r="K2130" s="15" t="n"/>
      <c r="L2130" s="15" t="n"/>
      <c r="M2130" s="15" t="n"/>
      <c r="N2130" s="14" t="n"/>
      <c r="O2130" s="13" t="n"/>
      <c r="P2130" s="14" t="n"/>
      <c r="Q2130" s="15">
        <f>IF(N2130="Sí",0,H2130-I2130-K2130)</f>
        <v/>
      </c>
      <c r="R2130" s="14">
        <f>F2130-TODAY()</f>
        <v/>
      </c>
      <c r="S2130" s="14">
        <f>IF(N2130="Sí","🟢 Pagado",IF(R2130&lt;0,"🔴 Vencido",IF(R2130&lt;=7,"🟡 Por vencer","")))</f>
        <v/>
      </c>
      <c r="T2130" s="14" t="n"/>
      <c r="U2130" s="14" t="n"/>
      <c r="V2130" s="14" t="n"/>
      <c r="W2130" s="14" t="n"/>
      <c r="X2130" s="87" t="n"/>
    </row>
    <row r="2131">
      <c r="A2131" s="13" t="n"/>
      <c r="B2131" s="14" t="n"/>
      <c r="C2131" s="14" t="n"/>
      <c r="D2131" s="14" t="n"/>
      <c r="E2131" s="13" t="n"/>
      <c r="F2131" s="13" t="n"/>
      <c r="G2131" s="14" t="n"/>
      <c r="H2131" s="15" t="n"/>
      <c r="I2131" s="15" t="n"/>
      <c r="J2131" s="308" t="n"/>
      <c r="K2131" s="15" t="n"/>
      <c r="L2131" s="15" t="n"/>
      <c r="M2131" s="15" t="n"/>
      <c r="N2131" s="14" t="n"/>
      <c r="O2131" s="13" t="n"/>
      <c r="P2131" s="14" t="n"/>
      <c r="Q2131" s="15">
        <f>IF(N2131="Sí",0,H2131-I2131-K2131)</f>
        <v/>
      </c>
      <c r="R2131" s="14">
        <f>F2131-TODAY()</f>
        <v/>
      </c>
      <c r="S2131" s="14">
        <f>IF(N2131="Sí","🟢 Pagado",IF(R2131&lt;0,"🔴 Vencido",IF(R2131&lt;=7,"🟡 Por vencer","")))</f>
        <v/>
      </c>
      <c r="T2131" s="14" t="n"/>
      <c r="U2131" s="14" t="n"/>
      <c r="V2131" s="14" t="n"/>
      <c r="W2131" s="14" t="n"/>
      <c r="X2131" s="87" t="n"/>
    </row>
    <row r="2132">
      <c r="A2132" s="13" t="n"/>
      <c r="B2132" s="14" t="n"/>
      <c r="C2132" s="14" t="n"/>
      <c r="D2132" s="14" t="n"/>
      <c r="E2132" s="13" t="n"/>
      <c r="F2132" s="13" t="n"/>
      <c r="G2132" s="14" t="n"/>
      <c r="H2132" s="15" t="n"/>
      <c r="I2132" s="15" t="n"/>
      <c r="J2132" s="308" t="n"/>
      <c r="K2132" s="15" t="n"/>
      <c r="L2132" s="15" t="n"/>
      <c r="M2132" s="15" t="n"/>
      <c r="N2132" s="14" t="n"/>
      <c r="O2132" s="13" t="n"/>
      <c r="P2132" s="14" t="n"/>
      <c r="Q2132" s="15">
        <f>IF(N2132="Sí",0,H2132-I2132-K2132)</f>
        <v/>
      </c>
      <c r="R2132" s="14">
        <f>F2132-TODAY()</f>
        <v/>
      </c>
      <c r="S2132" s="14">
        <f>IF(N2132="Sí","🟢 Pagado",IF(R2132&lt;0,"🔴 Vencido",IF(R2132&lt;=7,"🟡 Por vencer","")))</f>
        <v/>
      </c>
      <c r="T2132" s="14" t="n"/>
      <c r="U2132" s="14" t="n"/>
      <c r="V2132" s="14" t="n"/>
      <c r="W2132" s="14" t="n"/>
      <c r="X2132" s="87" t="n"/>
    </row>
    <row r="2133">
      <c r="A2133" s="13" t="n"/>
      <c r="B2133" s="14" t="n"/>
      <c r="C2133" s="14" t="n"/>
      <c r="D2133" s="14" t="n"/>
      <c r="E2133" s="13" t="n"/>
      <c r="F2133" s="13" t="n"/>
      <c r="G2133" s="14" t="n"/>
      <c r="H2133" s="15" t="n"/>
      <c r="I2133" s="15" t="n"/>
      <c r="J2133" s="308" t="n"/>
      <c r="K2133" s="15" t="n"/>
      <c r="L2133" s="15" t="n"/>
      <c r="M2133" s="15" t="n"/>
      <c r="N2133" s="14" t="n"/>
      <c r="O2133" s="13" t="n"/>
      <c r="P2133" s="14" t="n"/>
      <c r="Q2133" s="15">
        <f>IF(N2133="Sí",0,H2133-I2133-K2133)</f>
        <v/>
      </c>
      <c r="R2133" s="14">
        <f>F2133-TODAY()</f>
        <v/>
      </c>
      <c r="S2133" s="14">
        <f>IF(N2133="Sí","🟢 Pagado",IF(R2133&lt;0,"🔴 Vencido",IF(R2133&lt;=7,"🟡 Por vencer","")))</f>
        <v/>
      </c>
      <c r="T2133" s="14" t="n"/>
      <c r="U2133" s="14" t="n"/>
      <c r="V2133" s="14" t="n"/>
      <c r="W2133" s="14" t="n"/>
      <c r="X2133" s="87" t="n"/>
    </row>
    <row r="2134">
      <c r="A2134" s="13" t="n"/>
      <c r="B2134" s="14" t="n"/>
      <c r="C2134" s="14" t="n"/>
      <c r="D2134" s="14" t="n"/>
      <c r="E2134" s="13" t="n"/>
      <c r="F2134" s="13" t="n"/>
      <c r="G2134" s="14" t="n"/>
      <c r="H2134" s="15" t="n"/>
      <c r="I2134" s="15" t="n"/>
      <c r="J2134" s="308" t="n"/>
      <c r="K2134" s="15" t="n"/>
      <c r="L2134" s="15" t="n"/>
      <c r="M2134" s="15" t="n"/>
      <c r="N2134" s="14" t="n"/>
      <c r="O2134" s="13" t="n"/>
      <c r="P2134" s="14" t="n"/>
      <c r="Q2134" s="15">
        <f>IF(N2134="Sí",0,H2134-I2134-K2134)</f>
        <v/>
      </c>
      <c r="R2134" s="14">
        <f>F2134-TODAY()</f>
        <v/>
      </c>
      <c r="S2134" s="14">
        <f>IF(N2134="Sí","🟢 Pagado",IF(R2134&lt;0,"🔴 Vencido",IF(R2134&lt;=7,"🟡 Por vencer","")))</f>
        <v/>
      </c>
      <c r="T2134" s="14" t="n"/>
      <c r="U2134" s="14" t="n"/>
      <c r="V2134" s="14" t="n"/>
      <c r="W2134" s="14" t="n"/>
      <c r="X2134" s="87" t="n"/>
    </row>
    <row r="2135">
      <c r="A2135" s="13" t="n"/>
      <c r="B2135" s="14" t="n"/>
      <c r="C2135" s="14" t="n"/>
      <c r="D2135" s="14" t="n"/>
      <c r="E2135" s="13" t="n"/>
      <c r="F2135" s="13" t="n"/>
      <c r="G2135" s="14" t="n"/>
      <c r="H2135" s="15" t="n"/>
      <c r="I2135" s="15" t="n"/>
      <c r="J2135" s="308" t="n"/>
      <c r="K2135" s="15" t="n"/>
      <c r="L2135" s="15" t="n"/>
      <c r="M2135" s="15" t="n"/>
      <c r="N2135" s="14" t="n"/>
      <c r="O2135" s="13" t="n"/>
      <c r="P2135" s="14" t="n"/>
      <c r="Q2135" s="15">
        <f>IF(N2135="Sí",0,H2135-I2135-K2135)</f>
        <v/>
      </c>
      <c r="R2135" s="14">
        <f>F2135-TODAY()</f>
        <v/>
      </c>
      <c r="S2135" s="14">
        <f>IF(N2135="Sí","🟢 Pagado",IF(R2135&lt;0,"🔴 Vencido",IF(R2135&lt;=7,"🟡 Por vencer","")))</f>
        <v/>
      </c>
      <c r="T2135" s="14" t="n"/>
      <c r="U2135" s="14" t="n"/>
      <c r="V2135" s="14" t="n"/>
      <c r="W2135" s="14" t="n"/>
      <c r="X2135" s="87" t="n"/>
    </row>
    <row r="2136">
      <c r="A2136" s="13" t="n"/>
      <c r="B2136" s="14" t="n"/>
      <c r="C2136" s="14" t="n"/>
      <c r="D2136" s="14" t="n"/>
      <c r="E2136" s="13" t="n"/>
      <c r="F2136" s="13" t="n"/>
      <c r="G2136" s="14" t="n"/>
      <c r="H2136" s="15" t="n"/>
      <c r="I2136" s="15" t="n"/>
      <c r="J2136" s="308" t="n"/>
      <c r="K2136" s="15" t="n"/>
      <c r="L2136" s="15" t="n"/>
      <c r="M2136" s="15" t="n"/>
      <c r="N2136" s="14" t="n"/>
      <c r="O2136" s="13" t="n"/>
      <c r="P2136" s="14" t="n"/>
      <c r="Q2136" s="15">
        <f>IF(N2136="Sí",0,H2136-I2136-K2136)</f>
        <v/>
      </c>
      <c r="R2136" s="14">
        <f>F2136-TODAY()</f>
        <v/>
      </c>
      <c r="S2136" s="14">
        <f>IF(N2136="Sí","🟢 Pagado",IF(R2136&lt;0,"🔴 Vencido",IF(R2136&lt;=7,"🟡 Por vencer","")))</f>
        <v/>
      </c>
      <c r="T2136" s="14" t="n"/>
      <c r="U2136" s="14" t="n"/>
      <c r="V2136" s="14" t="n"/>
      <c r="W2136" s="14" t="n"/>
      <c r="X2136" s="87" t="n"/>
    </row>
    <row r="2137">
      <c r="A2137" s="13" t="n"/>
      <c r="B2137" s="14" t="n"/>
      <c r="C2137" s="14" t="n"/>
      <c r="D2137" s="14" t="n"/>
      <c r="E2137" s="13" t="n"/>
      <c r="F2137" s="13" t="n"/>
      <c r="G2137" s="14" t="n"/>
      <c r="H2137" s="15" t="n"/>
      <c r="I2137" s="15" t="n"/>
      <c r="J2137" s="308" t="n"/>
      <c r="K2137" s="15" t="n"/>
      <c r="L2137" s="15" t="n"/>
      <c r="M2137" s="15" t="n"/>
      <c r="N2137" s="14" t="n"/>
      <c r="O2137" s="13" t="n"/>
      <c r="P2137" s="14" t="n"/>
      <c r="Q2137" s="15">
        <f>IF(N2137="Sí",0,H2137-I2137-K2137)</f>
        <v/>
      </c>
      <c r="R2137" s="14">
        <f>F2137-TODAY()</f>
        <v/>
      </c>
      <c r="S2137" s="14">
        <f>IF(N2137="Sí","🟢 Pagado",IF(R2137&lt;0,"🔴 Vencido",IF(R2137&lt;=7,"🟡 Por vencer","")))</f>
        <v/>
      </c>
      <c r="T2137" s="14" t="n"/>
      <c r="U2137" s="14" t="n"/>
      <c r="V2137" s="14" t="n"/>
      <c r="W2137" s="14" t="n"/>
      <c r="X2137" s="87" t="n"/>
    </row>
    <row r="2138">
      <c r="A2138" s="13" t="n"/>
      <c r="B2138" s="14" t="n"/>
      <c r="C2138" s="14" t="n"/>
      <c r="D2138" s="14" t="n"/>
      <c r="E2138" s="13" t="n"/>
      <c r="F2138" s="13" t="n"/>
      <c r="G2138" s="14" t="n"/>
      <c r="H2138" s="15" t="n"/>
      <c r="I2138" s="15" t="n"/>
      <c r="J2138" s="308" t="n"/>
      <c r="K2138" s="15" t="n"/>
      <c r="L2138" s="15" t="n"/>
      <c r="M2138" s="15" t="n"/>
      <c r="N2138" s="14" t="n"/>
      <c r="O2138" s="13" t="n"/>
      <c r="P2138" s="14" t="n"/>
      <c r="Q2138" s="15">
        <f>IF(N2138="Sí",0,H2138-I2138-K2138)</f>
        <v/>
      </c>
      <c r="R2138" s="14">
        <f>F2138-TODAY()</f>
        <v/>
      </c>
      <c r="S2138" s="14">
        <f>IF(N2138="Sí","🟢 Pagado",IF(R2138&lt;0,"🔴 Vencido",IF(R2138&lt;=7,"🟡 Por vencer","")))</f>
        <v/>
      </c>
      <c r="T2138" s="14" t="n"/>
      <c r="U2138" s="14" t="n"/>
      <c r="V2138" s="14" t="n"/>
      <c r="W2138" s="14" t="n"/>
      <c r="X2138" s="87" t="n"/>
    </row>
    <row r="2139">
      <c r="A2139" s="13" t="n"/>
      <c r="B2139" s="14" t="n"/>
      <c r="C2139" s="14" t="n"/>
      <c r="D2139" s="14" t="n"/>
      <c r="E2139" s="13" t="n"/>
      <c r="F2139" s="13" t="n"/>
      <c r="G2139" s="14" t="n"/>
      <c r="H2139" s="15" t="n"/>
      <c r="I2139" s="15" t="n"/>
      <c r="J2139" s="308" t="n"/>
      <c r="K2139" s="15" t="n"/>
      <c r="L2139" s="15" t="n"/>
      <c r="M2139" s="15" t="n"/>
      <c r="N2139" s="14" t="n"/>
      <c r="O2139" s="13" t="n"/>
      <c r="P2139" s="14" t="n"/>
      <c r="Q2139" s="15">
        <f>IF(N2139="Sí",0,H2139-I2139-K2139)</f>
        <v/>
      </c>
      <c r="R2139" s="14">
        <f>F2139-TODAY()</f>
        <v/>
      </c>
      <c r="S2139" s="14">
        <f>IF(N2139="Sí","🟢 Pagado",IF(R2139&lt;0,"🔴 Vencido",IF(R2139&lt;=7,"🟡 Por vencer","")))</f>
        <v/>
      </c>
      <c r="T2139" s="14" t="n"/>
      <c r="U2139" s="14" t="n"/>
      <c r="V2139" s="14" t="n"/>
      <c r="W2139" s="14" t="n"/>
      <c r="X2139" s="87" t="n"/>
    </row>
    <row r="2140">
      <c r="A2140" s="13" t="n"/>
      <c r="B2140" s="14" t="n"/>
      <c r="C2140" s="14" t="n"/>
      <c r="D2140" s="14" t="n"/>
      <c r="E2140" s="13" t="n"/>
      <c r="F2140" s="13" t="n"/>
      <c r="G2140" s="14" t="n"/>
      <c r="H2140" s="15" t="n"/>
      <c r="I2140" s="15" t="n"/>
      <c r="J2140" s="308" t="n"/>
      <c r="K2140" s="15" t="n"/>
      <c r="L2140" s="15" t="n"/>
      <c r="M2140" s="15" t="n"/>
      <c r="N2140" s="14" t="n"/>
      <c r="O2140" s="13" t="n"/>
      <c r="P2140" s="14" t="n"/>
      <c r="Q2140" s="15">
        <f>IF(N2140="Sí",0,H2140-I2140-K2140)</f>
        <v/>
      </c>
      <c r="R2140" s="14">
        <f>F2140-TODAY()</f>
        <v/>
      </c>
      <c r="S2140" s="14">
        <f>IF(N2140="Sí","🟢 Pagado",IF(R2140&lt;0,"🔴 Vencido",IF(R2140&lt;=7,"🟡 Por vencer","")))</f>
        <v/>
      </c>
      <c r="T2140" s="14" t="n"/>
      <c r="U2140" s="14" t="n"/>
      <c r="V2140" s="14" t="n"/>
      <c r="W2140" s="14" t="n"/>
      <c r="X2140" s="87" t="n"/>
    </row>
    <row r="2141">
      <c r="A2141" s="13" t="n"/>
      <c r="B2141" s="14" t="n"/>
      <c r="C2141" s="14" t="n"/>
      <c r="D2141" s="14" t="n"/>
      <c r="E2141" s="13" t="n"/>
      <c r="F2141" s="13" t="n"/>
      <c r="G2141" s="14" t="n"/>
      <c r="H2141" s="15" t="n"/>
      <c r="I2141" s="15" t="n"/>
      <c r="J2141" s="308" t="n"/>
      <c r="K2141" s="15" t="n"/>
      <c r="L2141" s="15" t="n"/>
      <c r="M2141" s="15" t="n"/>
      <c r="N2141" s="14" t="n"/>
      <c r="O2141" s="13" t="n"/>
      <c r="P2141" s="14" t="n"/>
      <c r="Q2141" s="15">
        <f>IF(N2141="Sí",0,H2141-I2141-K2141)</f>
        <v/>
      </c>
      <c r="R2141" s="14">
        <f>F2141-TODAY()</f>
        <v/>
      </c>
      <c r="S2141" s="14">
        <f>IF(N2141="Sí","🟢 Pagado",IF(R2141&lt;0,"🔴 Vencido",IF(R2141&lt;=7,"🟡 Por vencer","")))</f>
        <v/>
      </c>
      <c r="T2141" s="14" t="n"/>
      <c r="U2141" s="14" t="n"/>
      <c r="V2141" s="14" t="n"/>
      <c r="W2141" s="14" t="n"/>
      <c r="X2141" s="87" t="n"/>
    </row>
    <row r="2142">
      <c r="A2142" s="13" t="n"/>
      <c r="B2142" s="14" t="n"/>
      <c r="C2142" s="14" t="n"/>
      <c r="D2142" s="14" t="n"/>
      <c r="E2142" s="13" t="n"/>
      <c r="F2142" s="13" t="n"/>
      <c r="G2142" s="14" t="n"/>
      <c r="H2142" s="15" t="n"/>
      <c r="I2142" s="15" t="n"/>
      <c r="J2142" s="308" t="n"/>
      <c r="K2142" s="15" t="n"/>
      <c r="L2142" s="15" t="n"/>
      <c r="M2142" s="15" t="n"/>
      <c r="N2142" s="14" t="n"/>
      <c r="O2142" s="13" t="n"/>
      <c r="P2142" s="14" t="n"/>
      <c r="Q2142" s="15">
        <f>IF(N2142="Sí",0,H2142-I2142-K2142)</f>
        <v/>
      </c>
      <c r="R2142" s="14">
        <f>F2142-TODAY()</f>
        <v/>
      </c>
      <c r="S2142" s="14">
        <f>IF(N2142="Sí","🟢 Pagado",IF(R2142&lt;0,"🔴 Vencido",IF(R2142&lt;=7,"🟡 Por vencer","")))</f>
        <v/>
      </c>
      <c r="T2142" s="14" t="n"/>
      <c r="U2142" s="14" t="n"/>
      <c r="V2142" s="14" t="n"/>
      <c r="W2142" s="14" t="n"/>
      <c r="X2142" s="87" t="n"/>
    </row>
    <row r="2143">
      <c r="A2143" s="13" t="n"/>
      <c r="B2143" s="14" t="n"/>
      <c r="C2143" s="14" t="n"/>
      <c r="D2143" s="14" t="n"/>
      <c r="E2143" s="13" t="n"/>
      <c r="F2143" s="13" t="n"/>
      <c r="G2143" s="14" t="n"/>
      <c r="H2143" s="15" t="n"/>
      <c r="I2143" s="15" t="n"/>
      <c r="J2143" s="308" t="n"/>
      <c r="K2143" s="15" t="n"/>
      <c r="L2143" s="15" t="n"/>
      <c r="M2143" s="15" t="n"/>
      <c r="N2143" s="14" t="n"/>
      <c r="O2143" s="13" t="n"/>
      <c r="P2143" s="14" t="n"/>
      <c r="Q2143" s="15">
        <f>IF(N2143="Sí",0,H2143-I2143-K2143)</f>
        <v/>
      </c>
      <c r="R2143" s="14">
        <f>F2143-TODAY()</f>
        <v/>
      </c>
      <c r="S2143" s="14">
        <f>IF(N2143="Sí","🟢 Pagado",IF(R2143&lt;0,"🔴 Vencido",IF(R2143&lt;=7,"🟡 Por vencer","")))</f>
        <v/>
      </c>
      <c r="T2143" s="14" t="n"/>
      <c r="U2143" s="14" t="n"/>
      <c r="V2143" s="14" t="n"/>
      <c r="W2143" s="14" t="n"/>
      <c r="X2143" s="87" t="n"/>
    </row>
    <row r="2144">
      <c r="A2144" s="13" t="n"/>
      <c r="B2144" s="14" t="n"/>
      <c r="C2144" s="14" t="n"/>
      <c r="D2144" s="14" t="n"/>
      <c r="E2144" s="13" t="n"/>
      <c r="F2144" s="13" t="n"/>
      <c r="G2144" s="14" t="n"/>
      <c r="H2144" s="15" t="n"/>
      <c r="I2144" s="15" t="n"/>
      <c r="J2144" s="308" t="n"/>
      <c r="K2144" s="15" t="n"/>
      <c r="L2144" s="15" t="n"/>
      <c r="M2144" s="15" t="n"/>
      <c r="N2144" s="14" t="n"/>
      <c r="O2144" s="13" t="n"/>
      <c r="P2144" s="14" t="n"/>
      <c r="Q2144" s="15">
        <f>IF(N2144="Sí",0,H2144-I2144-K2144)</f>
        <v/>
      </c>
      <c r="R2144" s="14">
        <f>F2144-TODAY()</f>
        <v/>
      </c>
      <c r="S2144" s="14">
        <f>IF(N2144="Sí","🟢 Pagado",IF(R2144&lt;0,"🔴 Vencido",IF(R2144&lt;=7,"🟡 Por vencer","")))</f>
        <v/>
      </c>
      <c r="T2144" s="14" t="n"/>
      <c r="U2144" s="14" t="n"/>
      <c r="V2144" s="14" t="n"/>
      <c r="W2144" s="14" t="n"/>
      <c r="X2144" s="87" t="n"/>
    </row>
    <row r="2145">
      <c r="A2145" s="13" t="n"/>
      <c r="B2145" s="14" t="n"/>
      <c r="C2145" s="14" t="n"/>
      <c r="D2145" s="14" t="n"/>
      <c r="E2145" s="13" t="n"/>
      <c r="F2145" s="13" t="n"/>
      <c r="G2145" s="14" t="n"/>
      <c r="H2145" s="15" t="n"/>
      <c r="I2145" s="15" t="n"/>
      <c r="J2145" s="308" t="n"/>
      <c r="K2145" s="15" t="n"/>
      <c r="L2145" s="15" t="n"/>
      <c r="M2145" s="15" t="n"/>
      <c r="N2145" s="14" t="n"/>
      <c r="O2145" s="13" t="n"/>
      <c r="P2145" s="14" t="n"/>
      <c r="Q2145" s="15">
        <f>IF(N2145="Sí",0,H2145-I2145-K2145)</f>
        <v/>
      </c>
      <c r="R2145" s="14">
        <f>F2145-TODAY()</f>
        <v/>
      </c>
      <c r="S2145" s="14">
        <f>IF(N2145="Sí","🟢 Pagado",IF(R2145&lt;0,"🔴 Vencido",IF(R2145&lt;=7,"🟡 Por vencer","")))</f>
        <v/>
      </c>
      <c r="T2145" s="14" t="n"/>
      <c r="U2145" s="14" t="n"/>
      <c r="V2145" s="14" t="n"/>
      <c r="W2145" s="14" t="n"/>
      <c r="X2145" s="87" t="n"/>
    </row>
    <row r="2146">
      <c r="A2146" s="13" t="n"/>
      <c r="B2146" s="14" t="n"/>
      <c r="C2146" s="14" t="n"/>
      <c r="D2146" s="14" t="n"/>
      <c r="E2146" s="13" t="n"/>
      <c r="F2146" s="13" t="n"/>
      <c r="G2146" s="14" t="n"/>
      <c r="H2146" s="15" t="n"/>
      <c r="I2146" s="15" t="n"/>
      <c r="J2146" s="308" t="n"/>
      <c r="K2146" s="15" t="n"/>
      <c r="L2146" s="15" t="n"/>
      <c r="M2146" s="15" t="n"/>
      <c r="N2146" s="14" t="n"/>
      <c r="O2146" s="13" t="n"/>
      <c r="P2146" s="14" t="n"/>
      <c r="Q2146" s="15">
        <f>IF(N2146="Sí",0,H2146-I2146-K2146)</f>
        <v/>
      </c>
      <c r="R2146" s="14">
        <f>F2146-TODAY()</f>
        <v/>
      </c>
      <c r="S2146" s="14">
        <f>IF(N2146="Sí","🟢 Pagado",IF(R2146&lt;0,"🔴 Vencido",IF(R2146&lt;=7,"🟡 Por vencer","")))</f>
        <v/>
      </c>
      <c r="T2146" s="14" t="n"/>
      <c r="U2146" s="14" t="n"/>
      <c r="V2146" s="14" t="n"/>
      <c r="W2146" s="14" t="n"/>
      <c r="X2146" s="87" t="n"/>
    </row>
    <row r="2147">
      <c r="A2147" s="13" t="n"/>
      <c r="B2147" s="14" t="n"/>
      <c r="C2147" s="14" t="n"/>
      <c r="D2147" s="14" t="n"/>
      <c r="E2147" s="13" t="n"/>
      <c r="F2147" s="13" t="n"/>
      <c r="G2147" s="14" t="n"/>
      <c r="H2147" s="15" t="n"/>
      <c r="I2147" s="15" t="n"/>
      <c r="J2147" s="308" t="n"/>
      <c r="K2147" s="15" t="n"/>
      <c r="L2147" s="15" t="n"/>
      <c r="M2147" s="15" t="n"/>
      <c r="N2147" s="14" t="n"/>
      <c r="O2147" s="13" t="n"/>
      <c r="P2147" s="14" t="n"/>
      <c r="Q2147" s="15">
        <f>IF(N2147="Sí",0,H2147-I2147-K2147)</f>
        <v/>
      </c>
      <c r="R2147" s="14">
        <f>F2147-TODAY()</f>
        <v/>
      </c>
      <c r="S2147" s="14">
        <f>IF(N2147="Sí","🟢 Pagado",IF(R2147&lt;0,"🔴 Vencido",IF(R2147&lt;=7,"🟡 Por vencer","")))</f>
        <v/>
      </c>
      <c r="T2147" s="14" t="n"/>
      <c r="U2147" s="14" t="n"/>
      <c r="V2147" s="14" t="n"/>
      <c r="W2147" s="14" t="n"/>
      <c r="X2147" s="87" t="n"/>
    </row>
    <row r="2148">
      <c r="A2148" s="13" t="n"/>
      <c r="B2148" s="14" t="n"/>
      <c r="C2148" s="14" t="n"/>
      <c r="D2148" s="14" t="n"/>
      <c r="E2148" s="13" t="n"/>
      <c r="F2148" s="13" t="n"/>
      <c r="G2148" s="14" t="n"/>
      <c r="H2148" s="15" t="n"/>
      <c r="I2148" s="15" t="n"/>
      <c r="J2148" s="308" t="n"/>
      <c r="K2148" s="15" t="n"/>
      <c r="L2148" s="15" t="n"/>
      <c r="M2148" s="15" t="n"/>
      <c r="N2148" s="14" t="n"/>
      <c r="O2148" s="13" t="n"/>
      <c r="P2148" s="14" t="n"/>
      <c r="Q2148" s="15">
        <f>IF(N2148="Sí",0,H2148-I2148-K2148)</f>
        <v/>
      </c>
      <c r="R2148" s="14">
        <f>F2148-TODAY()</f>
        <v/>
      </c>
      <c r="S2148" s="14">
        <f>IF(N2148="Sí","🟢 Pagado",IF(R2148&lt;0,"🔴 Vencido",IF(R2148&lt;=7,"🟡 Por vencer","")))</f>
        <v/>
      </c>
      <c r="T2148" s="14" t="n"/>
      <c r="U2148" s="14" t="n"/>
      <c r="V2148" s="14" t="n"/>
      <c r="W2148" s="14" t="n"/>
      <c r="X2148" s="87" t="n"/>
    </row>
    <row r="2149">
      <c r="A2149" s="13" t="n"/>
      <c r="B2149" s="14" t="n"/>
      <c r="C2149" s="14" t="n"/>
      <c r="D2149" s="14" t="n"/>
      <c r="E2149" s="13" t="n"/>
      <c r="F2149" s="13" t="n"/>
      <c r="G2149" s="14" t="n"/>
      <c r="H2149" s="15" t="n"/>
      <c r="I2149" s="15" t="n"/>
      <c r="J2149" s="308" t="n"/>
      <c r="K2149" s="15" t="n"/>
      <c r="L2149" s="15" t="n"/>
      <c r="M2149" s="15" t="n"/>
      <c r="N2149" s="14" t="n"/>
      <c r="O2149" s="13" t="n"/>
      <c r="P2149" s="14" t="n"/>
      <c r="Q2149" s="15">
        <f>IF(N2149="Sí",0,H2149-I2149-K2149)</f>
        <v/>
      </c>
      <c r="R2149" s="14">
        <f>F2149-TODAY()</f>
        <v/>
      </c>
      <c r="S2149" s="14">
        <f>IF(N2149="Sí","🟢 Pagado",IF(R2149&lt;0,"🔴 Vencido",IF(R2149&lt;=7,"🟡 Por vencer","")))</f>
        <v/>
      </c>
      <c r="T2149" s="14" t="n"/>
      <c r="U2149" s="14" t="n"/>
      <c r="V2149" s="14" t="n"/>
      <c r="W2149" s="14" t="n"/>
      <c r="X2149" s="87" t="n"/>
    </row>
    <row r="2150">
      <c r="A2150" s="13" t="n"/>
      <c r="B2150" s="14" t="n"/>
      <c r="C2150" s="14" t="n"/>
      <c r="D2150" s="14" t="n"/>
      <c r="E2150" s="13" t="n"/>
      <c r="F2150" s="13" t="n"/>
      <c r="G2150" s="14" t="n"/>
      <c r="H2150" s="15" t="n"/>
      <c r="I2150" s="15" t="n"/>
      <c r="J2150" s="308" t="n"/>
      <c r="K2150" s="15" t="n"/>
      <c r="L2150" s="15" t="n"/>
      <c r="M2150" s="15" t="n"/>
      <c r="N2150" s="14" t="n"/>
      <c r="O2150" s="13" t="n"/>
      <c r="P2150" s="14" t="n"/>
      <c r="Q2150" s="15">
        <f>IF(N2150="Sí",0,H2150-I2150-K2150)</f>
        <v/>
      </c>
      <c r="R2150" s="14">
        <f>F2150-TODAY()</f>
        <v/>
      </c>
      <c r="S2150" s="14">
        <f>IF(N2150="Sí","🟢 Pagado",IF(R2150&lt;0,"🔴 Vencido",IF(R2150&lt;=7,"🟡 Por vencer","")))</f>
        <v/>
      </c>
      <c r="T2150" s="14" t="n"/>
      <c r="U2150" s="14" t="n"/>
      <c r="V2150" s="14" t="n"/>
      <c r="W2150" s="14" t="n"/>
      <c r="X2150" s="87" t="n"/>
    </row>
    <row r="2151">
      <c r="A2151" s="13" t="n"/>
      <c r="B2151" s="14" t="n"/>
      <c r="C2151" s="14" t="n"/>
      <c r="D2151" s="14" t="n"/>
      <c r="E2151" s="13" t="n"/>
      <c r="F2151" s="13" t="n"/>
      <c r="G2151" s="14" t="n"/>
      <c r="H2151" s="15" t="n"/>
      <c r="I2151" s="15" t="n"/>
      <c r="J2151" s="308" t="n"/>
      <c r="K2151" s="15" t="n"/>
      <c r="L2151" s="15" t="n"/>
      <c r="M2151" s="15" t="n"/>
      <c r="N2151" s="14" t="n"/>
      <c r="O2151" s="13" t="n"/>
      <c r="P2151" s="14" t="n"/>
      <c r="Q2151" s="15">
        <f>IF(N2151="Sí",0,H2151-I2151-K2151)</f>
        <v/>
      </c>
      <c r="R2151" s="14">
        <f>F2151-TODAY()</f>
        <v/>
      </c>
      <c r="S2151" s="14">
        <f>IF(N2151="Sí","🟢 Pagado",IF(R2151&lt;0,"🔴 Vencido",IF(R2151&lt;=7,"🟡 Por vencer","")))</f>
        <v/>
      </c>
      <c r="T2151" s="14" t="n"/>
      <c r="U2151" s="14" t="n"/>
      <c r="V2151" s="14" t="n"/>
      <c r="W2151" s="14" t="n"/>
      <c r="X2151" s="87" t="n"/>
    </row>
    <row r="2152">
      <c r="A2152" s="13" t="n"/>
      <c r="B2152" s="14" t="n"/>
      <c r="C2152" s="14" t="n"/>
      <c r="D2152" s="14" t="n"/>
      <c r="E2152" s="13" t="n"/>
      <c r="F2152" s="13" t="n"/>
      <c r="G2152" s="14" t="n"/>
      <c r="H2152" s="15" t="n"/>
      <c r="I2152" s="15" t="n"/>
      <c r="J2152" s="308" t="n"/>
      <c r="K2152" s="15" t="n"/>
      <c r="L2152" s="15" t="n"/>
      <c r="M2152" s="15" t="n"/>
      <c r="N2152" s="14" t="n"/>
      <c r="O2152" s="13" t="n"/>
      <c r="P2152" s="14" t="n"/>
      <c r="Q2152" s="15">
        <f>IF(N2152="Sí",0,H2152-I2152-K2152)</f>
        <v/>
      </c>
      <c r="R2152" s="14">
        <f>F2152-TODAY()</f>
        <v/>
      </c>
      <c r="S2152" s="14">
        <f>IF(N2152="Sí","🟢 Pagado",IF(R2152&lt;0,"🔴 Vencido",IF(R2152&lt;=7,"🟡 Por vencer","")))</f>
        <v/>
      </c>
      <c r="T2152" s="14" t="n"/>
      <c r="U2152" s="14" t="n"/>
      <c r="V2152" s="14" t="n"/>
      <c r="W2152" s="14" t="n"/>
      <c r="X2152" s="87" t="n"/>
    </row>
    <row r="2153">
      <c r="A2153" s="13" t="n"/>
      <c r="B2153" s="14" t="n"/>
      <c r="C2153" s="14" t="n"/>
      <c r="D2153" s="14" t="n"/>
      <c r="E2153" s="13" t="n"/>
      <c r="F2153" s="13" t="n"/>
      <c r="G2153" s="14" t="n"/>
      <c r="H2153" s="15" t="n"/>
      <c r="I2153" s="15" t="n"/>
      <c r="J2153" s="308" t="n"/>
      <c r="K2153" s="15" t="n"/>
      <c r="L2153" s="15" t="n"/>
      <c r="M2153" s="15" t="n"/>
      <c r="N2153" s="14" t="n"/>
      <c r="O2153" s="13" t="n"/>
      <c r="P2153" s="14" t="n"/>
      <c r="Q2153" s="15">
        <f>IF(N2153="Sí",0,H2153-I2153-K2153)</f>
        <v/>
      </c>
      <c r="R2153" s="14">
        <f>F2153-TODAY()</f>
        <v/>
      </c>
      <c r="S2153" s="14">
        <f>IF(N2153="Sí","🟢 Pagado",IF(R2153&lt;0,"🔴 Vencido",IF(R2153&lt;=7,"🟡 Por vencer","")))</f>
        <v/>
      </c>
      <c r="T2153" s="14" t="n"/>
      <c r="U2153" s="14" t="n"/>
      <c r="V2153" s="14" t="n"/>
      <c r="W2153" s="14" t="n"/>
      <c r="X2153" s="87" t="n"/>
    </row>
    <row r="2154">
      <c r="A2154" s="13" t="n"/>
      <c r="B2154" s="14" t="n"/>
      <c r="C2154" s="14" t="n"/>
      <c r="D2154" s="14" t="n"/>
      <c r="E2154" s="13" t="n"/>
      <c r="F2154" s="13" t="n"/>
      <c r="G2154" s="14" t="n"/>
      <c r="H2154" s="15" t="n"/>
      <c r="I2154" s="15" t="n"/>
      <c r="J2154" s="308" t="n"/>
      <c r="K2154" s="15" t="n"/>
      <c r="L2154" s="15" t="n"/>
      <c r="M2154" s="15" t="n"/>
      <c r="N2154" s="14" t="n"/>
      <c r="O2154" s="13" t="n"/>
      <c r="P2154" s="14" t="n"/>
      <c r="Q2154" s="15">
        <f>IF(N2154="Sí",0,H2154-I2154-K2154)</f>
        <v/>
      </c>
      <c r="R2154" s="14">
        <f>F2154-TODAY()</f>
        <v/>
      </c>
      <c r="S2154" s="14">
        <f>IF(N2154="Sí","🟢 Pagado",IF(R2154&lt;0,"🔴 Vencido",IF(R2154&lt;=7,"🟡 Por vencer","")))</f>
        <v/>
      </c>
      <c r="T2154" s="14" t="n"/>
      <c r="U2154" s="14" t="n"/>
      <c r="V2154" s="14" t="n"/>
      <c r="W2154" s="14" t="n"/>
      <c r="X2154" s="87" t="n"/>
    </row>
    <row r="2155">
      <c r="A2155" s="13" t="n"/>
      <c r="B2155" s="14" t="n"/>
      <c r="C2155" s="14" t="n"/>
      <c r="D2155" s="14" t="n"/>
      <c r="E2155" s="13" t="n"/>
      <c r="F2155" s="13" t="n"/>
      <c r="G2155" s="14" t="n"/>
      <c r="H2155" s="15" t="n"/>
      <c r="I2155" s="15" t="n"/>
      <c r="J2155" s="308" t="n"/>
      <c r="K2155" s="15" t="n"/>
      <c r="L2155" s="15" t="n"/>
      <c r="M2155" s="15" t="n"/>
      <c r="N2155" s="14" t="n"/>
      <c r="O2155" s="13" t="n"/>
      <c r="P2155" s="14" t="n"/>
      <c r="Q2155" s="15">
        <f>IF(N2155="Sí",0,H2155-I2155-K2155)</f>
        <v/>
      </c>
      <c r="R2155" s="14">
        <f>F2155-TODAY()</f>
        <v/>
      </c>
      <c r="S2155" s="14">
        <f>IF(N2155="Sí","🟢 Pagado",IF(R2155&lt;0,"🔴 Vencido",IF(R2155&lt;=7,"🟡 Por vencer","")))</f>
        <v/>
      </c>
      <c r="T2155" s="14" t="n"/>
      <c r="U2155" s="14" t="n"/>
      <c r="V2155" s="14" t="n"/>
      <c r="W2155" s="14" t="n"/>
      <c r="X2155" s="87" t="n"/>
    </row>
    <row r="2156">
      <c r="A2156" s="13" t="n"/>
      <c r="B2156" s="14" t="n"/>
      <c r="C2156" s="14" t="n"/>
      <c r="D2156" s="14" t="n"/>
      <c r="E2156" s="13" t="n"/>
      <c r="F2156" s="13" t="n"/>
      <c r="G2156" s="14" t="n"/>
      <c r="H2156" s="15" t="n"/>
      <c r="I2156" s="15" t="n"/>
      <c r="J2156" s="308" t="n"/>
      <c r="K2156" s="15" t="n"/>
      <c r="L2156" s="15" t="n"/>
      <c r="M2156" s="15" t="n"/>
      <c r="N2156" s="14" t="n"/>
      <c r="O2156" s="13" t="n"/>
      <c r="P2156" s="14" t="n"/>
      <c r="Q2156" s="15">
        <f>IF(N2156="Sí",0,H2156-I2156-K2156)</f>
        <v/>
      </c>
      <c r="R2156" s="14">
        <f>F2156-TODAY()</f>
        <v/>
      </c>
      <c r="S2156" s="14">
        <f>IF(N2156="Sí","🟢 Pagado",IF(R2156&lt;0,"🔴 Vencido",IF(R2156&lt;=7,"🟡 Por vencer","")))</f>
        <v/>
      </c>
      <c r="T2156" s="14" t="n"/>
      <c r="U2156" s="14" t="n"/>
      <c r="V2156" s="14" t="n"/>
      <c r="W2156" s="14" t="n"/>
      <c r="X2156" s="87" t="n"/>
    </row>
    <row r="2157">
      <c r="A2157" s="13" t="n"/>
      <c r="B2157" s="14" t="n"/>
      <c r="C2157" s="14" t="n"/>
      <c r="D2157" s="14" t="n"/>
      <c r="E2157" s="13" t="n"/>
      <c r="F2157" s="13" t="n"/>
      <c r="G2157" s="14" t="n"/>
      <c r="H2157" s="15" t="n"/>
      <c r="I2157" s="15" t="n"/>
      <c r="J2157" s="308" t="n"/>
      <c r="K2157" s="15" t="n"/>
      <c r="L2157" s="15" t="n"/>
      <c r="M2157" s="15" t="n"/>
      <c r="N2157" s="14" t="n"/>
      <c r="O2157" s="13" t="n"/>
      <c r="P2157" s="14" t="n"/>
      <c r="Q2157" s="15">
        <f>IF(N2157="Sí",0,H2157-I2157-K2157)</f>
        <v/>
      </c>
      <c r="R2157" s="14">
        <f>F2157-TODAY()</f>
        <v/>
      </c>
      <c r="S2157" s="14">
        <f>IF(N2157="Sí","🟢 Pagado",IF(R2157&lt;0,"🔴 Vencido",IF(R2157&lt;=7,"🟡 Por vencer","")))</f>
        <v/>
      </c>
      <c r="T2157" s="14" t="n"/>
      <c r="U2157" s="14" t="n"/>
      <c r="V2157" s="14" t="n"/>
      <c r="W2157" s="14" t="n"/>
      <c r="X2157" s="87" t="n"/>
    </row>
    <row r="2158">
      <c r="A2158" s="13" t="n"/>
      <c r="B2158" s="14" t="n"/>
      <c r="C2158" s="14" t="n"/>
      <c r="D2158" s="14" t="n"/>
      <c r="E2158" s="13" t="n"/>
      <c r="F2158" s="13" t="n"/>
      <c r="G2158" s="14" t="n"/>
      <c r="H2158" s="15" t="n"/>
      <c r="I2158" s="15" t="n"/>
      <c r="J2158" s="308" t="n"/>
      <c r="K2158" s="15" t="n"/>
      <c r="L2158" s="15" t="n"/>
      <c r="M2158" s="15" t="n"/>
      <c r="N2158" s="14" t="n"/>
      <c r="O2158" s="13" t="n"/>
      <c r="P2158" s="14" t="n"/>
      <c r="Q2158" s="15">
        <f>IF(N2158="Sí",0,H2158-I2158-K2158)</f>
        <v/>
      </c>
      <c r="R2158" s="14">
        <f>F2158-TODAY()</f>
        <v/>
      </c>
      <c r="S2158" s="14">
        <f>IF(N2158="Sí","🟢 Pagado",IF(R2158&lt;0,"🔴 Vencido",IF(R2158&lt;=7,"🟡 Por vencer","")))</f>
        <v/>
      </c>
      <c r="T2158" s="14" t="n"/>
      <c r="U2158" s="14" t="n"/>
      <c r="V2158" s="14" t="n"/>
      <c r="W2158" s="14" t="n"/>
      <c r="X2158" s="87" t="n"/>
    </row>
    <row r="2159">
      <c r="A2159" s="13" t="n"/>
      <c r="B2159" s="14" t="n"/>
      <c r="C2159" s="14" t="n"/>
      <c r="D2159" s="14" t="n"/>
      <c r="E2159" s="13" t="n"/>
      <c r="F2159" s="13" t="n"/>
      <c r="G2159" s="14" t="n"/>
      <c r="H2159" s="15" t="n"/>
      <c r="I2159" s="15" t="n"/>
      <c r="J2159" s="308" t="n"/>
      <c r="K2159" s="15" t="n"/>
      <c r="L2159" s="15" t="n"/>
      <c r="M2159" s="15" t="n"/>
      <c r="N2159" s="14" t="n"/>
      <c r="O2159" s="13" t="n"/>
      <c r="P2159" s="14" t="n"/>
      <c r="Q2159" s="15">
        <f>IF(N2159="Sí",0,H2159-I2159-K2159)</f>
        <v/>
      </c>
      <c r="R2159" s="14">
        <f>F2159-TODAY()</f>
        <v/>
      </c>
      <c r="S2159" s="14">
        <f>IF(N2159="Sí","🟢 Pagado",IF(R2159&lt;0,"🔴 Vencido",IF(R2159&lt;=7,"🟡 Por vencer","")))</f>
        <v/>
      </c>
      <c r="T2159" s="14" t="n"/>
      <c r="U2159" s="14" t="n"/>
      <c r="V2159" s="14" t="n"/>
      <c r="W2159" s="14" t="n"/>
      <c r="X2159" s="87" t="n"/>
    </row>
    <row r="2160">
      <c r="A2160" s="13" t="n"/>
      <c r="B2160" s="14" t="n"/>
      <c r="C2160" s="14" t="n"/>
      <c r="D2160" s="14" t="n"/>
      <c r="E2160" s="13" t="n"/>
      <c r="F2160" s="13" t="n"/>
      <c r="G2160" s="14" t="n"/>
      <c r="H2160" s="15" t="n"/>
      <c r="I2160" s="15" t="n"/>
      <c r="J2160" s="308" t="n"/>
      <c r="K2160" s="15" t="n"/>
      <c r="L2160" s="15" t="n"/>
      <c r="M2160" s="15" t="n"/>
      <c r="N2160" s="14" t="n"/>
      <c r="O2160" s="13" t="n"/>
      <c r="P2160" s="14" t="n"/>
      <c r="Q2160" s="15">
        <f>IF(N2160="Sí",0,H2160-I2160-K2160)</f>
        <v/>
      </c>
      <c r="R2160" s="14">
        <f>F2160-TODAY()</f>
        <v/>
      </c>
      <c r="S2160" s="14">
        <f>IF(N2160="Sí","🟢 Pagado",IF(R2160&lt;0,"🔴 Vencido",IF(R2160&lt;=7,"🟡 Por vencer","")))</f>
        <v/>
      </c>
      <c r="T2160" s="14" t="n"/>
      <c r="U2160" s="14" t="n"/>
      <c r="V2160" s="14" t="n"/>
      <c r="W2160" s="14" t="n"/>
      <c r="X2160" s="87" t="n"/>
    </row>
    <row r="2161">
      <c r="A2161" s="13" t="n"/>
      <c r="B2161" s="14" t="n"/>
      <c r="C2161" s="14" t="n"/>
      <c r="D2161" s="14" t="n"/>
      <c r="E2161" s="13" t="n"/>
      <c r="F2161" s="13" t="n"/>
      <c r="G2161" s="14" t="n"/>
      <c r="H2161" s="15" t="n"/>
      <c r="I2161" s="15" t="n"/>
      <c r="J2161" s="308" t="n"/>
      <c r="K2161" s="15" t="n"/>
      <c r="L2161" s="15" t="n"/>
      <c r="M2161" s="15" t="n"/>
      <c r="N2161" s="14" t="n"/>
      <c r="O2161" s="13" t="n"/>
      <c r="P2161" s="14" t="n"/>
      <c r="Q2161" s="15">
        <f>IF(N2161="Sí",0,H2161-I2161-K2161)</f>
        <v/>
      </c>
      <c r="R2161" s="14">
        <f>F2161-TODAY()</f>
        <v/>
      </c>
      <c r="S2161" s="14">
        <f>IF(N2161="Sí","🟢 Pagado",IF(R2161&lt;0,"🔴 Vencido",IF(R2161&lt;=7,"🟡 Por vencer","")))</f>
        <v/>
      </c>
      <c r="T2161" s="14" t="n"/>
      <c r="U2161" s="14" t="n"/>
      <c r="V2161" s="14" t="n"/>
      <c r="W2161" s="14" t="n"/>
      <c r="X2161" s="87" t="n"/>
    </row>
    <row r="2162">
      <c r="A2162" s="13" t="n"/>
      <c r="B2162" s="14" t="n"/>
      <c r="C2162" s="14" t="n"/>
      <c r="D2162" s="14" t="n"/>
      <c r="E2162" s="13" t="n"/>
      <c r="F2162" s="13" t="n"/>
      <c r="G2162" s="14" t="n"/>
      <c r="H2162" s="15" t="n"/>
      <c r="I2162" s="15" t="n"/>
      <c r="J2162" s="308" t="n"/>
      <c r="K2162" s="15" t="n"/>
      <c r="L2162" s="15" t="n"/>
      <c r="M2162" s="15" t="n"/>
      <c r="N2162" s="14" t="n"/>
      <c r="O2162" s="13" t="n"/>
      <c r="P2162" s="14" t="n"/>
      <c r="Q2162" s="15">
        <f>IF(N2162="Sí",0,H2162-I2162-K2162)</f>
        <v/>
      </c>
      <c r="R2162" s="14">
        <f>F2162-TODAY()</f>
        <v/>
      </c>
      <c r="S2162" s="14">
        <f>IF(N2162="Sí","🟢 Pagado",IF(R2162&lt;0,"🔴 Vencido",IF(R2162&lt;=7,"🟡 Por vencer","")))</f>
        <v/>
      </c>
      <c r="T2162" s="14" t="n"/>
      <c r="U2162" s="14" t="n"/>
      <c r="V2162" s="14" t="n"/>
      <c r="W2162" s="14" t="n"/>
      <c r="X2162" s="87" t="n"/>
    </row>
    <row r="2163">
      <c r="A2163" s="13" t="n"/>
      <c r="B2163" s="14" t="n"/>
      <c r="C2163" s="14" t="n"/>
      <c r="D2163" s="14" t="n"/>
      <c r="E2163" s="13" t="n"/>
      <c r="F2163" s="13" t="n"/>
      <c r="G2163" s="14" t="n"/>
      <c r="H2163" s="15" t="n"/>
      <c r="I2163" s="15" t="n"/>
      <c r="J2163" s="308" t="n"/>
      <c r="K2163" s="15" t="n"/>
      <c r="L2163" s="15" t="n"/>
      <c r="M2163" s="15" t="n"/>
      <c r="N2163" s="14" t="n"/>
      <c r="O2163" s="13" t="n"/>
      <c r="P2163" s="14" t="n"/>
      <c r="Q2163" s="15">
        <f>IF(N2163="Sí",0,H2163-I2163-K2163)</f>
        <v/>
      </c>
      <c r="R2163" s="14">
        <f>F2163-TODAY()</f>
        <v/>
      </c>
      <c r="S2163" s="14">
        <f>IF(N2163="Sí","🟢 Pagado",IF(R2163&lt;0,"🔴 Vencido",IF(R2163&lt;=7,"🟡 Por vencer","")))</f>
        <v/>
      </c>
      <c r="T2163" s="14" t="n"/>
      <c r="U2163" s="14" t="n"/>
      <c r="V2163" s="14" t="n"/>
      <c r="W2163" s="14" t="n"/>
      <c r="X2163" s="87" t="n"/>
    </row>
    <row r="2164">
      <c r="A2164" s="13" t="n"/>
      <c r="B2164" s="14" t="n"/>
      <c r="C2164" s="14" t="n"/>
      <c r="D2164" s="14" t="n"/>
      <c r="E2164" s="13" t="n"/>
      <c r="F2164" s="13" t="n"/>
      <c r="G2164" s="14" t="n"/>
      <c r="H2164" s="15" t="n"/>
      <c r="I2164" s="15" t="n"/>
      <c r="J2164" s="308" t="n"/>
      <c r="K2164" s="15" t="n"/>
      <c r="L2164" s="15" t="n"/>
      <c r="M2164" s="15" t="n"/>
      <c r="N2164" s="14" t="n"/>
      <c r="O2164" s="13" t="n"/>
      <c r="P2164" s="14" t="n"/>
      <c r="Q2164" s="15">
        <f>IF(N2164="Sí",0,H2164-I2164-K2164)</f>
        <v/>
      </c>
      <c r="R2164" s="14">
        <f>F2164-TODAY()</f>
        <v/>
      </c>
      <c r="S2164" s="14">
        <f>IF(N2164="Sí","🟢 Pagado",IF(R2164&lt;0,"🔴 Vencido",IF(R2164&lt;=7,"🟡 Por vencer","")))</f>
        <v/>
      </c>
      <c r="T2164" s="14" t="n"/>
      <c r="U2164" s="14" t="n"/>
      <c r="V2164" s="14" t="n"/>
      <c r="W2164" s="14" t="n"/>
      <c r="X2164" s="87" t="n"/>
    </row>
    <row r="2165">
      <c r="A2165" s="13" t="n"/>
      <c r="B2165" s="14" t="n"/>
      <c r="C2165" s="14" t="n"/>
      <c r="D2165" s="14" t="n"/>
      <c r="E2165" s="13" t="n"/>
      <c r="F2165" s="13" t="n"/>
      <c r="G2165" s="14" t="n"/>
      <c r="H2165" s="15" t="n"/>
      <c r="I2165" s="15" t="n"/>
      <c r="J2165" s="308" t="n"/>
      <c r="K2165" s="15" t="n"/>
      <c r="L2165" s="15" t="n"/>
      <c r="M2165" s="15" t="n"/>
      <c r="N2165" s="14" t="n"/>
      <c r="O2165" s="13" t="n"/>
      <c r="P2165" s="14" t="n"/>
      <c r="Q2165" s="15">
        <f>IF(N2165="Sí",0,H2165-I2165-K2165)</f>
        <v/>
      </c>
      <c r="R2165" s="14">
        <f>F2165-TODAY()</f>
        <v/>
      </c>
      <c r="S2165" s="14">
        <f>IF(N2165="Sí","🟢 Pagado",IF(R2165&lt;0,"🔴 Vencido",IF(R2165&lt;=7,"🟡 Por vencer","")))</f>
        <v/>
      </c>
      <c r="T2165" s="14" t="n"/>
      <c r="U2165" s="14" t="n"/>
      <c r="V2165" s="14" t="n"/>
      <c r="W2165" s="14" t="n"/>
      <c r="X2165" s="87" t="n"/>
    </row>
    <row r="2166">
      <c r="A2166" s="13" t="n"/>
      <c r="B2166" s="14" t="n"/>
      <c r="C2166" s="14" t="n"/>
      <c r="D2166" s="14" t="n"/>
      <c r="E2166" s="13" t="n"/>
      <c r="F2166" s="13" t="n"/>
      <c r="G2166" s="14" t="n"/>
      <c r="H2166" s="15" t="n"/>
      <c r="I2166" s="15" t="n"/>
      <c r="J2166" s="308" t="n"/>
      <c r="K2166" s="15" t="n"/>
      <c r="L2166" s="15" t="n"/>
      <c r="M2166" s="15" t="n"/>
      <c r="N2166" s="14" t="n"/>
      <c r="O2166" s="13" t="n"/>
      <c r="P2166" s="14" t="n"/>
      <c r="Q2166" s="15">
        <f>IF(N2166="Sí",0,H2166-I2166-K2166)</f>
        <v/>
      </c>
      <c r="R2166" s="14">
        <f>F2166-TODAY()</f>
        <v/>
      </c>
      <c r="S2166" s="14">
        <f>IF(N2166="Sí","🟢 Pagado",IF(R2166&lt;0,"🔴 Vencido",IF(R2166&lt;=7,"🟡 Por vencer","")))</f>
        <v/>
      </c>
      <c r="T2166" s="14" t="n"/>
      <c r="U2166" s="14" t="n"/>
      <c r="V2166" s="14" t="n"/>
      <c r="W2166" s="14" t="n"/>
      <c r="X2166" s="87" t="n"/>
    </row>
    <row r="2167">
      <c r="A2167" s="13" t="n"/>
      <c r="B2167" s="14" t="n"/>
      <c r="C2167" s="14" t="n"/>
      <c r="D2167" s="14" t="n"/>
      <c r="E2167" s="13" t="n"/>
      <c r="F2167" s="13" t="n"/>
      <c r="G2167" s="14" t="n"/>
      <c r="H2167" s="15" t="n"/>
      <c r="I2167" s="15" t="n"/>
      <c r="J2167" s="308" t="n"/>
      <c r="K2167" s="15" t="n"/>
      <c r="L2167" s="15" t="n"/>
      <c r="M2167" s="15" t="n"/>
      <c r="N2167" s="14" t="n"/>
      <c r="O2167" s="13" t="n"/>
      <c r="P2167" s="14" t="n"/>
      <c r="Q2167" s="15">
        <f>IF(N2167="Sí",0,H2167-I2167-K2167)</f>
        <v/>
      </c>
      <c r="R2167" s="14">
        <f>F2167-TODAY()</f>
        <v/>
      </c>
      <c r="S2167" s="14">
        <f>IF(N2167="Sí","🟢 Pagado",IF(R2167&lt;0,"🔴 Vencido",IF(R2167&lt;=7,"🟡 Por vencer","")))</f>
        <v/>
      </c>
      <c r="T2167" s="14" t="n"/>
      <c r="U2167" s="14" t="n"/>
      <c r="V2167" s="14" t="n"/>
      <c r="W2167" s="14" t="n"/>
      <c r="X2167" s="87" t="n"/>
    </row>
    <row r="2168">
      <c r="A2168" s="13" t="n"/>
      <c r="B2168" s="14" t="n"/>
      <c r="C2168" s="14" t="n"/>
      <c r="D2168" s="14" t="n"/>
      <c r="E2168" s="13" t="n"/>
      <c r="F2168" s="13" t="n"/>
      <c r="G2168" s="14" t="n"/>
      <c r="H2168" s="15" t="n"/>
      <c r="I2168" s="15" t="n"/>
      <c r="J2168" s="308" t="n"/>
      <c r="K2168" s="15" t="n"/>
      <c r="L2168" s="15" t="n"/>
      <c r="M2168" s="15" t="n"/>
      <c r="N2168" s="14" t="n"/>
      <c r="O2168" s="13" t="n"/>
      <c r="P2168" s="14" t="n"/>
      <c r="Q2168" s="15">
        <f>IF(N2168="Sí",0,H2168-I2168-K2168)</f>
        <v/>
      </c>
      <c r="R2168" s="14">
        <f>F2168-TODAY()</f>
        <v/>
      </c>
      <c r="S2168" s="14">
        <f>IF(N2168="Sí","🟢 Pagado",IF(R2168&lt;0,"🔴 Vencido",IF(R2168&lt;=7,"🟡 Por vencer","")))</f>
        <v/>
      </c>
      <c r="T2168" s="14" t="n"/>
      <c r="U2168" s="14" t="n"/>
      <c r="V2168" s="14" t="n"/>
      <c r="W2168" s="14" t="n"/>
      <c r="X2168" s="87" t="n"/>
    </row>
    <row r="2169">
      <c r="A2169" s="13" t="n"/>
      <c r="B2169" s="14" t="n"/>
      <c r="C2169" s="14" t="n"/>
      <c r="D2169" s="14" t="n"/>
      <c r="E2169" s="13" t="n"/>
      <c r="F2169" s="13" t="n"/>
      <c r="G2169" s="14" t="n"/>
      <c r="H2169" s="15" t="n"/>
      <c r="I2169" s="15" t="n"/>
      <c r="J2169" s="308" t="n"/>
      <c r="K2169" s="15" t="n"/>
      <c r="L2169" s="15" t="n"/>
      <c r="M2169" s="15" t="n"/>
      <c r="N2169" s="14" t="n"/>
      <c r="O2169" s="13" t="n"/>
      <c r="P2169" s="14" t="n"/>
      <c r="Q2169" s="15">
        <f>IF(N2169="Sí",0,H2169-I2169-K2169)</f>
        <v/>
      </c>
      <c r="R2169" s="14">
        <f>F2169-TODAY()</f>
        <v/>
      </c>
      <c r="S2169" s="14">
        <f>IF(N2169="Sí","🟢 Pagado",IF(R2169&lt;0,"🔴 Vencido",IF(R2169&lt;=7,"🟡 Por vencer","")))</f>
        <v/>
      </c>
      <c r="T2169" s="14" t="n"/>
      <c r="U2169" s="14" t="n"/>
      <c r="V2169" s="14" t="n"/>
      <c r="W2169" s="14" t="n"/>
      <c r="X2169" s="87" t="n"/>
    </row>
    <row r="2170">
      <c r="A2170" s="13" t="n"/>
      <c r="B2170" s="14" t="n"/>
      <c r="C2170" s="14" t="n"/>
      <c r="D2170" s="14" t="n"/>
      <c r="E2170" s="13" t="n"/>
      <c r="F2170" s="13" t="n"/>
      <c r="G2170" s="14" t="n"/>
      <c r="H2170" s="15" t="n"/>
      <c r="I2170" s="15" t="n"/>
      <c r="J2170" s="308" t="n"/>
      <c r="K2170" s="15" t="n"/>
      <c r="L2170" s="15" t="n"/>
      <c r="M2170" s="15" t="n"/>
      <c r="N2170" s="14" t="n"/>
      <c r="O2170" s="13" t="n"/>
      <c r="P2170" s="14" t="n"/>
      <c r="Q2170" s="15">
        <f>IF(N2170="Sí",0,H2170-I2170-K2170)</f>
        <v/>
      </c>
      <c r="R2170" s="14">
        <f>F2170-TODAY()</f>
        <v/>
      </c>
      <c r="S2170" s="14">
        <f>IF(N2170="Sí","🟢 Pagado",IF(R2170&lt;0,"🔴 Vencido",IF(R2170&lt;=7,"🟡 Por vencer","")))</f>
        <v/>
      </c>
      <c r="T2170" s="14" t="n"/>
      <c r="U2170" s="14" t="n"/>
      <c r="V2170" s="14" t="n"/>
      <c r="W2170" s="14" t="n"/>
      <c r="X2170" s="87" t="n"/>
    </row>
    <row r="2171">
      <c r="A2171" s="13" t="n"/>
      <c r="B2171" s="14" t="n"/>
      <c r="C2171" s="14" t="n"/>
      <c r="D2171" s="14" t="n"/>
      <c r="E2171" s="13" t="n"/>
      <c r="F2171" s="13" t="n"/>
      <c r="G2171" s="14" t="n"/>
      <c r="H2171" s="15" t="n"/>
      <c r="I2171" s="15" t="n"/>
      <c r="J2171" s="308" t="n"/>
      <c r="K2171" s="15" t="n"/>
      <c r="L2171" s="15" t="n"/>
      <c r="M2171" s="15" t="n"/>
      <c r="N2171" s="14" t="n"/>
      <c r="O2171" s="13" t="n"/>
      <c r="P2171" s="14" t="n"/>
      <c r="Q2171" s="15">
        <f>IF(N2171="Sí",0,H2171-I2171-K2171)</f>
        <v/>
      </c>
      <c r="R2171" s="14">
        <f>F2171-TODAY()</f>
        <v/>
      </c>
      <c r="S2171" s="14">
        <f>IF(N2171="Sí","🟢 Pagado",IF(R2171&lt;0,"🔴 Vencido",IF(R2171&lt;=7,"🟡 Por vencer","")))</f>
        <v/>
      </c>
      <c r="T2171" s="14" t="n"/>
      <c r="U2171" s="14" t="n"/>
      <c r="V2171" s="14" t="n"/>
      <c r="W2171" s="14" t="n"/>
      <c r="X2171" s="87" t="n"/>
    </row>
    <row r="2172">
      <c r="A2172" s="13" t="n"/>
      <c r="B2172" s="14" t="n"/>
      <c r="C2172" s="14" t="n"/>
      <c r="D2172" s="14" t="n"/>
      <c r="E2172" s="13" t="n"/>
      <c r="F2172" s="13" t="n"/>
      <c r="G2172" s="14" t="n"/>
      <c r="H2172" s="15" t="n"/>
      <c r="I2172" s="15" t="n"/>
      <c r="J2172" s="308" t="n"/>
      <c r="K2172" s="15" t="n"/>
      <c r="L2172" s="15" t="n"/>
      <c r="M2172" s="15" t="n"/>
      <c r="N2172" s="14" t="n"/>
      <c r="O2172" s="13" t="n"/>
      <c r="P2172" s="14" t="n"/>
      <c r="Q2172" s="15">
        <f>IF(N2172="Sí",0,H2172-I2172-K2172)</f>
        <v/>
      </c>
      <c r="R2172" s="14">
        <f>F2172-TODAY()</f>
        <v/>
      </c>
      <c r="S2172" s="14">
        <f>IF(N2172="Sí","🟢 Pagado",IF(R2172&lt;0,"🔴 Vencido",IF(R2172&lt;=7,"🟡 Por vencer","")))</f>
        <v/>
      </c>
      <c r="T2172" s="14" t="n"/>
      <c r="U2172" s="14" t="n"/>
      <c r="V2172" s="14" t="n"/>
      <c r="W2172" s="14" t="n"/>
      <c r="X2172" s="87" t="n"/>
    </row>
    <row r="2173">
      <c r="A2173" s="13" t="n"/>
      <c r="B2173" s="14" t="n"/>
      <c r="C2173" s="14" t="n"/>
      <c r="D2173" s="14" t="n"/>
      <c r="E2173" s="13" t="n"/>
      <c r="F2173" s="13" t="n"/>
      <c r="G2173" s="14" t="n"/>
      <c r="H2173" s="15" t="n"/>
      <c r="I2173" s="15" t="n"/>
      <c r="J2173" s="308" t="n"/>
      <c r="K2173" s="15" t="n"/>
      <c r="L2173" s="15" t="n"/>
      <c r="M2173" s="15" t="n"/>
      <c r="N2173" s="14" t="n"/>
      <c r="O2173" s="13" t="n"/>
      <c r="P2173" s="14" t="n"/>
      <c r="Q2173" s="15">
        <f>IF(N2173="Sí",0,H2173-I2173-K2173)</f>
        <v/>
      </c>
      <c r="R2173" s="14">
        <f>F2173-TODAY()</f>
        <v/>
      </c>
      <c r="S2173" s="14">
        <f>IF(N2173="Sí","🟢 Pagado",IF(R2173&lt;0,"🔴 Vencido",IF(R2173&lt;=7,"🟡 Por vencer","")))</f>
        <v/>
      </c>
      <c r="T2173" s="14" t="n"/>
      <c r="U2173" s="14" t="n"/>
      <c r="V2173" s="14" t="n"/>
      <c r="W2173" s="14" t="n"/>
      <c r="X2173" s="87" t="n"/>
    </row>
    <row r="2174">
      <c r="A2174" s="13" t="n"/>
      <c r="B2174" s="14" t="n"/>
      <c r="C2174" s="14" t="n"/>
      <c r="D2174" s="14" t="n"/>
      <c r="E2174" s="13" t="n"/>
      <c r="F2174" s="13" t="n"/>
      <c r="G2174" s="14" t="n"/>
      <c r="H2174" s="15" t="n"/>
      <c r="I2174" s="15" t="n"/>
      <c r="J2174" s="308" t="n"/>
      <c r="K2174" s="15" t="n"/>
      <c r="L2174" s="15" t="n"/>
      <c r="M2174" s="15" t="n"/>
      <c r="N2174" s="14" t="n"/>
      <c r="O2174" s="13" t="n"/>
      <c r="P2174" s="14" t="n"/>
      <c r="Q2174" s="15">
        <f>IF(N2174="Sí",0,H2174-I2174-K2174)</f>
        <v/>
      </c>
      <c r="R2174" s="14">
        <f>F2174-TODAY()</f>
        <v/>
      </c>
      <c r="S2174" s="14">
        <f>IF(N2174="Sí","🟢 Pagado",IF(R2174&lt;0,"🔴 Vencido",IF(R2174&lt;=7,"🟡 Por vencer","")))</f>
        <v/>
      </c>
      <c r="T2174" s="14" t="n"/>
      <c r="U2174" s="14" t="n"/>
      <c r="V2174" s="14" t="n"/>
      <c r="W2174" s="14" t="n"/>
      <c r="X2174" s="87" t="n"/>
    </row>
    <row r="2175">
      <c r="A2175" s="13" t="n"/>
      <c r="B2175" s="14" t="n"/>
      <c r="C2175" s="14" t="n"/>
      <c r="D2175" s="14" t="n"/>
      <c r="E2175" s="13" t="n"/>
      <c r="F2175" s="13" t="n"/>
      <c r="G2175" s="14" t="n"/>
      <c r="H2175" s="15" t="n"/>
      <c r="I2175" s="15" t="n"/>
      <c r="J2175" s="308" t="n"/>
      <c r="K2175" s="15" t="n"/>
      <c r="L2175" s="15" t="n"/>
      <c r="M2175" s="15" t="n"/>
      <c r="N2175" s="14" t="n"/>
      <c r="O2175" s="13" t="n"/>
      <c r="P2175" s="14" t="n"/>
      <c r="Q2175" s="15">
        <f>IF(N2175="Sí",0,H2175-I2175-K2175)</f>
        <v/>
      </c>
      <c r="R2175" s="14">
        <f>F2175-TODAY()</f>
        <v/>
      </c>
      <c r="S2175" s="14">
        <f>IF(N2175="Sí","🟢 Pagado",IF(R2175&lt;0,"🔴 Vencido",IF(R2175&lt;=7,"🟡 Por vencer","")))</f>
        <v/>
      </c>
      <c r="T2175" s="14" t="n"/>
      <c r="U2175" s="14" t="n"/>
      <c r="V2175" s="14" t="n"/>
      <c r="W2175" s="14" t="n"/>
      <c r="X2175" s="87" t="n"/>
    </row>
    <row r="2176">
      <c r="A2176" s="13" t="n"/>
      <c r="B2176" s="14" t="n"/>
      <c r="C2176" s="14" t="n"/>
      <c r="D2176" s="14" t="n"/>
      <c r="E2176" s="13" t="n"/>
      <c r="F2176" s="13" t="n"/>
      <c r="G2176" s="14" t="n"/>
      <c r="H2176" s="15" t="n"/>
      <c r="I2176" s="15" t="n"/>
      <c r="J2176" s="308" t="n"/>
      <c r="K2176" s="15" t="n"/>
      <c r="L2176" s="15" t="n"/>
      <c r="M2176" s="15" t="n"/>
      <c r="N2176" s="14" t="n"/>
      <c r="O2176" s="13" t="n"/>
      <c r="P2176" s="14" t="n"/>
      <c r="Q2176" s="15">
        <f>IF(N2176="Sí",0,H2176-I2176-K2176)</f>
        <v/>
      </c>
      <c r="R2176" s="14">
        <f>F2176-TODAY()</f>
        <v/>
      </c>
      <c r="S2176" s="14">
        <f>IF(N2176="Sí","🟢 Pagado",IF(R2176&lt;0,"🔴 Vencido",IF(R2176&lt;=7,"🟡 Por vencer","")))</f>
        <v/>
      </c>
      <c r="T2176" s="14" t="n"/>
      <c r="U2176" s="14" t="n"/>
      <c r="V2176" s="14" t="n"/>
      <c r="W2176" s="14" t="n"/>
      <c r="X2176" s="87" t="n"/>
    </row>
    <row r="2177">
      <c r="A2177" s="13" t="n"/>
      <c r="B2177" s="14" t="n"/>
      <c r="C2177" s="14" t="n"/>
      <c r="D2177" s="14" t="n"/>
      <c r="E2177" s="13" t="n"/>
      <c r="F2177" s="13" t="n"/>
      <c r="G2177" s="14" t="n"/>
      <c r="H2177" s="15" t="n"/>
      <c r="I2177" s="15" t="n"/>
      <c r="J2177" s="308" t="n"/>
      <c r="K2177" s="15" t="n"/>
      <c r="L2177" s="15" t="n"/>
      <c r="M2177" s="15" t="n"/>
      <c r="N2177" s="14" t="n"/>
      <c r="O2177" s="13" t="n"/>
      <c r="P2177" s="14" t="n"/>
      <c r="Q2177" s="15">
        <f>IF(N2177="Sí",0,H2177-I2177-K2177)</f>
        <v/>
      </c>
      <c r="R2177" s="14">
        <f>F2177-TODAY()</f>
        <v/>
      </c>
      <c r="S2177" s="14">
        <f>IF(N2177="Sí","🟢 Pagado",IF(R2177&lt;0,"🔴 Vencido",IF(R2177&lt;=7,"🟡 Por vencer","")))</f>
        <v/>
      </c>
      <c r="T2177" s="14" t="n"/>
      <c r="U2177" s="14" t="n"/>
      <c r="V2177" s="14" t="n"/>
      <c r="W2177" s="14" t="n"/>
      <c r="X2177" s="87" t="n"/>
    </row>
    <row r="2178">
      <c r="A2178" s="13" t="n"/>
      <c r="B2178" s="14" t="n"/>
      <c r="C2178" s="14" t="n"/>
      <c r="D2178" s="14" t="n"/>
      <c r="E2178" s="13" t="n"/>
      <c r="F2178" s="13" t="n"/>
      <c r="G2178" s="14" t="n"/>
      <c r="H2178" s="15" t="n"/>
      <c r="I2178" s="15" t="n"/>
      <c r="J2178" s="308" t="n"/>
      <c r="K2178" s="15" t="n"/>
      <c r="L2178" s="15" t="n"/>
      <c r="M2178" s="15" t="n"/>
      <c r="N2178" s="14" t="n"/>
      <c r="O2178" s="13" t="n"/>
      <c r="P2178" s="14" t="n"/>
      <c r="Q2178" s="15">
        <f>IF(N2178="Sí",0,H2178-I2178-K2178)</f>
        <v/>
      </c>
      <c r="R2178" s="14">
        <f>F2178-TODAY()</f>
        <v/>
      </c>
      <c r="S2178" s="14">
        <f>IF(N2178="Sí","🟢 Pagado",IF(R2178&lt;0,"🔴 Vencido",IF(R2178&lt;=7,"🟡 Por vencer","")))</f>
        <v/>
      </c>
      <c r="T2178" s="14" t="n"/>
      <c r="U2178" s="14" t="n"/>
      <c r="V2178" s="14" t="n"/>
      <c r="W2178" s="14" t="n"/>
      <c r="X2178" s="87" t="n"/>
    </row>
    <row r="2179">
      <c r="A2179" s="13" t="n"/>
      <c r="B2179" s="14" t="n"/>
      <c r="C2179" s="14" t="n"/>
      <c r="D2179" s="14" t="n"/>
      <c r="E2179" s="13" t="n"/>
      <c r="F2179" s="13" t="n"/>
      <c r="G2179" s="14" t="n"/>
      <c r="H2179" s="15" t="n"/>
      <c r="I2179" s="15" t="n"/>
      <c r="J2179" s="308" t="n"/>
      <c r="K2179" s="15" t="n"/>
      <c r="L2179" s="15" t="n"/>
      <c r="M2179" s="15" t="n"/>
      <c r="N2179" s="14" t="n"/>
      <c r="O2179" s="13" t="n"/>
      <c r="P2179" s="14" t="n"/>
      <c r="Q2179" s="15">
        <f>IF(N2179="Sí",0,H2179-I2179-K2179)</f>
        <v/>
      </c>
      <c r="R2179" s="14">
        <f>F2179-TODAY()</f>
        <v/>
      </c>
      <c r="S2179" s="14">
        <f>IF(N2179="Sí","🟢 Pagado",IF(R2179&lt;0,"🔴 Vencido",IF(R2179&lt;=7,"🟡 Por vencer","")))</f>
        <v/>
      </c>
      <c r="T2179" s="14" t="n"/>
      <c r="U2179" s="14" t="n"/>
      <c r="V2179" s="14" t="n"/>
      <c r="W2179" s="14" t="n"/>
      <c r="X2179" s="87" t="n"/>
    </row>
    <row r="2180">
      <c r="A2180" s="13" t="n"/>
      <c r="B2180" s="14" t="n"/>
      <c r="C2180" s="14" t="n"/>
      <c r="D2180" s="14" t="n"/>
      <c r="E2180" s="13" t="n"/>
      <c r="F2180" s="13" t="n"/>
      <c r="G2180" s="14" t="n"/>
      <c r="H2180" s="15" t="n"/>
      <c r="I2180" s="15" t="n"/>
      <c r="J2180" s="308" t="n"/>
      <c r="K2180" s="15" t="n"/>
      <c r="L2180" s="15" t="n"/>
      <c r="M2180" s="15" t="n"/>
      <c r="N2180" s="14" t="n"/>
      <c r="O2180" s="13" t="n"/>
      <c r="P2180" s="14" t="n"/>
      <c r="Q2180" s="15">
        <f>IF(N2180="Sí",0,H2180-I2180-K2180)</f>
        <v/>
      </c>
      <c r="R2180" s="14">
        <f>F2180-TODAY()</f>
        <v/>
      </c>
      <c r="S2180" s="14">
        <f>IF(N2180="Sí","🟢 Pagado",IF(R2180&lt;0,"🔴 Vencido",IF(R2180&lt;=7,"🟡 Por vencer","")))</f>
        <v/>
      </c>
      <c r="T2180" s="14" t="n"/>
      <c r="U2180" s="14" t="n"/>
      <c r="V2180" s="14" t="n"/>
      <c r="W2180" s="14" t="n"/>
      <c r="X2180" s="87" t="n"/>
    </row>
    <row r="2181">
      <c r="A2181" s="13" t="n"/>
      <c r="B2181" s="14" t="n"/>
      <c r="C2181" s="14" t="n"/>
      <c r="D2181" s="14" t="n"/>
      <c r="E2181" s="13" t="n"/>
      <c r="F2181" s="13" t="n"/>
      <c r="G2181" s="14" t="n"/>
      <c r="H2181" s="15" t="n"/>
      <c r="I2181" s="15" t="n"/>
      <c r="J2181" s="308" t="n"/>
      <c r="K2181" s="15" t="n"/>
      <c r="L2181" s="15" t="n"/>
      <c r="M2181" s="15" t="n"/>
      <c r="N2181" s="14" t="n"/>
      <c r="O2181" s="13" t="n"/>
      <c r="P2181" s="14" t="n"/>
      <c r="Q2181" s="15">
        <f>IF(N2181="Sí",0,H2181-I2181-K2181)</f>
        <v/>
      </c>
      <c r="R2181" s="14">
        <f>F2181-TODAY()</f>
        <v/>
      </c>
      <c r="S2181" s="14">
        <f>IF(N2181="Sí","🟢 Pagado",IF(R2181&lt;0,"🔴 Vencido",IF(R2181&lt;=7,"🟡 Por vencer","")))</f>
        <v/>
      </c>
      <c r="T2181" s="14" t="n"/>
      <c r="U2181" s="14" t="n"/>
      <c r="V2181" s="14" t="n"/>
      <c r="W2181" s="14" t="n"/>
      <c r="X2181" s="87" t="n"/>
    </row>
    <row r="2182">
      <c r="A2182" s="13" t="n"/>
      <c r="B2182" s="14" t="n"/>
      <c r="C2182" s="14" t="n"/>
      <c r="D2182" s="14" t="n"/>
      <c r="E2182" s="13" t="n"/>
      <c r="F2182" s="13" t="n"/>
      <c r="G2182" s="14" t="n"/>
      <c r="H2182" s="15" t="n"/>
      <c r="I2182" s="15" t="n"/>
      <c r="J2182" s="308" t="n"/>
      <c r="K2182" s="15" t="n"/>
      <c r="L2182" s="15" t="n"/>
      <c r="M2182" s="15" t="n"/>
      <c r="N2182" s="14" t="n"/>
      <c r="O2182" s="13" t="n"/>
      <c r="P2182" s="14" t="n"/>
      <c r="Q2182" s="15">
        <f>IF(N2182="Sí",0,H2182-I2182-K2182)</f>
        <v/>
      </c>
      <c r="R2182" s="14">
        <f>F2182-TODAY()</f>
        <v/>
      </c>
      <c r="S2182" s="14">
        <f>IF(N2182="Sí","🟢 Pagado",IF(R2182&lt;0,"🔴 Vencido",IF(R2182&lt;=7,"🟡 Por vencer","")))</f>
        <v/>
      </c>
      <c r="T2182" s="14" t="n"/>
      <c r="U2182" s="14" t="n"/>
      <c r="V2182" s="14" t="n"/>
      <c r="W2182" s="14" t="n"/>
      <c r="X2182" s="87" t="n"/>
    </row>
    <row r="2183">
      <c r="A2183" s="13" t="n"/>
      <c r="B2183" s="14" t="n"/>
      <c r="C2183" s="14" t="n"/>
      <c r="D2183" s="14" t="n"/>
      <c r="E2183" s="13" t="n"/>
      <c r="F2183" s="13" t="n"/>
      <c r="G2183" s="14" t="n"/>
      <c r="H2183" s="15" t="n"/>
      <c r="I2183" s="15" t="n"/>
      <c r="J2183" s="308" t="n"/>
      <c r="K2183" s="15" t="n"/>
      <c r="L2183" s="15" t="n"/>
      <c r="M2183" s="15" t="n"/>
      <c r="N2183" s="14" t="n"/>
      <c r="O2183" s="13" t="n"/>
      <c r="P2183" s="14" t="n"/>
      <c r="Q2183" s="15">
        <f>IF(N2183="Sí",0,H2183-I2183-K2183)</f>
        <v/>
      </c>
      <c r="R2183" s="14">
        <f>F2183-TODAY()</f>
        <v/>
      </c>
      <c r="S2183" s="14">
        <f>IF(N2183="Sí","🟢 Pagado",IF(R2183&lt;0,"🔴 Vencido",IF(R2183&lt;=7,"🟡 Por vencer","")))</f>
        <v/>
      </c>
      <c r="T2183" s="14" t="n"/>
      <c r="U2183" s="14" t="n"/>
      <c r="V2183" s="14" t="n"/>
      <c r="W2183" s="14" t="n"/>
      <c r="X2183" s="87" t="n"/>
    </row>
    <row r="2184">
      <c r="A2184" s="13" t="n"/>
      <c r="B2184" s="14" t="n"/>
      <c r="C2184" s="14" t="n"/>
      <c r="D2184" s="14" t="n"/>
      <c r="E2184" s="13" t="n"/>
      <c r="F2184" s="13" t="n"/>
      <c r="G2184" s="14" t="n"/>
      <c r="H2184" s="15" t="n"/>
      <c r="I2184" s="15" t="n"/>
      <c r="J2184" s="308" t="n"/>
      <c r="K2184" s="15" t="n"/>
      <c r="L2184" s="15" t="n"/>
      <c r="M2184" s="15" t="n"/>
      <c r="N2184" s="14" t="n"/>
      <c r="O2184" s="13" t="n"/>
      <c r="P2184" s="14" t="n"/>
      <c r="Q2184" s="15">
        <f>IF(N2184="Sí",0,H2184-I2184-K2184)</f>
        <v/>
      </c>
      <c r="R2184" s="14">
        <f>F2184-TODAY()</f>
        <v/>
      </c>
      <c r="S2184" s="14">
        <f>IF(N2184="Sí","🟢 Pagado",IF(R2184&lt;0,"🔴 Vencido",IF(R2184&lt;=7,"🟡 Por vencer","")))</f>
        <v/>
      </c>
      <c r="T2184" s="14" t="n"/>
      <c r="U2184" s="14" t="n"/>
      <c r="V2184" s="14" t="n"/>
      <c r="W2184" s="14" t="n"/>
      <c r="X2184" s="87" t="n"/>
    </row>
    <row r="2185">
      <c r="A2185" s="13" t="n"/>
      <c r="B2185" s="14" t="n"/>
      <c r="C2185" s="14" t="n"/>
      <c r="D2185" s="14" t="n"/>
      <c r="E2185" s="13" t="n"/>
      <c r="F2185" s="13" t="n"/>
      <c r="G2185" s="14" t="n"/>
      <c r="H2185" s="15" t="n"/>
      <c r="I2185" s="15" t="n"/>
      <c r="J2185" s="308" t="n"/>
      <c r="K2185" s="15" t="n"/>
      <c r="L2185" s="15" t="n"/>
      <c r="M2185" s="15" t="n"/>
      <c r="N2185" s="14" t="n"/>
      <c r="O2185" s="13" t="n"/>
      <c r="P2185" s="14" t="n"/>
      <c r="Q2185" s="15">
        <f>IF(N2185="Sí",0,H2185-I2185-K2185)</f>
        <v/>
      </c>
      <c r="R2185" s="14">
        <f>F2185-TODAY()</f>
        <v/>
      </c>
      <c r="S2185" s="14">
        <f>IF(N2185="Sí","🟢 Pagado",IF(R2185&lt;0,"🔴 Vencido",IF(R2185&lt;=7,"🟡 Por vencer","")))</f>
        <v/>
      </c>
      <c r="T2185" s="14" t="n"/>
      <c r="U2185" s="14" t="n"/>
      <c r="V2185" s="14" t="n"/>
      <c r="W2185" s="14" t="n"/>
      <c r="X2185" s="87" t="n"/>
    </row>
    <row r="2186">
      <c r="A2186" s="13" t="n"/>
      <c r="B2186" s="14" t="n"/>
      <c r="C2186" s="14" t="n"/>
      <c r="D2186" s="14" t="n"/>
      <c r="E2186" s="13" t="n"/>
      <c r="F2186" s="13" t="n"/>
      <c r="G2186" s="14" t="n"/>
      <c r="H2186" s="15" t="n"/>
      <c r="I2186" s="15" t="n"/>
      <c r="J2186" s="308" t="n"/>
      <c r="K2186" s="15" t="n"/>
      <c r="L2186" s="15" t="n"/>
      <c r="M2186" s="15" t="n"/>
      <c r="N2186" s="14" t="n"/>
      <c r="O2186" s="13" t="n"/>
      <c r="P2186" s="14" t="n"/>
      <c r="Q2186" s="15">
        <f>IF(N2186="Sí",0,H2186-I2186-K2186)</f>
        <v/>
      </c>
      <c r="R2186" s="14">
        <f>F2186-TODAY()</f>
        <v/>
      </c>
      <c r="S2186" s="14">
        <f>IF(N2186="Sí","🟢 Pagado",IF(R2186&lt;0,"🔴 Vencido",IF(R2186&lt;=7,"🟡 Por vencer","")))</f>
        <v/>
      </c>
      <c r="T2186" s="14" t="n"/>
      <c r="U2186" s="14" t="n"/>
      <c r="V2186" s="14" t="n"/>
      <c r="W2186" s="14" t="n"/>
      <c r="X2186" s="87" t="n"/>
    </row>
    <row r="2187">
      <c r="A2187" s="13" t="n"/>
      <c r="B2187" s="14" t="n"/>
      <c r="C2187" s="14" t="n"/>
      <c r="D2187" s="14" t="n"/>
      <c r="E2187" s="13" t="n"/>
      <c r="F2187" s="13" t="n"/>
      <c r="G2187" s="14" t="n"/>
      <c r="H2187" s="15" t="n"/>
      <c r="I2187" s="15" t="n"/>
      <c r="J2187" s="308" t="n"/>
      <c r="K2187" s="15" t="n"/>
      <c r="L2187" s="15" t="n"/>
      <c r="M2187" s="15" t="n"/>
      <c r="N2187" s="14" t="n"/>
      <c r="O2187" s="13" t="n"/>
      <c r="P2187" s="14" t="n"/>
      <c r="Q2187" s="15">
        <f>IF(N2187="Sí",0,H2187-I2187-K2187)</f>
        <v/>
      </c>
      <c r="R2187" s="14">
        <f>F2187-TODAY()</f>
        <v/>
      </c>
      <c r="S2187" s="14">
        <f>IF(N2187="Sí","🟢 Pagado",IF(R2187&lt;0,"🔴 Vencido",IF(R2187&lt;=7,"🟡 Por vencer","")))</f>
        <v/>
      </c>
      <c r="T2187" s="14" t="n"/>
      <c r="U2187" s="14" t="n"/>
      <c r="V2187" s="14" t="n"/>
      <c r="W2187" s="14" t="n"/>
      <c r="X2187" s="87" t="n"/>
    </row>
    <row r="2188">
      <c r="A2188" s="13" t="n"/>
      <c r="B2188" s="14" t="n"/>
      <c r="C2188" s="14" t="n"/>
      <c r="D2188" s="14" t="n"/>
      <c r="E2188" s="13" t="n"/>
      <c r="F2188" s="13" t="n"/>
      <c r="G2188" s="14" t="n"/>
      <c r="H2188" s="15" t="n"/>
      <c r="I2188" s="15" t="n"/>
      <c r="J2188" s="308" t="n"/>
      <c r="K2188" s="15" t="n"/>
      <c r="L2188" s="15" t="n"/>
      <c r="M2188" s="15" t="n"/>
      <c r="N2188" s="14" t="n"/>
      <c r="O2188" s="13" t="n"/>
      <c r="P2188" s="14" t="n"/>
      <c r="Q2188" s="15">
        <f>IF(N2188="Sí",0,H2188-I2188-K2188)</f>
        <v/>
      </c>
      <c r="R2188" s="14">
        <f>F2188-TODAY()</f>
        <v/>
      </c>
      <c r="S2188" s="14">
        <f>IF(N2188="Sí","🟢 Pagado",IF(R2188&lt;0,"🔴 Vencido",IF(R2188&lt;=7,"🟡 Por vencer","")))</f>
        <v/>
      </c>
      <c r="T2188" s="14" t="n"/>
      <c r="U2188" s="14" t="n"/>
      <c r="V2188" s="14" t="n"/>
      <c r="W2188" s="14" t="n"/>
      <c r="X2188" s="87" t="n"/>
    </row>
    <row r="2189">
      <c r="A2189" s="13" t="n"/>
      <c r="B2189" s="14" t="n"/>
      <c r="C2189" s="14" t="n"/>
      <c r="D2189" s="14" t="n"/>
      <c r="E2189" s="13" t="n"/>
      <c r="F2189" s="13" t="n"/>
      <c r="G2189" s="14" t="n"/>
      <c r="H2189" s="15" t="n"/>
      <c r="I2189" s="15" t="n"/>
      <c r="J2189" s="308" t="n"/>
      <c r="K2189" s="15" t="n"/>
      <c r="L2189" s="15" t="n"/>
      <c r="M2189" s="15" t="n"/>
      <c r="N2189" s="14" t="n"/>
      <c r="O2189" s="13" t="n"/>
      <c r="P2189" s="14" t="n"/>
      <c r="Q2189" s="15">
        <f>IF(N2189="Sí",0,H2189-I2189-K2189)</f>
        <v/>
      </c>
      <c r="R2189" s="14">
        <f>F2189-TODAY()</f>
        <v/>
      </c>
      <c r="S2189" s="14">
        <f>IF(N2189="Sí","🟢 Pagado",IF(R2189&lt;0,"🔴 Vencido",IF(R2189&lt;=7,"🟡 Por vencer","")))</f>
        <v/>
      </c>
      <c r="T2189" s="14" t="n"/>
      <c r="U2189" s="14" t="n"/>
      <c r="V2189" s="14" t="n"/>
      <c r="W2189" s="14" t="n"/>
      <c r="X2189" s="87" t="n"/>
    </row>
    <row r="2190">
      <c r="A2190" s="13" t="n"/>
      <c r="B2190" s="14" t="n"/>
      <c r="C2190" s="14" t="n"/>
      <c r="D2190" s="14" t="n"/>
      <c r="E2190" s="13" t="n"/>
      <c r="F2190" s="13" t="n"/>
      <c r="G2190" s="14" t="n"/>
      <c r="H2190" s="15" t="n"/>
      <c r="I2190" s="15" t="n"/>
      <c r="J2190" s="308" t="n"/>
      <c r="K2190" s="15" t="n"/>
      <c r="L2190" s="15" t="n"/>
      <c r="M2190" s="15" t="n"/>
      <c r="N2190" s="14" t="n"/>
      <c r="O2190" s="13" t="n"/>
      <c r="P2190" s="14" t="n"/>
      <c r="Q2190" s="15">
        <f>IF(N2190="Sí",0,H2190-I2190-K2190)</f>
        <v/>
      </c>
      <c r="R2190" s="14">
        <f>F2190-TODAY()</f>
        <v/>
      </c>
      <c r="S2190" s="14">
        <f>IF(N2190="Sí","🟢 Pagado",IF(R2190&lt;0,"🔴 Vencido",IF(R2190&lt;=7,"🟡 Por vencer","")))</f>
        <v/>
      </c>
      <c r="T2190" s="14" t="n"/>
      <c r="U2190" s="14" t="n"/>
      <c r="V2190" s="14" t="n"/>
      <c r="W2190" s="14" t="n"/>
      <c r="X2190" s="87" t="n"/>
    </row>
    <row r="2191">
      <c r="A2191" s="13" t="n"/>
      <c r="B2191" s="14" t="n"/>
      <c r="C2191" s="14" t="n"/>
      <c r="D2191" s="14" t="n"/>
      <c r="E2191" s="13" t="n"/>
      <c r="F2191" s="13" t="n"/>
      <c r="G2191" s="14" t="n"/>
      <c r="H2191" s="15" t="n"/>
      <c r="I2191" s="15" t="n"/>
      <c r="J2191" s="308" t="n"/>
      <c r="K2191" s="15" t="n"/>
      <c r="L2191" s="15" t="n"/>
      <c r="M2191" s="15" t="n"/>
      <c r="N2191" s="14" t="n"/>
      <c r="O2191" s="13" t="n"/>
      <c r="P2191" s="14" t="n"/>
      <c r="Q2191" s="15">
        <f>IF(N2191="Sí",0,H2191-I2191-K2191)</f>
        <v/>
      </c>
      <c r="R2191" s="14">
        <f>F2191-TODAY()</f>
        <v/>
      </c>
      <c r="S2191" s="14">
        <f>IF(N2191="Sí","🟢 Pagado",IF(R2191&lt;0,"🔴 Vencido",IF(R2191&lt;=7,"🟡 Por vencer","")))</f>
        <v/>
      </c>
      <c r="T2191" s="14" t="n"/>
      <c r="U2191" s="14" t="n"/>
      <c r="V2191" s="14" t="n"/>
      <c r="W2191" s="14" t="n"/>
      <c r="X2191" s="87" t="n"/>
    </row>
    <row r="2192">
      <c r="A2192" s="13" t="n"/>
      <c r="B2192" s="14" t="n"/>
      <c r="C2192" s="14" t="n"/>
      <c r="D2192" s="14" t="n"/>
      <c r="E2192" s="13" t="n"/>
      <c r="F2192" s="13" t="n"/>
      <c r="G2192" s="14" t="n"/>
      <c r="H2192" s="15" t="n"/>
      <c r="I2192" s="15" t="n"/>
      <c r="J2192" s="308" t="n"/>
      <c r="K2192" s="15" t="n"/>
      <c r="L2192" s="15" t="n"/>
      <c r="M2192" s="15" t="n"/>
      <c r="N2192" s="14" t="n"/>
      <c r="O2192" s="13" t="n"/>
      <c r="P2192" s="14" t="n"/>
      <c r="Q2192" s="15">
        <f>IF(N2192="Sí",0,H2192-I2192-K2192)</f>
        <v/>
      </c>
      <c r="R2192" s="14">
        <f>F2192-TODAY()</f>
        <v/>
      </c>
      <c r="S2192" s="14">
        <f>IF(N2192="Sí","🟢 Pagado",IF(R2192&lt;0,"🔴 Vencido",IF(R2192&lt;=7,"🟡 Por vencer","")))</f>
        <v/>
      </c>
      <c r="T2192" s="14" t="n"/>
      <c r="U2192" s="14" t="n"/>
      <c r="V2192" s="14" t="n"/>
      <c r="W2192" s="14" t="n"/>
      <c r="X2192" s="87" t="n"/>
    </row>
    <row r="2193">
      <c r="A2193" s="13" t="n"/>
      <c r="B2193" s="14" t="n"/>
      <c r="C2193" s="14" t="n"/>
      <c r="D2193" s="14" t="n"/>
      <c r="E2193" s="13" t="n"/>
      <c r="F2193" s="13" t="n"/>
      <c r="G2193" s="14" t="n"/>
      <c r="H2193" s="15" t="n"/>
      <c r="I2193" s="15" t="n"/>
      <c r="J2193" s="308" t="n"/>
      <c r="K2193" s="15" t="n"/>
      <c r="L2193" s="15" t="n"/>
      <c r="M2193" s="15" t="n"/>
      <c r="N2193" s="14" t="n"/>
      <c r="O2193" s="13" t="n"/>
      <c r="P2193" s="14" t="n"/>
      <c r="Q2193" s="15">
        <f>IF(N2193="Sí",0,H2193-I2193-K2193)</f>
        <v/>
      </c>
      <c r="R2193" s="14">
        <f>F2193-TODAY()</f>
        <v/>
      </c>
      <c r="S2193" s="14">
        <f>IF(N2193="Sí","🟢 Pagado",IF(R2193&lt;0,"🔴 Vencido",IF(R2193&lt;=7,"🟡 Por vencer","")))</f>
        <v/>
      </c>
      <c r="T2193" s="14" t="n"/>
      <c r="U2193" s="14" t="n"/>
      <c r="V2193" s="14" t="n"/>
      <c r="W2193" s="14" t="n"/>
      <c r="X2193" s="87" t="n"/>
    </row>
    <row r="2194">
      <c r="A2194" s="13" t="n"/>
      <c r="B2194" s="14" t="n"/>
      <c r="C2194" s="14" t="n"/>
      <c r="D2194" s="14" t="n"/>
      <c r="E2194" s="13" t="n"/>
      <c r="F2194" s="13" t="n"/>
      <c r="G2194" s="14" t="n"/>
      <c r="H2194" s="15" t="n"/>
      <c r="I2194" s="15" t="n"/>
      <c r="J2194" s="308" t="n"/>
      <c r="K2194" s="15" t="n"/>
      <c r="L2194" s="15" t="n"/>
      <c r="M2194" s="15" t="n"/>
      <c r="N2194" s="14" t="n"/>
      <c r="O2194" s="13" t="n"/>
      <c r="P2194" s="14" t="n"/>
      <c r="Q2194" s="15">
        <f>IF(N2194="Sí",0,H2194-I2194-K2194)</f>
        <v/>
      </c>
      <c r="R2194" s="14">
        <f>F2194-TODAY()</f>
        <v/>
      </c>
      <c r="S2194" s="14">
        <f>IF(N2194="Sí","🟢 Pagado",IF(R2194&lt;0,"🔴 Vencido",IF(R2194&lt;=7,"🟡 Por vencer","")))</f>
        <v/>
      </c>
      <c r="T2194" s="14" t="n"/>
      <c r="U2194" s="14" t="n"/>
      <c r="V2194" s="14" t="n"/>
      <c r="W2194" s="14" t="n"/>
      <c r="X2194" s="87" t="n"/>
    </row>
    <row r="2195">
      <c r="A2195" s="13" t="n"/>
      <c r="B2195" s="14" t="n"/>
      <c r="C2195" s="14" t="n"/>
      <c r="D2195" s="14" t="n"/>
      <c r="E2195" s="13" t="n"/>
      <c r="F2195" s="13" t="n"/>
      <c r="G2195" s="14" t="n"/>
      <c r="H2195" s="15" t="n"/>
      <c r="I2195" s="15" t="n"/>
      <c r="J2195" s="308" t="n"/>
      <c r="K2195" s="15" t="n"/>
      <c r="L2195" s="15" t="n"/>
      <c r="M2195" s="15" t="n"/>
      <c r="N2195" s="14" t="n"/>
      <c r="O2195" s="13" t="n"/>
      <c r="P2195" s="14" t="n"/>
      <c r="Q2195" s="15">
        <f>IF(N2195="Sí",0,H2195-I2195-K2195)</f>
        <v/>
      </c>
      <c r="R2195" s="14">
        <f>F2195-TODAY()</f>
        <v/>
      </c>
      <c r="S2195" s="14">
        <f>IF(N2195="Sí","🟢 Pagado",IF(R2195&lt;0,"🔴 Vencido",IF(R2195&lt;=7,"🟡 Por vencer","")))</f>
        <v/>
      </c>
      <c r="T2195" s="14" t="n"/>
      <c r="U2195" s="14" t="n"/>
      <c r="V2195" s="14" t="n"/>
      <c r="W2195" s="14" t="n"/>
      <c r="X2195" s="87" t="n"/>
    </row>
    <row r="2196">
      <c r="A2196" s="13" t="n"/>
      <c r="B2196" s="14" t="n"/>
      <c r="C2196" s="14" t="n"/>
      <c r="D2196" s="14" t="n"/>
      <c r="E2196" s="13" t="n"/>
      <c r="F2196" s="13" t="n"/>
      <c r="G2196" s="14" t="n"/>
      <c r="H2196" s="15" t="n"/>
      <c r="I2196" s="15" t="n"/>
      <c r="J2196" s="308" t="n"/>
      <c r="K2196" s="15" t="n"/>
      <c r="L2196" s="15" t="n"/>
      <c r="M2196" s="15" t="n"/>
      <c r="N2196" s="14" t="n"/>
      <c r="O2196" s="13" t="n"/>
      <c r="P2196" s="14" t="n"/>
      <c r="Q2196" s="15">
        <f>IF(N2196="Sí",0,H2196-I2196-K2196)</f>
        <v/>
      </c>
      <c r="R2196" s="14">
        <f>F2196-TODAY()</f>
        <v/>
      </c>
      <c r="S2196" s="14">
        <f>IF(N2196="Sí","🟢 Pagado",IF(R2196&lt;0,"🔴 Vencido",IF(R2196&lt;=7,"🟡 Por vencer","")))</f>
        <v/>
      </c>
      <c r="T2196" s="14" t="n"/>
      <c r="U2196" s="14" t="n"/>
      <c r="V2196" s="14" t="n"/>
      <c r="W2196" s="14" t="n"/>
      <c r="X2196" s="87" t="n"/>
    </row>
    <row r="2197">
      <c r="A2197" s="13" t="n"/>
      <c r="B2197" s="14" t="n"/>
      <c r="C2197" s="14" t="n"/>
      <c r="D2197" s="14" t="n"/>
      <c r="E2197" s="13" t="n"/>
      <c r="F2197" s="13" t="n"/>
      <c r="G2197" s="14" t="n"/>
      <c r="H2197" s="15" t="n"/>
      <c r="I2197" s="15" t="n"/>
      <c r="J2197" s="308" t="n"/>
      <c r="K2197" s="15" t="n"/>
      <c r="L2197" s="15" t="n"/>
      <c r="M2197" s="15" t="n"/>
      <c r="N2197" s="14" t="n"/>
      <c r="O2197" s="13" t="n"/>
      <c r="P2197" s="14" t="n"/>
      <c r="Q2197" s="15">
        <f>IF(N2197="Sí",0,H2197-I2197-K2197)</f>
        <v/>
      </c>
      <c r="R2197" s="14">
        <f>F2197-TODAY()</f>
        <v/>
      </c>
      <c r="S2197" s="14">
        <f>IF(N2197="Sí","🟢 Pagado",IF(R2197&lt;0,"🔴 Vencido",IF(R2197&lt;=7,"🟡 Por vencer","")))</f>
        <v/>
      </c>
      <c r="T2197" s="14" t="n"/>
      <c r="U2197" s="14" t="n"/>
      <c r="V2197" s="14" t="n"/>
      <c r="W2197" s="14" t="n"/>
      <c r="X2197" s="87" t="n"/>
    </row>
    <row r="2198">
      <c r="A2198" s="13" t="n"/>
      <c r="B2198" s="14" t="n"/>
      <c r="C2198" s="14" t="n"/>
      <c r="D2198" s="14" t="n"/>
      <c r="E2198" s="13" t="n"/>
      <c r="F2198" s="13" t="n"/>
      <c r="G2198" s="14" t="n"/>
      <c r="H2198" s="15" t="n"/>
      <c r="I2198" s="15" t="n"/>
      <c r="J2198" s="308" t="n"/>
      <c r="K2198" s="15" t="n"/>
      <c r="L2198" s="15" t="n"/>
      <c r="M2198" s="15" t="n"/>
      <c r="N2198" s="14" t="n"/>
      <c r="O2198" s="13" t="n"/>
      <c r="P2198" s="14" t="n"/>
      <c r="Q2198" s="15">
        <f>IF(N2198="Sí",0,H2198-I2198-K2198)</f>
        <v/>
      </c>
      <c r="R2198" s="14">
        <f>F2198-TODAY()</f>
        <v/>
      </c>
      <c r="S2198" s="14">
        <f>IF(N2198="Sí","🟢 Pagado",IF(R2198&lt;0,"🔴 Vencido",IF(R2198&lt;=7,"🟡 Por vencer","")))</f>
        <v/>
      </c>
      <c r="T2198" s="14" t="n"/>
      <c r="U2198" s="14" t="n"/>
      <c r="V2198" s="14" t="n"/>
      <c r="W2198" s="14" t="n"/>
      <c r="X2198" s="87" t="n"/>
    </row>
    <row r="2199">
      <c r="A2199" s="13" t="n"/>
      <c r="B2199" s="14" t="n"/>
      <c r="C2199" s="14" t="n"/>
      <c r="D2199" s="14" t="n"/>
      <c r="E2199" s="13" t="n"/>
      <c r="F2199" s="13" t="n"/>
      <c r="G2199" s="14" t="n"/>
      <c r="H2199" s="15" t="n"/>
      <c r="I2199" s="15" t="n"/>
      <c r="J2199" s="308" t="n"/>
      <c r="K2199" s="15" t="n"/>
      <c r="L2199" s="15" t="n"/>
      <c r="M2199" s="15" t="n"/>
      <c r="N2199" s="14" t="n"/>
      <c r="O2199" s="13" t="n"/>
      <c r="P2199" s="14" t="n"/>
      <c r="Q2199" s="15">
        <f>IF(N2199="Sí",0,H2199-I2199-K2199)</f>
        <v/>
      </c>
      <c r="R2199" s="14">
        <f>F2199-TODAY()</f>
        <v/>
      </c>
      <c r="S2199" s="14">
        <f>IF(N2199="Sí","🟢 Pagado",IF(R2199&lt;0,"🔴 Vencido",IF(R2199&lt;=7,"🟡 Por vencer","")))</f>
        <v/>
      </c>
      <c r="T2199" s="14" t="n"/>
      <c r="U2199" s="14" t="n"/>
      <c r="V2199" s="14" t="n"/>
      <c r="W2199" s="14" t="n"/>
      <c r="X2199" s="87" t="n"/>
    </row>
    <row r="2200">
      <c r="A2200" s="13" t="n"/>
      <c r="B2200" s="14" t="n"/>
      <c r="C2200" s="14" t="n"/>
      <c r="D2200" s="14" t="n"/>
      <c r="E2200" s="13" t="n"/>
      <c r="F2200" s="13" t="n"/>
      <c r="G2200" s="14" t="n"/>
      <c r="H2200" s="15" t="n"/>
      <c r="I2200" s="15" t="n"/>
      <c r="J2200" s="308" t="n"/>
      <c r="K2200" s="15" t="n"/>
      <c r="L2200" s="15" t="n"/>
      <c r="M2200" s="15" t="n"/>
      <c r="N2200" s="14" t="n"/>
      <c r="O2200" s="13" t="n"/>
      <c r="P2200" s="14" t="n"/>
      <c r="Q2200" s="15">
        <f>IF(N2200="Sí",0,H2200-I2200-K2200)</f>
        <v/>
      </c>
      <c r="R2200" s="14">
        <f>F2200-TODAY()</f>
        <v/>
      </c>
      <c r="S2200" s="14">
        <f>IF(N2200="Sí","🟢 Pagado",IF(R2200&lt;0,"🔴 Vencido",IF(R2200&lt;=7,"🟡 Por vencer","")))</f>
        <v/>
      </c>
      <c r="T2200" s="14" t="n"/>
      <c r="U2200" s="14" t="n"/>
      <c r="V2200" s="14" t="n"/>
      <c r="W2200" s="14" t="n"/>
      <c r="X2200" s="87" t="n"/>
    </row>
    <row r="2201">
      <c r="A2201" s="13" t="n"/>
      <c r="B2201" s="14" t="n"/>
      <c r="C2201" s="14" t="n"/>
      <c r="D2201" s="14" t="n"/>
      <c r="E2201" s="13" t="n"/>
      <c r="F2201" s="13" t="n"/>
      <c r="G2201" s="14" t="n"/>
      <c r="H2201" s="15" t="n"/>
      <c r="I2201" s="15" t="n"/>
      <c r="J2201" s="308" t="n"/>
      <c r="K2201" s="15" t="n"/>
      <c r="L2201" s="15" t="n"/>
      <c r="M2201" s="15" t="n"/>
      <c r="N2201" s="14" t="n"/>
      <c r="O2201" s="13" t="n"/>
      <c r="P2201" s="14" t="n"/>
      <c r="Q2201" s="15">
        <f>IF(N2201="Sí",0,H2201-I2201-K2201)</f>
        <v/>
      </c>
      <c r="R2201" s="14">
        <f>F2201-TODAY()</f>
        <v/>
      </c>
      <c r="S2201" s="14">
        <f>IF(N2201="Sí","🟢 Pagado",IF(R2201&lt;0,"🔴 Vencido",IF(R2201&lt;=7,"🟡 Por vencer","")))</f>
        <v/>
      </c>
      <c r="T2201" s="14" t="n"/>
      <c r="U2201" s="14" t="n"/>
      <c r="V2201" s="14" t="n"/>
      <c r="W2201" s="14" t="n"/>
      <c r="X2201" s="87" t="n"/>
    </row>
    <row r="2202">
      <c r="A2202" s="13" t="n"/>
      <c r="B2202" s="14" t="n"/>
      <c r="C2202" s="14" t="n"/>
      <c r="D2202" s="14" t="n"/>
      <c r="E2202" s="13" t="n"/>
      <c r="F2202" s="13" t="n"/>
      <c r="G2202" s="14" t="n"/>
      <c r="H2202" s="15" t="n"/>
      <c r="I2202" s="15" t="n"/>
      <c r="J2202" s="308" t="n"/>
      <c r="K2202" s="15" t="n"/>
      <c r="L2202" s="15" t="n"/>
      <c r="M2202" s="15" t="n"/>
      <c r="N2202" s="14" t="n"/>
      <c r="O2202" s="13" t="n"/>
      <c r="P2202" s="14" t="n"/>
      <c r="Q2202" s="15">
        <f>IF(N2202="Sí",0,H2202-I2202-K2202)</f>
        <v/>
      </c>
      <c r="R2202" s="14">
        <f>F2202-TODAY()</f>
        <v/>
      </c>
      <c r="S2202" s="14">
        <f>IF(N2202="Sí","🟢 Pagado",IF(R2202&lt;0,"🔴 Vencido",IF(R2202&lt;=7,"🟡 Por vencer","")))</f>
        <v/>
      </c>
      <c r="T2202" s="14" t="n"/>
      <c r="U2202" s="14" t="n"/>
      <c r="V2202" s="14" t="n"/>
      <c r="W2202" s="14" t="n"/>
      <c r="X2202" s="87" t="n"/>
    </row>
    <row r="2203">
      <c r="A2203" s="13" t="n"/>
      <c r="B2203" s="14" t="n"/>
      <c r="C2203" s="14" t="n"/>
      <c r="D2203" s="14" t="n"/>
      <c r="E2203" s="13" t="n"/>
      <c r="F2203" s="13" t="n"/>
      <c r="G2203" s="14" t="n"/>
      <c r="H2203" s="15" t="n"/>
      <c r="I2203" s="15" t="n"/>
      <c r="J2203" s="40" t="n"/>
      <c r="K2203" s="15" t="n"/>
      <c r="L2203" s="15" t="n"/>
      <c r="M2203" s="15" t="n"/>
      <c r="N2203" s="14" t="n"/>
      <c r="O2203" s="13" t="n"/>
      <c r="P2203" s="14" t="n"/>
      <c r="Q2203" s="15">
        <f>IF(N2203="Sí",0,H2203-I2203-K2203)</f>
        <v/>
      </c>
      <c r="R2203" s="14">
        <f>F2203-TODAY()</f>
        <v/>
      </c>
      <c r="S2203" s="14">
        <f>IF(N2203="Sí","🟢 Pagado",IF(R2203&lt;0,"🔴 Vencido",IF(R2203&lt;=7,"🟡 Por vencer","")))</f>
        <v/>
      </c>
      <c r="T2203" s="14" t="n"/>
      <c r="U2203" s="14" t="n"/>
      <c r="V2203" s="14" t="n"/>
      <c r="W2203" s="14" t="n"/>
      <c r="X2203" s="87" t="n"/>
    </row>
    <row r="2204">
      <c r="A2204" s="13" t="n"/>
      <c r="B2204" s="14" t="n"/>
      <c r="C2204" s="14" t="n"/>
      <c r="D2204" s="14" t="n"/>
      <c r="E2204" s="13" t="n"/>
      <c r="F2204" s="13" t="n"/>
      <c r="G2204" s="14" t="n"/>
      <c r="H2204" s="15" t="n"/>
      <c r="I2204" s="15" t="n"/>
      <c r="J2204" s="40" t="n"/>
      <c r="K2204" s="15" t="n"/>
      <c r="L2204" s="15" t="n"/>
      <c r="M2204" s="15" t="n"/>
      <c r="N2204" s="14" t="n"/>
      <c r="O2204" s="13" t="n"/>
      <c r="P2204" s="14" t="n"/>
      <c r="Q2204" s="15">
        <f>IF(N2204="Sí",0,H2204-I2204-K2204)</f>
        <v/>
      </c>
      <c r="R2204" s="14">
        <f>F2204-TODAY()</f>
        <v/>
      </c>
      <c r="S2204" s="14">
        <f>IF(N2204="Sí","🟢 Pagado",IF(R2204&lt;0,"🔴 Vencido",IF(R2204&lt;=7,"🟡 Por vencer","")))</f>
        <v/>
      </c>
      <c r="T2204" s="14" t="n"/>
      <c r="U2204" s="14" t="n"/>
      <c r="V2204" s="14" t="n"/>
      <c r="W2204" s="14" t="n"/>
      <c r="X2204" s="87" t="n"/>
    </row>
    <row r="2205">
      <c r="A2205" s="13" t="n"/>
      <c r="B2205" s="14" t="n"/>
      <c r="C2205" s="14" t="n"/>
      <c r="D2205" s="14" t="n"/>
      <c r="E2205" s="13" t="n"/>
      <c r="F2205" s="13" t="n"/>
      <c r="G2205" s="14" t="n"/>
      <c r="H2205" s="15" t="n"/>
      <c r="I2205" s="15" t="n"/>
      <c r="J2205" s="40" t="n"/>
      <c r="K2205" s="15" t="n"/>
      <c r="L2205" s="15" t="n"/>
      <c r="M2205" s="15" t="n"/>
      <c r="N2205" s="14" t="n"/>
      <c r="O2205" s="13" t="n"/>
      <c r="P2205" s="14" t="n"/>
      <c r="Q2205" s="15">
        <f>IF(N2205="Sí",0,H2205-I2205-K2205)</f>
        <v/>
      </c>
      <c r="R2205" s="14">
        <f>F2205-TODAY()</f>
        <v/>
      </c>
      <c r="S2205" s="14">
        <f>IF(N2205="Sí","🟢 Pagado",IF(R2205&lt;0,"🔴 Vencido",IF(R2205&lt;=7,"🟡 Por vencer","")))</f>
        <v/>
      </c>
      <c r="T2205" s="14" t="n"/>
      <c r="U2205" s="14" t="n"/>
      <c r="V2205" s="14" t="n"/>
      <c r="W2205" s="14" t="n"/>
      <c r="X2205" s="87" t="n"/>
    </row>
    <row r="2206">
      <c r="A2206" s="13" t="n"/>
      <c r="B2206" s="14" t="n"/>
      <c r="C2206" s="14" t="n"/>
      <c r="D2206" s="14" t="n"/>
      <c r="E2206" s="13" t="n"/>
      <c r="F2206" s="13" t="n"/>
      <c r="G2206" s="14" t="n"/>
      <c r="H2206" s="15" t="n"/>
      <c r="I2206" s="15" t="n"/>
      <c r="J2206" s="40" t="n"/>
      <c r="K2206" s="15" t="n"/>
      <c r="L2206" s="15" t="n"/>
      <c r="M2206" s="15" t="n"/>
      <c r="N2206" s="14" t="n"/>
      <c r="O2206" s="13" t="n"/>
      <c r="P2206" s="14" t="n"/>
      <c r="Q2206" s="15">
        <f>IF(N2206="Sí",0,H2206-I2206-K2206)</f>
        <v/>
      </c>
      <c r="R2206" s="14">
        <f>F2206-TODAY()</f>
        <v/>
      </c>
      <c r="S2206" s="14">
        <f>IF(N2206="Sí","🟢 Pagado",IF(R2206&lt;0,"🔴 Vencido",IF(R2206&lt;=7,"🟡 Por vencer","")))</f>
        <v/>
      </c>
      <c r="T2206" s="14" t="n"/>
      <c r="U2206" s="14" t="n"/>
      <c r="V2206" s="14" t="n"/>
      <c r="W2206" s="14" t="n"/>
      <c r="X2206" s="87" t="n"/>
    </row>
    <row r="2207">
      <c r="A2207" s="13" t="n"/>
      <c r="B2207" s="14" t="n"/>
      <c r="C2207" s="14" t="n"/>
      <c r="D2207" s="14" t="n"/>
      <c r="E2207" s="13" t="n"/>
      <c r="F2207" s="13" t="n"/>
      <c r="G2207" s="14" t="n"/>
      <c r="H2207" s="15" t="n"/>
      <c r="I2207" s="15" t="n"/>
      <c r="J2207" s="40" t="n"/>
      <c r="K2207" s="15" t="n"/>
      <c r="L2207" s="15" t="n"/>
      <c r="M2207" s="15" t="n"/>
      <c r="N2207" s="14" t="n"/>
      <c r="O2207" s="13" t="n"/>
      <c r="P2207" s="14" t="n"/>
      <c r="Q2207" s="15">
        <f>IF(N2207="Sí",0,H2207-I2207-K2207)</f>
        <v/>
      </c>
      <c r="R2207" s="14">
        <f>F2207-TODAY()</f>
        <v/>
      </c>
      <c r="S2207" s="14">
        <f>IF(N2207="Sí","🟢 Pagado",IF(R2207&lt;0,"🔴 Vencido",IF(R2207&lt;=7,"🟡 Por vencer","")))</f>
        <v/>
      </c>
      <c r="T2207" s="14" t="n"/>
      <c r="U2207" s="14" t="n"/>
      <c r="V2207" s="14" t="n"/>
      <c r="W2207" s="14" t="n"/>
      <c r="X2207" s="87" t="n"/>
    </row>
    <row r="2208">
      <c r="A2208" s="13" t="n"/>
      <c r="B2208" s="14" t="n"/>
      <c r="C2208" s="14" t="n"/>
      <c r="D2208" s="14" t="n"/>
      <c r="E2208" s="13" t="n"/>
      <c r="F2208" s="13" t="n"/>
      <c r="G2208" s="14" t="n"/>
      <c r="H2208" s="15" t="n"/>
      <c r="I2208" s="15" t="n"/>
      <c r="J2208" s="40" t="n"/>
      <c r="K2208" s="15" t="n"/>
      <c r="L2208" s="15" t="n"/>
      <c r="M2208" s="15" t="n"/>
      <c r="N2208" s="14" t="n"/>
      <c r="O2208" s="13" t="n"/>
      <c r="P2208" s="14" t="n"/>
      <c r="Q2208" s="15">
        <f>IF(N2208="Sí",0,H2208-I2208-K2208)</f>
        <v/>
      </c>
      <c r="R2208" s="14">
        <f>F2208-TODAY()</f>
        <v/>
      </c>
      <c r="S2208" s="14">
        <f>IF(N2208="Sí","🟢 Pagado",IF(R2208&lt;0,"🔴 Vencido",IF(R2208&lt;=7,"🟡 Por vencer","")))</f>
        <v/>
      </c>
      <c r="T2208" s="14" t="n"/>
      <c r="U2208" s="14" t="n"/>
      <c r="V2208" s="14" t="n"/>
      <c r="W2208" s="14" t="n"/>
      <c r="X2208" s="87" t="n"/>
    </row>
    <row r="2209">
      <c r="A2209" s="13" t="n"/>
      <c r="B2209" s="14" t="n"/>
      <c r="C2209" s="14" t="n"/>
      <c r="D2209" s="14" t="n"/>
      <c r="E2209" s="13" t="n"/>
      <c r="F2209" s="13" t="n"/>
      <c r="G2209" s="14" t="n"/>
      <c r="H2209" s="15" t="n"/>
      <c r="I2209" s="15" t="n"/>
      <c r="J2209" s="40" t="n"/>
      <c r="K2209" s="15" t="n"/>
      <c r="L2209" s="15" t="n"/>
      <c r="M2209" s="15" t="n"/>
      <c r="N2209" s="14" t="n"/>
      <c r="O2209" s="13" t="n"/>
      <c r="P2209" s="14" t="n"/>
      <c r="Q2209" s="15">
        <f>IF(N2209="Sí",0,H2209-I2209-K2209)</f>
        <v/>
      </c>
      <c r="R2209" s="14">
        <f>F2209-TODAY()</f>
        <v/>
      </c>
      <c r="S2209" s="14">
        <f>IF(N2209="Sí","🟢 Pagado",IF(R2209&lt;0,"🔴 Vencido",IF(R2209&lt;=7,"🟡 Por vencer","")))</f>
        <v/>
      </c>
      <c r="T2209" s="14" t="n"/>
      <c r="U2209" s="14" t="n"/>
      <c r="V2209" s="14" t="n"/>
      <c r="W2209" s="14" t="n"/>
      <c r="X2209" s="87" t="n"/>
    </row>
    <row r="2210">
      <c r="A2210" s="13" t="n"/>
      <c r="B2210" s="14" t="n"/>
      <c r="C2210" s="14" t="n"/>
      <c r="D2210" s="14" t="n"/>
      <c r="E2210" s="13" t="n"/>
      <c r="F2210" s="13" t="n"/>
      <c r="G2210" s="14" t="n"/>
      <c r="H2210" s="15" t="n"/>
      <c r="I2210" s="15" t="n"/>
      <c r="J2210" s="40" t="n"/>
      <c r="K2210" s="15" t="n"/>
      <c r="L2210" s="15" t="n"/>
      <c r="M2210" s="15" t="n"/>
      <c r="N2210" s="14" t="n"/>
      <c r="O2210" s="13" t="n"/>
      <c r="P2210" s="14" t="n"/>
      <c r="Q2210" s="15">
        <f>IF(N2210="Sí",0,H2210-I2210-K2210)</f>
        <v/>
      </c>
      <c r="R2210" s="14">
        <f>F2210-TODAY()</f>
        <v/>
      </c>
      <c r="S2210" s="14">
        <f>IF(N2210="Sí","🟢 Pagado",IF(R2210&lt;0,"🔴 Vencido",IF(R2210&lt;=7,"🟡 Por vencer","")))</f>
        <v/>
      </c>
      <c r="T2210" s="14" t="n"/>
      <c r="U2210" s="14" t="n"/>
      <c r="V2210" s="14" t="n"/>
      <c r="W2210" s="14" t="n"/>
      <c r="X2210" s="87" t="n"/>
    </row>
    <row r="2211">
      <c r="A2211" s="13" t="n"/>
      <c r="B2211" s="14" t="n"/>
      <c r="C2211" s="14" t="n"/>
      <c r="D2211" s="14" t="n"/>
      <c r="E2211" s="13" t="n"/>
      <c r="F2211" s="13" t="n"/>
      <c r="G2211" s="14" t="n"/>
      <c r="H2211" s="15" t="n"/>
      <c r="I2211" s="15" t="n"/>
      <c r="J2211" s="40" t="n"/>
      <c r="K2211" s="15" t="n"/>
      <c r="L2211" s="15" t="n"/>
      <c r="M2211" s="15" t="n"/>
      <c r="N2211" s="14" t="n"/>
      <c r="O2211" s="13" t="n"/>
      <c r="P2211" s="14" t="n"/>
      <c r="Q2211" s="15">
        <f>IF(N2211="Sí",0,H2211-I2211-K2211)</f>
        <v/>
      </c>
      <c r="R2211" s="14">
        <f>F2211-TODAY()</f>
        <v/>
      </c>
      <c r="S2211" s="14">
        <f>IF(N2211="Sí","🟢 Pagado",IF(R2211&lt;0,"🔴 Vencido",IF(R2211&lt;=7,"🟡 Por vencer","")))</f>
        <v/>
      </c>
      <c r="T2211" s="14" t="n"/>
      <c r="U2211" s="14" t="n"/>
      <c r="V2211" s="14" t="n"/>
      <c r="W2211" s="14" t="n"/>
      <c r="X2211" s="87" t="n"/>
    </row>
    <row r="2212">
      <c r="A2212" s="13" t="n"/>
      <c r="B2212" s="14" t="n"/>
      <c r="C2212" s="14" t="n"/>
      <c r="D2212" s="14" t="n"/>
      <c r="E2212" s="13" t="n"/>
      <c r="F2212" s="13" t="n"/>
      <c r="G2212" s="14" t="n"/>
      <c r="H2212" s="15" t="n"/>
      <c r="I2212" s="15" t="n"/>
      <c r="J2212" s="40" t="n"/>
      <c r="K2212" s="15" t="n"/>
      <c r="L2212" s="15" t="n"/>
      <c r="M2212" s="15" t="n"/>
      <c r="N2212" s="14" t="n"/>
      <c r="O2212" s="13" t="n"/>
      <c r="P2212" s="14" t="n"/>
      <c r="Q2212" s="15">
        <f>IF(N2212="Sí",0,H2212-I2212-K2212)</f>
        <v/>
      </c>
      <c r="R2212" s="14">
        <f>F2212-TODAY()</f>
        <v/>
      </c>
      <c r="S2212" s="14">
        <f>IF(N2212="Sí","🟢 Pagado",IF(R2212&lt;0,"🔴 Vencido",IF(R2212&lt;=7,"🟡 Por vencer","")))</f>
        <v/>
      </c>
      <c r="T2212" s="14" t="n"/>
      <c r="U2212" s="14" t="n"/>
      <c r="V2212" s="14" t="n"/>
      <c r="W2212" s="14" t="n"/>
      <c r="X2212" s="87" t="n"/>
    </row>
    <row r="2213">
      <c r="A2213" s="13" t="n"/>
      <c r="B2213" s="14" t="n"/>
      <c r="C2213" s="14" t="n"/>
      <c r="D2213" s="14" t="n"/>
      <c r="E2213" s="13" t="n"/>
      <c r="F2213" s="13" t="n"/>
      <c r="G2213" s="14" t="n"/>
      <c r="H2213" s="15" t="n"/>
      <c r="I2213" s="15" t="n"/>
      <c r="J2213" s="40" t="n"/>
      <c r="K2213" s="15" t="n"/>
      <c r="L2213" s="15" t="n"/>
      <c r="M2213" s="15" t="n"/>
      <c r="N2213" s="14" t="n"/>
      <c r="O2213" s="13" t="n"/>
      <c r="P2213" s="14" t="n"/>
      <c r="Q2213" s="15">
        <f>IF(N2213="Sí",0,H2213-I2213-K2213)</f>
        <v/>
      </c>
      <c r="R2213" s="14">
        <f>F2213-TODAY()</f>
        <v/>
      </c>
      <c r="S2213" s="14">
        <f>IF(N2213="Sí","🟢 Pagado",IF(R2213&lt;0,"🔴 Vencido",IF(R2213&lt;=7,"🟡 Por vencer","")))</f>
        <v/>
      </c>
      <c r="T2213" s="14" t="n"/>
      <c r="U2213" s="14" t="n"/>
      <c r="V2213" s="14" t="n"/>
      <c r="W2213" s="14" t="n"/>
      <c r="X2213" s="87" t="n"/>
    </row>
    <row r="2214">
      <c r="A2214" s="13" t="n"/>
      <c r="B2214" s="14" t="n"/>
      <c r="C2214" s="14" t="n"/>
      <c r="D2214" s="14" t="n"/>
      <c r="E2214" s="13" t="n"/>
      <c r="F2214" s="13" t="n"/>
      <c r="G2214" s="14" t="n"/>
      <c r="H2214" s="15" t="n"/>
      <c r="I2214" s="15" t="n"/>
      <c r="J2214" s="40" t="n"/>
      <c r="K2214" s="15" t="n"/>
      <c r="L2214" s="15" t="n"/>
      <c r="M2214" s="15" t="n"/>
      <c r="N2214" s="14" t="n"/>
      <c r="O2214" s="13" t="n"/>
      <c r="P2214" s="14" t="n"/>
      <c r="Q2214" s="15">
        <f>IF(N2214="Sí",0,H2214-I2214-K2214)</f>
        <v/>
      </c>
      <c r="R2214" s="14">
        <f>F2214-TODAY()</f>
        <v/>
      </c>
      <c r="S2214" s="14">
        <f>IF(N2214="Sí","🟢 Pagado",IF(R2214&lt;0,"🔴 Vencido",IF(R2214&lt;=7,"🟡 Por vencer","")))</f>
        <v/>
      </c>
      <c r="T2214" s="14" t="n"/>
      <c r="U2214" s="14" t="n"/>
      <c r="V2214" s="14" t="n"/>
      <c r="W2214" s="14" t="n"/>
      <c r="X2214" s="87" t="n"/>
    </row>
    <row r="2215">
      <c r="A2215" s="13" t="n"/>
      <c r="B2215" s="14" t="n"/>
      <c r="C2215" s="14" t="n"/>
      <c r="D2215" s="14" t="n"/>
      <c r="E2215" s="13" t="n"/>
      <c r="F2215" s="13" t="n"/>
      <c r="G2215" s="14" t="n"/>
      <c r="H2215" s="15" t="n"/>
      <c r="I2215" s="15" t="n"/>
      <c r="J2215" s="40" t="n"/>
      <c r="K2215" s="15" t="n"/>
      <c r="L2215" s="15" t="n"/>
      <c r="M2215" s="15" t="n"/>
      <c r="N2215" s="14" t="n"/>
      <c r="O2215" s="13" t="n"/>
      <c r="P2215" s="14" t="n"/>
      <c r="Q2215" s="15">
        <f>IF(N2215="Sí",0,H2215-I2215-K2215)</f>
        <v/>
      </c>
      <c r="R2215" s="14">
        <f>F2215-TODAY()</f>
        <v/>
      </c>
      <c r="S2215" s="14">
        <f>IF(N2215="Sí","🟢 Pagado",IF(R2215&lt;0,"🔴 Vencido",IF(R2215&lt;=7,"🟡 Por vencer","")))</f>
        <v/>
      </c>
      <c r="T2215" s="14" t="n"/>
      <c r="U2215" s="14" t="n"/>
      <c r="V2215" s="14" t="n"/>
      <c r="W2215" s="14" t="n"/>
      <c r="X2215" s="87" t="n"/>
    </row>
    <row r="2216">
      <c r="A2216" s="13" t="n"/>
      <c r="B2216" s="14" t="n"/>
      <c r="C2216" s="14" t="n"/>
      <c r="D2216" s="14" t="n"/>
      <c r="E2216" s="13" t="n"/>
      <c r="F2216" s="13" t="n"/>
      <c r="G2216" s="14" t="n"/>
      <c r="H2216" s="15" t="n"/>
      <c r="I2216" s="15" t="n"/>
      <c r="J2216" s="40" t="n"/>
      <c r="K2216" s="15" t="n"/>
      <c r="L2216" s="15" t="n"/>
      <c r="M2216" s="15" t="n"/>
      <c r="N2216" s="14" t="n"/>
      <c r="O2216" s="13" t="n"/>
      <c r="P2216" s="14" t="n"/>
      <c r="Q2216" s="15">
        <f>IF(N2216="Sí",0,H2216-I2216-K2216)</f>
        <v/>
      </c>
      <c r="R2216" s="14">
        <f>F2216-TODAY()</f>
        <v/>
      </c>
      <c r="S2216" s="14">
        <f>IF(N2216="Sí","🟢 Pagado",IF(R2216&lt;0,"🔴 Vencido",IF(R2216&lt;=7,"🟡 Por vencer","")))</f>
        <v/>
      </c>
      <c r="T2216" s="14" t="n"/>
      <c r="U2216" s="14" t="n"/>
      <c r="V2216" s="14" t="n"/>
      <c r="W2216" s="14" t="n"/>
      <c r="X2216" s="87" t="n"/>
    </row>
    <row r="2217">
      <c r="A2217" s="13" t="n"/>
      <c r="B2217" s="14" t="n"/>
      <c r="C2217" s="14" t="n"/>
      <c r="D2217" s="14" t="n"/>
      <c r="E2217" s="13" t="n"/>
      <c r="F2217" s="13" t="n"/>
      <c r="G2217" s="14" t="n"/>
      <c r="H2217" s="15" t="n"/>
      <c r="I2217" s="15" t="n"/>
      <c r="J2217" s="40" t="n"/>
      <c r="K2217" s="15" t="n"/>
      <c r="L2217" s="15" t="n"/>
      <c r="M2217" s="15" t="n"/>
      <c r="N2217" s="14" t="n"/>
      <c r="O2217" s="13" t="n"/>
      <c r="P2217" s="14" t="n"/>
      <c r="Q2217" s="15">
        <f>IF(N2217="Sí",0,H2217-I2217-K2217)</f>
        <v/>
      </c>
      <c r="R2217" s="14">
        <f>F2217-TODAY()</f>
        <v/>
      </c>
      <c r="S2217" s="14">
        <f>IF(N2217="Sí","🟢 Pagado",IF(R2217&lt;0,"🔴 Vencido",IF(R2217&lt;=7,"🟡 Por vencer","")))</f>
        <v/>
      </c>
      <c r="T2217" s="90" t="n"/>
      <c r="U2217" s="91" t="n"/>
      <c r="V2217" s="91" t="n"/>
      <c r="W2217" s="91" t="n"/>
      <c r="X2217" s="87" t="n"/>
    </row>
    <row r="2218">
      <c r="A2218" s="13" t="n"/>
      <c r="B2218" s="14" t="n"/>
      <c r="C2218" s="14" t="n"/>
      <c r="D2218" s="14" t="n"/>
      <c r="E2218" s="13" t="n"/>
      <c r="F2218" s="13" t="n"/>
      <c r="G2218" s="14" t="n"/>
      <c r="H2218" s="15" t="n"/>
      <c r="I2218" s="15" t="n"/>
      <c r="J2218" s="40" t="n"/>
      <c r="K2218" s="15" t="n"/>
      <c r="L2218" s="15" t="n"/>
      <c r="M2218" s="15" t="n"/>
      <c r="N2218" s="14" t="n"/>
      <c r="O2218" s="13" t="n"/>
      <c r="P2218" s="14" t="n"/>
      <c r="Q2218" s="15">
        <f>IF(N2218="Sí",0,H2218-I2218-K2218)</f>
        <v/>
      </c>
      <c r="R2218" s="14">
        <f>F2218-TODAY()</f>
        <v/>
      </c>
      <c r="S2218" s="14">
        <f>IF(N2218="Sí","🟢 Pagado",IF(R2218&lt;0,"🔴 Vencido",IF(R2218&lt;=7,"🟡 Por vencer","")))</f>
        <v/>
      </c>
      <c r="T2218" s="88" t="n"/>
      <c r="U2218" s="89" t="n"/>
      <c r="V2218" s="89" t="n"/>
      <c r="W2218" s="89" t="n"/>
      <c r="X2218" s="87" t="n"/>
    </row>
    <row r="2219">
      <c r="A2219" s="13" t="n"/>
      <c r="B2219" s="14" t="n"/>
      <c r="C2219" s="14" t="n"/>
      <c r="D2219" s="14" t="n"/>
      <c r="E2219" s="13" t="n"/>
      <c r="F2219" s="13" t="n"/>
      <c r="G2219" s="14" t="n"/>
      <c r="H2219" s="15" t="n"/>
      <c r="I2219" s="15" t="n"/>
      <c r="J2219" s="40" t="n"/>
      <c r="K2219" s="15" t="n"/>
      <c r="L2219" s="15" t="n"/>
      <c r="M2219" s="15" t="n"/>
      <c r="N2219" s="14" t="n"/>
      <c r="O2219" s="13" t="n"/>
      <c r="P2219" s="14" t="n"/>
      <c r="Q2219" s="15">
        <f>IF(N2219="Sí",0,H2219-I2219-K2219)</f>
        <v/>
      </c>
      <c r="R2219" s="14">
        <f>F2219-TODAY()</f>
        <v/>
      </c>
      <c r="S2219" s="14">
        <f>IF(N2219="Sí","🟢 Pagado",IF(R2219&lt;0,"🔴 Vencido",IF(R2219&lt;=7,"🟡 Por vencer","")))</f>
        <v/>
      </c>
      <c r="T2219" s="88" t="n"/>
      <c r="U2219" s="89" t="n"/>
      <c r="V2219" s="89" t="n"/>
      <c r="W2219" s="89" t="n"/>
      <c r="X2219" s="87" t="n"/>
    </row>
    <row r="2220">
      <c r="A2220" s="13" t="n"/>
      <c r="B2220" s="14" t="n"/>
      <c r="C2220" s="14" t="n"/>
      <c r="D2220" s="14" t="n"/>
      <c r="E2220" s="13" t="n"/>
      <c r="F2220" s="13" t="n"/>
      <c r="G2220" s="14" t="n"/>
      <c r="H2220" s="15" t="n"/>
      <c r="I2220" s="15" t="n"/>
      <c r="J2220" s="40" t="n"/>
      <c r="K2220" s="15" t="n"/>
      <c r="L2220" s="15" t="n"/>
      <c r="M2220" s="15" t="n"/>
      <c r="N2220" s="14" t="n"/>
      <c r="O2220" s="13" t="n"/>
      <c r="P2220" s="14" t="n"/>
      <c r="Q2220" s="15">
        <f>IF(N2220="Sí",0,H2220-I2220-K2220)</f>
        <v/>
      </c>
      <c r="R2220" s="14">
        <f>F2220-TODAY()</f>
        <v/>
      </c>
      <c r="S2220" s="14">
        <f>IF(N2220="Sí","🟢 Pagado",IF(R2220&lt;0,"🔴 Vencido",IF(R2220&lt;=7,"🟡 Por vencer","")))</f>
        <v/>
      </c>
      <c r="T2220" s="88" t="n"/>
      <c r="U2220" s="89" t="n"/>
      <c r="V2220" s="89" t="n"/>
      <c r="W2220" s="89" t="n"/>
      <c r="X2220" s="87" t="n"/>
    </row>
    <row r="2221">
      <c r="A2221" s="13" t="n"/>
      <c r="B2221" s="14" t="n"/>
      <c r="C2221" s="14" t="n"/>
      <c r="D2221" s="14" t="n"/>
      <c r="E2221" s="13" t="n"/>
      <c r="F2221" s="13" t="n"/>
      <c r="G2221" s="14" t="n"/>
      <c r="H2221" s="15" t="n"/>
      <c r="I2221" s="15" t="n"/>
      <c r="J2221" s="40" t="n"/>
      <c r="K2221" s="15" t="n"/>
      <c r="L2221" s="15" t="n"/>
      <c r="M2221" s="15" t="n"/>
      <c r="N2221" s="14" t="n"/>
      <c r="O2221" s="13" t="n"/>
      <c r="P2221" s="14" t="n"/>
      <c r="Q2221" s="15">
        <f>IF(N2221="Sí",0,H2221-I2221-K2221)</f>
        <v/>
      </c>
      <c r="R2221" s="14">
        <f>F2221-TODAY()</f>
        <v/>
      </c>
      <c r="S2221" s="14">
        <f>IF(N2221="Sí","🟢 Pagado",IF(R2221&lt;0,"🔴 Vencido",IF(R2221&lt;=7,"🟡 Por vencer","")))</f>
        <v/>
      </c>
      <c r="T2221" s="88" t="n"/>
      <c r="U2221" s="89" t="n"/>
      <c r="V2221" s="89" t="n"/>
      <c r="W2221" s="89" t="n"/>
      <c r="X2221" s="87" t="n"/>
    </row>
    <row r="2222">
      <c r="A2222" s="13" t="n"/>
      <c r="B2222" s="14" t="n"/>
      <c r="C2222" s="14" t="n"/>
      <c r="D2222" s="14" t="n"/>
      <c r="E2222" s="13" t="n"/>
      <c r="F2222" s="13" t="n"/>
      <c r="G2222" s="14" t="n"/>
      <c r="H2222" s="15" t="n"/>
      <c r="I2222" s="15" t="n"/>
      <c r="J2222" s="40" t="n"/>
      <c r="K2222" s="15" t="n"/>
      <c r="L2222" s="15" t="n"/>
      <c r="M2222" s="15" t="n"/>
      <c r="N2222" s="14" t="n"/>
      <c r="O2222" s="13" t="n"/>
      <c r="P2222" s="14" t="n"/>
      <c r="Q2222" s="15">
        <f>IF(N2222="Sí",0,H2222-I2222-K2222)</f>
        <v/>
      </c>
      <c r="R2222" s="14">
        <f>F2222-TODAY()</f>
        <v/>
      </c>
      <c r="S2222" s="14">
        <f>IF(N2222="Sí","🟢 Pagado",IF(R2222&lt;0,"🔴 Vencido",IF(R2222&lt;=7,"🟡 Por vencer","")))</f>
        <v/>
      </c>
      <c r="T2222" s="88" t="n"/>
      <c r="U2222" s="89" t="n"/>
      <c r="V2222" s="89" t="n"/>
      <c r="W2222" s="89" t="n"/>
      <c r="X2222" s="87" t="n"/>
    </row>
    <row r="2223">
      <c r="A2223" s="13" t="n"/>
      <c r="B2223" s="14" t="n"/>
      <c r="C2223" s="14" t="n"/>
      <c r="D2223" s="14" t="n"/>
      <c r="E2223" s="13" t="n"/>
      <c r="F2223" s="13" t="n"/>
      <c r="G2223" s="14" t="n"/>
      <c r="H2223" s="15" t="n"/>
      <c r="I2223" s="15" t="n"/>
      <c r="J2223" s="40" t="n"/>
      <c r="K2223" s="15" t="n"/>
      <c r="L2223" s="15" t="n"/>
      <c r="M2223" s="15" t="n"/>
      <c r="N2223" s="14" t="n"/>
      <c r="O2223" s="13" t="n"/>
      <c r="P2223" s="14" t="n"/>
      <c r="Q2223" s="15">
        <f>IF(N2223="Sí",0,H2223-I2223-K2223)</f>
        <v/>
      </c>
      <c r="R2223" s="14">
        <f>F2223-TODAY()</f>
        <v/>
      </c>
      <c r="S2223" s="14">
        <f>IF(N2223="Sí","🟢 Pagado",IF(R2223&lt;0,"🔴 Vencido",IF(R2223&lt;=7,"🟡 Por vencer","")))</f>
        <v/>
      </c>
      <c r="T2223" s="88" t="n"/>
      <c r="U2223" s="89" t="n"/>
      <c r="V2223" s="89" t="n"/>
      <c r="W2223" s="89" t="n"/>
      <c r="X2223" s="87" t="n"/>
    </row>
    <row r="2224">
      <c r="A2224" s="13" t="n"/>
      <c r="B2224" s="14" t="n"/>
      <c r="C2224" s="14" t="n"/>
      <c r="D2224" s="14" t="n"/>
      <c r="E2224" s="13" t="n"/>
      <c r="F2224" s="13" t="n"/>
      <c r="G2224" s="14" t="n"/>
      <c r="H2224" s="15" t="n"/>
      <c r="I2224" s="15" t="n"/>
      <c r="J2224" s="40" t="n"/>
      <c r="K2224" s="15" t="n"/>
      <c r="L2224" s="15" t="n"/>
      <c r="M2224" s="15" t="n"/>
      <c r="N2224" s="14" t="n"/>
      <c r="O2224" s="13" t="n"/>
      <c r="P2224" s="14" t="n"/>
      <c r="Q2224" s="15">
        <f>IF(N2224="Sí",0,H2224-I2224-K2224)</f>
        <v/>
      </c>
      <c r="R2224" s="14">
        <f>F2224-TODAY()</f>
        <v/>
      </c>
      <c r="S2224" s="14">
        <f>IF(N2224="Sí","🟢 Pagado",IF(R2224&lt;0,"🔴 Vencido",IF(R2224&lt;=7,"🟡 Por vencer","")))</f>
        <v/>
      </c>
      <c r="T2224" s="88" t="n"/>
      <c r="U2224" s="89" t="n"/>
      <c r="V2224" s="89" t="n"/>
      <c r="W2224" s="89" t="n"/>
      <c r="X2224" s="87" t="n"/>
    </row>
    <row r="2225">
      <c r="A2225" s="13" t="n"/>
      <c r="B2225" s="14" t="n"/>
      <c r="C2225" s="14" t="n"/>
      <c r="D2225" s="14" t="n"/>
      <c r="E2225" s="13" t="n"/>
      <c r="F2225" s="13" t="n"/>
      <c r="G2225" s="14" t="n"/>
      <c r="H2225" s="15" t="n"/>
      <c r="I2225" s="15" t="n"/>
      <c r="J2225" s="40" t="n"/>
      <c r="K2225" s="15" t="n"/>
      <c r="L2225" s="15" t="n"/>
      <c r="M2225" s="15" t="n"/>
      <c r="N2225" s="14" t="n"/>
      <c r="O2225" s="13" t="n"/>
      <c r="P2225" s="14" t="n"/>
      <c r="Q2225" s="15">
        <f>IF(N2225="Sí",0,H2225-I2225-K2225)</f>
        <v/>
      </c>
      <c r="R2225" s="14">
        <f>F2225-TODAY()</f>
        <v/>
      </c>
      <c r="S2225" s="14">
        <f>IF(N2225="Sí","🟢 Pagado",IF(R2225&lt;0,"🔴 Vencido",IF(R2225&lt;=7,"🟡 Por vencer","")))</f>
        <v/>
      </c>
      <c r="T2225" s="88" t="n"/>
      <c r="U2225" s="89" t="n"/>
      <c r="V2225" s="89" t="n"/>
      <c r="W2225" s="89" t="n"/>
      <c r="X2225" s="87" t="n"/>
    </row>
    <row r="2226">
      <c r="A2226" s="13" t="n"/>
      <c r="B2226" s="14" t="n"/>
      <c r="C2226" s="14" t="n"/>
      <c r="D2226" s="14" t="n"/>
      <c r="E2226" s="13" t="n"/>
      <c r="F2226" s="13" t="n"/>
      <c r="G2226" s="14" t="n"/>
      <c r="H2226" s="15" t="n"/>
      <c r="I2226" s="15" t="n"/>
      <c r="J2226" s="40" t="n"/>
      <c r="K2226" s="15" t="n"/>
      <c r="L2226" s="15" t="n"/>
      <c r="M2226" s="15" t="n"/>
      <c r="N2226" s="14" t="n"/>
      <c r="O2226" s="13" t="n"/>
      <c r="P2226" s="14" t="n"/>
      <c r="Q2226" s="15">
        <f>IF(N2226="Sí",0,H2226-I2226-K2226)</f>
        <v/>
      </c>
      <c r="R2226" s="14">
        <f>F2226-TODAY()</f>
        <v/>
      </c>
      <c r="S2226" s="14">
        <f>IF(N2226="Sí","🟢 Pagado",IF(R2226&lt;0,"🔴 Vencido",IF(R2226&lt;=7,"🟡 Por vencer","")))</f>
        <v/>
      </c>
      <c r="T2226" s="88" t="n"/>
      <c r="U2226" s="89" t="n"/>
      <c r="V2226" s="89" t="n"/>
      <c r="W2226" s="89" t="n"/>
      <c r="X2226" s="87" t="n"/>
    </row>
    <row r="2227">
      <c r="A2227" s="13" t="n"/>
      <c r="B2227" s="14" t="n"/>
      <c r="C2227" s="14" t="n"/>
      <c r="D2227" s="14" t="n"/>
      <c r="E2227" s="13" t="n"/>
      <c r="F2227" s="13" t="n"/>
      <c r="G2227" s="14" t="n"/>
      <c r="H2227" s="15" t="n"/>
      <c r="I2227" s="15" t="n"/>
      <c r="J2227" s="40" t="n"/>
      <c r="K2227" s="15" t="n"/>
      <c r="L2227" s="15" t="n"/>
      <c r="M2227" s="15" t="n"/>
      <c r="N2227" s="14" t="n"/>
      <c r="O2227" s="13" t="n"/>
      <c r="P2227" s="14" t="n"/>
      <c r="Q2227" s="15">
        <f>IF(N2227="Sí",0,H2227-I2227-K2227)</f>
        <v/>
      </c>
      <c r="R2227" s="14">
        <f>F2227-TODAY()</f>
        <v/>
      </c>
      <c r="S2227" s="14">
        <f>IF(N2227="Sí","🟢 Pagado",IF(R2227&lt;0,"🔴 Vencido",IF(R2227&lt;=7,"🟡 Por vencer","")))</f>
        <v/>
      </c>
      <c r="T2227" s="88" t="n"/>
      <c r="U2227" s="89" t="n"/>
      <c r="V2227" s="89" t="n"/>
      <c r="W2227" s="89" t="n"/>
      <c r="X2227" s="87" t="n"/>
    </row>
    <row r="2228">
      <c r="A2228" s="13" t="n"/>
      <c r="B2228" s="14" t="n"/>
      <c r="C2228" s="14" t="n"/>
      <c r="D2228" s="14" t="n"/>
      <c r="E2228" s="13" t="n"/>
      <c r="F2228" s="13" t="n"/>
      <c r="G2228" s="14" t="n"/>
      <c r="H2228" s="15" t="n"/>
      <c r="I2228" s="15" t="n"/>
      <c r="J2228" s="40" t="n"/>
      <c r="K2228" s="15" t="n"/>
      <c r="L2228" s="15" t="n"/>
      <c r="M2228" s="15" t="n"/>
      <c r="N2228" s="14" t="n"/>
      <c r="O2228" s="13" t="n"/>
      <c r="P2228" s="14" t="n"/>
      <c r="Q2228" s="15">
        <f>IF(N2228="Sí",0,H2228-I2228-K2228)</f>
        <v/>
      </c>
      <c r="R2228" s="14">
        <f>F2228-TODAY()</f>
        <v/>
      </c>
      <c r="S2228" s="14">
        <f>IF(N2228="Sí","🟢 Pagado",IF(R2228&lt;0,"🔴 Vencido",IF(R2228&lt;=7,"🟡 Por vencer","")))</f>
        <v/>
      </c>
      <c r="T2228" s="88" t="n"/>
      <c r="U2228" s="89" t="n"/>
      <c r="V2228" s="89" t="n"/>
      <c r="W2228" s="89" t="n"/>
      <c r="X2228" s="87" t="n"/>
    </row>
    <row r="2229">
      <c r="A2229" s="13" t="n"/>
      <c r="B2229" s="14" t="n"/>
      <c r="C2229" s="14" t="n"/>
      <c r="D2229" s="14" t="n"/>
      <c r="E2229" s="13" t="n"/>
      <c r="F2229" s="13" t="n"/>
      <c r="G2229" s="14" t="n"/>
      <c r="H2229" s="15" t="n"/>
      <c r="I2229" s="15" t="n"/>
      <c r="J2229" s="40" t="n"/>
      <c r="K2229" s="15" t="n"/>
      <c r="L2229" s="15" t="n"/>
      <c r="M2229" s="15" t="n"/>
      <c r="N2229" s="14" t="n"/>
      <c r="O2229" s="13" t="n"/>
      <c r="P2229" s="14" t="n"/>
      <c r="Q2229" s="15">
        <f>IF(N2229="Sí",0,H2229-I2229-K2229)</f>
        <v/>
      </c>
      <c r="R2229" s="14">
        <f>F2229-TODAY()</f>
        <v/>
      </c>
      <c r="S2229" s="14">
        <f>IF(N2229="Sí","🟢 Pagado",IF(R2229&lt;0,"🔴 Vencido",IF(R2229&lt;=7,"🟡 Por vencer","")))</f>
        <v/>
      </c>
      <c r="T2229" s="88" t="n"/>
      <c r="U2229" s="89" t="n"/>
      <c r="V2229" s="89" t="n"/>
      <c r="W2229" s="89" t="n"/>
      <c r="X2229" s="87" t="n"/>
    </row>
    <row r="2230">
      <c r="A2230" s="13" t="n"/>
      <c r="B2230" s="14" t="n"/>
      <c r="C2230" s="14" t="n"/>
      <c r="D2230" s="14" t="n"/>
      <c r="E2230" s="13" t="n"/>
      <c r="F2230" s="13" t="n"/>
      <c r="G2230" s="14" t="n"/>
      <c r="H2230" s="15" t="n"/>
      <c r="I2230" s="15" t="n"/>
      <c r="J2230" s="40" t="n"/>
      <c r="K2230" s="15" t="n"/>
      <c r="L2230" s="15" t="n"/>
      <c r="M2230" s="15" t="n"/>
      <c r="N2230" s="14" t="n"/>
      <c r="O2230" s="13" t="n"/>
      <c r="P2230" s="14" t="n"/>
      <c r="Q2230" s="15">
        <f>IF(N2230="Sí",0,H2230-I2230-K2230)</f>
        <v/>
      </c>
      <c r="R2230" s="14">
        <f>F2230-TODAY()</f>
        <v/>
      </c>
      <c r="S2230" s="14">
        <f>IF(N2230="Sí","🟢 Pagado",IF(R2230&lt;0,"🔴 Vencido",IF(R2230&lt;=7,"🟡 Por vencer","")))</f>
        <v/>
      </c>
      <c r="T2230" s="88" t="n"/>
      <c r="U2230" s="89" t="n"/>
      <c r="V2230" s="89" t="n"/>
      <c r="W2230" s="89" t="n"/>
      <c r="X2230" s="87" t="n"/>
    </row>
    <row r="2231">
      <c r="A2231" s="13" t="n"/>
      <c r="B2231" s="14" t="n"/>
      <c r="C2231" s="14" t="n"/>
      <c r="D2231" s="14" t="n"/>
      <c r="E2231" s="13" t="n"/>
      <c r="F2231" s="13" t="n"/>
      <c r="G2231" s="14" t="n"/>
      <c r="H2231" s="15" t="n"/>
      <c r="I2231" s="15" t="n"/>
      <c r="J2231" s="40" t="n"/>
      <c r="K2231" s="15" t="n"/>
      <c r="L2231" s="15" t="n"/>
      <c r="M2231" s="15" t="n"/>
      <c r="N2231" s="14" t="n"/>
      <c r="O2231" s="13" t="n"/>
      <c r="P2231" s="14" t="n"/>
      <c r="Q2231" s="15">
        <f>IF(N2231="Sí",0,H2231-I2231-K2231)</f>
        <v/>
      </c>
      <c r="R2231" s="14">
        <f>F2231-TODAY()</f>
        <v/>
      </c>
      <c r="S2231" s="14">
        <f>IF(N2231="Sí","🟢 Pagado",IF(R2231&lt;0,"🔴 Vencido",IF(R2231&lt;=7,"🟡 Por vencer","")))</f>
        <v/>
      </c>
      <c r="T2231" s="88" t="n"/>
      <c r="U2231" s="89" t="n"/>
      <c r="V2231" s="89" t="n"/>
      <c r="W2231" s="89" t="n"/>
      <c r="X2231" s="87" t="n"/>
    </row>
    <row r="2232">
      <c r="A2232" s="13" t="n"/>
      <c r="B2232" s="14" t="n"/>
      <c r="C2232" s="14" t="n"/>
      <c r="D2232" s="14" t="n"/>
      <c r="E2232" s="13" t="n"/>
      <c r="F2232" s="13" t="n"/>
      <c r="G2232" s="14" t="n"/>
      <c r="H2232" s="15" t="n"/>
      <c r="I2232" s="15" t="n"/>
      <c r="J2232" s="40" t="n"/>
      <c r="K2232" s="15" t="n"/>
      <c r="L2232" s="15" t="n"/>
      <c r="M2232" s="15" t="n"/>
      <c r="N2232" s="14" t="n"/>
      <c r="O2232" s="13" t="n"/>
      <c r="P2232" s="14" t="n"/>
      <c r="Q2232" s="15">
        <f>IF(N2232="Sí",0,H2232-I2232-K2232)</f>
        <v/>
      </c>
      <c r="R2232" s="14">
        <f>F2232-TODAY()</f>
        <v/>
      </c>
      <c r="S2232" s="14">
        <f>IF(N2232="Sí","🟢 Pagado",IF(R2232&lt;0,"🔴 Vencido",IF(R2232&lt;=7,"🟡 Por vencer","")))</f>
        <v/>
      </c>
      <c r="T2232" s="88" t="n"/>
      <c r="U2232" s="89" t="n"/>
      <c r="V2232" s="89" t="n"/>
      <c r="W2232" s="89" t="n"/>
      <c r="X2232" s="87" t="n"/>
    </row>
    <row r="2233">
      <c r="A2233" s="13" t="n"/>
      <c r="B2233" s="14" t="n"/>
      <c r="C2233" s="14" t="n"/>
      <c r="D2233" s="14" t="n"/>
      <c r="E2233" s="13" t="n"/>
      <c r="F2233" s="13" t="n"/>
      <c r="G2233" s="14" t="n"/>
      <c r="H2233" s="15" t="n"/>
      <c r="I2233" s="15" t="n"/>
      <c r="J2233" s="40" t="n"/>
      <c r="K2233" s="15" t="n"/>
      <c r="L2233" s="15" t="n"/>
      <c r="M2233" s="15" t="n"/>
      <c r="N2233" s="14" t="n"/>
      <c r="O2233" s="13" t="n"/>
      <c r="P2233" s="14" t="n"/>
      <c r="Q2233" s="15">
        <f>IF(N2233="Sí",0,H2233-I2233-K2233)</f>
        <v/>
      </c>
      <c r="R2233" s="14">
        <f>F2233-TODAY()</f>
        <v/>
      </c>
      <c r="S2233" s="14">
        <f>IF(N2233="Sí","🟢 Pagado",IF(R2233&lt;0,"🔴 Vencido",IF(R2233&lt;=7,"🟡 Por vencer","")))</f>
        <v/>
      </c>
      <c r="T2233" s="88" t="n"/>
      <c r="U2233" s="89" t="n"/>
      <c r="V2233" s="89" t="n"/>
      <c r="W2233" s="89" t="n"/>
      <c r="X2233" s="87" t="n"/>
    </row>
    <row r="2234">
      <c r="A2234" s="13" t="n"/>
      <c r="B2234" s="14" t="n"/>
      <c r="C2234" s="14" t="n"/>
      <c r="D2234" s="14" t="n"/>
      <c r="E2234" s="13" t="n"/>
      <c r="F2234" s="13" t="n"/>
      <c r="G2234" s="14" t="n"/>
      <c r="H2234" s="15" t="n"/>
      <c r="I2234" s="15" t="n"/>
      <c r="J2234" s="40" t="n"/>
      <c r="K2234" s="15" t="n"/>
      <c r="L2234" s="15" t="n"/>
      <c r="M2234" s="15" t="n"/>
      <c r="N2234" s="14" t="n"/>
      <c r="O2234" s="13" t="n"/>
      <c r="P2234" s="14" t="n"/>
      <c r="Q2234" s="15">
        <f>IF(N2234="Sí",0,H2234-I2234-K2234)</f>
        <v/>
      </c>
      <c r="R2234" s="14">
        <f>F2234-TODAY()</f>
        <v/>
      </c>
      <c r="S2234" s="14">
        <f>IF(N2234="Sí","🟢 Pagado",IF(R2234&lt;0,"🔴 Vencido",IF(R2234&lt;=7,"🟡 Por vencer","")))</f>
        <v/>
      </c>
      <c r="T2234" s="88" t="n"/>
      <c r="U2234" s="89" t="n"/>
      <c r="V2234" s="89" t="n"/>
      <c r="W2234" s="89" t="n"/>
      <c r="X2234" s="87" t="n"/>
    </row>
    <row r="2235">
      <c r="A2235" s="13" t="n"/>
      <c r="B2235" s="14" t="n"/>
      <c r="C2235" s="14" t="n"/>
      <c r="D2235" s="14" t="n"/>
      <c r="E2235" s="13" t="n"/>
      <c r="F2235" s="13" t="n"/>
      <c r="G2235" s="14" t="n"/>
      <c r="H2235" s="15" t="n"/>
      <c r="I2235" s="15" t="n"/>
      <c r="J2235" s="40" t="n"/>
      <c r="K2235" s="15" t="n"/>
      <c r="L2235" s="15" t="n"/>
      <c r="M2235" s="15" t="n"/>
      <c r="N2235" s="14" t="n"/>
      <c r="O2235" s="13" t="n"/>
      <c r="P2235" s="14" t="n"/>
      <c r="Q2235" s="15">
        <f>IF(N2235="Sí",0,H2235-I2235-K2235)</f>
        <v/>
      </c>
      <c r="R2235" s="14">
        <f>F2235-TODAY()</f>
        <v/>
      </c>
      <c r="S2235" s="14">
        <f>IF(N2235="Sí","🟢 Pagado",IF(R2235&lt;0,"🔴 Vencido",IF(R2235&lt;=7,"🟡 Por vencer","")))</f>
        <v/>
      </c>
      <c r="T2235" s="88" t="n"/>
      <c r="U2235" s="89" t="n"/>
      <c r="V2235" s="89" t="n"/>
      <c r="W2235" s="89" t="n"/>
      <c r="X2235" s="87" t="n"/>
    </row>
    <row r="2236">
      <c r="A2236" s="13" t="n"/>
      <c r="B2236" s="14" t="n"/>
      <c r="C2236" s="14" t="n"/>
      <c r="D2236" s="14" t="n"/>
      <c r="E2236" s="13" t="n"/>
      <c r="F2236" s="13" t="n"/>
      <c r="G2236" s="14" t="n"/>
      <c r="H2236" s="15" t="n"/>
      <c r="I2236" s="15" t="n"/>
      <c r="J2236" s="40" t="n"/>
      <c r="K2236" s="15" t="n"/>
      <c r="L2236" s="15" t="n"/>
      <c r="M2236" s="15" t="n"/>
      <c r="N2236" s="14" t="n"/>
      <c r="O2236" s="13" t="n"/>
      <c r="P2236" s="14" t="n"/>
      <c r="Q2236" s="15">
        <f>IF(N2236="Sí",0,H2236-I2236-K2236)</f>
        <v/>
      </c>
      <c r="R2236" s="14">
        <f>F2236-TODAY()</f>
        <v/>
      </c>
      <c r="S2236" s="14">
        <f>IF(N2236="Sí","🟢 Pagado",IF(R2236&lt;0,"🔴 Vencido",IF(R2236&lt;=7,"🟡 Por vencer","")))</f>
        <v/>
      </c>
      <c r="T2236" s="88" t="n"/>
      <c r="U2236" s="89" t="n"/>
      <c r="V2236" s="89" t="n"/>
      <c r="W2236" s="89" t="n"/>
      <c r="X2236" s="87" t="n"/>
    </row>
    <row r="2237">
      <c r="A2237" s="13" t="n"/>
      <c r="B2237" s="14" t="n"/>
      <c r="C2237" s="14" t="n"/>
      <c r="D2237" s="14" t="n"/>
      <c r="E2237" s="13" t="n"/>
      <c r="F2237" s="13" t="n"/>
      <c r="G2237" s="14" t="n"/>
      <c r="H2237" s="15" t="n"/>
      <c r="I2237" s="15" t="n"/>
      <c r="J2237" s="40" t="n"/>
      <c r="K2237" s="15" t="n"/>
      <c r="L2237" s="15" t="n"/>
      <c r="M2237" s="15" t="n"/>
      <c r="N2237" s="14" t="n"/>
      <c r="O2237" s="13" t="n"/>
      <c r="P2237" s="14" t="n"/>
      <c r="Q2237" s="15">
        <f>IF(N2237="Sí",0,H2237-I2237-K2237)</f>
        <v/>
      </c>
      <c r="R2237" s="14">
        <f>F2237-TODAY()</f>
        <v/>
      </c>
      <c r="S2237" s="14">
        <f>IF(N2237="Sí","🟢 Pagado",IF(R2237&lt;0,"🔴 Vencido",IF(R2237&lt;=7,"🟡 Por vencer","")))</f>
        <v/>
      </c>
      <c r="T2237" s="88" t="n"/>
      <c r="U2237" s="89" t="n"/>
      <c r="V2237" s="89" t="n"/>
      <c r="W2237" s="89" t="n"/>
      <c r="X2237" s="87" t="n"/>
    </row>
    <row r="2238">
      <c r="A2238" s="13" t="n"/>
      <c r="B2238" s="14" t="n"/>
      <c r="C2238" s="14" t="n"/>
      <c r="D2238" s="14" t="n"/>
      <c r="E2238" s="13" t="n"/>
      <c r="F2238" s="13" t="n"/>
      <c r="G2238" s="14" t="n"/>
      <c r="H2238" s="15" t="n"/>
      <c r="I2238" s="15" t="n"/>
      <c r="J2238" s="40" t="n"/>
      <c r="K2238" s="15" t="n"/>
      <c r="L2238" s="15" t="n"/>
      <c r="M2238" s="15" t="n"/>
      <c r="N2238" s="14" t="n"/>
      <c r="O2238" s="13" t="n"/>
      <c r="P2238" s="14" t="n"/>
      <c r="Q2238" s="15">
        <f>IF(N2238="Sí",0,H2238-I2238-K2238)</f>
        <v/>
      </c>
      <c r="R2238" s="14">
        <f>F2238-TODAY()</f>
        <v/>
      </c>
      <c r="S2238" s="14">
        <f>IF(N2238="Sí","🟢 Pagado",IF(R2238&lt;0,"🔴 Vencido",IF(R2238&lt;=7,"🟡 Por vencer","")))</f>
        <v/>
      </c>
      <c r="T2238" s="88" t="n"/>
      <c r="U2238" s="89" t="n"/>
      <c r="V2238" s="89" t="n"/>
      <c r="W2238" s="89" t="n"/>
      <c r="X2238" s="87" t="n"/>
    </row>
    <row r="2239">
      <c r="A2239" s="13" t="n"/>
      <c r="B2239" s="14" t="n"/>
      <c r="C2239" s="14" t="n"/>
      <c r="D2239" s="14" t="n"/>
      <c r="E2239" s="13" t="n"/>
      <c r="F2239" s="13" t="n"/>
      <c r="G2239" s="14" t="n"/>
      <c r="H2239" s="15" t="n"/>
      <c r="I2239" s="15" t="n"/>
      <c r="J2239" s="40" t="n"/>
      <c r="K2239" s="15" t="n"/>
      <c r="L2239" s="15" t="n"/>
      <c r="M2239" s="15" t="n"/>
      <c r="N2239" s="14" t="n"/>
      <c r="O2239" s="13" t="n"/>
      <c r="P2239" s="14" t="n"/>
      <c r="Q2239" s="15">
        <f>IF(N2239="Sí",0,H2239-I2239-K2239)</f>
        <v/>
      </c>
      <c r="R2239" s="14">
        <f>F2239-TODAY()</f>
        <v/>
      </c>
      <c r="S2239" s="14">
        <f>IF(N2239="Sí","🟢 Pagado",IF(R2239&lt;0,"🔴 Vencido",IF(R2239&lt;=7,"🟡 Por vencer","")))</f>
        <v/>
      </c>
      <c r="T2239" s="88" t="n"/>
      <c r="U2239" s="89" t="n"/>
      <c r="V2239" s="89" t="n"/>
      <c r="W2239" s="89" t="n"/>
      <c r="X2239" s="87" t="n"/>
    </row>
    <row r="2240">
      <c r="A2240" s="13" t="n"/>
      <c r="B2240" s="14" t="n"/>
      <c r="C2240" s="14" t="n"/>
      <c r="D2240" s="14" t="n"/>
      <c r="E2240" s="13" t="n"/>
      <c r="F2240" s="13" t="n"/>
      <c r="G2240" s="14" t="n"/>
      <c r="H2240" s="15" t="n"/>
      <c r="I2240" s="15" t="n"/>
      <c r="J2240" s="40" t="n"/>
      <c r="K2240" s="15" t="n"/>
      <c r="L2240" s="15" t="n"/>
      <c r="M2240" s="15" t="n"/>
      <c r="N2240" s="14" t="n"/>
      <c r="O2240" s="13" t="n"/>
      <c r="P2240" s="14" t="n"/>
      <c r="Q2240" s="15">
        <f>IF(N2240="Sí",0,H2240-I2240-K2240)</f>
        <v/>
      </c>
      <c r="R2240" s="14">
        <f>F2240-TODAY()</f>
        <v/>
      </c>
      <c r="S2240" s="14">
        <f>IF(N2240="Sí","🟢 Pagado",IF(R2240&lt;0,"🔴 Vencido",IF(R2240&lt;=7,"🟡 Por vencer","")))</f>
        <v/>
      </c>
      <c r="T2240" s="88" t="n"/>
      <c r="U2240" s="89" t="n"/>
      <c r="V2240" s="89" t="n"/>
      <c r="W2240" s="89" t="n"/>
      <c r="X2240" s="87" t="n"/>
    </row>
    <row r="2241">
      <c r="A2241" s="13" t="n"/>
      <c r="B2241" s="14" t="n"/>
      <c r="C2241" s="14" t="n"/>
      <c r="D2241" s="14" t="n"/>
      <c r="E2241" s="13" t="n"/>
      <c r="F2241" s="13" t="n"/>
      <c r="G2241" s="14" t="n"/>
      <c r="H2241" s="15" t="n"/>
      <c r="I2241" s="15" t="n"/>
      <c r="J2241" s="40" t="n"/>
      <c r="K2241" s="15" t="n"/>
      <c r="L2241" s="15" t="n"/>
      <c r="M2241" s="15" t="n"/>
      <c r="N2241" s="14" t="n"/>
      <c r="O2241" s="13" t="n"/>
      <c r="P2241" s="14" t="n"/>
      <c r="Q2241" s="15">
        <f>IF(N2241="Sí",0,H2241-I2241-K2241)</f>
        <v/>
      </c>
      <c r="R2241" s="14">
        <f>F2241-TODAY()</f>
        <v/>
      </c>
      <c r="S2241" s="14">
        <f>IF(N2241="Sí","🟢 Pagado",IF(R2241&lt;0,"🔴 Vencido",IF(R2241&lt;=7,"🟡 Por vencer","")))</f>
        <v/>
      </c>
      <c r="T2241" s="88" t="n"/>
      <c r="U2241" s="89" t="n"/>
      <c r="V2241" s="89" t="n"/>
      <c r="W2241" s="89" t="n"/>
      <c r="X2241" s="87" t="n"/>
    </row>
    <row r="2242">
      <c r="A2242" s="13" t="n"/>
      <c r="B2242" s="14" t="n"/>
      <c r="C2242" s="14" t="n"/>
      <c r="D2242" s="14" t="n"/>
      <c r="E2242" s="13" t="n"/>
      <c r="F2242" s="13" t="n"/>
      <c r="G2242" s="14" t="n"/>
      <c r="H2242" s="15" t="n"/>
      <c r="I2242" s="15" t="n"/>
      <c r="J2242" s="40" t="n"/>
      <c r="K2242" s="15" t="n"/>
      <c r="L2242" s="15" t="n"/>
      <c r="M2242" s="15" t="n"/>
      <c r="N2242" s="14" t="n"/>
      <c r="O2242" s="13" t="n"/>
      <c r="P2242" s="14" t="n"/>
      <c r="Q2242" s="15">
        <f>IF(N2242="Sí",0,H2242-I2242-K2242)</f>
        <v/>
      </c>
      <c r="R2242" s="14">
        <f>F2242-TODAY()</f>
        <v/>
      </c>
      <c r="S2242" s="14">
        <f>IF(N2242="Sí","🟢 Pagado",IF(R2242&lt;0,"🔴 Vencido",IF(R2242&lt;=7,"🟡 Por vencer","")))</f>
        <v/>
      </c>
      <c r="T2242" s="88" t="n"/>
      <c r="U2242" s="89" t="n"/>
      <c r="V2242" s="89" t="n"/>
      <c r="W2242" s="89" t="n"/>
      <c r="X2242" s="87" t="n"/>
    </row>
    <row r="2243">
      <c r="A2243" s="13" t="n"/>
      <c r="B2243" s="14" t="n"/>
      <c r="C2243" s="14" t="n"/>
      <c r="D2243" s="14" t="n"/>
      <c r="E2243" s="13" t="n"/>
      <c r="F2243" s="13" t="n"/>
      <c r="G2243" s="14" t="n"/>
      <c r="H2243" s="15" t="n"/>
      <c r="I2243" s="15" t="n"/>
      <c r="J2243" s="40" t="n"/>
      <c r="K2243" s="15" t="n"/>
      <c r="L2243" s="15" t="n"/>
      <c r="M2243" s="15" t="n"/>
      <c r="N2243" s="14" t="n"/>
      <c r="O2243" s="13" t="n"/>
      <c r="P2243" s="14" t="n"/>
      <c r="Q2243" s="15">
        <f>IF(N2243="Sí",0,H2243-I2243-K2243)</f>
        <v/>
      </c>
      <c r="R2243" s="14">
        <f>F2243-TODAY()</f>
        <v/>
      </c>
      <c r="S2243" s="14">
        <f>IF(N2243="Sí","🟢 Pagado",IF(R2243&lt;0,"🔴 Vencido",IF(R2243&lt;=7,"🟡 Por vencer","")))</f>
        <v/>
      </c>
      <c r="T2243" s="88" t="n"/>
      <c r="U2243" s="89" t="n"/>
      <c r="V2243" s="89" t="n"/>
      <c r="W2243" s="89" t="n"/>
      <c r="X2243" s="87" t="n"/>
    </row>
    <row r="2244">
      <c r="A2244" s="13" t="n"/>
      <c r="B2244" s="14" t="n"/>
      <c r="C2244" s="14" t="n"/>
      <c r="D2244" s="14" t="n"/>
      <c r="E2244" s="13" t="n"/>
      <c r="F2244" s="13" t="n"/>
      <c r="G2244" s="14" t="n"/>
      <c r="H2244" s="15" t="n"/>
      <c r="I2244" s="15" t="n"/>
      <c r="J2244" s="40" t="n"/>
      <c r="K2244" s="15" t="n"/>
      <c r="L2244" s="15" t="n"/>
      <c r="M2244" s="15" t="n"/>
      <c r="N2244" s="14" t="n"/>
      <c r="O2244" s="13" t="n"/>
      <c r="P2244" s="14" t="n"/>
      <c r="Q2244" s="15">
        <f>IF(N2244="Sí",0,H2244-I2244-K2244)</f>
        <v/>
      </c>
      <c r="R2244" s="14">
        <f>F2244-TODAY()</f>
        <v/>
      </c>
      <c r="S2244" s="14">
        <f>IF(N2244="Sí","🟢 Pagado",IF(R2244&lt;0,"🔴 Vencido",IF(R2244&lt;=7,"🟡 Por vencer","")))</f>
        <v/>
      </c>
      <c r="T2244" s="88" t="n"/>
      <c r="U2244" s="89" t="n"/>
      <c r="V2244" s="89" t="n"/>
      <c r="W2244" s="89" t="n"/>
      <c r="X2244" s="87" t="n"/>
    </row>
    <row r="2245">
      <c r="A2245" s="13" t="n"/>
      <c r="B2245" s="14" t="n"/>
      <c r="C2245" s="14" t="n"/>
      <c r="D2245" s="14" t="n"/>
      <c r="E2245" s="13" t="n"/>
      <c r="F2245" s="13" t="n"/>
      <c r="G2245" s="14" t="n"/>
      <c r="H2245" s="15" t="n"/>
      <c r="I2245" s="15" t="n"/>
      <c r="J2245" s="40" t="n"/>
      <c r="K2245" s="15" t="n"/>
      <c r="L2245" s="15" t="n"/>
      <c r="M2245" s="15" t="n"/>
      <c r="N2245" s="14" t="n"/>
      <c r="O2245" s="13" t="n"/>
      <c r="P2245" s="14" t="n"/>
      <c r="Q2245" s="15">
        <f>IF(N2245="Sí",0,H2245-I2245-K2245)</f>
        <v/>
      </c>
      <c r="R2245" s="14">
        <f>F2245-TODAY()</f>
        <v/>
      </c>
      <c r="S2245" s="14">
        <f>IF(N2245="Sí","🟢 Pagado",IF(R2245&lt;0,"🔴 Vencido",IF(R2245&lt;=7,"🟡 Por vencer","")))</f>
        <v/>
      </c>
      <c r="T2245" s="88" t="n"/>
      <c r="U2245" s="89" t="n"/>
      <c r="V2245" s="89" t="n"/>
      <c r="W2245" s="89" t="n"/>
      <c r="X2245" s="87" t="n"/>
    </row>
    <row r="2246">
      <c r="A2246" s="13" t="n"/>
      <c r="B2246" s="14" t="n"/>
      <c r="C2246" s="14" t="n"/>
      <c r="D2246" s="14" t="n"/>
      <c r="E2246" s="13" t="n"/>
      <c r="F2246" s="13" t="n"/>
      <c r="G2246" s="14" t="n"/>
      <c r="H2246" s="15" t="n"/>
      <c r="I2246" s="15" t="n"/>
      <c r="J2246" s="40" t="n"/>
      <c r="K2246" s="15" t="n"/>
      <c r="L2246" s="15" t="n"/>
      <c r="M2246" s="15" t="n"/>
      <c r="N2246" s="14" t="n"/>
      <c r="O2246" s="13" t="n"/>
      <c r="P2246" s="14" t="n"/>
      <c r="Q2246" s="15">
        <f>IF(N2246="Sí",0,H2246-I2246-K2246)</f>
        <v/>
      </c>
      <c r="R2246" s="14">
        <f>F2246-TODAY()</f>
        <v/>
      </c>
      <c r="S2246" s="14">
        <f>IF(N2246="Sí","🟢 Pagado",IF(R2246&lt;0,"🔴 Vencido",IF(R2246&lt;=7,"🟡 Por vencer","")))</f>
        <v/>
      </c>
      <c r="T2246" s="88" t="n"/>
      <c r="U2246" s="89" t="n"/>
      <c r="V2246" s="89" t="n"/>
      <c r="W2246" s="89" t="n"/>
      <c r="X2246" s="87" t="n"/>
    </row>
    <row r="2247">
      <c r="A2247" s="13" t="n"/>
      <c r="B2247" s="14" t="n"/>
      <c r="C2247" s="14" t="n"/>
      <c r="D2247" s="14" t="n"/>
      <c r="E2247" s="13" t="n"/>
      <c r="F2247" s="13" t="n"/>
      <c r="G2247" s="14" t="n"/>
      <c r="H2247" s="15" t="n"/>
      <c r="I2247" s="15" t="n"/>
      <c r="J2247" s="40" t="n"/>
      <c r="K2247" s="15" t="n"/>
      <c r="L2247" s="15" t="n"/>
      <c r="M2247" s="15" t="n"/>
      <c r="N2247" s="14" t="n"/>
      <c r="O2247" s="13" t="n"/>
      <c r="P2247" s="14" t="n"/>
      <c r="Q2247" s="15">
        <f>IF(N2247="Sí",0,H2247-I2247-K2247)</f>
        <v/>
      </c>
      <c r="R2247" s="14">
        <f>F2247-TODAY()</f>
        <v/>
      </c>
      <c r="S2247" s="14">
        <f>IF(N2247="Sí","🟢 Pagado",IF(R2247&lt;0,"🔴 Vencido",IF(R2247&lt;=7,"🟡 Por vencer","")))</f>
        <v/>
      </c>
      <c r="T2247" s="88" t="n"/>
      <c r="U2247" s="89" t="n"/>
      <c r="V2247" s="89" t="n"/>
      <c r="W2247" s="89" t="n"/>
      <c r="X2247" s="87" t="n"/>
    </row>
    <row r="2248">
      <c r="A2248" s="13" t="n"/>
      <c r="B2248" s="14" t="n"/>
      <c r="C2248" s="14" t="n"/>
      <c r="D2248" s="14" t="n"/>
      <c r="E2248" s="13" t="n"/>
      <c r="F2248" s="13" t="n"/>
      <c r="G2248" s="14" t="n"/>
      <c r="H2248" s="15" t="n"/>
      <c r="I2248" s="15" t="n"/>
      <c r="J2248" s="40" t="n"/>
      <c r="K2248" s="15" t="n"/>
      <c r="L2248" s="15" t="n"/>
      <c r="M2248" s="15" t="n"/>
      <c r="N2248" s="14" t="n"/>
      <c r="O2248" s="13" t="n"/>
      <c r="P2248" s="14" t="n"/>
      <c r="Q2248" s="15">
        <f>IF(N2248="Sí",0,H2248-I2248-K2248)</f>
        <v/>
      </c>
      <c r="R2248" s="14">
        <f>F2248-TODAY()</f>
        <v/>
      </c>
      <c r="S2248" s="14">
        <f>IF(N2248="Sí","🟢 Pagado",IF(R2248&lt;0,"🔴 Vencido",IF(R2248&lt;=7,"🟡 Por vencer","")))</f>
        <v/>
      </c>
      <c r="T2248" s="88" t="n"/>
      <c r="U2248" s="89" t="n"/>
      <c r="V2248" s="89" t="n"/>
      <c r="W2248" s="89" t="n"/>
      <c r="X2248" s="87" t="n"/>
    </row>
    <row r="2249">
      <c r="A2249" s="13" t="n"/>
      <c r="B2249" s="14" t="n"/>
      <c r="C2249" s="14" t="n"/>
      <c r="D2249" s="14" t="n"/>
      <c r="E2249" s="13" t="n"/>
      <c r="F2249" s="13" t="n"/>
      <c r="G2249" s="14" t="n"/>
      <c r="H2249" s="15" t="n"/>
      <c r="I2249" s="15" t="n"/>
      <c r="J2249" s="40" t="n"/>
      <c r="K2249" s="15" t="n"/>
      <c r="L2249" s="15" t="n"/>
      <c r="M2249" s="15" t="n"/>
      <c r="N2249" s="14" t="n"/>
      <c r="O2249" s="13" t="n"/>
      <c r="P2249" s="14" t="n"/>
      <c r="Q2249" s="15">
        <f>IF(N2249="Sí",0,H2249-I2249-K2249)</f>
        <v/>
      </c>
      <c r="R2249" s="14">
        <f>F2249-TODAY()</f>
        <v/>
      </c>
      <c r="S2249" s="14">
        <f>IF(N2249="Sí","🟢 Pagado",IF(R2249&lt;0,"🔴 Vencido",IF(R2249&lt;=7,"🟡 Por vencer","")))</f>
        <v/>
      </c>
      <c r="T2249" s="88" t="n"/>
      <c r="U2249" s="89" t="n"/>
      <c r="V2249" s="89" t="n"/>
      <c r="W2249" s="89" t="n"/>
      <c r="X2249" s="87" t="n"/>
    </row>
    <row r="2250">
      <c r="A2250" s="13" t="n"/>
      <c r="B2250" s="14" t="n"/>
      <c r="C2250" s="14" t="n"/>
      <c r="D2250" s="14" t="n"/>
      <c r="E2250" s="13" t="n"/>
      <c r="F2250" s="13" t="n"/>
      <c r="G2250" s="14" t="n"/>
      <c r="H2250" s="15" t="n"/>
      <c r="I2250" s="15" t="n"/>
      <c r="J2250" s="40" t="n"/>
      <c r="K2250" s="15" t="n"/>
      <c r="L2250" s="15" t="n"/>
      <c r="M2250" s="15" t="n"/>
      <c r="N2250" s="14" t="n"/>
      <c r="O2250" s="13" t="n"/>
      <c r="P2250" s="14" t="n"/>
      <c r="Q2250" s="15">
        <f>IF(N2250="Sí",0,H2250-I2250-K2250)</f>
        <v/>
      </c>
      <c r="R2250" s="14">
        <f>F2250-TODAY()</f>
        <v/>
      </c>
      <c r="S2250" s="14">
        <f>IF(N2250="Sí","🟢 Pagado",IF(R2250&lt;0,"🔴 Vencido",IF(R2250&lt;=7,"🟡 Por vencer","")))</f>
        <v/>
      </c>
      <c r="T2250" s="88" t="n"/>
      <c r="U2250" s="89" t="n"/>
      <c r="V2250" s="89" t="n"/>
      <c r="W2250" s="89" t="n"/>
      <c r="X2250" s="87" t="n"/>
    </row>
    <row r="2251">
      <c r="A2251" s="13" t="n"/>
      <c r="B2251" s="14" t="n"/>
      <c r="C2251" s="14" t="n"/>
      <c r="D2251" s="14" t="n"/>
      <c r="E2251" s="13" t="n"/>
      <c r="F2251" s="13" t="n"/>
      <c r="G2251" s="14" t="n"/>
      <c r="H2251" s="15" t="n"/>
      <c r="I2251" s="15" t="n"/>
      <c r="J2251" s="40" t="n"/>
      <c r="K2251" s="15" t="n"/>
      <c r="L2251" s="15" t="n"/>
      <c r="M2251" s="15" t="n"/>
      <c r="N2251" s="14" t="n"/>
      <c r="O2251" s="13" t="n"/>
      <c r="P2251" s="14" t="n"/>
      <c r="Q2251" s="15">
        <f>IF(N2251="Sí",0,H2251-I2251-K2251)</f>
        <v/>
      </c>
      <c r="R2251" s="14">
        <f>F2251-TODAY()</f>
        <v/>
      </c>
      <c r="S2251" s="14">
        <f>IF(N2251="Sí","🟢 Pagado",IF(R2251&lt;0,"🔴 Vencido",IF(R2251&lt;=7,"🟡 Por vencer","")))</f>
        <v/>
      </c>
      <c r="T2251" s="88" t="n"/>
      <c r="U2251" s="89" t="n"/>
      <c r="V2251" s="89" t="n"/>
      <c r="W2251" s="89" t="n"/>
      <c r="X2251" s="87" t="n"/>
    </row>
    <row r="2252">
      <c r="A2252" s="13" t="n"/>
      <c r="B2252" s="14" t="n"/>
      <c r="C2252" s="14" t="n"/>
      <c r="D2252" s="14" t="n"/>
      <c r="E2252" s="13" t="n"/>
      <c r="F2252" s="13" t="n"/>
      <c r="G2252" s="14" t="n"/>
      <c r="H2252" s="15" t="n"/>
      <c r="I2252" s="15" t="n"/>
      <c r="J2252" s="40" t="n"/>
      <c r="K2252" s="15" t="n"/>
      <c r="L2252" s="15" t="n"/>
      <c r="M2252" s="15" t="n"/>
      <c r="N2252" s="14" t="n"/>
      <c r="O2252" s="13" t="n"/>
      <c r="P2252" s="14" t="n"/>
      <c r="Q2252" s="15">
        <f>IF(N2252="Sí",0,H2252-I2252-K2252)</f>
        <v/>
      </c>
      <c r="R2252" s="14">
        <f>F2252-TODAY()</f>
        <v/>
      </c>
      <c r="S2252" s="14">
        <f>IF(N2252="Sí","🟢 Pagado",IF(R2252&lt;0,"🔴 Vencido",IF(R2252&lt;=7,"🟡 Por vencer","")))</f>
        <v/>
      </c>
      <c r="T2252" s="88" t="n"/>
      <c r="U2252" s="89" t="n"/>
      <c r="V2252" s="89" t="n"/>
      <c r="W2252" s="89" t="n"/>
      <c r="X2252" s="87" t="n"/>
    </row>
    <row r="2253">
      <c r="A2253" s="13" t="n"/>
      <c r="B2253" s="14" t="n"/>
      <c r="C2253" s="14" t="n"/>
      <c r="D2253" s="14" t="n"/>
      <c r="E2253" s="13" t="n"/>
      <c r="F2253" s="13" t="n"/>
      <c r="G2253" s="14" t="n"/>
      <c r="H2253" s="15" t="n"/>
      <c r="I2253" s="15" t="n"/>
      <c r="J2253" s="40" t="n"/>
      <c r="K2253" s="15" t="n"/>
      <c r="L2253" s="15" t="n"/>
      <c r="M2253" s="15" t="n"/>
      <c r="N2253" s="14" t="n"/>
      <c r="O2253" s="13" t="n"/>
      <c r="P2253" s="14" t="n"/>
      <c r="Q2253" s="15">
        <f>IF(N2253="Sí",0,H2253-I2253-K2253)</f>
        <v/>
      </c>
      <c r="R2253" s="14">
        <f>F2253-TODAY()</f>
        <v/>
      </c>
      <c r="S2253" s="14">
        <f>IF(N2253="Sí","🟢 Pagado",IF(R2253&lt;0,"🔴 Vencido",IF(R2253&lt;=7,"🟡 Por vencer","")))</f>
        <v/>
      </c>
      <c r="T2253" s="88" t="n"/>
      <c r="U2253" s="89" t="n"/>
      <c r="V2253" s="89" t="n"/>
      <c r="W2253" s="89" t="n"/>
      <c r="X2253" s="87" t="n"/>
    </row>
    <row r="2254">
      <c r="A2254" s="13" t="n"/>
      <c r="B2254" s="14" t="n"/>
      <c r="C2254" s="14" t="n"/>
      <c r="D2254" s="14" t="n"/>
      <c r="E2254" s="13" t="n"/>
      <c r="F2254" s="13" t="n"/>
      <c r="G2254" s="14" t="n"/>
      <c r="H2254" s="15" t="n"/>
      <c r="I2254" s="15" t="n"/>
      <c r="J2254" s="40" t="n"/>
      <c r="K2254" s="15" t="n"/>
      <c r="L2254" s="15" t="n"/>
      <c r="M2254" s="15" t="n"/>
      <c r="N2254" s="14" t="n"/>
      <c r="O2254" s="13" t="n"/>
      <c r="P2254" s="14" t="n"/>
      <c r="Q2254" s="15">
        <f>IF(N2254="Sí",0,H2254-I2254-K2254)</f>
        <v/>
      </c>
      <c r="R2254" s="14">
        <f>F2254-TODAY()</f>
        <v/>
      </c>
      <c r="S2254" s="14">
        <f>IF(N2254="Sí","🟢 Pagado",IF(R2254&lt;0,"🔴 Vencido",IF(R2254&lt;=7,"🟡 Por vencer","")))</f>
        <v/>
      </c>
      <c r="T2254" s="88" t="n"/>
      <c r="U2254" s="89" t="n"/>
      <c r="V2254" s="89" t="n"/>
      <c r="W2254" s="89" t="n"/>
      <c r="X2254" s="87" t="n"/>
    </row>
    <row r="2255">
      <c r="A2255" s="13" t="n"/>
      <c r="B2255" s="14" t="n"/>
      <c r="C2255" s="14" t="n"/>
      <c r="D2255" s="14" t="n"/>
      <c r="E2255" s="13" t="n"/>
      <c r="F2255" s="13" t="n"/>
      <c r="G2255" s="14" t="n"/>
      <c r="H2255" s="15" t="n"/>
      <c r="I2255" s="15" t="n"/>
      <c r="J2255" s="40" t="n"/>
      <c r="K2255" s="15" t="n"/>
      <c r="L2255" s="15" t="n"/>
      <c r="M2255" s="15" t="n"/>
      <c r="N2255" s="14" t="n"/>
      <c r="O2255" s="13" t="n"/>
      <c r="P2255" s="14" t="n"/>
      <c r="Q2255" s="15">
        <f>IF(N2255="Sí",0,H2255-I2255-K2255)</f>
        <v/>
      </c>
      <c r="R2255" s="14">
        <f>F2255-TODAY()</f>
        <v/>
      </c>
      <c r="S2255" s="14">
        <f>IF(N2255="Sí","🟢 Pagado",IF(R2255&lt;0,"🔴 Vencido",IF(R2255&lt;=7,"🟡 Por vencer","")))</f>
        <v/>
      </c>
      <c r="T2255" s="88" t="n"/>
      <c r="U2255" s="89" t="n"/>
      <c r="V2255" s="89" t="n"/>
      <c r="W2255" s="89" t="n"/>
      <c r="X2255" s="87" t="n"/>
    </row>
    <row r="2256">
      <c r="A2256" s="13" t="n"/>
      <c r="B2256" s="14" t="n"/>
      <c r="C2256" s="14" t="n"/>
      <c r="D2256" s="14" t="n"/>
      <c r="E2256" s="13" t="n"/>
      <c r="F2256" s="13" t="n"/>
      <c r="G2256" s="14" t="n"/>
      <c r="H2256" s="15" t="n"/>
      <c r="I2256" s="15" t="n"/>
      <c r="J2256" s="40" t="n"/>
      <c r="K2256" s="15" t="n"/>
      <c r="L2256" s="15" t="n"/>
      <c r="M2256" s="15" t="n"/>
      <c r="N2256" s="14" t="n"/>
      <c r="O2256" s="13" t="n"/>
      <c r="P2256" s="14" t="n"/>
      <c r="Q2256" s="15">
        <f>IF(N2256="Sí",0,H2256-I2256-K2256)</f>
        <v/>
      </c>
      <c r="R2256" s="14">
        <f>F2256-TODAY()</f>
        <v/>
      </c>
      <c r="S2256" s="14">
        <f>IF(N2256="Sí","🟢 Pagado",IF(R2256&lt;0,"🔴 Vencido",IF(R2256&lt;=7,"🟡 Por vencer","")))</f>
        <v/>
      </c>
      <c r="T2256" s="88" t="n"/>
      <c r="U2256" s="89" t="n"/>
      <c r="V2256" s="89" t="n"/>
      <c r="W2256" s="89" t="n"/>
      <c r="X2256" s="87" t="n"/>
    </row>
    <row r="2257">
      <c r="A2257" s="13" t="n"/>
      <c r="B2257" s="14" t="n"/>
      <c r="C2257" s="14" t="n"/>
      <c r="D2257" s="14" t="n"/>
      <c r="E2257" s="13" t="n"/>
      <c r="F2257" s="13" t="n"/>
      <c r="G2257" s="14" t="n"/>
      <c r="H2257" s="15" t="n"/>
      <c r="I2257" s="15" t="n"/>
      <c r="J2257" s="40" t="n"/>
      <c r="K2257" s="15" t="n"/>
      <c r="L2257" s="15" t="n"/>
      <c r="M2257" s="15" t="n"/>
      <c r="N2257" s="14" t="n"/>
      <c r="O2257" s="13" t="n"/>
      <c r="P2257" s="14" t="n"/>
      <c r="Q2257" s="15">
        <f>IF(N2257="Sí",0,H2257-I2257-K2257)</f>
        <v/>
      </c>
      <c r="R2257" s="14">
        <f>F2257-TODAY()</f>
        <v/>
      </c>
      <c r="S2257" s="14">
        <f>IF(N2257="Sí","🟢 Pagado",IF(R2257&lt;0,"🔴 Vencido",IF(R2257&lt;=7,"🟡 Por vencer","")))</f>
        <v/>
      </c>
      <c r="T2257" s="88" t="n"/>
      <c r="U2257" s="89" t="n"/>
      <c r="V2257" s="89" t="n"/>
      <c r="W2257" s="89" t="n"/>
      <c r="X2257" s="87" t="n"/>
    </row>
    <row r="2258">
      <c r="A2258" s="13" t="n"/>
      <c r="B2258" s="14" t="n"/>
      <c r="C2258" s="14" t="n"/>
      <c r="D2258" s="14" t="n"/>
      <c r="E2258" s="13" t="n"/>
      <c r="F2258" s="13" t="n"/>
      <c r="G2258" s="14" t="n"/>
      <c r="H2258" s="15" t="n"/>
      <c r="I2258" s="15" t="n"/>
      <c r="J2258" s="40" t="n"/>
      <c r="K2258" s="15" t="n"/>
      <c r="L2258" s="15" t="n"/>
      <c r="M2258" s="15" t="n"/>
      <c r="N2258" s="14" t="n"/>
      <c r="O2258" s="13" t="n"/>
      <c r="P2258" s="14" t="n"/>
      <c r="Q2258" s="15">
        <f>IF(N2258="Sí",0,H2258-I2258-K2258)</f>
        <v/>
      </c>
      <c r="R2258" s="14">
        <f>F2258-TODAY()</f>
        <v/>
      </c>
      <c r="S2258" s="14">
        <f>IF(N2258="Sí","🟢 Pagado",IF(R2258&lt;0,"🔴 Vencido",IF(R2258&lt;=7,"🟡 Por vencer","")))</f>
        <v/>
      </c>
      <c r="T2258" s="88" t="n"/>
      <c r="U2258" s="89" t="n"/>
      <c r="V2258" s="89" t="n"/>
      <c r="W2258" s="89" t="n"/>
      <c r="X2258" s="87" t="n"/>
    </row>
    <row r="2259">
      <c r="A2259" s="13" t="n"/>
      <c r="B2259" s="14" t="n"/>
      <c r="C2259" s="14" t="n"/>
      <c r="D2259" s="14" t="n"/>
      <c r="E2259" s="13" t="n"/>
      <c r="F2259" s="13" t="n"/>
      <c r="G2259" s="14" t="n"/>
      <c r="H2259" s="15" t="n"/>
      <c r="I2259" s="15" t="n"/>
      <c r="J2259" s="40" t="n"/>
      <c r="K2259" s="15" t="n"/>
      <c r="L2259" s="15" t="n"/>
      <c r="M2259" s="15" t="n"/>
      <c r="N2259" s="14" t="n"/>
      <c r="O2259" s="13" t="n"/>
      <c r="P2259" s="14" t="n"/>
      <c r="Q2259" s="15">
        <f>IF(N2259="Sí",0,H2259-I2259-K2259)</f>
        <v/>
      </c>
      <c r="R2259" s="14">
        <f>F2259-TODAY()</f>
        <v/>
      </c>
      <c r="S2259" s="14">
        <f>IF(N2259="Sí","🟢 Pagado",IF(R2259&lt;0,"🔴 Vencido",IF(R2259&lt;=7,"🟡 Por vencer","")))</f>
        <v/>
      </c>
      <c r="T2259" s="88" t="n"/>
      <c r="U2259" s="89" t="n"/>
      <c r="V2259" s="89" t="n"/>
      <c r="W2259" s="89" t="n"/>
      <c r="X2259" s="87" t="n"/>
    </row>
    <row r="2260">
      <c r="A2260" s="13" t="n"/>
      <c r="B2260" s="14" t="n"/>
      <c r="C2260" s="14" t="n"/>
      <c r="D2260" s="14" t="n"/>
      <c r="E2260" s="13" t="n"/>
      <c r="F2260" s="13" t="n"/>
      <c r="G2260" s="14" t="n"/>
      <c r="H2260" s="15" t="n"/>
      <c r="I2260" s="15" t="n"/>
      <c r="J2260" s="40" t="n"/>
      <c r="K2260" s="15" t="n"/>
      <c r="L2260" s="15" t="n"/>
      <c r="M2260" s="15" t="n"/>
      <c r="N2260" s="14" t="n"/>
      <c r="O2260" s="13" t="n"/>
      <c r="P2260" s="14" t="n"/>
      <c r="Q2260" s="15">
        <f>IF(N2260="Sí",0,H2260-I2260-K2260)</f>
        <v/>
      </c>
      <c r="R2260" s="14">
        <f>F2260-TODAY()</f>
        <v/>
      </c>
      <c r="S2260" s="14">
        <f>IF(N2260="Sí","🟢 Pagado",IF(R2260&lt;0,"🔴 Vencido",IF(R2260&lt;=7,"🟡 Por vencer","")))</f>
        <v/>
      </c>
      <c r="T2260" s="88" t="n"/>
      <c r="U2260" s="89" t="n"/>
      <c r="V2260" s="89" t="n"/>
      <c r="W2260" s="89" t="n"/>
      <c r="X2260" s="87" t="n"/>
    </row>
    <row r="2261">
      <c r="A2261" s="13" t="n"/>
      <c r="B2261" s="14" t="n"/>
      <c r="C2261" s="14" t="n"/>
      <c r="D2261" s="14" t="n"/>
      <c r="E2261" s="13" t="n"/>
      <c r="F2261" s="13" t="n"/>
      <c r="G2261" s="14" t="n"/>
      <c r="H2261" s="15" t="n"/>
      <c r="I2261" s="15" t="n"/>
      <c r="J2261" s="40" t="n"/>
      <c r="K2261" s="15" t="n"/>
      <c r="L2261" s="15" t="n"/>
      <c r="M2261" s="15" t="n"/>
      <c r="N2261" s="14" t="n"/>
      <c r="O2261" s="13" t="n"/>
      <c r="P2261" s="14" t="n"/>
      <c r="Q2261" s="15">
        <f>IF(N2261="Sí",0,H2261-I2261-K2261)</f>
        <v/>
      </c>
      <c r="R2261" s="14">
        <f>F2261-TODAY()</f>
        <v/>
      </c>
      <c r="S2261" s="14">
        <f>IF(N2261="Sí","🟢 Pagado",IF(R2261&lt;0,"🔴 Vencido",IF(R2261&lt;=7,"🟡 Por vencer","")))</f>
        <v/>
      </c>
      <c r="T2261" s="88" t="n"/>
      <c r="U2261" s="89" t="n"/>
      <c r="V2261" s="89" t="n"/>
      <c r="W2261" s="89" t="n"/>
      <c r="X2261" s="87" t="n"/>
    </row>
    <row r="2262">
      <c r="A2262" s="13" t="n"/>
      <c r="B2262" s="14" t="n"/>
      <c r="C2262" s="14" t="n"/>
      <c r="D2262" s="14" t="n"/>
      <c r="E2262" s="13" t="n"/>
      <c r="F2262" s="13" t="n"/>
      <c r="G2262" s="14" t="n"/>
      <c r="H2262" s="15" t="n"/>
      <c r="I2262" s="15" t="n"/>
      <c r="J2262" s="40" t="n"/>
      <c r="K2262" s="15" t="n"/>
      <c r="L2262" s="15" t="n"/>
      <c r="M2262" s="15" t="n"/>
      <c r="N2262" s="14" t="n"/>
      <c r="O2262" s="13" t="n"/>
      <c r="P2262" s="14" t="n"/>
      <c r="Q2262" s="15">
        <f>IF(N2262="Sí",0,H2262-I2262-K2262)</f>
        <v/>
      </c>
      <c r="R2262" s="14">
        <f>F2262-TODAY()</f>
        <v/>
      </c>
      <c r="S2262" s="14">
        <f>IF(N2262="Sí","🟢 Pagado",IF(R2262&lt;0,"🔴 Vencido",IF(R2262&lt;=7,"🟡 Por vencer","")))</f>
        <v/>
      </c>
      <c r="T2262" s="88" t="n"/>
      <c r="U2262" s="89" t="n"/>
      <c r="V2262" s="89" t="n"/>
      <c r="W2262" s="89" t="n"/>
      <c r="X2262" s="87" t="n"/>
    </row>
    <row r="2263">
      <c r="A2263" s="13" t="n"/>
      <c r="B2263" s="14" t="n"/>
      <c r="C2263" s="14" t="n"/>
      <c r="D2263" s="14" t="n"/>
      <c r="E2263" s="13" t="n"/>
      <c r="F2263" s="13" t="n"/>
      <c r="G2263" s="14" t="n"/>
      <c r="H2263" s="15" t="n"/>
      <c r="I2263" s="15" t="n"/>
      <c r="J2263" s="40" t="n"/>
      <c r="K2263" s="15" t="n"/>
      <c r="L2263" s="15" t="n"/>
      <c r="M2263" s="15" t="n"/>
      <c r="N2263" s="14" t="n"/>
      <c r="O2263" s="13" t="n"/>
      <c r="P2263" s="14" t="n"/>
      <c r="Q2263" s="15">
        <f>IF(N2263="Sí",0,H2263-I2263-K2263)</f>
        <v/>
      </c>
      <c r="R2263" s="14">
        <f>F2263-TODAY()</f>
        <v/>
      </c>
      <c r="S2263" s="14">
        <f>IF(N2263="Sí","🟢 Pagado",IF(R2263&lt;0,"🔴 Vencido",IF(R2263&lt;=7,"🟡 Por vencer","")))</f>
        <v/>
      </c>
      <c r="T2263" s="88" t="n"/>
      <c r="U2263" s="89" t="n"/>
      <c r="V2263" s="89" t="n"/>
      <c r="W2263" s="89" t="n"/>
      <c r="X2263" s="87" t="n"/>
    </row>
    <row r="2264">
      <c r="A2264" s="13" t="n"/>
      <c r="B2264" s="14" t="n"/>
      <c r="C2264" s="14" t="n"/>
      <c r="D2264" s="14" t="n"/>
      <c r="E2264" s="13" t="n"/>
      <c r="F2264" s="13" t="n"/>
      <c r="G2264" s="14" t="n"/>
      <c r="H2264" s="15" t="n"/>
      <c r="I2264" s="15" t="n"/>
      <c r="J2264" s="40" t="n"/>
      <c r="K2264" s="15" t="n"/>
      <c r="L2264" s="15" t="n"/>
      <c r="M2264" s="15" t="n"/>
      <c r="N2264" s="14" t="n"/>
      <c r="O2264" s="13" t="n"/>
      <c r="P2264" s="14" t="n"/>
      <c r="Q2264" s="15">
        <f>IF(N2264="Sí",0,H2264-I2264-K2264)</f>
        <v/>
      </c>
      <c r="R2264" s="14">
        <f>F2264-TODAY()</f>
        <v/>
      </c>
      <c r="S2264" s="14">
        <f>IF(N2264="Sí","🟢 Pagado",IF(R2264&lt;0,"🔴 Vencido",IF(R2264&lt;=7,"🟡 Por vencer","")))</f>
        <v/>
      </c>
      <c r="T2264" s="88" t="n"/>
      <c r="U2264" s="89" t="n"/>
      <c r="V2264" s="89" t="n"/>
      <c r="W2264" s="89" t="n"/>
      <c r="X2264" s="87" t="n"/>
    </row>
    <row r="2265">
      <c r="A2265" s="13" t="n"/>
      <c r="B2265" s="14" t="n"/>
      <c r="C2265" s="14" t="n"/>
      <c r="D2265" s="14" t="n"/>
      <c r="E2265" s="13" t="n"/>
      <c r="F2265" s="13" t="n"/>
      <c r="G2265" s="14" t="n"/>
      <c r="H2265" s="15" t="n"/>
      <c r="I2265" s="15" t="n"/>
      <c r="J2265" s="40" t="n"/>
      <c r="K2265" s="15" t="n"/>
      <c r="L2265" s="15" t="n"/>
      <c r="M2265" s="15" t="n"/>
      <c r="N2265" s="14" t="n"/>
      <c r="O2265" s="13" t="n"/>
      <c r="P2265" s="14" t="n"/>
      <c r="Q2265" s="15">
        <f>IF(N2265="Sí",0,H2265-I2265-K2265)</f>
        <v/>
      </c>
      <c r="R2265" s="14">
        <f>F2265-TODAY()</f>
        <v/>
      </c>
      <c r="S2265" s="14">
        <f>IF(N2265="Sí","🟢 Pagado",IF(R2265&lt;0,"🔴 Vencido",IF(R2265&lt;=7,"🟡 Por vencer","")))</f>
        <v/>
      </c>
      <c r="T2265" s="88" t="n"/>
      <c r="U2265" s="89" t="n"/>
      <c r="V2265" s="89" t="n"/>
      <c r="W2265" s="89" t="n"/>
      <c r="X2265" s="87" t="n"/>
    </row>
    <row r="2266">
      <c r="A2266" s="13" t="n"/>
      <c r="B2266" s="14" t="n"/>
      <c r="C2266" s="14" t="n"/>
      <c r="D2266" s="14" t="n"/>
      <c r="E2266" s="13" t="n"/>
      <c r="F2266" s="13" t="n"/>
      <c r="G2266" s="14" t="n"/>
      <c r="H2266" s="15" t="n"/>
      <c r="I2266" s="15" t="n"/>
      <c r="J2266" s="40" t="n"/>
      <c r="K2266" s="15" t="n"/>
      <c r="L2266" s="15" t="n"/>
      <c r="M2266" s="15" t="n"/>
      <c r="N2266" s="14" t="n"/>
      <c r="O2266" s="13" t="n"/>
      <c r="P2266" s="14" t="n"/>
      <c r="Q2266" s="15">
        <f>IF(N2266="Sí",0,H2266-I2266-K2266)</f>
        <v/>
      </c>
      <c r="R2266" s="14">
        <f>F2266-TODAY()</f>
        <v/>
      </c>
      <c r="S2266" s="14">
        <f>IF(N2266="Sí","🟢 Pagado",IF(R2266&lt;0,"🔴 Vencido",IF(R2266&lt;=7,"🟡 Por vencer","")))</f>
        <v/>
      </c>
      <c r="T2266" s="88" t="n"/>
      <c r="U2266" s="89" t="n"/>
      <c r="V2266" s="89" t="n"/>
      <c r="W2266" s="89" t="n"/>
      <c r="X2266" s="87" t="n"/>
    </row>
    <row r="2267">
      <c r="A2267" s="13" t="n"/>
      <c r="B2267" s="14" t="n"/>
      <c r="C2267" s="14" t="n"/>
      <c r="D2267" s="14" t="n"/>
      <c r="E2267" s="13" t="n"/>
      <c r="F2267" s="13" t="n"/>
      <c r="G2267" s="14" t="n"/>
      <c r="H2267" s="15" t="n"/>
      <c r="I2267" s="15" t="n"/>
      <c r="J2267" s="40" t="n"/>
      <c r="K2267" s="15" t="n"/>
      <c r="L2267" s="15" t="n"/>
      <c r="M2267" s="15" t="n"/>
      <c r="N2267" s="14" t="n"/>
      <c r="O2267" s="13" t="n"/>
      <c r="P2267" s="14" t="n"/>
      <c r="Q2267" s="15">
        <f>IF(N2267="Sí",0,H2267-I2267-K2267)</f>
        <v/>
      </c>
      <c r="R2267" s="14">
        <f>F2267-TODAY()</f>
        <v/>
      </c>
      <c r="S2267" s="14">
        <f>IF(N2267="Sí","🟢 Pagado",IF(R2267&lt;0,"🔴 Vencido",IF(R2267&lt;=7,"🟡 Por vencer","")))</f>
        <v/>
      </c>
      <c r="T2267" s="88" t="n"/>
      <c r="U2267" s="89" t="n"/>
      <c r="V2267" s="89" t="n"/>
      <c r="W2267" s="89" t="n"/>
      <c r="X2267" s="87" t="n"/>
    </row>
    <row r="2268">
      <c r="A2268" s="13" t="n"/>
      <c r="B2268" s="14" t="n"/>
      <c r="C2268" s="14" t="n"/>
      <c r="D2268" s="14" t="n"/>
      <c r="E2268" s="13" t="n"/>
      <c r="F2268" s="13" t="n"/>
      <c r="G2268" s="14" t="n"/>
      <c r="H2268" s="15" t="n"/>
      <c r="I2268" s="15" t="n"/>
      <c r="J2268" s="40" t="n"/>
      <c r="K2268" s="15" t="n"/>
      <c r="L2268" s="15" t="n"/>
      <c r="M2268" s="15" t="n"/>
      <c r="N2268" s="14" t="n"/>
      <c r="O2268" s="13" t="n"/>
      <c r="P2268" s="14" t="n"/>
      <c r="Q2268" s="15">
        <f>IF(N2268="Sí",0,H2268-I2268-K2268)</f>
        <v/>
      </c>
      <c r="R2268" s="14">
        <f>F2268-TODAY()</f>
        <v/>
      </c>
      <c r="S2268" s="14">
        <f>IF(N2268="Sí","🟢 Pagado",IF(R2268&lt;0,"🔴 Vencido",IF(R2268&lt;=7,"🟡 Por vencer","")))</f>
        <v/>
      </c>
      <c r="T2268" s="88" t="n"/>
      <c r="U2268" s="89" t="n"/>
      <c r="V2268" s="89" t="n"/>
      <c r="W2268" s="89" t="n"/>
      <c r="X2268" s="87" t="n"/>
    </row>
    <row r="2269">
      <c r="A2269" s="13" t="n"/>
      <c r="B2269" s="14" t="n"/>
      <c r="C2269" s="14" t="n"/>
      <c r="D2269" s="14" t="n"/>
      <c r="E2269" s="13" t="n"/>
      <c r="F2269" s="13" t="n"/>
      <c r="G2269" s="14" t="n"/>
      <c r="H2269" s="15" t="n"/>
      <c r="I2269" s="15" t="n"/>
      <c r="J2269" s="40" t="n"/>
      <c r="K2269" s="15" t="n"/>
      <c r="L2269" s="15" t="n"/>
      <c r="M2269" s="15" t="n"/>
      <c r="N2269" s="14" t="n"/>
      <c r="O2269" s="13" t="n"/>
      <c r="P2269" s="14" t="n"/>
      <c r="Q2269" s="15">
        <f>IF(N2269="Sí",0,H2269-I2269-K2269)</f>
        <v/>
      </c>
      <c r="R2269" s="14">
        <f>F2269-TODAY()</f>
        <v/>
      </c>
      <c r="S2269" s="14">
        <f>IF(N2269="Sí","🟢 Pagado",IF(R2269&lt;0,"🔴 Vencido",IF(R2269&lt;=7,"🟡 Por vencer","")))</f>
        <v/>
      </c>
      <c r="T2269" s="88" t="n"/>
      <c r="U2269" s="89" t="n"/>
      <c r="V2269" s="89" t="n"/>
      <c r="W2269" s="89" t="n"/>
      <c r="X2269" s="87" t="n"/>
    </row>
    <row r="2270">
      <c r="A2270" s="13" t="n"/>
      <c r="B2270" s="14" t="n"/>
      <c r="C2270" s="14" t="n"/>
      <c r="D2270" s="14" t="n"/>
      <c r="E2270" s="13" t="n"/>
      <c r="F2270" s="13" t="n"/>
      <c r="G2270" s="14" t="n"/>
      <c r="H2270" s="15" t="n"/>
      <c r="I2270" s="15" t="n"/>
      <c r="J2270" s="40" t="n"/>
      <c r="K2270" s="15" t="n"/>
      <c r="L2270" s="15" t="n"/>
      <c r="M2270" s="15" t="n"/>
      <c r="N2270" s="14" t="n"/>
      <c r="O2270" s="13" t="n"/>
      <c r="P2270" s="14" t="n"/>
      <c r="Q2270" s="15">
        <f>IF(N2270="Sí",0,H2270-I2270-K2270)</f>
        <v/>
      </c>
      <c r="R2270" s="14">
        <f>F2270-TODAY()</f>
        <v/>
      </c>
      <c r="S2270" s="14">
        <f>IF(N2270="Sí","🟢 Pagado",IF(R2270&lt;0,"🔴 Vencido",IF(R2270&lt;=7,"🟡 Por vencer","")))</f>
        <v/>
      </c>
      <c r="T2270" s="88" t="n"/>
      <c r="U2270" s="89" t="n"/>
      <c r="V2270" s="89" t="n"/>
      <c r="W2270" s="89" t="n"/>
      <c r="X2270" s="87" t="n"/>
    </row>
    <row r="2271">
      <c r="A2271" s="13" t="n"/>
      <c r="B2271" s="14" t="n"/>
      <c r="C2271" s="14" t="n"/>
      <c r="D2271" s="14" t="n"/>
      <c r="E2271" s="13" t="n"/>
      <c r="F2271" s="13" t="n"/>
      <c r="G2271" s="14" t="n"/>
      <c r="H2271" s="15" t="n"/>
      <c r="I2271" s="15" t="n"/>
      <c r="J2271" s="40" t="n"/>
      <c r="K2271" s="15" t="n"/>
      <c r="L2271" s="15" t="n"/>
      <c r="M2271" s="15" t="n"/>
      <c r="N2271" s="14" t="n"/>
      <c r="O2271" s="13" t="n"/>
      <c r="P2271" s="14" t="n"/>
      <c r="Q2271" s="15">
        <f>IF(N2271="Sí",0,H2271-I2271-K2271)</f>
        <v/>
      </c>
      <c r="R2271" s="14">
        <f>F2271-TODAY()</f>
        <v/>
      </c>
      <c r="S2271" s="14">
        <f>IF(N2271="Sí","🟢 Pagado",IF(R2271&lt;0,"🔴 Vencido",IF(R2271&lt;=7,"🟡 Por vencer","")))</f>
        <v/>
      </c>
      <c r="T2271" s="88" t="n"/>
      <c r="U2271" s="89" t="n"/>
      <c r="V2271" s="89" t="n"/>
      <c r="W2271" s="89" t="n"/>
      <c r="X2271" s="87" t="n"/>
    </row>
    <row r="2272">
      <c r="A2272" s="13" t="n"/>
      <c r="B2272" s="14" t="n"/>
      <c r="C2272" s="14" t="n"/>
      <c r="D2272" s="14" t="n"/>
      <c r="E2272" s="13" t="n"/>
      <c r="F2272" s="13" t="n"/>
      <c r="G2272" s="14" t="n"/>
      <c r="H2272" s="15" t="n"/>
      <c r="I2272" s="15" t="n"/>
      <c r="J2272" s="40" t="n"/>
      <c r="K2272" s="15" t="n"/>
      <c r="L2272" s="15" t="n"/>
      <c r="M2272" s="15" t="n"/>
      <c r="N2272" s="14" t="n"/>
      <c r="O2272" s="13" t="n"/>
      <c r="P2272" s="14" t="n"/>
      <c r="Q2272" s="15">
        <f>IF(N2272="Sí",0,H2272-I2272-K2272)</f>
        <v/>
      </c>
      <c r="R2272" s="14">
        <f>F2272-TODAY()</f>
        <v/>
      </c>
      <c r="S2272" s="14">
        <f>IF(N2272="Sí","🟢 Pagado",IF(R2272&lt;0,"🔴 Vencido",IF(R2272&lt;=7,"🟡 Por vencer","")))</f>
        <v/>
      </c>
      <c r="T2272" s="88" t="n"/>
      <c r="U2272" s="89" t="n"/>
      <c r="V2272" s="89" t="n"/>
      <c r="W2272" s="89" t="n"/>
      <c r="X2272" s="87" t="n"/>
    </row>
    <row r="2273">
      <c r="A2273" s="13" t="n"/>
      <c r="B2273" s="14" t="n"/>
      <c r="C2273" s="14" t="n"/>
      <c r="D2273" s="14" t="n"/>
      <c r="E2273" s="13" t="n"/>
      <c r="F2273" s="13" t="n"/>
      <c r="G2273" s="14" t="n"/>
      <c r="H2273" s="15" t="n"/>
      <c r="I2273" s="15" t="n"/>
      <c r="J2273" s="40" t="n"/>
      <c r="K2273" s="15" t="n"/>
      <c r="L2273" s="15" t="n"/>
      <c r="M2273" s="15" t="n"/>
      <c r="N2273" s="14" t="n"/>
      <c r="O2273" s="13" t="n"/>
      <c r="P2273" s="14" t="n"/>
      <c r="Q2273" s="15">
        <f>IF(N2273="Sí",0,H2273-I2273-K2273)</f>
        <v/>
      </c>
      <c r="R2273" s="14">
        <f>F2273-TODAY()</f>
        <v/>
      </c>
      <c r="S2273" s="14">
        <f>IF(N2273="Sí","🟢 Pagado",IF(R2273&lt;0,"🔴 Vencido",IF(R2273&lt;=7,"🟡 Por vencer","")))</f>
        <v/>
      </c>
      <c r="T2273" s="88" t="n"/>
      <c r="U2273" s="89" t="n"/>
      <c r="V2273" s="89" t="n"/>
      <c r="W2273" s="89" t="n"/>
      <c r="X2273" s="87" t="n"/>
    </row>
    <row r="2274">
      <c r="A2274" s="13" t="n"/>
      <c r="B2274" s="14" t="n"/>
      <c r="C2274" s="14" t="n"/>
      <c r="D2274" s="14" t="n"/>
      <c r="E2274" s="13" t="n"/>
      <c r="F2274" s="13" t="n"/>
      <c r="G2274" s="14" t="n"/>
      <c r="H2274" s="15" t="n"/>
      <c r="I2274" s="15" t="n"/>
      <c r="J2274" s="40" t="n"/>
      <c r="K2274" s="15" t="n"/>
      <c r="L2274" s="15" t="n"/>
      <c r="M2274" s="15" t="n"/>
      <c r="N2274" s="14" t="n"/>
      <c r="O2274" s="13" t="n"/>
      <c r="P2274" s="14" t="n"/>
      <c r="Q2274" s="15">
        <f>IF(N2274="Sí",0,H2274-I2274-K2274)</f>
        <v/>
      </c>
      <c r="R2274" s="14">
        <f>F2274-TODAY()</f>
        <v/>
      </c>
      <c r="S2274" s="14">
        <f>IF(N2274="Sí","🟢 Pagado",IF(R2274&lt;0,"🔴 Vencido",IF(R2274&lt;=7,"🟡 Por vencer","")))</f>
        <v/>
      </c>
      <c r="T2274" s="88" t="n"/>
      <c r="U2274" s="89" t="n"/>
      <c r="V2274" s="89" t="n"/>
      <c r="W2274" s="89" t="n"/>
      <c r="X2274" s="87" t="n"/>
    </row>
    <row r="2275">
      <c r="A2275" s="13" t="n"/>
      <c r="B2275" s="14" t="n"/>
      <c r="C2275" s="14" t="n"/>
      <c r="D2275" s="14" t="n"/>
      <c r="E2275" s="13" t="n"/>
      <c r="F2275" s="13" t="n"/>
      <c r="G2275" s="14" t="n"/>
      <c r="H2275" s="15" t="n"/>
      <c r="I2275" s="15" t="n"/>
      <c r="J2275" s="40" t="n"/>
      <c r="K2275" s="15" t="n"/>
      <c r="L2275" s="15" t="n"/>
      <c r="M2275" s="15" t="n"/>
      <c r="N2275" s="14" t="n"/>
      <c r="O2275" s="13" t="n"/>
      <c r="P2275" s="14" t="n"/>
      <c r="Q2275" s="15">
        <f>IF(N2275="Sí",0,H2275-I2275-K2275)</f>
        <v/>
      </c>
      <c r="R2275" s="14">
        <f>F2275-TODAY()</f>
        <v/>
      </c>
      <c r="S2275" s="14">
        <f>IF(N2275="Sí","🟢 Pagado",IF(R2275&lt;0,"🔴 Vencido",IF(R2275&lt;=7,"🟡 Por vencer","")))</f>
        <v/>
      </c>
      <c r="T2275" s="88" t="n"/>
      <c r="U2275" s="89" t="n"/>
      <c r="V2275" s="89" t="n"/>
      <c r="W2275" s="89" t="n"/>
      <c r="X2275" s="87" t="n"/>
    </row>
    <row r="2276">
      <c r="A2276" s="13" t="n"/>
      <c r="B2276" s="14" t="n"/>
      <c r="C2276" s="14" t="n"/>
      <c r="D2276" s="14" t="n"/>
      <c r="E2276" s="13" t="n"/>
      <c r="F2276" s="13" t="n"/>
      <c r="G2276" s="14" t="n"/>
      <c r="H2276" s="15" t="n"/>
      <c r="I2276" s="15" t="n"/>
      <c r="J2276" s="40" t="n"/>
      <c r="K2276" s="15" t="n"/>
      <c r="L2276" s="15" t="n"/>
      <c r="M2276" s="15" t="n"/>
      <c r="N2276" s="14" t="n"/>
      <c r="O2276" s="13" t="n"/>
      <c r="P2276" s="14" t="n"/>
      <c r="Q2276" s="15">
        <f>IF(N2276="Sí",0,H2276-I2276-K2276)</f>
        <v/>
      </c>
      <c r="R2276" s="14">
        <f>F2276-TODAY()</f>
        <v/>
      </c>
      <c r="S2276" s="14">
        <f>IF(N2276="Sí","🟢 Pagado",IF(R2276&lt;0,"🔴 Vencido",IF(R2276&lt;=7,"🟡 Por vencer","")))</f>
        <v/>
      </c>
      <c r="T2276" s="88" t="n"/>
      <c r="U2276" s="89" t="n"/>
      <c r="V2276" s="89" t="n"/>
      <c r="W2276" s="89" t="n"/>
      <c r="X2276" s="87" t="n"/>
    </row>
    <row r="2277">
      <c r="A2277" s="13" t="n"/>
      <c r="B2277" s="14" t="n"/>
      <c r="C2277" s="14" t="n"/>
      <c r="D2277" s="14" t="n"/>
      <c r="E2277" s="13" t="n"/>
      <c r="F2277" s="13" t="n"/>
      <c r="G2277" s="14" t="n"/>
      <c r="H2277" s="15" t="n"/>
      <c r="I2277" s="15" t="n"/>
      <c r="J2277" s="40" t="n"/>
      <c r="K2277" s="15" t="n"/>
      <c r="L2277" s="15" t="n"/>
      <c r="M2277" s="15" t="n"/>
      <c r="N2277" s="14" t="n"/>
      <c r="O2277" s="13" t="n"/>
      <c r="P2277" s="14" t="n"/>
      <c r="Q2277" s="15">
        <f>IF(N2277="Sí",0,H2277-I2277-K2277)</f>
        <v/>
      </c>
      <c r="R2277" s="14">
        <f>F2277-TODAY()</f>
        <v/>
      </c>
      <c r="S2277" s="14">
        <f>IF(N2277="Sí","🟢 Pagado",IF(R2277&lt;0,"🔴 Vencido",IF(R2277&lt;=7,"🟡 Por vencer","")))</f>
        <v/>
      </c>
      <c r="T2277" s="88" t="n"/>
      <c r="U2277" s="89" t="n"/>
      <c r="V2277" s="89" t="n"/>
      <c r="W2277" s="89" t="n"/>
      <c r="X2277" s="87" t="n"/>
    </row>
    <row r="2278">
      <c r="A2278" s="13" t="n"/>
      <c r="B2278" s="14" t="n"/>
      <c r="C2278" s="14" t="n"/>
      <c r="D2278" s="14" t="n"/>
      <c r="E2278" s="13" t="n"/>
      <c r="F2278" s="13" t="n"/>
      <c r="G2278" s="14" t="n"/>
      <c r="H2278" s="15" t="n"/>
      <c r="I2278" s="15" t="n"/>
      <c r="J2278" s="40" t="n"/>
      <c r="K2278" s="15" t="n"/>
      <c r="L2278" s="15" t="n"/>
      <c r="M2278" s="15" t="n"/>
      <c r="N2278" s="14" t="n"/>
      <c r="O2278" s="13" t="n"/>
      <c r="P2278" s="14" t="n"/>
      <c r="Q2278" s="15">
        <f>IF(N2278="Sí",0,H2278-I2278-K2278)</f>
        <v/>
      </c>
      <c r="R2278" s="14">
        <f>F2278-TODAY()</f>
        <v/>
      </c>
      <c r="S2278" s="14">
        <f>IF(N2278="Sí","🟢 Pagado",IF(R2278&lt;0,"🔴 Vencido",IF(R2278&lt;=7,"🟡 Por vencer","")))</f>
        <v/>
      </c>
      <c r="T2278" s="88" t="n"/>
      <c r="U2278" s="89" t="n"/>
      <c r="V2278" s="89" t="n"/>
      <c r="W2278" s="89" t="n"/>
      <c r="X2278" s="87" t="n"/>
    </row>
    <row r="2279">
      <c r="A2279" s="13" t="n"/>
      <c r="B2279" s="14" t="n"/>
      <c r="C2279" s="14" t="n"/>
      <c r="D2279" s="14" t="n"/>
      <c r="E2279" s="13" t="n"/>
      <c r="F2279" s="13" t="n"/>
      <c r="G2279" s="14" t="n"/>
      <c r="H2279" s="15" t="n"/>
      <c r="I2279" s="15" t="n"/>
      <c r="J2279" s="40" t="n"/>
      <c r="K2279" s="15" t="n"/>
      <c r="L2279" s="15" t="n"/>
      <c r="M2279" s="15" t="n"/>
      <c r="N2279" s="14" t="n"/>
      <c r="O2279" s="13" t="n"/>
      <c r="P2279" s="14" t="n"/>
      <c r="Q2279" s="15">
        <f>IF(N2279="Sí",0,H2279-I2279-K2279)</f>
        <v/>
      </c>
      <c r="R2279" s="14">
        <f>F2279-TODAY()</f>
        <v/>
      </c>
      <c r="S2279" s="14">
        <f>IF(N2279="Sí","🟢 Pagado",IF(R2279&lt;0,"🔴 Vencido",IF(R2279&lt;=7,"🟡 Por vencer","")))</f>
        <v/>
      </c>
      <c r="T2279" s="88" t="n"/>
      <c r="U2279" s="89" t="n"/>
      <c r="V2279" s="89" t="n"/>
      <c r="W2279" s="89" t="n"/>
      <c r="X2279" s="87" t="n"/>
    </row>
    <row r="2280">
      <c r="A2280" s="13" t="n"/>
      <c r="B2280" s="14" t="n"/>
      <c r="C2280" s="14" t="n"/>
      <c r="D2280" s="14" t="n"/>
      <c r="E2280" s="13" t="n"/>
      <c r="F2280" s="13" t="n"/>
      <c r="G2280" s="14" t="n"/>
      <c r="H2280" s="15" t="n"/>
      <c r="I2280" s="15" t="n"/>
      <c r="J2280" s="40" t="n"/>
      <c r="K2280" s="15" t="n"/>
      <c r="L2280" s="15" t="n"/>
      <c r="M2280" s="15" t="n"/>
      <c r="N2280" s="14" t="n"/>
      <c r="O2280" s="13" t="n"/>
      <c r="P2280" s="14" t="n"/>
      <c r="Q2280" s="15">
        <f>IF(N2280="Sí",0,H2280-I2280-K2280)</f>
        <v/>
      </c>
      <c r="R2280" s="14">
        <f>F2280-TODAY()</f>
        <v/>
      </c>
      <c r="S2280" s="14">
        <f>IF(N2280="Sí","🟢 Pagado",IF(R2280&lt;0,"🔴 Vencido",IF(R2280&lt;=7,"🟡 Por vencer","")))</f>
        <v/>
      </c>
      <c r="T2280" s="88" t="n"/>
      <c r="U2280" s="89" t="n"/>
      <c r="V2280" s="89" t="n"/>
      <c r="W2280" s="89" t="n"/>
      <c r="X2280" s="87" t="n"/>
    </row>
    <row r="2281">
      <c r="A2281" s="13" t="n"/>
      <c r="B2281" s="14" t="n"/>
      <c r="C2281" s="14" t="n"/>
      <c r="D2281" s="14" t="n"/>
      <c r="E2281" s="13" t="n"/>
      <c r="F2281" s="13" t="n"/>
      <c r="G2281" s="14" t="n"/>
      <c r="H2281" s="15" t="n"/>
      <c r="I2281" s="15" t="n"/>
      <c r="J2281" s="40" t="n"/>
      <c r="K2281" s="15" t="n"/>
      <c r="L2281" s="15" t="n"/>
      <c r="M2281" s="15" t="n"/>
      <c r="N2281" s="14" t="n"/>
      <c r="O2281" s="13" t="n"/>
      <c r="P2281" s="14" t="n"/>
      <c r="Q2281" s="15">
        <f>IF(N2281="Sí",0,H2281-I2281-K2281)</f>
        <v/>
      </c>
      <c r="R2281" s="14">
        <f>F2281-TODAY()</f>
        <v/>
      </c>
      <c r="S2281" s="14">
        <f>IF(N2281="Sí","🟢 Pagado",IF(R2281&lt;0,"🔴 Vencido",IF(R2281&lt;=7,"🟡 Por vencer","")))</f>
        <v/>
      </c>
      <c r="T2281" s="88" t="n"/>
      <c r="U2281" s="89" t="n"/>
      <c r="V2281" s="89" t="n"/>
      <c r="W2281" s="89" t="n"/>
      <c r="X2281" s="87" t="n"/>
    </row>
    <row r="2282">
      <c r="A2282" s="13" t="n"/>
      <c r="B2282" s="14" t="n"/>
      <c r="C2282" s="14" t="n"/>
      <c r="D2282" s="14" t="n"/>
      <c r="E2282" s="13" t="n"/>
      <c r="F2282" s="13" t="n"/>
      <c r="G2282" s="14" t="n"/>
      <c r="H2282" s="15" t="n"/>
      <c r="I2282" s="15" t="n"/>
      <c r="J2282" s="40" t="n"/>
      <c r="K2282" s="15" t="n"/>
      <c r="L2282" s="15" t="n"/>
      <c r="M2282" s="15" t="n"/>
      <c r="N2282" s="14" t="n"/>
      <c r="O2282" s="13" t="n"/>
      <c r="P2282" s="14" t="n"/>
      <c r="Q2282" s="15">
        <f>IF(N2282="Sí",0,H2282-I2282-K2282)</f>
        <v/>
      </c>
      <c r="R2282" s="14">
        <f>F2282-TODAY()</f>
        <v/>
      </c>
      <c r="S2282" s="14">
        <f>IF(N2282="Sí","🟢 Pagado",IF(R2282&lt;0,"🔴 Vencido",IF(R2282&lt;=7,"🟡 Por vencer","")))</f>
        <v/>
      </c>
      <c r="T2282" s="88" t="n"/>
      <c r="U2282" s="89" t="n"/>
      <c r="V2282" s="89" t="n"/>
      <c r="W2282" s="89" t="n"/>
      <c r="X2282" s="87" t="n"/>
    </row>
    <row r="2283">
      <c r="A2283" s="13" t="n"/>
      <c r="B2283" s="14" t="n"/>
      <c r="C2283" s="14" t="n"/>
      <c r="D2283" s="14" t="n"/>
      <c r="E2283" s="13" t="n"/>
      <c r="F2283" s="13" t="n"/>
      <c r="G2283" s="14" t="n"/>
      <c r="H2283" s="15" t="n"/>
      <c r="I2283" s="15" t="n"/>
      <c r="J2283" s="40" t="n"/>
      <c r="K2283" s="15" t="n"/>
      <c r="L2283" s="15" t="n"/>
      <c r="M2283" s="15" t="n"/>
      <c r="N2283" s="14" t="n"/>
      <c r="O2283" s="13" t="n"/>
      <c r="P2283" s="14" t="n"/>
      <c r="Q2283" s="15">
        <f>IF(N2283="Sí",0,H2283-I2283-K2283)</f>
        <v/>
      </c>
      <c r="R2283" s="14">
        <f>F2283-TODAY()</f>
        <v/>
      </c>
      <c r="S2283" s="14">
        <f>IF(N2283="Sí","🟢 Pagado",IF(R2283&lt;0,"🔴 Vencido",IF(R2283&lt;=7,"🟡 Por vencer","")))</f>
        <v/>
      </c>
      <c r="T2283" s="88" t="n"/>
      <c r="U2283" s="89" t="n"/>
      <c r="V2283" s="89" t="n"/>
      <c r="W2283" s="89" t="n"/>
      <c r="X2283" s="87" t="n"/>
    </row>
    <row r="2284">
      <c r="A2284" s="13" t="n"/>
      <c r="B2284" s="14" t="n"/>
      <c r="C2284" s="14" t="n"/>
      <c r="D2284" s="14" t="n"/>
      <c r="E2284" s="13" t="n"/>
      <c r="F2284" s="13" t="n"/>
      <c r="G2284" s="14" t="n"/>
      <c r="H2284" s="15" t="n"/>
      <c r="I2284" s="15" t="n"/>
      <c r="J2284" s="40" t="n"/>
      <c r="K2284" s="15" t="n"/>
      <c r="L2284" s="15" t="n"/>
      <c r="M2284" s="15" t="n"/>
      <c r="N2284" s="14" t="n"/>
      <c r="O2284" s="13" t="n"/>
      <c r="P2284" s="14" t="n"/>
      <c r="Q2284" s="15">
        <f>IF(N2284="Sí",0,H2284-I2284-K2284)</f>
        <v/>
      </c>
      <c r="R2284" s="14">
        <f>F2284-TODAY()</f>
        <v/>
      </c>
      <c r="S2284" s="14">
        <f>IF(N2284="Sí","🟢 Pagado",IF(R2284&lt;0,"🔴 Vencido",IF(R2284&lt;=7,"🟡 Por vencer","")))</f>
        <v/>
      </c>
      <c r="T2284" s="88" t="n"/>
      <c r="U2284" s="89" t="n"/>
      <c r="V2284" s="89" t="n"/>
      <c r="W2284" s="89" t="n"/>
      <c r="X2284" s="87" t="n"/>
    </row>
    <row r="2285">
      <c r="A2285" s="13" t="n"/>
      <c r="B2285" s="14" t="n"/>
      <c r="C2285" s="14" t="n"/>
      <c r="D2285" s="14" t="n"/>
      <c r="E2285" s="13" t="n"/>
      <c r="F2285" s="13" t="n"/>
      <c r="G2285" s="14" t="n"/>
      <c r="H2285" s="15" t="n"/>
      <c r="I2285" s="15" t="n"/>
      <c r="J2285" s="40" t="n"/>
      <c r="K2285" s="15" t="n"/>
      <c r="L2285" s="15" t="n"/>
      <c r="M2285" s="15" t="n"/>
      <c r="N2285" s="14" t="n"/>
      <c r="O2285" s="13" t="n"/>
      <c r="P2285" s="14" t="n"/>
      <c r="Q2285" s="15">
        <f>IF(N2285="Sí",0,H2285-I2285-K2285)</f>
        <v/>
      </c>
      <c r="R2285" s="14">
        <f>F2285-TODAY()</f>
        <v/>
      </c>
      <c r="S2285" s="14">
        <f>IF(N2285="Sí","🟢 Pagado",IF(R2285&lt;0,"🔴 Vencido",IF(R2285&lt;=7,"🟡 Por vencer","")))</f>
        <v/>
      </c>
      <c r="T2285" s="88" t="n"/>
      <c r="U2285" s="89" t="n"/>
      <c r="V2285" s="89" t="n"/>
      <c r="W2285" s="89" t="n"/>
      <c r="X2285" s="87" t="n"/>
    </row>
    <row r="2286">
      <c r="A2286" s="13" t="n"/>
      <c r="B2286" s="14" t="n"/>
      <c r="C2286" s="14" t="n"/>
      <c r="D2286" s="14" t="n"/>
      <c r="E2286" s="13" t="n"/>
      <c r="F2286" s="13" t="n"/>
      <c r="G2286" s="14" t="n"/>
      <c r="H2286" s="15" t="n"/>
      <c r="I2286" s="15" t="n"/>
      <c r="J2286" s="40" t="n"/>
      <c r="K2286" s="15" t="n"/>
      <c r="L2286" s="15" t="n"/>
      <c r="M2286" s="15" t="n"/>
      <c r="N2286" s="14" t="n"/>
      <c r="O2286" s="13" t="n"/>
      <c r="P2286" s="14" t="n"/>
      <c r="Q2286" s="15">
        <f>IF(N2286="Sí",0,H2286-I2286-K2286)</f>
        <v/>
      </c>
      <c r="R2286" s="14">
        <f>F2286-TODAY()</f>
        <v/>
      </c>
      <c r="S2286" s="14">
        <f>IF(N2286="Sí","🟢 Pagado",IF(R2286&lt;0,"🔴 Vencido",IF(R2286&lt;=7,"🟡 Por vencer","")))</f>
        <v/>
      </c>
      <c r="T2286" s="88" t="n"/>
      <c r="U2286" s="89" t="n"/>
      <c r="V2286" s="89" t="n"/>
      <c r="W2286" s="89" t="n"/>
      <c r="X2286" s="87" t="n"/>
    </row>
    <row r="2287">
      <c r="A2287" s="13" t="n"/>
      <c r="B2287" s="14" t="n"/>
      <c r="C2287" s="14" t="n"/>
      <c r="D2287" s="14" t="n"/>
      <c r="E2287" s="13" t="n"/>
      <c r="F2287" s="13" t="n"/>
      <c r="G2287" s="14" t="n"/>
      <c r="H2287" s="15" t="n"/>
      <c r="I2287" s="15" t="n"/>
      <c r="J2287" s="40" t="n"/>
      <c r="K2287" s="15" t="n"/>
      <c r="L2287" s="15" t="n"/>
      <c r="M2287" s="15" t="n"/>
      <c r="N2287" s="14" t="n"/>
      <c r="O2287" s="13" t="n"/>
      <c r="P2287" s="14" t="n"/>
      <c r="Q2287" s="15">
        <f>IF(N2287="Sí",0,H2287-I2287-K2287)</f>
        <v/>
      </c>
      <c r="R2287" s="14">
        <f>F2287-TODAY()</f>
        <v/>
      </c>
      <c r="S2287" s="14">
        <f>IF(N2287="Sí","🟢 Pagado",IF(R2287&lt;0,"🔴 Vencido",IF(R2287&lt;=7,"🟡 Por vencer","")))</f>
        <v/>
      </c>
      <c r="T2287" s="88" t="n"/>
      <c r="U2287" s="89" t="n"/>
      <c r="V2287" s="89" t="n"/>
      <c r="W2287" s="89" t="n"/>
      <c r="X2287" s="87" t="n"/>
    </row>
    <row r="2288">
      <c r="A2288" s="13" t="n"/>
      <c r="B2288" s="14" t="n"/>
      <c r="C2288" s="14" t="n"/>
      <c r="D2288" s="14" t="n"/>
      <c r="E2288" s="13" t="n"/>
      <c r="F2288" s="13" t="n"/>
      <c r="G2288" s="14" t="n"/>
      <c r="H2288" s="15" t="n"/>
      <c r="I2288" s="15" t="n"/>
      <c r="J2288" s="40" t="n"/>
      <c r="K2288" s="15" t="n"/>
      <c r="L2288" s="15" t="n"/>
      <c r="M2288" s="15" t="n"/>
      <c r="N2288" s="14" t="n"/>
      <c r="O2288" s="13" t="n"/>
      <c r="P2288" s="14" t="n"/>
      <c r="Q2288" s="15">
        <f>IF(N2288="Sí",0,H2288-I2288-K2288)</f>
        <v/>
      </c>
      <c r="R2288" s="14">
        <f>F2288-TODAY()</f>
        <v/>
      </c>
      <c r="S2288" s="14">
        <f>IF(N2288="Sí","🟢 Pagado",IF(R2288&lt;0,"🔴 Vencido",IF(R2288&lt;=7,"🟡 Por vencer","")))</f>
        <v/>
      </c>
      <c r="T2288" s="88" t="n"/>
      <c r="U2288" s="89" t="n"/>
      <c r="V2288" s="89" t="n"/>
      <c r="W2288" s="89" t="n"/>
      <c r="X2288" s="87" t="n"/>
    </row>
    <row r="2289">
      <c r="A2289" s="13" t="n"/>
      <c r="B2289" s="14" t="n"/>
      <c r="C2289" s="14" t="n"/>
      <c r="D2289" s="14" t="n"/>
      <c r="E2289" s="13" t="n"/>
      <c r="F2289" s="13" t="n"/>
      <c r="G2289" s="14" t="n"/>
      <c r="H2289" s="15" t="n"/>
      <c r="I2289" s="15" t="n"/>
      <c r="J2289" s="40" t="n"/>
      <c r="K2289" s="15" t="n"/>
      <c r="L2289" s="15" t="n"/>
      <c r="M2289" s="15" t="n"/>
      <c r="N2289" s="14" t="n"/>
      <c r="O2289" s="13" t="n"/>
      <c r="P2289" s="14" t="n"/>
      <c r="Q2289" s="15">
        <f>IF(N2289="Sí",0,H2289-I2289-K2289)</f>
        <v/>
      </c>
      <c r="R2289" s="14">
        <f>F2289-TODAY()</f>
        <v/>
      </c>
      <c r="S2289" s="14">
        <f>IF(N2289="Sí","🟢 Pagado",IF(R2289&lt;0,"🔴 Vencido",IF(R2289&lt;=7,"🟡 Por vencer","")))</f>
        <v/>
      </c>
      <c r="T2289" s="88" t="n"/>
      <c r="U2289" s="89" t="n"/>
      <c r="V2289" s="89" t="n"/>
      <c r="W2289" s="89" t="n"/>
      <c r="X2289" s="87" t="n"/>
    </row>
    <row r="2290">
      <c r="A2290" s="13" t="n"/>
      <c r="B2290" s="14" t="n"/>
      <c r="C2290" s="14" t="n"/>
      <c r="D2290" s="14" t="n"/>
      <c r="E2290" s="13" t="n"/>
      <c r="F2290" s="13" t="n"/>
      <c r="G2290" s="14" t="n"/>
      <c r="H2290" s="15" t="n"/>
      <c r="I2290" s="15" t="n"/>
      <c r="J2290" s="40" t="n"/>
      <c r="K2290" s="15" t="n"/>
      <c r="L2290" s="15" t="n"/>
      <c r="M2290" s="15" t="n"/>
      <c r="N2290" s="14" t="n"/>
      <c r="O2290" s="13" t="n"/>
      <c r="P2290" s="14" t="n"/>
      <c r="Q2290" s="15">
        <f>IF(N2290="Sí",0,H2290-I2290-K2290)</f>
        <v/>
      </c>
      <c r="R2290" s="14">
        <f>F2290-TODAY()</f>
        <v/>
      </c>
      <c r="S2290" s="14">
        <f>IF(N2290="Sí","🟢 Pagado",IF(R2290&lt;0,"🔴 Vencido",IF(R2290&lt;=7,"🟡 Por vencer","")))</f>
        <v/>
      </c>
      <c r="T2290" s="88" t="n"/>
      <c r="U2290" s="89" t="n"/>
      <c r="V2290" s="89" t="n"/>
      <c r="W2290" s="89" t="n"/>
      <c r="X2290" s="87" t="n"/>
    </row>
    <row r="2291">
      <c r="A2291" s="13" t="n"/>
      <c r="B2291" s="14" t="n"/>
      <c r="C2291" s="14" t="n"/>
      <c r="D2291" s="14" t="n"/>
      <c r="E2291" s="13" t="n"/>
      <c r="F2291" s="13" t="n"/>
      <c r="G2291" s="14" t="n"/>
      <c r="H2291" s="15" t="n"/>
      <c r="I2291" s="15" t="n"/>
      <c r="J2291" s="40" t="n"/>
      <c r="K2291" s="15" t="n"/>
      <c r="L2291" s="15" t="n"/>
      <c r="M2291" s="15" t="n"/>
      <c r="N2291" s="14" t="n"/>
      <c r="O2291" s="13" t="n"/>
      <c r="P2291" s="14" t="n"/>
      <c r="Q2291" s="15">
        <f>IF(N2291="Sí",0,H2291-I2291-K2291)</f>
        <v/>
      </c>
      <c r="R2291" s="14">
        <f>F2291-TODAY()</f>
        <v/>
      </c>
      <c r="S2291" s="14">
        <f>IF(N2291="Sí","🟢 Pagado",IF(R2291&lt;0,"🔴 Vencido",IF(R2291&lt;=7,"🟡 Por vencer","")))</f>
        <v/>
      </c>
      <c r="T2291" s="88" t="n"/>
      <c r="U2291" s="89" t="n"/>
      <c r="V2291" s="89" t="n"/>
      <c r="W2291" s="89" t="n"/>
      <c r="X2291" s="87" t="n"/>
    </row>
    <row r="2292">
      <c r="A2292" s="13" t="n"/>
      <c r="B2292" s="14" t="n"/>
      <c r="C2292" s="14" t="n"/>
      <c r="D2292" s="14" t="n"/>
      <c r="E2292" s="13" t="n"/>
      <c r="F2292" s="13" t="n"/>
      <c r="G2292" s="14" t="n"/>
      <c r="H2292" s="15" t="n"/>
      <c r="I2292" s="15" t="n"/>
      <c r="J2292" s="40" t="n"/>
      <c r="K2292" s="15" t="n"/>
      <c r="L2292" s="15" t="n"/>
      <c r="M2292" s="15" t="n"/>
      <c r="N2292" s="14" t="n"/>
      <c r="O2292" s="13" t="n"/>
      <c r="P2292" s="14" t="n"/>
      <c r="Q2292" s="15">
        <f>IF(N2292="Sí",0,H2292-I2292-K2292)</f>
        <v/>
      </c>
      <c r="R2292" s="14">
        <f>F2292-TODAY()</f>
        <v/>
      </c>
      <c r="S2292" s="14">
        <f>IF(N2292="Sí","🟢 Pagado",IF(R2292&lt;0,"🔴 Vencido",IF(R2292&lt;=7,"🟡 Por vencer","")))</f>
        <v/>
      </c>
      <c r="T2292" s="88" t="n"/>
      <c r="U2292" s="89" t="n"/>
      <c r="V2292" s="89" t="n"/>
      <c r="W2292" s="89" t="n"/>
      <c r="X2292" s="87" t="n"/>
    </row>
    <row r="2293">
      <c r="A2293" s="13" t="n"/>
      <c r="B2293" s="14" t="n"/>
      <c r="C2293" s="14" t="n"/>
      <c r="D2293" s="14" t="n"/>
      <c r="E2293" s="13" t="n"/>
      <c r="F2293" s="13" t="n"/>
      <c r="G2293" s="14" t="n"/>
      <c r="H2293" s="15" t="n"/>
      <c r="I2293" s="15" t="n"/>
      <c r="J2293" s="40" t="n"/>
      <c r="K2293" s="15" t="n"/>
      <c r="L2293" s="15" t="n"/>
      <c r="M2293" s="15" t="n"/>
      <c r="N2293" s="14" t="n"/>
      <c r="O2293" s="13" t="n"/>
      <c r="P2293" s="14" t="n"/>
      <c r="Q2293" s="15">
        <f>IF(N2293="Sí",0,H2293-I2293-K2293)</f>
        <v/>
      </c>
      <c r="R2293" s="14">
        <f>F2293-TODAY()</f>
        <v/>
      </c>
      <c r="S2293" s="14">
        <f>IF(N2293="Sí","🟢 Pagado",IF(R2293&lt;0,"🔴 Vencido",IF(R2293&lt;=7,"🟡 Por vencer","")))</f>
        <v/>
      </c>
      <c r="T2293" s="88" t="n"/>
      <c r="U2293" s="89" t="n"/>
      <c r="V2293" s="89" t="n"/>
      <c r="W2293" s="89" t="n"/>
      <c r="X2293" s="87" t="n"/>
    </row>
    <row r="2294">
      <c r="A2294" s="13" t="n"/>
      <c r="B2294" s="14" t="n"/>
      <c r="C2294" s="14" t="n"/>
      <c r="D2294" s="14" t="n"/>
      <c r="E2294" s="13" t="n"/>
      <c r="F2294" s="13" t="n"/>
      <c r="G2294" s="14" t="n"/>
      <c r="H2294" s="15" t="n"/>
      <c r="I2294" s="15" t="n"/>
      <c r="J2294" s="40" t="n"/>
      <c r="K2294" s="15" t="n"/>
      <c r="L2294" s="15" t="n"/>
      <c r="M2294" s="15" t="n"/>
      <c r="N2294" s="14" t="n"/>
      <c r="O2294" s="13" t="n"/>
      <c r="P2294" s="14" t="n"/>
      <c r="Q2294" s="15">
        <f>IF(N2294="Sí",0,H2294-I2294-K2294)</f>
        <v/>
      </c>
      <c r="R2294" s="14">
        <f>F2294-TODAY()</f>
        <v/>
      </c>
      <c r="S2294" s="14">
        <f>IF(N2294="Sí","🟢 Pagado",IF(R2294&lt;0,"🔴 Vencido",IF(R2294&lt;=7,"🟡 Por vencer","")))</f>
        <v/>
      </c>
      <c r="T2294" s="88" t="n"/>
      <c r="U2294" s="89" t="n"/>
      <c r="V2294" s="89" t="n"/>
      <c r="W2294" s="89" t="n"/>
      <c r="X2294" s="87" t="n"/>
    </row>
    <row r="2295">
      <c r="A2295" s="13" t="n"/>
      <c r="B2295" s="14" t="n"/>
      <c r="C2295" s="14" t="n"/>
      <c r="D2295" s="14" t="n"/>
      <c r="E2295" s="13" t="n"/>
      <c r="F2295" s="13" t="n"/>
      <c r="G2295" s="14" t="n"/>
      <c r="H2295" s="15" t="n"/>
      <c r="I2295" s="15" t="n"/>
      <c r="J2295" s="40" t="n"/>
      <c r="K2295" s="15" t="n"/>
      <c r="L2295" s="15" t="n"/>
      <c r="M2295" s="15" t="n"/>
      <c r="N2295" s="14" t="n"/>
      <c r="O2295" s="13" t="n"/>
      <c r="P2295" s="14" t="n"/>
      <c r="Q2295" s="15">
        <f>IF(N2295="Sí",0,H2295-I2295-K2295)</f>
        <v/>
      </c>
      <c r="R2295" s="14">
        <f>F2295-TODAY()</f>
        <v/>
      </c>
      <c r="S2295" s="14">
        <f>IF(N2295="Sí","🟢 Pagado",IF(R2295&lt;0,"🔴 Vencido",IF(R2295&lt;=7,"🟡 Por vencer","")))</f>
        <v/>
      </c>
      <c r="T2295" s="88" t="n"/>
      <c r="U2295" s="89" t="n"/>
      <c r="V2295" s="89" t="n"/>
      <c r="W2295" s="89" t="n"/>
      <c r="X2295" s="87" t="n"/>
    </row>
    <row r="2296">
      <c r="A2296" s="13" t="n"/>
      <c r="B2296" s="14" t="n"/>
      <c r="C2296" s="14" t="n"/>
      <c r="D2296" s="14" t="n"/>
      <c r="E2296" s="13" t="n"/>
      <c r="F2296" s="13" t="n"/>
      <c r="G2296" s="14" t="n"/>
      <c r="H2296" s="15" t="n"/>
      <c r="I2296" s="15" t="n"/>
      <c r="J2296" s="40" t="n"/>
      <c r="K2296" s="15" t="n"/>
      <c r="L2296" s="15" t="n"/>
      <c r="M2296" s="15" t="n"/>
      <c r="N2296" s="14" t="n"/>
      <c r="O2296" s="13" t="n"/>
      <c r="P2296" s="14" t="n"/>
      <c r="Q2296" s="15">
        <f>IF(N2296="Sí",0,H2296-I2296-K2296)</f>
        <v/>
      </c>
      <c r="R2296" s="14">
        <f>F2296-TODAY()</f>
        <v/>
      </c>
      <c r="S2296" s="14">
        <f>IF(N2296="Sí","🟢 Pagado",IF(R2296&lt;0,"🔴 Vencido",IF(R2296&lt;=7,"🟡 Por vencer","")))</f>
        <v/>
      </c>
      <c r="T2296" s="88" t="n"/>
      <c r="U2296" s="89" t="n"/>
      <c r="V2296" s="89" t="n"/>
      <c r="W2296" s="89" t="n"/>
      <c r="X2296" s="87" t="n"/>
    </row>
    <row r="2297">
      <c r="A2297" s="13" t="n"/>
      <c r="B2297" s="14" t="n"/>
      <c r="C2297" s="14" t="n"/>
      <c r="D2297" s="14" t="n"/>
      <c r="E2297" s="13" t="n"/>
      <c r="F2297" s="13" t="n"/>
      <c r="G2297" s="14" t="n"/>
      <c r="H2297" s="15" t="n"/>
      <c r="I2297" s="15" t="n"/>
      <c r="J2297" s="40" t="n"/>
      <c r="K2297" s="15" t="n"/>
      <c r="L2297" s="15" t="n"/>
      <c r="M2297" s="15" t="n"/>
      <c r="N2297" s="14" t="n"/>
      <c r="O2297" s="13" t="n"/>
      <c r="P2297" s="14" t="n"/>
      <c r="Q2297" s="15">
        <f>IF(N2297="Sí",0,H2297-I2297-K2297)</f>
        <v/>
      </c>
      <c r="R2297" s="14">
        <f>F2297-TODAY()</f>
        <v/>
      </c>
      <c r="S2297" s="14">
        <f>IF(N2297="Sí","🟢 Pagado",IF(R2297&lt;0,"🔴 Vencido",IF(R2297&lt;=7,"🟡 Por vencer","")))</f>
        <v/>
      </c>
      <c r="T2297" s="88" t="n"/>
      <c r="U2297" s="89" t="n"/>
      <c r="V2297" s="89" t="n"/>
      <c r="W2297" s="89" t="n"/>
      <c r="X2297" s="87" t="n"/>
    </row>
    <row r="2298">
      <c r="A2298" s="13" t="n"/>
      <c r="B2298" s="14" t="n"/>
      <c r="C2298" s="14" t="n"/>
      <c r="D2298" s="14" t="n"/>
      <c r="E2298" s="13" t="n"/>
      <c r="F2298" s="13" t="n"/>
      <c r="G2298" s="14" t="n"/>
      <c r="H2298" s="15" t="n"/>
      <c r="I2298" s="15" t="n"/>
      <c r="J2298" s="40" t="n"/>
      <c r="K2298" s="15" t="n"/>
      <c r="L2298" s="15" t="n"/>
      <c r="M2298" s="15" t="n"/>
      <c r="N2298" s="14" t="n"/>
      <c r="O2298" s="13" t="n"/>
      <c r="P2298" s="14" t="n"/>
      <c r="Q2298" s="15">
        <f>IF(N2298="Sí",0,H2298-I2298-K2298)</f>
        <v/>
      </c>
      <c r="R2298" s="14">
        <f>F2298-TODAY()</f>
        <v/>
      </c>
      <c r="S2298" s="14">
        <f>IF(N2298="Sí","🟢 Pagado",IF(R2298&lt;0,"🔴 Vencido",IF(R2298&lt;=7,"🟡 Por vencer","")))</f>
        <v/>
      </c>
      <c r="T2298" s="88" t="n"/>
      <c r="U2298" s="89" t="n"/>
      <c r="V2298" s="89" t="n"/>
      <c r="W2298" s="89" t="n"/>
      <c r="X2298" s="87" t="n"/>
    </row>
    <row r="2299">
      <c r="A2299" s="13" t="n"/>
      <c r="B2299" s="14" t="n"/>
      <c r="C2299" s="14" t="n"/>
      <c r="D2299" s="14" t="n"/>
      <c r="E2299" s="13" t="n"/>
      <c r="F2299" s="13" t="n"/>
      <c r="G2299" s="14" t="n"/>
      <c r="H2299" s="15" t="n"/>
      <c r="I2299" s="15" t="n"/>
      <c r="J2299" s="40" t="n"/>
      <c r="K2299" s="15" t="n"/>
      <c r="L2299" s="15" t="n"/>
      <c r="M2299" s="15" t="n"/>
      <c r="N2299" s="14" t="n"/>
      <c r="O2299" s="13" t="n"/>
      <c r="P2299" s="14" t="n"/>
      <c r="Q2299" s="15">
        <f>IF(N2299="Sí",0,H2299-I2299-K2299)</f>
        <v/>
      </c>
      <c r="R2299" s="14">
        <f>F2299-TODAY()</f>
        <v/>
      </c>
      <c r="S2299" s="14">
        <f>IF(N2299="Sí","🟢 Pagado",IF(R2299&lt;0,"🔴 Vencido",IF(R2299&lt;=7,"🟡 Por vencer","")))</f>
        <v/>
      </c>
      <c r="T2299" s="88" t="n"/>
      <c r="U2299" s="89" t="n"/>
      <c r="V2299" s="89" t="n"/>
      <c r="W2299" s="89" t="n"/>
      <c r="X2299" s="87" t="n"/>
    </row>
    <row r="2300">
      <c r="A2300" s="13" t="n"/>
      <c r="B2300" s="14" t="n"/>
      <c r="C2300" s="14" t="n"/>
      <c r="D2300" s="14" t="n"/>
      <c r="E2300" s="13" t="n"/>
      <c r="F2300" s="13" t="n"/>
      <c r="G2300" s="14" t="n"/>
      <c r="H2300" s="15" t="n"/>
      <c r="I2300" s="15" t="n"/>
      <c r="J2300" s="40" t="n"/>
      <c r="K2300" s="15" t="n"/>
      <c r="L2300" s="15" t="n"/>
      <c r="M2300" s="15" t="n"/>
      <c r="N2300" s="14" t="n"/>
      <c r="O2300" s="13" t="n"/>
      <c r="P2300" s="14" t="n"/>
      <c r="Q2300" s="15">
        <f>IF(N2300="Sí",0,H2300-I2300-K2300)</f>
        <v/>
      </c>
      <c r="R2300" s="14">
        <f>F2300-TODAY()</f>
        <v/>
      </c>
      <c r="S2300" s="14">
        <f>IF(N2300="Sí","🟢 Pagado",IF(R2300&lt;0,"🔴 Vencido",IF(R2300&lt;=7,"🟡 Por vencer","")))</f>
        <v/>
      </c>
      <c r="T2300" s="88" t="n"/>
      <c r="U2300" s="89" t="n"/>
      <c r="V2300" s="89" t="n"/>
      <c r="W2300" s="89" t="n"/>
      <c r="X2300" s="87" t="n"/>
    </row>
    <row r="2301">
      <c r="A2301" s="13" t="n"/>
      <c r="B2301" s="14" t="n"/>
      <c r="C2301" s="14" t="n"/>
      <c r="D2301" s="14" t="n"/>
      <c r="E2301" s="13" t="n"/>
      <c r="F2301" s="13" t="n"/>
      <c r="G2301" s="14" t="n"/>
      <c r="H2301" s="15" t="n"/>
      <c r="I2301" s="15" t="n"/>
      <c r="J2301" s="40" t="n"/>
      <c r="K2301" s="15" t="n"/>
      <c r="L2301" s="15" t="n"/>
      <c r="M2301" s="15" t="n"/>
      <c r="N2301" s="14" t="n"/>
      <c r="O2301" s="13" t="n"/>
      <c r="P2301" s="14" t="n"/>
      <c r="Q2301" s="15">
        <f>IF(N2301="Sí",0,H2301-I2301-K2301)</f>
        <v/>
      </c>
      <c r="R2301" s="14">
        <f>F2301-TODAY()</f>
        <v/>
      </c>
      <c r="S2301" s="14">
        <f>IF(N2301="Sí","🟢 Pagado",IF(R2301&lt;0,"🔴 Vencido",IF(R2301&lt;=7,"🟡 Por vencer","")))</f>
        <v/>
      </c>
      <c r="T2301" s="88" t="n"/>
      <c r="U2301" s="89" t="n"/>
      <c r="V2301" s="89" t="n"/>
      <c r="W2301" s="89" t="n"/>
      <c r="X2301" s="87" t="n"/>
    </row>
    <row r="2302">
      <c r="A2302" s="13" t="n"/>
      <c r="B2302" s="14" t="n"/>
      <c r="C2302" s="14" t="n"/>
      <c r="D2302" s="14" t="n"/>
      <c r="E2302" s="13" t="n"/>
      <c r="F2302" s="13" t="n"/>
      <c r="G2302" s="14" t="n"/>
      <c r="H2302" s="15" t="n"/>
      <c r="I2302" s="15" t="n"/>
      <c r="J2302" s="40" t="n"/>
      <c r="K2302" s="15" t="n"/>
      <c r="L2302" s="15" t="n"/>
      <c r="M2302" s="15" t="n"/>
      <c r="N2302" s="14" t="n"/>
      <c r="O2302" s="13" t="n"/>
      <c r="P2302" s="14" t="n"/>
      <c r="Q2302" s="15">
        <f>IF(N2302="Sí",0,H2302-I2302-K2302)</f>
        <v/>
      </c>
      <c r="R2302" s="14">
        <f>F2302-TODAY()</f>
        <v/>
      </c>
      <c r="S2302" s="14">
        <f>IF(N2302="Sí","🟢 Pagado",IF(R2302&lt;0,"🔴 Vencido",IF(R2302&lt;=7,"🟡 Por vencer","")))</f>
        <v/>
      </c>
      <c r="T2302" s="88" t="n"/>
      <c r="U2302" s="89" t="n"/>
      <c r="V2302" s="89" t="n"/>
      <c r="W2302" s="89" t="n"/>
      <c r="X2302" s="87" t="n"/>
    </row>
    <row r="2303">
      <c r="A2303" s="13" t="n"/>
      <c r="B2303" s="14" t="n"/>
      <c r="C2303" s="14" t="n"/>
      <c r="D2303" s="14" t="n"/>
      <c r="E2303" s="13" t="n"/>
      <c r="F2303" s="13" t="n"/>
      <c r="G2303" s="14" t="n"/>
      <c r="H2303" s="15" t="n"/>
      <c r="I2303" s="15" t="n"/>
      <c r="J2303" s="40" t="n"/>
      <c r="K2303" s="15" t="n"/>
      <c r="L2303" s="15" t="n"/>
      <c r="M2303" s="15" t="n"/>
      <c r="N2303" s="14" t="n"/>
      <c r="O2303" s="13" t="n"/>
      <c r="P2303" s="14" t="n"/>
      <c r="Q2303" s="15">
        <f>IF(N2303="Sí",0,H2303-I2303-K2303)</f>
        <v/>
      </c>
      <c r="R2303" s="14">
        <f>F2303-TODAY()</f>
        <v/>
      </c>
      <c r="S2303" s="14">
        <f>IF(N2303="Sí","🟢 Pagado",IF(R2303&lt;0,"🔴 Vencido",IF(R2303&lt;=7,"🟡 Por vencer","")))</f>
        <v/>
      </c>
      <c r="T2303" s="88" t="n"/>
      <c r="U2303" s="89" t="n"/>
      <c r="V2303" s="89" t="n"/>
      <c r="W2303" s="89" t="n"/>
      <c r="X2303" s="87" t="n"/>
    </row>
    <row r="2304">
      <c r="A2304" s="13" t="n"/>
      <c r="B2304" s="14" t="n"/>
      <c r="C2304" s="14" t="n"/>
      <c r="D2304" s="14" t="n"/>
      <c r="E2304" s="13" t="n"/>
      <c r="F2304" s="13" t="n"/>
      <c r="G2304" s="14" t="n"/>
      <c r="H2304" s="15" t="n"/>
      <c r="I2304" s="15" t="n"/>
      <c r="J2304" s="40" t="n"/>
      <c r="K2304" s="15" t="n"/>
      <c r="L2304" s="15" t="n"/>
      <c r="M2304" s="15" t="n"/>
      <c r="N2304" s="14" t="n"/>
      <c r="O2304" s="13" t="n"/>
      <c r="P2304" s="14" t="n"/>
      <c r="Q2304" s="15">
        <f>IF(N2304="Sí",0,H2304-I2304-K2304)</f>
        <v/>
      </c>
      <c r="R2304" s="14">
        <f>F2304-TODAY()</f>
        <v/>
      </c>
      <c r="S2304" s="14">
        <f>IF(N2304="Sí","🟢 Pagado",IF(R2304&lt;0,"🔴 Vencido",IF(R2304&lt;=7,"🟡 Por vencer","")))</f>
        <v/>
      </c>
      <c r="T2304" s="88" t="n"/>
      <c r="U2304" s="89" t="n"/>
      <c r="V2304" s="89" t="n"/>
      <c r="W2304" s="89" t="n"/>
      <c r="X2304" s="87" t="n"/>
    </row>
    <row r="2305">
      <c r="A2305" s="13" t="n"/>
      <c r="B2305" s="14" t="n"/>
      <c r="C2305" s="14" t="n"/>
      <c r="D2305" s="14" t="n"/>
      <c r="E2305" s="13" t="n"/>
      <c r="F2305" s="13" t="n"/>
      <c r="G2305" s="14" t="n"/>
      <c r="H2305" s="15" t="n"/>
      <c r="I2305" s="15" t="n"/>
      <c r="J2305" s="40" t="n"/>
      <c r="K2305" s="15" t="n"/>
      <c r="L2305" s="15" t="n"/>
      <c r="M2305" s="15" t="n"/>
      <c r="N2305" s="14" t="n"/>
      <c r="O2305" s="13" t="n"/>
      <c r="P2305" s="14" t="n"/>
      <c r="Q2305" s="15">
        <f>IF(N2305="Sí",0,H2305-I2305-K2305)</f>
        <v/>
      </c>
      <c r="R2305" s="14">
        <f>F2305-TODAY()</f>
        <v/>
      </c>
      <c r="S2305" s="14">
        <f>IF(N2305="Sí","🟢 Pagado",IF(R2305&lt;0,"🔴 Vencido",IF(R2305&lt;=7,"🟡 Por vencer","")))</f>
        <v/>
      </c>
      <c r="T2305" s="88" t="n"/>
      <c r="U2305" s="89" t="n"/>
      <c r="V2305" s="89" t="n"/>
      <c r="W2305" s="89" t="n"/>
      <c r="X2305" s="87" t="n"/>
    </row>
    <row r="2306">
      <c r="A2306" s="13" t="n"/>
      <c r="B2306" s="14" t="n"/>
      <c r="C2306" s="14" t="n"/>
      <c r="D2306" s="14" t="n"/>
      <c r="E2306" s="13" t="n"/>
      <c r="F2306" s="13" t="n"/>
      <c r="G2306" s="14" t="n"/>
      <c r="H2306" s="15" t="n"/>
      <c r="I2306" s="15" t="n"/>
      <c r="J2306" s="40" t="n"/>
      <c r="K2306" s="15" t="n"/>
      <c r="L2306" s="15" t="n"/>
      <c r="M2306" s="15" t="n"/>
      <c r="N2306" s="14" t="n"/>
      <c r="O2306" s="13" t="n"/>
      <c r="P2306" s="14" t="n"/>
      <c r="Q2306" s="15">
        <f>IF(N2306="Sí",0,H2306-I2306-K2306)</f>
        <v/>
      </c>
      <c r="R2306" s="14">
        <f>F2306-TODAY()</f>
        <v/>
      </c>
      <c r="S2306" s="14">
        <f>IF(N2306="Sí","🟢 Pagado",IF(R2306&lt;0,"🔴 Vencido",IF(R2306&lt;=7,"🟡 Por vencer","")))</f>
        <v/>
      </c>
      <c r="T2306" s="88" t="n"/>
      <c r="U2306" s="89" t="n"/>
      <c r="V2306" s="89" t="n"/>
      <c r="W2306" s="89" t="n"/>
      <c r="X2306" s="87" t="n"/>
    </row>
    <row r="2307">
      <c r="A2307" s="13" t="n"/>
      <c r="B2307" s="14" t="n"/>
      <c r="C2307" s="14" t="n"/>
      <c r="D2307" s="14" t="n"/>
      <c r="E2307" s="13" t="n"/>
      <c r="F2307" s="13" t="n"/>
      <c r="G2307" s="14" t="n"/>
      <c r="H2307" s="15" t="n"/>
      <c r="I2307" s="15" t="n"/>
      <c r="J2307" s="40" t="n"/>
      <c r="K2307" s="15" t="n"/>
      <c r="L2307" s="15" t="n"/>
      <c r="M2307" s="15" t="n"/>
      <c r="N2307" s="14" t="n"/>
      <c r="O2307" s="13" t="n"/>
      <c r="P2307" s="14" t="n"/>
      <c r="Q2307" s="15">
        <f>IF(N2307="Sí",0,H2307-I2307-K2307)</f>
        <v/>
      </c>
      <c r="R2307" s="14">
        <f>F2307-TODAY()</f>
        <v/>
      </c>
      <c r="S2307" s="14">
        <f>IF(N2307="Sí","🟢 Pagado",IF(R2307&lt;0,"🔴 Vencido",IF(R2307&lt;=7,"🟡 Por vencer","")))</f>
        <v/>
      </c>
      <c r="T2307" s="88" t="n"/>
      <c r="U2307" s="89" t="n"/>
      <c r="V2307" s="89" t="n"/>
      <c r="W2307" s="89" t="n"/>
      <c r="X2307" s="87" t="n"/>
    </row>
    <row r="2308">
      <c r="A2308" s="13" t="n"/>
      <c r="B2308" s="14" t="n"/>
      <c r="C2308" s="14" t="n"/>
      <c r="D2308" s="14" t="n"/>
      <c r="E2308" s="13" t="n"/>
      <c r="F2308" s="13" t="n"/>
      <c r="G2308" s="14" t="n"/>
      <c r="H2308" s="15" t="n"/>
      <c r="I2308" s="15" t="n"/>
      <c r="J2308" s="40" t="n"/>
      <c r="K2308" s="15" t="n"/>
      <c r="L2308" s="15" t="n"/>
      <c r="M2308" s="15" t="n"/>
      <c r="N2308" s="14" t="n"/>
      <c r="O2308" s="13" t="n"/>
      <c r="P2308" s="14" t="n"/>
      <c r="Q2308" s="15">
        <f>IF(N2308="Sí",0,H2308-I2308-K2308)</f>
        <v/>
      </c>
      <c r="R2308" s="14">
        <f>F2308-TODAY()</f>
        <v/>
      </c>
      <c r="S2308" s="14">
        <f>IF(N2308="Sí","🟢 Pagado",IF(R2308&lt;0,"🔴 Vencido",IF(R2308&lt;=7,"🟡 Por vencer","")))</f>
        <v/>
      </c>
      <c r="T2308" s="88" t="n"/>
      <c r="U2308" s="89" t="n"/>
      <c r="V2308" s="89" t="n"/>
      <c r="W2308" s="89" t="n"/>
      <c r="X2308" s="87" t="n"/>
    </row>
    <row r="2309">
      <c r="A2309" s="13" t="n"/>
      <c r="B2309" s="14" t="n"/>
      <c r="C2309" s="14" t="n"/>
      <c r="D2309" s="14" t="n"/>
      <c r="E2309" s="13" t="n"/>
      <c r="F2309" s="13" t="n"/>
      <c r="G2309" s="14" t="n"/>
      <c r="H2309" s="15" t="n"/>
      <c r="I2309" s="15" t="n"/>
      <c r="J2309" s="40" t="n"/>
      <c r="K2309" s="15" t="n"/>
      <c r="L2309" s="15" t="n"/>
      <c r="M2309" s="15" t="n"/>
      <c r="N2309" s="14" t="n"/>
      <c r="O2309" s="13" t="n"/>
      <c r="P2309" s="14" t="n"/>
      <c r="Q2309" s="15">
        <f>IF(N2309="Sí",0,H2309-I2309-K2309)</f>
        <v/>
      </c>
      <c r="R2309" s="14">
        <f>F2309-TODAY()</f>
        <v/>
      </c>
      <c r="S2309" s="14">
        <f>IF(N2309="Sí","🟢 Pagado",IF(R2309&lt;0,"🔴 Vencido",IF(R2309&lt;=7,"🟡 Por vencer","")))</f>
        <v/>
      </c>
      <c r="T2309" s="88" t="n"/>
      <c r="U2309" s="89" t="n"/>
      <c r="V2309" s="89" t="n"/>
      <c r="W2309" s="89" t="n"/>
      <c r="X2309" s="87" t="n"/>
    </row>
    <row r="2310">
      <c r="A2310" s="13" t="n"/>
      <c r="B2310" s="14" t="n"/>
      <c r="C2310" s="14" t="n"/>
      <c r="D2310" s="14" t="n"/>
      <c r="E2310" s="13" t="n"/>
      <c r="F2310" s="13" t="n"/>
      <c r="G2310" s="14" t="n"/>
      <c r="H2310" s="15" t="n"/>
      <c r="I2310" s="15" t="n"/>
      <c r="J2310" s="40" t="n"/>
      <c r="K2310" s="15" t="n"/>
      <c r="L2310" s="15" t="n"/>
      <c r="M2310" s="15" t="n"/>
      <c r="N2310" s="14" t="n"/>
      <c r="O2310" s="13" t="n"/>
      <c r="P2310" s="14" t="n"/>
      <c r="Q2310" s="15">
        <f>IF(N2310="Sí",0,H2310-I2310-K2310)</f>
        <v/>
      </c>
      <c r="R2310" s="14">
        <f>F2310-TODAY()</f>
        <v/>
      </c>
      <c r="S2310" s="14">
        <f>IF(N2310="Sí","🟢 Pagado",IF(R2310&lt;0,"🔴 Vencido",IF(R2310&lt;=7,"🟡 Por vencer","")))</f>
        <v/>
      </c>
      <c r="T2310" s="88" t="n"/>
      <c r="U2310" s="89" t="n"/>
      <c r="V2310" s="89" t="n"/>
      <c r="W2310" s="89" t="n"/>
      <c r="X2310" s="87" t="n"/>
    </row>
    <row r="2311">
      <c r="A2311" s="13" t="n"/>
      <c r="B2311" s="14" t="n"/>
      <c r="C2311" s="14" t="n"/>
      <c r="D2311" s="14" t="n"/>
      <c r="E2311" s="13" t="n"/>
      <c r="F2311" s="13" t="n"/>
      <c r="G2311" s="14" t="n"/>
      <c r="H2311" s="15" t="n"/>
      <c r="I2311" s="15" t="n"/>
      <c r="J2311" s="40" t="n"/>
      <c r="K2311" s="15" t="n"/>
      <c r="L2311" s="15" t="n"/>
      <c r="M2311" s="15" t="n"/>
      <c r="N2311" s="14" t="n"/>
      <c r="O2311" s="13" t="n"/>
      <c r="P2311" s="14" t="n"/>
      <c r="Q2311" s="15">
        <f>IF(N2311="Sí",0,H2311-I2311-K2311)</f>
        <v/>
      </c>
      <c r="R2311" s="14">
        <f>F2311-TODAY()</f>
        <v/>
      </c>
      <c r="S2311" s="14">
        <f>IF(N2311="Sí","🟢 Pagado",IF(R2311&lt;0,"🔴 Vencido",IF(R2311&lt;=7,"🟡 Por vencer","")))</f>
        <v/>
      </c>
      <c r="T2311" s="88" t="n"/>
      <c r="U2311" s="89" t="n"/>
      <c r="V2311" s="89" t="n"/>
      <c r="W2311" s="89" t="n"/>
      <c r="X2311" s="87" t="n"/>
    </row>
    <row r="2312">
      <c r="A2312" s="13" t="n"/>
      <c r="B2312" s="14" t="n"/>
      <c r="C2312" s="14" t="n"/>
      <c r="D2312" s="14" t="n"/>
      <c r="E2312" s="13" t="n"/>
      <c r="F2312" s="13" t="n"/>
      <c r="G2312" s="14" t="n"/>
      <c r="H2312" s="15" t="n"/>
      <c r="I2312" s="15" t="n"/>
      <c r="J2312" s="40" t="n"/>
      <c r="K2312" s="15" t="n"/>
      <c r="L2312" s="15" t="n"/>
      <c r="M2312" s="15" t="n"/>
      <c r="N2312" s="14" t="n"/>
      <c r="O2312" s="13" t="n"/>
      <c r="P2312" s="14" t="n"/>
      <c r="Q2312" s="15">
        <f>IF(N2312="Sí",0,H2312-I2312-K2312)</f>
        <v/>
      </c>
      <c r="R2312" s="14">
        <f>F2312-TODAY()</f>
        <v/>
      </c>
      <c r="S2312" s="14">
        <f>IF(N2312="Sí","🟢 Pagado",IF(R2312&lt;0,"🔴 Vencido",IF(R2312&lt;=7,"🟡 Por vencer","")))</f>
        <v/>
      </c>
      <c r="T2312" s="88" t="n"/>
      <c r="U2312" s="89" t="n"/>
      <c r="V2312" s="89" t="n"/>
      <c r="W2312" s="89" t="n"/>
      <c r="X2312" s="87" t="n"/>
    </row>
    <row r="2313">
      <c r="A2313" s="13" t="n"/>
      <c r="B2313" s="14" t="n"/>
      <c r="C2313" s="14" t="n"/>
      <c r="D2313" s="14" t="n"/>
      <c r="E2313" s="13" t="n"/>
      <c r="F2313" s="13" t="n"/>
      <c r="G2313" s="14" t="n"/>
      <c r="H2313" s="15" t="n"/>
      <c r="I2313" s="15" t="n"/>
      <c r="J2313" s="40" t="n"/>
      <c r="K2313" s="15" t="n"/>
      <c r="L2313" s="15" t="n"/>
      <c r="M2313" s="15" t="n"/>
      <c r="N2313" s="14" t="n"/>
      <c r="O2313" s="13" t="n"/>
      <c r="P2313" s="14" t="n"/>
      <c r="Q2313" s="15">
        <f>IF(N2313="Sí",0,H2313-I2313-K2313)</f>
        <v/>
      </c>
      <c r="R2313" s="14">
        <f>F2313-TODAY()</f>
        <v/>
      </c>
      <c r="S2313" s="14">
        <f>IF(N2313="Sí","🟢 Pagado",IF(R2313&lt;0,"🔴 Vencido",IF(R2313&lt;=7,"🟡 Por vencer","")))</f>
        <v/>
      </c>
      <c r="T2313" s="88" t="n"/>
      <c r="U2313" s="89" t="n"/>
      <c r="V2313" s="89" t="n"/>
      <c r="W2313" s="89" t="n"/>
      <c r="X2313" s="87" t="n"/>
    </row>
    <row r="2314">
      <c r="A2314" s="13" t="n"/>
      <c r="B2314" s="14" t="n"/>
      <c r="C2314" s="14" t="n"/>
      <c r="D2314" s="14" t="n"/>
      <c r="E2314" s="13" t="n"/>
      <c r="F2314" s="13" t="n"/>
      <c r="G2314" s="14" t="n"/>
      <c r="H2314" s="15" t="n"/>
      <c r="I2314" s="15" t="n"/>
      <c r="J2314" s="40" t="n"/>
      <c r="K2314" s="15" t="n"/>
      <c r="L2314" s="15" t="n"/>
      <c r="M2314" s="15" t="n"/>
      <c r="N2314" s="14" t="n"/>
      <c r="O2314" s="13" t="n"/>
      <c r="P2314" s="14" t="n"/>
      <c r="Q2314" s="15">
        <f>IF(N2314="Sí",0,H2314-I2314-K2314)</f>
        <v/>
      </c>
      <c r="R2314" s="14">
        <f>F2314-TODAY()</f>
        <v/>
      </c>
      <c r="S2314" s="14">
        <f>IF(N2314="Sí","🟢 Pagado",IF(R2314&lt;0,"🔴 Vencido",IF(R2314&lt;=7,"🟡 Por vencer","")))</f>
        <v/>
      </c>
      <c r="T2314" s="88" t="n"/>
      <c r="U2314" s="89" t="n"/>
      <c r="V2314" s="89" t="n"/>
      <c r="W2314" s="89" t="n"/>
      <c r="X2314" s="87" t="n"/>
    </row>
    <row r="2315">
      <c r="A2315" s="13" t="n"/>
      <c r="B2315" s="14" t="n"/>
      <c r="C2315" s="14" t="n"/>
      <c r="D2315" s="14" t="n"/>
      <c r="E2315" s="13" t="n"/>
      <c r="F2315" s="13" t="n"/>
      <c r="G2315" s="14" t="n"/>
      <c r="H2315" s="15" t="n"/>
      <c r="I2315" s="15" t="n"/>
      <c r="J2315" s="40" t="n"/>
      <c r="K2315" s="15" t="n"/>
      <c r="L2315" s="15" t="n"/>
      <c r="M2315" s="15" t="n"/>
      <c r="N2315" s="14" t="n"/>
      <c r="O2315" s="13" t="n"/>
      <c r="P2315" s="14" t="n"/>
      <c r="Q2315" s="15">
        <f>IF(N2315="Sí",0,H2315-I2315-K2315)</f>
        <v/>
      </c>
      <c r="R2315" s="14">
        <f>F2315-TODAY()</f>
        <v/>
      </c>
      <c r="S2315" s="14">
        <f>IF(N2315="Sí","🟢 Pagado",IF(R2315&lt;0,"🔴 Vencido",IF(R2315&lt;=7,"🟡 Por vencer","")))</f>
        <v/>
      </c>
      <c r="T2315" s="88" t="n"/>
      <c r="U2315" s="89" t="n"/>
      <c r="V2315" s="89" t="n"/>
      <c r="W2315" s="89" t="n"/>
      <c r="X2315" s="87" t="n"/>
    </row>
    <row r="2316">
      <c r="A2316" s="13" t="n"/>
      <c r="B2316" s="14" t="n"/>
      <c r="C2316" s="14" t="n"/>
      <c r="D2316" s="14" t="n"/>
      <c r="E2316" s="13" t="n"/>
      <c r="F2316" s="13" t="n"/>
      <c r="G2316" s="14" t="n"/>
      <c r="H2316" s="15" t="n"/>
      <c r="I2316" s="15" t="n"/>
      <c r="J2316" s="40" t="n"/>
      <c r="K2316" s="15" t="n"/>
      <c r="L2316" s="15" t="n"/>
      <c r="M2316" s="15" t="n"/>
      <c r="N2316" s="14" t="n"/>
      <c r="O2316" s="13" t="n"/>
      <c r="P2316" s="14" t="n"/>
      <c r="Q2316" s="15">
        <f>IF(N2316="Sí",0,H2316-I2316-K2316)</f>
        <v/>
      </c>
      <c r="R2316" s="14">
        <f>F2316-TODAY()</f>
        <v/>
      </c>
      <c r="S2316" s="14">
        <f>IF(N2316="Sí","🟢 Pagado",IF(R2316&lt;0,"🔴 Vencido",IF(R2316&lt;=7,"🟡 Por vencer","")))</f>
        <v/>
      </c>
      <c r="T2316" s="88" t="n"/>
      <c r="U2316" s="89" t="n"/>
      <c r="V2316" s="89" t="n"/>
      <c r="W2316" s="89" t="n"/>
      <c r="X2316" s="87" t="n"/>
    </row>
    <row r="2317">
      <c r="A2317" s="13" t="n"/>
      <c r="B2317" s="14" t="n"/>
      <c r="C2317" s="14" t="n"/>
      <c r="D2317" s="14" t="n"/>
      <c r="E2317" s="13" t="n"/>
      <c r="F2317" s="13" t="n"/>
      <c r="G2317" s="14" t="n"/>
      <c r="H2317" s="15" t="n"/>
      <c r="I2317" s="15" t="n"/>
      <c r="J2317" s="40" t="n"/>
      <c r="K2317" s="15" t="n"/>
      <c r="L2317" s="15" t="n"/>
      <c r="M2317" s="15" t="n"/>
      <c r="N2317" s="14" t="n"/>
      <c r="O2317" s="13" t="n"/>
      <c r="P2317" s="14" t="n"/>
      <c r="Q2317" s="15">
        <f>IF(N2317="Sí",0,H2317-I2317-K2317)</f>
        <v/>
      </c>
      <c r="R2317" s="14">
        <f>F2317-TODAY()</f>
        <v/>
      </c>
      <c r="S2317" s="14">
        <f>IF(N2317="Sí","🟢 Pagado",IF(R2317&lt;0,"🔴 Vencido",IF(R2317&lt;=7,"🟡 Por vencer","")))</f>
        <v/>
      </c>
      <c r="T2317" s="88" t="n"/>
      <c r="U2317" s="89" t="n"/>
      <c r="V2317" s="89" t="n"/>
      <c r="W2317" s="89" t="n"/>
      <c r="X2317" s="87" t="n"/>
    </row>
    <row r="2318">
      <c r="A2318" s="13" t="n"/>
      <c r="B2318" s="14" t="n"/>
      <c r="C2318" s="14" t="n"/>
      <c r="D2318" s="14" t="n"/>
      <c r="E2318" s="13" t="n"/>
      <c r="F2318" s="13" t="n"/>
      <c r="G2318" s="14" t="n"/>
      <c r="H2318" s="15" t="n"/>
      <c r="I2318" s="15" t="n"/>
      <c r="J2318" s="40" t="n"/>
      <c r="K2318" s="15" t="n"/>
      <c r="L2318" s="15" t="n"/>
      <c r="M2318" s="15" t="n"/>
      <c r="N2318" s="14" t="n"/>
      <c r="O2318" s="13" t="n"/>
      <c r="P2318" s="14" t="n"/>
      <c r="Q2318" s="15">
        <f>IF(N2318="Sí",0,H2318-I2318-K2318)</f>
        <v/>
      </c>
      <c r="R2318" s="14">
        <f>F2318-TODAY()</f>
        <v/>
      </c>
      <c r="S2318" s="14">
        <f>IF(N2318="Sí","🟢 Pagado",IF(R2318&lt;0,"🔴 Vencido",IF(R2318&lt;=7,"🟡 Por vencer","")))</f>
        <v/>
      </c>
      <c r="T2318" s="88" t="n"/>
      <c r="U2318" s="89" t="n"/>
      <c r="V2318" s="89" t="n"/>
      <c r="W2318" s="89" t="n"/>
      <c r="X2318" s="87" t="n"/>
    </row>
    <row r="2319">
      <c r="A2319" s="13" t="n"/>
      <c r="B2319" s="14" t="n"/>
      <c r="C2319" s="14" t="n"/>
      <c r="D2319" s="14" t="n"/>
      <c r="E2319" s="13" t="n"/>
      <c r="F2319" s="13" t="n"/>
      <c r="G2319" s="14" t="n"/>
      <c r="H2319" s="15" t="n"/>
      <c r="I2319" s="15" t="n"/>
      <c r="J2319" s="40" t="n"/>
      <c r="K2319" s="15" t="n"/>
      <c r="L2319" s="15" t="n"/>
      <c r="M2319" s="15" t="n"/>
      <c r="N2319" s="14" t="n"/>
      <c r="O2319" s="13" t="n"/>
      <c r="P2319" s="14" t="n"/>
      <c r="Q2319" s="15">
        <f>IF(N2319="Sí",0,H2319-I2319-K2319)</f>
        <v/>
      </c>
      <c r="R2319" s="14">
        <f>F2319-TODAY()</f>
        <v/>
      </c>
      <c r="S2319" s="14">
        <f>IF(N2319="Sí","🟢 Pagado",IF(R2319&lt;0,"🔴 Vencido",IF(R2319&lt;=7,"🟡 Por vencer","")))</f>
        <v/>
      </c>
      <c r="T2319" s="88" t="n"/>
      <c r="U2319" s="89" t="n"/>
      <c r="V2319" s="89" t="n"/>
      <c r="W2319" s="89" t="n"/>
      <c r="X2319" s="87" t="n"/>
    </row>
    <row r="2320">
      <c r="A2320" s="13" t="n"/>
      <c r="B2320" s="14" t="n"/>
      <c r="C2320" s="14" t="n"/>
      <c r="D2320" s="14" t="n"/>
      <c r="E2320" s="13" t="n"/>
      <c r="F2320" s="13" t="n"/>
      <c r="G2320" s="14" t="n"/>
      <c r="H2320" s="15" t="n"/>
      <c r="I2320" s="15" t="n"/>
      <c r="J2320" s="40" t="n"/>
      <c r="K2320" s="15" t="n"/>
      <c r="L2320" s="15" t="n"/>
      <c r="M2320" s="15" t="n"/>
      <c r="N2320" s="14" t="n"/>
      <c r="O2320" s="13" t="n"/>
      <c r="P2320" s="14" t="n"/>
      <c r="Q2320" s="15">
        <f>IF(N2320="Sí",0,H2320-I2320-K2320)</f>
        <v/>
      </c>
      <c r="R2320" s="14">
        <f>F2320-TODAY()</f>
        <v/>
      </c>
      <c r="S2320" s="14">
        <f>IF(N2320="Sí","🟢 Pagado",IF(R2320&lt;0,"🔴 Vencido",IF(R2320&lt;=7,"🟡 Por vencer","")))</f>
        <v/>
      </c>
      <c r="T2320" s="88" t="n"/>
      <c r="U2320" s="89" t="n"/>
      <c r="V2320" s="89" t="n"/>
      <c r="W2320" s="89" t="n"/>
      <c r="X2320" s="87" t="n"/>
    </row>
    <row r="2321">
      <c r="A2321" s="13" t="n"/>
      <c r="B2321" s="14" t="n"/>
      <c r="C2321" s="14" t="n"/>
      <c r="D2321" s="14" t="n"/>
      <c r="E2321" s="13" t="n"/>
      <c r="F2321" s="13" t="n"/>
      <c r="G2321" s="14" t="n"/>
      <c r="H2321" s="15" t="n"/>
      <c r="I2321" s="15" t="n"/>
      <c r="J2321" s="40" t="n"/>
      <c r="K2321" s="15" t="n"/>
      <c r="L2321" s="15" t="n"/>
      <c r="M2321" s="15" t="n"/>
      <c r="N2321" s="14" t="n"/>
      <c r="O2321" s="13" t="n"/>
      <c r="P2321" s="14" t="n"/>
      <c r="Q2321" s="15">
        <f>IF(N2321="Sí",0,H2321-I2321-K2321)</f>
        <v/>
      </c>
      <c r="R2321" s="14">
        <f>F2321-TODAY()</f>
        <v/>
      </c>
      <c r="S2321" s="14">
        <f>IF(N2321="Sí","🟢 Pagado",IF(R2321&lt;0,"🔴 Vencido",IF(R2321&lt;=7,"🟡 Por vencer","")))</f>
        <v/>
      </c>
      <c r="T2321" s="88" t="n"/>
      <c r="U2321" s="89" t="n"/>
      <c r="V2321" s="89" t="n"/>
      <c r="W2321" s="89" t="n"/>
      <c r="X2321" s="87" t="n"/>
    </row>
    <row r="2322">
      <c r="A2322" s="13" t="n"/>
      <c r="B2322" s="14" t="n"/>
      <c r="C2322" s="14" t="n"/>
      <c r="D2322" s="14" t="n"/>
      <c r="E2322" s="13" t="n"/>
      <c r="F2322" s="13" t="n"/>
      <c r="G2322" s="14" t="n"/>
      <c r="H2322" s="15" t="n"/>
      <c r="I2322" s="15" t="n"/>
      <c r="J2322" s="40" t="n"/>
      <c r="K2322" s="15" t="n"/>
      <c r="L2322" s="15" t="n"/>
      <c r="M2322" s="15" t="n"/>
      <c r="N2322" s="14" t="n"/>
      <c r="O2322" s="13" t="n"/>
      <c r="P2322" s="14" t="n"/>
      <c r="Q2322" s="15">
        <f>IF(N2322="Sí",0,H2322-I2322-K2322)</f>
        <v/>
      </c>
      <c r="R2322" s="14">
        <f>F2322-TODAY()</f>
        <v/>
      </c>
      <c r="S2322" s="14">
        <f>IF(N2322="Sí","🟢 Pagado",IF(R2322&lt;0,"🔴 Vencido",IF(R2322&lt;=7,"🟡 Por vencer","")))</f>
        <v/>
      </c>
      <c r="T2322" s="88" t="n"/>
      <c r="U2322" s="89" t="n"/>
      <c r="V2322" s="89" t="n"/>
      <c r="W2322" s="89" t="n"/>
      <c r="X2322" s="87" t="n"/>
    </row>
    <row r="2323">
      <c r="A2323" s="13" t="n"/>
      <c r="B2323" s="14" t="n"/>
      <c r="C2323" s="14" t="n"/>
      <c r="D2323" s="14" t="n"/>
      <c r="E2323" s="13" t="n"/>
      <c r="F2323" s="13" t="n"/>
      <c r="G2323" s="14" t="n"/>
      <c r="H2323" s="15" t="n"/>
      <c r="I2323" s="15" t="n"/>
      <c r="J2323" s="40" t="n"/>
      <c r="K2323" s="15" t="n"/>
      <c r="L2323" s="15" t="n"/>
      <c r="M2323" s="15" t="n"/>
      <c r="N2323" s="14" t="n"/>
      <c r="O2323" s="13" t="n"/>
      <c r="P2323" s="14" t="n"/>
      <c r="Q2323" s="15">
        <f>IF(N2323="Sí",0,H2323-I2323-K2323)</f>
        <v/>
      </c>
      <c r="R2323" s="14">
        <f>F2323-TODAY()</f>
        <v/>
      </c>
      <c r="S2323" s="14">
        <f>IF(N2323="Sí","🟢 Pagado",IF(R2323&lt;0,"🔴 Vencido",IF(R2323&lt;=7,"🟡 Por vencer","")))</f>
        <v/>
      </c>
      <c r="T2323" s="88" t="n"/>
      <c r="U2323" s="89" t="n"/>
      <c r="V2323" s="89" t="n"/>
      <c r="W2323" s="89" t="n"/>
      <c r="X2323" s="87" t="n"/>
    </row>
    <row r="2324">
      <c r="A2324" s="13" t="n"/>
      <c r="B2324" s="14" t="n"/>
      <c r="C2324" s="14" t="n"/>
      <c r="D2324" s="14" t="n"/>
      <c r="E2324" s="13" t="n"/>
      <c r="F2324" s="13" t="n"/>
      <c r="G2324" s="14" t="n"/>
      <c r="H2324" s="15" t="n"/>
      <c r="I2324" s="15" t="n"/>
      <c r="J2324" s="40" t="n"/>
      <c r="K2324" s="15" t="n"/>
      <c r="L2324" s="15" t="n"/>
      <c r="M2324" s="15" t="n"/>
      <c r="N2324" s="14" t="n"/>
      <c r="O2324" s="13" t="n"/>
      <c r="P2324" s="14" t="n"/>
      <c r="Q2324" s="15">
        <f>IF(N2324="Sí",0,H2324-I2324-K2324)</f>
        <v/>
      </c>
      <c r="R2324" s="14">
        <f>F2324-TODAY()</f>
        <v/>
      </c>
      <c r="S2324" s="14">
        <f>IF(N2324="Sí","🟢 Pagado",IF(R2324&lt;0,"🔴 Vencido",IF(R2324&lt;=7,"🟡 Por vencer","")))</f>
        <v/>
      </c>
      <c r="T2324" s="88" t="n"/>
      <c r="U2324" s="89" t="n"/>
      <c r="V2324" s="89" t="n"/>
      <c r="W2324" s="89" t="n"/>
      <c r="X2324" s="87" t="n"/>
    </row>
    <row r="2325">
      <c r="A2325" s="13" t="n"/>
      <c r="B2325" s="14" t="n"/>
      <c r="C2325" s="14" t="n"/>
      <c r="D2325" s="14" t="n"/>
      <c r="E2325" s="13" t="n"/>
      <c r="F2325" s="13" t="n"/>
      <c r="G2325" s="14" t="n"/>
      <c r="H2325" s="15" t="n"/>
      <c r="I2325" s="15" t="n"/>
      <c r="J2325" s="40" t="n"/>
      <c r="K2325" s="15" t="n"/>
      <c r="L2325" s="15" t="n"/>
      <c r="M2325" s="15" t="n"/>
      <c r="N2325" s="14" t="n"/>
      <c r="O2325" s="13" t="n"/>
      <c r="P2325" s="14" t="n"/>
      <c r="Q2325" s="15">
        <f>IF(N2325="Sí",0,H2325-I2325-K2325)</f>
        <v/>
      </c>
      <c r="R2325" s="14">
        <f>F2325-TODAY()</f>
        <v/>
      </c>
      <c r="S2325" s="14">
        <f>IF(N2325="Sí","🟢 Pagado",IF(R2325&lt;0,"🔴 Vencido",IF(R2325&lt;=7,"🟡 Por vencer","")))</f>
        <v/>
      </c>
      <c r="T2325" s="88" t="n"/>
      <c r="U2325" s="89" t="n"/>
      <c r="V2325" s="89" t="n"/>
      <c r="W2325" s="89" t="n"/>
      <c r="X2325" s="87" t="n"/>
    </row>
    <row r="2326">
      <c r="A2326" s="13" t="n"/>
      <c r="B2326" s="14" t="n"/>
      <c r="C2326" s="14" t="n"/>
      <c r="D2326" s="14" t="n"/>
      <c r="E2326" s="13" t="n"/>
      <c r="F2326" s="13" t="n"/>
      <c r="G2326" s="14" t="n"/>
      <c r="H2326" s="15" t="n"/>
      <c r="I2326" s="15" t="n"/>
      <c r="J2326" s="40" t="n"/>
      <c r="K2326" s="15" t="n"/>
      <c r="L2326" s="15" t="n"/>
      <c r="M2326" s="15" t="n"/>
      <c r="N2326" s="14" t="n"/>
      <c r="O2326" s="13" t="n"/>
      <c r="P2326" s="14" t="n"/>
      <c r="Q2326" s="15">
        <f>IF(N2326="Sí",0,H2326-I2326-K2326)</f>
        <v/>
      </c>
      <c r="R2326" s="14">
        <f>F2326-TODAY()</f>
        <v/>
      </c>
      <c r="S2326" s="14">
        <f>IF(N2326="Sí","🟢 Pagado",IF(R2326&lt;0,"🔴 Vencido",IF(R2326&lt;=7,"🟡 Por vencer","")))</f>
        <v/>
      </c>
      <c r="T2326" s="88" t="n"/>
      <c r="U2326" s="89" t="n"/>
      <c r="V2326" s="89" t="n"/>
      <c r="W2326" s="89" t="n"/>
      <c r="X2326" s="87" t="n"/>
    </row>
    <row r="2327">
      <c r="A2327" s="13" t="n"/>
      <c r="B2327" s="14" t="n"/>
      <c r="C2327" s="14" t="n"/>
      <c r="D2327" s="14" t="n"/>
      <c r="E2327" s="13" t="n"/>
      <c r="F2327" s="13" t="n"/>
      <c r="G2327" s="14" t="n"/>
      <c r="H2327" s="15" t="n"/>
      <c r="I2327" s="15" t="n"/>
      <c r="J2327" s="40" t="n"/>
      <c r="K2327" s="15" t="n"/>
      <c r="L2327" s="15" t="n"/>
      <c r="M2327" s="15" t="n"/>
      <c r="N2327" s="14" t="n"/>
      <c r="O2327" s="13" t="n"/>
      <c r="P2327" s="14" t="n"/>
      <c r="Q2327" s="15">
        <f>IF(N2327="Sí",0,H2327-I2327-K2327)</f>
        <v/>
      </c>
      <c r="R2327" s="14">
        <f>F2327-TODAY()</f>
        <v/>
      </c>
      <c r="S2327" s="14">
        <f>IF(N2327="Sí","🟢 Pagado",IF(R2327&lt;0,"🔴 Vencido",IF(R2327&lt;=7,"🟡 Por vencer","")))</f>
        <v/>
      </c>
      <c r="T2327" s="88" t="n"/>
      <c r="U2327" s="89" t="n"/>
      <c r="V2327" s="89" t="n"/>
      <c r="W2327" s="89" t="n"/>
      <c r="X2327" s="87" t="n"/>
    </row>
    <row r="2328">
      <c r="A2328" s="13" t="n"/>
      <c r="B2328" s="14" t="n"/>
      <c r="C2328" s="14" t="n"/>
      <c r="D2328" s="14" t="n"/>
      <c r="E2328" s="13" t="n"/>
      <c r="F2328" s="13" t="n"/>
      <c r="G2328" s="14" t="n"/>
      <c r="H2328" s="15" t="n"/>
      <c r="I2328" s="15" t="n"/>
      <c r="J2328" s="40" t="n"/>
      <c r="K2328" s="15" t="n"/>
      <c r="L2328" s="15" t="n"/>
      <c r="M2328" s="15" t="n"/>
      <c r="N2328" s="14" t="n"/>
      <c r="O2328" s="13" t="n"/>
      <c r="P2328" s="14" t="n"/>
      <c r="Q2328" s="15">
        <f>IF(N2328="Sí",0,H2328-I2328-K2328)</f>
        <v/>
      </c>
      <c r="R2328" s="14">
        <f>F2328-TODAY()</f>
        <v/>
      </c>
      <c r="S2328" s="14">
        <f>IF(N2328="Sí","🟢 Pagado",IF(R2328&lt;0,"🔴 Vencido",IF(R2328&lt;=7,"🟡 Por vencer","")))</f>
        <v/>
      </c>
      <c r="T2328" s="88" t="n"/>
      <c r="U2328" s="89" t="n"/>
      <c r="V2328" s="89" t="n"/>
      <c r="W2328" s="89" t="n"/>
      <c r="X2328" s="87" t="n"/>
    </row>
    <row r="2329">
      <c r="A2329" s="13" t="n"/>
      <c r="B2329" s="14" t="n"/>
      <c r="C2329" s="14" t="n"/>
      <c r="D2329" s="14" t="n"/>
      <c r="E2329" s="13" t="n"/>
      <c r="F2329" s="13" t="n"/>
      <c r="G2329" s="14" t="n"/>
      <c r="H2329" s="15" t="n"/>
      <c r="I2329" s="15" t="n"/>
      <c r="J2329" s="40" t="n"/>
      <c r="K2329" s="15" t="n"/>
      <c r="L2329" s="15" t="n"/>
      <c r="M2329" s="15" t="n"/>
      <c r="N2329" s="14" t="n"/>
      <c r="O2329" s="13" t="n"/>
      <c r="P2329" s="14" t="n"/>
      <c r="Q2329" s="15">
        <f>IF(N2329="Sí",0,H2329-I2329-K2329)</f>
        <v/>
      </c>
      <c r="R2329" s="14">
        <f>F2329-TODAY()</f>
        <v/>
      </c>
      <c r="S2329" s="14">
        <f>IF(N2329="Sí","🟢 Pagado",IF(R2329&lt;0,"🔴 Vencido",IF(R2329&lt;=7,"🟡 Por vencer","")))</f>
        <v/>
      </c>
      <c r="T2329" s="88" t="n"/>
      <c r="U2329" s="89" t="n"/>
      <c r="V2329" s="89" t="n"/>
      <c r="W2329" s="89" t="n"/>
      <c r="X2329" s="87" t="n"/>
    </row>
    <row r="2330">
      <c r="A2330" s="13" t="n"/>
      <c r="B2330" s="14" t="n"/>
      <c r="C2330" s="14" t="n"/>
      <c r="D2330" s="14" t="n"/>
      <c r="E2330" s="13" t="n"/>
      <c r="F2330" s="13" t="n"/>
      <c r="G2330" s="14" t="n"/>
      <c r="H2330" s="15" t="n"/>
      <c r="I2330" s="15" t="n"/>
      <c r="J2330" s="40" t="n"/>
      <c r="K2330" s="15" t="n"/>
      <c r="L2330" s="15" t="n"/>
      <c r="M2330" s="15" t="n"/>
      <c r="N2330" s="14" t="n"/>
      <c r="O2330" s="13" t="n"/>
      <c r="P2330" s="14" t="n"/>
      <c r="Q2330" s="15">
        <f>IF(N2330="Sí",0,H2330-I2330-K2330)</f>
        <v/>
      </c>
      <c r="R2330" s="14">
        <f>F2330-TODAY()</f>
        <v/>
      </c>
      <c r="S2330" s="14">
        <f>IF(N2330="Sí","🟢 Pagado",IF(R2330&lt;0,"🔴 Vencido",IF(R2330&lt;=7,"🟡 Por vencer","")))</f>
        <v/>
      </c>
      <c r="T2330" s="88" t="n"/>
      <c r="U2330" s="89" t="n"/>
      <c r="V2330" s="89" t="n"/>
      <c r="W2330" s="89" t="n"/>
      <c r="X2330" s="87" t="n"/>
    </row>
    <row r="2331">
      <c r="A2331" s="13" t="n"/>
      <c r="B2331" s="14" t="n"/>
      <c r="C2331" s="14" t="n"/>
      <c r="D2331" s="14" t="n"/>
      <c r="E2331" s="13" t="n"/>
      <c r="F2331" s="13" t="n"/>
      <c r="G2331" s="14" t="n"/>
      <c r="H2331" s="15" t="n"/>
      <c r="I2331" s="15" t="n"/>
      <c r="J2331" s="40" t="n"/>
      <c r="K2331" s="15" t="n"/>
      <c r="L2331" s="15" t="n"/>
      <c r="M2331" s="15" t="n"/>
      <c r="N2331" s="14" t="n"/>
      <c r="O2331" s="13" t="n"/>
      <c r="P2331" s="14" t="n"/>
      <c r="Q2331" s="15">
        <f>IF(N2331="Sí",0,H2331-I2331-K2331)</f>
        <v/>
      </c>
      <c r="R2331" s="14">
        <f>F2331-TODAY()</f>
        <v/>
      </c>
      <c r="S2331" s="14">
        <f>IF(N2331="Sí","🟢 Pagado",IF(R2331&lt;0,"🔴 Vencido",IF(R2331&lt;=7,"🟡 Por vencer","")))</f>
        <v/>
      </c>
      <c r="T2331" s="88" t="n"/>
      <c r="U2331" s="89" t="n"/>
      <c r="V2331" s="89" t="n"/>
      <c r="W2331" s="89" t="n"/>
      <c r="X2331" s="87" t="n"/>
    </row>
    <row r="2332">
      <c r="A2332" s="13" t="n"/>
      <c r="B2332" s="14" t="n"/>
      <c r="C2332" s="14" t="n"/>
      <c r="D2332" s="14" t="n"/>
      <c r="E2332" s="13" t="n"/>
      <c r="F2332" s="13" t="n"/>
      <c r="G2332" s="14" t="n"/>
      <c r="H2332" s="15" t="n"/>
      <c r="I2332" s="15" t="n"/>
      <c r="J2332" s="40" t="n"/>
      <c r="K2332" s="15" t="n"/>
      <c r="L2332" s="15" t="n"/>
      <c r="M2332" s="15" t="n"/>
      <c r="N2332" s="14" t="n"/>
      <c r="O2332" s="13" t="n"/>
      <c r="P2332" s="14" t="n"/>
      <c r="Q2332" s="15">
        <f>IF(N2332="Sí",0,H2332-I2332-K2332)</f>
        <v/>
      </c>
      <c r="R2332" s="14">
        <f>F2332-TODAY()</f>
        <v/>
      </c>
      <c r="S2332" s="14">
        <f>IF(N2332="Sí","🟢 Pagado",IF(R2332&lt;0,"🔴 Vencido",IF(R2332&lt;=7,"🟡 Por vencer","")))</f>
        <v/>
      </c>
      <c r="T2332" s="88" t="n"/>
      <c r="U2332" s="89" t="n"/>
      <c r="V2332" s="89" t="n"/>
      <c r="W2332" s="89" t="n"/>
      <c r="X2332" s="87" t="n"/>
    </row>
    <row r="2333">
      <c r="A2333" s="13" t="n"/>
      <c r="B2333" s="14" t="n"/>
      <c r="C2333" s="14" t="n"/>
      <c r="D2333" s="14" t="n"/>
      <c r="E2333" s="13" t="n"/>
      <c r="F2333" s="13" t="n"/>
      <c r="G2333" s="14" t="n"/>
      <c r="H2333" s="15" t="n"/>
      <c r="I2333" s="15" t="n"/>
      <c r="J2333" s="40" t="n"/>
      <c r="K2333" s="15" t="n"/>
      <c r="L2333" s="15" t="n"/>
      <c r="M2333" s="15" t="n"/>
      <c r="N2333" s="14" t="n"/>
      <c r="O2333" s="13" t="n"/>
      <c r="P2333" s="14" t="n"/>
      <c r="Q2333" s="15">
        <f>IF(N2333="Sí",0,H2333-I2333-K2333)</f>
        <v/>
      </c>
      <c r="R2333" s="14">
        <f>F2333-TODAY()</f>
        <v/>
      </c>
      <c r="S2333" s="14">
        <f>IF(N2333="Sí","🟢 Pagado",IF(R2333&lt;0,"🔴 Vencido",IF(R2333&lt;=7,"🟡 Por vencer","")))</f>
        <v/>
      </c>
      <c r="T2333" s="88" t="n"/>
      <c r="U2333" s="89" t="n"/>
      <c r="V2333" s="89" t="n"/>
      <c r="W2333" s="89" t="n"/>
      <c r="X2333" s="87" t="n"/>
    </row>
    <row r="2334">
      <c r="A2334" s="13" t="n"/>
      <c r="B2334" s="14" t="n"/>
      <c r="C2334" s="14" t="n"/>
      <c r="D2334" s="14" t="n"/>
      <c r="E2334" s="13" t="n"/>
      <c r="F2334" s="13" t="n"/>
      <c r="G2334" s="14" t="n"/>
      <c r="H2334" s="15" t="n"/>
      <c r="I2334" s="15" t="n"/>
      <c r="J2334" s="40" t="n"/>
      <c r="K2334" s="15" t="n"/>
      <c r="L2334" s="15" t="n"/>
      <c r="M2334" s="15" t="n"/>
      <c r="N2334" s="14" t="n"/>
      <c r="O2334" s="13" t="n"/>
      <c r="P2334" s="14" t="n"/>
      <c r="Q2334" s="15">
        <f>IF(N2334="Sí",0,H2334-I2334-K2334)</f>
        <v/>
      </c>
      <c r="R2334" s="14">
        <f>F2334-TODAY()</f>
        <v/>
      </c>
      <c r="S2334" s="14">
        <f>IF(N2334="Sí","🟢 Pagado",IF(R2334&lt;0,"🔴 Vencido",IF(R2334&lt;=7,"🟡 Por vencer","")))</f>
        <v/>
      </c>
      <c r="T2334" s="88" t="n"/>
      <c r="U2334" s="89" t="n"/>
      <c r="V2334" s="89" t="n"/>
      <c r="W2334" s="89" t="n"/>
      <c r="X2334" s="87" t="n"/>
    </row>
    <row r="2335">
      <c r="A2335" s="13" t="n"/>
      <c r="B2335" s="14" t="n"/>
      <c r="C2335" s="14" t="n"/>
      <c r="D2335" s="14" t="n"/>
      <c r="E2335" s="13" t="n"/>
      <c r="F2335" s="13" t="n"/>
      <c r="G2335" s="14" t="n"/>
      <c r="H2335" s="15" t="n"/>
      <c r="I2335" s="15" t="n"/>
      <c r="J2335" s="40" t="n"/>
      <c r="K2335" s="15" t="n"/>
      <c r="L2335" s="15" t="n"/>
      <c r="M2335" s="15" t="n"/>
      <c r="N2335" s="14" t="n"/>
      <c r="O2335" s="13" t="n"/>
      <c r="P2335" s="14" t="n"/>
      <c r="Q2335" s="15">
        <f>IF(N2335="Sí",0,H2335-I2335-K2335)</f>
        <v/>
      </c>
      <c r="R2335" s="14">
        <f>F2335-TODAY()</f>
        <v/>
      </c>
      <c r="S2335" s="14">
        <f>IF(N2335="Sí","🟢 Pagado",IF(R2335&lt;0,"🔴 Vencido",IF(R2335&lt;=7,"🟡 Por vencer","")))</f>
        <v/>
      </c>
      <c r="T2335" s="88" t="n"/>
      <c r="U2335" s="89" t="n"/>
      <c r="V2335" s="89" t="n"/>
      <c r="W2335" s="89" t="n"/>
      <c r="X2335" s="87" t="n"/>
    </row>
    <row r="2336">
      <c r="A2336" s="13" t="n"/>
      <c r="B2336" s="14" t="n"/>
      <c r="C2336" s="14" t="n"/>
      <c r="D2336" s="14" t="n"/>
      <c r="E2336" s="13" t="n"/>
      <c r="F2336" s="13" t="n"/>
      <c r="G2336" s="14" t="n"/>
      <c r="H2336" s="15" t="n"/>
      <c r="I2336" s="15" t="n"/>
      <c r="J2336" s="40" t="n"/>
      <c r="K2336" s="15" t="n"/>
      <c r="L2336" s="15" t="n"/>
      <c r="M2336" s="15" t="n"/>
      <c r="N2336" s="14" t="n"/>
      <c r="O2336" s="13" t="n"/>
      <c r="P2336" s="14" t="n"/>
      <c r="Q2336" s="15">
        <f>IF(N2336="Sí",0,H2336-I2336-K2336)</f>
        <v/>
      </c>
      <c r="R2336" s="14">
        <f>F2336-TODAY()</f>
        <v/>
      </c>
      <c r="S2336" s="14">
        <f>IF(N2336="Sí","🟢 Pagado",IF(R2336&lt;0,"🔴 Vencido",IF(R2336&lt;=7,"🟡 Por vencer","")))</f>
        <v/>
      </c>
      <c r="T2336" s="88" t="n"/>
      <c r="U2336" s="89" t="n"/>
      <c r="V2336" s="89" t="n"/>
      <c r="W2336" s="89" t="n"/>
      <c r="X2336" s="87" t="n"/>
    </row>
    <row r="2337">
      <c r="A2337" s="13" t="n"/>
      <c r="B2337" s="14" t="n"/>
      <c r="C2337" s="14" t="n"/>
      <c r="D2337" s="14" t="n"/>
      <c r="E2337" s="13" t="n"/>
      <c r="F2337" s="13" t="n"/>
      <c r="G2337" s="14" t="n"/>
      <c r="H2337" s="15" t="n"/>
      <c r="I2337" s="15" t="n"/>
      <c r="J2337" s="40" t="n"/>
      <c r="K2337" s="15" t="n"/>
      <c r="L2337" s="15" t="n"/>
      <c r="M2337" s="15" t="n"/>
      <c r="N2337" s="14" t="n"/>
      <c r="O2337" s="13" t="n"/>
      <c r="P2337" s="14" t="n"/>
      <c r="Q2337" s="15">
        <f>IF(N2337="Sí",0,H2337-I2337-K2337)</f>
        <v/>
      </c>
      <c r="R2337" s="14">
        <f>F2337-TODAY()</f>
        <v/>
      </c>
      <c r="S2337" s="14">
        <f>IF(N2337="Sí","🟢 Pagado",IF(R2337&lt;0,"🔴 Vencido",IF(R2337&lt;=7,"🟡 Por vencer","")))</f>
        <v/>
      </c>
      <c r="T2337" s="88" t="n"/>
      <c r="U2337" s="89" t="n"/>
      <c r="V2337" s="89" t="n"/>
      <c r="W2337" s="89" t="n"/>
      <c r="X2337" s="87" t="n"/>
    </row>
    <row r="2338">
      <c r="A2338" s="13" t="n"/>
      <c r="B2338" s="14" t="n"/>
      <c r="C2338" s="14" t="n"/>
      <c r="D2338" s="14" t="n"/>
      <c r="E2338" s="13" t="n"/>
      <c r="F2338" s="13" t="n"/>
      <c r="G2338" s="14" t="n"/>
      <c r="H2338" s="15" t="n"/>
      <c r="I2338" s="15" t="n"/>
      <c r="J2338" s="40" t="n"/>
      <c r="K2338" s="15" t="n"/>
      <c r="L2338" s="15" t="n"/>
      <c r="M2338" s="15" t="n"/>
      <c r="N2338" s="14" t="n"/>
      <c r="O2338" s="13" t="n"/>
      <c r="P2338" s="14" t="n"/>
      <c r="Q2338" s="15">
        <f>IF(N2338="Sí",0,H2338-I2338-K2338)</f>
        <v/>
      </c>
      <c r="R2338" s="14">
        <f>F2338-TODAY()</f>
        <v/>
      </c>
      <c r="S2338" s="14">
        <f>IF(N2338="Sí","🟢 Pagado",IF(R2338&lt;0,"🔴 Vencido",IF(R2338&lt;=7,"🟡 Por vencer","")))</f>
        <v/>
      </c>
      <c r="T2338" s="88" t="n"/>
      <c r="U2338" s="89" t="n"/>
      <c r="V2338" s="89" t="n"/>
      <c r="W2338" s="89" t="n"/>
      <c r="X2338" s="87" t="n"/>
    </row>
    <row r="2339">
      <c r="A2339" s="13" t="n"/>
      <c r="B2339" s="14" t="n"/>
      <c r="C2339" s="14" t="n"/>
      <c r="D2339" s="14" t="n"/>
      <c r="E2339" s="13" t="n"/>
      <c r="F2339" s="13" t="n"/>
      <c r="G2339" s="14" t="n"/>
      <c r="H2339" s="15" t="n"/>
      <c r="I2339" s="15" t="n"/>
      <c r="J2339" s="40" t="n"/>
      <c r="K2339" s="15" t="n"/>
      <c r="L2339" s="15" t="n"/>
      <c r="M2339" s="15" t="n"/>
      <c r="N2339" s="14" t="n"/>
      <c r="O2339" s="13" t="n"/>
      <c r="P2339" s="14" t="n"/>
      <c r="Q2339" s="15">
        <f>IF(N2339="Sí",0,H2339-I2339-K2339)</f>
        <v/>
      </c>
      <c r="R2339" s="14">
        <f>F2339-TODAY()</f>
        <v/>
      </c>
      <c r="S2339" s="14">
        <f>IF(N2339="Sí","🟢 Pagado",IF(R2339&lt;0,"🔴 Vencido",IF(R2339&lt;=7,"🟡 Por vencer","")))</f>
        <v/>
      </c>
      <c r="T2339" s="88" t="n"/>
      <c r="U2339" s="89" t="n"/>
      <c r="V2339" s="89" t="n"/>
      <c r="W2339" s="89" t="n"/>
      <c r="X2339" s="87" t="n"/>
    </row>
    <row r="2340">
      <c r="A2340" s="13" t="n"/>
      <c r="B2340" s="14" t="n"/>
      <c r="C2340" s="14" t="n"/>
      <c r="D2340" s="14" t="n"/>
      <c r="E2340" s="13" t="n"/>
      <c r="F2340" s="13" t="n"/>
      <c r="G2340" s="14" t="n"/>
      <c r="H2340" s="15" t="n"/>
      <c r="I2340" s="15" t="n"/>
      <c r="J2340" s="40" t="n"/>
      <c r="K2340" s="15" t="n"/>
      <c r="L2340" s="15" t="n"/>
      <c r="M2340" s="15" t="n"/>
      <c r="N2340" s="14" t="n"/>
      <c r="O2340" s="13" t="n"/>
      <c r="P2340" s="14" t="n"/>
      <c r="Q2340" s="15">
        <f>IF(N2340="Sí",0,H2340-I2340-K2340)</f>
        <v/>
      </c>
      <c r="R2340" s="14">
        <f>F2340-TODAY()</f>
        <v/>
      </c>
      <c r="S2340" s="14">
        <f>IF(N2340="Sí","🟢 Pagado",IF(R2340&lt;0,"🔴 Vencido",IF(R2340&lt;=7,"🟡 Por vencer","")))</f>
        <v/>
      </c>
      <c r="T2340" s="88" t="n"/>
      <c r="U2340" s="89" t="n"/>
      <c r="V2340" s="89" t="n"/>
      <c r="W2340" s="89" t="n"/>
      <c r="X2340" s="87" t="n"/>
    </row>
    <row r="2341">
      <c r="A2341" s="13" t="n"/>
      <c r="B2341" s="14" t="n"/>
      <c r="C2341" s="14" t="n"/>
      <c r="D2341" s="14" t="n"/>
      <c r="E2341" s="13" t="n"/>
      <c r="F2341" s="13" t="n"/>
      <c r="G2341" s="14" t="n"/>
      <c r="H2341" s="15" t="n"/>
      <c r="I2341" s="15" t="n"/>
      <c r="J2341" s="40" t="n"/>
      <c r="K2341" s="15" t="n"/>
      <c r="L2341" s="15" t="n"/>
      <c r="M2341" s="15" t="n"/>
      <c r="N2341" s="14" t="n"/>
      <c r="O2341" s="13" t="n"/>
      <c r="P2341" s="14" t="n"/>
      <c r="Q2341" s="15">
        <f>IF(N2341="Sí",0,H2341-I2341-K2341)</f>
        <v/>
      </c>
      <c r="R2341" s="14">
        <f>F2341-TODAY()</f>
        <v/>
      </c>
      <c r="S2341" s="14">
        <f>IF(N2341="Sí","🟢 Pagado",IF(R2341&lt;0,"🔴 Vencido",IF(R2341&lt;=7,"🟡 Por vencer","")))</f>
        <v/>
      </c>
      <c r="T2341" s="88" t="n"/>
      <c r="U2341" s="89" t="n"/>
      <c r="V2341" s="89" t="n"/>
      <c r="W2341" s="89" t="n"/>
      <c r="X2341" s="87" t="n"/>
    </row>
    <row r="2342">
      <c r="A2342" s="13" t="n"/>
      <c r="B2342" s="14" t="n"/>
      <c r="C2342" s="14" t="n"/>
      <c r="D2342" s="14" t="n"/>
      <c r="E2342" s="13" t="n"/>
      <c r="F2342" s="13" t="n"/>
      <c r="G2342" s="14" t="n"/>
      <c r="H2342" s="15" t="n"/>
      <c r="I2342" s="15" t="n"/>
      <c r="J2342" s="40" t="n"/>
      <c r="K2342" s="15" t="n"/>
      <c r="L2342" s="15" t="n"/>
      <c r="M2342" s="15" t="n"/>
      <c r="N2342" s="14" t="n"/>
      <c r="O2342" s="13" t="n"/>
      <c r="P2342" s="14" t="n"/>
      <c r="Q2342" s="15">
        <f>IF(N2342="Sí",0,H2342-I2342-K2342)</f>
        <v/>
      </c>
      <c r="R2342" s="14">
        <f>F2342-TODAY()</f>
        <v/>
      </c>
      <c r="S2342" s="14">
        <f>IF(N2342="Sí","🟢 Pagado",IF(R2342&lt;0,"🔴 Vencido",IF(R2342&lt;=7,"🟡 Por vencer","")))</f>
        <v/>
      </c>
      <c r="T2342" s="88" t="n"/>
      <c r="U2342" s="89" t="n"/>
      <c r="V2342" s="89" t="n"/>
      <c r="W2342" s="89" t="n"/>
      <c r="X2342" s="87" t="n"/>
    </row>
    <row r="2343">
      <c r="A2343" s="13" t="n"/>
      <c r="B2343" s="14" t="n"/>
      <c r="C2343" s="14" t="n"/>
      <c r="D2343" s="14" t="n"/>
      <c r="E2343" s="13" t="n"/>
      <c r="F2343" s="13" t="n"/>
      <c r="G2343" s="14" t="n"/>
      <c r="H2343" s="15" t="n"/>
      <c r="I2343" s="15" t="n"/>
      <c r="J2343" s="40" t="n"/>
      <c r="K2343" s="15" t="n"/>
      <c r="L2343" s="15" t="n"/>
      <c r="M2343" s="15" t="n"/>
      <c r="N2343" s="14" t="n"/>
      <c r="O2343" s="13" t="n"/>
      <c r="P2343" s="14" t="n"/>
      <c r="Q2343" s="15">
        <f>IF(N2343="Sí",0,H2343-I2343-K2343)</f>
        <v/>
      </c>
      <c r="R2343" s="14">
        <f>F2343-TODAY()</f>
        <v/>
      </c>
      <c r="S2343" s="14">
        <f>IF(N2343="Sí","🟢 Pagado",IF(R2343&lt;0,"🔴 Vencido",IF(R2343&lt;=7,"🟡 Por vencer","")))</f>
        <v/>
      </c>
      <c r="T2343" s="88" t="n"/>
      <c r="U2343" s="89" t="n"/>
      <c r="V2343" s="89" t="n"/>
      <c r="W2343" s="89" t="n"/>
      <c r="X2343" s="87" t="n"/>
    </row>
    <row r="2344">
      <c r="A2344" s="13" t="n"/>
      <c r="B2344" s="14" t="n"/>
      <c r="C2344" s="14" t="n"/>
      <c r="D2344" s="14" t="n"/>
      <c r="E2344" s="13" t="n"/>
      <c r="F2344" s="13" t="n"/>
      <c r="G2344" s="14" t="n"/>
      <c r="H2344" s="15" t="n"/>
      <c r="I2344" s="15" t="n"/>
      <c r="J2344" s="40" t="n"/>
      <c r="K2344" s="15" t="n"/>
      <c r="L2344" s="15" t="n"/>
      <c r="M2344" s="15" t="n"/>
      <c r="N2344" s="14" t="n"/>
      <c r="O2344" s="13" t="n"/>
      <c r="P2344" s="14" t="n"/>
      <c r="Q2344" s="15">
        <f>IF(N2344="Sí",0,H2344-I2344-K2344)</f>
        <v/>
      </c>
      <c r="R2344" s="14">
        <f>F2344-TODAY()</f>
        <v/>
      </c>
      <c r="S2344" s="14">
        <f>IF(N2344="Sí","🟢 Pagado",IF(R2344&lt;0,"🔴 Vencido",IF(R2344&lt;=7,"🟡 Por vencer","")))</f>
        <v/>
      </c>
      <c r="T2344" s="88" t="n"/>
      <c r="U2344" s="89" t="n"/>
      <c r="V2344" s="89" t="n"/>
      <c r="W2344" s="89" t="n"/>
      <c r="X2344" s="87" t="n"/>
    </row>
    <row r="2345">
      <c r="A2345" s="13" t="n"/>
      <c r="B2345" s="14" t="n"/>
      <c r="C2345" s="14" t="n"/>
      <c r="D2345" s="14" t="n"/>
      <c r="E2345" s="13" t="n"/>
      <c r="F2345" s="13" t="n"/>
      <c r="G2345" s="14" t="n"/>
      <c r="H2345" s="15" t="n"/>
      <c r="I2345" s="15" t="n"/>
      <c r="J2345" s="40" t="n"/>
      <c r="K2345" s="15" t="n"/>
      <c r="L2345" s="15" t="n"/>
      <c r="M2345" s="15" t="n"/>
      <c r="N2345" s="14" t="n"/>
      <c r="O2345" s="13" t="n"/>
      <c r="P2345" s="14" t="n"/>
      <c r="Q2345" s="15">
        <f>IF(N2345="Sí",0,H2345-I2345-K2345)</f>
        <v/>
      </c>
      <c r="R2345" s="14">
        <f>F2345-TODAY()</f>
        <v/>
      </c>
      <c r="S2345" s="14">
        <f>IF(N2345="Sí","🟢 Pagado",IF(R2345&lt;0,"🔴 Vencido",IF(R2345&lt;=7,"🟡 Por vencer","")))</f>
        <v/>
      </c>
      <c r="T2345" s="88" t="n"/>
      <c r="U2345" s="89" t="n"/>
      <c r="V2345" s="89" t="n"/>
      <c r="W2345" s="89" t="n"/>
      <c r="X2345" s="87" t="n"/>
    </row>
    <row r="2346">
      <c r="A2346" s="13" t="n"/>
      <c r="B2346" s="14" t="n"/>
      <c r="C2346" s="14" t="n"/>
      <c r="D2346" s="14" t="n"/>
      <c r="E2346" s="13" t="n"/>
      <c r="F2346" s="13" t="n"/>
      <c r="G2346" s="14" t="n"/>
      <c r="H2346" s="15" t="n"/>
      <c r="I2346" s="15" t="n"/>
      <c r="J2346" s="40" t="n"/>
      <c r="K2346" s="15" t="n"/>
      <c r="L2346" s="15" t="n"/>
      <c r="M2346" s="15" t="n"/>
      <c r="N2346" s="14" t="n"/>
      <c r="O2346" s="13" t="n"/>
      <c r="P2346" s="14" t="n"/>
      <c r="Q2346" s="15">
        <f>IF(N2346="Sí",0,H2346-I2346-K2346)</f>
        <v/>
      </c>
      <c r="R2346" s="14">
        <f>F2346-TODAY()</f>
        <v/>
      </c>
      <c r="S2346" s="14">
        <f>IF(N2346="Sí","🟢 Pagado",IF(R2346&lt;0,"🔴 Vencido",IF(R2346&lt;=7,"🟡 Por vencer","")))</f>
        <v/>
      </c>
      <c r="T2346" s="88" t="n"/>
      <c r="U2346" s="89" t="n"/>
      <c r="V2346" s="89" t="n"/>
      <c r="W2346" s="89" t="n"/>
      <c r="X2346" s="87" t="n"/>
    </row>
    <row r="2347">
      <c r="A2347" s="13" t="n"/>
      <c r="B2347" s="14" t="n"/>
      <c r="C2347" s="14" t="n"/>
      <c r="D2347" s="14" t="n"/>
      <c r="E2347" s="13" t="n"/>
      <c r="F2347" s="13" t="n"/>
      <c r="G2347" s="14" t="n"/>
      <c r="H2347" s="15" t="n"/>
      <c r="I2347" s="15" t="n"/>
      <c r="J2347" s="40" t="n"/>
      <c r="K2347" s="15" t="n"/>
      <c r="L2347" s="15" t="n"/>
      <c r="M2347" s="15" t="n"/>
      <c r="N2347" s="14" t="n"/>
      <c r="O2347" s="13" t="n"/>
      <c r="P2347" s="14" t="n"/>
      <c r="Q2347" s="15">
        <f>IF(N2347="Sí",0,H2347-I2347-K2347)</f>
        <v/>
      </c>
      <c r="R2347" s="14">
        <f>F2347-TODAY()</f>
        <v/>
      </c>
      <c r="S2347" s="14">
        <f>IF(N2347="Sí","🟢 Pagado",IF(R2347&lt;0,"🔴 Vencido",IF(R2347&lt;=7,"🟡 Por vencer","")))</f>
        <v/>
      </c>
      <c r="T2347" s="88" t="n"/>
      <c r="U2347" s="89" t="n"/>
      <c r="V2347" s="89" t="n"/>
      <c r="W2347" s="89" t="n"/>
      <c r="X2347" s="87" t="n"/>
    </row>
    <row r="2348">
      <c r="A2348" s="13" t="n"/>
      <c r="B2348" s="14" t="n"/>
      <c r="C2348" s="14" t="n"/>
      <c r="D2348" s="14" t="n"/>
      <c r="E2348" s="13" t="n"/>
      <c r="F2348" s="13" t="n"/>
      <c r="G2348" s="14" t="n"/>
      <c r="H2348" s="15" t="n"/>
      <c r="I2348" s="15" t="n"/>
      <c r="J2348" s="40" t="n"/>
      <c r="K2348" s="15" t="n"/>
      <c r="L2348" s="15" t="n"/>
      <c r="M2348" s="15" t="n"/>
      <c r="N2348" s="14" t="n"/>
      <c r="O2348" s="13" t="n"/>
      <c r="P2348" s="14" t="n"/>
      <c r="Q2348" s="15">
        <f>IF(N2348="Sí",0,H2348-I2348-K2348)</f>
        <v/>
      </c>
      <c r="R2348" s="14">
        <f>F2348-TODAY()</f>
        <v/>
      </c>
      <c r="S2348" s="14">
        <f>IF(N2348="Sí","🟢 Pagado",IF(R2348&lt;0,"🔴 Vencido",IF(R2348&lt;=7,"🟡 Por vencer","")))</f>
        <v/>
      </c>
      <c r="T2348" s="88" t="n"/>
      <c r="U2348" s="89" t="n"/>
      <c r="V2348" s="89" t="n"/>
      <c r="W2348" s="89" t="n"/>
      <c r="X2348" s="87" t="n"/>
    </row>
    <row r="2349">
      <c r="A2349" s="13" t="n"/>
      <c r="B2349" s="14" t="n"/>
      <c r="C2349" s="14" t="n"/>
      <c r="D2349" s="14" t="n"/>
      <c r="E2349" s="13" t="n"/>
      <c r="F2349" s="13" t="n"/>
      <c r="G2349" s="14" t="n"/>
      <c r="H2349" s="15" t="n"/>
      <c r="I2349" s="15" t="n"/>
      <c r="J2349" s="40" t="n"/>
      <c r="K2349" s="15" t="n"/>
      <c r="L2349" s="15" t="n"/>
      <c r="M2349" s="15" t="n"/>
      <c r="N2349" s="14" t="n"/>
      <c r="O2349" s="13" t="n"/>
      <c r="P2349" s="14" t="n"/>
      <c r="Q2349" s="15">
        <f>IF(N2349="Sí",0,H2349-I2349-K2349)</f>
        <v/>
      </c>
      <c r="R2349" s="14">
        <f>F2349-TODAY()</f>
        <v/>
      </c>
      <c r="S2349" s="14">
        <f>IF(N2349="Sí","🟢 Pagado",IF(R2349&lt;0,"🔴 Vencido",IF(R2349&lt;=7,"🟡 Por vencer","")))</f>
        <v/>
      </c>
      <c r="T2349" s="88" t="n"/>
      <c r="U2349" s="89" t="n"/>
      <c r="V2349" s="89" t="n"/>
      <c r="W2349" s="89" t="n"/>
      <c r="X2349" s="87" t="n"/>
    </row>
    <row r="2350">
      <c r="A2350" s="13" t="n"/>
      <c r="B2350" s="14" t="n"/>
      <c r="C2350" s="14" t="n"/>
      <c r="D2350" s="14" t="n"/>
      <c r="E2350" s="13" t="n"/>
      <c r="F2350" s="13" t="n"/>
      <c r="G2350" s="14" t="n"/>
      <c r="H2350" s="15" t="n"/>
      <c r="I2350" s="15" t="n"/>
      <c r="J2350" s="40" t="n"/>
      <c r="K2350" s="15" t="n"/>
      <c r="L2350" s="15" t="n"/>
      <c r="M2350" s="15" t="n"/>
      <c r="N2350" s="14" t="n"/>
      <c r="O2350" s="13" t="n"/>
      <c r="P2350" s="14" t="n"/>
      <c r="Q2350" s="15">
        <f>IF(N2350="Sí",0,H2350-I2350-K2350)</f>
        <v/>
      </c>
      <c r="R2350" s="14">
        <f>F2350-TODAY()</f>
        <v/>
      </c>
      <c r="S2350" s="14">
        <f>IF(N2350="Sí","🟢 Pagado",IF(R2350&lt;0,"🔴 Vencido",IF(R2350&lt;=7,"🟡 Por vencer","")))</f>
        <v/>
      </c>
      <c r="T2350" s="88" t="n"/>
      <c r="U2350" s="89" t="n"/>
      <c r="V2350" s="89" t="n"/>
      <c r="W2350" s="89" t="n"/>
      <c r="X2350" s="87" t="n"/>
    </row>
    <row r="2351">
      <c r="A2351" s="13" t="n"/>
      <c r="B2351" s="14" t="n"/>
      <c r="C2351" s="14" t="n"/>
      <c r="D2351" s="14" t="n"/>
      <c r="E2351" s="13" t="n"/>
      <c r="F2351" s="13" t="n"/>
      <c r="G2351" s="14" t="n"/>
      <c r="H2351" s="15" t="n"/>
      <c r="I2351" s="15" t="n"/>
      <c r="J2351" s="40" t="n"/>
      <c r="K2351" s="15" t="n"/>
      <c r="L2351" s="15" t="n"/>
      <c r="M2351" s="15" t="n"/>
      <c r="N2351" s="14" t="n"/>
      <c r="O2351" s="13" t="n"/>
      <c r="P2351" s="14" t="n"/>
      <c r="Q2351" s="15">
        <f>IF(N2351="Sí",0,H2351-I2351-K2351)</f>
        <v/>
      </c>
      <c r="R2351" s="14">
        <f>F2351-TODAY()</f>
        <v/>
      </c>
      <c r="S2351" s="14">
        <f>IF(N2351="Sí","🟢 Pagado",IF(R2351&lt;0,"🔴 Vencido",IF(R2351&lt;=7,"🟡 Por vencer","")))</f>
        <v/>
      </c>
      <c r="T2351" s="88" t="n"/>
      <c r="U2351" s="89" t="n"/>
      <c r="V2351" s="89" t="n"/>
      <c r="W2351" s="89" t="n"/>
      <c r="X2351" s="87" t="n"/>
    </row>
    <row r="2352">
      <c r="A2352" s="13" t="n"/>
      <c r="B2352" s="14" t="n"/>
      <c r="C2352" s="14" t="n"/>
      <c r="D2352" s="14" t="n"/>
      <c r="E2352" s="13" t="n"/>
      <c r="F2352" s="13" t="n"/>
      <c r="G2352" s="14" t="n"/>
      <c r="H2352" s="15" t="n"/>
      <c r="I2352" s="15" t="n"/>
      <c r="J2352" s="40" t="n"/>
      <c r="K2352" s="15" t="n"/>
      <c r="L2352" s="15" t="n"/>
      <c r="M2352" s="15" t="n"/>
      <c r="N2352" s="14" t="n"/>
      <c r="O2352" s="13" t="n"/>
      <c r="P2352" s="14" t="n"/>
      <c r="Q2352" s="15">
        <f>IF(N2352="Sí",0,H2352-I2352-K2352)</f>
        <v/>
      </c>
      <c r="R2352" s="14">
        <f>F2352-TODAY()</f>
        <v/>
      </c>
      <c r="S2352" s="14">
        <f>IF(N2352="Sí","🟢 Pagado",IF(R2352&lt;0,"🔴 Vencido",IF(R2352&lt;=7,"🟡 Por vencer","")))</f>
        <v/>
      </c>
      <c r="T2352" s="88" t="n"/>
      <c r="U2352" s="89" t="n"/>
      <c r="V2352" s="89" t="n"/>
      <c r="W2352" s="89" t="n"/>
      <c r="X2352" s="87" t="n"/>
    </row>
    <row r="2353">
      <c r="A2353" s="13" t="n"/>
      <c r="B2353" s="14" t="n"/>
      <c r="C2353" s="14" t="n"/>
      <c r="D2353" s="14" t="n"/>
      <c r="E2353" s="13" t="n"/>
      <c r="F2353" s="13" t="n"/>
      <c r="G2353" s="14" t="n"/>
      <c r="H2353" s="15" t="n"/>
      <c r="I2353" s="15" t="n"/>
      <c r="J2353" s="40" t="n"/>
      <c r="K2353" s="15" t="n"/>
      <c r="L2353" s="15" t="n"/>
      <c r="M2353" s="15" t="n"/>
      <c r="N2353" s="14" t="n"/>
      <c r="O2353" s="13" t="n"/>
      <c r="P2353" s="14" t="n"/>
      <c r="Q2353" s="15">
        <f>IF(N2353="Sí",0,H2353-I2353-K2353)</f>
        <v/>
      </c>
      <c r="R2353" s="14">
        <f>F2353-TODAY()</f>
        <v/>
      </c>
      <c r="S2353" s="14">
        <f>IF(N2353="Sí","🟢 Pagado",IF(R2353&lt;0,"🔴 Vencido",IF(R2353&lt;=7,"🟡 Por vencer","")))</f>
        <v/>
      </c>
      <c r="T2353" s="88" t="n"/>
      <c r="U2353" s="89" t="n"/>
      <c r="V2353" s="89" t="n"/>
      <c r="W2353" s="89" t="n"/>
      <c r="X2353" s="87" t="n"/>
    </row>
    <row r="2354">
      <c r="A2354" s="13" t="n"/>
      <c r="B2354" s="14" t="n"/>
      <c r="C2354" s="14" t="n"/>
      <c r="D2354" s="14" t="n"/>
      <c r="E2354" s="13" t="n"/>
      <c r="F2354" s="13" t="n"/>
      <c r="G2354" s="14" t="n"/>
      <c r="H2354" s="15" t="n"/>
      <c r="I2354" s="15" t="n"/>
      <c r="J2354" s="40" t="n"/>
      <c r="K2354" s="15" t="n"/>
      <c r="L2354" s="15" t="n"/>
      <c r="M2354" s="15" t="n"/>
      <c r="N2354" s="14" t="n"/>
      <c r="O2354" s="13" t="n"/>
      <c r="P2354" s="14" t="n"/>
      <c r="Q2354" s="15">
        <f>IF(N2354="Sí",0,H2354-I2354-K2354)</f>
        <v/>
      </c>
      <c r="R2354" s="14">
        <f>F2354-TODAY()</f>
        <v/>
      </c>
      <c r="S2354" s="14">
        <f>IF(N2354="Sí","🟢 Pagado",IF(R2354&lt;0,"🔴 Vencido",IF(R2354&lt;=7,"🟡 Por vencer","")))</f>
        <v/>
      </c>
      <c r="T2354" s="88" t="n"/>
      <c r="U2354" s="89" t="n"/>
      <c r="V2354" s="89" t="n"/>
      <c r="W2354" s="89" t="n"/>
      <c r="X2354" s="87" t="n"/>
    </row>
    <row r="2355">
      <c r="A2355" s="13" t="n"/>
      <c r="B2355" s="14" t="n"/>
      <c r="C2355" s="14" t="n"/>
      <c r="D2355" s="14" t="n"/>
      <c r="E2355" s="13" t="n"/>
      <c r="F2355" s="13" t="n"/>
      <c r="G2355" s="14" t="n"/>
      <c r="H2355" s="15" t="n"/>
      <c r="I2355" s="15" t="n"/>
      <c r="J2355" s="40" t="n"/>
      <c r="K2355" s="15" t="n"/>
      <c r="L2355" s="15" t="n"/>
      <c r="M2355" s="15" t="n"/>
      <c r="N2355" s="14" t="n"/>
      <c r="O2355" s="13" t="n"/>
      <c r="P2355" s="14" t="n"/>
      <c r="Q2355" s="15">
        <f>IF(N2355="Sí",0,H2355-I2355-K2355)</f>
        <v/>
      </c>
      <c r="R2355" s="14">
        <f>F2355-TODAY()</f>
        <v/>
      </c>
      <c r="S2355" s="14">
        <f>IF(N2355="Sí","🟢 Pagado",IF(R2355&lt;0,"🔴 Vencido",IF(R2355&lt;=7,"🟡 Por vencer","")))</f>
        <v/>
      </c>
      <c r="T2355" s="88" t="n"/>
      <c r="U2355" s="89" t="n"/>
      <c r="V2355" s="89" t="n"/>
      <c r="W2355" s="89" t="n"/>
      <c r="X2355" s="87" t="n"/>
    </row>
    <row r="2356">
      <c r="A2356" s="13" t="n"/>
      <c r="B2356" s="14" t="n"/>
      <c r="C2356" s="14" t="n"/>
      <c r="D2356" s="14" t="n"/>
      <c r="E2356" s="13" t="n"/>
      <c r="F2356" s="13" t="n"/>
      <c r="G2356" s="14" t="n"/>
      <c r="H2356" s="15" t="n"/>
      <c r="I2356" s="15" t="n"/>
      <c r="J2356" s="40" t="n"/>
      <c r="K2356" s="15" t="n"/>
      <c r="L2356" s="15" t="n"/>
      <c r="M2356" s="15" t="n"/>
      <c r="N2356" s="14" t="n"/>
      <c r="O2356" s="13" t="n"/>
      <c r="P2356" s="14" t="n"/>
      <c r="Q2356" s="15">
        <f>IF(N2356="Sí",0,H2356-I2356-K2356)</f>
        <v/>
      </c>
      <c r="R2356" s="14">
        <f>F2356-TODAY()</f>
        <v/>
      </c>
      <c r="S2356" s="14">
        <f>IF(N2356="Sí","🟢 Pagado",IF(R2356&lt;0,"🔴 Vencido",IF(R2356&lt;=7,"🟡 Por vencer","")))</f>
        <v/>
      </c>
      <c r="T2356" s="88" t="n"/>
      <c r="U2356" s="89" t="n"/>
      <c r="V2356" s="89" t="n"/>
      <c r="W2356" s="89" t="n"/>
      <c r="X2356" s="87" t="n"/>
    </row>
    <row r="2357">
      <c r="A2357" s="13" t="n"/>
      <c r="B2357" s="14" t="n"/>
      <c r="C2357" s="14" t="n"/>
      <c r="D2357" s="14" t="n"/>
      <c r="E2357" s="13" t="n"/>
      <c r="F2357" s="13" t="n"/>
      <c r="G2357" s="14" t="n"/>
      <c r="H2357" s="15" t="n"/>
      <c r="I2357" s="15" t="n"/>
      <c r="J2357" s="40" t="n"/>
      <c r="K2357" s="15" t="n"/>
      <c r="L2357" s="15" t="n"/>
      <c r="M2357" s="15" t="n"/>
      <c r="N2357" s="14" t="n"/>
      <c r="O2357" s="13" t="n"/>
      <c r="P2357" s="14" t="n"/>
      <c r="Q2357" s="15">
        <f>IF(N2357="Sí",0,H2357-I2357-K2357)</f>
        <v/>
      </c>
      <c r="R2357" s="14">
        <f>F2357-TODAY()</f>
        <v/>
      </c>
      <c r="S2357" s="14">
        <f>IF(N2357="Sí","🟢 Pagado",IF(R2357&lt;0,"🔴 Vencido",IF(R2357&lt;=7,"🟡 Por vencer","")))</f>
        <v/>
      </c>
      <c r="T2357" s="88" t="n"/>
      <c r="U2357" s="89" t="n"/>
      <c r="V2357" s="89" t="n"/>
      <c r="W2357" s="89" t="n"/>
      <c r="X2357" s="87" t="n"/>
    </row>
    <row r="2358">
      <c r="A2358" s="13" t="n"/>
      <c r="B2358" s="14" t="n"/>
      <c r="C2358" s="14" t="n"/>
      <c r="D2358" s="14" t="n"/>
      <c r="E2358" s="13" t="n"/>
      <c r="F2358" s="13" t="n"/>
      <c r="G2358" s="14" t="n"/>
      <c r="H2358" s="15" t="n"/>
      <c r="I2358" s="15" t="n"/>
      <c r="J2358" s="40" t="n"/>
      <c r="K2358" s="15" t="n"/>
      <c r="L2358" s="15" t="n"/>
      <c r="M2358" s="15" t="n"/>
      <c r="N2358" s="14" t="n"/>
      <c r="O2358" s="13" t="n"/>
      <c r="P2358" s="14" t="n"/>
      <c r="Q2358" s="15">
        <f>IF(N2358="Sí",0,H2358-I2358-K2358)</f>
        <v/>
      </c>
      <c r="R2358" s="14">
        <f>F2358-TODAY()</f>
        <v/>
      </c>
      <c r="S2358" s="14">
        <f>IF(N2358="Sí","🟢 Pagado",IF(R2358&lt;0,"🔴 Vencido",IF(R2358&lt;=7,"🟡 Por vencer","")))</f>
        <v/>
      </c>
      <c r="T2358" s="88" t="n"/>
      <c r="U2358" s="89" t="n"/>
      <c r="V2358" s="89" t="n"/>
      <c r="W2358" s="89" t="n"/>
      <c r="X2358" s="87" t="n"/>
    </row>
    <row r="2359">
      <c r="A2359" s="13" t="n"/>
      <c r="B2359" s="14" t="n"/>
      <c r="C2359" s="14" t="n"/>
      <c r="D2359" s="14" t="n"/>
      <c r="E2359" s="13" t="n"/>
      <c r="F2359" s="13" t="n"/>
      <c r="G2359" s="14" t="n"/>
      <c r="H2359" s="15" t="n"/>
      <c r="I2359" s="15" t="n"/>
      <c r="J2359" s="40" t="n"/>
      <c r="K2359" s="15" t="n"/>
      <c r="L2359" s="15" t="n"/>
      <c r="M2359" s="15" t="n"/>
      <c r="N2359" s="14" t="n"/>
      <c r="O2359" s="13" t="n"/>
      <c r="P2359" s="14" t="n"/>
      <c r="Q2359" s="15">
        <f>IF(N2359="Sí",0,H2359-I2359-K2359)</f>
        <v/>
      </c>
      <c r="R2359" s="14">
        <f>F2359-TODAY()</f>
        <v/>
      </c>
      <c r="S2359" s="14">
        <f>IF(N2359="Sí","🟢 Pagado",IF(R2359&lt;0,"🔴 Vencido",IF(R2359&lt;=7,"🟡 Por vencer","")))</f>
        <v/>
      </c>
      <c r="T2359" s="88" t="n"/>
      <c r="U2359" s="89" t="n"/>
      <c r="V2359" s="89" t="n"/>
      <c r="W2359" s="89" t="n"/>
      <c r="X2359" s="87" t="n"/>
    </row>
    <row r="2360">
      <c r="A2360" s="13" t="n"/>
      <c r="B2360" s="14" t="n"/>
      <c r="C2360" s="14" t="n"/>
      <c r="D2360" s="14" t="n"/>
      <c r="E2360" s="13" t="n"/>
      <c r="F2360" s="13" t="n"/>
      <c r="G2360" s="14" t="n"/>
      <c r="H2360" s="15" t="n"/>
      <c r="I2360" s="15" t="n"/>
      <c r="J2360" s="40" t="n"/>
      <c r="K2360" s="15" t="n"/>
      <c r="L2360" s="15" t="n"/>
      <c r="M2360" s="15" t="n"/>
      <c r="N2360" s="14" t="n"/>
      <c r="O2360" s="13" t="n"/>
      <c r="P2360" s="14" t="n"/>
      <c r="Q2360" s="15">
        <f>IF(N2360="Sí",0,H2360-I2360-K2360)</f>
        <v/>
      </c>
      <c r="R2360" s="14">
        <f>F2360-TODAY()</f>
        <v/>
      </c>
      <c r="S2360" s="14">
        <f>IF(N2360="Sí","🟢 Pagado",IF(R2360&lt;0,"🔴 Vencido",IF(R2360&lt;=7,"🟡 Por vencer","")))</f>
        <v/>
      </c>
      <c r="T2360" s="88" t="n"/>
      <c r="U2360" s="89" t="n"/>
      <c r="V2360" s="89" t="n"/>
      <c r="W2360" s="89" t="n"/>
      <c r="X2360" s="87" t="n"/>
    </row>
    <row r="2361">
      <c r="A2361" s="13" t="n"/>
      <c r="B2361" s="14" t="n"/>
      <c r="C2361" s="14" t="n"/>
      <c r="D2361" s="14" t="n"/>
      <c r="E2361" s="13" t="n"/>
      <c r="F2361" s="13" t="n"/>
      <c r="G2361" s="14" t="n"/>
      <c r="H2361" s="15" t="n"/>
      <c r="I2361" s="15" t="n"/>
      <c r="J2361" s="40" t="n"/>
      <c r="K2361" s="15" t="n"/>
      <c r="L2361" s="15" t="n"/>
      <c r="M2361" s="15" t="n"/>
      <c r="N2361" s="14" t="n"/>
      <c r="O2361" s="13" t="n"/>
      <c r="P2361" s="14" t="n"/>
      <c r="Q2361" s="15">
        <f>IF(N2361="Sí",0,H2361-I2361-K2361)</f>
        <v/>
      </c>
      <c r="R2361" s="14">
        <f>F2361-TODAY()</f>
        <v/>
      </c>
      <c r="S2361" s="14">
        <f>IF(N2361="Sí","🟢 Pagado",IF(R2361&lt;0,"🔴 Vencido",IF(R2361&lt;=7,"🟡 Por vencer","")))</f>
        <v/>
      </c>
      <c r="T2361" s="88" t="n"/>
      <c r="U2361" s="89" t="n"/>
      <c r="V2361" s="89" t="n"/>
      <c r="W2361" s="89" t="n"/>
      <c r="X2361" s="87" t="n"/>
    </row>
    <row r="2362">
      <c r="A2362" s="13" t="n"/>
      <c r="B2362" s="14" t="n"/>
      <c r="C2362" s="14" t="n"/>
      <c r="D2362" s="14" t="n"/>
      <c r="E2362" s="13" t="n"/>
      <c r="F2362" s="13" t="n"/>
      <c r="G2362" s="14" t="n"/>
      <c r="H2362" s="15" t="n"/>
      <c r="I2362" s="15" t="n"/>
      <c r="J2362" s="40" t="n"/>
      <c r="K2362" s="15" t="n"/>
      <c r="L2362" s="15" t="n"/>
      <c r="M2362" s="15" t="n"/>
      <c r="N2362" s="14" t="n"/>
      <c r="O2362" s="13" t="n"/>
      <c r="P2362" s="14" t="n"/>
      <c r="Q2362" s="15">
        <f>IF(N2362="Sí",0,H2362-I2362-K2362)</f>
        <v/>
      </c>
      <c r="R2362" s="14">
        <f>F2362-TODAY()</f>
        <v/>
      </c>
      <c r="S2362" s="14">
        <f>IF(N2362="Sí","🟢 Pagado",IF(R2362&lt;0,"🔴 Vencido",IF(R2362&lt;=7,"🟡 Por vencer","")))</f>
        <v/>
      </c>
      <c r="T2362" s="88" t="n"/>
      <c r="U2362" s="89" t="n"/>
      <c r="V2362" s="89" t="n"/>
      <c r="W2362" s="89" t="n"/>
      <c r="X2362" s="87" t="n"/>
    </row>
    <row r="2363">
      <c r="A2363" s="13" t="n"/>
      <c r="B2363" s="14" t="n"/>
      <c r="C2363" s="14" t="n"/>
      <c r="D2363" s="14" t="n"/>
      <c r="E2363" s="13" t="n"/>
      <c r="F2363" s="13" t="n"/>
      <c r="G2363" s="14" t="n"/>
      <c r="H2363" s="15" t="n"/>
      <c r="I2363" s="15" t="n"/>
      <c r="J2363" s="40" t="n"/>
      <c r="K2363" s="15" t="n"/>
      <c r="L2363" s="15" t="n"/>
      <c r="M2363" s="15" t="n"/>
      <c r="N2363" s="14" t="n"/>
      <c r="O2363" s="13" t="n"/>
      <c r="P2363" s="14" t="n"/>
      <c r="Q2363" s="15">
        <f>IF(N2363="Sí",0,H2363-I2363-K2363)</f>
        <v/>
      </c>
      <c r="R2363" s="14">
        <f>F2363-TODAY()</f>
        <v/>
      </c>
      <c r="S2363" s="14">
        <f>IF(N2363="Sí","🟢 Pagado",IF(R2363&lt;0,"🔴 Vencido",IF(R2363&lt;=7,"🟡 Por vencer","")))</f>
        <v/>
      </c>
      <c r="T2363" s="88" t="n"/>
      <c r="U2363" s="89" t="n"/>
      <c r="V2363" s="89" t="n"/>
      <c r="W2363" s="89" t="n"/>
      <c r="X2363" s="87" t="n"/>
    </row>
    <row r="2364">
      <c r="A2364" s="13" t="n"/>
      <c r="B2364" s="14" t="n"/>
      <c r="C2364" s="14" t="n"/>
      <c r="D2364" s="14" t="n"/>
      <c r="E2364" s="13" t="n"/>
      <c r="F2364" s="13" t="n"/>
      <c r="G2364" s="14" t="n"/>
      <c r="H2364" s="15" t="n"/>
      <c r="I2364" s="15" t="n"/>
      <c r="J2364" s="40" t="n"/>
      <c r="K2364" s="15" t="n"/>
      <c r="L2364" s="15" t="n"/>
      <c r="M2364" s="15" t="n"/>
      <c r="N2364" s="14" t="n"/>
      <c r="O2364" s="13" t="n"/>
      <c r="P2364" s="14" t="n"/>
      <c r="Q2364" s="15">
        <f>IF(N2364="Sí",0,H2364-I2364-K2364)</f>
        <v/>
      </c>
      <c r="R2364" s="14">
        <f>F2364-TODAY()</f>
        <v/>
      </c>
      <c r="S2364" s="14">
        <f>IF(N2364="Sí","🟢 Pagado",IF(R2364&lt;0,"🔴 Vencido",IF(R2364&lt;=7,"🟡 Por vencer","")))</f>
        <v/>
      </c>
      <c r="T2364" s="88" t="n"/>
      <c r="U2364" s="89" t="n"/>
      <c r="V2364" s="89" t="n"/>
      <c r="W2364" s="89" t="n"/>
      <c r="X2364" s="87" t="n"/>
    </row>
    <row r="2365">
      <c r="A2365" s="13" t="n"/>
      <c r="B2365" s="14" t="n"/>
      <c r="C2365" s="14" t="n"/>
      <c r="D2365" s="14" t="n"/>
      <c r="E2365" s="13" t="n"/>
      <c r="F2365" s="13" t="n"/>
      <c r="G2365" s="14" t="n"/>
      <c r="H2365" s="15" t="n"/>
      <c r="I2365" s="15" t="n"/>
      <c r="J2365" s="40" t="n"/>
      <c r="K2365" s="15" t="n"/>
      <c r="L2365" s="15" t="n"/>
      <c r="M2365" s="15" t="n"/>
      <c r="N2365" s="14" t="n"/>
      <c r="O2365" s="13" t="n"/>
      <c r="P2365" s="14" t="n"/>
      <c r="Q2365" s="15">
        <f>IF(N2365="Sí",0,H2365-I2365-K2365)</f>
        <v/>
      </c>
      <c r="R2365" s="14">
        <f>F2365-TODAY()</f>
        <v/>
      </c>
      <c r="S2365" s="14">
        <f>IF(N2365="Sí","🟢 Pagado",IF(R2365&lt;0,"🔴 Vencido",IF(R2365&lt;=7,"🟡 Por vencer","")))</f>
        <v/>
      </c>
      <c r="T2365" s="88" t="n"/>
      <c r="U2365" s="89" t="n"/>
      <c r="V2365" s="89" t="n"/>
      <c r="W2365" s="89" t="n"/>
      <c r="X2365" s="87" t="n"/>
    </row>
    <row r="2366">
      <c r="A2366" s="13" t="n"/>
      <c r="B2366" s="14" t="n"/>
      <c r="C2366" s="14" t="n"/>
      <c r="D2366" s="14" t="n"/>
      <c r="E2366" s="13" t="n"/>
      <c r="F2366" s="13" t="n"/>
      <c r="G2366" s="14" t="n"/>
      <c r="H2366" s="15" t="n"/>
      <c r="I2366" s="15" t="n"/>
      <c r="J2366" s="40" t="n"/>
      <c r="K2366" s="15" t="n"/>
      <c r="L2366" s="15" t="n"/>
      <c r="M2366" s="15" t="n"/>
      <c r="N2366" s="14" t="n"/>
      <c r="O2366" s="13" t="n"/>
      <c r="P2366" s="14" t="n"/>
      <c r="Q2366" s="15">
        <f>IF(N2366="Sí",0,H2366-I2366-K2366)</f>
        <v/>
      </c>
      <c r="R2366" s="14">
        <f>F2366-TODAY()</f>
        <v/>
      </c>
      <c r="S2366" s="14">
        <f>IF(N2366="Sí","🟢 Pagado",IF(R2366&lt;0,"🔴 Vencido",IF(R2366&lt;=7,"🟡 Por vencer","")))</f>
        <v/>
      </c>
      <c r="T2366" s="88" t="n"/>
      <c r="U2366" s="89" t="n"/>
      <c r="V2366" s="89" t="n"/>
      <c r="W2366" s="89" t="n"/>
      <c r="X2366" s="87" t="n"/>
    </row>
    <row r="2367">
      <c r="A2367" s="13" t="n"/>
      <c r="B2367" s="14" t="n"/>
      <c r="C2367" s="14" t="n"/>
      <c r="D2367" s="14" t="n"/>
      <c r="E2367" s="13" t="n"/>
      <c r="F2367" s="13" t="n"/>
      <c r="G2367" s="14" t="n"/>
      <c r="H2367" s="15" t="n"/>
      <c r="I2367" s="15" t="n"/>
      <c r="J2367" s="40" t="n"/>
      <c r="K2367" s="15" t="n"/>
      <c r="L2367" s="15" t="n"/>
      <c r="M2367" s="15" t="n"/>
      <c r="N2367" s="14" t="n"/>
      <c r="O2367" s="13" t="n"/>
      <c r="P2367" s="14" t="n"/>
      <c r="Q2367" s="15">
        <f>IF(N2367="Sí",0,H2367-I2367-K2367)</f>
        <v/>
      </c>
      <c r="R2367" s="14">
        <f>F2367-TODAY()</f>
        <v/>
      </c>
      <c r="S2367" s="14">
        <f>IF(N2367="Sí","🟢 Pagado",IF(R2367&lt;0,"🔴 Vencido",IF(R2367&lt;=7,"🟡 Por vencer","")))</f>
        <v/>
      </c>
      <c r="T2367" s="88" t="n"/>
      <c r="U2367" s="89" t="n"/>
      <c r="V2367" s="89" t="n"/>
      <c r="W2367" s="89" t="n"/>
      <c r="X2367" s="87" t="n"/>
    </row>
    <row r="2368">
      <c r="A2368" s="13" t="n"/>
      <c r="B2368" s="14" t="n"/>
      <c r="C2368" s="14" t="n"/>
      <c r="D2368" s="14" t="n"/>
      <c r="E2368" s="13" t="n"/>
      <c r="F2368" s="13" t="n"/>
      <c r="G2368" s="14" t="n"/>
      <c r="H2368" s="15" t="n"/>
      <c r="I2368" s="15" t="n"/>
      <c r="J2368" s="40" t="n"/>
      <c r="K2368" s="15" t="n"/>
      <c r="L2368" s="15" t="n"/>
      <c r="M2368" s="15" t="n"/>
      <c r="N2368" s="14" t="n"/>
      <c r="O2368" s="13" t="n"/>
      <c r="P2368" s="14" t="n"/>
      <c r="Q2368" s="15">
        <f>IF(N2368="Sí",0,H2368-I2368-K2368)</f>
        <v/>
      </c>
      <c r="R2368" s="14">
        <f>F2368-TODAY()</f>
        <v/>
      </c>
      <c r="S2368" s="14">
        <f>IF(N2368="Sí","🟢 Pagado",IF(R2368&lt;0,"🔴 Vencido",IF(R2368&lt;=7,"🟡 Por vencer","")))</f>
        <v/>
      </c>
      <c r="T2368" s="88" t="n"/>
      <c r="U2368" s="89" t="n"/>
      <c r="V2368" s="89" t="n"/>
      <c r="W2368" s="89" t="n"/>
      <c r="X2368" s="87" t="n"/>
    </row>
    <row r="2369">
      <c r="A2369" s="13" t="n"/>
      <c r="B2369" s="14" t="n"/>
      <c r="C2369" s="14" t="n"/>
      <c r="D2369" s="14" t="n"/>
      <c r="E2369" s="13" t="n"/>
      <c r="F2369" s="13" t="n"/>
      <c r="G2369" s="14" t="n"/>
      <c r="H2369" s="15" t="n"/>
      <c r="I2369" s="15" t="n"/>
      <c r="J2369" s="40" t="n"/>
      <c r="K2369" s="15" t="n"/>
      <c r="L2369" s="15" t="n"/>
      <c r="M2369" s="15" t="n"/>
      <c r="N2369" s="14" t="n"/>
      <c r="O2369" s="13" t="n"/>
      <c r="P2369" s="14" t="n"/>
      <c r="Q2369" s="15">
        <f>IF(N2369="Sí",0,H2369-I2369-K2369)</f>
        <v/>
      </c>
      <c r="R2369" s="14">
        <f>F2369-TODAY()</f>
        <v/>
      </c>
      <c r="S2369" s="14">
        <f>IF(N2369="Sí","🟢 Pagado",IF(R2369&lt;0,"🔴 Vencido",IF(R2369&lt;=7,"🟡 Por vencer","")))</f>
        <v/>
      </c>
      <c r="T2369" s="88" t="n"/>
      <c r="U2369" s="89" t="n"/>
      <c r="V2369" s="89" t="n"/>
      <c r="W2369" s="89" t="n"/>
      <c r="X2369" s="87" t="n"/>
    </row>
    <row r="2370">
      <c r="A2370" s="13" t="n"/>
      <c r="B2370" s="14" t="n"/>
      <c r="C2370" s="14" t="n"/>
      <c r="D2370" s="14" t="n"/>
      <c r="E2370" s="13" t="n"/>
      <c r="F2370" s="13" t="n"/>
      <c r="G2370" s="14" t="n"/>
      <c r="H2370" s="15" t="n"/>
      <c r="I2370" s="15" t="n"/>
      <c r="J2370" s="40" t="n"/>
      <c r="K2370" s="15" t="n"/>
      <c r="L2370" s="15" t="n"/>
      <c r="M2370" s="15" t="n"/>
      <c r="N2370" s="14" t="n"/>
      <c r="O2370" s="13" t="n"/>
      <c r="P2370" s="14" t="n"/>
      <c r="Q2370" s="15">
        <f>IF(N2370="Sí",0,H2370-I2370-K2370)</f>
        <v/>
      </c>
      <c r="R2370" s="14">
        <f>F2370-TODAY()</f>
        <v/>
      </c>
      <c r="S2370" s="14">
        <f>IF(N2370="Sí","🟢 Pagado",IF(R2370&lt;0,"🔴 Vencido",IF(R2370&lt;=7,"🟡 Por vencer","")))</f>
        <v/>
      </c>
      <c r="T2370" s="88" t="n"/>
      <c r="U2370" s="89" t="n"/>
      <c r="V2370" s="89" t="n"/>
      <c r="W2370" s="89" t="n"/>
      <c r="X2370" s="87" t="n"/>
    </row>
    <row r="2371">
      <c r="A2371" s="13" t="n"/>
      <c r="B2371" s="14" t="n"/>
      <c r="C2371" s="14" t="n"/>
      <c r="D2371" s="14" t="n"/>
      <c r="E2371" s="13" t="n"/>
      <c r="F2371" s="13" t="n"/>
      <c r="G2371" s="14" t="n"/>
      <c r="H2371" s="15" t="n"/>
      <c r="I2371" s="15" t="n"/>
      <c r="J2371" s="40" t="n"/>
      <c r="K2371" s="15" t="n"/>
      <c r="L2371" s="15" t="n"/>
      <c r="M2371" s="15" t="n"/>
      <c r="N2371" s="14" t="n"/>
      <c r="O2371" s="13" t="n"/>
      <c r="P2371" s="14" t="n"/>
      <c r="Q2371" s="15">
        <f>IF(N2371="Sí",0,H2371-I2371-K2371)</f>
        <v/>
      </c>
      <c r="R2371" s="14">
        <f>F2371-TODAY()</f>
        <v/>
      </c>
      <c r="S2371" s="14">
        <f>IF(N2371="Sí","🟢 Pagado",IF(R2371&lt;0,"🔴 Vencido",IF(R2371&lt;=7,"🟡 Por vencer","")))</f>
        <v/>
      </c>
      <c r="T2371" s="88" t="n"/>
      <c r="U2371" s="89" t="n"/>
      <c r="V2371" s="89" t="n"/>
      <c r="W2371" s="89" t="n"/>
      <c r="X2371" s="87" t="n"/>
    </row>
    <row r="2372">
      <c r="A2372" s="13" t="n"/>
      <c r="B2372" s="14" t="n"/>
      <c r="C2372" s="14" t="n"/>
      <c r="D2372" s="14" t="n"/>
      <c r="E2372" s="13" t="n"/>
      <c r="F2372" s="13" t="n"/>
      <c r="G2372" s="14" t="n"/>
      <c r="H2372" s="15" t="n"/>
      <c r="I2372" s="15" t="n"/>
      <c r="J2372" s="40" t="n"/>
      <c r="K2372" s="15" t="n"/>
      <c r="L2372" s="15" t="n"/>
      <c r="M2372" s="15" t="n"/>
      <c r="N2372" s="14" t="n"/>
      <c r="O2372" s="13" t="n"/>
      <c r="P2372" s="14" t="n"/>
      <c r="Q2372" s="15">
        <f>IF(N2372="Sí",0,H2372-I2372-K2372)</f>
        <v/>
      </c>
      <c r="R2372" s="14">
        <f>F2372-TODAY()</f>
        <v/>
      </c>
      <c r="S2372" s="14">
        <f>IF(N2372="Sí","🟢 Pagado",IF(R2372&lt;0,"🔴 Vencido",IF(R2372&lt;=7,"🟡 Por vencer","")))</f>
        <v/>
      </c>
      <c r="T2372" s="88" t="n"/>
      <c r="U2372" s="89" t="n"/>
      <c r="V2372" s="89" t="n"/>
      <c r="W2372" s="89" t="n"/>
      <c r="X2372" s="87" t="n"/>
    </row>
    <row r="2373">
      <c r="A2373" s="13" t="n"/>
      <c r="B2373" s="14" t="n"/>
      <c r="C2373" s="14" t="n"/>
      <c r="D2373" s="14" t="n"/>
      <c r="E2373" s="13" t="n"/>
      <c r="F2373" s="13" t="n"/>
      <c r="G2373" s="14" t="n"/>
      <c r="H2373" s="15" t="n"/>
      <c r="I2373" s="15" t="n"/>
      <c r="J2373" s="40" t="n"/>
      <c r="K2373" s="15" t="n"/>
      <c r="L2373" s="15" t="n"/>
      <c r="M2373" s="15" t="n"/>
      <c r="N2373" s="14" t="n"/>
      <c r="O2373" s="13" t="n"/>
      <c r="P2373" s="14" t="n"/>
      <c r="Q2373" s="15">
        <f>IF(N2373="Sí",0,H2373-I2373-K2373)</f>
        <v/>
      </c>
      <c r="R2373" s="14">
        <f>F2373-TODAY()</f>
        <v/>
      </c>
      <c r="S2373" s="14">
        <f>IF(N2373="Sí","🟢 Pagado",IF(R2373&lt;0,"🔴 Vencido",IF(R2373&lt;=7,"🟡 Por vencer","")))</f>
        <v/>
      </c>
      <c r="T2373" s="88" t="n"/>
      <c r="U2373" s="89" t="n"/>
      <c r="V2373" s="89" t="n"/>
      <c r="W2373" s="89" t="n"/>
      <c r="X2373" s="87" t="n"/>
    </row>
    <row r="2374">
      <c r="A2374" s="13" t="n"/>
      <c r="B2374" s="14" t="n"/>
      <c r="C2374" s="14" t="n"/>
      <c r="D2374" s="14" t="n"/>
      <c r="E2374" s="13" t="n"/>
      <c r="F2374" s="13" t="n"/>
      <c r="G2374" s="14" t="n"/>
      <c r="H2374" s="15" t="n"/>
      <c r="I2374" s="15" t="n"/>
      <c r="J2374" s="40" t="n"/>
      <c r="K2374" s="15" t="n"/>
      <c r="L2374" s="15" t="n"/>
      <c r="M2374" s="15" t="n"/>
      <c r="N2374" s="14" t="n"/>
      <c r="O2374" s="13" t="n"/>
      <c r="P2374" s="14" t="n"/>
      <c r="Q2374" s="15">
        <f>IF(N2374="Sí",0,H2374-I2374-K2374)</f>
        <v/>
      </c>
      <c r="R2374" s="14">
        <f>F2374-TODAY()</f>
        <v/>
      </c>
      <c r="S2374" s="14">
        <f>IF(N2374="Sí","🟢 Pagado",IF(R2374&lt;0,"🔴 Vencido",IF(R2374&lt;=7,"🟡 Por vencer","")))</f>
        <v/>
      </c>
      <c r="T2374" s="88" t="n"/>
      <c r="U2374" s="89" t="n"/>
      <c r="V2374" s="89" t="n"/>
      <c r="W2374" s="89" t="n"/>
      <c r="X2374" s="87" t="n"/>
    </row>
    <row r="2375">
      <c r="A2375" s="13" t="n"/>
      <c r="B2375" s="14" t="n"/>
      <c r="C2375" s="14" t="n"/>
      <c r="D2375" s="14" t="n"/>
      <c r="E2375" s="13" t="n"/>
      <c r="F2375" s="13" t="n"/>
      <c r="G2375" s="14" t="n"/>
      <c r="H2375" s="15" t="n"/>
      <c r="I2375" s="15" t="n"/>
      <c r="J2375" s="40" t="n"/>
      <c r="K2375" s="15" t="n"/>
      <c r="L2375" s="15" t="n"/>
      <c r="M2375" s="15" t="n"/>
      <c r="N2375" s="14" t="n"/>
      <c r="O2375" s="13" t="n"/>
      <c r="P2375" s="14" t="n"/>
      <c r="Q2375" s="15">
        <f>IF(N2375="Sí",0,H2375-I2375-K2375)</f>
        <v/>
      </c>
      <c r="R2375" s="14">
        <f>F2375-TODAY()</f>
        <v/>
      </c>
      <c r="S2375" s="14">
        <f>IF(N2375="Sí","🟢 Pagado",IF(R2375&lt;0,"🔴 Vencido",IF(R2375&lt;=7,"🟡 Por vencer","")))</f>
        <v/>
      </c>
      <c r="T2375" s="88" t="n"/>
      <c r="U2375" s="89" t="n"/>
      <c r="V2375" s="89" t="n"/>
      <c r="W2375" s="89" t="n"/>
      <c r="X2375" s="87" t="n"/>
    </row>
    <row r="2376">
      <c r="A2376" s="13" t="n"/>
      <c r="B2376" s="14" t="n"/>
      <c r="C2376" s="14" t="n"/>
      <c r="D2376" s="14" t="n"/>
      <c r="E2376" s="13" t="n"/>
      <c r="F2376" s="13" t="n"/>
      <c r="G2376" s="14" t="n"/>
      <c r="H2376" s="15" t="n"/>
      <c r="I2376" s="15" t="n"/>
      <c r="J2376" s="40" t="n"/>
      <c r="K2376" s="15" t="n"/>
      <c r="L2376" s="15" t="n"/>
      <c r="M2376" s="15" t="n"/>
      <c r="N2376" s="14" t="n"/>
      <c r="O2376" s="13" t="n"/>
      <c r="P2376" s="14" t="n"/>
      <c r="Q2376" s="15">
        <f>IF(N2376="Sí",0,H2376-I2376-K2376)</f>
        <v/>
      </c>
      <c r="R2376" s="14">
        <f>F2376-TODAY()</f>
        <v/>
      </c>
      <c r="S2376" s="14">
        <f>IF(N2376="Sí","🟢 Pagado",IF(R2376&lt;0,"🔴 Vencido",IF(R2376&lt;=7,"🟡 Por vencer","")))</f>
        <v/>
      </c>
      <c r="T2376" s="88" t="n"/>
      <c r="U2376" s="89" t="n"/>
      <c r="V2376" s="89" t="n"/>
      <c r="W2376" s="89" t="n"/>
      <c r="X2376" s="87" t="n"/>
    </row>
    <row r="2377">
      <c r="A2377" s="13" t="n"/>
      <c r="B2377" s="14" t="n"/>
      <c r="C2377" s="14" t="n"/>
      <c r="D2377" s="14" t="n"/>
      <c r="E2377" s="13" t="n"/>
      <c r="F2377" s="13" t="n"/>
      <c r="G2377" s="14" t="n"/>
      <c r="H2377" s="15" t="n"/>
      <c r="I2377" s="15" t="n"/>
      <c r="J2377" s="40" t="n"/>
      <c r="K2377" s="15" t="n"/>
      <c r="L2377" s="15" t="n"/>
      <c r="M2377" s="15" t="n"/>
      <c r="N2377" s="14" t="n"/>
      <c r="O2377" s="13" t="n"/>
      <c r="P2377" s="14" t="n"/>
      <c r="Q2377" s="15">
        <f>IF(N2377="Sí",0,H2377-I2377-K2377)</f>
        <v/>
      </c>
      <c r="R2377" s="14">
        <f>F2377-TODAY()</f>
        <v/>
      </c>
      <c r="S2377" s="14">
        <f>IF(N2377="Sí","🟢 Pagado",IF(R2377&lt;0,"🔴 Vencido",IF(R2377&lt;=7,"🟡 Por vencer","")))</f>
        <v/>
      </c>
      <c r="T2377" s="88" t="n"/>
      <c r="U2377" s="89" t="n"/>
      <c r="V2377" s="89" t="n"/>
      <c r="W2377" s="89" t="n"/>
      <c r="X2377" s="87" t="n"/>
    </row>
    <row r="2378">
      <c r="A2378" s="13" t="n"/>
      <c r="B2378" s="14" t="n"/>
      <c r="C2378" s="14" t="n"/>
      <c r="D2378" s="14" t="n"/>
      <c r="E2378" s="13" t="n"/>
      <c r="F2378" s="13" t="n"/>
      <c r="G2378" s="14" t="n"/>
      <c r="H2378" s="15" t="n"/>
      <c r="I2378" s="15" t="n"/>
      <c r="J2378" s="40" t="n"/>
      <c r="K2378" s="15" t="n"/>
      <c r="L2378" s="15" t="n"/>
      <c r="M2378" s="15" t="n"/>
      <c r="N2378" s="14" t="n"/>
      <c r="O2378" s="13" t="n"/>
      <c r="P2378" s="14" t="n"/>
      <c r="Q2378" s="15">
        <f>IF(N2378="Sí",0,H2378-I2378-K2378)</f>
        <v/>
      </c>
      <c r="R2378" s="14">
        <f>F2378-TODAY()</f>
        <v/>
      </c>
      <c r="S2378" s="14">
        <f>IF(N2378="Sí","🟢 Pagado",IF(R2378&lt;0,"🔴 Vencido",IF(R2378&lt;=7,"🟡 Por vencer","")))</f>
        <v/>
      </c>
      <c r="T2378" s="88" t="n"/>
      <c r="U2378" s="89" t="n"/>
      <c r="V2378" s="89" t="n"/>
      <c r="W2378" s="89" t="n"/>
      <c r="X2378" s="87" t="n"/>
    </row>
    <row r="2379">
      <c r="A2379" s="13" t="n"/>
      <c r="B2379" s="14" t="n"/>
      <c r="C2379" s="14" t="n"/>
      <c r="D2379" s="14" t="n"/>
      <c r="E2379" s="13" t="n"/>
      <c r="F2379" s="13" t="n"/>
      <c r="G2379" s="14" t="n"/>
      <c r="H2379" s="15" t="n"/>
      <c r="I2379" s="15" t="n"/>
      <c r="J2379" s="40" t="n"/>
      <c r="K2379" s="15" t="n"/>
      <c r="L2379" s="15" t="n"/>
      <c r="M2379" s="15" t="n"/>
      <c r="N2379" s="14" t="n"/>
      <c r="O2379" s="13" t="n"/>
      <c r="P2379" s="14" t="n"/>
      <c r="Q2379" s="15">
        <f>IF(N2379="Sí",0,H2379-I2379-K2379)</f>
        <v/>
      </c>
      <c r="R2379" s="14">
        <f>F2379-TODAY()</f>
        <v/>
      </c>
      <c r="S2379" s="14">
        <f>IF(N2379="Sí","🟢 Pagado",IF(R2379&lt;0,"🔴 Vencido",IF(R2379&lt;=7,"🟡 Por vencer","")))</f>
        <v/>
      </c>
      <c r="T2379" s="88" t="n"/>
      <c r="U2379" s="89" t="n"/>
      <c r="V2379" s="89" t="n"/>
      <c r="W2379" s="89" t="n"/>
      <c r="X2379" s="87" t="n"/>
    </row>
    <row r="2380">
      <c r="A2380" s="13" t="n"/>
      <c r="B2380" s="14" t="n"/>
      <c r="C2380" s="14" t="n"/>
      <c r="D2380" s="14" t="n"/>
      <c r="E2380" s="13" t="n"/>
      <c r="F2380" s="13" t="n"/>
      <c r="G2380" s="14" t="n"/>
      <c r="H2380" s="15" t="n"/>
      <c r="I2380" s="15" t="n"/>
      <c r="J2380" s="40" t="n"/>
      <c r="K2380" s="15" t="n"/>
      <c r="L2380" s="15" t="n"/>
      <c r="M2380" s="15" t="n"/>
      <c r="N2380" s="14" t="n"/>
      <c r="O2380" s="13" t="n"/>
      <c r="P2380" s="14" t="n"/>
      <c r="Q2380" s="15">
        <f>IF(N2380="Sí",0,H2380-I2380-K2380)</f>
        <v/>
      </c>
      <c r="R2380" s="14">
        <f>F2380-TODAY()</f>
        <v/>
      </c>
      <c r="S2380" s="14">
        <f>IF(N2380="Sí","🟢 Pagado",IF(R2380&lt;0,"🔴 Vencido",IF(R2380&lt;=7,"🟡 Por vencer","")))</f>
        <v/>
      </c>
      <c r="T2380" s="88" t="n"/>
      <c r="U2380" s="89" t="n"/>
      <c r="V2380" s="89" t="n"/>
      <c r="W2380" s="89" t="n"/>
      <c r="X2380" s="87" t="n"/>
    </row>
    <row r="2381">
      <c r="A2381" s="13" t="n"/>
      <c r="B2381" s="14" t="n"/>
      <c r="C2381" s="14" t="n"/>
      <c r="D2381" s="14" t="n"/>
      <c r="E2381" s="13" t="n"/>
      <c r="F2381" s="13" t="n"/>
      <c r="G2381" s="14" t="n"/>
      <c r="H2381" s="15" t="n"/>
      <c r="I2381" s="15" t="n"/>
      <c r="J2381" s="40" t="n"/>
      <c r="K2381" s="15" t="n"/>
      <c r="L2381" s="15" t="n"/>
      <c r="M2381" s="15" t="n"/>
      <c r="N2381" s="14" t="n"/>
      <c r="O2381" s="13" t="n"/>
      <c r="P2381" s="14" t="n"/>
      <c r="Q2381" s="15">
        <f>IF(N2381="Sí",0,H2381-I2381-K2381)</f>
        <v/>
      </c>
      <c r="R2381" s="14">
        <f>F2381-TODAY()</f>
        <v/>
      </c>
      <c r="S2381" s="14">
        <f>IF(N2381="Sí","🟢 Pagado",IF(R2381&lt;0,"🔴 Vencido",IF(R2381&lt;=7,"🟡 Por vencer","")))</f>
        <v/>
      </c>
      <c r="T2381" s="88" t="n"/>
      <c r="U2381" s="89" t="n"/>
      <c r="V2381" s="89" t="n"/>
      <c r="W2381" s="89" t="n"/>
      <c r="X2381" s="87" t="n"/>
    </row>
    <row r="2382">
      <c r="A2382" s="13" t="n"/>
      <c r="B2382" s="14" t="n"/>
      <c r="C2382" s="14" t="n"/>
      <c r="D2382" s="14" t="n"/>
      <c r="E2382" s="13" t="n"/>
      <c r="F2382" s="13" t="n"/>
      <c r="G2382" s="14" t="n"/>
      <c r="H2382" s="15" t="n"/>
      <c r="I2382" s="15" t="n"/>
      <c r="J2382" s="40" t="n"/>
      <c r="K2382" s="15" t="n"/>
      <c r="L2382" s="15" t="n"/>
      <c r="M2382" s="15" t="n"/>
      <c r="N2382" s="14" t="n"/>
      <c r="O2382" s="13" t="n"/>
      <c r="P2382" s="14" t="n"/>
      <c r="Q2382" s="15">
        <f>IF(N2382="Sí",0,H2382-I2382-K2382)</f>
        <v/>
      </c>
      <c r="R2382" s="14">
        <f>F2382-TODAY()</f>
        <v/>
      </c>
      <c r="S2382" s="14">
        <f>IF(N2382="Sí","🟢 Pagado",IF(R2382&lt;0,"🔴 Vencido",IF(R2382&lt;=7,"🟡 Por vencer","")))</f>
        <v/>
      </c>
      <c r="T2382" s="88" t="n"/>
      <c r="U2382" s="89" t="n"/>
      <c r="V2382" s="89" t="n"/>
      <c r="W2382" s="89" t="n"/>
      <c r="X2382" s="87" t="n"/>
    </row>
    <row r="2383">
      <c r="A2383" s="13" t="n"/>
      <c r="B2383" s="14" t="n"/>
      <c r="C2383" s="14" t="n"/>
      <c r="D2383" s="14" t="n"/>
      <c r="E2383" s="13" t="n"/>
      <c r="F2383" s="13" t="n"/>
      <c r="G2383" s="14" t="n"/>
      <c r="H2383" s="15" t="n"/>
      <c r="I2383" s="15" t="n"/>
      <c r="J2383" s="40" t="n"/>
      <c r="K2383" s="15" t="n"/>
      <c r="L2383" s="15" t="n"/>
      <c r="M2383" s="15" t="n"/>
      <c r="N2383" s="14" t="n"/>
      <c r="O2383" s="13" t="n"/>
      <c r="P2383" s="14" t="n"/>
      <c r="Q2383" s="15">
        <f>IF(N2383="Sí",0,H2383-I2383-K2383)</f>
        <v/>
      </c>
      <c r="R2383" s="14">
        <f>F2383-TODAY()</f>
        <v/>
      </c>
      <c r="S2383" s="14">
        <f>IF(N2383="Sí","🟢 Pagado",IF(R2383&lt;0,"🔴 Vencido",IF(R2383&lt;=7,"🟡 Por vencer","")))</f>
        <v/>
      </c>
      <c r="T2383" s="88" t="n"/>
      <c r="U2383" s="89" t="n"/>
      <c r="V2383" s="89" t="n"/>
      <c r="W2383" s="89" t="n"/>
      <c r="X2383" s="87" t="n"/>
    </row>
    <row r="2384">
      <c r="A2384" s="13" t="n"/>
      <c r="B2384" s="14" t="n"/>
      <c r="C2384" s="14" t="n"/>
      <c r="D2384" s="14" t="n"/>
      <c r="E2384" s="13" t="n"/>
      <c r="F2384" s="13" t="n"/>
      <c r="G2384" s="14" t="n"/>
      <c r="H2384" s="15" t="n"/>
      <c r="I2384" s="15" t="n"/>
      <c r="J2384" s="40" t="n"/>
      <c r="K2384" s="15" t="n"/>
      <c r="L2384" s="15" t="n"/>
      <c r="M2384" s="15" t="n"/>
      <c r="N2384" s="14" t="n"/>
      <c r="O2384" s="13" t="n"/>
      <c r="P2384" s="14" t="n"/>
      <c r="Q2384" s="15">
        <f>IF(N2384="Sí",0,H2384-I2384-K2384)</f>
        <v/>
      </c>
      <c r="R2384" s="14">
        <f>F2384-TODAY()</f>
        <v/>
      </c>
      <c r="S2384" s="14">
        <f>IF(N2384="Sí","🟢 Pagado",IF(R2384&lt;0,"🔴 Vencido",IF(R2384&lt;=7,"🟡 Por vencer","")))</f>
        <v/>
      </c>
      <c r="T2384" s="88" t="n"/>
      <c r="U2384" s="89" t="n"/>
      <c r="V2384" s="89" t="n"/>
      <c r="W2384" s="89" t="n"/>
      <c r="X2384" s="87" t="n"/>
    </row>
    <row r="2385">
      <c r="A2385" s="13" t="n"/>
      <c r="B2385" s="14" t="n"/>
      <c r="C2385" s="14" t="n"/>
      <c r="D2385" s="14" t="n"/>
      <c r="E2385" s="13" t="n"/>
      <c r="F2385" s="13" t="n"/>
      <c r="G2385" s="14" t="n"/>
      <c r="H2385" s="15" t="n"/>
      <c r="I2385" s="15" t="n"/>
      <c r="J2385" s="40" t="n"/>
      <c r="K2385" s="15" t="n"/>
      <c r="L2385" s="15" t="n"/>
      <c r="M2385" s="15" t="n"/>
      <c r="N2385" s="14" t="n"/>
      <c r="O2385" s="13" t="n"/>
      <c r="P2385" s="14" t="n"/>
      <c r="Q2385" s="15">
        <f>IF(N2385="Sí",0,H2385-I2385-K2385)</f>
        <v/>
      </c>
      <c r="R2385" s="14">
        <f>F2385-TODAY()</f>
        <v/>
      </c>
      <c r="S2385" s="14">
        <f>IF(N2385="Sí","🟢 Pagado",IF(R2385&lt;0,"🔴 Vencido",IF(R2385&lt;=7,"🟡 Por vencer","")))</f>
        <v/>
      </c>
      <c r="T2385" s="88" t="n"/>
      <c r="U2385" s="89" t="n"/>
      <c r="V2385" s="89" t="n"/>
      <c r="W2385" s="89" t="n"/>
      <c r="X2385" s="87" t="n"/>
    </row>
    <row r="2386">
      <c r="A2386" s="13" t="n"/>
      <c r="B2386" s="14" t="n"/>
      <c r="C2386" s="14" t="n"/>
      <c r="D2386" s="14" t="n"/>
      <c r="E2386" s="13" t="n"/>
      <c r="F2386" s="13" t="n"/>
      <c r="G2386" s="14" t="n"/>
      <c r="H2386" s="15" t="n"/>
      <c r="I2386" s="15" t="n"/>
      <c r="J2386" s="40" t="n"/>
      <c r="K2386" s="15" t="n"/>
      <c r="L2386" s="15" t="n"/>
      <c r="M2386" s="15" t="n"/>
      <c r="N2386" s="14" t="n"/>
      <c r="O2386" s="13" t="n"/>
      <c r="P2386" s="14" t="n"/>
      <c r="Q2386" s="15">
        <f>IF(N2386="Sí",0,H2386-I2386-K2386)</f>
        <v/>
      </c>
      <c r="R2386" s="14">
        <f>F2386-TODAY()</f>
        <v/>
      </c>
      <c r="S2386" s="14">
        <f>IF(N2386="Sí","🟢 Pagado",IF(R2386&lt;0,"🔴 Vencido",IF(R2386&lt;=7,"🟡 Por vencer","")))</f>
        <v/>
      </c>
      <c r="T2386" s="88" t="n"/>
      <c r="U2386" s="89" t="n"/>
      <c r="V2386" s="89" t="n"/>
      <c r="W2386" s="89" t="n"/>
      <c r="X2386" s="87" t="n"/>
    </row>
    <row r="2387">
      <c r="A2387" s="13" t="n"/>
      <c r="B2387" s="14" t="n"/>
      <c r="C2387" s="14" t="n"/>
      <c r="D2387" s="14" t="n"/>
      <c r="E2387" s="13" t="n"/>
      <c r="F2387" s="13" t="n"/>
      <c r="G2387" s="14" t="n"/>
      <c r="H2387" s="15" t="n"/>
      <c r="I2387" s="15" t="n"/>
      <c r="J2387" s="40" t="n"/>
      <c r="K2387" s="15" t="n"/>
      <c r="L2387" s="15" t="n"/>
      <c r="M2387" s="15" t="n"/>
      <c r="N2387" s="14" t="n"/>
      <c r="O2387" s="13" t="n"/>
      <c r="P2387" s="14" t="n"/>
      <c r="Q2387" s="15">
        <f>IF(N2387="Sí",0,H2387-I2387-K2387)</f>
        <v/>
      </c>
      <c r="R2387" s="14">
        <f>F2387-TODAY()</f>
        <v/>
      </c>
      <c r="S2387" s="14">
        <f>IF(N2387="Sí","🟢 Pagado",IF(R2387&lt;0,"🔴 Vencido",IF(R2387&lt;=7,"🟡 Por vencer","")))</f>
        <v/>
      </c>
      <c r="T2387" s="88" t="n"/>
      <c r="U2387" s="89" t="n"/>
      <c r="V2387" s="89" t="n"/>
      <c r="W2387" s="89" t="n"/>
      <c r="X2387" s="87" t="n"/>
    </row>
    <row r="2388">
      <c r="A2388" s="13" t="n"/>
      <c r="B2388" s="14" t="n"/>
      <c r="C2388" s="14" t="n"/>
      <c r="D2388" s="14" t="n"/>
      <c r="E2388" s="13" t="n"/>
      <c r="F2388" s="13" t="n"/>
      <c r="G2388" s="14" t="n"/>
      <c r="H2388" s="15" t="n"/>
      <c r="I2388" s="15" t="n"/>
      <c r="J2388" s="40" t="n"/>
      <c r="K2388" s="15" t="n"/>
      <c r="L2388" s="15" t="n"/>
      <c r="M2388" s="15" t="n"/>
      <c r="N2388" s="14" t="n"/>
      <c r="O2388" s="13" t="n"/>
      <c r="P2388" s="14" t="n"/>
      <c r="Q2388" s="15">
        <f>IF(N2388="Sí",0,H2388-I2388-K2388)</f>
        <v/>
      </c>
      <c r="R2388" s="14">
        <f>F2388-TODAY()</f>
        <v/>
      </c>
      <c r="S2388" s="14">
        <f>IF(N2388="Sí","🟢 Pagado",IF(R2388&lt;0,"🔴 Vencido",IF(R2388&lt;=7,"🟡 Por vencer","")))</f>
        <v/>
      </c>
      <c r="T2388" s="88" t="n"/>
      <c r="U2388" s="89" t="n"/>
      <c r="V2388" s="89" t="n"/>
      <c r="W2388" s="89" t="n"/>
      <c r="X2388" s="87" t="n"/>
    </row>
    <row r="2389">
      <c r="A2389" s="13" t="n"/>
      <c r="B2389" s="14" t="n"/>
      <c r="C2389" s="14" t="n"/>
      <c r="D2389" s="14" t="n"/>
      <c r="E2389" s="13" t="n"/>
      <c r="F2389" s="13" t="n"/>
      <c r="G2389" s="14" t="n"/>
      <c r="H2389" s="15" t="n"/>
      <c r="I2389" s="15" t="n"/>
      <c r="J2389" s="40" t="n"/>
      <c r="K2389" s="15" t="n"/>
      <c r="L2389" s="15" t="n"/>
      <c r="M2389" s="15" t="n"/>
      <c r="N2389" s="14" t="n"/>
      <c r="O2389" s="13" t="n"/>
      <c r="P2389" s="14" t="n"/>
      <c r="Q2389" s="15">
        <f>IF(N2389="Sí",0,H2389-I2389-K2389)</f>
        <v/>
      </c>
      <c r="R2389" s="14">
        <f>F2389-TODAY()</f>
        <v/>
      </c>
      <c r="S2389" s="14">
        <f>IF(N2389="Sí","🟢 Pagado",IF(R2389&lt;0,"🔴 Vencido",IF(R2389&lt;=7,"🟡 Por vencer","")))</f>
        <v/>
      </c>
      <c r="T2389" s="88" t="n"/>
      <c r="U2389" s="89" t="n"/>
      <c r="V2389" s="89" t="n"/>
      <c r="W2389" s="89" t="n"/>
      <c r="X2389" s="87" t="n"/>
    </row>
    <row r="2390">
      <c r="A2390" s="13" t="n"/>
      <c r="B2390" s="14" t="n"/>
      <c r="C2390" s="14" t="n"/>
      <c r="D2390" s="14" t="n"/>
      <c r="E2390" s="13" t="n"/>
      <c r="F2390" s="13" t="n"/>
      <c r="G2390" s="14" t="n"/>
      <c r="H2390" s="15" t="n"/>
      <c r="I2390" s="15" t="n"/>
      <c r="J2390" s="40" t="n"/>
      <c r="K2390" s="15" t="n"/>
      <c r="L2390" s="15" t="n"/>
      <c r="M2390" s="15" t="n"/>
      <c r="N2390" s="14" t="n"/>
      <c r="O2390" s="13" t="n"/>
      <c r="P2390" s="14" t="n"/>
      <c r="Q2390" s="15">
        <f>IF(N2390="Sí",0,H2390-I2390-K2390)</f>
        <v/>
      </c>
      <c r="R2390" s="14">
        <f>F2390-TODAY()</f>
        <v/>
      </c>
      <c r="S2390" s="14">
        <f>IF(N2390="Sí","🟢 Pagado",IF(R2390&lt;0,"🔴 Vencido",IF(R2390&lt;=7,"🟡 Por vencer","")))</f>
        <v/>
      </c>
      <c r="T2390" s="88" t="n"/>
      <c r="U2390" s="89" t="n"/>
      <c r="V2390" s="89" t="n"/>
      <c r="W2390" s="89" t="n"/>
      <c r="X2390" s="87" t="n"/>
    </row>
    <row r="2391">
      <c r="A2391" s="13" t="n"/>
      <c r="B2391" s="14" t="n"/>
      <c r="C2391" s="14" t="n"/>
      <c r="D2391" s="14" t="n"/>
      <c r="E2391" s="13" t="n"/>
      <c r="F2391" s="13" t="n"/>
      <c r="G2391" s="14" t="n"/>
      <c r="H2391" s="15" t="n"/>
      <c r="I2391" s="15" t="n"/>
      <c r="J2391" s="40" t="n"/>
      <c r="K2391" s="15" t="n"/>
      <c r="L2391" s="15" t="n"/>
      <c r="M2391" s="15" t="n"/>
      <c r="N2391" s="14" t="n"/>
      <c r="O2391" s="13" t="n"/>
      <c r="P2391" s="14" t="n"/>
      <c r="Q2391" s="15">
        <f>IF(N2391="Sí",0,H2391-I2391-K2391)</f>
        <v/>
      </c>
      <c r="R2391" s="14">
        <f>F2391-TODAY()</f>
        <v/>
      </c>
      <c r="S2391" s="14">
        <f>IF(N2391="Sí","🟢 Pagado",IF(R2391&lt;0,"🔴 Vencido",IF(R2391&lt;=7,"🟡 Por vencer","")))</f>
        <v/>
      </c>
      <c r="T2391" s="88" t="n"/>
      <c r="U2391" s="89" t="n"/>
      <c r="V2391" s="89" t="n"/>
      <c r="W2391" s="89" t="n"/>
      <c r="X2391" s="87" t="n"/>
    </row>
    <row r="2392">
      <c r="A2392" s="13" t="n"/>
      <c r="B2392" s="14" t="n"/>
      <c r="C2392" s="14" t="n"/>
      <c r="D2392" s="14" t="n"/>
      <c r="E2392" s="13" t="n"/>
      <c r="F2392" s="13" t="n"/>
      <c r="G2392" s="14" t="n"/>
      <c r="H2392" s="15" t="n"/>
      <c r="I2392" s="15" t="n"/>
      <c r="J2392" s="40" t="n"/>
      <c r="K2392" s="15" t="n"/>
      <c r="L2392" s="15" t="n"/>
      <c r="M2392" s="15" t="n"/>
      <c r="N2392" s="14" t="n"/>
      <c r="O2392" s="13" t="n"/>
      <c r="P2392" s="14" t="n"/>
      <c r="Q2392" s="15">
        <f>IF(N2392="Sí",0,H2392-I2392-K2392)</f>
        <v/>
      </c>
      <c r="R2392" s="14">
        <f>F2392-TODAY()</f>
        <v/>
      </c>
      <c r="S2392" s="14">
        <f>IF(N2392="Sí","🟢 Pagado",IF(R2392&lt;0,"🔴 Vencido",IF(R2392&lt;=7,"🟡 Por vencer","")))</f>
        <v/>
      </c>
      <c r="T2392" s="88" t="n"/>
      <c r="U2392" s="89" t="n"/>
      <c r="V2392" s="89" t="n"/>
      <c r="W2392" s="89" t="n"/>
      <c r="X2392" s="87" t="n"/>
    </row>
    <row r="2393">
      <c r="A2393" s="13" t="n"/>
      <c r="B2393" s="14" t="n"/>
      <c r="C2393" s="14" t="n"/>
      <c r="D2393" s="14" t="n"/>
      <c r="E2393" s="13" t="n"/>
      <c r="F2393" s="13" t="n"/>
      <c r="G2393" s="14" t="n"/>
      <c r="H2393" s="15" t="n"/>
      <c r="I2393" s="15" t="n"/>
      <c r="J2393" s="40" t="n"/>
      <c r="K2393" s="15" t="n"/>
      <c r="L2393" s="15" t="n"/>
      <c r="M2393" s="15" t="n"/>
      <c r="N2393" s="14" t="n"/>
      <c r="O2393" s="13" t="n"/>
      <c r="P2393" s="14" t="n"/>
      <c r="Q2393" s="15">
        <f>IF(N2393="Sí",0,H2393-I2393-K2393)</f>
        <v/>
      </c>
      <c r="R2393" s="14">
        <f>F2393-TODAY()</f>
        <v/>
      </c>
      <c r="S2393" s="14">
        <f>IF(N2393="Sí","🟢 Pagado",IF(R2393&lt;0,"🔴 Vencido",IF(R2393&lt;=7,"🟡 Por vencer","")))</f>
        <v/>
      </c>
      <c r="T2393" s="88" t="n"/>
      <c r="U2393" s="89" t="n"/>
      <c r="V2393" s="89" t="n"/>
      <c r="W2393" s="89" t="n"/>
      <c r="X2393" s="87" t="n"/>
    </row>
    <row r="2394">
      <c r="A2394" s="13" t="n"/>
      <c r="B2394" s="14" t="n"/>
      <c r="C2394" s="14" t="n"/>
      <c r="D2394" s="14" t="n"/>
      <c r="E2394" s="13" t="n"/>
      <c r="F2394" s="13" t="n"/>
      <c r="G2394" s="14" t="n"/>
      <c r="H2394" s="15" t="n"/>
      <c r="I2394" s="15" t="n"/>
      <c r="J2394" s="40" t="n"/>
      <c r="K2394" s="15" t="n"/>
      <c r="L2394" s="15" t="n"/>
      <c r="M2394" s="15" t="n"/>
      <c r="N2394" s="14" t="n"/>
      <c r="O2394" s="13" t="n"/>
      <c r="P2394" s="14" t="n"/>
      <c r="Q2394" s="15">
        <f>IF(N2394="Sí",0,H2394-I2394-K2394)</f>
        <v/>
      </c>
      <c r="R2394" s="14">
        <f>F2394-TODAY()</f>
        <v/>
      </c>
      <c r="S2394" s="14">
        <f>IF(N2394="Sí","🟢 Pagado",IF(R2394&lt;0,"🔴 Vencido",IF(R2394&lt;=7,"🟡 Por vencer","")))</f>
        <v/>
      </c>
      <c r="T2394" s="88" t="n"/>
      <c r="U2394" s="89" t="n"/>
      <c r="V2394" s="89" t="n"/>
      <c r="W2394" s="89" t="n"/>
      <c r="X2394" s="87" t="n"/>
    </row>
    <row r="2395">
      <c r="A2395" s="13" t="n"/>
      <c r="B2395" s="14" t="n"/>
      <c r="C2395" s="14" t="n"/>
      <c r="D2395" s="14" t="n"/>
      <c r="E2395" s="13" t="n"/>
      <c r="F2395" s="13" t="n"/>
      <c r="G2395" s="14" t="n"/>
      <c r="H2395" s="15" t="n"/>
      <c r="I2395" s="15" t="n"/>
      <c r="J2395" s="40" t="n"/>
      <c r="K2395" s="15" t="n"/>
      <c r="L2395" s="15" t="n"/>
      <c r="M2395" s="15" t="n"/>
      <c r="N2395" s="14" t="n"/>
      <c r="O2395" s="13" t="n"/>
      <c r="P2395" s="14" t="n"/>
      <c r="Q2395" s="15">
        <f>IF(N2395="Sí",0,H2395-I2395-K2395)</f>
        <v/>
      </c>
      <c r="R2395" s="14">
        <f>F2395-TODAY()</f>
        <v/>
      </c>
      <c r="S2395" s="14">
        <f>IF(N2395="Sí","🟢 Pagado",IF(R2395&lt;0,"🔴 Vencido",IF(R2395&lt;=7,"🟡 Por vencer","")))</f>
        <v/>
      </c>
      <c r="T2395" s="88" t="n"/>
      <c r="U2395" s="89" t="n"/>
      <c r="V2395" s="89" t="n"/>
      <c r="W2395" s="89" t="n"/>
      <c r="X2395" s="87" t="n"/>
    </row>
    <row r="2396">
      <c r="A2396" s="13" t="n"/>
      <c r="B2396" s="14" t="n"/>
      <c r="C2396" s="14" t="n"/>
      <c r="D2396" s="14" t="n"/>
      <c r="E2396" s="13" t="n"/>
      <c r="F2396" s="13" t="n"/>
      <c r="G2396" s="14" t="n"/>
      <c r="H2396" s="15" t="n"/>
      <c r="I2396" s="15" t="n"/>
      <c r="J2396" s="40" t="n"/>
      <c r="K2396" s="15" t="n"/>
      <c r="L2396" s="15" t="n"/>
      <c r="M2396" s="15" t="n"/>
      <c r="N2396" s="14" t="n"/>
      <c r="O2396" s="13" t="n"/>
      <c r="P2396" s="14" t="n"/>
      <c r="Q2396" s="15">
        <f>IF(N2396="Sí",0,H2396-I2396-K2396)</f>
        <v/>
      </c>
      <c r="R2396" s="14">
        <f>F2396-TODAY()</f>
        <v/>
      </c>
      <c r="S2396" s="14">
        <f>IF(N2396="Sí","🟢 Pagado",IF(R2396&lt;0,"🔴 Vencido",IF(R2396&lt;=7,"🟡 Por vencer","")))</f>
        <v/>
      </c>
      <c r="T2396" s="88" t="n"/>
      <c r="U2396" s="89" t="n"/>
      <c r="V2396" s="89" t="n"/>
      <c r="W2396" s="89" t="n"/>
      <c r="X2396" s="87" t="n"/>
    </row>
    <row r="2397">
      <c r="A2397" s="13" t="n"/>
      <c r="B2397" s="14" t="n"/>
      <c r="C2397" s="14" t="n"/>
      <c r="D2397" s="14" t="n"/>
      <c r="E2397" s="13" t="n"/>
      <c r="F2397" s="13" t="n"/>
      <c r="G2397" s="14" t="n"/>
      <c r="H2397" s="15" t="n"/>
      <c r="I2397" s="15" t="n"/>
      <c r="J2397" s="40" t="n"/>
      <c r="K2397" s="15" t="n"/>
      <c r="L2397" s="15" t="n"/>
      <c r="M2397" s="15" t="n"/>
      <c r="N2397" s="14" t="n"/>
      <c r="O2397" s="13" t="n"/>
      <c r="P2397" s="14" t="n"/>
      <c r="Q2397" s="15">
        <f>IF(N2397="Sí",0,H2397-I2397-K2397)</f>
        <v/>
      </c>
      <c r="R2397" s="14">
        <f>F2397-TODAY()</f>
        <v/>
      </c>
      <c r="S2397" s="14">
        <f>IF(N2397="Sí","🟢 Pagado",IF(R2397&lt;0,"🔴 Vencido",IF(R2397&lt;=7,"🟡 Por vencer","")))</f>
        <v/>
      </c>
      <c r="T2397" s="88" t="n"/>
      <c r="U2397" s="89" t="n"/>
      <c r="V2397" s="89" t="n"/>
      <c r="W2397" s="89" t="n"/>
      <c r="X2397" s="87" t="n"/>
    </row>
    <row r="2398">
      <c r="A2398" s="13" t="n"/>
      <c r="B2398" s="14" t="n"/>
      <c r="C2398" s="14" t="n"/>
      <c r="D2398" s="14" t="n"/>
      <c r="E2398" s="13" t="n"/>
      <c r="F2398" s="13" t="n"/>
      <c r="G2398" s="14" t="n"/>
      <c r="H2398" s="15" t="n"/>
      <c r="I2398" s="15" t="n"/>
      <c r="J2398" s="40" t="n"/>
      <c r="K2398" s="15" t="n"/>
      <c r="L2398" s="15" t="n"/>
      <c r="M2398" s="15" t="n"/>
      <c r="N2398" s="14" t="n"/>
      <c r="O2398" s="13" t="n"/>
      <c r="P2398" s="14" t="n"/>
      <c r="Q2398" s="15">
        <f>IF(N2398="Sí",0,H2398-I2398-K2398)</f>
        <v/>
      </c>
      <c r="R2398" s="14">
        <f>F2398-TODAY()</f>
        <v/>
      </c>
      <c r="S2398" s="14">
        <f>IF(N2398="Sí","🟢 Pagado",IF(R2398&lt;0,"🔴 Vencido",IF(R2398&lt;=7,"🟡 Por vencer","")))</f>
        <v/>
      </c>
      <c r="T2398" s="88" t="n"/>
      <c r="U2398" s="89" t="n"/>
      <c r="V2398" s="89" t="n"/>
      <c r="W2398" s="89" t="n"/>
      <c r="X2398" s="87" t="n"/>
    </row>
    <row r="2399">
      <c r="A2399" s="13" t="n"/>
      <c r="B2399" s="14" t="n"/>
      <c r="C2399" s="14" t="n"/>
      <c r="D2399" s="14" t="n"/>
      <c r="E2399" s="13" t="n"/>
      <c r="F2399" s="13" t="n"/>
      <c r="G2399" s="14" t="n"/>
      <c r="H2399" s="15" t="n"/>
      <c r="I2399" s="15" t="n"/>
      <c r="J2399" s="40" t="n"/>
      <c r="K2399" s="15" t="n"/>
      <c r="L2399" s="15" t="n"/>
      <c r="M2399" s="15" t="n"/>
      <c r="N2399" s="14" t="n"/>
      <c r="O2399" s="13" t="n"/>
      <c r="P2399" s="14" t="n"/>
      <c r="Q2399" s="15">
        <f>IF(N2399="Sí",0,H2399-I2399-K2399)</f>
        <v/>
      </c>
      <c r="R2399" s="14">
        <f>F2399-TODAY()</f>
        <v/>
      </c>
      <c r="S2399" s="14">
        <f>IF(N2399="Sí","🟢 Pagado",IF(R2399&lt;0,"🔴 Vencido",IF(R2399&lt;=7,"🟡 Por vencer","")))</f>
        <v/>
      </c>
      <c r="T2399" s="88" t="n"/>
      <c r="U2399" s="89" t="n"/>
      <c r="V2399" s="89" t="n"/>
      <c r="W2399" s="89" t="n"/>
      <c r="X2399" s="87" t="n"/>
    </row>
    <row r="2400">
      <c r="A2400" s="13" t="n"/>
      <c r="B2400" s="14" t="n"/>
      <c r="C2400" s="14" t="n"/>
      <c r="D2400" s="14" t="n"/>
      <c r="E2400" s="13" t="n"/>
      <c r="F2400" s="13" t="n"/>
      <c r="G2400" s="14" t="n"/>
      <c r="H2400" s="15" t="n"/>
      <c r="I2400" s="15" t="n"/>
      <c r="J2400" s="40" t="n"/>
      <c r="K2400" s="15" t="n"/>
      <c r="L2400" s="15" t="n"/>
      <c r="M2400" s="15" t="n"/>
      <c r="N2400" s="14" t="n"/>
      <c r="O2400" s="13" t="n"/>
      <c r="P2400" s="14" t="n"/>
      <c r="Q2400" s="15">
        <f>IF(N2400="Sí",0,H2400-I2400-K2400)</f>
        <v/>
      </c>
      <c r="R2400" s="14">
        <f>F2400-TODAY()</f>
        <v/>
      </c>
      <c r="S2400" s="14">
        <f>IF(N2400="Sí","🟢 Pagado",IF(R2400&lt;0,"🔴 Vencido",IF(R2400&lt;=7,"🟡 Por vencer","")))</f>
        <v/>
      </c>
      <c r="T2400" s="88" t="n"/>
      <c r="U2400" s="89" t="n"/>
      <c r="V2400" s="89" t="n"/>
      <c r="W2400" s="89" t="n"/>
      <c r="X2400" s="87" t="n"/>
    </row>
    <row r="2401">
      <c r="A2401" s="13" t="n"/>
      <c r="B2401" s="14" t="n"/>
      <c r="C2401" s="14" t="n"/>
      <c r="D2401" s="14" t="n"/>
      <c r="E2401" s="13" t="n"/>
      <c r="F2401" s="13" t="n"/>
      <c r="G2401" s="14" t="n"/>
      <c r="H2401" s="15" t="n"/>
      <c r="I2401" s="15" t="n"/>
      <c r="J2401" s="40" t="n"/>
      <c r="K2401" s="15" t="n"/>
      <c r="L2401" s="15" t="n"/>
      <c r="M2401" s="15" t="n"/>
      <c r="N2401" s="14" t="n"/>
      <c r="O2401" s="13" t="n"/>
      <c r="P2401" s="14" t="n"/>
      <c r="Q2401" s="15">
        <f>IF(N2401="Sí",0,H2401-I2401-K2401)</f>
        <v/>
      </c>
      <c r="R2401" s="14">
        <f>F2401-TODAY()</f>
        <v/>
      </c>
      <c r="S2401" s="14">
        <f>IF(N2401="Sí","🟢 Pagado",IF(R2401&lt;0,"🔴 Vencido",IF(R2401&lt;=7,"🟡 Por vencer","")))</f>
        <v/>
      </c>
      <c r="T2401" s="88" t="n"/>
      <c r="U2401" s="89" t="n"/>
      <c r="V2401" s="89" t="n"/>
      <c r="W2401" s="89" t="n"/>
      <c r="X2401" s="87" t="n"/>
    </row>
    <row r="2402">
      <c r="A2402" s="13" t="n"/>
      <c r="B2402" s="14" t="n"/>
      <c r="C2402" s="14" t="n"/>
      <c r="D2402" s="14" t="n"/>
      <c r="E2402" s="13" t="n"/>
      <c r="F2402" s="13" t="n"/>
      <c r="G2402" s="14" t="n"/>
      <c r="H2402" s="15" t="n"/>
      <c r="I2402" s="15" t="n"/>
      <c r="J2402" s="40" t="n"/>
      <c r="K2402" s="15" t="n"/>
      <c r="L2402" s="15" t="n"/>
      <c r="M2402" s="15" t="n"/>
      <c r="N2402" s="14" t="n"/>
      <c r="O2402" s="13" t="n"/>
      <c r="P2402" s="14" t="n"/>
      <c r="Q2402" s="15">
        <f>IF(N2402="Sí",0,H2402-I2402-K2402)</f>
        <v/>
      </c>
      <c r="R2402" s="14">
        <f>F2402-TODAY()</f>
        <v/>
      </c>
      <c r="S2402" s="14">
        <f>IF(N2402="Sí","🟢 Pagado",IF(R2402&lt;0,"🔴 Vencido",IF(R2402&lt;=7,"🟡 Por vencer","")))</f>
        <v/>
      </c>
      <c r="T2402" s="88" t="n"/>
      <c r="U2402" s="89" t="n"/>
      <c r="V2402" s="89" t="n"/>
      <c r="W2402" s="89" t="n"/>
      <c r="X2402" s="87" t="n"/>
    </row>
    <row r="2403">
      <c r="A2403" s="13" t="n"/>
      <c r="B2403" s="14" t="n"/>
      <c r="C2403" s="14" t="n"/>
      <c r="D2403" s="14" t="n"/>
      <c r="E2403" s="13" t="n"/>
      <c r="F2403" s="13" t="n"/>
      <c r="G2403" s="14" t="n"/>
      <c r="H2403" s="15" t="n"/>
      <c r="I2403" s="15" t="n"/>
      <c r="J2403" s="40" t="n"/>
      <c r="K2403" s="15" t="n"/>
      <c r="L2403" s="15" t="n"/>
      <c r="M2403" s="15" t="n"/>
      <c r="N2403" s="14" t="n"/>
      <c r="O2403" s="13" t="n"/>
      <c r="P2403" s="14" t="n"/>
      <c r="Q2403" s="15">
        <f>IF(N2403="Sí",0,H2403-I2403-K2403)</f>
        <v/>
      </c>
      <c r="R2403" s="14">
        <f>F2403-TODAY()</f>
        <v/>
      </c>
      <c r="S2403" s="14">
        <f>IF(N2403="Sí","🟢 Pagado",IF(R2403&lt;0,"🔴 Vencido",IF(R2403&lt;=7,"🟡 Por vencer","")))</f>
        <v/>
      </c>
      <c r="T2403" s="88" t="n"/>
      <c r="U2403" s="89" t="n"/>
      <c r="V2403" s="89" t="n"/>
      <c r="W2403" s="89" t="n"/>
      <c r="X2403" s="87" t="n"/>
    </row>
    <row r="2404">
      <c r="A2404" s="13" t="n"/>
      <c r="B2404" s="14" t="n"/>
      <c r="C2404" s="14" t="n"/>
      <c r="D2404" s="14" t="n"/>
      <c r="E2404" s="13" t="n"/>
      <c r="F2404" s="13" t="n"/>
      <c r="G2404" s="14" t="n"/>
      <c r="H2404" s="15" t="n"/>
      <c r="I2404" s="15" t="n"/>
      <c r="J2404" s="40" t="n"/>
      <c r="K2404" s="15" t="n"/>
      <c r="L2404" s="15" t="n"/>
      <c r="M2404" s="15" t="n"/>
      <c r="N2404" s="14" t="n"/>
      <c r="O2404" s="13" t="n"/>
      <c r="P2404" s="14" t="n"/>
      <c r="Q2404" s="15">
        <f>IF(N2404="Sí",0,H2404-I2404-K2404)</f>
        <v/>
      </c>
      <c r="R2404" s="14">
        <f>F2404-TODAY()</f>
        <v/>
      </c>
      <c r="S2404" s="14">
        <f>IF(N2404="Sí","🟢 Pagado",IF(R2404&lt;0,"🔴 Vencido",IF(R2404&lt;=7,"🟡 Por vencer","")))</f>
        <v/>
      </c>
      <c r="T2404" s="88" t="n"/>
      <c r="U2404" s="89" t="n"/>
      <c r="V2404" s="89" t="n"/>
      <c r="W2404" s="89" t="n"/>
      <c r="X2404" s="87" t="n"/>
    </row>
    <row r="2405">
      <c r="A2405" s="13" t="n"/>
      <c r="B2405" s="14" t="n"/>
      <c r="C2405" s="14" t="n"/>
      <c r="D2405" s="14" t="n"/>
      <c r="E2405" s="13" t="n"/>
      <c r="F2405" s="13" t="n"/>
      <c r="G2405" s="14" t="n"/>
      <c r="H2405" s="15" t="n"/>
      <c r="I2405" s="15" t="n"/>
      <c r="J2405" s="40" t="n"/>
      <c r="K2405" s="15" t="n"/>
      <c r="L2405" s="15" t="n"/>
      <c r="M2405" s="15" t="n"/>
      <c r="N2405" s="14" t="n"/>
      <c r="O2405" s="13" t="n"/>
      <c r="P2405" s="14" t="n"/>
      <c r="Q2405" s="15">
        <f>IF(N2405="Sí",0,H2405-I2405-K2405)</f>
        <v/>
      </c>
      <c r="R2405" s="14">
        <f>F2405-TODAY()</f>
        <v/>
      </c>
      <c r="S2405" s="14">
        <f>IF(N2405="Sí","🟢 Pagado",IF(R2405&lt;0,"🔴 Vencido",IF(R2405&lt;=7,"🟡 Por vencer","")))</f>
        <v/>
      </c>
      <c r="T2405" s="88" t="n"/>
      <c r="U2405" s="89" t="n"/>
      <c r="V2405" s="89" t="n"/>
      <c r="W2405" s="89" t="n"/>
      <c r="X2405" s="87" t="n"/>
    </row>
    <row r="2406">
      <c r="A2406" s="13" t="n"/>
      <c r="B2406" s="14" t="n"/>
      <c r="C2406" s="14" t="n"/>
      <c r="D2406" s="14" t="n"/>
      <c r="E2406" s="13" t="n"/>
      <c r="F2406" s="13" t="n"/>
      <c r="G2406" s="14" t="n"/>
      <c r="H2406" s="15" t="n"/>
      <c r="I2406" s="15" t="n"/>
      <c r="J2406" s="40" t="n"/>
      <c r="K2406" s="15" t="n"/>
      <c r="L2406" s="15" t="n"/>
      <c r="M2406" s="15" t="n"/>
      <c r="N2406" s="14" t="n"/>
      <c r="O2406" s="13" t="n"/>
      <c r="P2406" s="14" t="n"/>
      <c r="Q2406" s="15">
        <f>IF(N2406="Sí",0,H2406-I2406-K2406)</f>
        <v/>
      </c>
      <c r="R2406" s="14">
        <f>F2406-TODAY()</f>
        <v/>
      </c>
      <c r="S2406" s="14">
        <f>IF(N2406="Sí","🟢 Pagado",IF(R2406&lt;0,"🔴 Vencido",IF(R2406&lt;=7,"🟡 Por vencer","")))</f>
        <v/>
      </c>
      <c r="T2406" s="88" t="n"/>
      <c r="U2406" s="89" t="n"/>
      <c r="V2406" s="89" t="n"/>
      <c r="W2406" s="89" t="n"/>
      <c r="X2406" s="87" t="n"/>
    </row>
    <row r="2407">
      <c r="A2407" s="13" t="n"/>
      <c r="B2407" s="14" t="n"/>
      <c r="C2407" s="14" t="n"/>
      <c r="D2407" s="14" t="n"/>
      <c r="E2407" s="13" t="n"/>
      <c r="F2407" s="13" t="n"/>
      <c r="G2407" s="14" t="n"/>
      <c r="H2407" s="15" t="n"/>
      <c r="I2407" s="15" t="n"/>
      <c r="J2407" s="40" t="n"/>
      <c r="K2407" s="15" t="n"/>
      <c r="L2407" s="15" t="n"/>
      <c r="M2407" s="15" t="n"/>
      <c r="N2407" s="14" t="n"/>
      <c r="O2407" s="13" t="n"/>
      <c r="P2407" s="14" t="n"/>
      <c r="Q2407" s="15">
        <f>IF(N2407="Sí",0,H2407-I2407-K2407)</f>
        <v/>
      </c>
      <c r="R2407" s="14">
        <f>F2407-TODAY()</f>
        <v/>
      </c>
      <c r="S2407" s="14">
        <f>IF(N2407="Sí","🟢 Pagado",IF(R2407&lt;0,"🔴 Vencido",IF(R2407&lt;=7,"🟡 Por vencer","")))</f>
        <v/>
      </c>
      <c r="T2407" s="88" t="n"/>
      <c r="U2407" s="89" t="n"/>
      <c r="V2407" s="89" t="n"/>
      <c r="W2407" s="89" t="n"/>
      <c r="X2407" s="87" t="n"/>
    </row>
    <row r="2408">
      <c r="A2408" s="13" t="n"/>
      <c r="B2408" s="14" t="n"/>
      <c r="C2408" s="14" t="n"/>
      <c r="D2408" s="14" t="n"/>
      <c r="E2408" s="13" t="n"/>
      <c r="F2408" s="13" t="n"/>
      <c r="G2408" s="14" t="n"/>
      <c r="H2408" s="15" t="n"/>
      <c r="I2408" s="15" t="n"/>
      <c r="J2408" s="40" t="n"/>
      <c r="K2408" s="15" t="n"/>
      <c r="L2408" s="15" t="n"/>
      <c r="M2408" s="15" t="n"/>
      <c r="N2408" s="14" t="n"/>
      <c r="O2408" s="13" t="n"/>
      <c r="P2408" s="14" t="n"/>
      <c r="Q2408" s="15">
        <f>IF(N2408="Sí",0,H2408-I2408-K2408)</f>
        <v/>
      </c>
      <c r="R2408" s="14">
        <f>F2408-TODAY()</f>
        <v/>
      </c>
      <c r="S2408" s="14">
        <f>IF(N2408="Sí","🟢 Pagado",IF(R2408&lt;0,"🔴 Vencido",IF(R2408&lt;=7,"🟡 Por vencer","")))</f>
        <v/>
      </c>
      <c r="T2408" s="88" t="n"/>
      <c r="U2408" s="89" t="n"/>
      <c r="V2408" s="89" t="n"/>
      <c r="W2408" s="89" t="n"/>
      <c r="X2408" s="87" t="n"/>
    </row>
    <row r="2409">
      <c r="A2409" s="13" t="n"/>
      <c r="B2409" s="14" t="n"/>
      <c r="C2409" s="14" t="n"/>
      <c r="D2409" s="14" t="n"/>
      <c r="E2409" s="13" t="n"/>
      <c r="F2409" s="13" t="n"/>
      <c r="G2409" s="14" t="n"/>
      <c r="H2409" s="15" t="n"/>
      <c r="I2409" s="15" t="n"/>
      <c r="J2409" s="40" t="n"/>
      <c r="K2409" s="15" t="n"/>
      <c r="L2409" s="15" t="n"/>
      <c r="M2409" s="15" t="n"/>
      <c r="N2409" s="14" t="n"/>
      <c r="O2409" s="13" t="n"/>
      <c r="P2409" s="14" t="n"/>
      <c r="Q2409" s="15">
        <f>IF(N2409="Sí",0,H2409-I2409-K2409)</f>
        <v/>
      </c>
      <c r="R2409" s="14">
        <f>F2409-TODAY()</f>
        <v/>
      </c>
      <c r="S2409" s="14">
        <f>IF(N2409="Sí","🟢 Pagado",IF(R2409&lt;0,"🔴 Vencido",IF(R2409&lt;=7,"🟡 Por vencer","")))</f>
        <v/>
      </c>
      <c r="T2409" s="88" t="n"/>
      <c r="U2409" s="89" t="n"/>
      <c r="V2409" s="89" t="n"/>
      <c r="W2409" s="89" t="n"/>
      <c r="X2409" s="87" t="n"/>
    </row>
    <row r="2410">
      <c r="A2410" s="13" t="n"/>
      <c r="B2410" s="14" t="n"/>
      <c r="C2410" s="14" t="n"/>
      <c r="D2410" s="14" t="n"/>
      <c r="E2410" s="13" t="n"/>
      <c r="F2410" s="13" t="n"/>
      <c r="G2410" s="14" t="n"/>
      <c r="H2410" s="15" t="n"/>
      <c r="I2410" s="15" t="n"/>
      <c r="J2410" s="40" t="n"/>
      <c r="K2410" s="15" t="n"/>
      <c r="L2410" s="15" t="n"/>
      <c r="M2410" s="15" t="n"/>
      <c r="N2410" s="14" t="n"/>
      <c r="O2410" s="13" t="n"/>
      <c r="P2410" s="14" t="n"/>
      <c r="Q2410" s="15">
        <f>IF(N2410="Sí",0,H2410-I2410-K2410)</f>
        <v/>
      </c>
      <c r="R2410" s="14">
        <f>F2410-TODAY()</f>
        <v/>
      </c>
      <c r="S2410" s="14">
        <f>IF(N2410="Sí","🟢 Pagado",IF(R2410&lt;0,"🔴 Vencido",IF(R2410&lt;=7,"🟡 Por vencer","")))</f>
        <v/>
      </c>
      <c r="T2410" s="88" t="n"/>
      <c r="U2410" s="89" t="n"/>
      <c r="V2410" s="89" t="n"/>
      <c r="W2410" s="89" t="n"/>
      <c r="X2410" s="87" t="n"/>
    </row>
    <row r="2411">
      <c r="A2411" s="13" t="n"/>
      <c r="B2411" s="14" t="n"/>
      <c r="C2411" s="14" t="n"/>
      <c r="D2411" s="14" t="n"/>
      <c r="E2411" s="13" t="n"/>
      <c r="F2411" s="13" t="n"/>
      <c r="G2411" s="14" t="n"/>
      <c r="H2411" s="15" t="n"/>
      <c r="I2411" s="15" t="n"/>
      <c r="J2411" s="40" t="n"/>
      <c r="K2411" s="15" t="n"/>
      <c r="L2411" s="15" t="n"/>
      <c r="M2411" s="15" t="n"/>
      <c r="N2411" s="14" t="n"/>
      <c r="O2411" s="13" t="n"/>
      <c r="P2411" s="14" t="n"/>
      <c r="Q2411" s="15">
        <f>IF(N2411="Sí",0,H2411-I2411-K2411)</f>
        <v/>
      </c>
      <c r="R2411" s="14">
        <f>F2411-TODAY()</f>
        <v/>
      </c>
      <c r="S2411" s="14">
        <f>IF(N2411="Sí","🟢 Pagado",IF(R2411&lt;0,"🔴 Vencido",IF(R2411&lt;=7,"🟡 Por vencer","")))</f>
        <v/>
      </c>
      <c r="T2411" s="88" t="n"/>
      <c r="U2411" s="89" t="n"/>
      <c r="V2411" s="89" t="n"/>
      <c r="W2411" s="89" t="n"/>
      <c r="X2411" s="87" t="n"/>
    </row>
    <row r="2412">
      <c r="A2412" s="13" t="n"/>
      <c r="B2412" s="14" t="n"/>
      <c r="C2412" s="14" t="n"/>
      <c r="D2412" s="14" t="n"/>
      <c r="E2412" s="13" t="n"/>
      <c r="F2412" s="13" t="n"/>
      <c r="G2412" s="14" t="n"/>
      <c r="H2412" s="15" t="n"/>
      <c r="I2412" s="15" t="n"/>
      <c r="J2412" s="40" t="n"/>
      <c r="K2412" s="15" t="n"/>
      <c r="L2412" s="15" t="n"/>
      <c r="M2412" s="15" t="n"/>
      <c r="N2412" s="14" t="n"/>
      <c r="O2412" s="13" t="n"/>
      <c r="P2412" s="14" t="n"/>
      <c r="Q2412" s="15">
        <f>IF(N2412="Sí",0,H2412-I2412-K2412)</f>
        <v/>
      </c>
      <c r="R2412" s="14">
        <f>F2412-TODAY()</f>
        <v/>
      </c>
      <c r="S2412" s="14">
        <f>IF(N2412="Sí","🟢 Pagado",IF(R2412&lt;0,"🔴 Vencido",IF(R2412&lt;=7,"🟡 Por vencer","")))</f>
        <v/>
      </c>
      <c r="T2412" s="88" t="n"/>
      <c r="U2412" s="89" t="n"/>
      <c r="V2412" s="89" t="n"/>
      <c r="W2412" s="89" t="n"/>
      <c r="X2412" s="87" t="n"/>
    </row>
    <row r="2413">
      <c r="A2413" s="13" t="n"/>
      <c r="B2413" s="14" t="n"/>
      <c r="C2413" s="14" t="n"/>
      <c r="D2413" s="14" t="n"/>
      <c r="E2413" s="13" t="n"/>
      <c r="F2413" s="13" t="n"/>
      <c r="G2413" s="14" t="n"/>
      <c r="H2413" s="15" t="n"/>
      <c r="I2413" s="15" t="n"/>
      <c r="J2413" s="40" t="n"/>
      <c r="K2413" s="15" t="n"/>
      <c r="L2413" s="15" t="n"/>
      <c r="M2413" s="15" t="n"/>
      <c r="N2413" s="14" t="n"/>
      <c r="O2413" s="13" t="n"/>
      <c r="P2413" s="14" t="n"/>
      <c r="Q2413" s="15">
        <f>IF(N2413="Sí",0,H2413-I2413-K2413)</f>
        <v/>
      </c>
      <c r="R2413" s="14">
        <f>F2413-TODAY()</f>
        <v/>
      </c>
      <c r="S2413" s="14">
        <f>IF(N2413="Sí","🟢 Pagado",IF(R2413&lt;0,"🔴 Vencido",IF(R2413&lt;=7,"🟡 Por vencer","")))</f>
        <v/>
      </c>
      <c r="T2413" s="88" t="n"/>
      <c r="U2413" s="89" t="n"/>
      <c r="V2413" s="89" t="n"/>
      <c r="W2413" s="89" t="n"/>
      <c r="X2413" s="87" t="n"/>
    </row>
    <row r="2414">
      <c r="A2414" s="13" t="n"/>
      <c r="B2414" s="14" t="n"/>
      <c r="C2414" s="14" t="n"/>
      <c r="D2414" s="14" t="n"/>
      <c r="E2414" s="13" t="n"/>
      <c r="F2414" s="13" t="n"/>
      <c r="G2414" s="14" t="n"/>
      <c r="H2414" s="15" t="n"/>
      <c r="I2414" s="15" t="n"/>
      <c r="J2414" s="40" t="n"/>
      <c r="K2414" s="15" t="n"/>
      <c r="L2414" s="15" t="n"/>
      <c r="M2414" s="15" t="n"/>
      <c r="N2414" s="14" t="n"/>
      <c r="O2414" s="13" t="n"/>
      <c r="P2414" s="14" t="n"/>
      <c r="Q2414" s="15">
        <f>IF(N2414="Sí",0,H2414-I2414-K2414)</f>
        <v/>
      </c>
      <c r="R2414" s="14">
        <f>F2414-TODAY()</f>
        <v/>
      </c>
      <c r="S2414" s="14">
        <f>IF(N2414="Sí","🟢 Pagado",IF(R2414&lt;0,"🔴 Vencido",IF(R2414&lt;=7,"🟡 Por vencer","")))</f>
        <v/>
      </c>
      <c r="T2414" s="88" t="n"/>
      <c r="U2414" s="89" t="n"/>
      <c r="V2414" s="89" t="n"/>
      <c r="W2414" s="89" t="n"/>
      <c r="X2414" s="87" t="n"/>
    </row>
    <row r="2415">
      <c r="A2415" s="13" t="n"/>
      <c r="B2415" s="14" t="n"/>
      <c r="C2415" s="14" t="n"/>
      <c r="D2415" s="14" t="n"/>
      <c r="E2415" s="13" t="n"/>
      <c r="F2415" s="13" t="n"/>
      <c r="G2415" s="14" t="n"/>
      <c r="H2415" s="15" t="n"/>
      <c r="I2415" s="15" t="n"/>
      <c r="J2415" s="40" t="n"/>
      <c r="K2415" s="15" t="n"/>
      <c r="L2415" s="15" t="n"/>
      <c r="M2415" s="15" t="n"/>
      <c r="N2415" s="14" t="n"/>
      <c r="O2415" s="13" t="n"/>
      <c r="P2415" s="14" t="n"/>
      <c r="Q2415" s="15">
        <f>IF(N2415="Sí",0,H2415-I2415-K2415)</f>
        <v/>
      </c>
      <c r="R2415" s="14">
        <f>F2415-TODAY()</f>
        <v/>
      </c>
      <c r="S2415" s="14">
        <f>IF(N2415="Sí","🟢 Pagado",IF(R2415&lt;0,"🔴 Vencido",IF(R2415&lt;=7,"🟡 Por vencer","")))</f>
        <v/>
      </c>
      <c r="T2415" s="88" t="n"/>
      <c r="U2415" s="89" t="n"/>
      <c r="V2415" s="89" t="n"/>
      <c r="W2415" s="89" t="n"/>
      <c r="X2415" s="87" t="n"/>
    </row>
    <row r="2416">
      <c r="A2416" s="13" t="n"/>
      <c r="B2416" s="14" t="n"/>
      <c r="C2416" s="14" t="n"/>
      <c r="D2416" s="14" t="n"/>
      <c r="E2416" s="13" t="n"/>
      <c r="F2416" s="13" t="n"/>
      <c r="G2416" s="14" t="n"/>
      <c r="H2416" s="15" t="n"/>
      <c r="I2416" s="15" t="n"/>
      <c r="J2416" s="40" t="n"/>
      <c r="K2416" s="15" t="n"/>
      <c r="L2416" s="15" t="n"/>
      <c r="M2416" s="15" t="n"/>
      <c r="N2416" s="14" t="n"/>
      <c r="O2416" s="13" t="n"/>
      <c r="P2416" s="14" t="n"/>
      <c r="Q2416" s="15">
        <f>IF(N2416="Sí",0,H2416-I2416-K2416)</f>
        <v/>
      </c>
      <c r="R2416" s="14">
        <f>F2416-TODAY()</f>
        <v/>
      </c>
      <c r="S2416" s="14">
        <f>IF(N2416="Sí","🟢 Pagado",IF(R2416&lt;0,"🔴 Vencido",IF(R2416&lt;=7,"🟡 Por vencer","")))</f>
        <v/>
      </c>
      <c r="T2416" s="88" t="n"/>
      <c r="U2416" s="89" t="n"/>
      <c r="V2416" s="89" t="n"/>
      <c r="W2416" s="89" t="n"/>
      <c r="X2416" s="87" t="n"/>
    </row>
    <row r="2417">
      <c r="A2417" s="13" t="n"/>
      <c r="B2417" s="14" t="n"/>
      <c r="C2417" s="14" t="n"/>
      <c r="D2417" s="14" t="n"/>
      <c r="E2417" s="13" t="n"/>
      <c r="F2417" s="13" t="n"/>
      <c r="G2417" s="14" t="n"/>
      <c r="H2417" s="15" t="n"/>
      <c r="I2417" s="15" t="n"/>
      <c r="J2417" s="40" t="n"/>
      <c r="K2417" s="15" t="n"/>
      <c r="L2417" s="15" t="n"/>
      <c r="M2417" s="15" t="n"/>
      <c r="N2417" s="14" t="n"/>
      <c r="O2417" s="13" t="n"/>
      <c r="P2417" s="14" t="n"/>
      <c r="Q2417" s="15">
        <f>IF(N2417="Sí",0,H2417-I2417-K2417)</f>
        <v/>
      </c>
      <c r="R2417" s="14">
        <f>F2417-TODAY()</f>
        <v/>
      </c>
      <c r="S2417" s="14">
        <f>IF(N2417="Sí","🟢 Pagado",IF(R2417&lt;0,"🔴 Vencido",IF(R2417&lt;=7,"🟡 Por vencer","")))</f>
        <v/>
      </c>
      <c r="T2417" s="88" t="n"/>
      <c r="U2417" s="89" t="n"/>
      <c r="V2417" s="89" t="n"/>
      <c r="W2417" s="89" t="n"/>
      <c r="X2417" s="87" t="n"/>
    </row>
    <row r="2418">
      <c r="A2418" s="13" t="n"/>
      <c r="B2418" s="14" t="n"/>
      <c r="C2418" s="14" t="n"/>
      <c r="D2418" s="14" t="n"/>
      <c r="E2418" s="13" t="n"/>
      <c r="F2418" s="13" t="n"/>
      <c r="G2418" s="14" t="n"/>
      <c r="H2418" s="15" t="n"/>
      <c r="I2418" s="15" t="n"/>
      <c r="J2418" s="40" t="n"/>
      <c r="K2418" s="15" t="n"/>
      <c r="L2418" s="15" t="n"/>
      <c r="M2418" s="15" t="n"/>
      <c r="N2418" s="14" t="n"/>
      <c r="O2418" s="13" t="n"/>
      <c r="P2418" s="14" t="n"/>
      <c r="Q2418" s="15">
        <f>IF(N2418="Sí",0,H2418-I2418-K2418)</f>
        <v/>
      </c>
      <c r="R2418" s="14">
        <f>F2418-TODAY()</f>
        <v/>
      </c>
      <c r="S2418" s="14">
        <f>IF(N2418="Sí","🟢 Pagado",IF(R2418&lt;0,"🔴 Vencido",IF(R2418&lt;=7,"🟡 Por vencer","")))</f>
        <v/>
      </c>
      <c r="T2418" s="88" t="n"/>
      <c r="U2418" s="89" t="n"/>
      <c r="V2418" s="89" t="n"/>
      <c r="W2418" s="89" t="n"/>
      <c r="X2418" s="87" t="n"/>
    </row>
    <row r="2419">
      <c r="A2419" s="13" t="n"/>
      <c r="B2419" s="14" t="n"/>
      <c r="C2419" s="14" t="n"/>
      <c r="D2419" s="14" t="n"/>
      <c r="E2419" s="13" t="n"/>
      <c r="F2419" s="13" t="n"/>
      <c r="G2419" s="14" t="n"/>
      <c r="H2419" s="15" t="n"/>
      <c r="I2419" s="15" t="n"/>
      <c r="J2419" s="40" t="n"/>
      <c r="K2419" s="15" t="n"/>
      <c r="L2419" s="15" t="n"/>
      <c r="M2419" s="15" t="n"/>
      <c r="N2419" s="14" t="n"/>
      <c r="O2419" s="13" t="n"/>
      <c r="P2419" s="14" t="n"/>
      <c r="Q2419" s="15">
        <f>IF(N2419="Sí",0,H2419-I2419-K2419)</f>
        <v/>
      </c>
      <c r="R2419" s="14">
        <f>F2419-TODAY()</f>
        <v/>
      </c>
      <c r="S2419" s="14">
        <f>IF(N2419="Sí","🟢 Pagado",IF(R2419&lt;0,"🔴 Vencido",IF(R2419&lt;=7,"🟡 Por vencer","")))</f>
        <v/>
      </c>
      <c r="T2419" s="88" t="n"/>
      <c r="U2419" s="89" t="n"/>
      <c r="V2419" s="89" t="n"/>
      <c r="W2419" s="89" t="n"/>
      <c r="X2419" s="87" t="n"/>
    </row>
    <row r="2420">
      <c r="A2420" s="13" t="n"/>
      <c r="B2420" s="14" t="n"/>
      <c r="C2420" s="14" t="n"/>
      <c r="D2420" s="14" t="n"/>
      <c r="E2420" s="13" t="n"/>
      <c r="F2420" s="13" t="n"/>
      <c r="G2420" s="14" t="n"/>
      <c r="H2420" s="15" t="n"/>
      <c r="I2420" s="15" t="n"/>
      <c r="J2420" s="40" t="n"/>
      <c r="K2420" s="15" t="n"/>
      <c r="L2420" s="15" t="n"/>
      <c r="M2420" s="15" t="n"/>
      <c r="N2420" s="14" t="n"/>
      <c r="O2420" s="13" t="n"/>
      <c r="P2420" s="14" t="n"/>
      <c r="Q2420" s="15">
        <f>IF(N2420="Sí",0,H2420-I2420-K2420)</f>
        <v/>
      </c>
      <c r="R2420" s="14">
        <f>F2420-TODAY()</f>
        <v/>
      </c>
      <c r="S2420" s="14">
        <f>IF(N2420="Sí","🟢 Pagado",IF(R2420&lt;0,"🔴 Vencido",IF(R2420&lt;=7,"🟡 Por vencer","")))</f>
        <v/>
      </c>
      <c r="T2420" s="88" t="n"/>
      <c r="U2420" s="89" t="n"/>
      <c r="V2420" s="89" t="n"/>
      <c r="W2420" s="89" t="n"/>
      <c r="X2420" s="87" t="n"/>
    </row>
    <row r="2421">
      <c r="A2421" s="13" t="n"/>
      <c r="B2421" s="14" t="n"/>
      <c r="C2421" s="14" t="n"/>
      <c r="D2421" s="14" t="n"/>
      <c r="E2421" s="13" t="n"/>
      <c r="F2421" s="13" t="n"/>
      <c r="G2421" s="14" t="n"/>
      <c r="H2421" s="15" t="n"/>
      <c r="I2421" s="15" t="n"/>
      <c r="J2421" s="40" t="n"/>
      <c r="K2421" s="15" t="n"/>
      <c r="L2421" s="15" t="n"/>
      <c r="M2421" s="15" t="n"/>
      <c r="N2421" s="14" t="n"/>
      <c r="O2421" s="13" t="n"/>
      <c r="P2421" s="14" t="n"/>
      <c r="Q2421" s="15">
        <f>IF(N2421="Sí",0,H2421-I2421-K2421)</f>
        <v/>
      </c>
      <c r="R2421" s="14">
        <f>F2421-TODAY()</f>
        <v/>
      </c>
      <c r="S2421" s="14">
        <f>IF(N2421="Sí","🟢 Pagado",IF(R2421&lt;0,"🔴 Vencido",IF(R2421&lt;=7,"🟡 Por vencer","")))</f>
        <v/>
      </c>
      <c r="T2421" s="88" t="n"/>
      <c r="U2421" s="89" t="n"/>
      <c r="V2421" s="89" t="n"/>
      <c r="W2421" s="89" t="n"/>
      <c r="X2421" s="87" t="n"/>
    </row>
    <row r="2422">
      <c r="A2422" s="13" t="n"/>
      <c r="B2422" s="14" t="n"/>
      <c r="C2422" s="14" t="n"/>
      <c r="D2422" s="14" t="n"/>
      <c r="E2422" s="13" t="n"/>
      <c r="F2422" s="13" t="n"/>
      <c r="G2422" s="14" t="n"/>
      <c r="H2422" s="15" t="n"/>
      <c r="I2422" s="15" t="n"/>
      <c r="J2422" s="40" t="n"/>
      <c r="K2422" s="15" t="n"/>
      <c r="L2422" s="15" t="n"/>
      <c r="M2422" s="15" t="n"/>
      <c r="N2422" s="14" t="n"/>
      <c r="O2422" s="13" t="n"/>
      <c r="P2422" s="14" t="n"/>
      <c r="Q2422" s="15">
        <f>IF(N2422="Sí",0,H2422-I2422-K2422)</f>
        <v/>
      </c>
      <c r="R2422" s="14">
        <f>F2422-TODAY()</f>
        <v/>
      </c>
      <c r="S2422" s="14">
        <f>IF(N2422="Sí","🟢 Pagado",IF(R2422&lt;0,"🔴 Vencido",IF(R2422&lt;=7,"🟡 Por vencer","")))</f>
        <v/>
      </c>
      <c r="T2422" s="88" t="n"/>
      <c r="U2422" s="89" t="n"/>
      <c r="V2422" s="89" t="n"/>
      <c r="W2422" s="89" t="n"/>
      <c r="X2422" s="87" t="n"/>
    </row>
    <row r="2423">
      <c r="A2423" s="13" t="n"/>
      <c r="B2423" s="14" t="n"/>
      <c r="C2423" s="14" t="n"/>
      <c r="D2423" s="14" t="n"/>
      <c r="E2423" s="13" t="n"/>
      <c r="F2423" s="13" t="n"/>
      <c r="G2423" s="14" t="n"/>
      <c r="H2423" s="15" t="n"/>
      <c r="I2423" s="15" t="n"/>
      <c r="J2423" s="40" t="n"/>
      <c r="K2423" s="15" t="n"/>
      <c r="L2423" s="15" t="n"/>
      <c r="M2423" s="15" t="n"/>
      <c r="N2423" s="14" t="n"/>
      <c r="O2423" s="13" t="n"/>
      <c r="P2423" s="14" t="n"/>
      <c r="Q2423" s="15">
        <f>IF(N2423="Sí",0,H2423-I2423-K2423)</f>
        <v/>
      </c>
      <c r="R2423" s="14">
        <f>F2423-TODAY()</f>
        <v/>
      </c>
      <c r="S2423" s="14">
        <f>IF(N2423="Sí","🟢 Pagado",IF(R2423&lt;0,"🔴 Vencido",IF(R2423&lt;=7,"🟡 Por vencer","")))</f>
        <v/>
      </c>
      <c r="T2423" s="88" t="n"/>
      <c r="U2423" s="89" t="n"/>
      <c r="V2423" s="89" t="n"/>
      <c r="W2423" s="89" t="n"/>
      <c r="X2423" s="87" t="n"/>
    </row>
    <row r="2424">
      <c r="A2424" s="13" t="n"/>
      <c r="B2424" s="14" t="n"/>
      <c r="C2424" s="14" t="n"/>
      <c r="D2424" s="14" t="n"/>
      <c r="E2424" s="13" t="n"/>
      <c r="F2424" s="13" t="n"/>
      <c r="G2424" s="14" t="n"/>
      <c r="H2424" s="15" t="n"/>
      <c r="I2424" s="15" t="n"/>
      <c r="J2424" s="40" t="n"/>
      <c r="K2424" s="15" t="n"/>
      <c r="L2424" s="15" t="n"/>
      <c r="M2424" s="15" t="n"/>
      <c r="N2424" s="14" t="n"/>
      <c r="O2424" s="13" t="n"/>
      <c r="P2424" s="14" t="n"/>
      <c r="Q2424" s="15">
        <f>IF(N2424="Sí",0,H2424-I2424-K2424)</f>
        <v/>
      </c>
      <c r="R2424" s="14">
        <f>F2424-TODAY()</f>
        <v/>
      </c>
      <c r="S2424" s="14">
        <f>IF(N2424="Sí","🟢 Pagado",IF(R2424&lt;0,"🔴 Vencido",IF(R2424&lt;=7,"🟡 Por vencer","")))</f>
        <v/>
      </c>
      <c r="T2424" s="88" t="n"/>
      <c r="U2424" s="89" t="n"/>
      <c r="V2424" s="89" t="n"/>
      <c r="W2424" s="89" t="n"/>
      <c r="X2424" s="87" t="n"/>
    </row>
    <row r="2425">
      <c r="A2425" s="13" t="n"/>
      <c r="B2425" s="14" t="n"/>
      <c r="C2425" s="14" t="n"/>
      <c r="D2425" s="14" t="n"/>
      <c r="E2425" s="13" t="n"/>
      <c r="F2425" s="13" t="n"/>
      <c r="G2425" s="14" t="n"/>
      <c r="H2425" s="15" t="n"/>
      <c r="I2425" s="15" t="n"/>
      <c r="J2425" s="40" t="n"/>
      <c r="K2425" s="15" t="n"/>
      <c r="L2425" s="15" t="n"/>
      <c r="M2425" s="15" t="n"/>
      <c r="N2425" s="14" t="n"/>
      <c r="O2425" s="13" t="n"/>
      <c r="P2425" s="14" t="n"/>
      <c r="Q2425" s="15">
        <f>IF(N2425="Sí",0,H2425-I2425-K2425)</f>
        <v/>
      </c>
      <c r="R2425" s="14">
        <f>F2425-TODAY()</f>
        <v/>
      </c>
      <c r="S2425" s="14">
        <f>IF(N2425="Sí","🟢 Pagado",IF(R2425&lt;0,"🔴 Vencido",IF(R2425&lt;=7,"🟡 Por vencer","")))</f>
        <v/>
      </c>
      <c r="T2425" s="88" t="n"/>
      <c r="U2425" s="89" t="n"/>
      <c r="V2425" s="89" t="n"/>
      <c r="W2425" s="89" t="n"/>
      <c r="X2425" s="87" t="n"/>
    </row>
    <row r="2426">
      <c r="A2426" s="13" t="n"/>
      <c r="B2426" s="14" t="n"/>
      <c r="C2426" s="14" t="n"/>
      <c r="D2426" s="14" t="n"/>
      <c r="E2426" s="13" t="n"/>
      <c r="F2426" s="13" t="n"/>
      <c r="G2426" s="14" t="n"/>
      <c r="H2426" s="15" t="n"/>
      <c r="I2426" s="15" t="n"/>
      <c r="J2426" s="40" t="n"/>
      <c r="K2426" s="15" t="n"/>
      <c r="L2426" s="15" t="n"/>
      <c r="M2426" s="15" t="n"/>
      <c r="N2426" s="14" t="n"/>
      <c r="O2426" s="13" t="n"/>
      <c r="P2426" s="14" t="n"/>
      <c r="Q2426" s="15">
        <f>IF(N2426="Sí",0,H2426-I2426-K2426)</f>
        <v/>
      </c>
      <c r="R2426" s="14">
        <f>F2426-TODAY()</f>
        <v/>
      </c>
      <c r="S2426" s="14">
        <f>IF(N2426="Sí","🟢 Pagado",IF(R2426&lt;0,"🔴 Vencido",IF(R2426&lt;=7,"🟡 Por vencer","")))</f>
        <v/>
      </c>
      <c r="T2426" s="88" t="n"/>
      <c r="U2426" s="89" t="n"/>
      <c r="V2426" s="89" t="n"/>
      <c r="W2426" s="89" t="n"/>
      <c r="X2426" s="87" t="n"/>
    </row>
    <row r="2427">
      <c r="A2427" s="13" t="n"/>
      <c r="B2427" s="14" t="n"/>
      <c r="C2427" s="14" t="n"/>
      <c r="D2427" s="14" t="n"/>
      <c r="E2427" s="13" t="n"/>
      <c r="F2427" s="13" t="n"/>
      <c r="G2427" s="14" t="n"/>
      <c r="H2427" s="15" t="n"/>
      <c r="I2427" s="15" t="n"/>
      <c r="J2427" s="40" t="n"/>
      <c r="K2427" s="15" t="n"/>
      <c r="L2427" s="15" t="n"/>
      <c r="M2427" s="15" t="n"/>
      <c r="N2427" s="14" t="n"/>
      <c r="O2427" s="13" t="n"/>
      <c r="P2427" s="14" t="n"/>
      <c r="Q2427" s="15">
        <f>IF(N2427="Sí",0,H2427-I2427-K2427)</f>
        <v/>
      </c>
      <c r="R2427" s="14">
        <f>F2427-TODAY()</f>
        <v/>
      </c>
      <c r="S2427" s="14">
        <f>IF(N2427="Sí","🟢 Pagado",IF(R2427&lt;0,"🔴 Vencido",IF(R2427&lt;=7,"🟡 Por vencer","")))</f>
        <v/>
      </c>
      <c r="T2427" s="88" t="n"/>
      <c r="U2427" s="89" t="n"/>
      <c r="V2427" s="89" t="n"/>
      <c r="W2427" s="89" t="n"/>
      <c r="X2427" s="87" t="n"/>
    </row>
    <row r="2428">
      <c r="A2428" s="13" t="n"/>
      <c r="B2428" s="14" t="n"/>
      <c r="C2428" s="14" t="n"/>
      <c r="D2428" s="14" t="n"/>
      <c r="E2428" s="13" t="n"/>
      <c r="F2428" s="13" t="n"/>
      <c r="G2428" s="14" t="n"/>
      <c r="H2428" s="15" t="n"/>
      <c r="I2428" s="15" t="n"/>
      <c r="J2428" s="40" t="n"/>
      <c r="K2428" s="15" t="n"/>
      <c r="L2428" s="15" t="n"/>
      <c r="M2428" s="15" t="n"/>
      <c r="N2428" s="14" t="n"/>
      <c r="O2428" s="13" t="n"/>
      <c r="P2428" s="14" t="n"/>
      <c r="Q2428" s="15">
        <f>IF(N2428="Sí",0,H2428-I2428-K2428)</f>
        <v/>
      </c>
      <c r="R2428" s="14">
        <f>F2428-TODAY()</f>
        <v/>
      </c>
      <c r="S2428" s="14">
        <f>IF(N2428="Sí","🟢 Pagado",IF(R2428&lt;0,"🔴 Vencido",IF(R2428&lt;=7,"🟡 Por vencer","")))</f>
        <v/>
      </c>
      <c r="T2428" s="88" t="n"/>
      <c r="U2428" s="89" t="n"/>
      <c r="V2428" s="89" t="n"/>
      <c r="W2428" s="89" t="n"/>
      <c r="X2428" s="87" t="n"/>
    </row>
    <row r="2429">
      <c r="A2429" s="13" t="n"/>
      <c r="B2429" s="14" t="n"/>
      <c r="C2429" s="14" t="n"/>
      <c r="D2429" s="14" t="n"/>
      <c r="E2429" s="13" t="n"/>
      <c r="F2429" s="13" t="n"/>
      <c r="G2429" s="14" t="n"/>
      <c r="H2429" s="15" t="n"/>
      <c r="I2429" s="15" t="n"/>
      <c r="J2429" s="40" t="n"/>
      <c r="K2429" s="15" t="n"/>
      <c r="L2429" s="15" t="n"/>
      <c r="M2429" s="15" t="n"/>
      <c r="N2429" s="14" t="n"/>
      <c r="O2429" s="13" t="n"/>
      <c r="P2429" s="14" t="n"/>
      <c r="Q2429" s="15">
        <f>IF(N2429="Sí",0,H2429-I2429-K2429)</f>
        <v/>
      </c>
      <c r="R2429" s="14">
        <f>F2429-TODAY()</f>
        <v/>
      </c>
      <c r="S2429" s="14">
        <f>IF(N2429="Sí","🟢 Pagado",IF(R2429&lt;0,"🔴 Vencido",IF(R2429&lt;=7,"🟡 Por vencer","")))</f>
        <v/>
      </c>
      <c r="T2429" s="88" t="n"/>
      <c r="U2429" s="89" t="n"/>
      <c r="V2429" s="89" t="n"/>
      <c r="W2429" s="89" t="n"/>
      <c r="X2429" s="87" t="n"/>
    </row>
    <row r="2430">
      <c r="A2430" s="13" t="n"/>
      <c r="B2430" s="14" t="n"/>
      <c r="C2430" s="14" t="n"/>
      <c r="D2430" s="14" t="n"/>
      <c r="E2430" s="13" t="n"/>
      <c r="F2430" s="13" t="n"/>
      <c r="G2430" s="14" t="n"/>
      <c r="H2430" s="15" t="n"/>
      <c r="I2430" s="15" t="n"/>
      <c r="J2430" s="40" t="n"/>
      <c r="K2430" s="15" t="n"/>
      <c r="L2430" s="15" t="n"/>
      <c r="M2430" s="15" t="n"/>
      <c r="N2430" s="14" t="n"/>
      <c r="O2430" s="13" t="n"/>
      <c r="P2430" s="14" t="n"/>
      <c r="Q2430" s="15">
        <f>IF(N2430="Sí",0,H2430-I2430-K2430)</f>
        <v/>
      </c>
      <c r="R2430" s="14">
        <f>F2430-TODAY()</f>
        <v/>
      </c>
      <c r="S2430" s="14">
        <f>IF(N2430="Sí","🟢 Pagado",IF(R2430&lt;0,"🔴 Vencido",IF(R2430&lt;=7,"🟡 Por vencer","")))</f>
        <v/>
      </c>
      <c r="T2430" s="88" t="n"/>
      <c r="U2430" s="89" t="n"/>
      <c r="V2430" s="89" t="n"/>
      <c r="W2430" s="89" t="n"/>
      <c r="X2430" s="87" t="n"/>
    </row>
    <row r="2431">
      <c r="A2431" s="13" t="n"/>
      <c r="B2431" s="14" t="n"/>
      <c r="C2431" s="14" t="n"/>
      <c r="D2431" s="14" t="n"/>
      <c r="E2431" s="13" t="n"/>
      <c r="F2431" s="13" t="n"/>
      <c r="G2431" s="14" t="n"/>
      <c r="H2431" s="15" t="n"/>
      <c r="I2431" s="15" t="n"/>
      <c r="J2431" s="40" t="n"/>
      <c r="K2431" s="15" t="n"/>
      <c r="L2431" s="15" t="n"/>
      <c r="M2431" s="15" t="n"/>
      <c r="N2431" s="14" t="n"/>
      <c r="O2431" s="13" t="n"/>
      <c r="P2431" s="14" t="n"/>
      <c r="Q2431" s="15">
        <f>IF(N2431="Sí",0,H2431-I2431-K2431)</f>
        <v/>
      </c>
      <c r="R2431" s="14">
        <f>F2431-TODAY()</f>
        <v/>
      </c>
      <c r="S2431" s="14">
        <f>IF(N2431="Sí","🟢 Pagado",IF(R2431&lt;0,"🔴 Vencido",IF(R2431&lt;=7,"🟡 Por vencer","")))</f>
        <v/>
      </c>
      <c r="T2431" s="88" t="n"/>
      <c r="U2431" s="89" t="n"/>
      <c r="V2431" s="89" t="n"/>
      <c r="W2431" s="89" t="n"/>
      <c r="X2431" s="87" t="n"/>
    </row>
    <row r="2432">
      <c r="A2432" s="13" t="n"/>
      <c r="B2432" s="14" t="n"/>
      <c r="C2432" s="14" t="n"/>
      <c r="D2432" s="14" t="n"/>
      <c r="E2432" s="13" t="n"/>
      <c r="F2432" s="13" t="n"/>
      <c r="G2432" s="14" t="n"/>
      <c r="H2432" s="15" t="n"/>
      <c r="I2432" s="15" t="n"/>
      <c r="J2432" s="40" t="n"/>
      <c r="K2432" s="15" t="n"/>
      <c r="L2432" s="15" t="n"/>
      <c r="M2432" s="15" t="n"/>
      <c r="N2432" s="14" t="n"/>
      <c r="O2432" s="13" t="n"/>
      <c r="P2432" s="14" t="n"/>
      <c r="Q2432" s="15">
        <f>IF(N2432="Sí",0,H2432-I2432-K2432)</f>
        <v/>
      </c>
      <c r="R2432" s="14">
        <f>F2432-TODAY()</f>
        <v/>
      </c>
      <c r="S2432" s="14">
        <f>IF(N2432="Sí","🟢 Pagado",IF(R2432&lt;0,"🔴 Vencido",IF(R2432&lt;=7,"🟡 Por vencer","")))</f>
        <v/>
      </c>
      <c r="T2432" s="88" t="n"/>
      <c r="U2432" s="89" t="n"/>
      <c r="V2432" s="89" t="n"/>
      <c r="W2432" s="89" t="n"/>
      <c r="X2432" s="87" t="n"/>
    </row>
    <row r="2433">
      <c r="A2433" s="13" t="n"/>
      <c r="B2433" s="14" t="n"/>
      <c r="C2433" s="14" t="n"/>
      <c r="D2433" s="14" t="n"/>
      <c r="E2433" s="13" t="n"/>
      <c r="F2433" s="13" t="n"/>
      <c r="G2433" s="14" t="n"/>
      <c r="H2433" s="15" t="n"/>
      <c r="I2433" s="15" t="n"/>
      <c r="J2433" s="40" t="n"/>
      <c r="K2433" s="15" t="n"/>
      <c r="L2433" s="15" t="n"/>
      <c r="M2433" s="15" t="n"/>
      <c r="N2433" s="14" t="n"/>
      <c r="O2433" s="13" t="n"/>
      <c r="P2433" s="14" t="n"/>
      <c r="Q2433" s="15">
        <f>IF(N2433="Sí",0,H2433-I2433-K2433)</f>
        <v/>
      </c>
      <c r="R2433" s="14">
        <f>F2433-TODAY()</f>
        <v/>
      </c>
      <c r="S2433" s="14">
        <f>IF(N2433="Sí","🟢 Pagado",IF(R2433&lt;0,"🔴 Vencido",IF(R2433&lt;=7,"🟡 Por vencer","")))</f>
        <v/>
      </c>
      <c r="T2433" s="88" t="n"/>
      <c r="U2433" s="89" t="n"/>
      <c r="V2433" s="89" t="n"/>
      <c r="W2433" s="89" t="n"/>
      <c r="X2433" s="87" t="n"/>
    </row>
    <row r="2434">
      <c r="A2434" s="13" t="n"/>
      <c r="B2434" s="14" t="n"/>
      <c r="C2434" s="14" t="n"/>
      <c r="D2434" s="14" t="n"/>
      <c r="E2434" s="13" t="n"/>
      <c r="F2434" s="13" t="n"/>
      <c r="G2434" s="14" t="n"/>
      <c r="H2434" s="15" t="n"/>
      <c r="I2434" s="15" t="n"/>
      <c r="J2434" s="40" t="n"/>
      <c r="K2434" s="15" t="n"/>
      <c r="L2434" s="15" t="n"/>
      <c r="M2434" s="15" t="n"/>
      <c r="N2434" s="14" t="n"/>
      <c r="O2434" s="13" t="n"/>
      <c r="P2434" s="14" t="n"/>
      <c r="Q2434" s="15">
        <f>IF(N2434="Sí",0,H2434-I2434-K2434)</f>
        <v/>
      </c>
      <c r="R2434" s="14">
        <f>F2434-TODAY()</f>
        <v/>
      </c>
      <c r="S2434" s="14">
        <f>IF(N2434="Sí","🟢 Pagado",IF(R2434&lt;0,"🔴 Vencido",IF(R2434&lt;=7,"🟡 Por vencer","")))</f>
        <v/>
      </c>
      <c r="T2434" s="88" t="n"/>
      <c r="U2434" s="89" t="n"/>
      <c r="V2434" s="89" t="n"/>
      <c r="W2434" s="89" t="n"/>
      <c r="X2434" s="87" t="n"/>
    </row>
    <row r="2435">
      <c r="A2435" s="13" t="n"/>
      <c r="B2435" s="14" t="n"/>
      <c r="C2435" s="14" t="n"/>
      <c r="D2435" s="14" t="n"/>
      <c r="E2435" s="13" t="n"/>
      <c r="F2435" s="13" t="n"/>
      <c r="G2435" s="14" t="n"/>
      <c r="H2435" s="15" t="n"/>
      <c r="I2435" s="15" t="n"/>
      <c r="J2435" s="40" t="n"/>
      <c r="K2435" s="15" t="n"/>
      <c r="L2435" s="15" t="n"/>
      <c r="M2435" s="15" t="n"/>
      <c r="N2435" s="14" t="n"/>
      <c r="O2435" s="13" t="n"/>
      <c r="P2435" s="14" t="n"/>
      <c r="Q2435" s="15">
        <f>IF(N2435="Sí",0,H2435-I2435-K2435)</f>
        <v/>
      </c>
      <c r="R2435" s="14">
        <f>F2435-TODAY()</f>
        <v/>
      </c>
      <c r="S2435" s="14">
        <f>IF(N2435="Sí","🟢 Pagado",IF(R2435&lt;0,"🔴 Vencido",IF(R2435&lt;=7,"🟡 Por vencer","")))</f>
        <v/>
      </c>
      <c r="T2435" s="88" t="n"/>
      <c r="U2435" s="89" t="n"/>
      <c r="V2435" s="89" t="n"/>
      <c r="W2435" s="89" t="n"/>
      <c r="X2435" s="87" t="n"/>
    </row>
    <row r="2436">
      <c r="A2436" s="13" t="n"/>
      <c r="B2436" s="14" t="n"/>
      <c r="C2436" s="14" t="n"/>
      <c r="D2436" s="14" t="n"/>
      <c r="E2436" s="13" t="n"/>
      <c r="F2436" s="13" t="n"/>
      <c r="G2436" s="14" t="n"/>
      <c r="H2436" s="15" t="n"/>
      <c r="I2436" s="15" t="n"/>
      <c r="J2436" s="40" t="n"/>
      <c r="K2436" s="15" t="n"/>
      <c r="L2436" s="15" t="n"/>
      <c r="M2436" s="15" t="n"/>
      <c r="N2436" s="14" t="n"/>
      <c r="O2436" s="13" t="n"/>
      <c r="P2436" s="14" t="n"/>
      <c r="Q2436" s="15">
        <f>IF(N2436="Sí",0,H2436-I2436-K2436)</f>
        <v/>
      </c>
      <c r="R2436" s="14">
        <f>F2436-TODAY()</f>
        <v/>
      </c>
      <c r="S2436" s="14">
        <f>IF(N2436="Sí","🟢 Pagado",IF(R2436&lt;0,"🔴 Vencido",IF(R2436&lt;=7,"🟡 Por vencer","")))</f>
        <v/>
      </c>
      <c r="T2436" s="88" t="n"/>
      <c r="U2436" s="89" t="n"/>
      <c r="V2436" s="89" t="n"/>
      <c r="W2436" s="89" t="n"/>
      <c r="X2436" s="87" t="n"/>
    </row>
    <row r="2437">
      <c r="A2437" s="13" t="n"/>
      <c r="B2437" s="14" t="n"/>
      <c r="C2437" s="14" t="n"/>
      <c r="D2437" s="14" t="n"/>
      <c r="E2437" s="13" t="n"/>
      <c r="F2437" s="13" t="n"/>
      <c r="G2437" s="14" t="n"/>
      <c r="H2437" s="15" t="n"/>
      <c r="I2437" s="15" t="n"/>
      <c r="J2437" s="40" t="n"/>
      <c r="K2437" s="15" t="n"/>
      <c r="L2437" s="15" t="n"/>
      <c r="M2437" s="15" t="n"/>
      <c r="N2437" s="14" t="n"/>
      <c r="O2437" s="13" t="n"/>
      <c r="P2437" s="14" t="n"/>
      <c r="Q2437" s="15">
        <f>IF(N2437="Sí",0,H2437-I2437-K2437)</f>
        <v/>
      </c>
      <c r="R2437" s="14">
        <f>F2437-TODAY()</f>
        <v/>
      </c>
      <c r="S2437" s="14">
        <f>IF(N2437="Sí","🟢 Pagado",IF(R2437&lt;0,"🔴 Vencido",IF(R2437&lt;=7,"🟡 Por vencer","")))</f>
        <v/>
      </c>
      <c r="T2437" s="88" t="n"/>
      <c r="U2437" s="89" t="n"/>
      <c r="V2437" s="89" t="n"/>
      <c r="W2437" s="89" t="n"/>
      <c r="X2437" s="87" t="n"/>
    </row>
    <row r="2438">
      <c r="A2438" s="13" t="n"/>
      <c r="B2438" s="14" t="n"/>
      <c r="C2438" s="14" t="n"/>
      <c r="D2438" s="14" t="n"/>
      <c r="E2438" s="13" t="n"/>
      <c r="F2438" s="13" t="n"/>
      <c r="G2438" s="14" t="n"/>
      <c r="H2438" s="15" t="n"/>
      <c r="I2438" s="15" t="n"/>
      <c r="J2438" s="40" t="n"/>
      <c r="K2438" s="15" t="n"/>
      <c r="L2438" s="15" t="n"/>
      <c r="M2438" s="15" t="n"/>
      <c r="N2438" s="14" t="n"/>
      <c r="O2438" s="13" t="n"/>
      <c r="P2438" s="14" t="n"/>
      <c r="Q2438" s="15">
        <f>IF(N2438="Sí",0,H2438-I2438-K2438)</f>
        <v/>
      </c>
      <c r="R2438" s="14">
        <f>F2438-TODAY()</f>
        <v/>
      </c>
      <c r="S2438" s="14">
        <f>IF(N2438="Sí","🟢 Pagado",IF(R2438&lt;0,"🔴 Vencido",IF(R2438&lt;=7,"🟡 Por vencer","")))</f>
        <v/>
      </c>
      <c r="T2438" s="88" t="n"/>
      <c r="U2438" s="89" t="n"/>
      <c r="V2438" s="89" t="n"/>
      <c r="W2438" s="89" t="n"/>
      <c r="X2438" s="87" t="n"/>
    </row>
    <row r="2439">
      <c r="A2439" s="13" t="n"/>
      <c r="B2439" s="14" t="n"/>
      <c r="C2439" s="14" t="n"/>
      <c r="D2439" s="14" t="n"/>
      <c r="E2439" s="13" t="n"/>
      <c r="F2439" s="13" t="n"/>
      <c r="G2439" s="14" t="n"/>
      <c r="H2439" s="15" t="n"/>
      <c r="I2439" s="15" t="n"/>
      <c r="J2439" s="40" t="n"/>
      <c r="K2439" s="15" t="n"/>
      <c r="L2439" s="15" t="n"/>
      <c r="M2439" s="15" t="n"/>
      <c r="N2439" s="14" t="n"/>
      <c r="O2439" s="13" t="n"/>
      <c r="P2439" s="14" t="n"/>
      <c r="Q2439" s="15">
        <f>IF(N2439="Sí",0,H2439-I2439-K2439)</f>
        <v/>
      </c>
      <c r="R2439" s="14">
        <f>F2439-TODAY()</f>
        <v/>
      </c>
      <c r="S2439" s="14">
        <f>IF(N2439="Sí","🟢 Pagado",IF(R2439&lt;0,"🔴 Vencido",IF(R2439&lt;=7,"🟡 Por vencer","")))</f>
        <v/>
      </c>
      <c r="T2439" s="88" t="n"/>
      <c r="U2439" s="89" t="n"/>
      <c r="V2439" s="89" t="n"/>
      <c r="W2439" s="89" t="n"/>
      <c r="X2439" s="87" t="n"/>
    </row>
    <row r="2440">
      <c r="A2440" s="13" t="n"/>
      <c r="B2440" s="14" t="n"/>
      <c r="C2440" s="14" t="n"/>
      <c r="D2440" s="14" t="n"/>
      <c r="E2440" s="13" t="n"/>
      <c r="F2440" s="13" t="n"/>
      <c r="G2440" s="14" t="n"/>
      <c r="H2440" s="15" t="n"/>
      <c r="I2440" s="15" t="n"/>
      <c r="J2440" s="40" t="n"/>
      <c r="K2440" s="15" t="n"/>
      <c r="L2440" s="15" t="n"/>
      <c r="M2440" s="15" t="n"/>
      <c r="N2440" s="14" t="n"/>
      <c r="O2440" s="13" t="n"/>
      <c r="P2440" s="14" t="n"/>
      <c r="Q2440" s="15">
        <f>IF(N2440="Sí",0,H2440-I2440-K2440)</f>
        <v/>
      </c>
      <c r="R2440" s="14">
        <f>F2440-TODAY()</f>
        <v/>
      </c>
      <c r="S2440" s="14">
        <f>IF(N2440="Sí","🟢 Pagado",IF(R2440&lt;0,"🔴 Vencido",IF(R2440&lt;=7,"🟡 Por vencer","")))</f>
        <v/>
      </c>
      <c r="T2440" s="88" t="n"/>
      <c r="U2440" s="89" t="n"/>
      <c r="V2440" s="89" t="n"/>
      <c r="W2440" s="89" t="n"/>
      <c r="X2440" s="87" t="n"/>
    </row>
    <row r="2441">
      <c r="A2441" s="13" t="n"/>
      <c r="B2441" s="14" t="n"/>
      <c r="C2441" s="14" t="n"/>
      <c r="D2441" s="14" t="n"/>
      <c r="E2441" s="13" t="n"/>
      <c r="F2441" s="13" t="n"/>
      <c r="G2441" s="14" t="n"/>
      <c r="H2441" s="15" t="n"/>
      <c r="I2441" s="15" t="n"/>
      <c r="J2441" s="40" t="n"/>
      <c r="K2441" s="15" t="n"/>
      <c r="L2441" s="15" t="n"/>
      <c r="M2441" s="15" t="n"/>
      <c r="N2441" s="14" t="n"/>
      <c r="O2441" s="13" t="n"/>
      <c r="P2441" s="14" t="n"/>
      <c r="Q2441" s="15">
        <f>IF(N2441="Sí",0,H2441-I2441-K2441)</f>
        <v/>
      </c>
      <c r="R2441" s="14">
        <f>F2441-TODAY()</f>
        <v/>
      </c>
      <c r="S2441" s="14">
        <f>IF(N2441="Sí","🟢 Pagado",IF(R2441&lt;0,"🔴 Vencido",IF(R2441&lt;=7,"🟡 Por vencer","")))</f>
        <v/>
      </c>
      <c r="T2441" s="88" t="n"/>
      <c r="U2441" s="89" t="n"/>
      <c r="V2441" s="89" t="n"/>
      <c r="W2441" s="89" t="n"/>
      <c r="X2441" s="87" t="n"/>
    </row>
    <row r="2442">
      <c r="A2442" s="13" t="n"/>
      <c r="B2442" s="14" t="n"/>
      <c r="C2442" s="14" t="n"/>
      <c r="D2442" s="14" t="n"/>
      <c r="E2442" s="13" t="n"/>
      <c r="F2442" s="13" t="n"/>
      <c r="G2442" s="14" t="n"/>
      <c r="H2442" s="15" t="n"/>
      <c r="I2442" s="15" t="n"/>
      <c r="J2442" s="40" t="n"/>
      <c r="K2442" s="15" t="n"/>
      <c r="L2442" s="15" t="n"/>
      <c r="M2442" s="15" t="n"/>
      <c r="N2442" s="14" t="n"/>
      <c r="O2442" s="13" t="n"/>
      <c r="P2442" s="14" t="n"/>
      <c r="Q2442" s="15">
        <f>IF(N2442="Sí",0,H2442-I2442-K2442)</f>
        <v/>
      </c>
      <c r="R2442" s="14">
        <f>F2442-TODAY()</f>
        <v/>
      </c>
      <c r="S2442" s="14">
        <f>IF(N2442="Sí","🟢 Pagado",IF(R2442&lt;0,"🔴 Vencido",IF(R2442&lt;=7,"🟡 Por vencer","")))</f>
        <v/>
      </c>
      <c r="T2442" s="88" t="n"/>
      <c r="U2442" s="89" t="n"/>
      <c r="V2442" s="89" t="n"/>
      <c r="W2442" s="89" t="n"/>
      <c r="X2442" s="87" t="n"/>
    </row>
    <row r="2443">
      <c r="A2443" s="13" t="n"/>
      <c r="B2443" s="14" t="n"/>
      <c r="C2443" s="14" t="n"/>
      <c r="D2443" s="14" t="n"/>
      <c r="E2443" s="13" t="n"/>
      <c r="F2443" s="13" t="n"/>
      <c r="G2443" s="14" t="n"/>
      <c r="H2443" s="15" t="n"/>
      <c r="I2443" s="15" t="n"/>
      <c r="J2443" s="40" t="n"/>
      <c r="K2443" s="15" t="n"/>
      <c r="L2443" s="15" t="n"/>
      <c r="M2443" s="15" t="n"/>
      <c r="N2443" s="14" t="n"/>
      <c r="O2443" s="13" t="n"/>
      <c r="P2443" s="14" t="n"/>
      <c r="Q2443" s="15">
        <f>IF(N2443="Sí",0,H2443-I2443-K2443)</f>
        <v/>
      </c>
      <c r="R2443" s="14">
        <f>F2443-TODAY()</f>
        <v/>
      </c>
      <c r="S2443" s="14">
        <f>IF(N2443="Sí","🟢 Pagado",IF(R2443&lt;0,"🔴 Vencido",IF(R2443&lt;=7,"🟡 Por vencer","")))</f>
        <v/>
      </c>
      <c r="T2443" s="88" t="n"/>
      <c r="U2443" s="89" t="n"/>
      <c r="V2443" s="89" t="n"/>
      <c r="W2443" s="89" t="n"/>
      <c r="X2443" s="87" t="n"/>
    </row>
    <row r="2444">
      <c r="A2444" s="13" t="n"/>
      <c r="B2444" s="14" t="n"/>
      <c r="C2444" s="14" t="n"/>
      <c r="D2444" s="14" t="n"/>
      <c r="E2444" s="13" t="n"/>
      <c r="F2444" s="13" t="n"/>
      <c r="G2444" s="14" t="n"/>
      <c r="H2444" s="15" t="n"/>
      <c r="I2444" s="15" t="n"/>
      <c r="J2444" s="40" t="n"/>
      <c r="K2444" s="15" t="n"/>
      <c r="L2444" s="15" t="n"/>
      <c r="M2444" s="15" t="n"/>
      <c r="N2444" s="14" t="n"/>
      <c r="O2444" s="13" t="n"/>
      <c r="P2444" s="14" t="n"/>
      <c r="Q2444" s="15">
        <f>IF(N2444="Sí",0,H2444-I2444-K2444)</f>
        <v/>
      </c>
      <c r="R2444" s="14">
        <f>F2444-TODAY()</f>
        <v/>
      </c>
      <c r="S2444" s="14">
        <f>IF(N2444="Sí","🟢 Pagado",IF(R2444&lt;0,"🔴 Vencido",IF(R2444&lt;=7,"🟡 Por vencer","")))</f>
        <v/>
      </c>
      <c r="T2444" s="88" t="n"/>
      <c r="U2444" s="89" t="n"/>
      <c r="V2444" s="89" t="n"/>
      <c r="W2444" s="89" t="n"/>
      <c r="X2444" s="87" t="n"/>
    </row>
    <row r="2445">
      <c r="A2445" s="13" t="n"/>
      <c r="B2445" s="14" t="n"/>
      <c r="C2445" s="14" t="n"/>
      <c r="D2445" s="14" t="n"/>
      <c r="E2445" s="13" t="n"/>
      <c r="F2445" s="13" t="n"/>
      <c r="G2445" s="14" t="n"/>
      <c r="H2445" s="15" t="n"/>
      <c r="I2445" s="15" t="n"/>
      <c r="J2445" s="40" t="n"/>
      <c r="K2445" s="15" t="n"/>
      <c r="L2445" s="15" t="n"/>
      <c r="M2445" s="15" t="n"/>
      <c r="N2445" s="14" t="n"/>
      <c r="O2445" s="13" t="n"/>
      <c r="P2445" s="14" t="n"/>
      <c r="Q2445" s="15">
        <f>IF(N2445="Sí",0,H2445-I2445-K2445)</f>
        <v/>
      </c>
      <c r="R2445" s="14">
        <f>F2445-TODAY()</f>
        <v/>
      </c>
      <c r="S2445" s="14">
        <f>IF(N2445="Sí","🟢 Pagado",IF(R2445&lt;0,"🔴 Vencido",IF(R2445&lt;=7,"🟡 Por vencer","")))</f>
        <v/>
      </c>
      <c r="T2445" s="88" t="n"/>
      <c r="U2445" s="89" t="n"/>
      <c r="V2445" s="89" t="n"/>
      <c r="W2445" s="89" t="n"/>
      <c r="X2445" s="87" t="n"/>
    </row>
    <row r="2446">
      <c r="A2446" s="13" t="n"/>
      <c r="B2446" s="14" t="n"/>
      <c r="C2446" s="14" t="n"/>
      <c r="D2446" s="14" t="n"/>
      <c r="E2446" s="13" t="n"/>
      <c r="F2446" s="13" t="n"/>
      <c r="G2446" s="14" t="n"/>
      <c r="H2446" s="15" t="n"/>
      <c r="I2446" s="15" t="n"/>
      <c r="J2446" s="40" t="n"/>
      <c r="K2446" s="15" t="n"/>
      <c r="L2446" s="15" t="n"/>
      <c r="M2446" s="15" t="n"/>
      <c r="N2446" s="14" t="n"/>
      <c r="O2446" s="13" t="n"/>
      <c r="P2446" s="14" t="n"/>
      <c r="Q2446" s="15">
        <f>IF(N2446="Sí",0,H2446-I2446-K2446)</f>
        <v/>
      </c>
      <c r="R2446" s="14">
        <f>F2446-TODAY()</f>
        <v/>
      </c>
      <c r="S2446" s="14">
        <f>IF(N2446="Sí","🟢 Pagado",IF(R2446&lt;0,"🔴 Vencido",IF(R2446&lt;=7,"🟡 Por vencer","")))</f>
        <v/>
      </c>
      <c r="T2446" s="88" t="n"/>
      <c r="U2446" s="89" t="n"/>
      <c r="V2446" s="89" t="n"/>
      <c r="W2446" s="89" t="n"/>
      <c r="X2446" s="87" t="n"/>
    </row>
    <row r="2447">
      <c r="A2447" s="13" t="n"/>
      <c r="B2447" s="14" t="n"/>
      <c r="C2447" s="14" t="n"/>
      <c r="D2447" s="14" t="n"/>
      <c r="E2447" s="13" t="n"/>
      <c r="F2447" s="13" t="n"/>
      <c r="G2447" s="14" t="n"/>
      <c r="H2447" s="15" t="n"/>
      <c r="I2447" s="15" t="n"/>
      <c r="J2447" s="40" t="n"/>
      <c r="K2447" s="15" t="n"/>
      <c r="L2447" s="15" t="n"/>
      <c r="M2447" s="15" t="n"/>
      <c r="N2447" s="14" t="n"/>
      <c r="O2447" s="13" t="n"/>
      <c r="P2447" s="14" t="n"/>
      <c r="Q2447" s="15">
        <f>IF(N2447="Sí",0,H2447-I2447-K2447)</f>
        <v/>
      </c>
      <c r="R2447" s="14">
        <f>F2447-TODAY()</f>
        <v/>
      </c>
      <c r="S2447" s="14">
        <f>IF(N2447="Sí","🟢 Pagado",IF(R2447&lt;0,"🔴 Vencido",IF(R2447&lt;=7,"🟡 Por vencer","")))</f>
        <v/>
      </c>
      <c r="T2447" s="88" t="n"/>
      <c r="U2447" s="89" t="n"/>
      <c r="V2447" s="89" t="n"/>
      <c r="W2447" s="89" t="n"/>
      <c r="X2447" s="87" t="n"/>
    </row>
    <row r="2448">
      <c r="A2448" s="13" t="n"/>
      <c r="B2448" s="14" t="n"/>
      <c r="C2448" s="14" t="n"/>
      <c r="D2448" s="14" t="n"/>
      <c r="E2448" s="13" t="n"/>
      <c r="F2448" s="13" t="n"/>
      <c r="G2448" s="14" t="n"/>
      <c r="H2448" s="15" t="n"/>
      <c r="I2448" s="15" t="n"/>
      <c r="J2448" s="40" t="n"/>
      <c r="K2448" s="15" t="n"/>
      <c r="L2448" s="15" t="n"/>
      <c r="M2448" s="15" t="n"/>
      <c r="N2448" s="14" t="n"/>
      <c r="O2448" s="13" t="n"/>
      <c r="P2448" s="14" t="n"/>
      <c r="Q2448" s="15">
        <f>IF(N2448="Sí",0,H2448-I2448-K2448)</f>
        <v/>
      </c>
      <c r="R2448" s="14">
        <f>F2448-TODAY()</f>
        <v/>
      </c>
      <c r="S2448" s="14">
        <f>IF(N2448="Sí","🟢 Pagado",IF(R2448&lt;0,"🔴 Vencido",IF(R2448&lt;=7,"🟡 Por vencer","")))</f>
        <v/>
      </c>
      <c r="T2448" s="88" t="n"/>
      <c r="U2448" s="89" t="n"/>
      <c r="V2448" s="89" t="n"/>
      <c r="W2448" s="89" t="n"/>
      <c r="X2448" s="87" t="n"/>
    </row>
    <row r="2449">
      <c r="A2449" s="13" t="n"/>
      <c r="B2449" s="14" t="n"/>
      <c r="C2449" s="14" t="n"/>
      <c r="D2449" s="14" t="n"/>
      <c r="E2449" s="13" t="n"/>
      <c r="F2449" s="13" t="n"/>
      <c r="G2449" s="14" t="n"/>
      <c r="H2449" s="15" t="n"/>
      <c r="I2449" s="15" t="n"/>
      <c r="J2449" s="40" t="n"/>
      <c r="K2449" s="15" t="n"/>
      <c r="L2449" s="15" t="n"/>
      <c r="M2449" s="15" t="n"/>
      <c r="N2449" s="14" t="n"/>
      <c r="O2449" s="13" t="n"/>
      <c r="P2449" s="14" t="n"/>
      <c r="Q2449" s="15">
        <f>IF(N2449="Sí",0,H2449-I2449-K2449)</f>
        <v/>
      </c>
      <c r="R2449" s="14">
        <f>F2449-TODAY()</f>
        <v/>
      </c>
      <c r="S2449" s="14">
        <f>IF(N2449="Sí","🟢 Pagado",IF(R2449&lt;0,"🔴 Vencido",IF(R2449&lt;=7,"🟡 Por vencer","")))</f>
        <v/>
      </c>
      <c r="T2449" s="88" t="n"/>
      <c r="U2449" s="89" t="n"/>
      <c r="V2449" s="89" t="n"/>
      <c r="W2449" s="89" t="n"/>
      <c r="X2449" s="87" t="n"/>
    </row>
    <row r="2450">
      <c r="A2450" s="13" t="n"/>
      <c r="B2450" s="14" t="n"/>
      <c r="C2450" s="14" t="n"/>
      <c r="D2450" s="14" t="n"/>
      <c r="E2450" s="13" t="n"/>
      <c r="F2450" s="13" t="n"/>
      <c r="G2450" s="14" t="n"/>
      <c r="H2450" s="15" t="n"/>
      <c r="I2450" s="15" t="n"/>
      <c r="J2450" s="40" t="n"/>
      <c r="K2450" s="15" t="n"/>
      <c r="L2450" s="15" t="n"/>
      <c r="M2450" s="15" t="n"/>
      <c r="N2450" s="14" t="n"/>
      <c r="O2450" s="13" t="n"/>
      <c r="P2450" s="14" t="n"/>
      <c r="Q2450" s="15">
        <f>IF(N2450="Sí",0,H2450-I2450-K2450)</f>
        <v/>
      </c>
      <c r="R2450" s="14">
        <f>F2450-TODAY()</f>
        <v/>
      </c>
      <c r="S2450" s="14">
        <f>IF(N2450="Sí","🟢 Pagado",IF(R2450&lt;0,"🔴 Vencido",IF(R2450&lt;=7,"🟡 Por vencer","")))</f>
        <v/>
      </c>
      <c r="T2450" s="88" t="n"/>
      <c r="U2450" s="89" t="n"/>
      <c r="V2450" s="89" t="n"/>
      <c r="W2450" s="89" t="n"/>
      <c r="X2450" s="87" t="n"/>
    </row>
    <row r="2451">
      <c r="A2451" s="13" t="n"/>
      <c r="B2451" s="14" t="n"/>
      <c r="C2451" s="14" t="n"/>
      <c r="D2451" s="14" t="n"/>
      <c r="E2451" s="13" t="n"/>
      <c r="F2451" s="13" t="n"/>
      <c r="G2451" s="14" t="n"/>
      <c r="H2451" s="15" t="n"/>
      <c r="I2451" s="15" t="n"/>
      <c r="J2451" s="40" t="n"/>
      <c r="K2451" s="15" t="n"/>
      <c r="L2451" s="15" t="n"/>
      <c r="M2451" s="15" t="n"/>
      <c r="N2451" s="14" t="n"/>
      <c r="O2451" s="13" t="n"/>
      <c r="P2451" s="14" t="n"/>
      <c r="Q2451" s="15">
        <f>IF(N2451="Sí",0,H2451-I2451-K2451)</f>
        <v/>
      </c>
      <c r="R2451" s="14">
        <f>F2451-TODAY()</f>
        <v/>
      </c>
      <c r="S2451" s="14">
        <f>IF(N2451="Sí","🟢 Pagado",IF(R2451&lt;0,"🔴 Vencido",IF(R2451&lt;=7,"🟡 Por vencer","")))</f>
        <v/>
      </c>
      <c r="T2451" s="88" t="n"/>
      <c r="U2451" s="89" t="n"/>
      <c r="V2451" s="89" t="n"/>
      <c r="W2451" s="89" t="n"/>
      <c r="X2451" s="87" t="n"/>
    </row>
    <row r="2452">
      <c r="A2452" s="13" t="n"/>
      <c r="B2452" s="14" t="n"/>
      <c r="C2452" s="14" t="n"/>
      <c r="D2452" s="14" t="n"/>
      <c r="E2452" s="13" t="n"/>
      <c r="F2452" s="13" t="n"/>
      <c r="G2452" s="14" t="n"/>
      <c r="H2452" s="15" t="n"/>
      <c r="I2452" s="15" t="n"/>
      <c r="J2452" s="40" t="n"/>
      <c r="K2452" s="15" t="n"/>
      <c r="L2452" s="15" t="n"/>
      <c r="M2452" s="15" t="n"/>
      <c r="N2452" s="14" t="n"/>
      <c r="O2452" s="13" t="n"/>
      <c r="P2452" s="14" t="n"/>
      <c r="Q2452" s="15">
        <f>IF(N2452="Sí",0,H2452-I2452-K2452)</f>
        <v/>
      </c>
      <c r="R2452" s="14">
        <f>F2452-TODAY()</f>
        <v/>
      </c>
      <c r="S2452" s="14">
        <f>IF(N2452="Sí","🟢 Pagado",IF(R2452&lt;0,"🔴 Vencido",IF(R2452&lt;=7,"🟡 Por vencer","")))</f>
        <v/>
      </c>
      <c r="T2452" s="88" t="n"/>
      <c r="U2452" s="89" t="n"/>
      <c r="V2452" s="89" t="n"/>
      <c r="W2452" s="89" t="n"/>
      <c r="X2452" s="87" t="n"/>
    </row>
    <row r="2453">
      <c r="A2453" s="13" t="n"/>
      <c r="B2453" s="14" t="n"/>
      <c r="C2453" s="14" t="n"/>
      <c r="D2453" s="14" t="n"/>
      <c r="E2453" s="13" t="n"/>
      <c r="F2453" s="13" t="n"/>
      <c r="G2453" s="14" t="n"/>
      <c r="H2453" s="15" t="n"/>
      <c r="I2453" s="15" t="n"/>
      <c r="J2453" s="40" t="n"/>
      <c r="K2453" s="15" t="n"/>
      <c r="L2453" s="15" t="n"/>
      <c r="M2453" s="15" t="n"/>
      <c r="N2453" s="14" t="n"/>
      <c r="O2453" s="13" t="n"/>
      <c r="P2453" s="14" t="n"/>
      <c r="Q2453" s="15">
        <f>IF(N2453="Sí",0,H2453-I2453-K2453)</f>
        <v/>
      </c>
      <c r="R2453" s="14">
        <f>F2453-TODAY()</f>
        <v/>
      </c>
      <c r="S2453" s="14">
        <f>IF(N2453="Sí","🟢 Pagado",IF(R2453&lt;0,"🔴 Vencido",IF(R2453&lt;=7,"🟡 Por vencer","")))</f>
        <v/>
      </c>
      <c r="T2453" s="88" t="n"/>
      <c r="U2453" s="89" t="n"/>
      <c r="V2453" s="89" t="n"/>
      <c r="W2453" s="89" t="n"/>
      <c r="X2453" s="87" t="n"/>
    </row>
    <row r="2454">
      <c r="A2454" s="13" t="n"/>
      <c r="B2454" s="14" t="n"/>
      <c r="C2454" s="14" t="n"/>
      <c r="D2454" s="14" t="n"/>
      <c r="E2454" s="13" t="n"/>
      <c r="F2454" s="13" t="n"/>
      <c r="G2454" s="14" t="n"/>
      <c r="H2454" s="15" t="n"/>
      <c r="I2454" s="15" t="n"/>
      <c r="J2454" s="40" t="n"/>
      <c r="K2454" s="15" t="n"/>
      <c r="L2454" s="15" t="n"/>
      <c r="M2454" s="15" t="n"/>
      <c r="N2454" s="14" t="n"/>
      <c r="O2454" s="13" t="n"/>
      <c r="P2454" s="14" t="n"/>
      <c r="Q2454" s="15">
        <f>IF(N2454="Sí",0,H2454-I2454-K2454)</f>
        <v/>
      </c>
      <c r="R2454" s="14">
        <f>F2454-TODAY()</f>
        <v/>
      </c>
      <c r="S2454" s="14">
        <f>IF(N2454="Sí","🟢 Pagado",IF(R2454&lt;0,"🔴 Vencido",IF(R2454&lt;=7,"🟡 Por vencer","")))</f>
        <v/>
      </c>
      <c r="T2454" s="88" t="n"/>
      <c r="U2454" s="89" t="n"/>
      <c r="V2454" s="89" t="n"/>
      <c r="W2454" s="89" t="n"/>
      <c r="X2454" s="87" t="n"/>
    </row>
    <row r="2455">
      <c r="A2455" s="13" t="n"/>
      <c r="B2455" s="14" t="n"/>
      <c r="C2455" s="14" t="n"/>
      <c r="D2455" s="14" t="n"/>
      <c r="E2455" s="13" t="n"/>
      <c r="F2455" s="13" t="n"/>
      <c r="G2455" s="14" t="n"/>
      <c r="H2455" s="15" t="n"/>
      <c r="I2455" s="15" t="n"/>
      <c r="J2455" s="40" t="n"/>
      <c r="K2455" s="15" t="n"/>
      <c r="L2455" s="15" t="n"/>
      <c r="M2455" s="15" t="n"/>
      <c r="N2455" s="14" t="n"/>
      <c r="O2455" s="13" t="n"/>
      <c r="P2455" s="14" t="n"/>
      <c r="Q2455" s="15">
        <f>IF(N2455="Sí",0,H2455-I2455-K2455)</f>
        <v/>
      </c>
      <c r="R2455" s="14">
        <f>F2455-TODAY()</f>
        <v/>
      </c>
      <c r="S2455" s="14">
        <f>IF(N2455="Sí","🟢 Pagado",IF(R2455&lt;0,"🔴 Vencido",IF(R2455&lt;=7,"🟡 Por vencer","")))</f>
        <v/>
      </c>
      <c r="T2455" s="88" t="n"/>
      <c r="U2455" s="89" t="n"/>
      <c r="V2455" s="89" t="n"/>
      <c r="W2455" s="89" t="n"/>
      <c r="X2455" s="87" t="n"/>
    </row>
    <row r="2456">
      <c r="A2456" s="13" t="n"/>
      <c r="B2456" s="14" t="n"/>
      <c r="C2456" s="14" t="n"/>
      <c r="D2456" s="14" t="n"/>
      <c r="E2456" s="13" t="n"/>
      <c r="F2456" s="13" t="n"/>
      <c r="G2456" s="14" t="n"/>
      <c r="H2456" s="15" t="n"/>
      <c r="I2456" s="15" t="n"/>
      <c r="J2456" s="40" t="n"/>
      <c r="K2456" s="15" t="n"/>
      <c r="L2456" s="15" t="n"/>
      <c r="M2456" s="15" t="n"/>
      <c r="N2456" s="14" t="n"/>
      <c r="O2456" s="13" t="n"/>
      <c r="P2456" s="14" t="n"/>
      <c r="Q2456" s="15">
        <f>IF(N2456="Sí",0,H2456-I2456-K2456)</f>
        <v/>
      </c>
      <c r="R2456" s="14">
        <f>F2456-TODAY()</f>
        <v/>
      </c>
      <c r="S2456" s="14">
        <f>IF(N2456="Sí","🟢 Pagado",IF(R2456&lt;0,"🔴 Vencido",IF(R2456&lt;=7,"🟡 Por vencer","")))</f>
        <v/>
      </c>
      <c r="T2456" s="88" t="n"/>
      <c r="U2456" s="89" t="n"/>
      <c r="V2456" s="89" t="n"/>
      <c r="W2456" s="89" t="n"/>
      <c r="X2456" s="87" t="n"/>
    </row>
    <row r="2457">
      <c r="A2457" s="13" t="n"/>
      <c r="B2457" s="14" t="n"/>
      <c r="C2457" s="14" t="n"/>
      <c r="D2457" s="14" t="n"/>
      <c r="E2457" s="13" t="n"/>
      <c r="F2457" s="13" t="n"/>
      <c r="G2457" s="14" t="n"/>
      <c r="H2457" s="15" t="n"/>
      <c r="I2457" s="15" t="n"/>
      <c r="J2457" s="40" t="n"/>
      <c r="K2457" s="15" t="n"/>
      <c r="L2457" s="15" t="n"/>
      <c r="M2457" s="15" t="n"/>
      <c r="N2457" s="14" t="n"/>
      <c r="O2457" s="13" t="n"/>
      <c r="P2457" s="14" t="n"/>
      <c r="Q2457" s="15">
        <f>IF(N2457="Sí",0,H2457-I2457-K2457)</f>
        <v/>
      </c>
      <c r="R2457" s="14">
        <f>F2457-TODAY()</f>
        <v/>
      </c>
      <c r="S2457" s="14">
        <f>IF(N2457="Sí","🟢 Pagado",IF(R2457&lt;0,"🔴 Vencido",IF(R2457&lt;=7,"🟡 Por vencer","")))</f>
        <v/>
      </c>
      <c r="T2457" s="88" t="n"/>
      <c r="U2457" s="89" t="n"/>
      <c r="V2457" s="89" t="n"/>
      <c r="W2457" s="89" t="n"/>
      <c r="X2457" s="87" t="n"/>
    </row>
    <row r="2458">
      <c r="A2458" s="13" t="n"/>
      <c r="B2458" s="14" t="n"/>
      <c r="C2458" s="14" t="n"/>
      <c r="D2458" s="14" t="n"/>
      <c r="E2458" s="13" t="n"/>
      <c r="F2458" s="13" t="n"/>
      <c r="G2458" s="14" t="n"/>
      <c r="H2458" s="15" t="n"/>
      <c r="I2458" s="15" t="n"/>
      <c r="J2458" s="40" t="n"/>
      <c r="K2458" s="15" t="n"/>
      <c r="L2458" s="15" t="n"/>
      <c r="M2458" s="15" t="n"/>
      <c r="N2458" s="14" t="n"/>
      <c r="O2458" s="13" t="n"/>
      <c r="P2458" s="14" t="n"/>
      <c r="Q2458" s="15">
        <f>IF(N2458="Sí",0,H2458-I2458-K2458)</f>
        <v/>
      </c>
      <c r="R2458" s="14">
        <f>F2458-TODAY()</f>
        <v/>
      </c>
      <c r="S2458" s="14">
        <f>IF(N2458="Sí","🟢 Pagado",IF(R2458&lt;0,"🔴 Vencido",IF(R2458&lt;=7,"🟡 Por vencer","")))</f>
        <v/>
      </c>
      <c r="T2458" s="88" t="n"/>
      <c r="U2458" s="89" t="n"/>
      <c r="V2458" s="89" t="n"/>
      <c r="W2458" s="89" t="n"/>
      <c r="X2458" s="87" t="n"/>
    </row>
    <row r="2459">
      <c r="A2459" s="13" t="n"/>
      <c r="B2459" s="14" t="n"/>
      <c r="C2459" s="14" t="n"/>
      <c r="D2459" s="14" t="n"/>
      <c r="E2459" s="13" t="n"/>
      <c r="F2459" s="13" t="n"/>
      <c r="G2459" s="14" t="n"/>
      <c r="H2459" s="15" t="n"/>
      <c r="I2459" s="15" t="n"/>
      <c r="J2459" s="40" t="n"/>
      <c r="K2459" s="15" t="n"/>
      <c r="L2459" s="15" t="n"/>
      <c r="M2459" s="15" t="n"/>
      <c r="N2459" s="14" t="n"/>
      <c r="O2459" s="13" t="n"/>
      <c r="P2459" s="14" t="n"/>
      <c r="Q2459" s="15">
        <f>IF(N2459="Sí",0,H2459-I2459-K2459)</f>
        <v/>
      </c>
      <c r="R2459" s="14">
        <f>F2459-TODAY()</f>
        <v/>
      </c>
      <c r="S2459" s="14">
        <f>IF(N2459="Sí","🟢 Pagado",IF(R2459&lt;0,"🔴 Vencido",IF(R2459&lt;=7,"🟡 Por vencer","")))</f>
        <v/>
      </c>
      <c r="T2459" s="88" t="n"/>
      <c r="U2459" s="89" t="n"/>
      <c r="V2459" s="89" t="n"/>
      <c r="W2459" s="89" t="n"/>
      <c r="X2459" s="87" t="n"/>
    </row>
    <row r="2460">
      <c r="A2460" s="13" t="n"/>
      <c r="B2460" s="14" t="n"/>
      <c r="C2460" s="14" t="n"/>
      <c r="D2460" s="14" t="n"/>
      <c r="E2460" s="13" t="n"/>
      <c r="F2460" s="13" t="n"/>
      <c r="G2460" s="14" t="n"/>
      <c r="H2460" s="15" t="n"/>
      <c r="I2460" s="15" t="n"/>
      <c r="J2460" s="40" t="n"/>
      <c r="K2460" s="15" t="n"/>
      <c r="L2460" s="15" t="n"/>
      <c r="M2460" s="15" t="n"/>
      <c r="N2460" s="14" t="n"/>
      <c r="O2460" s="13" t="n"/>
      <c r="P2460" s="14" t="n"/>
      <c r="Q2460" s="15">
        <f>IF(N2460="Sí",0,H2460-I2460-K2460)</f>
        <v/>
      </c>
      <c r="R2460" s="14">
        <f>F2460-TODAY()</f>
        <v/>
      </c>
      <c r="S2460" s="14">
        <f>IF(N2460="Sí","🟢 Pagado",IF(R2460&lt;0,"🔴 Vencido",IF(R2460&lt;=7,"🟡 Por vencer","")))</f>
        <v/>
      </c>
      <c r="T2460" s="88" t="n"/>
      <c r="U2460" s="89" t="n"/>
      <c r="V2460" s="89" t="n"/>
      <c r="W2460" s="89" t="n"/>
      <c r="X2460" s="87" t="n"/>
    </row>
    <row r="2461">
      <c r="A2461" s="13" t="n"/>
      <c r="B2461" s="14" t="n"/>
      <c r="C2461" s="14" t="n"/>
      <c r="D2461" s="14" t="n"/>
      <c r="E2461" s="13" t="n"/>
      <c r="F2461" s="13" t="n"/>
      <c r="G2461" s="14" t="n"/>
      <c r="H2461" s="15" t="n"/>
      <c r="I2461" s="15" t="n"/>
      <c r="J2461" s="40" t="n"/>
      <c r="K2461" s="15" t="n"/>
      <c r="L2461" s="15" t="n"/>
      <c r="M2461" s="15" t="n"/>
      <c r="N2461" s="14" t="n"/>
      <c r="O2461" s="13" t="n"/>
      <c r="P2461" s="14" t="n"/>
      <c r="Q2461" s="15">
        <f>IF(N2461="Sí",0,H2461-I2461-K2461)</f>
        <v/>
      </c>
      <c r="R2461" s="14">
        <f>F2461-TODAY()</f>
        <v/>
      </c>
      <c r="S2461" s="14">
        <f>IF(N2461="Sí","🟢 Pagado",IF(R2461&lt;0,"🔴 Vencido",IF(R2461&lt;=7,"🟡 Por vencer","")))</f>
        <v/>
      </c>
      <c r="T2461" s="88" t="n"/>
      <c r="U2461" s="89" t="n"/>
      <c r="V2461" s="89" t="n"/>
      <c r="W2461" s="89" t="n"/>
      <c r="X2461" s="87" t="n"/>
    </row>
    <row r="2462">
      <c r="A2462" s="13" t="n"/>
      <c r="B2462" s="14" t="n"/>
      <c r="C2462" s="14" t="n"/>
      <c r="D2462" s="14" t="n"/>
      <c r="E2462" s="13" t="n"/>
      <c r="F2462" s="13" t="n"/>
      <c r="G2462" s="14" t="n"/>
      <c r="H2462" s="15" t="n"/>
      <c r="I2462" s="15" t="n"/>
      <c r="J2462" s="40" t="n"/>
      <c r="K2462" s="15" t="n"/>
      <c r="L2462" s="15" t="n"/>
      <c r="M2462" s="15" t="n"/>
      <c r="N2462" s="14" t="n"/>
      <c r="O2462" s="13" t="n"/>
      <c r="P2462" s="14" t="n"/>
      <c r="Q2462" s="15">
        <f>IF(N2462="Sí",0,H2462-I2462-K2462)</f>
        <v/>
      </c>
      <c r="R2462" s="14">
        <f>F2462-TODAY()</f>
        <v/>
      </c>
      <c r="S2462" s="14">
        <f>IF(N2462="Sí","🟢 Pagado",IF(R2462&lt;0,"🔴 Vencido",IF(R2462&lt;=7,"🟡 Por vencer","")))</f>
        <v/>
      </c>
      <c r="T2462" s="88" t="n"/>
      <c r="U2462" s="89" t="n"/>
      <c r="V2462" s="89" t="n"/>
      <c r="W2462" s="89" t="n"/>
      <c r="X2462" s="87" t="n"/>
    </row>
    <row r="2463">
      <c r="A2463" s="13" t="n"/>
      <c r="B2463" s="14" t="n"/>
      <c r="C2463" s="14" t="n"/>
      <c r="D2463" s="14" t="n"/>
      <c r="E2463" s="13" t="n"/>
      <c r="F2463" s="13" t="n"/>
      <c r="G2463" s="14" t="n"/>
      <c r="H2463" s="15" t="n"/>
      <c r="I2463" s="15" t="n"/>
      <c r="J2463" s="40" t="n"/>
      <c r="K2463" s="15" t="n"/>
      <c r="L2463" s="15" t="n"/>
      <c r="M2463" s="15" t="n"/>
      <c r="N2463" s="14" t="n"/>
      <c r="O2463" s="13" t="n"/>
      <c r="P2463" s="14" t="n"/>
      <c r="Q2463" s="15">
        <f>IF(N2463="Sí",0,H2463-I2463-K2463)</f>
        <v/>
      </c>
      <c r="R2463" s="14">
        <f>F2463-TODAY()</f>
        <v/>
      </c>
      <c r="S2463" s="14">
        <f>IF(N2463="Sí","🟢 Pagado",IF(R2463&lt;0,"🔴 Vencido",IF(R2463&lt;=7,"🟡 Por vencer","")))</f>
        <v/>
      </c>
      <c r="T2463" s="88" t="n"/>
      <c r="U2463" s="89" t="n"/>
      <c r="V2463" s="89" t="n"/>
      <c r="W2463" s="89" t="n"/>
      <c r="X2463" s="87" t="n"/>
    </row>
    <row r="2464">
      <c r="A2464" s="13" t="n"/>
      <c r="B2464" s="14" t="n"/>
      <c r="C2464" s="14" t="n"/>
      <c r="D2464" s="14" t="n"/>
      <c r="E2464" s="13" t="n"/>
      <c r="F2464" s="13" t="n"/>
      <c r="G2464" s="14" t="n"/>
      <c r="H2464" s="15" t="n"/>
      <c r="I2464" s="15" t="n"/>
      <c r="J2464" s="40" t="n"/>
      <c r="K2464" s="15" t="n"/>
      <c r="L2464" s="15" t="n"/>
      <c r="M2464" s="15" t="n"/>
      <c r="N2464" s="14" t="n"/>
      <c r="O2464" s="13" t="n"/>
      <c r="P2464" s="14" t="n"/>
      <c r="Q2464" s="15">
        <f>IF(N2464="Sí",0,H2464-I2464-K2464)</f>
        <v/>
      </c>
      <c r="R2464" s="14">
        <f>F2464-TODAY()</f>
        <v/>
      </c>
      <c r="S2464" s="14">
        <f>IF(N2464="Sí","🟢 Pagado",IF(R2464&lt;0,"🔴 Vencido",IF(R2464&lt;=7,"🟡 Por vencer","")))</f>
        <v/>
      </c>
      <c r="T2464" s="88" t="n"/>
      <c r="U2464" s="89" t="n"/>
      <c r="V2464" s="89" t="n"/>
      <c r="W2464" s="89" t="n"/>
      <c r="X2464" s="87" t="n"/>
    </row>
    <row r="2465">
      <c r="A2465" s="13" t="n"/>
      <c r="B2465" s="14" t="n"/>
      <c r="C2465" s="14" t="n"/>
      <c r="D2465" s="14" t="n"/>
      <c r="E2465" s="13" t="n"/>
      <c r="F2465" s="13" t="n"/>
      <c r="G2465" s="14" t="n"/>
      <c r="H2465" s="15" t="n"/>
      <c r="I2465" s="15" t="n"/>
      <c r="J2465" s="40" t="n"/>
      <c r="K2465" s="15" t="n"/>
      <c r="L2465" s="15" t="n"/>
      <c r="M2465" s="15" t="n"/>
      <c r="N2465" s="14" t="n"/>
      <c r="O2465" s="13" t="n"/>
      <c r="P2465" s="14" t="n"/>
      <c r="Q2465" s="15">
        <f>IF(N2465="Sí",0,H2465-I2465-K2465)</f>
        <v/>
      </c>
      <c r="R2465" s="14">
        <f>F2465-TODAY()</f>
        <v/>
      </c>
      <c r="S2465" s="14">
        <f>IF(N2465="Sí","🟢 Pagado",IF(R2465&lt;0,"🔴 Vencido",IF(R2465&lt;=7,"🟡 Por vencer","")))</f>
        <v/>
      </c>
      <c r="T2465" s="88" t="n"/>
      <c r="U2465" s="89" t="n"/>
      <c r="V2465" s="89" t="n"/>
      <c r="W2465" s="89" t="n"/>
      <c r="X2465" s="87" t="n"/>
    </row>
    <row r="2466">
      <c r="A2466" s="13" t="n"/>
      <c r="B2466" s="14" t="n"/>
      <c r="C2466" s="14" t="n"/>
      <c r="D2466" s="14" t="n"/>
      <c r="E2466" s="13" t="n"/>
      <c r="F2466" s="13" t="n"/>
      <c r="G2466" s="14" t="n"/>
      <c r="H2466" s="15" t="n"/>
      <c r="I2466" s="15" t="n"/>
      <c r="J2466" s="40" t="n"/>
      <c r="K2466" s="15" t="n"/>
      <c r="L2466" s="15" t="n"/>
      <c r="M2466" s="15" t="n"/>
      <c r="N2466" s="14" t="n"/>
      <c r="O2466" s="13" t="n"/>
      <c r="P2466" s="14" t="n"/>
      <c r="Q2466" s="15">
        <f>IF(N2466="Sí",0,H2466-I2466-K2466)</f>
        <v/>
      </c>
      <c r="R2466" s="14">
        <f>F2466-TODAY()</f>
        <v/>
      </c>
      <c r="S2466" s="14">
        <f>IF(N2466="Sí","🟢 Pagado",IF(R2466&lt;0,"🔴 Vencido",IF(R2466&lt;=7,"🟡 Por vencer","")))</f>
        <v/>
      </c>
      <c r="T2466" s="88" t="n"/>
      <c r="U2466" s="89" t="n"/>
      <c r="V2466" s="89" t="n"/>
      <c r="W2466" s="89" t="n"/>
      <c r="X2466" s="87" t="n"/>
    </row>
    <row r="2467">
      <c r="A2467" s="13" t="n"/>
      <c r="B2467" s="14" t="n"/>
      <c r="C2467" s="14" t="n"/>
      <c r="D2467" s="14" t="n"/>
      <c r="E2467" s="13" t="n"/>
      <c r="F2467" s="13" t="n"/>
      <c r="G2467" s="14" t="n"/>
      <c r="H2467" s="15" t="n"/>
      <c r="I2467" s="15" t="n"/>
      <c r="J2467" s="40" t="n"/>
      <c r="K2467" s="15" t="n"/>
      <c r="L2467" s="15" t="n"/>
      <c r="M2467" s="15" t="n"/>
      <c r="N2467" s="14" t="n"/>
      <c r="O2467" s="13" t="n"/>
      <c r="P2467" s="14" t="n"/>
      <c r="Q2467" s="15">
        <f>IF(N2467="Sí",0,H2467-I2467-K2467)</f>
        <v/>
      </c>
      <c r="R2467" s="14">
        <f>F2467-TODAY()</f>
        <v/>
      </c>
      <c r="S2467" s="14">
        <f>IF(N2467="Sí","🟢 Pagado",IF(R2467&lt;0,"🔴 Vencido",IF(R2467&lt;=7,"🟡 Por vencer","")))</f>
        <v/>
      </c>
      <c r="T2467" s="88" t="n"/>
      <c r="U2467" s="89" t="n"/>
      <c r="V2467" s="89" t="n"/>
      <c r="W2467" s="89" t="n"/>
      <c r="X2467" s="87" t="n"/>
    </row>
    <row r="2468">
      <c r="A2468" s="13" t="n"/>
      <c r="B2468" s="14" t="n"/>
      <c r="C2468" s="14" t="n"/>
      <c r="D2468" s="14" t="n"/>
      <c r="E2468" s="13" t="n"/>
      <c r="F2468" s="13" t="n"/>
      <c r="G2468" s="14" t="n"/>
      <c r="H2468" s="15" t="n"/>
      <c r="I2468" s="15" t="n"/>
      <c r="J2468" s="40" t="n"/>
      <c r="K2468" s="15" t="n"/>
      <c r="L2468" s="15" t="n"/>
      <c r="M2468" s="15" t="n"/>
      <c r="N2468" s="14" t="n"/>
      <c r="O2468" s="13" t="n"/>
      <c r="P2468" s="14" t="n"/>
      <c r="Q2468" s="15">
        <f>IF(N2468="Sí",0,H2468-I2468-K2468)</f>
        <v/>
      </c>
      <c r="R2468" s="14">
        <f>F2468-TODAY()</f>
        <v/>
      </c>
      <c r="S2468" s="14">
        <f>IF(N2468="Sí","🟢 Pagado",IF(R2468&lt;0,"🔴 Vencido",IF(R2468&lt;=7,"🟡 Por vencer","")))</f>
        <v/>
      </c>
      <c r="T2468" s="88" t="n"/>
      <c r="U2468" s="89" t="n"/>
      <c r="V2468" s="89" t="n"/>
      <c r="W2468" s="89" t="n"/>
      <c r="X2468" s="87" t="n"/>
    </row>
    <row r="2469">
      <c r="A2469" s="13" t="n"/>
      <c r="B2469" s="14" t="n"/>
      <c r="C2469" s="14" t="n"/>
      <c r="D2469" s="14" t="n"/>
      <c r="E2469" s="13" t="n"/>
      <c r="F2469" s="13" t="n"/>
      <c r="G2469" s="14" t="n"/>
      <c r="H2469" s="15" t="n"/>
      <c r="I2469" s="15" t="n"/>
      <c r="J2469" s="40" t="n"/>
      <c r="K2469" s="15" t="n"/>
      <c r="L2469" s="15" t="n"/>
      <c r="M2469" s="15" t="n"/>
      <c r="N2469" s="14" t="n"/>
      <c r="O2469" s="13" t="n"/>
      <c r="P2469" s="14" t="n"/>
      <c r="Q2469" s="15">
        <f>IF(N2469="Sí",0,H2469-I2469-K2469)</f>
        <v/>
      </c>
      <c r="R2469" s="14">
        <f>F2469-TODAY()</f>
        <v/>
      </c>
      <c r="S2469" s="14">
        <f>IF(N2469="Sí","🟢 Pagado",IF(R2469&lt;0,"🔴 Vencido",IF(R2469&lt;=7,"🟡 Por vencer","")))</f>
        <v/>
      </c>
      <c r="T2469" s="88" t="n"/>
      <c r="U2469" s="89" t="n"/>
      <c r="V2469" s="89" t="n"/>
      <c r="W2469" s="89" t="n"/>
      <c r="X2469" s="87" t="n"/>
    </row>
    <row r="2470">
      <c r="A2470" s="13" t="n"/>
      <c r="B2470" s="14" t="n"/>
      <c r="C2470" s="14" t="n"/>
      <c r="D2470" s="14" t="n"/>
      <c r="E2470" s="13" t="n"/>
      <c r="F2470" s="13" t="n"/>
      <c r="G2470" s="14" t="n"/>
      <c r="H2470" s="15" t="n"/>
      <c r="I2470" s="15" t="n"/>
      <c r="J2470" s="40" t="n"/>
      <c r="K2470" s="15" t="n"/>
      <c r="L2470" s="15" t="n"/>
      <c r="M2470" s="15" t="n"/>
      <c r="N2470" s="14" t="n"/>
      <c r="O2470" s="13" t="n"/>
      <c r="P2470" s="14" t="n"/>
      <c r="Q2470" s="15">
        <f>IF(N2470="Sí",0,H2470-I2470-K2470)</f>
        <v/>
      </c>
      <c r="R2470" s="14">
        <f>F2470-TODAY()</f>
        <v/>
      </c>
      <c r="S2470" s="14">
        <f>IF(N2470="Sí","🟢 Pagado",IF(R2470&lt;0,"🔴 Vencido",IF(R2470&lt;=7,"🟡 Por vencer","")))</f>
        <v/>
      </c>
      <c r="T2470" s="88" t="n"/>
      <c r="U2470" s="89" t="n"/>
      <c r="V2470" s="89" t="n"/>
      <c r="W2470" s="89" t="n"/>
      <c r="X2470" s="87" t="n"/>
    </row>
    <row r="2471">
      <c r="A2471" s="13" t="n"/>
      <c r="B2471" s="14" t="n"/>
      <c r="C2471" s="14" t="n"/>
      <c r="D2471" s="14" t="n"/>
      <c r="E2471" s="13" t="n"/>
      <c r="F2471" s="13" t="n"/>
      <c r="G2471" s="14" t="n"/>
      <c r="H2471" s="15" t="n"/>
      <c r="I2471" s="15" t="n"/>
      <c r="J2471" s="40" t="n"/>
      <c r="K2471" s="15" t="n"/>
      <c r="L2471" s="15" t="n"/>
      <c r="M2471" s="15" t="n"/>
      <c r="N2471" s="14" t="n"/>
      <c r="O2471" s="13" t="n"/>
      <c r="P2471" s="14" t="n"/>
      <c r="Q2471" s="15">
        <f>IF(N2471="Sí",0,H2471-I2471-K2471)</f>
        <v/>
      </c>
      <c r="R2471" s="14">
        <f>F2471-TODAY()</f>
        <v/>
      </c>
      <c r="S2471" s="14">
        <f>IF(N2471="Sí","🟢 Pagado",IF(R2471&lt;0,"🔴 Vencido",IF(R2471&lt;=7,"🟡 Por vencer","")))</f>
        <v/>
      </c>
      <c r="T2471" s="88" t="n"/>
      <c r="U2471" s="89" t="n"/>
      <c r="V2471" s="89" t="n"/>
      <c r="W2471" s="89" t="n"/>
      <c r="X2471" s="87" t="n"/>
    </row>
    <row r="2472">
      <c r="A2472" s="13" t="n"/>
      <c r="B2472" s="14" t="n"/>
      <c r="C2472" s="14" t="n"/>
      <c r="D2472" s="14" t="n"/>
      <c r="E2472" s="13" t="n"/>
      <c r="F2472" s="13" t="n"/>
      <c r="G2472" s="14" t="n"/>
      <c r="H2472" s="15" t="n"/>
      <c r="I2472" s="15" t="n"/>
      <c r="J2472" s="40" t="n"/>
      <c r="K2472" s="15" t="n"/>
      <c r="L2472" s="15" t="n"/>
      <c r="M2472" s="15" t="n"/>
      <c r="N2472" s="14" t="n"/>
      <c r="O2472" s="13" t="n"/>
      <c r="P2472" s="14" t="n"/>
      <c r="Q2472" s="15">
        <f>IF(N2472="Sí",0,H2472-I2472-K2472)</f>
        <v/>
      </c>
      <c r="R2472" s="14">
        <f>F2472-TODAY()</f>
        <v/>
      </c>
      <c r="S2472" s="14">
        <f>IF(N2472="Sí","🟢 Pagado",IF(R2472&lt;0,"🔴 Vencido",IF(R2472&lt;=7,"🟡 Por vencer","")))</f>
        <v/>
      </c>
      <c r="T2472" s="88" t="n"/>
      <c r="U2472" s="89" t="n"/>
      <c r="V2472" s="89" t="n"/>
      <c r="W2472" s="89" t="n"/>
      <c r="X2472" s="87" t="n"/>
    </row>
    <row r="2473">
      <c r="A2473" s="13" t="n"/>
      <c r="B2473" s="14" t="n"/>
      <c r="C2473" s="14" t="n"/>
      <c r="D2473" s="14" t="n"/>
      <c r="E2473" s="13" t="n"/>
      <c r="F2473" s="13" t="n"/>
      <c r="G2473" s="14" t="n"/>
      <c r="H2473" s="15" t="n"/>
      <c r="I2473" s="15" t="n"/>
      <c r="J2473" s="40" t="n"/>
      <c r="K2473" s="15" t="n"/>
      <c r="L2473" s="15" t="n"/>
      <c r="M2473" s="15" t="n"/>
      <c r="N2473" s="14" t="n"/>
      <c r="O2473" s="13" t="n"/>
      <c r="P2473" s="14" t="n"/>
      <c r="Q2473" s="15">
        <f>IF(N2473="Sí",0,H2473-I2473-K2473)</f>
        <v/>
      </c>
      <c r="R2473" s="14">
        <f>F2473-TODAY()</f>
        <v/>
      </c>
      <c r="S2473" s="14">
        <f>IF(N2473="Sí","🟢 Pagado",IF(R2473&lt;0,"🔴 Vencido",IF(R2473&lt;=7,"🟡 Por vencer","")))</f>
        <v/>
      </c>
      <c r="T2473" s="88" t="n"/>
      <c r="U2473" s="89" t="n"/>
      <c r="V2473" s="89" t="n"/>
      <c r="W2473" s="89" t="n"/>
      <c r="X2473" s="87" t="n"/>
    </row>
    <row r="2474">
      <c r="A2474" s="13" t="n"/>
      <c r="B2474" s="14" t="n"/>
      <c r="C2474" s="14" t="n"/>
      <c r="D2474" s="14" t="n"/>
      <c r="E2474" s="13" t="n"/>
      <c r="F2474" s="13" t="n"/>
      <c r="G2474" s="14" t="n"/>
      <c r="H2474" s="15" t="n"/>
      <c r="I2474" s="15" t="n"/>
      <c r="J2474" s="40" t="n"/>
      <c r="K2474" s="15" t="n"/>
      <c r="L2474" s="15" t="n"/>
      <c r="M2474" s="15" t="n"/>
      <c r="N2474" s="14" t="n"/>
      <c r="O2474" s="13" t="n"/>
      <c r="P2474" s="14" t="n"/>
      <c r="Q2474" s="15">
        <f>IF(N2474="Sí",0,H2474-I2474-K2474)</f>
        <v/>
      </c>
      <c r="R2474" s="14">
        <f>F2474-TODAY()</f>
        <v/>
      </c>
      <c r="S2474" s="14">
        <f>IF(N2474="Sí","🟢 Pagado",IF(R2474&lt;0,"🔴 Vencido",IF(R2474&lt;=7,"🟡 Por vencer","")))</f>
        <v/>
      </c>
      <c r="T2474" s="88" t="n"/>
      <c r="U2474" s="89" t="n"/>
      <c r="V2474" s="89" t="n"/>
      <c r="W2474" s="89" t="n"/>
      <c r="X2474" s="87" t="n"/>
    </row>
    <row r="2475">
      <c r="A2475" s="13" t="n"/>
      <c r="B2475" s="14" t="n"/>
      <c r="C2475" s="14" t="n"/>
      <c r="D2475" s="14" t="n"/>
      <c r="E2475" s="13" t="n"/>
      <c r="F2475" s="13" t="n"/>
      <c r="G2475" s="14" t="n"/>
      <c r="H2475" s="15" t="n"/>
      <c r="I2475" s="15" t="n"/>
      <c r="J2475" s="40" t="n"/>
      <c r="K2475" s="15" t="n"/>
      <c r="L2475" s="15" t="n"/>
      <c r="M2475" s="15" t="n"/>
      <c r="N2475" s="14" t="n"/>
      <c r="O2475" s="13" t="n"/>
      <c r="P2475" s="14" t="n"/>
      <c r="Q2475" s="15">
        <f>IF(N2475="Sí",0,H2475-I2475-K2475)</f>
        <v/>
      </c>
      <c r="R2475" s="14">
        <f>F2475-TODAY()</f>
        <v/>
      </c>
      <c r="S2475" s="14">
        <f>IF(N2475="Sí","🟢 Pagado",IF(R2475&lt;0,"🔴 Vencido",IF(R2475&lt;=7,"🟡 Por vencer","")))</f>
        <v/>
      </c>
      <c r="T2475" s="88" t="n"/>
      <c r="U2475" s="89" t="n"/>
      <c r="V2475" s="89" t="n"/>
      <c r="W2475" s="89" t="n"/>
      <c r="X2475" s="87" t="n"/>
    </row>
    <row r="2476">
      <c r="A2476" s="13" t="n"/>
      <c r="B2476" s="14" t="n"/>
      <c r="C2476" s="14" t="n"/>
      <c r="D2476" s="14" t="n"/>
      <c r="E2476" s="13" t="n"/>
      <c r="F2476" s="13" t="n"/>
      <c r="G2476" s="14" t="n"/>
      <c r="H2476" s="15" t="n"/>
      <c r="I2476" s="15" t="n"/>
      <c r="J2476" s="40" t="n"/>
      <c r="K2476" s="15" t="n"/>
      <c r="L2476" s="15" t="n"/>
      <c r="M2476" s="15" t="n"/>
      <c r="N2476" s="14" t="n"/>
      <c r="O2476" s="13" t="n"/>
      <c r="P2476" s="14" t="n"/>
      <c r="Q2476" s="15">
        <f>IF(N2476="Sí",0,H2476-I2476-K2476)</f>
        <v/>
      </c>
      <c r="R2476" s="14">
        <f>F2476-TODAY()</f>
        <v/>
      </c>
      <c r="S2476" s="14">
        <f>IF(N2476="Sí","🟢 Pagado",IF(R2476&lt;0,"🔴 Vencido",IF(R2476&lt;=7,"🟡 Por vencer","")))</f>
        <v/>
      </c>
      <c r="T2476" s="88" t="n"/>
      <c r="U2476" s="89" t="n"/>
      <c r="V2476" s="89" t="n"/>
      <c r="W2476" s="89" t="n"/>
      <c r="X2476" s="87" t="n"/>
    </row>
    <row r="2477">
      <c r="A2477" s="13" t="n"/>
      <c r="B2477" s="14" t="n"/>
      <c r="C2477" s="14" t="n"/>
      <c r="D2477" s="14" t="n"/>
      <c r="E2477" s="13" t="n"/>
      <c r="F2477" s="13" t="n"/>
      <c r="G2477" s="14" t="n"/>
      <c r="H2477" s="15" t="n"/>
      <c r="I2477" s="15" t="n"/>
      <c r="J2477" s="40" t="n"/>
      <c r="K2477" s="15" t="n"/>
      <c r="L2477" s="15" t="n"/>
      <c r="M2477" s="15" t="n"/>
      <c r="N2477" s="14" t="n"/>
      <c r="O2477" s="13" t="n"/>
      <c r="P2477" s="14" t="n"/>
      <c r="Q2477" s="15">
        <f>IF(N2477="Sí",0,H2477-I2477-K2477)</f>
        <v/>
      </c>
      <c r="R2477" s="14">
        <f>F2477-TODAY()</f>
        <v/>
      </c>
      <c r="S2477" s="14">
        <f>IF(N2477="Sí","🟢 Pagado",IF(R2477&lt;0,"🔴 Vencido",IF(R2477&lt;=7,"🟡 Por vencer","")))</f>
        <v/>
      </c>
      <c r="T2477" s="88" t="n"/>
      <c r="U2477" s="89" t="n"/>
      <c r="V2477" s="89" t="n"/>
      <c r="W2477" s="89" t="n"/>
      <c r="X2477" s="87" t="n"/>
    </row>
    <row r="2478">
      <c r="A2478" s="13" t="n"/>
      <c r="B2478" s="14" t="n"/>
      <c r="C2478" s="14" t="n"/>
      <c r="D2478" s="14" t="n"/>
      <c r="E2478" s="13" t="n"/>
      <c r="F2478" s="13" t="n"/>
      <c r="G2478" s="14" t="n"/>
      <c r="H2478" s="15" t="n"/>
      <c r="I2478" s="15" t="n"/>
      <c r="J2478" s="40" t="n"/>
      <c r="K2478" s="15" t="n"/>
      <c r="L2478" s="15" t="n"/>
      <c r="M2478" s="15" t="n"/>
      <c r="N2478" s="14" t="n"/>
      <c r="O2478" s="13" t="n"/>
      <c r="P2478" s="14" t="n"/>
      <c r="Q2478" s="15">
        <f>IF(N2478="Sí",0,H2478-I2478-K2478)</f>
        <v/>
      </c>
      <c r="R2478" s="14">
        <f>F2478-TODAY()</f>
        <v/>
      </c>
      <c r="S2478" s="14">
        <f>IF(N2478="Sí","🟢 Pagado",IF(R2478&lt;0,"🔴 Vencido",IF(R2478&lt;=7,"🟡 Por vencer","")))</f>
        <v/>
      </c>
      <c r="T2478" s="88" t="n"/>
      <c r="U2478" s="89" t="n"/>
      <c r="V2478" s="89" t="n"/>
      <c r="W2478" s="89" t="n"/>
      <c r="X2478" s="87" t="n"/>
    </row>
    <row r="2479">
      <c r="A2479" s="13" t="n"/>
      <c r="B2479" s="14" t="n"/>
      <c r="C2479" s="14" t="n"/>
      <c r="D2479" s="14" t="n"/>
      <c r="E2479" s="13" t="n"/>
      <c r="F2479" s="13" t="n"/>
      <c r="G2479" s="14" t="n"/>
      <c r="H2479" s="15" t="n"/>
      <c r="I2479" s="15" t="n"/>
      <c r="J2479" s="40" t="n"/>
      <c r="K2479" s="15" t="n"/>
      <c r="L2479" s="15" t="n"/>
      <c r="M2479" s="15" t="n"/>
      <c r="N2479" s="14" t="n"/>
      <c r="O2479" s="13" t="n"/>
      <c r="P2479" s="14" t="n"/>
      <c r="Q2479" s="15">
        <f>IF(N2479="Sí",0,H2479-I2479-K2479)</f>
        <v/>
      </c>
      <c r="R2479" s="14">
        <f>F2479-TODAY()</f>
        <v/>
      </c>
      <c r="S2479" s="14">
        <f>IF(N2479="Sí","🟢 Pagado",IF(R2479&lt;0,"🔴 Vencido",IF(R2479&lt;=7,"🟡 Por vencer","")))</f>
        <v/>
      </c>
      <c r="T2479" s="88" t="n"/>
      <c r="U2479" s="89" t="n"/>
      <c r="V2479" s="89" t="n"/>
      <c r="W2479" s="89" t="n"/>
      <c r="X2479" s="87" t="n"/>
    </row>
    <row r="2480">
      <c r="A2480" s="13" t="n"/>
      <c r="B2480" s="14" t="n"/>
      <c r="C2480" s="14" t="n"/>
      <c r="D2480" s="14" t="n"/>
      <c r="E2480" s="13" t="n"/>
      <c r="F2480" s="13" t="n"/>
      <c r="G2480" s="14" t="n"/>
      <c r="H2480" s="15" t="n"/>
      <c r="I2480" s="15" t="n"/>
      <c r="J2480" s="40" t="n"/>
      <c r="K2480" s="15" t="n"/>
      <c r="L2480" s="15" t="n"/>
      <c r="M2480" s="15" t="n"/>
      <c r="N2480" s="14" t="n"/>
      <c r="O2480" s="13" t="n"/>
      <c r="P2480" s="14" t="n"/>
      <c r="Q2480" s="15">
        <f>IF(N2480="Sí",0,H2480-I2480-K2480)</f>
        <v/>
      </c>
      <c r="R2480" s="14">
        <f>F2480-TODAY()</f>
        <v/>
      </c>
      <c r="S2480" s="14">
        <f>IF(N2480="Sí","🟢 Pagado",IF(R2480&lt;0,"🔴 Vencido",IF(R2480&lt;=7,"🟡 Por vencer","")))</f>
        <v/>
      </c>
      <c r="T2480" s="88" t="n"/>
      <c r="U2480" s="89" t="n"/>
      <c r="V2480" s="89" t="n"/>
      <c r="W2480" s="89" t="n"/>
      <c r="X2480" s="87" t="n"/>
    </row>
    <row r="2481">
      <c r="A2481" s="13" t="n"/>
      <c r="B2481" s="14" t="n"/>
      <c r="C2481" s="14" t="n"/>
      <c r="D2481" s="14" t="n"/>
      <c r="E2481" s="13" t="n"/>
      <c r="F2481" s="13" t="n"/>
      <c r="G2481" s="14" t="n"/>
      <c r="H2481" s="15" t="n"/>
      <c r="I2481" s="15" t="n"/>
      <c r="J2481" s="40" t="n"/>
      <c r="K2481" s="15" t="n"/>
      <c r="L2481" s="15" t="n"/>
      <c r="M2481" s="15" t="n"/>
      <c r="N2481" s="14" t="n"/>
      <c r="O2481" s="13" t="n"/>
      <c r="P2481" s="14" t="n"/>
      <c r="Q2481" s="15">
        <f>IF(N2481="Sí",0,H2481-I2481-K2481)</f>
        <v/>
      </c>
      <c r="R2481" s="14">
        <f>F2481-TODAY()</f>
        <v/>
      </c>
      <c r="S2481" s="14">
        <f>IF(N2481="Sí","🟢 Pagado",IF(R2481&lt;0,"🔴 Vencido",IF(R2481&lt;=7,"🟡 Por vencer","")))</f>
        <v/>
      </c>
      <c r="T2481" s="88" t="n"/>
      <c r="U2481" s="89" t="n"/>
      <c r="V2481" s="89" t="n"/>
      <c r="W2481" s="89" t="n"/>
      <c r="X2481" s="87" t="n"/>
    </row>
    <row r="2482">
      <c r="A2482" s="13" t="n"/>
      <c r="B2482" s="14" t="n"/>
      <c r="C2482" s="14" t="n"/>
      <c r="D2482" s="14" t="n"/>
      <c r="E2482" s="13" t="n"/>
      <c r="F2482" s="13" t="n"/>
      <c r="G2482" s="14" t="n"/>
      <c r="H2482" s="15" t="n"/>
      <c r="I2482" s="15" t="n"/>
      <c r="J2482" s="40" t="n"/>
      <c r="K2482" s="15" t="n"/>
      <c r="L2482" s="15" t="n"/>
      <c r="M2482" s="15" t="n"/>
      <c r="N2482" s="14" t="n"/>
      <c r="O2482" s="13" t="n"/>
      <c r="P2482" s="14" t="n"/>
      <c r="Q2482" s="15">
        <f>IF(N2482="Sí",0,H2482-I2482-K2482)</f>
        <v/>
      </c>
      <c r="R2482" s="14">
        <f>F2482-TODAY()</f>
        <v/>
      </c>
      <c r="S2482" s="14">
        <f>IF(N2482="Sí","🟢 Pagado",IF(R2482&lt;0,"🔴 Vencido",IF(R2482&lt;=7,"🟡 Por vencer","")))</f>
        <v/>
      </c>
      <c r="T2482" s="88" t="n"/>
      <c r="U2482" s="89" t="n"/>
      <c r="V2482" s="89" t="n"/>
      <c r="W2482" s="89" t="n"/>
      <c r="X2482" s="87" t="n"/>
    </row>
    <row r="2483">
      <c r="A2483" s="13" t="n"/>
      <c r="B2483" s="14" t="n"/>
      <c r="C2483" s="14" t="n"/>
      <c r="D2483" s="14" t="n"/>
      <c r="E2483" s="13" t="n"/>
      <c r="F2483" s="13" t="n"/>
      <c r="G2483" s="14" t="n"/>
      <c r="H2483" s="15" t="n"/>
      <c r="I2483" s="15" t="n"/>
      <c r="J2483" s="40" t="n"/>
      <c r="K2483" s="15" t="n"/>
      <c r="L2483" s="15" t="n"/>
      <c r="M2483" s="15" t="n"/>
      <c r="N2483" s="14" t="n"/>
      <c r="O2483" s="13" t="n"/>
      <c r="P2483" s="14" t="n"/>
      <c r="Q2483" s="15">
        <f>IF(N2483="Sí",0,H2483-I2483-K2483)</f>
        <v/>
      </c>
      <c r="R2483" s="14">
        <f>F2483-TODAY()</f>
        <v/>
      </c>
      <c r="S2483" s="14">
        <f>IF(N2483="Sí","🟢 Pagado",IF(R2483&lt;0,"🔴 Vencido",IF(R2483&lt;=7,"🟡 Por vencer","")))</f>
        <v/>
      </c>
      <c r="T2483" s="88" t="n"/>
      <c r="U2483" s="89" t="n"/>
      <c r="V2483" s="89" t="n"/>
      <c r="W2483" s="89" t="n"/>
      <c r="X2483" s="87" t="n"/>
    </row>
    <row r="2484">
      <c r="A2484" s="13" t="n"/>
      <c r="B2484" s="14" t="n"/>
      <c r="C2484" s="14" t="n"/>
      <c r="D2484" s="14" t="n"/>
      <c r="E2484" s="13" t="n"/>
      <c r="F2484" s="13" t="n"/>
      <c r="G2484" s="14" t="n"/>
      <c r="H2484" s="15" t="n"/>
      <c r="I2484" s="15" t="n"/>
      <c r="J2484" s="40" t="n"/>
      <c r="K2484" s="15" t="n"/>
      <c r="L2484" s="15" t="n"/>
      <c r="M2484" s="15" t="n"/>
      <c r="N2484" s="14" t="n"/>
      <c r="O2484" s="13" t="n"/>
      <c r="P2484" s="14" t="n"/>
      <c r="Q2484" s="15">
        <f>IF(N2484="Sí",0,H2484-I2484-K2484)</f>
        <v/>
      </c>
      <c r="R2484" s="14">
        <f>F2484-TODAY()</f>
        <v/>
      </c>
      <c r="S2484" s="14">
        <f>IF(N2484="Sí","🟢 Pagado",IF(R2484&lt;0,"🔴 Vencido",IF(R2484&lt;=7,"🟡 Por vencer","")))</f>
        <v/>
      </c>
      <c r="T2484" s="88" t="n"/>
      <c r="U2484" s="89" t="n"/>
      <c r="V2484" s="89" t="n"/>
      <c r="W2484" s="89" t="n"/>
      <c r="X2484" s="87" t="n"/>
    </row>
    <row r="2485">
      <c r="A2485" s="13" t="n"/>
      <c r="B2485" s="14" t="n"/>
      <c r="C2485" s="14" t="n"/>
      <c r="D2485" s="14" t="n"/>
      <c r="E2485" s="13" t="n"/>
      <c r="F2485" s="13" t="n"/>
      <c r="G2485" s="14" t="n"/>
      <c r="H2485" s="15" t="n"/>
      <c r="I2485" s="15" t="n"/>
      <c r="J2485" s="40" t="n"/>
      <c r="K2485" s="15" t="n"/>
      <c r="L2485" s="15" t="n"/>
      <c r="M2485" s="15" t="n"/>
      <c r="N2485" s="14" t="n"/>
      <c r="O2485" s="13" t="n"/>
      <c r="P2485" s="14" t="n"/>
      <c r="Q2485" s="15">
        <f>IF(N2485="Sí",0,H2485-I2485-K2485)</f>
        <v/>
      </c>
      <c r="R2485" s="14">
        <f>F2485-TODAY()</f>
        <v/>
      </c>
      <c r="S2485" s="14">
        <f>IF(N2485="Sí","🟢 Pagado",IF(R2485&lt;0,"🔴 Vencido",IF(R2485&lt;=7,"🟡 Por vencer","")))</f>
        <v/>
      </c>
      <c r="T2485" s="88" t="n"/>
      <c r="U2485" s="89" t="n"/>
      <c r="V2485" s="89" t="n"/>
      <c r="W2485" s="89" t="n"/>
      <c r="X2485" s="87" t="n"/>
    </row>
    <row r="2486">
      <c r="A2486" s="13" t="n"/>
      <c r="B2486" s="14" t="n"/>
      <c r="C2486" s="14" t="n"/>
      <c r="D2486" s="14" t="n"/>
      <c r="E2486" s="13" t="n"/>
      <c r="F2486" s="13" t="n"/>
      <c r="G2486" s="14" t="n"/>
      <c r="H2486" s="15" t="n"/>
      <c r="I2486" s="15" t="n"/>
      <c r="J2486" s="40" t="n"/>
      <c r="K2486" s="15" t="n"/>
      <c r="L2486" s="15" t="n"/>
      <c r="M2486" s="15" t="n"/>
      <c r="N2486" s="14" t="n"/>
      <c r="O2486" s="13" t="n"/>
      <c r="P2486" s="14" t="n"/>
      <c r="Q2486" s="15">
        <f>IF(N2486="Sí",0,H2486-I2486-K2486)</f>
        <v/>
      </c>
      <c r="R2486" s="14">
        <f>F2486-TODAY()</f>
        <v/>
      </c>
      <c r="S2486" s="14">
        <f>IF(N2486="Sí","🟢 Pagado",IF(R2486&lt;0,"🔴 Vencido",IF(R2486&lt;=7,"🟡 Por vencer","")))</f>
        <v/>
      </c>
      <c r="T2486" s="88" t="n"/>
      <c r="U2486" s="89" t="n"/>
      <c r="V2486" s="89" t="n"/>
      <c r="W2486" s="89" t="n"/>
      <c r="X2486" s="87" t="n"/>
    </row>
    <row r="2487">
      <c r="A2487" s="13" t="n"/>
      <c r="B2487" s="14" t="n"/>
      <c r="C2487" s="14" t="n"/>
      <c r="D2487" s="14" t="n"/>
      <c r="E2487" s="13" t="n"/>
      <c r="F2487" s="13" t="n"/>
      <c r="G2487" s="14" t="n"/>
      <c r="H2487" s="15" t="n"/>
      <c r="I2487" s="15" t="n"/>
      <c r="J2487" s="40" t="n"/>
      <c r="K2487" s="15" t="n"/>
      <c r="L2487" s="15" t="n"/>
      <c r="M2487" s="15" t="n"/>
      <c r="N2487" s="14" t="n"/>
      <c r="O2487" s="13" t="n"/>
      <c r="P2487" s="14" t="n"/>
      <c r="Q2487" s="15">
        <f>IF(N2487="Sí",0,H2487-I2487-K2487)</f>
        <v/>
      </c>
      <c r="R2487" s="14">
        <f>F2487-TODAY()</f>
        <v/>
      </c>
      <c r="S2487" s="14">
        <f>IF(N2487="Sí","🟢 Pagado",IF(R2487&lt;0,"🔴 Vencido",IF(R2487&lt;=7,"🟡 Por vencer","")))</f>
        <v/>
      </c>
      <c r="T2487" s="88" t="n"/>
      <c r="U2487" s="89" t="n"/>
      <c r="V2487" s="89" t="n"/>
      <c r="W2487" s="89" t="n"/>
      <c r="X2487" s="87" t="n"/>
    </row>
    <row r="2488">
      <c r="A2488" s="13" t="n"/>
      <c r="B2488" s="14" t="n"/>
      <c r="C2488" s="14" t="n"/>
      <c r="D2488" s="14" t="n"/>
      <c r="E2488" s="13" t="n"/>
      <c r="F2488" s="13" t="n"/>
      <c r="G2488" s="14" t="n"/>
      <c r="H2488" s="15" t="n"/>
      <c r="I2488" s="15" t="n"/>
      <c r="J2488" s="40" t="n"/>
      <c r="K2488" s="15" t="n"/>
      <c r="L2488" s="15" t="n"/>
      <c r="M2488" s="15" t="n"/>
      <c r="N2488" s="14" t="n"/>
      <c r="O2488" s="13" t="n"/>
      <c r="P2488" s="14" t="n"/>
      <c r="Q2488" s="15">
        <f>IF(N2488="Sí",0,H2488-I2488-K2488)</f>
        <v/>
      </c>
      <c r="R2488" s="14">
        <f>F2488-TODAY()</f>
        <v/>
      </c>
      <c r="S2488" s="14">
        <f>IF(N2488="Sí","🟢 Pagado",IF(R2488&lt;0,"🔴 Vencido",IF(R2488&lt;=7,"🟡 Por vencer","")))</f>
        <v/>
      </c>
      <c r="T2488" s="88" t="n"/>
      <c r="U2488" s="89" t="n"/>
      <c r="V2488" s="89" t="n"/>
      <c r="W2488" s="89" t="n"/>
      <c r="X2488" s="87" t="n"/>
    </row>
    <row r="2489">
      <c r="A2489" s="13" t="n"/>
      <c r="B2489" s="14" t="n"/>
      <c r="C2489" s="14" t="n"/>
      <c r="D2489" s="14" t="n"/>
      <c r="E2489" s="13" t="n"/>
      <c r="F2489" s="13" t="n"/>
      <c r="G2489" s="14" t="n"/>
      <c r="H2489" s="15" t="n"/>
      <c r="I2489" s="15" t="n"/>
      <c r="J2489" s="40" t="n"/>
      <c r="K2489" s="15" t="n"/>
      <c r="L2489" s="15" t="n"/>
      <c r="M2489" s="15" t="n"/>
      <c r="N2489" s="14" t="n"/>
      <c r="O2489" s="13" t="n"/>
      <c r="P2489" s="14" t="n"/>
      <c r="Q2489" s="15">
        <f>IF(N2489="Sí",0,H2489-I2489-K2489)</f>
        <v/>
      </c>
      <c r="R2489" s="14">
        <f>F2489-TODAY()</f>
        <v/>
      </c>
      <c r="S2489" s="14">
        <f>IF(N2489="Sí","🟢 Pagado",IF(R2489&lt;0,"🔴 Vencido",IF(R2489&lt;=7,"🟡 Por vencer","")))</f>
        <v/>
      </c>
      <c r="T2489" s="88" t="n"/>
      <c r="U2489" s="89" t="n"/>
      <c r="V2489" s="89" t="n"/>
      <c r="W2489" s="89" t="n"/>
      <c r="X2489" s="87" t="n"/>
    </row>
    <row r="2490">
      <c r="A2490" s="13" t="n"/>
      <c r="B2490" s="14" t="n"/>
      <c r="C2490" s="14" t="n"/>
      <c r="D2490" s="14" t="n"/>
      <c r="E2490" s="13" t="n"/>
      <c r="F2490" s="13" t="n"/>
      <c r="G2490" s="14" t="n"/>
      <c r="H2490" s="15" t="n"/>
      <c r="I2490" s="15" t="n"/>
      <c r="J2490" s="40" t="n"/>
      <c r="K2490" s="15" t="n"/>
      <c r="L2490" s="15" t="n"/>
      <c r="M2490" s="15" t="n"/>
      <c r="N2490" s="14" t="n"/>
      <c r="O2490" s="13" t="n"/>
      <c r="P2490" s="14" t="n"/>
      <c r="Q2490" s="15">
        <f>IF(N2490="Sí",0,H2490-I2490-K2490)</f>
        <v/>
      </c>
      <c r="R2490" s="14">
        <f>F2490-TODAY()</f>
        <v/>
      </c>
      <c r="S2490" s="14">
        <f>IF(N2490="Sí","🟢 Pagado",IF(R2490&lt;0,"🔴 Vencido",IF(R2490&lt;=7,"🟡 Por vencer","")))</f>
        <v/>
      </c>
      <c r="T2490" s="88" t="n"/>
      <c r="U2490" s="89" t="n"/>
      <c r="V2490" s="89" t="n"/>
      <c r="W2490" s="89" t="n"/>
      <c r="X2490" s="87" t="n"/>
    </row>
    <row r="2491">
      <c r="A2491" s="13" t="n"/>
      <c r="B2491" s="14" t="n"/>
      <c r="C2491" s="14" t="n"/>
      <c r="D2491" s="14" t="n"/>
      <c r="E2491" s="13" t="n"/>
      <c r="F2491" s="13" t="n"/>
      <c r="G2491" s="14" t="n"/>
      <c r="H2491" s="15" t="n"/>
      <c r="I2491" s="15" t="n"/>
      <c r="J2491" s="40" t="n"/>
      <c r="K2491" s="15" t="n"/>
      <c r="L2491" s="15" t="n"/>
      <c r="M2491" s="15" t="n"/>
      <c r="N2491" s="14" t="n"/>
      <c r="O2491" s="13" t="n"/>
      <c r="P2491" s="14" t="n"/>
      <c r="Q2491" s="15">
        <f>IF(N2491="Sí",0,H2491-I2491-K2491)</f>
        <v/>
      </c>
      <c r="R2491" s="14">
        <f>F2491-TODAY()</f>
        <v/>
      </c>
      <c r="S2491" s="14">
        <f>IF(N2491="Sí","🟢 Pagado",IF(R2491&lt;0,"🔴 Vencido",IF(R2491&lt;=7,"🟡 Por vencer","")))</f>
        <v/>
      </c>
      <c r="T2491" s="88" t="n"/>
      <c r="U2491" s="89" t="n"/>
      <c r="V2491" s="89" t="n"/>
      <c r="W2491" s="89" t="n"/>
      <c r="X2491" s="87" t="n"/>
    </row>
    <row r="2492">
      <c r="A2492" s="13" t="n"/>
      <c r="B2492" s="14" t="n"/>
      <c r="C2492" s="14" t="n"/>
      <c r="D2492" s="14" t="n"/>
      <c r="E2492" s="13" t="n"/>
      <c r="F2492" s="13" t="n"/>
      <c r="G2492" s="14" t="n"/>
      <c r="H2492" s="15" t="n"/>
      <c r="I2492" s="15" t="n"/>
      <c r="J2492" s="40" t="n"/>
      <c r="K2492" s="15" t="n"/>
      <c r="L2492" s="15" t="n"/>
      <c r="M2492" s="15" t="n"/>
      <c r="N2492" s="14" t="n"/>
      <c r="O2492" s="13" t="n"/>
      <c r="P2492" s="14" t="n"/>
      <c r="Q2492" s="15">
        <f>IF(N2492="Sí",0,H2492-I2492-K2492)</f>
        <v/>
      </c>
      <c r="R2492" s="14">
        <f>F2492-TODAY()</f>
        <v/>
      </c>
      <c r="S2492" s="14">
        <f>IF(N2492="Sí","🟢 Pagado",IF(R2492&lt;0,"🔴 Vencido",IF(R2492&lt;=7,"🟡 Por vencer","")))</f>
        <v/>
      </c>
      <c r="T2492" s="88" t="n"/>
      <c r="U2492" s="89" t="n"/>
      <c r="V2492" s="89" t="n"/>
      <c r="W2492" s="89" t="n"/>
      <c r="X2492" s="87" t="n"/>
    </row>
    <row r="2493">
      <c r="A2493" s="13" t="n"/>
      <c r="B2493" s="14" t="n"/>
      <c r="C2493" s="14" t="n"/>
      <c r="D2493" s="14" t="n"/>
      <c r="E2493" s="13" t="n"/>
      <c r="F2493" s="13" t="n"/>
      <c r="G2493" s="14" t="n"/>
      <c r="H2493" s="15" t="n"/>
      <c r="I2493" s="15" t="n"/>
      <c r="J2493" s="40" t="n"/>
      <c r="K2493" s="15" t="n"/>
      <c r="L2493" s="15" t="n"/>
      <c r="M2493" s="15" t="n"/>
      <c r="N2493" s="14" t="n"/>
      <c r="O2493" s="13" t="n"/>
      <c r="P2493" s="14" t="n"/>
      <c r="Q2493" s="15">
        <f>IF(N2493="Sí",0,H2493-I2493-K2493)</f>
        <v/>
      </c>
      <c r="R2493" s="14">
        <f>F2493-TODAY()</f>
        <v/>
      </c>
      <c r="S2493" s="14">
        <f>IF(N2493="Sí","🟢 Pagado",IF(R2493&lt;0,"🔴 Vencido",IF(R2493&lt;=7,"🟡 Por vencer","")))</f>
        <v/>
      </c>
      <c r="T2493" s="88" t="n"/>
      <c r="U2493" s="89" t="n"/>
      <c r="V2493" s="89" t="n"/>
      <c r="W2493" s="89" t="n"/>
      <c r="X2493" s="87" t="n"/>
    </row>
    <row r="2494">
      <c r="A2494" s="13" t="n"/>
      <c r="B2494" s="14" t="n"/>
      <c r="C2494" s="14" t="n"/>
      <c r="D2494" s="14" t="n"/>
      <c r="E2494" s="13" t="n"/>
      <c r="F2494" s="13" t="n"/>
      <c r="G2494" s="14" t="n"/>
      <c r="H2494" s="15" t="n"/>
      <c r="I2494" s="15" t="n"/>
      <c r="J2494" s="40" t="n"/>
      <c r="K2494" s="15" t="n"/>
      <c r="L2494" s="15" t="n"/>
      <c r="M2494" s="15" t="n"/>
      <c r="N2494" s="14" t="n"/>
      <c r="O2494" s="13" t="n"/>
      <c r="P2494" s="14" t="n"/>
      <c r="Q2494" s="15">
        <f>IF(N2494="Sí",0,H2494-I2494-K2494)</f>
        <v/>
      </c>
      <c r="R2494" s="14">
        <f>F2494-TODAY()</f>
        <v/>
      </c>
      <c r="S2494" s="14">
        <f>IF(N2494="Sí","🟢 Pagado",IF(R2494&lt;0,"🔴 Vencido",IF(R2494&lt;=7,"🟡 Por vencer","")))</f>
        <v/>
      </c>
      <c r="T2494" s="88" t="n"/>
      <c r="U2494" s="89" t="n"/>
      <c r="V2494" s="89" t="n"/>
      <c r="W2494" s="89" t="n"/>
      <c r="X2494" s="87" t="n"/>
    </row>
    <row r="2495">
      <c r="A2495" s="13" t="n"/>
      <c r="B2495" s="14" t="n"/>
      <c r="C2495" s="14" t="n"/>
      <c r="D2495" s="14" t="n"/>
      <c r="E2495" s="13" t="n"/>
      <c r="F2495" s="13" t="n"/>
      <c r="G2495" s="14" t="n"/>
      <c r="H2495" s="15" t="n"/>
      <c r="I2495" s="15" t="n"/>
      <c r="J2495" s="40" t="n"/>
      <c r="K2495" s="15" t="n"/>
      <c r="L2495" s="15" t="n"/>
      <c r="M2495" s="15" t="n"/>
      <c r="N2495" s="14" t="n"/>
      <c r="O2495" s="13" t="n"/>
      <c r="P2495" s="14" t="n"/>
      <c r="Q2495" s="15">
        <f>IF(N2495="Sí",0,H2495-I2495-K2495)</f>
        <v/>
      </c>
      <c r="R2495" s="14">
        <f>F2495-TODAY()</f>
        <v/>
      </c>
      <c r="S2495" s="14">
        <f>IF(N2495="Sí","🟢 Pagado",IF(R2495&lt;0,"🔴 Vencido",IF(R2495&lt;=7,"🟡 Por vencer","")))</f>
        <v/>
      </c>
      <c r="T2495" s="88" t="n"/>
      <c r="U2495" s="89" t="n"/>
      <c r="V2495" s="89" t="n"/>
      <c r="W2495" s="89" t="n"/>
      <c r="X2495" s="87" t="n"/>
    </row>
    <row r="2496">
      <c r="A2496" s="13" t="n"/>
      <c r="B2496" s="14" t="n"/>
      <c r="C2496" s="14" t="n"/>
      <c r="D2496" s="14" t="n"/>
      <c r="E2496" s="13" t="n"/>
      <c r="F2496" s="13" t="n"/>
      <c r="G2496" s="14" t="n"/>
      <c r="H2496" s="15" t="n"/>
      <c r="I2496" s="15" t="n"/>
      <c r="J2496" s="40" t="n"/>
      <c r="K2496" s="15" t="n"/>
      <c r="L2496" s="15" t="n"/>
      <c r="M2496" s="15" t="n"/>
      <c r="N2496" s="14" t="n"/>
      <c r="O2496" s="13" t="n"/>
      <c r="P2496" s="14" t="n"/>
      <c r="Q2496" s="15">
        <f>IF(N2496="Sí",0,H2496-I2496-K2496)</f>
        <v/>
      </c>
      <c r="R2496" s="14">
        <f>F2496-TODAY()</f>
        <v/>
      </c>
      <c r="S2496" s="14">
        <f>IF(N2496="Sí","🟢 Pagado",IF(R2496&lt;0,"🔴 Vencido",IF(R2496&lt;=7,"🟡 Por vencer","")))</f>
        <v/>
      </c>
      <c r="T2496" s="88" t="n"/>
      <c r="U2496" s="89" t="n"/>
      <c r="V2496" s="89" t="n"/>
      <c r="W2496" s="89" t="n"/>
      <c r="X2496" s="87" t="n"/>
    </row>
    <row r="2497">
      <c r="A2497" s="13" t="n"/>
      <c r="B2497" s="14" t="n"/>
      <c r="C2497" s="14" t="n"/>
      <c r="D2497" s="14" t="n"/>
      <c r="E2497" s="13" t="n"/>
      <c r="F2497" s="13" t="n"/>
      <c r="G2497" s="14" t="n"/>
      <c r="H2497" s="15" t="n"/>
      <c r="I2497" s="15" t="n"/>
      <c r="J2497" s="40" t="n"/>
      <c r="K2497" s="15" t="n"/>
      <c r="L2497" s="15" t="n"/>
      <c r="M2497" s="15" t="n"/>
      <c r="N2497" s="14" t="n"/>
      <c r="O2497" s="13" t="n"/>
      <c r="P2497" s="14" t="n"/>
      <c r="Q2497" s="15">
        <f>IF(N2497="Sí",0,H2497-I2497-K2497)</f>
        <v/>
      </c>
      <c r="R2497" s="14">
        <f>F2497-TODAY()</f>
        <v/>
      </c>
      <c r="S2497" s="14">
        <f>IF(N2497="Sí","🟢 Pagado",IF(R2497&lt;0,"🔴 Vencido",IF(R2497&lt;=7,"🟡 Por vencer","")))</f>
        <v/>
      </c>
      <c r="T2497" s="88" t="n"/>
      <c r="U2497" s="89" t="n"/>
      <c r="V2497" s="89" t="n"/>
      <c r="W2497" s="89" t="n"/>
      <c r="X2497" s="87" t="n"/>
    </row>
    <row r="2498">
      <c r="A2498" s="13" t="n"/>
      <c r="B2498" s="14" t="n"/>
      <c r="C2498" s="14" t="n"/>
      <c r="D2498" s="14" t="n"/>
      <c r="E2498" s="13" t="n"/>
      <c r="F2498" s="13" t="n"/>
      <c r="G2498" s="14" t="n"/>
      <c r="H2498" s="15" t="n"/>
      <c r="I2498" s="15" t="n"/>
      <c r="J2498" s="40" t="n"/>
      <c r="K2498" s="15" t="n"/>
      <c r="L2498" s="15" t="n"/>
      <c r="M2498" s="15" t="n"/>
      <c r="N2498" s="14" t="n"/>
      <c r="O2498" s="13" t="n"/>
      <c r="P2498" s="14" t="n"/>
      <c r="Q2498" s="15">
        <f>IF(N2498="Sí",0,H2498-I2498-K2498)</f>
        <v/>
      </c>
      <c r="R2498" s="14">
        <f>F2498-TODAY()</f>
        <v/>
      </c>
      <c r="S2498" s="14">
        <f>IF(N2498="Sí","🟢 Pagado",IF(R2498&lt;0,"🔴 Vencido",IF(R2498&lt;=7,"🟡 Por vencer","")))</f>
        <v/>
      </c>
      <c r="T2498" s="88" t="n"/>
      <c r="U2498" s="89" t="n"/>
      <c r="V2498" s="89" t="n"/>
      <c r="W2498" s="89" t="n"/>
      <c r="X2498" s="87" t="n"/>
    </row>
    <row r="2499">
      <c r="A2499" s="13" t="n"/>
      <c r="B2499" s="14" t="n"/>
      <c r="C2499" s="14" t="n"/>
      <c r="D2499" s="14" t="n"/>
      <c r="E2499" s="13" t="n"/>
      <c r="F2499" s="13" t="n"/>
      <c r="G2499" s="14" t="n"/>
      <c r="H2499" s="15" t="n"/>
      <c r="I2499" s="15" t="n"/>
      <c r="J2499" s="40" t="n"/>
      <c r="K2499" s="15" t="n"/>
      <c r="L2499" s="15" t="n"/>
      <c r="M2499" s="15" t="n"/>
      <c r="N2499" s="14" t="n"/>
      <c r="O2499" s="13" t="n"/>
      <c r="P2499" s="14" t="n"/>
      <c r="Q2499" s="15">
        <f>IF(N2499="Sí",0,H2499-I2499-K2499)</f>
        <v/>
      </c>
      <c r="R2499" s="14">
        <f>F2499-TODAY()</f>
        <v/>
      </c>
      <c r="S2499" s="14">
        <f>IF(N2499="Sí","🟢 Pagado",IF(R2499&lt;0,"🔴 Vencido",IF(R2499&lt;=7,"🟡 Por vencer","")))</f>
        <v/>
      </c>
      <c r="T2499" s="88" t="n"/>
      <c r="U2499" s="89" t="n"/>
      <c r="V2499" s="89" t="n"/>
      <c r="W2499" s="89" t="n"/>
      <c r="X2499" s="87" t="n"/>
    </row>
    <row r="2500">
      <c r="A2500" s="13" t="n"/>
      <c r="B2500" s="14" t="n"/>
      <c r="C2500" s="14" t="n"/>
      <c r="D2500" s="14" t="n"/>
      <c r="E2500" s="13" t="n"/>
      <c r="F2500" s="13" t="n"/>
      <c r="G2500" s="14" t="n"/>
      <c r="H2500" s="15" t="n"/>
      <c r="I2500" s="15" t="n"/>
      <c r="J2500" s="40" t="n"/>
      <c r="K2500" s="15" t="n"/>
      <c r="L2500" s="15" t="n"/>
      <c r="M2500" s="15" t="n"/>
      <c r="N2500" s="14" t="n"/>
      <c r="O2500" s="13" t="n"/>
      <c r="P2500" s="14" t="n"/>
      <c r="Q2500" s="15">
        <f>IF(N2500="Sí",0,H2500-I2500-K2500)</f>
        <v/>
      </c>
      <c r="R2500" s="14">
        <f>F2500-TODAY()</f>
        <v/>
      </c>
      <c r="S2500" s="14">
        <f>IF(N2500="Sí","🟢 Pagado",IF(R2500&lt;0,"🔴 Vencido",IF(R2500&lt;=7,"🟡 Por vencer","")))</f>
        <v/>
      </c>
      <c r="T2500" s="88" t="n"/>
      <c r="U2500" s="89" t="n"/>
      <c r="V2500" s="89" t="n"/>
      <c r="W2500" s="89" t="n"/>
      <c r="X2500" s="87" t="n"/>
    </row>
    <row r="2501">
      <c r="A2501" s="13" t="n"/>
      <c r="B2501" s="14" t="n"/>
      <c r="C2501" s="14" t="n"/>
      <c r="D2501" s="14" t="n"/>
      <c r="E2501" s="13" t="n"/>
      <c r="F2501" s="13" t="n"/>
      <c r="G2501" s="14" t="n"/>
      <c r="H2501" s="15" t="n"/>
      <c r="I2501" s="15" t="n"/>
      <c r="J2501" s="40" t="n"/>
      <c r="K2501" s="15" t="n"/>
      <c r="L2501" s="15" t="n"/>
      <c r="M2501" s="15" t="n"/>
      <c r="N2501" s="14" t="n"/>
      <c r="O2501" s="13" t="n"/>
      <c r="P2501" s="14" t="n"/>
      <c r="Q2501" s="15">
        <f>IF(N2501="Sí",0,H2501-I2501-K2501)</f>
        <v/>
      </c>
      <c r="R2501" s="14">
        <f>F2501-TODAY()</f>
        <v/>
      </c>
      <c r="S2501" s="14">
        <f>IF(N2501="Sí","🟢 Pagado",IF(R2501&lt;0,"🔴 Vencido",IF(R2501&lt;=7,"🟡 Por vencer","")))</f>
        <v/>
      </c>
      <c r="T2501" s="88" t="n"/>
      <c r="U2501" s="89" t="n"/>
      <c r="V2501" s="89" t="n"/>
      <c r="W2501" s="89" t="n"/>
      <c r="X2501" s="87" t="n"/>
    </row>
    <row r="2502">
      <c r="A2502" s="13" t="n"/>
      <c r="B2502" s="14" t="n"/>
      <c r="C2502" s="14" t="n"/>
      <c r="D2502" s="14" t="n"/>
      <c r="E2502" s="13" t="n"/>
      <c r="F2502" s="13" t="n"/>
      <c r="G2502" s="14" t="n"/>
      <c r="H2502" s="15" t="n"/>
      <c r="I2502" s="15" t="n"/>
      <c r="J2502" s="40" t="n"/>
      <c r="K2502" s="15" t="n"/>
      <c r="L2502" s="15" t="n"/>
      <c r="M2502" s="15" t="n"/>
      <c r="N2502" s="14" t="n"/>
      <c r="O2502" s="13" t="n"/>
      <c r="P2502" s="14" t="n"/>
      <c r="Q2502" s="15">
        <f>IF(N2502="Sí",0,H2502-I2502-K2502)</f>
        <v/>
      </c>
      <c r="R2502" s="14">
        <f>F2502-TODAY()</f>
        <v/>
      </c>
      <c r="S2502" s="14">
        <f>IF(N2502="Sí","🟢 Pagado",IF(R2502&lt;0,"🔴 Vencido",IF(R2502&lt;=7,"🟡 Por vencer","")))</f>
        <v/>
      </c>
      <c r="T2502" s="88" t="n"/>
      <c r="U2502" s="89" t="n"/>
      <c r="V2502" s="89" t="n"/>
      <c r="W2502" s="89" t="n"/>
      <c r="X2502" s="87" t="n"/>
    </row>
    <row r="2503">
      <c r="A2503" s="13" t="n"/>
      <c r="B2503" s="14" t="n"/>
      <c r="C2503" s="14" t="n"/>
      <c r="D2503" s="14" t="n"/>
      <c r="E2503" s="13" t="n"/>
      <c r="F2503" s="13" t="n"/>
      <c r="G2503" s="14" t="n"/>
      <c r="H2503" s="15" t="n"/>
      <c r="I2503" s="15" t="n"/>
      <c r="J2503" s="40" t="n"/>
      <c r="K2503" s="15" t="n"/>
      <c r="L2503" s="15" t="n"/>
      <c r="M2503" s="15" t="n"/>
      <c r="N2503" s="14" t="n"/>
      <c r="O2503" s="13" t="n"/>
      <c r="P2503" s="14" t="n"/>
      <c r="Q2503" s="15">
        <f>IF(N2503="Sí",0,H2503-I2503-K2503)</f>
        <v/>
      </c>
      <c r="R2503" s="14">
        <f>F2503-TODAY()</f>
        <v/>
      </c>
      <c r="S2503" s="14">
        <f>IF(N2503="Sí","🟢 Pagado",IF(R2503&lt;0,"🔴 Vencido",IF(R2503&lt;=7,"🟡 Por vencer","")))</f>
        <v/>
      </c>
      <c r="T2503" s="88" t="n"/>
      <c r="U2503" s="89" t="n"/>
      <c r="V2503" s="89" t="n"/>
      <c r="W2503" s="89" t="n"/>
      <c r="X2503" s="87" t="n"/>
    </row>
    <row r="2504">
      <c r="A2504" s="13" t="n"/>
      <c r="B2504" s="14" t="n"/>
      <c r="C2504" s="14" t="n"/>
      <c r="D2504" s="14" t="n"/>
      <c r="E2504" s="13" t="n"/>
      <c r="F2504" s="13" t="n"/>
      <c r="G2504" s="14" t="n"/>
      <c r="H2504" s="15" t="n"/>
      <c r="I2504" s="15" t="n"/>
      <c r="J2504" s="40" t="n"/>
      <c r="K2504" s="15" t="n"/>
      <c r="L2504" s="15" t="n"/>
      <c r="M2504" s="15" t="n"/>
      <c r="N2504" s="14" t="n"/>
      <c r="O2504" s="13" t="n"/>
      <c r="P2504" s="14" t="n"/>
      <c r="Q2504" s="15">
        <f>IF(N2504="Sí",0,H2504-I2504-K2504)</f>
        <v/>
      </c>
      <c r="R2504" s="14">
        <f>F2504-TODAY()</f>
        <v/>
      </c>
      <c r="S2504" s="14">
        <f>IF(N2504="Sí","🟢 Pagado",IF(R2504&lt;0,"🔴 Vencido",IF(R2504&lt;=7,"🟡 Por vencer","")))</f>
        <v/>
      </c>
      <c r="T2504" s="88" t="n"/>
      <c r="U2504" s="89" t="n"/>
      <c r="V2504" s="89" t="n"/>
      <c r="W2504" s="89" t="n"/>
      <c r="X2504" s="87" t="n"/>
    </row>
    <row r="2505">
      <c r="A2505" s="13" t="n"/>
      <c r="B2505" s="14" t="n"/>
      <c r="C2505" s="14" t="n"/>
      <c r="D2505" s="14" t="n"/>
      <c r="E2505" s="13" t="n"/>
      <c r="F2505" s="13" t="n"/>
      <c r="G2505" s="14" t="n"/>
      <c r="H2505" s="15" t="n"/>
      <c r="I2505" s="15" t="n"/>
      <c r="J2505" s="40" t="n"/>
      <c r="K2505" s="15" t="n"/>
      <c r="L2505" s="15" t="n"/>
      <c r="M2505" s="15" t="n"/>
      <c r="N2505" s="14" t="n"/>
      <c r="O2505" s="13" t="n"/>
      <c r="P2505" s="14" t="n"/>
      <c r="Q2505" s="15">
        <f>IF(N2505="Sí",0,H2505-I2505-K2505)</f>
        <v/>
      </c>
      <c r="R2505" s="14">
        <f>F2505-TODAY()</f>
        <v/>
      </c>
      <c r="S2505" s="14">
        <f>IF(N2505="Sí","🟢 Pagado",IF(R2505&lt;0,"🔴 Vencido",IF(R2505&lt;=7,"🟡 Por vencer","")))</f>
        <v/>
      </c>
      <c r="T2505" s="88" t="n"/>
      <c r="U2505" s="89" t="n"/>
      <c r="V2505" s="89" t="n"/>
      <c r="W2505" s="89" t="n"/>
      <c r="X2505" s="87" t="n"/>
    </row>
    <row r="2506">
      <c r="A2506" s="13" t="n"/>
      <c r="B2506" s="14" t="n"/>
      <c r="C2506" s="14" t="n"/>
      <c r="D2506" s="14" t="n"/>
      <c r="E2506" s="13" t="n"/>
      <c r="F2506" s="13" t="n"/>
      <c r="G2506" s="14" t="n"/>
      <c r="H2506" s="15" t="n"/>
      <c r="I2506" s="15" t="n"/>
      <c r="J2506" s="40" t="n"/>
      <c r="K2506" s="15" t="n"/>
      <c r="L2506" s="15" t="n"/>
      <c r="M2506" s="15" t="n"/>
      <c r="N2506" s="14" t="n"/>
      <c r="O2506" s="13" t="n"/>
      <c r="P2506" s="14" t="n"/>
      <c r="Q2506" s="15">
        <f>IF(N2506="Sí",0,H2506-I2506-K2506)</f>
        <v/>
      </c>
      <c r="R2506" s="14">
        <f>F2506-TODAY()</f>
        <v/>
      </c>
      <c r="S2506" s="14">
        <f>IF(N2506="Sí","🟢 Pagado",IF(R2506&lt;0,"🔴 Vencido",IF(R2506&lt;=7,"🟡 Por vencer","")))</f>
        <v/>
      </c>
      <c r="T2506" s="88" t="n"/>
      <c r="U2506" s="89" t="n"/>
      <c r="V2506" s="89" t="n"/>
      <c r="W2506" s="89" t="n"/>
      <c r="X2506" s="87" t="n"/>
    </row>
    <row r="2507">
      <c r="A2507" s="13" t="n"/>
      <c r="B2507" s="14" t="n"/>
      <c r="C2507" s="14" t="n"/>
      <c r="D2507" s="14" t="n"/>
      <c r="E2507" s="13" t="n"/>
      <c r="F2507" s="13" t="n"/>
      <c r="G2507" s="14" t="n"/>
      <c r="H2507" s="15" t="n"/>
      <c r="I2507" s="15" t="n"/>
      <c r="J2507" s="40" t="n"/>
      <c r="K2507" s="15" t="n"/>
      <c r="L2507" s="15" t="n"/>
      <c r="M2507" s="15" t="n"/>
      <c r="N2507" s="14" t="n"/>
      <c r="O2507" s="13" t="n"/>
      <c r="P2507" s="14" t="n"/>
      <c r="Q2507" s="15">
        <f>IF(N2507="Sí",0,H2507-I2507-K2507)</f>
        <v/>
      </c>
      <c r="R2507" s="14">
        <f>F2507-TODAY()</f>
        <v/>
      </c>
      <c r="S2507" s="14">
        <f>IF(N2507="Sí","🟢 Pagado",IF(R2507&lt;0,"🔴 Vencido",IF(R2507&lt;=7,"🟡 Por vencer","")))</f>
        <v/>
      </c>
      <c r="T2507" s="88" t="n"/>
      <c r="U2507" s="89" t="n"/>
      <c r="V2507" s="89" t="n"/>
      <c r="W2507" s="89" t="n"/>
      <c r="X2507" s="87" t="n"/>
    </row>
    <row r="2508">
      <c r="A2508" s="13" t="n"/>
      <c r="B2508" s="14" t="n"/>
      <c r="C2508" s="14" t="n"/>
      <c r="D2508" s="14" t="n"/>
      <c r="E2508" s="13" t="n"/>
      <c r="F2508" s="13" t="n"/>
      <c r="G2508" s="14" t="n"/>
      <c r="H2508" s="15" t="n"/>
      <c r="I2508" s="15" t="n"/>
      <c r="J2508" s="40" t="n"/>
      <c r="K2508" s="15" t="n"/>
      <c r="L2508" s="15" t="n"/>
      <c r="M2508" s="15" t="n"/>
      <c r="N2508" s="14" t="n"/>
      <c r="O2508" s="13" t="n"/>
      <c r="P2508" s="14" t="n"/>
      <c r="Q2508" s="15">
        <f>IF(N2508="Sí",0,H2508-I2508-K2508)</f>
        <v/>
      </c>
      <c r="R2508" s="14">
        <f>F2508-TODAY()</f>
        <v/>
      </c>
      <c r="S2508" s="14">
        <f>IF(N2508="Sí","🟢 Pagado",IF(R2508&lt;0,"🔴 Vencido",IF(R2508&lt;=7,"🟡 Por vencer","")))</f>
        <v/>
      </c>
      <c r="T2508" s="88" t="n"/>
      <c r="U2508" s="89" t="n"/>
      <c r="V2508" s="89" t="n"/>
      <c r="W2508" s="89" t="n"/>
      <c r="X2508" s="87" t="n"/>
    </row>
    <row r="2509">
      <c r="A2509" s="13" t="n"/>
      <c r="B2509" s="14" t="n"/>
      <c r="C2509" s="14" t="n"/>
      <c r="D2509" s="14" t="n"/>
      <c r="E2509" s="13" t="n"/>
      <c r="F2509" s="13" t="n"/>
      <c r="G2509" s="14" t="n"/>
      <c r="H2509" s="15" t="n"/>
      <c r="I2509" s="15" t="n"/>
      <c r="J2509" s="40" t="n"/>
      <c r="K2509" s="15" t="n"/>
      <c r="L2509" s="15" t="n"/>
      <c r="M2509" s="15" t="n"/>
      <c r="N2509" s="14" t="n"/>
      <c r="O2509" s="13" t="n"/>
      <c r="P2509" s="14" t="n"/>
      <c r="Q2509" s="15">
        <f>IF(N2509="Sí",0,H2509-I2509-K2509)</f>
        <v/>
      </c>
      <c r="R2509" s="14">
        <f>F2509-TODAY()</f>
        <v/>
      </c>
      <c r="S2509" s="14">
        <f>IF(N2509="Sí","🟢 Pagado",IF(R2509&lt;0,"🔴 Vencido",IF(R2509&lt;=7,"🟡 Por vencer","")))</f>
        <v/>
      </c>
      <c r="T2509" s="88" t="n"/>
      <c r="U2509" s="89" t="n"/>
      <c r="V2509" s="89" t="n"/>
      <c r="W2509" s="89" t="n"/>
      <c r="X2509" s="87" t="n"/>
    </row>
    <row r="2510">
      <c r="A2510" s="13" t="n"/>
      <c r="B2510" s="14" t="n"/>
      <c r="C2510" s="14" t="n"/>
      <c r="D2510" s="14" t="n"/>
      <c r="E2510" s="13" t="n"/>
      <c r="F2510" s="13" t="n"/>
      <c r="G2510" s="14" t="n"/>
      <c r="H2510" s="15" t="n"/>
      <c r="I2510" s="15" t="n"/>
      <c r="J2510" s="40" t="n"/>
      <c r="K2510" s="15" t="n"/>
      <c r="L2510" s="15" t="n"/>
      <c r="M2510" s="15" t="n"/>
      <c r="N2510" s="14" t="n"/>
      <c r="O2510" s="13" t="n"/>
      <c r="P2510" s="14" t="n"/>
      <c r="Q2510" s="15">
        <f>IF(N2510="Sí",0,H2510-I2510-K2510)</f>
        <v/>
      </c>
      <c r="R2510" s="14">
        <f>F2510-TODAY()</f>
        <v/>
      </c>
      <c r="S2510" s="14">
        <f>IF(N2510="Sí","🟢 Pagado",IF(R2510&lt;0,"🔴 Vencido",IF(R2510&lt;=7,"🟡 Por vencer","")))</f>
        <v/>
      </c>
      <c r="T2510" s="88" t="n"/>
      <c r="U2510" s="89" t="n"/>
      <c r="V2510" s="89" t="n"/>
      <c r="W2510" s="89" t="n"/>
      <c r="X2510" s="87" t="n"/>
    </row>
    <row r="2511">
      <c r="A2511" s="13" t="n"/>
      <c r="B2511" s="14" t="n"/>
      <c r="C2511" s="14" t="n"/>
      <c r="D2511" s="14" t="n"/>
      <c r="E2511" s="13" t="n"/>
      <c r="F2511" s="13" t="n"/>
      <c r="G2511" s="14" t="n"/>
      <c r="H2511" s="15" t="n"/>
      <c r="I2511" s="15" t="n"/>
      <c r="J2511" s="40" t="n"/>
      <c r="K2511" s="15" t="n"/>
      <c r="L2511" s="15" t="n"/>
      <c r="M2511" s="15" t="n"/>
      <c r="N2511" s="14" t="n"/>
      <c r="O2511" s="13" t="n"/>
      <c r="P2511" s="14" t="n"/>
      <c r="Q2511" s="15">
        <f>IF(N2511="Sí",0,H2511-I2511-K2511)</f>
        <v/>
      </c>
      <c r="R2511" s="14">
        <f>F2511-TODAY()</f>
        <v/>
      </c>
      <c r="S2511" s="14">
        <f>IF(N2511="Sí","🟢 Pagado",IF(R2511&lt;0,"🔴 Vencido",IF(R2511&lt;=7,"🟡 Por vencer","")))</f>
        <v/>
      </c>
      <c r="T2511" s="88" t="n"/>
      <c r="U2511" s="89" t="n"/>
      <c r="V2511" s="89" t="n"/>
      <c r="W2511" s="89" t="n"/>
      <c r="X2511" s="87" t="n"/>
    </row>
    <row r="2512">
      <c r="A2512" s="13" t="n"/>
      <c r="B2512" s="14" t="n"/>
      <c r="C2512" s="14" t="n"/>
      <c r="D2512" s="14" t="n"/>
      <c r="E2512" s="13" t="n"/>
      <c r="F2512" s="13" t="n"/>
      <c r="G2512" s="14" t="n"/>
      <c r="H2512" s="15" t="n"/>
      <c r="I2512" s="15" t="n"/>
      <c r="J2512" s="40" t="n"/>
      <c r="K2512" s="15" t="n"/>
      <c r="L2512" s="15" t="n"/>
      <c r="M2512" s="15" t="n"/>
      <c r="N2512" s="14" t="n"/>
      <c r="O2512" s="13" t="n"/>
      <c r="P2512" s="14" t="n"/>
      <c r="Q2512" s="15">
        <f>IF(N2512="Sí",0,H2512-I2512-K2512)</f>
        <v/>
      </c>
      <c r="R2512" s="14">
        <f>F2512-TODAY()</f>
        <v/>
      </c>
      <c r="S2512" s="14">
        <f>IF(N2512="Sí","🟢 Pagado",IF(R2512&lt;0,"🔴 Vencido",IF(R2512&lt;=7,"🟡 Por vencer","")))</f>
        <v/>
      </c>
      <c r="T2512" s="88" t="n"/>
      <c r="U2512" s="89" t="n"/>
      <c r="V2512" s="89" t="n"/>
      <c r="W2512" s="89" t="n"/>
      <c r="X2512" s="87" t="n"/>
    </row>
    <row r="2513">
      <c r="A2513" s="13" t="n"/>
      <c r="B2513" s="14" t="n"/>
      <c r="C2513" s="14" t="n"/>
      <c r="D2513" s="14" t="n"/>
      <c r="E2513" s="13" t="n"/>
      <c r="F2513" s="13" t="n"/>
      <c r="G2513" s="14" t="n"/>
      <c r="H2513" s="15" t="n"/>
      <c r="I2513" s="15" t="n"/>
      <c r="J2513" s="40" t="n"/>
      <c r="K2513" s="15" t="n"/>
      <c r="L2513" s="15" t="n"/>
      <c r="M2513" s="15" t="n"/>
      <c r="N2513" s="14" t="n"/>
      <c r="O2513" s="13" t="n"/>
      <c r="P2513" s="14" t="n"/>
      <c r="Q2513" s="15">
        <f>IF(N2513="Sí",0,H2513-I2513-K2513)</f>
        <v/>
      </c>
      <c r="R2513" s="14">
        <f>F2513-TODAY()</f>
        <v/>
      </c>
      <c r="S2513" s="14">
        <f>IF(N2513="Sí","🟢 Pagado",IF(R2513&lt;0,"🔴 Vencido",IF(R2513&lt;=7,"🟡 Por vencer","")))</f>
        <v/>
      </c>
      <c r="T2513" s="88" t="n"/>
      <c r="U2513" s="89" t="n"/>
      <c r="V2513" s="89" t="n"/>
      <c r="W2513" s="89" t="n"/>
      <c r="X2513" s="87" t="n"/>
    </row>
    <row r="2514">
      <c r="A2514" s="13" t="n"/>
      <c r="B2514" s="14" t="n"/>
      <c r="C2514" s="14" t="n"/>
      <c r="D2514" s="14" t="n"/>
      <c r="E2514" s="13" t="n"/>
      <c r="F2514" s="13" t="n"/>
      <c r="G2514" s="14" t="n"/>
      <c r="H2514" s="15" t="n"/>
      <c r="I2514" s="15" t="n"/>
      <c r="J2514" s="40" t="n"/>
      <c r="K2514" s="15" t="n"/>
      <c r="L2514" s="15" t="n"/>
      <c r="M2514" s="15" t="n"/>
      <c r="N2514" s="14" t="n"/>
      <c r="O2514" s="13" t="n"/>
      <c r="P2514" s="14" t="n"/>
      <c r="Q2514" s="15">
        <f>IF(N2514="Sí",0,H2514-I2514-K2514)</f>
        <v/>
      </c>
      <c r="R2514" s="14">
        <f>F2514-TODAY()</f>
        <v/>
      </c>
      <c r="S2514" s="14">
        <f>IF(N2514="Sí","🟢 Pagado",IF(R2514&lt;0,"🔴 Vencido",IF(R2514&lt;=7,"🟡 Por vencer","")))</f>
        <v/>
      </c>
      <c r="T2514" s="88" t="n"/>
      <c r="U2514" s="89" t="n"/>
      <c r="V2514" s="89" t="n"/>
      <c r="W2514" s="89" t="n"/>
      <c r="X2514" s="87" t="n"/>
    </row>
    <row r="2515">
      <c r="A2515" s="13" t="n"/>
      <c r="B2515" s="14" t="n"/>
      <c r="C2515" s="14" t="n"/>
      <c r="D2515" s="14" t="n"/>
      <c r="E2515" s="13" t="n"/>
      <c r="F2515" s="13" t="n"/>
      <c r="G2515" s="14" t="n"/>
      <c r="H2515" s="15" t="n"/>
      <c r="I2515" s="15" t="n"/>
      <c r="J2515" s="40" t="n"/>
      <c r="K2515" s="15" t="n"/>
      <c r="L2515" s="15" t="n"/>
      <c r="M2515" s="15" t="n"/>
      <c r="N2515" s="14" t="n"/>
      <c r="O2515" s="13" t="n"/>
      <c r="P2515" s="14" t="n"/>
      <c r="Q2515" s="15">
        <f>IF(N2515="Sí",0,H2515-I2515-K2515)</f>
        <v/>
      </c>
      <c r="R2515" s="14">
        <f>F2515-TODAY()</f>
        <v/>
      </c>
      <c r="S2515" s="14">
        <f>IF(N2515="Sí","🟢 Pagado",IF(R2515&lt;0,"🔴 Vencido",IF(R2515&lt;=7,"🟡 Por vencer","")))</f>
        <v/>
      </c>
      <c r="T2515" s="88" t="n"/>
      <c r="U2515" s="89" t="n"/>
      <c r="V2515" s="89" t="n"/>
      <c r="W2515" s="89" t="n"/>
      <c r="X2515" s="87" t="n"/>
    </row>
    <row r="2516">
      <c r="A2516" s="13" t="n"/>
      <c r="B2516" s="14" t="n"/>
      <c r="C2516" s="14" t="n"/>
      <c r="D2516" s="14" t="n"/>
      <c r="E2516" s="13" t="n"/>
      <c r="F2516" s="13" t="n"/>
      <c r="G2516" s="14" t="n"/>
      <c r="H2516" s="15" t="n"/>
      <c r="I2516" s="15" t="n"/>
      <c r="J2516" s="40" t="n"/>
      <c r="K2516" s="15" t="n"/>
      <c r="L2516" s="15" t="n"/>
      <c r="M2516" s="15" t="n"/>
      <c r="N2516" s="14" t="n"/>
      <c r="O2516" s="13" t="n"/>
      <c r="P2516" s="14" t="n"/>
      <c r="Q2516" s="15">
        <f>IF(N2516="Sí",0,H2516-I2516-K2516)</f>
        <v/>
      </c>
      <c r="R2516" s="14">
        <f>F2516-TODAY()</f>
        <v/>
      </c>
      <c r="S2516" s="14">
        <f>IF(N2516="Sí","🟢 Pagado",IF(R2516&lt;0,"🔴 Vencido",IF(R2516&lt;=7,"🟡 Por vencer","")))</f>
        <v/>
      </c>
      <c r="T2516" s="88" t="n"/>
      <c r="U2516" s="89" t="n"/>
      <c r="V2516" s="89" t="n"/>
      <c r="W2516" s="89" t="n"/>
      <c r="X2516" s="87" t="n"/>
    </row>
    <row r="2517">
      <c r="A2517" s="13" t="n"/>
      <c r="B2517" s="14" t="n"/>
      <c r="C2517" s="14" t="n"/>
      <c r="D2517" s="14" t="n"/>
      <c r="E2517" s="13" t="n"/>
      <c r="F2517" s="13" t="n"/>
      <c r="G2517" s="14" t="n"/>
      <c r="H2517" s="15" t="n"/>
      <c r="I2517" s="15" t="n"/>
      <c r="J2517" s="40" t="n"/>
      <c r="K2517" s="15" t="n"/>
      <c r="L2517" s="15" t="n"/>
      <c r="M2517" s="15" t="n"/>
      <c r="N2517" s="14" t="n"/>
      <c r="O2517" s="13" t="n"/>
      <c r="P2517" s="14" t="n"/>
      <c r="Q2517" s="15">
        <f>IF(N2517="Sí",0,H2517-I2517-K2517)</f>
        <v/>
      </c>
      <c r="R2517" s="14">
        <f>F2517-TODAY()</f>
        <v/>
      </c>
      <c r="S2517" s="14">
        <f>IF(N2517="Sí","🟢 Pagado",IF(R2517&lt;0,"🔴 Vencido",IF(R2517&lt;=7,"🟡 Por vencer","")))</f>
        <v/>
      </c>
      <c r="T2517" s="88" t="n"/>
      <c r="U2517" s="89" t="n"/>
      <c r="V2517" s="89" t="n"/>
      <c r="W2517" s="89" t="n"/>
      <c r="X2517" s="87" t="n"/>
    </row>
    <row r="2518">
      <c r="A2518" s="13" t="n"/>
      <c r="B2518" s="14" t="n"/>
      <c r="C2518" s="14" t="n"/>
      <c r="D2518" s="14" t="n"/>
      <c r="E2518" s="13" t="n"/>
      <c r="F2518" s="13" t="n"/>
      <c r="G2518" s="14" t="n"/>
      <c r="H2518" s="15" t="n"/>
      <c r="I2518" s="15" t="n"/>
      <c r="J2518" s="40" t="n"/>
      <c r="K2518" s="15" t="n"/>
      <c r="L2518" s="15" t="n"/>
      <c r="M2518" s="15" t="n"/>
      <c r="N2518" s="14" t="n"/>
      <c r="O2518" s="13" t="n"/>
      <c r="P2518" s="14" t="n"/>
      <c r="Q2518" s="15">
        <f>IF(N2518="Sí",0,H2518-I2518-K2518)</f>
        <v/>
      </c>
      <c r="R2518" s="14">
        <f>F2518-TODAY()</f>
        <v/>
      </c>
      <c r="S2518" s="14">
        <f>IF(N2518="Sí","🟢 Pagado",IF(R2518&lt;0,"🔴 Vencido",IF(R2518&lt;=7,"🟡 Por vencer","")))</f>
        <v/>
      </c>
      <c r="T2518" s="88" t="n"/>
      <c r="U2518" s="89" t="n"/>
      <c r="V2518" s="89" t="n"/>
      <c r="W2518" s="89" t="n"/>
      <c r="X2518" s="87" t="n"/>
    </row>
    <row r="2519">
      <c r="A2519" s="13" t="n"/>
      <c r="B2519" s="14" t="n"/>
      <c r="C2519" s="14" t="n"/>
      <c r="D2519" s="14" t="n"/>
      <c r="E2519" s="13" t="n"/>
      <c r="F2519" s="13" t="n"/>
      <c r="G2519" s="14" t="n"/>
      <c r="H2519" s="15" t="n"/>
      <c r="I2519" s="15" t="n"/>
      <c r="J2519" s="40" t="n"/>
      <c r="K2519" s="15" t="n"/>
      <c r="L2519" s="15" t="n"/>
      <c r="M2519" s="15" t="n"/>
      <c r="N2519" s="14" t="n"/>
      <c r="O2519" s="13" t="n"/>
      <c r="P2519" s="14" t="n"/>
      <c r="Q2519" s="15">
        <f>IF(N2519="Sí",0,H2519-I2519-K2519)</f>
        <v/>
      </c>
      <c r="R2519" s="14">
        <f>F2519-TODAY()</f>
        <v/>
      </c>
      <c r="S2519" s="14">
        <f>IF(N2519="Sí","🟢 Pagado",IF(R2519&lt;0,"🔴 Vencido",IF(R2519&lt;=7,"🟡 Por vencer","")))</f>
        <v/>
      </c>
      <c r="T2519" s="88" t="n"/>
      <c r="U2519" s="89" t="n"/>
      <c r="V2519" s="89" t="n"/>
      <c r="W2519" s="89" t="n"/>
      <c r="X2519" s="87" t="n"/>
    </row>
    <row r="2520">
      <c r="A2520" s="13" t="n"/>
      <c r="B2520" s="14" t="n"/>
      <c r="C2520" s="14" t="n"/>
      <c r="D2520" s="14" t="n"/>
      <c r="E2520" s="13" t="n"/>
      <c r="F2520" s="13" t="n"/>
      <c r="G2520" s="14" t="n"/>
      <c r="H2520" s="15" t="n"/>
      <c r="I2520" s="15" t="n"/>
      <c r="J2520" s="40" t="n"/>
      <c r="K2520" s="15" t="n"/>
      <c r="L2520" s="15" t="n"/>
      <c r="M2520" s="15" t="n"/>
      <c r="N2520" s="14" t="n"/>
      <c r="O2520" s="13" t="n"/>
      <c r="P2520" s="14" t="n"/>
      <c r="Q2520" s="15">
        <f>IF(N2520="Sí",0,H2520-I2520-K2520)</f>
        <v/>
      </c>
      <c r="R2520" s="14">
        <f>F2520-TODAY()</f>
        <v/>
      </c>
      <c r="S2520" s="14">
        <f>IF(N2520="Sí","🟢 Pagado",IF(R2520&lt;0,"🔴 Vencido",IF(R2520&lt;=7,"🟡 Por vencer","")))</f>
        <v/>
      </c>
      <c r="T2520" s="88" t="n"/>
      <c r="U2520" s="89" t="n"/>
      <c r="V2520" s="89" t="n"/>
      <c r="W2520" s="89" t="n"/>
      <c r="X2520" s="87" t="n"/>
    </row>
    <row r="2521">
      <c r="A2521" s="13" t="n"/>
      <c r="B2521" s="14" t="n"/>
      <c r="C2521" s="14" t="n"/>
      <c r="D2521" s="14" t="n"/>
      <c r="E2521" s="13" t="n"/>
      <c r="F2521" s="13" t="n"/>
      <c r="G2521" s="14" t="n"/>
      <c r="H2521" s="15" t="n"/>
      <c r="I2521" s="15" t="n"/>
      <c r="J2521" s="40" t="n"/>
      <c r="K2521" s="15" t="n"/>
      <c r="L2521" s="15" t="n"/>
      <c r="M2521" s="15" t="n"/>
      <c r="N2521" s="14" t="n"/>
      <c r="O2521" s="13" t="n"/>
      <c r="P2521" s="14" t="n"/>
      <c r="Q2521" s="15">
        <f>IF(N2521="Sí",0,H2521-I2521-K2521)</f>
        <v/>
      </c>
      <c r="R2521" s="14">
        <f>F2521-TODAY()</f>
        <v/>
      </c>
      <c r="S2521" s="14">
        <f>IF(N2521="Sí","🟢 Pagado",IF(R2521&lt;0,"🔴 Vencido",IF(R2521&lt;=7,"🟡 Por vencer","")))</f>
        <v/>
      </c>
      <c r="T2521" s="88" t="n"/>
      <c r="U2521" s="89" t="n"/>
      <c r="V2521" s="89" t="n"/>
      <c r="W2521" s="89" t="n"/>
      <c r="X2521" s="87" t="n"/>
    </row>
    <row r="2522">
      <c r="A2522" s="13" t="n"/>
      <c r="B2522" s="14" t="n"/>
      <c r="C2522" s="14" t="n"/>
      <c r="D2522" s="14" t="n"/>
      <c r="E2522" s="13" t="n"/>
      <c r="F2522" s="13" t="n"/>
      <c r="G2522" s="14" t="n"/>
      <c r="H2522" s="15" t="n"/>
      <c r="I2522" s="15" t="n"/>
      <c r="J2522" s="40" t="n"/>
      <c r="K2522" s="15" t="n"/>
      <c r="L2522" s="15" t="n"/>
      <c r="M2522" s="15" t="n"/>
      <c r="N2522" s="14" t="n"/>
      <c r="O2522" s="13" t="n"/>
      <c r="P2522" s="14" t="n"/>
      <c r="Q2522" s="15">
        <f>IF(N2522="Sí",0,H2522-I2522-K2522)</f>
        <v/>
      </c>
      <c r="R2522" s="14">
        <f>F2522-TODAY()</f>
        <v/>
      </c>
      <c r="S2522" s="14">
        <f>IF(N2522="Sí","🟢 Pagado",IF(R2522&lt;0,"🔴 Vencido",IF(R2522&lt;=7,"🟡 Por vencer","")))</f>
        <v/>
      </c>
      <c r="T2522" s="88" t="n"/>
      <c r="U2522" s="89" t="n"/>
      <c r="V2522" s="89" t="n"/>
      <c r="W2522" s="89" t="n"/>
      <c r="X2522" s="87" t="n"/>
    </row>
    <row r="2523">
      <c r="A2523" s="13" t="n"/>
      <c r="B2523" s="14" t="n"/>
      <c r="C2523" s="14" t="n"/>
      <c r="D2523" s="14" t="n"/>
      <c r="E2523" s="13" t="n"/>
      <c r="F2523" s="13" t="n"/>
      <c r="G2523" s="14" t="n"/>
      <c r="H2523" s="15" t="n"/>
      <c r="I2523" s="15" t="n"/>
      <c r="J2523" s="40" t="n"/>
      <c r="K2523" s="15" t="n"/>
      <c r="L2523" s="15" t="n"/>
      <c r="M2523" s="15" t="n"/>
      <c r="N2523" s="14" t="n"/>
      <c r="O2523" s="13" t="n"/>
      <c r="P2523" s="14" t="n"/>
      <c r="Q2523" s="15">
        <f>IF(N2523="Sí",0,H2523-I2523-K2523)</f>
        <v/>
      </c>
      <c r="R2523" s="14">
        <f>F2523-TODAY()</f>
        <v/>
      </c>
      <c r="S2523" s="14">
        <f>IF(N2523="Sí","🟢 Pagado",IF(R2523&lt;0,"🔴 Vencido",IF(R2523&lt;=7,"🟡 Por vencer","")))</f>
        <v/>
      </c>
      <c r="T2523" s="88" t="n"/>
      <c r="U2523" s="89" t="n"/>
      <c r="V2523" s="89" t="n"/>
      <c r="W2523" s="89" t="n"/>
      <c r="X2523" s="87" t="n"/>
    </row>
    <row r="2524">
      <c r="A2524" s="13" t="n"/>
      <c r="B2524" s="14" t="n"/>
      <c r="C2524" s="14" t="n"/>
      <c r="D2524" s="14" t="n"/>
      <c r="E2524" s="13" t="n"/>
      <c r="F2524" s="13" t="n"/>
      <c r="G2524" s="14" t="n"/>
      <c r="H2524" s="15" t="n"/>
      <c r="I2524" s="15" t="n"/>
      <c r="J2524" s="40" t="n"/>
      <c r="K2524" s="15" t="n"/>
      <c r="L2524" s="15" t="n"/>
      <c r="M2524" s="15" t="n"/>
      <c r="N2524" s="14" t="n"/>
      <c r="O2524" s="13" t="n"/>
      <c r="P2524" s="14" t="n"/>
      <c r="Q2524" s="15">
        <f>IF(N2524="Sí",0,H2524-I2524-K2524)</f>
        <v/>
      </c>
      <c r="R2524" s="14">
        <f>F2524-TODAY()</f>
        <v/>
      </c>
      <c r="S2524" s="14">
        <f>IF(N2524="Sí","🟢 Pagado",IF(R2524&lt;0,"🔴 Vencido",IF(R2524&lt;=7,"🟡 Por vencer","")))</f>
        <v/>
      </c>
      <c r="T2524" s="88" t="n"/>
      <c r="U2524" s="89" t="n"/>
      <c r="V2524" s="89" t="n"/>
      <c r="W2524" s="89" t="n"/>
      <c r="X2524" s="87" t="n"/>
    </row>
    <row r="2525">
      <c r="A2525" s="13" t="n"/>
      <c r="B2525" s="14" t="n"/>
      <c r="C2525" s="14" t="n"/>
      <c r="D2525" s="14" t="n"/>
      <c r="E2525" s="13" t="n"/>
      <c r="F2525" s="13" t="n"/>
      <c r="G2525" s="14" t="n"/>
      <c r="H2525" s="15" t="n"/>
      <c r="I2525" s="15" t="n"/>
      <c r="J2525" s="40" t="n"/>
      <c r="K2525" s="15" t="n"/>
      <c r="L2525" s="15" t="n"/>
      <c r="M2525" s="15" t="n"/>
      <c r="N2525" s="14" t="n"/>
      <c r="O2525" s="13" t="n"/>
      <c r="P2525" s="14" t="n"/>
      <c r="Q2525" s="15">
        <f>IF(N2525="Sí",0,H2525-I2525-K2525)</f>
        <v/>
      </c>
      <c r="R2525" s="14">
        <f>F2525-TODAY()</f>
        <v/>
      </c>
      <c r="S2525" s="14">
        <f>IF(N2525="Sí","🟢 Pagado",IF(R2525&lt;0,"🔴 Vencido",IF(R2525&lt;=7,"🟡 Por vencer","")))</f>
        <v/>
      </c>
      <c r="T2525" s="88" t="n"/>
      <c r="U2525" s="89" t="n"/>
      <c r="V2525" s="89" t="n"/>
      <c r="W2525" s="89" t="n"/>
      <c r="X2525" s="87" t="n"/>
    </row>
    <row r="2526">
      <c r="A2526" s="13" t="n"/>
      <c r="B2526" s="14" t="n"/>
      <c r="C2526" s="14" t="n"/>
      <c r="D2526" s="14" t="n"/>
      <c r="E2526" s="13" t="n"/>
      <c r="F2526" s="13" t="n"/>
      <c r="G2526" s="14" t="n"/>
      <c r="H2526" s="15" t="n"/>
      <c r="I2526" s="15" t="n"/>
      <c r="J2526" s="40" t="n"/>
      <c r="K2526" s="15" t="n"/>
      <c r="L2526" s="15" t="n"/>
      <c r="M2526" s="15" t="n"/>
      <c r="N2526" s="14" t="n"/>
      <c r="O2526" s="13" t="n"/>
      <c r="P2526" s="14" t="n"/>
      <c r="Q2526" s="15">
        <f>IF(N2526="Sí",0,H2526-I2526-K2526)</f>
        <v/>
      </c>
      <c r="R2526" s="14">
        <f>F2526-TODAY()</f>
        <v/>
      </c>
      <c r="S2526" s="14">
        <f>IF(N2526="Sí","🟢 Pagado",IF(R2526&lt;0,"🔴 Vencido",IF(R2526&lt;=7,"🟡 Por vencer","")))</f>
        <v/>
      </c>
      <c r="T2526" s="88" t="n"/>
      <c r="U2526" s="89" t="n"/>
      <c r="V2526" s="89" t="n"/>
      <c r="W2526" s="89" t="n"/>
      <c r="X2526" s="87" t="n"/>
    </row>
    <row r="2527">
      <c r="A2527" s="13" t="n"/>
      <c r="B2527" s="14" t="n"/>
      <c r="C2527" s="14" t="n"/>
      <c r="D2527" s="14" t="n"/>
      <c r="E2527" s="13" t="n"/>
      <c r="F2527" s="13" t="n"/>
      <c r="G2527" s="14" t="n"/>
      <c r="H2527" s="15" t="n"/>
      <c r="I2527" s="15" t="n"/>
      <c r="J2527" s="40" t="n"/>
      <c r="K2527" s="15" t="n"/>
      <c r="L2527" s="15" t="n"/>
      <c r="M2527" s="15" t="n"/>
      <c r="N2527" s="14" t="n"/>
      <c r="O2527" s="13" t="n"/>
      <c r="P2527" s="14" t="n"/>
      <c r="Q2527" s="15">
        <f>IF(N2527="Sí",0,H2527-I2527-K2527)</f>
        <v/>
      </c>
      <c r="R2527" s="14">
        <f>F2527-TODAY()</f>
        <v/>
      </c>
      <c r="S2527" s="14">
        <f>IF(N2527="Sí","🟢 Pagado",IF(R2527&lt;0,"🔴 Vencido",IF(R2527&lt;=7,"🟡 Por vencer","")))</f>
        <v/>
      </c>
      <c r="T2527" s="88" t="n"/>
      <c r="U2527" s="89" t="n"/>
      <c r="V2527" s="89" t="n"/>
      <c r="W2527" s="89" t="n"/>
      <c r="X2527" s="87" t="n"/>
    </row>
    <row r="2528">
      <c r="A2528" s="13" t="n"/>
      <c r="B2528" s="14" t="n"/>
      <c r="C2528" s="14" t="n"/>
      <c r="D2528" s="14" t="n"/>
      <c r="E2528" s="13" t="n"/>
      <c r="F2528" s="13" t="n"/>
      <c r="G2528" s="14" t="n"/>
      <c r="H2528" s="15" t="n"/>
      <c r="I2528" s="15" t="n"/>
      <c r="J2528" s="40" t="n"/>
      <c r="K2528" s="15" t="n"/>
      <c r="L2528" s="15" t="n"/>
      <c r="M2528" s="15" t="n"/>
      <c r="N2528" s="14" t="n"/>
      <c r="O2528" s="13" t="n"/>
      <c r="P2528" s="14" t="n"/>
      <c r="Q2528" s="15">
        <f>IF(N2528="Sí",0,H2528-I2528-K2528)</f>
        <v/>
      </c>
      <c r="R2528" s="14">
        <f>F2528-TODAY()</f>
        <v/>
      </c>
      <c r="S2528" s="14">
        <f>IF(N2528="Sí","🟢 Pagado",IF(R2528&lt;0,"🔴 Vencido",IF(R2528&lt;=7,"🟡 Por vencer","")))</f>
        <v/>
      </c>
      <c r="T2528" s="88" t="n"/>
      <c r="U2528" s="89" t="n"/>
      <c r="V2528" s="89" t="n"/>
      <c r="W2528" s="89" t="n"/>
      <c r="X2528" s="87" t="n"/>
    </row>
    <row r="2529">
      <c r="A2529" s="13" t="n"/>
      <c r="B2529" s="14" t="n"/>
      <c r="C2529" s="14" t="n"/>
      <c r="D2529" s="14" t="n"/>
      <c r="E2529" s="13" t="n"/>
      <c r="F2529" s="13" t="n"/>
      <c r="G2529" s="14" t="n"/>
      <c r="H2529" s="15" t="n"/>
      <c r="I2529" s="15" t="n"/>
      <c r="J2529" s="40" t="n"/>
      <c r="K2529" s="15" t="n"/>
      <c r="L2529" s="15" t="n"/>
      <c r="M2529" s="15" t="n"/>
      <c r="N2529" s="14" t="n"/>
      <c r="O2529" s="13" t="n"/>
      <c r="P2529" s="14" t="n"/>
      <c r="Q2529" s="15">
        <f>IF(N2529="Sí",0,H2529-I2529-K2529)</f>
        <v/>
      </c>
      <c r="R2529" s="14">
        <f>F2529-TODAY()</f>
        <v/>
      </c>
      <c r="S2529" s="14">
        <f>IF(N2529="Sí","🟢 Pagado",IF(R2529&lt;0,"🔴 Vencido",IF(R2529&lt;=7,"🟡 Por vencer","")))</f>
        <v/>
      </c>
      <c r="T2529" s="88" t="n"/>
      <c r="U2529" s="89" t="n"/>
      <c r="V2529" s="89" t="n"/>
      <c r="W2529" s="89" t="n"/>
      <c r="X2529" s="87" t="n"/>
    </row>
    <row r="2530">
      <c r="A2530" s="13" t="n"/>
      <c r="B2530" s="14" t="n"/>
      <c r="C2530" s="14" t="n"/>
      <c r="D2530" s="14" t="n"/>
      <c r="E2530" s="13" t="n"/>
      <c r="F2530" s="13" t="n"/>
      <c r="G2530" s="14" t="n"/>
      <c r="H2530" s="15" t="n"/>
      <c r="I2530" s="15" t="n"/>
      <c r="J2530" s="40" t="n"/>
      <c r="K2530" s="15" t="n"/>
      <c r="L2530" s="15" t="n"/>
      <c r="M2530" s="15" t="n"/>
      <c r="N2530" s="14" t="n"/>
      <c r="O2530" s="13" t="n"/>
      <c r="P2530" s="14" t="n"/>
      <c r="Q2530" s="15">
        <f>IF(N2530="Sí",0,H2530-I2530-K2530)</f>
        <v/>
      </c>
      <c r="R2530" s="14">
        <f>F2530-TODAY()</f>
        <v/>
      </c>
      <c r="S2530" s="14">
        <f>IF(N2530="Sí","🟢 Pagado",IF(R2530&lt;0,"🔴 Vencido",IF(R2530&lt;=7,"🟡 Por vencer","")))</f>
        <v/>
      </c>
      <c r="T2530" s="88" t="n"/>
      <c r="U2530" s="89" t="n"/>
      <c r="V2530" s="89" t="n"/>
      <c r="W2530" s="89" t="n"/>
      <c r="X2530" s="87" t="n"/>
    </row>
    <row r="2531">
      <c r="A2531" s="13" t="n"/>
      <c r="B2531" s="14" t="n"/>
      <c r="C2531" s="14" t="n"/>
      <c r="D2531" s="14" t="n"/>
      <c r="E2531" s="13" t="n"/>
      <c r="F2531" s="13" t="n"/>
      <c r="G2531" s="14" t="n"/>
      <c r="H2531" s="15" t="n"/>
      <c r="I2531" s="15" t="n"/>
      <c r="J2531" s="40" t="n"/>
      <c r="K2531" s="15" t="n"/>
      <c r="L2531" s="15" t="n"/>
      <c r="M2531" s="15" t="n"/>
      <c r="N2531" s="14" t="n"/>
      <c r="O2531" s="13" t="n"/>
      <c r="P2531" s="14" t="n"/>
      <c r="Q2531" s="15">
        <f>IF(N2531="Sí",0,H2531-I2531-K2531)</f>
        <v/>
      </c>
      <c r="R2531" s="14">
        <f>F2531-TODAY()</f>
        <v/>
      </c>
      <c r="S2531" s="14">
        <f>IF(N2531="Sí","🟢 Pagado",IF(R2531&lt;0,"🔴 Vencido",IF(R2531&lt;=7,"🟡 Por vencer","")))</f>
        <v/>
      </c>
      <c r="T2531" s="88" t="n"/>
      <c r="U2531" s="89" t="n"/>
      <c r="V2531" s="89" t="n"/>
      <c r="W2531" s="89" t="n"/>
      <c r="X2531" s="87" t="n"/>
    </row>
    <row r="2532">
      <c r="A2532" s="13" t="n"/>
      <c r="B2532" s="14" t="n"/>
      <c r="C2532" s="14" t="n"/>
      <c r="D2532" s="14" t="n"/>
      <c r="E2532" s="13" t="n"/>
      <c r="F2532" s="13" t="n"/>
      <c r="G2532" s="14" t="n"/>
      <c r="H2532" s="15" t="n"/>
      <c r="I2532" s="15" t="n"/>
      <c r="J2532" s="40" t="n"/>
      <c r="K2532" s="15" t="n"/>
      <c r="L2532" s="15" t="n"/>
      <c r="M2532" s="15" t="n"/>
      <c r="N2532" s="14" t="n"/>
      <c r="O2532" s="13" t="n"/>
      <c r="P2532" s="14" t="n"/>
      <c r="Q2532" s="15">
        <f>IF(N2532="Sí",0,H2532-I2532-K2532)</f>
        <v/>
      </c>
      <c r="R2532" s="14">
        <f>F2532-TODAY()</f>
        <v/>
      </c>
      <c r="S2532" s="14">
        <f>IF(N2532="Sí","🟢 Pagado",IF(R2532&lt;0,"🔴 Vencido",IF(R2532&lt;=7,"🟡 Por vencer","")))</f>
        <v/>
      </c>
      <c r="T2532" s="88" t="n"/>
      <c r="U2532" s="89" t="n"/>
      <c r="V2532" s="89" t="n"/>
      <c r="W2532" s="89" t="n"/>
      <c r="X2532" s="87" t="n"/>
    </row>
    <row r="2533">
      <c r="A2533" s="13" t="n"/>
      <c r="B2533" s="14" t="n"/>
      <c r="C2533" s="14" t="n"/>
      <c r="D2533" s="14" t="n"/>
      <c r="E2533" s="13" t="n"/>
      <c r="F2533" s="13" t="n"/>
      <c r="G2533" s="14" t="n"/>
      <c r="H2533" s="15" t="n"/>
      <c r="I2533" s="15" t="n"/>
      <c r="J2533" s="40" t="n"/>
      <c r="K2533" s="15" t="n"/>
      <c r="L2533" s="15" t="n"/>
      <c r="M2533" s="15" t="n"/>
      <c r="N2533" s="14" t="n"/>
      <c r="O2533" s="13" t="n"/>
      <c r="P2533" s="14" t="n"/>
      <c r="Q2533" s="15">
        <f>IF(N2533="Sí",0,H2533-I2533-K2533)</f>
        <v/>
      </c>
      <c r="R2533" s="14">
        <f>F2533-TODAY()</f>
        <v/>
      </c>
      <c r="S2533" s="14">
        <f>IF(N2533="Sí","🟢 Pagado",IF(R2533&lt;0,"🔴 Vencido",IF(R2533&lt;=7,"🟡 Por vencer","")))</f>
        <v/>
      </c>
      <c r="T2533" s="88" t="n"/>
      <c r="U2533" s="89" t="n"/>
      <c r="V2533" s="89" t="n"/>
      <c r="W2533" s="89" t="n"/>
      <c r="X2533" s="87" t="n"/>
    </row>
    <row r="2534">
      <c r="A2534" s="13" t="n"/>
      <c r="B2534" s="14" t="n"/>
      <c r="C2534" s="14" t="n"/>
      <c r="D2534" s="14" t="n"/>
      <c r="E2534" s="13" t="n"/>
      <c r="F2534" s="13" t="n"/>
      <c r="G2534" s="14" t="n"/>
      <c r="H2534" s="15" t="n"/>
      <c r="I2534" s="15" t="n"/>
      <c r="J2534" s="40" t="n"/>
      <c r="K2534" s="15" t="n"/>
      <c r="L2534" s="15" t="n"/>
      <c r="M2534" s="15" t="n"/>
      <c r="N2534" s="14" t="n"/>
      <c r="O2534" s="13" t="n"/>
      <c r="P2534" s="14" t="n"/>
      <c r="Q2534" s="15">
        <f>IF(N2534="Sí",0,H2534-I2534-K2534)</f>
        <v/>
      </c>
      <c r="R2534" s="14">
        <f>F2534-TODAY()</f>
        <v/>
      </c>
      <c r="S2534" s="14">
        <f>IF(N2534="Sí","🟢 Pagado",IF(R2534&lt;0,"🔴 Vencido",IF(R2534&lt;=7,"🟡 Por vencer","")))</f>
        <v/>
      </c>
      <c r="T2534" s="88" t="n"/>
      <c r="U2534" s="89" t="n"/>
      <c r="V2534" s="89" t="n"/>
      <c r="W2534" s="89" t="n"/>
      <c r="X2534" s="87" t="n"/>
    </row>
    <row r="2535">
      <c r="A2535" s="13" t="n"/>
      <c r="B2535" s="14" t="n"/>
      <c r="C2535" s="14" t="n"/>
      <c r="D2535" s="14" t="n"/>
      <c r="E2535" s="13" t="n"/>
      <c r="F2535" s="13" t="n"/>
      <c r="G2535" s="14" t="n"/>
      <c r="H2535" s="15" t="n"/>
      <c r="I2535" s="15" t="n"/>
      <c r="J2535" s="40" t="n"/>
      <c r="K2535" s="15" t="n"/>
      <c r="L2535" s="15" t="n"/>
      <c r="M2535" s="15" t="n"/>
      <c r="N2535" s="14" t="n"/>
      <c r="O2535" s="13" t="n"/>
      <c r="P2535" s="14" t="n"/>
      <c r="Q2535" s="15">
        <f>IF(N2535="Sí",0,H2535-I2535-K2535)</f>
        <v/>
      </c>
      <c r="R2535" s="14">
        <f>F2535-TODAY()</f>
        <v/>
      </c>
      <c r="S2535" s="14">
        <f>IF(N2535="Sí","🟢 Pagado",IF(R2535&lt;0,"🔴 Vencido",IF(R2535&lt;=7,"🟡 Por vencer","")))</f>
        <v/>
      </c>
      <c r="T2535" s="88" t="n"/>
      <c r="U2535" s="89" t="n"/>
      <c r="V2535" s="89" t="n"/>
      <c r="W2535" s="89" t="n"/>
      <c r="X2535" s="87" t="n"/>
    </row>
    <row r="2536">
      <c r="A2536" s="13" t="n"/>
      <c r="B2536" s="14" t="n"/>
      <c r="C2536" s="14" t="n"/>
      <c r="D2536" s="14" t="n"/>
      <c r="E2536" s="13" t="n"/>
      <c r="F2536" s="13" t="n"/>
      <c r="G2536" s="14" t="n"/>
      <c r="H2536" s="15" t="n"/>
      <c r="I2536" s="15" t="n"/>
      <c r="J2536" s="40" t="n"/>
      <c r="K2536" s="15" t="n"/>
      <c r="L2536" s="15" t="n"/>
      <c r="M2536" s="15" t="n"/>
      <c r="N2536" s="14" t="n"/>
      <c r="O2536" s="13" t="n"/>
      <c r="P2536" s="14" t="n"/>
      <c r="Q2536" s="15">
        <f>IF(N2536="Sí",0,H2536-I2536-K2536)</f>
        <v/>
      </c>
      <c r="R2536" s="14">
        <f>F2536-TODAY()</f>
        <v/>
      </c>
      <c r="S2536" s="14">
        <f>IF(N2536="Sí","🟢 Pagado",IF(R2536&lt;0,"🔴 Vencido",IF(R2536&lt;=7,"🟡 Por vencer","")))</f>
        <v/>
      </c>
      <c r="T2536" s="88" t="n"/>
      <c r="U2536" s="89" t="n"/>
      <c r="V2536" s="89" t="n"/>
      <c r="W2536" s="89" t="n"/>
      <c r="X2536" s="87" t="n"/>
    </row>
    <row r="2537">
      <c r="A2537" s="13" t="n"/>
      <c r="B2537" s="14" t="n"/>
      <c r="C2537" s="14" t="n"/>
      <c r="D2537" s="14" t="n"/>
      <c r="E2537" s="13" t="n"/>
      <c r="F2537" s="13" t="n"/>
      <c r="G2537" s="14" t="n"/>
      <c r="H2537" s="15" t="n"/>
      <c r="I2537" s="15" t="n"/>
      <c r="J2537" s="40" t="n"/>
      <c r="K2537" s="15" t="n"/>
      <c r="L2537" s="15" t="n"/>
      <c r="M2537" s="15" t="n"/>
      <c r="N2537" s="14" t="n"/>
      <c r="O2537" s="13" t="n"/>
      <c r="P2537" s="14" t="n"/>
      <c r="Q2537" s="15">
        <f>IF(N2537="Sí",0,H2537-I2537-K2537)</f>
        <v/>
      </c>
      <c r="R2537" s="14">
        <f>F2537-TODAY()</f>
        <v/>
      </c>
      <c r="S2537" s="14">
        <f>IF(N2537="Sí","🟢 Pagado",IF(R2537&lt;0,"🔴 Vencido",IF(R2537&lt;=7,"🟡 Por vencer","")))</f>
        <v/>
      </c>
      <c r="T2537" s="88" t="n"/>
      <c r="U2537" s="89" t="n"/>
      <c r="V2537" s="89" t="n"/>
      <c r="W2537" s="89" t="n"/>
      <c r="X2537" s="87" t="n"/>
    </row>
    <row r="2538">
      <c r="A2538" s="13" t="n"/>
      <c r="B2538" s="14" t="n"/>
      <c r="C2538" s="14" t="n"/>
      <c r="D2538" s="14" t="n"/>
      <c r="E2538" s="13" t="n"/>
      <c r="F2538" s="13" t="n"/>
      <c r="G2538" s="14" t="n"/>
      <c r="H2538" s="15" t="n"/>
      <c r="I2538" s="15" t="n"/>
      <c r="J2538" s="40" t="n"/>
      <c r="K2538" s="15" t="n"/>
      <c r="L2538" s="15" t="n"/>
      <c r="M2538" s="15" t="n"/>
      <c r="N2538" s="14" t="n"/>
      <c r="O2538" s="13" t="n"/>
      <c r="P2538" s="14" t="n"/>
      <c r="Q2538" s="15">
        <f>IF(N2538="Sí",0,H2538-I2538-K2538)</f>
        <v/>
      </c>
      <c r="R2538" s="14">
        <f>F2538-TODAY()</f>
        <v/>
      </c>
      <c r="S2538" s="14">
        <f>IF(N2538="Sí","🟢 Pagado",IF(R2538&lt;0,"🔴 Vencido",IF(R2538&lt;=7,"🟡 Por vencer","")))</f>
        <v/>
      </c>
      <c r="T2538" s="88" t="n"/>
      <c r="U2538" s="89" t="n"/>
      <c r="V2538" s="89" t="n"/>
      <c r="W2538" s="89" t="n"/>
      <c r="X2538" s="87" t="n"/>
    </row>
    <row r="2539">
      <c r="A2539" s="13" t="n"/>
      <c r="B2539" s="14" t="n"/>
      <c r="C2539" s="14" t="n"/>
      <c r="D2539" s="14" t="n"/>
      <c r="E2539" s="13" t="n"/>
      <c r="F2539" s="13" t="n"/>
      <c r="G2539" s="14" t="n"/>
      <c r="H2539" s="15" t="n"/>
      <c r="I2539" s="15" t="n"/>
      <c r="J2539" s="40" t="n"/>
      <c r="K2539" s="15" t="n"/>
      <c r="L2539" s="15" t="n"/>
      <c r="M2539" s="15" t="n"/>
      <c r="N2539" s="14" t="n"/>
      <c r="O2539" s="13" t="n"/>
      <c r="P2539" s="14" t="n"/>
      <c r="Q2539" s="15">
        <f>IF(N2539="Sí",0,H2539-I2539-K2539)</f>
        <v/>
      </c>
      <c r="R2539" s="14">
        <f>F2539-TODAY()</f>
        <v/>
      </c>
      <c r="S2539" s="14">
        <f>IF(N2539="Sí","🟢 Pagado",IF(R2539&lt;0,"🔴 Vencido",IF(R2539&lt;=7,"🟡 Por vencer","")))</f>
        <v/>
      </c>
      <c r="T2539" s="88" t="n"/>
      <c r="U2539" s="89" t="n"/>
      <c r="V2539" s="89" t="n"/>
      <c r="W2539" s="89" t="n"/>
      <c r="X2539" s="87" t="n"/>
    </row>
    <row r="2540">
      <c r="A2540" s="13" t="n"/>
      <c r="B2540" s="14" t="n"/>
      <c r="C2540" s="14" t="n"/>
      <c r="D2540" s="14" t="n"/>
      <c r="E2540" s="13" t="n"/>
      <c r="F2540" s="13" t="n"/>
      <c r="G2540" s="14" t="n"/>
      <c r="H2540" s="15" t="n"/>
      <c r="I2540" s="15" t="n"/>
      <c r="J2540" s="40" t="n"/>
      <c r="K2540" s="15" t="n"/>
      <c r="L2540" s="15" t="n"/>
      <c r="M2540" s="15" t="n"/>
      <c r="N2540" s="14" t="n"/>
      <c r="O2540" s="13" t="n"/>
      <c r="P2540" s="14" t="n"/>
      <c r="Q2540" s="15">
        <f>IF(N2540="Sí",0,H2540-I2540-K2540)</f>
        <v/>
      </c>
      <c r="R2540" s="14">
        <f>F2540-TODAY()</f>
        <v/>
      </c>
      <c r="S2540" s="14">
        <f>IF(N2540="Sí","🟢 Pagado",IF(R2540&lt;0,"🔴 Vencido",IF(R2540&lt;=7,"🟡 Por vencer","")))</f>
        <v/>
      </c>
      <c r="T2540" s="88" t="n"/>
      <c r="U2540" s="89" t="n"/>
      <c r="V2540" s="89" t="n"/>
      <c r="W2540" s="89" t="n"/>
      <c r="X2540" s="87" t="n"/>
    </row>
    <row r="2541">
      <c r="A2541" s="13" t="n"/>
      <c r="B2541" s="14" t="n"/>
      <c r="C2541" s="14" t="n"/>
      <c r="D2541" s="14" t="n"/>
      <c r="E2541" s="13" t="n"/>
      <c r="F2541" s="13" t="n"/>
      <c r="G2541" s="14" t="n"/>
      <c r="H2541" s="15" t="n"/>
      <c r="I2541" s="15" t="n"/>
      <c r="J2541" s="40" t="n"/>
      <c r="K2541" s="15" t="n"/>
      <c r="L2541" s="15" t="n"/>
      <c r="M2541" s="15" t="n"/>
      <c r="N2541" s="14" t="n"/>
      <c r="O2541" s="13" t="n"/>
      <c r="P2541" s="14" t="n"/>
      <c r="Q2541" s="15">
        <f>IF(N2541="Sí",0,H2541-I2541-K2541)</f>
        <v/>
      </c>
      <c r="R2541" s="14">
        <f>F2541-TODAY()</f>
        <v/>
      </c>
      <c r="S2541" s="14">
        <f>IF(N2541="Sí","🟢 Pagado",IF(R2541&lt;0,"🔴 Vencido",IF(R2541&lt;=7,"🟡 Por vencer","")))</f>
        <v/>
      </c>
      <c r="T2541" s="88" t="n"/>
      <c r="U2541" s="89" t="n"/>
      <c r="V2541" s="89" t="n"/>
      <c r="W2541" s="89" t="n"/>
      <c r="X2541" s="87" t="n"/>
    </row>
    <row r="2542">
      <c r="A2542" s="13" t="n"/>
      <c r="B2542" s="14" t="n"/>
      <c r="C2542" s="14" t="n"/>
      <c r="D2542" s="14" t="n"/>
      <c r="E2542" s="13" t="n"/>
      <c r="F2542" s="13" t="n"/>
      <c r="G2542" s="14" t="n"/>
      <c r="H2542" s="15" t="n"/>
      <c r="I2542" s="15" t="n"/>
      <c r="J2542" s="40" t="n"/>
      <c r="K2542" s="15" t="n"/>
      <c r="L2542" s="15" t="n"/>
      <c r="M2542" s="15" t="n"/>
      <c r="N2542" s="14" t="n"/>
      <c r="O2542" s="13" t="n"/>
      <c r="P2542" s="14" t="n"/>
      <c r="Q2542" s="15">
        <f>IF(N2542="Sí",0,H2542-I2542-K2542)</f>
        <v/>
      </c>
      <c r="R2542" s="14">
        <f>F2542-TODAY()</f>
        <v/>
      </c>
      <c r="S2542" s="14">
        <f>IF(N2542="Sí","🟢 Pagado",IF(R2542&lt;0,"🔴 Vencido",IF(R2542&lt;=7,"🟡 Por vencer","")))</f>
        <v/>
      </c>
      <c r="T2542" s="88" t="n"/>
      <c r="U2542" s="89" t="n"/>
      <c r="V2542" s="89" t="n"/>
      <c r="W2542" s="89" t="n"/>
      <c r="X2542" s="87" t="n"/>
    </row>
    <row r="2543">
      <c r="A2543" s="13" t="n"/>
      <c r="B2543" s="14" t="n"/>
      <c r="C2543" s="14" t="n"/>
      <c r="D2543" s="14" t="n"/>
      <c r="E2543" s="13" t="n"/>
      <c r="F2543" s="13" t="n"/>
      <c r="G2543" s="14" t="n"/>
      <c r="H2543" s="15" t="n"/>
      <c r="I2543" s="15" t="n"/>
      <c r="J2543" s="40" t="n"/>
      <c r="K2543" s="15" t="n"/>
      <c r="L2543" s="15" t="n"/>
      <c r="M2543" s="15" t="n"/>
      <c r="N2543" s="14" t="n"/>
      <c r="O2543" s="13" t="n"/>
      <c r="P2543" s="14" t="n"/>
      <c r="Q2543" s="15">
        <f>IF(N2543="Sí",0,H2543-I2543-K2543)</f>
        <v/>
      </c>
      <c r="R2543" s="14">
        <f>F2543-TODAY()</f>
        <v/>
      </c>
      <c r="S2543" s="14">
        <f>IF(N2543="Sí","🟢 Pagado",IF(R2543&lt;0,"🔴 Vencido",IF(R2543&lt;=7,"🟡 Por vencer","")))</f>
        <v/>
      </c>
      <c r="T2543" s="88" t="n"/>
      <c r="U2543" s="89" t="n"/>
      <c r="V2543" s="89" t="n"/>
      <c r="W2543" s="89" t="n"/>
      <c r="X2543" s="87" t="n"/>
    </row>
    <row r="2544">
      <c r="A2544" s="13" t="n"/>
      <c r="B2544" s="14" t="n"/>
      <c r="C2544" s="14" t="n"/>
      <c r="D2544" s="14" t="n"/>
      <c r="E2544" s="13" t="n"/>
      <c r="F2544" s="13" t="n"/>
      <c r="G2544" s="14" t="n"/>
      <c r="H2544" s="15" t="n"/>
      <c r="I2544" s="15" t="n"/>
      <c r="J2544" s="40" t="n"/>
      <c r="K2544" s="15" t="n"/>
      <c r="L2544" s="15" t="n"/>
      <c r="M2544" s="15" t="n"/>
      <c r="N2544" s="14" t="n"/>
      <c r="O2544" s="13" t="n"/>
      <c r="P2544" s="14" t="n"/>
      <c r="Q2544" s="15">
        <f>IF(N2544="Sí",0,H2544-I2544-K2544)</f>
        <v/>
      </c>
      <c r="R2544" s="14">
        <f>F2544-TODAY()</f>
        <v/>
      </c>
      <c r="S2544" s="14">
        <f>IF(N2544="Sí","🟢 Pagado",IF(R2544&lt;0,"🔴 Vencido",IF(R2544&lt;=7,"🟡 Por vencer","")))</f>
        <v/>
      </c>
      <c r="T2544" s="88" t="n"/>
      <c r="U2544" s="89" t="n"/>
      <c r="V2544" s="89" t="n"/>
      <c r="W2544" s="89" t="n"/>
      <c r="X2544" s="87" t="n"/>
    </row>
    <row r="2545">
      <c r="A2545" s="13" t="n"/>
      <c r="B2545" s="14" t="n"/>
      <c r="C2545" s="14" t="n"/>
      <c r="D2545" s="14" t="n"/>
      <c r="E2545" s="13" t="n"/>
      <c r="F2545" s="13" t="n"/>
      <c r="G2545" s="14" t="n"/>
      <c r="H2545" s="15" t="n"/>
      <c r="I2545" s="15" t="n"/>
      <c r="J2545" s="40" t="n"/>
      <c r="K2545" s="15" t="n"/>
      <c r="L2545" s="15" t="n"/>
      <c r="M2545" s="15" t="n"/>
      <c r="N2545" s="14" t="n"/>
      <c r="O2545" s="13" t="n"/>
      <c r="P2545" s="14" t="n"/>
      <c r="Q2545" s="15">
        <f>IF(N2545="Sí",0,H2545-I2545-K2545)</f>
        <v/>
      </c>
      <c r="R2545" s="14">
        <f>F2545-TODAY()</f>
        <v/>
      </c>
      <c r="S2545" s="14">
        <f>IF(N2545="Sí","🟢 Pagado",IF(R2545&lt;0,"🔴 Vencido",IF(R2545&lt;=7,"🟡 Por vencer","")))</f>
        <v/>
      </c>
      <c r="T2545" s="88" t="n"/>
      <c r="U2545" s="89" t="n"/>
      <c r="V2545" s="89" t="n"/>
      <c r="W2545" s="89" t="n"/>
      <c r="X2545" s="87" t="n"/>
    </row>
    <row r="2546">
      <c r="A2546" s="13" t="n"/>
      <c r="B2546" s="14" t="n"/>
      <c r="C2546" s="14" t="n"/>
      <c r="D2546" s="14" t="n"/>
      <c r="E2546" s="13" t="n"/>
      <c r="F2546" s="13" t="n"/>
      <c r="G2546" s="14" t="n"/>
      <c r="H2546" s="15" t="n"/>
      <c r="I2546" s="15" t="n"/>
      <c r="J2546" s="40" t="n"/>
      <c r="K2546" s="15" t="n"/>
      <c r="L2546" s="15" t="n"/>
      <c r="M2546" s="15" t="n"/>
      <c r="N2546" s="14" t="n"/>
      <c r="O2546" s="13" t="n"/>
      <c r="P2546" s="14" t="n"/>
      <c r="Q2546" s="15">
        <f>IF(N2546="Sí",0,H2546-I2546-K2546)</f>
        <v/>
      </c>
      <c r="R2546" s="14">
        <f>F2546-TODAY()</f>
        <v/>
      </c>
      <c r="S2546" s="14">
        <f>IF(N2546="Sí","🟢 Pagado",IF(R2546&lt;0,"🔴 Vencido",IF(R2546&lt;=7,"🟡 Por vencer","")))</f>
        <v/>
      </c>
      <c r="T2546" s="88" t="n"/>
      <c r="U2546" s="89" t="n"/>
      <c r="V2546" s="89" t="n"/>
      <c r="W2546" s="89" t="n"/>
      <c r="X2546" s="87" t="n"/>
    </row>
    <row r="2547">
      <c r="A2547" s="13" t="n"/>
      <c r="B2547" s="14" t="n"/>
      <c r="C2547" s="14" t="n"/>
      <c r="D2547" s="14" t="n"/>
      <c r="E2547" s="13" t="n"/>
      <c r="F2547" s="13" t="n"/>
      <c r="G2547" s="14" t="n"/>
      <c r="H2547" s="15" t="n"/>
      <c r="I2547" s="15" t="n"/>
      <c r="J2547" s="40" t="n"/>
      <c r="K2547" s="15" t="n"/>
      <c r="L2547" s="15" t="n"/>
      <c r="M2547" s="15" t="n"/>
      <c r="N2547" s="14" t="n"/>
      <c r="O2547" s="13" t="n"/>
      <c r="P2547" s="14" t="n"/>
      <c r="Q2547" s="15">
        <f>IF(N2547="Sí",0,H2547-I2547-K2547)</f>
        <v/>
      </c>
      <c r="R2547" s="14">
        <f>F2547-TODAY()</f>
        <v/>
      </c>
      <c r="S2547" s="14">
        <f>IF(N2547="Sí","🟢 Pagado",IF(R2547&lt;0,"🔴 Vencido",IF(R2547&lt;=7,"🟡 Por vencer","")))</f>
        <v/>
      </c>
      <c r="T2547" s="88" t="n"/>
      <c r="U2547" s="89" t="n"/>
      <c r="V2547" s="89" t="n"/>
      <c r="W2547" s="89" t="n"/>
      <c r="X2547" s="87" t="n"/>
    </row>
    <row r="2548">
      <c r="A2548" s="13" t="n"/>
      <c r="B2548" s="14" t="n"/>
      <c r="C2548" s="14" t="n"/>
      <c r="D2548" s="14" t="n"/>
      <c r="E2548" s="13" t="n"/>
      <c r="F2548" s="13" t="n"/>
      <c r="G2548" s="14" t="n"/>
      <c r="H2548" s="15" t="n"/>
      <c r="I2548" s="15" t="n"/>
      <c r="J2548" s="40" t="n"/>
      <c r="K2548" s="15" t="n"/>
      <c r="L2548" s="15" t="n"/>
      <c r="M2548" s="15" t="n"/>
      <c r="N2548" s="14" t="n"/>
      <c r="O2548" s="13" t="n"/>
      <c r="P2548" s="14" t="n"/>
      <c r="Q2548" s="15">
        <f>IF(N2548="Sí",0,H2548-I2548-K2548)</f>
        <v/>
      </c>
      <c r="R2548" s="14">
        <f>F2548-TODAY()</f>
        <v/>
      </c>
      <c r="S2548" s="14">
        <f>IF(N2548="Sí","🟢 Pagado",IF(R2548&lt;0,"🔴 Vencido",IF(R2548&lt;=7,"🟡 Por vencer","")))</f>
        <v/>
      </c>
      <c r="T2548" s="88" t="n"/>
      <c r="U2548" s="89" t="n"/>
      <c r="V2548" s="89" t="n"/>
      <c r="W2548" s="89" t="n"/>
      <c r="X2548" s="87" t="n"/>
    </row>
    <row r="2549">
      <c r="A2549" s="13" t="n"/>
      <c r="B2549" s="14" t="n"/>
      <c r="C2549" s="14" t="n"/>
      <c r="D2549" s="14" t="n"/>
      <c r="E2549" s="13" t="n"/>
      <c r="F2549" s="13" t="n"/>
      <c r="G2549" s="14" t="n"/>
      <c r="H2549" s="15" t="n"/>
      <c r="I2549" s="15" t="n"/>
      <c r="J2549" s="40" t="n"/>
      <c r="K2549" s="15" t="n"/>
      <c r="L2549" s="15" t="n"/>
      <c r="M2549" s="15" t="n"/>
      <c r="N2549" s="14" t="n"/>
      <c r="O2549" s="13" t="n"/>
      <c r="P2549" s="14" t="n"/>
      <c r="Q2549" s="15">
        <f>IF(N2549="Sí",0,H2549-I2549-K2549)</f>
        <v/>
      </c>
      <c r="R2549" s="14">
        <f>F2549-TODAY()</f>
        <v/>
      </c>
      <c r="S2549" s="14">
        <f>IF(N2549="Sí","🟢 Pagado",IF(R2549&lt;0,"🔴 Vencido",IF(R2549&lt;=7,"🟡 Por vencer","")))</f>
        <v/>
      </c>
      <c r="T2549" s="88" t="n"/>
      <c r="U2549" s="89" t="n"/>
      <c r="V2549" s="89" t="n"/>
      <c r="W2549" s="89" t="n"/>
      <c r="X2549" s="87" t="n"/>
    </row>
    <row r="2550">
      <c r="A2550" s="13" t="n"/>
      <c r="B2550" s="14" t="n"/>
      <c r="C2550" s="14" t="n"/>
      <c r="D2550" s="14" t="n"/>
      <c r="E2550" s="13" t="n"/>
      <c r="F2550" s="13" t="n"/>
      <c r="G2550" s="14" t="n"/>
      <c r="H2550" s="15" t="n"/>
      <c r="I2550" s="15" t="n"/>
      <c r="J2550" s="40" t="n"/>
      <c r="K2550" s="15" t="n"/>
      <c r="L2550" s="15" t="n"/>
      <c r="M2550" s="15" t="n"/>
      <c r="N2550" s="14" t="n"/>
      <c r="O2550" s="13" t="n"/>
      <c r="P2550" s="14" t="n"/>
      <c r="Q2550" s="15">
        <f>IF(N2550="Sí",0,H2550-I2550-K2550)</f>
        <v/>
      </c>
      <c r="R2550" s="14">
        <f>F2550-TODAY()</f>
        <v/>
      </c>
      <c r="S2550" s="14">
        <f>IF(N2550="Sí","🟢 Pagado",IF(R2550&lt;0,"🔴 Vencido",IF(R2550&lt;=7,"🟡 Por vencer","")))</f>
        <v/>
      </c>
      <c r="T2550" s="88" t="n"/>
      <c r="U2550" s="89" t="n"/>
      <c r="V2550" s="89" t="n"/>
      <c r="W2550" s="89" t="n"/>
      <c r="X2550" s="87" t="n"/>
    </row>
    <row r="2551">
      <c r="A2551" s="13" t="n"/>
      <c r="B2551" s="14" t="n"/>
      <c r="C2551" s="14" t="n"/>
      <c r="D2551" s="14" t="n"/>
      <c r="E2551" s="13" t="n"/>
      <c r="F2551" s="13" t="n"/>
      <c r="G2551" s="14" t="n"/>
      <c r="H2551" s="15" t="n"/>
      <c r="I2551" s="15" t="n"/>
      <c r="J2551" s="40" t="n"/>
      <c r="K2551" s="15" t="n"/>
      <c r="L2551" s="15" t="n"/>
      <c r="M2551" s="15" t="n"/>
      <c r="N2551" s="14" t="n"/>
      <c r="O2551" s="13" t="n"/>
      <c r="P2551" s="14" t="n"/>
      <c r="Q2551" s="15">
        <f>IF(N2551="Sí",0,H2551-I2551-K2551)</f>
        <v/>
      </c>
      <c r="R2551" s="14">
        <f>F2551-TODAY()</f>
        <v/>
      </c>
      <c r="S2551" s="14">
        <f>IF(N2551="Sí","🟢 Pagado",IF(R2551&lt;0,"🔴 Vencido",IF(R2551&lt;=7,"🟡 Por vencer","")))</f>
        <v/>
      </c>
      <c r="T2551" s="88" t="n"/>
      <c r="U2551" s="89" t="n"/>
      <c r="V2551" s="89" t="n"/>
      <c r="W2551" s="89" t="n"/>
      <c r="X2551" s="87" t="n"/>
    </row>
    <row r="2552">
      <c r="A2552" s="13" t="n"/>
      <c r="B2552" s="14" t="n"/>
      <c r="C2552" s="14" t="n"/>
      <c r="D2552" s="14" t="n"/>
      <c r="E2552" s="13" t="n"/>
      <c r="F2552" s="13" t="n"/>
      <c r="G2552" s="14" t="n"/>
      <c r="H2552" s="15" t="n"/>
      <c r="I2552" s="15" t="n"/>
      <c r="J2552" s="40" t="n"/>
      <c r="K2552" s="15" t="n"/>
      <c r="L2552" s="15" t="n"/>
      <c r="M2552" s="15" t="n"/>
      <c r="N2552" s="14" t="n"/>
      <c r="O2552" s="13" t="n"/>
      <c r="P2552" s="14" t="n"/>
      <c r="Q2552" s="15">
        <f>IF(N2552="Sí",0,H2552-I2552-K2552)</f>
        <v/>
      </c>
      <c r="R2552" s="14">
        <f>F2552-TODAY()</f>
        <v/>
      </c>
      <c r="S2552" s="14">
        <f>IF(N2552="Sí","🟢 Pagado",IF(R2552&lt;0,"🔴 Vencido",IF(R2552&lt;=7,"🟡 Por vencer","")))</f>
        <v/>
      </c>
      <c r="T2552" s="88" t="n"/>
      <c r="U2552" s="89" t="n"/>
      <c r="V2552" s="89" t="n"/>
      <c r="W2552" s="89" t="n"/>
      <c r="X2552" s="87" t="n"/>
    </row>
    <row r="2553">
      <c r="A2553" s="13" t="n"/>
      <c r="B2553" s="14" t="n"/>
      <c r="C2553" s="14" t="n"/>
      <c r="D2553" s="14" t="n"/>
      <c r="E2553" s="13" t="n"/>
      <c r="F2553" s="13" t="n"/>
      <c r="G2553" s="14" t="n"/>
      <c r="H2553" s="15" t="n"/>
      <c r="I2553" s="15" t="n"/>
      <c r="J2553" s="40" t="n"/>
      <c r="K2553" s="15" t="n"/>
      <c r="L2553" s="15" t="n"/>
      <c r="M2553" s="15" t="n"/>
      <c r="N2553" s="14" t="n"/>
      <c r="O2553" s="13" t="n"/>
      <c r="P2553" s="14" t="n"/>
      <c r="Q2553" s="15">
        <f>IF(N2553="Sí",0,H2553-I2553-K2553)</f>
        <v/>
      </c>
      <c r="R2553" s="14">
        <f>F2553-TODAY()</f>
        <v/>
      </c>
      <c r="S2553" s="14">
        <f>IF(N2553="Sí","🟢 Pagado",IF(R2553&lt;0,"🔴 Vencido",IF(R2553&lt;=7,"🟡 Por vencer","")))</f>
        <v/>
      </c>
      <c r="T2553" s="88" t="n"/>
      <c r="U2553" s="89" t="n"/>
      <c r="V2553" s="89" t="n"/>
      <c r="W2553" s="89" t="n"/>
      <c r="X2553" s="87" t="n"/>
    </row>
    <row r="2554">
      <c r="A2554" s="13" t="n"/>
      <c r="B2554" s="14" t="n"/>
      <c r="C2554" s="14" t="n"/>
      <c r="D2554" s="14" t="n"/>
      <c r="E2554" s="13" t="n"/>
      <c r="F2554" s="13" t="n"/>
      <c r="G2554" s="14" t="n"/>
      <c r="H2554" s="15" t="n"/>
      <c r="I2554" s="15" t="n"/>
      <c r="J2554" s="40" t="n"/>
      <c r="K2554" s="15" t="n"/>
      <c r="L2554" s="15" t="n"/>
      <c r="M2554" s="15" t="n"/>
      <c r="N2554" s="14" t="n"/>
      <c r="O2554" s="13" t="n"/>
      <c r="P2554" s="14" t="n"/>
      <c r="Q2554" s="15">
        <f>IF(N2554="Sí",0,H2554-I2554-K2554)</f>
        <v/>
      </c>
      <c r="R2554" s="14">
        <f>F2554-TODAY()</f>
        <v/>
      </c>
      <c r="S2554" s="14">
        <f>IF(N2554="Sí","🟢 Pagado",IF(R2554&lt;0,"🔴 Vencido",IF(R2554&lt;=7,"🟡 Por vencer","")))</f>
        <v/>
      </c>
      <c r="T2554" s="88" t="n"/>
      <c r="U2554" s="89" t="n"/>
      <c r="V2554" s="89" t="n"/>
      <c r="W2554" s="89" t="n"/>
      <c r="X2554" s="87" t="n"/>
    </row>
    <row r="2555">
      <c r="A2555" s="13" t="n"/>
      <c r="B2555" s="14" t="n"/>
      <c r="C2555" s="14" t="n"/>
      <c r="D2555" s="14" t="n"/>
      <c r="E2555" s="13" t="n"/>
      <c r="F2555" s="13" t="n"/>
      <c r="G2555" s="14" t="n"/>
      <c r="H2555" s="15" t="n"/>
      <c r="I2555" s="15" t="n"/>
      <c r="J2555" s="40" t="n"/>
      <c r="K2555" s="15" t="n"/>
      <c r="L2555" s="15" t="n"/>
      <c r="M2555" s="15" t="n"/>
      <c r="N2555" s="14" t="n"/>
      <c r="O2555" s="13" t="n"/>
      <c r="P2555" s="14" t="n"/>
      <c r="Q2555" s="15">
        <f>IF(N2555="Sí",0,H2555-I2555-K2555)</f>
        <v/>
      </c>
      <c r="R2555" s="14">
        <f>F2555-TODAY()</f>
        <v/>
      </c>
      <c r="S2555" s="14">
        <f>IF(N2555="Sí","🟢 Pagado",IF(R2555&lt;0,"🔴 Vencido",IF(R2555&lt;=7,"🟡 Por vencer","")))</f>
        <v/>
      </c>
      <c r="T2555" s="88" t="n"/>
      <c r="U2555" s="89" t="n"/>
      <c r="V2555" s="89" t="n"/>
      <c r="W2555" s="89" t="n"/>
      <c r="X2555" s="87" t="n"/>
    </row>
    <row r="2556">
      <c r="A2556" s="13" t="n"/>
      <c r="B2556" s="14" t="n"/>
      <c r="C2556" s="14" t="n"/>
      <c r="D2556" s="14" t="n"/>
      <c r="E2556" s="13" t="n"/>
      <c r="F2556" s="13" t="n"/>
      <c r="G2556" s="14" t="n"/>
      <c r="H2556" s="15" t="n"/>
      <c r="I2556" s="15" t="n"/>
      <c r="J2556" s="40" t="n"/>
      <c r="K2556" s="15" t="n"/>
      <c r="L2556" s="15" t="n"/>
      <c r="M2556" s="15" t="n"/>
      <c r="N2556" s="14" t="n"/>
      <c r="O2556" s="13" t="n"/>
      <c r="P2556" s="14" t="n"/>
      <c r="Q2556" s="15">
        <f>IF(N2556="Sí",0,H2556-I2556-K2556)</f>
        <v/>
      </c>
      <c r="R2556" s="14">
        <f>F2556-TODAY()</f>
        <v/>
      </c>
      <c r="S2556" s="14">
        <f>IF(N2556="Sí","🟢 Pagado",IF(R2556&lt;0,"🔴 Vencido",IF(R2556&lt;=7,"🟡 Por vencer","")))</f>
        <v/>
      </c>
      <c r="T2556" s="88" t="n"/>
      <c r="U2556" s="89" t="n"/>
      <c r="V2556" s="89" t="n"/>
      <c r="W2556" s="89" t="n"/>
      <c r="X2556" s="87" t="n"/>
    </row>
    <row r="2557">
      <c r="A2557" s="13" t="n"/>
      <c r="B2557" s="14" t="n"/>
      <c r="C2557" s="14" t="n"/>
      <c r="D2557" s="14" t="n"/>
      <c r="E2557" s="13" t="n"/>
      <c r="F2557" s="13" t="n"/>
      <c r="G2557" s="14" t="n"/>
      <c r="H2557" s="15" t="n"/>
      <c r="I2557" s="15" t="n"/>
      <c r="J2557" s="40" t="n"/>
      <c r="K2557" s="15" t="n"/>
      <c r="L2557" s="15" t="n"/>
      <c r="M2557" s="15" t="n"/>
      <c r="N2557" s="14" t="n"/>
      <c r="O2557" s="13" t="n"/>
      <c r="P2557" s="14" t="n"/>
      <c r="Q2557" s="15">
        <f>IF(N2557="Sí",0,H2557-I2557-K2557)</f>
        <v/>
      </c>
      <c r="R2557" s="14">
        <f>F2557-TODAY()</f>
        <v/>
      </c>
      <c r="S2557" s="14">
        <f>IF(N2557="Sí","🟢 Pagado",IF(R2557&lt;0,"🔴 Vencido",IF(R2557&lt;=7,"🟡 Por vencer","")))</f>
        <v/>
      </c>
      <c r="T2557" s="88" t="n"/>
      <c r="U2557" s="89" t="n"/>
      <c r="V2557" s="89" t="n"/>
      <c r="W2557" s="89" t="n"/>
      <c r="X2557" s="87" t="n"/>
    </row>
    <row r="2558">
      <c r="A2558" s="13" t="n"/>
      <c r="B2558" s="14" t="n"/>
      <c r="C2558" s="14" t="n"/>
      <c r="D2558" s="14" t="n"/>
      <c r="E2558" s="13" t="n"/>
      <c r="F2558" s="13" t="n"/>
      <c r="G2558" s="14" t="n"/>
      <c r="H2558" s="15" t="n"/>
      <c r="I2558" s="15" t="n"/>
      <c r="J2558" s="40" t="n"/>
      <c r="K2558" s="15" t="n"/>
      <c r="L2558" s="15" t="n"/>
      <c r="M2558" s="15" t="n"/>
      <c r="N2558" s="14" t="n"/>
      <c r="O2558" s="13" t="n"/>
      <c r="P2558" s="14" t="n"/>
      <c r="Q2558" s="15">
        <f>IF(N2558="Sí",0,H2558-I2558-K2558)</f>
        <v/>
      </c>
      <c r="R2558" s="14">
        <f>F2558-TODAY()</f>
        <v/>
      </c>
      <c r="S2558" s="14">
        <f>IF(N2558="Sí","🟢 Pagado",IF(R2558&lt;0,"🔴 Vencido",IF(R2558&lt;=7,"🟡 Por vencer","")))</f>
        <v/>
      </c>
      <c r="T2558" s="88" t="n"/>
      <c r="U2558" s="89" t="n"/>
      <c r="V2558" s="89" t="n"/>
      <c r="W2558" s="89" t="n"/>
      <c r="X2558" s="87" t="n"/>
    </row>
    <row r="2559">
      <c r="A2559" s="13" t="n"/>
      <c r="B2559" s="14" t="n"/>
      <c r="C2559" s="14" t="n"/>
      <c r="D2559" s="14" t="n"/>
      <c r="E2559" s="13" t="n"/>
      <c r="F2559" s="13" t="n"/>
      <c r="G2559" s="14" t="n"/>
      <c r="H2559" s="15" t="n"/>
      <c r="I2559" s="15" t="n"/>
      <c r="J2559" s="40" t="n"/>
      <c r="K2559" s="15" t="n"/>
      <c r="L2559" s="15" t="n"/>
      <c r="M2559" s="15" t="n"/>
      <c r="N2559" s="14" t="n"/>
      <c r="O2559" s="13" t="n"/>
      <c r="P2559" s="14" t="n"/>
      <c r="Q2559" s="15">
        <f>IF(N2559="Sí",0,H2559-I2559-K2559)</f>
        <v/>
      </c>
      <c r="R2559" s="14">
        <f>F2559-TODAY()</f>
        <v/>
      </c>
      <c r="S2559" s="14">
        <f>IF(N2559="Sí","🟢 Pagado",IF(R2559&lt;0,"🔴 Vencido",IF(R2559&lt;=7,"🟡 Por vencer","")))</f>
        <v/>
      </c>
      <c r="T2559" s="88" t="n"/>
      <c r="U2559" s="89" t="n"/>
      <c r="V2559" s="89" t="n"/>
      <c r="W2559" s="89" t="n"/>
      <c r="X2559" s="87" t="n"/>
    </row>
    <row r="2560">
      <c r="A2560" s="13" t="n"/>
      <c r="B2560" s="14" t="n"/>
      <c r="C2560" s="14" t="n"/>
      <c r="D2560" s="14" t="n"/>
      <c r="E2560" s="13" t="n"/>
      <c r="F2560" s="13" t="n"/>
      <c r="G2560" s="14" t="n"/>
      <c r="H2560" s="15" t="n"/>
      <c r="I2560" s="15" t="n"/>
      <c r="J2560" s="40" t="n"/>
      <c r="K2560" s="15" t="n"/>
      <c r="L2560" s="15" t="n"/>
      <c r="M2560" s="15" t="n"/>
      <c r="N2560" s="14" t="n"/>
      <c r="O2560" s="13" t="n"/>
      <c r="P2560" s="14" t="n"/>
      <c r="Q2560" s="15">
        <f>IF(N2560="Sí",0,H2560-I2560-K2560)</f>
        <v/>
      </c>
      <c r="R2560" s="14">
        <f>F2560-TODAY()</f>
        <v/>
      </c>
      <c r="S2560" s="14">
        <f>IF(N2560="Sí","🟢 Pagado",IF(R2560&lt;0,"🔴 Vencido",IF(R2560&lt;=7,"🟡 Por vencer","")))</f>
        <v/>
      </c>
      <c r="T2560" s="88" t="n"/>
      <c r="U2560" s="89" t="n"/>
      <c r="V2560" s="89" t="n"/>
      <c r="W2560" s="89" t="n"/>
      <c r="X2560" s="87" t="n"/>
    </row>
    <row r="2561">
      <c r="A2561" s="13" t="n"/>
      <c r="B2561" s="14" t="n"/>
      <c r="C2561" s="14" t="n"/>
      <c r="D2561" s="14" t="n"/>
      <c r="E2561" s="13" t="n"/>
      <c r="F2561" s="13" t="n"/>
      <c r="G2561" s="14" t="n"/>
      <c r="H2561" s="15" t="n"/>
      <c r="I2561" s="15" t="n"/>
      <c r="J2561" s="40" t="n"/>
      <c r="K2561" s="15" t="n"/>
      <c r="L2561" s="15" t="n"/>
      <c r="M2561" s="15" t="n"/>
      <c r="N2561" s="14" t="n"/>
      <c r="O2561" s="13" t="n"/>
      <c r="P2561" s="14" t="n"/>
      <c r="Q2561" s="15">
        <f>IF(N2561="Sí",0,H2561-I2561-K2561)</f>
        <v/>
      </c>
      <c r="R2561" s="14">
        <f>F2561-TODAY()</f>
        <v/>
      </c>
      <c r="S2561" s="14">
        <f>IF(N2561="Sí","🟢 Pagado",IF(R2561&lt;0,"🔴 Vencido",IF(R2561&lt;=7,"🟡 Por vencer","")))</f>
        <v/>
      </c>
      <c r="T2561" s="88" t="n"/>
      <c r="U2561" s="89" t="n"/>
      <c r="V2561" s="89" t="n"/>
      <c r="W2561" s="89" t="n"/>
      <c r="X2561" s="87" t="n"/>
    </row>
    <row r="2562">
      <c r="A2562" s="13" t="n"/>
      <c r="B2562" s="14" t="n"/>
      <c r="C2562" s="14" t="n"/>
      <c r="D2562" s="14" t="n"/>
      <c r="E2562" s="13" t="n"/>
      <c r="F2562" s="13" t="n"/>
      <c r="G2562" s="14" t="n"/>
      <c r="H2562" s="15" t="n"/>
      <c r="I2562" s="15" t="n"/>
      <c r="J2562" s="40" t="n"/>
      <c r="K2562" s="15" t="n"/>
      <c r="L2562" s="15" t="n"/>
      <c r="M2562" s="15" t="n"/>
      <c r="N2562" s="14" t="n"/>
      <c r="O2562" s="13" t="n"/>
      <c r="P2562" s="14" t="n"/>
      <c r="Q2562" s="15">
        <f>IF(N2562="Sí",0,H2562-I2562-K2562)</f>
        <v/>
      </c>
      <c r="R2562" s="14">
        <f>F2562-TODAY()</f>
        <v/>
      </c>
      <c r="S2562" s="14">
        <f>IF(N2562="Sí","🟢 Pagado",IF(R2562&lt;0,"🔴 Vencido",IF(R2562&lt;=7,"🟡 Por vencer","")))</f>
        <v/>
      </c>
      <c r="T2562" s="88" t="n"/>
      <c r="U2562" s="89" t="n"/>
      <c r="V2562" s="89" t="n"/>
      <c r="W2562" s="89" t="n"/>
      <c r="X2562" s="87" t="n"/>
    </row>
    <row r="2563">
      <c r="A2563" s="13" t="n"/>
      <c r="B2563" s="14" t="n"/>
      <c r="C2563" s="14" t="n"/>
      <c r="D2563" s="14" t="n"/>
      <c r="E2563" s="13" t="n"/>
      <c r="F2563" s="13" t="n"/>
      <c r="G2563" s="14" t="n"/>
      <c r="H2563" s="15" t="n"/>
      <c r="I2563" s="15" t="n"/>
      <c r="J2563" s="40" t="n"/>
      <c r="K2563" s="15" t="n"/>
      <c r="L2563" s="15" t="n"/>
      <c r="M2563" s="15" t="n"/>
      <c r="N2563" s="14" t="n"/>
      <c r="O2563" s="13" t="n"/>
      <c r="P2563" s="14" t="n"/>
      <c r="Q2563" s="15">
        <f>IF(N2563="Sí",0,H2563-I2563-K2563)</f>
        <v/>
      </c>
      <c r="R2563" s="14">
        <f>F2563-TODAY()</f>
        <v/>
      </c>
      <c r="S2563" s="14">
        <f>IF(N2563="Sí","🟢 Pagado",IF(R2563&lt;0,"🔴 Vencido",IF(R2563&lt;=7,"🟡 Por vencer","")))</f>
        <v/>
      </c>
      <c r="T2563" s="88" t="n"/>
      <c r="U2563" s="89" t="n"/>
      <c r="V2563" s="89" t="n"/>
      <c r="W2563" s="89" t="n"/>
      <c r="X2563" s="87" t="n"/>
    </row>
    <row r="2564">
      <c r="A2564" s="13" t="n"/>
      <c r="B2564" s="14" t="n"/>
      <c r="C2564" s="14" t="n"/>
      <c r="D2564" s="14" t="n"/>
      <c r="E2564" s="13" t="n"/>
      <c r="F2564" s="13" t="n"/>
      <c r="G2564" s="14" t="n"/>
      <c r="H2564" s="15" t="n"/>
      <c r="I2564" s="15" t="n"/>
      <c r="J2564" s="40" t="n"/>
      <c r="K2564" s="15" t="n"/>
      <c r="L2564" s="15" t="n"/>
      <c r="M2564" s="15" t="n"/>
      <c r="N2564" s="14" t="n"/>
      <c r="O2564" s="13" t="n"/>
      <c r="P2564" s="14" t="n"/>
      <c r="Q2564" s="15">
        <f>IF(N2564="Sí",0,H2564-I2564-K2564)</f>
        <v/>
      </c>
      <c r="R2564" s="14">
        <f>F2564-TODAY()</f>
        <v/>
      </c>
      <c r="S2564" s="14">
        <f>IF(N2564="Sí","🟢 Pagado",IF(R2564&lt;0,"🔴 Vencido",IF(R2564&lt;=7,"🟡 Por vencer","")))</f>
        <v/>
      </c>
      <c r="T2564" s="88" t="n"/>
      <c r="U2564" s="89" t="n"/>
      <c r="V2564" s="89" t="n"/>
      <c r="W2564" s="89" t="n"/>
      <c r="X2564" s="87" t="n"/>
    </row>
    <row r="2565">
      <c r="A2565" s="13" t="n"/>
      <c r="B2565" s="14" t="n"/>
      <c r="C2565" s="14" t="n"/>
      <c r="D2565" s="14" t="n"/>
      <c r="E2565" s="13" t="n"/>
      <c r="F2565" s="13" t="n"/>
      <c r="G2565" s="14" t="n"/>
      <c r="H2565" s="15" t="n"/>
      <c r="I2565" s="15" t="n"/>
      <c r="J2565" s="40" t="n"/>
      <c r="K2565" s="15" t="n"/>
      <c r="L2565" s="15" t="n"/>
      <c r="M2565" s="15" t="n"/>
      <c r="N2565" s="14" t="n"/>
      <c r="O2565" s="13" t="n"/>
      <c r="P2565" s="14" t="n"/>
      <c r="Q2565" s="15">
        <f>IF(N2565="Sí",0,H2565-I2565-K2565)</f>
        <v/>
      </c>
      <c r="R2565" s="14">
        <f>F2565-TODAY()</f>
        <v/>
      </c>
      <c r="S2565" s="14">
        <f>IF(N2565="Sí","🟢 Pagado",IF(R2565&lt;0,"🔴 Vencido",IF(R2565&lt;=7,"🟡 Por vencer","")))</f>
        <v/>
      </c>
      <c r="T2565" s="88" t="n"/>
      <c r="U2565" s="89" t="n"/>
      <c r="V2565" s="89" t="n"/>
      <c r="W2565" s="89" t="n"/>
      <c r="X2565" s="87" t="n"/>
    </row>
    <row r="2566">
      <c r="A2566" s="13" t="n"/>
      <c r="B2566" s="14" t="n"/>
      <c r="C2566" s="14" t="n"/>
      <c r="D2566" s="14" t="n"/>
      <c r="E2566" s="13" t="n"/>
      <c r="F2566" s="13" t="n"/>
      <c r="G2566" s="14" t="n"/>
      <c r="H2566" s="15" t="n"/>
      <c r="I2566" s="15" t="n"/>
      <c r="J2566" s="40" t="n"/>
      <c r="K2566" s="15" t="n"/>
      <c r="L2566" s="15" t="n"/>
      <c r="M2566" s="15" t="n"/>
      <c r="N2566" s="14" t="n"/>
      <c r="O2566" s="13" t="n"/>
      <c r="P2566" s="14" t="n"/>
      <c r="Q2566" s="15">
        <f>IF(N2566="Sí",0,H2566-I2566-K2566)</f>
        <v/>
      </c>
      <c r="R2566" s="14">
        <f>F2566-TODAY()</f>
        <v/>
      </c>
      <c r="S2566" s="14">
        <f>IF(N2566="Sí","🟢 Pagado",IF(R2566&lt;0,"🔴 Vencido",IF(R2566&lt;=7,"🟡 Por vencer","")))</f>
        <v/>
      </c>
      <c r="T2566" s="88" t="n"/>
      <c r="U2566" s="89" t="n"/>
      <c r="V2566" s="89" t="n"/>
      <c r="W2566" s="89" t="n"/>
      <c r="X2566" s="87" t="n"/>
    </row>
    <row r="2567">
      <c r="A2567" s="13" t="n"/>
      <c r="B2567" s="14" t="n"/>
      <c r="C2567" s="14" t="n"/>
      <c r="D2567" s="14" t="n"/>
      <c r="E2567" s="13" t="n"/>
      <c r="F2567" s="13" t="n"/>
      <c r="G2567" s="14" t="n"/>
      <c r="H2567" s="15" t="n"/>
      <c r="I2567" s="15" t="n"/>
      <c r="J2567" s="40" t="n"/>
      <c r="K2567" s="15" t="n"/>
      <c r="L2567" s="15" t="n"/>
      <c r="M2567" s="15" t="n"/>
      <c r="N2567" s="14" t="n"/>
      <c r="O2567" s="13" t="n"/>
      <c r="P2567" s="14" t="n"/>
      <c r="Q2567" s="15">
        <f>IF(N2567="Sí",0,H2567-I2567-K2567)</f>
        <v/>
      </c>
      <c r="R2567" s="14">
        <f>F2567-TODAY()</f>
        <v/>
      </c>
      <c r="S2567" s="14">
        <f>IF(N2567="Sí","🟢 Pagado",IF(R2567&lt;0,"🔴 Vencido",IF(R2567&lt;=7,"🟡 Por vencer","")))</f>
        <v/>
      </c>
      <c r="T2567" s="88" t="n"/>
      <c r="U2567" s="89" t="n"/>
      <c r="V2567" s="89" t="n"/>
      <c r="W2567" s="89" t="n"/>
      <c r="X2567" s="87" t="n"/>
    </row>
    <row r="2568">
      <c r="A2568" s="13" t="n"/>
      <c r="B2568" s="14" t="n"/>
      <c r="C2568" s="14" t="n"/>
      <c r="D2568" s="14" t="n"/>
      <c r="E2568" s="13" t="n"/>
      <c r="F2568" s="13" t="n"/>
      <c r="G2568" s="14" t="n"/>
      <c r="H2568" s="15" t="n"/>
      <c r="I2568" s="15" t="n"/>
      <c r="J2568" s="40" t="n"/>
      <c r="K2568" s="15" t="n"/>
      <c r="L2568" s="15" t="n"/>
      <c r="M2568" s="15" t="n"/>
      <c r="N2568" s="14" t="n"/>
      <c r="O2568" s="13" t="n"/>
      <c r="P2568" s="14" t="n"/>
      <c r="Q2568" s="15">
        <f>IF(N2568="Sí",0,H2568-I2568-K2568)</f>
        <v/>
      </c>
      <c r="R2568" s="14">
        <f>F2568-TODAY()</f>
        <v/>
      </c>
      <c r="S2568" s="14">
        <f>IF(N2568="Sí","🟢 Pagado",IF(R2568&lt;0,"🔴 Vencido",IF(R2568&lt;=7,"🟡 Por vencer","")))</f>
        <v/>
      </c>
      <c r="T2568" s="88" t="n"/>
      <c r="U2568" s="89" t="n"/>
      <c r="V2568" s="89" t="n"/>
      <c r="W2568" s="89" t="n"/>
      <c r="X2568" s="87" t="n"/>
    </row>
    <row r="2569">
      <c r="A2569" s="13" t="n"/>
      <c r="B2569" s="14" t="n"/>
      <c r="C2569" s="14" t="n"/>
      <c r="D2569" s="14" t="n"/>
      <c r="E2569" s="13" t="n"/>
      <c r="F2569" s="13" t="n"/>
      <c r="G2569" s="14" t="n"/>
      <c r="H2569" s="15" t="n"/>
      <c r="I2569" s="15" t="n"/>
      <c r="J2569" s="40" t="n"/>
      <c r="K2569" s="15" t="n"/>
      <c r="L2569" s="15" t="n"/>
      <c r="M2569" s="15" t="n"/>
      <c r="N2569" s="14" t="n"/>
      <c r="O2569" s="13" t="n"/>
      <c r="P2569" s="14" t="n"/>
      <c r="Q2569" s="15">
        <f>IF(N2569="Sí",0,H2569-I2569-K2569)</f>
        <v/>
      </c>
      <c r="R2569" s="14">
        <f>F2569-TODAY()</f>
        <v/>
      </c>
      <c r="S2569" s="14">
        <f>IF(N2569="Sí","🟢 Pagado",IF(R2569&lt;0,"🔴 Vencido",IF(R2569&lt;=7,"🟡 Por vencer","")))</f>
        <v/>
      </c>
      <c r="T2569" s="88" t="n"/>
      <c r="U2569" s="89" t="n"/>
      <c r="V2569" s="89" t="n"/>
      <c r="W2569" s="89" t="n"/>
      <c r="X2569" s="87" t="n"/>
    </row>
    <row r="2570">
      <c r="A2570" s="13" t="n"/>
      <c r="B2570" s="14" t="n"/>
      <c r="C2570" s="14" t="n"/>
      <c r="D2570" s="14" t="n"/>
      <c r="E2570" s="13" t="n"/>
      <c r="F2570" s="13" t="n"/>
      <c r="G2570" s="14" t="n"/>
      <c r="H2570" s="15" t="n"/>
      <c r="I2570" s="15" t="n"/>
      <c r="J2570" s="40" t="n"/>
      <c r="K2570" s="15" t="n"/>
      <c r="L2570" s="15" t="n"/>
      <c r="M2570" s="15" t="n"/>
      <c r="N2570" s="14" t="n"/>
      <c r="O2570" s="13" t="n"/>
      <c r="P2570" s="14" t="n"/>
      <c r="Q2570" s="15">
        <f>IF(N2570="Sí",0,H2570-I2570-K2570)</f>
        <v/>
      </c>
      <c r="R2570" s="14">
        <f>F2570-TODAY()</f>
        <v/>
      </c>
      <c r="S2570" s="14">
        <f>IF(N2570="Sí","🟢 Pagado",IF(R2570&lt;0,"🔴 Vencido",IF(R2570&lt;=7,"🟡 Por vencer","")))</f>
        <v/>
      </c>
      <c r="T2570" s="88" t="n"/>
      <c r="U2570" s="89" t="n"/>
      <c r="V2570" s="89" t="n"/>
      <c r="W2570" s="89" t="n"/>
      <c r="X2570" s="87" t="n"/>
    </row>
    <row r="2571">
      <c r="A2571" s="13" t="n"/>
      <c r="B2571" s="14" t="n"/>
      <c r="C2571" s="14" t="n"/>
      <c r="D2571" s="14" t="n"/>
      <c r="E2571" s="13" t="n"/>
      <c r="F2571" s="13" t="n"/>
      <c r="G2571" s="14" t="n"/>
      <c r="H2571" s="15" t="n"/>
      <c r="I2571" s="15" t="n"/>
      <c r="J2571" s="40" t="n"/>
      <c r="K2571" s="15" t="n"/>
      <c r="L2571" s="15" t="n"/>
      <c r="M2571" s="15" t="n"/>
      <c r="N2571" s="14" t="n"/>
      <c r="O2571" s="13" t="n"/>
      <c r="P2571" s="14" t="n"/>
      <c r="Q2571" s="15">
        <f>IF(N2571="Sí",0,H2571-I2571-K2571)</f>
        <v/>
      </c>
      <c r="R2571" s="14">
        <f>F2571-TODAY()</f>
        <v/>
      </c>
      <c r="S2571" s="14">
        <f>IF(N2571="Sí","🟢 Pagado",IF(R2571&lt;0,"🔴 Vencido",IF(R2571&lt;=7,"🟡 Por vencer","")))</f>
        <v/>
      </c>
      <c r="T2571" s="88" t="n"/>
      <c r="U2571" s="89" t="n"/>
      <c r="V2571" s="89" t="n"/>
      <c r="W2571" s="89" t="n"/>
      <c r="X2571" s="87" t="n"/>
    </row>
    <row r="2572">
      <c r="A2572" s="13" t="n"/>
      <c r="B2572" s="14" t="n"/>
      <c r="C2572" s="14" t="n"/>
      <c r="D2572" s="14" t="n"/>
      <c r="E2572" s="13" t="n"/>
      <c r="F2572" s="13" t="n"/>
      <c r="G2572" s="14" t="n"/>
      <c r="H2572" s="15" t="n"/>
      <c r="I2572" s="15" t="n"/>
      <c r="J2572" s="40" t="n"/>
      <c r="K2572" s="15" t="n"/>
      <c r="L2572" s="15" t="n"/>
      <c r="M2572" s="15" t="n"/>
      <c r="N2572" s="14" t="n"/>
      <c r="O2572" s="13" t="n"/>
      <c r="P2572" s="14" t="n"/>
      <c r="Q2572" s="15">
        <f>IF(N2572="Sí",0,H2572-I2572-K2572)</f>
        <v/>
      </c>
      <c r="R2572" s="14">
        <f>F2572-TODAY()</f>
        <v/>
      </c>
      <c r="S2572" s="14">
        <f>IF(N2572="Sí","🟢 Pagado",IF(R2572&lt;0,"🔴 Vencido",IF(R2572&lt;=7,"🟡 Por vencer","")))</f>
        <v/>
      </c>
      <c r="T2572" s="88" t="n"/>
      <c r="U2572" s="89" t="n"/>
      <c r="V2572" s="89" t="n"/>
      <c r="W2572" s="89" t="n"/>
      <c r="X2572" s="87" t="n"/>
    </row>
    <row r="2573">
      <c r="A2573" s="13" t="n"/>
      <c r="B2573" s="14" t="n"/>
      <c r="C2573" s="14" t="n"/>
      <c r="D2573" s="14" t="n"/>
      <c r="E2573" s="13" t="n"/>
      <c r="F2573" s="13" t="n"/>
      <c r="G2573" s="14" t="n"/>
      <c r="H2573" s="15" t="n"/>
      <c r="I2573" s="15" t="n"/>
      <c r="J2573" s="40" t="n"/>
      <c r="K2573" s="15" t="n"/>
      <c r="L2573" s="15" t="n"/>
      <c r="M2573" s="15" t="n"/>
      <c r="N2573" s="14" t="n"/>
      <c r="O2573" s="13" t="n"/>
      <c r="P2573" s="14" t="n"/>
      <c r="Q2573" s="15">
        <f>IF(N2573="Sí",0,H2573-I2573-K2573)</f>
        <v/>
      </c>
      <c r="R2573" s="14">
        <f>F2573-TODAY()</f>
        <v/>
      </c>
      <c r="S2573" s="14">
        <f>IF(N2573="Sí","🟢 Pagado",IF(R2573&lt;0,"🔴 Vencido",IF(R2573&lt;=7,"🟡 Por vencer","")))</f>
        <v/>
      </c>
      <c r="T2573" s="88" t="n"/>
      <c r="U2573" s="89" t="n"/>
      <c r="V2573" s="89" t="n"/>
      <c r="W2573" s="89" t="n"/>
      <c r="X2573" s="87" t="n"/>
    </row>
    <row r="2574">
      <c r="A2574" s="13" t="n"/>
      <c r="B2574" s="14" t="n"/>
      <c r="C2574" s="14" t="n"/>
      <c r="D2574" s="14" t="n"/>
      <c r="E2574" s="13" t="n"/>
      <c r="F2574" s="13" t="n"/>
      <c r="G2574" s="14" t="n"/>
      <c r="H2574" s="15" t="n"/>
      <c r="I2574" s="15" t="n"/>
      <c r="J2574" s="40" t="n"/>
      <c r="K2574" s="15" t="n"/>
      <c r="L2574" s="15" t="n"/>
      <c r="M2574" s="15" t="n"/>
      <c r="N2574" s="14" t="n"/>
      <c r="O2574" s="13" t="n"/>
      <c r="P2574" s="14" t="n"/>
      <c r="Q2574" s="15">
        <f>IF(N2574="Sí",0,H2574-I2574-K2574)</f>
        <v/>
      </c>
      <c r="R2574" s="14">
        <f>F2574-TODAY()</f>
        <v/>
      </c>
      <c r="S2574" s="14">
        <f>IF(N2574="Sí","🟢 Pagado",IF(R2574&lt;0,"🔴 Vencido",IF(R2574&lt;=7,"🟡 Por vencer","")))</f>
        <v/>
      </c>
      <c r="T2574" s="88" t="n"/>
      <c r="U2574" s="89" t="n"/>
      <c r="V2574" s="89" t="n"/>
      <c r="W2574" s="89" t="n"/>
      <c r="X2574" s="87" t="n"/>
    </row>
    <row r="2575">
      <c r="A2575" s="13" t="n"/>
      <c r="B2575" s="14" t="n"/>
      <c r="C2575" s="14" t="n"/>
      <c r="D2575" s="14" t="n"/>
      <c r="E2575" s="13" t="n"/>
      <c r="F2575" s="13" t="n"/>
      <c r="G2575" s="14" t="n"/>
      <c r="H2575" s="15" t="n"/>
      <c r="I2575" s="15" t="n"/>
      <c r="J2575" s="40" t="n"/>
      <c r="K2575" s="15" t="n"/>
      <c r="L2575" s="15" t="n"/>
      <c r="M2575" s="15" t="n"/>
      <c r="N2575" s="14" t="n"/>
      <c r="O2575" s="13" t="n"/>
      <c r="P2575" s="14" t="n"/>
      <c r="Q2575" s="15">
        <f>IF(N2575="Sí",0,H2575-I2575-K2575)</f>
        <v/>
      </c>
      <c r="R2575" s="14">
        <f>F2575-TODAY()</f>
        <v/>
      </c>
      <c r="S2575" s="14">
        <f>IF(N2575="Sí","🟢 Pagado",IF(R2575&lt;0,"🔴 Vencido",IF(R2575&lt;=7,"🟡 Por vencer","")))</f>
        <v/>
      </c>
      <c r="T2575" s="88" t="n"/>
      <c r="U2575" s="89" t="n"/>
      <c r="V2575" s="89" t="n"/>
      <c r="W2575" s="89" t="n"/>
      <c r="X2575" s="87" t="n"/>
    </row>
    <row r="2576">
      <c r="A2576" s="13" t="n"/>
      <c r="B2576" s="14" t="n"/>
      <c r="C2576" s="14" t="n"/>
      <c r="D2576" s="14" t="n"/>
      <c r="E2576" s="13" t="n"/>
      <c r="F2576" s="13" t="n"/>
      <c r="G2576" s="14" t="n"/>
      <c r="H2576" s="15" t="n"/>
      <c r="I2576" s="15" t="n"/>
      <c r="J2576" s="40" t="n"/>
      <c r="K2576" s="15" t="n"/>
      <c r="L2576" s="15" t="n"/>
      <c r="M2576" s="15" t="n"/>
      <c r="N2576" s="14" t="n"/>
      <c r="O2576" s="13" t="n"/>
      <c r="P2576" s="14" t="n"/>
      <c r="Q2576" s="15">
        <f>IF(N2576="Sí",0,H2576-I2576-K2576)</f>
        <v/>
      </c>
      <c r="R2576" s="14">
        <f>F2576-TODAY()</f>
        <v/>
      </c>
      <c r="S2576" s="14">
        <f>IF(N2576="Sí","🟢 Pagado",IF(R2576&lt;0,"🔴 Vencido",IF(R2576&lt;=7,"🟡 Por vencer","")))</f>
        <v/>
      </c>
      <c r="T2576" s="88" t="n"/>
      <c r="U2576" s="89" t="n"/>
      <c r="V2576" s="89" t="n"/>
      <c r="W2576" s="89" t="n"/>
      <c r="X2576" s="87" t="n"/>
    </row>
    <row r="2577">
      <c r="A2577" s="13" t="n"/>
      <c r="B2577" s="14" t="n"/>
      <c r="C2577" s="14" t="n"/>
      <c r="D2577" s="14" t="n"/>
      <c r="E2577" s="13" t="n"/>
      <c r="F2577" s="13" t="n"/>
      <c r="G2577" s="14" t="n"/>
      <c r="H2577" s="15" t="n"/>
      <c r="I2577" s="15" t="n"/>
      <c r="J2577" s="40" t="n"/>
      <c r="K2577" s="15" t="n"/>
      <c r="L2577" s="15" t="n"/>
      <c r="M2577" s="15" t="n"/>
      <c r="N2577" s="14" t="n"/>
      <c r="O2577" s="13" t="n"/>
      <c r="P2577" s="14" t="n"/>
      <c r="Q2577" s="15">
        <f>IF(N2577="Sí",0,H2577-I2577-K2577)</f>
        <v/>
      </c>
      <c r="R2577" s="14">
        <f>F2577-TODAY()</f>
        <v/>
      </c>
      <c r="S2577" s="14">
        <f>IF(N2577="Sí","🟢 Pagado",IF(R2577&lt;0,"🔴 Vencido",IF(R2577&lt;=7,"🟡 Por vencer","")))</f>
        <v/>
      </c>
      <c r="T2577" s="88" t="n"/>
      <c r="U2577" s="89" t="n"/>
      <c r="V2577" s="89" t="n"/>
      <c r="W2577" s="89" t="n"/>
      <c r="X2577" s="87" t="n"/>
    </row>
    <row r="2578">
      <c r="A2578" s="13" t="n"/>
      <c r="B2578" s="14" t="n"/>
      <c r="C2578" s="14" t="n"/>
      <c r="D2578" s="14" t="n"/>
      <c r="E2578" s="13" t="n"/>
      <c r="F2578" s="13" t="n"/>
      <c r="G2578" s="14" t="n"/>
      <c r="H2578" s="15" t="n"/>
      <c r="I2578" s="15" t="n"/>
      <c r="J2578" s="40" t="n"/>
      <c r="K2578" s="15" t="n"/>
      <c r="L2578" s="15" t="n"/>
      <c r="M2578" s="15" t="n"/>
      <c r="N2578" s="14" t="n"/>
      <c r="O2578" s="13" t="n"/>
      <c r="P2578" s="14" t="n"/>
      <c r="Q2578" s="15">
        <f>IF(N2578="Sí",0,H2578-I2578-K2578)</f>
        <v/>
      </c>
      <c r="R2578" s="14">
        <f>F2578-TODAY()</f>
        <v/>
      </c>
      <c r="S2578" s="14">
        <f>IF(N2578="Sí","🟢 Pagado",IF(R2578&lt;0,"🔴 Vencido",IF(R2578&lt;=7,"🟡 Por vencer","")))</f>
        <v/>
      </c>
      <c r="T2578" s="88" t="n"/>
      <c r="U2578" s="89" t="n"/>
      <c r="V2578" s="89" t="n"/>
      <c r="W2578" s="89" t="n"/>
      <c r="X2578" s="87" t="n"/>
    </row>
    <row r="2579">
      <c r="A2579" s="13" t="n"/>
      <c r="B2579" s="14" t="n"/>
      <c r="C2579" s="14" t="n"/>
      <c r="D2579" s="14" t="n"/>
      <c r="E2579" s="13" t="n"/>
      <c r="F2579" s="13" t="n"/>
      <c r="G2579" s="14" t="n"/>
      <c r="H2579" s="15" t="n"/>
      <c r="I2579" s="15" t="n"/>
      <c r="J2579" s="40" t="n"/>
      <c r="K2579" s="15" t="n"/>
      <c r="L2579" s="15" t="n"/>
      <c r="M2579" s="15" t="n"/>
      <c r="N2579" s="14" t="n"/>
      <c r="O2579" s="13" t="n"/>
      <c r="P2579" s="14" t="n"/>
      <c r="Q2579" s="15">
        <f>IF(N2579="Sí",0,H2579-I2579-K2579)</f>
        <v/>
      </c>
      <c r="R2579" s="14">
        <f>F2579-TODAY()</f>
        <v/>
      </c>
      <c r="S2579" s="14">
        <f>IF(N2579="Sí","🟢 Pagado",IF(R2579&lt;0,"🔴 Vencido",IF(R2579&lt;=7,"🟡 Por vencer","")))</f>
        <v/>
      </c>
      <c r="T2579" s="88" t="n"/>
      <c r="U2579" s="89" t="n"/>
      <c r="V2579" s="89" t="n"/>
      <c r="W2579" s="89" t="n"/>
      <c r="X2579" s="87" t="n"/>
    </row>
    <row r="2580">
      <c r="A2580" s="13" t="n"/>
      <c r="B2580" s="14" t="n"/>
      <c r="C2580" s="14" t="n"/>
      <c r="D2580" s="14" t="n"/>
      <c r="E2580" s="13" t="n"/>
      <c r="F2580" s="13" t="n"/>
      <c r="G2580" s="14" t="n"/>
      <c r="H2580" s="15" t="n"/>
      <c r="I2580" s="15" t="n"/>
      <c r="J2580" s="40" t="n"/>
      <c r="K2580" s="15" t="n"/>
      <c r="L2580" s="15" t="n"/>
      <c r="M2580" s="15" t="n"/>
      <c r="N2580" s="14" t="n"/>
      <c r="O2580" s="13" t="n"/>
      <c r="P2580" s="14" t="n"/>
      <c r="Q2580" s="15">
        <f>IF(N2580="Sí",0,H2580-I2580-K2580)</f>
        <v/>
      </c>
      <c r="R2580" s="14">
        <f>F2580-TODAY()</f>
        <v/>
      </c>
      <c r="S2580" s="14">
        <f>IF(N2580="Sí","🟢 Pagado",IF(R2580&lt;0,"🔴 Vencido",IF(R2580&lt;=7,"🟡 Por vencer","")))</f>
        <v/>
      </c>
      <c r="T2580" s="88" t="n"/>
      <c r="U2580" s="89" t="n"/>
      <c r="V2580" s="89" t="n"/>
      <c r="W2580" s="89" t="n"/>
      <c r="X2580" s="87" t="n"/>
    </row>
    <row r="2581">
      <c r="A2581" s="13" t="n"/>
      <c r="B2581" s="14" t="n"/>
      <c r="C2581" s="14" t="n"/>
      <c r="D2581" s="14" t="n"/>
      <c r="E2581" s="13" t="n"/>
      <c r="F2581" s="13" t="n"/>
      <c r="G2581" s="14" t="n"/>
      <c r="H2581" s="15" t="n"/>
      <c r="I2581" s="15" t="n"/>
      <c r="J2581" s="40" t="n"/>
      <c r="K2581" s="15" t="n"/>
      <c r="L2581" s="15" t="n"/>
      <c r="M2581" s="15" t="n"/>
      <c r="N2581" s="14" t="n"/>
      <c r="O2581" s="13" t="n"/>
      <c r="P2581" s="14" t="n"/>
      <c r="Q2581" s="15">
        <f>IF(N2581="Sí",0,H2581-I2581-K2581)</f>
        <v/>
      </c>
      <c r="R2581" s="14">
        <f>F2581-TODAY()</f>
        <v/>
      </c>
      <c r="S2581" s="14">
        <f>IF(N2581="Sí","🟢 Pagado",IF(R2581&lt;0,"🔴 Vencido",IF(R2581&lt;=7,"🟡 Por vencer","")))</f>
        <v/>
      </c>
      <c r="T2581" s="88" t="n"/>
      <c r="U2581" s="89" t="n"/>
      <c r="V2581" s="89" t="n"/>
      <c r="W2581" s="89" t="n"/>
      <c r="X2581" s="87" t="n"/>
    </row>
    <row r="2582">
      <c r="A2582" s="13" t="n"/>
      <c r="B2582" s="14" t="n"/>
      <c r="C2582" s="14" t="n"/>
      <c r="D2582" s="14" t="n"/>
      <c r="E2582" s="13" t="n"/>
      <c r="F2582" s="13" t="n"/>
      <c r="G2582" s="14" t="n"/>
      <c r="H2582" s="15" t="n"/>
      <c r="I2582" s="15" t="n"/>
      <c r="J2582" s="40" t="n"/>
      <c r="K2582" s="15" t="n"/>
      <c r="L2582" s="15" t="n"/>
      <c r="M2582" s="15" t="n"/>
      <c r="N2582" s="14" t="n"/>
      <c r="O2582" s="13" t="n"/>
      <c r="P2582" s="14" t="n"/>
      <c r="Q2582" s="15">
        <f>IF(N2582="Sí",0,H2582-I2582-K2582)</f>
        <v/>
      </c>
      <c r="R2582" s="14">
        <f>F2582-TODAY()</f>
        <v/>
      </c>
      <c r="S2582" s="14">
        <f>IF(N2582="Sí","🟢 Pagado",IF(R2582&lt;0,"🔴 Vencido",IF(R2582&lt;=7,"🟡 Por vencer","")))</f>
        <v/>
      </c>
      <c r="T2582" s="88" t="n"/>
      <c r="U2582" s="89" t="n"/>
      <c r="V2582" s="89" t="n"/>
      <c r="W2582" s="89" t="n"/>
      <c r="X2582" s="87" t="n"/>
    </row>
    <row r="2583">
      <c r="A2583" s="13" t="n"/>
      <c r="B2583" s="14" t="n"/>
      <c r="C2583" s="14" t="n"/>
      <c r="D2583" s="14" t="n"/>
      <c r="E2583" s="13" t="n"/>
      <c r="F2583" s="13" t="n"/>
      <c r="G2583" s="14" t="n"/>
      <c r="H2583" s="15" t="n"/>
      <c r="I2583" s="15" t="n"/>
      <c r="J2583" s="40" t="n"/>
      <c r="K2583" s="15" t="n"/>
      <c r="L2583" s="15" t="n"/>
      <c r="M2583" s="15" t="n"/>
      <c r="N2583" s="14" t="n"/>
      <c r="O2583" s="13" t="n"/>
      <c r="P2583" s="14" t="n"/>
      <c r="Q2583" s="15">
        <f>IF(N2583="Sí",0,H2583-I2583-K2583)</f>
        <v/>
      </c>
      <c r="R2583" s="14">
        <f>F2583-TODAY()</f>
        <v/>
      </c>
      <c r="S2583" s="14">
        <f>IF(N2583="Sí","🟢 Pagado",IF(R2583&lt;0,"🔴 Vencido",IF(R2583&lt;=7,"🟡 Por vencer","")))</f>
        <v/>
      </c>
      <c r="T2583" s="88" t="n"/>
      <c r="U2583" s="89" t="n"/>
      <c r="V2583" s="89" t="n"/>
      <c r="W2583" s="89" t="n"/>
      <c r="X2583" s="87" t="n"/>
    </row>
    <row r="2584">
      <c r="A2584" s="13" t="n"/>
      <c r="B2584" s="14" t="n"/>
      <c r="C2584" s="14" t="n"/>
      <c r="D2584" s="14" t="n"/>
      <c r="E2584" s="13" t="n"/>
      <c r="F2584" s="13" t="n"/>
      <c r="G2584" s="14" t="n"/>
      <c r="H2584" s="15" t="n"/>
      <c r="I2584" s="15" t="n"/>
      <c r="J2584" s="40" t="n"/>
      <c r="K2584" s="15" t="n"/>
      <c r="L2584" s="15" t="n"/>
      <c r="M2584" s="15" t="n"/>
      <c r="N2584" s="14" t="n"/>
      <c r="O2584" s="13" t="n"/>
      <c r="P2584" s="14" t="n"/>
      <c r="Q2584" s="15">
        <f>IF(N2584="Sí",0,H2584-I2584-K2584)</f>
        <v/>
      </c>
      <c r="R2584" s="14">
        <f>F2584-TODAY()</f>
        <v/>
      </c>
      <c r="S2584" s="14">
        <f>IF(N2584="Sí","🟢 Pagado",IF(R2584&lt;0,"🔴 Vencido",IF(R2584&lt;=7,"🟡 Por vencer","")))</f>
        <v/>
      </c>
      <c r="T2584" s="88" t="n"/>
      <c r="U2584" s="89" t="n"/>
      <c r="V2584" s="89" t="n"/>
      <c r="W2584" s="89" t="n"/>
      <c r="X2584" s="87" t="n"/>
    </row>
    <row r="2585">
      <c r="A2585" s="13" t="n"/>
      <c r="B2585" s="14" t="n"/>
      <c r="C2585" s="14" t="n"/>
      <c r="D2585" s="14" t="n"/>
      <c r="E2585" s="13" t="n"/>
      <c r="F2585" s="13" t="n"/>
      <c r="G2585" s="14" t="n"/>
      <c r="H2585" s="15" t="n"/>
      <c r="I2585" s="15" t="n"/>
      <c r="J2585" s="40" t="n"/>
      <c r="K2585" s="15" t="n"/>
      <c r="L2585" s="15" t="n"/>
      <c r="M2585" s="15" t="n"/>
      <c r="N2585" s="14" t="n"/>
      <c r="O2585" s="13" t="n"/>
      <c r="P2585" s="14" t="n"/>
      <c r="Q2585" s="15">
        <f>IF(N2585="Sí",0,H2585-I2585-K2585)</f>
        <v/>
      </c>
      <c r="R2585" s="14">
        <f>F2585-TODAY()</f>
        <v/>
      </c>
      <c r="S2585" s="14">
        <f>IF(N2585="Sí","🟢 Pagado",IF(R2585&lt;0,"🔴 Vencido",IF(R2585&lt;=7,"🟡 Por vencer","")))</f>
        <v/>
      </c>
      <c r="T2585" s="88" t="n"/>
      <c r="U2585" s="89" t="n"/>
      <c r="V2585" s="89" t="n"/>
      <c r="W2585" s="89" t="n"/>
      <c r="X2585" s="87" t="n"/>
    </row>
    <row r="2586">
      <c r="A2586" s="13" t="n"/>
      <c r="B2586" s="14" t="n"/>
      <c r="C2586" s="14" t="n"/>
      <c r="D2586" s="14" t="n"/>
      <c r="E2586" s="13" t="n"/>
      <c r="F2586" s="13" t="n"/>
      <c r="G2586" s="14" t="n"/>
      <c r="H2586" s="15" t="n"/>
      <c r="I2586" s="15" t="n"/>
      <c r="J2586" s="40" t="n"/>
      <c r="K2586" s="15" t="n"/>
      <c r="L2586" s="15" t="n"/>
      <c r="M2586" s="15" t="n"/>
      <c r="N2586" s="14" t="n"/>
      <c r="O2586" s="13" t="n"/>
      <c r="P2586" s="14" t="n"/>
      <c r="Q2586" s="15">
        <f>IF(N2586="Sí",0,H2586-I2586-K2586)</f>
        <v/>
      </c>
      <c r="R2586" s="14">
        <f>F2586-TODAY()</f>
        <v/>
      </c>
      <c r="S2586" s="14">
        <f>IF(N2586="Sí","🟢 Pagado",IF(R2586&lt;0,"🔴 Vencido",IF(R2586&lt;=7,"🟡 Por vencer","")))</f>
        <v/>
      </c>
      <c r="T2586" s="88" t="n"/>
      <c r="U2586" s="89" t="n"/>
      <c r="V2586" s="89" t="n"/>
      <c r="W2586" s="89" t="n"/>
      <c r="X2586" s="87" t="n"/>
    </row>
    <row r="2587">
      <c r="A2587" s="13" t="n"/>
      <c r="B2587" s="14" t="n"/>
      <c r="C2587" s="14" t="n"/>
      <c r="D2587" s="14" t="n"/>
      <c r="E2587" s="13" t="n"/>
      <c r="F2587" s="13" t="n"/>
      <c r="G2587" s="14" t="n"/>
      <c r="H2587" s="15" t="n"/>
      <c r="I2587" s="15" t="n"/>
      <c r="J2587" s="40" t="n"/>
      <c r="K2587" s="15" t="n"/>
      <c r="L2587" s="15" t="n"/>
      <c r="M2587" s="15" t="n"/>
      <c r="N2587" s="14" t="n"/>
      <c r="O2587" s="13" t="n"/>
      <c r="P2587" s="14" t="n"/>
      <c r="Q2587" s="15">
        <f>IF(N2587="Sí",0,H2587-I2587-K2587)</f>
        <v/>
      </c>
      <c r="R2587" s="14">
        <f>F2587-TODAY()</f>
        <v/>
      </c>
      <c r="S2587" s="14">
        <f>IF(N2587="Sí","🟢 Pagado",IF(R2587&lt;0,"🔴 Vencido",IF(R2587&lt;=7,"🟡 Por vencer","")))</f>
        <v/>
      </c>
      <c r="T2587" s="88" t="n"/>
      <c r="U2587" s="89" t="n"/>
      <c r="V2587" s="89" t="n"/>
      <c r="W2587" s="89" t="n"/>
      <c r="X2587" s="87" t="n"/>
    </row>
    <row r="2588">
      <c r="A2588" s="13" t="n"/>
      <c r="B2588" s="14" t="n"/>
      <c r="C2588" s="14" t="n"/>
      <c r="D2588" s="14" t="n"/>
      <c r="E2588" s="13" t="n"/>
      <c r="F2588" s="13" t="n"/>
      <c r="G2588" s="14" t="n"/>
      <c r="H2588" s="15" t="n"/>
      <c r="I2588" s="15" t="n"/>
      <c r="J2588" s="40" t="n"/>
      <c r="K2588" s="15" t="n"/>
      <c r="L2588" s="15" t="n"/>
      <c r="M2588" s="15" t="n"/>
      <c r="N2588" s="14" t="n"/>
      <c r="O2588" s="13" t="n"/>
      <c r="P2588" s="14" t="n"/>
      <c r="Q2588" s="15">
        <f>IF(N2588="Sí",0,H2588-I2588-K2588)</f>
        <v/>
      </c>
      <c r="R2588" s="14">
        <f>F2588-TODAY()</f>
        <v/>
      </c>
      <c r="S2588" s="14">
        <f>IF(N2588="Sí","🟢 Pagado",IF(R2588&lt;0,"🔴 Vencido",IF(R2588&lt;=7,"🟡 Por vencer","")))</f>
        <v/>
      </c>
      <c r="T2588" s="88" t="n"/>
      <c r="U2588" s="89" t="n"/>
      <c r="V2588" s="89" t="n"/>
      <c r="W2588" s="89" t="n"/>
      <c r="X2588" s="87" t="n"/>
    </row>
    <row r="2589">
      <c r="A2589" s="13" t="n"/>
      <c r="B2589" s="14" t="n"/>
      <c r="C2589" s="14" t="n"/>
      <c r="D2589" s="14" t="n"/>
      <c r="E2589" s="13" t="n"/>
      <c r="F2589" s="13" t="n"/>
      <c r="G2589" s="14" t="n"/>
      <c r="H2589" s="15" t="n"/>
      <c r="I2589" s="15" t="n"/>
      <c r="J2589" s="40" t="n"/>
      <c r="K2589" s="15" t="n"/>
      <c r="L2589" s="15" t="n"/>
      <c r="M2589" s="15" t="n"/>
      <c r="N2589" s="14" t="n"/>
      <c r="O2589" s="13" t="n"/>
      <c r="P2589" s="14" t="n"/>
      <c r="Q2589" s="15">
        <f>IF(N2589="Sí",0,H2589-I2589-K2589)</f>
        <v/>
      </c>
      <c r="R2589" s="14">
        <f>F2589-TODAY()</f>
        <v/>
      </c>
      <c r="S2589" s="14">
        <f>IF(N2589="Sí","🟢 Pagado",IF(R2589&lt;0,"🔴 Vencido",IF(R2589&lt;=7,"🟡 Por vencer","")))</f>
        <v/>
      </c>
      <c r="T2589" s="88" t="n"/>
      <c r="U2589" s="89" t="n"/>
      <c r="V2589" s="89" t="n"/>
      <c r="W2589" s="89" t="n"/>
      <c r="X2589" s="87" t="n"/>
    </row>
    <row r="2590">
      <c r="A2590" s="13" t="n"/>
      <c r="B2590" s="14" t="n"/>
      <c r="C2590" s="14" t="n"/>
      <c r="D2590" s="14" t="n"/>
      <c r="E2590" s="13" t="n"/>
      <c r="F2590" s="13" t="n"/>
      <c r="G2590" s="14" t="n"/>
      <c r="H2590" s="15" t="n"/>
      <c r="I2590" s="15" t="n"/>
      <c r="J2590" s="40" t="n"/>
      <c r="K2590" s="15" t="n"/>
      <c r="L2590" s="15" t="n"/>
      <c r="M2590" s="15" t="n"/>
      <c r="N2590" s="14" t="n"/>
      <c r="O2590" s="13" t="n"/>
      <c r="P2590" s="14" t="n"/>
      <c r="Q2590" s="15">
        <f>IF(N2590="Sí",0,H2590-I2590-K2590)</f>
        <v/>
      </c>
      <c r="R2590" s="14">
        <f>F2590-TODAY()</f>
        <v/>
      </c>
      <c r="S2590" s="14">
        <f>IF(N2590="Sí","🟢 Pagado",IF(R2590&lt;0,"🔴 Vencido",IF(R2590&lt;=7,"🟡 Por vencer","")))</f>
        <v/>
      </c>
      <c r="T2590" s="88" t="n"/>
      <c r="U2590" s="89" t="n"/>
      <c r="V2590" s="89" t="n"/>
      <c r="W2590" s="89" t="n"/>
      <c r="X2590" s="87" t="n"/>
    </row>
    <row r="2591">
      <c r="A2591" s="13" t="n"/>
      <c r="B2591" s="14" t="n"/>
      <c r="C2591" s="14" t="n"/>
      <c r="D2591" s="14" t="n"/>
      <c r="E2591" s="13" t="n"/>
      <c r="F2591" s="13" t="n"/>
      <c r="G2591" s="14" t="n"/>
      <c r="H2591" s="15" t="n"/>
      <c r="I2591" s="15" t="n"/>
      <c r="J2591" s="40" t="n"/>
      <c r="K2591" s="15" t="n"/>
      <c r="L2591" s="15" t="n"/>
      <c r="M2591" s="15" t="n"/>
      <c r="N2591" s="14" t="n"/>
      <c r="O2591" s="13" t="n"/>
      <c r="P2591" s="14" t="n"/>
      <c r="Q2591" s="15">
        <f>IF(N2591="Sí",0,H2591-I2591-K2591)</f>
        <v/>
      </c>
      <c r="R2591" s="14">
        <f>F2591-TODAY()</f>
        <v/>
      </c>
      <c r="S2591" s="14">
        <f>IF(N2591="Sí","🟢 Pagado",IF(R2591&lt;0,"🔴 Vencido",IF(R2591&lt;=7,"🟡 Por vencer","")))</f>
        <v/>
      </c>
      <c r="T2591" s="88" t="n"/>
      <c r="U2591" s="89" t="n"/>
      <c r="V2591" s="89" t="n"/>
      <c r="W2591" s="89" t="n"/>
      <c r="X2591" s="87" t="n"/>
    </row>
    <row r="2592">
      <c r="A2592" s="13" t="n"/>
      <c r="B2592" s="14" t="n"/>
      <c r="C2592" s="14" t="n"/>
      <c r="D2592" s="14" t="n"/>
      <c r="E2592" s="13" t="n"/>
      <c r="F2592" s="13" t="n"/>
      <c r="G2592" s="14" t="n"/>
      <c r="H2592" s="15" t="n"/>
      <c r="I2592" s="15" t="n"/>
      <c r="J2592" s="40" t="n"/>
      <c r="K2592" s="15" t="n"/>
      <c r="L2592" s="15" t="n"/>
      <c r="M2592" s="15" t="n"/>
      <c r="N2592" s="14" t="n"/>
      <c r="O2592" s="13" t="n"/>
      <c r="P2592" s="14" t="n"/>
      <c r="Q2592" s="15">
        <f>IF(N2592="Sí",0,H2592-I2592-K2592)</f>
        <v/>
      </c>
      <c r="R2592" s="14">
        <f>F2592-TODAY()</f>
        <v/>
      </c>
      <c r="S2592" s="14">
        <f>IF(N2592="Sí","🟢 Pagado",IF(R2592&lt;0,"🔴 Vencido",IF(R2592&lt;=7,"🟡 Por vencer","")))</f>
        <v/>
      </c>
      <c r="T2592" s="88" t="n"/>
      <c r="U2592" s="89" t="n"/>
      <c r="V2592" s="89" t="n"/>
      <c r="W2592" s="89" t="n"/>
      <c r="X2592" s="87" t="n"/>
    </row>
    <row r="2593">
      <c r="A2593" s="13" t="n"/>
      <c r="B2593" s="14" t="n"/>
      <c r="C2593" s="14" t="n"/>
      <c r="D2593" s="14" t="n"/>
      <c r="E2593" s="13" t="n"/>
      <c r="F2593" s="13" t="n"/>
      <c r="G2593" s="14" t="n"/>
      <c r="H2593" s="15" t="n"/>
      <c r="I2593" s="15" t="n"/>
      <c r="J2593" s="40" t="n"/>
      <c r="K2593" s="15" t="n"/>
      <c r="L2593" s="15" t="n"/>
      <c r="M2593" s="15" t="n"/>
      <c r="N2593" s="14" t="n"/>
      <c r="O2593" s="13" t="n"/>
      <c r="P2593" s="14" t="n"/>
      <c r="Q2593" s="15">
        <f>IF(N2593="Sí",0,H2593-I2593-K2593)</f>
        <v/>
      </c>
      <c r="R2593" s="14">
        <f>F2593-TODAY()</f>
        <v/>
      </c>
      <c r="S2593" s="14">
        <f>IF(N2593="Sí","🟢 Pagado",IF(R2593&lt;0,"🔴 Vencido",IF(R2593&lt;=7,"🟡 Por vencer","")))</f>
        <v/>
      </c>
      <c r="T2593" s="88" t="n"/>
      <c r="U2593" s="89" t="n"/>
      <c r="V2593" s="89" t="n"/>
      <c r="W2593" s="89" t="n"/>
      <c r="X2593" s="87" t="n"/>
    </row>
    <row r="2594">
      <c r="A2594" s="13" t="n"/>
      <c r="B2594" s="14" t="n"/>
      <c r="C2594" s="14" t="n"/>
      <c r="D2594" s="14" t="n"/>
      <c r="E2594" s="13" t="n"/>
      <c r="F2594" s="13" t="n"/>
      <c r="G2594" s="14" t="n"/>
      <c r="H2594" s="15" t="n"/>
      <c r="I2594" s="15" t="n"/>
      <c r="J2594" s="40" t="n"/>
      <c r="K2594" s="15" t="n"/>
      <c r="L2594" s="15" t="n"/>
      <c r="M2594" s="15" t="n"/>
      <c r="N2594" s="14" t="n"/>
      <c r="O2594" s="13" t="n"/>
      <c r="P2594" s="14" t="n"/>
      <c r="Q2594" s="15">
        <f>IF(N2594="Sí",0,H2594-I2594-K2594)</f>
        <v/>
      </c>
      <c r="R2594" s="14">
        <f>F2594-TODAY()</f>
        <v/>
      </c>
      <c r="S2594" s="14">
        <f>IF(N2594="Sí","🟢 Pagado",IF(R2594&lt;0,"🔴 Vencido",IF(R2594&lt;=7,"🟡 Por vencer","")))</f>
        <v/>
      </c>
      <c r="T2594" s="88" t="n"/>
      <c r="U2594" s="89" t="n"/>
      <c r="V2594" s="89" t="n"/>
      <c r="W2594" s="89" t="n"/>
      <c r="X2594" s="87" t="n"/>
    </row>
    <row r="2595">
      <c r="A2595" s="13" t="n"/>
      <c r="B2595" s="14" t="n"/>
      <c r="C2595" s="14" t="n"/>
      <c r="D2595" s="14" t="n"/>
      <c r="E2595" s="13" t="n"/>
      <c r="F2595" s="13" t="n"/>
      <c r="G2595" s="14" t="n"/>
      <c r="H2595" s="15" t="n"/>
      <c r="I2595" s="15" t="n"/>
      <c r="J2595" s="40" t="n"/>
      <c r="K2595" s="15" t="n"/>
      <c r="L2595" s="15" t="n"/>
      <c r="M2595" s="15" t="n"/>
      <c r="N2595" s="14" t="n"/>
      <c r="O2595" s="13" t="n"/>
      <c r="P2595" s="14" t="n"/>
      <c r="Q2595" s="15">
        <f>IF(N2595="Sí",0,H2595-I2595-K2595)</f>
        <v/>
      </c>
      <c r="R2595" s="14">
        <f>F2595-TODAY()</f>
        <v/>
      </c>
      <c r="S2595" s="14">
        <f>IF(N2595="Sí","🟢 Pagado",IF(R2595&lt;0,"🔴 Vencido",IF(R2595&lt;=7,"🟡 Por vencer","")))</f>
        <v/>
      </c>
      <c r="T2595" s="88" t="n"/>
      <c r="U2595" s="89" t="n"/>
      <c r="V2595" s="89" t="n"/>
      <c r="W2595" s="89" t="n"/>
      <c r="X2595" s="87" t="n"/>
    </row>
    <row r="2596">
      <c r="A2596" s="13" t="n"/>
      <c r="B2596" s="14" t="n"/>
      <c r="C2596" s="14" t="n"/>
      <c r="D2596" s="14" t="n"/>
      <c r="E2596" s="13" t="n"/>
      <c r="F2596" s="13" t="n"/>
      <c r="G2596" s="14" t="n"/>
      <c r="H2596" s="15" t="n"/>
      <c r="I2596" s="15" t="n"/>
      <c r="J2596" s="40" t="n"/>
      <c r="K2596" s="15" t="n"/>
      <c r="L2596" s="15" t="n"/>
      <c r="M2596" s="15" t="n"/>
      <c r="N2596" s="14" t="n"/>
      <c r="O2596" s="13" t="n"/>
      <c r="P2596" s="14" t="n"/>
      <c r="Q2596" s="15">
        <f>IF(N2596="Sí",0,H2596-I2596-K2596)</f>
        <v/>
      </c>
      <c r="R2596" s="14">
        <f>F2596-TODAY()</f>
        <v/>
      </c>
      <c r="S2596" s="14">
        <f>IF(N2596="Sí","🟢 Pagado",IF(R2596&lt;0,"🔴 Vencido",IF(R2596&lt;=7,"🟡 Por vencer","")))</f>
        <v/>
      </c>
      <c r="T2596" s="88" t="n"/>
      <c r="U2596" s="89" t="n"/>
      <c r="V2596" s="89" t="n"/>
      <c r="W2596" s="89" t="n"/>
      <c r="X2596" s="87" t="n"/>
    </row>
    <row r="2597">
      <c r="A2597" s="13" t="n"/>
      <c r="B2597" s="14" t="n"/>
      <c r="C2597" s="14" t="n"/>
      <c r="D2597" s="14" t="n"/>
      <c r="E2597" s="13" t="n"/>
      <c r="F2597" s="13" t="n"/>
      <c r="G2597" s="14" t="n"/>
      <c r="H2597" s="15" t="n"/>
      <c r="I2597" s="15" t="n"/>
      <c r="J2597" s="40" t="n"/>
      <c r="K2597" s="15" t="n"/>
      <c r="L2597" s="15" t="n"/>
      <c r="M2597" s="15" t="n"/>
      <c r="N2597" s="14" t="n"/>
      <c r="O2597" s="13" t="n"/>
      <c r="P2597" s="14" t="n"/>
      <c r="Q2597" s="15">
        <f>IF(N2597="Sí",0,H2597-I2597-K2597)</f>
        <v/>
      </c>
      <c r="R2597" s="14">
        <f>F2597-TODAY()</f>
        <v/>
      </c>
      <c r="S2597" s="14">
        <f>IF(N2597="Sí","🟢 Pagado",IF(R2597&lt;0,"🔴 Vencido",IF(R2597&lt;=7,"🟡 Por vencer","")))</f>
        <v/>
      </c>
      <c r="T2597" s="88" t="n"/>
      <c r="U2597" s="89" t="n"/>
      <c r="V2597" s="89" t="n"/>
      <c r="W2597" s="89" t="n"/>
      <c r="X2597" s="87" t="n"/>
    </row>
    <row r="2598">
      <c r="A2598" s="13" t="n"/>
      <c r="B2598" s="14" t="n"/>
      <c r="C2598" s="14" t="n"/>
      <c r="D2598" s="14" t="n"/>
      <c r="E2598" s="13" t="n"/>
      <c r="F2598" s="13" t="n"/>
      <c r="G2598" s="14" t="n"/>
      <c r="H2598" s="15" t="n"/>
      <c r="I2598" s="15" t="n"/>
      <c r="J2598" s="40" t="n"/>
      <c r="K2598" s="15" t="n"/>
      <c r="L2598" s="15" t="n"/>
      <c r="M2598" s="15" t="n"/>
      <c r="N2598" s="14" t="n"/>
      <c r="O2598" s="13" t="n"/>
      <c r="P2598" s="14" t="n"/>
      <c r="Q2598" s="15">
        <f>IF(N2598="Sí",0,H2598-I2598-K2598)</f>
        <v/>
      </c>
      <c r="R2598" s="14">
        <f>F2598-TODAY()</f>
        <v/>
      </c>
      <c r="S2598" s="14">
        <f>IF(N2598="Sí","🟢 Pagado",IF(R2598&lt;0,"🔴 Vencido",IF(R2598&lt;=7,"🟡 Por vencer","")))</f>
        <v/>
      </c>
      <c r="T2598" s="88" t="n"/>
      <c r="U2598" s="89" t="n"/>
      <c r="V2598" s="89" t="n"/>
      <c r="W2598" s="89" t="n"/>
      <c r="X2598" s="87" t="n"/>
    </row>
    <row r="2599">
      <c r="A2599" s="13" t="n"/>
      <c r="B2599" s="14" t="n"/>
      <c r="C2599" s="14" t="n"/>
      <c r="D2599" s="14" t="n"/>
      <c r="E2599" s="13" t="n"/>
      <c r="F2599" s="13" t="n"/>
      <c r="G2599" s="14" t="n"/>
      <c r="H2599" s="15" t="n"/>
      <c r="I2599" s="15" t="n"/>
      <c r="J2599" s="40" t="n"/>
      <c r="K2599" s="15" t="n"/>
      <c r="L2599" s="15" t="n"/>
      <c r="M2599" s="15" t="n"/>
      <c r="N2599" s="14" t="n"/>
      <c r="O2599" s="13" t="n"/>
      <c r="P2599" s="14" t="n"/>
      <c r="Q2599" s="15">
        <f>IF(N2599="Sí",0,H2599-I2599-K2599)</f>
        <v/>
      </c>
      <c r="R2599" s="14">
        <f>F2599-TODAY()</f>
        <v/>
      </c>
      <c r="S2599" s="14">
        <f>IF(N2599="Sí","🟢 Pagado",IF(R2599&lt;0,"🔴 Vencido",IF(R2599&lt;=7,"🟡 Por vencer","")))</f>
        <v/>
      </c>
      <c r="T2599" s="88" t="n"/>
      <c r="U2599" s="89" t="n"/>
      <c r="V2599" s="89" t="n"/>
      <c r="W2599" s="89" t="n"/>
      <c r="X2599" s="87" t="n"/>
    </row>
    <row r="2600">
      <c r="A2600" s="13" t="n"/>
      <c r="B2600" s="14" t="n"/>
      <c r="C2600" s="14" t="n"/>
      <c r="D2600" s="14" t="n"/>
      <c r="E2600" s="13" t="n"/>
      <c r="F2600" s="13" t="n"/>
      <c r="G2600" s="14" t="n"/>
      <c r="H2600" s="15" t="n"/>
      <c r="I2600" s="15" t="n"/>
      <c r="J2600" s="40" t="n"/>
      <c r="K2600" s="15" t="n"/>
      <c r="L2600" s="15" t="n"/>
      <c r="M2600" s="15" t="n"/>
      <c r="N2600" s="14" t="n"/>
      <c r="O2600" s="13" t="n"/>
      <c r="P2600" s="14" t="n"/>
      <c r="Q2600" s="15">
        <f>IF(N2600="Sí",0,H2600-I2600-K2600)</f>
        <v/>
      </c>
      <c r="R2600" s="14">
        <f>F2600-TODAY()</f>
        <v/>
      </c>
      <c r="S2600" s="14">
        <f>IF(N2600="Sí","🟢 Pagado",IF(R2600&lt;0,"🔴 Vencido",IF(R2600&lt;=7,"🟡 Por vencer","")))</f>
        <v/>
      </c>
      <c r="T2600" s="88" t="n"/>
      <c r="U2600" s="89" t="n"/>
      <c r="V2600" s="89" t="n"/>
      <c r="W2600" s="89" t="n"/>
      <c r="X2600" s="87" t="n"/>
    </row>
    <row r="2601">
      <c r="A2601" s="13" t="n"/>
      <c r="B2601" s="14" t="n"/>
      <c r="C2601" s="14" t="n"/>
      <c r="D2601" s="14" t="n"/>
      <c r="E2601" s="13" t="n"/>
      <c r="F2601" s="13" t="n"/>
      <c r="G2601" s="14" t="n"/>
      <c r="H2601" s="15" t="n"/>
      <c r="I2601" s="15" t="n"/>
      <c r="J2601" s="40" t="n"/>
      <c r="K2601" s="15" t="n"/>
      <c r="L2601" s="15" t="n"/>
      <c r="M2601" s="15" t="n"/>
      <c r="N2601" s="14" t="n"/>
      <c r="O2601" s="13" t="n"/>
      <c r="P2601" s="14" t="n"/>
      <c r="Q2601" s="15">
        <f>IF(N2601="Sí",0,H2601-I2601-K2601)</f>
        <v/>
      </c>
      <c r="R2601" s="14">
        <f>F2601-TODAY()</f>
        <v/>
      </c>
      <c r="S2601" s="14">
        <f>IF(N2601="Sí","🟢 Pagado",IF(R2601&lt;0,"🔴 Vencido",IF(R2601&lt;=7,"🟡 Por vencer","")))</f>
        <v/>
      </c>
      <c r="T2601" s="88" t="n"/>
      <c r="U2601" s="89" t="n"/>
      <c r="V2601" s="89" t="n"/>
      <c r="W2601" s="89" t="n"/>
      <c r="X2601" s="87" t="n"/>
    </row>
    <row r="2602">
      <c r="A2602" s="13" t="n"/>
      <c r="B2602" s="14" t="n"/>
      <c r="C2602" s="14" t="n"/>
      <c r="D2602" s="14" t="n"/>
      <c r="E2602" s="13" t="n"/>
      <c r="F2602" s="13" t="n"/>
      <c r="G2602" s="14" t="n"/>
      <c r="H2602" s="15" t="n"/>
      <c r="I2602" s="15" t="n"/>
      <c r="J2602" s="40" t="n"/>
      <c r="K2602" s="15" t="n"/>
      <c r="L2602" s="15" t="n"/>
      <c r="M2602" s="15" t="n"/>
      <c r="N2602" s="14" t="n"/>
      <c r="O2602" s="13" t="n"/>
      <c r="P2602" s="14" t="n"/>
      <c r="Q2602" s="15">
        <f>IF(N2602="Sí",0,H2602-I2602-K2602)</f>
        <v/>
      </c>
      <c r="R2602" s="14">
        <f>F2602-TODAY()</f>
        <v/>
      </c>
      <c r="S2602" s="14">
        <f>IF(N2602="Sí","🟢 Pagado",IF(R2602&lt;0,"🔴 Vencido",IF(R2602&lt;=7,"🟡 Por vencer","")))</f>
        <v/>
      </c>
      <c r="T2602" s="88" t="n"/>
      <c r="U2602" s="89" t="n"/>
      <c r="V2602" s="89" t="n"/>
      <c r="W2602" s="89" t="n"/>
      <c r="X2602" s="87" t="n"/>
    </row>
    <row r="2603">
      <c r="A2603" s="13" t="n"/>
      <c r="B2603" s="14" t="n"/>
      <c r="C2603" s="14" t="n"/>
      <c r="D2603" s="14" t="n"/>
      <c r="E2603" s="13" t="n"/>
      <c r="F2603" s="13" t="n"/>
      <c r="G2603" s="14" t="n"/>
      <c r="H2603" s="15" t="n"/>
      <c r="I2603" s="15" t="n"/>
      <c r="J2603" s="40" t="n"/>
      <c r="K2603" s="15" t="n"/>
      <c r="L2603" s="15" t="n"/>
      <c r="M2603" s="15" t="n"/>
      <c r="N2603" s="14" t="n"/>
      <c r="O2603" s="13" t="n"/>
      <c r="P2603" s="14" t="n"/>
      <c r="Q2603" s="15">
        <f>IF(N2603="Sí",0,H2603-I2603-K2603)</f>
        <v/>
      </c>
      <c r="R2603" s="14">
        <f>F2603-TODAY()</f>
        <v/>
      </c>
      <c r="S2603" s="14">
        <f>IF(N2603="Sí","🟢 Pagado",IF(R2603&lt;0,"🔴 Vencido",IF(R2603&lt;=7,"🟡 Por vencer","")))</f>
        <v/>
      </c>
      <c r="T2603" s="88" t="n"/>
      <c r="U2603" s="89" t="n"/>
      <c r="V2603" s="89" t="n"/>
      <c r="W2603" s="89" t="n"/>
      <c r="X2603" s="87" t="n"/>
    </row>
    <row r="2604">
      <c r="A2604" s="13" t="n"/>
      <c r="B2604" s="14" t="n"/>
      <c r="C2604" s="14" t="n"/>
      <c r="D2604" s="14" t="n"/>
      <c r="E2604" s="13" t="n"/>
      <c r="F2604" s="13" t="n"/>
      <c r="G2604" s="14" t="n"/>
      <c r="H2604" s="15" t="n"/>
      <c r="I2604" s="15" t="n"/>
      <c r="J2604" s="40" t="n"/>
      <c r="K2604" s="15" t="n"/>
      <c r="L2604" s="15" t="n"/>
      <c r="M2604" s="15" t="n"/>
      <c r="N2604" s="14" t="n"/>
      <c r="O2604" s="13" t="n"/>
      <c r="P2604" s="14" t="n"/>
      <c r="Q2604" s="15">
        <f>IF(N2604="Sí",0,H2604-I2604-K2604)</f>
        <v/>
      </c>
      <c r="R2604" s="14">
        <f>F2604-TODAY()</f>
        <v/>
      </c>
      <c r="S2604" s="14">
        <f>IF(N2604="Sí","🟢 Pagado",IF(R2604&lt;0,"🔴 Vencido",IF(R2604&lt;=7,"🟡 Por vencer","")))</f>
        <v/>
      </c>
      <c r="T2604" s="88" t="n"/>
      <c r="U2604" s="89" t="n"/>
      <c r="V2604" s="89" t="n"/>
      <c r="W2604" s="89" t="n"/>
      <c r="X2604" s="87" t="n"/>
    </row>
    <row r="2605">
      <c r="A2605" s="13" t="n"/>
      <c r="B2605" s="14" t="n"/>
      <c r="C2605" s="14" t="n"/>
      <c r="D2605" s="14" t="n"/>
      <c r="E2605" s="13" t="n"/>
      <c r="F2605" s="13" t="n"/>
      <c r="G2605" s="14" t="n"/>
      <c r="H2605" s="15" t="n"/>
      <c r="I2605" s="15" t="n"/>
      <c r="J2605" s="40" t="n"/>
      <c r="K2605" s="15" t="n"/>
      <c r="L2605" s="15" t="n"/>
      <c r="M2605" s="15" t="n"/>
      <c r="N2605" s="14" t="n"/>
      <c r="O2605" s="13" t="n"/>
      <c r="P2605" s="14" t="n"/>
      <c r="Q2605" s="15">
        <f>IF(N2605="Sí",0,H2605-I2605-K2605)</f>
        <v/>
      </c>
      <c r="R2605" s="14">
        <f>F2605-TODAY()</f>
        <v/>
      </c>
      <c r="S2605" s="14">
        <f>IF(N2605="Sí","🟢 Pagado",IF(R2605&lt;0,"🔴 Vencido",IF(R2605&lt;=7,"🟡 Por vencer","")))</f>
        <v/>
      </c>
      <c r="T2605" s="88" t="n"/>
      <c r="U2605" s="89" t="n"/>
      <c r="V2605" s="89" t="n"/>
      <c r="W2605" s="89" t="n"/>
      <c r="X2605" s="87" t="n"/>
    </row>
    <row r="2606">
      <c r="A2606" s="13" t="n"/>
      <c r="B2606" s="14" t="n"/>
      <c r="C2606" s="14" t="n"/>
      <c r="D2606" s="14" t="n"/>
      <c r="E2606" s="13" t="n"/>
      <c r="F2606" s="13" t="n"/>
      <c r="G2606" s="14" t="n"/>
      <c r="H2606" s="15" t="n"/>
      <c r="I2606" s="15" t="n"/>
      <c r="J2606" s="40" t="n"/>
      <c r="K2606" s="15" t="n"/>
      <c r="L2606" s="15" t="n"/>
      <c r="M2606" s="15" t="n"/>
      <c r="N2606" s="14" t="n"/>
      <c r="O2606" s="13" t="n"/>
      <c r="P2606" s="14" t="n"/>
      <c r="Q2606" s="15">
        <f>IF(N2606="Sí",0,H2606-I2606-K2606)</f>
        <v/>
      </c>
      <c r="R2606" s="14">
        <f>F2606-TODAY()</f>
        <v/>
      </c>
      <c r="S2606" s="14">
        <f>IF(N2606="Sí","🟢 Pagado",IF(R2606&lt;0,"🔴 Vencido",IF(R2606&lt;=7,"🟡 Por vencer","")))</f>
        <v/>
      </c>
      <c r="T2606" s="88" t="n"/>
      <c r="U2606" s="89" t="n"/>
      <c r="V2606" s="89" t="n"/>
      <c r="W2606" s="89" t="n"/>
      <c r="X2606" s="87" t="n"/>
    </row>
    <row r="2607">
      <c r="A2607" s="13" t="n"/>
      <c r="B2607" s="14" t="n"/>
      <c r="C2607" s="14" t="n"/>
      <c r="D2607" s="14" t="n"/>
      <c r="E2607" s="13" t="n"/>
      <c r="F2607" s="13" t="n"/>
      <c r="G2607" s="14" t="n"/>
      <c r="H2607" s="15" t="n"/>
      <c r="I2607" s="15" t="n"/>
      <c r="J2607" s="40" t="n"/>
      <c r="K2607" s="15" t="n"/>
      <c r="L2607" s="15" t="n"/>
      <c r="M2607" s="15" t="n"/>
      <c r="N2607" s="14" t="n"/>
      <c r="O2607" s="13" t="n"/>
      <c r="P2607" s="14" t="n"/>
      <c r="Q2607" s="15">
        <f>IF(N2607="Sí",0,H2607-I2607-K2607)</f>
        <v/>
      </c>
      <c r="R2607" s="14">
        <f>F2607-TODAY()</f>
        <v/>
      </c>
      <c r="S2607" s="14">
        <f>IF(N2607="Sí","🟢 Pagado",IF(R2607&lt;0,"🔴 Vencido",IF(R2607&lt;=7,"🟡 Por vencer","")))</f>
        <v/>
      </c>
      <c r="T2607" s="88" t="n"/>
      <c r="U2607" s="89" t="n"/>
      <c r="V2607" s="89" t="n"/>
      <c r="W2607" s="89" t="n"/>
      <c r="X2607" s="87" t="n"/>
    </row>
    <row r="2608">
      <c r="A2608" s="13" t="n"/>
      <c r="B2608" s="14" t="n"/>
      <c r="C2608" s="14" t="n"/>
      <c r="D2608" s="14" t="n"/>
      <c r="E2608" s="13" t="n"/>
      <c r="F2608" s="13" t="n"/>
      <c r="G2608" s="14" t="n"/>
      <c r="H2608" s="15" t="n"/>
      <c r="I2608" s="15" t="n"/>
      <c r="J2608" s="40" t="n"/>
      <c r="K2608" s="15" t="n"/>
      <c r="L2608" s="15" t="n"/>
      <c r="M2608" s="15" t="n"/>
      <c r="N2608" s="14" t="n"/>
      <c r="O2608" s="13" t="n"/>
      <c r="P2608" s="14" t="n"/>
      <c r="Q2608" s="15">
        <f>IF(N2608="Sí",0,H2608-I2608-K2608)</f>
        <v/>
      </c>
      <c r="R2608" s="14">
        <f>F2608-TODAY()</f>
        <v/>
      </c>
      <c r="S2608" s="14">
        <f>IF(N2608="Sí","🟢 Pagado",IF(R2608&lt;0,"🔴 Vencido",IF(R2608&lt;=7,"🟡 Por vencer","")))</f>
        <v/>
      </c>
      <c r="T2608" s="88" t="n"/>
      <c r="U2608" s="89" t="n"/>
      <c r="V2608" s="89" t="n"/>
      <c r="W2608" s="89" t="n"/>
      <c r="X2608" s="87" t="n"/>
    </row>
    <row r="2609">
      <c r="A2609" s="13" t="n"/>
      <c r="B2609" s="14" t="n"/>
      <c r="C2609" s="14" t="n"/>
      <c r="D2609" s="14" t="n"/>
      <c r="E2609" s="13" t="n"/>
      <c r="F2609" s="13" t="n"/>
      <c r="G2609" s="14" t="n"/>
      <c r="H2609" s="15" t="n"/>
      <c r="I2609" s="15" t="n"/>
      <c r="J2609" s="40" t="n"/>
      <c r="K2609" s="15" t="n"/>
      <c r="L2609" s="15" t="n"/>
      <c r="M2609" s="15" t="n"/>
      <c r="N2609" s="14" t="n"/>
      <c r="O2609" s="13" t="n"/>
      <c r="P2609" s="14" t="n"/>
      <c r="Q2609" s="15">
        <f>IF(N2609="Sí",0,H2609-I2609-K2609)</f>
        <v/>
      </c>
      <c r="R2609" s="14">
        <f>F2609-TODAY()</f>
        <v/>
      </c>
      <c r="S2609" s="14">
        <f>IF(N2609="Sí","🟢 Pagado",IF(R2609&lt;0,"🔴 Vencido",IF(R2609&lt;=7,"🟡 Por vencer","")))</f>
        <v/>
      </c>
      <c r="T2609" s="88" t="n"/>
      <c r="U2609" s="89" t="n"/>
      <c r="V2609" s="89" t="n"/>
      <c r="W2609" s="89" t="n"/>
      <c r="X2609" s="87" t="n"/>
    </row>
    <row r="2610">
      <c r="A2610" s="13" t="n"/>
      <c r="B2610" s="14" t="n"/>
      <c r="C2610" s="14" t="n"/>
      <c r="D2610" s="14" t="n"/>
      <c r="E2610" s="13" t="n"/>
      <c r="F2610" s="13" t="n"/>
      <c r="G2610" s="14" t="n"/>
      <c r="H2610" s="15" t="n"/>
      <c r="I2610" s="15" t="n"/>
      <c r="J2610" s="40" t="n"/>
      <c r="K2610" s="15" t="n"/>
      <c r="L2610" s="15" t="n"/>
      <c r="M2610" s="15" t="n"/>
      <c r="N2610" s="14" t="n"/>
      <c r="O2610" s="13" t="n"/>
      <c r="P2610" s="14" t="n"/>
      <c r="Q2610" s="15">
        <f>IF(N2610="Sí",0,H2610-I2610-K2610)</f>
        <v/>
      </c>
      <c r="R2610" s="14">
        <f>F2610-TODAY()</f>
        <v/>
      </c>
      <c r="S2610" s="14">
        <f>IF(N2610="Sí","🟢 Pagado",IF(R2610&lt;0,"🔴 Vencido",IF(R2610&lt;=7,"🟡 Por vencer","")))</f>
        <v/>
      </c>
      <c r="T2610" s="88" t="n"/>
      <c r="U2610" s="89" t="n"/>
      <c r="V2610" s="89" t="n"/>
      <c r="W2610" s="89" t="n"/>
      <c r="X2610" s="87" t="n"/>
    </row>
    <row r="2611">
      <c r="A2611" s="13" t="n"/>
      <c r="B2611" s="14" t="n"/>
      <c r="C2611" s="14" t="n"/>
      <c r="D2611" s="14" t="n"/>
      <c r="E2611" s="13" t="n"/>
      <c r="F2611" s="13" t="n"/>
      <c r="G2611" s="14" t="n"/>
      <c r="H2611" s="15" t="n"/>
      <c r="I2611" s="15" t="n"/>
      <c r="J2611" s="40" t="n"/>
      <c r="K2611" s="15" t="n"/>
      <c r="L2611" s="15" t="n"/>
      <c r="M2611" s="15" t="n"/>
      <c r="N2611" s="14" t="n"/>
      <c r="O2611" s="13" t="n"/>
      <c r="P2611" s="14" t="n"/>
      <c r="Q2611" s="15">
        <f>IF(N2611="Sí",0,H2611-I2611-K2611)</f>
        <v/>
      </c>
      <c r="R2611" s="14">
        <f>F2611-TODAY()</f>
        <v/>
      </c>
      <c r="S2611" s="14">
        <f>IF(N2611="Sí","🟢 Pagado",IF(R2611&lt;0,"🔴 Vencido",IF(R2611&lt;=7,"🟡 Por vencer","")))</f>
        <v/>
      </c>
      <c r="T2611" s="88" t="n"/>
      <c r="U2611" s="89" t="n"/>
      <c r="V2611" s="89" t="n"/>
      <c r="W2611" s="89" t="n"/>
      <c r="X2611" s="87" t="n"/>
    </row>
    <row r="2612">
      <c r="A2612" s="13" t="n"/>
      <c r="B2612" s="14" t="n"/>
      <c r="C2612" s="14" t="n"/>
      <c r="D2612" s="14" t="n"/>
      <c r="E2612" s="13" t="n"/>
      <c r="F2612" s="13" t="n"/>
      <c r="G2612" s="14" t="n"/>
      <c r="H2612" s="15" t="n"/>
      <c r="I2612" s="15" t="n"/>
      <c r="J2612" s="40" t="n"/>
      <c r="K2612" s="15" t="n"/>
      <c r="L2612" s="15" t="n"/>
      <c r="M2612" s="15" t="n"/>
      <c r="N2612" s="14" t="n"/>
      <c r="O2612" s="13" t="n"/>
      <c r="P2612" s="14" t="n"/>
      <c r="Q2612" s="15">
        <f>IF(N2612="Sí",0,H2612-I2612-K2612)</f>
        <v/>
      </c>
      <c r="R2612" s="14">
        <f>F2612-TODAY()</f>
        <v/>
      </c>
      <c r="S2612" s="14">
        <f>IF(N2612="Sí","🟢 Pagado",IF(R2612&lt;0,"🔴 Vencido",IF(R2612&lt;=7,"🟡 Por vencer","")))</f>
        <v/>
      </c>
      <c r="T2612" s="88" t="n"/>
      <c r="U2612" s="89" t="n"/>
      <c r="V2612" s="89" t="n"/>
      <c r="W2612" s="89" t="n"/>
      <c r="X2612" s="87" t="n"/>
    </row>
    <row r="2613">
      <c r="A2613" s="13" t="n"/>
      <c r="B2613" s="14" t="n"/>
      <c r="C2613" s="14" t="n"/>
      <c r="D2613" s="14" t="n"/>
      <c r="E2613" s="13" t="n"/>
      <c r="F2613" s="13" t="n"/>
      <c r="G2613" s="14" t="n"/>
      <c r="H2613" s="15" t="n"/>
      <c r="I2613" s="15" t="n"/>
      <c r="J2613" s="40" t="n"/>
      <c r="K2613" s="15" t="n"/>
      <c r="L2613" s="15" t="n"/>
      <c r="M2613" s="15" t="n"/>
      <c r="N2613" s="14" t="n"/>
      <c r="O2613" s="13" t="n"/>
      <c r="P2613" s="14" t="n"/>
      <c r="Q2613" s="15">
        <f>IF(N2613="Sí",0,H2613-I2613-K2613)</f>
        <v/>
      </c>
      <c r="R2613" s="14">
        <f>F2613-TODAY()</f>
        <v/>
      </c>
      <c r="S2613" s="14">
        <f>IF(N2613="Sí","🟢 Pagado",IF(R2613&lt;0,"🔴 Vencido",IF(R2613&lt;=7,"🟡 Por vencer","")))</f>
        <v/>
      </c>
      <c r="T2613" s="88" t="n"/>
      <c r="U2613" s="89" t="n"/>
      <c r="V2613" s="89" t="n"/>
      <c r="W2613" s="89" t="n"/>
      <c r="X2613" s="87" t="n"/>
    </row>
    <row r="2614">
      <c r="A2614" s="13" t="n"/>
      <c r="B2614" s="14" t="n"/>
      <c r="C2614" s="14" t="n"/>
      <c r="D2614" s="14" t="n"/>
      <c r="E2614" s="13" t="n"/>
      <c r="F2614" s="13" t="n"/>
      <c r="G2614" s="14" t="n"/>
      <c r="H2614" s="15" t="n"/>
      <c r="I2614" s="15" t="n"/>
      <c r="J2614" s="40" t="n"/>
      <c r="K2614" s="15" t="n"/>
      <c r="L2614" s="15" t="n"/>
      <c r="M2614" s="15" t="n"/>
      <c r="N2614" s="14" t="n"/>
      <c r="O2614" s="13" t="n"/>
      <c r="P2614" s="14" t="n"/>
      <c r="Q2614" s="15">
        <f>IF(N2614="Sí",0,H2614-I2614-K2614)</f>
        <v/>
      </c>
      <c r="R2614" s="14">
        <f>F2614-TODAY()</f>
        <v/>
      </c>
      <c r="S2614" s="14">
        <f>IF(N2614="Sí","🟢 Pagado",IF(R2614&lt;0,"🔴 Vencido",IF(R2614&lt;=7,"🟡 Por vencer","")))</f>
        <v/>
      </c>
      <c r="T2614" s="88" t="n"/>
      <c r="U2614" s="89" t="n"/>
      <c r="V2614" s="89" t="n"/>
      <c r="W2614" s="89" t="n"/>
      <c r="X2614" s="87" t="n"/>
    </row>
    <row r="2615">
      <c r="A2615" s="13" t="n"/>
      <c r="B2615" s="14" t="n"/>
      <c r="C2615" s="14" t="n"/>
      <c r="D2615" s="14" t="n"/>
      <c r="E2615" s="13" t="n"/>
      <c r="F2615" s="13" t="n"/>
      <c r="G2615" s="14" t="n"/>
      <c r="H2615" s="15" t="n"/>
      <c r="I2615" s="15" t="n"/>
      <c r="J2615" s="40" t="n"/>
      <c r="K2615" s="15" t="n"/>
      <c r="L2615" s="15" t="n"/>
      <c r="M2615" s="15" t="n"/>
      <c r="N2615" s="14" t="n"/>
      <c r="O2615" s="13" t="n"/>
      <c r="P2615" s="14" t="n"/>
      <c r="Q2615" s="15">
        <f>IF(N2615="Sí",0,H2615-I2615-K2615)</f>
        <v/>
      </c>
      <c r="R2615" s="14">
        <f>F2615-TODAY()</f>
        <v/>
      </c>
      <c r="S2615" s="14">
        <f>IF(N2615="Sí","🟢 Pagado",IF(R2615&lt;0,"🔴 Vencido",IF(R2615&lt;=7,"🟡 Por vencer","")))</f>
        <v/>
      </c>
      <c r="T2615" s="88" t="n"/>
      <c r="U2615" s="89" t="n"/>
      <c r="V2615" s="89" t="n"/>
      <c r="W2615" s="89" t="n"/>
      <c r="X2615" s="87" t="n"/>
    </row>
    <row r="2616">
      <c r="A2616" s="13" t="n"/>
      <c r="B2616" s="14" t="n"/>
      <c r="C2616" s="14" t="n"/>
      <c r="D2616" s="14" t="n"/>
      <c r="E2616" s="13" t="n"/>
      <c r="F2616" s="13" t="n"/>
      <c r="G2616" s="14" t="n"/>
      <c r="H2616" s="15" t="n"/>
      <c r="I2616" s="15" t="n"/>
      <c r="J2616" s="40" t="n"/>
      <c r="K2616" s="15" t="n"/>
      <c r="L2616" s="15" t="n"/>
      <c r="M2616" s="15" t="n"/>
      <c r="N2616" s="14" t="n"/>
      <c r="O2616" s="13" t="n"/>
      <c r="P2616" s="14" t="n"/>
      <c r="Q2616" s="15">
        <f>IF(N2616="Sí",0,H2616-I2616-K2616)</f>
        <v/>
      </c>
      <c r="R2616" s="14">
        <f>F2616-TODAY()</f>
        <v/>
      </c>
      <c r="S2616" s="14">
        <f>IF(N2616="Sí","🟢 Pagado",IF(R2616&lt;0,"🔴 Vencido",IF(R2616&lt;=7,"🟡 Por vencer","")))</f>
        <v/>
      </c>
      <c r="T2616" s="88" t="n"/>
      <c r="U2616" s="89" t="n"/>
      <c r="V2616" s="89" t="n"/>
      <c r="W2616" s="89" t="n"/>
      <c r="X2616" s="87" t="n"/>
    </row>
    <row r="2617">
      <c r="A2617" s="13" t="n"/>
      <c r="B2617" s="14" t="n"/>
      <c r="C2617" s="14" t="n"/>
      <c r="D2617" s="14" t="n"/>
      <c r="E2617" s="13" t="n"/>
      <c r="F2617" s="13" t="n"/>
      <c r="G2617" s="14" t="n"/>
      <c r="H2617" s="15" t="n"/>
      <c r="I2617" s="15" t="n"/>
      <c r="J2617" s="40" t="n"/>
      <c r="K2617" s="15" t="n"/>
      <c r="L2617" s="15" t="n"/>
      <c r="M2617" s="15" t="n"/>
      <c r="N2617" s="14" t="n"/>
      <c r="O2617" s="13" t="n"/>
      <c r="P2617" s="14" t="n"/>
      <c r="Q2617" s="15">
        <f>IF(N2617="Sí",0,H2617-I2617-K2617)</f>
        <v/>
      </c>
      <c r="R2617" s="14">
        <f>F2617-TODAY()</f>
        <v/>
      </c>
      <c r="S2617" s="14">
        <f>IF(N2617="Sí","🟢 Pagado",IF(R2617&lt;0,"🔴 Vencido",IF(R2617&lt;=7,"🟡 Por vencer","")))</f>
        <v/>
      </c>
      <c r="T2617" s="88" t="n"/>
      <c r="U2617" s="89" t="n"/>
      <c r="V2617" s="89" t="n"/>
      <c r="W2617" s="89" t="n"/>
      <c r="X2617" s="87" t="n"/>
    </row>
    <row r="2618">
      <c r="A2618" s="13" t="n"/>
      <c r="B2618" s="14" t="n"/>
      <c r="C2618" s="14" t="n"/>
      <c r="D2618" s="14" t="n"/>
      <c r="E2618" s="13" t="n"/>
      <c r="F2618" s="13" t="n"/>
      <c r="G2618" s="14" t="n"/>
      <c r="H2618" s="15" t="n"/>
      <c r="I2618" s="15" t="n"/>
      <c r="J2618" s="40" t="n"/>
      <c r="K2618" s="15" t="n"/>
      <c r="L2618" s="15" t="n"/>
      <c r="M2618" s="15" t="n"/>
      <c r="N2618" s="14" t="n"/>
      <c r="O2618" s="13" t="n"/>
      <c r="P2618" s="14" t="n"/>
      <c r="Q2618" s="15">
        <f>IF(N2618="Sí",0,H2618-I2618-K2618)</f>
        <v/>
      </c>
      <c r="R2618" s="14">
        <f>F2618-TODAY()</f>
        <v/>
      </c>
      <c r="S2618" s="14">
        <f>IF(N2618="Sí","🟢 Pagado",IF(R2618&lt;0,"🔴 Vencido",IF(R2618&lt;=7,"🟡 Por vencer","")))</f>
        <v/>
      </c>
      <c r="T2618" s="88" t="n"/>
      <c r="U2618" s="89" t="n"/>
      <c r="V2618" s="89" t="n"/>
      <c r="W2618" s="89" t="n"/>
      <c r="X2618" s="87" t="n"/>
    </row>
    <row r="2619">
      <c r="A2619" s="13" t="n"/>
      <c r="B2619" s="14" t="n"/>
      <c r="C2619" s="14" t="n"/>
      <c r="D2619" s="14" t="n"/>
      <c r="E2619" s="13" t="n"/>
      <c r="F2619" s="13" t="n"/>
      <c r="G2619" s="14" t="n"/>
      <c r="H2619" s="15" t="n"/>
      <c r="I2619" s="15" t="n"/>
      <c r="J2619" s="40" t="n"/>
      <c r="K2619" s="15" t="n"/>
      <c r="L2619" s="15" t="n"/>
      <c r="M2619" s="15" t="n"/>
      <c r="N2619" s="14" t="n"/>
      <c r="O2619" s="13" t="n"/>
      <c r="P2619" s="14" t="n"/>
      <c r="Q2619" s="15">
        <f>IF(N2619="Sí",0,H2619-I2619-K2619)</f>
        <v/>
      </c>
      <c r="R2619" s="14">
        <f>F2619-TODAY()</f>
        <v/>
      </c>
      <c r="S2619" s="14">
        <f>IF(N2619="Sí","🟢 Pagado",IF(R2619&lt;0,"🔴 Vencido",IF(R2619&lt;=7,"🟡 Por vencer","")))</f>
        <v/>
      </c>
      <c r="T2619" s="88" t="n"/>
      <c r="U2619" s="89" t="n"/>
      <c r="V2619" s="89" t="n"/>
      <c r="W2619" s="89" t="n"/>
      <c r="X2619" s="87" t="n"/>
    </row>
    <row r="2620">
      <c r="A2620" s="13" t="n"/>
      <c r="B2620" s="14" t="n"/>
      <c r="C2620" s="14" t="n"/>
      <c r="D2620" s="14" t="n"/>
      <c r="E2620" s="13" t="n"/>
      <c r="F2620" s="13" t="n"/>
      <c r="G2620" s="14" t="n"/>
      <c r="H2620" s="15" t="n"/>
      <c r="I2620" s="15" t="n"/>
      <c r="J2620" s="40" t="n"/>
      <c r="K2620" s="15" t="n"/>
      <c r="L2620" s="15" t="n"/>
      <c r="M2620" s="15" t="n"/>
      <c r="N2620" s="14" t="n"/>
      <c r="O2620" s="13" t="n"/>
      <c r="P2620" s="14" t="n"/>
      <c r="Q2620" s="15">
        <f>IF(N2620="Sí",0,H2620-I2620-K2620)</f>
        <v/>
      </c>
      <c r="R2620" s="14">
        <f>F2620-TODAY()</f>
        <v/>
      </c>
      <c r="S2620" s="14">
        <f>IF(N2620="Sí","🟢 Pagado",IF(R2620&lt;0,"🔴 Vencido",IF(R2620&lt;=7,"🟡 Por vencer","")))</f>
        <v/>
      </c>
      <c r="T2620" s="88" t="n"/>
      <c r="U2620" s="89" t="n"/>
      <c r="V2620" s="89" t="n"/>
      <c r="W2620" s="89" t="n"/>
      <c r="X2620" s="87" t="n"/>
    </row>
    <row r="2621">
      <c r="A2621" s="13" t="n"/>
      <c r="B2621" s="14" t="n"/>
      <c r="C2621" s="14" t="n"/>
      <c r="D2621" s="14" t="n"/>
      <c r="E2621" s="13" t="n"/>
      <c r="F2621" s="13" t="n"/>
      <c r="G2621" s="14" t="n"/>
      <c r="H2621" s="15" t="n"/>
      <c r="I2621" s="15" t="n"/>
      <c r="J2621" s="40" t="n"/>
      <c r="K2621" s="15" t="n"/>
      <c r="L2621" s="15" t="n"/>
      <c r="M2621" s="15" t="n"/>
      <c r="N2621" s="14" t="n"/>
      <c r="O2621" s="13" t="n"/>
      <c r="P2621" s="14" t="n"/>
      <c r="Q2621" s="15">
        <f>IF(N2621="Sí",0,H2621-I2621-K2621)</f>
        <v/>
      </c>
      <c r="R2621" s="14">
        <f>F2621-TODAY()</f>
        <v/>
      </c>
      <c r="S2621" s="14">
        <f>IF(N2621="Sí","🟢 Pagado",IF(R2621&lt;0,"🔴 Vencido",IF(R2621&lt;=7,"🟡 Por vencer","")))</f>
        <v/>
      </c>
      <c r="T2621" s="88" t="n"/>
      <c r="U2621" s="89" t="n"/>
      <c r="V2621" s="89" t="n"/>
      <c r="W2621" s="89" t="n"/>
      <c r="X2621" s="87" t="n"/>
    </row>
    <row r="2622">
      <c r="A2622" s="13" t="n"/>
      <c r="B2622" s="14" t="n"/>
      <c r="C2622" s="14" t="n"/>
      <c r="D2622" s="14" t="n"/>
      <c r="E2622" s="13" t="n"/>
      <c r="F2622" s="13" t="n"/>
      <c r="G2622" s="14" t="n"/>
      <c r="H2622" s="15" t="n"/>
      <c r="I2622" s="15" t="n"/>
      <c r="J2622" s="40" t="n"/>
      <c r="K2622" s="15" t="n"/>
      <c r="L2622" s="15" t="n"/>
      <c r="M2622" s="15" t="n"/>
      <c r="N2622" s="14" t="n"/>
      <c r="O2622" s="13" t="n"/>
      <c r="P2622" s="14" t="n"/>
      <c r="Q2622" s="15">
        <f>IF(N2622="Sí",0,H2622-I2622-K2622)</f>
        <v/>
      </c>
      <c r="R2622" s="14">
        <f>F2622-TODAY()</f>
        <v/>
      </c>
      <c r="S2622" s="14">
        <f>IF(N2622="Sí","🟢 Pagado",IF(R2622&lt;0,"🔴 Vencido",IF(R2622&lt;=7,"🟡 Por vencer","")))</f>
        <v/>
      </c>
      <c r="T2622" s="88" t="n"/>
      <c r="U2622" s="89" t="n"/>
      <c r="V2622" s="89" t="n"/>
      <c r="W2622" s="89" t="n"/>
      <c r="X2622" s="87" t="n"/>
    </row>
    <row r="2623">
      <c r="A2623" s="13" t="n"/>
      <c r="B2623" s="14" t="n"/>
      <c r="C2623" s="14" t="n"/>
      <c r="D2623" s="14" t="n"/>
      <c r="E2623" s="13" t="n"/>
      <c r="F2623" s="13" t="n"/>
      <c r="G2623" s="14" t="n"/>
      <c r="H2623" s="15" t="n"/>
      <c r="I2623" s="15" t="n"/>
      <c r="J2623" s="40" t="n"/>
      <c r="K2623" s="15" t="n"/>
      <c r="L2623" s="15" t="n"/>
      <c r="M2623" s="15" t="n"/>
      <c r="N2623" s="14" t="n"/>
      <c r="O2623" s="13" t="n"/>
      <c r="P2623" s="14" t="n"/>
      <c r="Q2623" s="15">
        <f>IF(N2623="Sí",0,H2623-I2623-K2623)</f>
        <v/>
      </c>
      <c r="R2623" s="14">
        <f>F2623-TODAY()</f>
        <v/>
      </c>
      <c r="S2623" s="14">
        <f>IF(N2623="Sí","🟢 Pagado",IF(R2623&lt;0,"🔴 Vencido",IF(R2623&lt;=7,"🟡 Por vencer","")))</f>
        <v/>
      </c>
      <c r="T2623" s="88" t="n"/>
      <c r="U2623" s="89" t="n"/>
      <c r="V2623" s="89" t="n"/>
      <c r="W2623" s="89" t="n"/>
      <c r="X2623" s="87" t="n"/>
    </row>
    <row r="2624">
      <c r="A2624" s="13" t="n"/>
      <c r="B2624" s="14" t="n"/>
      <c r="C2624" s="14" t="n"/>
      <c r="D2624" s="14" t="n"/>
      <c r="E2624" s="13" t="n"/>
      <c r="F2624" s="13" t="n"/>
      <c r="G2624" s="14" t="n"/>
      <c r="H2624" s="15" t="n"/>
      <c r="I2624" s="15" t="n"/>
      <c r="J2624" s="40" t="n"/>
      <c r="K2624" s="15" t="n"/>
      <c r="L2624" s="15" t="n"/>
      <c r="M2624" s="15" t="n"/>
      <c r="N2624" s="14" t="n"/>
      <c r="O2624" s="13" t="n"/>
      <c r="P2624" s="14" t="n"/>
      <c r="Q2624" s="15">
        <f>IF(N2624="Sí",0,H2624-I2624-K2624)</f>
        <v/>
      </c>
      <c r="R2624" s="14">
        <f>F2624-TODAY()</f>
        <v/>
      </c>
      <c r="S2624" s="14">
        <f>IF(N2624="Sí","🟢 Pagado",IF(R2624&lt;0,"🔴 Vencido",IF(R2624&lt;=7,"🟡 Por vencer","")))</f>
        <v/>
      </c>
      <c r="T2624" s="88" t="n"/>
      <c r="U2624" s="89" t="n"/>
      <c r="V2624" s="89" t="n"/>
      <c r="W2624" s="89" t="n"/>
      <c r="X2624" s="87" t="n"/>
    </row>
    <row r="2625">
      <c r="A2625" s="13" t="n"/>
      <c r="B2625" s="14" t="n"/>
      <c r="C2625" s="14" t="n"/>
      <c r="D2625" s="14" t="n"/>
      <c r="E2625" s="13" t="n"/>
      <c r="F2625" s="13" t="n"/>
      <c r="G2625" s="14" t="n"/>
      <c r="H2625" s="15" t="n"/>
      <c r="I2625" s="15" t="n"/>
      <c r="J2625" s="40" t="n"/>
      <c r="K2625" s="15" t="n"/>
      <c r="L2625" s="15" t="n"/>
      <c r="M2625" s="15" t="n"/>
      <c r="N2625" s="14" t="n"/>
      <c r="O2625" s="13" t="n"/>
      <c r="P2625" s="14" t="n"/>
      <c r="Q2625" s="15">
        <f>IF(N2625="Sí",0,H2625-I2625-K2625)</f>
        <v/>
      </c>
      <c r="R2625" s="14">
        <f>F2625-TODAY()</f>
        <v/>
      </c>
      <c r="S2625" s="14">
        <f>IF(N2625="Sí","🟢 Pagado",IF(R2625&lt;0,"🔴 Vencido",IF(R2625&lt;=7,"🟡 Por vencer","")))</f>
        <v/>
      </c>
      <c r="T2625" s="88" t="n"/>
      <c r="U2625" s="89" t="n"/>
      <c r="V2625" s="89" t="n"/>
      <c r="W2625" s="89" t="n"/>
      <c r="X2625" s="87" t="n"/>
    </row>
    <row r="2626">
      <c r="A2626" s="13" t="n"/>
      <c r="B2626" s="14" t="n"/>
      <c r="C2626" s="14" t="n"/>
      <c r="D2626" s="14" t="n"/>
      <c r="E2626" s="13" t="n"/>
      <c r="F2626" s="13" t="n"/>
      <c r="G2626" s="14" t="n"/>
      <c r="H2626" s="15" t="n"/>
      <c r="I2626" s="15" t="n"/>
      <c r="J2626" s="40" t="n"/>
      <c r="K2626" s="15" t="n"/>
      <c r="L2626" s="15" t="n"/>
      <c r="M2626" s="15" t="n"/>
      <c r="N2626" s="14" t="n"/>
      <c r="O2626" s="13" t="n"/>
      <c r="P2626" s="14" t="n"/>
      <c r="Q2626" s="15">
        <f>IF(N2626="Sí",0,H2626-I2626-K2626)</f>
        <v/>
      </c>
      <c r="R2626" s="14">
        <f>F2626-TODAY()</f>
        <v/>
      </c>
      <c r="S2626" s="14">
        <f>IF(N2626="Sí","🟢 Pagado",IF(R2626&lt;0,"🔴 Vencido",IF(R2626&lt;=7,"🟡 Por vencer","")))</f>
        <v/>
      </c>
      <c r="T2626" s="88" t="n"/>
      <c r="U2626" s="89" t="n"/>
      <c r="V2626" s="89" t="n"/>
      <c r="W2626" s="89" t="n"/>
      <c r="X2626" s="87" t="n"/>
    </row>
    <row r="2627">
      <c r="A2627" s="13" t="n"/>
      <c r="B2627" s="14" t="n"/>
      <c r="C2627" s="14" t="n"/>
      <c r="D2627" s="14" t="n"/>
      <c r="E2627" s="13" t="n"/>
      <c r="F2627" s="13" t="n"/>
      <c r="G2627" s="14" t="n"/>
      <c r="H2627" s="15" t="n"/>
      <c r="I2627" s="15" t="n"/>
      <c r="J2627" s="40" t="n"/>
      <c r="K2627" s="15" t="n"/>
      <c r="L2627" s="15" t="n"/>
      <c r="M2627" s="15" t="n"/>
      <c r="N2627" s="14" t="n"/>
      <c r="O2627" s="13" t="n"/>
      <c r="P2627" s="14" t="n"/>
      <c r="Q2627" s="15">
        <f>IF(N2627="Sí",0,H2627-I2627-K2627)</f>
        <v/>
      </c>
      <c r="R2627" s="14">
        <f>F2627-TODAY()</f>
        <v/>
      </c>
      <c r="S2627" s="14">
        <f>IF(N2627="Sí","🟢 Pagado",IF(R2627&lt;0,"🔴 Vencido",IF(R2627&lt;=7,"🟡 Por vencer","")))</f>
        <v/>
      </c>
      <c r="T2627" s="88" t="n"/>
      <c r="U2627" s="89" t="n"/>
      <c r="V2627" s="89" t="n"/>
      <c r="W2627" s="89" t="n"/>
      <c r="X2627" s="87" t="n"/>
    </row>
    <row r="2628">
      <c r="A2628" s="13" t="n"/>
      <c r="B2628" s="14" t="n"/>
      <c r="C2628" s="14" t="n"/>
      <c r="D2628" s="14" t="n"/>
      <c r="E2628" s="13" t="n"/>
      <c r="F2628" s="13" t="n"/>
      <c r="G2628" s="14" t="n"/>
      <c r="H2628" s="15" t="n"/>
      <c r="I2628" s="15" t="n"/>
      <c r="J2628" s="40" t="n"/>
      <c r="K2628" s="15" t="n"/>
      <c r="L2628" s="15" t="n"/>
      <c r="M2628" s="15" t="n"/>
      <c r="N2628" s="14" t="n"/>
      <c r="O2628" s="13" t="n"/>
      <c r="P2628" s="14" t="n"/>
      <c r="Q2628" s="15">
        <f>IF(N2628="Sí",0,H2628-I2628-K2628)</f>
        <v/>
      </c>
      <c r="R2628" s="14">
        <f>F2628-TODAY()</f>
        <v/>
      </c>
      <c r="S2628" s="14">
        <f>IF(N2628="Sí","🟢 Pagado",IF(R2628&lt;0,"🔴 Vencido",IF(R2628&lt;=7,"🟡 Por vencer","")))</f>
        <v/>
      </c>
      <c r="T2628" s="88" t="n"/>
      <c r="U2628" s="89" t="n"/>
      <c r="V2628" s="89" t="n"/>
      <c r="W2628" s="89" t="n"/>
      <c r="X2628" s="87" t="n"/>
    </row>
    <row r="2629">
      <c r="A2629" s="13" t="n"/>
      <c r="B2629" s="14" t="n"/>
      <c r="C2629" s="14" t="n"/>
      <c r="D2629" s="14" t="n"/>
      <c r="E2629" s="13" t="n"/>
      <c r="F2629" s="13" t="n"/>
      <c r="G2629" s="14" t="n"/>
      <c r="H2629" s="15" t="n"/>
      <c r="I2629" s="15" t="n"/>
      <c r="J2629" s="40" t="n"/>
      <c r="K2629" s="15" t="n"/>
      <c r="L2629" s="15" t="n"/>
      <c r="M2629" s="15" t="n"/>
      <c r="N2629" s="14" t="n"/>
      <c r="O2629" s="13" t="n"/>
      <c r="P2629" s="14" t="n"/>
      <c r="Q2629" s="15">
        <f>IF(N2629="Sí",0,H2629-I2629-K2629)</f>
        <v/>
      </c>
      <c r="R2629" s="14">
        <f>F2629-TODAY()</f>
        <v/>
      </c>
      <c r="S2629" s="14">
        <f>IF(N2629="Sí","🟢 Pagado",IF(R2629&lt;0,"🔴 Vencido",IF(R2629&lt;=7,"🟡 Por vencer","")))</f>
        <v/>
      </c>
      <c r="T2629" s="88" t="n"/>
      <c r="U2629" s="89" t="n"/>
      <c r="V2629" s="89" t="n"/>
      <c r="W2629" s="89" t="n"/>
      <c r="X2629" s="87" t="n"/>
    </row>
    <row r="2630">
      <c r="A2630" s="13" t="n"/>
      <c r="B2630" s="14" t="n"/>
      <c r="C2630" s="14" t="n"/>
      <c r="D2630" s="14" t="n"/>
      <c r="E2630" s="13" t="n"/>
      <c r="F2630" s="13" t="n"/>
      <c r="G2630" s="14" t="n"/>
      <c r="H2630" s="15" t="n"/>
      <c r="I2630" s="15" t="n"/>
      <c r="J2630" s="40" t="n"/>
      <c r="K2630" s="15" t="n"/>
      <c r="L2630" s="15" t="n"/>
      <c r="M2630" s="15" t="n"/>
      <c r="N2630" s="14" t="n"/>
      <c r="O2630" s="13" t="n"/>
      <c r="P2630" s="14" t="n"/>
      <c r="Q2630" s="15">
        <f>IF(N2630="Sí",0,H2630-I2630-K2630)</f>
        <v/>
      </c>
      <c r="R2630" s="14">
        <f>F2630-TODAY()</f>
        <v/>
      </c>
      <c r="S2630" s="14">
        <f>IF(N2630="Sí","🟢 Pagado",IF(R2630&lt;0,"🔴 Vencido",IF(R2630&lt;=7,"🟡 Por vencer","")))</f>
        <v/>
      </c>
      <c r="T2630" s="88" t="n"/>
      <c r="U2630" s="89" t="n"/>
      <c r="V2630" s="89" t="n"/>
      <c r="W2630" s="89" t="n"/>
      <c r="X2630" s="87" t="n"/>
    </row>
    <row r="2631">
      <c r="A2631" s="13" t="n"/>
      <c r="B2631" s="14" t="n"/>
      <c r="C2631" s="14" t="n"/>
      <c r="D2631" s="14" t="n"/>
      <c r="E2631" s="13" t="n"/>
      <c r="F2631" s="13" t="n"/>
      <c r="G2631" s="14" t="n"/>
      <c r="H2631" s="15" t="n"/>
      <c r="I2631" s="15" t="n"/>
      <c r="J2631" s="40" t="n"/>
      <c r="K2631" s="15" t="n"/>
      <c r="L2631" s="15" t="n"/>
      <c r="M2631" s="15" t="n"/>
      <c r="N2631" s="14" t="n"/>
      <c r="O2631" s="13" t="n"/>
      <c r="P2631" s="14" t="n"/>
      <c r="Q2631" s="15">
        <f>IF(N2631="Sí",0,H2631-I2631-K2631)</f>
        <v/>
      </c>
      <c r="R2631" s="14">
        <f>F2631-TODAY()</f>
        <v/>
      </c>
      <c r="S2631" s="14">
        <f>IF(N2631="Sí","🟢 Pagado",IF(R2631&lt;0,"🔴 Vencido",IF(R2631&lt;=7,"🟡 Por vencer","")))</f>
        <v/>
      </c>
      <c r="T2631" s="88" t="n"/>
      <c r="U2631" s="89" t="n"/>
      <c r="V2631" s="89" t="n"/>
      <c r="W2631" s="89" t="n"/>
      <c r="X2631" s="87" t="n"/>
    </row>
    <row r="2632">
      <c r="A2632" s="13" t="n"/>
      <c r="B2632" s="14" t="n"/>
      <c r="C2632" s="14" t="n"/>
      <c r="D2632" s="14" t="n"/>
      <c r="E2632" s="13" t="n"/>
      <c r="F2632" s="13" t="n"/>
      <c r="G2632" s="14" t="n"/>
      <c r="H2632" s="15" t="n"/>
      <c r="I2632" s="15" t="n"/>
      <c r="J2632" s="40" t="n"/>
      <c r="K2632" s="15" t="n"/>
      <c r="L2632" s="15" t="n"/>
      <c r="M2632" s="15" t="n"/>
      <c r="N2632" s="14" t="n"/>
      <c r="O2632" s="13" t="n"/>
      <c r="P2632" s="14" t="n"/>
      <c r="Q2632" s="15">
        <f>IF(N2632="Sí",0,H2632-I2632-K2632)</f>
        <v/>
      </c>
      <c r="R2632" s="14">
        <f>F2632-TODAY()</f>
        <v/>
      </c>
      <c r="S2632" s="14">
        <f>IF(N2632="Sí","🟢 Pagado",IF(R2632&lt;0,"🔴 Vencido",IF(R2632&lt;=7,"🟡 Por vencer","")))</f>
        <v/>
      </c>
      <c r="T2632" s="88" t="n"/>
      <c r="U2632" s="89" t="n"/>
      <c r="V2632" s="89" t="n"/>
      <c r="W2632" s="89" t="n"/>
      <c r="X2632" s="87" t="n"/>
    </row>
    <row r="2633">
      <c r="A2633" s="13" t="n"/>
      <c r="B2633" s="14" t="n"/>
      <c r="C2633" s="14" t="n"/>
      <c r="D2633" s="14" t="n"/>
      <c r="E2633" s="13" t="n"/>
      <c r="F2633" s="13" t="n"/>
      <c r="G2633" s="14" t="n"/>
      <c r="H2633" s="15" t="n"/>
      <c r="I2633" s="15" t="n"/>
      <c r="J2633" s="40" t="n"/>
      <c r="K2633" s="15" t="n"/>
      <c r="L2633" s="15" t="n"/>
      <c r="M2633" s="15" t="n"/>
      <c r="N2633" s="14" t="n"/>
      <c r="O2633" s="13" t="n"/>
      <c r="P2633" s="14" t="n"/>
      <c r="Q2633" s="15">
        <f>IF(N2633="Sí",0,H2633-I2633-K2633)</f>
        <v/>
      </c>
      <c r="R2633" s="14">
        <f>F2633-TODAY()</f>
        <v/>
      </c>
      <c r="S2633" s="14">
        <f>IF(N2633="Sí","🟢 Pagado",IF(R2633&lt;0,"🔴 Vencido",IF(R2633&lt;=7,"🟡 Por vencer","")))</f>
        <v/>
      </c>
      <c r="T2633" s="88" t="n"/>
      <c r="U2633" s="89" t="n"/>
      <c r="V2633" s="89" t="n"/>
      <c r="W2633" s="89" t="n"/>
      <c r="X2633" s="87" t="n"/>
    </row>
    <row r="2634">
      <c r="A2634" s="13" t="n"/>
      <c r="B2634" s="14" t="n"/>
      <c r="C2634" s="14" t="n"/>
      <c r="D2634" s="14" t="n"/>
      <c r="E2634" s="13" t="n"/>
      <c r="F2634" s="13" t="n"/>
      <c r="G2634" s="14" t="n"/>
      <c r="H2634" s="15" t="n"/>
      <c r="I2634" s="15" t="n"/>
      <c r="J2634" s="40" t="n"/>
      <c r="K2634" s="15" t="n"/>
      <c r="L2634" s="15" t="n"/>
      <c r="M2634" s="15" t="n"/>
      <c r="N2634" s="14" t="n"/>
      <c r="O2634" s="13" t="n"/>
      <c r="P2634" s="14" t="n"/>
      <c r="Q2634" s="15">
        <f>IF(N2634="Sí",0,H2634-I2634-K2634)</f>
        <v/>
      </c>
      <c r="R2634" s="14">
        <f>F2634-TODAY()</f>
        <v/>
      </c>
      <c r="S2634" s="14">
        <f>IF(N2634="Sí","🟢 Pagado",IF(R2634&lt;0,"🔴 Vencido",IF(R2634&lt;=7,"🟡 Por vencer","")))</f>
        <v/>
      </c>
      <c r="T2634" s="88" t="n"/>
      <c r="U2634" s="89" t="n"/>
      <c r="V2634" s="89" t="n"/>
      <c r="W2634" s="89" t="n"/>
      <c r="X2634" s="87" t="n"/>
    </row>
    <row r="2635">
      <c r="A2635" s="13" t="n"/>
      <c r="B2635" s="14" t="n"/>
      <c r="C2635" s="14" t="n"/>
      <c r="D2635" s="14" t="n"/>
      <c r="E2635" s="13" t="n"/>
      <c r="F2635" s="13" t="n"/>
      <c r="G2635" s="14" t="n"/>
      <c r="H2635" s="15" t="n"/>
      <c r="I2635" s="15" t="n"/>
      <c r="J2635" s="40" t="n"/>
      <c r="K2635" s="15" t="n"/>
      <c r="L2635" s="15" t="n"/>
      <c r="M2635" s="15" t="n"/>
      <c r="N2635" s="14" t="n"/>
      <c r="O2635" s="13" t="n"/>
      <c r="P2635" s="14" t="n"/>
      <c r="Q2635" s="15">
        <f>IF(N2635="Sí",0,H2635-I2635-K2635)</f>
        <v/>
      </c>
      <c r="R2635" s="14">
        <f>F2635-TODAY()</f>
        <v/>
      </c>
      <c r="S2635" s="14">
        <f>IF(N2635="Sí","🟢 Pagado",IF(R2635&lt;0,"🔴 Vencido",IF(R2635&lt;=7,"🟡 Por vencer","")))</f>
        <v/>
      </c>
      <c r="T2635" s="88" t="n"/>
      <c r="U2635" s="89" t="n"/>
      <c r="V2635" s="89" t="n"/>
      <c r="W2635" s="89" t="n"/>
      <c r="X2635" s="87" t="n"/>
    </row>
    <row r="2636">
      <c r="A2636" s="13" t="n"/>
      <c r="B2636" s="14" t="n"/>
      <c r="C2636" s="14" t="n"/>
      <c r="D2636" s="14" t="n"/>
      <c r="E2636" s="13" t="n"/>
      <c r="F2636" s="13" t="n"/>
      <c r="G2636" s="14" t="n"/>
      <c r="H2636" s="15" t="n"/>
      <c r="I2636" s="15" t="n"/>
      <c r="J2636" s="40" t="n"/>
      <c r="K2636" s="15" t="n"/>
      <c r="L2636" s="15" t="n"/>
      <c r="M2636" s="15" t="n"/>
      <c r="N2636" s="14" t="n"/>
      <c r="O2636" s="13" t="n"/>
      <c r="P2636" s="14" t="n"/>
      <c r="Q2636" s="15">
        <f>IF(N2636="Sí",0,H2636-I2636-K2636)</f>
        <v/>
      </c>
      <c r="R2636" s="14">
        <f>F2636-TODAY()</f>
        <v/>
      </c>
      <c r="S2636" s="14">
        <f>IF(N2636="Sí","🟢 Pagado",IF(R2636&lt;0,"🔴 Vencido",IF(R2636&lt;=7,"🟡 Por vencer","")))</f>
        <v/>
      </c>
      <c r="T2636" s="88" t="n"/>
      <c r="U2636" s="89" t="n"/>
      <c r="V2636" s="89" t="n"/>
      <c r="W2636" s="89" t="n"/>
      <c r="X2636" s="87" t="n"/>
    </row>
    <row r="2637">
      <c r="A2637" s="13" t="n"/>
      <c r="B2637" s="14" t="n"/>
      <c r="C2637" s="14" t="n"/>
      <c r="D2637" s="14" t="n"/>
      <c r="E2637" s="13" t="n"/>
      <c r="F2637" s="13" t="n"/>
      <c r="G2637" s="14" t="n"/>
      <c r="H2637" s="15" t="n"/>
      <c r="I2637" s="15" t="n"/>
      <c r="J2637" s="40" t="n"/>
      <c r="K2637" s="15" t="n"/>
      <c r="L2637" s="15" t="n"/>
      <c r="M2637" s="15" t="n"/>
      <c r="N2637" s="14" t="n"/>
      <c r="O2637" s="13" t="n"/>
      <c r="P2637" s="14" t="n"/>
      <c r="Q2637" s="15">
        <f>IF(N2637="Sí",0,H2637-I2637-K2637)</f>
        <v/>
      </c>
      <c r="R2637" s="14">
        <f>F2637-TODAY()</f>
        <v/>
      </c>
      <c r="S2637" s="14">
        <f>IF(N2637="Sí","🟢 Pagado",IF(R2637&lt;0,"🔴 Vencido",IF(R2637&lt;=7,"🟡 Por vencer","")))</f>
        <v/>
      </c>
      <c r="T2637" s="88" t="n"/>
      <c r="U2637" s="89" t="n"/>
      <c r="V2637" s="89" t="n"/>
      <c r="W2637" s="89" t="n"/>
      <c r="X2637" s="87" t="n"/>
    </row>
    <row r="2638">
      <c r="A2638" s="13" t="n"/>
      <c r="B2638" s="14" t="n"/>
      <c r="C2638" s="14" t="n"/>
      <c r="D2638" s="14" t="n"/>
      <c r="E2638" s="13" t="n"/>
      <c r="F2638" s="13" t="n"/>
      <c r="G2638" s="14" t="n"/>
      <c r="H2638" s="15" t="n"/>
      <c r="I2638" s="15" t="n"/>
      <c r="J2638" s="40" t="n"/>
      <c r="K2638" s="15" t="n"/>
      <c r="L2638" s="15" t="n"/>
      <c r="M2638" s="15" t="n"/>
      <c r="N2638" s="14" t="n"/>
      <c r="O2638" s="13" t="n"/>
      <c r="P2638" s="14" t="n"/>
      <c r="Q2638" s="15">
        <f>IF(N2638="Sí",0,H2638-I2638-K2638)</f>
        <v/>
      </c>
      <c r="R2638" s="14">
        <f>F2638-TODAY()</f>
        <v/>
      </c>
      <c r="S2638" s="14">
        <f>IF(N2638="Sí","🟢 Pagado",IF(R2638&lt;0,"🔴 Vencido",IF(R2638&lt;=7,"🟡 Por vencer","")))</f>
        <v/>
      </c>
      <c r="T2638" s="88" t="n"/>
      <c r="U2638" s="89" t="n"/>
      <c r="V2638" s="89" t="n"/>
      <c r="W2638" s="89" t="n"/>
      <c r="X2638" s="87" t="n"/>
    </row>
    <row r="2639">
      <c r="A2639" s="13" t="n"/>
      <c r="B2639" s="14" t="n"/>
      <c r="C2639" s="14" t="n"/>
      <c r="D2639" s="14" t="n"/>
      <c r="E2639" s="13" t="n"/>
      <c r="F2639" s="13" t="n"/>
      <c r="G2639" s="14" t="n"/>
      <c r="H2639" s="15" t="n"/>
      <c r="I2639" s="15" t="n"/>
      <c r="J2639" s="40" t="n"/>
      <c r="K2639" s="15" t="n"/>
      <c r="L2639" s="15" t="n"/>
      <c r="M2639" s="15" t="n"/>
      <c r="N2639" s="14" t="n"/>
      <c r="O2639" s="13" t="n"/>
      <c r="P2639" s="14" t="n"/>
      <c r="Q2639" s="15">
        <f>IF(N2639="Sí",0,H2639-I2639-K2639)</f>
        <v/>
      </c>
      <c r="R2639" s="14">
        <f>F2639-TODAY()</f>
        <v/>
      </c>
      <c r="S2639" s="14">
        <f>IF(N2639="Sí","🟢 Pagado",IF(R2639&lt;0,"🔴 Vencido",IF(R2639&lt;=7,"🟡 Por vencer","")))</f>
        <v/>
      </c>
      <c r="T2639" s="88" t="n"/>
      <c r="U2639" s="89" t="n"/>
      <c r="V2639" s="89" t="n"/>
      <c r="W2639" s="89" t="n"/>
      <c r="X2639" s="87" t="n"/>
    </row>
    <row r="2640">
      <c r="A2640" s="13" t="n"/>
      <c r="B2640" s="14" t="n"/>
      <c r="C2640" s="14" t="n"/>
      <c r="D2640" s="14" t="n"/>
      <c r="E2640" s="13" t="n"/>
      <c r="F2640" s="13" t="n"/>
      <c r="G2640" s="14" t="n"/>
      <c r="H2640" s="15" t="n"/>
      <c r="I2640" s="15" t="n"/>
      <c r="J2640" s="40" t="n"/>
      <c r="K2640" s="15" t="n"/>
      <c r="L2640" s="15" t="n"/>
      <c r="M2640" s="15" t="n"/>
      <c r="N2640" s="14" t="n"/>
      <c r="O2640" s="13" t="n"/>
      <c r="P2640" s="14" t="n"/>
      <c r="Q2640" s="15">
        <f>IF(N2640="Sí",0,H2640-I2640-K2640)</f>
        <v/>
      </c>
      <c r="R2640" s="14">
        <f>F2640-TODAY()</f>
        <v/>
      </c>
      <c r="S2640" s="14">
        <f>IF(N2640="Sí","🟢 Pagado",IF(R2640&lt;0,"🔴 Vencido",IF(R2640&lt;=7,"🟡 Por vencer","")))</f>
        <v/>
      </c>
      <c r="T2640" s="88" t="n"/>
      <c r="U2640" s="89" t="n"/>
      <c r="V2640" s="89" t="n"/>
      <c r="W2640" s="89" t="n"/>
      <c r="X2640" s="87" t="n"/>
    </row>
    <row r="2641">
      <c r="A2641" s="13" t="n"/>
      <c r="B2641" s="14" t="n"/>
      <c r="C2641" s="14" t="n"/>
      <c r="D2641" s="14" t="n"/>
      <c r="E2641" s="13" t="n"/>
      <c r="F2641" s="13" t="n"/>
      <c r="G2641" s="14" t="n"/>
      <c r="H2641" s="15" t="n"/>
      <c r="I2641" s="15" t="n"/>
      <c r="J2641" s="40" t="n"/>
      <c r="K2641" s="15" t="n"/>
      <c r="L2641" s="15" t="n"/>
      <c r="M2641" s="15" t="n"/>
      <c r="N2641" s="14" t="n"/>
      <c r="O2641" s="13" t="n"/>
      <c r="P2641" s="14" t="n"/>
      <c r="Q2641" s="15">
        <f>IF(N2641="Sí",0,H2641-I2641-K2641)</f>
        <v/>
      </c>
      <c r="R2641" s="14">
        <f>F2641-TODAY()</f>
        <v/>
      </c>
      <c r="S2641" s="14">
        <f>IF(N2641="Sí","🟢 Pagado",IF(R2641&lt;0,"🔴 Vencido",IF(R2641&lt;=7,"🟡 Por vencer","")))</f>
        <v/>
      </c>
      <c r="T2641" s="88" t="n"/>
      <c r="U2641" s="89" t="n"/>
      <c r="V2641" s="89" t="n"/>
      <c r="W2641" s="89" t="n"/>
      <c r="X2641" s="87" t="n"/>
    </row>
    <row r="2642">
      <c r="A2642" s="13" t="n"/>
      <c r="B2642" s="14" t="n"/>
      <c r="C2642" s="14" t="n"/>
      <c r="D2642" s="14" t="n"/>
      <c r="E2642" s="13" t="n"/>
      <c r="F2642" s="13" t="n"/>
      <c r="G2642" s="14" t="n"/>
      <c r="H2642" s="15" t="n"/>
      <c r="I2642" s="15" t="n"/>
      <c r="J2642" s="40" t="n"/>
      <c r="K2642" s="15" t="n"/>
      <c r="L2642" s="15" t="n"/>
      <c r="M2642" s="15" t="n"/>
      <c r="N2642" s="14" t="n"/>
      <c r="O2642" s="13" t="n"/>
      <c r="P2642" s="14" t="n"/>
      <c r="Q2642" s="15">
        <f>IF(N2642="Sí",0,H2642-I2642-K2642)</f>
        <v/>
      </c>
      <c r="R2642" s="14">
        <f>F2642-TODAY()</f>
        <v/>
      </c>
      <c r="S2642" s="14">
        <f>IF(N2642="Sí","🟢 Pagado",IF(R2642&lt;0,"🔴 Vencido",IF(R2642&lt;=7,"🟡 Por vencer","")))</f>
        <v/>
      </c>
      <c r="T2642" s="88" t="n"/>
      <c r="U2642" s="89" t="n"/>
      <c r="V2642" s="89" t="n"/>
      <c r="W2642" s="89" t="n"/>
      <c r="X2642" s="87" t="n"/>
    </row>
    <row r="2643">
      <c r="A2643" s="13" t="n"/>
      <c r="B2643" s="14" t="n"/>
      <c r="C2643" s="14" t="n"/>
      <c r="D2643" s="14" t="n"/>
      <c r="E2643" s="13" t="n"/>
      <c r="F2643" s="13" t="n"/>
      <c r="G2643" s="14" t="n"/>
      <c r="H2643" s="15" t="n"/>
      <c r="I2643" s="15" t="n"/>
      <c r="J2643" s="40" t="n"/>
      <c r="K2643" s="15" t="n"/>
      <c r="L2643" s="15" t="n"/>
      <c r="M2643" s="15" t="n"/>
      <c r="N2643" s="14" t="n"/>
      <c r="O2643" s="13" t="n"/>
      <c r="P2643" s="14" t="n"/>
      <c r="Q2643" s="15">
        <f>IF(N2643="Sí",0,H2643-I2643-K2643)</f>
        <v/>
      </c>
      <c r="R2643" s="14">
        <f>F2643-TODAY()</f>
        <v/>
      </c>
      <c r="S2643" s="14">
        <f>IF(N2643="Sí","🟢 Pagado",IF(R2643&lt;0,"🔴 Vencido",IF(R2643&lt;=7,"🟡 Por vencer","")))</f>
        <v/>
      </c>
      <c r="T2643" s="88" t="n"/>
      <c r="U2643" s="89" t="n"/>
      <c r="V2643" s="89" t="n"/>
      <c r="W2643" s="89" t="n"/>
      <c r="X2643" s="87" t="n"/>
    </row>
    <row r="2644">
      <c r="A2644" s="13" t="n"/>
      <c r="B2644" s="14" t="n"/>
      <c r="C2644" s="14" t="n"/>
      <c r="D2644" s="14" t="n"/>
      <c r="E2644" s="13" t="n"/>
      <c r="F2644" s="13" t="n"/>
      <c r="G2644" s="14" t="n"/>
      <c r="H2644" s="15" t="n"/>
      <c r="I2644" s="15" t="n"/>
      <c r="J2644" s="40" t="n"/>
      <c r="K2644" s="15" t="n"/>
      <c r="L2644" s="15" t="n"/>
      <c r="M2644" s="15" t="n"/>
      <c r="N2644" s="14" t="n"/>
      <c r="O2644" s="13" t="n"/>
      <c r="P2644" s="14" t="n"/>
      <c r="Q2644" s="15">
        <f>IF(N2644="Sí",0,H2644-I2644-K2644)</f>
        <v/>
      </c>
      <c r="R2644" s="14">
        <f>F2644-TODAY()</f>
        <v/>
      </c>
      <c r="S2644" s="14">
        <f>IF(N2644="Sí","🟢 Pagado",IF(R2644&lt;0,"🔴 Vencido",IF(R2644&lt;=7,"🟡 Por vencer","")))</f>
        <v/>
      </c>
      <c r="T2644" s="88" t="n"/>
      <c r="U2644" s="89" t="n"/>
      <c r="V2644" s="89" t="n"/>
      <c r="W2644" s="89" t="n"/>
      <c r="X2644" s="87" t="n"/>
    </row>
    <row r="2645">
      <c r="A2645" s="13" t="n"/>
      <c r="B2645" s="14" t="n"/>
      <c r="C2645" s="14" t="n"/>
      <c r="D2645" s="14" t="n"/>
      <c r="E2645" s="13" t="n"/>
      <c r="F2645" s="13" t="n"/>
      <c r="G2645" s="14" t="n"/>
      <c r="H2645" s="15" t="n"/>
      <c r="I2645" s="15" t="n"/>
      <c r="J2645" s="40" t="n"/>
      <c r="K2645" s="15" t="n"/>
      <c r="L2645" s="15" t="n"/>
      <c r="M2645" s="15" t="n"/>
      <c r="N2645" s="14" t="n"/>
      <c r="O2645" s="13" t="n"/>
      <c r="P2645" s="14" t="n"/>
      <c r="Q2645" s="15">
        <f>IF(N2645="Sí",0,H2645-I2645-K2645)</f>
        <v/>
      </c>
      <c r="R2645" s="14">
        <f>F2645-TODAY()</f>
        <v/>
      </c>
      <c r="S2645" s="14">
        <f>IF(N2645="Sí","🟢 Pagado",IF(R2645&lt;0,"🔴 Vencido",IF(R2645&lt;=7,"🟡 Por vencer","")))</f>
        <v/>
      </c>
      <c r="T2645" s="88" t="n"/>
      <c r="U2645" s="89" t="n"/>
      <c r="V2645" s="89" t="n"/>
      <c r="W2645" s="89" t="n"/>
      <c r="X2645" s="87" t="n"/>
    </row>
    <row r="2646">
      <c r="A2646" s="13" t="n"/>
      <c r="B2646" s="14" t="n"/>
      <c r="C2646" s="14" t="n"/>
      <c r="D2646" s="14" t="n"/>
      <c r="E2646" s="13" t="n"/>
      <c r="F2646" s="13" t="n"/>
      <c r="G2646" s="14" t="n"/>
      <c r="H2646" s="15" t="n"/>
      <c r="I2646" s="15" t="n"/>
      <c r="J2646" s="40" t="n"/>
      <c r="K2646" s="15" t="n"/>
      <c r="L2646" s="15" t="n"/>
      <c r="M2646" s="15" t="n"/>
      <c r="N2646" s="14" t="n"/>
      <c r="O2646" s="13" t="n"/>
      <c r="P2646" s="14" t="n"/>
      <c r="Q2646" s="15">
        <f>IF(N2646="Sí",0,H2646-I2646-K2646)</f>
        <v/>
      </c>
      <c r="R2646" s="14">
        <f>F2646-TODAY()</f>
        <v/>
      </c>
      <c r="S2646" s="14">
        <f>IF(N2646="Sí","🟢 Pagado",IF(R2646&lt;0,"🔴 Vencido",IF(R2646&lt;=7,"🟡 Por vencer","")))</f>
        <v/>
      </c>
      <c r="T2646" s="88" t="n"/>
      <c r="U2646" s="89" t="n"/>
      <c r="V2646" s="89" t="n"/>
      <c r="W2646" s="89" t="n"/>
      <c r="X2646" s="87" t="n"/>
    </row>
    <row r="2647">
      <c r="A2647" s="13" t="n"/>
      <c r="B2647" s="14" t="n"/>
      <c r="C2647" s="14" t="n"/>
      <c r="D2647" s="14" t="n"/>
      <c r="E2647" s="13" t="n"/>
      <c r="F2647" s="13" t="n"/>
      <c r="G2647" s="14" t="n"/>
      <c r="H2647" s="15" t="n"/>
      <c r="I2647" s="15" t="n"/>
      <c r="J2647" s="40" t="n"/>
      <c r="K2647" s="15" t="n"/>
      <c r="L2647" s="15" t="n"/>
      <c r="M2647" s="15" t="n"/>
      <c r="N2647" s="14" t="n"/>
      <c r="O2647" s="13" t="n"/>
      <c r="P2647" s="14" t="n"/>
      <c r="Q2647" s="15">
        <f>IF(N2647="Sí",0,H2647-I2647-K2647)</f>
        <v/>
      </c>
      <c r="R2647" s="14">
        <f>F2647-TODAY()</f>
        <v/>
      </c>
      <c r="S2647" s="14">
        <f>IF(N2647="Sí","🟢 Pagado",IF(R2647&lt;0,"🔴 Vencido",IF(R2647&lt;=7,"🟡 Por vencer","")))</f>
        <v/>
      </c>
      <c r="T2647" s="88" t="n"/>
      <c r="U2647" s="89" t="n"/>
      <c r="V2647" s="89" t="n"/>
      <c r="W2647" s="89" t="n"/>
      <c r="X2647" s="87" t="n"/>
    </row>
    <row r="2648">
      <c r="A2648" s="13" t="n"/>
      <c r="B2648" s="14" t="n"/>
      <c r="C2648" s="14" t="n"/>
      <c r="D2648" s="14" t="n"/>
      <c r="E2648" s="13" t="n"/>
      <c r="F2648" s="13" t="n"/>
      <c r="G2648" s="14" t="n"/>
      <c r="H2648" s="15" t="n"/>
      <c r="I2648" s="15" t="n"/>
      <c r="J2648" s="40" t="n"/>
      <c r="K2648" s="15" t="n"/>
      <c r="L2648" s="15" t="n"/>
      <c r="M2648" s="15" t="n"/>
      <c r="N2648" s="14" t="n"/>
      <c r="O2648" s="13" t="n"/>
      <c r="P2648" s="14" t="n"/>
      <c r="Q2648" s="15">
        <f>IF(N2648="Sí",0,H2648-I2648-K2648)</f>
        <v/>
      </c>
      <c r="R2648" s="14">
        <f>F2648-TODAY()</f>
        <v/>
      </c>
      <c r="S2648" s="14">
        <f>IF(N2648="Sí","🟢 Pagado",IF(R2648&lt;0,"🔴 Vencido",IF(R2648&lt;=7,"🟡 Por vencer","")))</f>
        <v/>
      </c>
      <c r="T2648" s="88" t="n"/>
      <c r="U2648" s="89" t="n"/>
      <c r="V2648" s="89" t="n"/>
      <c r="W2648" s="89" t="n"/>
      <c r="X2648" s="87" t="n"/>
    </row>
    <row r="2649">
      <c r="A2649" s="13" t="n"/>
      <c r="B2649" s="14" t="n"/>
      <c r="C2649" s="14" t="n"/>
      <c r="D2649" s="14" t="n"/>
      <c r="E2649" s="13" t="n"/>
      <c r="F2649" s="13" t="n"/>
      <c r="G2649" s="14" t="n"/>
      <c r="H2649" s="15" t="n"/>
      <c r="I2649" s="15" t="n"/>
      <c r="J2649" s="40" t="n"/>
      <c r="K2649" s="15" t="n"/>
      <c r="L2649" s="15" t="n"/>
      <c r="M2649" s="15" t="n"/>
      <c r="N2649" s="14" t="n"/>
      <c r="O2649" s="13" t="n"/>
      <c r="P2649" s="14" t="n"/>
      <c r="Q2649" s="15">
        <f>IF(N2649="Sí",0,H2649-I2649-K2649)</f>
        <v/>
      </c>
      <c r="R2649" s="14">
        <f>F2649-TODAY()</f>
        <v/>
      </c>
      <c r="S2649" s="14">
        <f>IF(N2649="Sí","🟢 Pagado",IF(R2649&lt;0,"🔴 Vencido",IF(R2649&lt;=7,"🟡 Por vencer","")))</f>
        <v/>
      </c>
      <c r="T2649" s="88" t="n"/>
      <c r="U2649" s="89" t="n"/>
      <c r="V2649" s="89" t="n"/>
      <c r="W2649" s="89" t="n"/>
      <c r="X2649" s="87" t="n"/>
    </row>
    <row r="2650">
      <c r="A2650" s="13" t="n"/>
      <c r="B2650" s="14" t="n"/>
      <c r="C2650" s="14" t="n"/>
      <c r="D2650" s="14" t="n"/>
      <c r="E2650" s="13" t="n"/>
      <c r="F2650" s="13" t="n"/>
      <c r="G2650" s="14" t="n"/>
      <c r="H2650" s="15" t="n"/>
      <c r="I2650" s="15" t="n"/>
      <c r="J2650" s="40" t="n"/>
      <c r="K2650" s="15" t="n"/>
      <c r="L2650" s="15" t="n"/>
      <c r="M2650" s="15" t="n"/>
      <c r="N2650" s="14" t="n"/>
      <c r="O2650" s="13" t="n"/>
      <c r="P2650" s="14" t="n"/>
      <c r="Q2650" s="15">
        <f>IF(N2650="Sí",0,H2650-I2650-K2650)</f>
        <v/>
      </c>
      <c r="R2650" s="14">
        <f>F2650-TODAY()</f>
        <v/>
      </c>
      <c r="S2650" s="14">
        <f>IF(N2650="Sí","🟢 Pagado",IF(R2650&lt;0,"🔴 Vencido",IF(R2650&lt;=7,"🟡 Por vencer","")))</f>
        <v/>
      </c>
      <c r="T2650" s="88" t="n"/>
      <c r="U2650" s="89" t="n"/>
      <c r="V2650" s="89" t="n"/>
      <c r="W2650" s="89" t="n"/>
      <c r="X2650" s="87" t="n"/>
    </row>
    <row r="2651">
      <c r="A2651" s="13" t="n"/>
      <c r="B2651" s="14" t="n"/>
      <c r="C2651" s="14" t="n"/>
      <c r="D2651" s="14" t="n"/>
      <c r="E2651" s="13" t="n"/>
      <c r="F2651" s="13" t="n"/>
      <c r="G2651" s="14" t="n"/>
      <c r="H2651" s="15" t="n"/>
      <c r="I2651" s="15" t="n"/>
      <c r="J2651" s="40" t="n"/>
      <c r="K2651" s="15" t="n"/>
      <c r="L2651" s="15" t="n"/>
      <c r="M2651" s="15" t="n"/>
      <c r="N2651" s="14" t="n"/>
      <c r="O2651" s="13" t="n"/>
      <c r="P2651" s="14" t="n"/>
      <c r="Q2651" s="15">
        <f>IF(N2651="Sí",0,H2651-I2651-K2651)</f>
        <v/>
      </c>
      <c r="R2651" s="14">
        <f>F2651-TODAY()</f>
        <v/>
      </c>
      <c r="S2651" s="14">
        <f>IF(N2651="Sí","🟢 Pagado",IF(R2651&lt;0,"🔴 Vencido",IF(R2651&lt;=7,"🟡 Por vencer","")))</f>
        <v/>
      </c>
      <c r="T2651" s="88" t="n"/>
      <c r="U2651" s="89" t="n"/>
      <c r="V2651" s="89" t="n"/>
      <c r="W2651" s="89" t="n"/>
      <c r="X2651" s="87" t="n"/>
    </row>
    <row r="2652">
      <c r="A2652" s="13" t="n"/>
      <c r="B2652" s="14" t="n"/>
      <c r="C2652" s="14" t="n"/>
      <c r="D2652" s="14" t="n"/>
      <c r="E2652" s="13" t="n"/>
      <c r="F2652" s="13" t="n"/>
      <c r="G2652" s="14" t="n"/>
      <c r="H2652" s="15" t="n"/>
      <c r="I2652" s="15" t="n"/>
      <c r="J2652" s="40" t="n"/>
      <c r="K2652" s="15" t="n"/>
      <c r="L2652" s="15" t="n"/>
      <c r="M2652" s="15" t="n"/>
      <c r="N2652" s="14" t="n"/>
      <c r="O2652" s="13" t="n"/>
      <c r="P2652" s="14" t="n"/>
      <c r="Q2652" s="15">
        <f>IF(N2652="Sí",0,H2652-I2652-K2652)</f>
        <v/>
      </c>
      <c r="R2652" s="14">
        <f>F2652-TODAY()</f>
        <v/>
      </c>
      <c r="S2652" s="14">
        <f>IF(N2652="Sí","🟢 Pagado",IF(R2652&lt;0,"🔴 Vencido",IF(R2652&lt;=7,"🟡 Por vencer","")))</f>
        <v/>
      </c>
      <c r="T2652" s="88" t="n"/>
      <c r="U2652" s="89" t="n"/>
      <c r="V2652" s="89" t="n"/>
      <c r="W2652" s="89" t="n"/>
      <c r="X2652" s="87" t="n"/>
    </row>
    <row r="2653">
      <c r="A2653" s="13" t="n"/>
      <c r="B2653" s="14" t="n"/>
      <c r="C2653" s="14" t="n"/>
      <c r="D2653" s="14" t="n"/>
      <c r="E2653" s="13" t="n"/>
      <c r="F2653" s="13" t="n"/>
      <c r="G2653" s="14" t="n"/>
      <c r="H2653" s="15" t="n"/>
      <c r="I2653" s="15" t="n"/>
      <c r="J2653" s="40" t="n"/>
      <c r="K2653" s="15" t="n"/>
      <c r="L2653" s="15" t="n"/>
      <c r="M2653" s="15" t="n"/>
      <c r="N2653" s="14" t="n"/>
      <c r="O2653" s="13" t="n"/>
      <c r="P2653" s="14" t="n"/>
      <c r="Q2653" s="15">
        <f>IF(N2653="Sí",0,H2653-I2653-K2653)</f>
        <v/>
      </c>
      <c r="R2653" s="14">
        <f>F2653-TODAY()</f>
        <v/>
      </c>
      <c r="S2653" s="14">
        <f>IF(N2653="Sí","🟢 Pagado",IF(R2653&lt;0,"🔴 Vencido",IF(R2653&lt;=7,"🟡 Por vencer","")))</f>
        <v/>
      </c>
      <c r="T2653" s="88" t="n"/>
      <c r="U2653" s="89" t="n"/>
      <c r="V2653" s="89" t="n"/>
      <c r="W2653" s="89" t="n"/>
      <c r="X2653" s="87" t="n"/>
    </row>
    <row r="2654">
      <c r="A2654" s="13" t="n"/>
      <c r="B2654" s="14" t="n"/>
      <c r="C2654" s="14" t="n"/>
      <c r="D2654" s="14" t="n"/>
      <c r="E2654" s="13" t="n"/>
      <c r="F2654" s="13" t="n"/>
      <c r="G2654" s="14" t="n"/>
      <c r="H2654" s="15" t="n"/>
      <c r="I2654" s="15" t="n"/>
      <c r="J2654" s="40" t="n"/>
      <c r="K2654" s="15" t="n"/>
      <c r="L2654" s="15" t="n"/>
      <c r="M2654" s="15" t="n"/>
      <c r="N2654" s="14" t="n"/>
      <c r="O2654" s="13" t="n"/>
      <c r="P2654" s="14" t="n"/>
      <c r="Q2654" s="15">
        <f>IF(N2654="Sí",0,H2654-I2654-K2654)</f>
        <v/>
      </c>
      <c r="R2654" s="14">
        <f>F2654-TODAY()</f>
        <v/>
      </c>
      <c r="S2654" s="14">
        <f>IF(N2654="Sí","🟢 Pagado",IF(R2654&lt;0,"🔴 Vencido",IF(R2654&lt;=7,"🟡 Por vencer","")))</f>
        <v/>
      </c>
      <c r="T2654" s="88" t="n"/>
      <c r="U2654" s="89" t="n"/>
      <c r="V2654" s="89" t="n"/>
      <c r="W2654" s="89" t="n"/>
      <c r="X2654" s="87" t="n"/>
    </row>
    <row r="2655">
      <c r="A2655" s="13" t="n"/>
      <c r="B2655" s="14" t="n"/>
      <c r="C2655" s="14" t="n"/>
      <c r="D2655" s="14" t="n"/>
      <c r="E2655" s="13" t="n"/>
      <c r="F2655" s="13" t="n"/>
      <c r="G2655" s="14" t="n"/>
      <c r="H2655" s="15" t="n"/>
      <c r="I2655" s="15" t="n"/>
      <c r="J2655" s="40" t="n"/>
      <c r="K2655" s="15" t="n"/>
      <c r="L2655" s="15" t="n"/>
      <c r="M2655" s="15" t="n"/>
      <c r="N2655" s="14" t="n"/>
      <c r="O2655" s="13" t="n"/>
      <c r="P2655" s="14" t="n"/>
      <c r="Q2655" s="15">
        <f>IF(N2655="Sí",0,H2655-I2655-K2655)</f>
        <v/>
      </c>
      <c r="R2655" s="14">
        <f>F2655-TODAY()</f>
        <v/>
      </c>
      <c r="S2655" s="14">
        <f>IF(N2655="Sí","🟢 Pagado",IF(R2655&lt;0,"🔴 Vencido",IF(R2655&lt;=7,"🟡 Por vencer","")))</f>
        <v/>
      </c>
      <c r="T2655" s="88" t="n"/>
      <c r="U2655" s="89" t="n"/>
      <c r="V2655" s="89" t="n"/>
      <c r="W2655" s="89" t="n"/>
      <c r="X2655" s="87" t="n"/>
    </row>
    <row r="2656">
      <c r="A2656" s="13" t="n"/>
      <c r="B2656" s="14" t="n"/>
      <c r="C2656" s="14" t="n"/>
      <c r="D2656" s="14" t="n"/>
      <c r="E2656" s="13" t="n"/>
      <c r="F2656" s="13" t="n"/>
      <c r="G2656" s="14" t="n"/>
      <c r="H2656" s="15" t="n"/>
      <c r="I2656" s="15" t="n"/>
      <c r="J2656" s="40" t="n"/>
      <c r="K2656" s="15" t="n"/>
      <c r="L2656" s="15" t="n"/>
      <c r="M2656" s="15" t="n"/>
      <c r="N2656" s="14" t="n"/>
      <c r="O2656" s="13" t="n"/>
      <c r="P2656" s="14" t="n"/>
      <c r="Q2656" s="15">
        <f>IF(N2656="Sí",0,H2656-I2656-K2656)</f>
        <v/>
      </c>
      <c r="R2656" s="14">
        <f>F2656-TODAY()</f>
        <v/>
      </c>
      <c r="S2656" s="14">
        <f>IF(N2656="Sí","🟢 Pagado",IF(R2656&lt;0,"🔴 Vencido",IF(R2656&lt;=7,"🟡 Por vencer","")))</f>
        <v/>
      </c>
      <c r="T2656" s="88" t="n"/>
      <c r="U2656" s="89" t="n"/>
      <c r="V2656" s="89" t="n"/>
      <c r="W2656" s="89" t="n"/>
      <c r="X2656" s="87" t="n"/>
    </row>
    <row r="2657">
      <c r="A2657" s="13" t="n"/>
      <c r="B2657" s="14" t="n"/>
      <c r="C2657" s="14" t="n"/>
      <c r="D2657" s="14" t="n"/>
      <c r="E2657" s="13" t="n"/>
      <c r="F2657" s="13" t="n"/>
      <c r="G2657" s="14" t="n"/>
      <c r="H2657" s="15" t="n"/>
      <c r="I2657" s="15" t="n"/>
      <c r="J2657" s="40" t="n"/>
      <c r="K2657" s="15" t="n"/>
      <c r="L2657" s="15" t="n"/>
      <c r="M2657" s="15" t="n"/>
      <c r="N2657" s="14" t="n"/>
      <c r="O2657" s="13" t="n"/>
      <c r="P2657" s="14" t="n"/>
      <c r="Q2657" s="15">
        <f>IF(N2657="Sí",0,H2657-I2657-K2657)</f>
        <v/>
      </c>
      <c r="R2657" s="14">
        <f>F2657-TODAY()</f>
        <v/>
      </c>
      <c r="S2657" s="14">
        <f>IF(N2657="Sí","🟢 Pagado",IF(R2657&lt;0,"🔴 Vencido",IF(R2657&lt;=7,"🟡 Por vencer","")))</f>
        <v/>
      </c>
      <c r="T2657" s="88" t="n"/>
      <c r="U2657" s="89" t="n"/>
      <c r="V2657" s="89" t="n"/>
      <c r="W2657" s="89" t="n"/>
      <c r="X2657" s="87" t="n"/>
    </row>
    <row r="2658">
      <c r="A2658" s="13" t="n"/>
      <c r="B2658" s="14" t="n"/>
      <c r="C2658" s="14" t="n"/>
      <c r="D2658" s="14" t="n"/>
      <c r="E2658" s="13" t="n"/>
      <c r="F2658" s="13" t="n"/>
      <c r="G2658" s="14" t="n"/>
      <c r="H2658" s="15" t="n"/>
      <c r="I2658" s="15" t="n"/>
      <c r="J2658" s="40" t="n"/>
      <c r="K2658" s="15" t="n"/>
      <c r="L2658" s="15" t="n"/>
      <c r="M2658" s="15" t="n"/>
      <c r="N2658" s="14" t="n"/>
      <c r="O2658" s="13" t="n"/>
      <c r="P2658" s="14" t="n"/>
      <c r="Q2658" s="15">
        <f>IF(N2658="Sí",0,H2658-I2658-K2658)</f>
        <v/>
      </c>
      <c r="R2658" s="14">
        <f>F2658-TODAY()</f>
        <v/>
      </c>
      <c r="S2658" s="14">
        <f>IF(N2658="Sí","🟢 Pagado",IF(R2658&lt;0,"🔴 Vencido",IF(R2658&lt;=7,"🟡 Por vencer","")))</f>
        <v/>
      </c>
      <c r="T2658" s="88" t="n"/>
      <c r="U2658" s="89" t="n"/>
      <c r="V2658" s="89" t="n"/>
      <c r="W2658" s="89" t="n"/>
      <c r="X2658" s="87" t="n"/>
    </row>
    <row r="2659">
      <c r="A2659" s="13" t="n"/>
      <c r="B2659" s="14" t="n"/>
      <c r="C2659" s="14" t="n"/>
      <c r="D2659" s="14" t="n"/>
      <c r="E2659" s="13" t="n"/>
      <c r="F2659" s="13" t="n"/>
      <c r="G2659" s="14" t="n"/>
      <c r="H2659" s="15" t="n"/>
      <c r="I2659" s="15" t="n"/>
      <c r="J2659" s="40" t="n"/>
      <c r="K2659" s="15" t="n"/>
      <c r="L2659" s="15" t="n"/>
      <c r="M2659" s="15" t="n"/>
      <c r="N2659" s="14" t="n"/>
      <c r="O2659" s="13" t="n"/>
      <c r="P2659" s="14" t="n"/>
      <c r="Q2659" s="15">
        <f>IF(N2659="Sí",0,H2659-I2659-K2659)</f>
        <v/>
      </c>
      <c r="R2659" s="14">
        <f>F2659-TODAY()</f>
        <v/>
      </c>
      <c r="S2659" s="14">
        <f>IF(N2659="Sí","🟢 Pagado",IF(R2659&lt;0,"🔴 Vencido",IF(R2659&lt;=7,"🟡 Por vencer","")))</f>
        <v/>
      </c>
      <c r="T2659" s="88" t="n"/>
      <c r="U2659" s="89" t="n"/>
      <c r="V2659" s="89" t="n"/>
      <c r="W2659" s="89" t="n"/>
      <c r="X2659" s="87" t="n"/>
    </row>
    <row r="2660">
      <c r="A2660" s="13" t="n"/>
      <c r="B2660" s="14" t="n"/>
      <c r="C2660" s="14" t="n"/>
      <c r="D2660" s="14" t="n"/>
      <c r="E2660" s="13" t="n"/>
      <c r="F2660" s="13" t="n"/>
      <c r="G2660" s="14" t="n"/>
      <c r="H2660" s="15" t="n"/>
      <c r="I2660" s="15" t="n"/>
      <c r="J2660" s="40" t="n"/>
      <c r="K2660" s="15" t="n"/>
      <c r="L2660" s="15" t="n"/>
      <c r="M2660" s="15" t="n"/>
      <c r="N2660" s="14" t="n"/>
      <c r="O2660" s="13" t="n"/>
      <c r="P2660" s="14" t="n"/>
      <c r="Q2660" s="15">
        <f>IF(N2660="Sí",0,H2660-I2660-K2660)</f>
        <v/>
      </c>
      <c r="R2660" s="14">
        <f>F2660-TODAY()</f>
        <v/>
      </c>
      <c r="S2660" s="14">
        <f>IF(N2660="Sí","🟢 Pagado",IF(R2660&lt;0,"🔴 Vencido",IF(R2660&lt;=7,"🟡 Por vencer","")))</f>
        <v/>
      </c>
      <c r="T2660" s="88" t="n"/>
      <c r="U2660" s="89" t="n"/>
      <c r="V2660" s="89" t="n"/>
      <c r="W2660" s="89" t="n"/>
      <c r="X2660" s="87" t="n"/>
    </row>
    <row r="2661">
      <c r="A2661" s="13" t="n"/>
      <c r="B2661" s="14" t="n"/>
      <c r="C2661" s="14" t="n"/>
      <c r="D2661" s="14" t="n"/>
      <c r="E2661" s="13" t="n"/>
      <c r="F2661" s="13" t="n"/>
      <c r="G2661" s="14" t="n"/>
      <c r="H2661" s="15" t="n"/>
      <c r="I2661" s="15" t="n"/>
      <c r="J2661" s="40" t="n"/>
      <c r="K2661" s="15" t="n"/>
      <c r="L2661" s="15" t="n"/>
      <c r="M2661" s="15" t="n"/>
      <c r="N2661" s="14" t="n"/>
      <c r="O2661" s="13" t="n"/>
      <c r="P2661" s="14" t="n"/>
      <c r="Q2661" s="15">
        <f>IF(N2661="Sí",0,H2661-I2661-K2661)</f>
        <v/>
      </c>
      <c r="R2661" s="14">
        <f>F2661-TODAY()</f>
        <v/>
      </c>
      <c r="S2661" s="14">
        <f>IF(N2661="Sí","🟢 Pagado",IF(R2661&lt;0,"🔴 Vencido",IF(R2661&lt;=7,"🟡 Por vencer","")))</f>
        <v/>
      </c>
      <c r="T2661" s="88" t="n"/>
      <c r="U2661" s="89" t="n"/>
      <c r="V2661" s="89" t="n"/>
      <c r="W2661" s="89" t="n"/>
      <c r="X2661" s="87" t="n"/>
    </row>
    <row r="2662">
      <c r="A2662" s="13" t="n"/>
      <c r="B2662" s="14" t="n"/>
      <c r="C2662" s="14" t="n"/>
      <c r="D2662" s="14" t="n"/>
      <c r="E2662" s="13" t="n"/>
      <c r="F2662" s="13" t="n"/>
      <c r="G2662" s="14" t="n"/>
      <c r="H2662" s="15" t="n"/>
      <c r="I2662" s="15" t="n"/>
      <c r="J2662" s="40" t="n"/>
      <c r="K2662" s="15" t="n"/>
      <c r="L2662" s="15" t="n"/>
      <c r="M2662" s="15" t="n"/>
      <c r="N2662" s="14" t="n"/>
      <c r="O2662" s="13" t="n"/>
      <c r="P2662" s="14" t="n"/>
      <c r="Q2662" s="15">
        <f>IF(N2662="Sí",0,H2662-I2662-K2662)</f>
        <v/>
      </c>
      <c r="R2662" s="14">
        <f>F2662-TODAY()</f>
        <v/>
      </c>
      <c r="S2662" s="14">
        <f>IF(N2662="Sí","🟢 Pagado",IF(R2662&lt;0,"🔴 Vencido",IF(R2662&lt;=7,"🟡 Por vencer","")))</f>
        <v/>
      </c>
      <c r="T2662" s="88" t="n"/>
      <c r="U2662" s="89" t="n"/>
      <c r="V2662" s="89" t="n"/>
      <c r="W2662" s="89" t="n"/>
      <c r="X2662" s="87" t="n"/>
    </row>
    <row r="2663">
      <c r="A2663" s="13" t="n"/>
      <c r="B2663" s="14" t="n"/>
      <c r="C2663" s="14" t="n"/>
      <c r="D2663" s="14" t="n"/>
      <c r="E2663" s="13" t="n"/>
      <c r="F2663" s="13" t="n"/>
      <c r="G2663" s="14" t="n"/>
      <c r="H2663" s="15" t="n"/>
      <c r="I2663" s="15" t="n"/>
      <c r="J2663" s="40" t="n"/>
      <c r="K2663" s="15" t="n"/>
      <c r="L2663" s="15" t="n"/>
      <c r="M2663" s="15" t="n"/>
      <c r="N2663" s="14" t="n"/>
      <c r="O2663" s="13" t="n"/>
      <c r="P2663" s="14" t="n"/>
      <c r="Q2663" s="15">
        <f>IF(N2663="Sí",0,H2663-I2663-K2663)</f>
        <v/>
      </c>
      <c r="R2663" s="14">
        <f>F2663-TODAY()</f>
        <v/>
      </c>
      <c r="S2663" s="14">
        <f>IF(N2663="Sí","🟢 Pagado",IF(R2663&lt;0,"🔴 Vencido",IF(R2663&lt;=7,"🟡 Por vencer","")))</f>
        <v/>
      </c>
      <c r="T2663" s="88" t="n"/>
      <c r="U2663" s="89" t="n"/>
      <c r="V2663" s="89" t="n"/>
      <c r="W2663" s="89" t="n"/>
      <c r="X2663" s="87" t="n"/>
    </row>
    <row r="2664">
      <c r="A2664" s="13" t="n"/>
      <c r="B2664" s="14" t="n"/>
      <c r="C2664" s="14" t="n"/>
      <c r="D2664" s="14" t="n"/>
      <c r="E2664" s="13" t="n"/>
      <c r="F2664" s="13" t="n"/>
      <c r="G2664" s="14" t="n"/>
      <c r="H2664" s="15" t="n"/>
      <c r="I2664" s="15" t="n"/>
      <c r="J2664" s="40" t="n"/>
      <c r="K2664" s="15" t="n"/>
      <c r="L2664" s="15" t="n"/>
      <c r="M2664" s="15" t="n"/>
      <c r="N2664" s="14" t="n"/>
      <c r="O2664" s="13" t="n"/>
      <c r="P2664" s="14" t="n"/>
      <c r="Q2664" s="15">
        <f>IF(N2664="Sí",0,H2664-I2664-K2664)</f>
        <v/>
      </c>
      <c r="R2664" s="14">
        <f>F2664-TODAY()</f>
        <v/>
      </c>
      <c r="S2664" s="14">
        <f>IF(N2664="Sí","🟢 Pagado",IF(R2664&lt;0,"🔴 Vencido",IF(R2664&lt;=7,"🟡 Por vencer","")))</f>
        <v/>
      </c>
      <c r="T2664" s="88" t="n"/>
      <c r="U2664" s="89" t="n"/>
      <c r="V2664" s="89" t="n"/>
      <c r="W2664" s="89" t="n"/>
      <c r="X2664" s="87" t="n"/>
    </row>
    <row r="2665">
      <c r="A2665" s="13" t="n"/>
      <c r="B2665" s="14" t="n"/>
      <c r="C2665" s="14" t="n"/>
      <c r="D2665" s="14" t="n"/>
      <c r="E2665" s="13" t="n"/>
      <c r="F2665" s="13" t="n"/>
      <c r="G2665" s="14" t="n"/>
      <c r="H2665" s="15" t="n"/>
      <c r="I2665" s="15" t="n"/>
      <c r="J2665" s="40" t="n"/>
      <c r="K2665" s="15" t="n"/>
      <c r="L2665" s="15" t="n"/>
      <c r="M2665" s="15" t="n"/>
      <c r="N2665" s="14" t="n"/>
      <c r="O2665" s="13" t="n"/>
      <c r="P2665" s="14" t="n"/>
      <c r="Q2665" s="15">
        <f>IF(N2665="Sí",0,H2665-I2665-K2665)</f>
        <v/>
      </c>
      <c r="R2665" s="14">
        <f>F2665-TODAY()</f>
        <v/>
      </c>
      <c r="S2665" s="14">
        <f>IF(N2665="Sí","🟢 Pagado",IF(R2665&lt;0,"🔴 Vencido",IF(R2665&lt;=7,"🟡 Por vencer","")))</f>
        <v/>
      </c>
      <c r="T2665" s="88" t="n"/>
      <c r="U2665" s="89" t="n"/>
      <c r="V2665" s="89" t="n"/>
      <c r="W2665" s="89" t="n"/>
      <c r="X2665" s="87" t="n"/>
    </row>
    <row r="2666">
      <c r="A2666" s="13" t="n"/>
      <c r="B2666" s="14" t="n"/>
      <c r="C2666" s="14" t="n"/>
      <c r="D2666" s="14" t="n"/>
      <c r="E2666" s="13" t="n"/>
      <c r="F2666" s="13" t="n"/>
      <c r="G2666" s="14" t="n"/>
      <c r="H2666" s="15" t="n"/>
      <c r="I2666" s="15" t="n"/>
      <c r="J2666" s="40" t="n"/>
      <c r="K2666" s="15" t="n"/>
      <c r="L2666" s="15" t="n"/>
      <c r="M2666" s="15" t="n"/>
      <c r="N2666" s="14" t="n"/>
      <c r="O2666" s="13" t="n"/>
      <c r="P2666" s="14" t="n"/>
      <c r="Q2666" s="15">
        <f>IF(N2666="Sí",0,H2666-I2666-K2666)</f>
        <v/>
      </c>
      <c r="R2666" s="14">
        <f>F2666-TODAY()</f>
        <v/>
      </c>
      <c r="S2666" s="14">
        <f>IF(N2666="Sí","🟢 Pagado",IF(R2666&lt;0,"🔴 Vencido",IF(R2666&lt;=7,"🟡 Por vencer","")))</f>
        <v/>
      </c>
      <c r="T2666" s="88" t="n"/>
      <c r="U2666" s="89" t="n"/>
      <c r="V2666" s="89" t="n"/>
      <c r="W2666" s="89" t="n"/>
      <c r="X2666" s="87" t="n"/>
    </row>
    <row r="2667">
      <c r="A2667" s="13" t="n"/>
      <c r="B2667" s="14" t="n"/>
      <c r="C2667" s="14" t="n"/>
      <c r="D2667" s="14" t="n"/>
      <c r="E2667" s="13" t="n"/>
      <c r="F2667" s="13" t="n"/>
      <c r="G2667" s="14" t="n"/>
      <c r="H2667" s="15" t="n"/>
      <c r="I2667" s="15" t="n"/>
      <c r="J2667" s="40" t="n"/>
      <c r="K2667" s="15" t="n"/>
      <c r="L2667" s="15" t="n"/>
      <c r="M2667" s="15" t="n"/>
      <c r="N2667" s="14" t="n"/>
      <c r="O2667" s="13" t="n"/>
      <c r="P2667" s="14" t="n"/>
      <c r="Q2667" s="15">
        <f>IF(N2667="Sí",0,H2667-I2667-K2667)</f>
        <v/>
      </c>
      <c r="R2667" s="14">
        <f>F2667-TODAY()</f>
        <v/>
      </c>
      <c r="S2667" s="14">
        <f>IF(N2667="Sí","🟢 Pagado",IF(R2667&lt;0,"🔴 Vencido",IF(R2667&lt;=7,"🟡 Por vencer","")))</f>
        <v/>
      </c>
      <c r="T2667" s="88" t="n"/>
      <c r="U2667" s="89" t="n"/>
      <c r="V2667" s="89" t="n"/>
      <c r="W2667" s="89" t="n"/>
      <c r="X2667" s="87" t="n"/>
    </row>
    <row r="2668">
      <c r="A2668" s="13" t="n"/>
      <c r="B2668" s="14" t="n"/>
      <c r="C2668" s="14" t="n"/>
      <c r="D2668" s="14" t="n"/>
      <c r="E2668" s="13" t="n"/>
      <c r="F2668" s="13" t="n"/>
      <c r="G2668" s="14" t="n"/>
      <c r="H2668" s="15" t="n"/>
      <c r="I2668" s="15" t="n"/>
      <c r="J2668" s="40" t="n"/>
      <c r="K2668" s="15" t="n"/>
      <c r="L2668" s="15" t="n"/>
      <c r="M2668" s="15" t="n"/>
      <c r="N2668" s="14" t="n"/>
      <c r="O2668" s="13" t="n"/>
      <c r="P2668" s="14" t="n"/>
      <c r="Q2668" s="15">
        <f>IF(N2668="Sí",0,H2668-I2668-K2668)</f>
        <v/>
      </c>
      <c r="R2668" s="14">
        <f>F2668-TODAY()</f>
        <v/>
      </c>
      <c r="S2668" s="14">
        <f>IF(N2668="Sí","🟢 Pagado",IF(R2668&lt;0,"🔴 Vencido",IF(R2668&lt;=7,"🟡 Por vencer","")))</f>
        <v/>
      </c>
      <c r="T2668" s="88" t="n"/>
      <c r="U2668" s="89" t="n"/>
      <c r="V2668" s="89" t="n"/>
      <c r="W2668" s="89" t="n"/>
      <c r="X2668" s="87" t="n"/>
    </row>
    <row r="2669">
      <c r="A2669" s="13" t="n"/>
      <c r="B2669" s="14" t="n"/>
      <c r="C2669" s="14" t="n"/>
      <c r="D2669" s="14" t="n"/>
      <c r="E2669" s="13" t="n"/>
      <c r="F2669" s="13" t="n"/>
      <c r="G2669" s="14" t="n"/>
      <c r="H2669" s="15" t="n"/>
      <c r="I2669" s="15" t="n"/>
      <c r="J2669" s="40" t="n"/>
      <c r="K2669" s="15" t="n"/>
      <c r="L2669" s="15" t="n"/>
      <c r="M2669" s="15" t="n"/>
      <c r="N2669" s="14" t="n"/>
      <c r="O2669" s="13" t="n"/>
      <c r="P2669" s="14" t="n"/>
      <c r="Q2669" s="15">
        <f>IF(N2669="Sí",0,H2669-I2669-K2669)</f>
        <v/>
      </c>
      <c r="R2669" s="14">
        <f>F2669-TODAY()</f>
        <v/>
      </c>
      <c r="S2669" s="14">
        <f>IF(N2669="Sí","🟢 Pagado",IF(R2669&lt;0,"🔴 Vencido",IF(R2669&lt;=7,"🟡 Por vencer","")))</f>
        <v/>
      </c>
      <c r="T2669" s="88" t="n"/>
      <c r="U2669" s="89" t="n"/>
      <c r="V2669" s="89" t="n"/>
      <c r="W2669" s="89" t="n"/>
      <c r="X2669" s="87" t="n"/>
    </row>
    <row r="2670">
      <c r="A2670" s="13" t="n"/>
      <c r="B2670" s="14" t="n"/>
      <c r="C2670" s="14" t="n"/>
      <c r="D2670" s="14" t="n"/>
      <c r="E2670" s="13" t="n"/>
      <c r="F2670" s="13" t="n"/>
      <c r="G2670" s="14" t="n"/>
      <c r="H2670" s="15" t="n"/>
      <c r="I2670" s="15" t="n"/>
      <c r="J2670" s="40" t="n"/>
      <c r="K2670" s="15" t="n"/>
      <c r="L2670" s="15" t="n"/>
      <c r="M2670" s="15" t="n"/>
      <c r="N2670" s="14" t="n"/>
      <c r="O2670" s="13" t="n"/>
      <c r="P2670" s="14" t="n"/>
      <c r="Q2670" s="15">
        <f>IF(N2670="Sí",0,H2670-I2670-K2670)</f>
        <v/>
      </c>
      <c r="R2670" s="14">
        <f>F2670-TODAY()</f>
        <v/>
      </c>
      <c r="S2670" s="14">
        <f>IF(N2670="Sí","🟢 Pagado",IF(R2670&lt;0,"🔴 Vencido",IF(R2670&lt;=7,"🟡 Por vencer","")))</f>
        <v/>
      </c>
      <c r="T2670" s="88" t="n"/>
      <c r="U2670" s="89" t="n"/>
      <c r="V2670" s="89" t="n"/>
      <c r="W2670" s="89" t="n"/>
      <c r="X2670" s="87" t="n"/>
    </row>
    <row r="2671">
      <c r="A2671" s="13" t="n"/>
      <c r="B2671" s="14" t="n"/>
      <c r="C2671" s="14" t="n"/>
      <c r="D2671" s="14" t="n"/>
      <c r="E2671" s="13" t="n"/>
      <c r="F2671" s="13" t="n"/>
      <c r="G2671" s="14" t="n"/>
      <c r="H2671" s="15" t="n"/>
      <c r="I2671" s="15" t="n"/>
      <c r="J2671" s="40" t="n"/>
      <c r="K2671" s="15" t="n"/>
      <c r="L2671" s="15" t="n"/>
      <c r="M2671" s="15" t="n"/>
      <c r="N2671" s="14" t="n"/>
      <c r="O2671" s="13" t="n"/>
      <c r="P2671" s="14" t="n"/>
      <c r="Q2671" s="15">
        <f>IF(N2671="Sí",0,H2671-I2671-K2671)</f>
        <v/>
      </c>
      <c r="R2671" s="14">
        <f>F2671-TODAY()</f>
        <v/>
      </c>
      <c r="S2671" s="14">
        <f>IF(N2671="Sí","🟢 Pagado",IF(R2671&lt;0,"🔴 Vencido",IF(R2671&lt;=7,"🟡 Por vencer","")))</f>
        <v/>
      </c>
      <c r="T2671" s="88" t="n"/>
      <c r="U2671" s="89" t="n"/>
      <c r="V2671" s="89" t="n"/>
      <c r="W2671" s="89" t="n"/>
      <c r="X2671" s="87" t="n"/>
    </row>
    <row r="2672">
      <c r="A2672" s="13" t="n"/>
      <c r="B2672" s="14" t="n"/>
      <c r="C2672" s="14" t="n"/>
      <c r="D2672" s="14" t="n"/>
      <c r="E2672" s="13" t="n"/>
      <c r="F2672" s="13" t="n"/>
      <c r="G2672" s="14" t="n"/>
      <c r="H2672" s="15" t="n"/>
      <c r="I2672" s="15" t="n"/>
      <c r="J2672" s="40" t="n"/>
      <c r="K2672" s="15" t="n"/>
      <c r="L2672" s="15" t="n"/>
      <c r="M2672" s="15" t="n"/>
      <c r="N2672" s="14" t="n"/>
      <c r="O2672" s="13" t="n"/>
      <c r="P2672" s="14" t="n"/>
      <c r="Q2672" s="15">
        <f>IF(N2672="Sí",0,H2672-I2672-K2672)</f>
        <v/>
      </c>
      <c r="R2672" s="14">
        <f>F2672-TODAY()</f>
        <v/>
      </c>
      <c r="S2672" s="14">
        <f>IF(N2672="Sí","🟢 Pagado",IF(R2672&lt;0,"🔴 Vencido",IF(R2672&lt;=7,"🟡 Por vencer","")))</f>
        <v/>
      </c>
      <c r="T2672" s="88" t="n"/>
      <c r="U2672" s="89" t="n"/>
      <c r="V2672" s="89" t="n"/>
      <c r="W2672" s="89" t="n"/>
      <c r="X2672" s="87" t="n"/>
    </row>
    <row r="2673">
      <c r="A2673" s="13" t="n"/>
      <c r="B2673" s="14" t="n"/>
      <c r="C2673" s="14" t="n"/>
      <c r="D2673" s="14" t="n"/>
      <c r="E2673" s="13" t="n"/>
      <c r="F2673" s="13" t="n"/>
      <c r="G2673" s="14" t="n"/>
      <c r="H2673" s="15" t="n"/>
      <c r="I2673" s="15" t="n"/>
      <c r="J2673" s="40" t="n"/>
      <c r="K2673" s="15" t="n"/>
      <c r="L2673" s="15" t="n"/>
      <c r="M2673" s="15" t="n"/>
      <c r="N2673" s="14" t="n"/>
      <c r="O2673" s="13" t="n"/>
      <c r="P2673" s="14" t="n"/>
      <c r="Q2673" s="15">
        <f>IF(N2673="Sí",0,H2673-I2673-K2673)</f>
        <v/>
      </c>
      <c r="R2673" s="14">
        <f>F2673-TODAY()</f>
        <v/>
      </c>
      <c r="S2673" s="14">
        <f>IF(N2673="Sí","🟢 Pagado",IF(R2673&lt;0,"🔴 Vencido",IF(R2673&lt;=7,"🟡 Por vencer","")))</f>
        <v/>
      </c>
      <c r="T2673" s="88" t="n"/>
      <c r="U2673" s="89" t="n"/>
      <c r="V2673" s="89" t="n"/>
      <c r="W2673" s="89" t="n"/>
      <c r="X2673" s="87" t="n"/>
    </row>
    <row r="2674">
      <c r="A2674" s="13" t="n"/>
      <c r="B2674" s="14" t="n"/>
      <c r="C2674" s="14" t="n"/>
      <c r="D2674" s="14" t="n"/>
      <c r="E2674" s="13" t="n"/>
      <c r="F2674" s="13" t="n"/>
      <c r="G2674" s="14" t="n"/>
      <c r="H2674" s="15" t="n"/>
      <c r="I2674" s="15" t="n"/>
      <c r="J2674" s="40" t="n"/>
      <c r="K2674" s="15" t="n"/>
      <c r="L2674" s="15" t="n"/>
      <c r="M2674" s="15" t="n"/>
      <c r="N2674" s="14" t="n"/>
      <c r="O2674" s="13" t="n"/>
      <c r="P2674" s="14" t="n"/>
      <c r="Q2674" s="15">
        <f>IF(N2674="Sí",0,H2674-I2674-K2674)</f>
        <v/>
      </c>
      <c r="R2674" s="14">
        <f>F2674-TODAY()</f>
        <v/>
      </c>
      <c r="S2674" s="14">
        <f>IF(N2674="Sí","🟢 Pagado",IF(R2674&lt;0,"🔴 Vencido",IF(R2674&lt;=7,"🟡 Por vencer","")))</f>
        <v/>
      </c>
      <c r="T2674" s="88" t="n"/>
      <c r="U2674" s="89" t="n"/>
      <c r="V2674" s="89" t="n"/>
      <c r="W2674" s="89" t="n"/>
      <c r="X2674" s="87" t="n"/>
    </row>
    <row r="2675">
      <c r="A2675" s="13" t="n"/>
      <c r="B2675" s="14" t="n"/>
      <c r="C2675" s="14" t="n"/>
      <c r="D2675" s="14" t="n"/>
      <c r="E2675" s="13" t="n"/>
      <c r="F2675" s="13" t="n"/>
      <c r="G2675" s="14" t="n"/>
      <c r="H2675" s="15" t="n"/>
      <c r="I2675" s="15" t="n"/>
      <c r="J2675" s="40" t="n"/>
      <c r="K2675" s="15" t="n"/>
      <c r="L2675" s="15" t="n"/>
      <c r="M2675" s="15" t="n"/>
      <c r="N2675" s="14" t="n"/>
      <c r="O2675" s="13" t="n"/>
      <c r="P2675" s="14" t="n"/>
      <c r="Q2675" s="15">
        <f>IF(N2675="Sí",0,H2675-I2675-K2675)</f>
        <v/>
      </c>
      <c r="R2675" s="14">
        <f>F2675-TODAY()</f>
        <v/>
      </c>
      <c r="S2675" s="14">
        <f>IF(N2675="Sí","🟢 Pagado",IF(R2675&lt;0,"🔴 Vencido",IF(R2675&lt;=7,"🟡 Por vencer","")))</f>
        <v/>
      </c>
      <c r="T2675" s="88" t="n"/>
      <c r="U2675" s="89" t="n"/>
      <c r="V2675" s="89" t="n"/>
      <c r="W2675" s="89" t="n"/>
      <c r="X2675" s="87" t="n"/>
    </row>
    <row r="2676">
      <c r="A2676" s="13" t="n"/>
      <c r="B2676" s="14" t="n"/>
      <c r="C2676" s="14" t="n"/>
      <c r="D2676" s="14" t="n"/>
      <c r="E2676" s="13" t="n"/>
      <c r="F2676" s="13" t="n"/>
      <c r="G2676" s="14" t="n"/>
      <c r="H2676" s="15" t="n"/>
      <c r="I2676" s="15" t="n"/>
      <c r="J2676" s="40" t="n"/>
      <c r="K2676" s="15" t="n"/>
      <c r="L2676" s="15" t="n"/>
      <c r="M2676" s="15" t="n"/>
      <c r="N2676" s="14" t="n"/>
      <c r="O2676" s="13" t="n"/>
      <c r="P2676" s="14" t="n"/>
      <c r="Q2676" s="15">
        <f>IF(N2676="Sí",0,H2676-I2676-K2676)</f>
        <v/>
      </c>
      <c r="R2676" s="14">
        <f>F2676-TODAY()</f>
        <v/>
      </c>
      <c r="S2676" s="14">
        <f>IF(N2676="Sí","🟢 Pagado",IF(R2676&lt;0,"🔴 Vencido",IF(R2676&lt;=7,"🟡 Por vencer","")))</f>
        <v/>
      </c>
      <c r="T2676" s="88" t="n"/>
      <c r="U2676" s="89" t="n"/>
      <c r="V2676" s="89" t="n"/>
      <c r="W2676" s="89" t="n"/>
      <c r="X2676" s="87" t="n"/>
    </row>
    <row r="2677">
      <c r="A2677" s="13" t="n"/>
      <c r="B2677" s="14" t="n"/>
      <c r="C2677" s="14" t="n"/>
      <c r="D2677" s="14" t="n"/>
      <c r="E2677" s="13" t="n"/>
      <c r="F2677" s="13" t="n"/>
      <c r="G2677" s="14" t="n"/>
      <c r="H2677" s="15" t="n"/>
      <c r="I2677" s="15" t="n"/>
      <c r="J2677" s="40" t="n"/>
      <c r="K2677" s="15" t="n"/>
      <c r="L2677" s="15" t="n"/>
      <c r="M2677" s="15" t="n"/>
      <c r="N2677" s="14" t="n"/>
      <c r="O2677" s="13" t="n"/>
      <c r="P2677" s="14" t="n"/>
      <c r="Q2677" s="15">
        <f>IF(N2677="Sí",0,H2677-I2677-K2677)</f>
        <v/>
      </c>
      <c r="R2677" s="14">
        <f>F2677-TODAY()</f>
        <v/>
      </c>
      <c r="S2677" s="14">
        <f>IF(N2677="Sí","🟢 Pagado",IF(R2677&lt;0,"🔴 Vencido",IF(R2677&lt;=7,"🟡 Por vencer","")))</f>
        <v/>
      </c>
      <c r="T2677" s="88" t="n"/>
      <c r="U2677" s="89" t="n"/>
      <c r="V2677" s="89" t="n"/>
      <c r="W2677" s="89" t="n"/>
      <c r="X2677" s="87" t="n"/>
    </row>
    <row r="2678">
      <c r="A2678" s="13" t="n"/>
      <c r="B2678" s="14" t="n"/>
      <c r="C2678" s="14" t="n"/>
      <c r="D2678" s="14" t="n"/>
      <c r="E2678" s="13" t="n"/>
      <c r="F2678" s="13" t="n"/>
      <c r="G2678" s="14" t="n"/>
      <c r="H2678" s="15" t="n"/>
      <c r="I2678" s="15" t="n"/>
      <c r="J2678" s="40" t="n"/>
      <c r="K2678" s="15" t="n"/>
      <c r="L2678" s="15" t="n"/>
      <c r="M2678" s="15" t="n"/>
      <c r="N2678" s="14" t="n"/>
      <c r="O2678" s="13" t="n"/>
      <c r="P2678" s="14" t="n"/>
      <c r="Q2678" s="15">
        <f>IF(N2678="Sí",0,H2678-I2678-K2678)</f>
        <v/>
      </c>
      <c r="R2678" s="14">
        <f>F2678-TODAY()</f>
        <v/>
      </c>
      <c r="S2678" s="14">
        <f>IF(N2678="Sí","🟢 Pagado",IF(R2678&lt;0,"🔴 Vencido",IF(R2678&lt;=7,"🟡 Por vencer","")))</f>
        <v/>
      </c>
      <c r="T2678" s="88" t="n"/>
      <c r="U2678" s="89" t="n"/>
      <c r="V2678" s="89" t="n"/>
      <c r="W2678" s="89" t="n"/>
      <c r="X2678" s="87" t="n"/>
    </row>
    <row r="2679">
      <c r="A2679" s="13" t="n"/>
      <c r="B2679" s="14" t="n"/>
      <c r="C2679" s="14" t="n"/>
      <c r="D2679" s="14" t="n"/>
      <c r="E2679" s="13" t="n"/>
      <c r="F2679" s="13" t="n"/>
      <c r="G2679" s="14" t="n"/>
      <c r="H2679" s="15" t="n"/>
      <c r="I2679" s="15" t="n"/>
      <c r="J2679" s="40" t="n"/>
      <c r="K2679" s="15" t="n"/>
      <c r="L2679" s="15" t="n"/>
      <c r="M2679" s="15" t="n"/>
      <c r="N2679" s="14" t="n"/>
      <c r="O2679" s="13" t="n"/>
      <c r="P2679" s="14" t="n"/>
      <c r="Q2679" s="15">
        <f>IF(N2679="Sí",0,H2679-I2679-K2679)</f>
        <v/>
      </c>
      <c r="R2679" s="14">
        <f>F2679-TODAY()</f>
        <v/>
      </c>
      <c r="S2679" s="14">
        <f>IF(N2679="Sí","🟢 Pagado",IF(R2679&lt;0,"🔴 Vencido",IF(R2679&lt;=7,"🟡 Por vencer","")))</f>
        <v/>
      </c>
      <c r="T2679" s="88" t="n"/>
      <c r="U2679" s="89" t="n"/>
      <c r="V2679" s="89" t="n"/>
      <c r="W2679" s="89" t="n"/>
      <c r="X2679" s="87" t="n"/>
    </row>
    <row r="2680">
      <c r="A2680" s="13" t="n"/>
      <c r="B2680" s="14" t="n"/>
      <c r="C2680" s="14" t="n"/>
      <c r="D2680" s="14" t="n"/>
      <c r="E2680" s="13" t="n"/>
      <c r="F2680" s="13" t="n"/>
      <c r="G2680" s="14" t="n"/>
      <c r="H2680" s="15" t="n"/>
      <c r="I2680" s="15" t="n"/>
      <c r="J2680" s="40" t="n"/>
      <c r="K2680" s="15" t="n"/>
      <c r="L2680" s="15" t="n"/>
      <c r="M2680" s="15" t="n"/>
      <c r="N2680" s="14" t="n"/>
      <c r="O2680" s="13" t="n"/>
      <c r="P2680" s="14" t="n"/>
      <c r="Q2680" s="15">
        <f>IF(N2680="Sí",0,H2680-I2680-K2680)</f>
        <v/>
      </c>
      <c r="R2680" s="14">
        <f>F2680-TODAY()</f>
        <v/>
      </c>
      <c r="S2680" s="14">
        <f>IF(N2680="Sí","🟢 Pagado",IF(R2680&lt;0,"🔴 Vencido",IF(R2680&lt;=7,"🟡 Por vencer","")))</f>
        <v/>
      </c>
      <c r="T2680" s="88" t="n"/>
      <c r="U2680" s="89" t="n"/>
      <c r="V2680" s="89" t="n"/>
      <c r="W2680" s="89" t="n"/>
      <c r="X2680" s="87" t="n"/>
    </row>
    <row r="2681">
      <c r="A2681" s="13" t="n"/>
      <c r="B2681" s="14" t="n"/>
      <c r="C2681" s="14" t="n"/>
      <c r="D2681" s="14" t="n"/>
      <c r="E2681" s="13" t="n"/>
      <c r="F2681" s="13" t="n"/>
      <c r="G2681" s="14" t="n"/>
      <c r="H2681" s="15" t="n"/>
      <c r="I2681" s="15" t="n"/>
      <c r="J2681" s="40" t="n"/>
      <c r="K2681" s="15" t="n"/>
      <c r="L2681" s="15" t="n"/>
      <c r="M2681" s="15" t="n"/>
      <c r="N2681" s="14" t="n"/>
      <c r="O2681" s="13" t="n"/>
      <c r="P2681" s="14" t="n"/>
      <c r="Q2681" s="15">
        <f>IF(N2681="Sí",0,H2681-I2681-K2681)</f>
        <v/>
      </c>
      <c r="R2681" s="14">
        <f>F2681-TODAY()</f>
        <v/>
      </c>
      <c r="S2681" s="14">
        <f>IF(N2681="Sí","🟢 Pagado",IF(R2681&lt;0,"🔴 Vencido",IF(R2681&lt;=7,"🟡 Por vencer","")))</f>
        <v/>
      </c>
      <c r="T2681" s="88" t="n"/>
      <c r="U2681" s="89" t="n"/>
      <c r="V2681" s="89" t="n"/>
      <c r="W2681" s="89" t="n"/>
      <c r="X2681" s="87" t="n"/>
    </row>
    <row r="2682">
      <c r="A2682" s="13" t="n"/>
      <c r="B2682" s="14" t="n"/>
      <c r="C2682" s="14" t="n"/>
      <c r="D2682" s="14" t="n"/>
      <c r="E2682" s="13" t="n"/>
      <c r="F2682" s="13" t="n"/>
      <c r="G2682" s="14" t="n"/>
      <c r="H2682" s="15" t="n"/>
      <c r="I2682" s="15" t="n"/>
      <c r="J2682" s="40" t="n"/>
      <c r="K2682" s="15" t="n"/>
      <c r="L2682" s="15" t="n"/>
      <c r="M2682" s="15" t="n"/>
      <c r="N2682" s="14" t="n"/>
      <c r="O2682" s="13" t="n"/>
      <c r="P2682" s="14" t="n"/>
      <c r="Q2682" s="15">
        <f>IF(N2682="Sí",0,H2682-I2682-K2682)</f>
        <v/>
      </c>
      <c r="R2682" s="14">
        <f>F2682-TODAY()</f>
        <v/>
      </c>
      <c r="S2682" s="14">
        <f>IF(N2682="Sí","🟢 Pagado",IF(R2682&lt;0,"🔴 Vencido",IF(R2682&lt;=7,"🟡 Por vencer","")))</f>
        <v/>
      </c>
      <c r="T2682" s="88" t="n"/>
      <c r="U2682" s="89" t="n"/>
      <c r="V2682" s="89" t="n"/>
      <c r="W2682" s="89" t="n"/>
      <c r="X2682" s="87" t="n"/>
    </row>
    <row r="2683">
      <c r="A2683" s="13" t="n"/>
      <c r="B2683" s="14" t="n"/>
      <c r="C2683" s="14" t="n"/>
      <c r="D2683" s="14" t="n"/>
      <c r="E2683" s="13" t="n"/>
      <c r="F2683" s="13" t="n"/>
      <c r="G2683" s="14" t="n"/>
      <c r="H2683" s="15" t="n"/>
      <c r="I2683" s="15" t="n"/>
      <c r="J2683" s="40" t="n"/>
      <c r="K2683" s="15" t="n"/>
      <c r="L2683" s="15" t="n"/>
      <c r="M2683" s="15" t="n"/>
      <c r="N2683" s="14" t="n"/>
      <c r="O2683" s="13" t="n"/>
      <c r="P2683" s="14" t="n"/>
      <c r="Q2683" s="15">
        <f>IF(N2683="Sí",0,H2683-I2683-K2683)</f>
        <v/>
      </c>
      <c r="R2683" s="14">
        <f>F2683-TODAY()</f>
        <v/>
      </c>
      <c r="S2683" s="14">
        <f>IF(N2683="Sí","🟢 Pagado",IF(R2683&lt;0,"🔴 Vencido",IF(R2683&lt;=7,"🟡 Por vencer","")))</f>
        <v/>
      </c>
      <c r="T2683" s="88" t="n"/>
      <c r="U2683" s="89" t="n"/>
      <c r="V2683" s="89" t="n"/>
      <c r="W2683" s="89" t="n"/>
      <c r="X2683" s="87" t="n"/>
    </row>
    <row r="2684">
      <c r="A2684" s="13" t="n"/>
      <c r="B2684" s="14" t="n"/>
      <c r="C2684" s="14" t="n"/>
      <c r="D2684" s="14" t="n"/>
      <c r="E2684" s="13" t="n"/>
      <c r="F2684" s="13" t="n"/>
      <c r="G2684" s="14" t="n"/>
      <c r="H2684" s="15" t="n"/>
      <c r="I2684" s="15" t="n"/>
      <c r="J2684" s="40" t="n"/>
      <c r="K2684" s="15" t="n"/>
      <c r="L2684" s="15" t="n"/>
      <c r="M2684" s="15" t="n"/>
      <c r="N2684" s="14" t="n"/>
      <c r="O2684" s="13" t="n"/>
      <c r="P2684" s="14" t="n"/>
      <c r="Q2684" s="15">
        <f>IF(N2684="Sí",0,H2684-I2684-K2684)</f>
        <v/>
      </c>
      <c r="R2684" s="14">
        <f>F2684-TODAY()</f>
        <v/>
      </c>
      <c r="S2684" s="14">
        <f>IF(N2684="Sí","🟢 Pagado",IF(R2684&lt;0,"🔴 Vencido",IF(R2684&lt;=7,"🟡 Por vencer","")))</f>
        <v/>
      </c>
      <c r="T2684" s="88" t="n"/>
      <c r="U2684" s="89" t="n"/>
      <c r="V2684" s="89" t="n"/>
      <c r="W2684" s="89" t="n"/>
      <c r="X2684" s="87" t="n"/>
    </row>
    <row r="2685">
      <c r="A2685" s="13" t="n"/>
      <c r="B2685" s="14" t="n"/>
      <c r="C2685" s="14" t="n"/>
      <c r="D2685" s="14" t="n"/>
      <c r="E2685" s="13" t="n"/>
      <c r="F2685" s="13" t="n"/>
      <c r="G2685" s="14" t="n"/>
      <c r="H2685" s="15" t="n"/>
      <c r="I2685" s="15" t="n"/>
      <c r="J2685" s="40" t="n"/>
      <c r="K2685" s="15" t="n"/>
      <c r="L2685" s="15" t="n"/>
      <c r="M2685" s="15" t="n"/>
      <c r="N2685" s="14" t="n"/>
      <c r="O2685" s="13" t="n"/>
      <c r="P2685" s="14" t="n"/>
      <c r="Q2685" s="15">
        <f>IF(N2685="Sí",0,H2685-I2685-K2685)</f>
        <v/>
      </c>
      <c r="R2685" s="14">
        <f>F2685-TODAY()</f>
        <v/>
      </c>
      <c r="S2685" s="14">
        <f>IF(N2685="Sí","🟢 Pagado",IF(R2685&lt;0,"🔴 Vencido",IF(R2685&lt;=7,"🟡 Por vencer","")))</f>
        <v/>
      </c>
      <c r="T2685" s="88" t="n"/>
      <c r="U2685" s="89" t="n"/>
      <c r="V2685" s="89" t="n"/>
      <c r="W2685" s="89" t="n"/>
      <c r="X2685" s="87" t="n"/>
    </row>
    <row r="2686">
      <c r="A2686" s="13" t="n"/>
      <c r="B2686" s="14" t="n"/>
      <c r="C2686" s="14" t="n"/>
      <c r="D2686" s="14" t="n"/>
      <c r="E2686" s="13" t="n"/>
      <c r="F2686" s="13" t="n"/>
      <c r="G2686" s="14" t="n"/>
      <c r="H2686" s="15" t="n"/>
      <c r="I2686" s="15" t="n"/>
      <c r="J2686" s="40" t="n"/>
      <c r="K2686" s="15" t="n"/>
      <c r="L2686" s="15" t="n"/>
      <c r="M2686" s="15" t="n"/>
      <c r="N2686" s="14" t="n"/>
      <c r="O2686" s="13" t="n"/>
      <c r="P2686" s="14" t="n"/>
      <c r="Q2686" s="15">
        <f>IF(N2686="Sí",0,H2686-I2686-K2686)</f>
        <v/>
      </c>
      <c r="R2686" s="14">
        <f>F2686-TODAY()</f>
        <v/>
      </c>
      <c r="S2686" s="14">
        <f>IF(N2686="Sí","🟢 Pagado",IF(R2686&lt;0,"🔴 Vencido",IF(R2686&lt;=7,"🟡 Por vencer","")))</f>
        <v/>
      </c>
      <c r="T2686" s="88" t="n"/>
      <c r="U2686" s="89" t="n"/>
      <c r="V2686" s="89" t="n"/>
      <c r="W2686" s="89" t="n"/>
      <c r="X2686" s="87" t="n"/>
    </row>
    <row r="2687">
      <c r="A2687" s="13" t="n"/>
      <c r="B2687" s="14" t="n"/>
      <c r="C2687" s="14" t="n"/>
      <c r="D2687" s="14" t="n"/>
      <c r="E2687" s="13" t="n"/>
      <c r="F2687" s="13" t="n"/>
      <c r="G2687" s="14" t="n"/>
      <c r="H2687" s="15" t="n"/>
      <c r="I2687" s="15" t="n"/>
      <c r="J2687" s="40" t="n"/>
      <c r="K2687" s="15" t="n"/>
      <c r="L2687" s="15" t="n"/>
      <c r="M2687" s="15" t="n"/>
      <c r="N2687" s="14" t="n"/>
      <c r="O2687" s="13" t="n"/>
      <c r="P2687" s="14" t="n"/>
      <c r="Q2687" s="15">
        <f>IF(N2687="Sí",0,H2687-I2687-K2687)</f>
        <v/>
      </c>
      <c r="R2687" s="14">
        <f>F2687-TODAY()</f>
        <v/>
      </c>
      <c r="S2687" s="14">
        <f>IF(N2687="Sí","🟢 Pagado",IF(R2687&lt;0,"🔴 Vencido",IF(R2687&lt;=7,"🟡 Por vencer","")))</f>
        <v/>
      </c>
      <c r="T2687" s="88" t="n"/>
      <c r="U2687" s="89" t="n"/>
      <c r="V2687" s="89" t="n"/>
      <c r="W2687" s="89" t="n"/>
      <c r="X2687" s="87" t="n"/>
    </row>
    <row r="2688">
      <c r="A2688" s="13" t="n"/>
      <c r="B2688" s="14" t="n"/>
      <c r="C2688" s="14" t="n"/>
      <c r="D2688" s="14" t="n"/>
      <c r="E2688" s="13" t="n"/>
      <c r="F2688" s="13" t="n"/>
      <c r="G2688" s="14" t="n"/>
      <c r="H2688" s="15" t="n"/>
      <c r="I2688" s="15" t="n"/>
      <c r="J2688" s="40" t="n"/>
      <c r="K2688" s="15" t="n"/>
      <c r="L2688" s="15" t="n"/>
      <c r="M2688" s="15" t="n"/>
      <c r="N2688" s="14" t="n"/>
      <c r="O2688" s="13" t="n"/>
      <c r="P2688" s="14" t="n"/>
      <c r="Q2688" s="15">
        <f>IF(N2688="Sí",0,H2688-I2688-K2688)</f>
        <v/>
      </c>
      <c r="R2688" s="14">
        <f>F2688-TODAY()</f>
        <v/>
      </c>
      <c r="S2688" s="14">
        <f>IF(N2688="Sí","🟢 Pagado",IF(R2688&lt;0,"🔴 Vencido",IF(R2688&lt;=7,"🟡 Por vencer","")))</f>
        <v/>
      </c>
      <c r="T2688" s="88" t="n"/>
      <c r="U2688" s="89" t="n"/>
      <c r="V2688" s="89" t="n"/>
      <c r="W2688" s="89" t="n"/>
      <c r="X2688" s="87" t="n"/>
    </row>
    <row r="2689">
      <c r="A2689" s="13" t="n"/>
      <c r="B2689" s="14" t="n"/>
      <c r="C2689" s="14" t="n"/>
      <c r="D2689" s="14" t="n"/>
      <c r="E2689" s="13" t="n"/>
      <c r="F2689" s="13" t="n"/>
      <c r="G2689" s="14" t="n"/>
      <c r="H2689" s="15" t="n"/>
      <c r="I2689" s="15" t="n"/>
      <c r="J2689" s="40" t="n"/>
      <c r="K2689" s="15" t="n"/>
      <c r="L2689" s="15" t="n"/>
      <c r="M2689" s="15" t="n"/>
      <c r="N2689" s="14" t="n"/>
      <c r="O2689" s="13" t="n"/>
      <c r="P2689" s="14" t="n"/>
      <c r="Q2689" s="15">
        <f>IF(N2689="Sí",0,H2689-I2689-K2689)</f>
        <v/>
      </c>
      <c r="R2689" s="14">
        <f>F2689-TODAY()</f>
        <v/>
      </c>
      <c r="S2689" s="14">
        <f>IF(N2689="Sí","🟢 Pagado",IF(R2689&lt;0,"🔴 Vencido",IF(R2689&lt;=7,"🟡 Por vencer","")))</f>
        <v/>
      </c>
      <c r="T2689" s="88" t="n"/>
      <c r="U2689" s="89" t="n"/>
      <c r="V2689" s="89" t="n"/>
      <c r="W2689" s="89" t="n"/>
      <c r="X2689" s="87" t="n"/>
    </row>
    <row r="2690">
      <c r="A2690" s="13" t="n"/>
      <c r="B2690" s="14" t="n"/>
      <c r="C2690" s="14" t="n"/>
      <c r="D2690" s="14" t="n"/>
      <c r="E2690" s="13" t="n"/>
      <c r="F2690" s="13" t="n"/>
      <c r="G2690" s="14" t="n"/>
      <c r="H2690" s="15" t="n"/>
      <c r="I2690" s="15" t="n"/>
      <c r="J2690" s="40" t="n"/>
      <c r="K2690" s="15" t="n"/>
      <c r="L2690" s="15" t="n"/>
      <c r="M2690" s="15" t="n"/>
      <c r="N2690" s="14" t="n"/>
      <c r="O2690" s="13" t="n"/>
      <c r="P2690" s="14" t="n"/>
      <c r="Q2690" s="15">
        <f>IF(N2690="Sí",0,H2690-I2690-K2690)</f>
        <v/>
      </c>
      <c r="R2690" s="14">
        <f>F2690-TODAY()</f>
        <v/>
      </c>
      <c r="S2690" s="14">
        <f>IF(N2690="Sí","🟢 Pagado",IF(R2690&lt;0,"🔴 Vencido",IF(R2690&lt;=7,"🟡 Por vencer","")))</f>
        <v/>
      </c>
      <c r="T2690" s="88" t="n"/>
      <c r="U2690" s="89" t="n"/>
      <c r="V2690" s="89" t="n"/>
      <c r="W2690" s="89" t="n"/>
      <c r="X2690" s="87" t="n"/>
    </row>
    <row r="2691">
      <c r="A2691" s="13" t="n"/>
      <c r="B2691" s="14" t="n"/>
      <c r="C2691" s="14" t="n"/>
      <c r="D2691" s="14" t="n"/>
      <c r="E2691" s="13" t="n"/>
      <c r="F2691" s="13" t="n"/>
      <c r="G2691" s="14" t="n"/>
      <c r="H2691" s="15" t="n"/>
      <c r="I2691" s="15" t="n"/>
      <c r="J2691" s="40" t="n"/>
      <c r="K2691" s="15" t="n"/>
      <c r="L2691" s="15" t="n"/>
      <c r="M2691" s="15" t="n"/>
      <c r="N2691" s="14" t="n"/>
      <c r="O2691" s="13" t="n"/>
      <c r="P2691" s="14" t="n"/>
      <c r="Q2691" s="15">
        <f>IF(N2691="Sí",0,H2691-I2691-K2691)</f>
        <v/>
      </c>
      <c r="R2691" s="14">
        <f>F2691-TODAY()</f>
        <v/>
      </c>
      <c r="S2691" s="14">
        <f>IF(N2691="Sí","🟢 Pagado",IF(R2691&lt;0,"🔴 Vencido",IF(R2691&lt;=7,"🟡 Por vencer","")))</f>
        <v/>
      </c>
      <c r="T2691" s="88" t="n"/>
      <c r="U2691" s="89" t="n"/>
      <c r="V2691" s="89" t="n"/>
      <c r="W2691" s="89" t="n"/>
      <c r="X2691" s="87" t="n"/>
    </row>
    <row r="2692">
      <c r="A2692" s="13" t="n"/>
      <c r="B2692" s="14" t="n"/>
      <c r="C2692" s="14" t="n"/>
      <c r="D2692" s="14" t="n"/>
      <c r="E2692" s="13" t="n"/>
      <c r="F2692" s="13" t="n"/>
      <c r="G2692" s="14" t="n"/>
      <c r="H2692" s="15" t="n"/>
      <c r="I2692" s="15" t="n"/>
      <c r="J2692" s="40" t="n"/>
      <c r="K2692" s="15" t="n"/>
      <c r="L2692" s="15" t="n"/>
      <c r="M2692" s="15" t="n"/>
      <c r="N2692" s="14" t="n"/>
      <c r="O2692" s="13" t="n"/>
      <c r="P2692" s="14" t="n"/>
      <c r="Q2692" s="15">
        <f>IF(N2692="Sí",0,H2692-I2692-K2692)</f>
        <v/>
      </c>
      <c r="R2692" s="14">
        <f>F2692-TODAY()</f>
        <v/>
      </c>
      <c r="S2692" s="14">
        <f>IF(N2692="Sí","🟢 Pagado",IF(R2692&lt;0,"🔴 Vencido",IF(R2692&lt;=7,"🟡 Por vencer","")))</f>
        <v/>
      </c>
      <c r="T2692" s="88" t="n"/>
      <c r="U2692" s="89" t="n"/>
      <c r="V2692" s="89" t="n"/>
      <c r="W2692" s="89" t="n"/>
      <c r="X2692" s="87" t="n"/>
    </row>
    <row r="2693">
      <c r="A2693" s="13" t="n"/>
      <c r="B2693" s="14" t="n"/>
      <c r="C2693" s="14" t="n"/>
      <c r="D2693" s="14" t="n"/>
      <c r="E2693" s="13" t="n"/>
      <c r="F2693" s="13" t="n"/>
      <c r="G2693" s="14" t="n"/>
      <c r="H2693" s="15" t="n"/>
      <c r="I2693" s="15" t="n"/>
      <c r="J2693" s="40" t="n"/>
      <c r="K2693" s="15" t="n"/>
      <c r="L2693" s="15" t="n"/>
      <c r="M2693" s="15" t="n"/>
      <c r="N2693" s="14" t="n"/>
      <c r="O2693" s="13" t="n"/>
      <c r="P2693" s="14" t="n"/>
      <c r="Q2693" s="15">
        <f>IF(N2693="Sí",0,H2693-I2693-K2693)</f>
        <v/>
      </c>
      <c r="R2693" s="14">
        <f>F2693-TODAY()</f>
        <v/>
      </c>
      <c r="S2693" s="14">
        <f>IF(N2693="Sí","🟢 Pagado",IF(R2693&lt;0,"🔴 Vencido",IF(R2693&lt;=7,"🟡 Por vencer","")))</f>
        <v/>
      </c>
      <c r="T2693" s="88" t="n"/>
      <c r="U2693" s="89" t="n"/>
      <c r="V2693" s="89" t="n"/>
      <c r="W2693" s="89" t="n"/>
      <c r="X2693" s="87" t="n"/>
    </row>
    <row r="2694">
      <c r="A2694" s="13" t="n"/>
      <c r="B2694" s="14" t="n"/>
      <c r="C2694" s="14" t="n"/>
      <c r="D2694" s="14" t="n"/>
      <c r="E2694" s="13" t="n"/>
      <c r="F2694" s="13" t="n"/>
      <c r="G2694" s="14" t="n"/>
      <c r="H2694" s="15" t="n"/>
      <c r="I2694" s="15" t="n"/>
      <c r="J2694" s="40" t="n"/>
      <c r="K2694" s="15" t="n"/>
      <c r="L2694" s="15" t="n"/>
      <c r="M2694" s="15" t="n"/>
      <c r="N2694" s="14" t="n"/>
      <c r="O2694" s="13" t="n"/>
      <c r="P2694" s="14" t="n"/>
      <c r="Q2694" s="15">
        <f>IF(N2694="Sí",0,H2694-I2694-K2694)</f>
        <v/>
      </c>
      <c r="R2694" s="14">
        <f>F2694-TODAY()</f>
        <v/>
      </c>
      <c r="S2694" s="14">
        <f>IF(N2694="Sí","🟢 Pagado",IF(R2694&lt;0,"🔴 Vencido",IF(R2694&lt;=7,"🟡 Por vencer","")))</f>
        <v/>
      </c>
      <c r="T2694" s="88" t="n"/>
      <c r="U2694" s="89" t="n"/>
      <c r="V2694" s="89" t="n"/>
      <c r="W2694" s="89" t="n"/>
      <c r="X2694" s="87" t="n"/>
    </row>
    <row r="2695">
      <c r="A2695" s="13" t="n"/>
      <c r="B2695" s="14" t="n"/>
      <c r="C2695" s="14" t="n"/>
      <c r="D2695" s="14" t="n"/>
      <c r="E2695" s="13" t="n"/>
      <c r="F2695" s="13" t="n"/>
      <c r="G2695" s="14" t="n"/>
      <c r="H2695" s="15" t="n"/>
      <c r="I2695" s="15" t="n"/>
      <c r="J2695" s="40" t="n"/>
      <c r="K2695" s="15" t="n"/>
      <c r="L2695" s="15" t="n"/>
      <c r="M2695" s="15" t="n"/>
      <c r="N2695" s="14" t="n"/>
      <c r="O2695" s="13" t="n"/>
      <c r="P2695" s="14" t="n"/>
      <c r="Q2695" s="15">
        <f>IF(N2695="Sí",0,H2695-I2695-K2695)</f>
        <v/>
      </c>
      <c r="R2695" s="14">
        <f>F2695-TODAY()</f>
        <v/>
      </c>
      <c r="S2695" s="14">
        <f>IF(N2695="Sí","🟢 Pagado",IF(R2695&lt;0,"🔴 Vencido",IF(R2695&lt;=7,"🟡 Por vencer","")))</f>
        <v/>
      </c>
      <c r="T2695" s="88" t="n"/>
      <c r="U2695" s="89" t="n"/>
      <c r="V2695" s="89" t="n"/>
      <c r="W2695" s="89" t="n"/>
      <c r="X2695" s="87" t="n"/>
    </row>
    <row r="2696">
      <c r="A2696" s="13" t="n"/>
      <c r="B2696" s="14" t="n"/>
      <c r="C2696" s="14" t="n"/>
      <c r="D2696" s="14" t="n"/>
      <c r="E2696" s="13" t="n"/>
      <c r="F2696" s="13" t="n"/>
      <c r="G2696" s="14" t="n"/>
      <c r="H2696" s="15" t="n"/>
      <c r="I2696" s="15" t="n"/>
      <c r="J2696" s="40" t="n"/>
      <c r="K2696" s="15" t="n"/>
      <c r="L2696" s="15" t="n"/>
      <c r="M2696" s="15" t="n"/>
      <c r="N2696" s="14" t="n"/>
      <c r="O2696" s="13" t="n"/>
      <c r="P2696" s="14" t="n"/>
      <c r="Q2696" s="15">
        <f>IF(N2696="Sí",0,H2696-I2696-K2696)</f>
        <v/>
      </c>
      <c r="R2696" s="14">
        <f>F2696-TODAY()</f>
        <v/>
      </c>
      <c r="S2696" s="14">
        <f>IF(N2696="Sí","🟢 Pagado",IF(R2696&lt;0,"🔴 Vencido",IF(R2696&lt;=7,"🟡 Por vencer","")))</f>
        <v/>
      </c>
      <c r="T2696" s="88" t="n"/>
      <c r="U2696" s="89" t="n"/>
      <c r="V2696" s="89" t="n"/>
      <c r="W2696" s="89" t="n"/>
      <c r="X2696" s="87" t="n"/>
    </row>
    <row r="2697">
      <c r="A2697" s="13" t="n"/>
      <c r="B2697" s="14" t="n"/>
      <c r="C2697" s="14" t="n"/>
      <c r="D2697" s="14" t="n"/>
      <c r="E2697" s="13" t="n"/>
      <c r="F2697" s="13" t="n"/>
      <c r="G2697" s="14" t="n"/>
      <c r="H2697" s="15" t="n"/>
      <c r="I2697" s="15" t="n"/>
      <c r="J2697" s="40" t="n"/>
      <c r="K2697" s="15" t="n"/>
      <c r="L2697" s="15" t="n"/>
      <c r="M2697" s="15" t="n"/>
      <c r="N2697" s="14" t="n"/>
      <c r="O2697" s="13" t="n"/>
      <c r="P2697" s="14" t="n"/>
      <c r="Q2697" s="15">
        <f>IF(N2697="Sí",0,H2697-I2697-K2697)</f>
        <v/>
      </c>
      <c r="R2697" s="14">
        <f>F2697-TODAY()</f>
        <v/>
      </c>
      <c r="S2697" s="14">
        <f>IF(N2697="Sí","🟢 Pagado",IF(R2697&lt;0,"🔴 Vencido",IF(R2697&lt;=7,"🟡 Por vencer","")))</f>
        <v/>
      </c>
      <c r="T2697" s="88" t="n"/>
      <c r="U2697" s="89" t="n"/>
      <c r="V2697" s="89" t="n"/>
      <c r="W2697" s="89" t="n"/>
      <c r="X2697" s="87" t="n"/>
    </row>
    <row r="2698">
      <c r="A2698" s="13" t="n"/>
      <c r="B2698" s="14" t="n"/>
      <c r="C2698" s="14" t="n"/>
      <c r="D2698" s="14" t="n"/>
      <c r="E2698" s="13" t="n"/>
      <c r="F2698" s="13" t="n"/>
      <c r="G2698" s="14" t="n"/>
      <c r="H2698" s="15" t="n"/>
      <c r="I2698" s="15" t="n"/>
      <c r="J2698" s="40" t="n"/>
      <c r="K2698" s="15" t="n"/>
      <c r="L2698" s="15" t="n"/>
      <c r="M2698" s="15" t="n"/>
      <c r="N2698" s="14" t="n"/>
      <c r="O2698" s="13" t="n"/>
      <c r="P2698" s="14" t="n"/>
      <c r="Q2698" s="15">
        <f>IF(N2698="Sí",0,H2698-I2698-K2698)</f>
        <v/>
      </c>
      <c r="R2698" s="14">
        <f>F2698-TODAY()</f>
        <v/>
      </c>
      <c r="S2698" s="14">
        <f>IF(N2698="Sí","🟢 Pagado",IF(R2698&lt;0,"🔴 Vencido",IF(R2698&lt;=7,"🟡 Por vencer","")))</f>
        <v/>
      </c>
      <c r="T2698" s="88" t="n"/>
      <c r="U2698" s="89" t="n"/>
      <c r="V2698" s="89" t="n"/>
      <c r="W2698" s="89" t="n"/>
      <c r="X2698" s="87" t="n"/>
    </row>
    <row r="2699">
      <c r="A2699" s="13" t="n"/>
      <c r="B2699" s="14" t="n"/>
      <c r="C2699" s="14" t="n"/>
      <c r="D2699" s="14" t="n"/>
      <c r="E2699" s="13" t="n"/>
      <c r="F2699" s="13" t="n"/>
      <c r="G2699" s="14" t="n"/>
      <c r="H2699" s="15" t="n"/>
      <c r="I2699" s="15" t="n"/>
      <c r="J2699" s="40" t="n"/>
      <c r="K2699" s="15" t="n"/>
      <c r="L2699" s="15" t="n"/>
      <c r="M2699" s="15" t="n"/>
      <c r="N2699" s="14" t="n"/>
      <c r="O2699" s="13" t="n"/>
      <c r="P2699" s="14" t="n"/>
      <c r="Q2699" s="15">
        <f>IF(N2699="Sí",0,H2699-I2699-K2699)</f>
        <v/>
      </c>
      <c r="R2699" s="14">
        <f>F2699-TODAY()</f>
        <v/>
      </c>
      <c r="S2699" s="14">
        <f>IF(N2699="Sí","🟢 Pagado",IF(R2699&lt;0,"🔴 Vencido",IF(R2699&lt;=7,"🟡 Por vencer","")))</f>
        <v/>
      </c>
      <c r="T2699" s="88" t="n"/>
      <c r="U2699" s="89" t="n"/>
      <c r="V2699" s="89" t="n"/>
      <c r="W2699" s="89" t="n"/>
      <c r="X2699" s="87" t="n"/>
    </row>
    <row r="2700">
      <c r="A2700" s="13" t="n"/>
      <c r="B2700" s="14" t="n"/>
      <c r="C2700" s="14" t="n"/>
      <c r="D2700" s="14" t="n"/>
      <c r="E2700" s="13" t="n"/>
      <c r="F2700" s="13" t="n"/>
      <c r="G2700" s="14" t="n"/>
      <c r="H2700" s="15" t="n"/>
      <c r="I2700" s="15" t="n"/>
      <c r="J2700" s="40" t="n"/>
      <c r="K2700" s="15" t="n"/>
      <c r="L2700" s="15" t="n"/>
      <c r="M2700" s="15" t="n"/>
      <c r="N2700" s="14" t="n"/>
      <c r="O2700" s="13" t="n"/>
      <c r="P2700" s="14" t="n"/>
      <c r="Q2700" s="15">
        <f>IF(N2700="Sí",0,H2700-I2700-K2700)</f>
        <v/>
      </c>
      <c r="R2700" s="14">
        <f>F2700-TODAY()</f>
        <v/>
      </c>
      <c r="S2700" s="14">
        <f>IF(N2700="Sí","🟢 Pagado",IF(R2700&lt;0,"🔴 Vencido",IF(R2700&lt;=7,"🟡 Por vencer","")))</f>
        <v/>
      </c>
      <c r="T2700" s="88" t="n"/>
      <c r="U2700" s="89" t="n"/>
      <c r="V2700" s="89" t="n"/>
      <c r="W2700" s="89" t="n"/>
      <c r="X2700" s="87" t="n"/>
    </row>
    <row r="2701">
      <c r="A2701" s="13" t="n"/>
      <c r="B2701" s="14" t="n"/>
      <c r="C2701" s="14" t="n"/>
      <c r="D2701" s="14" t="n"/>
      <c r="E2701" s="13" t="n"/>
      <c r="F2701" s="13" t="n"/>
      <c r="G2701" s="14" t="n"/>
      <c r="H2701" s="15" t="n"/>
      <c r="I2701" s="15" t="n"/>
      <c r="J2701" s="40" t="n"/>
      <c r="K2701" s="15" t="n"/>
      <c r="L2701" s="15" t="n"/>
      <c r="M2701" s="15" t="n"/>
      <c r="N2701" s="14" t="n"/>
      <c r="O2701" s="13" t="n"/>
      <c r="P2701" s="14" t="n"/>
      <c r="Q2701" s="15">
        <f>IF(N2701="Sí",0,H2701-I2701-K2701)</f>
        <v/>
      </c>
      <c r="R2701" s="14">
        <f>F2701-TODAY()</f>
        <v/>
      </c>
      <c r="S2701" s="14">
        <f>IF(N2701="Sí","🟢 Pagado",IF(R2701&lt;0,"🔴 Vencido",IF(R2701&lt;=7,"🟡 Por vencer","")))</f>
        <v/>
      </c>
      <c r="T2701" s="88" t="n"/>
      <c r="U2701" s="89" t="n"/>
      <c r="V2701" s="89" t="n"/>
      <c r="W2701" s="89" t="n"/>
      <c r="X2701" s="87" t="n"/>
    </row>
    <row r="2702">
      <c r="A2702" s="13" t="n"/>
      <c r="B2702" s="14" t="n"/>
      <c r="C2702" s="14" t="n"/>
      <c r="D2702" s="14" t="n"/>
      <c r="E2702" s="13" t="n"/>
      <c r="F2702" s="13" t="n"/>
      <c r="G2702" s="14" t="n"/>
      <c r="H2702" s="15" t="n"/>
      <c r="I2702" s="15" t="n"/>
      <c r="J2702" s="40" t="n"/>
      <c r="K2702" s="15" t="n"/>
      <c r="L2702" s="15" t="n"/>
      <c r="M2702" s="15" t="n"/>
      <c r="N2702" s="14" t="n"/>
      <c r="O2702" s="13" t="n"/>
      <c r="P2702" s="14" t="n"/>
      <c r="Q2702" s="15">
        <f>IF(N2702="Sí",0,H2702-I2702-K2702)</f>
        <v/>
      </c>
      <c r="R2702" s="14">
        <f>F2702-TODAY()</f>
        <v/>
      </c>
      <c r="S2702" s="14">
        <f>IF(N2702="Sí","🟢 Pagado",IF(R2702&lt;0,"🔴 Vencido",IF(R2702&lt;=7,"🟡 Por vencer","")))</f>
        <v/>
      </c>
      <c r="T2702" s="88" t="n"/>
      <c r="U2702" s="89" t="n"/>
      <c r="V2702" s="89" t="n"/>
      <c r="W2702" s="89" t="n"/>
      <c r="X2702" s="87" t="n"/>
    </row>
    <row r="2703">
      <c r="A2703" s="13" t="n"/>
      <c r="B2703" s="14" t="n"/>
      <c r="C2703" s="14" t="n"/>
      <c r="D2703" s="14" t="n"/>
      <c r="E2703" s="13" t="n"/>
      <c r="F2703" s="13" t="n"/>
      <c r="G2703" s="14" t="n"/>
      <c r="H2703" s="15" t="n"/>
      <c r="I2703" s="15" t="n"/>
      <c r="J2703" s="40" t="n"/>
      <c r="K2703" s="15" t="n"/>
      <c r="L2703" s="15" t="n"/>
      <c r="M2703" s="15" t="n"/>
      <c r="N2703" s="14" t="n"/>
      <c r="O2703" s="13" t="n"/>
      <c r="P2703" s="14" t="n"/>
      <c r="Q2703" s="15">
        <f>IF(N2703="Sí",0,H2703-I2703-K2703)</f>
        <v/>
      </c>
      <c r="R2703" s="14">
        <f>F2703-TODAY()</f>
        <v/>
      </c>
      <c r="S2703" s="14">
        <f>IF(N2703="Sí","🟢 Pagado",IF(R2703&lt;0,"🔴 Vencido",IF(R2703&lt;=7,"🟡 Por vencer","")))</f>
        <v/>
      </c>
      <c r="T2703" s="88" t="n"/>
      <c r="U2703" s="89" t="n"/>
      <c r="V2703" s="89" t="n"/>
      <c r="W2703" s="89" t="n"/>
      <c r="X2703" s="87" t="n"/>
    </row>
    <row r="2704">
      <c r="A2704" s="13" t="n"/>
      <c r="B2704" s="14" t="n"/>
      <c r="C2704" s="14" t="n"/>
      <c r="D2704" s="14" t="n"/>
      <c r="E2704" s="13" t="n"/>
      <c r="F2704" s="13" t="n"/>
      <c r="G2704" s="14" t="n"/>
      <c r="H2704" s="15" t="n"/>
      <c r="I2704" s="15" t="n"/>
      <c r="J2704" s="40" t="n"/>
      <c r="K2704" s="15" t="n"/>
      <c r="L2704" s="15" t="n"/>
      <c r="M2704" s="15" t="n"/>
      <c r="N2704" s="14" t="n"/>
      <c r="O2704" s="13" t="n"/>
      <c r="P2704" s="14" t="n"/>
      <c r="Q2704" s="15">
        <f>IF(N2704="Sí",0,H2704-I2704-K2704)</f>
        <v/>
      </c>
      <c r="R2704" s="14">
        <f>F2704-TODAY()</f>
        <v/>
      </c>
      <c r="S2704" s="14">
        <f>IF(N2704="Sí","🟢 Pagado",IF(R2704&lt;0,"🔴 Vencido",IF(R2704&lt;=7,"🟡 Por vencer","")))</f>
        <v/>
      </c>
      <c r="T2704" s="88" t="n"/>
      <c r="U2704" s="89" t="n"/>
      <c r="V2704" s="89" t="n"/>
      <c r="W2704" s="89" t="n"/>
      <c r="X2704" s="87" t="n"/>
    </row>
    <row r="2705">
      <c r="A2705" s="13" t="n"/>
      <c r="B2705" s="14" t="n"/>
      <c r="C2705" s="14" t="n"/>
      <c r="D2705" s="14" t="n"/>
      <c r="E2705" s="13" t="n"/>
      <c r="F2705" s="13" t="n"/>
      <c r="G2705" s="14" t="n"/>
      <c r="H2705" s="15" t="n"/>
      <c r="I2705" s="15" t="n"/>
      <c r="J2705" s="40" t="n"/>
      <c r="K2705" s="15" t="n"/>
      <c r="L2705" s="15" t="n"/>
      <c r="M2705" s="15" t="n"/>
      <c r="N2705" s="14" t="n"/>
      <c r="O2705" s="13" t="n"/>
      <c r="P2705" s="14" t="n"/>
      <c r="Q2705" s="15">
        <f>IF(N2705="Sí",0,H2705-I2705-K2705)</f>
        <v/>
      </c>
      <c r="R2705" s="14">
        <f>F2705-TODAY()</f>
        <v/>
      </c>
      <c r="S2705" s="14">
        <f>IF(N2705="Sí","🟢 Pagado",IF(R2705&lt;0,"🔴 Vencido",IF(R2705&lt;=7,"🟡 Por vencer","")))</f>
        <v/>
      </c>
      <c r="T2705" s="88" t="n"/>
      <c r="U2705" s="89" t="n"/>
      <c r="V2705" s="89" t="n"/>
      <c r="W2705" s="89" t="n"/>
      <c r="X2705" s="87" t="n"/>
    </row>
    <row r="2706">
      <c r="A2706" s="13" t="n"/>
      <c r="B2706" s="14" t="n"/>
      <c r="C2706" s="14" t="n"/>
      <c r="D2706" s="14" t="n"/>
      <c r="E2706" s="13" t="n"/>
      <c r="F2706" s="13" t="n"/>
      <c r="G2706" s="14" t="n"/>
      <c r="H2706" s="15" t="n"/>
      <c r="I2706" s="15" t="n"/>
      <c r="J2706" s="40" t="n"/>
      <c r="K2706" s="15" t="n"/>
      <c r="L2706" s="15" t="n"/>
      <c r="M2706" s="15" t="n"/>
      <c r="N2706" s="14" t="n"/>
      <c r="O2706" s="13" t="n"/>
      <c r="P2706" s="14" t="n"/>
      <c r="Q2706" s="15">
        <f>IF(N2706="Sí",0,H2706-I2706-K2706)</f>
        <v/>
      </c>
      <c r="R2706" s="14">
        <f>F2706-TODAY()</f>
        <v/>
      </c>
      <c r="S2706" s="14">
        <f>IF(N2706="Sí","🟢 Pagado",IF(R2706&lt;0,"🔴 Vencido",IF(R2706&lt;=7,"🟡 Por vencer","")))</f>
        <v/>
      </c>
      <c r="T2706" s="88" t="n"/>
      <c r="U2706" s="89" t="n"/>
      <c r="V2706" s="89" t="n"/>
      <c r="W2706" s="89" t="n"/>
      <c r="X2706" s="87" t="n"/>
    </row>
    <row r="2707">
      <c r="A2707" s="13" t="n"/>
      <c r="B2707" s="14" t="n"/>
      <c r="C2707" s="14" t="n"/>
      <c r="D2707" s="14" t="n"/>
      <c r="E2707" s="13" t="n"/>
      <c r="F2707" s="13" t="n"/>
      <c r="G2707" s="14" t="n"/>
      <c r="H2707" s="15" t="n"/>
      <c r="I2707" s="15" t="n"/>
      <c r="J2707" s="40" t="n"/>
      <c r="K2707" s="15" t="n"/>
      <c r="L2707" s="15" t="n"/>
      <c r="M2707" s="15" t="n"/>
      <c r="N2707" s="14" t="n"/>
      <c r="O2707" s="13" t="n"/>
      <c r="P2707" s="14" t="n"/>
      <c r="Q2707" s="15">
        <f>IF(N2707="Sí",0,H2707-I2707-K2707)</f>
        <v/>
      </c>
      <c r="R2707" s="14">
        <f>F2707-TODAY()</f>
        <v/>
      </c>
      <c r="S2707" s="14">
        <f>IF(N2707="Sí","🟢 Pagado",IF(R2707&lt;0,"🔴 Vencido",IF(R2707&lt;=7,"🟡 Por vencer","")))</f>
        <v/>
      </c>
      <c r="T2707" s="88" t="n"/>
      <c r="U2707" s="89" t="n"/>
      <c r="V2707" s="89" t="n"/>
      <c r="W2707" s="89" t="n"/>
      <c r="X2707" s="87" t="n"/>
    </row>
    <row r="2708">
      <c r="A2708" s="13" t="n"/>
      <c r="B2708" s="14" t="n"/>
      <c r="C2708" s="14" t="n"/>
      <c r="D2708" s="14" t="n"/>
      <c r="E2708" s="13" t="n"/>
      <c r="F2708" s="13" t="n"/>
      <c r="G2708" s="14" t="n"/>
      <c r="H2708" s="15" t="n"/>
      <c r="I2708" s="15" t="n"/>
      <c r="J2708" s="40" t="n"/>
      <c r="K2708" s="15" t="n"/>
      <c r="L2708" s="15" t="n"/>
      <c r="M2708" s="15" t="n"/>
      <c r="N2708" s="14" t="n"/>
      <c r="O2708" s="13" t="n"/>
      <c r="P2708" s="14" t="n"/>
      <c r="Q2708" s="15">
        <f>IF(N2708="Sí",0,H2708-I2708-K2708)</f>
        <v/>
      </c>
      <c r="R2708" s="14">
        <f>F2708-TODAY()</f>
        <v/>
      </c>
      <c r="S2708" s="14">
        <f>IF(N2708="Sí","🟢 Pagado",IF(R2708&lt;0,"🔴 Vencido",IF(R2708&lt;=7,"🟡 Por vencer","")))</f>
        <v/>
      </c>
      <c r="T2708" s="88" t="n"/>
      <c r="U2708" s="89" t="n"/>
      <c r="V2708" s="89" t="n"/>
      <c r="W2708" s="89" t="n"/>
      <c r="X2708" s="87" t="n"/>
    </row>
    <row r="2709">
      <c r="A2709" s="13" t="n"/>
      <c r="B2709" s="14" t="n"/>
      <c r="C2709" s="14" t="n"/>
      <c r="D2709" s="14" t="n"/>
      <c r="E2709" s="13" t="n"/>
      <c r="F2709" s="13" t="n"/>
      <c r="G2709" s="14" t="n"/>
      <c r="H2709" s="15" t="n"/>
      <c r="I2709" s="15" t="n"/>
      <c r="J2709" s="40" t="n"/>
      <c r="K2709" s="15" t="n"/>
      <c r="L2709" s="15" t="n"/>
      <c r="M2709" s="15" t="n"/>
      <c r="N2709" s="14" t="n"/>
      <c r="O2709" s="13" t="n"/>
      <c r="P2709" s="14" t="n"/>
      <c r="Q2709" s="15">
        <f>IF(N2709="Sí",0,H2709-I2709-K2709)</f>
        <v/>
      </c>
      <c r="R2709" s="14">
        <f>F2709-TODAY()</f>
        <v/>
      </c>
      <c r="S2709" s="14">
        <f>IF(N2709="Sí","🟢 Pagado",IF(R2709&lt;0,"🔴 Vencido",IF(R2709&lt;=7,"🟡 Por vencer","")))</f>
        <v/>
      </c>
      <c r="T2709" s="88" t="n"/>
      <c r="U2709" s="89" t="n"/>
      <c r="V2709" s="89" t="n"/>
      <c r="W2709" s="89" t="n"/>
      <c r="X2709" s="87" t="n"/>
    </row>
    <row r="2710">
      <c r="A2710" s="13" t="n"/>
      <c r="B2710" s="14" t="n"/>
      <c r="C2710" s="14" t="n"/>
      <c r="D2710" s="14" t="n"/>
      <c r="E2710" s="13" t="n"/>
      <c r="F2710" s="13" t="n"/>
      <c r="G2710" s="14" t="n"/>
      <c r="H2710" s="15" t="n"/>
      <c r="I2710" s="15" t="n"/>
      <c r="J2710" s="40" t="n"/>
      <c r="K2710" s="15" t="n"/>
      <c r="L2710" s="15" t="n"/>
      <c r="M2710" s="15" t="n"/>
      <c r="N2710" s="14" t="n"/>
      <c r="O2710" s="13" t="n"/>
      <c r="P2710" s="14" t="n"/>
      <c r="Q2710" s="15">
        <f>IF(N2710="Sí",0,H2710-I2710-K2710)</f>
        <v/>
      </c>
      <c r="R2710" s="14">
        <f>F2710-TODAY()</f>
        <v/>
      </c>
      <c r="S2710" s="14">
        <f>IF(N2710="Sí","🟢 Pagado",IF(R2710&lt;0,"🔴 Vencido",IF(R2710&lt;=7,"🟡 Por vencer","")))</f>
        <v/>
      </c>
      <c r="T2710" s="88" t="n"/>
      <c r="U2710" s="89" t="n"/>
      <c r="V2710" s="89" t="n"/>
      <c r="W2710" s="89" t="n"/>
      <c r="X2710" s="87" t="n"/>
    </row>
    <row r="2711">
      <c r="A2711" s="13" t="n"/>
      <c r="B2711" s="14" t="n"/>
      <c r="C2711" s="14" t="n"/>
      <c r="D2711" s="14" t="n"/>
      <c r="E2711" s="13" t="n"/>
      <c r="F2711" s="13" t="n"/>
      <c r="G2711" s="14" t="n"/>
      <c r="H2711" s="15" t="n"/>
      <c r="I2711" s="15" t="n"/>
      <c r="J2711" s="40" t="n"/>
      <c r="K2711" s="15" t="n"/>
      <c r="L2711" s="15" t="n"/>
      <c r="M2711" s="15" t="n"/>
      <c r="N2711" s="14" t="n"/>
      <c r="O2711" s="13" t="n"/>
      <c r="P2711" s="14" t="n"/>
      <c r="Q2711" s="15">
        <f>IF(N2711="Sí",0,H2711-I2711-K2711)</f>
        <v/>
      </c>
      <c r="R2711" s="14">
        <f>F2711-TODAY()</f>
        <v/>
      </c>
      <c r="S2711" s="14">
        <f>IF(N2711="Sí","🟢 Pagado",IF(R2711&lt;0,"🔴 Vencido",IF(R2711&lt;=7,"🟡 Por vencer","")))</f>
        <v/>
      </c>
      <c r="T2711" s="88" t="n"/>
      <c r="U2711" s="89" t="n"/>
      <c r="V2711" s="89" t="n"/>
      <c r="W2711" s="89" t="n"/>
      <c r="X2711" s="87" t="n"/>
    </row>
    <row r="2712">
      <c r="A2712" s="13" t="n"/>
      <c r="B2712" s="14" t="n"/>
      <c r="C2712" s="14" t="n"/>
      <c r="D2712" s="14" t="n"/>
      <c r="E2712" s="13" t="n"/>
      <c r="F2712" s="13" t="n"/>
      <c r="G2712" s="14" t="n"/>
      <c r="H2712" s="15" t="n"/>
      <c r="I2712" s="15" t="n"/>
      <c r="J2712" s="40" t="n"/>
      <c r="K2712" s="15" t="n"/>
      <c r="L2712" s="15" t="n"/>
      <c r="M2712" s="15" t="n"/>
      <c r="N2712" s="14" t="n"/>
      <c r="O2712" s="13" t="n"/>
      <c r="P2712" s="14" t="n"/>
      <c r="Q2712" s="15">
        <f>IF(N2712="Sí",0,H2712-I2712-K2712)</f>
        <v/>
      </c>
      <c r="R2712" s="14">
        <f>F2712-TODAY()</f>
        <v/>
      </c>
      <c r="S2712" s="14">
        <f>IF(N2712="Sí","🟢 Pagado",IF(R2712&lt;0,"🔴 Vencido",IF(R2712&lt;=7,"🟡 Por vencer","")))</f>
        <v/>
      </c>
      <c r="T2712" s="88" t="n"/>
      <c r="U2712" s="89" t="n"/>
      <c r="V2712" s="89" t="n"/>
      <c r="W2712" s="89" t="n"/>
      <c r="X2712" s="87" t="n"/>
    </row>
    <row r="2713">
      <c r="A2713" s="13" t="n"/>
      <c r="B2713" s="14" t="n"/>
      <c r="C2713" s="14" t="n"/>
      <c r="D2713" s="14" t="n"/>
      <c r="E2713" s="13" t="n"/>
      <c r="F2713" s="13" t="n"/>
      <c r="G2713" s="14" t="n"/>
      <c r="H2713" s="15" t="n"/>
      <c r="I2713" s="15" t="n"/>
      <c r="J2713" s="40" t="n"/>
      <c r="K2713" s="15" t="n"/>
      <c r="L2713" s="15" t="n"/>
      <c r="M2713" s="15" t="n"/>
      <c r="N2713" s="14" t="n"/>
      <c r="O2713" s="13" t="n"/>
      <c r="P2713" s="14" t="n"/>
      <c r="Q2713" s="15">
        <f>IF(N2713="Sí",0,H2713-I2713-K2713)</f>
        <v/>
      </c>
      <c r="R2713" s="14">
        <f>F2713-TODAY()</f>
        <v/>
      </c>
      <c r="S2713" s="14">
        <f>IF(N2713="Sí","🟢 Pagado",IF(R2713&lt;0,"🔴 Vencido",IF(R2713&lt;=7,"🟡 Por vencer","")))</f>
        <v/>
      </c>
      <c r="T2713" s="88" t="n"/>
      <c r="U2713" s="89" t="n"/>
      <c r="V2713" s="89" t="n"/>
      <c r="W2713" s="89" t="n"/>
      <c r="X2713" s="87" t="n"/>
    </row>
    <row r="2714">
      <c r="A2714" s="13" t="n"/>
      <c r="B2714" s="14" t="n"/>
      <c r="C2714" s="14" t="n"/>
      <c r="D2714" s="14" t="n"/>
      <c r="E2714" s="13" t="n"/>
      <c r="F2714" s="13" t="n"/>
      <c r="G2714" s="14" t="n"/>
      <c r="H2714" s="15" t="n"/>
      <c r="I2714" s="15" t="n"/>
      <c r="J2714" s="40" t="n"/>
      <c r="K2714" s="15" t="n"/>
      <c r="L2714" s="15" t="n"/>
      <c r="M2714" s="15" t="n"/>
      <c r="N2714" s="14" t="n"/>
      <c r="O2714" s="13" t="n"/>
      <c r="P2714" s="14" t="n"/>
      <c r="Q2714" s="15">
        <f>IF(N2714="Sí",0,H2714-I2714-K2714)</f>
        <v/>
      </c>
      <c r="R2714" s="14">
        <f>F2714-TODAY()</f>
        <v/>
      </c>
      <c r="S2714" s="14">
        <f>IF(N2714="Sí","🟢 Pagado",IF(R2714&lt;0,"🔴 Vencido",IF(R2714&lt;=7,"🟡 Por vencer","")))</f>
        <v/>
      </c>
      <c r="T2714" s="88" t="n"/>
      <c r="U2714" s="89" t="n"/>
      <c r="V2714" s="89" t="n"/>
      <c r="W2714" s="89" t="n"/>
      <c r="X2714" s="87" t="n"/>
    </row>
    <row r="2715">
      <c r="A2715" s="13" t="n"/>
      <c r="B2715" s="14" t="n"/>
      <c r="C2715" s="14" t="n"/>
      <c r="D2715" s="14" t="n"/>
      <c r="E2715" s="13" t="n"/>
      <c r="F2715" s="13" t="n"/>
      <c r="G2715" s="14" t="n"/>
      <c r="H2715" s="15" t="n"/>
      <c r="I2715" s="15" t="n"/>
      <c r="J2715" s="40" t="n"/>
      <c r="K2715" s="15" t="n"/>
      <c r="L2715" s="15" t="n"/>
      <c r="M2715" s="15" t="n"/>
      <c r="N2715" s="14" t="n"/>
      <c r="O2715" s="13" t="n"/>
      <c r="P2715" s="14" t="n"/>
      <c r="Q2715" s="15">
        <f>IF(N2715="Sí",0,H2715-I2715-K2715)</f>
        <v/>
      </c>
      <c r="R2715" s="14">
        <f>F2715-TODAY()</f>
        <v/>
      </c>
      <c r="S2715" s="14">
        <f>IF(N2715="Sí","🟢 Pagado",IF(R2715&lt;0,"🔴 Vencido",IF(R2715&lt;=7,"🟡 Por vencer","")))</f>
        <v/>
      </c>
      <c r="T2715" s="88" t="n"/>
      <c r="U2715" s="89" t="n"/>
      <c r="V2715" s="89" t="n"/>
      <c r="W2715" s="89" t="n"/>
      <c r="X2715" s="87" t="n"/>
    </row>
    <row r="2716">
      <c r="A2716" s="13" t="n"/>
      <c r="B2716" s="14" t="n"/>
      <c r="C2716" s="14" t="n"/>
      <c r="D2716" s="14" t="n"/>
      <c r="E2716" s="13" t="n"/>
      <c r="F2716" s="13" t="n"/>
      <c r="G2716" s="14" t="n"/>
      <c r="H2716" s="15" t="n"/>
      <c r="I2716" s="15" t="n"/>
      <c r="J2716" s="40" t="n"/>
      <c r="K2716" s="15" t="n"/>
      <c r="L2716" s="15" t="n"/>
      <c r="M2716" s="15" t="n"/>
      <c r="N2716" s="14" t="n"/>
      <c r="O2716" s="13" t="n"/>
      <c r="P2716" s="14" t="n"/>
      <c r="Q2716" s="15">
        <f>IF(N2716="Sí",0,H2716-I2716-K2716)</f>
        <v/>
      </c>
      <c r="R2716" s="14">
        <f>F2716-TODAY()</f>
        <v/>
      </c>
      <c r="S2716" s="14">
        <f>IF(N2716="Sí","🟢 Pagado",IF(R2716&lt;0,"🔴 Vencido",IF(R2716&lt;=7,"🟡 Por vencer","")))</f>
        <v/>
      </c>
      <c r="T2716" s="88" t="n"/>
      <c r="U2716" s="89" t="n"/>
      <c r="V2716" s="89" t="n"/>
      <c r="W2716" s="89" t="n"/>
      <c r="X2716" s="87" t="n"/>
    </row>
    <row r="2717">
      <c r="A2717" s="13" t="n"/>
      <c r="B2717" s="14" t="n"/>
      <c r="C2717" s="14" t="n"/>
      <c r="D2717" s="14" t="n"/>
      <c r="E2717" s="13" t="n"/>
      <c r="F2717" s="13" t="n"/>
      <c r="G2717" s="14" t="n"/>
      <c r="H2717" s="15" t="n"/>
      <c r="I2717" s="15" t="n"/>
      <c r="J2717" s="40" t="n"/>
      <c r="K2717" s="15" t="n"/>
      <c r="L2717" s="15" t="n"/>
      <c r="M2717" s="15" t="n"/>
      <c r="N2717" s="14" t="n"/>
      <c r="O2717" s="13" t="n"/>
      <c r="P2717" s="14" t="n"/>
      <c r="Q2717" s="15">
        <f>IF(N2717="Sí",0,H2717-I2717-K2717)</f>
        <v/>
      </c>
      <c r="R2717" s="14">
        <f>F2717-TODAY()</f>
        <v/>
      </c>
      <c r="S2717" s="14">
        <f>IF(N2717="Sí","🟢 Pagado",IF(R2717&lt;0,"🔴 Vencido",IF(R2717&lt;=7,"🟡 Por vencer","")))</f>
        <v/>
      </c>
      <c r="T2717" s="88" t="n"/>
      <c r="U2717" s="89" t="n"/>
      <c r="V2717" s="89" t="n"/>
      <c r="W2717" s="89" t="n"/>
      <c r="X2717" s="87" t="n"/>
    </row>
    <row r="2718">
      <c r="A2718" s="13" t="n"/>
      <c r="B2718" s="14" t="n"/>
      <c r="C2718" s="14" t="n"/>
      <c r="D2718" s="14" t="n"/>
      <c r="E2718" s="13" t="n"/>
      <c r="F2718" s="13" t="n"/>
      <c r="G2718" s="14" t="n"/>
      <c r="H2718" s="15" t="n"/>
      <c r="I2718" s="15" t="n"/>
      <c r="J2718" s="40" t="n"/>
      <c r="K2718" s="15" t="n"/>
      <c r="L2718" s="15" t="n"/>
      <c r="M2718" s="15" t="n"/>
      <c r="N2718" s="14" t="n"/>
      <c r="O2718" s="13" t="n"/>
      <c r="P2718" s="14" t="n"/>
      <c r="Q2718" s="15">
        <f>IF(N2718="Sí",0,H2718-I2718-K2718)</f>
        <v/>
      </c>
      <c r="R2718" s="14">
        <f>F2718-TODAY()</f>
        <v/>
      </c>
      <c r="S2718" s="14">
        <f>IF(N2718="Sí","🟢 Pagado",IF(R2718&lt;0,"🔴 Vencido",IF(R2718&lt;=7,"🟡 Por vencer","")))</f>
        <v/>
      </c>
      <c r="T2718" s="88" t="n"/>
      <c r="U2718" s="89" t="n"/>
      <c r="V2718" s="89" t="n"/>
      <c r="W2718" s="89" t="n"/>
      <c r="X2718" s="87" t="n"/>
    </row>
    <row r="2719">
      <c r="A2719" s="13" t="n"/>
      <c r="B2719" s="14" t="n"/>
      <c r="C2719" s="14" t="n"/>
      <c r="D2719" s="14" t="n"/>
      <c r="E2719" s="13" t="n"/>
      <c r="F2719" s="13" t="n"/>
      <c r="G2719" s="14" t="n"/>
      <c r="H2719" s="15" t="n"/>
      <c r="I2719" s="15" t="n"/>
      <c r="J2719" s="40" t="n"/>
      <c r="K2719" s="15" t="n"/>
      <c r="L2719" s="15" t="n"/>
      <c r="M2719" s="15" t="n"/>
      <c r="N2719" s="14" t="n"/>
      <c r="O2719" s="13" t="n"/>
      <c r="P2719" s="14" t="n"/>
      <c r="Q2719" s="15">
        <f>IF(N2719="Sí",0,H2719-I2719-K2719)</f>
        <v/>
      </c>
      <c r="R2719" s="14">
        <f>F2719-TODAY()</f>
        <v/>
      </c>
      <c r="S2719" s="14">
        <f>IF(N2719="Sí","🟢 Pagado",IF(R2719&lt;0,"🔴 Vencido",IF(R2719&lt;=7,"🟡 Por vencer","")))</f>
        <v/>
      </c>
      <c r="T2719" s="88" t="n"/>
      <c r="U2719" s="89" t="n"/>
      <c r="V2719" s="89" t="n"/>
      <c r="W2719" s="89" t="n"/>
      <c r="X2719" s="87" t="n"/>
    </row>
    <row r="2720">
      <c r="A2720" s="13" t="n"/>
      <c r="B2720" s="14" t="n"/>
      <c r="C2720" s="14" t="n"/>
      <c r="D2720" s="14" t="n"/>
      <c r="E2720" s="13" t="n"/>
      <c r="F2720" s="13" t="n"/>
      <c r="G2720" s="14" t="n"/>
      <c r="H2720" s="15" t="n"/>
      <c r="I2720" s="15" t="n"/>
      <c r="J2720" s="40" t="n"/>
      <c r="K2720" s="15" t="n"/>
      <c r="L2720" s="15" t="n"/>
      <c r="M2720" s="15" t="n"/>
      <c r="N2720" s="14" t="n"/>
      <c r="O2720" s="13" t="n"/>
      <c r="P2720" s="14" t="n"/>
      <c r="Q2720" s="15">
        <f>IF(N2720="Sí",0,H2720-I2720-K2720)</f>
        <v/>
      </c>
      <c r="R2720" s="14">
        <f>F2720-TODAY()</f>
        <v/>
      </c>
      <c r="S2720" s="14">
        <f>IF(N2720="Sí","🟢 Pagado",IF(R2720&lt;0,"🔴 Vencido",IF(R2720&lt;=7,"🟡 Por vencer","")))</f>
        <v/>
      </c>
      <c r="T2720" s="88" t="n"/>
      <c r="U2720" s="89" t="n"/>
      <c r="V2720" s="89" t="n"/>
      <c r="W2720" s="89" t="n"/>
      <c r="X2720" s="87" t="n"/>
    </row>
    <row r="2721">
      <c r="A2721" s="13" t="n"/>
      <c r="B2721" s="14" t="n"/>
      <c r="C2721" s="14" t="n"/>
      <c r="D2721" s="14" t="n"/>
      <c r="E2721" s="13" t="n"/>
      <c r="F2721" s="13" t="n"/>
      <c r="G2721" s="14" t="n"/>
      <c r="H2721" s="15" t="n"/>
      <c r="I2721" s="15" t="n"/>
      <c r="J2721" s="40" t="n"/>
      <c r="K2721" s="15" t="n"/>
      <c r="L2721" s="15" t="n"/>
      <c r="M2721" s="15" t="n"/>
      <c r="N2721" s="14" t="n"/>
      <c r="O2721" s="13" t="n"/>
      <c r="P2721" s="14" t="n"/>
      <c r="Q2721" s="15">
        <f>IF(N2721="Sí",0,H2721-I2721-K2721)</f>
        <v/>
      </c>
      <c r="R2721" s="14">
        <f>F2721-TODAY()</f>
        <v/>
      </c>
      <c r="S2721" s="14">
        <f>IF(N2721="Sí","🟢 Pagado",IF(R2721&lt;0,"🔴 Vencido",IF(R2721&lt;=7,"🟡 Por vencer","")))</f>
        <v/>
      </c>
      <c r="T2721" s="88" t="n"/>
      <c r="U2721" s="89" t="n"/>
      <c r="V2721" s="89" t="n"/>
      <c r="W2721" s="89" t="n"/>
      <c r="X2721" s="87" t="n"/>
    </row>
    <row r="2722">
      <c r="A2722" s="13" t="n"/>
      <c r="B2722" s="14" t="n"/>
      <c r="C2722" s="14" t="n"/>
      <c r="D2722" s="14" t="n"/>
      <c r="E2722" s="13" t="n"/>
      <c r="F2722" s="13" t="n"/>
      <c r="G2722" s="14" t="n"/>
      <c r="H2722" s="15" t="n"/>
      <c r="I2722" s="15" t="n"/>
      <c r="J2722" s="40" t="n"/>
      <c r="K2722" s="15" t="n"/>
      <c r="L2722" s="15" t="n"/>
      <c r="M2722" s="15" t="n"/>
      <c r="N2722" s="14" t="n"/>
      <c r="O2722" s="13" t="n"/>
      <c r="P2722" s="14" t="n"/>
      <c r="Q2722" s="15">
        <f>IF(N2722="Sí",0,H2722-I2722-K2722)</f>
        <v/>
      </c>
      <c r="R2722" s="14">
        <f>F2722-TODAY()</f>
        <v/>
      </c>
      <c r="S2722" s="14">
        <f>IF(N2722="Sí","🟢 Pagado",IF(R2722&lt;0,"🔴 Vencido",IF(R2722&lt;=7,"🟡 Por vencer","")))</f>
        <v/>
      </c>
      <c r="T2722" s="88" t="n"/>
      <c r="U2722" s="89" t="n"/>
      <c r="V2722" s="89" t="n"/>
      <c r="W2722" s="89" t="n"/>
      <c r="X2722" s="87" t="n"/>
    </row>
    <row r="2723">
      <c r="A2723" s="13" t="n"/>
      <c r="B2723" s="14" t="n"/>
      <c r="C2723" s="14" t="n"/>
      <c r="D2723" s="14" t="n"/>
      <c r="E2723" s="13" t="n"/>
      <c r="F2723" s="13" t="n"/>
      <c r="G2723" s="14" t="n"/>
      <c r="H2723" s="15" t="n"/>
      <c r="I2723" s="15" t="n"/>
      <c r="J2723" s="40" t="n"/>
      <c r="K2723" s="15" t="n"/>
      <c r="L2723" s="15" t="n"/>
      <c r="M2723" s="15" t="n"/>
      <c r="N2723" s="14" t="n"/>
      <c r="O2723" s="13" t="n"/>
      <c r="P2723" s="14" t="n"/>
      <c r="Q2723" s="15">
        <f>IF(N2723="Sí",0,H2723-I2723-K2723)</f>
        <v/>
      </c>
      <c r="R2723" s="14">
        <f>F2723-TODAY()</f>
        <v/>
      </c>
      <c r="S2723" s="14">
        <f>IF(N2723="Sí","🟢 Pagado",IF(R2723&lt;0,"🔴 Vencido",IF(R2723&lt;=7,"🟡 Por vencer","")))</f>
        <v/>
      </c>
      <c r="T2723" s="88" t="n"/>
      <c r="U2723" s="89" t="n"/>
      <c r="V2723" s="89" t="n"/>
      <c r="W2723" s="89" t="n"/>
      <c r="X2723" s="87" t="n"/>
    </row>
    <row r="2724">
      <c r="A2724" s="13" t="n"/>
      <c r="B2724" s="14" t="n"/>
      <c r="C2724" s="14" t="n"/>
      <c r="D2724" s="14" t="n"/>
      <c r="E2724" s="13" t="n"/>
      <c r="F2724" s="13" t="n"/>
      <c r="G2724" s="14" t="n"/>
      <c r="H2724" s="15" t="n"/>
      <c r="I2724" s="15" t="n"/>
      <c r="J2724" s="40" t="n"/>
      <c r="K2724" s="15" t="n"/>
      <c r="L2724" s="15" t="n"/>
      <c r="M2724" s="15" t="n"/>
      <c r="N2724" s="14" t="n"/>
      <c r="O2724" s="13" t="n"/>
      <c r="P2724" s="14" t="n"/>
      <c r="Q2724" s="15">
        <f>IF(N2724="Sí",0,H2724-I2724-K2724)</f>
        <v/>
      </c>
      <c r="R2724" s="14">
        <f>F2724-TODAY()</f>
        <v/>
      </c>
      <c r="S2724" s="14">
        <f>IF(N2724="Sí","🟢 Pagado",IF(R2724&lt;0,"🔴 Vencido",IF(R2724&lt;=7,"🟡 Por vencer","")))</f>
        <v/>
      </c>
      <c r="T2724" s="88" t="n"/>
      <c r="U2724" s="89" t="n"/>
      <c r="V2724" s="89" t="n"/>
      <c r="W2724" s="89" t="n"/>
      <c r="X2724" s="87" t="n"/>
    </row>
    <row r="2725">
      <c r="A2725" s="13" t="n"/>
      <c r="B2725" s="14" t="n"/>
      <c r="C2725" s="14" t="n"/>
      <c r="D2725" s="14" t="n"/>
      <c r="E2725" s="13" t="n"/>
      <c r="F2725" s="13" t="n"/>
      <c r="G2725" s="14" t="n"/>
      <c r="H2725" s="15" t="n"/>
      <c r="I2725" s="15" t="n"/>
      <c r="J2725" s="40" t="n"/>
      <c r="K2725" s="15" t="n"/>
      <c r="L2725" s="15" t="n"/>
      <c r="M2725" s="15" t="n"/>
      <c r="N2725" s="14" t="n"/>
      <c r="O2725" s="13" t="n"/>
      <c r="P2725" s="14" t="n"/>
      <c r="Q2725" s="15">
        <f>IF(N2725="Sí",0,H2725-I2725-K2725)</f>
        <v/>
      </c>
      <c r="R2725" s="14">
        <f>F2725-TODAY()</f>
        <v/>
      </c>
      <c r="S2725" s="14">
        <f>IF(N2725="Sí","🟢 Pagado",IF(R2725&lt;0,"🔴 Vencido",IF(R2725&lt;=7,"🟡 Por vencer","")))</f>
        <v/>
      </c>
      <c r="T2725" s="88" t="n"/>
      <c r="U2725" s="89" t="n"/>
      <c r="V2725" s="89" t="n"/>
      <c r="W2725" s="89" t="n"/>
      <c r="X2725" s="87" t="n"/>
    </row>
    <row r="2726">
      <c r="A2726" s="13" t="n"/>
      <c r="B2726" s="14" t="n"/>
      <c r="C2726" s="14" t="n"/>
      <c r="D2726" s="14" t="n"/>
      <c r="E2726" s="13" t="n"/>
      <c r="F2726" s="13" t="n"/>
      <c r="G2726" s="14" t="n"/>
      <c r="H2726" s="15" t="n"/>
      <c r="I2726" s="15" t="n"/>
      <c r="J2726" s="40" t="n"/>
      <c r="K2726" s="15" t="n"/>
      <c r="L2726" s="15" t="n"/>
      <c r="M2726" s="15" t="n"/>
      <c r="N2726" s="14" t="n"/>
      <c r="O2726" s="13" t="n"/>
      <c r="P2726" s="14" t="n"/>
      <c r="Q2726" s="15">
        <f>IF(N2726="Sí",0,H2726-I2726-K2726)</f>
        <v/>
      </c>
      <c r="R2726" s="14">
        <f>F2726-TODAY()</f>
        <v/>
      </c>
      <c r="S2726" s="14">
        <f>IF(N2726="Sí","🟢 Pagado",IF(R2726&lt;0,"🔴 Vencido",IF(R2726&lt;=7,"🟡 Por vencer","")))</f>
        <v/>
      </c>
      <c r="T2726" s="88" t="n"/>
      <c r="U2726" s="89" t="n"/>
      <c r="V2726" s="89" t="n"/>
      <c r="W2726" s="89" t="n"/>
      <c r="X2726" s="87" t="n"/>
    </row>
    <row r="2727">
      <c r="A2727" s="13" t="n"/>
      <c r="B2727" s="14" t="n"/>
      <c r="C2727" s="14" t="n"/>
      <c r="D2727" s="14" t="n"/>
      <c r="E2727" s="13" t="n"/>
      <c r="F2727" s="13" t="n"/>
      <c r="G2727" s="14" t="n"/>
      <c r="H2727" s="15" t="n"/>
      <c r="I2727" s="15" t="n"/>
      <c r="J2727" s="40" t="n"/>
      <c r="K2727" s="15" t="n"/>
      <c r="L2727" s="15" t="n"/>
      <c r="M2727" s="15" t="n"/>
      <c r="N2727" s="14" t="n"/>
      <c r="O2727" s="13" t="n"/>
      <c r="P2727" s="14" t="n"/>
      <c r="Q2727" s="15">
        <f>IF(N2727="Sí",0,H2727-I2727-K2727)</f>
        <v/>
      </c>
      <c r="R2727" s="14">
        <f>F2727-TODAY()</f>
        <v/>
      </c>
      <c r="S2727" s="14">
        <f>IF(N2727="Sí","🟢 Pagado",IF(R2727&lt;0,"🔴 Vencido",IF(R2727&lt;=7,"🟡 Por vencer","")))</f>
        <v/>
      </c>
      <c r="T2727" s="88" t="n"/>
      <c r="U2727" s="89" t="n"/>
      <c r="V2727" s="89" t="n"/>
      <c r="W2727" s="89" t="n"/>
      <c r="X2727" s="87" t="n"/>
    </row>
    <row r="2728">
      <c r="A2728" s="13" t="n"/>
      <c r="B2728" s="14" t="n"/>
      <c r="C2728" s="14" t="n"/>
      <c r="D2728" s="14" t="n"/>
      <c r="E2728" s="13" t="n"/>
      <c r="F2728" s="13" t="n"/>
      <c r="G2728" s="14" t="n"/>
      <c r="H2728" s="15" t="n"/>
      <c r="I2728" s="15" t="n"/>
      <c r="J2728" s="40" t="n"/>
      <c r="K2728" s="15" t="n"/>
      <c r="L2728" s="15" t="n"/>
      <c r="M2728" s="15" t="n"/>
      <c r="N2728" s="14" t="n"/>
      <c r="O2728" s="13" t="n"/>
      <c r="P2728" s="14" t="n"/>
      <c r="Q2728" s="15">
        <f>IF(N2728="Sí",0,H2728-I2728-K2728)</f>
        <v/>
      </c>
      <c r="R2728" s="14">
        <f>F2728-TODAY()</f>
        <v/>
      </c>
      <c r="S2728" s="14">
        <f>IF(N2728="Sí","🟢 Pagado",IF(R2728&lt;0,"🔴 Vencido",IF(R2728&lt;=7,"🟡 Por vencer","")))</f>
        <v/>
      </c>
      <c r="T2728" s="88" t="n"/>
      <c r="U2728" s="89" t="n"/>
      <c r="V2728" s="89" t="n"/>
      <c r="W2728" s="89" t="n"/>
      <c r="X2728" s="87" t="n"/>
    </row>
    <row r="2729">
      <c r="A2729" s="13" t="n"/>
      <c r="B2729" s="14" t="n"/>
      <c r="C2729" s="14" t="n"/>
      <c r="D2729" s="14" t="n"/>
      <c r="E2729" s="13" t="n"/>
      <c r="F2729" s="13" t="n"/>
      <c r="G2729" s="14" t="n"/>
      <c r="H2729" s="15" t="n"/>
      <c r="I2729" s="15" t="n"/>
      <c r="J2729" s="40" t="n"/>
      <c r="K2729" s="15" t="n"/>
      <c r="L2729" s="15" t="n"/>
      <c r="M2729" s="15" t="n"/>
      <c r="N2729" s="14" t="n"/>
      <c r="O2729" s="13" t="n"/>
      <c r="P2729" s="14" t="n"/>
      <c r="Q2729" s="15">
        <f>IF(N2729="Sí",0,H2729-I2729-K2729)</f>
        <v/>
      </c>
      <c r="R2729" s="14">
        <f>F2729-TODAY()</f>
        <v/>
      </c>
      <c r="S2729" s="14">
        <f>IF(N2729="Sí","🟢 Pagado",IF(R2729&lt;0,"🔴 Vencido",IF(R2729&lt;=7,"🟡 Por vencer","")))</f>
        <v/>
      </c>
      <c r="T2729" s="88" t="n"/>
      <c r="U2729" s="89" t="n"/>
      <c r="V2729" s="89" t="n"/>
      <c r="W2729" s="89" t="n"/>
      <c r="X2729" s="87" t="n"/>
    </row>
    <row r="2730">
      <c r="A2730" s="13" t="n"/>
      <c r="B2730" s="14" t="n"/>
      <c r="C2730" s="14" t="n"/>
      <c r="D2730" s="14" t="n"/>
      <c r="E2730" s="13" t="n"/>
      <c r="F2730" s="13" t="n"/>
      <c r="G2730" s="14" t="n"/>
      <c r="H2730" s="15" t="n"/>
      <c r="I2730" s="15" t="n"/>
      <c r="J2730" s="40" t="n"/>
      <c r="K2730" s="15" t="n"/>
      <c r="L2730" s="15" t="n"/>
      <c r="M2730" s="15" t="n"/>
      <c r="N2730" s="14" t="n"/>
      <c r="O2730" s="13" t="n"/>
      <c r="P2730" s="14" t="n"/>
      <c r="Q2730" s="15">
        <f>IF(N2730="Sí",0,H2730-I2730-K2730)</f>
        <v/>
      </c>
      <c r="R2730" s="14">
        <f>F2730-TODAY()</f>
        <v/>
      </c>
      <c r="S2730" s="14">
        <f>IF(N2730="Sí","🟢 Pagado",IF(R2730&lt;0,"🔴 Vencido",IF(R2730&lt;=7,"🟡 Por vencer","")))</f>
        <v/>
      </c>
      <c r="T2730" s="88" t="n"/>
      <c r="U2730" s="89" t="n"/>
      <c r="V2730" s="89" t="n"/>
      <c r="W2730" s="89" t="n"/>
      <c r="X2730" s="87" t="n"/>
    </row>
    <row r="2731">
      <c r="A2731" s="13" t="n"/>
      <c r="B2731" s="14" t="n"/>
      <c r="C2731" s="14" t="n"/>
      <c r="D2731" s="14" t="n"/>
      <c r="E2731" s="13" t="n"/>
      <c r="F2731" s="13" t="n"/>
      <c r="G2731" s="14" t="n"/>
      <c r="H2731" s="15" t="n"/>
      <c r="I2731" s="15" t="n"/>
      <c r="J2731" s="40" t="n"/>
      <c r="K2731" s="15" t="n"/>
      <c r="L2731" s="15" t="n"/>
      <c r="M2731" s="15" t="n"/>
      <c r="N2731" s="14" t="n"/>
      <c r="O2731" s="13" t="n"/>
      <c r="P2731" s="14" t="n"/>
      <c r="Q2731" s="15">
        <f>IF(N2731="Sí",0,H2731-I2731-K2731)</f>
        <v/>
      </c>
      <c r="R2731" s="14">
        <f>F2731-TODAY()</f>
        <v/>
      </c>
      <c r="S2731" s="14">
        <f>IF(N2731="Sí","🟢 Pagado",IF(R2731&lt;0,"🔴 Vencido",IF(R2731&lt;=7,"🟡 Por vencer","")))</f>
        <v/>
      </c>
      <c r="T2731" s="88" t="n"/>
      <c r="U2731" s="89" t="n"/>
      <c r="V2731" s="89" t="n"/>
      <c r="W2731" s="89" t="n"/>
      <c r="X2731" s="87" t="n"/>
    </row>
    <row r="2732">
      <c r="A2732" s="13" t="n"/>
      <c r="B2732" s="14" t="n"/>
      <c r="C2732" s="14" t="n"/>
      <c r="D2732" s="14" t="n"/>
      <c r="E2732" s="13" t="n"/>
      <c r="F2732" s="13" t="n"/>
      <c r="G2732" s="14" t="n"/>
      <c r="H2732" s="15" t="n"/>
      <c r="I2732" s="15" t="n"/>
      <c r="J2732" s="40" t="n"/>
      <c r="K2732" s="15" t="n"/>
      <c r="L2732" s="15" t="n"/>
      <c r="M2732" s="15" t="n"/>
      <c r="N2732" s="14" t="n"/>
      <c r="O2732" s="13" t="n"/>
      <c r="P2732" s="14" t="n"/>
      <c r="Q2732" s="15">
        <f>IF(N2732="Sí",0,H2732-I2732-K2732)</f>
        <v/>
      </c>
      <c r="R2732" s="14">
        <f>F2732-TODAY()</f>
        <v/>
      </c>
      <c r="S2732" s="14">
        <f>IF(N2732="Sí","🟢 Pagado",IF(R2732&lt;0,"🔴 Vencido",IF(R2732&lt;=7,"🟡 Por vencer","")))</f>
        <v/>
      </c>
      <c r="T2732" s="88" t="n"/>
      <c r="U2732" s="89" t="n"/>
      <c r="V2732" s="89" t="n"/>
      <c r="W2732" s="89" t="n"/>
      <c r="X2732" s="87" t="n"/>
    </row>
    <row r="2733">
      <c r="A2733" s="13" t="n"/>
      <c r="B2733" s="14" t="n"/>
      <c r="C2733" s="14" t="n"/>
      <c r="D2733" s="14" t="n"/>
      <c r="E2733" s="13" t="n"/>
      <c r="F2733" s="13" t="n"/>
      <c r="G2733" s="14" t="n"/>
      <c r="H2733" s="15" t="n"/>
      <c r="I2733" s="15" t="n"/>
      <c r="J2733" s="40" t="n"/>
      <c r="K2733" s="15" t="n"/>
      <c r="L2733" s="15" t="n"/>
      <c r="M2733" s="15" t="n"/>
      <c r="N2733" s="14" t="n"/>
      <c r="O2733" s="13" t="n"/>
      <c r="P2733" s="14" t="n"/>
      <c r="Q2733" s="15">
        <f>IF(N2733="Sí",0,H2733-I2733-K2733)</f>
        <v/>
      </c>
      <c r="R2733" s="14">
        <f>F2733-TODAY()</f>
        <v/>
      </c>
      <c r="S2733" s="14">
        <f>IF(N2733="Sí","🟢 Pagado",IF(R2733&lt;0,"🔴 Vencido",IF(R2733&lt;=7,"🟡 Por vencer","")))</f>
        <v/>
      </c>
      <c r="T2733" s="88" t="n"/>
      <c r="U2733" s="89" t="n"/>
      <c r="V2733" s="89" t="n"/>
      <c r="W2733" s="89" t="n"/>
      <c r="X2733" s="87" t="n"/>
    </row>
    <row r="2734">
      <c r="A2734" s="13" t="n"/>
      <c r="B2734" s="14" t="n"/>
      <c r="C2734" s="14" t="n"/>
      <c r="D2734" s="14" t="n"/>
      <c r="E2734" s="13" t="n"/>
      <c r="F2734" s="13" t="n"/>
      <c r="G2734" s="14" t="n"/>
      <c r="H2734" s="15" t="n"/>
      <c r="I2734" s="15" t="n"/>
      <c r="J2734" s="40" t="n"/>
      <c r="K2734" s="15" t="n"/>
      <c r="L2734" s="15" t="n"/>
      <c r="M2734" s="15" t="n"/>
      <c r="N2734" s="14" t="n"/>
      <c r="O2734" s="13" t="n"/>
      <c r="P2734" s="14" t="n"/>
      <c r="Q2734" s="15">
        <f>IF(N2734="Sí",0,H2734-I2734-K2734)</f>
        <v/>
      </c>
      <c r="R2734" s="14">
        <f>F2734-TODAY()</f>
        <v/>
      </c>
      <c r="S2734" s="14">
        <f>IF(N2734="Sí","🟢 Pagado",IF(R2734&lt;0,"🔴 Vencido",IF(R2734&lt;=7,"🟡 Por vencer","")))</f>
        <v/>
      </c>
      <c r="T2734" s="88" t="n"/>
      <c r="U2734" s="89" t="n"/>
      <c r="V2734" s="89" t="n"/>
      <c r="W2734" s="89" t="n"/>
      <c r="X2734" s="87" t="n"/>
    </row>
    <row r="2735">
      <c r="A2735" s="13" t="n"/>
      <c r="B2735" s="14" t="n"/>
      <c r="C2735" s="14" t="n"/>
      <c r="D2735" s="14" t="n"/>
      <c r="E2735" s="13" t="n"/>
      <c r="F2735" s="13" t="n"/>
      <c r="G2735" s="14" t="n"/>
      <c r="H2735" s="15" t="n"/>
      <c r="I2735" s="15" t="n"/>
      <c r="J2735" s="40" t="n"/>
      <c r="K2735" s="15" t="n"/>
      <c r="L2735" s="15" t="n"/>
      <c r="M2735" s="15" t="n"/>
      <c r="N2735" s="14" t="n"/>
      <c r="O2735" s="13" t="n"/>
      <c r="P2735" s="14" t="n"/>
      <c r="Q2735" s="15">
        <f>IF(N2735="Sí",0,H2735-I2735-K2735)</f>
        <v/>
      </c>
      <c r="R2735" s="14">
        <f>F2735-TODAY()</f>
        <v/>
      </c>
      <c r="S2735" s="14">
        <f>IF(N2735="Sí","🟢 Pagado",IF(R2735&lt;0,"🔴 Vencido",IF(R2735&lt;=7,"🟡 Por vencer","")))</f>
        <v/>
      </c>
      <c r="T2735" s="88" t="n"/>
      <c r="U2735" s="89" t="n"/>
      <c r="V2735" s="89" t="n"/>
      <c r="W2735" s="89" t="n"/>
      <c r="X2735" s="87" t="n"/>
    </row>
    <row r="2736">
      <c r="A2736" s="13" t="n"/>
      <c r="B2736" s="14" t="n"/>
      <c r="C2736" s="14" t="n"/>
      <c r="D2736" s="14" t="n"/>
      <c r="E2736" s="13" t="n"/>
      <c r="F2736" s="13" t="n"/>
      <c r="G2736" s="14" t="n"/>
      <c r="H2736" s="15" t="n"/>
      <c r="I2736" s="15" t="n"/>
      <c r="J2736" s="40" t="n"/>
      <c r="K2736" s="15" t="n"/>
      <c r="L2736" s="15" t="n"/>
      <c r="M2736" s="15" t="n"/>
      <c r="N2736" s="14" t="n"/>
      <c r="O2736" s="13" t="n"/>
      <c r="P2736" s="14" t="n"/>
      <c r="Q2736" s="15">
        <f>IF(N2736="Sí",0,H2736-I2736-K2736)</f>
        <v/>
      </c>
      <c r="R2736" s="14">
        <f>F2736-TODAY()</f>
        <v/>
      </c>
      <c r="S2736" s="14">
        <f>IF(N2736="Sí","🟢 Pagado",IF(R2736&lt;0,"🔴 Vencido",IF(R2736&lt;=7,"🟡 Por vencer","")))</f>
        <v/>
      </c>
      <c r="T2736" s="88" t="n"/>
      <c r="U2736" s="89" t="n"/>
      <c r="V2736" s="89" t="n"/>
      <c r="W2736" s="89" t="n"/>
      <c r="X2736" s="87" t="n"/>
    </row>
    <row r="2737">
      <c r="A2737" s="13" t="n"/>
      <c r="B2737" s="14" t="n"/>
      <c r="C2737" s="14" t="n"/>
      <c r="D2737" s="14" t="n"/>
      <c r="E2737" s="13" t="n"/>
      <c r="F2737" s="13" t="n"/>
      <c r="G2737" s="14" t="n"/>
      <c r="H2737" s="15" t="n"/>
      <c r="I2737" s="15" t="n"/>
      <c r="J2737" s="40" t="n"/>
      <c r="K2737" s="15" t="n"/>
      <c r="L2737" s="15" t="n"/>
      <c r="M2737" s="15" t="n"/>
      <c r="N2737" s="14" t="n"/>
      <c r="O2737" s="13" t="n"/>
      <c r="P2737" s="14" t="n"/>
      <c r="Q2737" s="15">
        <f>IF(N2737="Sí",0,H2737-I2737-K2737)</f>
        <v/>
      </c>
      <c r="R2737" s="14">
        <f>F2737-TODAY()</f>
        <v/>
      </c>
      <c r="S2737" s="14">
        <f>IF(N2737="Sí","🟢 Pagado",IF(R2737&lt;0,"🔴 Vencido",IF(R2737&lt;=7,"🟡 Por vencer","")))</f>
        <v/>
      </c>
      <c r="T2737" s="88" t="n"/>
      <c r="U2737" s="89" t="n"/>
      <c r="V2737" s="89" t="n"/>
      <c r="W2737" s="89" t="n"/>
      <c r="X2737" s="87" t="n"/>
    </row>
    <row r="2738">
      <c r="A2738" s="13" t="n"/>
      <c r="B2738" s="14" t="n"/>
      <c r="C2738" s="14" t="n"/>
      <c r="D2738" s="14" t="n"/>
      <c r="E2738" s="13" t="n"/>
      <c r="F2738" s="13" t="n"/>
      <c r="G2738" s="14" t="n"/>
      <c r="H2738" s="15" t="n"/>
      <c r="I2738" s="15" t="n"/>
      <c r="J2738" s="40" t="n"/>
      <c r="K2738" s="15" t="n"/>
      <c r="L2738" s="15" t="n"/>
      <c r="M2738" s="15" t="n"/>
      <c r="N2738" s="14" t="n"/>
      <c r="O2738" s="13" t="n"/>
      <c r="P2738" s="14" t="n"/>
      <c r="Q2738" s="15">
        <f>IF(N2738="Sí",0,H2738-I2738-K2738)</f>
        <v/>
      </c>
      <c r="R2738" s="14">
        <f>F2738-TODAY()</f>
        <v/>
      </c>
      <c r="S2738" s="14">
        <f>IF(N2738="Sí","🟢 Pagado",IF(R2738&lt;0,"🔴 Vencido",IF(R2738&lt;=7,"🟡 Por vencer","")))</f>
        <v/>
      </c>
      <c r="T2738" s="88" t="n"/>
      <c r="U2738" s="89" t="n"/>
      <c r="V2738" s="89" t="n"/>
      <c r="W2738" s="89" t="n"/>
      <c r="X2738" s="87" t="n"/>
    </row>
    <row r="2739">
      <c r="A2739" s="13" t="n"/>
      <c r="B2739" s="14" t="n"/>
      <c r="C2739" s="14" t="n"/>
      <c r="D2739" s="14" t="n"/>
      <c r="E2739" s="13" t="n"/>
      <c r="F2739" s="13" t="n"/>
      <c r="G2739" s="14" t="n"/>
      <c r="H2739" s="15" t="n"/>
      <c r="I2739" s="15" t="n"/>
      <c r="J2739" s="40" t="n"/>
      <c r="K2739" s="15" t="n"/>
      <c r="L2739" s="15" t="n"/>
      <c r="M2739" s="15" t="n"/>
      <c r="N2739" s="14" t="n"/>
      <c r="O2739" s="13" t="n"/>
      <c r="P2739" s="14" t="n"/>
      <c r="Q2739" s="15">
        <f>IF(N2739="Sí",0,H2739-I2739-K2739)</f>
        <v/>
      </c>
      <c r="R2739" s="14">
        <f>F2739-TODAY()</f>
        <v/>
      </c>
      <c r="S2739" s="14">
        <f>IF(N2739="Sí","🟢 Pagado",IF(R2739&lt;0,"🔴 Vencido",IF(R2739&lt;=7,"🟡 Por vencer","")))</f>
        <v/>
      </c>
      <c r="T2739" s="88" t="n"/>
      <c r="U2739" s="89" t="n"/>
      <c r="V2739" s="89" t="n"/>
      <c r="W2739" s="89" t="n"/>
      <c r="X2739" s="87" t="n"/>
    </row>
    <row r="2740">
      <c r="A2740" s="13" t="n"/>
      <c r="B2740" s="14" t="n"/>
      <c r="C2740" s="14" t="n"/>
      <c r="D2740" s="14" t="n"/>
      <c r="E2740" s="13" t="n"/>
      <c r="F2740" s="13" t="n"/>
      <c r="G2740" s="14" t="n"/>
      <c r="H2740" s="15" t="n"/>
      <c r="I2740" s="15" t="n"/>
      <c r="J2740" s="40" t="n"/>
      <c r="K2740" s="15" t="n"/>
      <c r="L2740" s="15" t="n"/>
      <c r="M2740" s="15" t="n"/>
      <c r="N2740" s="14" t="n"/>
      <c r="O2740" s="13" t="n"/>
      <c r="P2740" s="14" t="n"/>
      <c r="Q2740" s="15">
        <f>IF(N2740="Sí",0,H2740-I2740-K2740)</f>
        <v/>
      </c>
      <c r="R2740" s="14">
        <f>F2740-TODAY()</f>
        <v/>
      </c>
      <c r="S2740" s="14">
        <f>IF(N2740="Sí","🟢 Pagado",IF(R2740&lt;0,"🔴 Vencido",IF(R2740&lt;=7,"🟡 Por vencer","")))</f>
        <v/>
      </c>
      <c r="T2740" s="88" t="n"/>
      <c r="U2740" s="89" t="n"/>
      <c r="V2740" s="89" t="n"/>
      <c r="W2740" s="89" t="n"/>
      <c r="X2740" s="87" t="n"/>
    </row>
    <row r="2741">
      <c r="A2741" s="13" t="n"/>
      <c r="B2741" s="14" t="n"/>
      <c r="C2741" s="14" t="n"/>
      <c r="D2741" s="14" t="n"/>
      <c r="E2741" s="13" t="n"/>
      <c r="F2741" s="13" t="n"/>
      <c r="G2741" s="14" t="n"/>
      <c r="H2741" s="15" t="n"/>
      <c r="I2741" s="15" t="n"/>
      <c r="J2741" s="40" t="n"/>
      <c r="K2741" s="15" t="n"/>
      <c r="L2741" s="15" t="n"/>
      <c r="M2741" s="15" t="n"/>
      <c r="N2741" s="14" t="n"/>
      <c r="O2741" s="13" t="n"/>
      <c r="P2741" s="14" t="n"/>
      <c r="Q2741" s="15">
        <f>IF(N2741="Sí",0,H2741-I2741-K2741)</f>
        <v/>
      </c>
      <c r="R2741" s="14">
        <f>F2741-TODAY()</f>
        <v/>
      </c>
      <c r="S2741" s="14">
        <f>IF(N2741="Sí","🟢 Pagado",IF(R2741&lt;0,"🔴 Vencido",IF(R2741&lt;=7,"🟡 Por vencer","")))</f>
        <v/>
      </c>
      <c r="T2741" s="88" t="n"/>
      <c r="U2741" s="89" t="n"/>
      <c r="V2741" s="89" t="n"/>
      <c r="W2741" s="89" t="n"/>
      <c r="X2741" s="87" t="n"/>
    </row>
    <row r="2742">
      <c r="A2742" s="13" t="n"/>
      <c r="B2742" s="14" t="n"/>
      <c r="C2742" s="14" t="n"/>
      <c r="D2742" s="14" t="n"/>
      <c r="E2742" s="13" t="n"/>
      <c r="F2742" s="13" t="n"/>
      <c r="G2742" s="14" t="n"/>
      <c r="H2742" s="15" t="n"/>
      <c r="I2742" s="15" t="n"/>
      <c r="J2742" s="40" t="n"/>
      <c r="K2742" s="15" t="n"/>
      <c r="L2742" s="15" t="n"/>
      <c r="M2742" s="15" t="n"/>
      <c r="N2742" s="14" t="n"/>
      <c r="O2742" s="13" t="n"/>
      <c r="P2742" s="14" t="n"/>
      <c r="Q2742" s="15">
        <f>IF(N2742="Sí",0,H2742-I2742-K2742)</f>
        <v/>
      </c>
      <c r="R2742" s="14">
        <f>F2742-TODAY()</f>
        <v/>
      </c>
      <c r="S2742" s="14">
        <f>IF(N2742="Sí","🟢 Pagado",IF(R2742&lt;0,"🔴 Vencido",IF(R2742&lt;=7,"🟡 Por vencer","")))</f>
        <v/>
      </c>
      <c r="T2742" s="88" t="n"/>
      <c r="U2742" s="89" t="n"/>
      <c r="V2742" s="89" t="n"/>
      <c r="W2742" s="89" t="n"/>
      <c r="X2742" s="87" t="n"/>
    </row>
    <row r="2743">
      <c r="A2743" s="13" t="n"/>
      <c r="B2743" s="14" t="n"/>
      <c r="C2743" s="14" t="n"/>
      <c r="D2743" s="14" t="n"/>
      <c r="E2743" s="13" t="n"/>
      <c r="F2743" s="13" t="n"/>
      <c r="G2743" s="14" t="n"/>
      <c r="H2743" s="15" t="n"/>
      <c r="I2743" s="15" t="n"/>
      <c r="J2743" s="40" t="n"/>
      <c r="K2743" s="15" t="n"/>
      <c r="L2743" s="15" t="n"/>
      <c r="M2743" s="15" t="n"/>
      <c r="N2743" s="14" t="n"/>
      <c r="O2743" s="13" t="n"/>
      <c r="P2743" s="14" t="n"/>
      <c r="Q2743" s="15">
        <f>IF(N2743="Sí",0,H2743-I2743-K2743)</f>
        <v/>
      </c>
      <c r="R2743" s="14">
        <f>F2743-TODAY()</f>
        <v/>
      </c>
      <c r="S2743" s="14">
        <f>IF(N2743="Sí","🟢 Pagado",IF(R2743&lt;0,"🔴 Vencido",IF(R2743&lt;=7,"🟡 Por vencer","")))</f>
        <v/>
      </c>
      <c r="T2743" s="88" t="n"/>
      <c r="U2743" s="89" t="n"/>
      <c r="V2743" s="89" t="n"/>
      <c r="W2743" s="89" t="n"/>
      <c r="X2743" s="87" t="n"/>
    </row>
    <row r="2744">
      <c r="A2744" s="13" t="n"/>
      <c r="B2744" s="14" t="n"/>
      <c r="C2744" s="14" t="n"/>
      <c r="D2744" s="14" t="n"/>
      <c r="E2744" s="13" t="n"/>
      <c r="F2744" s="13" t="n"/>
      <c r="G2744" s="14" t="n"/>
      <c r="H2744" s="15" t="n"/>
      <c r="I2744" s="15" t="n"/>
      <c r="J2744" s="40" t="n"/>
      <c r="K2744" s="15" t="n"/>
      <c r="L2744" s="15" t="n"/>
      <c r="M2744" s="15" t="n"/>
      <c r="N2744" s="14" t="n"/>
      <c r="O2744" s="13" t="n"/>
      <c r="P2744" s="14" t="n"/>
      <c r="Q2744" s="15">
        <f>IF(N2744="Sí",0,H2744-I2744-K2744)</f>
        <v/>
      </c>
      <c r="R2744" s="14">
        <f>F2744-TODAY()</f>
        <v/>
      </c>
      <c r="S2744" s="14">
        <f>IF(N2744="Sí","🟢 Pagado",IF(R2744&lt;0,"🔴 Vencido",IF(R2744&lt;=7,"🟡 Por vencer","")))</f>
        <v/>
      </c>
      <c r="T2744" s="88" t="n"/>
      <c r="U2744" s="89" t="n"/>
      <c r="V2744" s="89" t="n"/>
      <c r="W2744" s="89" t="n"/>
      <c r="X2744" s="87" t="n"/>
    </row>
    <row r="2745">
      <c r="A2745" s="13" t="n"/>
      <c r="B2745" s="14" t="n"/>
      <c r="C2745" s="14" t="n"/>
      <c r="D2745" s="14" t="n"/>
      <c r="E2745" s="13" t="n"/>
      <c r="F2745" s="13" t="n"/>
      <c r="G2745" s="14" t="n"/>
      <c r="H2745" s="15" t="n"/>
      <c r="I2745" s="15" t="n"/>
      <c r="J2745" s="40" t="n"/>
      <c r="K2745" s="15" t="n"/>
      <c r="L2745" s="15" t="n"/>
      <c r="M2745" s="15" t="n"/>
      <c r="N2745" s="14" t="n"/>
      <c r="O2745" s="13" t="n"/>
      <c r="P2745" s="14" t="n"/>
      <c r="Q2745" s="15">
        <f>IF(N2745="Sí",0,H2745-I2745-K2745)</f>
        <v/>
      </c>
      <c r="R2745" s="14">
        <f>F2745-TODAY()</f>
        <v/>
      </c>
      <c r="S2745" s="14">
        <f>IF(N2745="Sí","🟢 Pagado",IF(R2745&lt;0,"🔴 Vencido",IF(R2745&lt;=7,"🟡 Por vencer","")))</f>
        <v/>
      </c>
      <c r="T2745" s="88" t="n"/>
      <c r="U2745" s="89" t="n"/>
      <c r="V2745" s="89" t="n"/>
      <c r="W2745" s="89" t="n"/>
      <c r="X2745" s="87" t="n"/>
    </row>
    <row r="2746">
      <c r="A2746" s="13" t="n"/>
      <c r="B2746" s="14" t="n"/>
      <c r="C2746" s="14" t="n"/>
      <c r="D2746" s="14" t="n"/>
      <c r="E2746" s="13" t="n"/>
      <c r="F2746" s="13" t="n"/>
      <c r="G2746" s="14" t="n"/>
      <c r="H2746" s="15" t="n"/>
      <c r="I2746" s="15" t="n"/>
      <c r="J2746" s="40" t="n"/>
      <c r="K2746" s="15" t="n"/>
      <c r="L2746" s="15" t="n"/>
      <c r="M2746" s="15" t="n"/>
      <c r="N2746" s="14" t="n"/>
      <c r="O2746" s="13" t="n"/>
      <c r="P2746" s="14" t="n"/>
      <c r="Q2746" s="15">
        <f>IF(N2746="Sí",0,H2746-I2746-K2746)</f>
        <v/>
      </c>
      <c r="R2746" s="14">
        <f>F2746-TODAY()</f>
        <v/>
      </c>
      <c r="S2746" s="14">
        <f>IF(N2746="Sí","🟢 Pagado",IF(R2746&lt;0,"🔴 Vencido",IF(R2746&lt;=7,"🟡 Por vencer","")))</f>
        <v/>
      </c>
      <c r="T2746" s="88" t="n"/>
      <c r="U2746" s="89" t="n"/>
      <c r="V2746" s="89" t="n"/>
      <c r="W2746" s="89" t="n"/>
      <c r="X2746" s="87" t="n"/>
    </row>
    <row r="2747">
      <c r="A2747" s="13" t="n"/>
      <c r="B2747" s="14" t="n"/>
      <c r="C2747" s="14" t="n"/>
      <c r="D2747" s="14" t="n"/>
      <c r="E2747" s="13" t="n"/>
      <c r="F2747" s="13" t="n"/>
      <c r="G2747" s="14" t="n"/>
      <c r="H2747" s="15" t="n"/>
      <c r="I2747" s="15" t="n"/>
      <c r="J2747" s="40" t="n"/>
      <c r="K2747" s="15" t="n"/>
      <c r="L2747" s="15" t="n"/>
      <c r="M2747" s="15" t="n"/>
      <c r="N2747" s="14" t="n"/>
      <c r="O2747" s="13" t="n"/>
      <c r="P2747" s="14" t="n"/>
      <c r="Q2747" s="15">
        <f>IF(N2747="Sí",0,H2747-I2747-K2747)</f>
        <v/>
      </c>
      <c r="R2747" s="14">
        <f>F2747-TODAY()</f>
        <v/>
      </c>
      <c r="S2747" s="14">
        <f>IF(N2747="Sí","🟢 Pagado",IF(R2747&lt;0,"🔴 Vencido",IF(R2747&lt;=7,"🟡 Por vencer","")))</f>
        <v/>
      </c>
      <c r="T2747" s="88" t="n"/>
      <c r="U2747" s="89" t="n"/>
      <c r="V2747" s="89" t="n"/>
      <c r="W2747" s="89" t="n"/>
      <c r="X2747" s="87" t="n"/>
    </row>
    <row r="2748">
      <c r="A2748" s="13" t="n"/>
      <c r="B2748" s="14" t="n"/>
      <c r="C2748" s="14" t="n"/>
      <c r="D2748" s="14" t="n"/>
      <c r="E2748" s="13" t="n"/>
      <c r="F2748" s="13" t="n"/>
      <c r="G2748" s="14" t="n"/>
      <c r="H2748" s="15" t="n"/>
      <c r="I2748" s="15" t="n"/>
      <c r="J2748" s="40" t="n"/>
      <c r="K2748" s="15" t="n"/>
      <c r="L2748" s="15" t="n"/>
      <c r="M2748" s="15" t="n"/>
      <c r="N2748" s="14" t="n"/>
      <c r="O2748" s="13" t="n"/>
      <c r="P2748" s="14" t="n"/>
      <c r="Q2748" s="15">
        <f>IF(N2748="Sí",0,H2748-I2748-K2748)</f>
        <v/>
      </c>
      <c r="R2748" s="14">
        <f>F2748-TODAY()</f>
        <v/>
      </c>
      <c r="S2748" s="14">
        <f>IF(N2748="Sí","🟢 Pagado",IF(R2748&lt;0,"🔴 Vencido",IF(R2748&lt;=7,"🟡 Por vencer","")))</f>
        <v/>
      </c>
      <c r="T2748" s="88" t="n"/>
      <c r="U2748" s="89" t="n"/>
      <c r="V2748" s="89" t="n"/>
      <c r="W2748" s="89" t="n"/>
      <c r="X2748" s="87" t="n"/>
    </row>
    <row r="2749">
      <c r="A2749" s="13" t="n"/>
      <c r="B2749" s="14" t="n"/>
      <c r="C2749" s="14" t="n"/>
      <c r="D2749" s="14" t="n"/>
      <c r="E2749" s="13" t="n"/>
      <c r="F2749" s="13" t="n"/>
      <c r="G2749" s="14" t="n"/>
      <c r="H2749" s="15" t="n"/>
      <c r="I2749" s="15" t="n"/>
      <c r="J2749" s="40" t="n"/>
      <c r="K2749" s="15" t="n"/>
      <c r="L2749" s="15" t="n"/>
      <c r="M2749" s="15" t="n"/>
      <c r="N2749" s="14" t="n"/>
      <c r="O2749" s="13" t="n"/>
      <c r="P2749" s="14" t="n"/>
      <c r="Q2749" s="15">
        <f>IF(N2749="Sí",0,H2749-I2749-K2749)</f>
        <v/>
      </c>
      <c r="R2749" s="14">
        <f>F2749-TODAY()</f>
        <v/>
      </c>
      <c r="S2749" s="14">
        <f>IF(N2749="Sí","🟢 Pagado",IF(R2749&lt;0,"🔴 Vencido",IF(R2749&lt;=7,"🟡 Por vencer","")))</f>
        <v/>
      </c>
      <c r="T2749" s="88" t="n"/>
      <c r="U2749" s="89" t="n"/>
      <c r="V2749" s="89" t="n"/>
      <c r="W2749" s="89" t="n"/>
      <c r="X2749" s="87" t="n"/>
    </row>
    <row r="2750">
      <c r="A2750" s="13" t="n"/>
      <c r="B2750" s="14" t="n"/>
      <c r="C2750" s="14" t="n"/>
      <c r="D2750" s="14" t="n"/>
      <c r="E2750" s="13" t="n"/>
      <c r="F2750" s="13" t="n"/>
      <c r="G2750" s="14" t="n"/>
      <c r="H2750" s="15" t="n"/>
      <c r="I2750" s="15" t="n"/>
      <c r="J2750" s="40" t="n"/>
      <c r="K2750" s="15" t="n"/>
      <c r="L2750" s="15" t="n"/>
      <c r="M2750" s="15" t="n"/>
      <c r="N2750" s="14" t="n"/>
      <c r="O2750" s="13" t="n"/>
      <c r="P2750" s="14" t="n"/>
      <c r="Q2750" s="15">
        <f>IF(N2750="Sí",0,H2750-I2750-K2750)</f>
        <v/>
      </c>
      <c r="R2750" s="14">
        <f>F2750-TODAY()</f>
        <v/>
      </c>
      <c r="S2750" s="14">
        <f>IF(N2750="Sí","🟢 Pagado",IF(R2750&lt;0,"🔴 Vencido",IF(R2750&lt;=7,"🟡 Por vencer","")))</f>
        <v/>
      </c>
      <c r="T2750" s="88" t="n"/>
      <c r="U2750" s="89" t="n"/>
      <c r="V2750" s="89" t="n"/>
      <c r="W2750" s="89" t="n"/>
      <c r="X2750" s="87" t="n"/>
    </row>
    <row r="2751">
      <c r="A2751" s="13" t="n"/>
      <c r="B2751" s="14" t="n"/>
      <c r="C2751" s="14" t="n"/>
      <c r="D2751" s="14" t="n"/>
      <c r="E2751" s="13" t="n"/>
      <c r="F2751" s="13" t="n"/>
      <c r="G2751" s="14" t="n"/>
      <c r="H2751" s="15" t="n"/>
      <c r="I2751" s="15" t="n"/>
      <c r="J2751" s="40" t="n"/>
      <c r="K2751" s="15" t="n"/>
      <c r="L2751" s="15" t="n"/>
      <c r="M2751" s="15" t="n"/>
      <c r="N2751" s="14" t="n"/>
      <c r="O2751" s="13" t="n"/>
      <c r="P2751" s="14" t="n"/>
      <c r="Q2751" s="15">
        <f>IF(N2751="Sí",0,H2751-I2751-K2751)</f>
        <v/>
      </c>
      <c r="R2751" s="14">
        <f>F2751-TODAY()</f>
        <v/>
      </c>
      <c r="S2751" s="14">
        <f>IF(N2751="Sí","🟢 Pagado",IF(R2751&lt;0,"🔴 Vencido",IF(R2751&lt;=7,"🟡 Por vencer","")))</f>
        <v/>
      </c>
      <c r="T2751" s="88" t="n"/>
      <c r="U2751" s="89" t="n"/>
      <c r="V2751" s="89" t="n"/>
      <c r="W2751" s="89" t="n"/>
      <c r="X2751" s="87" t="n"/>
    </row>
    <row r="2752">
      <c r="A2752" s="13" t="n"/>
      <c r="B2752" s="14" t="n"/>
      <c r="C2752" s="14" t="n"/>
      <c r="D2752" s="14" t="n"/>
      <c r="E2752" s="13" t="n"/>
      <c r="F2752" s="13" t="n"/>
      <c r="G2752" s="14" t="n"/>
      <c r="H2752" s="15" t="n"/>
      <c r="I2752" s="15" t="n"/>
      <c r="J2752" s="40" t="n"/>
      <c r="K2752" s="15" t="n"/>
      <c r="L2752" s="15" t="n"/>
      <c r="M2752" s="15" t="n"/>
      <c r="N2752" s="14" t="n"/>
      <c r="O2752" s="13" t="n"/>
      <c r="P2752" s="14" t="n"/>
      <c r="Q2752" s="15">
        <f>IF(N2752="Sí",0,H2752-I2752-K2752)</f>
        <v/>
      </c>
      <c r="R2752" s="14">
        <f>F2752-TODAY()</f>
        <v/>
      </c>
      <c r="S2752" s="14">
        <f>IF(N2752="Sí","🟢 Pagado",IF(R2752&lt;0,"🔴 Vencido",IF(R2752&lt;=7,"🟡 Por vencer","")))</f>
        <v/>
      </c>
      <c r="T2752" s="88" t="n"/>
      <c r="U2752" s="89" t="n"/>
      <c r="V2752" s="89" t="n"/>
      <c r="W2752" s="89" t="n"/>
      <c r="X2752" s="87" t="n"/>
    </row>
    <row r="2753">
      <c r="A2753" s="13" t="n"/>
      <c r="B2753" s="14" t="n"/>
      <c r="C2753" s="14" t="n"/>
      <c r="D2753" s="14" t="n"/>
      <c r="E2753" s="13" t="n"/>
      <c r="F2753" s="13" t="n"/>
      <c r="G2753" s="14" t="n"/>
      <c r="H2753" s="15" t="n"/>
      <c r="I2753" s="15" t="n"/>
      <c r="J2753" s="40" t="n"/>
      <c r="K2753" s="15" t="n"/>
      <c r="L2753" s="15" t="n"/>
      <c r="M2753" s="15" t="n"/>
      <c r="N2753" s="14" t="n"/>
      <c r="O2753" s="13" t="n"/>
      <c r="P2753" s="14" t="n"/>
      <c r="Q2753" s="15">
        <f>IF(N2753="Sí",0,H2753-I2753-K2753)</f>
        <v/>
      </c>
      <c r="R2753" s="14">
        <f>F2753-TODAY()</f>
        <v/>
      </c>
      <c r="S2753" s="14">
        <f>IF(N2753="Sí","🟢 Pagado",IF(R2753&lt;0,"🔴 Vencido",IF(R2753&lt;=7,"🟡 Por vencer","")))</f>
        <v/>
      </c>
      <c r="T2753" s="88" t="n"/>
      <c r="U2753" s="89" t="n"/>
      <c r="V2753" s="89" t="n"/>
      <c r="W2753" s="89" t="n"/>
      <c r="X2753" s="87" t="n"/>
    </row>
    <row r="2754">
      <c r="A2754" s="13" t="n"/>
      <c r="B2754" s="14" t="n"/>
      <c r="C2754" s="14" t="n"/>
      <c r="D2754" s="14" t="n"/>
      <c r="E2754" s="13" t="n"/>
      <c r="F2754" s="13" t="n"/>
      <c r="G2754" s="14" t="n"/>
      <c r="H2754" s="15" t="n"/>
      <c r="I2754" s="15" t="n"/>
      <c r="J2754" s="40" t="n"/>
      <c r="K2754" s="15" t="n"/>
      <c r="L2754" s="15" t="n"/>
      <c r="M2754" s="15" t="n"/>
      <c r="N2754" s="14" t="n"/>
      <c r="O2754" s="13" t="n"/>
      <c r="P2754" s="14" t="n"/>
      <c r="Q2754" s="15">
        <f>IF(N2754="Sí",0,H2754-I2754-K2754)</f>
        <v/>
      </c>
      <c r="R2754" s="14">
        <f>F2754-TODAY()</f>
        <v/>
      </c>
      <c r="S2754" s="14">
        <f>IF(N2754="Sí","🟢 Pagado",IF(R2754&lt;0,"🔴 Vencido",IF(R2754&lt;=7,"🟡 Por vencer","")))</f>
        <v/>
      </c>
      <c r="T2754" s="88" t="n"/>
      <c r="U2754" s="89" t="n"/>
      <c r="V2754" s="89" t="n"/>
      <c r="W2754" s="89" t="n"/>
      <c r="X2754" s="87" t="n"/>
    </row>
    <row r="2755">
      <c r="A2755" s="13" t="n"/>
      <c r="B2755" s="14" t="n"/>
      <c r="C2755" s="14" t="n"/>
      <c r="D2755" s="14" t="n"/>
      <c r="E2755" s="13" t="n"/>
      <c r="F2755" s="13" t="n"/>
      <c r="G2755" s="14" t="n"/>
      <c r="H2755" s="15" t="n"/>
      <c r="I2755" s="15" t="n"/>
      <c r="J2755" s="40" t="n"/>
      <c r="K2755" s="15" t="n"/>
      <c r="L2755" s="15" t="n"/>
      <c r="M2755" s="15" t="n"/>
      <c r="N2755" s="14" t="n"/>
      <c r="O2755" s="13" t="n"/>
      <c r="P2755" s="14" t="n"/>
      <c r="Q2755" s="15">
        <f>IF(N2755="Sí",0,H2755-I2755-K2755)</f>
        <v/>
      </c>
      <c r="R2755" s="14">
        <f>F2755-TODAY()</f>
        <v/>
      </c>
      <c r="S2755" s="14">
        <f>IF(N2755="Sí","🟢 Pagado",IF(R2755&lt;0,"🔴 Vencido",IF(R2755&lt;=7,"🟡 Por vencer","")))</f>
        <v/>
      </c>
      <c r="T2755" s="88" t="n"/>
      <c r="U2755" s="89" t="n"/>
      <c r="V2755" s="89" t="n"/>
      <c r="W2755" s="89" t="n"/>
      <c r="X2755" s="87" t="n"/>
    </row>
    <row r="2756">
      <c r="A2756" s="13" t="n"/>
      <c r="B2756" s="14" t="n"/>
      <c r="C2756" s="14" t="n"/>
      <c r="D2756" s="14" t="n"/>
      <c r="E2756" s="13" t="n"/>
      <c r="F2756" s="13" t="n"/>
      <c r="G2756" s="14" t="n"/>
      <c r="H2756" s="15" t="n"/>
      <c r="I2756" s="15" t="n"/>
      <c r="J2756" s="40" t="n"/>
      <c r="K2756" s="15" t="n"/>
      <c r="L2756" s="15" t="n"/>
      <c r="M2756" s="15" t="n"/>
      <c r="N2756" s="14" t="n"/>
      <c r="O2756" s="13" t="n"/>
      <c r="P2756" s="14" t="n"/>
      <c r="Q2756" s="15">
        <f>IF(N2756="Sí",0,H2756-I2756-K2756)</f>
        <v/>
      </c>
      <c r="R2756" s="14">
        <f>F2756-TODAY()</f>
        <v/>
      </c>
      <c r="S2756" s="14">
        <f>IF(N2756="Sí","🟢 Pagado",IF(R2756&lt;0,"🔴 Vencido",IF(R2756&lt;=7,"🟡 Por vencer","")))</f>
        <v/>
      </c>
      <c r="T2756" s="88" t="n"/>
      <c r="U2756" s="89" t="n"/>
      <c r="V2756" s="89" t="n"/>
      <c r="W2756" s="89" t="n"/>
      <c r="X2756" s="87" t="n"/>
    </row>
    <row r="2757">
      <c r="A2757" s="13" t="n"/>
      <c r="B2757" s="14" t="n"/>
      <c r="C2757" s="14" t="n"/>
      <c r="D2757" s="14" t="n"/>
      <c r="E2757" s="13" t="n"/>
      <c r="F2757" s="13" t="n"/>
      <c r="G2757" s="14" t="n"/>
      <c r="H2757" s="15" t="n"/>
      <c r="I2757" s="15" t="n"/>
      <c r="J2757" s="40" t="n"/>
      <c r="K2757" s="15" t="n"/>
      <c r="L2757" s="15" t="n"/>
      <c r="M2757" s="15" t="n"/>
      <c r="N2757" s="14" t="n"/>
      <c r="O2757" s="13" t="n"/>
      <c r="P2757" s="14" t="n"/>
      <c r="Q2757" s="15">
        <f>IF(N2757="Sí",0,H2757-I2757-K2757)</f>
        <v/>
      </c>
      <c r="R2757" s="14">
        <f>F2757-TODAY()</f>
        <v/>
      </c>
      <c r="S2757" s="14">
        <f>IF(N2757="Sí","🟢 Pagado",IF(R2757&lt;0,"🔴 Vencido",IF(R2757&lt;=7,"🟡 Por vencer","")))</f>
        <v/>
      </c>
      <c r="T2757" s="88" t="n"/>
      <c r="U2757" s="89" t="n"/>
      <c r="V2757" s="89" t="n"/>
      <c r="W2757" s="89" t="n"/>
      <c r="X2757" s="87" t="n"/>
    </row>
    <row r="2758">
      <c r="A2758" s="13" t="n"/>
      <c r="B2758" s="14" t="n"/>
      <c r="C2758" s="14" t="n"/>
      <c r="D2758" s="14" t="n"/>
      <c r="E2758" s="13" t="n"/>
      <c r="F2758" s="13" t="n"/>
      <c r="G2758" s="14" t="n"/>
      <c r="H2758" s="15" t="n"/>
      <c r="I2758" s="15" t="n"/>
      <c r="J2758" s="40" t="n"/>
      <c r="K2758" s="15" t="n"/>
      <c r="L2758" s="15" t="n"/>
      <c r="M2758" s="15" t="n"/>
      <c r="N2758" s="14" t="n"/>
      <c r="O2758" s="13" t="n"/>
      <c r="P2758" s="14" t="n"/>
      <c r="Q2758" s="15">
        <f>IF(N2758="Sí",0,H2758-I2758-K2758)</f>
        <v/>
      </c>
      <c r="R2758" s="14">
        <f>F2758-TODAY()</f>
        <v/>
      </c>
      <c r="S2758" s="14">
        <f>IF(N2758="Sí","🟢 Pagado",IF(R2758&lt;0,"🔴 Vencido",IF(R2758&lt;=7,"🟡 Por vencer","")))</f>
        <v/>
      </c>
      <c r="T2758" s="88" t="n"/>
      <c r="U2758" s="89" t="n"/>
      <c r="V2758" s="89" t="n"/>
      <c r="W2758" s="89" t="n"/>
      <c r="X2758" s="87" t="n"/>
    </row>
    <row r="2759">
      <c r="A2759" s="13" t="n"/>
      <c r="B2759" s="14" t="n"/>
      <c r="C2759" s="14" t="n"/>
      <c r="D2759" s="14" t="n"/>
      <c r="E2759" s="13" t="n"/>
      <c r="F2759" s="13" t="n"/>
      <c r="G2759" s="14" t="n"/>
      <c r="H2759" s="15" t="n"/>
      <c r="I2759" s="15" t="n"/>
      <c r="J2759" s="40" t="n"/>
      <c r="K2759" s="15" t="n"/>
      <c r="L2759" s="15" t="n"/>
      <c r="M2759" s="15" t="n"/>
      <c r="N2759" s="14" t="n"/>
      <c r="O2759" s="13" t="n"/>
      <c r="P2759" s="14" t="n"/>
      <c r="Q2759" s="15">
        <f>IF(N2759="Sí",0,H2759-I2759-K2759)</f>
        <v/>
      </c>
      <c r="R2759" s="14">
        <f>F2759-TODAY()</f>
        <v/>
      </c>
      <c r="S2759" s="14">
        <f>IF(N2759="Sí","🟢 Pagado",IF(R2759&lt;0,"🔴 Vencido",IF(R2759&lt;=7,"🟡 Por vencer","")))</f>
        <v/>
      </c>
      <c r="T2759" s="88" t="n"/>
      <c r="U2759" s="89" t="n"/>
      <c r="V2759" s="89" t="n"/>
      <c r="W2759" s="89" t="n"/>
      <c r="X2759" s="87" t="n"/>
    </row>
    <row r="2760">
      <c r="A2760" s="13" t="n"/>
      <c r="B2760" s="14" t="n"/>
      <c r="C2760" s="14" t="n"/>
      <c r="D2760" s="14" t="n"/>
      <c r="E2760" s="13" t="n"/>
      <c r="F2760" s="13" t="n"/>
      <c r="G2760" s="14" t="n"/>
      <c r="H2760" s="15" t="n"/>
      <c r="I2760" s="15" t="n"/>
      <c r="J2760" s="40" t="n"/>
      <c r="K2760" s="15" t="n"/>
      <c r="L2760" s="15" t="n"/>
      <c r="M2760" s="15" t="n"/>
      <c r="N2760" s="14" t="n"/>
      <c r="O2760" s="13" t="n"/>
      <c r="P2760" s="14" t="n"/>
      <c r="Q2760" s="15">
        <f>IF(N2760="Sí",0,H2760-I2760-K2760)</f>
        <v/>
      </c>
      <c r="R2760" s="14">
        <f>F2760-TODAY()</f>
        <v/>
      </c>
      <c r="S2760" s="14">
        <f>IF(N2760="Sí","🟢 Pagado",IF(R2760&lt;0,"🔴 Vencido",IF(R2760&lt;=7,"🟡 Por vencer","")))</f>
        <v/>
      </c>
      <c r="T2760" s="88" t="n"/>
      <c r="U2760" s="89" t="n"/>
      <c r="V2760" s="89" t="n"/>
      <c r="W2760" s="89" t="n"/>
      <c r="X2760" s="87" t="n"/>
    </row>
    <row r="2761">
      <c r="A2761" s="13" t="n"/>
      <c r="B2761" s="14" t="n"/>
      <c r="C2761" s="14" t="n"/>
      <c r="D2761" s="14" t="n"/>
      <c r="E2761" s="13" t="n"/>
      <c r="F2761" s="13" t="n"/>
      <c r="G2761" s="14" t="n"/>
      <c r="H2761" s="15" t="n"/>
      <c r="I2761" s="15" t="n"/>
      <c r="J2761" s="40" t="n"/>
      <c r="K2761" s="15" t="n"/>
      <c r="L2761" s="15" t="n"/>
      <c r="M2761" s="15" t="n"/>
      <c r="N2761" s="14" t="n"/>
      <c r="O2761" s="13" t="n"/>
      <c r="P2761" s="14" t="n"/>
      <c r="Q2761" s="15">
        <f>IF(N2761="Sí",0,H2761-I2761-K2761)</f>
        <v/>
      </c>
      <c r="R2761" s="14">
        <f>F2761-TODAY()</f>
        <v/>
      </c>
      <c r="S2761" s="14">
        <f>IF(N2761="Sí","🟢 Pagado",IF(R2761&lt;0,"🔴 Vencido",IF(R2761&lt;=7,"🟡 Por vencer","")))</f>
        <v/>
      </c>
      <c r="T2761" s="88" t="n"/>
      <c r="U2761" s="89" t="n"/>
      <c r="V2761" s="89" t="n"/>
      <c r="W2761" s="89" t="n"/>
      <c r="X2761" s="87" t="n"/>
    </row>
    <row r="2762">
      <c r="A2762" s="13" t="n"/>
      <c r="B2762" s="14" t="n"/>
      <c r="C2762" s="14" t="n"/>
      <c r="D2762" s="14" t="n"/>
      <c r="E2762" s="13" t="n"/>
      <c r="F2762" s="13" t="n"/>
      <c r="G2762" s="14" t="n"/>
      <c r="H2762" s="15" t="n"/>
      <c r="I2762" s="15" t="n"/>
      <c r="J2762" s="40" t="n"/>
      <c r="K2762" s="15" t="n"/>
      <c r="L2762" s="15" t="n"/>
      <c r="M2762" s="15" t="n"/>
      <c r="N2762" s="14" t="n"/>
      <c r="O2762" s="13" t="n"/>
      <c r="P2762" s="14" t="n"/>
      <c r="Q2762" s="15">
        <f>IF(N2762="Sí",0,H2762-I2762-K2762)</f>
        <v/>
      </c>
      <c r="R2762" s="14">
        <f>F2762-TODAY()</f>
        <v/>
      </c>
      <c r="S2762" s="14">
        <f>IF(N2762="Sí","🟢 Pagado",IF(R2762&lt;0,"🔴 Vencido",IF(R2762&lt;=7,"🟡 Por vencer","")))</f>
        <v/>
      </c>
      <c r="T2762" s="88" t="n"/>
      <c r="U2762" s="89" t="n"/>
      <c r="V2762" s="89" t="n"/>
      <c r="W2762" s="89" t="n"/>
      <c r="X2762" s="87" t="n"/>
    </row>
    <row r="2763">
      <c r="A2763" s="13" t="n"/>
      <c r="B2763" s="14" t="n"/>
      <c r="C2763" s="14" t="n"/>
      <c r="D2763" s="14" t="n"/>
      <c r="E2763" s="13" t="n"/>
      <c r="F2763" s="13" t="n"/>
      <c r="G2763" s="14" t="n"/>
      <c r="H2763" s="15" t="n"/>
      <c r="I2763" s="15" t="n"/>
      <c r="J2763" s="40" t="n"/>
      <c r="K2763" s="15" t="n"/>
      <c r="L2763" s="15" t="n"/>
      <c r="M2763" s="15" t="n"/>
      <c r="N2763" s="14" t="n"/>
      <c r="O2763" s="13" t="n"/>
      <c r="P2763" s="14" t="n"/>
      <c r="Q2763" s="15">
        <f>IF(N2763="Sí",0,H2763-I2763-K2763)</f>
        <v/>
      </c>
      <c r="R2763" s="14">
        <f>F2763-TODAY()</f>
        <v/>
      </c>
      <c r="S2763" s="14">
        <f>IF(N2763="Sí","🟢 Pagado",IF(R2763&lt;0,"🔴 Vencido",IF(R2763&lt;=7,"🟡 Por vencer","")))</f>
        <v/>
      </c>
      <c r="T2763" s="88" t="n"/>
      <c r="U2763" s="89" t="n"/>
      <c r="V2763" s="89" t="n"/>
      <c r="W2763" s="89" t="n"/>
      <c r="X2763" s="87" t="n"/>
    </row>
    <row r="2764">
      <c r="A2764" s="13" t="n"/>
      <c r="B2764" s="14" t="n"/>
      <c r="C2764" s="14" t="n"/>
      <c r="D2764" s="14" t="n"/>
      <c r="E2764" s="13" t="n"/>
      <c r="F2764" s="13" t="n"/>
      <c r="G2764" s="14" t="n"/>
      <c r="H2764" s="15" t="n"/>
      <c r="I2764" s="15" t="n"/>
      <c r="J2764" s="40" t="n"/>
      <c r="K2764" s="15" t="n"/>
      <c r="L2764" s="15" t="n"/>
      <c r="M2764" s="15" t="n"/>
      <c r="N2764" s="14" t="n"/>
      <c r="O2764" s="13" t="n"/>
      <c r="P2764" s="14" t="n"/>
      <c r="Q2764" s="15">
        <f>IF(N2764="Sí",0,H2764-I2764-K2764)</f>
        <v/>
      </c>
      <c r="R2764" s="14">
        <f>F2764-TODAY()</f>
        <v/>
      </c>
      <c r="S2764" s="14">
        <f>IF(N2764="Sí","🟢 Pagado",IF(R2764&lt;0,"🔴 Vencido",IF(R2764&lt;=7,"🟡 Por vencer","")))</f>
        <v/>
      </c>
      <c r="T2764" s="88" t="n"/>
      <c r="U2764" s="89" t="n"/>
      <c r="V2764" s="89" t="n"/>
      <c r="W2764" s="89" t="n"/>
      <c r="X2764" s="87" t="n"/>
    </row>
    <row r="2765">
      <c r="A2765" s="13" t="n"/>
      <c r="B2765" s="14" t="n"/>
      <c r="C2765" s="14" t="n"/>
      <c r="D2765" s="14" t="n"/>
      <c r="E2765" s="13" t="n"/>
      <c r="F2765" s="13" t="n"/>
      <c r="G2765" s="14" t="n"/>
      <c r="H2765" s="15" t="n"/>
      <c r="I2765" s="15" t="n"/>
      <c r="J2765" s="40" t="n"/>
      <c r="K2765" s="15" t="n"/>
      <c r="L2765" s="15" t="n"/>
      <c r="M2765" s="15" t="n"/>
      <c r="N2765" s="14" t="n"/>
      <c r="O2765" s="13" t="n"/>
      <c r="P2765" s="14" t="n"/>
      <c r="Q2765" s="15">
        <f>IF(N2765="Sí",0,H2765-I2765-K2765)</f>
        <v/>
      </c>
      <c r="R2765" s="14">
        <f>F2765-TODAY()</f>
        <v/>
      </c>
      <c r="S2765" s="14">
        <f>IF(N2765="Sí","🟢 Pagado",IF(R2765&lt;0,"🔴 Vencido",IF(R2765&lt;=7,"🟡 Por vencer","")))</f>
        <v/>
      </c>
      <c r="T2765" s="88" t="n"/>
      <c r="U2765" s="89" t="n"/>
      <c r="V2765" s="89" t="n"/>
      <c r="W2765" s="89" t="n"/>
      <c r="X2765" s="87" t="n"/>
    </row>
    <row r="2766">
      <c r="A2766" s="13" t="n"/>
      <c r="B2766" s="14" t="n"/>
      <c r="C2766" s="14" t="n"/>
      <c r="D2766" s="14" t="n"/>
      <c r="E2766" s="13" t="n"/>
      <c r="F2766" s="13" t="n"/>
      <c r="G2766" s="14" t="n"/>
      <c r="H2766" s="15" t="n"/>
      <c r="I2766" s="15" t="n"/>
      <c r="J2766" s="40" t="n"/>
      <c r="K2766" s="15" t="n"/>
      <c r="L2766" s="15" t="n"/>
      <c r="M2766" s="15" t="n"/>
      <c r="N2766" s="14" t="n"/>
      <c r="O2766" s="13" t="n"/>
      <c r="P2766" s="14" t="n"/>
      <c r="Q2766" s="15">
        <f>IF(N2766="Sí",0,H2766-I2766-K2766)</f>
        <v/>
      </c>
      <c r="R2766" s="14">
        <f>F2766-TODAY()</f>
        <v/>
      </c>
      <c r="S2766" s="14">
        <f>IF(N2766="Sí","🟢 Pagado",IF(R2766&lt;0,"🔴 Vencido",IF(R2766&lt;=7,"🟡 Por vencer","")))</f>
        <v/>
      </c>
      <c r="T2766" s="88" t="n"/>
      <c r="U2766" s="89" t="n"/>
      <c r="V2766" s="89" t="n"/>
      <c r="W2766" s="89" t="n"/>
      <c r="X2766" s="87" t="n"/>
    </row>
    <row r="2767">
      <c r="A2767" s="13" t="n"/>
      <c r="B2767" s="14" t="n"/>
      <c r="C2767" s="14" t="n"/>
      <c r="D2767" s="14" t="n"/>
      <c r="E2767" s="13" t="n"/>
      <c r="F2767" s="13" t="n"/>
      <c r="G2767" s="14" t="n"/>
      <c r="H2767" s="15" t="n"/>
      <c r="I2767" s="15" t="n"/>
      <c r="J2767" s="40" t="n"/>
      <c r="K2767" s="15" t="n"/>
      <c r="L2767" s="15" t="n"/>
      <c r="M2767" s="15" t="n"/>
      <c r="N2767" s="14" t="n"/>
      <c r="O2767" s="13" t="n"/>
      <c r="P2767" s="14" t="n"/>
      <c r="Q2767" s="15">
        <f>IF(N2767="Sí",0,H2767-I2767-K2767)</f>
        <v/>
      </c>
      <c r="R2767" s="14">
        <f>F2767-TODAY()</f>
        <v/>
      </c>
      <c r="S2767" s="14">
        <f>IF(N2767="Sí","🟢 Pagado",IF(R2767&lt;0,"🔴 Vencido",IF(R2767&lt;=7,"🟡 Por vencer","")))</f>
        <v/>
      </c>
      <c r="T2767" s="88" t="n"/>
      <c r="U2767" s="89" t="n"/>
      <c r="V2767" s="89" t="n"/>
      <c r="W2767" s="89" t="n"/>
      <c r="X2767" s="87" t="n"/>
    </row>
    <row r="2768">
      <c r="A2768" s="13" t="n"/>
      <c r="B2768" s="14" t="n"/>
      <c r="C2768" s="14" t="n"/>
      <c r="D2768" s="14" t="n"/>
      <c r="E2768" s="13" t="n"/>
      <c r="F2768" s="13" t="n"/>
      <c r="G2768" s="14" t="n"/>
      <c r="H2768" s="15" t="n"/>
      <c r="I2768" s="15" t="n"/>
      <c r="J2768" s="40" t="n"/>
      <c r="K2768" s="15" t="n"/>
      <c r="L2768" s="15" t="n"/>
      <c r="M2768" s="15" t="n"/>
      <c r="N2768" s="14" t="n"/>
      <c r="O2768" s="13" t="n"/>
      <c r="P2768" s="14" t="n"/>
      <c r="Q2768" s="15">
        <f>IF(N2768="Sí",0,H2768-I2768-K2768)</f>
        <v/>
      </c>
      <c r="R2768" s="14">
        <f>F2768-TODAY()</f>
        <v/>
      </c>
      <c r="S2768" s="14">
        <f>IF(N2768="Sí","🟢 Pagado",IF(R2768&lt;0,"🔴 Vencido",IF(R2768&lt;=7,"🟡 Por vencer","")))</f>
        <v/>
      </c>
      <c r="T2768" s="88" t="n"/>
      <c r="U2768" s="89" t="n"/>
      <c r="V2768" s="89" t="n"/>
      <c r="W2768" s="89" t="n"/>
      <c r="X2768" s="87" t="n"/>
    </row>
    <row r="2769">
      <c r="A2769" s="13" t="n"/>
      <c r="B2769" s="14" t="n"/>
      <c r="C2769" s="14" t="n"/>
      <c r="D2769" s="14" t="n"/>
      <c r="E2769" s="13" t="n"/>
      <c r="F2769" s="13" t="n"/>
      <c r="G2769" s="14" t="n"/>
      <c r="H2769" s="15" t="n"/>
      <c r="I2769" s="15" t="n"/>
      <c r="J2769" s="40" t="n"/>
      <c r="K2769" s="15" t="n"/>
      <c r="L2769" s="15" t="n"/>
      <c r="M2769" s="15" t="n"/>
      <c r="N2769" s="14" t="n"/>
      <c r="O2769" s="13" t="n"/>
      <c r="P2769" s="14" t="n"/>
      <c r="Q2769" s="15">
        <f>IF(N2769="Sí",0,H2769-I2769-K2769)</f>
        <v/>
      </c>
      <c r="R2769" s="14">
        <f>F2769-TODAY()</f>
        <v/>
      </c>
      <c r="S2769" s="14">
        <f>IF(N2769="Sí","🟢 Pagado",IF(R2769&lt;0,"🔴 Vencido",IF(R2769&lt;=7,"🟡 Por vencer","")))</f>
        <v/>
      </c>
      <c r="T2769" s="88" t="n"/>
      <c r="U2769" s="89" t="n"/>
      <c r="V2769" s="89" t="n"/>
      <c r="W2769" s="89" t="n"/>
      <c r="X2769" s="87" t="n"/>
    </row>
    <row r="2770">
      <c r="A2770" s="13" t="n"/>
      <c r="B2770" s="14" t="n"/>
      <c r="C2770" s="14" t="n"/>
      <c r="D2770" s="14" t="n"/>
      <c r="E2770" s="13" t="n"/>
      <c r="F2770" s="13" t="n"/>
      <c r="G2770" s="14" t="n"/>
      <c r="H2770" s="15" t="n"/>
      <c r="I2770" s="15" t="n"/>
      <c r="J2770" s="40" t="n"/>
      <c r="K2770" s="15" t="n"/>
      <c r="L2770" s="15" t="n"/>
      <c r="M2770" s="15" t="n"/>
      <c r="N2770" s="14" t="n"/>
      <c r="O2770" s="13" t="n"/>
      <c r="P2770" s="14" t="n"/>
      <c r="Q2770" s="15">
        <f>IF(N2770="Sí",0,H2770-I2770-K2770)</f>
        <v/>
      </c>
      <c r="R2770" s="14">
        <f>F2770-TODAY()</f>
        <v/>
      </c>
      <c r="S2770" s="14">
        <f>IF(N2770="Sí","🟢 Pagado",IF(R2770&lt;0,"🔴 Vencido",IF(R2770&lt;=7,"🟡 Por vencer","")))</f>
        <v/>
      </c>
      <c r="T2770" s="88" t="n"/>
      <c r="U2770" s="89" t="n"/>
      <c r="V2770" s="89" t="n"/>
      <c r="W2770" s="89" t="n"/>
      <c r="X2770" s="87" t="n"/>
    </row>
    <row r="2771">
      <c r="A2771" s="13" t="n"/>
      <c r="B2771" s="14" t="n"/>
      <c r="C2771" s="14" t="n"/>
      <c r="D2771" s="14" t="n"/>
      <c r="E2771" s="13" t="n"/>
      <c r="F2771" s="13" t="n"/>
      <c r="G2771" s="14" t="n"/>
      <c r="H2771" s="15" t="n"/>
      <c r="I2771" s="15" t="n"/>
      <c r="J2771" s="40" t="n"/>
      <c r="K2771" s="15" t="n"/>
      <c r="L2771" s="15" t="n"/>
      <c r="M2771" s="15" t="n"/>
      <c r="N2771" s="14" t="n"/>
      <c r="O2771" s="13" t="n"/>
      <c r="P2771" s="14" t="n"/>
      <c r="Q2771" s="15">
        <f>IF(N2771="Sí",0,H2771-I2771-K2771)</f>
        <v/>
      </c>
      <c r="R2771" s="14">
        <f>F2771-TODAY()</f>
        <v/>
      </c>
      <c r="S2771" s="14">
        <f>IF(N2771="Sí","🟢 Pagado",IF(R2771&lt;0,"🔴 Vencido",IF(R2771&lt;=7,"🟡 Por vencer","")))</f>
        <v/>
      </c>
      <c r="T2771" s="88" t="n"/>
      <c r="U2771" s="89" t="n"/>
      <c r="V2771" s="89" t="n"/>
      <c r="W2771" s="89" t="n"/>
      <c r="X2771" s="87" t="n"/>
    </row>
    <row r="2772">
      <c r="A2772" s="13" t="n"/>
      <c r="B2772" s="14" t="n"/>
      <c r="C2772" s="14" t="n"/>
      <c r="D2772" s="14" t="n"/>
      <c r="E2772" s="13" t="n"/>
      <c r="F2772" s="13" t="n"/>
      <c r="G2772" s="14" t="n"/>
      <c r="H2772" s="15" t="n"/>
      <c r="I2772" s="15" t="n"/>
      <c r="J2772" s="40" t="n"/>
      <c r="K2772" s="15" t="n"/>
      <c r="L2772" s="15" t="n"/>
      <c r="M2772" s="15" t="n"/>
      <c r="N2772" s="14" t="n"/>
      <c r="O2772" s="13" t="n"/>
      <c r="P2772" s="14" t="n"/>
      <c r="Q2772" s="15">
        <f>IF(N2772="Sí",0,H2772-I2772-K2772)</f>
        <v/>
      </c>
      <c r="R2772" s="14">
        <f>F2772-TODAY()</f>
        <v/>
      </c>
      <c r="S2772" s="14">
        <f>IF(N2772="Sí","🟢 Pagado",IF(R2772&lt;0,"🔴 Vencido",IF(R2772&lt;=7,"🟡 Por vencer","")))</f>
        <v/>
      </c>
      <c r="T2772" s="88" t="n"/>
      <c r="U2772" s="89" t="n"/>
      <c r="V2772" s="89" t="n"/>
      <c r="W2772" s="89" t="n"/>
      <c r="X2772" s="87" t="n"/>
    </row>
    <row r="2773">
      <c r="A2773" s="13" t="n"/>
      <c r="B2773" s="14" t="n"/>
      <c r="C2773" s="14" t="n"/>
      <c r="D2773" s="14" t="n"/>
      <c r="E2773" s="13" t="n"/>
      <c r="F2773" s="13" t="n"/>
      <c r="G2773" s="14" t="n"/>
      <c r="H2773" s="15" t="n"/>
      <c r="I2773" s="15" t="n"/>
      <c r="J2773" s="40" t="n"/>
      <c r="K2773" s="15" t="n"/>
      <c r="L2773" s="15" t="n"/>
      <c r="M2773" s="15" t="n"/>
      <c r="N2773" s="14" t="n"/>
      <c r="O2773" s="13" t="n"/>
      <c r="P2773" s="14" t="n"/>
      <c r="Q2773" s="15">
        <f>IF(N2773="Sí",0,H2773-I2773-K2773)</f>
        <v/>
      </c>
      <c r="R2773" s="14">
        <f>F2773-TODAY()</f>
        <v/>
      </c>
      <c r="S2773" s="14">
        <f>IF(N2773="Sí","🟢 Pagado",IF(R2773&lt;0,"🔴 Vencido",IF(R2773&lt;=7,"🟡 Por vencer","")))</f>
        <v/>
      </c>
      <c r="T2773" s="88" t="n"/>
      <c r="U2773" s="89" t="n"/>
      <c r="V2773" s="89" t="n"/>
      <c r="W2773" s="89" t="n"/>
      <c r="X2773" s="87" t="n"/>
    </row>
    <row r="2774">
      <c r="A2774" s="13" t="n"/>
      <c r="B2774" s="14" t="n"/>
      <c r="C2774" s="14" t="n"/>
      <c r="D2774" s="14" t="n"/>
      <c r="E2774" s="13" t="n"/>
      <c r="F2774" s="13" t="n"/>
      <c r="G2774" s="14" t="n"/>
      <c r="H2774" s="15" t="n"/>
      <c r="I2774" s="15" t="n"/>
      <c r="J2774" s="40" t="n"/>
      <c r="K2774" s="15" t="n"/>
      <c r="L2774" s="15" t="n"/>
      <c r="M2774" s="15" t="n"/>
      <c r="N2774" s="14" t="n"/>
      <c r="O2774" s="13" t="n"/>
      <c r="P2774" s="14" t="n"/>
      <c r="Q2774" s="15">
        <f>IF(N2774="Sí",0,H2774-I2774-K2774)</f>
        <v/>
      </c>
      <c r="R2774" s="14">
        <f>F2774-TODAY()</f>
        <v/>
      </c>
      <c r="S2774" s="14">
        <f>IF(N2774="Sí","🟢 Pagado",IF(R2774&lt;0,"🔴 Vencido",IF(R2774&lt;=7,"🟡 Por vencer","")))</f>
        <v/>
      </c>
      <c r="T2774" s="88" t="n"/>
      <c r="U2774" s="89" t="n"/>
      <c r="V2774" s="89" t="n"/>
      <c r="W2774" s="89" t="n"/>
      <c r="X2774" s="87" t="n"/>
    </row>
    <row r="2775">
      <c r="A2775" s="13" t="n"/>
      <c r="B2775" s="14" t="n"/>
      <c r="C2775" s="14" t="n"/>
      <c r="D2775" s="14" t="n"/>
      <c r="E2775" s="13" t="n"/>
      <c r="F2775" s="13" t="n"/>
      <c r="G2775" s="14" t="n"/>
      <c r="H2775" s="15" t="n"/>
      <c r="I2775" s="15" t="n"/>
      <c r="J2775" s="40" t="n"/>
      <c r="K2775" s="15" t="n"/>
      <c r="L2775" s="15" t="n"/>
      <c r="M2775" s="15" t="n"/>
      <c r="N2775" s="14" t="n"/>
      <c r="O2775" s="13" t="n"/>
      <c r="P2775" s="14" t="n"/>
      <c r="Q2775" s="15">
        <f>IF(N2775="Sí",0,H2775-I2775-K2775)</f>
        <v/>
      </c>
      <c r="R2775" s="14">
        <f>F2775-TODAY()</f>
        <v/>
      </c>
      <c r="S2775" s="14">
        <f>IF(N2775="Sí","🟢 Pagado",IF(R2775&lt;0,"🔴 Vencido",IF(R2775&lt;=7,"🟡 Por vencer","")))</f>
        <v/>
      </c>
      <c r="T2775" s="88" t="n"/>
      <c r="U2775" s="89" t="n"/>
      <c r="V2775" s="89" t="n"/>
      <c r="W2775" s="89" t="n"/>
      <c r="X2775" s="87" t="n"/>
    </row>
    <row r="2776">
      <c r="A2776" s="13" t="n"/>
      <c r="B2776" s="14" t="n"/>
      <c r="C2776" s="14" t="n"/>
      <c r="D2776" s="14" t="n"/>
      <c r="E2776" s="13" t="n"/>
      <c r="F2776" s="13" t="n"/>
      <c r="G2776" s="14" t="n"/>
      <c r="H2776" s="15" t="n"/>
      <c r="I2776" s="15" t="n"/>
      <c r="J2776" s="40" t="n"/>
      <c r="K2776" s="15" t="n"/>
      <c r="L2776" s="15" t="n"/>
      <c r="M2776" s="15" t="n"/>
      <c r="N2776" s="14" t="n"/>
      <c r="O2776" s="13" t="n"/>
      <c r="P2776" s="14" t="n"/>
      <c r="Q2776" s="15">
        <f>IF(N2776="Sí",0,H2776-I2776-K2776)</f>
        <v/>
      </c>
      <c r="R2776" s="14">
        <f>F2776-TODAY()</f>
        <v/>
      </c>
      <c r="S2776" s="14">
        <f>IF(N2776="Sí","🟢 Pagado",IF(R2776&lt;0,"🔴 Vencido",IF(R2776&lt;=7,"🟡 Por vencer","")))</f>
        <v/>
      </c>
      <c r="T2776" s="88" t="n"/>
      <c r="U2776" s="89" t="n"/>
      <c r="V2776" s="89" t="n"/>
      <c r="W2776" s="89" t="n"/>
      <c r="X2776" s="87" t="n"/>
    </row>
    <row r="2777">
      <c r="A2777" s="13" t="n"/>
      <c r="B2777" s="14" t="n"/>
      <c r="C2777" s="14" t="n"/>
      <c r="D2777" s="14" t="n"/>
      <c r="E2777" s="13" t="n"/>
      <c r="F2777" s="13" t="n"/>
      <c r="G2777" s="14" t="n"/>
      <c r="H2777" s="15" t="n"/>
      <c r="I2777" s="15" t="n"/>
      <c r="J2777" s="40" t="n"/>
      <c r="K2777" s="15" t="n"/>
      <c r="L2777" s="15" t="n"/>
      <c r="M2777" s="15" t="n"/>
      <c r="N2777" s="14" t="n"/>
      <c r="O2777" s="13" t="n"/>
      <c r="P2777" s="14" t="n"/>
      <c r="Q2777" s="15">
        <f>IF(N2777="Sí",0,H2777-I2777-K2777)</f>
        <v/>
      </c>
      <c r="R2777" s="14">
        <f>F2777-TODAY()</f>
        <v/>
      </c>
      <c r="S2777" s="14">
        <f>IF(N2777="Sí","🟢 Pagado",IF(R2777&lt;0,"🔴 Vencido",IF(R2777&lt;=7,"🟡 Por vencer","")))</f>
        <v/>
      </c>
      <c r="T2777" s="88" t="n"/>
      <c r="U2777" s="89" t="n"/>
      <c r="V2777" s="89" t="n"/>
      <c r="W2777" s="89" t="n"/>
      <c r="X2777" s="87" t="n"/>
    </row>
    <row r="2778">
      <c r="A2778" s="13" t="n"/>
      <c r="B2778" s="14" t="n"/>
      <c r="C2778" s="14" t="n"/>
      <c r="D2778" s="14" t="n"/>
      <c r="E2778" s="13" t="n"/>
      <c r="F2778" s="13" t="n"/>
      <c r="G2778" s="14" t="n"/>
      <c r="H2778" s="15" t="n"/>
      <c r="I2778" s="15" t="n"/>
      <c r="J2778" s="40" t="n"/>
      <c r="K2778" s="15" t="n"/>
      <c r="L2778" s="15" t="n"/>
      <c r="M2778" s="15" t="n"/>
      <c r="N2778" s="14" t="n"/>
      <c r="O2778" s="13" t="n"/>
      <c r="P2778" s="14" t="n"/>
      <c r="Q2778" s="15">
        <f>IF(N2778="Sí",0,H2778-I2778-K2778)</f>
        <v/>
      </c>
      <c r="R2778" s="14">
        <f>F2778-TODAY()</f>
        <v/>
      </c>
      <c r="S2778" s="14">
        <f>IF(N2778="Sí","🟢 Pagado",IF(R2778&lt;0,"🔴 Vencido",IF(R2778&lt;=7,"🟡 Por vencer","")))</f>
        <v/>
      </c>
      <c r="T2778" s="88" t="n"/>
      <c r="U2778" s="89" t="n"/>
      <c r="V2778" s="89" t="n"/>
      <c r="W2778" s="89" t="n"/>
      <c r="X2778" s="87" t="n"/>
    </row>
    <row r="2779">
      <c r="A2779" s="13" t="n"/>
      <c r="B2779" s="14" t="n"/>
      <c r="C2779" s="14" t="n"/>
      <c r="D2779" s="14" t="n"/>
      <c r="E2779" s="13" t="n"/>
      <c r="F2779" s="13" t="n"/>
      <c r="G2779" s="14" t="n"/>
      <c r="H2779" s="15" t="n"/>
      <c r="I2779" s="15" t="n"/>
      <c r="J2779" s="40" t="n"/>
      <c r="K2779" s="15" t="n"/>
      <c r="L2779" s="15" t="n"/>
      <c r="M2779" s="15" t="n"/>
      <c r="N2779" s="14" t="n"/>
      <c r="O2779" s="13" t="n"/>
      <c r="P2779" s="14" t="n"/>
      <c r="Q2779" s="15">
        <f>IF(N2779="Sí",0,H2779-I2779-K2779)</f>
        <v/>
      </c>
      <c r="R2779" s="14">
        <f>F2779-TODAY()</f>
        <v/>
      </c>
      <c r="S2779" s="14">
        <f>IF(N2779="Sí","🟢 Pagado",IF(R2779&lt;0,"🔴 Vencido",IF(R2779&lt;=7,"🟡 Por vencer","")))</f>
        <v/>
      </c>
      <c r="T2779" s="88" t="n"/>
      <c r="U2779" s="89" t="n"/>
      <c r="V2779" s="89" t="n"/>
      <c r="W2779" s="89" t="n"/>
      <c r="X2779" s="87" t="n"/>
    </row>
    <row r="2780">
      <c r="A2780" s="13" t="n"/>
      <c r="B2780" s="14" t="n"/>
      <c r="C2780" s="14" t="n"/>
      <c r="D2780" s="14" t="n"/>
      <c r="E2780" s="13" t="n"/>
      <c r="F2780" s="13" t="n"/>
      <c r="G2780" s="14" t="n"/>
      <c r="H2780" s="15" t="n"/>
      <c r="I2780" s="15" t="n"/>
      <c r="J2780" s="40" t="n"/>
      <c r="K2780" s="15" t="n"/>
      <c r="L2780" s="15" t="n"/>
      <c r="M2780" s="15" t="n"/>
      <c r="N2780" s="14" t="n"/>
      <c r="O2780" s="13" t="n"/>
      <c r="P2780" s="14" t="n"/>
      <c r="Q2780" s="15">
        <f>IF(N2780="Sí",0,H2780-I2780-K2780)</f>
        <v/>
      </c>
      <c r="R2780" s="14">
        <f>F2780-TODAY()</f>
        <v/>
      </c>
      <c r="S2780" s="14">
        <f>IF(N2780="Sí","🟢 Pagado",IF(R2780&lt;0,"🔴 Vencido",IF(R2780&lt;=7,"🟡 Por vencer","")))</f>
        <v/>
      </c>
      <c r="T2780" s="88" t="n"/>
      <c r="U2780" s="89" t="n"/>
      <c r="V2780" s="89" t="n"/>
      <c r="W2780" s="89" t="n"/>
      <c r="X2780" s="87" t="n"/>
    </row>
    <row r="2781">
      <c r="A2781" s="13" t="n"/>
      <c r="B2781" s="14" t="n"/>
      <c r="C2781" s="14" t="n"/>
      <c r="D2781" s="14" t="n"/>
      <c r="E2781" s="13" t="n"/>
      <c r="F2781" s="13" t="n"/>
      <c r="G2781" s="14" t="n"/>
      <c r="H2781" s="15" t="n"/>
      <c r="I2781" s="15" t="n"/>
      <c r="J2781" s="40" t="n"/>
      <c r="K2781" s="15" t="n"/>
      <c r="L2781" s="15" t="n"/>
      <c r="M2781" s="15" t="n"/>
      <c r="N2781" s="14" t="n"/>
      <c r="O2781" s="13" t="n"/>
      <c r="P2781" s="14" t="n"/>
      <c r="Q2781" s="15">
        <f>IF(N2781="Sí",0,H2781-I2781-K2781)</f>
        <v/>
      </c>
      <c r="R2781" s="14">
        <f>F2781-TODAY()</f>
        <v/>
      </c>
      <c r="S2781" s="14">
        <f>IF(N2781="Sí","🟢 Pagado",IF(R2781&lt;0,"🔴 Vencido",IF(R2781&lt;=7,"🟡 Por vencer","")))</f>
        <v/>
      </c>
      <c r="T2781" s="88" t="n"/>
      <c r="U2781" s="89" t="n"/>
      <c r="V2781" s="89" t="n"/>
      <c r="W2781" s="89" t="n"/>
      <c r="X2781" s="87" t="n"/>
    </row>
    <row r="2782">
      <c r="A2782" s="13" t="n"/>
      <c r="B2782" s="14" t="n"/>
      <c r="C2782" s="14" t="n"/>
      <c r="D2782" s="14" t="n"/>
      <c r="E2782" s="13" t="n"/>
      <c r="F2782" s="13" t="n"/>
      <c r="G2782" s="14" t="n"/>
      <c r="H2782" s="15" t="n"/>
      <c r="I2782" s="15" t="n"/>
      <c r="J2782" s="40" t="n"/>
      <c r="K2782" s="15" t="n"/>
      <c r="L2782" s="15" t="n"/>
      <c r="M2782" s="15" t="n"/>
      <c r="N2782" s="14" t="n"/>
      <c r="O2782" s="13" t="n"/>
      <c r="P2782" s="14" t="n"/>
      <c r="Q2782" s="15">
        <f>IF(N2782="Sí",0,H2782-I2782-K2782)</f>
        <v/>
      </c>
      <c r="R2782" s="14">
        <f>F2782-TODAY()</f>
        <v/>
      </c>
      <c r="S2782" s="14">
        <f>IF(N2782="Sí","🟢 Pagado",IF(R2782&lt;0,"🔴 Vencido",IF(R2782&lt;=7,"🟡 Por vencer","")))</f>
        <v/>
      </c>
      <c r="T2782" s="88" t="n"/>
      <c r="U2782" s="89" t="n"/>
      <c r="V2782" s="89" t="n"/>
      <c r="W2782" s="89" t="n"/>
      <c r="X2782" s="87" t="n"/>
    </row>
    <row r="2783">
      <c r="A2783" s="13" t="n"/>
      <c r="B2783" s="14" t="n"/>
      <c r="C2783" s="14" t="n"/>
      <c r="D2783" s="14" t="n"/>
      <c r="E2783" s="13" t="n"/>
      <c r="F2783" s="13" t="n"/>
      <c r="G2783" s="14" t="n"/>
      <c r="H2783" s="15" t="n"/>
      <c r="I2783" s="15" t="n"/>
      <c r="J2783" s="40" t="n"/>
      <c r="K2783" s="15" t="n"/>
      <c r="L2783" s="15" t="n"/>
      <c r="M2783" s="15" t="n"/>
      <c r="N2783" s="14" t="n"/>
      <c r="O2783" s="13" t="n"/>
      <c r="P2783" s="14" t="n"/>
      <c r="Q2783" s="15">
        <f>IF(N2783="Sí",0,H2783-I2783-K2783)</f>
        <v/>
      </c>
      <c r="R2783" s="14">
        <f>F2783-TODAY()</f>
        <v/>
      </c>
      <c r="S2783" s="14">
        <f>IF(N2783="Sí","🟢 Pagado",IF(R2783&lt;0,"🔴 Vencido",IF(R2783&lt;=7,"🟡 Por vencer","")))</f>
        <v/>
      </c>
      <c r="T2783" s="88" t="n"/>
      <c r="U2783" s="89" t="n"/>
      <c r="V2783" s="89" t="n"/>
      <c r="W2783" s="89" t="n"/>
      <c r="X2783" s="87" t="n"/>
    </row>
    <row r="2784">
      <c r="A2784" s="13" t="n"/>
      <c r="B2784" s="14" t="n"/>
      <c r="C2784" s="14" t="n"/>
      <c r="D2784" s="14" t="n"/>
      <c r="E2784" s="13" t="n"/>
      <c r="F2784" s="13" t="n"/>
      <c r="G2784" s="14" t="n"/>
      <c r="H2784" s="15" t="n"/>
      <c r="I2784" s="15" t="n"/>
      <c r="J2784" s="40" t="n"/>
      <c r="K2784" s="15" t="n"/>
      <c r="L2784" s="15" t="n"/>
      <c r="M2784" s="15" t="n"/>
      <c r="N2784" s="14" t="n"/>
      <c r="O2784" s="13" t="n"/>
      <c r="P2784" s="14" t="n"/>
      <c r="Q2784" s="15">
        <f>IF(N2784="Sí",0,H2784-I2784-K2784)</f>
        <v/>
      </c>
      <c r="R2784" s="14">
        <f>F2784-TODAY()</f>
        <v/>
      </c>
      <c r="S2784" s="14">
        <f>IF(N2784="Sí","🟢 Pagado",IF(R2784&lt;0,"🔴 Vencido",IF(R2784&lt;=7,"🟡 Por vencer","")))</f>
        <v/>
      </c>
      <c r="T2784" s="88" t="n"/>
      <c r="U2784" s="89" t="n"/>
      <c r="V2784" s="89" t="n"/>
      <c r="W2784" s="89" t="n"/>
      <c r="X2784" s="87" t="n"/>
    </row>
    <row r="2785">
      <c r="A2785" s="13" t="n"/>
      <c r="B2785" s="14" t="n"/>
      <c r="C2785" s="14" t="n"/>
      <c r="D2785" s="14" t="n"/>
      <c r="E2785" s="13" t="n"/>
      <c r="F2785" s="13" t="n"/>
      <c r="G2785" s="14" t="n"/>
      <c r="H2785" s="15" t="n"/>
      <c r="I2785" s="15" t="n"/>
      <c r="J2785" s="40" t="n"/>
      <c r="K2785" s="15" t="n"/>
      <c r="L2785" s="15" t="n"/>
      <c r="M2785" s="15" t="n"/>
      <c r="N2785" s="14" t="n"/>
      <c r="O2785" s="13" t="n"/>
      <c r="P2785" s="14" t="n"/>
      <c r="Q2785" s="15">
        <f>IF(N2785="Sí",0,H2785-I2785-K2785)</f>
        <v/>
      </c>
      <c r="R2785" s="14">
        <f>F2785-TODAY()</f>
        <v/>
      </c>
      <c r="S2785" s="14">
        <f>IF(N2785="Sí","🟢 Pagado",IF(R2785&lt;0,"🔴 Vencido",IF(R2785&lt;=7,"🟡 Por vencer","")))</f>
        <v/>
      </c>
      <c r="T2785" s="88" t="n"/>
      <c r="U2785" s="89" t="n"/>
      <c r="V2785" s="89" t="n"/>
      <c r="W2785" s="89" t="n"/>
      <c r="X2785" s="87" t="n"/>
    </row>
    <row r="2786">
      <c r="A2786" s="13" t="n"/>
      <c r="B2786" s="14" t="n"/>
      <c r="C2786" s="14" t="n"/>
      <c r="D2786" s="14" t="n"/>
      <c r="E2786" s="13" t="n"/>
      <c r="F2786" s="13" t="n"/>
      <c r="G2786" s="14" t="n"/>
      <c r="H2786" s="15" t="n"/>
      <c r="I2786" s="15" t="n"/>
      <c r="J2786" s="40" t="n"/>
      <c r="K2786" s="15" t="n"/>
      <c r="L2786" s="15" t="n"/>
      <c r="M2786" s="15" t="n"/>
      <c r="N2786" s="14" t="n"/>
      <c r="O2786" s="13" t="n"/>
      <c r="P2786" s="14" t="n"/>
      <c r="Q2786" s="15">
        <f>IF(N2786="Sí",0,H2786-I2786-K2786)</f>
        <v/>
      </c>
      <c r="R2786" s="14">
        <f>F2786-TODAY()</f>
        <v/>
      </c>
      <c r="S2786" s="14">
        <f>IF(N2786="Sí","🟢 Pagado",IF(R2786&lt;0,"🔴 Vencido",IF(R2786&lt;=7,"🟡 Por vencer","")))</f>
        <v/>
      </c>
      <c r="T2786" s="88" t="n"/>
      <c r="U2786" s="89" t="n"/>
      <c r="V2786" s="89" t="n"/>
      <c r="W2786" s="89" t="n"/>
      <c r="X2786" s="87" t="n"/>
    </row>
    <row r="2787">
      <c r="A2787" s="13" t="n"/>
      <c r="B2787" s="14" t="n"/>
      <c r="C2787" s="14" t="n"/>
      <c r="D2787" s="14" t="n"/>
      <c r="E2787" s="13" t="n"/>
      <c r="F2787" s="13" t="n"/>
      <c r="G2787" s="14" t="n"/>
      <c r="H2787" s="15" t="n"/>
      <c r="I2787" s="15" t="n"/>
      <c r="J2787" s="40" t="n"/>
      <c r="K2787" s="15" t="n"/>
      <c r="L2787" s="15" t="n"/>
      <c r="M2787" s="15" t="n"/>
      <c r="N2787" s="14" t="n"/>
      <c r="O2787" s="13" t="n"/>
      <c r="P2787" s="14" t="n"/>
      <c r="Q2787" s="15">
        <f>IF(N2787="Sí",0,H2787-I2787-K2787)</f>
        <v/>
      </c>
      <c r="R2787" s="14">
        <f>F2787-TODAY()</f>
        <v/>
      </c>
      <c r="S2787" s="14">
        <f>IF(N2787="Sí","🟢 Pagado",IF(R2787&lt;0,"🔴 Vencido",IF(R2787&lt;=7,"🟡 Por vencer","")))</f>
        <v/>
      </c>
      <c r="T2787" s="88" t="n"/>
      <c r="U2787" s="89" t="n"/>
      <c r="V2787" s="89" t="n"/>
      <c r="W2787" s="89" t="n"/>
      <c r="X2787" s="87" t="n"/>
    </row>
    <row r="2788">
      <c r="A2788" s="13" t="n"/>
      <c r="B2788" s="14" t="n"/>
      <c r="C2788" s="14" t="n"/>
      <c r="D2788" s="14" t="n"/>
      <c r="E2788" s="13" t="n"/>
      <c r="F2788" s="13" t="n"/>
      <c r="G2788" s="14" t="n"/>
      <c r="H2788" s="15" t="n"/>
      <c r="I2788" s="15" t="n"/>
      <c r="J2788" s="40" t="n"/>
      <c r="K2788" s="15" t="n"/>
      <c r="L2788" s="15" t="n"/>
      <c r="M2788" s="15" t="n"/>
      <c r="N2788" s="14" t="n"/>
      <c r="O2788" s="13" t="n"/>
      <c r="P2788" s="14" t="n"/>
      <c r="Q2788" s="15">
        <f>IF(N2788="Sí",0,H2788-I2788-K2788)</f>
        <v/>
      </c>
      <c r="R2788" s="14">
        <f>F2788-TODAY()</f>
        <v/>
      </c>
      <c r="S2788" s="14">
        <f>IF(N2788="Sí","🟢 Pagado",IF(R2788&lt;0,"🔴 Vencido",IF(R2788&lt;=7,"🟡 Por vencer","")))</f>
        <v/>
      </c>
      <c r="T2788" s="88" t="n"/>
      <c r="U2788" s="89" t="n"/>
      <c r="V2788" s="89" t="n"/>
      <c r="W2788" s="89" t="n"/>
      <c r="X2788" s="87" t="n"/>
    </row>
    <row r="2789">
      <c r="A2789" s="13" t="n"/>
      <c r="B2789" s="14" t="n"/>
      <c r="C2789" s="14" t="n"/>
      <c r="D2789" s="14" t="n"/>
      <c r="E2789" s="13" t="n"/>
      <c r="F2789" s="13" t="n"/>
      <c r="G2789" s="14" t="n"/>
      <c r="H2789" s="15" t="n"/>
      <c r="I2789" s="15" t="n"/>
      <c r="J2789" s="40" t="n"/>
      <c r="K2789" s="15" t="n"/>
      <c r="L2789" s="15" t="n"/>
      <c r="M2789" s="15" t="n"/>
      <c r="N2789" s="14" t="n"/>
      <c r="O2789" s="13" t="n"/>
      <c r="P2789" s="14" t="n"/>
      <c r="Q2789" s="15">
        <f>IF(N2789="Sí",0,H2789-I2789-K2789)</f>
        <v/>
      </c>
      <c r="R2789" s="14">
        <f>F2789-TODAY()</f>
        <v/>
      </c>
      <c r="S2789" s="14">
        <f>IF(N2789="Sí","🟢 Pagado",IF(R2789&lt;0,"🔴 Vencido",IF(R2789&lt;=7,"🟡 Por vencer","")))</f>
        <v/>
      </c>
      <c r="T2789" s="88" t="n"/>
      <c r="U2789" s="89" t="n"/>
      <c r="V2789" s="89" t="n"/>
      <c r="W2789" s="89" t="n"/>
      <c r="X2789" s="87" t="n"/>
    </row>
    <row r="2790">
      <c r="A2790" s="13" t="n"/>
      <c r="B2790" s="14" t="n"/>
      <c r="C2790" s="14" t="n"/>
      <c r="D2790" s="14" t="n"/>
      <c r="E2790" s="13" t="n"/>
      <c r="F2790" s="13" t="n"/>
      <c r="G2790" s="14" t="n"/>
      <c r="H2790" s="15" t="n"/>
      <c r="I2790" s="15" t="n"/>
      <c r="J2790" s="40" t="n"/>
      <c r="K2790" s="15" t="n"/>
      <c r="L2790" s="15" t="n"/>
      <c r="M2790" s="15" t="n"/>
      <c r="N2790" s="14" t="n"/>
      <c r="O2790" s="13" t="n"/>
      <c r="P2790" s="14" t="n"/>
      <c r="Q2790" s="15">
        <f>IF(N2790="Sí",0,H2790-I2790-K2790)</f>
        <v/>
      </c>
      <c r="R2790" s="14">
        <f>F2790-TODAY()</f>
        <v/>
      </c>
      <c r="S2790" s="14">
        <f>IF(N2790="Sí","🟢 Pagado",IF(R2790&lt;0,"🔴 Vencido",IF(R2790&lt;=7,"🟡 Por vencer","")))</f>
        <v/>
      </c>
      <c r="T2790" s="88" t="n"/>
      <c r="U2790" s="89" t="n"/>
      <c r="V2790" s="89" t="n"/>
      <c r="W2790" s="89" t="n"/>
      <c r="X2790" s="87" t="n"/>
    </row>
    <row r="2791">
      <c r="A2791" s="13" t="n"/>
      <c r="B2791" s="14" t="n"/>
      <c r="C2791" s="14" t="n"/>
      <c r="D2791" s="14" t="n"/>
      <c r="E2791" s="13" t="n"/>
      <c r="F2791" s="13" t="n"/>
      <c r="G2791" s="14" t="n"/>
      <c r="H2791" s="15" t="n"/>
      <c r="I2791" s="15" t="n"/>
      <c r="J2791" s="40" t="n"/>
      <c r="K2791" s="15" t="n"/>
      <c r="L2791" s="15" t="n"/>
      <c r="M2791" s="15" t="n"/>
      <c r="N2791" s="14" t="n"/>
      <c r="O2791" s="13" t="n"/>
      <c r="P2791" s="14" t="n"/>
      <c r="Q2791" s="15">
        <f>IF(N2791="Sí",0,H2791-I2791-K2791)</f>
        <v/>
      </c>
      <c r="R2791" s="14">
        <f>F2791-TODAY()</f>
        <v/>
      </c>
      <c r="S2791" s="14">
        <f>IF(N2791="Sí","🟢 Pagado",IF(R2791&lt;0,"🔴 Vencido",IF(R2791&lt;=7,"🟡 Por vencer","")))</f>
        <v/>
      </c>
      <c r="T2791" s="88" t="n"/>
      <c r="U2791" s="89" t="n"/>
      <c r="V2791" s="89" t="n"/>
      <c r="W2791" s="89" t="n"/>
      <c r="X2791" s="87" t="n"/>
    </row>
    <row r="2792">
      <c r="A2792" s="13" t="n"/>
      <c r="B2792" s="14" t="n"/>
      <c r="C2792" s="14" t="n"/>
      <c r="D2792" s="14" t="n"/>
      <c r="E2792" s="13" t="n"/>
      <c r="F2792" s="13" t="n"/>
      <c r="G2792" s="14" t="n"/>
      <c r="H2792" s="15" t="n"/>
      <c r="I2792" s="15" t="n"/>
      <c r="J2792" s="40" t="n"/>
      <c r="K2792" s="15" t="n"/>
      <c r="L2792" s="15" t="n"/>
      <c r="M2792" s="15" t="n"/>
      <c r="N2792" s="14" t="n"/>
      <c r="O2792" s="13" t="n"/>
      <c r="P2792" s="14" t="n"/>
      <c r="Q2792" s="15">
        <f>IF(N2792="Sí",0,H2792-I2792-K2792)</f>
        <v/>
      </c>
      <c r="R2792" s="14">
        <f>F2792-TODAY()</f>
        <v/>
      </c>
      <c r="S2792" s="14">
        <f>IF(N2792="Sí","🟢 Pagado",IF(R2792&lt;0,"🔴 Vencido",IF(R2792&lt;=7,"🟡 Por vencer","")))</f>
        <v/>
      </c>
      <c r="T2792" s="88" t="n"/>
      <c r="U2792" s="89" t="n"/>
      <c r="V2792" s="89" t="n"/>
      <c r="W2792" s="89" t="n"/>
      <c r="X2792" s="87" t="n"/>
    </row>
    <row r="2793">
      <c r="A2793" s="13" t="n"/>
      <c r="B2793" s="14" t="n"/>
      <c r="C2793" s="14" t="n"/>
      <c r="D2793" s="14" t="n"/>
      <c r="E2793" s="13" t="n"/>
      <c r="F2793" s="13" t="n"/>
      <c r="G2793" s="14" t="n"/>
      <c r="H2793" s="15" t="n"/>
      <c r="I2793" s="15" t="n"/>
      <c r="J2793" s="40" t="n"/>
      <c r="K2793" s="15" t="n"/>
      <c r="L2793" s="15" t="n"/>
      <c r="M2793" s="15" t="n"/>
      <c r="N2793" s="14" t="n"/>
      <c r="O2793" s="13" t="n"/>
      <c r="P2793" s="14" t="n"/>
      <c r="Q2793" s="15">
        <f>IF(N2793="Sí",0,H2793-I2793-K2793)</f>
        <v/>
      </c>
      <c r="R2793" s="14">
        <f>F2793-TODAY()</f>
        <v/>
      </c>
      <c r="S2793" s="14">
        <f>IF(N2793="Sí","🟢 Pagado",IF(R2793&lt;0,"🔴 Vencido",IF(R2793&lt;=7,"🟡 Por vencer","")))</f>
        <v/>
      </c>
      <c r="T2793" s="88" t="n"/>
      <c r="U2793" s="89" t="n"/>
      <c r="V2793" s="89" t="n"/>
      <c r="W2793" s="89" t="n"/>
      <c r="X2793" s="87" t="n"/>
    </row>
    <row r="2794">
      <c r="A2794" s="13" t="n"/>
      <c r="B2794" s="14" t="n"/>
      <c r="C2794" s="14" t="n"/>
      <c r="D2794" s="14" t="n"/>
      <c r="E2794" s="13" t="n"/>
      <c r="F2794" s="13" t="n"/>
      <c r="G2794" s="14" t="n"/>
      <c r="H2794" s="15" t="n"/>
      <c r="I2794" s="15" t="n"/>
      <c r="J2794" s="40" t="n"/>
      <c r="K2794" s="15" t="n"/>
      <c r="L2794" s="15" t="n"/>
      <c r="M2794" s="15" t="n"/>
      <c r="N2794" s="14" t="n"/>
      <c r="O2794" s="13" t="n"/>
      <c r="P2794" s="14" t="n"/>
      <c r="Q2794" s="15">
        <f>IF(N2794="Sí",0,H2794-I2794-K2794)</f>
        <v/>
      </c>
      <c r="R2794" s="14">
        <f>F2794-TODAY()</f>
        <v/>
      </c>
      <c r="S2794" s="14">
        <f>IF(N2794="Sí","🟢 Pagado",IF(R2794&lt;0,"🔴 Vencido",IF(R2794&lt;=7,"🟡 Por vencer","")))</f>
        <v/>
      </c>
      <c r="T2794" s="88" t="n"/>
      <c r="U2794" s="89" t="n"/>
      <c r="V2794" s="89" t="n"/>
      <c r="W2794" s="89" t="n"/>
      <c r="X2794" s="87" t="n"/>
    </row>
    <row r="2795">
      <c r="A2795" s="13" t="n"/>
      <c r="B2795" s="14" t="n"/>
      <c r="C2795" s="14" t="n"/>
      <c r="D2795" s="14" t="n"/>
      <c r="E2795" s="13" t="n"/>
      <c r="F2795" s="13" t="n"/>
      <c r="G2795" s="14" t="n"/>
      <c r="H2795" s="15" t="n"/>
      <c r="I2795" s="15" t="n"/>
      <c r="J2795" s="40" t="n"/>
      <c r="K2795" s="15" t="n"/>
      <c r="L2795" s="15" t="n"/>
      <c r="M2795" s="15" t="n"/>
      <c r="N2795" s="14" t="n"/>
      <c r="O2795" s="13" t="n"/>
      <c r="P2795" s="14" t="n"/>
      <c r="Q2795" s="15">
        <f>IF(N2795="Sí",0,H2795-I2795-K2795)</f>
        <v/>
      </c>
      <c r="R2795" s="14">
        <f>F2795-TODAY()</f>
        <v/>
      </c>
      <c r="S2795" s="14">
        <f>IF(N2795="Sí","🟢 Pagado",IF(R2795&lt;0,"🔴 Vencido",IF(R2795&lt;=7,"🟡 Por vencer","")))</f>
        <v/>
      </c>
      <c r="T2795" s="88" t="n"/>
      <c r="U2795" s="89" t="n"/>
      <c r="V2795" s="89" t="n"/>
      <c r="W2795" s="89" t="n"/>
      <c r="X2795" s="87" t="n"/>
    </row>
    <row r="2796">
      <c r="A2796" s="13" t="n"/>
      <c r="B2796" s="14" t="n"/>
      <c r="C2796" s="14" t="n"/>
      <c r="D2796" s="14" t="n"/>
      <c r="E2796" s="13" t="n"/>
      <c r="F2796" s="13" t="n"/>
      <c r="G2796" s="14" t="n"/>
      <c r="H2796" s="15" t="n"/>
      <c r="I2796" s="15" t="n"/>
      <c r="J2796" s="40" t="n"/>
      <c r="K2796" s="15" t="n"/>
      <c r="L2796" s="15" t="n"/>
      <c r="M2796" s="15" t="n"/>
      <c r="N2796" s="14" t="n"/>
      <c r="O2796" s="13" t="n"/>
      <c r="P2796" s="14" t="n"/>
      <c r="Q2796" s="15">
        <f>IF(N2796="Sí",0,H2796-I2796-K2796)</f>
        <v/>
      </c>
      <c r="R2796" s="14">
        <f>F2796-TODAY()</f>
        <v/>
      </c>
      <c r="S2796" s="14">
        <f>IF(N2796="Sí","🟢 Pagado",IF(R2796&lt;0,"🔴 Vencido",IF(R2796&lt;=7,"🟡 Por vencer","")))</f>
        <v/>
      </c>
      <c r="T2796" s="88" t="n"/>
      <c r="U2796" s="89" t="n"/>
      <c r="V2796" s="89" t="n"/>
      <c r="W2796" s="89" t="n"/>
      <c r="X2796" s="87" t="n"/>
    </row>
    <row r="2797">
      <c r="A2797" s="13" t="n"/>
      <c r="B2797" s="14" t="n"/>
      <c r="C2797" s="14" t="n"/>
      <c r="D2797" s="14" t="n"/>
      <c r="E2797" s="13" t="n"/>
      <c r="F2797" s="13" t="n"/>
      <c r="G2797" s="14" t="n"/>
      <c r="H2797" s="15" t="n"/>
      <c r="I2797" s="15" t="n"/>
      <c r="J2797" s="40" t="n"/>
      <c r="K2797" s="15" t="n"/>
      <c r="L2797" s="15" t="n"/>
      <c r="M2797" s="15" t="n"/>
      <c r="N2797" s="14" t="n"/>
      <c r="O2797" s="13" t="n"/>
      <c r="P2797" s="14" t="n"/>
      <c r="Q2797" s="15">
        <f>IF(N2797="Sí",0,H2797-I2797-K2797)</f>
        <v/>
      </c>
      <c r="R2797" s="14">
        <f>F2797-TODAY()</f>
        <v/>
      </c>
      <c r="S2797" s="14">
        <f>IF(N2797="Sí","🟢 Pagado",IF(R2797&lt;0,"🔴 Vencido",IF(R2797&lt;=7,"🟡 Por vencer","")))</f>
        <v/>
      </c>
      <c r="T2797" s="88" t="n"/>
      <c r="U2797" s="89" t="n"/>
      <c r="V2797" s="89" t="n"/>
      <c r="W2797" s="89" t="n"/>
      <c r="X2797" s="87" t="n"/>
    </row>
    <row r="2798">
      <c r="A2798" s="13" t="n"/>
      <c r="B2798" s="14" t="n"/>
      <c r="C2798" s="14" t="n"/>
      <c r="D2798" s="14" t="n"/>
      <c r="E2798" s="13" t="n"/>
      <c r="F2798" s="13" t="n"/>
      <c r="G2798" s="14" t="n"/>
      <c r="H2798" s="15" t="n"/>
      <c r="I2798" s="15" t="n"/>
      <c r="J2798" s="40" t="n"/>
      <c r="K2798" s="15" t="n"/>
      <c r="L2798" s="15" t="n"/>
      <c r="M2798" s="15" t="n"/>
      <c r="N2798" s="14" t="n"/>
      <c r="O2798" s="13" t="n"/>
      <c r="P2798" s="14" t="n"/>
      <c r="Q2798" s="15">
        <f>IF(N2798="Sí",0,H2798-I2798-K2798)</f>
        <v/>
      </c>
      <c r="R2798" s="14">
        <f>F2798-TODAY()</f>
        <v/>
      </c>
      <c r="S2798" s="14">
        <f>IF(N2798="Sí","🟢 Pagado",IF(R2798&lt;0,"🔴 Vencido",IF(R2798&lt;=7,"🟡 Por vencer","")))</f>
        <v/>
      </c>
      <c r="T2798" s="88" t="n"/>
      <c r="U2798" s="89" t="n"/>
      <c r="V2798" s="89" t="n"/>
      <c r="W2798" s="89" t="n"/>
      <c r="X2798" s="87" t="n"/>
    </row>
    <row r="2799">
      <c r="A2799" s="13" t="n"/>
      <c r="B2799" s="14" t="n"/>
      <c r="C2799" s="14" t="n"/>
      <c r="D2799" s="14" t="n"/>
      <c r="E2799" s="13" t="n"/>
      <c r="F2799" s="13" t="n"/>
      <c r="G2799" s="14" t="n"/>
      <c r="H2799" s="15" t="n"/>
      <c r="I2799" s="15" t="n"/>
      <c r="J2799" s="40" t="n"/>
      <c r="K2799" s="15" t="n"/>
      <c r="L2799" s="15" t="n"/>
      <c r="M2799" s="15" t="n"/>
      <c r="N2799" s="14" t="n"/>
      <c r="O2799" s="13" t="n"/>
      <c r="P2799" s="14" t="n"/>
      <c r="Q2799" s="15">
        <f>IF(N2799="Sí",0,H2799-I2799-K2799)</f>
        <v/>
      </c>
      <c r="R2799" s="14">
        <f>F2799-TODAY()</f>
        <v/>
      </c>
      <c r="S2799" s="14">
        <f>IF(N2799="Sí","🟢 Pagado",IF(R2799&lt;0,"🔴 Vencido",IF(R2799&lt;=7,"🟡 Por vencer","")))</f>
        <v/>
      </c>
      <c r="T2799" s="88" t="n"/>
      <c r="U2799" s="89" t="n"/>
      <c r="V2799" s="89" t="n"/>
      <c r="W2799" s="89" t="n"/>
      <c r="X2799" s="87" t="n"/>
    </row>
    <row r="2800">
      <c r="A2800" s="13" t="n"/>
      <c r="B2800" s="14" t="n"/>
      <c r="C2800" s="14" t="n"/>
      <c r="D2800" s="14" t="n"/>
      <c r="E2800" s="13" t="n"/>
      <c r="F2800" s="13" t="n"/>
      <c r="G2800" s="14" t="n"/>
      <c r="H2800" s="15" t="n"/>
      <c r="I2800" s="15" t="n"/>
      <c r="J2800" s="40" t="n"/>
      <c r="K2800" s="15" t="n"/>
      <c r="L2800" s="15" t="n"/>
      <c r="M2800" s="15" t="n"/>
      <c r="N2800" s="14" t="n"/>
      <c r="O2800" s="13" t="n"/>
      <c r="P2800" s="14" t="n"/>
      <c r="Q2800" s="15">
        <f>IF(N2800="Sí",0,H2800-I2800-K2800)</f>
        <v/>
      </c>
      <c r="R2800" s="14">
        <f>F2800-TODAY()</f>
        <v/>
      </c>
      <c r="S2800" s="14">
        <f>IF(N2800="Sí","🟢 Pagado",IF(R2800&lt;0,"🔴 Vencido",IF(R2800&lt;=7,"🟡 Por vencer","")))</f>
        <v/>
      </c>
      <c r="T2800" s="88" t="n"/>
      <c r="U2800" s="89" t="n"/>
      <c r="V2800" s="89" t="n"/>
      <c r="W2800" s="89" t="n"/>
      <c r="X2800" s="87" t="n"/>
    </row>
    <row r="2801">
      <c r="A2801" s="13" t="n"/>
      <c r="B2801" s="14" t="n"/>
      <c r="C2801" s="14" t="n"/>
      <c r="D2801" s="14" t="n"/>
      <c r="E2801" s="13" t="n"/>
      <c r="F2801" s="13" t="n"/>
      <c r="G2801" s="14" t="n"/>
      <c r="H2801" s="15" t="n"/>
      <c r="I2801" s="15" t="n"/>
      <c r="J2801" s="40" t="n"/>
      <c r="K2801" s="15" t="n"/>
      <c r="L2801" s="15" t="n"/>
      <c r="M2801" s="15" t="n"/>
      <c r="N2801" s="14" t="n"/>
      <c r="O2801" s="13" t="n"/>
      <c r="P2801" s="14" t="n"/>
      <c r="Q2801" s="15">
        <f>IF(N2801="Sí",0,H2801-I2801-K2801)</f>
        <v/>
      </c>
      <c r="R2801" s="14">
        <f>F2801-TODAY()</f>
        <v/>
      </c>
      <c r="S2801" s="14">
        <f>IF(N2801="Sí","🟢 Pagado",IF(R2801&lt;0,"🔴 Vencido",IF(R2801&lt;=7,"🟡 Por vencer","")))</f>
        <v/>
      </c>
      <c r="T2801" s="88" t="n"/>
      <c r="U2801" s="89" t="n"/>
      <c r="V2801" s="89" t="n"/>
      <c r="W2801" s="89" t="n"/>
      <c r="X2801" s="87" t="n"/>
    </row>
    <row r="2802">
      <c r="A2802" s="13" t="n"/>
      <c r="B2802" s="14" t="n"/>
      <c r="C2802" s="14" t="n"/>
      <c r="D2802" s="14" t="n"/>
      <c r="E2802" s="13" t="n"/>
      <c r="F2802" s="13" t="n"/>
      <c r="G2802" s="14" t="n"/>
      <c r="H2802" s="15" t="n"/>
      <c r="I2802" s="15" t="n"/>
      <c r="J2802" s="40" t="n"/>
      <c r="K2802" s="15" t="n"/>
      <c r="L2802" s="15" t="n"/>
      <c r="M2802" s="15" t="n"/>
      <c r="N2802" s="14" t="n"/>
      <c r="O2802" s="13" t="n"/>
      <c r="P2802" s="14" t="n"/>
      <c r="Q2802" s="15">
        <f>IF(N2802="Sí",0,H2802-I2802-K2802)</f>
        <v/>
      </c>
      <c r="R2802" s="14">
        <f>F2802-TODAY()</f>
        <v/>
      </c>
      <c r="S2802" s="14">
        <f>IF(N2802="Sí","🟢 Pagado",IF(R2802&lt;0,"🔴 Vencido",IF(R2802&lt;=7,"🟡 Por vencer","")))</f>
        <v/>
      </c>
      <c r="T2802" s="88" t="n"/>
      <c r="U2802" s="89" t="n"/>
      <c r="V2802" s="89" t="n"/>
      <c r="W2802" s="89" t="n"/>
      <c r="X2802" s="87" t="n"/>
    </row>
    <row r="2803">
      <c r="A2803" s="13" t="n"/>
      <c r="B2803" s="14" t="n"/>
      <c r="C2803" s="14" t="n"/>
      <c r="D2803" s="14" t="n"/>
      <c r="E2803" s="13" t="n"/>
      <c r="F2803" s="13" t="n"/>
      <c r="G2803" s="14" t="n"/>
      <c r="H2803" s="15" t="n"/>
      <c r="I2803" s="15" t="n"/>
      <c r="J2803" s="40" t="n"/>
      <c r="K2803" s="15" t="n"/>
      <c r="L2803" s="15" t="n"/>
      <c r="M2803" s="15" t="n"/>
      <c r="N2803" s="14" t="n"/>
      <c r="O2803" s="13" t="n"/>
      <c r="P2803" s="14" t="n"/>
      <c r="Q2803" s="15">
        <f>IF(N2803="Sí",0,H2803-I2803-K2803)</f>
        <v/>
      </c>
      <c r="R2803" s="14">
        <f>F2803-TODAY()</f>
        <v/>
      </c>
      <c r="S2803" s="14">
        <f>IF(N2803="Sí","🟢 Pagado",IF(R2803&lt;0,"🔴 Vencido",IF(R2803&lt;=7,"🟡 Por vencer","")))</f>
        <v/>
      </c>
      <c r="T2803" s="88" t="n"/>
      <c r="U2803" s="89" t="n"/>
      <c r="V2803" s="89" t="n"/>
      <c r="W2803" s="89" t="n"/>
      <c r="X2803" s="87" t="n"/>
    </row>
    <row r="2804">
      <c r="A2804" s="13" t="n"/>
      <c r="B2804" s="14" t="n"/>
      <c r="C2804" s="14" t="n"/>
      <c r="D2804" s="14" t="n"/>
      <c r="E2804" s="13" t="n"/>
      <c r="F2804" s="13" t="n"/>
      <c r="G2804" s="14" t="n"/>
      <c r="H2804" s="15" t="n"/>
      <c r="I2804" s="15" t="n"/>
      <c r="J2804" s="40" t="n"/>
      <c r="K2804" s="15" t="n"/>
      <c r="L2804" s="15" t="n"/>
      <c r="M2804" s="15" t="n"/>
      <c r="N2804" s="14" t="n"/>
      <c r="O2804" s="13" t="n"/>
      <c r="P2804" s="14" t="n"/>
      <c r="Q2804" s="15">
        <f>IF(N2804="Sí",0,H2804-I2804-K2804)</f>
        <v/>
      </c>
      <c r="R2804" s="14">
        <f>F2804-TODAY()</f>
        <v/>
      </c>
      <c r="S2804" s="14">
        <f>IF(N2804="Sí","🟢 Pagado",IF(R2804&lt;0,"🔴 Vencido",IF(R2804&lt;=7,"🟡 Por vencer","")))</f>
        <v/>
      </c>
      <c r="T2804" s="88" t="n"/>
      <c r="U2804" s="89" t="n"/>
      <c r="V2804" s="89" t="n"/>
      <c r="W2804" s="89" t="n"/>
      <c r="X2804" s="87" t="n"/>
    </row>
    <row r="2805">
      <c r="A2805" s="13" t="n"/>
      <c r="B2805" s="14" t="n"/>
      <c r="C2805" s="14" t="n"/>
      <c r="D2805" s="14" t="n"/>
      <c r="E2805" s="13" t="n"/>
      <c r="F2805" s="13" t="n"/>
      <c r="G2805" s="14" t="n"/>
      <c r="H2805" s="15" t="n"/>
      <c r="I2805" s="15" t="n"/>
      <c r="J2805" s="40" t="n"/>
      <c r="K2805" s="15" t="n"/>
      <c r="L2805" s="15" t="n"/>
      <c r="M2805" s="15" t="n"/>
      <c r="N2805" s="14" t="n"/>
      <c r="O2805" s="13" t="n"/>
      <c r="P2805" s="14" t="n"/>
      <c r="Q2805" s="15">
        <f>IF(N2805="Sí",0,H2805-I2805-K2805)</f>
        <v/>
      </c>
      <c r="R2805" s="14">
        <f>F2805-TODAY()</f>
        <v/>
      </c>
      <c r="S2805" s="14">
        <f>IF(N2805="Sí","🟢 Pagado",IF(R2805&lt;0,"🔴 Vencido",IF(R2805&lt;=7,"🟡 Por vencer","")))</f>
        <v/>
      </c>
      <c r="T2805" s="88" t="n"/>
      <c r="U2805" s="89" t="n"/>
      <c r="V2805" s="89" t="n"/>
      <c r="W2805" s="89" t="n"/>
      <c r="X2805" s="87" t="n"/>
    </row>
    <row r="2806">
      <c r="A2806" s="13" t="n"/>
      <c r="B2806" s="14" t="n"/>
      <c r="C2806" s="14" t="n"/>
      <c r="D2806" s="14" t="n"/>
      <c r="E2806" s="13" t="n"/>
      <c r="F2806" s="13" t="n"/>
      <c r="G2806" s="14" t="n"/>
      <c r="H2806" s="15" t="n"/>
      <c r="I2806" s="15" t="n"/>
      <c r="J2806" s="40" t="n"/>
      <c r="K2806" s="15" t="n"/>
      <c r="L2806" s="15" t="n"/>
      <c r="M2806" s="15" t="n"/>
      <c r="N2806" s="14" t="n"/>
      <c r="O2806" s="13" t="n"/>
      <c r="P2806" s="14" t="n"/>
      <c r="Q2806" s="15">
        <f>IF(N2806="Sí",0,H2806-I2806-K2806)</f>
        <v/>
      </c>
      <c r="R2806" s="14">
        <f>F2806-TODAY()</f>
        <v/>
      </c>
      <c r="S2806" s="14">
        <f>IF(N2806="Sí","🟢 Pagado",IF(R2806&lt;0,"🔴 Vencido",IF(R2806&lt;=7,"🟡 Por vencer","")))</f>
        <v/>
      </c>
      <c r="T2806" s="88" t="n"/>
      <c r="U2806" s="89" t="n"/>
      <c r="V2806" s="89" t="n"/>
      <c r="W2806" s="89" t="n"/>
      <c r="X2806" s="87" t="n"/>
    </row>
    <row r="2807">
      <c r="A2807" s="13" t="n"/>
      <c r="B2807" s="14" t="n"/>
      <c r="C2807" s="14" t="n"/>
      <c r="D2807" s="14" t="n"/>
      <c r="E2807" s="13" t="n"/>
      <c r="F2807" s="13" t="n"/>
      <c r="G2807" s="14" t="n"/>
      <c r="H2807" s="15" t="n"/>
      <c r="I2807" s="15" t="n"/>
      <c r="J2807" s="40" t="n"/>
      <c r="K2807" s="15" t="n"/>
      <c r="L2807" s="15" t="n"/>
      <c r="M2807" s="15" t="n"/>
      <c r="N2807" s="14" t="n"/>
      <c r="O2807" s="13" t="n"/>
      <c r="P2807" s="14" t="n"/>
      <c r="Q2807" s="15">
        <f>IF(N2807="Sí",0,H2807-I2807-K2807)</f>
        <v/>
      </c>
      <c r="R2807" s="14">
        <f>F2807-TODAY()</f>
        <v/>
      </c>
      <c r="S2807" s="14">
        <f>IF(N2807="Sí","🟢 Pagado",IF(R2807&lt;0,"🔴 Vencido",IF(R2807&lt;=7,"🟡 Por vencer","")))</f>
        <v/>
      </c>
      <c r="T2807" s="88" t="n"/>
      <c r="U2807" s="89" t="n"/>
      <c r="V2807" s="89" t="n"/>
      <c r="W2807" s="89" t="n"/>
      <c r="X2807" s="87" t="n"/>
    </row>
    <row r="2808">
      <c r="A2808" s="13" t="n"/>
      <c r="B2808" s="14" t="n"/>
      <c r="C2808" s="14" t="n"/>
      <c r="D2808" s="14" t="n"/>
      <c r="E2808" s="13" t="n"/>
      <c r="F2808" s="13" t="n"/>
      <c r="G2808" s="14" t="n"/>
      <c r="H2808" s="15" t="n"/>
      <c r="I2808" s="15" t="n"/>
      <c r="J2808" s="40" t="n"/>
      <c r="K2808" s="15" t="n"/>
      <c r="L2808" s="15" t="n"/>
      <c r="M2808" s="15" t="n"/>
      <c r="N2808" s="14" t="n"/>
      <c r="O2808" s="13" t="n"/>
      <c r="P2808" s="14" t="n"/>
      <c r="Q2808" s="15">
        <f>IF(N2808="Sí",0,H2808-I2808-K2808)</f>
        <v/>
      </c>
      <c r="R2808" s="14">
        <f>F2808-TODAY()</f>
        <v/>
      </c>
      <c r="S2808" s="14">
        <f>IF(N2808="Sí","🟢 Pagado",IF(R2808&lt;0,"🔴 Vencido",IF(R2808&lt;=7,"🟡 Por vencer","")))</f>
        <v/>
      </c>
      <c r="T2808" s="88" t="n"/>
      <c r="U2808" s="89" t="n"/>
      <c r="V2808" s="89" t="n"/>
      <c r="W2808" s="89" t="n"/>
      <c r="X2808" s="87" t="n"/>
    </row>
    <row r="2809">
      <c r="A2809" s="13" t="n"/>
      <c r="B2809" s="14" t="n"/>
      <c r="C2809" s="14" t="n"/>
      <c r="D2809" s="14" t="n"/>
      <c r="E2809" s="13" t="n"/>
      <c r="F2809" s="13" t="n"/>
      <c r="G2809" s="14" t="n"/>
      <c r="H2809" s="15" t="n"/>
      <c r="I2809" s="15" t="n"/>
      <c r="J2809" s="40" t="n"/>
      <c r="K2809" s="15" t="n"/>
      <c r="L2809" s="15" t="n"/>
      <c r="M2809" s="15" t="n"/>
      <c r="N2809" s="14" t="n"/>
      <c r="O2809" s="13" t="n"/>
      <c r="P2809" s="14" t="n"/>
      <c r="Q2809" s="15">
        <f>IF(N2809="Sí",0,H2809-I2809-K2809)</f>
        <v/>
      </c>
      <c r="R2809" s="14">
        <f>F2809-TODAY()</f>
        <v/>
      </c>
      <c r="S2809" s="14">
        <f>IF(N2809="Sí","🟢 Pagado",IF(R2809&lt;0,"🔴 Vencido",IF(R2809&lt;=7,"🟡 Por vencer","")))</f>
        <v/>
      </c>
      <c r="T2809" s="88" t="n"/>
      <c r="U2809" s="89" t="n"/>
      <c r="V2809" s="89" t="n"/>
      <c r="W2809" s="89" t="n"/>
      <c r="X2809" s="87" t="n"/>
    </row>
    <row r="2810">
      <c r="A2810" s="13" t="n"/>
      <c r="B2810" s="14" t="n"/>
      <c r="C2810" s="14" t="n"/>
      <c r="D2810" s="14" t="n"/>
      <c r="E2810" s="13" t="n"/>
      <c r="F2810" s="13" t="n"/>
      <c r="G2810" s="14" t="n"/>
      <c r="H2810" s="15" t="n"/>
      <c r="I2810" s="15" t="n"/>
      <c r="J2810" s="40" t="n"/>
      <c r="K2810" s="15" t="n"/>
      <c r="L2810" s="15" t="n"/>
      <c r="M2810" s="15" t="n"/>
      <c r="N2810" s="14" t="n"/>
      <c r="O2810" s="13" t="n"/>
      <c r="P2810" s="14" t="n"/>
      <c r="Q2810" s="15">
        <f>IF(N2810="Sí",0,H2810-I2810-K2810)</f>
        <v/>
      </c>
      <c r="R2810" s="14">
        <f>F2810-TODAY()</f>
        <v/>
      </c>
      <c r="S2810" s="14">
        <f>IF(N2810="Sí","🟢 Pagado",IF(R2810&lt;0,"🔴 Vencido",IF(R2810&lt;=7,"🟡 Por vencer","")))</f>
        <v/>
      </c>
      <c r="T2810" s="88" t="n"/>
      <c r="U2810" s="89" t="n"/>
      <c r="V2810" s="89" t="n"/>
      <c r="W2810" s="89" t="n"/>
      <c r="X2810" s="87" t="n"/>
    </row>
    <row r="2811">
      <c r="A2811" s="13" t="n"/>
      <c r="B2811" s="14" t="n"/>
      <c r="C2811" s="14" t="n"/>
      <c r="D2811" s="14" t="n"/>
      <c r="E2811" s="13" t="n"/>
      <c r="F2811" s="13" t="n"/>
      <c r="G2811" s="14" t="n"/>
      <c r="H2811" s="15" t="n"/>
      <c r="I2811" s="15" t="n"/>
      <c r="J2811" s="40" t="n"/>
      <c r="K2811" s="15" t="n"/>
      <c r="L2811" s="15" t="n"/>
      <c r="M2811" s="15" t="n"/>
      <c r="N2811" s="14" t="n"/>
      <c r="O2811" s="13" t="n"/>
      <c r="P2811" s="14" t="n"/>
      <c r="Q2811" s="15">
        <f>IF(N2811="Sí",0,H2811-I2811-K2811)</f>
        <v/>
      </c>
      <c r="R2811" s="14">
        <f>F2811-TODAY()</f>
        <v/>
      </c>
      <c r="S2811" s="14">
        <f>IF(N2811="Sí","🟢 Pagado",IF(R2811&lt;0,"🔴 Vencido",IF(R2811&lt;=7,"🟡 Por vencer","")))</f>
        <v/>
      </c>
      <c r="T2811" s="88" t="n"/>
      <c r="U2811" s="89" t="n"/>
      <c r="V2811" s="89" t="n"/>
      <c r="W2811" s="89" t="n"/>
      <c r="X2811" s="87" t="n"/>
    </row>
    <row r="2812">
      <c r="A2812" s="13" t="n"/>
      <c r="B2812" s="14" t="n"/>
      <c r="C2812" s="14" t="n"/>
      <c r="D2812" s="14" t="n"/>
      <c r="E2812" s="13" t="n"/>
      <c r="F2812" s="13" t="n"/>
      <c r="G2812" s="14" t="n"/>
      <c r="H2812" s="15" t="n"/>
      <c r="I2812" s="15" t="n"/>
      <c r="J2812" s="40" t="n"/>
      <c r="K2812" s="15" t="n"/>
      <c r="L2812" s="15" t="n"/>
      <c r="M2812" s="15" t="n"/>
      <c r="N2812" s="14" t="n"/>
      <c r="O2812" s="13" t="n"/>
      <c r="P2812" s="14" t="n"/>
      <c r="Q2812" s="15">
        <f>IF(N2812="Sí",0,H2812-I2812-K2812)</f>
        <v/>
      </c>
      <c r="R2812" s="14">
        <f>F2812-TODAY()</f>
        <v/>
      </c>
      <c r="S2812" s="14">
        <f>IF(N2812="Sí","🟢 Pagado",IF(R2812&lt;0,"🔴 Vencido",IF(R2812&lt;=7,"🟡 Por vencer","")))</f>
        <v/>
      </c>
      <c r="T2812" s="88" t="n"/>
      <c r="U2812" s="89" t="n"/>
      <c r="V2812" s="89" t="n"/>
      <c r="W2812" s="89" t="n"/>
      <c r="X2812" s="87" t="n"/>
    </row>
    <row r="2813">
      <c r="A2813" s="13" t="n"/>
      <c r="B2813" s="14" t="n"/>
      <c r="C2813" s="14" t="n"/>
      <c r="D2813" s="14" t="n"/>
      <c r="E2813" s="13" t="n"/>
      <c r="F2813" s="13" t="n"/>
      <c r="G2813" s="14" t="n"/>
      <c r="H2813" s="15" t="n"/>
      <c r="I2813" s="15" t="n"/>
      <c r="J2813" s="40" t="n"/>
      <c r="K2813" s="15" t="n"/>
      <c r="L2813" s="15" t="n"/>
      <c r="M2813" s="15" t="n"/>
      <c r="N2813" s="14" t="n"/>
      <c r="O2813" s="13" t="n"/>
      <c r="P2813" s="14" t="n"/>
      <c r="Q2813" s="15">
        <f>IF(N2813="Sí",0,H2813-I2813-K2813)</f>
        <v/>
      </c>
      <c r="R2813" s="14">
        <f>F2813-TODAY()</f>
        <v/>
      </c>
      <c r="S2813" s="14">
        <f>IF(N2813="Sí","🟢 Pagado",IF(R2813&lt;0,"🔴 Vencido",IF(R2813&lt;=7,"🟡 Por vencer","")))</f>
        <v/>
      </c>
      <c r="T2813" s="88" t="n"/>
      <c r="U2813" s="89" t="n"/>
      <c r="V2813" s="89" t="n"/>
      <c r="W2813" s="89" t="n"/>
      <c r="X2813" s="87" t="n"/>
    </row>
    <row r="2814">
      <c r="A2814" s="13" t="n"/>
      <c r="B2814" s="14" t="n"/>
      <c r="C2814" s="14" t="n"/>
      <c r="D2814" s="14" t="n"/>
      <c r="E2814" s="13" t="n"/>
      <c r="F2814" s="13" t="n"/>
      <c r="G2814" s="14" t="n"/>
      <c r="H2814" s="15" t="n"/>
      <c r="I2814" s="15" t="n"/>
      <c r="J2814" s="40" t="n"/>
      <c r="K2814" s="15" t="n"/>
      <c r="L2814" s="15" t="n"/>
      <c r="M2814" s="15" t="n"/>
      <c r="N2814" s="14" t="n"/>
      <c r="O2814" s="13" t="n"/>
      <c r="P2814" s="14" t="n"/>
      <c r="Q2814" s="15">
        <f>IF(N2814="Sí",0,H2814-I2814-K2814)</f>
        <v/>
      </c>
      <c r="R2814" s="14">
        <f>F2814-TODAY()</f>
        <v/>
      </c>
      <c r="S2814" s="14">
        <f>IF(N2814="Sí","🟢 Pagado",IF(R2814&lt;0,"🔴 Vencido",IF(R2814&lt;=7,"🟡 Por vencer","")))</f>
        <v/>
      </c>
      <c r="T2814" s="88" t="n"/>
      <c r="U2814" s="89" t="n"/>
      <c r="V2814" s="89" t="n"/>
      <c r="W2814" s="89" t="n"/>
      <c r="X2814" s="87" t="n"/>
    </row>
    <row r="2815">
      <c r="A2815" s="13" t="n"/>
      <c r="B2815" s="14" t="n"/>
      <c r="C2815" s="14" t="n"/>
      <c r="D2815" s="14" t="n"/>
      <c r="E2815" s="13" t="n"/>
      <c r="F2815" s="13" t="n"/>
      <c r="G2815" s="14" t="n"/>
      <c r="H2815" s="15" t="n"/>
      <c r="I2815" s="15" t="n"/>
      <c r="J2815" s="40" t="n"/>
      <c r="K2815" s="15" t="n"/>
      <c r="L2815" s="15" t="n"/>
      <c r="M2815" s="15" t="n"/>
      <c r="N2815" s="14" t="n"/>
      <c r="O2815" s="13" t="n"/>
      <c r="P2815" s="14" t="n"/>
      <c r="Q2815" s="15">
        <f>IF(N2815="Sí",0,H2815-I2815-K2815)</f>
        <v/>
      </c>
      <c r="R2815" s="14">
        <f>F2815-TODAY()</f>
        <v/>
      </c>
      <c r="S2815" s="14">
        <f>IF(N2815="Sí","🟢 Pagado",IF(R2815&lt;0,"🔴 Vencido",IF(R2815&lt;=7,"🟡 Por vencer","")))</f>
        <v/>
      </c>
      <c r="T2815" s="88" t="n"/>
      <c r="U2815" s="89" t="n"/>
      <c r="V2815" s="89" t="n"/>
      <c r="W2815" s="89" t="n"/>
      <c r="X2815" s="87" t="n"/>
    </row>
    <row r="2816">
      <c r="A2816" s="13" t="n"/>
      <c r="B2816" s="14" t="n"/>
      <c r="C2816" s="14" t="n"/>
      <c r="D2816" s="14" t="n"/>
      <c r="E2816" s="13" t="n"/>
      <c r="F2816" s="13" t="n"/>
      <c r="G2816" s="14" t="n"/>
      <c r="H2816" s="15" t="n"/>
      <c r="I2816" s="15" t="n"/>
      <c r="J2816" s="40" t="n"/>
      <c r="K2816" s="15" t="n"/>
      <c r="L2816" s="15" t="n"/>
      <c r="M2816" s="15" t="n"/>
      <c r="N2816" s="14" t="n"/>
      <c r="O2816" s="13" t="n"/>
      <c r="P2816" s="14" t="n"/>
      <c r="Q2816" s="15">
        <f>IF(N2816="Sí",0,H2816-I2816-K2816)</f>
        <v/>
      </c>
      <c r="R2816" s="14">
        <f>F2816-TODAY()</f>
        <v/>
      </c>
      <c r="S2816" s="14">
        <f>IF(N2816="Sí","🟢 Pagado",IF(R2816&lt;0,"🔴 Vencido",IF(R2816&lt;=7,"🟡 Por vencer","")))</f>
        <v/>
      </c>
      <c r="T2816" s="88" t="n"/>
      <c r="U2816" s="89" t="n"/>
      <c r="V2816" s="89" t="n"/>
      <c r="W2816" s="89" t="n"/>
      <c r="X2816" s="87" t="n"/>
    </row>
    <row r="2817">
      <c r="A2817" s="13" t="n"/>
      <c r="B2817" s="14" t="n"/>
      <c r="C2817" s="14" t="n"/>
      <c r="D2817" s="14" t="n"/>
      <c r="E2817" s="13" t="n"/>
      <c r="F2817" s="13" t="n"/>
      <c r="G2817" s="14" t="n"/>
      <c r="H2817" s="15" t="n"/>
      <c r="I2817" s="15" t="n"/>
      <c r="J2817" s="40" t="n"/>
      <c r="K2817" s="15" t="n"/>
      <c r="L2817" s="15" t="n"/>
      <c r="M2817" s="15" t="n"/>
      <c r="N2817" s="14" t="n"/>
      <c r="O2817" s="13" t="n"/>
      <c r="P2817" s="14" t="n"/>
      <c r="Q2817" s="15">
        <f>IF(N2817="Sí",0,H2817-I2817-K2817)</f>
        <v/>
      </c>
      <c r="R2817" s="14">
        <f>F2817-TODAY()</f>
        <v/>
      </c>
      <c r="S2817" s="14">
        <f>IF(N2817="Sí","🟢 Pagado",IF(R2817&lt;0,"🔴 Vencido",IF(R2817&lt;=7,"🟡 Por vencer","")))</f>
        <v/>
      </c>
      <c r="T2817" s="88" t="n"/>
      <c r="U2817" s="89" t="n"/>
      <c r="V2817" s="89" t="n"/>
      <c r="W2817" s="89" t="n"/>
      <c r="X2817" s="87" t="n"/>
    </row>
    <row r="2818">
      <c r="A2818" s="13" t="n"/>
      <c r="B2818" s="14" t="n"/>
      <c r="C2818" s="14" t="n"/>
      <c r="D2818" s="14" t="n"/>
      <c r="E2818" s="13" t="n"/>
      <c r="F2818" s="13" t="n"/>
      <c r="G2818" s="14" t="n"/>
      <c r="H2818" s="15" t="n"/>
      <c r="I2818" s="15" t="n"/>
      <c r="J2818" s="40" t="n"/>
      <c r="K2818" s="15" t="n"/>
      <c r="L2818" s="15" t="n"/>
      <c r="M2818" s="15" t="n"/>
      <c r="N2818" s="14" t="n"/>
      <c r="O2818" s="13" t="n"/>
      <c r="P2818" s="14" t="n"/>
      <c r="Q2818" s="15">
        <f>IF(N2818="Sí",0,H2818-I2818-K2818)</f>
        <v/>
      </c>
      <c r="R2818" s="14">
        <f>F2818-TODAY()</f>
        <v/>
      </c>
      <c r="S2818" s="14">
        <f>IF(N2818="Sí","🟢 Pagado",IF(R2818&lt;0,"🔴 Vencido",IF(R2818&lt;=7,"🟡 Por vencer","")))</f>
        <v/>
      </c>
      <c r="T2818" s="88" t="n"/>
      <c r="U2818" s="89" t="n"/>
      <c r="V2818" s="89" t="n"/>
      <c r="W2818" s="89" t="n"/>
      <c r="X2818" s="87" t="n"/>
    </row>
    <row r="2819">
      <c r="A2819" s="13" t="n"/>
      <c r="B2819" s="14" t="n"/>
      <c r="C2819" s="14" t="n"/>
      <c r="D2819" s="14" t="n"/>
      <c r="E2819" s="13" t="n"/>
      <c r="F2819" s="13" t="n"/>
      <c r="G2819" s="14" t="n"/>
      <c r="H2819" s="15" t="n"/>
      <c r="I2819" s="15" t="n"/>
      <c r="J2819" s="40" t="n"/>
      <c r="K2819" s="15" t="n"/>
      <c r="L2819" s="15" t="n"/>
      <c r="M2819" s="15" t="n"/>
      <c r="N2819" s="14" t="n"/>
      <c r="O2819" s="13" t="n"/>
      <c r="P2819" s="14" t="n"/>
      <c r="Q2819" s="15">
        <f>IF(N2819="Sí",0,H2819-I2819-K2819)</f>
        <v/>
      </c>
      <c r="R2819" s="14">
        <f>F2819-TODAY()</f>
        <v/>
      </c>
      <c r="S2819" s="14">
        <f>IF(N2819="Sí","🟢 Pagado",IF(R2819&lt;0,"🔴 Vencido",IF(R2819&lt;=7,"🟡 Por vencer","")))</f>
        <v/>
      </c>
      <c r="T2819" s="88" t="n"/>
      <c r="U2819" s="89" t="n"/>
      <c r="V2819" s="89" t="n"/>
      <c r="W2819" s="89" t="n"/>
      <c r="X2819" s="87" t="n"/>
    </row>
    <row r="2820">
      <c r="A2820" s="13" t="n"/>
      <c r="B2820" s="14" t="n"/>
      <c r="C2820" s="14" t="n"/>
      <c r="D2820" s="14" t="n"/>
      <c r="E2820" s="13" t="n"/>
      <c r="F2820" s="13" t="n"/>
      <c r="G2820" s="14" t="n"/>
      <c r="H2820" s="15" t="n"/>
      <c r="I2820" s="15" t="n"/>
      <c r="J2820" s="40" t="n"/>
      <c r="K2820" s="15" t="n"/>
      <c r="L2820" s="15" t="n"/>
      <c r="M2820" s="15" t="n"/>
      <c r="N2820" s="14" t="n"/>
      <c r="O2820" s="13" t="n"/>
      <c r="P2820" s="14" t="n"/>
      <c r="Q2820" s="15">
        <f>IF(N2820="Sí",0,H2820-I2820-K2820)</f>
        <v/>
      </c>
      <c r="R2820" s="14">
        <f>F2820-TODAY()</f>
        <v/>
      </c>
      <c r="S2820" s="14">
        <f>IF(N2820="Sí","🟢 Pagado",IF(R2820&lt;0,"🔴 Vencido",IF(R2820&lt;=7,"🟡 Por vencer","")))</f>
        <v/>
      </c>
      <c r="T2820" s="88" t="n"/>
      <c r="U2820" s="89" t="n"/>
      <c r="V2820" s="89" t="n"/>
      <c r="W2820" s="89" t="n"/>
      <c r="X2820" s="87" t="n"/>
    </row>
    <row r="2821">
      <c r="A2821" s="13" t="n"/>
      <c r="B2821" s="14" t="n"/>
      <c r="C2821" s="14" t="n"/>
      <c r="D2821" s="14" t="n"/>
      <c r="E2821" s="13" t="n"/>
      <c r="F2821" s="13" t="n"/>
      <c r="G2821" s="14" t="n"/>
      <c r="H2821" s="15" t="n"/>
      <c r="I2821" s="15" t="n"/>
      <c r="J2821" s="40" t="n"/>
      <c r="K2821" s="15" t="n"/>
      <c r="L2821" s="15" t="n"/>
      <c r="M2821" s="15" t="n"/>
      <c r="N2821" s="14" t="n"/>
      <c r="O2821" s="13" t="n"/>
      <c r="P2821" s="14" t="n"/>
      <c r="Q2821" s="15">
        <f>IF(N2821="Sí",0,H2821-I2821-K2821)</f>
        <v/>
      </c>
      <c r="R2821" s="14">
        <f>F2821-TODAY()</f>
        <v/>
      </c>
      <c r="S2821" s="14">
        <f>IF(N2821="Sí","🟢 Pagado",IF(R2821&lt;0,"🔴 Vencido",IF(R2821&lt;=7,"🟡 Por vencer","")))</f>
        <v/>
      </c>
      <c r="T2821" s="88" t="n"/>
      <c r="U2821" s="89" t="n"/>
      <c r="V2821" s="89" t="n"/>
      <c r="W2821" s="89" t="n"/>
      <c r="X2821" s="87" t="n"/>
    </row>
    <row r="2822">
      <c r="A2822" s="13" t="n"/>
      <c r="B2822" s="14" t="n"/>
      <c r="C2822" s="14" t="n"/>
      <c r="D2822" s="14" t="n"/>
      <c r="E2822" s="13" t="n"/>
      <c r="F2822" s="13" t="n"/>
      <c r="G2822" s="14" t="n"/>
      <c r="H2822" s="15" t="n"/>
      <c r="I2822" s="15" t="n"/>
      <c r="J2822" s="40" t="n"/>
      <c r="K2822" s="15" t="n"/>
      <c r="L2822" s="15" t="n"/>
      <c r="M2822" s="15" t="n"/>
      <c r="N2822" s="14" t="n"/>
      <c r="O2822" s="13" t="n"/>
      <c r="P2822" s="14" t="n"/>
      <c r="Q2822" s="15">
        <f>IF(N2822="Sí",0,H2822-I2822-K2822)</f>
        <v/>
      </c>
      <c r="R2822" s="14">
        <f>F2822-TODAY()</f>
        <v/>
      </c>
      <c r="S2822" s="14">
        <f>IF(N2822="Sí","🟢 Pagado",IF(R2822&lt;0,"🔴 Vencido",IF(R2822&lt;=7,"🟡 Por vencer","")))</f>
        <v/>
      </c>
      <c r="T2822" s="88" t="n"/>
      <c r="U2822" s="89" t="n"/>
      <c r="V2822" s="89" t="n"/>
      <c r="W2822" s="89" t="n"/>
      <c r="X2822" s="87" t="n"/>
    </row>
    <row r="2823">
      <c r="A2823" s="13" t="n"/>
      <c r="B2823" s="14" t="n"/>
      <c r="C2823" s="14" t="n"/>
      <c r="D2823" s="14" t="n"/>
      <c r="E2823" s="13" t="n"/>
      <c r="F2823" s="13" t="n"/>
      <c r="G2823" s="14" t="n"/>
      <c r="H2823" s="15" t="n"/>
      <c r="I2823" s="15" t="n"/>
      <c r="J2823" s="40" t="n"/>
      <c r="K2823" s="15" t="n"/>
      <c r="L2823" s="15" t="n"/>
      <c r="M2823" s="15" t="n"/>
      <c r="N2823" s="14" t="n"/>
      <c r="O2823" s="13" t="n"/>
      <c r="P2823" s="14" t="n"/>
      <c r="Q2823" s="15">
        <f>IF(N2823="Sí",0,H2823-I2823-K2823)</f>
        <v/>
      </c>
      <c r="R2823" s="14">
        <f>F2823-TODAY()</f>
        <v/>
      </c>
      <c r="S2823" s="14">
        <f>IF(N2823="Sí","🟢 Pagado",IF(R2823&lt;0,"🔴 Vencido",IF(R2823&lt;=7,"🟡 Por vencer","")))</f>
        <v/>
      </c>
      <c r="T2823" s="88" t="n"/>
      <c r="U2823" s="89" t="n"/>
      <c r="V2823" s="89" t="n"/>
      <c r="W2823" s="89" t="n"/>
      <c r="X2823" s="87" t="n"/>
    </row>
    <row r="2824">
      <c r="A2824" s="13" t="n"/>
      <c r="B2824" s="14" t="n"/>
      <c r="C2824" s="14" t="n"/>
      <c r="D2824" s="14" t="n"/>
      <c r="E2824" s="13" t="n"/>
      <c r="F2824" s="13" t="n"/>
      <c r="G2824" s="14" t="n"/>
      <c r="H2824" s="15" t="n"/>
      <c r="I2824" s="15" t="n"/>
      <c r="J2824" s="40" t="n"/>
      <c r="K2824" s="15" t="n"/>
      <c r="L2824" s="15" t="n"/>
      <c r="M2824" s="15" t="n"/>
      <c r="N2824" s="14" t="n"/>
      <c r="O2824" s="13" t="n"/>
      <c r="P2824" s="14" t="n"/>
      <c r="Q2824" s="15">
        <f>IF(N2824="Sí",0,H2824-I2824-K2824)</f>
        <v/>
      </c>
      <c r="R2824" s="14">
        <f>F2824-TODAY()</f>
        <v/>
      </c>
      <c r="S2824" s="14">
        <f>IF(N2824="Sí","🟢 Pagado",IF(R2824&lt;0,"🔴 Vencido",IF(R2824&lt;=7,"🟡 Por vencer","")))</f>
        <v/>
      </c>
      <c r="T2824" s="88" t="n"/>
      <c r="U2824" s="89" t="n"/>
      <c r="V2824" s="89" t="n"/>
      <c r="W2824" s="89" t="n"/>
      <c r="X2824" s="87" t="n"/>
    </row>
    <row r="2825">
      <c r="A2825" s="13" t="n"/>
      <c r="B2825" s="14" t="n"/>
      <c r="C2825" s="14" t="n"/>
      <c r="D2825" s="14" t="n"/>
      <c r="E2825" s="13" t="n"/>
      <c r="F2825" s="13" t="n"/>
      <c r="G2825" s="14" t="n"/>
      <c r="H2825" s="15" t="n"/>
      <c r="I2825" s="15" t="n"/>
      <c r="J2825" s="40" t="n"/>
      <c r="K2825" s="15" t="n"/>
      <c r="L2825" s="15" t="n"/>
      <c r="M2825" s="15" t="n"/>
      <c r="N2825" s="14" t="n"/>
      <c r="O2825" s="13" t="n"/>
      <c r="P2825" s="14" t="n"/>
      <c r="Q2825" s="15">
        <f>IF(N2825="Sí",0,H2825-I2825-K2825)</f>
        <v/>
      </c>
      <c r="R2825" s="14">
        <f>F2825-TODAY()</f>
        <v/>
      </c>
      <c r="S2825" s="14">
        <f>IF(N2825="Sí","🟢 Pagado",IF(R2825&lt;0,"🔴 Vencido",IF(R2825&lt;=7,"🟡 Por vencer","")))</f>
        <v/>
      </c>
      <c r="T2825" s="88" t="n"/>
      <c r="U2825" s="89" t="n"/>
      <c r="V2825" s="89" t="n"/>
      <c r="W2825" s="89" t="n"/>
      <c r="X2825" s="87" t="n"/>
    </row>
    <row r="2826">
      <c r="A2826" s="13" t="n"/>
      <c r="B2826" s="14" t="n"/>
      <c r="C2826" s="14" t="n"/>
      <c r="D2826" s="14" t="n"/>
      <c r="E2826" s="13" t="n"/>
      <c r="F2826" s="13" t="n"/>
      <c r="G2826" s="14" t="n"/>
      <c r="H2826" s="15" t="n"/>
      <c r="I2826" s="15" t="n"/>
      <c r="J2826" s="40" t="n"/>
      <c r="K2826" s="15" t="n"/>
      <c r="L2826" s="15" t="n"/>
      <c r="M2826" s="15" t="n"/>
      <c r="N2826" s="14" t="n"/>
      <c r="O2826" s="13" t="n"/>
      <c r="P2826" s="14" t="n"/>
      <c r="Q2826" s="15">
        <f>IF(N2826="Sí",0,H2826-I2826-K2826)</f>
        <v/>
      </c>
      <c r="R2826" s="14">
        <f>F2826-TODAY()</f>
        <v/>
      </c>
      <c r="S2826" s="14">
        <f>IF(N2826="Sí","🟢 Pagado",IF(R2826&lt;0,"🔴 Vencido",IF(R2826&lt;=7,"🟡 Por vencer","")))</f>
        <v/>
      </c>
      <c r="T2826" s="88" t="n"/>
      <c r="U2826" s="89" t="n"/>
      <c r="V2826" s="89" t="n"/>
      <c r="W2826" s="89" t="n"/>
      <c r="X2826" s="87" t="n"/>
    </row>
    <row r="2827">
      <c r="A2827" s="13" t="n"/>
      <c r="B2827" s="14" t="n"/>
      <c r="C2827" s="14" t="n"/>
      <c r="D2827" s="14" t="n"/>
      <c r="E2827" s="13" t="n"/>
      <c r="F2827" s="13" t="n"/>
      <c r="G2827" s="14" t="n"/>
      <c r="H2827" s="15" t="n"/>
      <c r="I2827" s="15" t="n"/>
      <c r="J2827" s="40" t="n"/>
      <c r="K2827" s="15" t="n"/>
      <c r="L2827" s="15" t="n"/>
      <c r="M2827" s="15" t="n"/>
      <c r="N2827" s="14" t="n"/>
      <c r="O2827" s="13" t="n"/>
      <c r="P2827" s="14" t="n"/>
      <c r="Q2827" s="15">
        <f>IF(N2827="Sí",0,H2827-I2827-K2827)</f>
        <v/>
      </c>
      <c r="R2827" s="14">
        <f>F2827-TODAY()</f>
        <v/>
      </c>
      <c r="S2827" s="14">
        <f>IF(N2827="Sí","🟢 Pagado",IF(R2827&lt;0,"🔴 Vencido",IF(R2827&lt;=7,"🟡 Por vencer","")))</f>
        <v/>
      </c>
      <c r="T2827" s="88" t="n"/>
      <c r="U2827" s="89" t="n"/>
      <c r="V2827" s="89" t="n"/>
      <c r="W2827" s="89" t="n"/>
      <c r="X2827" s="87" t="n"/>
    </row>
    <row r="2828">
      <c r="A2828" s="13" t="n"/>
      <c r="B2828" s="14" t="n"/>
      <c r="C2828" s="14" t="n"/>
      <c r="D2828" s="14" t="n"/>
      <c r="E2828" s="13" t="n"/>
      <c r="F2828" s="13" t="n"/>
      <c r="G2828" s="14" t="n"/>
      <c r="H2828" s="15" t="n"/>
      <c r="I2828" s="15" t="n"/>
      <c r="J2828" s="40" t="n"/>
      <c r="K2828" s="15" t="n"/>
      <c r="L2828" s="15" t="n"/>
      <c r="M2828" s="15" t="n"/>
      <c r="N2828" s="14" t="n"/>
      <c r="O2828" s="13" t="n"/>
      <c r="P2828" s="14" t="n"/>
      <c r="Q2828" s="15">
        <f>IF(N2828="Sí",0,H2828-I2828-K2828)</f>
        <v/>
      </c>
      <c r="R2828" s="14">
        <f>F2828-TODAY()</f>
        <v/>
      </c>
      <c r="S2828" s="14">
        <f>IF(N2828="Sí","🟢 Pagado",IF(R2828&lt;0,"🔴 Vencido",IF(R2828&lt;=7,"🟡 Por vencer","")))</f>
        <v/>
      </c>
      <c r="T2828" s="88" t="n"/>
      <c r="U2828" s="89" t="n"/>
      <c r="V2828" s="89" t="n"/>
      <c r="W2828" s="89" t="n"/>
      <c r="X2828" s="87" t="n"/>
    </row>
    <row r="2829">
      <c r="A2829" s="13" t="n"/>
      <c r="B2829" s="14" t="n"/>
      <c r="C2829" s="14" t="n"/>
      <c r="D2829" s="14" t="n"/>
      <c r="E2829" s="13" t="n"/>
      <c r="F2829" s="13" t="n"/>
      <c r="G2829" s="14" t="n"/>
      <c r="H2829" s="15" t="n"/>
      <c r="I2829" s="15" t="n"/>
      <c r="J2829" s="40" t="n"/>
      <c r="K2829" s="15" t="n"/>
      <c r="L2829" s="15" t="n"/>
      <c r="M2829" s="15" t="n"/>
      <c r="N2829" s="14" t="n"/>
      <c r="O2829" s="13" t="n"/>
      <c r="P2829" s="14" t="n"/>
      <c r="Q2829" s="15">
        <f>IF(N2829="Sí",0,H2829-I2829-K2829)</f>
        <v/>
      </c>
      <c r="R2829" s="14">
        <f>F2829-TODAY()</f>
        <v/>
      </c>
      <c r="S2829" s="14">
        <f>IF(N2829="Sí","🟢 Pagado",IF(R2829&lt;0,"🔴 Vencido",IF(R2829&lt;=7,"🟡 Por vencer","")))</f>
        <v/>
      </c>
      <c r="T2829" s="88" t="n"/>
      <c r="U2829" s="89" t="n"/>
      <c r="V2829" s="89" t="n"/>
      <c r="W2829" s="89" t="n"/>
      <c r="X2829" s="87" t="n"/>
    </row>
    <row r="2830">
      <c r="A2830" s="13" t="n"/>
      <c r="B2830" s="14" t="n"/>
      <c r="C2830" s="14" t="n"/>
      <c r="D2830" s="14" t="n"/>
      <c r="E2830" s="13" t="n"/>
      <c r="F2830" s="13" t="n"/>
      <c r="G2830" s="14" t="n"/>
      <c r="H2830" s="15" t="n"/>
      <c r="I2830" s="15" t="n"/>
      <c r="J2830" s="40" t="n"/>
      <c r="K2830" s="15" t="n"/>
      <c r="L2830" s="15" t="n"/>
      <c r="M2830" s="15" t="n"/>
      <c r="N2830" s="14" t="n"/>
      <c r="O2830" s="13" t="n"/>
      <c r="P2830" s="14" t="n"/>
      <c r="Q2830" s="15">
        <f>IF(N2830="Sí",0,H2830-I2830-K2830)</f>
        <v/>
      </c>
      <c r="R2830" s="14">
        <f>F2830-TODAY()</f>
        <v/>
      </c>
      <c r="S2830" s="14">
        <f>IF(N2830="Sí","🟢 Pagado",IF(R2830&lt;0,"🔴 Vencido",IF(R2830&lt;=7,"🟡 Por vencer","")))</f>
        <v/>
      </c>
      <c r="T2830" s="88" t="n"/>
      <c r="U2830" s="89" t="n"/>
      <c r="V2830" s="89" t="n"/>
      <c r="W2830" s="89" t="n"/>
      <c r="X2830" s="87" t="n"/>
    </row>
    <row r="2831">
      <c r="A2831" s="13" t="n"/>
      <c r="B2831" s="14" t="n"/>
      <c r="C2831" s="14" t="n"/>
      <c r="D2831" s="14" t="n"/>
      <c r="E2831" s="13" t="n"/>
      <c r="F2831" s="13" t="n"/>
      <c r="G2831" s="14" t="n"/>
      <c r="H2831" s="15" t="n"/>
      <c r="I2831" s="15" t="n"/>
      <c r="J2831" s="40" t="n"/>
      <c r="K2831" s="15" t="n"/>
      <c r="L2831" s="15" t="n"/>
      <c r="M2831" s="15" t="n"/>
      <c r="N2831" s="14" t="n"/>
      <c r="O2831" s="13" t="n"/>
      <c r="P2831" s="14" t="n"/>
      <c r="Q2831" s="15">
        <f>IF(N2831="Sí",0,H2831-I2831-K2831)</f>
        <v/>
      </c>
      <c r="R2831" s="14">
        <f>F2831-TODAY()</f>
        <v/>
      </c>
      <c r="S2831" s="14">
        <f>IF(N2831="Sí","🟢 Pagado",IF(R2831&lt;0,"🔴 Vencido",IF(R2831&lt;=7,"🟡 Por vencer","")))</f>
        <v/>
      </c>
      <c r="T2831" s="88" t="n"/>
      <c r="U2831" s="89" t="n"/>
      <c r="V2831" s="89" t="n"/>
      <c r="W2831" s="89" t="n"/>
      <c r="X2831" s="87" t="n"/>
    </row>
    <row r="2832">
      <c r="A2832" s="13" t="n"/>
      <c r="B2832" s="14" t="n"/>
      <c r="C2832" s="14" t="n"/>
      <c r="D2832" s="14" t="n"/>
      <c r="E2832" s="13" t="n"/>
      <c r="F2832" s="13" t="n"/>
      <c r="G2832" s="14" t="n"/>
      <c r="H2832" s="15" t="n"/>
      <c r="I2832" s="15" t="n"/>
      <c r="J2832" s="40" t="n"/>
      <c r="K2832" s="15" t="n"/>
      <c r="L2832" s="15" t="n"/>
      <c r="M2832" s="15" t="n"/>
      <c r="N2832" s="14" t="n"/>
      <c r="O2832" s="13" t="n"/>
      <c r="P2832" s="14" t="n"/>
      <c r="Q2832" s="15">
        <f>IF(N2832="Sí",0,H2832-I2832-K2832)</f>
        <v/>
      </c>
      <c r="R2832" s="14">
        <f>F2832-TODAY()</f>
        <v/>
      </c>
      <c r="S2832" s="14">
        <f>IF(N2832="Sí","🟢 Pagado",IF(R2832&lt;0,"🔴 Vencido",IF(R2832&lt;=7,"🟡 Por vencer","")))</f>
        <v/>
      </c>
      <c r="T2832" s="88" t="n"/>
      <c r="U2832" s="89" t="n"/>
      <c r="V2832" s="89" t="n"/>
      <c r="W2832" s="89" t="n"/>
      <c r="X2832" s="87" t="n"/>
    </row>
    <row r="2833">
      <c r="A2833" s="13" t="n"/>
      <c r="B2833" s="14" t="n"/>
      <c r="C2833" s="14" t="n"/>
      <c r="D2833" s="14" t="n"/>
      <c r="E2833" s="13" t="n"/>
      <c r="F2833" s="13" t="n"/>
      <c r="G2833" s="14" t="n"/>
      <c r="H2833" s="15" t="n"/>
      <c r="I2833" s="15" t="n"/>
      <c r="J2833" s="40" t="n"/>
      <c r="K2833" s="15" t="n"/>
      <c r="L2833" s="15" t="n"/>
      <c r="M2833" s="15" t="n"/>
      <c r="N2833" s="14" t="n"/>
      <c r="O2833" s="13" t="n"/>
      <c r="P2833" s="14" t="n"/>
      <c r="Q2833" s="15">
        <f>IF(N2833="Sí",0,H2833-I2833-K2833)</f>
        <v/>
      </c>
      <c r="R2833" s="14">
        <f>F2833-TODAY()</f>
        <v/>
      </c>
      <c r="S2833" s="14">
        <f>IF(N2833="Sí","🟢 Pagado",IF(R2833&lt;0,"🔴 Vencido",IF(R2833&lt;=7,"🟡 Por vencer","")))</f>
        <v/>
      </c>
      <c r="T2833" s="88" t="n"/>
      <c r="U2833" s="89" t="n"/>
      <c r="V2833" s="89" t="n"/>
      <c r="W2833" s="89" t="n"/>
      <c r="X2833" s="87" t="n"/>
    </row>
    <row r="2834">
      <c r="A2834" s="13" t="n"/>
      <c r="B2834" s="14" t="n"/>
      <c r="C2834" s="14" t="n"/>
      <c r="D2834" s="14" t="n"/>
      <c r="E2834" s="13" t="n"/>
      <c r="F2834" s="13" t="n"/>
      <c r="G2834" s="14" t="n"/>
      <c r="H2834" s="15" t="n"/>
      <c r="I2834" s="15" t="n"/>
      <c r="J2834" s="40" t="n"/>
      <c r="K2834" s="15" t="n"/>
      <c r="L2834" s="15" t="n"/>
      <c r="M2834" s="15" t="n"/>
      <c r="N2834" s="14" t="n"/>
      <c r="O2834" s="13" t="n"/>
      <c r="P2834" s="14" t="n"/>
      <c r="Q2834" s="15">
        <f>IF(N2834="Sí",0,H2834-I2834-K2834)</f>
        <v/>
      </c>
      <c r="R2834" s="14">
        <f>F2834-TODAY()</f>
        <v/>
      </c>
      <c r="S2834" s="14">
        <f>IF(N2834="Sí","🟢 Pagado",IF(R2834&lt;0,"🔴 Vencido",IF(R2834&lt;=7,"🟡 Por vencer","")))</f>
        <v/>
      </c>
      <c r="T2834" s="88" t="n"/>
      <c r="U2834" s="89" t="n"/>
      <c r="V2834" s="89" t="n"/>
      <c r="W2834" s="89" t="n"/>
      <c r="X2834" s="87" t="n"/>
    </row>
    <row r="2835">
      <c r="A2835" s="13" t="n"/>
      <c r="B2835" s="14" t="n"/>
      <c r="C2835" s="14" t="n"/>
      <c r="D2835" s="14" t="n"/>
      <c r="E2835" s="13" t="n"/>
      <c r="F2835" s="13" t="n"/>
      <c r="G2835" s="14" t="n"/>
      <c r="H2835" s="15" t="n"/>
      <c r="I2835" s="15" t="n"/>
      <c r="J2835" s="40" t="n"/>
      <c r="K2835" s="15" t="n"/>
      <c r="L2835" s="15" t="n"/>
      <c r="M2835" s="15" t="n"/>
      <c r="N2835" s="14" t="n"/>
      <c r="O2835" s="13" t="n"/>
      <c r="P2835" s="14" t="n"/>
      <c r="Q2835" s="15">
        <f>IF(N2835="Sí",0,H2835-I2835-K2835)</f>
        <v/>
      </c>
      <c r="R2835" s="14">
        <f>F2835-TODAY()</f>
        <v/>
      </c>
      <c r="S2835" s="14">
        <f>IF(N2835="Sí","🟢 Pagado",IF(R2835&lt;0,"🔴 Vencido",IF(R2835&lt;=7,"🟡 Por vencer","")))</f>
        <v/>
      </c>
      <c r="T2835" s="88" t="n"/>
      <c r="U2835" s="89" t="n"/>
      <c r="V2835" s="89" t="n"/>
      <c r="W2835" s="89" t="n"/>
      <c r="X2835" s="87" t="n"/>
    </row>
    <row r="2836">
      <c r="A2836" s="13" t="n"/>
      <c r="B2836" s="14" t="n"/>
      <c r="C2836" s="14" t="n"/>
      <c r="D2836" s="14" t="n"/>
      <c r="E2836" s="13" t="n"/>
      <c r="F2836" s="13" t="n"/>
      <c r="G2836" s="14" t="n"/>
      <c r="H2836" s="15" t="n"/>
      <c r="I2836" s="15" t="n"/>
      <c r="J2836" s="40" t="n"/>
      <c r="K2836" s="15" t="n"/>
      <c r="L2836" s="15" t="n"/>
      <c r="M2836" s="15" t="n"/>
      <c r="N2836" s="14" t="n"/>
      <c r="O2836" s="13" t="n"/>
      <c r="P2836" s="14" t="n"/>
      <c r="Q2836" s="15">
        <f>IF(N2836="Sí",0,H2836-I2836-K2836)</f>
        <v/>
      </c>
      <c r="R2836" s="14">
        <f>F2836-TODAY()</f>
        <v/>
      </c>
      <c r="S2836" s="14">
        <f>IF(N2836="Sí","🟢 Pagado",IF(R2836&lt;0,"🔴 Vencido",IF(R2836&lt;=7,"🟡 Por vencer","")))</f>
        <v/>
      </c>
      <c r="T2836" s="88" t="n"/>
      <c r="U2836" s="89" t="n"/>
      <c r="V2836" s="89" t="n"/>
      <c r="W2836" s="89" t="n"/>
      <c r="X2836" s="87" t="n"/>
    </row>
    <row r="2837">
      <c r="A2837" s="13" t="n"/>
      <c r="B2837" s="14" t="n"/>
      <c r="C2837" s="14" t="n"/>
      <c r="D2837" s="14" t="n"/>
      <c r="E2837" s="13" t="n"/>
      <c r="F2837" s="13" t="n"/>
      <c r="G2837" s="14" t="n"/>
      <c r="H2837" s="15" t="n"/>
      <c r="I2837" s="15" t="n"/>
      <c r="J2837" s="40" t="n"/>
      <c r="K2837" s="15" t="n"/>
      <c r="L2837" s="15" t="n"/>
      <c r="M2837" s="15" t="n"/>
      <c r="N2837" s="14" t="n"/>
      <c r="O2837" s="13" t="n"/>
      <c r="P2837" s="14" t="n"/>
      <c r="Q2837" s="15">
        <f>IF(N2837="Sí",0,H2837-I2837-K2837)</f>
        <v/>
      </c>
      <c r="R2837" s="14">
        <f>F2837-TODAY()</f>
        <v/>
      </c>
      <c r="S2837" s="14">
        <f>IF(N2837="Sí","🟢 Pagado",IF(R2837&lt;0,"🔴 Vencido",IF(R2837&lt;=7,"🟡 Por vencer","")))</f>
        <v/>
      </c>
      <c r="T2837" s="88" t="n"/>
      <c r="U2837" s="89" t="n"/>
      <c r="V2837" s="89" t="n"/>
      <c r="W2837" s="89" t="n"/>
      <c r="X2837" s="87" t="n"/>
    </row>
    <row r="2838">
      <c r="A2838" s="13" t="n"/>
      <c r="B2838" s="14" t="n"/>
      <c r="C2838" s="14" t="n"/>
      <c r="D2838" s="14" t="n"/>
      <c r="E2838" s="13" t="n"/>
      <c r="F2838" s="13" t="n"/>
      <c r="G2838" s="14" t="n"/>
      <c r="H2838" s="15" t="n"/>
      <c r="I2838" s="15" t="n"/>
      <c r="J2838" s="40" t="n"/>
      <c r="K2838" s="15" t="n"/>
      <c r="L2838" s="15" t="n"/>
      <c r="M2838" s="15" t="n"/>
      <c r="N2838" s="14" t="n"/>
      <c r="O2838" s="13" t="n"/>
      <c r="P2838" s="14" t="n"/>
      <c r="Q2838" s="15">
        <f>IF(N2838="Sí",0,H2838-I2838-K2838)</f>
        <v/>
      </c>
      <c r="R2838" s="14">
        <f>F2838-TODAY()</f>
        <v/>
      </c>
      <c r="S2838" s="14">
        <f>IF(N2838="Sí","🟢 Pagado",IF(R2838&lt;0,"🔴 Vencido",IF(R2838&lt;=7,"🟡 Por vencer","")))</f>
        <v/>
      </c>
      <c r="T2838" s="88" t="n"/>
      <c r="U2838" s="89" t="n"/>
      <c r="V2838" s="89" t="n"/>
      <c r="W2838" s="89" t="n"/>
      <c r="X2838" s="87" t="n"/>
    </row>
    <row r="2839">
      <c r="A2839" s="13" t="n"/>
      <c r="B2839" s="14" t="n"/>
      <c r="C2839" s="14" t="n"/>
      <c r="D2839" s="14" t="n"/>
      <c r="E2839" s="13" t="n"/>
      <c r="F2839" s="13" t="n"/>
      <c r="G2839" s="14" t="n"/>
      <c r="H2839" s="15" t="n"/>
      <c r="I2839" s="15" t="n"/>
      <c r="J2839" s="40" t="n"/>
      <c r="K2839" s="15" t="n"/>
      <c r="L2839" s="15" t="n"/>
      <c r="M2839" s="15" t="n"/>
      <c r="N2839" s="14" t="n"/>
      <c r="O2839" s="13" t="n"/>
      <c r="P2839" s="14" t="n"/>
      <c r="Q2839" s="15">
        <f>IF(N2839="Sí",0,H2839-I2839-K2839)</f>
        <v/>
      </c>
      <c r="R2839" s="14">
        <f>F2839-TODAY()</f>
        <v/>
      </c>
      <c r="S2839" s="14">
        <f>IF(N2839="Sí","🟢 Pagado",IF(R2839&lt;0,"🔴 Vencido",IF(R2839&lt;=7,"🟡 Por vencer","")))</f>
        <v/>
      </c>
      <c r="T2839" s="88" t="n"/>
      <c r="U2839" s="89" t="n"/>
      <c r="V2839" s="89" t="n"/>
      <c r="W2839" s="89" t="n"/>
      <c r="X2839" s="87" t="n"/>
    </row>
    <row r="2840">
      <c r="A2840" s="13" t="n"/>
      <c r="B2840" s="14" t="n"/>
      <c r="C2840" s="14" t="n"/>
      <c r="D2840" s="14" t="n"/>
      <c r="E2840" s="13" t="n"/>
      <c r="F2840" s="13" t="n"/>
      <c r="G2840" s="14" t="n"/>
      <c r="H2840" s="15" t="n"/>
      <c r="I2840" s="15" t="n"/>
      <c r="J2840" s="40" t="n"/>
      <c r="K2840" s="15" t="n"/>
      <c r="L2840" s="15" t="n"/>
      <c r="M2840" s="15" t="n"/>
      <c r="N2840" s="14" t="n"/>
      <c r="O2840" s="13" t="n"/>
      <c r="P2840" s="14" t="n"/>
      <c r="Q2840" s="15">
        <f>IF(N2840="Sí",0,H2840-I2840-K2840)</f>
        <v/>
      </c>
      <c r="R2840" s="14">
        <f>F2840-TODAY()</f>
        <v/>
      </c>
      <c r="S2840" s="14">
        <f>IF(N2840="Sí","🟢 Pagado",IF(R2840&lt;0,"🔴 Vencido",IF(R2840&lt;=7,"🟡 Por vencer","")))</f>
        <v/>
      </c>
      <c r="T2840" s="88" t="n"/>
      <c r="U2840" s="89" t="n"/>
      <c r="V2840" s="89" t="n"/>
      <c r="W2840" s="89" t="n"/>
      <c r="X2840" s="87" t="n"/>
    </row>
    <row r="2841">
      <c r="A2841" s="13" t="n"/>
      <c r="B2841" s="14" t="n"/>
      <c r="C2841" s="14" t="n"/>
      <c r="D2841" s="14" t="n"/>
      <c r="E2841" s="13" t="n"/>
      <c r="F2841" s="13" t="n"/>
      <c r="G2841" s="14" t="n"/>
      <c r="H2841" s="15" t="n"/>
      <c r="I2841" s="15" t="n"/>
      <c r="J2841" s="40" t="n"/>
      <c r="K2841" s="15" t="n"/>
      <c r="L2841" s="15" t="n"/>
      <c r="M2841" s="15" t="n"/>
      <c r="N2841" s="14" t="n"/>
      <c r="O2841" s="13" t="n"/>
      <c r="P2841" s="14" t="n"/>
      <c r="Q2841" s="15">
        <f>IF(N2841="Sí",0,H2841-I2841-K2841)</f>
        <v/>
      </c>
      <c r="R2841" s="14">
        <f>F2841-TODAY()</f>
        <v/>
      </c>
      <c r="S2841" s="14">
        <f>IF(N2841="Sí","🟢 Pagado",IF(R2841&lt;0,"🔴 Vencido",IF(R2841&lt;=7,"🟡 Por vencer","")))</f>
        <v/>
      </c>
      <c r="T2841" s="88" t="n"/>
      <c r="U2841" s="89" t="n"/>
      <c r="V2841" s="89" t="n"/>
      <c r="W2841" s="89" t="n"/>
      <c r="X2841" s="87" t="n"/>
    </row>
    <row r="2842">
      <c r="A2842" s="13" t="n"/>
      <c r="B2842" s="14" t="n"/>
      <c r="C2842" s="14" t="n"/>
      <c r="D2842" s="14" t="n"/>
      <c r="E2842" s="13" t="n"/>
      <c r="F2842" s="13" t="n"/>
      <c r="G2842" s="14" t="n"/>
      <c r="H2842" s="15" t="n"/>
      <c r="I2842" s="15" t="n"/>
      <c r="J2842" s="40" t="n"/>
      <c r="K2842" s="15" t="n"/>
      <c r="L2842" s="15" t="n"/>
      <c r="M2842" s="15" t="n"/>
      <c r="N2842" s="14" t="n"/>
      <c r="O2842" s="13" t="n"/>
      <c r="P2842" s="14" t="n"/>
      <c r="Q2842" s="15">
        <f>IF(N2842="Sí",0,H2842-I2842-K2842)</f>
        <v/>
      </c>
      <c r="R2842" s="14">
        <f>F2842-TODAY()</f>
        <v/>
      </c>
      <c r="S2842" s="14">
        <f>IF(N2842="Sí","🟢 Pagado",IF(R2842&lt;0,"🔴 Vencido",IF(R2842&lt;=7,"🟡 Por vencer","")))</f>
        <v/>
      </c>
      <c r="T2842" s="88" t="n"/>
      <c r="U2842" s="89" t="n"/>
      <c r="V2842" s="89" t="n"/>
      <c r="W2842" s="89" t="n"/>
      <c r="X2842" s="87" t="n"/>
    </row>
    <row r="2843">
      <c r="A2843" s="13" t="n"/>
      <c r="B2843" s="14" t="n"/>
      <c r="C2843" s="14" t="n"/>
      <c r="D2843" s="14" t="n"/>
      <c r="E2843" s="13" t="n"/>
      <c r="F2843" s="13" t="n"/>
      <c r="G2843" s="14" t="n"/>
      <c r="H2843" s="15" t="n"/>
      <c r="I2843" s="15" t="n"/>
      <c r="J2843" s="40" t="n"/>
      <c r="K2843" s="15" t="n"/>
      <c r="L2843" s="15" t="n"/>
      <c r="M2843" s="15" t="n"/>
      <c r="N2843" s="14" t="n"/>
      <c r="O2843" s="13" t="n"/>
      <c r="P2843" s="14" t="n"/>
      <c r="Q2843" s="15">
        <f>IF(N2843="Sí",0,H2843-I2843-K2843)</f>
        <v/>
      </c>
      <c r="R2843" s="14">
        <f>F2843-TODAY()</f>
        <v/>
      </c>
      <c r="S2843" s="14">
        <f>IF(N2843="Sí","🟢 Pagado",IF(R2843&lt;0,"🔴 Vencido",IF(R2843&lt;=7,"🟡 Por vencer","")))</f>
        <v/>
      </c>
      <c r="T2843" s="88" t="n"/>
      <c r="U2843" s="89" t="n"/>
      <c r="V2843" s="89" t="n"/>
      <c r="W2843" s="89" t="n"/>
      <c r="X2843" s="87" t="n"/>
    </row>
    <row r="2844">
      <c r="A2844" s="13" t="n"/>
      <c r="B2844" s="14" t="n"/>
      <c r="C2844" s="14" t="n"/>
      <c r="D2844" s="14" t="n"/>
      <c r="E2844" s="13" t="n"/>
      <c r="F2844" s="13" t="n"/>
      <c r="G2844" s="14" t="n"/>
      <c r="H2844" s="15" t="n"/>
      <c r="I2844" s="15" t="n"/>
      <c r="J2844" s="40" t="n"/>
      <c r="K2844" s="15" t="n"/>
      <c r="L2844" s="15" t="n"/>
      <c r="M2844" s="15" t="n"/>
      <c r="N2844" s="14" t="n"/>
      <c r="O2844" s="13" t="n"/>
      <c r="P2844" s="14" t="n"/>
      <c r="Q2844" s="15">
        <f>IF(N2844="Sí",0,H2844-I2844-K2844)</f>
        <v/>
      </c>
      <c r="R2844" s="14">
        <f>F2844-TODAY()</f>
        <v/>
      </c>
      <c r="S2844" s="14">
        <f>IF(N2844="Sí","🟢 Pagado",IF(R2844&lt;0,"🔴 Vencido",IF(R2844&lt;=7,"🟡 Por vencer","")))</f>
        <v/>
      </c>
      <c r="T2844" s="88" t="n"/>
      <c r="U2844" s="89" t="n"/>
      <c r="V2844" s="89" t="n"/>
      <c r="W2844" s="89" t="n"/>
      <c r="X2844" s="87" t="n"/>
    </row>
    <row r="2845">
      <c r="A2845" s="13" t="n"/>
      <c r="B2845" s="14" t="n"/>
      <c r="C2845" s="14" t="n"/>
      <c r="D2845" s="14" t="n"/>
      <c r="E2845" s="13" t="n"/>
      <c r="F2845" s="13" t="n"/>
      <c r="G2845" s="14" t="n"/>
      <c r="H2845" s="15" t="n"/>
      <c r="I2845" s="15" t="n"/>
      <c r="J2845" s="40" t="n"/>
      <c r="K2845" s="15" t="n"/>
      <c r="L2845" s="15" t="n"/>
      <c r="M2845" s="15" t="n"/>
      <c r="N2845" s="14" t="n"/>
      <c r="O2845" s="13" t="n"/>
      <c r="P2845" s="14" t="n"/>
      <c r="Q2845" s="15">
        <f>IF(N2845="Sí",0,H2845-I2845-K2845)</f>
        <v/>
      </c>
      <c r="R2845" s="14">
        <f>F2845-TODAY()</f>
        <v/>
      </c>
      <c r="S2845" s="14">
        <f>IF(N2845="Sí","🟢 Pagado",IF(R2845&lt;0,"🔴 Vencido",IF(R2845&lt;=7,"🟡 Por vencer","")))</f>
        <v/>
      </c>
      <c r="T2845" s="88" t="n"/>
      <c r="U2845" s="89" t="n"/>
      <c r="V2845" s="89" t="n"/>
      <c r="W2845" s="89" t="n"/>
      <c r="X2845" s="87" t="n"/>
    </row>
    <row r="2846">
      <c r="A2846" s="13" t="n"/>
      <c r="B2846" s="14" t="n"/>
      <c r="C2846" s="14" t="n"/>
      <c r="D2846" s="14" t="n"/>
      <c r="E2846" s="13" t="n"/>
      <c r="F2846" s="13" t="n"/>
      <c r="G2846" s="14" t="n"/>
      <c r="H2846" s="15" t="n"/>
      <c r="I2846" s="15" t="n"/>
      <c r="J2846" s="40" t="n"/>
      <c r="K2846" s="15" t="n"/>
      <c r="L2846" s="15" t="n"/>
      <c r="M2846" s="15" t="n"/>
      <c r="N2846" s="14" t="n"/>
      <c r="O2846" s="13" t="n"/>
      <c r="P2846" s="14" t="n"/>
      <c r="Q2846" s="15">
        <f>IF(N2846="Sí",0,H2846-I2846-K2846)</f>
        <v/>
      </c>
      <c r="R2846" s="14">
        <f>F2846-TODAY()</f>
        <v/>
      </c>
      <c r="S2846" s="14">
        <f>IF(N2846="Sí","🟢 Pagado",IF(R2846&lt;0,"🔴 Vencido",IF(R2846&lt;=7,"🟡 Por vencer","")))</f>
        <v/>
      </c>
      <c r="T2846" s="88" t="n"/>
      <c r="U2846" s="89" t="n"/>
      <c r="V2846" s="89" t="n"/>
      <c r="W2846" s="89" t="n"/>
      <c r="X2846" s="87" t="n"/>
    </row>
    <row r="2847">
      <c r="A2847" s="13" t="n"/>
      <c r="B2847" s="14" t="n"/>
      <c r="C2847" s="14" t="n"/>
      <c r="D2847" s="14" t="n"/>
      <c r="E2847" s="13" t="n"/>
      <c r="F2847" s="13" t="n"/>
      <c r="G2847" s="14" t="n"/>
      <c r="H2847" s="15" t="n"/>
      <c r="I2847" s="15" t="n"/>
      <c r="J2847" s="40" t="n"/>
      <c r="K2847" s="15" t="n"/>
      <c r="L2847" s="15" t="n"/>
      <c r="M2847" s="15" t="n"/>
      <c r="N2847" s="14" t="n"/>
      <c r="O2847" s="13" t="n"/>
      <c r="P2847" s="14" t="n"/>
      <c r="Q2847" s="15">
        <f>IF(N2847="Sí",0,H2847-I2847-K2847)</f>
        <v/>
      </c>
      <c r="R2847" s="14">
        <f>F2847-TODAY()</f>
        <v/>
      </c>
      <c r="S2847" s="14">
        <f>IF(N2847="Sí","🟢 Pagado",IF(R2847&lt;0,"🔴 Vencido",IF(R2847&lt;=7,"🟡 Por vencer","")))</f>
        <v/>
      </c>
      <c r="T2847" s="88" t="n"/>
      <c r="U2847" s="89" t="n"/>
      <c r="V2847" s="89" t="n"/>
      <c r="W2847" s="89" t="n"/>
      <c r="X2847" s="87" t="n"/>
    </row>
    <row r="2848">
      <c r="A2848" s="13" t="n"/>
      <c r="B2848" s="14" t="n"/>
      <c r="C2848" s="14" t="n"/>
      <c r="D2848" s="14" t="n"/>
      <c r="E2848" s="13" t="n"/>
      <c r="F2848" s="13" t="n"/>
      <c r="G2848" s="14" t="n"/>
      <c r="H2848" s="15" t="n"/>
      <c r="I2848" s="15" t="n"/>
      <c r="J2848" s="40" t="n"/>
      <c r="K2848" s="15" t="n"/>
      <c r="L2848" s="15" t="n"/>
      <c r="M2848" s="15" t="n"/>
      <c r="N2848" s="14" t="n"/>
      <c r="O2848" s="13" t="n"/>
      <c r="P2848" s="14" t="n"/>
      <c r="Q2848" s="15">
        <f>IF(N2848="Sí",0,H2848-I2848-K2848)</f>
        <v/>
      </c>
      <c r="R2848" s="14">
        <f>F2848-TODAY()</f>
        <v/>
      </c>
      <c r="S2848" s="14">
        <f>IF(N2848="Sí","🟢 Pagado",IF(R2848&lt;0,"🔴 Vencido",IF(R2848&lt;=7,"🟡 Por vencer","")))</f>
        <v/>
      </c>
      <c r="T2848" s="88" t="n"/>
      <c r="U2848" s="89" t="n"/>
      <c r="V2848" s="89" t="n"/>
      <c r="W2848" s="89" t="n"/>
      <c r="X2848" s="87" t="n"/>
    </row>
    <row r="2849">
      <c r="A2849" s="13" t="n"/>
      <c r="B2849" s="14" t="n"/>
      <c r="C2849" s="14" t="n"/>
      <c r="D2849" s="14" t="n"/>
      <c r="E2849" s="13" t="n"/>
      <c r="F2849" s="13" t="n"/>
      <c r="G2849" s="14" t="n"/>
      <c r="H2849" s="15" t="n"/>
      <c r="I2849" s="15" t="n"/>
      <c r="J2849" s="40" t="n"/>
      <c r="K2849" s="15" t="n"/>
      <c r="L2849" s="15" t="n"/>
      <c r="M2849" s="15" t="n"/>
      <c r="N2849" s="14" t="n"/>
      <c r="O2849" s="13" t="n"/>
      <c r="P2849" s="14" t="n"/>
      <c r="Q2849" s="15">
        <f>IF(N2849="Sí",0,H2849-I2849-K2849)</f>
        <v/>
      </c>
      <c r="R2849" s="14">
        <f>F2849-TODAY()</f>
        <v/>
      </c>
      <c r="S2849" s="14">
        <f>IF(N2849="Sí","🟢 Pagado",IF(R2849&lt;0,"🔴 Vencido",IF(R2849&lt;=7,"🟡 Por vencer","")))</f>
        <v/>
      </c>
      <c r="T2849" s="88" t="n"/>
      <c r="U2849" s="89" t="n"/>
      <c r="V2849" s="89" t="n"/>
      <c r="W2849" s="89" t="n"/>
      <c r="X2849" s="87" t="n"/>
    </row>
    <row r="2850">
      <c r="A2850" s="13" t="n"/>
      <c r="B2850" s="14" t="n"/>
      <c r="C2850" s="14" t="n"/>
      <c r="D2850" s="14" t="n"/>
      <c r="E2850" s="13" t="n"/>
      <c r="F2850" s="13" t="n"/>
      <c r="G2850" s="14" t="n"/>
      <c r="H2850" s="15" t="n"/>
      <c r="I2850" s="15" t="n"/>
      <c r="J2850" s="40" t="n"/>
      <c r="K2850" s="15" t="n"/>
      <c r="L2850" s="15" t="n"/>
      <c r="M2850" s="15" t="n"/>
      <c r="N2850" s="14" t="n"/>
      <c r="O2850" s="13" t="n"/>
      <c r="P2850" s="14" t="n"/>
      <c r="Q2850" s="15">
        <f>IF(N2850="Sí",0,H2850-I2850-K2850)</f>
        <v/>
      </c>
      <c r="R2850" s="14">
        <f>F2850-TODAY()</f>
        <v/>
      </c>
      <c r="S2850" s="14">
        <f>IF(N2850="Sí","🟢 Pagado",IF(R2850&lt;0,"🔴 Vencido",IF(R2850&lt;=7,"🟡 Por vencer","")))</f>
        <v/>
      </c>
      <c r="T2850" s="88" t="n"/>
      <c r="U2850" s="89" t="n"/>
      <c r="V2850" s="89" t="n"/>
      <c r="W2850" s="89" t="n"/>
      <c r="X2850" s="87" t="n"/>
    </row>
    <row r="2851">
      <c r="A2851" s="13" t="n"/>
      <c r="B2851" s="14" t="n"/>
      <c r="C2851" s="14" t="n"/>
      <c r="D2851" s="14" t="n"/>
      <c r="E2851" s="13" t="n"/>
      <c r="F2851" s="13" t="n"/>
      <c r="G2851" s="14" t="n"/>
      <c r="H2851" s="15" t="n"/>
      <c r="I2851" s="15" t="n"/>
      <c r="J2851" s="40" t="n"/>
      <c r="K2851" s="15" t="n"/>
      <c r="L2851" s="15" t="n"/>
      <c r="M2851" s="15" t="n"/>
      <c r="N2851" s="14" t="n"/>
      <c r="O2851" s="13" t="n"/>
      <c r="P2851" s="14" t="n"/>
      <c r="Q2851" s="15">
        <f>IF(N2851="Sí",0,H2851-I2851-K2851)</f>
        <v/>
      </c>
      <c r="R2851" s="14">
        <f>F2851-TODAY()</f>
        <v/>
      </c>
      <c r="S2851" s="14">
        <f>IF(N2851="Sí","🟢 Pagado",IF(R2851&lt;0,"🔴 Vencido",IF(R2851&lt;=7,"🟡 Por vencer","")))</f>
        <v/>
      </c>
      <c r="T2851" s="88" t="n"/>
      <c r="U2851" s="89" t="n"/>
      <c r="V2851" s="89" t="n"/>
      <c r="W2851" s="89" t="n"/>
      <c r="X2851" s="87" t="n"/>
    </row>
    <row r="2852">
      <c r="A2852" s="13" t="n"/>
      <c r="B2852" s="14" t="n"/>
      <c r="C2852" s="14" t="n"/>
      <c r="D2852" s="14" t="n"/>
      <c r="E2852" s="13" t="n"/>
      <c r="F2852" s="13" t="n"/>
      <c r="G2852" s="14" t="n"/>
      <c r="H2852" s="15" t="n"/>
      <c r="I2852" s="15" t="n"/>
      <c r="J2852" s="40" t="n"/>
      <c r="K2852" s="15" t="n"/>
      <c r="L2852" s="15" t="n"/>
      <c r="M2852" s="15" t="n"/>
      <c r="N2852" s="14" t="n"/>
      <c r="O2852" s="13" t="n"/>
      <c r="P2852" s="14" t="n"/>
      <c r="Q2852" s="15">
        <f>IF(N2852="Sí",0,H2852-I2852-K2852)</f>
        <v/>
      </c>
      <c r="R2852" s="14">
        <f>F2852-TODAY()</f>
        <v/>
      </c>
      <c r="S2852" s="14">
        <f>IF(N2852="Sí","🟢 Pagado",IF(R2852&lt;0,"🔴 Vencido",IF(R2852&lt;=7,"🟡 Por vencer","")))</f>
        <v/>
      </c>
      <c r="T2852" s="88" t="n"/>
      <c r="U2852" s="89" t="n"/>
      <c r="V2852" s="89" t="n"/>
      <c r="W2852" s="89" t="n"/>
      <c r="X2852" s="87" t="n"/>
    </row>
    <row r="2853">
      <c r="A2853" s="13" t="n"/>
      <c r="B2853" s="14" t="n"/>
      <c r="C2853" s="14" t="n"/>
      <c r="D2853" s="14" t="n"/>
      <c r="E2853" s="13" t="n"/>
      <c r="F2853" s="13" t="n"/>
      <c r="G2853" s="14" t="n"/>
      <c r="H2853" s="15" t="n"/>
      <c r="I2853" s="15" t="n"/>
      <c r="J2853" s="40" t="n"/>
      <c r="K2853" s="15" t="n"/>
      <c r="L2853" s="15" t="n"/>
      <c r="M2853" s="15" t="n"/>
      <c r="N2853" s="14" t="n"/>
      <c r="O2853" s="13" t="n"/>
      <c r="P2853" s="14" t="n"/>
      <c r="Q2853" s="15">
        <f>IF(N2853="Sí",0,H2853-I2853-K2853)</f>
        <v/>
      </c>
      <c r="R2853" s="14">
        <f>F2853-TODAY()</f>
        <v/>
      </c>
      <c r="S2853" s="14">
        <f>IF(N2853="Sí","🟢 Pagado",IF(R2853&lt;0,"🔴 Vencido",IF(R2853&lt;=7,"🟡 Por vencer","")))</f>
        <v/>
      </c>
      <c r="T2853" s="88" t="n"/>
      <c r="U2853" s="89" t="n"/>
      <c r="V2853" s="89" t="n"/>
      <c r="W2853" s="89" t="n"/>
      <c r="X2853" s="87" t="n"/>
    </row>
    <row r="2854">
      <c r="A2854" s="13" t="n"/>
      <c r="B2854" s="14" t="n"/>
      <c r="C2854" s="14" t="n"/>
      <c r="D2854" s="14" t="n"/>
      <c r="E2854" s="13" t="n"/>
      <c r="F2854" s="13" t="n"/>
      <c r="G2854" s="14" t="n"/>
      <c r="H2854" s="15" t="n"/>
      <c r="I2854" s="15" t="n"/>
      <c r="J2854" s="40" t="n"/>
      <c r="K2854" s="15" t="n"/>
      <c r="L2854" s="15" t="n"/>
      <c r="M2854" s="15" t="n"/>
      <c r="N2854" s="14" t="n"/>
      <c r="O2854" s="13" t="n"/>
      <c r="P2854" s="14" t="n"/>
      <c r="Q2854" s="15">
        <f>IF(N2854="Sí",0,H2854-I2854-K2854)</f>
        <v/>
      </c>
      <c r="R2854" s="14">
        <f>F2854-TODAY()</f>
        <v/>
      </c>
      <c r="S2854" s="14">
        <f>IF(N2854="Sí","🟢 Pagado",IF(R2854&lt;0,"🔴 Vencido",IF(R2854&lt;=7,"🟡 Por vencer","")))</f>
        <v/>
      </c>
      <c r="T2854" s="88" t="n"/>
      <c r="U2854" s="89" t="n"/>
      <c r="V2854" s="89" t="n"/>
      <c r="W2854" s="89" t="n"/>
      <c r="X2854" s="87" t="n"/>
    </row>
    <row r="2855">
      <c r="A2855" s="13" t="n"/>
      <c r="B2855" s="14" t="n"/>
      <c r="C2855" s="14" t="n"/>
      <c r="D2855" s="14" t="n"/>
      <c r="E2855" s="13" t="n"/>
      <c r="F2855" s="13" t="n"/>
      <c r="G2855" s="14" t="n"/>
      <c r="H2855" s="15" t="n"/>
      <c r="I2855" s="15" t="n"/>
      <c r="J2855" s="40" t="n"/>
      <c r="K2855" s="15" t="n"/>
      <c r="L2855" s="15" t="n"/>
      <c r="M2855" s="15" t="n"/>
      <c r="N2855" s="14" t="n"/>
      <c r="O2855" s="13" t="n"/>
      <c r="P2855" s="14" t="n"/>
      <c r="Q2855" s="15">
        <f>IF(N2855="Sí",0,H2855-I2855-K2855)</f>
        <v/>
      </c>
      <c r="R2855" s="14">
        <f>F2855-TODAY()</f>
        <v/>
      </c>
      <c r="S2855" s="14">
        <f>IF(N2855="Sí","🟢 Pagado",IF(R2855&lt;0,"🔴 Vencido",IF(R2855&lt;=7,"🟡 Por vencer","")))</f>
        <v/>
      </c>
      <c r="T2855" s="88" t="n"/>
      <c r="U2855" s="89" t="n"/>
      <c r="V2855" s="89" t="n"/>
      <c r="W2855" s="89" t="n"/>
      <c r="X2855" s="87" t="n"/>
    </row>
    <row r="2856">
      <c r="A2856" s="13" t="n"/>
      <c r="B2856" s="14" t="n"/>
      <c r="C2856" s="14" t="n"/>
      <c r="D2856" s="14" t="n"/>
      <c r="E2856" s="13" t="n"/>
      <c r="F2856" s="13" t="n"/>
      <c r="G2856" s="14" t="n"/>
      <c r="H2856" s="15" t="n"/>
      <c r="I2856" s="15" t="n"/>
      <c r="J2856" s="40" t="n"/>
      <c r="K2856" s="15" t="n"/>
      <c r="L2856" s="15" t="n"/>
      <c r="M2856" s="15" t="n"/>
      <c r="N2856" s="14" t="n"/>
      <c r="O2856" s="13" t="n"/>
      <c r="P2856" s="14" t="n"/>
      <c r="Q2856" s="15">
        <f>IF(N2856="Sí",0,H2856-I2856-K2856)</f>
        <v/>
      </c>
      <c r="R2856" s="14">
        <f>F2856-TODAY()</f>
        <v/>
      </c>
      <c r="S2856" s="14">
        <f>IF(N2856="Sí","🟢 Pagado",IF(R2856&lt;0,"🔴 Vencido",IF(R2856&lt;=7,"🟡 Por vencer","")))</f>
        <v/>
      </c>
      <c r="T2856" s="88" t="n"/>
      <c r="U2856" s="89" t="n"/>
      <c r="V2856" s="89" t="n"/>
      <c r="W2856" s="89" t="n"/>
      <c r="X2856" s="87" t="n"/>
    </row>
    <row r="2857">
      <c r="A2857" s="13" t="n"/>
      <c r="B2857" s="14" t="n"/>
      <c r="C2857" s="14" t="n"/>
      <c r="D2857" s="14" t="n"/>
      <c r="E2857" s="13" t="n"/>
      <c r="F2857" s="13" t="n"/>
      <c r="G2857" s="14" t="n"/>
      <c r="H2857" s="15" t="n"/>
      <c r="I2857" s="15" t="n"/>
      <c r="J2857" s="40" t="n"/>
      <c r="K2857" s="15" t="n"/>
      <c r="L2857" s="15" t="n"/>
      <c r="M2857" s="15" t="n"/>
      <c r="N2857" s="14" t="n"/>
      <c r="O2857" s="13" t="n"/>
      <c r="P2857" s="14" t="n"/>
      <c r="Q2857" s="15">
        <f>IF(N2857="Sí",0,H2857-I2857-K2857)</f>
        <v/>
      </c>
      <c r="R2857" s="14">
        <f>F2857-TODAY()</f>
        <v/>
      </c>
      <c r="S2857" s="14">
        <f>IF(N2857="Sí","🟢 Pagado",IF(R2857&lt;0,"🔴 Vencido",IF(R2857&lt;=7,"🟡 Por vencer","")))</f>
        <v/>
      </c>
      <c r="T2857" s="88" t="n"/>
      <c r="U2857" s="89" t="n"/>
      <c r="V2857" s="89" t="n"/>
      <c r="W2857" s="89" t="n"/>
      <c r="X2857" s="87" t="n"/>
    </row>
    <row r="2858">
      <c r="A2858" s="13" t="n"/>
      <c r="B2858" s="14" t="n"/>
      <c r="C2858" s="14" t="n"/>
      <c r="D2858" s="14" t="n"/>
      <c r="E2858" s="13" t="n"/>
      <c r="F2858" s="13" t="n"/>
      <c r="G2858" s="14" t="n"/>
      <c r="H2858" s="15" t="n"/>
      <c r="I2858" s="15" t="n"/>
      <c r="J2858" s="40" t="n"/>
      <c r="K2858" s="15" t="n"/>
      <c r="L2858" s="15" t="n"/>
      <c r="M2858" s="15" t="n"/>
      <c r="N2858" s="14" t="n"/>
      <c r="O2858" s="13" t="n"/>
      <c r="P2858" s="14" t="n"/>
      <c r="Q2858" s="15">
        <f>IF(N2858="Sí",0,H2858-I2858-K2858)</f>
        <v/>
      </c>
      <c r="R2858" s="14">
        <f>F2858-TODAY()</f>
        <v/>
      </c>
      <c r="S2858" s="14">
        <f>IF(N2858="Sí","🟢 Pagado",IF(R2858&lt;0,"🔴 Vencido",IF(R2858&lt;=7,"🟡 Por vencer","")))</f>
        <v/>
      </c>
      <c r="T2858" s="88" t="n"/>
      <c r="U2858" s="89" t="n"/>
      <c r="V2858" s="89" t="n"/>
      <c r="W2858" s="89" t="n"/>
      <c r="X2858" s="87" t="n"/>
    </row>
    <row r="2859">
      <c r="A2859" s="13" t="n"/>
      <c r="B2859" s="14" t="n"/>
      <c r="C2859" s="14" t="n"/>
      <c r="D2859" s="14" t="n"/>
      <c r="E2859" s="13" t="n"/>
      <c r="F2859" s="13" t="n"/>
      <c r="G2859" s="14" t="n"/>
      <c r="H2859" s="15" t="n"/>
      <c r="I2859" s="15" t="n"/>
      <c r="J2859" s="40" t="n"/>
      <c r="K2859" s="15" t="n"/>
      <c r="L2859" s="15" t="n"/>
      <c r="M2859" s="15" t="n"/>
      <c r="N2859" s="14" t="n"/>
      <c r="O2859" s="13" t="n"/>
      <c r="P2859" s="14" t="n"/>
      <c r="Q2859" s="15">
        <f>IF(N2859="Sí",0,H2859-I2859-K2859)</f>
        <v/>
      </c>
      <c r="R2859" s="14">
        <f>F2859-TODAY()</f>
        <v/>
      </c>
      <c r="S2859" s="14">
        <f>IF(N2859="Sí","🟢 Pagado",IF(R2859&lt;0,"🔴 Vencido",IF(R2859&lt;=7,"🟡 Por vencer","")))</f>
        <v/>
      </c>
      <c r="T2859" s="88" t="n"/>
      <c r="U2859" s="89" t="n"/>
      <c r="V2859" s="89" t="n"/>
      <c r="W2859" s="89" t="n"/>
      <c r="X2859" s="87" t="n"/>
    </row>
    <row r="2860">
      <c r="A2860" s="13" t="n"/>
      <c r="B2860" s="14" t="n"/>
      <c r="C2860" s="14" t="n"/>
      <c r="D2860" s="14" t="n"/>
      <c r="E2860" s="13" t="n"/>
      <c r="F2860" s="13" t="n"/>
      <c r="G2860" s="14" t="n"/>
      <c r="H2860" s="15" t="n"/>
      <c r="I2860" s="15" t="n"/>
      <c r="J2860" s="40" t="n"/>
      <c r="K2860" s="15" t="n"/>
      <c r="L2860" s="15" t="n"/>
      <c r="M2860" s="15" t="n"/>
      <c r="N2860" s="14" t="n"/>
      <c r="O2860" s="13" t="n"/>
      <c r="P2860" s="14" t="n"/>
      <c r="Q2860" s="15">
        <f>IF(N2860="Sí",0,H2860-I2860-K2860)</f>
        <v/>
      </c>
      <c r="R2860" s="14">
        <f>F2860-TODAY()</f>
        <v/>
      </c>
      <c r="S2860" s="14">
        <f>IF(N2860="Sí","🟢 Pagado",IF(R2860&lt;0,"🔴 Vencido",IF(R2860&lt;=7,"🟡 Por vencer","")))</f>
        <v/>
      </c>
      <c r="T2860" s="88" t="n"/>
      <c r="U2860" s="89" t="n"/>
      <c r="V2860" s="89" t="n"/>
      <c r="W2860" s="89" t="n"/>
      <c r="X2860" s="87" t="n"/>
    </row>
    <row r="2861">
      <c r="A2861" s="13" t="n"/>
      <c r="B2861" s="14" t="n"/>
      <c r="C2861" s="14" t="n"/>
      <c r="D2861" s="14" t="n"/>
      <c r="E2861" s="13" t="n"/>
      <c r="F2861" s="13" t="n"/>
      <c r="G2861" s="14" t="n"/>
      <c r="H2861" s="15" t="n"/>
      <c r="I2861" s="15" t="n"/>
      <c r="J2861" s="40" t="n"/>
      <c r="K2861" s="15" t="n"/>
      <c r="L2861" s="15" t="n"/>
      <c r="M2861" s="15" t="n"/>
      <c r="N2861" s="14" t="n"/>
      <c r="O2861" s="13" t="n"/>
      <c r="P2861" s="14" t="n"/>
      <c r="Q2861" s="15">
        <f>IF(N2861="Sí",0,H2861-I2861-K2861)</f>
        <v/>
      </c>
      <c r="R2861" s="14">
        <f>F2861-TODAY()</f>
        <v/>
      </c>
      <c r="S2861" s="14">
        <f>IF(N2861="Sí","🟢 Pagado",IF(R2861&lt;0,"🔴 Vencido",IF(R2861&lt;=7,"🟡 Por vencer","")))</f>
        <v/>
      </c>
      <c r="T2861" s="88" t="n"/>
      <c r="U2861" s="89" t="n"/>
      <c r="V2861" s="89" t="n"/>
      <c r="W2861" s="89" t="n"/>
      <c r="X2861" s="87" t="n"/>
    </row>
    <row r="2862">
      <c r="A2862" s="13" t="n"/>
      <c r="B2862" s="14" t="n"/>
      <c r="C2862" s="14" t="n"/>
      <c r="D2862" s="14" t="n"/>
      <c r="E2862" s="13" t="n"/>
      <c r="F2862" s="13" t="n"/>
      <c r="G2862" s="14" t="n"/>
      <c r="H2862" s="15" t="n"/>
      <c r="I2862" s="15" t="n"/>
      <c r="J2862" s="40" t="n"/>
      <c r="K2862" s="15" t="n"/>
      <c r="L2862" s="15" t="n"/>
      <c r="M2862" s="15" t="n"/>
      <c r="N2862" s="14" t="n"/>
      <c r="O2862" s="13" t="n"/>
      <c r="P2862" s="14" t="n"/>
      <c r="Q2862" s="15">
        <f>IF(N2862="Sí",0,H2862-I2862-K2862)</f>
        <v/>
      </c>
      <c r="R2862" s="14">
        <f>F2862-TODAY()</f>
        <v/>
      </c>
      <c r="S2862" s="14">
        <f>IF(N2862="Sí","🟢 Pagado",IF(R2862&lt;0,"🔴 Vencido",IF(R2862&lt;=7,"🟡 Por vencer","")))</f>
        <v/>
      </c>
      <c r="T2862" s="88" t="n"/>
      <c r="U2862" s="89" t="n"/>
      <c r="V2862" s="89" t="n"/>
      <c r="W2862" s="89" t="n"/>
      <c r="X2862" s="87" t="n"/>
    </row>
    <row r="2863">
      <c r="A2863" s="13" t="n"/>
      <c r="B2863" s="14" t="n"/>
      <c r="C2863" s="14" t="n"/>
      <c r="D2863" s="14" t="n"/>
      <c r="E2863" s="13" t="n"/>
      <c r="F2863" s="13" t="n"/>
      <c r="G2863" s="14" t="n"/>
      <c r="H2863" s="15" t="n"/>
      <c r="I2863" s="15" t="n"/>
      <c r="J2863" s="40" t="n"/>
      <c r="K2863" s="15" t="n"/>
      <c r="L2863" s="15" t="n"/>
      <c r="M2863" s="15" t="n"/>
      <c r="N2863" s="14" t="n"/>
      <c r="O2863" s="13" t="n"/>
      <c r="P2863" s="14" t="n"/>
      <c r="Q2863" s="15">
        <f>IF(N2863="Sí",0,H2863-I2863-K2863)</f>
        <v/>
      </c>
      <c r="R2863" s="14">
        <f>F2863-TODAY()</f>
        <v/>
      </c>
      <c r="S2863" s="14">
        <f>IF(N2863="Sí","🟢 Pagado",IF(R2863&lt;0,"🔴 Vencido",IF(R2863&lt;=7,"🟡 Por vencer","")))</f>
        <v/>
      </c>
      <c r="T2863" s="88" t="n"/>
      <c r="U2863" s="89" t="n"/>
      <c r="V2863" s="89" t="n"/>
      <c r="W2863" s="89" t="n"/>
      <c r="X2863" s="87" t="n"/>
    </row>
    <row r="2864">
      <c r="A2864" s="13" t="n"/>
      <c r="B2864" s="14" t="n"/>
      <c r="C2864" s="14" t="n"/>
      <c r="D2864" s="14" t="n"/>
      <c r="E2864" s="13" t="n"/>
      <c r="F2864" s="13" t="n"/>
      <c r="G2864" s="14" t="n"/>
      <c r="H2864" s="15" t="n"/>
      <c r="I2864" s="15" t="n"/>
      <c r="J2864" s="40" t="n"/>
      <c r="K2864" s="15" t="n"/>
      <c r="L2864" s="15" t="n"/>
      <c r="M2864" s="15" t="n"/>
      <c r="N2864" s="14" t="n"/>
      <c r="O2864" s="13" t="n"/>
      <c r="P2864" s="14" t="n"/>
      <c r="Q2864" s="15">
        <f>IF(N2864="Sí",0,H2864-I2864-K2864)</f>
        <v/>
      </c>
      <c r="R2864" s="14">
        <f>F2864-TODAY()</f>
        <v/>
      </c>
      <c r="S2864" s="14">
        <f>IF(N2864="Sí","🟢 Pagado",IF(R2864&lt;0,"🔴 Vencido",IF(R2864&lt;=7,"🟡 Por vencer","")))</f>
        <v/>
      </c>
      <c r="T2864" s="88" t="n"/>
      <c r="U2864" s="89" t="n"/>
      <c r="V2864" s="89" t="n"/>
      <c r="W2864" s="89" t="n"/>
      <c r="X2864" s="87" t="n"/>
    </row>
    <row r="2865">
      <c r="A2865" s="13" t="n"/>
      <c r="B2865" s="14" t="n"/>
      <c r="C2865" s="14" t="n"/>
      <c r="D2865" s="14" t="n"/>
      <c r="E2865" s="13" t="n"/>
      <c r="F2865" s="13" t="n"/>
      <c r="G2865" s="14" t="n"/>
      <c r="H2865" s="15" t="n"/>
      <c r="I2865" s="15" t="n"/>
      <c r="J2865" s="40" t="n"/>
      <c r="K2865" s="15" t="n"/>
      <c r="L2865" s="15" t="n"/>
      <c r="M2865" s="15" t="n"/>
      <c r="N2865" s="14" t="n"/>
      <c r="O2865" s="13" t="n"/>
      <c r="P2865" s="14" t="n"/>
      <c r="Q2865" s="15">
        <f>IF(N2865="Sí",0,H2865-I2865-K2865)</f>
        <v/>
      </c>
      <c r="R2865" s="14">
        <f>F2865-TODAY()</f>
        <v/>
      </c>
      <c r="S2865" s="14">
        <f>IF(N2865="Sí","🟢 Pagado",IF(R2865&lt;0,"🔴 Vencido",IF(R2865&lt;=7,"🟡 Por vencer","")))</f>
        <v/>
      </c>
      <c r="T2865" s="88" t="n"/>
      <c r="U2865" s="89" t="n"/>
      <c r="V2865" s="89" t="n"/>
      <c r="W2865" s="89" t="n"/>
      <c r="X2865" s="87" t="n"/>
    </row>
    <row r="2866">
      <c r="A2866" s="13" t="n"/>
      <c r="B2866" s="14" t="n"/>
      <c r="C2866" s="14" t="n"/>
      <c r="D2866" s="14" t="n"/>
      <c r="E2866" s="13" t="n"/>
      <c r="F2866" s="13" t="n"/>
      <c r="G2866" s="14" t="n"/>
      <c r="H2866" s="15" t="n"/>
      <c r="I2866" s="15" t="n"/>
      <c r="J2866" s="40" t="n"/>
      <c r="K2866" s="15" t="n"/>
      <c r="L2866" s="15" t="n"/>
      <c r="M2866" s="15" t="n"/>
      <c r="N2866" s="14" t="n"/>
      <c r="O2866" s="13" t="n"/>
      <c r="P2866" s="14" t="n"/>
      <c r="Q2866" s="15">
        <f>IF(N2866="Sí",0,H2866-I2866-K2866)</f>
        <v/>
      </c>
      <c r="R2866" s="14">
        <f>F2866-TODAY()</f>
        <v/>
      </c>
      <c r="S2866" s="14">
        <f>IF(N2866="Sí","🟢 Pagado",IF(R2866&lt;0,"🔴 Vencido",IF(R2866&lt;=7,"🟡 Por vencer","")))</f>
        <v/>
      </c>
      <c r="T2866" s="88" t="n"/>
      <c r="U2866" s="89" t="n"/>
      <c r="V2866" s="89" t="n"/>
      <c r="W2866" s="89" t="n"/>
      <c r="X2866" s="87" t="n"/>
    </row>
    <row r="2867">
      <c r="A2867" s="13" t="n"/>
      <c r="B2867" s="14" t="n"/>
      <c r="C2867" s="14" t="n"/>
      <c r="D2867" s="14" t="n"/>
      <c r="E2867" s="13" t="n"/>
      <c r="F2867" s="13" t="n"/>
      <c r="G2867" s="14" t="n"/>
      <c r="H2867" s="15" t="n"/>
      <c r="I2867" s="15" t="n"/>
      <c r="J2867" s="40" t="n"/>
      <c r="K2867" s="15" t="n"/>
      <c r="L2867" s="15" t="n"/>
      <c r="M2867" s="15" t="n"/>
      <c r="N2867" s="14" t="n"/>
      <c r="O2867" s="13" t="n"/>
      <c r="P2867" s="14" t="n"/>
      <c r="Q2867" s="15">
        <f>IF(N2867="Sí",0,H2867-I2867-K2867)</f>
        <v/>
      </c>
      <c r="R2867" s="14">
        <f>F2867-TODAY()</f>
        <v/>
      </c>
      <c r="S2867" s="14">
        <f>IF(N2867="Sí","🟢 Pagado",IF(R2867&lt;0,"🔴 Vencido",IF(R2867&lt;=7,"🟡 Por vencer","")))</f>
        <v/>
      </c>
      <c r="T2867" s="88" t="n"/>
      <c r="U2867" s="89" t="n"/>
      <c r="V2867" s="89" t="n"/>
      <c r="W2867" s="89" t="n"/>
      <c r="X2867" s="87" t="n"/>
    </row>
    <row r="2868">
      <c r="A2868" s="13" t="n"/>
      <c r="B2868" s="14" t="n"/>
      <c r="C2868" s="14" t="n"/>
      <c r="D2868" s="14" t="n"/>
      <c r="E2868" s="13" t="n"/>
      <c r="F2868" s="13" t="n"/>
      <c r="G2868" s="14" t="n"/>
      <c r="H2868" s="15" t="n"/>
      <c r="I2868" s="15" t="n"/>
      <c r="J2868" s="40" t="n"/>
      <c r="K2868" s="15" t="n"/>
      <c r="L2868" s="15" t="n"/>
      <c r="M2868" s="15" t="n"/>
      <c r="N2868" s="14" t="n"/>
      <c r="O2868" s="13" t="n"/>
      <c r="P2868" s="14" t="n"/>
      <c r="Q2868" s="15">
        <f>IF(N2868="Sí",0,H2868-I2868-K2868)</f>
        <v/>
      </c>
      <c r="R2868" s="14">
        <f>F2868-TODAY()</f>
        <v/>
      </c>
      <c r="S2868" s="14">
        <f>IF(N2868="Sí","🟢 Pagado",IF(R2868&lt;0,"🔴 Vencido",IF(R2868&lt;=7,"🟡 Por vencer","")))</f>
        <v/>
      </c>
      <c r="T2868" s="88" t="n"/>
      <c r="U2868" s="89" t="n"/>
      <c r="V2868" s="89" t="n"/>
      <c r="W2868" s="89" t="n"/>
      <c r="X2868" s="87" t="n"/>
    </row>
    <row r="2869">
      <c r="A2869" s="13" t="n"/>
      <c r="B2869" s="14" t="n"/>
      <c r="C2869" s="14" t="n"/>
      <c r="D2869" s="14" t="n"/>
      <c r="E2869" s="13" t="n"/>
      <c r="F2869" s="13" t="n"/>
      <c r="G2869" s="14" t="n"/>
      <c r="H2869" s="15" t="n"/>
      <c r="I2869" s="15" t="n"/>
      <c r="J2869" s="40" t="n"/>
      <c r="K2869" s="15" t="n"/>
      <c r="L2869" s="15" t="n"/>
      <c r="M2869" s="15" t="n"/>
      <c r="N2869" s="14" t="n"/>
      <c r="O2869" s="13" t="n"/>
      <c r="P2869" s="14" t="n"/>
      <c r="Q2869" s="15">
        <f>IF(N2869="Sí",0,H2869-I2869-K2869)</f>
        <v/>
      </c>
      <c r="R2869" s="14">
        <f>F2869-TODAY()</f>
        <v/>
      </c>
      <c r="S2869" s="14">
        <f>IF(N2869="Sí","🟢 Pagado",IF(R2869&lt;0,"🔴 Vencido",IF(R2869&lt;=7,"🟡 Por vencer","")))</f>
        <v/>
      </c>
      <c r="T2869" s="88" t="n"/>
      <c r="U2869" s="89" t="n"/>
      <c r="V2869" s="89" t="n"/>
      <c r="W2869" s="89" t="n"/>
      <c r="X2869" s="87" t="n"/>
    </row>
    <row r="2870">
      <c r="A2870" s="13" t="n"/>
      <c r="B2870" s="14" t="n"/>
      <c r="C2870" s="14" t="n"/>
      <c r="D2870" s="14" t="n"/>
      <c r="E2870" s="13" t="n"/>
      <c r="F2870" s="13" t="n"/>
      <c r="G2870" s="14" t="n"/>
      <c r="H2870" s="15" t="n"/>
      <c r="I2870" s="15" t="n"/>
      <c r="J2870" s="40" t="n"/>
      <c r="K2870" s="15" t="n"/>
      <c r="L2870" s="15" t="n"/>
      <c r="M2870" s="15" t="n"/>
      <c r="N2870" s="14" t="n"/>
      <c r="O2870" s="13" t="n"/>
      <c r="P2870" s="14" t="n"/>
      <c r="Q2870" s="15">
        <f>IF(N2870="Sí",0,H2870-I2870-K2870)</f>
        <v/>
      </c>
      <c r="R2870" s="14">
        <f>F2870-TODAY()</f>
        <v/>
      </c>
      <c r="S2870" s="14">
        <f>IF(N2870="Sí","🟢 Pagado",IF(R2870&lt;0,"🔴 Vencido",IF(R2870&lt;=7,"🟡 Por vencer","")))</f>
        <v/>
      </c>
      <c r="T2870" s="88" t="n"/>
      <c r="U2870" s="89" t="n"/>
      <c r="V2870" s="89" t="n"/>
      <c r="W2870" s="89" t="n"/>
      <c r="X2870" s="87" t="n"/>
    </row>
    <row r="2871">
      <c r="A2871" s="13" t="n"/>
      <c r="B2871" s="14" t="n"/>
      <c r="C2871" s="14" t="n"/>
      <c r="D2871" s="14" t="n"/>
      <c r="E2871" s="13" t="n"/>
      <c r="F2871" s="13" t="n"/>
      <c r="G2871" s="14" t="n"/>
      <c r="H2871" s="15" t="n"/>
      <c r="I2871" s="15" t="n"/>
      <c r="J2871" s="40" t="n"/>
      <c r="K2871" s="15" t="n"/>
      <c r="L2871" s="15" t="n"/>
      <c r="M2871" s="15" t="n"/>
      <c r="N2871" s="14" t="n"/>
      <c r="O2871" s="13" t="n"/>
      <c r="P2871" s="14" t="n"/>
      <c r="Q2871" s="15">
        <f>IF(N2871="Sí",0,H2871-I2871-K2871)</f>
        <v/>
      </c>
      <c r="R2871" s="14">
        <f>F2871-TODAY()</f>
        <v/>
      </c>
      <c r="S2871" s="14">
        <f>IF(N2871="Sí","🟢 Pagado",IF(R2871&lt;0,"🔴 Vencido",IF(R2871&lt;=7,"🟡 Por vencer","")))</f>
        <v/>
      </c>
      <c r="T2871" s="88" t="n"/>
      <c r="U2871" s="89" t="n"/>
      <c r="V2871" s="89" t="n"/>
      <c r="W2871" s="89" t="n"/>
      <c r="X2871" s="87" t="n"/>
    </row>
    <row r="2872">
      <c r="A2872" s="13" t="n"/>
      <c r="B2872" s="14" t="n"/>
      <c r="C2872" s="14" t="n"/>
      <c r="D2872" s="14" t="n"/>
      <c r="E2872" s="13" t="n"/>
      <c r="F2872" s="13" t="n"/>
      <c r="G2872" s="14" t="n"/>
      <c r="H2872" s="15" t="n"/>
      <c r="I2872" s="15" t="n"/>
      <c r="J2872" s="40" t="n"/>
      <c r="K2872" s="15" t="n"/>
      <c r="L2872" s="15" t="n"/>
      <c r="M2872" s="15" t="n"/>
      <c r="N2872" s="14" t="n"/>
      <c r="O2872" s="13" t="n"/>
      <c r="P2872" s="14" t="n"/>
      <c r="Q2872" s="15">
        <f>IF(N2872="Sí",0,H2872-I2872-K2872)</f>
        <v/>
      </c>
      <c r="R2872" s="14">
        <f>F2872-TODAY()</f>
        <v/>
      </c>
      <c r="S2872" s="14">
        <f>IF(N2872="Sí","🟢 Pagado",IF(R2872&lt;0,"🔴 Vencido",IF(R2872&lt;=7,"🟡 Por vencer","")))</f>
        <v/>
      </c>
      <c r="T2872" s="88" t="n"/>
      <c r="U2872" s="89" t="n"/>
      <c r="V2872" s="89" t="n"/>
      <c r="W2872" s="89" t="n"/>
      <c r="X2872" s="87" t="n"/>
    </row>
    <row r="2873">
      <c r="A2873" s="13" t="n"/>
      <c r="B2873" s="14" t="n"/>
      <c r="C2873" s="14" t="n"/>
      <c r="D2873" s="14" t="n"/>
      <c r="E2873" s="13" t="n"/>
      <c r="F2873" s="13" t="n"/>
      <c r="G2873" s="14" t="n"/>
      <c r="H2873" s="15" t="n"/>
      <c r="I2873" s="15" t="n"/>
      <c r="J2873" s="40" t="n"/>
      <c r="K2873" s="15" t="n"/>
      <c r="L2873" s="15" t="n"/>
      <c r="M2873" s="15" t="n"/>
      <c r="N2873" s="14" t="n"/>
      <c r="O2873" s="13" t="n"/>
      <c r="P2873" s="14" t="n"/>
      <c r="Q2873" s="15">
        <f>IF(N2873="Sí",0,H2873-I2873-K2873)</f>
        <v/>
      </c>
      <c r="R2873" s="14">
        <f>F2873-TODAY()</f>
        <v/>
      </c>
      <c r="S2873" s="14">
        <f>IF(N2873="Sí","🟢 Pagado",IF(R2873&lt;0,"🔴 Vencido",IF(R2873&lt;=7,"🟡 Por vencer","")))</f>
        <v/>
      </c>
      <c r="T2873" s="88" t="n"/>
      <c r="U2873" s="89" t="n"/>
      <c r="V2873" s="89" t="n"/>
      <c r="W2873" s="89" t="n"/>
      <c r="X2873" s="87" t="n"/>
    </row>
    <row r="2874">
      <c r="A2874" s="13" t="n"/>
      <c r="B2874" s="14" t="n"/>
      <c r="C2874" s="14" t="n"/>
      <c r="D2874" s="14" t="n"/>
      <c r="E2874" s="13" t="n"/>
      <c r="F2874" s="13" t="n"/>
      <c r="G2874" s="14" t="n"/>
      <c r="H2874" s="15" t="n"/>
      <c r="I2874" s="15" t="n"/>
      <c r="J2874" s="40" t="n"/>
      <c r="K2874" s="15" t="n"/>
      <c r="L2874" s="15" t="n"/>
      <c r="M2874" s="15" t="n"/>
      <c r="N2874" s="14" t="n"/>
      <c r="O2874" s="13" t="n"/>
      <c r="P2874" s="14" t="n"/>
      <c r="Q2874" s="15">
        <f>IF(N2874="Sí",0,H2874-I2874-K2874)</f>
        <v/>
      </c>
      <c r="R2874" s="14">
        <f>F2874-TODAY()</f>
        <v/>
      </c>
      <c r="S2874" s="14">
        <f>IF(N2874="Sí","🟢 Pagado",IF(R2874&lt;0,"🔴 Vencido",IF(R2874&lt;=7,"🟡 Por vencer","")))</f>
        <v/>
      </c>
      <c r="T2874" s="88" t="n"/>
      <c r="U2874" s="89" t="n"/>
      <c r="V2874" s="89" t="n"/>
      <c r="W2874" s="89" t="n"/>
      <c r="X2874" s="87" t="n"/>
    </row>
    <row r="2875">
      <c r="A2875" s="13" t="n"/>
      <c r="B2875" s="14" t="n"/>
      <c r="C2875" s="14" t="n"/>
      <c r="D2875" s="14" t="n"/>
      <c r="E2875" s="13" t="n"/>
      <c r="F2875" s="13" t="n"/>
      <c r="G2875" s="14" t="n"/>
      <c r="H2875" s="15" t="n"/>
      <c r="I2875" s="15" t="n"/>
      <c r="J2875" s="40" t="n"/>
      <c r="K2875" s="15" t="n"/>
      <c r="L2875" s="15" t="n"/>
      <c r="M2875" s="15" t="n"/>
      <c r="N2875" s="14" t="n"/>
      <c r="O2875" s="13" t="n"/>
      <c r="P2875" s="14" t="n"/>
      <c r="Q2875" s="15">
        <f>IF(N2875="Sí",0,H2875-I2875-K2875)</f>
        <v/>
      </c>
      <c r="R2875" s="14">
        <f>F2875-TODAY()</f>
        <v/>
      </c>
      <c r="S2875" s="14">
        <f>IF(N2875="Sí","🟢 Pagado",IF(R2875&lt;0,"🔴 Vencido",IF(R2875&lt;=7,"🟡 Por vencer","")))</f>
        <v/>
      </c>
      <c r="T2875" s="88" t="n"/>
      <c r="U2875" s="89" t="n"/>
      <c r="V2875" s="89" t="n"/>
      <c r="W2875" s="89" t="n"/>
      <c r="X2875" s="87" t="n"/>
    </row>
    <row r="2876">
      <c r="A2876" s="13" t="n"/>
      <c r="B2876" s="14" t="n"/>
      <c r="C2876" s="14" t="n"/>
      <c r="D2876" s="14" t="n"/>
      <c r="E2876" s="13" t="n"/>
      <c r="F2876" s="13" t="n"/>
      <c r="G2876" s="14" t="n"/>
      <c r="H2876" s="15" t="n"/>
      <c r="I2876" s="15" t="n"/>
      <c r="J2876" s="40" t="n"/>
      <c r="K2876" s="15" t="n"/>
      <c r="L2876" s="15" t="n"/>
      <c r="M2876" s="15" t="n"/>
      <c r="N2876" s="14" t="n"/>
      <c r="O2876" s="13" t="n"/>
      <c r="P2876" s="14" t="n"/>
      <c r="Q2876" s="15">
        <f>IF(N2876="Sí",0,H2876-I2876-K2876)</f>
        <v/>
      </c>
      <c r="R2876" s="14">
        <f>F2876-TODAY()</f>
        <v/>
      </c>
      <c r="S2876" s="14">
        <f>IF(N2876="Sí","🟢 Pagado",IF(R2876&lt;0,"🔴 Vencido",IF(R2876&lt;=7,"🟡 Por vencer","")))</f>
        <v/>
      </c>
      <c r="T2876" s="88" t="n"/>
      <c r="U2876" s="89" t="n"/>
      <c r="V2876" s="89" t="n"/>
      <c r="W2876" s="89" t="n"/>
      <c r="X2876" s="87" t="n"/>
    </row>
    <row r="2877">
      <c r="A2877" s="13" t="n"/>
      <c r="B2877" s="14" t="n"/>
      <c r="C2877" s="14" t="n"/>
      <c r="D2877" s="14" t="n"/>
      <c r="E2877" s="13" t="n"/>
      <c r="F2877" s="13" t="n"/>
      <c r="G2877" s="14" t="n"/>
      <c r="H2877" s="15" t="n"/>
      <c r="I2877" s="15" t="n"/>
      <c r="J2877" s="40" t="n"/>
      <c r="K2877" s="15" t="n"/>
      <c r="L2877" s="15" t="n"/>
      <c r="M2877" s="15" t="n"/>
      <c r="N2877" s="14" t="n"/>
      <c r="O2877" s="13" t="n"/>
      <c r="P2877" s="14" t="n"/>
      <c r="Q2877" s="15">
        <f>IF(N2877="Sí",0,H2877-I2877-K2877)</f>
        <v/>
      </c>
      <c r="R2877" s="14">
        <f>F2877-TODAY()</f>
        <v/>
      </c>
      <c r="S2877" s="14">
        <f>IF(N2877="Sí","🟢 Pagado",IF(R2877&lt;0,"🔴 Vencido",IF(R2877&lt;=7,"🟡 Por vencer","")))</f>
        <v/>
      </c>
      <c r="T2877" s="88" t="n"/>
      <c r="U2877" s="89" t="n"/>
      <c r="V2877" s="89" t="n"/>
      <c r="W2877" s="89" t="n"/>
      <c r="X2877" s="87" t="n"/>
    </row>
    <row r="2878">
      <c r="A2878" s="13" t="n"/>
      <c r="B2878" s="14" t="n"/>
      <c r="C2878" s="14" t="n"/>
      <c r="D2878" s="14" t="n"/>
      <c r="E2878" s="13" t="n"/>
      <c r="F2878" s="13" t="n"/>
      <c r="G2878" s="14" t="n"/>
      <c r="H2878" s="15" t="n"/>
      <c r="I2878" s="15" t="n"/>
      <c r="J2878" s="40" t="n"/>
      <c r="K2878" s="15" t="n"/>
      <c r="L2878" s="15" t="n"/>
      <c r="M2878" s="15" t="n"/>
      <c r="N2878" s="14" t="n"/>
      <c r="O2878" s="13" t="n"/>
      <c r="P2878" s="14" t="n"/>
      <c r="Q2878" s="15">
        <f>IF(N2878="Sí",0,H2878-I2878-K2878)</f>
        <v/>
      </c>
      <c r="R2878" s="14">
        <f>F2878-TODAY()</f>
        <v/>
      </c>
      <c r="S2878" s="14">
        <f>IF(N2878="Sí","🟢 Pagado",IF(R2878&lt;0,"🔴 Vencido",IF(R2878&lt;=7,"🟡 Por vencer","")))</f>
        <v/>
      </c>
      <c r="T2878" s="88" t="n"/>
      <c r="U2878" s="89" t="n"/>
      <c r="V2878" s="89" t="n"/>
      <c r="W2878" s="89" t="n"/>
      <c r="X2878" s="87" t="n"/>
    </row>
    <row r="2879">
      <c r="A2879" s="13" t="n"/>
      <c r="B2879" s="14" t="n"/>
      <c r="C2879" s="14" t="n"/>
      <c r="D2879" s="14" t="n"/>
      <c r="E2879" s="13" t="n"/>
      <c r="F2879" s="13" t="n"/>
      <c r="G2879" s="14" t="n"/>
      <c r="H2879" s="15" t="n"/>
      <c r="I2879" s="15" t="n"/>
      <c r="J2879" s="40" t="n"/>
      <c r="K2879" s="15" t="n"/>
      <c r="L2879" s="15" t="n"/>
      <c r="M2879" s="15" t="n"/>
      <c r="N2879" s="14" t="n"/>
      <c r="O2879" s="13" t="n"/>
      <c r="P2879" s="14" t="n"/>
      <c r="Q2879" s="15">
        <f>IF(N2879="Sí",0,H2879-I2879-K2879)</f>
        <v/>
      </c>
      <c r="R2879" s="14">
        <f>F2879-TODAY()</f>
        <v/>
      </c>
      <c r="S2879" s="14">
        <f>IF(N2879="Sí","🟢 Pagado",IF(R2879&lt;0,"🔴 Vencido",IF(R2879&lt;=7,"🟡 Por vencer","")))</f>
        <v/>
      </c>
      <c r="T2879" s="88" t="n"/>
      <c r="U2879" s="89" t="n"/>
      <c r="V2879" s="89" t="n"/>
      <c r="W2879" s="89" t="n"/>
      <c r="X2879" s="87" t="n"/>
    </row>
    <row r="2880">
      <c r="A2880" s="13" t="n"/>
      <c r="B2880" s="14" t="n"/>
      <c r="C2880" s="14" t="n"/>
      <c r="D2880" s="14" t="n"/>
      <c r="E2880" s="13" t="n"/>
      <c r="F2880" s="13" t="n"/>
      <c r="G2880" s="14" t="n"/>
      <c r="H2880" s="15" t="n"/>
      <c r="I2880" s="15" t="n"/>
      <c r="J2880" s="40" t="n"/>
      <c r="K2880" s="15" t="n"/>
      <c r="L2880" s="15" t="n"/>
      <c r="M2880" s="15" t="n"/>
      <c r="N2880" s="14" t="n"/>
      <c r="O2880" s="13" t="n"/>
      <c r="P2880" s="14" t="n"/>
      <c r="Q2880" s="15">
        <f>IF(N2880="Sí",0,H2880-I2880-K2880)</f>
        <v/>
      </c>
      <c r="R2880" s="14">
        <f>F2880-TODAY()</f>
        <v/>
      </c>
      <c r="S2880" s="14">
        <f>IF(N2880="Sí","🟢 Pagado",IF(R2880&lt;0,"🔴 Vencido",IF(R2880&lt;=7,"🟡 Por vencer","")))</f>
        <v/>
      </c>
      <c r="T2880" s="88" t="n"/>
      <c r="U2880" s="89" t="n"/>
      <c r="V2880" s="89" t="n"/>
      <c r="W2880" s="89" t="n"/>
      <c r="X2880" s="87" t="n"/>
    </row>
    <row r="2881">
      <c r="A2881" s="13" t="n"/>
      <c r="B2881" s="14" t="n"/>
      <c r="C2881" s="14" t="n"/>
      <c r="D2881" s="14" t="n"/>
      <c r="E2881" s="13" t="n"/>
      <c r="F2881" s="13" t="n"/>
      <c r="G2881" s="14" t="n"/>
      <c r="H2881" s="15" t="n"/>
      <c r="I2881" s="15" t="n"/>
      <c r="J2881" s="40" t="n"/>
      <c r="K2881" s="15" t="n"/>
      <c r="L2881" s="15" t="n"/>
      <c r="M2881" s="15" t="n"/>
      <c r="N2881" s="14" t="n"/>
      <c r="O2881" s="13" t="n"/>
      <c r="P2881" s="14" t="n"/>
      <c r="Q2881" s="15">
        <f>IF(N2881="Sí",0,H2881-I2881-K2881)</f>
        <v/>
      </c>
      <c r="R2881" s="14">
        <f>F2881-TODAY()</f>
        <v/>
      </c>
      <c r="S2881" s="14">
        <f>IF(N2881="Sí","🟢 Pagado",IF(R2881&lt;0,"🔴 Vencido",IF(R2881&lt;=7,"🟡 Por vencer","")))</f>
        <v/>
      </c>
      <c r="T2881" s="88" t="n"/>
      <c r="U2881" s="89" t="n"/>
      <c r="V2881" s="89" t="n"/>
      <c r="W2881" s="89" t="n"/>
      <c r="X2881" s="87" t="n"/>
    </row>
    <row r="2882">
      <c r="A2882" s="13" t="n"/>
      <c r="B2882" s="14" t="n"/>
      <c r="C2882" s="14" t="n"/>
      <c r="D2882" s="14" t="n"/>
      <c r="E2882" s="13" t="n"/>
      <c r="F2882" s="13" t="n"/>
      <c r="G2882" s="14" t="n"/>
      <c r="H2882" s="15" t="n"/>
      <c r="I2882" s="15" t="n"/>
      <c r="J2882" s="40" t="n"/>
      <c r="K2882" s="15" t="n"/>
      <c r="L2882" s="15" t="n"/>
      <c r="M2882" s="15" t="n"/>
      <c r="N2882" s="14" t="n"/>
      <c r="O2882" s="13" t="n"/>
      <c r="P2882" s="14" t="n"/>
      <c r="Q2882" s="15">
        <f>IF(N2882="Sí",0,H2882-I2882-K2882)</f>
        <v/>
      </c>
      <c r="R2882" s="14">
        <f>F2882-TODAY()</f>
        <v/>
      </c>
      <c r="S2882" s="14">
        <f>IF(N2882="Sí","🟢 Pagado",IF(R2882&lt;0,"🔴 Vencido",IF(R2882&lt;=7,"🟡 Por vencer","")))</f>
        <v/>
      </c>
      <c r="T2882" s="88" t="n"/>
      <c r="U2882" s="89" t="n"/>
      <c r="V2882" s="89" t="n"/>
      <c r="W2882" s="89" t="n"/>
      <c r="X2882" s="87" t="n"/>
    </row>
    <row r="2883">
      <c r="A2883" s="13" t="n"/>
      <c r="B2883" s="14" t="n"/>
      <c r="C2883" s="14" t="n"/>
      <c r="D2883" s="14" t="n"/>
      <c r="E2883" s="13" t="n"/>
      <c r="F2883" s="13" t="n"/>
      <c r="G2883" s="14" t="n"/>
      <c r="H2883" s="15" t="n"/>
      <c r="I2883" s="15" t="n"/>
      <c r="J2883" s="40" t="n"/>
      <c r="K2883" s="15" t="n"/>
      <c r="L2883" s="15" t="n"/>
      <c r="M2883" s="15" t="n"/>
      <c r="N2883" s="14" t="n"/>
      <c r="O2883" s="13" t="n"/>
      <c r="P2883" s="14" t="n"/>
      <c r="Q2883" s="15">
        <f>IF(N2883="Sí",0,H2883-I2883-K2883)</f>
        <v/>
      </c>
      <c r="R2883" s="14">
        <f>F2883-TODAY()</f>
        <v/>
      </c>
      <c r="S2883" s="14">
        <f>IF(N2883="Sí","🟢 Pagado",IF(R2883&lt;0,"🔴 Vencido",IF(R2883&lt;=7,"🟡 Por vencer","")))</f>
        <v/>
      </c>
      <c r="T2883" s="88" t="n"/>
      <c r="U2883" s="89" t="n"/>
      <c r="V2883" s="89" t="n"/>
      <c r="W2883" s="89" t="n"/>
      <c r="X2883" s="87" t="n"/>
    </row>
    <row r="2884">
      <c r="A2884" s="13" t="n"/>
      <c r="B2884" s="14" t="n"/>
      <c r="C2884" s="14" t="n"/>
      <c r="D2884" s="14" t="n"/>
      <c r="E2884" s="13" t="n"/>
      <c r="F2884" s="13" t="n"/>
      <c r="G2884" s="14" t="n"/>
      <c r="H2884" s="15" t="n"/>
      <c r="I2884" s="15" t="n"/>
      <c r="J2884" s="40" t="n"/>
      <c r="K2884" s="15" t="n"/>
      <c r="L2884" s="15" t="n"/>
      <c r="M2884" s="15" t="n"/>
      <c r="N2884" s="14" t="n"/>
      <c r="O2884" s="13" t="n"/>
      <c r="P2884" s="14" t="n"/>
      <c r="Q2884" s="15">
        <f>IF(N2884="Sí",0,H2884-I2884-K2884)</f>
        <v/>
      </c>
      <c r="R2884" s="14">
        <f>F2884-TODAY()</f>
        <v/>
      </c>
      <c r="S2884" s="14">
        <f>IF(N2884="Sí","🟢 Pagado",IF(R2884&lt;0,"🔴 Vencido",IF(R2884&lt;=7,"🟡 Por vencer","")))</f>
        <v/>
      </c>
      <c r="T2884" s="88" t="n"/>
      <c r="U2884" s="89" t="n"/>
      <c r="V2884" s="89" t="n"/>
      <c r="W2884" s="89" t="n"/>
      <c r="X2884" s="87" t="n"/>
    </row>
    <row r="2885">
      <c r="A2885" s="13" t="n"/>
      <c r="B2885" s="14" t="n"/>
      <c r="C2885" s="14" t="n"/>
      <c r="D2885" s="14" t="n"/>
      <c r="E2885" s="13" t="n"/>
      <c r="F2885" s="13" t="n"/>
      <c r="G2885" s="14" t="n"/>
      <c r="H2885" s="15" t="n"/>
      <c r="I2885" s="15" t="n"/>
      <c r="J2885" s="40" t="n"/>
      <c r="K2885" s="15" t="n"/>
      <c r="L2885" s="15" t="n"/>
      <c r="M2885" s="15" t="n"/>
      <c r="N2885" s="14" t="n"/>
      <c r="O2885" s="13" t="n"/>
      <c r="P2885" s="14" t="n"/>
      <c r="Q2885" s="15">
        <f>IF(N2885="Sí",0,H2885-I2885-K2885)</f>
        <v/>
      </c>
      <c r="R2885" s="14">
        <f>F2885-TODAY()</f>
        <v/>
      </c>
      <c r="S2885" s="14">
        <f>IF(N2885="Sí","🟢 Pagado",IF(R2885&lt;0,"🔴 Vencido",IF(R2885&lt;=7,"🟡 Por vencer","")))</f>
        <v/>
      </c>
      <c r="T2885" s="88" t="n"/>
      <c r="U2885" s="89" t="n"/>
      <c r="V2885" s="89" t="n"/>
      <c r="W2885" s="89" t="n"/>
      <c r="X2885" s="87" t="n"/>
    </row>
    <row r="2886">
      <c r="A2886" s="13" t="n"/>
      <c r="B2886" s="14" t="n"/>
      <c r="C2886" s="14" t="n"/>
      <c r="D2886" s="14" t="n"/>
      <c r="E2886" s="13" t="n"/>
      <c r="F2886" s="13" t="n"/>
      <c r="G2886" s="14" t="n"/>
      <c r="H2886" s="15" t="n"/>
      <c r="I2886" s="15" t="n"/>
      <c r="J2886" s="40" t="n"/>
      <c r="K2886" s="15" t="n"/>
      <c r="L2886" s="15" t="n"/>
      <c r="M2886" s="15" t="n"/>
      <c r="N2886" s="14" t="n"/>
      <c r="O2886" s="13" t="n"/>
      <c r="P2886" s="14" t="n"/>
      <c r="Q2886" s="15">
        <f>IF(N2886="Sí",0,H2886-I2886-K2886)</f>
        <v/>
      </c>
      <c r="R2886" s="14">
        <f>F2886-TODAY()</f>
        <v/>
      </c>
      <c r="S2886" s="14">
        <f>IF(N2886="Sí","🟢 Pagado",IF(R2886&lt;0,"🔴 Vencido",IF(R2886&lt;=7,"🟡 Por vencer","")))</f>
        <v/>
      </c>
      <c r="T2886" s="88" t="n"/>
      <c r="U2886" s="89" t="n"/>
      <c r="V2886" s="89" t="n"/>
      <c r="W2886" s="89" t="n"/>
      <c r="X2886" s="87" t="n"/>
    </row>
    <row r="2887">
      <c r="A2887" s="13" t="n"/>
      <c r="B2887" s="14" t="n"/>
      <c r="C2887" s="14" t="n"/>
      <c r="D2887" s="14" t="n"/>
      <c r="E2887" s="13" t="n"/>
      <c r="F2887" s="13" t="n"/>
      <c r="G2887" s="14" t="n"/>
      <c r="H2887" s="15" t="n"/>
      <c r="I2887" s="15" t="n"/>
      <c r="J2887" s="40" t="n"/>
      <c r="K2887" s="15" t="n"/>
      <c r="L2887" s="15" t="n"/>
      <c r="M2887" s="15" t="n"/>
      <c r="N2887" s="14" t="n"/>
      <c r="O2887" s="13" t="n"/>
      <c r="P2887" s="14" t="n"/>
      <c r="Q2887" s="15">
        <f>IF(N2887="Sí",0,H2887-I2887-K2887)</f>
        <v/>
      </c>
      <c r="R2887" s="14">
        <f>F2887-TODAY()</f>
        <v/>
      </c>
      <c r="S2887" s="14">
        <f>IF(N2887="Sí","🟢 Pagado",IF(R2887&lt;0,"🔴 Vencido",IF(R2887&lt;=7,"🟡 Por vencer","")))</f>
        <v/>
      </c>
      <c r="T2887" s="88" t="n"/>
      <c r="U2887" s="89" t="n"/>
      <c r="V2887" s="89" t="n"/>
      <c r="W2887" s="89" t="n"/>
      <c r="X2887" s="87" t="n"/>
    </row>
    <row r="2888">
      <c r="A2888" s="13" t="n"/>
      <c r="B2888" s="14" t="n"/>
      <c r="C2888" s="14" t="n"/>
      <c r="D2888" s="14" t="n"/>
      <c r="E2888" s="13" t="n"/>
      <c r="F2888" s="13" t="n"/>
      <c r="G2888" s="14" t="n"/>
      <c r="H2888" s="15" t="n"/>
      <c r="I2888" s="15" t="n"/>
      <c r="J2888" s="40" t="n"/>
      <c r="K2888" s="15" t="n"/>
      <c r="L2888" s="15" t="n"/>
      <c r="M2888" s="15" t="n"/>
      <c r="N2888" s="14" t="n"/>
      <c r="O2888" s="13" t="n"/>
      <c r="P2888" s="14" t="n"/>
      <c r="Q2888" s="15">
        <f>IF(N2888="Sí",0,H2888-I2888-K2888)</f>
        <v/>
      </c>
      <c r="R2888" s="14">
        <f>F2888-TODAY()</f>
        <v/>
      </c>
      <c r="S2888" s="14">
        <f>IF(N2888="Sí","🟢 Pagado",IF(R2888&lt;0,"🔴 Vencido",IF(R2888&lt;=7,"🟡 Por vencer","")))</f>
        <v/>
      </c>
      <c r="T2888" s="88" t="n"/>
      <c r="U2888" s="89" t="n"/>
      <c r="V2888" s="89" t="n"/>
      <c r="W2888" s="89" t="n"/>
      <c r="X2888" s="87" t="n"/>
    </row>
    <row r="2889">
      <c r="A2889" s="13" t="n"/>
      <c r="B2889" s="14" t="n"/>
      <c r="C2889" s="14" t="n"/>
      <c r="D2889" s="14" t="n"/>
      <c r="E2889" s="13" t="n"/>
      <c r="F2889" s="13" t="n"/>
      <c r="G2889" s="14" t="n"/>
      <c r="H2889" s="15" t="n"/>
      <c r="I2889" s="15" t="n"/>
      <c r="J2889" s="40" t="n"/>
      <c r="K2889" s="15" t="n"/>
      <c r="L2889" s="15" t="n"/>
      <c r="M2889" s="15" t="n"/>
      <c r="N2889" s="14" t="n"/>
      <c r="O2889" s="13" t="n"/>
      <c r="P2889" s="14" t="n"/>
      <c r="Q2889" s="15">
        <f>IF(N2889="Sí",0,H2889-I2889-K2889)</f>
        <v/>
      </c>
      <c r="R2889" s="14">
        <f>F2889-TODAY()</f>
        <v/>
      </c>
      <c r="S2889" s="14">
        <f>IF(N2889="Sí","🟢 Pagado",IF(R2889&lt;0,"🔴 Vencido",IF(R2889&lt;=7,"🟡 Por vencer","")))</f>
        <v/>
      </c>
      <c r="T2889" s="88" t="n"/>
      <c r="U2889" s="89" t="n"/>
      <c r="V2889" s="89" t="n"/>
      <c r="W2889" s="89" t="n"/>
      <c r="X2889" s="87" t="n"/>
    </row>
    <row r="2890">
      <c r="A2890" s="13" t="n"/>
      <c r="B2890" s="14" t="n"/>
      <c r="C2890" s="14" t="n"/>
      <c r="D2890" s="14" t="n"/>
      <c r="E2890" s="13" t="n"/>
      <c r="F2890" s="13" t="n"/>
      <c r="G2890" s="14" t="n"/>
      <c r="H2890" s="15" t="n"/>
      <c r="I2890" s="15" t="n"/>
      <c r="J2890" s="40" t="n"/>
      <c r="K2890" s="15" t="n"/>
      <c r="L2890" s="15" t="n"/>
      <c r="M2890" s="15" t="n"/>
      <c r="N2890" s="14" t="n"/>
      <c r="O2890" s="13" t="n"/>
      <c r="P2890" s="14" t="n"/>
      <c r="Q2890" s="15">
        <f>IF(N2890="Sí",0,H2890-I2890-K2890)</f>
        <v/>
      </c>
      <c r="R2890" s="14">
        <f>F2890-TODAY()</f>
        <v/>
      </c>
      <c r="S2890" s="14">
        <f>IF(N2890="Sí","🟢 Pagado",IF(R2890&lt;0,"🔴 Vencido",IF(R2890&lt;=7,"🟡 Por vencer","")))</f>
        <v/>
      </c>
      <c r="T2890" s="88" t="n"/>
      <c r="U2890" s="89" t="n"/>
      <c r="V2890" s="89" t="n"/>
      <c r="W2890" s="89" t="n"/>
      <c r="X2890" s="87" t="n"/>
    </row>
    <row r="2891">
      <c r="A2891" s="13" t="n"/>
      <c r="B2891" s="14" t="n"/>
      <c r="C2891" s="14" t="n"/>
      <c r="D2891" s="14" t="n"/>
      <c r="E2891" s="13" t="n"/>
      <c r="F2891" s="13" t="n"/>
      <c r="G2891" s="14" t="n"/>
      <c r="H2891" s="15" t="n"/>
      <c r="I2891" s="15" t="n"/>
      <c r="J2891" s="40" t="n"/>
      <c r="K2891" s="15" t="n"/>
      <c r="L2891" s="15" t="n"/>
      <c r="M2891" s="15" t="n"/>
      <c r="N2891" s="14" t="n"/>
      <c r="O2891" s="13" t="n"/>
      <c r="P2891" s="14" t="n"/>
      <c r="Q2891" s="15">
        <f>IF(N2891="Sí",0,H2891-I2891-K2891)</f>
        <v/>
      </c>
      <c r="R2891" s="14">
        <f>F2891-TODAY()</f>
        <v/>
      </c>
      <c r="S2891" s="14">
        <f>IF(N2891="Sí","🟢 Pagado",IF(R2891&lt;0,"🔴 Vencido",IF(R2891&lt;=7,"🟡 Por vencer","")))</f>
        <v/>
      </c>
      <c r="T2891" s="88" t="n"/>
      <c r="U2891" s="89" t="n"/>
      <c r="V2891" s="89" t="n"/>
      <c r="W2891" s="89" t="n"/>
      <c r="X2891" s="87" t="n"/>
    </row>
    <row r="2892">
      <c r="A2892" s="13" t="n"/>
      <c r="B2892" s="14" t="n"/>
      <c r="C2892" s="14" t="n"/>
      <c r="D2892" s="14" t="n"/>
      <c r="E2892" s="13" t="n"/>
      <c r="F2892" s="13" t="n"/>
      <c r="G2892" s="14" t="n"/>
      <c r="H2892" s="15" t="n"/>
      <c r="I2892" s="15" t="n"/>
      <c r="J2892" s="40" t="n"/>
      <c r="K2892" s="15" t="n"/>
      <c r="L2892" s="15" t="n"/>
      <c r="M2892" s="15" t="n"/>
      <c r="N2892" s="14" t="n"/>
      <c r="O2892" s="13" t="n"/>
      <c r="P2892" s="14" t="n"/>
      <c r="Q2892" s="15">
        <f>IF(N2892="Sí",0,H2892-I2892-K2892)</f>
        <v/>
      </c>
      <c r="R2892" s="14">
        <f>F2892-TODAY()</f>
        <v/>
      </c>
      <c r="S2892" s="14">
        <f>IF(N2892="Sí","🟢 Pagado",IF(R2892&lt;0,"🔴 Vencido",IF(R2892&lt;=7,"🟡 Por vencer","")))</f>
        <v/>
      </c>
      <c r="T2892" s="88" t="n"/>
      <c r="U2892" s="89" t="n"/>
      <c r="V2892" s="89" t="n"/>
      <c r="W2892" s="89" t="n"/>
      <c r="X2892" s="87" t="n"/>
    </row>
    <row r="2893">
      <c r="A2893" s="13" t="n"/>
      <c r="B2893" s="14" t="n"/>
      <c r="C2893" s="14" t="n"/>
      <c r="D2893" s="14" t="n"/>
      <c r="E2893" s="13" t="n"/>
      <c r="F2893" s="13" t="n"/>
      <c r="G2893" s="14" t="n"/>
      <c r="H2893" s="15" t="n"/>
      <c r="I2893" s="15" t="n"/>
      <c r="J2893" s="40" t="n"/>
      <c r="K2893" s="15" t="n"/>
      <c r="L2893" s="15" t="n"/>
      <c r="M2893" s="15" t="n"/>
      <c r="N2893" s="14" t="n"/>
      <c r="O2893" s="13" t="n"/>
      <c r="P2893" s="14" t="n"/>
      <c r="Q2893" s="15">
        <f>IF(N2893="Sí",0,H2893-I2893-K2893)</f>
        <v/>
      </c>
      <c r="R2893" s="14">
        <f>F2893-TODAY()</f>
        <v/>
      </c>
      <c r="S2893" s="14">
        <f>IF(N2893="Sí","🟢 Pagado",IF(R2893&lt;0,"🔴 Vencido",IF(R2893&lt;=7,"🟡 Por vencer","")))</f>
        <v/>
      </c>
      <c r="T2893" s="88" t="n"/>
      <c r="U2893" s="89" t="n"/>
      <c r="V2893" s="89" t="n"/>
      <c r="W2893" s="89" t="n"/>
      <c r="X2893" s="87" t="n"/>
    </row>
    <row r="2894">
      <c r="A2894" s="13" t="n"/>
      <c r="B2894" s="14" t="n"/>
      <c r="C2894" s="14" t="n"/>
      <c r="D2894" s="14" t="n"/>
      <c r="E2894" s="13" t="n"/>
      <c r="F2894" s="13" t="n"/>
      <c r="G2894" s="14" t="n"/>
      <c r="H2894" s="15" t="n"/>
      <c r="I2894" s="15" t="n"/>
      <c r="J2894" s="40" t="n"/>
      <c r="K2894" s="15" t="n"/>
      <c r="L2894" s="15" t="n"/>
      <c r="M2894" s="15" t="n"/>
      <c r="N2894" s="14" t="n"/>
      <c r="O2894" s="13" t="n"/>
      <c r="P2894" s="14" t="n"/>
      <c r="Q2894" s="15">
        <f>IF(N2894="Sí",0,H2894-I2894-K2894)</f>
        <v/>
      </c>
      <c r="R2894" s="14">
        <f>F2894-TODAY()</f>
        <v/>
      </c>
      <c r="S2894" s="14">
        <f>IF(N2894="Sí","🟢 Pagado",IF(R2894&lt;0,"🔴 Vencido",IF(R2894&lt;=7,"🟡 Por vencer","")))</f>
        <v/>
      </c>
      <c r="T2894" s="88" t="n"/>
      <c r="U2894" s="89" t="n"/>
      <c r="V2894" s="89" t="n"/>
      <c r="W2894" s="89" t="n"/>
      <c r="X2894" s="87" t="n"/>
    </row>
    <row r="2895">
      <c r="A2895" s="13" t="n"/>
      <c r="B2895" s="14" t="n"/>
      <c r="C2895" s="14" t="n"/>
      <c r="D2895" s="14" t="n"/>
      <c r="E2895" s="13" t="n"/>
      <c r="F2895" s="13" t="n"/>
      <c r="G2895" s="14" t="n"/>
      <c r="H2895" s="15" t="n"/>
      <c r="I2895" s="15" t="n"/>
      <c r="J2895" s="40" t="n"/>
      <c r="K2895" s="15" t="n"/>
      <c r="L2895" s="15" t="n"/>
      <c r="M2895" s="15" t="n"/>
      <c r="N2895" s="14" t="n"/>
      <c r="O2895" s="13" t="n"/>
      <c r="P2895" s="14" t="n"/>
      <c r="Q2895" s="15">
        <f>IF(N2895="Sí",0,H2895-I2895-K2895)</f>
        <v/>
      </c>
      <c r="R2895" s="14">
        <f>F2895-TODAY()</f>
        <v/>
      </c>
      <c r="S2895" s="14">
        <f>IF(N2895="Sí","🟢 Pagado",IF(R2895&lt;0,"🔴 Vencido",IF(R2895&lt;=7,"🟡 Por vencer","")))</f>
        <v/>
      </c>
      <c r="T2895" s="88" t="n"/>
      <c r="U2895" s="89" t="n"/>
      <c r="V2895" s="89" t="n"/>
      <c r="W2895" s="89" t="n"/>
      <c r="X2895" s="87" t="n"/>
    </row>
    <row r="2896">
      <c r="A2896" s="13" t="n"/>
      <c r="B2896" s="14" t="n"/>
      <c r="C2896" s="14" t="n"/>
      <c r="D2896" s="14" t="n"/>
      <c r="E2896" s="13" t="n"/>
      <c r="F2896" s="13" t="n"/>
      <c r="G2896" s="14" t="n"/>
      <c r="H2896" s="15" t="n"/>
      <c r="I2896" s="15" t="n"/>
      <c r="J2896" s="40" t="n"/>
      <c r="K2896" s="15" t="n"/>
      <c r="L2896" s="15" t="n"/>
      <c r="M2896" s="15" t="n"/>
      <c r="N2896" s="14" t="n"/>
      <c r="O2896" s="13" t="n"/>
      <c r="P2896" s="14" t="n"/>
      <c r="Q2896" s="15">
        <f>IF(N2896="Sí",0,H2896-I2896-K2896)</f>
        <v/>
      </c>
      <c r="R2896" s="14">
        <f>F2896-TODAY()</f>
        <v/>
      </c>
      <c r="S2896" s="14">
        <f>IF(N2896="Sí","🟢 Pagado",IF(R2896&lt;0,"🔴 Vencido",IF(R2896&lt;=7,"🟡 Por vencer","")))</f>
        <v/>
      </c>
      <c r="T2896" s="88" t="n"/>
      <c r="U2896" s="89" t="n"/>
      <c r="V2896" s="89" t="n"/>
      <c r="W2896" s="89" t="n"/>
      <c r="X2896" s="87" t="n"/>
    </row>
    <row r="2897">
      <c r="A2897" s="13" t="n"/>
      <c r="B2897" s="14" t="n"/>
      <c r="C2897" s="14" t="n"/>
      <c r="D2897" s="14" t="n"/>
      <c r="E2897" s="13" t="n"/>
      <c r="F2897" s="13" t="n"/>
      <c r="G2897" s="14" t="n"/>
      <c r="H2897" s="15" t="n"/>
      <c r="I2897" s="15" t="n"/>
      <c r="J2897" s="40" t="n"/>
      <c r="K2897" s="15" t="n"/>
      <c r="L2897" s="15" t="n"/>
      <c r="M2897" s="15" t="n"/>
      <c r="N2897" s="14" t="n"/>
      <c r="O2897" s="13" t="n"/>
      <c r="P2897" s="14" t="n"/>
      <c r="Q2897" s="15">
        <f>IF(N2897="Sí",0,H2897-I2897-K2897)</f>
        <v/>
      </c>
      <c r="R2897" s="14">
        <f>F2897-TODAY()</f>
        <v/>
      </c>
      <c r="S2897" s="14">
        <f>IF(N2897="Sí","🟢 Pagado",IF(R2897&lt;0,"🔴 Vencido",IF(R2897&lt;=7,"🟡 Por vencer","")))</f>
        <v/>
      </c>
      <c r="T2897" s="88" t="n"/>
      <c r="U2897" s="89" t="n"/>
      <c r="V2897" s="89" t="n"/>
      <c r="W2897" s="89" t="n"/>
      <c r="X2897" s="87" t="n"/>
    </row>
    <row r="2898">
      <c r="A2898" s="13" t="n"/>
      <c r="B2898" s="14" t="n"/>
      <c r="C2898" s="14" t="n"/>
      <c r="D2898" s="14" t="n"/>
      <c r="E2898" s="13" t="n"/>
      <c r="F2898" s="13" t="n"/>
      <c r="G2898" s="14" t="n"/>
      <c r="H2898" s="15" t="n"/>
      <c r="I2898" s="15" t="n"/>
      <c r="J2898" s="40" t="n"/>
      <c r="K2898" s="15" t="n"/>
      <c r="L2898" s="15" t="n"/>
      <c r="M2898" s="15" t="n"/>
      <c r="N2898" s="14" t="n"/>
      <c r="O2898" s="13" t="n"/>
      <c r="P2898" s="14" t="n"/>
      <c r="Q2898" s="15">
        <f>IF(N2898="Sí",0,H2898-I2898-K2898)</f>
        <v/>
      </c>
      <c r="R2898" s="14">
        <f>F2898-TODAY()</f>
        <v/>
      </c>
      <c r="S2898" s="14">
        <f>IF(N2898="Sí","🟢 Pagado",IF(R2898&lt;0,"🔴 Vencido",IF(R2898&lt;=7,"🟡 Por vencer","")))</f>
        <v/>
      </c>
      <c r="T2898" s="88" t="n"/>
      <c r="U2898" s="89" t="n"/>
      <c r="V2898" s="89" t="n"/>
      <c r="W2898" s="89" t="n"/>
      <c r="X2898" s="87" t="n"/>
    </row>
    <row r="2899">
      <c r="A2899" s="13" t="n"/>
      <c r="B2899" s="14" t="n"/>
      <c r="C2899" s="14" t="n"/>
      <c r="D2899" s="14" t="n"/>
      <c r="E2899" s="13" t="n"/>
      <c r="F2899" s="13" t="n"/>
      <c r="G2899" s="14" t="n"/>
      <c r="H2899" s="15" t="n"/>
      <c r="I2899" s="15" t="n"/>
      <c r="J2899" s="40" t="n"/>
      <c r="K2899" s="15" t="n"/>
      <c r="L2899" s="15" t="n"/>
      <c r="M2899" s="15" t="n"/>
      <c r="N2899" s="14" t="n"/>
      <c r="O2899" s="13" t="n"/>
      <c r="P2899" s="14" t="n"/>
      <c r="Q2899" s="15">
        <f>IF(N2899="Sí",0,H2899-I2899-K2899)</f>
        <v/>
      </c>
      <c r="R2899" s="14">
        <f>F2899-TODAY()</f>
        <v/>
      </c>
      <c r="S2899" s="14">
        <f>IF(N2899="Sí","🟢 Pagado",IF(R2899&lt;0,"🔴 Vencido",IF(R2899&lt;=7,"🟡 Por vencer","")))</f>
        <v/>
      </c>
      <c r="T2899" s="88" t="n"/>
      <c r="U2899" s="89" t="n"/>
      <c r="V2899" s="89" t="n"/>
      <c r="W2899" s="89" t="n"/>
      <c r="X2899" s="87" t="n"/>
    </row>
    <row r="2900">
      <c r="A2900" s="13" t="n"/>
      <c r="B2900" s="14" t="n"/>
      <c r="C2900" s="14" t="n"/>
      <c r="D2900" s="14" t="n"/>
      <c r="E2900" s="13" t="n"/>
      <c r="F2900" s="13" t="n"/>
      <c r="G2900" s="14" t="n"/>
      <c r="H2900" s="15" t="n"/>
      <c r="I2900" s="15" t="n"/>
      <c r="J2900" s="40" t="n"/>
      <c r="K2900" s="15" t="n"/>
      <c r="L2900" s="15" t="n"/>
      <c r="M2900" s="15" t="n"/>
      <c r="N2900" s="14" t="n"/>
      <c r="O2900" s="13" t="n"/>
      <c r="P2900" s="14" t="n"/>
      <c r="Q2900" s="15">
        <f>IF(N2900="Sí",0,H2900-I2900-K2900)</f>
        <v/>
      </c>
      <c r="R2900" s="14">
        <f>F2900-TODAY()</f>
        <v/>
      </c>
      <c r="S2900" s="14">
        <f>IF(N2900="Sí","🟢 Pagado",IF(R2900&lt;0,"🔴 Vencido",IF(R2900&lt;=7,"🟡 Por vencer","")))</f>
        <v/>
      </c>
      <c r="T2900" s="88" t="n"/>
      <c r="U2900" s="89" t="n"/>
      <c r="V2900" s="89" t="n"/>
      <c r="W2900" s="89" t="n"/>
      <c r="X2900" s="87" t="n"/>
    </row>
    <row r="2901">
      <c r="A2901" s="13" t="n"/>
      <c r="B2901" s="14" t="n"/>
      <c r="C2901" s="14" t="n"/>
      <c r="D2901" s="14" t="n"/>
      <c r="E2901" s="13" t="n"/>
      <c r="F2901" s="13" t="n"/>
      <c r="G2901" s="14" t="n"/>
      <c r="H2901" s="15" t="n"/>
      <c r="I2901" s="15" t="n"/>
      <c r="J2901" s="40" t="n"/>
      <c r="K2901" s="15" t="n"/>
      <c r="L2901" s="15" t="n"/>
      <c r="M2901" s="15" t="n"/>
      <c r="N2901" s="14" t="n"/>
      <c r="O2901" s="13" t="n"/>
      <c r="P2901" s="14" t="n"/>
      <c r="Q2901" s="15">
        <f>IF(N2901="Sí",0,H2901-I2901-K2901)</f>
        <v/>
      </c>
      <c r="R2901" s="14">
        <f>F2901-TODAY()</f>
        <v/>
      </c>
      <c r="S2901" s="14">
        <f>IF(N2901="Sí","🟢 Pagado",IF(R2901&lt;0,"🔴 Vencido",IF(R2901&lt;=7,"🟡 Por vencer","")))</f>
        <v/>
      </c>
      <c r="T2901" s="88" t="n"/>
      <c r="U2901" s="89" t="n"/>
      <c r="V2901" s="89" t="n"/>
      <c r="W2901" s="89" t="n"/>
      <c r="X2901" s="87" t="n"/>
    </row>
    <row r="2902">
      <c r="A2902" s="13" t="n"/>
      <c r="B2902" s="14" t="n"/>
      <c r="C2902" s="14" t="n"/>
      <c r="D2902" s="14" t="n"/>
      <c r="E2902" s="13" t="n"/>
      <c r="F2902" s="13" t="n"/>
      <c r="G2902" s="14" t="n"/>
      <c r="H2902" s="15" t="n"/>
      <c r="I2902" s="15" t="n"/>
      <c r="J2902" s="40" t="n"/>
      <c r="K2902" s="15" t="n"/>
      <c r="L2902" s="15" t="n"/>
      <c r="M2902" s="15" t="n"/>
      <c r="N2902" s="14" t="n"/>
      <c r="O2902" s="13" t="n"/>
      <c r="P2902" s="14" t="n"/>
      <c r="Q2902" s="15">
        <f>IF(N2902="Sí",0,H2902-I2902-K2902)</f>
        <v/>
      </c>
      <c r="R2902" s="14">
        <f>F2902-TODAY()</f>
        <v/>
      </c>
      <c r="S2902" s="14">
        <f>IF(N2902="Sí","🟢 Pagado",IF(R2902&lt;0,"🔴 Vencido",IF(R2902&lt;=7,"🟡 Por vencer","")))</f>
        <v/>
      </c>
      <c r="T2902" s="88" t="n"/>
      <c r="U2902" s="89" t="n"/>
      <c r="V2902" s="89" t="n"/>
      <c r="W2902" s="89" t="n"/>
      <c r="X2902" s="87" t="n"/>
    </row>
    <row r="2903">
      <c r="A2903" s="13" t="n"/>
      <c r="B2903" s="14" t="n"/>
      <c r="C2903" s="14" t="n"/>
      <c r="D2903" s="14" t="n"/>
      <c r="E2903" s="13" t="n"/>
      <c r="F2903" s="13" t="n"/>
      <c r="G2903" s="14" t="n"/>
      <c r="H2903" s="15" t="n"/>
      <c r="I2903" s="15" t="n"/>
      <c r="J2903" s="40" t="n"/>
      <c r="K2903" s="15" t="n"/>
      <c r="L2903" s="15" t="n"/>
      <c r="M2903" s="15" t="n"/>
      <c r="N2903" s="14" t="n"/>
      <c r="O2903" s="13" t="n"/>
      <c r="P2903" s="14" t="n"/>
      <c r="Q2903" s="15">
        <f>IF(N2903="Sí",0,H2903-I2903-K2903)</f>
        <v/>
      </c>
      <c r="R2903" s="14">
        <f>F2903-TODAY()</f>
        <v/>
      </c>
      <c r="S2903" s="14">
        <f>IF(N2903="Sí","🟢 Pagado",IF(R2903&lt;0,"🔴 Vencido",IF(R2903&lt;=7,"🟡 Por vencer","")))</f>
        <v/>
      </c>
      <c r="T2903" s="88" t="n"/>
      <c r="U2903" s="89" t="n"/>
      <c r="V2903" s="89" t="n"/>
      <c r="W2903" s="89" t="n"/>
      <c r="X2903" s="87" t="n"/>
    </row>
    <row r="2904">
      <c r="A2904" s="13" t="n"/>
      <c r="B2904" s="14" t="n"/>
      <c r="C2904" s="14" t="n"/>
      <c r="D2904" s="14" t="n"/>
      <c r="E2904" s="13" t="n"/>
      <c r="F2904" s="13" t="n"/>
      <c r="G2904" s="14" t="n"/>
      <c r="H2904" s="15" t="n"/>
      <c r="I2904" s="15" t="n"/>
      <c r="J2904" s="40" t="n"/>
      <c r="K2904" s="15" t="n"/>
      <c r="L2904" s="15" t="n"/>
      <c r="M2904" s="15" t="n"/>
      <c r="N2904" s="14" t="n"/>
      <c r="O2904" s="13" t="n"/>
      <c r="P2904" s="14" t="n"/>
      <c r="Q2904" s="15">
        <f>IF(N2904="Sí",0,H2904-I2904-K2904)</f>
        <v/>
      </c>
      <c r="R2904" s="14">
        <f>F2904-TODAY()</f>
        <v/>
      </c>
      <c r="S2904" s="14">
        <f>IF(N2904="Sí","🟢 Pagado",IF(R2904&lt;0,"🔴 Vencido",IF(R2904&lt;=7,"🟡 Por vencer","")))</f>
        <v/>
      </c>
      <c r="T2904" s="88" t="n"/>
      <c r="U2904" s="89" t="n"/>
      <c r="V2904" s="89" t="n"/>
      <c r="W2904" s="89" t="n"/>
      <c r="X2904" s="87" t="n"/>
    </row>
    <row r="2905">
      <c r="A2905" s="13" t="n"/>
      <c r="B2905" s="14" t="n"/>
      <c r="C2905" s="14" t="n"/>
      <c r="D2905" s="14" t="n"/>
      <c r="E2905" s="13" t="n"/>
      <c r="F2905" s="13" t="n"/>
      <c r="G2905" s="14" t="n"/>
      <c r="H2905" s="15" t="n"/>
      <c r="I2905" s="15" t="n"/>
      <c r="J2905" s="40" t="n"/>
      <c r="K2905" s="15" t="n"/>
      <c r="L2905" s="15" t="n"/>
      <c r="M2905" s="15" t="n"/>
      <c r="N2905" s="14" t="n"/>
      <c r="O2905" s="13" t="n"/>
      <c r="P2905" s="14" t="n"/>
      <c r="Q2905" s="15">
        <f>IF(N2905="Sí",0,H2905-I2905-K2905)</f>
        <v/>
      </c>
      <c r="R2905" s="14">
        <f>F2905-TODAY()</f>
        <v/>
      </c>
      <c r="S2905" s="14">
        <f>IF(N2905="Sí","🟢 Pagado",IF(R2905&lt;0,"🔴 Vencido",IF(R2905&lt;=7,"🟡 Por vencer","")))</f>
        <v/>
      </c>
      <c r="T2905" s="88" t="n"/>
      <c r="U2905" s="89" t="n"/>
      <c r="V2905" s="89" t="n"/>
      <c r="W2905" s="89" t="n"/>
      <c r="X2905" s="87" t="n"/>
    </row>
    <row r="2906">
      <c r="A2906" s="13" t="n"/>
      <c r="B2906" s="14" t="n"/>
      <c r="C2906" s="14" t="n"/>
      <c r="D2906" s="14" t="n"/>
      <c r="E2906" s="13" t="n"/>
      <c r="F2906" s="13" t="n"/>
      <c r="G2906" s="14" t="n"/>
      <c r="H2906" s="15" t="n"/>
      <c r="I2906" s="15" t="n"/>
      <c r="J2906" s="40" t="n"/>
      <c r="K2906" s="15" t="n"/>
      <c r="L2906" s="15" t="n"/>
      <c r="M2906" s="15" t="n"/>
      <c r="N2906" s="14" t="n"/>
      <c r="O2906" s="13" t="n"/>
      <c r="P2906" s="14" t="n"/>
      <c r="Q2906" s="15">
        <f>IF(N2906="Sí",0,H2906-I2906-K2906)</f>
        <v/>
      </c>
      <c r="R2906" s="14">
        <f>F2906-TODAY()</f>
        <v/>
      </c>
      <c r="S2906" s="14">
        <f>IF(N2906="Sí","🟢 Pagado",IF(R2906&lt;0,"🔴 Vencido",IF(R2906&lt;=7,"🟡 Por vencer","")))</f>
        <v/>
      </c>
      <c r="T2906" s="88" t="n"/>
      <c r="U2906" s="89" t="n"/>
      <c r="V2906" s="89" t="n"/>
      <c r="W2906" s="89" t="n"/>
      <c r="X2906" s="87" t="n"/>
    </row>
    <row r="2907">
      <c r="A2907" s="13" t="n"/>
      <c r="B2907" s="14" t="n"/>
      <c r="C2907" s="14" t="n"/>
      <c r="D2907" s="14" t="n"/>
      <c r="E2907" s="13" t="n"/>
      <c r="F2907" s="13" t="n"/>
      <c r="G2907" s="14" t="n"/>
      <c r="H2907" s="15" t="n"/>
      <c r="I2907" s="15" t="n"/>
      <c r="J2907" s="40" t="n"/>
      <c r="K2907" s="15" t="n"/>
      <c r="L2907" s="15" t="n"/>
      <c r="M2907" s="15" t="n"/>
      <c r="N2907" s="14" t="n"/>
      <c r="O2907" s="13" t="n"/>
      <c r="P2907" s="14" t="n"/>
      <c r="Q2907" s="15">
        <f>IF(N2907="Sí",0,H2907-I2907-K2907)</f>
        <v/>
      </c>
      <c r="R2907" s="14">
        <f>F2907-TODAY()</f>
        <v/>
      </c>
      <c r="S2907" s="14">
        <f>IF(N2907="Sí","🟢 Pagado",IF(R2907&lt;0,"🔴 Vencido",IF(R2907&lt;=7,"🟡 Por vencer","")))</f>
        <v/>
      </c>
      <c r="T2907" s="88" t="n"/>
      <c r="U2907" s="89" t="n"/>
      <c r="V2907" s="89" t="n"/>
      <c r="W2907" s="89" t="n"/>
      <c r="X2907" s="87" t="n"/>
    </row>
    <row r="2908">
      <c r="A2908" s="13" t="n"/>
      <c r="B2908" s="14" t="n"/>
      <c r="C2908" s="14" t="n"/>
      <c r="D2908" s="14" t="n"/>
      <c r="E2908" s="13" t="n"/>
      <c r="F2908" s="13" t="n"/>
      <c r="G2908" s="14" t="n"/>
      <c r="H2908" s="15" t="n"/>
      <c r="I2908" s="15" t="n"/>
      <c r="J2908" s="40" t="n"/>
      <c r="K2908" s="15" t="n"/>
      <c r="L2908" s="15" t="n"/>
      <c r="M2908" s="15" t="n"/>
      <c r="N2908" s="14" t="n"/>
      <c r="O2908" s="13" t="n"/>
      <c r="P2908" s="14" t="n"/>
      <c r="Q2908" s="15">
        <f>IF(N2908="Sí",0,H2908-I2908-K2908)</f>
        <v/>
      </c>
      <c r="R2908" s="14">
        <f>F2908-TODAY()</f>
        <v/>
      </c>
      <c r="S2908" s="14">
        <f>IF(N2908="Sí","🟢 Pagado",IF(R2908&lt;0,"🔴 Vencido",IF(R2908&lt;=7,"🟡 Por vencer","")))</f>
        <v/>
      </c>
      <c r="T2908" s="88" t="n"/>
      <c r="U2908" s="89" t="n"/>
      <c r="V2908" s="89" t="n"/>
      <c r="W2908" s="89" t="n"/>
      <c r="X2908" s="87" t="n"/>
    </row>
    <row r="2909">
      <c r="A2909" s="13" t="n"/>
      <c r="B2909" s="14" t="n"/>
      <c r="C2909" s="14" t="n"/>
      <c r="D2909" s="14" t="n"/>
      <c r="E2909" s="13" t="n"/>
      <c r="F2909" s="13" t="n"/>
      <c r="G2909" s="14" t="n"/>
      <c r="H2909" s="15" t="n"/>
      <c r="I2909" s="15" t="n"/>
      <c r="J2909" s="40" t="n"/>
      <c r="K2909" s="15" t="n"/>
      <c r="L2909" s="15" t="n"/>
      <c r="M2909" s="15" t="n"/>
      <c r="N2909" s="14" t="n"/>
      <c r="O2909" s="13" t="n"/>
      <c r="P2909" s="14" t="n"/>
      <c r="Q2909" s="15">
        <f>IF(N2909="Sí",0,H2909-I2909-K2909)</f>
        <v/>
      </c>
      <c r="R2909" s="14">
        <f>F2909-TODAY()</f>
        <v/>
      </c>
      <c r="S2909" s="14">
        <f>IF(N2909="Sí","🟢 Pagado",IF(R2909&lt;0,"🔴 Vencido",IF(R2909&lt;=7,"🟡 Por vencer","")))</f>
        <v/>
      </c>
      <c r="T2909" s="88" t="n"/>
      <c r="U2909" s="89" t="n"/>
      <c r="V2909" s="89" t="n"/>
      <c r="W2909" s="89" t="n"/>
      <c r="X2909" s="87" t="n"/>
    </row>
    <row r="2910">
      <c r="A2910" s="13" t="n"/>
      <c r="B2910" s="14" t="n"/>
      <c r="C2910" s="14" t="n"/>
      <c r="D2910" s="14" t="n"/>
      <c r="E2910" s="13" t="n"/>
      <c r="F2910" s="13" t="n"/>
      <c r="G2910" s="14" t="n"/>
      <c r="H2910" s="15" t="n"/>
      <c r="I2910" s="15" t="n"/>
      <c r="J2910" s="40" t="n"/>
      <c r="K2910" s="15" t="n"/>
      <c r="L2910" s="15" t="n"/>
      <c r="M2910" s="15" t="n"/>
      <c r="N2910" s="14" t="n"/>
      <c r="O2910" s="13" t="n"/>
      <c r="P2910" s="14" t="n"/>
      <c r="Q2910" s="15">
        <f>IF(N2910="Sí",0,H2910-I2910-K2910)</f>
        <v/>
      </c>
      <c r="R2910" s="14">
        <f>F2910-TODAY()</f>
        <v/>
      </c>
      <c r="S2910" s="14">
        <f>IF(N2910="Sí","🟢 Pagado",IF(R2910&lt;0,"🔴 Vencido",IF(R2910&lt;=7,"🟡 Por vencer","")))</f>
        <v/>
      </c>
      <c r="T2910" s="88" t="n"/>
      <c r="U2910" s="89" t="n"/>
      <c r="V2910" s="89" t="n"/>
      <c r="W2910" s="89" t="n"/>
      <c r="X2910" s="87" t="n"/>
    </row>
    <row r="2911">
      <c r="A2911" s="13" t="n"/>
      <c r="B2911" s="14" t="n"/>
      <c r="C2911" s="14" t="n"/>
      <c r="D2911" s="14" t="n"/>
      <c r="E2911" s="13" t="n"/>
      <c r="F2911" s="13" t="n"/>
      <c r="G2911" s="14" t="n"/>
      <c r="H2911" s="15" t="n"/>
      <c r="I2911" s="15" t="n"/>
      <c r="J2911" s="40" t="n"/>
      <c r="K2911" s="15" t="n"/>
      <c r="L2911" s="15" t="n"/>
      <c r="M2911" s="15" t="n"/>
      <c r="N2911" s="14" t="n"/>
      <c r="O2911" s="13" t="n"/>
      <c r="P2911" s="14" t="n"/>
      <c r="Q2911" s="15">
        <f>IF(N2911="Sí",0,H2911-I2911-K2911)</f>
        <v/>
      </c>
      <c r="R2911" s="14">
        <f>F2911-TODAY()</f>
        <v/>
      </c>
      <c r="S2911" s="14">
        <f>IF(N2911="Sí","🟢 Pagado",IF(R2911&lt;0,"🔴 Vencido",IF(R2911&lt;=7,"🟡 Por vencer","")))</f>
        <v/>
      </c>
      <c r="T2911" s="88" t="n"/>
      <c r="U2911" s="89" t="n"/>
      <c r="V2911" s="89" t="n"/>
      <c r="W2911" s="89" t="n"/>
      <c r="X2911" s="87" t="n"/>
    </row>
    <row r="2912">
      <c r="A2912" s="13" t="n"/>
      <c r="B2912" s="14" t="n"/>
      <c r="C2912" s="14" t="n"/>
      <c r="D2912" s="14" t="n"/>
      <c r="E2912" s="13" t="n"/>
      <c r="F2912" s="13" t="n"/>
      <c r="G2912" s="14" t="n"/>
      <c r="H2912" s="15" t="n"/>
      <c r="I2912" s="15" t="n"/>
      <c r="J2912" s="40" t="n"/>
      <c r="K2912" s="15" t="n"/>
      <c r="L2912" s="15" t="n"/>
      <c r="M2912" s="15" t="n"/>
      <c r="N2912" s="14" t="n"/>
      <c r="O2912" s="13" t="n"/>
      <c r="P2912" s="14" t="n"/>
      <c r="Q2912" s="15">
        <f>IF(N2912="Sí",0,H2912-I2912-K2912)</f>
        <v/>
      </c>
      <c r="R2912" s="14">
        <f>F2912-TODAY()</f>
        <v/>
      </c>
      <c r="S2912" s="14">
        <f>IF(N2912="Sí","🟢 Pagado",IF(R2912&lt;0,"🔴 Vencido",IF(R2912&lt;=7,"🟡 Por vencer","")))</f>
        <v/>
      </c>
      <c r="T2912" s="88" t="n"/>
      <c r="U2912" s="89" t="n"/>
      <c r="V2912" s="89" t="n"/>
      <c r="W2912" s="89" t="n"/>
      <c r="X2912" s="87" t="n"/>
    </row>
    <row r="2913">
      <c r="A2913" s="13" t="n"/>
      <c r="B2913" s="14" t="n"/>
      <c r="C2913" s="14" t="n"/>
      <c r="D2913" s="14" t="n"/>
      <c r="E2913" s="13" t="n"/>
      <c r="F2913" s="13" t="n"/>
      <c r="G2913" s="14" t="n"/>
      <c r="H2913" s="15" t="n"/>
      <c r="I2913" s="15" t="n"/>
      <c r="J2913" s="40" t="n"/>
      <c r="K2913" s="15" t="n"/>
      <c r="L2913" s="15" t="n"/>
      <c r="M2913" s="15" t="n"/>
      <c r="N2913" s="14" t="n"/>
      <c r="O2913" s="13" t="n"/>
      <c r="P2913" s="14" t="n"/>
      <c r="Q2913" s="15">
        <f>IF(N2913="Sí",0,H2913-I2913-K2913)</f>
        <v/>
      </c>
      <c r="R2913" s="14">
        <f>F2913-TODAY()</f>
        <v/>
      </c>
      <c r="S2913" s="14">
        <f>IF(N2913="Sí","🟢 Pagado",IF(R2913&lt;0,"🔴 Vencido",IF(R2913&lt;=7,"🟡 Por vencer","")))</f>
        <v/>
      </c>
      <c r="T2913" s="88" t="n"/>
      <c r="U2913" s="89" t="n"/>
      <c r="V2913" s="89" t="n"/>
      <c r="W2913" s="89" t="n"/>
      <c r="X2913" s="87" t="n"/>
    </row>
    <row r="2914">
      <c r="A2914" s="13" t="n"/>
      <c r="B2914" s="14" t="n"/>
      <c r="C2914" s="14" t="n"/>
      <c r="D2914" s="14" t="n"/>
      <c r="E2914" s="13" t="n"/>
      <c r="F2914" s="13" t="n"/>
      <c r="G2914" s="14" t="n"/>
      <c r="H2914" s="15" t="n"/>
      <c r="I2914" s="15" t="n"/>
      <c r="J2914" s="40" t="n"/>
      <c r="K2914" s="15" t="n"/>
      <c r="L2914" s="15" t="n"/>
      <c r="M2914" s="15" t="n"/>
      <c r="N2914" s="14" t="n"/>
      <c r="O2914" s="13" t="n"/>
      <c r="P2914" s="14" t="n"/>
      <c r="Q2914" s="15">
        <f>IF(N2914="Sí",0,H2914-I2914-K2914)</f>
        <v/>
      </c>
      <c r="R2914" s="14">
        <f>F2914-TODAY()</f>
        <v/>
      </c>
      <c r="S2914" s="14">
        <f>IF(N2914="Sí","🟢 Pagado",IF(R2914&lt;0,"🔴 Vencido",IF(R2914&lt;=7,"🟡 Por vencer","")))</f>
        <v/>
      </c>
      <c r="T2914" s="88" t="n"/>
      <c r="U2914" s="89" t="n"/>
      <c r="V2914" s="89" t="n"/>
      <c r="W2914" s="89" t="n"/>
      <c r="X2914" s="87" t="n"/>
    </row>
    <row r="2915">
      <c r="A2915" s="13" t="n"/>
      <c r="B2915" s="14" t="n"/>
      <c r="C2915" s="14" t="n"/>
      <c r="D2915" s="14" t="n"/>
      <c r="E2915" s="13" t="n"/>
      <c r="F2915" s="13" t="n"/>
      <c r="G2915" s="14" t="n"/>
      <c r="H2915" s="15" t="n"/>
      <c r="I2915" s="15" t="n"/>
      <c r="J2915" s="40" t="n"/>
      <c r="K2915" s="15" t="n"/>
      <c r="L2915" s="15" t="n"/>
      <c r="M2915" s="15" t="n"/>
      <c r="N2915" s="14" t="n"/>
      <c r="O2915" s="13" t="n"/>
      <c r="P2915" s="14" t="n"/>
      <c r="Q2915" s="15">
        <f>IF(N2915="Sí",0,H2915-I2915-K2915)</f>
        <v/>
      </c>
      <c r="R2915" s="14">
        <f>F2915-TODAY()</f>
        <v/>
      </c>
      <c r="S2915" s="14">
        <f>IF(N2915="Sí","🟢 Pagado",IF(R2915&lt;0,"🔴 Vencido",IF(R2915&lt;=7,"🟡 Por vencer","")))</f>
        <v/>
      </c>
      <c r="T2915" s="88" t="n"/>
      <c r="U2915" s="89" t="n"/>
      <c r="V2915" s="89" t="n"/>
      <c r="W2915" s="89" t="n"/>
      <c r="X2915" s="87" t="n"/>
    </row>
    <row r="2916">
      <c r="A2916" s="13" t="n"/>
      <c r="B2916" s="14" t="n"/>
      <c r="C2916" s="14" t="n"/>
      <c r="D2916" s="14" t="n"/>
      <c r="E2916" s="13" t="n"/>
      <c r="F2916" s="13" t="n"/>
      <c r="G2916" s="14" t="n"/>
      <c r="H2916" s="15" t="n"/>
      <c r="I2916" s="15" t="n"/>
      <c r="J2916" s="40" t="n"/>
      <c r="K2916" s="15" t="n"/>
      <c r="L2916" s="15" t="n"/>
      <c r="M2916" s="15" t="n"/>
      <c r="N2916" s="14" t="n"/>
      <c r="O2916" s="13" t="n"/>
      <c r="P2916" s="14" t="n"/>
      <c r="Q2916" s="15">
        <f>IF(N2916="Sí",0,H2916-I2916-K2916)</f>
        <v/>
      </c>
      <c r="R2916" s="14">
        <f>F2916-TODAY()</f>
        <v/>
      </c>
      <c r="S2916" s="14">
        <f>IF(N2916="Sí","🟢 Pagado",IF(R2916&lt;0,"🔴 Vencido",IF(R2916&lt;=7,"🟡 Por vencer","")))</f>
        <v/>
      </c>
      <c r="T2916" s="88" t="n"/>
      <c r="U2916" s="89" t="n"/>
      <c r="V2916" s="89" t="n"/>
      <c r="W2916" s="89" t="n"/>
      <c r="X2916" s="87" t="n"/>
    </row>
    <row r="2917">
      <c r="A2917" s="13" t="n"/>
      <c r="B2917" s="14" t="n"/>
      <c r="C2917" s="14" t="n"/>
      <c r="D2917" s="14" t="n"/>
      <c r="E2917" s="13" t="n"/>
      <c r="F2917" s="13" t="n"/>
      <c r="G2917" s="14" t="n"/>
      <c r="H2917" s="15" t="n"/>
      <c r="I2917" s="15" t="n"/>
      <c r="J2917" s="40" t="n"/>
      <c r="K2917" s="15" t="n"/>
      <c r="L2917" s="15" t="n"/>
      <c r="M2917" s="15" t="n"/>
      <c r="N2917" s="14" t="n"/>
      <c r="O2917" s="13" t="n"/>
      <c r="P2917" s="14" t="n"/>
      <c r="Q2917" s="15">
        <f>IF(N2917="Sí",0,H2917-I2917-K2917)</f>
        <v/>
      </c>
      <c r="R2917" s="14">
        <f>F2917-TODAY()</f>
        <v/>
      </c>
      <c r="S2917" s="14">
        <f>IF(N2917="Sí","🟢 Pagado",IF(R2917&lt;0,"🔴 Vencido",IF(R2917&lt;=7,"🟡 Por vencer","")))</f>
        <v/>
      </c>
      <c r="T2917" s="88" t="n"/>
      <c r="U2917" s="89" t="n"/>
      <c r="V2917" s="89" t="n"/>
      <c r="W2917" s="89" t="n"/>
      <c r="X2917" s="87" t="n"/>
    </row>
    <row r="2918">
      <c r="A2918" s="13" t="n"/>
      <c r="B2918" s="14" t="n"/>
      <c r="C2918" s="14" t="n"/>
      <c r="D2918" s="14" t="n"/>
      <c r="E2918" s="13" t="n"/>
      <c r="F2918" s="13" t="n"/>
      <c r="G2918" s="14" t="n"/>
      <c r="H2918" s="15" t="n"/>
      <c r="I2918" s="15" t="n"/>
      <c r="J2918" s="40" t="n"/>
      <c r="K2918" s="15" t="n"/>
      <c r="L2918" s="15" t="n"/>
      <c r="M2918" s="15" t="n"/>
      <c r="N2918" s="14" t="n"/>
      <c r="O2918" s="13" t="n"/>
      <c r="P2918" s="14" t="n"/>
      <c r="Q2918" s="15">
        <f>IF(N2918="Sí",0,H2918-I2918-K2918)</f>
        <v/>
      </c>
      <c r="R2918" s="14">
        <f>F2918-TODAY()</f>
        <v/>
      </c>
      <c r="S2918" s="14">
        <f>IF(N2918="Sí","🟢 Pagado",IF(R2918&lt;0,"🔴 Vencido",IF(R2918&lt;=7,"🟡 Por vencer","")))</f>
        <v/>
      </c>
      <c r="T2918" s="88" t="n"/>
      <c r="U2918" s="89" t="n"/>
      <c r="V2918" s="89" t="n"/>
      <c r="W2918" s="89" t="n"/>
      <c r="X2918" s="87" t="n"/>
    </row>
    <row r="2919">
      <c r="A2919" s="13" t="n"/>
      <c r="B2919" s="14" t="n"/>
      <c r="C2919" s="14" t="n"/>
      <c r="D2919" s="14" t="n"/>
      <c r="E2919" s="13" t="n"/>
      <c r="F2919" s="13" t="n"/>
      <c r="G2919" s="14" t="n"/>
      <c r="H2919" s="15" t="n"/>
      <c r="I2919" s="15" t="n"/>
      <c r="J2919" s="40" t="n"/>
      <c r="K2919" s="15" t="n"/>
      <c r="L2919" s="15" t="n"/>
      <c r="M2919" s="15" t="n"/>
      <c r="N2919" s="14" t="n"/>
      <c r="O2919" s="13" t="n"/>
      <c r="P2919" s="14" t="n"/>
      <c r="Q2919" s="15">
        <f>IF(N2919="Sí",0,H2919-I2919-K2919)</f>
        <v/>
      </c>
      <c r="R2919" s="14">
        <f>F2919-TODAY()</f>
        <v/>
      </c>
      <c r="S2919" s="14">
        <f>IF(N2919="Sí","🟢 Pagado",IF(R2919&lt;0,"🔴 Vencido",IF(R2919&lt;=7,"🟡 Por vencer","")))</f>
        <v/>
      </c>
      <c r="T2919" s="88" t="n"/>
      <c r="U2919" s="89" t="n"/>
      <c r="V2919" s="89" t="n"/>
      <c r="W2919" s="89" t="n"/>
      <c r="X2919" s="87" t="n"/>
    </row>
    <row r="2920">
      <c r="A2920" s="13" t="n"/>
      <c r="B2920" s="14" t="n"/>
      <c r="C2920" s="14" t="n"/>
      <c r="D2920" s="14" t="n"/>
      <c r="E2920" s="13" t="n"/>
      <c r="F2920" s="13" t="n"/>
      <c r="G2920" s="14" t="n"/>
      <c r="H2920" s="15" t="n"/>
      <c r="I2920" s="15" t="n"/>
      <c r="J2920" s="40" t="n"/>
      <c r="K2920" s="15" t="n"/>
      <c r="L2920" s="15" t="n"/>
      <c r="M2920" s="15" t="n"/>
      <c r="N2920" s="14" t="n"/>
      <c r="O2920" s="13" t="n"/>
      <c r="P2920" s="14" t="n"/>
      <c r="Q2920" s="15">
        <f>IF(N2920="Sí",0,H2920-I2920-K2920)</f>
        <v/>
      </c>
      <c r="R2920" s="14">
        <f>F2920-TODAY()</f>
        <v/>
      </c>
      <c r="S2920" s="14">
        <f>IF(N2920="Sí","🟢 Pagado",IF(R2920&lt;0,"🔴 Vencido",IF(R2920&lt;=7,"🟡 Por vencer","")))</f>
        <v/>
      </c>
      <c r="T2920" s="88" t="n"/>
      <c r="U2920" s="89" t="n"/>
      <c r="V2920" s="89" t="n"/>
      <c r="W2920" s="89" t="n"/>
      <c r="X2920" s="87" t="n"/>
    </row>
    <row r="2921">
      <c r="A2921" s="13" t="n"/>
      <c r="B2921" s="14" t="n"/>
      <c r="C2921" s="14" t="n"/>
      <c r="D2921" s="14" t="n"/>
      <c r="E2921" s="13" t="n"/>
      <c r="F2921" s="13" t="n"/>
      <c r="G2921" s="14" t="n"/>
      <c r="H2921" s="15" t="n"/>
      <c r="I2921" s="15" t="n"/>
      <c r="J2921" s="40" t="n"/>
      <c r="K2921" s="15" t="n"/>
      <c r="L2921" s="15" t="n"/>
      <c r="M2921" s="15" t="n"/>
      <c r="N2921" s="14" t="n"/>
      <c r="O2921" s="13" t="n"/>
      <c r="P2921" s="14" t="n"/>
      <c r="Q2921" s="15">
        <f>IF(N2921="Sí",0,H2921-I2921-K2921)</f>
        <v/>
      </c>
      <c r="R2921" s="14">
        <f>F2921-TODAY()</f>
        <v/>
      </c>
      <c r="S2921" s="14">
        <f>IF(N2921="Sí","🟢 Pagado",IF(R2921&lt;0,"🔴 Vencido",IF(R2921&lt;=7,"🟡 Por vencer","")))</f>
        <v/>
      </c>
      <c r="T2921" s="88" t="n"/>
      <c r="U2921" s="89" t="n"/>
      <c r="V2921" s="89" t="n"/>
      <c r="W2921" s="89" t="n"/>
      <c r="X2921" s="87" t="n"/>
    </row>
    <row r="2922">
      <c r="A2922" s="13" t="n"/>
      <c r="B2922" s="14" t="n"/>
      <c r="C2922" s="14" t="n"/>
      <c r="D2922" s="14" t="n"/>
      <c r="E2922" s="13" t="n"/>
      <c r="F2922" s="13" t="n"/>
      <c r="G2922" s="14" t="n"/>
      <c r="H2922" s="15" t="n"/>
      <c r="I2922" s="15" t="n"/>
      <c r="J2922" s="40" t="n"/>
      <c r="K2922" s="15" t="n"/>
      <c r="L2922" s="15" t="n"/>
      <c r="M2922" s="15" t="n"/>
      <c r="N2922" s="14" t="n"/>
      <c r="O2922" s="13" t="n"/>
      <c r="P2922" s="14" t="n"/>
      <c r="Q2922" s="15">
        <f>IF(N2922="Sí",0,H2922-I2922-K2922)</f>
        <v/>
      </c>
      <c r="R2922" s="14">
        <f>F2922-TODAY()</f>
        <v/>
      </c>
      <c r="S2922" s="14">
        <f>IF(N2922="Sí","🟢 Pagado",IF(R2922&lt;0,"🔴 Vencido",IF(R2922&lt;=7,"🟡 Por vencer","")))</f>
        <v/>
      </c>
      <c r="T2922" s="88" t="n"/>
      <c r="U2922" s="89" t="n"/>
      <c r="V2922" s="89" t="n"/>
      <c r="W2922" s="89" t="n"/>
      <c r="X2922" s="87" t="n"/>
    </row>
    <row r="2923">
      <c r="A2923" s="13" t="n"/>
      <c r="B2923" s="14" t="n"/>
      <c r="C2923" s="14" t="n"/>
      <c r="D2923" s="14" t="n"/>
      <c r="E2923" s="13" t="n"/>
      <c r="F2923" s="13" t="n"/>
      <c r="G2923" s="14" t="n"/>
      <c r="H2923" s="15" t="n"/>
      <c r="I2923" s="15" t="n"/>
      <c r="J2923" s="40" t="n"/>
      <c r="K2923" s="15" t="n"/>
      <c r="L2923" s="15" t="n"/>
      <c r="M2923" s="15" t="n"/>
      <c r="N2923" s="14" t="n"/>
      <c r="O2923" s="13" t="n"/>
      <c r="P2923" s="14" t="n"/>
      <c r="Q2923" s="15">
        <f>IF(N2923="Sí",0,H2923-I2923-K2923)</f>
        <v/>
      </c>
      <c r="R2923" s="14">
        <f>F2923-TODAY()</f>
        <v/>
      </c>
      <c r="S2923" s="14">
        <f>IF(N2923="Sí","🟢 Pagado",IF(R2923&lt;0,"🔴 Vencido",IF(R2923&lt;=7,"🟡 Por vencer","")))</f>
        <v/>
      </c>
      <c r="T2923" s="88" t="n"/>
      <c r="U2923" s="89" t="n"/>
      <c r="V2923" s="89" t="n"/>
      <c r="W2923" s="89" t="n"/>
      <c r="X2923" s="87" t="n"/>
    </row>
    <row r="2924">
      <c r="A2924" s="13" t="n"/>
      <c r="B2924" s="14" t="n"/>
      <c r="C2924" s="14" t="n"/>
      <c r="D2924" s="14" t="n"/>
      <c r="E2924" s="13" t="n"/>
      <c r="F2924" s="13" t="n"/>
      <c r="G2924" s="14" t="n"/>
      <c r="H2924" s="15" t="n"/>
      <c r="I2924" s="15" t="n"/>
      <c r="J2924" s="40" t="n"/>
      <c r="K2924" s="15" t="n"/>
      <c r="L2924" s="15" t="n"/>
      <c r="M2924" s="15" t="n"/>
      <c r="N2924" s="14" t="n"/>
      <c r="O2924" s="13" t="n"/>
      <c r="P2924" s="14" t="n"/>
      <c r="Q2924" s="15">
        <f>IF(N2924="Sí",0,H2924-I2924-K2924)</f>
        <v/>
      </c>
      <c r="R2924" s="14">
        <f>F2924-TODAY()</f>
        <v/>
      </c>
      <c r="S2924" s="14">
        <f>IF(N2924="Sí","🟢 Pagado",IF(R2924&lt;0,"🔴 Vencido",IF(R2924&lt;=7,"🟡 Por vencer","")))</f>
        <v/>
      </c>
      <c r="T2924" s="88" t="n"/>
      <c r="U2924" s="89" t="n"/>
      <c r="V2924" s="89" t="n"/>
      <c r="W2924" s="89" t="n"/>
      <c r="X2924" s="87" t="n"/>
    </row>
    <row r="2925">
      <c r="A2925" s="13" t="n"/>
      <c r="B2925" s="14" t="n"/>
      <c r="C2925" s="14" t="n"/>
      <c r="D2925" s="14" t="n"/>
      <c r="E2925" s="13" t="n"/>
      <c r="F2925" s="13" t="n"/>
      <c r="G2925" s="14" t="n"/>
      <c r="H2925" s="15" t="n"/>
      <c r="I2925" s="15" t="n"/>
      <c r="J2925" s="40" t="n"/>
      <c r="K2925" s="15" t="n"/>
      <c r="L2925" s="15" t="n"/>
      <c r="M2925" s="15" t="n"/>
      <c r="N2925" s="14" t="n"/>
      <c r="O2925" s="13" t="n"/>
      <c r="P2925" s="14" t="n"/>
      <c r="Q2925" s="15">
        <f>IF(N2925="Sí",0,H2925-I2925-K2925)</f>
        <v/>
      </c>
      <c r="R2925" s="14">
        <f>F2925-TODAY()</f>
        <v/>
      </c>
      <c r="S2925" s="14">
        <f>IF(N2925="Sí","🟢 Pagado",IF(R2925&lt;0,"🔴 Vencido",IF(R2925&lt;=7,"🟡 Por vencer","")))</f>
        <v/>
      </c>
      <c r="T2925" s="88" t="n"/>
      <c r="U2925" s="89" t="n"/>
      <c r="V2925" s="89" t="n"/>
      <c r="W2925" s="89" t="n"/>
      <c r="X2925" s="87" t="n"/>
    </row>
    <row r="2926">
      <c r="A2926" s="13" t="n"/>
      <c r="B2926" s="14" t="n"/>
      <c r="C2926" s="14" t="n"/>
      <c r="D2926" s="14" t="n"/>
      <c r="E2926" s="13" t="n"/>
      <c r="F2926" s="13" t="n"/>
      <c r="G2926" s="14" t="n"/>
      <c r="H2926" s="15" t="n"/>
      <c r="I2926" s="15" t="n"/>
      <c r="J2926" s="40" t="n"/>
      <c r="K2926" s="15" t="n"/>
      <c r="L2926" s="15" t="n"/>
      <c r="M2926" s="15" t="n"/>
      <c r="N2926" s="14" t="n"/>
      <c r="O2926" s="13" t="n"/>
      <c r="P2926" s="14" t="n"/>
      <c r="Q2926" s="15">
        <f>IF(N2926="Sí",0,H2926-I2926-K2926)</f>
        <v/>
      </c>
      <c r="R2926" s="14">
        <f>F2926-TODAY()</f>
        <v/>
      </c>
      <c r="S2926" s="14">
        <f>IF(N2926="Sí","🟢 Pagado",IF(R2926&lt;0,"🔴 Vencido",IF(R2926&lt;=7,"🟡 Por vencer","")))</f>
        <v/>
      </c>
      <c r="T2926" s="88" t="n"/>
      <c r="U2926" s="89" t="n"/>
      <c r="V2926" s="89" t="n"/>
      <c r="W2926" s="89" t="n"/>
      <c r="X2926" s="87" t="n"/>
    </row>
    <row r="2927">
      <c r="A2927" s="13" t="n"/>
      <c r="B2927" s="14" t="n"/>
      <c r="C2927" s="14" t="n"/>
      <c r="D2927" s="14" t="n"/>
      <c r="E2927" s="13" t="n"/>
      <c r="F2927" s="13" t="n"/>
      <c r="G2927" s="14" t="n"/>
      <c r="H2927" s="15" t="n"/>
      <c r="I2927" s="15" t="n"/>
      <c r="J2927" s="40" t="n"/>
      <c r="K2927" s="15" t="n"/>
      <c r="L2927" s="15" t="n"/>
      <c r="M2927" s="15" t="n"/>
      <c r="N2927" s="14" t="n"/>
      <c r="O2927" s="13" t="n"/>
      <c r="P2927" s="14" t="n"/>
      <c r="Q2927" s="15">
        <f>IF(N2927="Sí",0,H2927-I2927-K2927)</f>
        <v/>
      </c>
      <c r="R2927" s="14">
        <f>F2927-TODAY()</f>
        <v/>
      </c>
      <c r="S2927" s="14">
        <f>IF(N2927="Sí","🟢 Pagado",IF(R2927&lt;0,"🔴 Vencido",IF(R2927&lt;=7,"🟡 Por vencer","")))</f>
        <v/>
      </c>
      <c r="T2927" s="88" t="n"/>
      <c r="U2927" s="89" t="n"/>
      <c r="V2927" s="89" t="n"/>
      <c r="W2927" s="89" t="n"/>
      <c r="X2927" s="87" t="n"/>
    </row>
    <row r="2928">
      <c r="A2928" s="13" t="n"/>
      <c r="B2928" s="14" t="n"/>
      <c r="C2928" s="14" t="n"/>
      <c r="D2928" s="14" t="n"/>
      <c r="E2928" s="13" t="n"/>
      <c r="F2928" s="13" t="n"/>
      <c r="G2928" s="14" t="n"/>
      <c r="H2928" s="15" t="n"/>
      <c r="I2928" s="15" t="n"/>
      <c r="J2928" s="40" t="n"/>
      <c r="K2928" s="15" t="n"/>
      <c r="L2928" s="15" t="n"/>
      <c r="M2928" s="15" t="n"/>
      <c r="N2928" s="14" t="n"/>
      <c r="O2928" s="13" t="n"/>
      <c r="P2928" s="14" t="n"/>
      <c r="Q2928" s="15">
        <f>IF(N2928="Sí",0,H2928-I2928-K2928)</f>
        <v/>
      </c>
      <c r="R2928" s="14">
        <f>F2928-TODAY()</f>
        <v/>
      </c>
      <c r="S2928" s="14">
        <f>IF(N2928="Sí","🟢 Pagado",IF(R2928&lt;0,"🔴 Vencido",IF(R2928&lt;=7,"🟡 Por vencer","")))</f>
        <v/>
      </c>
      <c r="T2928" s="88" t="n"/>
      <c r="U2928" s="89" t="n"/>
      <c r="V2928" s="89" t="n"/>
      <c r="W2928" s="89" t="n"/>
      <c r="X2928" s="87" t="n"/>
    </row>
    <row r="2929">
      <c r="A2929" s="13" t="n"/>
      <c r="B2929" s="14" t="n"/>
      <c r="C2929" s="14" t="n"/>
      <c r="D2929" s="14" t="n"/>
      <c r="E2929" s="13" t="n"/>
      <c r="F2929" s="13" t="n"/>
      <c r="G2929" s="14" t="n"/>
      <c r="H2929" s="15" t="n"/>
      <c r="I2929" s="15" t="n"/>
      <c r="J2929" s="40" t="n"/>
      <c r="K2929" s="15" t="n"/>
      <c r="L2929" s="15" t="n"/>
      <c r="M2929" s="15" t="n"/>
      <c r="N2929" s="14" t="n"/>
      <c r="O2929" s="13" t="n"/>
      <c r="P2929" s="14" t="n"/>
      <c r="Q2929" s="15">
        <f>IF(N2929="Sí",0,H2929-I2929-K2929)</f>
        <v/>
      </c>
      <c r="R2929" s="14">
        <f>F2929-TODAY()</f>
        <v/>
      </c>
      <c r="S2929" s="14">
        <f>IF(N2929="Sí","🟢 Pagado",IF(R2929&lt;0,"🔴 Vencido",IF(R2929&lt;=7,"🟡 Por vencer","")))</f>
        <v/>
      </c>
      <c r="T2929" s="88" t="n"/>
      <c r="U2929" s="89" t="n"/>
      <c r="V2929" s="89" t="n"/>
      <c r="W2929" s="89" t="n"/>
      <c r="X2929" s="87" t="n"/>
    </row>
    <row r="2930">
      <c r="A2930" s="13" t="n"/>
      <c r="B2930" s="14" t="n"/>
      <c r="C2930" s="14" t="n"/>
      <c r="D2930" s="14" t="n"/>
      <c r="E2930" s="13" t="n"/>
      <c r="F2930" s="13" t="n"/>
      <c r="G2930" s="14" t="n"/>
      <c r="H2930" s="15" t="n"/>
      <c r="I2930" s="15" t="n"/>
      <c r="J2930" s="40" t="n"/>
      <c r="K2930" s="15" t="n"/>
      <c r="L2930" s="15" t="n"/>
      <c r="M2930" s="15" t="n"/>
      <c r="N2930" s="14" t="n"/>
      <c r="O2930" s="13" t="n"/>
      <c r="P2930" s="14" t="n"/>
      <c r="Q2930" s="15">
        <f>IF(N2930="Sí",0,H2930-I2930-K2930)</f>
        <v/>
      </c>
      <c r="R2930" s="14">
        <f>F2930-TODAY()</f>
        <v/>
      </c>
      <c r="S2930" s="14">
        <f>IF(N2930="Sí","🟢 Pagado",IF(R2930&lt;0,"🔴 Vencido",IF(R2930&lt;=7,"🟡 Por vencer","")))</f>
        <v/>
      </c>
      <c r="T2930" s="88" t="n"/>
      <c r="U2930" s="89" t="n"/>
      <c r="V2930" s="89" t="n"/>
      <c r="W2930" s="89" t="n"/>
      <c r="X2930" s="87" t="n"/>
    </row>
    <row r="2931">
      <c r="A2931" s="13" t="n"/>
      <c r="B2931" s="14" t="n"/>
      <c r="C2931" s="14" t="n"/>
      <c r="D2931" s="14" t="n"/>
      <c r="E2931" s="13" t="n"/>
      <c r="F2931" s="13" t="n"/>
      <c r="G2931" s="14" t="n"/>
      <c r="H2931" s="15" t="n"/>
      <c r="I2931" s="15" t="n"/>
      <c r="J2931" s="40" t="n"/>
      <c r="K2931" s="15" t="n"/>
      <c r="L2931" s="15" t="n"/>
      <c r="M2931" s="15" t="n"/>
      <c r="N2931" s="14" t="n"/>
      <c r="O2931" s="13" t="n"/>
      <c r="P2931" s="14" t="n"/>
      <c r="Q2931" s="15">
        <f>IF(N2931="Sí",0,H2931-I2931-K2931)</f>
        <v/>
      </c>
      <c r="R2931" s="14">
        <f>F2931-TODAY()</f>
        <v/>
      </c>
      <c r="S2931" s="14">
        <f>IF(N2931="Sí","🟢 Pagado",IF(R2931&lt;0,"🔴 Vencido",IF(R2931&lt;=7,"🟡 Por vencer","")))</f>
        <v/>
      </c>
      <c r="T2931" s="88" t="n"/>
      <c r="U2931" s="89" t="n"/>
      <c r="V2931" s="89" t="n"/>
      <c r="W2931" s="89" t="n"/>
      <c r="X2931" s="87" t="n"/>
    </row>
    <row r="2932">
      <c r="A2932" s="13" t="n"/>
      <c r="B2932" s="14" t="n"/>
      <c r="C2932" s="14" t="n"/>
      <c r="D2932" s="14" t="n"/>
      <c r="E2932" s="13" t="n"/>
      <c r="F2932" s="13" t="n"/>
      <c r="G2932" s="14" t="n"/>
      <c r="H2932" s="15" t="n"/>
      <c r="I2932" s="15" t="n"/>
      <c r="J2932" s="40" t="n"/>
      <c r="K2932" s="15" t="n"/>
      <c r="L2932" s="15" t="n"/>
      <c r="M2932" s="15" t="n"/>
      <c r="N2932" s="14" t="n"/>
      <c r="O2932" s="13" t="n"/>
      <c r="P2932" s="14" t="n"/>
      <c r="Q2932" s="15">
        <f>IF(N2932="Sí",0,H2932-I2932-K2932)</f>
        <v/>
      </c>
      <c r="R2932" s="14">
        <f>F2932-TODAY()</f>
        <v/>
      </c>
      <c r="S2932" s="14">
        <f>IF(N2932="Sí","🟢 Pagado",IF(R2932&lt;0,"🔴 Vencido",IF(R2932&lt;=7,"🟡 Por vencer","")))</f>
        <v/>
      </c>
      <c r="T2932" s="88" t="n"/>
      <c r="U2932" s="89" t="n"/>
      <c r="V2932" s="89" t="n"/>
      <c r="W2932" s="89" t="n"/>
      <c r="X2932" s="87" t="n"/>
    </row>
    <row r="2933">
      <c r="A2933" s="13" t="n"/>
      <c r="B2933" s="14" t="n"/>
      <c r="C2933" s="14" t="n"/>
      <c r="D2933" s="14" t="n"/>
      <c r="E2933" s="13" t="n"/>
      <c r="F2933" s="13" t="n"/>
      <c r="G2933" s="14" t="n"/>
      <c r="H2933" s="15" t="n"/>
      <c r="I2933" s="15" t="n"/>
      <c r="J2933" s="40" t="n"/>
      <c r="K2933" s="15" t="n"/>
      <c r="L2933" s="15" t="n"/>
      <c r="M2933" s="15" t="n"/>
      <c r="N2933" s="14" t="n"/>
      <c r="O2933" s="13" t="n"/>
      <c r="P2933" s="14" t="n"/>
      <c r="Q2933" s="15">
        <f>IF(N2933="Sí",0,H2933-I2933-K2933)</f>
        <v/>
      </c>
      <c r="R2933" s="14">
        <f>F2933-TODAY()</f>
        <v/>
      </c>
      <c r="S2933" s="14">
        <f>IF(N2933="Sí","🟢 Pagado",IF(R2933&lt;0,"🔴 Vencido",IF(R2933&lt;=7,"🟡 Por vencer","")))</f>
        <v/>
      </c>
      <c r="T2933" s="88" t="n"/>
      <c r="U2933" s="89" t="n"/>
      <c r="V2933" s="89" t="n"/>
      <c r="W2933" s="89" t="n"/>
      <c r="X2933" s="87" t="n"/>
    </row>
    <row r="2934">
      <c r="A2934" s="13" t="n"/>
      <c r="B2934" s="14" t="n"/>
      <c r="C2934" s="14" t="n"/>
      <c r="D2934" s="14" t="n"/>
      <c r="E2934" s="13" t="n"/>
      <c r="F2934" s="13" t="n"/>
      <c r="G2934" s="14" t="n"/>
      <c r="H2934" s="15" t="n"/>
      <c r="I2934" s="15" t="n"/>
      <c r="J2934" s="40" t="n"/>
      <c r="K2934" s="15" t="n"/>
      <c r="L2934" s="15" t="n"/>
      <c r="M2934" s="15" t="n"/>
      <c r="N2934" s="14" t="n"/>
      <c r="O2934" s="13" t="n"/>
      <c r="P2934" s="14" t="n"/>
      <c r="Q2934" s="15">
        <f>IF(N2934="Sí",0,H2934-I2934-K2934)</f>
        <v/>
      </c>
      <c r="R2934" s="14">
        <f>F2934-TODAY()</f>
        <v/>
      </c>
      <c r="S2934" s="14">
        <f>IF(N2934="Sí","🟢 Pagado",IF(R2934&lt;0,"🔴 Vencido",IF(R2934&lt;=7,"🟡 Por vencer","")))</f>
        <v/>
      </c>
      <c r="T2934" s="88" t="n"/>
      <c r="U2934" s="89" t="n"/>
      <c r="V2934" s="89" t="n"/>
      <c r="W2934" s="89" t="n"/>
      <c r="X2934" s="87" t="n"/>
    </row>
    <row r="2935">
      <c r="A2935" s="13" t="n"/>
      <c r="B2935" s="14" t="n"/>
      <c r="C2935" s="14" t="n"/>
      <c r="D2935" s="14" t="n"/>
      <c r="E2935" s="13" t="n"/>
      <c r="F2935" s="13" t="n"/>
      <c r="G2935" s="14" t="n"/>
      <c r="H2935" s="15" t="n"/>
      <c r="I2935" s="15" t="n"/>
      <c r="J2935" s="40" t="n"/>
      <c r="K2935" s="15" t="n"/>
      <c r="L2935" s="15" t="n"/>
      <c r="M2935" s="15" t="n"/>
      <c r="N2935" s="14" t="n"/>
      <c r="O2935" s="13" t="n"/>
      <c r="P2935" s="14" t="n"/>
      <c r="Q2935" s="15">
        <f>IF(N2935="Sí",0,H2935-I2935-K2935)</f>
        <v/>
      </c>
      <c r="R2935" s="14">
        <f>F2935-TODAY()</f>
        <v/>
      </c>
      <c r="S2935" s="14">
        <f>IF(N2935="Sí","🟢 Pagado",IF(R2935&lt;0,"🔴 Vencido",IF(R2935&lt;=7,"🟡 Por vencer","")))</f>
        <v/>
      </c>
      <c r="T2935" s="88" t="n"/>
      <c r="U2935" s="89" t="n"/>
      <c r="V2935" s="89" t="n"/>
      <c r="W2935" s="89" t="n"/>
      <c r="X2935" s="87" t="n"/>
    </row>
    <row r="2936">
      <c r="A2936" s="13" t="n"/>
      <c r="B2936" s="14" t="n"/>
      <c r="C2936" s="14" t="n"/>
      <c r="D2936" s="14" t="n"/>
      <c r="E2936" s="13" t="n"/>
      <c r="F2936" s="13" t="n"/>
      <c r="G2936" s="14" t="n"/>
      <c r="H2936" s="15" t="n"/>
      <c r="I2936" s="15" t="n"/>
      <c r="J2936" s="40" t="n"/>
      <c r="K2936" s="15" t="n"/>
      <c r="L2936" s="15" t="n"/>
      <c r="M2936" s="15" t="n"/>
      <c r="N2936" s="14" t="n"/>
      <c r="O2936" s="13" t="n"/>
      <c r="P2936" s="14" t="n"/>
      <c r="Q2936" s="15">
        <f>IF(N2936="Sí",0,H2936-I2936-K2936)</f>
        <v/>
      </c>
      <c r="R2936" s="14">
        <f>F2936-TODAY()</f>
        <v/>
      </c>
      <c r="S2936" s="14">
        <f>IF(N2936="Sí","🟢 Pagado",IF(R2936&lt;0,"🔴 Vencido",IF(R2936&lt;=7,"🟡 Por vencer","")))</f>
        <v/>
      </c>
      <c r="T2936" s="88" t="n"/>
      <c r="U2936" s="89" t="n"/>
      <c r="V2936" s="89" t="n"/>
      <c r="W2936" s="89" t="n"/>
      <c r="X2936" s="87" t="n"/>
    </row>
    <row r="2937">
      <c r="A2937" s="13" t="n"/>
      <c r="B2937" s="14" t="n"/>
      <c r="C2937" s="14" t="n"/>
      <c r="D2937" s="14" t="n"/>
      <c r="E2937" s="13" t="n"/>
      <c r="F2937" s="13" t="n"/>
      <c r="G2937" s="14" t="n"/>
      <c r="H2937" s="15" t="n"/>
      <c r="I2937" s="15" t="n"/>
      <c r="J2937" s="40" t="n"/>
      <c r="K2937" s="15" t="n"/>
      <c r="L2937" s="15" t="n"/>
      <c r="M2937" s="15" t="n"/>
      <c r="N2937" s="14" t="n"/>
      <c r="O2937" s="13" t="n"/>
      <c r="P2937" s="14" t="n"/>
      <c r="Q2937" s="15">
        <f>IF(N2937="Sí",0,H2937-I2937-K2937)</f>
        <v/>
      </c>
      <c r="R2937" s="14">
        <f>F2937-TODAY()</f>
        <v/>
      </c>
      <c r="S2937" s="14">
        <f>IF(N2937="Sí","🟢 Pagado",IF(R2937&lt;0,"🔴 Vencido",IF(R2937&lt;=7,"🟡 Por vencer","")))</f>
        <v/>
      </c>
      <c r="T2937" s="88" t="n"/>
      <c r="U2937" s="89" t="n"/>
      <c r="V2937" s="89" t="n"/>
      <c r="W2937" s="89" t="n"/>
      <c r="X2937" s="87" t="n"/>
    </row>
    <row r="2938">
      <c r="A2938" s="13" t="n"/>
      <c r="B2938" s="14" t="n"/>
      <c r="C2938" s="14" t="n"/>
      <c r="D2938" s="14" t="n"/>
      <c r="E2938" s="13" t="n"/>
      <c r="F2938" s="13" t="n"/>
      <c r="G2938" s="14" t="n"/>
      <c r="H2938" s="15" t="n"/>
      <c r="I2938" s="15" t="n"/>
      <c r="J2938" s="40" t="n"/>
      <c r="K2938" s="15" t="n"/>
      <c r="L2938" s="15" t="n"/>
      <c r="M2938" s="15" t="n"/>
      <c r="N2938" s="14" t="n"/>
      <c r="O2938" s="13" t="n"/>
      <c r="P2938" s="14" t="n"/>
      <c r="Q2938" s="15">
        <f>IF(N2938="Sí",0,H2938-I2938-K2938)</f>
        <v/>
      </c>
      <c r="R2938" s="14">
        <f>F2938-TODAY()</f>
        <v/>
      </c>
      <c r="S2938" s="14">
        <f>IF(N2938="Sí","🟢 Pagado",IF(R2938&lt;0,"🔴 Vencido",IF(R2938&lt;=7,"🟡 Por vencer","")))</f>
        <v/>
      </c>
      <c r="T2938" s="88" t="n"/>
      <c r="U2938" s="89" t="n"/>
      <c r="V2938" s="89" t="n"/>
      <c r="W2938" s="89" t="n"/>
      <c r="X2938" s="87" t="n"/>
    </row>
    <row r="2939">
      <c r="A2939" s="13" t="n"/>
      <c r="B2939" s="14" t="n"/>
      <c r="C2939" s="14" t="n"/>
      <c r="D2939" s="14" t="n"/>
      <c r="E2939" s="13" t="n"/>
      <c r="F2939" s="13" t="n"/>
      <c r="G2939" s="14" t="n"/>
      <c r="H2939" s="15" t="n"/>
      <c r="I2939" s="15" t="n"/>
      <c r="J2939" s="40" t="n"/>
      <c r="K2939" s="15" t="n"/>
      <c r="L2939" s="15" t="n"/>
      <c r="M2939" s="15" t="n"/>
      <c r="N2939" s="14" t="n"/>
      <c r="O2939" s="13" t="n"/>
      <c r="P2939" s="14" t="n"/>
      <c r="Q2939" s="15">
        <f>IF(N2939="Sí",0,H2939-I2939-K2939)</f>
        <v/>
      </c>
      <c r="R2939" s="14">
        <f>F2939-TODAY()</f>
        <v/>
      </c>
      <c r="S2939" s="14">
        <f>IF(N2939="Sí","🟢 Pagado",IF(R2939&lt;0,"🔴 Vencido",IF(R2939&lt;=7,"🟡 Por vencer","")))</f>
        <v/>
      </c>
      <c r="T2939" s="88" t="n"/>
      <c r="U2939" s="89" t="n"/>
      <c r="V2939" s="89" t="n"/>
      <c r="W2939" s="89" t="n"/>
      <c r="X2939" s="87" t="n"/>
    </row>
    <row r="2940">
      <c r="A2940" s="13" t="n"/>
      <c r="B2940" s="14" t="n"/>
      <c r="C2940" s="14" t="n"/>
      <c r="D2940" s="14" t="n"/>
      <c r="E2940" s="13" t="n"/>
      <c r="F2940" s="13" t="n"/>
      <c r="G2940" s="14" t="n"/>
      <c r="H2940" s="15" t="n"/>
      <c r="I2940" s="15" t="n"/>
      <c r="J2940" s="40" t="n"/>
      <c r="K2940" s="15" t="n"/>
      <c r="L2940" s="15" t="n"/>
      <c r="M2940" s="15" t="n"/>
      <c r="N2940" s="14" t="n"/>
      <c r="O2940" s="13" t="n"/>
      <c r="P2940" s="14" t="n"/>
      <c r="Q2940" s="15">
        <f>IF(N2940="Sí",0,H2940-I2940-K2940)</f>
        <v/>
      </c>
      <c r="R2940" s="14">
        <f>F2940-TODAY()</f>
        <v/>
      </c>
      <c r="S2940" s="14">
        <f>IF(N2940="Sí","🟢 Pagado",IF(R2940&lt;0,"🔴 Vencido",IF(R2940&lt;=7,"🟡 Por vencer","")))</f>
        <v/>
      </c>
      <c r="T2940" s="88" t="n"/>
      <c r="U2940" s="89" t="n"/>
      <c r="V2940" s="89" t="n"/>
      <c r="W2940" s="89" t="n"/>
      <c r="X2940" s="87" t="n"/>
    </row>
    <row r="2941">
      <c r="A2941" s="13" t="n"/>
      <c r="B2941" s="14" t="n"/>
      <c r="C2941" s="14" t="n"/>
      <c r="D2941" s="14" t="n"/>
      <c r="E2941" s="13" t="n"/>
      <c r="F2941" s="13" t="n"/>
      <c r="G2941" s="14" t="n"/>
      <c r="H2941" s="15" t="n"/>
      <c r="I2941" s="15" t="n"/>
      <c r="J2941" s="40" t="n"/>
      <c r="K2941" s="15" t="n"/>
      <c r="L2941" s="15" t="n"/>
      <c r="M2941" s="15" t="n"/>
      <c r="N2941" s="14" t="n"/>
      <c r="O2941" s="13" t="n"/>
      <c r="P2941" s="14" t="n"/>
      <c r="Q2941" s="15">
        <f>IF(N2941="Sí",0,H2941-I2941-K2941)</f>
        <v/>
      </c>
      <c r="R2941" s="14">
        <f>F2941-TODAY()</f>
        <v/>
      </c>
      <c r="S2941" s="14">
        <f>IF(N2941="Sí","🟢 Pagado",IF(R2941&lt;0,"🔴 Vencido",IF(R2941&lt;=7,"🟡 Por vencer","")))</f>
        <v/>
      </c>
      <c r="T2941" s="88" t="n"/>
      <c r="U2941" s="89" t="n"/>
      <c r="V2941" s="89" t="n"/>
      <c r="W2941" s="89" t="n"/>
      <c r="X2941" s="87" t="n"/>
    </row>
    <row r="2942">
      <c r="A2942" s="13" t="n"/>
      <c r="B2942" s="14" t="n"/>
      <c r="C2942" s="14" t="n"/>
      <c r="D2942" s="14" t="n"/>
      <c r="E2942" s="13" t="n"/>
      <c r="F2942" s="13" t="n"/>
      <c r="G2942" s="14" t="n"/>
      <c r="H2942" s="15" t="n"/>
      <c r="I2942" s="15" t="n"/>
      <c r="J2942" s="40" t="n"/>
      <c r="K2942" s="15" t="n"/>
      <c r="L2942" s="15" t="n"/>
      <c r="M2942" s="15" t="n"/>
      <c r="N2942" s="14" t="n"/>
      <c r="O2942" s="13" t="n"/>
      <c r="P2942" s="14" t="n"/>
      <c r="Q2942" s="15">
        <f>IF(N2942="Sí",0,H2942-I2942-K2942)</f>
        <v/>
      </c>
      <c r="R2942" s="14">
        <f>F2942-TODAY()</f>
        <v/>
      </c>
      <c r="S2942" s="14">
        <f>IF(N2942="Sí","🟢 Pagado",IF(R2942&lt;0,"🔴 Vencido",IF(R2942&lt;=7,"🟡 Por vencer","")))</f>
        <v/>
      </c>
      <c r="T2942" s="88" t="n"/>
      <c r="U2942" s="89" t="n"/>
      <c r="V2942" s="89" t="n"/>
      <c r="W2942" s="89" t="n"/>
      <c r="X2942" s="87" t="n"/>
    </row>
    <row r="2943">
      <c r="A2943" s="13" t="n"/>
      <c r="B2943" s="14" t="n"/>
      <c r="C2943" s="14" t="n"/>
      <c r="D2943" s="14" t="n"/>
      <c r="E2943" s="13" t="n"/>
      <c r="F2943" s="13" t="n"/>
      <c r="G2943" s="14" t="n"/>
      <c r="H2943" s="15" t="n"/>
      <c r="I2943" s="15" t="n"/>
      <c r="J2943" s="40" t="n"/>
      <c r="K2943" s="15" t="n"/>
      <c r="L2943" s="15" t="n"/>
      <c r="M2943" s="15" t="n"/>
      <c r="N2943" s="14" t="n"/>
      <c r="O2943" s="13" t="n"/>
      <c r="P2943" s="14" t="n"/>
      <c r="Q2943" s="15">
        <f>IF(N2943="Sí",0,H2943-I2943-K2943)</f>
        <v/>
      </c>
      <c r="R2943" s="14">
        <f>F2943-TODAY()</f>
        <v/>
      </c>
      <c r="S2943" s="14">
        <f>IF(N2943="Sí","🟢 Pagado",IF(R2943&lt;0,"🔴 Vencido",IF(R2943&lt;=7,"🟡 Por vencer","")))</f>
        <v/>
      </c>
      <c r="T2943" s="88" t="n"/>
      <c r="U2943" s="89" t="n"/>
      <c r="V2943" s="89" t="n"/>
      <c r="W2943" s="89" t="n"/>
      <c r="X2943" s="87" t="n"/>
    </row>
    <row r="2944">
      <c r="A2944" s="13" t="n"/>
      <c r="B2944" s="14" t="n"/>
      <c r="C2944" s="14" t="n"/>
      <c r="D2944" s="14" t="n"/>
      <c r="E2944" s="13" t="n"/>
      <c r="F2944" s="13" t="n"/>
      <c r="G2944" s="14" t="n"/>
      <c r="H2944" s="15" t="n"/>
      <c r="I2944" s="15" t="n"/>
      <c r="J2944" s="40" t="n"/>
      <c r="K2944" s="15" t="n"/>
      <c r="L2944" s="15" t="n"/>
      <c r="M2944" s="15" t="n"/>
      <c r="N2944" s="14" t="n"/>
      <c r="O2944" s="13" t="n"/>
      <c r="P2944" s="14" t="n"/>
      <c r="Q2944" s="15">
        <f>IF(N2944="Sí",0,H2944-I2944-K2944)</f>
        <v/>
      </c>
      <c r="R2944" s="14">
        <f>F2944-TODAY()</f>
        <v/>
      </c>
      <c r="S2944" s="14">
        <f>IF(N2944="Sí","🟢 Pagado",IF(R2944&lt;0,"🔴 Vencido",IF(R2944&lt;=7,"🟡 Por vencer","")))</f>
        <v/>
      </c>
      <c r="T2944" s="88" t="n"/>
      <c r="U2944" s="89" t="n"/>
      <c r="V2944" s="89" t="n"/>
      <c r="W2944" s="89" t="n"/>
      <c r="X2944" s="87" t="n"/>
    </row>
    <row r="2945">
      <c r="A2945" s="13" t="n"/>
      <c r="B2945" s="14" t="n"/>
      <c r="C2945" s="14" t="n"/>
      <c r="D2945" s="14" t="n"/>
      <c r="E2945" s="13" t="n"/>
      <c r="F2945" s="13" t="n"/>
      <c r="G2945" s="14" t="n"/>
      <c r="H2945" s="15" t="n"/>
      <c r="I2945" s="15" t="n"/>
      <c r="J2945" s="40" t="n"/>
      <c r="K2945" s="15" t="n"/>
      <c r="L2945" s="15" t="n"/>
      <c r="M2945" s="15" t="n"/>
      <c r="N2945" s="14" t="n"/>
      <c r="O2945" s="13" t="n"/>
      <c r="P2945" s="14" t="n"/>
      <c r="Q2945" s="15">
        <f>IF(N2945="Sí",0,H2945-I2945-K2945)</f>
        <v/>
      </c>
      <c r="R2945" s="14">
        <f>F2945-TODAY()</f>
        <v/>
      </c>
      <c r="S2945" s="14">
        <f>IF(N2945="Sí","🟢 Pagado",IF(R2945&lt;0,"🔴 Vencido",IF(R2945&lt;=7,"🟡 Por vencer","")))</f>
        <v/>
      </c>
      <c r="T2945" s="88" t="n"/>
      <c r="U2945" s="89" t="n"/>
      <c r="V2945" s="89" t="n"/>
      <c r="W2945" s="89" t="n"/>
      <c r="X2945" s="87" t="n"/>
    </row>
    <row r="2946">
      <c r="A2946" s="13" t="n"/>
      <c r="B2946" s="14" t="n"/>
      <c r="C2946" s="14" t="n"/>
      <c r="D2946" s="14" t="n"/>
      <c r="E2946" s="13" t="n"/>
      <c r="F2946" s="13" t="n"/>
      <c r="G2946" s="14" t="n"/>
      <c r="H2946" s="15" t="n"/>
      <c r="I2946" s="15" t="n"/>
      <c r="J2946" s="40" t="n"/>
      <c r="K2946" s="15" t="n"/>
      <c r="L2946" s="15" t="n"/>
      <c r="M2946" s="15" t="n"/>
      <c r="N2946" s="14" t="n"/>
      <c r="O2946" s="13" t="n"/>
      <c r="P2946" s="14" t="n"/>
      <c r="Q2946" s="15">
        <f>IF(N2946="Sí",0,H2946-I2946-K2946)</f>
        <v/>
      </c>
      <c r="R2946" s="14">
        <f>F2946-TODAY()</f>
        <v/>
      </c>
      <c r="S2946" s="14">
        <f>IF(N2946="Sí","🟢 Pagado",IF(R2946&lt;0,"🔴 Vencido",IF(R2946&lt;=7,"🟡 Por vencer","")))</f>
        <v/>
      </c>
      <c r="T2946" s="88" t="n"/>
      <c r="U2946" s="89" t="n"/>
      <c r="V2946" s="89" t="n"/>
      <c r="W2946" s="89" t="n"/>
      <c r="X2946" s="87" t="n"/>
    </row>
    <row r="2947">
      <c r="A2947" s="13" t="n"/>
      <c r="B2947" s="14" t="n"/>
      <c r="C2947" s="14" t="n"/>
      <c r="D2947" s="14" t="n"/>
      <c r="E2947" s="13" t="n"/>
      <c r="F2947" s="13" t="n"/>
      <c r="G2947" s="14" t="n"/>
      <c r="H2947" s="15" t="n"/>
      <c r="I2947" s="15" t="n"/>
      <c r="J2947" s="40" t="n"/>
      <c r="K2947" s="15" t="n"/>
      <c r="L2947" s="15" t="n"/>
      <c r="M2947" s="15" t="n"/>
      <c r="N2947" s="14" t="n"/>
      <c r="O2947" s="13" t="n"/>
      <c r="P2947" s="14" t="n"/>
      <c r="Q2947" s="15">
        <f>IF(N2947="Sí",0,H2947-I2947-K2947)</f>
        <v/>
      </c>
      <c r="R2947" s="14">
        <f>F2947-TODAY()</f>
        <v/>
      </c>
      <c r="S2947" s="14">
        <f>IF(N2947="Sí","🟢 Pagado",IF(R2947&lt;0,"🔴 Vencido",IF(R2947&lt;=7,"🟡 Por vencer","")))</f>
        <v/>
      </c>
      <c r="T2947" s="88" t="n"/>
      <c r="U2947" s="89" t="n"/>
      <c r="V2947" s="89" t="n"/>
      <c r="W2947" s="89" t="n"/>
      <c r="X2947" s="87" t="n"/>
    </row>
    <row r="2948">
      <c r="A2948" s="13" t="n"/>
      <c r="B2948" s="14" t="n"/>
      <c r="C2948" s="14" t="n"/>
      <c r="D2948" s="14" t="n"/>
      <c r="E2948" s="13" t="n"/>
      <c r="F2948" s="13" t="n"/>
      <c r="G2948" s="14" t="n"/>
      <c r="H2948" s="15" t="n"/>
      <c r="I2948" s="15" t="n"/>
      <c r="J2948" s="40" t="n"/>
      <c r="K2948" s="15" t="n"/>
      <c r="L2948" s="15" t="n"/>
      <c r="M2948" s="15" t="n"/>
      <c r="N2948" s="14" t="n"/>
      <c r="O2948" s="13" t="n"/>
      <c r="P2948" s="14" t="n"/>
      <c r="Q2948" s="15">
        <f>IF(N2948="Sí",0,H2948-I2948-K2948)</f>
        <v/>
      </c>
      <c r="R2948" s="14">
        <f>F2948-TODAY()</f>
        <v/>
      </c>
      <c r="S2948" s="14">
        <f>IF(N2948="Sí","🟢 Pagado",IF(R2948&lt;0,"🔴 Vencido",IF(R2948&lt;=7,"🟡 Por vencer","")))</f>
        <v/>
      </c>
      <c r="T2948" s="88" t="n"/>
      <c r="U2948" s="89" t="n"/>
      <c r="V2948" s="89" t="n"/>
      <c r="W2948" s="89" t="n"/>
      <c r="X2948" s="87" t="n"/>
    </row>
    <row r="2949">
      <c r="A2949" s="13" t="n"/>
      <c r="B2949" s="14" t="n"/>
      <c r="C2949" s="14" t="n"/>
      <c r="D2949" s="14" t="n"/>
      <c r="E2949" s="13" t="n"/>
      <c r="F2949" s="13" t="n"/>
      <c r="G2949" s="14" t="n"/>
      <c r="H2949" s="15" t="n"/>
      <c r="I2949" s="15" t="n"/>
      <c r="J2949" s="40" t="n"/>
      <c r="K2949" s="15" t="n"/>
      <c r="L2949" s="15" t="n"/>
      <c r="M2949" s="15" t="n"/>
      <c r="N2949" s="14" t="n"/>
      <c r="O2949" s="13" t="n"/>
      <c r="P2949" s="14" t="n"/>
      <c r="Q2949" s="15">
        <f>IF(N2949="Sí",0,H2949-I2949-K2949)</f>
        <v/>
      </c>
      <c r="R2949" s="14">
        <f>F2949-TODAY()</f>
        <v/>
      </c>
      <c r="S2949" s="14">
        <f>IF(N2949="Sí","🟢 Pagado",IF(R2949&lt;0,"🔴 Vencido",IF(R2949&lt;=7,"🟡 Por vencer","")))</f>
        <v/>
      </c>
      <c r="T2949" s="88" t="n"/>
      <c r="U2949" s="89" t="n"/>
      <c r="V2949" s="89" t="n"/>
      <c r="W2949" s="89" t="n"/>
      <c r="X2949" s="87" t="n"/>
    </row>
    <row r="2950">
      <c r="A2950" s="13" t="n"/>
      <c r="B2950" s="14" t="n"/>
      <c r="C2950" s="14" t="n"/>
      <c r="D2950" s="14" t="n"/>
      <c r="E2950" s="13" t="n"/>
      <c r="F2950" s="13" t="n"/>
      <c r="G2950" s="14" t="n"/>
      <c r="H2950" s="15" t="n"/>
      <c r="I2950" s="15" t="n"/>
      <c r="J2950" s="40" t="n"/>
      <c r="K2950" s="15" t="n"/>
      <c r="L2950" s="15" t="n"/>
      <c r="M2950" s="15" t="n"/>
      <c r="N2950" s="14" t="n"/>
      <c r="O2950" s="13" t="n"/>
      <c r="P2950" s="14" t="n"/>
      <c r="Q2950" s="15">
        <f>IF(N2950="Sí",0,H2950-I2950-K2950)</f>
        <v/>
      </c>
      <c r="R2950" s="14">
        <f>F2950-TODAY()</f>
        <v/>
      </c>
      <c r="S2950" s="14">
        <f>IF(N2950="Sí","🟢 Pagado",IF(R2950&lt;0,"🔴 Vencido",IF(R2950&lt;=7,"🟡 Por vencer","")))</f>
        <v/>
      </c>
      <c r="T2950" s="88" t="n"/>
      <c r="U2950" s="89" t="n"/>
      <c r="V2950" s="89" t="n"/>
      <c r="W2950" s="89" t="n"/>
      <c r="X2950" s="87" t="n"/>
    </row>
    <row r="2951">
      <c r="A2951" s="13" t="n"/>
      <c r="B2951" s="14" t="n"/>
      <c r="C2951" s="14" t="n"/>
      <c r="D2951" s="14" t="n"/>
      <c r="E2951" s="13" t="n"/>
      <c r="F2951" s="13" t="n"/>
      <c r="G2951" s="14" t="n"/>
      <c r="H2951" s="15" t="n"/>
      <c r="I2951" s="15" t="n"/>
      <c r="J2951" s="40" t="n"/>
      <c r="K2951" s="15" t="n"/>
      <c r="L2951" s="15" t="n"/>
      <c r="M2951" s="15" t="n"/>
      <c r="N2951" s="14" t="n"/>
      <c r="O2951" s="13" t="n"/>
      <c r="P2951" s="14" t="n"/>
      <c r="Q2951" s="15">
        <f>IF(N2951="Sí",0,H2951-I2951-K2951)</f>
        <v/>
      </c>
      <c r="R2951" s="14">
        <f>F2951-TODAY()</f>
        <v/>
      </c>
      <c r="S2951" s="14">
        <f>IF(N2951="Sí","🟢 Pagado",IF(R2951&lt;0,"🔴 Vencido",IF(R2951&lt;=7,"🟡 Por vencer","")))</f>
        <v/>
      </c>
      <c r="T2951" s="88" t="n"/>
      <c r="U2951" s="89" t="n"/>
      <c r="V2951" s="89" t="n"/>
      <c r="W2951" s="89" t="n"/>
      <c r="X2951" s="87" t="n"/>
    </row>
    <row r="2952">
      <c r="A2952" s="13" t="n"/>
      <c r="B2952" s="14" t="n"/>
      <c r="C2952" s="14" t="n"/>
      <c r="D2952" s="14" t="n"/>
      <c r="E2952" s="13" t="n"/>
      <c r="F2952" s="13" t="n"/>
      <c r="G2952" s="14" t="n"/>
      <c r="H2952" s="15" t="n"/>
      <c r="I2952" s="15" t="n"/>
      <c r="J2952" s="40" t="n"/>
      <c r="K2952" s="15" t="n"/>
      <c r="L2952" s="15" t="n"/>
      <c r="M2952" s="15" t="n"/>
      <c r="N2952" s="14" t="n"/>
      <c r="O2952" s="13" t="n"/>
      <c r="P2952" s="14" t="n"/>
      <c r="Q2952" s="15">
        <f>IF(N2952="Sí",0,H2952-I2952-K2952)</f>
        <v/>
      </c>
      <c r="R2952" s="14">
        <f>F2952-TODAY()</f>
        <v/>
      </c>
      <c r="S2952" s="14">
        <f>IF(N2952="Sí","🟢 Pagado",IF(R2952&lt;0,"🔴 Vencido",IF(R2952&lt;=7,"🟡 Por vencer","")))</f>
        <v/>
      </c>
      <c r="T2952" s="88" t="n"/>
      <c r="U2952" s="89" t="n"/>
      <c r="V2952" s="89" t="n"/>
      <c r="W2952" s="89" t="n"/>
      <c r="X2952" s="87" t="n"/>
    </row>
    <row r="2953">
      <c r="A2953" s="13" t="n"/>
      <c r="B2953" s="14" t="n"/>
      <c r="C2953" s="14" t="n"/>
      <c r="D2953" s="14" t="n"/>
      <c r="E2953" s="13" t="n"/>
      <c r="F2953" s="13" t="n"/>
      <c r="G2953" s="14" t="n"/>
      <c r="H2953" s="15" t="n"/>
      <c r="I2953" s="15" t="n"/>
      <c r="J2953" s="40" t="n"/>
      <c r="K2953" s="15" t="n"/>
      <c r="L2953" s="15" t="n"/>
      <c r="M2953" s="15" t="n"/>
      <c r="N2953" s="14" t="n"/>
      <c r="O2953" s="13" t="n"/>
      <c r="P2953" s="14" t="n"/>
      <c r="Q2953" s="15">
        <f>IF(N2953="Sí",0,H2953-I2953-K2953)</f>
        <v/>
      </c>
      <c r="R2953" s="14">
        <f>F2953-TODAY()</f>
        <v/>
      </c>
      <c r="S2953" s="14">
        <f>IF(N2953="Sí","🟢 Pagado",IF(R2953&lt;0,"🔴 Vencido",IF(R2953&lt;=7,"🟡 Por vencer","")))</f>
        <v/>
      </c>
      <c r="T2953" s="88" t="n"/>
      <c r="U2953" s="89" t="n"/>
      <c r="V2953" s="89" t="n"/>
      <c r="W2953" s="89" t="n"/>
      <c r="X2953" s="87" t="n"/>
    </row>
    <row r="2954">
      <c r="A2954" s="13" t="n"/>
      <c r="B2954" s="14" t="n"/>
      <c r="C2954" s="14" t="n"/>
      <c r="D2954" s="14" t="n"/>
      <c r="E2954" s="13" t="n"/>
      <c r="F2954" s="13" t="n"/>
      <c r="G2954" s="14" t="n"/>
      <c r="H2954" s="15" t="n"/>
      <c r="I2954" s="15" t="n"/>
      <c r="J2954" s="40" t="n"/>
      <c r="K2954" s="15" t="n"/>
      <c r="L2954" s="15" t="n"/>
      <c r="M2954" s="15" t="n"/>
      <c r="N2954" s="14" t="n"/>
      <c r="O2954" s="13" t="n"/>
      <c r="P2954" s="14" t="n"/>
      <c r="Q2954" s="15">
        <f>IF(N2954="Sí",0,H2954-I2954-K2954)</f>
        <v/>
      </c>
      <c r="R2954" s="14">
        <f>F2954-TODAY()</f>
        <v/>
      </c>
      <c r="S2954" s="14">
        <f>IF(N2954="Sí","🟢 Pagado",IF(R2954&lt;0,"🔴 Vencido",IF(R2954&lt;=7,"🟡 Por vencer","")))</f>
        <v/>
      </c>
      <c r="T2954" s="88" t="n"/>
      <c r="U2954" s="89" t="n"/>
      <c r="V2954" s="89" t="n"/>
      <c r="W2954" s="89" t="n"/>
      <c r="X2954" s="87" t="n"/>
    </row>
    <row r="2955">
      <c r="A2955" s="13" t="n"/>
      <c r="B2955" s="14" t="n"/>
      <c r="C2955" s="14" t="n"/>
      <c r="D2955" s="14" t="n"/>
      <c r="E2955" s="13" t="n"/>
      <c r="F2955" s="13" t="n"/>
      <c r="G2955" s="14" t="n"/>
      <c r="H2955" s="15" t="n"/>
      <c r="I2955" s="15" t="n"/>
      <c r="J2955" s="40" t="n"/>
      <c r="K2955" s="15" t="n"/>
      <c r="L2955" s="15" t="n"/>
      <c r="M2955" s="15" t="n"/>
      <c r="N2955" s="14" t="n"/>
      <c r="O2955" s="13" t="n"/>
      <c r="P2955" s="14" t="n"/>
      <c r="Q2955" s="15">
        <f>IF(N2955="Sí",0,H2955-I2955-K2955)</f>
        <v/>
      </c>
      <c r="R2955" s="14">
        <f>F2955-TODAY()</f>
        <v/>
      </c>
      <c r="S2955" s="14">
        <f>IF(N2955="Sí","🟢 Pagado",IF(R2955&lt;0,"🔴 Vencido",IF(R2955&lt;=7,"🟡 Por vencer","")))</f>
        <v/>
      </c>
      <c r="T2955" s="88" t="n"/>
      <c r="U2955" s="89" t="n"/>
      <c r="V2955" s="89" t="n"/>
      <c r="W2955" s="89" t="n"/>
      <c r="X2955" s="87" t="n"/>
    </row>
    <row r="2956">
      <c r="A2956" s="13" t="n"/>
      <c r="B2956" s="14" t="n"/>
      <c r="C2956" s="14" t="n"/>
      <c r="D2956" s="14" t="n"/>
      <c r="E2956" s="13" t="n"/>
      <c r="F2956" s="13" t="n"/>
      <c r="G2956" s="14" t="n"/>
      <c r="H2956" s="15" t="n"/>
      <c r="I2956" s="15" t="n"/>
      <c r="J2956" s="40" t="n"/>
      <c r="K2956" s="15" t="n"/>
      <c r="L2956" s="15" t="n"/>
      <c r="M2956" s="15" t="n"/>
      <c r="N2956" s="14" t="n"/>
      <c r="O2956" s="13" t="n"/>
      <c r="P2956" s="14" t="n"/>
      <c r="Q2956" s="15">
        <f>IF(N2956="Sí",0,H2956-I2956-K2956)</f>
        <v/>
      </c>
      <c r="R2956" s="14">
        <f>F2956-TODAY()</f>
        <v/>
      </c>
      <c r="S2956" s="14">
        <f>IF(N2956="Sí","🟢 Pagado",IF(R2956&lt;0,"🔴 Vencido",IF(R2956&lt;=7,"🟡 Por vencer","")))</f>
        <v/>
      </c>
      <c r="T2956" s="88" t="n"/>
      <c r="U2956" s="89" t="n"/>
      <c r="V2956" s="89" t="n"/>
      <c r="W2956" s="89" t="n"/>
      <c r="X2956" s="87" t="n"/>
    </row>
    <row r="2957">
      <c r="A2957" s="13" t="n"/>
      <c r="B2957" s="14" t="n"/>
      <c r="C2957" s="14" t="n"/>
      <c r="D2957" s="14" t="n"/>
      <c r="E2957" s="13" t="n"/>
      <c r="F2957" s="13" t="n"/>
      <c r="G2957" s="14" t="n"/>
      <c r="H2957" s="15" t="n"/>
      <c r="I2957" s="15" t="n"/>
      <c r="J2957" s="40" t="n"/>
      <c r="K2957" s="15" t="n"/>
      <c r="L2957" s="15" t="n"/>
      <c r="M2957" s="15" t="n"/>
      <c r="N2957" s="14" t="n"/>
      <c r="O2957" s="13" t="n"/>
      <c r="P2957" s="14" t="n"/>
      <c r="Q2957" s="15">
        <f>IF(N2957="Sí",0,H2957-I2957-K2957)</f>
        <v/>
      </c>
      <c r="R2957" s="14">
        <f>F2957-TODAY()</f>
        <v/>
      </c>
      <c r="S2957" s="14">
        <f>IF(N2957="Sí","🟢 Pagado",IF(R2957&lt;0,"🔴 Vencido",IF(R2957&lt;=7,"🟡 Por vencer","")))</f>
        <v/>
      </c>
      <c r="T2957" s="88" t="n"/>
      <c r="U2957" s="89" t="n"/>
      <c r="V2957" s="89" t="n"/>
      <c r="W2957" s="89" t="n"/>
      <c r="X2957" s="87" t="n"/>
    </row>
    <row r="2958">
      <c r="A2958" s="13" t="n"/>
      <c r="B2958" s="14" t="n"/>
      <c r="C2958" s="14" t="n"/>
      <c r="D2958" s="14" t="n"/>
      <c r="E2958" s="13" t="n"/>
      <c r="F2958" s="13" t="n"/>
      <c r="G2958" s="14" t="n"/>
      <c r="H2958" s="15" t="n"/>
      <c r="I2958" s="15" t="n"/>
      <c r="J2958" s="40" t="n"/>
      <c r="K2958" s="15" t="n"/>
      <c r="L2958" s="15" t="n"/>
      <c r="M2958" s="15" t="n"/>
      <c r="N2958" s="14" t="n"/>
      <c r="O2958" s="13" t="n"/>
      <c r="P2958" s="14" t="n"/>
      <c r="Q2958" s="15">
        <f>IF(N2958="Sí",0,H2958-I2958-K2958)</f>
        <v/>
      </c>
      <c r="R2958" s="14">
        <f>F2958-TODAY()</f>
        <v/>
      </c>
      <c r="S2958" s="14">
        <f>IF(N2958="Sí","🟢 Pagado",IF(R2958&lt;0,"🔴 Vencido",IF(R2958&lt;=7,"🟡 Por vencer","")))</f>
        <v/>
      </c>
      <c r="T2958" s="88" t="n"/>
      <c r="U2958" s="89" t="n"/>
      <c r="V2958" s="89" t="n"/>
      <c r="W2958" s="89" t="n"/>
      <c r="X2958" s="87" t="n"/>
    </row>
    <row r="2959">
      <c r="A2959" s="13" t="n"/>
      <c r="B2959" s="14" t="n"/>
      <c r="C2959" s="14" t="n"/>
      <c r="D2959" s="14" t="n"/>
      <c r="E2959" s="13" t="n"/>
      <c r="F2959" s="13" t="n"/>
      <c r="G2959" s="14" t="n"/>
      <c r="H2959" s="15" t="n"/>
      <c r="I2959" s="15" t="n"/>
      <c r="J2959" s="40" t="n"/>
      <c r="K2959" s="15" t="n"/>
      <c r="L2959" s="15" t="n"/>
      <c r="M2959" s="15" t="n"/>
      <c r="N2959" s="14" t="n"/>
      <c r="O2959" s="13" t="n"/>
      <c r="P2959" s="14" t="n"/>
      <c r="Q2959" s="15">
        <f>IF(N2959="Sí",0,H2959-I2959-K2959)</f>
        <v/>
      </c>
      <c r="R2959" s="14">
        <f>F2959-TODAY()</f>
        <v/>
      </c>
      <c r="S2959" s="14">
        <f>IF(N2959="Sí","🟢 Pagado",IF(R2959&lt;0,"🔴 Vencido",IF(R2959&lt;=7,"🟡 Por vencer","")))</f>
        <v/>
      </c>
      <c r="T2959" s="88" t="n"/>
      <c r="U2959" s="89" t="n"/>
      <c r="V2959" s="89" t="n"/>
      <c r="W2959" s="89" t="n"/>
      <c r="X2959" s="87" t="n"/>
    </row>
    <row r="2960">
      <c r="A2960" s="13" t="n"/>
      <c r="B2960" s="14" t="n"/>
      <c r="C2960" s="14" t="n"/>
      <c r="D2960" s="14" t="n"/>
      <c r="E2960" s="13" t="n"/>
      <c r="F2960" s="13" t="n"/>
      <c r="G2960" s="14" t="n"/>
      <c r="H2960" s="15" t="n"/>
      <c r="I2960" s="15" t="n"/>
      <c r="J2960" s="40" t="n"/>
      <c r="K2960" s="15" t="n"/>
      <c r="L2960" s="15" t="n"/>
      <c r="M2960" s="15" t="n"/>
      <c r="N2960" s="14" t="n"/>
      <c r="O2960" s="13" t="n"/>
      <c r="P2960" s="14" t="n"/>
      <c r="Q2960" s="15">
        <f>IF(N2960="Sí",0,H2960-I2960-K2960)</f>
        <v/>
      </c>
      <c r="R2960" s="14">
        <f>F2960-TODAY()</f>
        <v/>
      </c>
      <c r="S2960" s="14">
        <f>IF(N2960="Sí","🟢 Pagado",IF(R2960&lt;0,"🔴 Vencido",IF(R2960&lt;=7,"🟡 Por vencer","")))</f>
        <v/>
      </c>
      <c r="T2960" s="88" t="n"/>
      <c r="U2960" s="89" t="n"/>
      <c r="V2960" s="89" t="n"/>
      <c r="W2960" s="89" t="n"/>
      <c r="X2960" s="87" t="n"/>
    </row>
    <row r="2961">
      <c r="A2961" s="13" t="n"/>
      <c r="B2961" s="14" t="n"/>
      <c r="C2961" s="14" t="n"/>
      <c r="D2961" s="14" t="n"/>
      <c r="E2961" s="13" t="n"/>
      <c r="F2961" s="13" t="n"/>
      <c r="G2961" s="14" t="n"/>
      <c r="H2961" s="15" t="n"/>
      <c r="I2961" s="15" t="n"/>
      <c r="J2961" s="40" t="n"/>
      <c r="K2961" s="15" t="n"/>
      <c r="L2961" s="15" t="n"/>
      <c r="M2961" s="15" t="n"/>
      <c r="N2961" s="14" t="n"/>
      <c r="O2961" s="13" t="n"/>
      <c r="P2961" s="14" t="n"/>
      <c r="Q2961" s="15">
        <f>IF(N2961="Sí",0,H2961-I2961-K2961)</f>
        <v/>
      </c>
      <c r="R2961" s="14">
        <f>F2961-TODAY()</f>
        <v/>
      </c>
      <c r="S2961" s="14">
        <f>IF(N2961="Sí","🟢 Pagado",IF(R2961&lt;0,"🔴 Vencido",IF(R2961&lt;=7,"🟡 Por vencer","")))</f>
        <v/>
      </c>
      <c r="T2961" s="88" t="n"/>
      <c r="U2961" s="89" t="n"/>
      <c r="V2961" s="89" t="n"/>
      <c r="W2961" s="89" t="n"/>
      <c r="X2961" s="87" t="n"/>
    </row>
    <row r="2962">
      <c r="A2962" s="13" t="n"/>
      <c r="B2962" s="14" t="n"/>
      <c r="C2962" s="14" t="n"/>
      <c r="D2962" s="14" t="n"/>
      <c r="E2962" s="13" t="n"/>
      <c r="F2962" s="13" t="n"/>
      <c r="G2962" s="14" t="n"/>
      <c r="H2962" s="15" t="n"/>
      <c r="I2962" s="15" t="n"/>
      <c r="J2962" s="40" t="n"/>
      <c r="K2962" s="15" t="n"/>
      <c r="L2962" s="15" t="n"/>
      <c r="M2962" s="15" t="n"/>
      <c r="N2962" s="14" t="n"/>
      <c r="O2962" s="13" t="n"/>
      <c r="P2962" s="14" t="n"/>
      <c r="Q2962" s="15">
        <f>IF(N2962="Sí",0,H2962-I2962-K2962)</f>
        <v/>
      </c>
      <c r="R2962" s="14">
        <f>F2962-TODAY()</f>
        <v/>
      </c>
      <c r="S2962" s="14">
        <f>IF(N2962="Sí","🟢 Pagado",IF(R2962&lt;0,"🔴 Vencido",IF(R2962&lt;=7,"🟡 Por vencer","")))</f>
        <v/>
      </c>
      <c r="T2962" s="88" t="n"/>
      <c r="U2962" s="89" t="n"/>
      <c r="V2962" s="89" t="n"/>
      <c r="W2962" s="89" t="n"/>
      <c r="X2962" s="87" t="n"/>
    </row>
    <row r="2963">
      <c r="A2963" s="13" t="n"/>
      <c r="B2963" s="14" t="n"/>
      <c r="C2963" s="14" t="n"/>
      <c r="D2963" s="14" t="n"/>
      <c r="E2963" s="13" t="n"/>
      <c r="F2963" s="13" t="n"/>
      <c r="G2963" s="14" t="n"/>
      <c r="H2963" s="15" t="n"/>
      <c r="I2963" s="15" t="n"/>
      <c r="J2963" s="40" t="n"/>
      <c r="K2963" s="15" t="n"/>
      <c r="L2963" s="15" t="n"/>
      <c r="M2963" s="15" t="n"/>
      <c r="N2963" s="14" t="n"/>
      <c r="O2963" s="13" t="n"/>
      <c r="P2963" s="14" t="n"/>
      <c r="Q2963" s="15">
        <f>IF(N2963="Sí",0,H2963-I2963-K2963)</f>
        <v/>
      </c>
      <c r="R2963" s="14">
        <f>F2963-TODAY()</f>
        <v/>
      </c>
      <c r="S2963" s="14">
        <f>IF(N2963="Sí","🟢 Pagado",IF(R2963&lt;0,"🔴 Vencido",IF(R2963&lt;=7,"🟡 Por vencer","")))</f>
        <v/>
      </c>
      <c r="T2963" s="88" t="n"/>
      <c r="U2963" s="89" t="n"/>
      <c r="V2963" s="89" t="n"/>
      <c r="W2963" s="89" t="n"/>
      <c r="X2963" s="87" t="n"/>
    </row>
    <row r="2964">
      <c r="A2964" s="13" t="n"/>
      <c r="B2964" s="14" t="n"/>
      <c r="C2964" s="14" t="n"/>
      <c r="D2964" s="14" t="n"/>
      <c r="E2964" s="13" t="n"/>
      <c r="F2964" s="13" t="n"/>
      <c r="G2964" s="14" t="n"/>
      <c r="H2964" s="15" t="n"/>
      <c r="I2964" s="15" t="n"/>
      <c r="J2964" s="40" t="n"/>
      <c r="K2964" s="15" t="n"/>
      <c r="L2964" s="15" t="n"/>
      <c r="M2964" s="15" t="n"/>
      <c r="N2964" s="14" t="n"/>
      <c r="O2964" s="13" t="n"/>
      <c r="P2964" s="14" t="n"/>
      <c r="Q2964" s="15">
        <f>IF(N2964="Sí",0,H2964-I2964-K2964)</f>
        <v/>
      </c>
      <c r="R2964" s="14">
        <f>F2964-TODAY()</f>
        <v/>
      </c>
      <c r="S2964" s="14">
        <f>IF(N2964="Sí","🟢 Pagado",IF(R2964&lt;0,"🔴 Vencido",IF(R2964&lt;=7,"🟡 Por vencer","")))</f>
        <v/>
      </c>
      <c r="T2964" s="88" t="n"/>
      <c r="U2964" s="89" t="n"/>
      <c r="V2964" s="89" t="n"/>
      <c r="W2964" s="89" t="n"/>
      <c r="X2964" s="87" t="n"/>
    </row>
    <row r="2965">
      <c r="A2965" s="13" t="n"/>
      <c r="B2965" s="14" t="n"/>
      <c r="C2965" s="14" t="n"/>
      <c r="D2965" s="14" t="n"/>
      <c r="E2965" s="13" t="n"/>
      <c r="F2965" s="13" t="n"/>
      <c r="G2965" s="14" t="n"/>
      <c r="H2965" s="15" t="n"/>
      <c r="I2965" s="15" t="n"/>
      <c r="J2965" s="40" t="n"/>
      <c r="K2965" s="15" t="n"/>
      <c r="L2965" s="15" t="n"/>
      <c r="M2965" s="15" t="n"/>
      <c r="N2965" s="14" t="n"/>
      <c r="O2965" s="13" t="n"/>
      <c r="P2965" s="14" t="n"/>
      <c r="Q2965" s="15">
        <f>IF(N2965="Sí",0,H2965-I2965-K2965)</f>
        <v/>
      </c>
      <c r="R2965" s="14">
        <f>F2965-TODAY()</f>
        <v/>
      </c>
      <c r="S2965" s="14">
        <f>IF(N2965="Sí","🟢 Pagado",IF(R2965&lt;0,"🔴 Vencido",IF(R2965&lt;=7,"🟡 Por vencer","")))</f>
        <v/>
      </c>
      <c r="T2965" s="88" t="n"/>
      <c r="U2965" s="89" t="n"/>
      <c r="V2965" s="89" t="n"/>
      <c r="W2965" s="89" t="n"/>
      <c r="X2965" s="87" t="n"/>
    </row>
    <row r="2966">
      <c r="A2966" s="13" t="n"/>
      <c r="B2966" s="14" t="n"/>
      <c r="C2966" s="14" t="n"/>
      <c r="D2966" s="14" t="n"/>
      <c r="E2966" s="13" t="n"/>
      <c r="F2966" s="13" t="n"/>
      <c r="G2966" s="14" t="n"/>
      <c r="H2966" s="15" t="n"/>
      <c r="I2966" s="15" t="n"/>
      <c r="J2966" s="40" t="n"/>
      <c r="K2966" s="15" t="n"/>
      <c r="L2966" s="15" t="n"/>
      <c r="M2966" s="15" t="n"/>
      <c r="N2966" s="14" t="n"/>
      <c r="O2966" s="13" t="n"/>
      <c r="P2966" s="14" t="n"/>
      <c r="Q2966" s="15">
        <f>IF(N2966="Sí",0,H2966-I2966-K2966)</f>
        <v/>
      </c>
      <c r="R2966" s="14">
        <f>F2966-TODAY()</f>
        <v/>
      </c>
      <c r="S2966" s="14">
        <f>IF(N2966="Sí","🟢 Pagado",IF(R2966&lt;0,"🔴 Vencido",IF(R2966&lt;=7,"🟡 Por vencer","")))</f>
        <v/>
      </c>
      <c r="T2966" s="88" t="n"/>
      <c r="U2966" s="89" t="n"/>
      <c r="V2966" s="89" t="n"/>
      <c r="W2966" s="89" t="n"/>
      <c r="X2966" s="87" t="n"/>
    </row>
    <row r="2967">
      <c r="A2967" s="13" t="n"/>
      <c r="B2967" s="14" t="n"/>
      <c r="C2967" s="14" t="n"/>
      <c r="D2967" s="14" t="n"/>
      <c r="E2967" s="13" t="n"/>
      <c r="F2967" s="13" t="n"/>
      <c r="G2967" s="14" t="n"/>
      <c r="H2967" s="15" t="n"/>
      <c r="I2967" s="15" t="n"/>
      <c r="J2967" s="40" t="n"/>
      <c r="K2967" s="15" t="n"/>
      <c r="L2967" s="15" t="n"/>
      <c r="M2967" s="15" t="n"/>
      <c r="N2967" s="14" t="n"/>
      <c r="O2967" s="13" t="n"/>
      <c r="P2967" s="14" t="n"/>
      <c r="Q2967" s="15">
        <f>IF(N2967="Sí",0,H2967-I2967-K2967)</f>
        <v/>
      </c>
      <c r="R2967" s="14">
        <f>F2967-TODAY()</f>
        <v/>
      </c>
      <c r="S2967" s="14">
        <f>IF(N2967="Sí","🟢 Pagado",IF(R2967&lt;0,"🔴 Vencido",IF(R2967&lt;=7,"🟡 Por vencer","")))</f>
        <v/>
      </c>
      <c r="T2967" s="88" t="n"/>
      <c r="U2967" s="89" t="n"/>
      <c r="V2967" s="89" t="n"/>
      <c r="W2967" s="89" t="n"/>
      <c r="X2967" s="87" t="n"/>
    </row>
    <row r="2968">
      <c r="A2968" s="13" t="n"/>
      <c r="B2968" s="14" t="n"/>
      <c r="C2968" s="14" t="n"/>
      <c r="D2968" s="14" t="n"/>
      <c r="E2968" s="13" t="n"/>
      <c r="F2968" s="13" t="n"/>
      <c r="G2968" s="14" t="n"/>
      <c r="H2968" s="15" t="n"/>
      <c r="I2968" s="15" t="n"/>
      <c r="J2968" s="40" t="n"/>
      <c r="K2968" s="15" t="n"/>
      <c r="L2968" s="15" t="n"/>
      <c r="M2968" s="15" t="n"/>
      <c r="N2968" s="14" t="n"/>
      <c r="O2968" s="13" t="n"/>
      <c r="P2968" s="14" t="n"/>
      <c r="Q2968" s="15">
        <f>IF(N2968="Sí",0,H2968-I2968-K2968)</f>
        <v/>
      </c>
      <c r="R2968" s="14">
        <f>F2968-TODAY()</f>
        <v/>
      </c>
      <c r="S2968" s="14">
        <f>IF(N2968="Sí","🟢 Pagado",IF(R2968&lt;0,"🔴 Vencido",IF(R2968&lt;=7,"🟡 Por vencer","")))</f>
        <v/>
      </c>
      <c r="T2968" s="88" t="n"/>
      <c r="U2968" s="89" t="n"/>
      <c r="V2968" s="89" t="n"/>
      <c r="W2968" s="89" t="n"/>
      <c r="X2968" s="87" t="n"/>
    </row>
    <row r="2969">
      <c r="A2969" s="13" t="n"/>
      <c r="B2969" s="14" t="n"/>
      <c r="C2969" s="14" t="n"/>
      <c r="D2969" s="14" t="n"/>
      <c r="E2969" s="13" t="n"/>
      <c r="F2969" s="13" t="n"/>
      <c r="G2969" s="14" t="n"/>
      <c r="H2969" s="15" t="n"/>
      <c r="I2969" s="15" t="n"/>
      <c r="J2969" s="40" t="n"/>
      <c r="K2969" s="15" t="n"/>
      <c r="L2969" s="15" t="n"/>
      <c r="M2969" s="15" t="n"/>
      <c r="N2969" s="14" t="n"/>
      <c r="O2969" s="13" t="n"/>
      <c r="P2969" s="14" t="n"/>
      <c r="Q2969" s="15">
        <f>IF(N2969="Sí",0,H2969-I2969-K2969)</f>
        <v/>
      </c>
      <c r="R2969" s="14">
        <f>F2969-TODAY()</f>
        <v/>
      </c>
      <c r="S2969" s="14">
        <f>IF(N2969="Sí","🟢 Pagado",IF(R2969&lt;0,"🔴 Vencido",IF(R2969&lt;=7,"🟡 Por vencer","")))</f>
        <v/>
      </c>
      <c r="T2969" s="88" t="n"/>
      <c r="U2969" s="89" t="n"/>
      <c r="V2969" s="89" t="n"/>
      <c r="W2969" s="89" t="n"/>
      <c r="X2969" s="87" t="n"/>
    </row>
    <row r="2970">
      <c r="A2970" s="13" t="n"/>
      <c r="B2970" s="14" t="n"/>
      <c r="C2970" s="14" t="n"/>
      <c r="D2970" s="14" t="n"/>
      <c r="E2970" s="13" t="n"/>
      <c r="F2970" s="13" t="n"/>
      <c r="G2970" s="14" t="n"/>
      <c r="H2970" s="15" t="n"/>
      <c r="I2970" s="15" t="n"/>
      <c r="J2970" s="40" t="n"/>
      <c r="K2970" s="15" t="n"/>
      <c r="L2970" s="15" t="n"/>
      <c r="M2970" s="15" t="n"/>
      <c r="N2970" s="14" t="n"/>
      <c r="O2970" s="13" t="n"/>
      <c r="P2970" s="14" t="n"/>
      <c r="Q2970" s="15">
        <f>IF(N2970="Sí",0,H2970-I2970-K2970)</f>
        <v/>
      </c>
      <c r="R2970" s="14">
        <f>F2970-TODAY()</f>
        <v/>
      </c>
      <c r="S2970" s="14">
        <f>IF(N2970="Sí","🟢 Pagado",IF(R2970&lt;0,"🔴 Vencido",IF(R2970&lt;=7,"🟡 Por vencer","")))</f>
        <v/>
      </c>
      <c r="T2970" s="88" t="n"/>
      <c r="U2970" s="89" t="n"/>
      <c r="V2970" s="89" t="n"/>
      <c r="W2970" s="89" t="n"/>
      <c r="X2970" s="87" t="n"/>
    </row>
    <row r="2971">
      <c r="A2971" s="13" t="n"/>
      <c r="B2971" s="14" t="n"/>
      <c r="C2971" s="14" t="n"/>
      <c r="D2971" s="14" t="n"/>
      <c r="E2971" s="13" t="n"/>
      <c r="F2971" s="13" t="n"/>
      <c r="G2971" s="14" t="n"/>
      <c r="H2971" s="15" t="n"/>
      <c r="I2971" s="15" t="n"/>
      <c r="J2971" s="40" t="n"/>
      <c r="K2971" s="15" t="n"/>
      <c r="L2971" s="15" t="n"/>
      <c r="M2971" s="15" t="n"/>
      <c r="N2971" s="14" t="n"/>
      <c r="O2971" s="13" t="n"/>
      <c r="P2971" s="14" t="n"/>
      <c r="Q2971" s="15">
        <f>IF(N2971="Sí",0,H2971-I2971-K2971)</f>
        <v/>
      </c>
      <c r="R2971" s="14">
        <f>F2971-TODAY()</f>
        <v/>
      </c>
      <c r="S2971" s="14">
        <f>IF(N2971="Sí","🟢 Pagado",IF(R2971&lt;0,"🔴 Vencido",IF(R2971&lt;=7,"🟡 Por vencer","")))</f>
        <v/>
      </c>
      <c r="T2971" s="88" t="n"/>
      <c r="U2971" s="89" t="n"/>
      <c r="V2971" s="89" t="n"/>
      <c r="W2971" s="89" t="n"/>
      <c r="X2971" s="87" t="n"/>
    </row>
    <row r="2972">
      <c r="A2972" s="13" t="n"/>
      <c r="B2972" s="14" t="n"/>
      <c r="C2972" s="14" t="n"/>
      <c r="D2972" s="14" t="n"/>
      <c r="E2972" s="13" t="n"/>
      <c r="F2972" s="13" t="n"/>
      <c r="G2972" s="14" t="n"/>
      <c r="H2972" s="15" t="n"/>
      <c r="I2972" s="15" t="n"/>
      <c r="J2972" s="40" t="n"/>
      <c r="K2972" s="15" t="n"/>
      <c r="L2972" s="15" t="n"/>
      <c r="M2972" s="15" t="n"/>
      <c r="N2972" s="14" t="n"/>
      <c r="O2972" s="13" t="n"/>
      <c r="P2972" s="14" t="n"/>
      <c r="Q2972" s="15">
        <f>IF(N2972="Sí",0,H2972-I2972-K2972)</f>
        <v/>
      </c>
      <c r="R2972" s="14">
        <f>F2972-TODAY()</f>
        <v/>
      </c>
      <c r="S2972" s="14">
        <f>IF(N2972="Sí","🟢 Pagado",IF(R2972&lt;0,"🔴 Vencido",IF(R2972&lt;=7,"🟡 Por vencer","")))</f>
        <v/>
      </c>
      <c r="T2972" s="88" t="n"/>
      <c r="U2972" s="89" t="n"/>
      <c r="V2972" s="89" t="n"/>
      <c r="W2972" s="89" t="n"/>
      <c r="X2972" s="87" t="n"/>
    </row>
    <row r="2973">
      <c r="A2973" s="13" t="n"/>
      <c r="B2973" s="14" t="n"/>
      <c r="C2973" s="14" t="n"/>
      <c r="D2973" s="14" t="n"/>
      <c r="E2973" s="13" t="n"/>
      <c r="F2973" s="13" t="n"/>
      <c r="G2973" s="14" t="n"/>
      <c r="H2973" s="15" t="n"/>
      <c r="I2973" s="15" t="n"/>
      <c r="J2973" s="40" t="n"/>
      <c r="K2973" s="15" t="n"/>
      <c r="L2973" s="15" t="n"/>
      <c r="M2973" s="15" t="n"/>
      <c r="N2973" s="14" t="n"/>
      <c r="O2973" s="13" t="n"/>
      <c r="P2973" s="14" t="n"/>
      <c r="Q2973" s="15">
        <f>IF(N2973="Sí",0,H2973-I2973-K2973)</f>
        <v/>
      </c>
      <c r="R2973" s="14">
        <f>F2973-TODAY()</f>
        <v/>
      </c>
      <c r="S2973" s="14">
        <f>IF(N2973="Sí","🟢 Pagado",IF(R2973&lt;0,"🔴 Vencido",IF(R2973&lt;=7,"🟡 Por vencer","")))</f>
        <v/>
      </c>
      <c r="T2973" s="88" t="n"/>
      <c r="U2973" s="89" t="n"/>
      <c r="V2973" s="89" t="n"/>
      <c r="W2973" s="89" t="n"/>
      <c r="X2973" s="87" t="n"/>
    </row>
    <row r="2974">
      <c r="A2974" s="13" t="n"/>
      <c r="B2974" s="14" t="n"/>
      <c r="C2974" s="14" t="n"/>
      <c r="D2974" s="14" t="n"/>
      <c r="E2974" s="13" t="n"/>
      <c r="F2974" s="13" t="n"/>
      <c r="G2974" s="14" t="n"/>
      <c r="H2974" s="15" t="n"/>
      <c r="I2974" s="15" t="n"/>
      <c r="J2974" s="40" t="n"/>
      <c r="K2974" s="15" t="n"/>
      <c r="L2974" s="15" t="n"/>
      <c r="M2974" s="15" t="n"/>
      <c r="N2974" s="14" t="n"/>
      <c r="O2974" s="13" t="n"/>
      <c r="P2974" s="14" t="n"/>
      <c r="Q2974" s="15">
        <f>IF(N2974="Sí",0,H2974-I2974-K2974)</f>
        <v/>
      </c>
      <c r="R2974" s="14">
        <f>F2974-TODAY()</f>
        <v/>
      </c>
      <c r="S2974" s="14">
        <f>IF(N2974="Sí","🟢 Pagado",IF(R2974&lt;0,"🔴 Vencido",IF(R2974&lt;=7,"🟡 Por vencer","")))</f>
        <v/>
      </c>
      <c r="T2974" s="88" t="n"/>
      <c r="U2974" s="89" t="n"/>
      <c r="V2974" s="89" t="n"/>
      <c r="W2974" s="89" t="n"/>
      <c r="X2974" s="87" t="n"/>
    </row>
    <row r="2975">
      <c r="A2975" s="13" t="n"/>
      <c r="B2975" s="14" t="n"/>
      <c r="C2975" s="14" t="n"/>
      <c r="D2975" s="14" t="n"/>
      <c r="E2975" s="13" t="n"/>
      <c r="F2975" s="13" t="n"/>
      <c r="G2975" s="14" t="n"/>
      <c r="H2975" s="15" t="n"/>
      <c r="I2975" s="15" t="n"/>
      <c r="J2975" s="40" t="n"/>
      <c r="K2975" s="15" t="n"/>
      <c r="L2975" s="15" t="n"/>
      <c r="M2975" s="15" t="n"/>
      <c r="N2975" s="14" t="n"/>
      <c r="O2975" s="13" t="n"/>
      <c r="P2975" s="14" t="n"/>
      <c r="Q2975" s="15">
        <f>IF(N2975="Sí",0,H2975-I2975-K2975)</f>
        <v/>
      </c>
      <c r="R2975" s="14">
        <f>F2975-TODAY()</f>
        <v/>
      </c>
      <c r="S2975" s="14">
        <f>IF(N2975="Sí","🟢 Pagado",IF(R2975&lt;0,"🔴 Vencido",IF(R2975&lt;=7,"🟡 Por vencer","")))</f>
        <v/>
      </c>
      <c r="T2975" s="88" t="n"/>
      <c r="U2975" s="89" t="n"/>
      <c r="V2975" s="89" t="n"/>
      <c r="W2975" s="89" t="n"/>
      <c r="X2975" s="87" t="n"/>
    </row>
    <row r="2976">
      <c r="A2976" s="13" t="n"/>
      <c r="B2976" s="14" t="n"/>
      <c r="C2976" s="14" t="n"/>
      <c r="D2976" s="14" t="n"/>
      <c r="E2976" s="13" t="n"/>
      <c r="F2976" s="13" t="n"/>
      <c r="G2976" s="14" t="n"/>
      <c r="H2976" s="15" t="n"/>
      <c r="I2976" s="15" t="n"/>
      <c r="J2976" s="40" t="n"/>
      <c r="K2976" s="15" t="n"/>
      <c r="L2976" s="15" t="n"/>
      <c r="M2976" s="15" t="n"/>
      <c r="N2976" s="14" t="n"/>
      <c r="O2976" s="13" t="n"/>
      <c r="P2976" s="14" t="n"/>
      <c r="Q2976" s="15">
        <f>IF(N2976="Sí",0,H2976-I2976-K2976)</f>
        <v/>
      </c>
      <c r="R2976" s="14">
        <f>F2976-TODAY()</f>
        <v/>
      </c>
      <c r="S2976" s="14">
        <f>IF(N2976="Sí","🟢 Pagado",IF(R2976&lt;0,"🔴 Vencido",IF(R2976&lt;=7,"🟡 Por vencer","")))</f>
        <v/>
      </c>
      <c r="T2976" s="88" t="n"/>
      <c r="U2976" s="89" t="n"/>
      <c r="V2976" s="89" t="n"/>
      <c r="W2976" s="89" t="n"/>
      <c r="X2976" s="87" t="n"/>
    </row>
    <row r="2977">
      <c r="A2977" s="13" t="n"/>
      <c r="B2977" s="14" t="n"/>
      <c r="C2977" s="14" t="n"/>
      <c r="D2977" s="14" t="n"/>
      <c r="E2977" s="13" t="n"/>
      <c r="F2977" s="13" t="n"/>
      <c r="G2977" s="14" t="n"/>
      <c r="H2977" s="15" t="n"/>
      <c r="I2977" s="15" t="n"/>
      <c r="J2977" s="40" t="n"/>
      <c r="K2977" s="15" t="n"/>
      <c r="L2977" s="15" t="n"/>
      <c r="M2977" s="15" t="n"/>
      <c r="N2977" s="14" t="n"/>
      <c r="O2977" s="13" t="n"/>
      <c r="P2977" s="14" t="n"/>
      <c r="Q2977" s="15">
        <f>IF(N2977="Sí",0,H2977-I2977-K2977)</f>
        <v/>
      </c>
      <c r="R2977" s="14">
        <f>F2977-TODAY()</f>
        <v/>
      </c>
      <c r="S2977" s="14">
        <f>IF(N2977="Sí","🟢 Pagado",IF(R2977&lt;0,"🔴 Vencido",IF(R2977&lt;=7,"🟡 Por vencer","")))</f>
        <v/>
      </c>
      <c r="T2977" s="88" t="n"/>
      <c r="U2977" s="89" t="n"/>
      <c r="V2977" s="89" t="n"/>
      <c r="W2977" s="89" t="n"/>
      <c r="X2977" s="87" t="n"/>
    </row>
    <row r="2978">
      <c r="A2978" s="13" t="n"/>
      <c r="B2978" s="14" t="n"/>
      <c r="C2978" s="14" t="n"/>
      <c r="D2978" s="14" t="n"/>
      <c r="E2978" s="13" t="n"/>
      <c r="F2978" s="13" t="n"/>
      <c r="G2978" s="14" t="n"/>
      <c r="H2978" s="15" t="n"/>
      <c r="I2978" s="15" t="n"/>
      <c r="J2978" s="40" t="n"/>
      <c r="K2978" s="15" t="n"/>
      <c r="L2978" s="15" t="n"/>
      <c r="M2978" s="15" t="n"/>
      <c r="N2978" s="14" t="n"/>
      <c r="O2978" s="13" t="n"/>
      <c r="P2978" s="14" t="n"/>
      <c r="Q2978" s="15">
        <f>IF(N2978="Sí",0,H2978-I2978-K2978)</f>
        <v/>
      </c>
      <c r="R2978" s="14">
        <f>F2978-TODAY()</f>
        <v/>
      </c>
      <c r="S2978" s="14">
        <f>IF(N2978="Sí","🟢 Pagado",IF(R2978&lt;0,"🔴 Vencido",IF(R2978&lt;=7,"🟡 Por vencer","")))</f>
        <v/>
      </c>
      <c r="T2978" s="88" t="n"/>
      <c r="U2978" s="89" t="n"/>
      <c r="V2978" s="89" t="n"/>
      <c r="W2978" s="89" t="n"/>
      <c r="X2978" s="87" t="n"/>
    </row>
    <row r="2979">
      <c r="A2979" s="13" t="n"/>
      <c r="B2979" s="14" t="n"/>
      <c r="C2979" s="14" t="n"/>
      <c r="D2979" s="14" t="n"/>
      <c r="E2979" s="13" t="n"/>
      <c r="F2979" s="13" t="n"/>
      <c r="G2979" s="14" t="n"/>
      <c r="H2979" s="15" t="n"/>
      <c r="I2979" s="15" t="n"/>
      <c r="J2979" s="40" t="n"/>
      <c r="K2979" s="15" t="n"/>
      <c r="L2979" s="15" t="n"/>
      <c r="M2979" s="15" t="n"/>
      <c r="N2979" s="14" t="n"/>
      <c r="O2979" s="13" t="n"/>
      <c r="P2979" s="14" t="n"/>
      <c r="Q2979" s="15">
        <f>IF(N2979="Sí",0,H2979-I2979-K2979)</f>
        <v/>
      </c>
      <c r="R2979" s="14">
        <f>F2979-TODAY()</f>
        <v/>
      </c>
      <c r="S2979" s="14">
        <f>IF(N2979="Sí","🟢 Pagado",IF(R2979&lt;0,"🔴 Vencido",IF(R2979&lt;=7,"🟡 Por vencer","")))</f>
        <v/>
      </c>
      <c r="T2979" s="88" t="n"/>
      <c r="U2979" s="89" t="n"/>
      <c r="V2979" s="89" t="n"/>
      <c r="W2979" s="89" t="n"/>
      <c r="X2979" s="87" t="n"/>
    </row>
    <row r="2980">
      <c r="A2980" s="13" t="n"/>
      <c r="B2980" s="14" t="n"/>
      <c r="C2980" s="14" t="n"/>
      <c r="D2980" s="14" t="n"/>
      <c r="E2980" s="13" t="n"/>
      <c r="F2980" s="13" t="n"/>
      <c r="G2980" s="14" t="n"/>
      <c r="H2980" s="15" t="n"/>
      <c r="I2980" s="15" t="n"/>
      <c r="J2980" s="40" t="n"/>
      <c r="K2980" s="15" t="n"/>
      <c r="L2980" s="15" t="n"/>
      <c r="M2980" s="15" t="n"/>
      <c r="N2980" s="14" t="n"/>
      <c r="O2980" s="13" t="n"/>
      <c r="P2980" s="14" t="n"/>
      <c r="Q2980" s="15">
        <f>IF(N2980="Sí",0,H2980-I2980-K2980)</f>
        <v/>
      </c>
      <c r="R2980" s="14">
        <f>F2980-TODAY()</f>
        <v/>
      </c>
      <c r="S2980" s="14">
        <f>IF(N2980="Sí","🟢 Pagado",IF(R2980&lt;0,"🔴 Vencido",IF(R2980&lt;=7,"🟡 Por vencer","")))</f>
        <v/>
      </c>
      <c r="T2980" s="88" t="n"/>
      <c r="U2980" s="89" t="n"/>
      <c r="V2980" s="89" t="n"/>
      <c r="W2980" s="89" t="n"/>
      <c r="X2980" s="87" t="n"/>
    </row>
    <row r="2981">
      <c r="A2981" s="13" t="n"/>
      <c r="B2981" s="14" t="n"/>
      <c r="C2981" s="14" t="n"/>
      <c r="D2981" s="14" t="n"/>
      <c r="E2981" s="13" t="n"/>
      <c r="F2981" s="13" t="n"/>
      <c r="G2981" s="14" t="n"/>
      <c r="H2981" s="15" t="n"/>
      <c r="I2981" s="15" t="n"/>
      <c r="J2981" s="40" t="n"/>
      <c r="K2981" s="15" t="n"/>
      <c r="L2981" s="15" t="n"/>
      <c r="M2981" s="15" t="n"/>
      <c r="N2981" s="14" t="n"/>
      <c r="O2981" s="13" t="n"/>
      <c r="P2981" s="14" t="n"/>
      <c r="Q2981" s="15">
        <f>IF(N2981="Sí",0,H2981-I2981-K2981)</f>
        <v/>
      </c>
      <c r="R2981" s="14">
        <f>F2981-TODAY()</f>
        <v/>
      </c>
      <c r="S2981" s="14">
        <f>IF(N2981="Sí","🟢 Pagado",IF(R2981&lt;0,"🔴 Vencido",IF(R2981&lt;=7,"🟡 Por vencer","")))</f>
        <v/>
      </c>
      <c r="T2981" s="88" t="n"/>
      <c r="U2981" s="89" t="n"/>
      <c r="V2981" s="89" t="n"/>
      <c r="W2981" s="89" t="n"/>
      <c r="X2981" s="87" t="n"/>
    </row>
    <row r="2982">
      <c r="A2982" s="13" t="n"/>
      <c r="B2982" s="14" t="n"/>
      <c r="C2982" s="14" t="n"/>
      <c r="D2982" s="14" t="n"/>
      <c r="E2982" s="13" t="n"/>
      <c r="F2982" s="13" t="n"/>
      <c r="G2982" s="14" t="n"/>
      <c r="H2982" s="15" t="n"/>
      <c r="I2982" s="15" t="n"/>
      <c r="J2982" s="40" t="n"/>
      <c r="K2982" s="15" t="n"/>
      <c r="L2982" s="15" t="n"/>
      <c r="M2982" s="15" t="n"/>
      <c r="N2982" s="14" t="n"/>
      <c r="O2982" s="13" t="n"/>
      <c r="P2982" s="14" t="n"/>
      <c r="Q2982" s="15">
        <f>IF(N2982="Sí",0,H2982-I2982-K2982)</f>
        <v/>
      </c>
      <c r="R2982" s="14">
        <f>F2982-TODAY()</f>
        <v/>
      </c>
      <c r="S2982" s="14">
        <f>IF(N2982="Sí","🟢 Pagado",IF(R2982&lt;0,"🔴 Vencido",IF(R2982&lt;=7,"🟡 Por vencer","")))</f>
        <v/>
      </c>
      <c r="T2982" s="88" t="n"/>
      <c r="U2982" s="89" t="n"/>
      <c r="V2982" s="89" t="n"/>
      <c r="W2982" s="89" t="n"/>
      <c r="X2982" s="87" t="n"/>
    </row>
    <row r="2983">
      <c r="A2983" s="13" t="n"/>
      <c r="B2983" s="14" t="n"/>
      <c r="C2983" s="14" t="n"/>
      <c r="D2983" s="14" t="n"/>
      <c r="E2983" s="13" t="n"/>
      <c r="F2983" s="13" t="n"/>
      <c r="G2983" s="14" t="n"/>
      <c r="H2983" s="15" t="n"/>
      <c r="I2983" s="15" t="n"/>
      <c r="J2983" s="40" t="n"/>
      <c r="K2983" s="15" t="n"/>
      <c r="L2983" s="15" t="n"/>
      <c r="M2983" s="15" t="n"/>
      <c r="N2983" s="14" t="n"/>
      <c r="O2983" s="13" t="n"/>
      <c r="P2983" s="14" t="n"/>
      <c r="Q2983" s="15">
        <f>IF(N2983="Sí",0,H2983-I2983-K2983)</f>
        <v/>
      </c>
      <c r="R2983" s="14">
        <f>F2983-TODAY()</f>
        <v/>
      </c>
      <c r="S2983" s="14">
        <f>IF(N2983="Sí","🟢 Pagado",IF(R2983&lt;0,"🔴 Vencido",IF(R2983&lt;=7,"🟡 Por vencer","")))</f>
        <v/>
      </c>
      <c r="T2983" s="88" t="n"/>
      <c r="U2983" s="89" t="n"/>
      <c r="V2983" s="89" t="n"/>
      <c r="W2983" s="89" t="n"/>
      <c r="X2983" s="87" t="n"/>
    </row>
    <row r="2984">
      <c r="A2984" s="13" t="n"/>
      <c r="B2984" s="14" t="n"/>
      <c r="C2984" s="14" t="n"/>
      <c r="D2984" s="14" t="n"/>
      <c r="E2984" s="13" t="n"/>
      <c r="F2984" s="13" t="n"/>
      <c r="G2984" s="14" t="n"/>
      <c r="H2984" s="15" t="n"/>
      <c r="I2984" s="15" t="n"/>
      <c r="J2984" s="40" t="n"/>
      <c r="K2984" s="15" t="n"/>
      <c r="L2984" s="15" t="n"/>
      <c r="M2984" s="15" t="n"/>
      <c r="N2984" s="14" t="n"/>
      <c r="O2984" s="13" t="n"/>
      <c r="P2984" s="14" t="n"/>
      <c r="Q2984" s="15">
        <f>IF(N2984="Sí",0,H2984-I2984-K2984)</f>
        <v/>
      </c>
      <c r="R2984" s="14">
        <f>F2984-TODAY()</f>
        <v/>
      </c>
      <c r="S2984" s="14">
        <f>IF(N2984="Sí","🟢 Pagado",IF(R2984&lt;0,"🔴 Vencido",IF(R2984&lt;=7,"🟡 Por vencer","")))</f>
        <v/>
      </c>
      <c r="T2984" s="88" t="n"/>
      <c r="U2984" s="89" t="n"/>
      <c r="V2984" s="89" t="n"/>
      <c r="W2984" s="89" t="n"/>
      <c r="X2984" s="87" t="n"/>
    </row>
    <row r="2985">
      <c r="A2985" s="13" t="n"/>
      <c r="B2985" s="14" t="n"/>
      <c r="C2985" s="14" t="n"/>
      <c r="D2985" s="14" t="n"/>
      <c r="E2985" s="13" t="n"/>
      <c r="F2985" s="13" t="n"/>
      <c r="G2985" s="14" t="n"/>
      <c r="H2985" s="15" t="n"/>
      <c r="I2985" s="15" t="n"/>
      <c r="J2985" s="40" t="n"/>
      <c r="K2985" s="15" t="n"/>
      <c r="L2985" s="15" t="n"/>
      <c r="M2985" s="15" t="n"/>
      <c r="N2985" s="14" t="n"/>
      <c r="O2985" s="13" t="n"/>
      <c r="P2985" s="14" t="n"/>
      <c r="Q2985" s="15">
        <f>IF(N2985="Sí",0,H2985-I2985-K2985)</f>
        <v/>
      </c>
      <c r="R2985" s="14">
        <f>F2985-TODAY()</f>
        <v/>
      </c>
      <c r="S2985" s="14">
        <f>IF(N2985="Sí","🟢 Pagado",IF(R2985&lt;0,"🔴 Vencido",IF(R2985&lt;=7,"🟡 Por vencer","")))</f>
        <v/>
      </c>
      <c r="T2985" s="88" t="n"/>
      <c r="U2985" s="89" t="n"/>
      <c r="V2985" s="89" t="n"/>
      <c r="W2985" s="89" t="n"/>
      <c r="X2985" s="87" t="n"/>
    </row>
    <row r="2986">
      <c r="A2986" s="13" t="n"/>
      <c r="B2986" s="14" t="n"/>
      <c r="C2986" s="14" t="n"/>
      <c r="D2986" s="14" t="n"/>
      <c r="E2986" s="13" t="n"/>
      <c r="F2986" s="13" t="n"/>
      <c r="G2986" s="14" t="n"/>
      <c r="H2986" s="15" t="n"/>
      <c r="I2986" s="15" t="n"/>
      <c r="J2986" s="40" t="n"/>
      <c r="K2986" s="15" t="n"/>
      <c r="L2986" s="15" t="n"/>
      <c r="M2986" s="15" t="n"/>
      <c r="N2986" s="14" t="n"/>
      <c r="O2986" s="13" t="n"/>
      <c r="P2986" s="14" t="n"/>
      <c r="Q2986" s="15">
        <f>IF(N2986="Sí",0,H2986-I2986-K2986)</f>
        <v/>
      </c>
      <c r="R2986" s="14">
        <f>F2986-TODAY()</f>
        <v/>
      </c>
      <c r="S2986" s="14">
        <f>IF(N2986="Sí","🟢 Pagado",IF(R2986&lt;0,"🔴 Vencido",IF(R2986&lt;=7,"🟡 Por vencer","")))</f>
        <v/>
      </c>
      <c r="T2986" s="88" t="n"/>
      <c r="U2986" s="89" t="n"/>
      <c r="V2986" s="89" t="n"/>
      <c r="W2986" s="89" t="n"/>
      <c r="X2986" s="87" t="n"/>
    </row>
    <row r="2987">
      <c r="A2987" s="13" t="n"/>
      <c r="B2987" s="14" t="n"/>
      <c r="C2987" s="14" t="n"/>
      <c r="D2987" s="14" t="n"/>
      <c r="E2987" s="13" t="n"/>
      <c r="F2987" s="13" t="n"/>
      <c r="G2987" s="14" t="n"/>
      <c r="H2987" s="15" t="n"/>
      <c r="I2987" s="15" t="n"/>
      <c r="J2987" s="40" t="n"/>
      <c r="K2987" s="15" t="n"/>
      <c r="L2987" s="15" t="n"/>
      <c r="M2987" s="15" t="n"/>
      <c r="N2987" s="14" t="n"/>
      <c r="O2987" s="13" t="n"/>
      <c r="P2987" s="14" t="n"/>
      <c r="Q2987" s="15">
        <f>IF(N2987="Sí",0,H2987-I2987-K2987)</f>
        <v/>
      </c>
      <c r="R2987" s="14">
        <f>F2987-TODAY()</f>
        <v/>
      </c>
      <c r="S2987" s="14">
        <f>IF(N2987="Sí","🟢 Pagado",IF(R2987&lt;0,"🔴 Vencido",IF(R2987&lt;=7,"🟡 Por vencer","")))</f>
        <v/>
      </c>
      <c r="T2987" s="88" t="n"/>
      <c r="U2987" s="89" t="n"/>
      <c r="V2987" s="89" t="n"/>
      <c r="W2987" s="89" t="n"/>
      <c r="X2987" s="87" t="n"/>
    </row>
    <row r="2988">
      <c r="A2988" s="13" t="n"/>
      <c r="B2988" s="14" t="n"/>
      <c r="C2988" s="14" t="n"/>
      <c r="D2988" s="14" t="n"/>
      <c r="E2988" s="13" t="n"/>
      <c r="F2988" s="13" t="n"/>
      <c r="G2988" s="14" t="n"/>
      <c r="H2988" s="15" t="n"/>
      <c r="I2988" s="15" t="n"/>
      <c r="J2988" s="40" t="n"/>
      <c r="K2988" s="15" t="n"/>
      <c r="L2988" s="15" t="n"/>
      <c r="M2988" s="15" t="n"/>
      <c r="N2988" s="14" t="n"/>
      <c r="O2988" s="13" t="n"/>
      <c r="P2988" s="14" t="n"/>
      <c r="Q2988" s="15">
        <f>IF(N2988="Sí",0,H2988-I2988-K2988)</f>
        <v/>
      </c>
      <c r="R2988" s="14">
        <f>F2988-TODAY()</f>
        <v/>
      </c>
      <c r="S2988" s="14">
        <f>IF(N2988="Sí","🟢 Pagado",IF(R2988&lt;0,"🔴 Vencido",IF(R2988&lt;=7,"🟡 Por vencer","")))</f>
        <v/>
      </c>
      <c r="T2988" s="88" t="n"/>
      <c r="U2988" s="89" t="n"/>
      <c r="V2988" s="89" t="n"/>
      <c r="W2988" s="89" t="n"/>
      <c r="X2988" s="87" t="n"/>
    </row>
    <row r="2989">
      <c r="A2989" s="13" t="n"/>
      <c r="B2989" s="14" t="n"/>
      <c r="C2989" s="14" t="n"/>
      <c r="D2989" s="14" t="n"/>
      <c r="E2989" s="13" t="n"/>
      <c r="F2989" s="13" t="n"/>
      <c r="G2989" s="14" t="n"/>
      <c r="H2989" s="15" t="n"/>
      <c r="I2989" s="15" t="n"/>
      <c r="J2989" s="40" t="n"/>
      <c r="K2989" s="15" t="n"/>
      <c r="L2989" s="15" t="n"/>
      <c r="M2989" s="15" t="n"/>
      <c r="N2989" s="14" t="n"/>
      <c r="O2989" s="13" t="n"/>
      <c r="P2989" s="14" t="n"/>
      <c r="Q2989" s="15">
        <f>IF(N2989="Sí",0,H2989-I2989-K2989)</f>
        <v/>
      </c>
      <c r="R2989" s="14">
        <f>F2989-TODAY()</f>
        <v/>
      </c>
      <c r="S2989" s="14">
        <f>IF(N2989="Sí","🟢 Pagado",IF(R2989&lt;0,"🔴 Vencido",IF(R2989&lt;=7,"🟡 Por vencer","")))</f>
        <v/>
      </c>
      <c r="T2989" s="88" t="n"/>
      <c r="U2989" s="89" t="n"/>
      <c r="V2989" s="89" t="n"/>
      <c r="W2989" s="89" t="n"/>
      <c r="X2989" s="87" t="n"/>
    </row>
    <row r="2990">
      <c r="A2990" s="13" t="n"/>
      <c r="B2990" s="14" t="n"/>
      <c r="C2990" s="14" t="n"/>
      <c r="D2990" s="14" t="n"/>
      <c r="E2990" s="13" t="n"/>
      <c r="F2990" s="13" t="n"/>
      <c r="G2990" s="14" t="n"/>
      <c r="H2990" s="15" t="n"/>
      <c r="I2990" s="15" t="n"/>
      <c r="J2990" s="40" t="n"/>
      <c r="K2990" s="15" t="n"/>
      <c r="L2990" s="15" t="n"/>
      <c r="M2990" s="15" t="n"/>
      <c r="N2990" s="14" t="n"/>
      <c r="O2990" s="13" t="n"/>
      <c r="P2990" s="14" t="n"/>
      <c r="Q2990" s="15">
        <f>IF(N2990="Sí",0,H2990-I2990-K2990)</f>
        <v/>
      </c>
      <c r="R2990" s="14">
        <f>F2990-TODAY()</f>
        <v/>
      </c>
      <c r="S2990" s="14">
        <f>IF(N2990="Sí","🟢 Pagado",IF(R2990&lt;0,"🔴 Vencido",IF(R2990&lt;=7,"🟡 Por vencer","")))</f>
        <v/>
      </c>
      <c r="T2990" s="88" t="n"/>
      <c r="U2990" s="89" t="n"/>
      <c r="V2990" s="89" t="n"/>
      <c r="W2990" s="89" t="n"/>
      <c r="X2990" s="87" t="n"/>
    </row>
    <row r="2991">
      <c r="A2991" s="13" t="n"/>
      <c r="B2991" s="14" t="n"/>
      <c r="C2991" s="14" t="n"/>
      <c r="D2991" s="14" t="n"/>
      <c r="E2991" s="13" t="n"/>
      <c r="F2991" s="13" t="n"/>
      <c r="G2991" s="14" t="n"/>
      <c r="H2991" s="15" t="n"/>
      <c r="I2991" s="15" t="n"/>
      <c r="J2991" s="40" t="n"/>
      <c r="K2991" s="15" t="n"/>
      <c r="L2991" s="15" t="n"/>
      <c r="M2991" s="15" t="n"/>
      <c r="N2991" s="14" t="n"/>
      <c r="O2991" s="13" t="n"/>
      <c r="P2991" s="14" t="n"/>
      <c r="Q2991" s="15">
        <f>IF(N2991="Sí",0,H2991-I2991-K2991)</f>
        <v/>
      </c>
      <c r="R2991" s="14">
        <f>F2991-TODAY()</f>
        <v/>
      </c>
      <c r="S2991" s="14">
        <f>IF(N2991="Sí","🟢 Pagado",IF(R2991&lt;0,"🔴 Vencido",IF(R2991&lt;=7,"🟡 Por vencer","")))</f>
        <v/>
      </c>
      <c r="T2991" s="88" t="n"/>
      <c r="U2991" s="89" t="n"/>
      <c r="V2991" s="89" t="n"/>
      <c r="W2991" s="89" t="n"/>
      <c r="X2991" s="87" t="n"/>
    </row>
    <row r="2992">
      <c r="A2992" s="13" t="n"/>
      <c r="B2992" s="14" t="n"/>
      <c r="C2992" s="14" t="n"/>
      <c r="D2992" s="14" t="n"/>
      <c r="E2992" s="13" t="n"/>
      <c r="F2992" s="13" t="n"/>
      <c r="G2992" s="14" t="n"/>
      <c r="H2992" s="15" t="n"/>
      <c r="I2992" s="15" t="n"/>
      <c r="J2992" s="40" t="n"/>
      <c r="K2992" s="15" t="n"/>
      <c r="L2992" s="15" t="n"/>
      <c r="M2992" s="15" t="n"/>
      <c r="N2992" s="14" t="n"/>
      <c r="O2992" s="13" t="n"/>
      <c r="P2992" s="14" t="n"/>
      <c r="Q2992" s="15">
        <f>IF(N2992="Sí",0,H2992-I2992-K2992)</f>
        <v/>
      </c>
      <c r="R2992" s="14">
        <f>F2992-TODAY()</f>
        <v/>
      </c>
      <c r="S2992" s="14">
        <f>IF(N2992="Sí","🟢 Pagado",IF(R2992&lt;0,"🔴 Vencido",IF(R2992&lt;=7,"🟡 Por vencer","")))</f>
        <v/>
      </c>
      <c r="T2992" s="88" t="n"/>
      <c r="U2992" s="89" t="n"/>
      <c r="V2992" s="89" t="n"/>
      <c r="W2992" s="89" t="n"/>
      <c r="X2992" s="87" t="n"/>
    </row>
    <row r="2993">
      <c r="A2993" s="13" t="n"/>
      <c r="B2993" s="14" t="n"/>
      <c r="C2993" s="14" t="n"/>
      <c r="D2993" s="14" t="n"/>
      <c r="E2993" s="13" t="n"/>
      <c r="F2993" s="13" t="n"/>
      <c r="G2993" s="14" t="n"/>
      <c r="H2993" s="15" t="n"/>
      <c r="I2993" s="15" t="n"/>
      <c r="J2993" s="40" t="n"/>
      <c r="K2993" s="15" t="n"/>
      <c r="L2993" s="15" t="n"/>
      <c r="M2993" s="15" t="n"/>
      <c r="N2993" s="14" t="n"/>
      <c r="O2993" s="13" t="n"/>
      <c r="P2993" s="14" t="n"/>
      <c r="Q2993" s="15">
        <f>IF(N2993="Sí",0,H2993-I2993-K2993)</f>
        <v/>
      </c>
      <c r="R2993" s="14">
        <f>F2993-TODAY()</f>
        <v/>
      </c>
      <c r="S2993" s="14">
        <f>IF(N2993="Sí","🟢 Pagado",IF(R2993&lt;0,"🔴 Vencido",IF(R2993&lt;=7,"🟡 Por vencer","")))</f>
        <v/>
      </c>
      <c r="T2993" s="88" t="n"/>
      <c r="U2993" s="89" t="n"/>
      <c r="V2993" s="89" t="n"/>
      <c r="W2993" s="89" t="n"/>
      <c r="X2993" s="87" t="n"/>
    </row>
    <row r="2994">
      <c r="A2994" s="13" t="n"/>
      <c r="B2994" s="14" t="n"/>
      <c r="C2994" s="14" t="n"/>
      <c r="D2994" s="14" t="n"/>
      <c r="E2994" s="13" t="n"/>
      <c r="F2994" s="13" t="n"/>
      <c r="G2994" s="14" t="n"/>
      <c r="H2994" s="15" t="n"/>
      <c r="I2994" s="15" t="n"/>
      <c r="J2994" s="40" t="n"/>
      <c r="K2994" s="15" t="n"/>
      <c r="L2994" s="15" t="n"/>
      <c r="M2994" s="15" t="n"/>
      <c r="N2994" s="14" t="n"/>
      <c r="O2994" s="13" t="n"/>
      <c r="P2994" s="14" t="n"/>
      <c r="Q2994" s="15">
        <f>IF(N2994="Sí",0,H2994-I2994-K2994)</f>
        <v/>
      </c>
      <c r="R2994" s="14">
        <f>F2994-TODAY()</f>
        <v/>
      </c>
      <c r="S2994" s="14">
        <f>IF(N2994="Sí","🟢 Pagado",IF(R2994&lt;0,"🔴 Vencido",IF(R2994&lt;=7,"🟡 Por vencer","")))</f>
        <v/>
      </c>
      <c r="T2994" s="88" t="n"/>
      <c r="U2994" s="89" t="n"/>
      <c r="V2994" s="89" t="n"/>
      <c r="W2994" s="89" t="n"/>
      <c r="X2994" s="87" t="n"/>
    </row>
    <row r="2995">
      <c r="A2995" s="13" t="n"/>
      <c r="B2995" s="14" t="n"/>
      <c r="C2995" s="14" t="n"/>
      <c r="D2995" s="14" t="n"/>
      <c r="E2995" s="13" t="n"/>
      <c r="F2995" s="13" t="n"/>
      <c r="G2995" s="14" t="n"/>
      <c r="H2995" s="15" t="n"/>
      <c r="I2995" s="15" t="n"/>
      <c r="J2995" s="40" t="n"/>
      <c r="K2995" s="15" t="n"/>
      <c r="L2995" s="15" t="n"/>
      <c r="M2995" s="15" t="n"/>
      <c r="N2995" s="14" t="n"/>
      <c r="O2995" s="13" t="n"/>
      <c r="P2995" s="14" t="n"/>
      <c r="Q2995" s="15">
        <f>IF(N2995="Sí",0,H2995-I2995-K2995)</f>
        <v/>
      </c>
      <c r="R2995" s="14">
        <f>F2995-TODAY()</f>
        <v/>
      </c>
      <c r="S2995" s="14">
        <f>IF(N2995="Sí","🟢 Pagado",IF(R2995&lt;0,"🔴 Vencido",IF(R2995&lt;=7,"🟡 Por vencer","")))</f>
        <v/>
      </c>
      <c r="T2995" s="88" t="n"/>
      <c r="U2995" s="89" t="n"/>
      <c r="V2995" s="89" t="n"/>
      <c r="W2995" s="89" t="n"/>
      <c r="X2995" s="87" t="n"/>
    </row>
    <row r="2996">
      <c r="A2996" s="13" t="n"/>
      <c r="B2996" s="14" t="n"/>
      <c r="C2996" s="14" t="n"/>
      <c r="D2996" s="14" t="n"/>
      <c r="E2996" s="13" t="n"/>
      <c r="F2996" s="13" t="n"/>
      <c r="G2996" s="14" t="n"/>
      <c r="H2996" s="15" t="n"/>
      <c r="I2996" s="15" t="n"/>
      <c r="J2996" s="40" t="n"/>
      <c r="K2996" s="15" t="n"/>
      <c r="L2996" s="15" t="n"/>
      <c r="M2996" s="15" t="n"/>
      <c r="N2996" s="14" t="n"/>
      <c r="O2996" s="13" t="n"/>
      <c r="P2996" s="14" t="n"/>
      <c r="Q2996" s="15">
        <f>IF(N2996="Sí",0,H2996-I2996-K2996)</f>
        <v/>
      </c>
      <c r="R2996" s="14">
        <f>F2996-TODAY()</f>
        <v/>
      </c>
      <c r="S2996" s="14">
        <f>IF(N2996="Sí","🟢 Pagado",IF(R2996&lt;0,"🔴 Vencido",IF(R2996&lt;=7,"🟡 Por vencer","")))</f>
        <v/>
      </c>
      <c r="T2996" s="88" t="n"/>
      <c r="U2996" s="89" t="n"/>
      <c r="V2996" s="89" t="n"/>
      <c r="W2996" s="89" t="n"/>
      <c r="X2996" s="87" t="n"/>
    </row>
    <row r="2997">
      <c r="A2997" s="13" t="n"/>
      <c r="B2997" s="14" t="n"/>
      <c r="C2997" s="14" t="n"/>
      <c r="D2997" s="14" t="n"/>
      <c r="E2997" s="13" t="n"/>
      <c r="F2997" s="13" t="n"/>
      <c r="G2997" s="14" t="n"/>
      <c r="H2997" s="15" t="n"/>
      <c r="I2997" s="15" t="n"/>
      <c r="J2997" s="40" t="n"/>
      <c r="K2997" s="15" t="n"/>
      <c r="L2997" s="15" t="n"/>
      <c r="M2997" s="15" t="n"/>
      <c r="N2997" s="14" t="n"/>
      <c r="O2997" s="13" t="n"/>
      <c r="P2997" s="14" t="n"/>
      <c r="Q2997" s="15">
        <f>IF(N2997="Sí",0,H2997-I2997-K2997)</f>
        <v/>
      </c>
      <c r="R2997" s="14">
        <f>F2997-TODAY()</f>
        <v/>
      </c>
      <c r="S2997" s="14">
        <f>IF(N2997="Sí","🟢 Pagado",IF(R2997&lt;0,"🔴 Vencido",IF(R2997&lt;=7,"🟡 Por vencer","")))</f>
        <v/>
      </c>
      <c r="T2997" s="88" t="n"/>
      <c r="U2997" s="89" t="n"/>
      <c r="V2997" s="89" t="n"/>
      <c r="W2997" s="89" t="n"/>
      <c r="X2997" s="87" t="n"/>
    </row>
    <row r="2998">
      <c r="A2998" s="13" t="n"/>
      <c r="B2998" s="14" t="n"/>
      <c r="C2998" s="14" t="n"/>
      <c r="D2998" s="14" t="n"/>
      <c r="E2998" s="13" t="n"/>
      <c r="F2998" s="13" t="n"/>
      <c r="G2998" s="14" t="n"/>
      <c r="H2998" s="15" t="n"/>
      <c r="I2998" s="15" t="n"/>
      <c r="J2998" s="40" t="n"/>
      <c r="K2998" s="15" t="n"/>
      <c r="L2998" s="15" t="n"/>
      <c r="M2998" s="15" t="n"/>
      <c r="N2998" s="14" t="n"/>
      <c r="O2998" s="13" t="n"/>
      <c r="P2998" s="14" t="n"/>
      <c r="Q2998" s="15">
        <f>IF(N2998="Sí",0,H2998-I2998-K2998)</f>
        <v/>
      </c>
      <c r="R2998" s="14">
        <f>F2998-TODAY()</f>
        <v/>
      </c>
      <c r="S2998" s="14">
        <f>IF(N2998="Sí","🟢 Pagado",IF(R2998&lt;0,"🔴 Vencido",IF(R2998&lt;=7,"🟡 Por vencer","")))</f>
        <v/>
      </c>
      <c r="T2998" s="88" t="n"/>
      <c r="U2998" s="89" t="n"/>
      <c r="V2998" s="89" t="n"/>
      <c r="W2998" s="89" t="n"/>
      <c r="X2998" s="87" t="n"/>
    </row>
    <row r="2999">
      <c r="A2999" s="13" t="n"/>
      <c r="B2999" s="14" t="n"/>
      <c r="C2999" s="14" t="n"/>
      <c r="D2999" s="14" t="n"/>
      <c r="E2999" s="13" t="n"/>
      <c r="F2999" s="13" t="n"/>
      <c r="G2999" s="14" t="n"/>
      <c r="H2999" s="15" t="n"/>
      <c r="I2999" s="15" t="n"/>
      <c r="J2999" s="40" t="n"/>
      <c r="K2999" s="15" t="n"/>
      <c r="L2999" s="15" t="n"/>
      <c r="M2999" s="15" t="n"/>
      <c r="N2999" s="14" t="n"/>
      <c r="O2999" s="13" t="n"/>
      <c r="P2999" s="14" t="n"/>
      <c r="Q2999" s="15">
        <f>IF(N2999="Sí",0,H2999-I2999-K2999)</f>
        <v/>
      </c>
      <c r="R2999" s="14">
        <f>F2999-TODAY()</f>
        <v/>
      </c>
      <c r="S2999" s="14">
        <f>IF(N2999="Sí","🟢 Pagado",IF(R2999&lt;0,"🔴 Vencido",IF(R2999&lt;=7,"🟡 Por vencer","")))</f>
        <v/>
      </c>
      <c r="T2999" s="88" t="n"/>
      <c r="U2999" s="89" t="n"/>
      <c r="V2999" s="89" t="n"/>
      <c r="W2999" s="89" t="n"/>
      <c r="X2999" s="87" t="n"/>
    </row>
    <row r="3000">
      <c r="A3000" s="13" t="n"/>
      <c r="B3000" s="14" t="n"/>
      <c r="C3000" s="14" t="n"/>
      <c r="D3000" s="14" t="n"/>
      <c r="E3000" s="13" t="n"/>
      <c r="F3000" s="13" t="n"/>
      <c r="G3000" s="14" t="n"/>
      <c r="H3000" s="15" t="n"/>
      <c r="I3000" s="15" t="n"/>
      <c r="J3000" s="40" t="n"/>
      <c r="K3000" s="15" t="n"/>
      <c r="L3000" s="15" t="n"/>
      <c r="M3000" s="15" t="n"/>
      <c r="N3000" s="14" t="n"/>
      <c r="O3000" s="13" t="n"/>
      <c r="P3000" s="14" t="n"/>
      <c r="Q3000" s="15">
        <f>IF(N3000="Sí",0,H3000-I3000-K3000)</f>
        <v/>
      </c>
      <c r="R3000" s="14">
        <f>F3000-TODAY()</f>
        <v/>
      </c>
      <c r="S3000" s="14">
        <f>IF(N3000="Sí","🟢 Pagado",IF(R3000&lt;0,"🔴 Vencido",IF(R3000&lt;=7,"🟡 Por vencer","")))</f>
        <v/>
      </c>
      <c r="T3000" s="88" t="n"/>
      <c r="U3000" s="89" t="n"/>
      <c r="V3000" s="89" t="n"/>
      <c r="W3000" s="89" t="n"/>
      <c r="X3000" s="87" t="n"/>
    </row>
    <row r="3001">
      <c r="A3001" s="13" t="n"/>
      <c r="B3001" s="14" t="n"/>
      <c r="C3001" s="14" t="n"/>
      <c r="D3001" s="14" t="n"/>
      <c r="E3001" s="13" t="n"/>
      <c r="F3001" s="13" t="n"/>
      <c r="G3001" s="14" t="n"/>
      <c r="H3001" s="15" t="n"/>
      <c r="I3001" s="15" t="n"/>
      <c r="J3001" s="40" t="n"/>
      <c r="K3001" s="15" t="n"/>
      <c r="L3001" s="15" t="n"/>
      <c r="M3001" s="15" t="n"/>
      <c r="N3001" s="14" t="n"/>
      <c r="O3001" s="13" t="n"/>
      <c r="P3001" s="14" t="n"/>
      <c r="Q3001" s="15">
        <f>IF(N3001="Sí",0,H3001-I3001-K3001)</f>
        <v/>
      </c>
      <c r="R3001" s="14">
        <f>F3001-TODAY()</f>
        <v/>
      </c>
      <c r="S3001" s="14">
        <f>IF(N3001="Sí","🟢 Pagado",IF(R3001&lt;0,"🔴 Vencido",IF(R3001&lt;=7,"🟡 Por vencer","")))</f>
        <v/>
      </c>
      <c r="T3001" s="88" t="n"/>
      <c r="U3001" s="89" t="n"/>
      <c r="V3001" s="89" t="n"/>
      <c r="W3001" s="89" t="n"/>
      <c r="X3001" s="87" t="n"/>
    </row>
    <row r="3002">
      <c r="A3002" s="13" t="n"/>
      <c r="B3002" s="14" t="n"/>
      <c r="C3002" s="14" t="n"/>
      <c r="D3002" s="14" t="n"/>
      <c r="E3002" s="13" t="n"/>
      <c r="F3002" s="13" t="n"/>
      <c r="G3002" s="14" t="n"/>
      <c r="H3002" s="15" t="n"/>
      <c r="I3002" s="15" t="n"/>
      <c r="J3002" s="40" t="n"/>
      <c r="K3002" s="15" t="n"/>
      <c r="L3002" s="15" t="n"/>
      <c r="M3002" s="15" t="n"/>
      <c r="N3002" s="14" t="n"/>
      <c r="O3002" s="13" t="n"/>
      <c r="P3002" s="14" t="n"/>
      <c r="Q3002" s="15">
        <f>IF(N3002="Sí",0,H3002-I3002-K3002)</f>
        <v/>
      </c>
      <c r="R3002" s="14">
        <f>F3002-TODAY()</f>
        <v/>
      </c>
      <c r="S3002" s="14">
        <f>IF(N3002="Sí","🟢 Pagado",IF(R3002&lt;0,"🔴 Vencido",IF(R3002&lt;=7,"🟡 Por vencer","")))</f>
        <v/>
      </c>
      <c r="T3002" s="88" t="n"/>
      <c r="U3002" s="89" t="n"/>
      <c r="V3002" s="89" t="n"/>
      <c r="W3002" s="89" t="n"/>
      <c r="X3002" s="87" t="n"/>
    </row>
    <row r="3003">
      <c r="A3003" s="13" t="n"/>
      <c r="B3003" s="14" t="n"/>
      <c r="C3003" s="14" t="n"/>
      <c r="D3003" s="14" t="n"/>
      <c r="E3003" s="13" t="n"/>
      <c r="F3003" s="13" t="n"/>
      <c r="G3003" s="14" t="n"/>
      <c r="H3003" s="15" t="n"/>
      <c r="I3003" s="15" t="n"/>
      <c r="J3003" s="40" t="n"/>
      <c r="K3003" s="15" t="n"/>
      <c r="L3003" s="15" t="n"/>
      <c r="M3003" s="15" t="n"/>
      <c r="N3003" s="14" t="n"/>
      <c r="O3003" s="13" t="n"/>
      <c r="P3003" s="14" t="n"/>
      <c r="Q3003" s="15">
        <f>IF(N3003="Sí",0,H3003-I3003-K3003)</f>
        <v/>
      </c>
      <c r="R3003" s="14">
        <f>F3003-TODAY()</f>
        <v/>
      </c>
      <c r="S3003" s="14">
        <f>IF(N3003="Sí","🟢 Pagado",IF(R3003&lt;0,"🔴 Vencido",IF(R3003&lt;=7,"🟡 Por vencer","")))</f>
        <v/>
      </c>
      <c r="T3003" s="88" t="n"/>
      <c r="U3003" s="89" t="n"/>
      <c r="V3003" s="89" t="n"/>
      <c r="W3003" s="89" t="n"/>
      <c r="X3003" s="87" t="n"/>
    </row>
    <row r="3004">
      <c r="A3004" s="13" t="n"/>
      <c r="B3004" s="14" t="n"/>
      <c r="C3004" s="14" t="n"/>
      <c r="D3004" s="14" t="n"/>
      <c r="E3004" s="13" t="n"/>
      <c r="F3004" s="13" t="n"/>
      <c r="G3004" s="14" t="n"/>
      <c r="H3004" s="15" t="n"/>
      <c r="I3004" s="15" t="n"/>
      <c r="J3004" s="40" t="n"/>
      <c r="K3004" s="15" t="n"/>
      <c r="L3004" s="15" t="n"/>
      <c r="M3004" s="15" t="n"/>
      <c r="N3004" s="14" t="n"/>
      <c r="O3004" s="13" t="n"/>
      <c r="P3004" s="14" t="n"/>
      <c r="Q3004" s="15">
        <f>IF(N3004="Sí",0,H3004-I3004-K3004)</f>
        <v/>
      </c>
      <c r="R3004" s="14">
        <f>F3004-TODAY()</f>
        <v/>
      </c>
      <c r="S3004" s="14">
        <f>IF(N3004="Sí","🟢 Pagado",IF(R3004&lt;0,"🔴 Vencido",IF(R3004&lt;=7,"🟡 Por vencer","")))</f>
        <v/>
      </c>
      <c r="T3004" s="88" t="n"/>
      <c r="U3004" s="89" t="n"/>
      <c r="V3004" s="89" t="n"/>
      <c r="W3004" s="89" t="n"/>
      <c r="X3004" s="87" t="n"/>
    </row>
    <row r="3005">
      <c r="A3005" s="13" t="n"/>
      <c r="B3005" s="14" t="n"/>
      <c r="C3005" s="14" t="n"/>
      <c r="D3005" s="14" t="n"/>
      <c r="E3005" s="13" t="n"/>
      <c r="F3005" s="13" t="n"/>
      <c r="G3005" s="14" t="n"/>
      <c r="H3005" s="15" t="n"/>
      <c r="I3005" s="15" t="n"/>
      <c r="J3005" s="40" t="n"/>
      <c r="K3005" s="15" t="n"/>
      <c r="L3005" s="15" t="n"/>
      <c r="M3005" s="15" t="n"/>
      <c r="N3005" s="14" t="n"/>
      <c r="O3005" s="13" t="n"/>
      <c r="P3005" s="14" t="n"/>
      <c r="Q3005" s="15">
        <f>IF(N3005="Sí",0,H3005-I3005-K3005)</f>
        <v/>
      </c>
      <c r="R3005" s="14">
        <f>F3005-TODAY()</f>
        <v/>
      </c>
      <c r="S3005" s="14">
        <f>IF(N3005="Sí","🟢 Pagado",IF(R3005&lt;0,"🔴 Vencido",IF(R3005&lt;=7,"🟡 Por vencer","")))</f>
        <v/>
      </c>
      <c r="T3005" s="88" t="n"/>
      <c r="U3005" s="89" t="n"/>
      <c r="V3005" s="89" t="n"/>
      <c r="W3005" s="89" t="n"/>
      <c r="X3005" s="87" t="n"/>
    </row>
    <row r="3006">
      <c r="A3006" s="13" t="n"/>
      <c r="B3006" s="14" t="n"/>
      <c r="C3006" s="14" t="n"/>
      <c r="D3006" s="14" t="n"/>
      <c r="E3006" s="13" t="n"/>
      <c r="F3006" s="13" t="n"/>
      <c r="G3006" s="14" t="n"/>
      <c r="H3006" s="15" t="n"/>
      <c r="I3006" s="15" t="n"/>
      <c r="J3006" s="40" t="n"/>
      <c r="K3006" s="15" t="n"/>
      <c r="L3006" s="15" t="n"/>
      <c r="M3006" s="15" t="n"/>
      <c r="N3006" s="14" t="n"/>
      <c r="O3006" s="13" t="n"/>
      <c r="P3006" s="14" t="n"/>
      <c r="Q3006" s="15">
        <f>IF(N3006="Sí",0,H3006-I3006-K3006)</f>
        <v/>
      </c>
      <c r="R3006" s="14">
        <f>F3006-TODAY()</f>
        <v/>
      </c>
      <c r="S3006" s="14">
        <f>IF(N3006="Sí","🟢 Pagado",IF(R3006&lt;0,"🔴 Vencido",IF(R3006&lt;=7,"🟡 Por vencer","")))</f>
        <v/>
      </c>
      <c r="T3006" s="88" t="n"/>
      <c r="U3006" s="89" t="n"/>
      <c r="V3006" s="89" t="n"/>
      <c r="W3006" s="89" t="n"/>
      <c r="X3006" s="87" t="n"/>
    </row>
    <row r="3007">
      <c r="A3007" s="13" t="n"/>
      <c r="B3007" s="14" t="n"/>
      <c r="C3007" s="14" t="n"/>
      <c r="D3007" s="14" t="n"/>
      <c r="E3007" s="13" t="n"/>
      <c r="F3007" s="13" t="n"/>
      <c r="G3007" s="14" t="n"/>
      <c r="H3007" s="15" t="n"/>
      <c r="I3007" s="15" t="n"/>
      <c r="J3007" s="40" t="n"/>
      <c r="K3007" s="15" t="n"/>
      <c r="L3007" s="15" t="n"/>
      <c r="M3007" s="15" t="n"/>
      <c r="N3007" s="14" t="n"/>
      <c r="O3007" s="13" t="n"/>
      <c r="P3007" s="14" t="n"/>
      <c r="Q3007" s="15">
        <f>IF(N3007="Sí",0,H3007-I3007-K3007)</f>
        <v/>
      </c>
      <c r="R3007" s="14">
        <f>F3007-TODAY()</f>
        <v/>
      </c>
      <c r="S3007" s="14">
        <f>IF(N3007="Sí","🟢 Pagado",IF(R3007&lt;0,"🔴 Vencido",IF(R3007&lt;=7,"🟡 Por vencer","")))</f>
        <v/>
      </c>
      <c r="T3007" s="88" t="n"/>
      <c r="U3007" s="89" t="n"/>
      <c r="V3007" s="89" t="n"/>
      <c r="W3007" s="89" t="n"/>
      <c r="X3007" s="87" t="n"/>
    </row>
    <row r="3008">
      <c r="A3008" s="13" t="n"/>
      <c r="B3008" s="14" t="n"/>
      <c r="C3008" s="14" t="n"/>
      <c r="D3008" s="14" t="n"/>
      <c r="E3008" s="13" t="n"/>
      <c r="F3008" s="13" t="n"/>
      <c r="G3008" s="14" t="n"/>
      <c r="H3008" s="15" t="n"/>
      <c r="I3008" s="15" t="n"/>
      <c r="J3008" s="40" t="n"/>
      <c r="K3008" s="15" t="n"/>
      <c r="L3008" s="15" t="n"/>
      <c r="M3008" s="15" t="n"/>
      <c r="N3008" s="14" t="n"/>
      <c r="O3008" s="13" t="n"/>
      <c r="P3008" s="14" t="n"/>
      <c r="Q3008" s="15">
        <f>IF(N3008="Sí",0,H3008-I3008-K3008)</f>
        <v/>
      </c>
      <c r="R3008" s="14">
        <f>F3008-TODAY()</f>
        <v/>
      </c>
      <c r="S3008" s="14">
        <f>IF(N3008="Sí","🟢 Pagado",IF(R3008&lt;0,"🔴 Vencido",IF(R3008&lt;=7,"🟡 Por vencer","")))</f>
        <v/>
      </c>
      <c r="T3008" s="88" t="n"/>
      <c r="U3008" s="89" t="n"/>
      <c r="V3008" s="89" t="n"/>
      <c r="W3008" s="89" t="n"/>
      <c r="X3008" s="87" t="n"/>
    </row>
    <row r="3009">
      <c r="A3009" s="13" t="n"/>
      <c r="B3009" s="14" t="n"/>
      <c r="C3009" s="14" t="n"/>
      <c r="D3009" s="14" t="n"/>
      <c r="E3009" s="13" t="n"/>
      <c r="F3009" s="13" t="n"/>
      <c r="G3009" s="14" t="n"/>
      <c r="H3009" s="15" t="n"/>
      <c r="I3009" s="15" t="n"/>
      <c r="J3009" s="40" t="n"/>
      <c r="K3009" s="15" t="n"/>
      <c r="L3009" s="15" t="n"/>
      <c r="M3009" s="15" t="n"/>
      <c r="N3009" s="14" t="n"/>
      <c r="O3009" s="13" t="n"/>
      <c r="P3009" s="14" t="n"/>
      <c r="Q3009" s="15">
        <f>IF(N3009="Sí",0,H3009-I3009-K3009)</f>
        <v/>
      </c>
      <c r="R3009" s="14">
        <f>F3009-TODAY()</f>
        <v/>
      </c>
      <c r="S3009" s="14">
        <f>IF(N3009="Sí","🟢 Pagado",IF(R3009&lt;0,"🔴 Vencido",IF(R3009&lt;=7,"🟡 Por vencer","")))</f>
        <v/>
      </c>
      <c r="T3009" s="88" t="n"/>
      <c r="U3009" s="89" t="n"/>
      <c r="V3009" s="89" t="n"/>
      <c r="W3009" s="89" t="n"/>
      <c r="X3009" s="87" t="n"/>
    </row>
    <row r="3010">
      <c r="A3010" s="13" t="n"/>
      <c r="B3010" s="14" t="n"/>
      <c r="C3010" s="14" t="n"/>
      <c r="D3010" s="14" t="n"/>
      <c r="E3010" s="13" t="n"/>
      <c r="F3010" s="13" t="n"/>
      <c r="G3010" s="14" t="n"/>
      <c r="H3010" s="15" t="n"/>
      <c r="I3010" s="15" t="n"/>
      <c r="J3010" s="40" t="n"/>
      <c r="K3010" s="15" t="n"/>
      <c r="L3010" s="15" t="n"/>
      <c r="M3010" s="15" t="n"/>
      <c r="N3010" s="14" t="n"/>
      <c r="O3010" s="13" t="n"/>
      <c r="P3010" s="14" t="n"/>
      <c r="Q3010" s="15">
        <f>IF(N3010="Sí",0,H3010-I3010-K3010)</f>
        <v/>
      </c>
      <c r="R3010" s="14">
        <f>F3010-TODAY()</f>
        <v/>
      </c>
      <c r="S3010" s="14">
        <f>IF(N3010="Sí","🟢 Pagado",IF(R3010&lt;0,"🔴 Vencido",IF(R3010&lt;=7,"🟡 Por vencer","")))</f>
        <v/>
      </c>
      <c r="T3010" s="88" t="n"/>
      <c r="U3010" s="89" t="n"/>
      <c r="V3010" s="89" t="n"/>
      <c r="W3010" s="89" t="n"/>
      <c r="X3010" s="87" t="n"/>
    </row>
    <row r="3011">
      <c r="A3011" s="13" t="n"/>
      <c r="B3011" s="14" t="n"/>
      <c r="C3011" s="14" t="n"/>
      <c r="D3011" s="14" t="n"/>
      <c r="E3011" s="13" t="n"/>
      <c r="F3011" s="13" t="n"/>
      <c r="G3011" s="14" t="n"/>
      <c r="H3011" s="15" t="n"/>
      <c r="I3011" s="15" t="n"/>
      <c r="J3011" s="40" t="n"/>
      <c r="K3011" s="15" t="n"/>
      <c r="L3011" s="15" t="n"/>
      <c r="M3011" s="15" t="n"/>
      <c r="N3011" s="14" t="n"/>
      <c r="O3011" s="13" t="n"/>
      <c r="P3011" s="14" t="n"/>
      <c r="Q3011" s="15">
        <f>IF(N3011="Sí",0,H3011-I3011-K3011)</f>
        <v/>
      </c>
      <c r="R3011" s="14">
        <f>F3011-TODAY()</f>
        <v/>
      </c>
      <c r="S3011" s="14">
        <f>IF(N3011="Sí","🟢 Pagado",IF(R3011&lt;0,"🔴 Vencido",IF(R3011&lt;=7,"🟡 Por vencer","")))</f>
        <v/>
      </c>
      <c r="T3011" s="88" t="n"/>
      <c r="U3011" s="89" t="n"/>
      <c r="V3011" s="89" t="n"/>
      <c r="W3011" s="89" t="n"/>
      <c r="X3011" s="87" t="n"/>
    </row>
    <row r="3012">
      <c r="A3012" s="13" t="n"/>
      <c r="B3012" s="14" t="n"/>
      <c r="C3012" s="14" t="n"/>
      <c r="D3012" s="14" t="n"/>
      <c r="E3012" s="13" t="n"/>
      <c r="F3012" s="13" t="n"/>
      <c r="G3012" s="14" t="n"/>
      <c r="H3012" s="15" t="n"/>
      <c r="I3012" s="15" t="n"/>
      <c r="J3012" s="40" t="n"/>
      <c r="K3012" s="15" t="n"/>
      <c r="L3012" s="15" t="n"/>
      <c r="M3012" s="15" t="n"/>
      <c r="N3012" s="14" t="n"/>
      <c r="O3012" s="13" t="n"/>
      <c r="P3012" s="14" t="n"/>
      <c r="Q3012" s="15">
        <f>IF(N3012="Sí",0,H3012-I3012-K3012)</f>
        <v/>
      </c>
      <c r="R3012" s="14">
        <f>F3012-TODAY()</f>
        <v/>
      </c>
      <c r="S3012" s="14">
        <f>IF(N3012="Sí","🟢 Pagado",IF(R3012&lt;0,"🔴 Vencido",IF(R3012&lt;=7,"🟡 Por vencer","")))</f>
        <v/>
      </c>
      <c r="T3012" s="88" t="n"/>
      <c r="U3012" s="89" t="n"/>
      <c r="V3012" s="89" t="n"/>
      <c r="W3012" s="89" t="n"/>
      <c r="X3012" s="87" t="n"/>
    </row>
    <row r="3013">
      <c r="A3013" s="13" t="n"/>
      <c r="B3013" s="14" t="n"/>
      <c r="C3013" s="14" t="n"/>
      <c r="D3013" s="14" t="n"/>
      <c r="E3013" s="13" t="n"/>
      <c r="F3013" s="13" t="n"/>
      <c r="G3013" s="14" t="n"/>
      <c r="H3013" s="15" t="n"/>
      <c r="I3013" s="15" t="n"/>
      <c r="J3013" s="40" t="n"/>
      <c r="K3013" s="15" t="n"/>
      <c r="L3013" s="15" t="n"/>
      <c r="M3013" s="15" t="n"/>
      <c r="N3013" s="14" t="n"/>
      <c r="O3013" s="13" t="n"/>
      <c r="P3013" s="14" t="n"/>
      <c r="Q3013" s="15">
        <f>IF(N3013="Sí",0,H3013-I3013-K3013)</f>
        <v/>
      </c>
      <c r="R3013" s="14">
        <f>F3013-TODAY()</f>
        <v/>
      </c>
      <c r="S3013" s="14">
        <f>IF(N3013="Sí","🟢 Pagado",IF(R3013&lt;0,"🔴 Vencido",IF(R3013&lt;=7,"🟡 Por vencer","")))</f>
        <v/>
      </c>
      <c r="T3013" s="88" t="n"/>
      <c r="U3013" s="89" t="n"/>
      <c r="V3013" s="89" t="n"/>
      <c r="W3013" s="89" t="n"/>
      <c r="X3013" s="87" t="n"/>
    </row>
    <row r="3014">
      <c r="A3014" s="13" t="n"/>
      <c r="B3014" s="14" t="n"/>
      <c r="C3014" s="14" t="n"/>
      <c r="D3014" s="14" t="n"/>
      <c r="E3014" s="13" t="n"/>
      <c r="F3014" s="13" t="n"/>
      <c r="G3014" s="14" t="n"/>
      <c r="H3014" s="15" t="n"/>
      <c r="I3014" s="15" t="n"/>
      <c r="J3014" s="40" t="n"/>
      <c r="K3014" s="15" t="n"/>
      <c r="L3014" s="15" t="n"/>
      <c r="M3014" s="15" t="n"/>
      <c r="N3014" s="14" t="n"/>
      <c r="O3014" s="13" t="n"/>
      <c r="P3014" s="14" t="n"/>
      <c r="Q3014" s="15">
        <f>IF(N3014="Sí",0,H3014-I3014-K3014)</f>
        <v/>
      </c>
      <c r="R3014" s="14">
        <f>F3014-TODAY()</f>
        <v/>
      </c>
      <c r="S3014" s="14">
        <f>IF(N3014="Sí","🟢 Pagado",IF(R3014&lt;0,"🔴 Vencido",IF(R3014&lt;=7,"🟡 Por vencer","")))</f>
        <v/>
      </c>
      <c r="T3014" s="88" t="n"/>
      <c r="U3014" s="89" t="n"/>
      <c r="V3014" s="89" t="n"/>
      <c r="W3014" s="89" t="n"/>
      <c r="X3014" s="87" t="n"/>
    </row>
    <row r="3015">
      <c r="A3015" s="13" t="n"/>
      <c r="B3015" s="14" t="n"/>
      <c r="C3015" s="14" t="n"/>
      <c r="D3015" s="14" t="n"/>
      <c r="E3015" s="13" t="n"/>
      <c r="F3015" s="13" t="n"/>
      <c r="G3015" s="14" t="n"/>
      <c r="H3015" s="15" t="n"/>
      <c r="I3015" s="15" t="n"/>
      <c r="J3015" s="40" t="n"/>
      <c r="K3015" s="15" t="n"/>
      <c r="L3015" s="15" t="n"/>
      <c r="M3015" s="15" t="n"/>
      <c r="N3015" s="14" t="n"/>
      <c r="O3015" s="13" t="n"/>
      <c r="P3015" s="14" t="n"/>
      <c r="Q3015" s="15">
        <f>IF(N3015="Sí",0,H3015-I3015-K3015)</f>
        <v/>
      </c>
      <c r="R3015" s="14">
        <f>F3015-TODAY()</f>
        <v/>
      </c>
      <c r="S3015" s="14">
        <f>IF(N3015="Sí","🟢 Pagado",IF(R3015&lt;0,"🔴 Vencido",IF(R3015&lt;=7,"🟡 Por vencer","")))</f>
        <v/>
      </c>
      <c r="T3015" s="88" t="n"/>
      <c r="U3015" s="89" t="n"/>
      <c r="V3015" s="89" t="n"/>
      <c r="W3015" s="89" t="n"/>
      <c r="X3015" s="87" t="n"/>
    </row>
    <row r="3016">
      <c r="A3016" s="13" t="n"/>
      <c r="B3016" s="14" t="n"/>
      <c r="C3016" s="14" t="n"/>
      <c r="D3016" s="14" t="n"/>
      <c r="E3016" s="13" t="n"/>
      <c r="F3016" s="13" t="n"/>
      <c r="G3016" s="14" t="n"/>
      <c r="H3016" s="15" t="n"/>
      <c r="I3016" s="15" t="n"/>
      <c r="J3016" s="40" t="n"/>
      <c r="K3016" s="15" t="n"/>
      <c r="L3016" s="15" t="n"/>
      <c r="M3016" s="15" t="n"/>
      <c r="N3016" s="14" t="n"/>
      <c r="O3016" s="13" t="n"/>
      <c r="P3016" s="14" t="n"/>
      <c r="Q3016" s="15">
        <f>IF(N3016="Sí",0,H3016-I3016-K3016)</f>
        <v/>
      </c>
      <c r="R3016" s="14">
        <f>F3016-TODAY()</f>
        <v/>
      </c>
      <c r="S3016" s="14">
        <f>IF(N3016="Sí","🟢 Pagado",IF(R3016&lt;0,"🔴 Vencido",IF(R3016&lt;=7,"🟡 Por vencer","")))</f>
        <v/>
      </c>
      <c r="T3016" s="88" t="n"/>
      <c r="U3016" s="89" t="n"/>
      <c r="V3016" s="89" t="n"/>
      <c r="W3016" s="89" t="n"/>
      <c r="X3016" s="87" t="n"/>
    </row>
    <row r="3017">
      <c r="A3017" s="13" t="n"/>
      <c r="B3017" s="14" t="n"/>
      <c r="C3017" s="14" t="n"/>
      <c r="D3017" s="14" t="n"/>
      <c r="E3017" s="13" t="n"/>
      <c r="F3017" s="13" t="n"/>
      <c r="G3017" s="14" t="n"/>
      <c r="H3017" s="15" t="n"/>
      <c r="I3017" s="15" t="n"/>
      <c r="J3017" s="40" t="n"/>
      <c r="K3017" s="15" t="n"/>
      <c r="L3017" s="15" t="n"/>
      <c r="M3017" s="15" t="n"/>
      <c r="N3017" s="14" t="n"/>
      <c r="O3017" s="13" t="n"/>
      <c r="P3017" s="14" t="n"/>
      <c r="Q3017" s="15">
        <f>IF(N3017="Sí",0,H3017-I3017-K3017)</f>
        <v/>
      </c>
      <c r="R3017" s="14">
        <f>F3017-TODAY()</f>
        <v/>
      </c>
      <c r="S3017" s="14">
        <f>IF(N3017="Sí","🟢 Pagado",IF(R3017&lt;0,"🔴 Vencido",IF(R3017&lt;=7,"🟡 Por vencer","")))</f>
        <v/>
      </c>
      <c r="T3017" s="88" t="n"/>
      <c r="U3017" s="89" t="n"/>
      <c r="V3017" s="89" t="n"/>
      <c r="W3017" s="89" t="n"/>
      <c r="X3017" s="87" t="n"/>
    </row>
    <row r="3018">
      <c r="A3018" s="13" t="n"/>
      <c r="B3018" s="14" t="n"/>
      <c r="C3018" s="14" t="n"/>
      <c r="D3018" s="14" t="n"/>
      <c r="E3018" s="13" t="n"/>
      <c r="F3018" s="13" t="n"/>
      <c r="G3018" s="14" t="n"/>
      <c r="H3018" s="15" t="n"/>
      <c r="I3018" s="15" t="n"/>
      <c r="J3018" s="40" t="n"/>
      <c r="K3018" s="15" t="n"/>
      <c r="L3018" s="15" t="n"/>
      <c r="M3018" s="15" t="n"/>
      <c r="N3018" s="14" t="n"/>
      <c r="O3018" s="13" t="n"/>
      <c r="P3018" s="14" t="n"/>
      <c r="Q3018" s="15">
        <f>IF(N3018="Sí",0,H3018-I3018-K3018)</f>
        <v/>
      </c>
      <c r="R3018" s="14">
        <f>F3018-TODAY()</f>
        <v/>
      </c>
      <c r="S3018" s="14">
        <f>IF(N3018="Sí","🟢 Pagado",IF(R3018&lt;0,"🔴 Vencido",IF(R3018&lt;=7,"🟡 Por vencer","")))</f>
        <v/>
      </c>
      <c r="T3018" s="88" t="n"/>
      <c r="U3018" s="89" t="n"/>
      <c r="V3018" s="89" t="n"/>
      <c r="W3018" s="89" t="n"/>
      <c r="X3018" s="87" t="n"/>
    </row>
    <row r="3019">
      <c r="A3019" s="13" t="n"/>
      <c r="B3019" s="14" t="n"/>
      <c r="C3019" s="14" t="n"/>
      <c r="D3019" s="14" t="n"/>
      <c r="E3019" s="13" t="n"/>
      <c r="F3019" s="13" t="n"/>
      <c r="G3019" s="14" t="n"/>
      <c r="H3019" s="15" t="n"/>
      <c r="I3019" s="15" t="n"/>
      <c r="J3019" s="40" t="n"/>
      <c r="K3019" s="15" t="n"/>
      <c r="L3019" s="15" t="n"/>
      <c r="M3019" s="15" t="n"/>
      <c r="N3019" s="14" t="n"/>
      <c r="O3019" s="13" t="n"/>
      <c r="P3019" s="14" t="n"/>
      <c r="Q3019" s="15">
        <f>IF(N3019="Sí",0,H3019-I3019-K3019)</f>
        <v/>
      </c>
      <c r="R3019" s="14">
        <f>F3019-TODAY()</f>
        <v/>
      </c>
      <c r="S3019" s="14">
        <f>IF(N3019="Sí","🟢 Pagado",IF(R3019&lt;0,"🔴 Vencido",IF(R3019&lt;=7,"🟡 Por vencer","")))</f>
        <v/>
      </c>
      <c r="T3019" s="88" t="n"/>
      <c r="U3019" s="89" t="n"/>
      <c r="V3019" s="89" t="n"/>
      <c r="W3019" s="89" t="n"/>
      <c r="X3019" s="87" t="n"/>
    </row>
    <row r="3020">
      <c r="A3020" s="13" t="n"/>
      <c r="B3020" s="14" t="n"/>
      <c r="C3020" s="14" t="n"/>
      <c r="D3020" s="14" t="n"/>
      <c r="E3020" s="13" t="n"/>
      <c r="F3020" s="13" t="n"/>
      <c r="G3020" s="14" t="n"/>
      <c r="H3020" s="15" t="n"/>
      <c r="I3020" s="15" t="n"/>
      <c r="J3020" s="40" t="n"/>
      <c r="K3020" s="15" t="n"/>
      <c r="L3020" s="15" t="n"/>
      <c r="M3020" s="15" t="n"/>
      <c r="N3020" s="14" t="n"/>
      <c r="O3020" s="13" t="n"/>
      <c r="P3020" s="14" t="n"/>
      <c r="Q3020" s="15">
        <f>IF(N3020="Sí",0,H3020-I3020-K3020)</f>
        <v/>
      </c>
      <c r="R3020" s="14">
        <f>F3020-TODAY()</f>
        <v/>
      </c>
      <c r="S3020" s="14">
        <f>IF(N3020="Sí","🟢 Pagado",IF(R3020&lt;0,"🔴 Vencido",IF(R3020&lt;=7,"🟡 Por vencer","")))</f>
        <v/>
      </c>
      <c r="T3020" s="88" t="n"/>
      <c r="U3020" s="89" t="n"/>
      <c r="V3020" s="89" t="n"/>
      <c r="W3020" s="89" t="n"/>
      <c r="X3020" s="87" t="n"/>
    </row>
    <row r="3021">
      <c r="A3021" s="13" t="n"/>
      <c r="B3021" s="14" t="n"/>
      <c r="C3021" s="14" t="n"/>
      <c r="D3021" s="14" t="n"/>
      <c r="E3021" s="13" t="n"/>
      <c r="F3021" s="13" t="n"/>
      <c r="G3021" s="14" t="n"/>
      <c r="H3021" s="15" t="n"/>
      <c r="I3021" s="15" t="n"/>
      <c r="J3021" s="40" t="n"/>
      <c r="K3021" s="15" t="n"/>
      <c r="L3021" s="15" t="n"/>
      <c r="M3021" s="15" t="n"/>
      <c r="N3021" s="14" t="n"/>
      <c r="O3021" s="13" t="n"/>
      <c r="P3021" s="14" t="n"/>
      <c r="Q3021" s="15">
        <f>IF(N3021="Sí",0,H3021-I3021-K3021)</f>
        <v/>
      </c>
      <c r="R3021" s="14">
        <f>F3021-TODAY()</f>
        <v/>
      </c>
      <c r="S3021" s="14">
        <f>IF(N3021="Sí","🟢 Pagado",IF(R3021&lt;0,"🔴 Vencido",IF(R3021&lt;=7,"🟡 Por vencer","")))</f>
        <v/>
      </c>
      <c r="T3021" s="88" t="n"/>
      <c r="U3021" s="89" t="n"/>
      <c r="V3021" s="89" t="n"/>
      <c r="W3021" s="89" t="n"/>
      <c r="X3021" s="87" t="n"/>
    </row>
    <row r="3022">
      <c r="A3022" s="13" t="n"/>
      <c r="B3022" s="14" t="n"/>
      <c r="C3022" s="14" t="n"/>
      <c r="D3022" s="14" t="n"/>
      <c r="E3022" s="13" t="n"/>
      <c r="F3022" s="13" t="n"/>
      <c r="G3022" s="14" t="n"/>
      <c r="H3022" s="15" t="n"/>
      <c r="I3022" s="15" t="n"/>
      <c r="J3022" s="40" t="n"/>
      <c r="K3022" s="15" t="n"/>
      <c r="L3022" s="15" t="n"/>
      <c r="M3022" s="15" t="n"/>
      <c r="N3022" s="14" t="n"/>
      <c r="O3022" s="13" t="n"/>
      <c r="P3022" s="14" t="n"/>
      <c r="Q3022" s="15">
        <f>IF(N3022="Sí",0,H3022-I3022-K3022)</f>
        <v/>
      </c>
      <c r="R3022" s="14">
        <f>F3022-TODAY()</f>
        <v/>
      </c>
      <c r="S3022" s="14">
        <f>IF(N3022="Sí","🟢 Pagado",IF(R3022&lt;0,"🔴 Vencido",IF(R3022&lt;=7,"🟡 Por vencer","")))</f>
        <v/>
      </c>
      <c r="T3022" s="88" t="n"/>
      <c r="U3022" s="89" t="n"/>
      <c r="V3022" s="89" t="n"/>
      <c r="W3022" s="89" t="n"/>
      <c r="X3022" s="87" t="n"/>
    </row>
    <row r="3023">
      <c r="A3023" s="13" t="n"/>
      <c r="B3023" s="14" t="n"/>
      <c r="C3023" s="14" t="n"/>
      <c r="D3023" s="14" t="n"/>
      <c r="E3023" s="13" t="n"/>
      <c r="F3023" s="13" t="n"/>
      <c r="G3023" s="14" t="n"/>
      <c r="H3023" s="15" t="n"/>
      <c r="I3023" s="15" t="n"/>
      <c r="J3023" s="40" t="n"/>
      <c r="K3023" s="15" t="n"/>
      <c r="L3023" s="15" t="n"/>
      <c r="M3023" s="15" t="n"/>
      <c r="N3023" s="14" t="n"/>
      <c r="O3023" s="13" t="n"/>
      <c r="P3023" s="14" t="n"/>
      <c r="Q3023" s="15">
        <f>IF(N3023="Sí",0,H3023-I3023-K3023)</f>
        <v/>
      </c>
      <c r="R3023" s="14">
        <f>F3023-TODAY()</f>
        <v/>
      </c>
      <c r="S3023" s="14">
        <f>IF(N3023="Sí","🟢 Pagado",IF(R3023&lt;0,"🔴 Vencido",IF(R3023&lt;=7,"🟡 Por vencer","")))</f>
        <v/>
      </c>
      <c r="T3023" s="88" t="n"/>
      <c r="U3023" s="89" t="n"/>
      <c r="V3023" s="89" t="n"/>
      <c r="W3023" s="89" t="n"/>
      <c r="X3023" s="87" t="n"/>
    </row>
    <row r="3024">
      <c r="A3024" s="13" t="n"/>
      <c r="B3024" s="14" t="n"/>
      <c r="C3024" s="14" t="n"/>
      <c r="D3024" s="14" t="n"/>
      <c r="E3024" s="13" t="n"/>
      <c r="F3024" s="13" t="n"/>
      <c r="G3024" s="14" t="n"/>
      <c r="H3024" s="15" t="n"/>
      <c r="I3024" s="15" t="n"/>
      <c r="J3024" s="40" t="n"/>
      <c r="K3024" s="15" t="n"/>
      <c r="L3024" s="15" t="n"/>
      <c r="M3024" s="15" t="n"/>
      <c r="N3024" s="14" t="n"/>
      <c r="O3024" s="13" t="n"/>
      <c r="P3024" s="14" t="n"/>
      <c r="Q3024" s="15">
        <f>IF(N3024="Sí",0,H3024-I3024-K3024)</f>
        <v/>
      </c>
      <c r="R3024" s="14">
        <f>F3024-TODAY()</f>
        <v/>
      </c>
      <c r="S3024" s="14">
        <f>IF(N3024="Sí","🟢 Pagado",IF(R3024&lt;0,"🔴 Vencido",IF(R3024&lt;=7,"🟡 Por vencer","")))</f>
        <v/>
      </c>
      <c r="T3024" s="88" t="n"/>
      <c r="U3024" s="89" t="n"/>
      <c r="V3024" s="89" t="n"/>
      <c r="W3024" s="89" t="n"/>
      <c r="X3024" s="87" t="n"/>
    </row>
    <row r="3025">
      <c r="A3025" s="13" t="n"/>
      <c r="B3025" s="14" t="n"/>
      <c r="C3025" s="14" t="n"/>
      <c r="D3025" s="14" t="n"/>
      <c r="E3025" s="13" t="n"/>
      <c r="F3025" s="13" t="n"/>
      <c r="G3025" s="14" t="n"/>
      <c r="H3025" s="15" t="n"/>
      <c r="I3025" s="15" t="n"/>
      <c r="J3025" s="40" t="n"/>
      <c r="K3025" s="15" t="n"/>
      <c r="L3025" s="15" t="n"/>
      <c r="M3025" s="15" t="n"/>
      <c r="N3025" s="14" t="n"/>
      <c r="O3025" s="13" t="n"/>
      <c r="P3025" s="14" t="n"/>
      <c r="Q3025" s="15">
        <f>IF(N3025="Sí",0,H3025-I3025-K3025)</f>
        <v/>
      </c>
      <c r="R3025" s="14">
        <f>F3025-TODAY()</f>
        <v/>
      </c>
      <c r="S3025" s="14">
        <f>IF(N3025="Sí","🟢 Pagado",IF(R3025&lt;0,"🔴 Vencido",IF(R3025&lt;=7,"🟡 Por vencer","")))</f>
        <v/>
      </c>
      <c r="T3025" s="88" t="n"/>
      <c r="U3025" s="89" t="n"/>
      <c r="V3025" s="89" t="n"/>
      <c r="W3025" s="89" t="n"/>
      <c r="X3025" s="87" t="n"/>
    </row>
    <row r="3026">
      <c r="A3026" s="13" t="n"/>
      <c r="B3026" s="14" t="n"/>
      <c r="C3026" s="14" t="n"/>
      <c r="D3026" s="14" t="n"/>
      <c r="E3026" s="13" t="n"/>
      <c r="F3026" s="13" t="n"/>
      <c r="G3026" s="14" t="n"/>
      <c r="H3026" s="15" t="n"/>
      <c r="I3026" s="15" t="n"/>
      <c r="J3026" s="40" t="n"/>
      <c r="K3026" s="15" t="n"/>
      <c r="L3026" s="15" t="n"/>
      <c r="M3026" s="15" t="n"/>
      <c r="N3026" s="14" t="n"/>
      <c r="O3026" s="13" t="n"/>
      <c r="P3026" s="14" t="n"/>
      <c r="Q3026" s="15">
        <f>IF(N3026="Sí",0,H3026-I3026-K3026)</f>
        <v/>
      </c>
      <c r="R3026" s="14">
        <f>F3026-TODAY()</f>
        <v/>
      </c>
      <c r="S3026" s="14">
        <f>IF(N3026="Sí","🟢 Pagado",IF(R3026&lt;0,"🔴 Vencido",IF(R3026&lt;=7,"🟡 Por vencer","")))</f>
        <v/>
      </c>
      <c r="T3026" s="88" t="n"/>
      <c r="U3026" s="89" t="n"/>
      <c r="V3026" s="89" t="n"/>
      <c r="W3026" s="89" t="n"/>
      <c r="X3026" s="87" t="n"/>
    </row>
    <row r="3027">
      <c r="A3027" s="13" t="n"/>
      <c r="B3027" s="14" t="n"/>
      <c r="C3027" s="14" t="n"/>
      <c r="D3027" s="14" t="n"/>
      <c r="E3027" s="13" t="n"/>
      <c r="F3027" s="13" t="n"/>
      <c r="G3027" s="14" t="n"/>
      <c r="H3027" s="15" t="n"/>
      <c r="I3027" s="15" t="n"/>
      <c r="J3027" s="40" t="n"/>
      <c r="K3027" s="15" t="n"/>
      <c r="L3027" s="15" t="n"/>
      <c r="M3027" s="15" t="n"/>
      <c r="N3027" s="14" t="n"/>
      <c r="O3027" s="13" t="n"/>
      <c r="P3027" s="14" t="n"/>
      <c r="Q3027" s="15">
        <f>IF(N3027="Sí",0,H3027-I3027-K3027)</f>
        <v/>
      </c>
      <c r="R3027" s="14">
        <f>F3027-TODAY()</f>
        <v/>
      </c>
      <c r="S3027" s="14">
        <f>IF(N3027="Sí","🟢 Pagado",IF(R3027&lt;0,"🔴 Vencido",IF(R3027&lt;=7,"🟡 Por vencer","")))</f>
        <v/>
      </c>
      <c r="T3027" s="88" t="n"/>
      <c r="U3027" s="89" t="n"/>
      <c r="V3027" s="89" t="n"/>
      <c r="W3027" s="89" t="n"/>
      <c r="X3027" s="87" t="n"/>
    </row>
    <row r="3028">
      <c r="A3028" s="13" t="n"/>
      <c r="B3028" s="14" t="n"/>
      <c r="C3028" s="14" t="n"/>
      <c r="D3028" s="14" t="n"/>
      <c r="E3028" s="13" t="n"/>
      <c r="F3028" s="13" t="n"/>
      <c r="G3028" s="14" t="n"/>
      <c r="H3028" s="15" t="n"/>
      <c r="I3028" s="15" t="n"/>
      <c r="J3028" s="40" t="n"/>
      <c r="K3028" s="15" t="n"/>
      <c r="L3028" s="15" t="n"/>
      <c r="M3028" s="15" t="n"/>
      <c r="N3028" s="14" t="n"/>
      <c r="O3028" s="13" t="n"/>
      <c r="P3028" s="14" t="n"/>
      <c r="Q3028" s="15">
        <f>IF(N3028="Sí",0,H3028-I3028-K3028)</f>
        <v/>
      </c>
      <c r="R3028" s="14">
        <f>F3028-TODAY()</f>
        <v/>
      </c>
      <c r="S3028" s="14">
        <f>IF(N3028="Sí","🟢 Pagado",IF(R3028&lt;0,"🔴 Vencido",IF(R3028&lt;=7,"🟡 Por vencer","")))</f>
        <v/>
      </c>
      <c r="T3028" s="88" t="n"/>
      <c r="U3028" s="89" t="n"/>
      <c r="V3028" s="89" t="n"/>
      <c r="W3028" s="89" t="n"/>
      <c r="X3028" s="87" t="n"/>
    </row>
    <row r="3029">
      <c r="A3029" s="13" t="n"/>
      <c r="B3029" s="14" t="n"/>
      <c r="C3029" s="14" t="n"/>
      <c r="D3029" s="14" t="n"/>
      <c r="E3029" s="13" t="n"/>
      <c r="F3029" s="13" t="n"/>
      <c r="G3029" s="14" t="n"/>
      <c r="H3029" s="15" t="n"/>
      <c r="I3029" s="15" t="n"/>
      <c r="J3029" s="40" t="n"/>
      <c r="K3029" s="15" t="n"/>
      <c r="L3029" s="15" t="n"/>
      <c r="M3029" s="15" t="n"/>
      <c r="N3029" s="14" t="n"/>
      <c r="O3029" s="13" t="n"/>
      <c r="P3029" s="14" t="n"/>
      <c r="Q3029" s="15">
        <f>IF(N3029="Sí",0,H3029-I3029-K3029)</f>
        <v/>
      </c>
      <c r="R3029" s="14">
        <f>F3029-TODAY()</f>
        <v/>
      </c>
      <c r="S3029" s="14">
        <f>IF(N3029="Sí","🟢 Pagado",IF(R3029&lt;0,"🔴 Vencido",IF(R3029&lt;=7,"🟡 Por vencer","")))</f>
        <v/>
      </c>
      <c r="T3029" s="88" t="n"/>
      <c r="U3029" s="89" t="n"/>
      <c r="V3029" s="89" t="n"/>
      <c r="W3029" s="89" t="n"/>
      <c r="X3029" s="87" t="n"/>
    </row>
    <row r="3030">
      <c r="A3030" s="13" t="n"/>
      <c r="B3030" s="14" t="n"/>
      <c r="C3030" s="14" t="n"/>
      <c r="D3030" s="14" t="n"/>
      <c r="E3030" s="13" t="n"/>
      <c r="F3030" s="13" t="n"/>
      <c r="G3030" s="14" t="n"/>
      <c r="H3030" s="15" t="n"/>
      <c r="I3030" s="15" t="n"/>
      <c r="J3030" s="40" t="n"/>
      <c r="K3030" s="15" t="n"/>
      <c r="L3030" s="15" t="n"/>
      <c r="M3030" s="15" t="n"/>
      <c r="N3030" s="14" t="n"/>
      <c r="O3030" s="13" t="n"/>
      <c r="P3030" s="14" t="n"/>
      <c r="Q3030" s="15">
        <f>IF(N3030="Sí",0,H3030-I3030-K3030)</f>
        <v/>
      </c>
      <c r="R3030" s="14">
        <f>F3030-TODAY()</f>
        <v/>
      </c>
      <c r="S3030" s="14">
        <f>IF(N3030="Sí","🟢 Pagado",IF(R3030&lt;0,"🔴 Vencido",IF(R3030&lt;=7,"🟡 Por vencer","")))</f>
        <v/>
      </c>
      <c r="T3030" s="88" t="n"/>
      <c r="U3030" s="89" t="n"/>
      <c r="V3030" s="89" t="n"/>
      <c r="W3030" s="89" t="n"/>
      <c r="X3030" s="87" t="n"/>
    </row>
    <row r="3031">
      <c r="A3031" s="13" t="n"/>
      <c r="B3031" s="14" t="n"/>
      <c r="C3031" s="14" t="n"/>
      <c r="D3031" s="14" t="n"/>
      <c r="E3031" s="13" t="n"/>
      <c r="F3031" s="13" t="n"/>
      <c r="G3031" s="14" t="n"/>
      <c r="H3031" s="15" t="n"/>
      <c r="I3031" s="15" t="n"/>
      <c r="J3031" s="40" t="n"/>
      <c r="K3031" s="15" t="n"/>
      <c r="L3031" s="15" t="n"/>
      <c r="M3031" s="15" t="n"/>
      <c r="N3031" s="14" t="n"/>
      <c r="O3031" s="13" t="n"/>
      <c r="P3031" s="14" t="n"/>
      <c r="Q3031" s="15">
        <f>IF(N3031="Sí",0,H3031-I3031-K3031)</f>
        <v/>
      </c>
      <c r="R3031" s="14">
        <f>F3031-TODAY()</f>
        <v/>
      </c>
      <c r="S3031" s="14">
        <f>IF(N3031="Sí","🟢 Pagado",IF(R3031&lt;0,"🔴 Vencido",IF(R3031&lt;=7,"🟡 Por vencer","")))</f>
        <v/>
      </c>
      <c r="T3031" s="88" t="n"/>
      <c r="U3031" s="89" t="n"/>
      <c r="V3031" s="89" t="n"/>
      <c r="W3031" s="89" t="n"/>
      <c r="X3031" s="87" t="n"/>
    </row>
    <row r="3032">
      <c r="A3032" s="13" t="n"/>
      <c r="B3032" s="14" t="n"/>
      <c r="C3032" s="14" t="n"/>
      <c r="D3032" s="14" t="n"/>
      <c r="E3032" s="13" t="n"/>
      <c r="F3032" s="13" t="n"/>
      <c r="G3032" s="14" t="n"/>
      <c r="H3032" s="15" t="n"/>
      <c r="I3032" s="15" t="n"/>
      <c r="J3032" s="40" t="n"/>
      <c r="K3032" s="15" t="n"/>
      <c r="L3032" s="15" t="n"/>
      <c r="M3032" s="15" t="n"/>
      <c r="N3032" s="14" t="n"/>
      <c r="O3032" s="13" t="n"/>
      <c r="P3032" s="14" t="n"/>
      <c r="Q3032" s="15">
        <f>IF(N3032="Sí",0,H3032-I3032-K3032)</f>
        <v/>
      </c>
      <c r="R3032" s="14">
        <f>F3032-TODAY()</f>
        <v/>
      </c>
      <c r="S3032" s="14">
        <f>IF(N3032="Sí","🟢 Pagado",IF(R3032&lt;0,"🔴 Vencido",IF(R3032&lt;=7,"🟡 Por vencer","")))</f>
        <v/>
      </c>
      <c r="T3032" s="88" t="n"/>
      <c r="U3032" s="89" t="n"/>
      <c r="V3032" s="89" t="n"/>
      <c r="W3032" s="89" t="n"/>
      <c r="X3032" s="87" t="n"/>
    </row>
    <row r="3033">
      <c r="A3033" s="13" t="n"/>
      <c r="B3033" s="14" t="n"/>
      <c r="C3033" s="14" t="n"/>
      <c r="D3033" s="14" t="n"/>
      <c r="E3033" s="13" t="n"/>
      <c r="F3033" s="13" t="n"/>
      <c r="G3033" s="14" t="n"/>
      <c r="H3033" s="15" t="n"/>
      <c r="I3033" s="15" t="n"/>
      <c r="J3033" s="40" t="n"/>
      <c r="K3033" s="15" t="n"/>
      <c r="L3033" s="15" t="n"/>
      <c r="M3033" s="15" t="n"/>
      <c r="N3033" s="14" t="n"/>
      <c r="O3033" s="13" t="n"/>
      <c r="P3033" s="14" t="n"/>
      <c r="Q3033" s="15">
        <f>IF(N3033="Sí",0,H3033-I3033-K3033)</f>
        <v/>
      </c>
      <c r="R3033" s="14">
        <f>F3033-TODAY()</f>
        <v/>
      </c>
      <c r="S3033" s="14">
        <f>IF(N3033="Sí","🟢 Pagado",IF(R3033&lt;0,"🔴 Vencido",IF(R3033&lt;=7,"🟡 Por vencer","")))</f>
        <v/>
      </c>
      <c r="T3033" s="88" t="n"/>
      <c r="U3033" s="89" t="n"/>
      <c r="V3033" s="89" t="n"/>
      <c r="W3033" s="89" t="n"/>
      <c r="X3033" s="87" t="n"/>
    </row>
    <row r="3034">
      <c r="A3034" s="13" t="n"/>
      <c r="B3034" s="14" t="n"/>
      <c r="C3034" s="14" t="n"/>
      <c r="D3034" s="14" t="n"/>
      <c r="E3034" s="13" t="n"/>
      <c r="F3034" s="13" t="n"/>
      <c r="G3034" s="14" t="n"/>
      <c r="H3034" s="15" t="n"/>
      <c r="I3034" s="15" t="n"/>
      <c r="J3034" s="40" t="n"/>
      <c r="K3034" s="15" t="n"/>
      <c r="L3034" s="15" t="n"/>
      <c r="M3034" s="15" t="n"/>
      <c r="N3034" s="14" t="n"/>
      <c r="O3034" s="13" t="n"/>
      <c r="P3034" s="14" t="n"/>
      <c r="Q3034" s="15">
        <f>IF(N3034="Sí",0,H3034-I3034-K3034)</f>
        <v/>
      </c>
      <c r="R3034" s="14">
        <f>F3034-TODAY()</f>
        <v/>
      </c>
      <c r="S3034" s="14">
        <f>IF(N3034="Sí","🟢 Pagado",IF(R3034&lt;0,"🔴 Vencido",IF(R3034&lt;=7,"🟡 Por vencer","")))</f>
        <v/>
      </c>
      <c r="T3034" s="88" t="n"/>
      <c r="U3034" s="89" t="n"/>
      <c r="V3034" s="89" t="n"/>
      <c r="W3034" s="89" t="n"/>
      <c r="X3034" s="87" t="n"/>
    </row>
    <row r="3035">
      <c r="A3035" s="13" t="n"/>
      <c r="B3035" s="14" t="n"/>
      <c r="C3035" s="14" t="n"/>
      <c r="D3035" s="14" t="n"/>
      <c r="E3035" s="13" t="n"/>
      <c r="F3035" s="13" t="n"/>
      <c r="G3035" s="14" t="n"/>
      <c r="H3035" s="15" t="n"/>
      <c r="I3035" s="15" t="n"/>
      <c r="J3035" s="40" t="n"/>
      <c r="K3035" s="15" t="n"/>
      <c r="L3035" s="15" t="n"/>
      <c r="M3035" s="15" t="n"/>
      <c r="N3035" s="14" t="n"/>
      <c r="O3035" s="13" t="n"/>
      <c r="P3035" s="14" t="n"/>
      <c r="Q3035" s="15">
        <f>IF(N3035="Sí",0,H3035-I3035-K3035)</f>
        <v/>
      </c>
      <c r="R3035" s="14">
        <f>F3035-TODAY()</f>
        <v/>
      </c>
      <c r="S3035" s="14">
        <f>IF(N3035="Sí","🟢 Pagado",IF(R3035&lt;0,"🔴 Vencido",IF(R3035&lt;=7,"🟡 Por vencer","")))</f>
        <v/>
      </c>
      <c r="T3035" s="88" t="n"/>
      <c r="U3035" s="89" t="n"/>
      <c r="V3035" s="89" t="n"/>
      <c r="W3035" s="89" t="n"/>
      <c r="X3035" s="87" t="n"/>
    </row>
    <row r="3036">
      <c r="A3036" s="13" t="n"/>
      <c r="B3036" s="14" t="n"/>
      <c r="C3036" s="14" t="n"/>
      <c r="D3036" s="14" t="n"/>
      <c r="E3036" s="13" t="n"/>
      <c r="F3036" s="13" t="n"/>
      <c r="G3036" s="14" t="n"/>
      <c r="H3036" s="15" t="n"/>
      <c r="I3036" s="15" t="n"/>
      <c r="J3036" s="40" t="n"/>
      <c r="K3036" s="15" t="n"/>
      <c r="L3036" s="15" t="n"/>
      <c r="M3036" s="15" t="n"/>
      <c r="N3036" s="14" t="n"/>
      <c r="O3036" s="13" t="n"/>
      <c r="P3036" s="14" t="n"/>
      <c r="Q3036" s="15">
        <f>IF(N3036="Sí",0,H3036-I3036-K3036)</f>
        <v/>
      </c>
      <c r="R3036" s="14">
        <f>F3036-TODAY()</f>
        <v/>
      </c>
      <c r="S3036" s="14">
        <f>IF(N3036="Sí","🟢 Pagado",IF(R3036&lt;0,"🔴 Vencido",IF(R3036&lt;=7,"🟡 Por vencer","")))</f>
        <v/>
      </c>
      <c r="T3036" s="88" t="n"/>
      <c r="U3036" s="89" t="n"/>
      <c r="V3036" s="89" t="n"/>
      <c r="W3036" s="89" t="n"/>
      <c r="X3036" s="87" t="n"/>
    </row>
    <row r="3037">
      <c r="A3037" s="13" t="n"/>
      <c r="B3037" s="14" t="n"/>
      <c r="C3037" s="14" t="n"/>
      <c r="D3037" s="14" t="n"/>
      <c r="E3037" s="13" t="n"/>
      <c r="F3037" s="13" t="n"/>
      <c r="G3037" s="14" t="n"/>
      <c r="H3037" s="15" t="n"/>
      <c r="I3037" s="15" t="n"/>
      <c r="J3037" s="40" t="n"/>
      <c r="K3037" s="15" t="n"/>
      <c r="L3037" s="15" t="n"/>
      <c r="M3037" s="15" t="n"/>
      <c r="N3037" s="14" t="n"/>
      <c r="O3037" s="13" t="n"/>
      <c r="P3037" s="14" t="n"/>
      <c r="Q3037" s="15">
        <f>IF(N3037="Sí",0,H3037-I3037-K3037)</f>
        <v/>
      </c>
      <c r="R3037" s="14">
        <f>F3037-TODAY()</f>
        <v/>
      </c>
      <c r="S3037" s="14">
        <f>IF(N3037="Sí","🟢 Pagado",IF(R3037&lt;0,"🔴 Vencido",IF(R3037&lt;=7,"🟡 Por vencer","")))</f>
        <v/>
      </c>
      <c r="T3037" s="88" t="n"/>
      <c r="U3037" s="89" t="n"/>
      <c r="V3037" s="89" t="n"/>
      <c r="W3037" s="89" t="n"/>
      <c r="X3037" s="87" t="n"/>
    </row>
    <row r="3038">
      <c r="A3038" s="13" t="n"/>
      <c r="B3038" s="14" t="n"/>
      <c r="C3038" s="14" t="n"/>
      <c r="D3038" s="14" t="n"/>
      <c r="E3038" s="13" t="n"/>
      <c r="F3038" s="13" t="n"/>
      <c r="G3038" s="14" t="n"/>
      <c r="H3038" s="15" t="n"/>
      <c r="I3038" s="15" t="n"/>
      <c r="J3038" s="40" t="n"/>
      <c r="K3038" s="15" t="n"/>
      <c r="L3038" s="15" t="n"/>
      <c r="M3038" s="15" t="n"/>
      <c r="N3038" s="14" t="n"/>
      <c r="O3038" s="13" t="n"/>
      <c r="P3038" s="14" t="n"/>
      <c r="Q3038" s="15">
        <f>IF(N3038="Sí",0,H3038-I3038-K3038)</f>
        <v/>
      </c>
      <c r="R3038" s="14">
        <f>F3038-TODAY()</f>
        <v/>
      </c>
      <c r="S3038" s="14">
        <f>IF(N3038="Sí","🟢 Pagado",IF(R3038&lt;0,"🔴 Vencido",IF(R3038&lt;=7,"🟡 Por vencer","")))</f>
        <v/>
      </c>
      <c r="T3038" s="88" t="n"/>
      <c r="U3038" s="89" t="n"/>
      <c r="V3038" s="89" t="n"/>
      <c r="W3038" s="89" t="n"/>
      <c r="X3038" s="87" t="n"/>
    </row>
    <row r="3039">
      <c r="A3039" s="13" t="n"/>
      <c r="B3039" s="14" t="n"/>
      <c r="C3039" s="14" t="n"/>
      <c r="D3039" s="14" t="n"/>
      <c r="E3039" s="13" t="n"/>
      <c r="F3039" s="13" t="n"/>
      <c r="G3039" s="14" t="n"/>
      <c r="H3039" s="15" t="n"/>
      <c r="I3039" s="15" t="n"/>
      <c r="J3039" s="40" t="n"/>
      <c r="K3039" s="15" t="n"/>
      <c r="L3039" s="15" t="n"/>
      <c r="M3039" s="15" t="n"/>
      <c r="N3039" s="14" t="n"/>
      <c r="O3039" s="13" t="n"/>
      <c r="P3039" s="14" t="n"/>
      <c r="Q3039" s="15">
        <f>IF(N3039="Sí",0,H3039-I3039-K3039)</f>
        <v/>
      </c>
      <c r="R3039" s="14">
        <f>F3039-TODAY()</f>
        <v/>
      </c>
      <c r="S3039" s="14">
        <f>IF(N3039="Sí","🟢 Pagado",IF(R3039&lt;0,"🔴 Vencido",IF(R3039&lt;=7,"🟡 Por vencer","")))</f>
        <v/>
      </c>
      <c r="T3039" s="88" t="n"/>
      <c r="U3039" s="89" t="n"/>
      <c r="V3039" s="89" t="n"/>
      <c r="W3039" s="89" t="n"/>
      <c r="X3039" s="87" t="n"/>
    </row>
    <row r="3040">
      <c r="A3040" s="13" t="n"/>
      <c r="B3040" s="14" t="n"/>
      <c r="C3040" s="14" t="n"/>
      <c r="D3040" s="14" t="n"/>
      <c r="E3040" s="13" t="n"/>
      <c r="F3040" s="13" t="n"/>
      <c r="G3040" s="14" t="n"/>
      <c r="H3040" s="15" t="n"/>
      <c r="I3040" s="15" t="n"/>
      <c r="J3040" s="40" t="n"/>
      <c r="K3040" s="15" t="n"/>
      <c r="L3040" s="15" t="n"/>
      <c r="M3040" s="15" t="n"/>
      <c r="N3040" s="14" t="n"/>
      <c r="O3040" s="13" t="n"/>
      <c r="P3040" s="14" t="n"/>
      <c r="Q3040" s="15">
        <f>IF(N3040="Sí",0,H3040-I3040-K3040)</f>
        <v/>
      </c>
      <c r="R3040" s="14">
        <f>F3040-TODAY()</f>
        <v/>
      </c>
      <c r="S3040" s="14">
        <f>IF(N3040="Sí","🟢 Pagado",IF(R3040&lt;0,"🔴 Vencido",IF(R3040&lt;=7,"🟡 Por vencer","")))</f>
        <v/>
      </c>
      <c r="T3040" s="88" t="n"/>
      <c r="U3040" s="89" t="n"/>
      <c r="V3040" s="89" t="n"/>
      <c r="W3040" s="89" t="n"/>
      <c r="X3040" s="87" t="n"/>
    </row>
    <row r="3041">
      <c r="A3041" s="13" t="n"/>
      <c r="B3041" s="14" t="n"/>
      <c r="C3041" s="14" t="n"/>
      <c r="D3041" s="14" t="n"/>
      <c r="E3041" s="13" t="n"/>
      <c r="F3041" s="13" t="n"/>
      <c r="G3041" s="14" t="n"/>
      <c r="H3041" s="15" t="n"/>
      <c r="I3041" s="15" t="n"/>
      <c r="J3041" s="40" t="n"/>
      <c r="K3041" s="15" t="n"/>
      <c r="L3041" s="15" t="n"/>
      <c r="M3041" s="15" t="n"/>
      <c r="N3041" s="14" t="n"/>
      <c r="O3041" s="13" t="n"/>
      <c r="P3041" s="14" t="n"/>
      <c r="Q3041" s="15">
        <f>IF(N3041="Sí",0,H3041-I3041-K3041)</f>
        <v/>
      </c>
      <c r="R3041" s="14">
        <f>F3041-TODAY()</f>
        <v/>
      </c>
      <c r="S3041" s="14">
        <f>IF(N3041="Sí","🟢 Pagado",IF(R3041&lt;0,"🔴 Vencido",IF(R3041&lt;=7,"🟡 Por vencer","")))</f>
        <v/>
      </c>
      <c r="T3041" s="88" t="n"/>
      <c r="U3041" s="89" t="n"/>
      <c r="V3041" s="89" t="n"/>
      <c r="W3041" s="89" t="n"/>
      <c r="X3041" s="87" t="n"/>
    </row>
    <row r="3042">
      <c r="A3042" s="13" t="n"/>
      <c r="B3042" s="14" t="n"/>
      <c r="C3042" s="14" t="n"/>
      <c r="D3042" s="14" t="n"/>
      <c r="E3042" s="13" t="n"/>
      <c r="F3042" s="13" t="n"/>
      <c r="G3042" s="14" t="n"/>
      <c r="H3042" s="15" t="n"/>
      <c r="I3042" s="15" t="n"/>
      <c r="J3042" s="40" t="n"/>
      <c r="K3042" s="15" t="n"/>
      <c r="L3042" s="15" t="n"/>
      <c r="M3042" s="15" t="n"/>
      <c r="N3042" s="14" t="n"/>
      <c r="O3042" s="13" t="n"/>
      <c r="P3042" s="14" t="n"/>
      <c r="Q3042" s="15">
        <f>IF(N3042="Sí",0,H3042-I3042-K3042)</f>
        <v/>
      </c>
      <c r="R3042" s="14">
        <f>F3042-TODAY()</f>
        <v/>
      </c>
      <c r="S3042" s="14">
        <f>IF(N3042="Sí","🟢 Pagado",IF(R3042&lt;0,"🔴 Vencido",IF(R3042&lt;=7,"🟡 Por vencer","")))</f>
        <v/>
      </c>
      <c r="T3042" s="88" t="n"/>
      <c r="U3042" s="89" t="n"/>
      <c r="V3042" s="89" t="n"/>
      <c r="W3042" s="89" t="n"/>
      <c r="X3042" s="87" t="n"/>
    </row>
    <row r="3043">
      <c r="A3043" s="13" t="n"/>
      <c r="B3043" s="14" t="n"/>
      <c r="C3043" s="14" t="n"/>
      <c r="D3043" s="14" t="n"/>
      <c r="E3043" s="13" t="n"/>
      <c r="F3043" s="13" t="n"/>
      <c r="G3043" s="14" t="n"/>
      <c r="H3043" s="15" t="n"/>
      <c r="I3043" s="15" t="n"/>
      <c r="J3043" s="40" t="n"/>
      <c r="K3043" s="15" t="n"/>
      <c r="L3043" s="15" t="n"/>
      <c r="M3043" s="15" t="n"/>
      <c r="N3043" s="14" t="n"/>
      <c r="O3043" s="13" t="n"/>
      <c r="P3043" s="14" t="n"/>
      <c r="Q3043" s="15">
        <f>IF(N3043="Sí",0,H3043-I3043-K3043)</f>
        <v/>
      </c>
      <c r="R3043" s="14">
        <f>F3043-TODAY()</f>
        <v/>
      </c>
      <c r="S3043" s="14">
        <f>IF(N3043="Sí","🟢 Pagado",IF(R3043&lt;0,"🔴 Vencido",IF(R3043&lt;=7,"🟡 Por vencer","")))</f>
        <v/>
      </c>
      <c r="T3043" s="88" t="n"/>
      <c r="U3043" s="89" t="n"/>
      <c r="V3043" s="89" t="n"/>
      <c r="W3043" s="89" t="n"/>
      <c r="X3043" s="87" t="n"/>
    </row>
    <row r="3044">
      <c r="A3044" s="13" t="n"/>
      <c r="B3044" s="14" t="n"/>
      <c r="C3044" s="14" t="n"/>
      <c r="D3044" s="14" t="n"/>
      <c r="E3044" s="13" t="n"/>
      <c r="F3044" s="13" t="n"/>
      <c r="G3044" s="14" t="n"/>
      <c r="H3044" s="15" t="n"/>
      <c r="I3044" s="15" t="n"/>
      <c r="J3044" s="40" t="n"/>
      <c r="K3044" s="15" t="n"/>
      <c r="L3044" s="15" t="n"/>
      <c r="M3044" s="15" t="n"/>
      <c r="N3044" s="14" t="n"/>
      <c r="O3044" s="13" t="n"/>
      <c r="P3044" s="14" t="n"/>
      <c r="Q3044" s="15">
        <f>IF(N3044="Sí",0,H3044-I3044-K3044)</f>
        <v/>
      </c>
      <c r="R3044" s="14">
        <f>F3044-TODAY()</f>
        <v/>
      </c>
      <c r="S3044" s="14">
        <f>IF(N3044="Sí","🟢 Pagado",IF(R3044&lt;0,"🔴 Vencido",IF(R3044&lt;=7,"🟡 Por vencer","")))</f>
        <v/>
      </c>
      <c r="T3044" s="88" t="n"/>
      <c r="U3044" s="89" t="n"/>
      <c r="V3044" s="89" t="n"/>
      <c r="W3044" s="89" t="n"/>
      <c r="X3044" s="87" t="n"/>
    </row>
    <row r="3045">
      <c r="A3045" s="13" t="n"/>
      <c r="B3045" s="14" t="n"/>
      <c r="C3045" s="14" t="n"/>
      <c r="D3045" s="14" t="n"/>
      <c r="E3045" s="13" t="n"/>
      <c r="F3045" s="13" t="n"/>
      <c r="G3045" s="14" t="n"/>
      <c r="H3045" s="15" t="n"/>
      <c r="I3045" s="15" t="n"/>
      <c r="J3045" s="40" t="n"/>
      <c r="K3045" s="15" t="n"/>
      <c r="L3045" s="15" t="n"/>
      <c r="M3045" s="15" t="n"/>
      <c r="N3045" s="14" t="n"/>
      <c r="O3045" s="13" t="n"/>
      <c r="P3045" s="14" t="n"/>
      <c r="Q3045" s="15">
        <f>IF(N3045="Sí",0,H3045-I3045-K3045)</f>
        <v/>
      </c>
      <c r="R3045" s="14">
        <f>F3045-TODAY()</f>
        <v/>
      </c>
      <c r="S3045" s="14">
        <f>IF(N3045="Sí","🟢 Pagado",IF(R3045&lt;0,"🔴 Vencido",IF(R3045&lt;=7,"🟡 Por vencer","")))</f>
        <v/>
      </c>
      <c r="T3045" s="88" t="n"/>
      <c r="U3045" s="89" t="n"/>
      <c r="V3045" s="89" t="n"/>
      <c r="W3045" s="89" t="n"/>
      <c r="X3045" s="87" t="n"/>
    </row>
    <row r="3046">
      <c r="A3046" s="13" t="n"/>
      <c r="B3046" s="14" t="n"/>
      <c r="C3046" s="14" t="n"/>
      <c r="D3046" s="14" t="n"/>
      <c r="E3046" s="13" t="n"/>
      <c r="F3046" s="13" t="n"/>
      <c r="G3046" s="14" t="n"/>
      <c r="H3046" s="15" t="n"/>
      <c r="I3046" s="15" t="n"/>
      <c r="J3046" s="40" t="n"/>
      <c r="K3046" s="15" t="n"/>
      <c r="L3046" s="15" t="n"/>
      <c r="M3046" s="15" t="n"/>
      <c r="N3046" s="14" t="n"/>
      <c r="O3046" s="13" t="n"/>
      <c r="P3046" s="14" t="n"/>
      <c r="Q3046" s="15">
        <f>IF(N3046="Sí",0,H3046-I3046-K3046)</f>
        <v/>
      </c>
      <c r="R3046" s="14">
        <f>F3046-TODAY()</f>
        <v/>
      </c>
      <c r="S3046" s="14">
        <f>IF(N3046="Sí","🟢 Pagado",IF(R3046&lt;0,"🔴 Vencido",IF(R3046&lt;=7,"🟡 Por vencer","")))</f>
        <v/>
      </c>
      <c r="T3046" s="88" t="n"/>
      <c r="U3046" s="89" t="n"/>
      <c r="V3046" s="89" t="n"/>
      <c r="W3046" s="89" t="n"/>
      <c r="X3046" s="87" t="n"/>
    </row>
    <row r="3047">
      <c r="A3047" s="13" t="n"/>
      <c r="B3047" s="14" t="n"/>
      <c r="C3047" s="14" t="n"/>
      <c r="D3047" s="14" t="n"/>
      <c r="E3047" s="13" t="n"/>
      <c r="F3047" s="13" t="n"/>
      <c r="G3047" s="14" t="n"/>
      <c r="H3047" s="15" t="n"/>
      <c r="I3047" s="15" t="n"/>
      <c r="J3047" s="40" t="n"/>
      <c r="K3047" s="15" t="n"/>
      <c r="L3047" s="15" t="n"/>
      <c r="M3047" s="15" t="n"/>
      <c r="N3047" s="14" t="n"/>
      <c r="O3047" s="13" t="n"/>
      <c r="P3047" s="14" t="n"/>
      <c r="Q3047" s="15">
        <f>IF(N3047="Sí",0,H3047-I3047-K3047)</f>
        <v/>
      </c>
      <c r="R3047" s="14">
        <f>F3047-TODAY()</f>
        <v/>
      </c>
      <c r="S3047" s="14">
        <f>IF(N3047="Sí","🟢 Pagado",IF(R3047&lt;0,"🔴 Vencido",IF(R3047&lt;=7,"🟡 Por vencer","")))</f>
        <v/>
      </c>
      <c r="T3047" s="88" t="n"/>
      <c r="U3047" s="89" t="n"/>
      <c r="V3047" s="89" t="n"/>
      <c r="W3047" s="89" t="n"/>
      <c r="X3047" s="87" t="n"/>
    </row>
    <row r="3048">
      <c r="A3048" s="13" t="n"/>
      <c r="B3048" s="14" t="n"/>
      <c r="C3048" s="14" t="n"/>
      <c r="D3048" s="14" t="n"/>
      <c r="E3048" s="13" t="n"/>
      <c r="F3048" s="13" t="n"/>
      <c r="G3048" s="14" t="n"/>
      <c r="H3048" s="15" t="n"/>
      <c r="I3048" s="15" t="n"/>
      <c r="J3048" s="40" t="n"/>
      <c r="K3048" s="15" t="n"/>
      <c r="L3048" s="15" t="n"/>
      <c r="M3048" s="15" t="n"/>
      <c r="N3048" s="14" t="n"/>
      <c r="O3048" s="13" t="n"/>
      <c r="P3048" s="14" t="n"/>
      <c r="Q3048" s="15">
        <f>IF(N3048="Sí",0,H3048-I3048-K3048)</f>
        <v/>
      </c>
      <c r="R3048" s="14">
        <f>F3048-TODAY()</f>
        <v/>
      </c>
      <c r="S3048" s="14">
        <f>IF(N3048="Sí","🟢 Pagado",IF(R3048&lt;0,"🔴 Vencido",IF(R3048&lt;=7,"🟡 Por vencer","")))</f>
        <v/>
      </c>
      <c r="T3048" s="88" t="n"/>
      <c r="U3048" s="89" t="n"/>
      <c r="V3048" s="89" t="n"/>
      <c r="W3048" s="89" t="n"/>
      <c r="X3048" s="87" t="n"/>
    </row>
    <row r="3049">
      <c r="A3049" s="13" t="n"/>
      <c r="B3049" s="14" t="n"/>
      <c r="C3049" s="14" t="n"/>
      <c r="D3049" s="14" t="n"/>
      <c r="E3049" s="13" t="n"/>
      <c r="F3049" s="13" t="n"/>
      <c r="G3049" s="14" t="n"/>
      <c r="H3049" s="15" t="n"/>
      <c r="I3049" s="15" t="n"/>
      <c r="J3049" s="40" t="n"/>
      <c r="K3049" s="15" t="n"/>
      <c r="L3049" s="15" t="n"/>
      <c r="M3049" s="15" t="n"/>
      <c r="N3049" s="14" t="n"/>
      <c r="O3049" s="13" t="n"/>
      <c r="P3049" s="14" t="n"/>
      <c r="Q3049" s="15">
        <f>IF(N3049="Sí",0,H3049-I3049-K3049)</f>
        <v/>
      </c>
      <c r="R3049" s="14">
        <f>F3049-TODAY()</f>
        <v/>
      </c>
      <c r="S3049" s="14">
        <f>IF(N3049="Sí","🟢 Pagado",IF(R3049&lt;0,"🔴 Vencido",IF(R3049&lt;=7,"🟡 Por vencer","")))</f>
        <v/>
      </c>
      <c r="T3049" s="88" t="n"/>
      <c r="U3049" s="89" t="n"/>
      <c r="V3049" s="89" t="n"/>
      <c r="W3049" s="89" t="n"/>
      <c r="X3049" s="87" t="n"/>
    </row>
    <row r="3050">
      <c r="A3050" s="13" t="n"/>
      <c r="B3050" s="14" t="n"/>
      <c r="C3050" s="14" t="n"/>
      <c r="D3050" s="14" t="n"/>
      <c r="E3050" s="13" t="n"/>
      <c r="F3050" s="13" t="n"/>
      <c r="G3050" s="14" t="n"/>
      <c r="H3050" s="15" t="n"/>
      <c r="I3050" s="15" t="n"/>
      <c r="J3050" s="40" t="n"/>
      <c r="K3050" s="15" t="n"/>
      <c r="L3050" s="15" t="n"/>
      <c r="M3050" s="15" t="n"/>
      <c r="N3050" s="14" t="n"/>
      <c r="O3050" s="13" t="n"/>
      <c r="P3050" s="14" t="n"/>
      <c r="Q3050" s="15">
        <f>IF(N3050="Sí",0,H3050-I3050-K3050)</f>
        <v/>
      </c>
      <c r="R3050" s="14">
        <f>F3050-TODAY()</f>
        <v/>
      </c>
      <c r="S3050" s="14">
        <f>IF(N3050="Sí","🟢 Pagado",IF(R3050&lt;0,"🔴 Vencido",IF(R3050&lt;=7,"🟡 Por vencer","")))</f>
        <v/>
      </c>
      <c r="T3050" s="88" t="n"/>
      <c r="U3050" s="89" t="n"/>
      <c r="V3050" s="89" t="n"/>
      <c r="W3050" s="89" t="n"/>
      <c r="X3050" s="87" t="n"/>
    </row>
    <row r="3051">
      <c r="A3051" s="13" t="n"/>
      <c r="B3051" s="14" t="n"/>
      <c r="C3051" s="14" t="n"/>
      <c r="D3051" s="14" t="n"/>
      <c r="E3051" s="13" t="n"/>
      <c r="F3051" s="13" t="n"/>
      <c r="G3051" s="14" t="n"/>
      <c r="H3051" s="15" t="n"/>
      <c r="I3051" s="15" t="n"/>
      <c r="J3051" s="40" t="n"/>
      <c r="K3051" s="15" t="n"/>
      <c r="L3051" s="15" t="n"/>
      <c r="M3051" s="15" t="n"/>
      <c r="N3051" s="14" t="n"/>
      <c r="O3051" s="13" t="n"/>
      <c r="P3051" s="14" t="n"/>
      <c r="Q3051" s="15">
        <f>IF(N3051="Sí",0,H3051-I3051-K3051)</f>
        <v/>
      </c>
      <c r="R3051" s="14">
        <f>F3051-TODAY()</f>
        <v/>
      </c>
      <c r="S3051" s="14">
        <f>IF(N3051="Sí","🟢 Pagado",IF(R3051&lt;0,"🔴 Vencido",IF(R3051&lt;=7,"🟡 Por vencer","")))</f>
        <v/>
      </c>
      <c r="T3051" s="88" t="n"/>
      <c r="U3051" s="89" t="n"/>
      <c r="V3051" s="89" t="n"/>
      <c r="W3051" s="89" t="n"/>
      <c r="X3051" s="87" t="n"/>
    </row>
    <row r="3052">
      <c r="A3052" s="13" t="n"/>
      <c r="B3052" s="14" t="n"/>
      <c r="C3052" s="14" t="n"/>
      <c r="D3052" s="14" t="n"/>
      <c r="E3052" s="13" t="n"/>
      <c r="F3052" s="13" t="n"/>
      <c r="G3052" s="14" t="n"/>
      <c r="H3052" s="15" t="n"/>
      <c r="I3052" s="15" t="n"/>
      <c r="J3052" s="40" t="n"/>
      <c r="K3052" s="15" t="n"/>
      <c r="L3052" s="15" t="n"/>
      <c r="M3052" s="15" t="n"/>
      <c r="N3052" s="14" t="n"/>
      <c r="O3052" s="13" t="n"/>
      <c r="P3052" s="14" t="n"/>
      <c r="Q3052" s="15">
        <f>IF(N3052="Sí",0,H3052-I3052-K3052)</f>
        <v/>
      </c>
      <c r="R3052" s="14">
        <f>F3052-TODAY()</f>
        <v/>
      </c>
      <c r="S3052" s="14">
        <f>IF(N3052="Sí","🟢 Pagado",IF(R3052&lt;0,"🔴 Vencido",IF(R3052&lt;=7,"🟡 Por vencer","")))</f>
        <v/>
      </c>
      <c r="T3052" s="88" t="n"/>
      <c r="U3052" s="89" t="n"/>
      <c r="V3052" s="89" t="n"/>
      <c r="W3052" s="89" t="n"/>
      <c r="X3052" s="87" t="n"/>
    </row>
    <row r="3053">
      <c r="A3053" s="13" t="n"/>
      <c r="B3053" s="14" t="n"/>
      <c r="C3053" s="14" t="n"/>
      <c r="D3053" s="14" t="n"/>
      <c r="E3053" s="13" t="n"/>
      <c r="F3053" s="13" t="n"/>
      <c r="G3053" s="14" t="n"/>
      <c r="H3053" s="15" t="n"/>
      <c r="I3053" s="15" t="n"/>
      <c r="J3053" s="40" t="n"/>
      <c r="K3053" s="15" t="n"/>
      <c r="L3053" s="15" t="n"/>
      <c r="M3053" s="15" t="n"/>
      <c r="N3053" s="14" t="n"/>
      <c r="O3053" s="13" t="n"/>
      <c r="P3053" s="14" t="n"/>
      <c r="Q3053" s="15">
        <f>IF(N3053="Sí",0,H3053-I3053-K3053)</f>
        <v/>
      </c>
      <c r="R3053" s="14">
        <f>F3053-TODAY()</f>
        <v/>
      </c>
      <c r="S3053" s="14">
        <f>IF(N3053="Sí","🟢 Pagado",IF(R3053&lt;0,"🔴 Vencido",IF(R3053&lt;=7,"🟡 Por vencer","")))</f>
        <v/>
      </c>
      <c r="T3053" s="88" t="n"/>
      <c r="U3053" s="89" t="n"/>
      <c r="V3053" s="89" t="n"/>
      <c r="W3053" s="89" t="n"/>
      <c r="X3053" s="87" t="n"/>
    </row>
    <row r="3054">
      <c r="A3054" s="13" t="n"/>
      <c r="B3054" s="14" t="n"/>
      <c r="C3054" s="14" t="n"/>
      <c r="D3054" s="14" t="n"/>
      <c r="E3054" s="13" t="n"/>
      <c r="F3054" s="13" t="n"/>
      <c r="G3054" s="14" t="n"/>
      <c r="H3054" s="15" t="n"/>
      <c r="I3054" s="15" t="n"/>
      <c r="J3054" s="40" t="n"/>
      <c r="K3054" s="15" t="n"/>
      <c r="L3054" s="15" t="n"/>
      <c r="M3054" s="15" t="n"/>
      <c r="N3054" s="14" t="n"/>
      <c r="O3054" s="13" t="n"/>
      <c r="P3054" s="14" t="n"/>
      <c r="Q3054" s="15">
        <f>IF(N3054="Sí",0,H3054-I3054-K3054)</f>
        <v/>
      </c>
      <c r="R3054" s="14">
        <f>F3054-TODAY()</f>
        <v/>
      </c>
      <c r="S3054" s="14">
        <f>IF(N3054="Sí","🟢 Pagado",IF(R3054&lt;0,"🔴 Vencido",IF(R3054&lt;=7,"🟡 Por vencer","")))</f>
        <v/>
      </c>
      <c r="T3054" s="88" t="n"/>
      <c r="U3054" s="89" t="n"/>
      <c r="V3054" s="89" t="n"/>
      <c r="W3054" s="89" t="n"/>
      <c r="X3054" s="87" t="n"/>
    </row>
    <row r="3055">
      <c r="A3055" s="13" t="n"/>
      <c r="B3055" s="14" t="n"/>
      <c r="C3055" s="14" t="n"/>
      <c r="D3055" s="14" t="n"/>
      <c r="E3055" s="13" t="n"/>
      <c r="F3055" s="13" t="n"/>
      <c r="G3055" s="14" t="n"/>
      <c r="H3055" s="15" t="n"/>
      <c r="I3055" s="15" t="n"/>
      <c r="J3055" s="40" t="n"/>
      <c r="K3055" s="15" t="n"/>
      <c r="L3055" s="15" t="n"/>
      <c r="M3055" s="15" t="n"/>
      <c r="N3055" s="14" t="n"/>
      <c r="O3055" s="13" t="n"/>
      <c r="P3055" s="14" t="n"/>
      <c r="Q3055" s="15">
        <f>IF(N3055="Sí",0,H3055-I3055-K3055)</f>
        <v/>
      </c>
      <c r="R3055" s="14">
        <f>F3055-TODAY()</f>
        <v/>
      </c>
      <c r="S3055" s="14">
        <f>IF(N3055="Sí","🟢 Pagado",IF(R3055&lt;0,"🔴 Vencido",IF(R3055&lt;=7,"🟡 Por vencer","")))</f>
        <v/>
      </c>
      <c r="T3055" s="88" t="n"/>
      <c r="U3055" s="89" t="n"/>
      <c r="V3055" s="89" t="n"/>
      <c r="W3055" s="89" t="n"/>
      <c r="X3055" s="87" t="n"/>
    </row>
    <row r="3056">
      <c r="A3056" s="13" t="n"/>
      <c r="B3056" s="14" t="n"/>
      <c r="C3056" s="14" t="n"/>
      <c r="D3056" s="14" t="n"/>
      <c r="E3056" s="13" t="n"/>
      <c r="F3056" s="13" t="n"/>
      <c r="G3056" s="14" t="n"/>
      <c r="H3056" s="15" t="n"/>
      <c r="I3056" s="15" t="n"/>
      <c r="J3056" s="40" t="n"/>
      <c r="K3056" s="15" t="n"/>
      <c r="L3056" s="15" t="n"/>
      <c r="M3056" s="15" t="n"/>
      <c r="N3056" s="14" t="n"/>
      <c r="O3056" s="13" t="n"/>
      <c r="P3056" s="14" t="n"/>
      <c r="Q3056" s="15">
        <f>IF(N3056="Sí",0,H3056-I3056-K3056)</f>
        <v/>
      </c>
      <c r="R3056" s="14">
        <f>F3056-TODAY()</f>
        <v/>
      </c>
      <c r="S3056" s="14">
        <f>IF(N3056="Sí","🟢 Pagado",IF(R3056&lt;0,"🔴 Vencido",IF(R3056&lt;=7,"🟡 Por vencer","")))</f>
        <v/>
      </c>
      <c r="T3056" s="88" t="n"/>
      <c r="U3056" s="89" t="n"/>
      <c r="V3056" s="89" t="n"/>
      <c r="W3056" s="89" t="n"/>
      <c r="X3056" s="87" t="n"/>
    </row>
    <row r="3057">
      <c r="A3057" s="13" t="n"/>
      <c r="B3057" s="14" t="n"/>
      <c r="C3057" s="14" t="n"/>
      <c r="D3057" s="14" t="n"/>
      <c r="E3057" s="13" t="n"/>
      <c r="F3057" s="13" t="n"/>
      <c r="G3057" s="14" t="n"/>
      <c r="H3057" s="15" t="n"/>
      <c r="I3057" s="15" t="n"/>
      <c r="J3057" s="40" t="n"/>
      <c r="K3057" s="15" t="n"/>
      <c r="L3057" s="15" t="n"/>
      <c r="M3057" s="15" t="n"/>
      <c r="N3057" s="14" t="n"/>
      <c r="O3057" s="13" t="n"/>
      <c r="P3057" s="14" t="n"/>
      <c r="Q3057" s="15">
        <f>IF(N3057="Sí",0,H3057-I3057-K3057)</f>
        <v/>
      </c>
      <c r="R3057" s="14">
        <f>F3057-TODAY()</f>
        <v/>
      </c>
      <c r="S3057" s="14">
        <f>IF(N3057="Sí","🟢 Pagado",IF(R3057&lt;0,"🔴 Vencido",IF(R3057&lt;=7,"🟡 Por vencer","")))</f>
        <v/>
      </c>
      <c r="T3057" s="88" t="n"/>
      <c r="U3057" s="89" t="n"/>
      <c r="V3057" s="89" t="n"/>
      <c r="W3057" s="89" t="n"/>
      <c r="X3057" s="87" t="n"/>
    </row>
    <row r="3058">
      <c r="A3058" s="13" t="n"/>
      <c r="B3058" s="14" t="n"/>
      <c r="C3058" s="14" t="n"/>
      <c r="D3058" s="14" t="n"/>
      <c r="E3058" s="13" t="n"/>
      <c r="F3058" s="13" t="n"/>
      <c r="G3058" s="14" t="n"/>
      <c r="H3058" s="15" t="n"/>
      <c r="I3058" s="15" t="n"/>
      <c r="J3058" s="40" t="n"/>
      <c r="K3058" s="15" t="n"/>
      <c r="L3058" s="15" t="n"/>
      <c r="M3058" s="15" t="n"/>
      <c r="N3058" s="14" t="n"/>
      <c r="O3058" s="13" t="n"/>
      <c r="P3058" s="14" t="n"/>
      <c r="Q3058" s="15">
        <f>IF(N3058="Sí",0,H3058-I3058-K3058)</f>
        <v/>
      </c>
      <c r="R3058" s="14">
        <f>F3058-TODAY()</f>
        <v/>
      </c>
      <c r="S3058" s="14">
        <f>IF(N3058="Sí","🟢 Pagado",IF(R3058&lt;0,"🔴 Vencido",IF(R3058&lt;=7,"🟡 Por vencer","")))</f>
        <v/>
      </c>
      <c r="T3058" s="88" t="n"/>
      <c r="U3058" s="89" t="n"/>
      <c r="V3058" s="89" t="n"/>
      <c r="W3058" s="89" t="n"/>
      <c r="X3058" s="87" t="n"/>
    </row>
    <row r="3059">
      <c r="A3059" s="13" t="n"/>
      <c r="B3059" s="14" t="n"/>
      <c r="C3059" s="14" t="n"/>
      <c r="D3059" s="14" t="n"/>
      <c r="E3059" s="13" t="n"/>
      <c r="F3059" s="13" t="n"/>
      <c r="G3059" s="14" t="n"/>
      <c r="H3059" s="15" t="n"/>
      <c r="I3059" s="15" t="n"/>
      <c r="J3059" s="40" t="n"/>
      <c r="K3059" s="15" t="n"/>
      <c r="L3059" s="15" t="n"/>
      <c r="M3059" s="15" t="n"/>
      <c r="N3059" s="14" t="n"/>
      <c r="O3059" s="13" t="n"/>
      <c r="P3059" s="14" t="n"/>
      <c r="Q3059" s="15">
        <f>IF(N3059="Sí",0,H3059-I3059-K3059)</f>
        <v/>
      </c>
      <c r="R3059" s="14">
        <f>F3059-TODAY()</f>
        <v/>
      </c>
      <c r="S3059" s="14">
        <f>IF(N3059="Sí","🟢 Pagado",IF(R3059&lt;0,"🔴 Vencido",IF(R3059&lt;=7,"🟡 Por vencer","")))</f>
        <v/>
      </c>
      <c r="T3059" s="88" t="n"/>
      <c r="U3059" s="89" t="n"/>
      <c r="V3059" s="89" t="n"/>
      <c r="W3059" s="89" t="n"/>
      <c r="X3059" s="87" t="n"/>
    </row>
    <row r="3060">
      <c r="A3060" s="13" t="n"/>
      <c r="B3060" s="14" t="n"/>
      <c r="C3060" s="14" t="n"/>
      <c r="D3060" s="14" t="n"/>
      <c r="E3060" s="13" t="n"/>
      <c r="F3060" s="13" t="n"/>
      <c r="G3060" s="14" t="n"/>
      <c r="H3060" s="15" t="n"/>
      <c r="I3060" s="15" t="n"/>
      <c r="J3060" s="40" t="n"/>
      <c r="K3060" s="15" t="n"/>
      <c r="L3060" s="15" t="n"/>
      <c r="M3060" s="15" t="n"/>
      <c r="N3060" s="14" t="n"/>
      <c r="O3060" s="13" t="n"/>
      <c r="P3060" s="14" t="n"/>
      <c r="Q3060" s="15">
        <f>IF(N3060="Sí",0,H3060-I3060-K3060)</f>
        <v/>
      </c>
      <c r="R3060" s="14">
        <f>F3060-TODAY()</f>
        <v/>
      </c>
      <c r="S3060" s="14">
        <f>IF(N3060="Sí","🟢 Pagado",IF(R3060&lt;0,"🔴 Vencido",IF(R3060&lt;=7,"🟡 Por vencer","")))</f>
        <v/>
      </c>
      <c r="T3060" s="88" t="n"/>
      <c r="U3060" s="89" t="n"/>
      <c r="V3060" s="89" t="n"/>
      <c r="W3060" s="89" t="n"/>
      <c r="X3060" s="87" t="n"/>
    </row>
    <row r="3061">
      <c r="A3061" s="13" t="n"/>
      <c r="B3061" s="14" t="n"/>
      <c r="C3061" s="14" t="n"/>
      <c r="D3061" s="14" t="n"/>
      <c r="E3061" s="13" t="n"/>
      <c r="F3061" s="13" t="n"/>
      <c r="G3061" s="14" t="n"/>
      <c r="H3061" s="15" t="n"/>
      <c r="I3061" s="15" t="n"/>
      <c r="J3061" s="40" t="n"/>
      <c r="K3061" s="15" t="n"/>
      <c r="L3061" s="15" t="n"/>
      <c r="M3061" s="15" t="n"/>
      <c r="N3061" s="14" t="n"/>
      <c r="O3061" s="13" t="n"/>
      <c r="P3061" s="14" t="n"/>
      <c r="Q3061" s="15">
        <f>IF(N3061="Sí",0,H3061-I3061-K3061)</f>
        <v/>
      </c>
      <c r="R3061" s="14">
        <f>F3061-TODAY()</f>
        <v/>
      </c>
      <c r="S3061" s="14">
        <f>IF(N3061="Sí","🟢 Pagado",IF(R3061&lt;0,"🔴 Vencido",IF(R3061&lt;=7,"🟡 Por vencer","")))</f>
        <v/>
      </c>
      <c r="T3061" s="88" t="n"/>
      <c r="U3061" s="89" t="n"/>
      <c r="V3061" s="89" t="n"/>
      <c r="W3061" s="89" t="n"/>
      <c r="X3061" s="87" t="n"/>
    </row>
    <row r="3062">
      <c r="A3062" s="13" t="n"/>
      <c r="B3062" s="14" t="n"/>
      <c r="C3062" s="14" t="n"/>
      <c r="D3062" s="14" t="n"/>
      <c r="E3062" s="13" t="n"/>
      <c r="F3062" s="13" t="n"/>
      <c r="G3062" s="14" t="n"/>
      <c r="H3062" s="15" t="n"/>
      <c r="I3062" s="15" t="n"/>
      <c r="J3062" s="40" t="n"/>
      <c r="K3062" s="15" t="n"/>
      <c r="L3062" s="15" t="n"/>
      <c r="M3062" s="15" t="n"/>
      <c r="N3062" s="14" t="n"/>
      <c r="O3062" s="13" t="n"/>
      <c r="P3062" s="14" t="n"/>
      <c r="Q3062" s="15">
        <f>IF(N3062="Sí",0,H3062-I3062-K3062)</f>
        <v/>
      </c>
      <c r="R3062" s="14">
        <f>F3062-TODAY()</f>
        <v/>
      </c>
      <c r="S3062" s="14">
        <f>IF(N3062="Sí","🟢 Pagado",IF(R3062&lt;0,"🔴 Vencido",IF(R3062&lt;=7,"🟡 Por vencer","")))</f>
        <v/>
      </c>
      <c r="T3062" s="88" t="n"/>
      <c r="U3062" s="89" t="n"/>
      <c r="V3062" s="89" t="n"/>
      <c r="W3062" s="89" t="n"/>
      <c r="X3062" s="87" t="n"/>
    </row>
    <row r="3063">
      <c r="A3063" s="13" t="n"/>
      <c r="B3063" s="14" t="n"/>
      <c r="C3063" s="14" t="n"/>
      <c r="D3063" s="14" t="n"/>
      <c r="E3063" s="13" t="n"/>
      <c r="F3063" s="13" t="n"/>
      <c r="G3063" s="14" t="n"/>
      <c r="H3063" s="15" t="n"/>
      <c r="I3063" s="15" t="n"/>
      <c r="J3063" s="40" t="n"/>
      <c r="K3063" s="15" t="n"/>
      <c r="L3063" s="15" t="n"/>
      <c r="M3063" s="15" t="n"/>
      <c r="N3063" s="14" t="n"/>
      <c r="O3063" s="13" t="n"/>
      <c r="P3063" s="14" t="n"/>
      <c r="Q3063" s="15">
        <f>IF(N3063="Sí",0,H3063-I3063-K3063)</f>
        <v/>
      </c>
      <c r="R3063" s="14">
        <f>F3063-TODAY()</f>
        <v/>
      </c>
      <c r="S3063" s="14">
        <f>IF(N3063="Sí","🟢 Pagado",IF(R3063&lt;0,"🔴 Vencido",IF(R3063&lt;=7,"🟡 Por vencer","")))</f>
        <v/>
      </c>
      <c r="T3063" s="88" t="n"/>
      <c r="U3063" s="89" t="n"/>
      <c r="V3063" s="89" t="n"/>
      <c r="W3063" s="89" t="n"/>
      <c r="X3063" s="87" t="n"/>
    </row>
    <row r="3064">
      <c r="A3064" s="13" t="n"/>
      <c r="B3064" s="14" t="n"/>
      <c r="C3064" s="14" t="n"/>
      <c r="D3064" s="14" t="n"/>
      <c r="E3064" s="13" t="n"/>
      <c r="F3064" s="13" t="n"/>
      <c r="G3064" s="14" t="n"/>
      <c r="H3064" s="15" t="n"/>
      <c r="I3064" s="15" t="n"/>
      <c r="J3064" s="40" t="n"/>
      <c r="K3064" s="15" t="n"/>
      <c r="L3064" s="15" t="n"/>
      <c r="M3064" s="15" t="n"/>
      <c r="N3064" s="14" t="n"/>
      <c r="O3064" s="13" t="n"/>
      <c r="P3064" s="14" t="n"/>
      <c r="Q3064" s="15">
        <f>IF(N3064="Sí",0,H3064-I3064-K3064)</f>
        <v/>
      </c>
      <c r="R3064" s="14">
        <f>F3064-TODAY()</f>
        <v/>
      </c>
      <c r="S3064" s="14">
        <f>IF(N3064="Sí","🟢 Pagado",IF(R3064&lt;0,"🔴 Vencido",IF(R3064&lt;=7,"🟡 Por vencer","")))</f>
        <v/>
      </c>
      <c r="T3064" s="88" t="n"/>
      <c r="U3064" s="89" t="n"/>
      <c r="V3064" s="89" t="n"/>
      <c r="W3064" s="89" t="n"/>
      <c r="X3064" s="87" t="n"/>
    </row>
    <row r="3065">
      <c r="A3065" s="13" t="n"/>
      <c r="B3065" s="14" t="n"/>
      <c r="C3065" s="14" t="n"/>
      <c r="D3065" s="14" t="n"/>
      <c r="E3065" s="13" t="n"/>
      <c r="F3065" s="13" t="n"/>
      <c r="G3065" s="14" t="n"/>
      <c r="H3065" s="15" t="n"/>
      <c r="I3065" s="15" t="n"/>
      <c r="J3065" s="40" t="n"/>
      <c r="K3065" s="15" t="n"/>
      <c r="L3065" s="15" t="n"/>
      <c r="M3065" s="15" t="n"/>
      <c r="N3065" s="14" t="n"/>
      <c r="O3065" s="13" t="n"/>
      <c r="P3065" s="14" t="n"/>
      <c r="Q3065" s="15">
        <f>IF(N3065="Sí",0,H3065-I3065-K3065)</f>
        <v/>
      </c>
      <c r="R3065" s="14">
        <f>F3065-TODAY()</f>
        <v/>
      </c>
      <c r="S3065" s="14">
        <f>IF(N3065="Sí","🟢 Pagado",IF(R3065&lt;0,"🔴 Vencido",IF(R3065&lt;=7,"🟡 Por vencer","")))</f>
        <v/>
      </c>
      <c r="T3065" s="88" t="n"/>
      <c r="U3065" s="89" t="n"/>
      <c r="V3065" s="89" t="n"/>
      <c r="W3065" s="89" t="n"/>
      <c r="X3065" s="87" t="n"/>
    </row>
    <row r="3066">
      <c r="A3066" s="13" t="n"/>
      <c r="B3066" s="14" t="n"/>
      <c r="C3066" s="14" t="n"/>
      <c r="D3066" s="14" t="n"/>
      <c r="E3066" s="13" t="n"/>
      <c r="F3066" s="13" t="n"/>
      <c r="G3066" s="14" t="n"/>
      <c r="H3066" s="15" t="n"/>
      <c r="I3066" s="15" t="n"/>
      <c r="J3066" s="40" t="n"/>
      <c r="K3066" s="15" t="n"/>
      <c r="L3066" s="15" t="n"/>
      <c r="M3066" s="15" t="n"/>
      <c r="N3066" s="14" t="n"/>
      <c r="O3066" s="13" t="n"/>
      <c r="P3066" s="14" t="n"/>
      <c r="Q3066" s="15">
        <f>IF(N3066="Sí",0,H3066-I3066-K3066)</f>
        <v/>
      </c>
      <c r="R3066" s="14">
        <f>F3066-TODAY()</f>
        <v/>
      </c>
      <c r="S3066" s="14">
        <f>IF(N3066="Sí","🟢 Pagado",IF(R3066&lt;0,"🔴 Vencido",IF(R3066&lt;=7,"🟡 Por vencer","")))</f>
        <v/>
      </c>
      <c r="T3066" s="88" t="n"/>
      <c r="U3066" s="89" t="n"/>
      <c r="V3066" s="89" t="n"/>
      <c r="W3066" s="89" t="n"/>
      <c r="X3066" s="87" t="n"/>
    </row>
    <row r="3067">
      <c r="A3067" s="13" t="n"/>
      <c r="B3067" s="14" t="n"/>
      <c r="C3067" s="14" t="n"/>
      <c r="D3067" s="14" t="n"/>
      <c r="E3067" s="13" t="n"/>
      <c r="F3067" s="13" t="n"/>
      <c r="G3067" s="14" t="n"/>
      <c r="H3067" s="15" t="n"/>
      <c r="I3067" s="15" t="n"/>
      <c r="J3067" s="40" t="n"/>
      <c r="K3067" s="15" t="n"/>
      <c r="L3067" s="15" t="n"/>
      <c r="M3067" s="15" t="n"/>
      <c r="N3067" s="14" t="n"/>
      <c r="O3067" s="13" t="n"/>
      <c r="P3067" s="14" t="n"/>
      <c r="Q3067" s="15">
        <f>IF(N3067="Sí",0,H3067-I3067-K3067)</f>
        <v/>
      </c>
      <c r="R3067" s="14">
        <f>F3067-TODAY()</f>
        <v/>
      </c>
      <c r="S3067" s="14">
        <f>IF(N3067="Sí","🟢 Pagado",IF(R3067&lt;0,"🔴 Vencido",IF(R3067&lt;=7,"🟡 Por vencer","")))</f>
        <v/>
      </c>
      <c r="T3067" s="88" t="n"/>
      <c r="U3067" s="89" t="n"/>
      <c r="V3067" s="89" t="n"/>
      <c r="W3067" s="89" t="n"/>
      <c r="X3067" s="87" t="n"/>
    </row>
    <row r="3068">
      <c r="A3068" s="13" t="n"/>
      <c r="B3068" s="14" t="n"/>
      <c r="C3068" s="14" t="n"/>
      <c r="D3068" s="14" t="n"/>
      <c r="E3068" s="13" t="n"/>
      <c r="F3068" s="13" t="n"/>
      <c r="G3068" s="14" t="n"/>
      <c r="H3068" s="15" t="n"/>
      <c r="I3068" s="15" t="n"/>
      <c r="J3068" s="40" t="n"/>
      <c r="K3068" s="15" t="n"/>
      <c r="L3068" s="15" t="n"/>
      <c r="M3068" s="15" t="n"/>
      <c r="N3068" s="14" t="n"/>
      <c r="O3068" s="13" t="n"/>
      <c r="P3068" s="14" t="n"/>
      <c r="Q3068" s="15">
        <f>IF(N3068="Sí",0,H3068-I3068-K3068)</f>
        <v/>
      </c>
      <c r="R3068" s="14">
        <f>F3068-TODAY()</f>
        <v/>
      </c>
      <c r="S3068" s="14">
        <f>IF(N3068="Sí","🟢 Pagado",IF(R3068&lt;0,"🔴 Vencido",IF(R3068&lt;=7,"🟡 Por vencer","")))</f>
        <v/>
      </c>
      <c r="T3068" s="88" t="n"/>
      <c r="U3068" s="89" t="n"/>
      <c r="V3068" s="89" t="n"/>
      <c r="W3068" s="89" t="n"/>
      <c r="X3068" s="87" t="n"/>
    </row>
    <row r="3069">
      <c r="A3069" s="13" t="n"/>
      <c r="B3069" s="14" t="n"/>
      <c r="C3069" s="14" t="n"/>
      <c r="D3069" s="14" t="n"/>
      <c r="E3069" s="13" t="n"/>
      <c r="F3069" s="13" t="n"/>
      <c r="G3069" s="14" t="n"/>
      <c r="H3069" s="15" t="n"/>
      <c r="I3069" s="15" t="n"/>
      <c r="J3069" s="40" t="n"/>
      <c r="K3069" s="15" t="n"/>
      <c r="L3069" s="15" t="n"/>
      <c r="M3069" s="15" t="n"/>
      <c r="N3069" s="14" t="n"/>
      <c r="O3069" s="13" t="n"/>
      <c r="P3069" s="14" t="n"/>
      <c r="Q3069" s="15">
        <f>IF(N3069="Sí",0,H3069-I3069-K3069)</f>
        <v/>
      </c>
      <c r="R3069" s="14">
        <f>F3069-TODAY()</f>
        <v/>
      </c>
      <c r="S3069" s="14">
        <f>IF(N3069="Sí","🟢 Pagado",IF(R3069&lt;0,"🔴 Vencido",IF(R3069&lt;=7,"🟡 Por vencer","")))</f>
        <v/>
      </c>
      <c r="T3069" s="88" t="n"/>
      <c r="U3069" s="89" t="n"/>
      <c r="V3069" s="89" t="n"/>
      <c r="W3069" s="89" t="n"/>
      <c r="X3069" s="87" t="n"/>
    </row>
    <row r="3070">
      <c r="A3070" s="13" t="n"/>
      <c r="B3070" s="14" t="n"/>
      <c r="C3070" s="14" t="n"/>
      <c r="D3070" s="14" t="n"/>
      <c r="E3070" s="13" t="n"/>
      <c r="F3070" s="13" t="n"/>
      <c r="G3070" s="14" t="n"/>
      <c r="H3070" s="15" t="n"/>
      <c r="I3070" s="15" t="n"/>
      <c r="J3070" s="40" t="n"/>
      <c r="K3070" s="15" t="n"/>
      <c r="L3070" s="15" t="n"/>
      <c r="M3070" s="15" t="n"/>
      <c r="N3070" s="14" t="n"/>
      <c r="O3070" s="13" t="n"/>
      <c r="P3070" s="14" t="n"/>
      <c r="Q3070" s="15">
        <f>IF(N3070="Sí",0,H3070-I3070-K3070)</f>
        <v/>
      </c>
      <c r="R3070" s="14">
        <f>F3070-TODAY()</f>
        <v/>
      </c>
      <c r="S3070" s="14">
        <f>IF(N3070="Sí","🟢 Pagado",IF(R3070&lt;0,"🔴 Vencido",IF(R3070&lt;=7,"🟡 Por vencer","")))</f>
        <v/>
      </c>
      <c r="T3070" s="88" t="n"/>
      <c r="U3070" s="89" t="n"/>
      <c r="V3070" s="89" t="n"/>
      <c r="W3070" s="89" t="n"/>
      <c r="X3070" s="87" t="n"/>
    </row>
    <row r="3071">
      <c r="A3071" s="13" t="n"/>
      <c r="B3071" s="14" t="n"/>
      <c r="C3071" s="14" t="n"/>
      <c r="D3071" s="14" t="n"/>
      <c r="E3071" s="13" t="n"/>
      <c r="F3071" s="13" t="n"/>
      <c r="G3071" s="14" t="n"/>
      <c r="H3071" s="15" t="n"/>
      <c r="I3071" s="15" t="n"/>
      <c r="J3071" s="40" t="n"/>
      <c r="K3071" s="15" t="n"/>
      <c r="L3071" s="15" t="n"/>
      <c r="M3071" s="15" t="n"/>
      <c r="N3071" s="14" t="n"/>
      <c r="O3071" s="13" t="n"/>
      <c r="P3071" s="14" t="n"/>
      <c r="Q3071" s="15">
        <f>IF(N3071="Sí",0,H3071-I3071-K3071)</f>
        <v/>
      </c>
      <c r="R3071" s="14">
        <f>F3071-TODAY()</f>
        <v/>
      </c>
      <c r="S3071" s="14">
        <f>IF(N3071="Sí","🟢 Pagado",IF(R3071&lt;0,"🔴 Vencido",IF(R3071&lt;=7,"🟡 Por vencer","")))</f>
        <v/>
      </c>
      <c r="T3071" s="88" t="n"/>
      <c r="U3071" s="89" t="n"/>
      <c r="V3071" s="89" t="n"/>
      <c r="W3071" s="89" t="n"/>
      <c r="X3071" s="87" t="n"/>
    </row>
    <row r="3072">
      <c r="A3072" s="13" t="n"/>
      <c r="B3072" s="14" t="n"/>
      <c r="C3072" s="14" t="n"/>
      <c r="D3072" s="14" t="n"/>
      <c r="E3072" s="13" t="n"/>
      <c r="F3072" s="13" t="n"/>
      <c r="G3072" s="14" t="n"/>
      <c r="H3072" s="15" t="n"/>
      <c r="I3072" s="15" t="n"/>
      <c r="J3072" s="40" t="n"/>
      <c r="K3072" s="15" t="n"/>
      <c r="L3072" s="15" t="n"/>
      <c r="M3072" s="15" t="n"/>
      <c r="N3072" s="14" t="n"/>
      <c r="O3072" s="13" t="n"/>
      <c r="P3072" s="14" t="n"/>
      <c r="Q3072" s="15">
        <f>IF(N3072="Sí",0,H3072-I3072-K3072)</f>
        <v/>
      </c>
      <c r="R3072" s="14">
        <f>F3072-TODAY()</f>
        <v/>
      </c>
      <c r="S3072" s="14">
        <f>IF(N3072="Sí","🟢 Pagado",IF(R3072&lt;0,"🔴 Vencido",IF(R3072&lt;=7,"🟡 Por vencer","")))</f>
        <v/>
      </c>
      <c r="T3072" s="88" t="n"/>
      <c r="U3072" s="89" t="n"/>
      <c r="V3072" s="89" t="n"/>
      <c r="W3072" s="89" t="n"/>
      <c r="X3072" s="87" t="n"/>
    </row>
    <row r="3073">
      <c r="A3073" s="13" t="n"/>
      <c r="B3073" s="14" t="n"/>
      <c r="C3073" s="14" t="n"/>
      <c r="D3073" s="14" t="n"/>
      <c r="E3073" s="13" t="n"/>
      <c r="F3073" s="13" t="n"/>
      <c r="G3073" s="14" t="n"/>
      <c r="H3073" s="15" t="n"/>
      <c r="I3073" s="15" t="n"/>
      <c r="J3073" s="40" t="n"/>
      <c r="K3073" s="15" t="n"/>
      <c r="L3073" s="15" t="n"/>
      <c r="M3073" s="15" t="n"/>
      <c r="N3073" s="14" t="n"/>
      <c r="O3073" s="13" t="n"/>
      <c r="P3073" s="14" t="n"/>
      <c r="Q3073" s="15">
        <f>IF(N3073="Sí",0,H3073-I3073-K3073)</f>
        <v/>
      </c>
      <c r="R3073" s="14">
        <f>F3073-TODAY()</f>
        <v/>
      </c>
      <c r="S3073" s="14">
        <f>IF(N3073="Sí","🟢 Pagado",IF(R3073&lt;0,"🔴 Vencido",IF(R3073&lt;=7,"🟡 Por vencer","")))</f>
        <v/>
      </c>
      <c r="T3073" s="88" t="n"/>
      <c r="U3073" s="89" t="n"/>
      <c r="V3073" s="89" t="n"/>
      <c r="W3073" s="89" t="n"/>
      <c r="X3073" s="87" t="n"/>
    </row>
    <row r="3074">
      <c r="A3074" s="13" t="n"/>
      <c r="B3074" s="14" t="n"/>
      <c r="C3074" s="14" t="n"/>
      <c r="D3074" s="14" t="n"/>
      <c r="E3074" s="13" t="n"/>
      <c r="F3074" s="13" t="n"/>
      <c r="G3074" s="14" t="n"/>
      <c r="H3074" s="15" t="n"/>
      <c r="I3074" s="15" t="n"/>
      <c r="J3074" s="40" t="n"/>
      <c r="K3074" s="15" t="n"/>
      <c r="L3074" s="15" t="n"/>
      <c r="M3074" s="15" t="n"/>
      <c r="N3074" s="14" t="n"/>
      <c r="O3074" s="13" t="n"/>
      <c r="P3074" s="14" t="n"/>
      <c r="Q3074" s="15">
        <f>IF(N3074="Sí",0,H3074-I3074-K3074)</f>
        <v/>
      </c>
      <c r="R3074" s="14">
        <f>F3074-TODAY()</f>
        <v/>
      </c>
      <c r="S3074" s="14">
        <f>IF(N3074="Sí","🟢 Pagado",IF(R3074&lt;0,"🔴 Vencido",IF(R3074&lt;=7,"🟡 Por vencer","")))</f>
        <v/>
      </c>
      <c r="T3074" s="88" t="n"/>
      <c r="U3074" s="89" t="n"/>
      <c r="V3074" s="89" t="n"/>
      <c r="W3074" s="89" t="n"/>
      <c r="X3074" s="87" t="n"/>
    </row>
    <row r="3075">
      <c r="A3075" s="13" t="n"/>
      <c r="B3075" s="14" t="n"/>
      <c r="C3075" s="14" t="n"/>
      <c r="D3075" s="14" t="n"/>
      <c r="E3075" s="13" t="n"/>
      <c r="F3075" s="13" t="n"/>
      <c r="G3075" s="14" t="n"/>
      <c r="H3075" s="15" t="n"/>
      <c r="I3075" s="15" t="n"/>
      <c r="J3075" s="40" t="n"/>
      <c r="K3075" s="15" t="n"/>
      <c r="L3075" s="15" t="n"/>
      <c r="M3075" s="15" t="n"/>
      <c r="N3075" s="14" t="n"/>
      <c r="O3075" s="13" t="n"/>
      <c r="P3075" s="14" t="n"/>
      <c r="Q3075" s="15">
        <f>IF(N3075="Sí",0,H3075-I3075-K3075)</f>
        <v/>
      </c>
      <c r="R3075" s="14">
        <f>F3075-TODAY()</f>
        <v/>
      </c>
      <c r="S3075" s="14">
        <f>IF(N3075="Sí","🟢 Pagado",IF(R3075&lt;0,"🔴 Vencido",IF(R3075&lt;=7,"🟡 Por vencer","")))</f>
        <v/>
      </c>
      <c r="T3075" s="88" t="n"/>
      <c r="U3075" s="89" t="n"/>
      <c r="V3075" s="89" t="n"/>
      <c r="W3075" s="89" t="n"/>
      <c r="X3075" s="87" t="n"/>
    </row>
    <row r="3076">
      <c r="A3076" s="13" t="n"/>
      <c r="B3076" s="14" t="n"/>
      <c r="C3076" s="14" t="n"/>
      <c r="D3076" s="14" t="n"/>
      <c r="E3076" s="13" t="n"/>
      <c r="F3076" s="13" t="n"/>
      <c r="G3076" s="14" t="n"/>
      <c r="H3076" s="15" t="n"/>
      <c r="I3076" s="15" t="n"/>
      <c r="J3076" s="40" t="n"/>
      <c r="K3076" s="15" t="n"/>
      <c r="L3076" s="15" t="n"/>
      <c r="M3076" s="15" t="n"/>
      <c r="N3076" s="14" t="n"/>
      <c r="O3076" s="13" t="n"/>
      <c r="P3076" s="14" t="n"/>
      <c r="Q3076" s="15">
        <f>IF(N3076="Sí",0,H3076-I3076-K3076)</f>
        <v/>
      </c>
      <c r="R3076" s="14">
        <f>F3076-TODAY()</f>
        <v/>
      </c>
      <c r="S3076" s="14">
        <f>IF(N3076="Sí","🟢 Pagado",IF(R3076&lt;0,"🔴 Vencido",IF(R3076&lt;=7,"🟡 Por vencer","")))</f>
        <v/>
      </c>
      <c r="T3076" s="88" t="n"/>
      <c r="U3076" s="89" t="n"/>
      <c r="V3076" s="89" t="n"/>
      <c r="W3076" s="89" t="n"/>
      <c r="X3076" s="87" t="n"/>
    </row>
    <row r="3077">
      <c r="A3077" s="13" t="n"/>
      <c r="B3077" s="14" t="n"/>
      <c r="C3077" s="14" t="n"/>
      <c r="D3077" s="14" t="n"/>
      <c r="E3077" s="13" t="n"/>
      <c r="F3077" s="13" t="n"/>
      <c r="G3077" s="14" t="n"/>
      <c r="H3077" s="15" t="n"/>
      <c r="I3077" s="15" t="n"/>
      <c r="J3077" s="40" t="n"/>
      <c r="K3077" s="15" t="n"/>
      <c r="L3077" s="15" t="n"/>
      <c r="M3077" s="15" t="n"/>
      <c r="N3077" s="14" t="n"/>
      <c r="O3077" s="13" t="n"/>
      <c r="P3077" s="14" t="n"/>
      <c r="Q3077" s="15">
        <f>IF(N3077="Sí",0,H3077-I3077-K3077)</f>
        <v/>
      </c>
      <c r="R3077" s="14">
        <f>F3077-TODAY()</f>
        <v/>
      </c>
      <c r="S3077" s="14">
        <f>IF(N3077="Sí","🟢 Pagado",IF(R3077&lt;0,"🔴 Vencido",IF(R3077&lt;=7,"🟡 Por vencer","")))</f>
        <v/>
      </c>
      <c r="T3077" s="88" t="n"/>
      <c r="U3077" s="89" t="n"/>
      <c r="V3077" s="89" t="n"/>
      <c r="W3077" s="89" t="n"/>
      <c r="X3077" s="87" t="n"/>
    </row>
    <row r="3078">
      <c r="A3078" s="13" t="n"/>
      <c r="B3078" s="14" t="n"/>
      <c r="C3078" s="14" t="n"/>
      <c r="D3078" s="14" t="n"/>
      <c r="E3078" s="13" t="n"/>
      <c r="F3078" s="13" t="n"/>
      <c r="G3078" s="14" t="n"/>
      <c r="H3078" s="15" t="n"/>
      <c r="I3078" s="15" t="n"/>
      <c r="J3078" s="40" t="n"/>
      <c r="K3078" s="15" t="n"/>
      <c r="L3078" s="15" t="n"/>
      <c r="M3078" s="15" t="n"/>
      <c r="N3078" s="14" t="n"/>
      <c r="O3078" s="13" t="n"/>
      <c r="P3078" s="14" t="n"/>
      <c r="Q3078" s="15">
        <f>IF(N3078="Sí",0,H3078-I3078-K3078)</f>
        <v/>
      </c>
      <c r="R3078" s="14">
        <f>F3078-TODAY()</f>
        <v/>
      </c>
      <c r="S3078" s="14">
        <f>IF(N3078="Sí","🟢 Pagado",IF(R3078&lt;0,"🔴 Vencido",IF(R3078&lt;=7,"🟡 Por vencer","")))</f>
        <v/>
      </c>
      <c r="T3078" s="88" t="n"/>
      <c r="U3078" s="89" t="n"/>
      <c r="V3078" s="89" t="n"/>
      <c r="W3078" s="89" t="n"/>
      <c r="X3078" s="87" t="n"/>
    </row>
    <row r="3079">
      <c r="A3079" s="13" t="n"/>
      <c r="B3079" s="14" t="n"/>
      <c r="C3079" s="14" t="n"/>
      <c r="D3079" s="14" t="n"/>
      <c r="E3079" s="13" t="n"/>
      <c r="F3079" s="13" t="n"/>
      <c r="G3079" s="14" t="n"/>
      <c r="H3079" s="15" t="n"/>
      <c r="I3079" s="15" t="n"/>
      <c r="J3079" s="40" t="n"/>
      <c r="K3079" s="15" t="n"/>
      <c r="L3079" s="15" t="n"/>
      <c r="M3079" s="15" t="n"/>
      <c r="N3079" s="14" t="n"/>
      <c r="O3079" s="13" t="n"/>
      <c r="P3079" s="14" t="n"/>
      <c r="Q3079" s="15">
        <f>IF(N3079="Sí",0,H3079-I3079-K3079)</f>
        <v/>
      </c>
      <c r="R3079" s="14">
        <f>F3079-TODAY()</f>
        <v/>
      </c>
      <c r="S3079" s="14">
        <f>IF(N3079="Sí","🟢 Pagado",IF(R3079&lt;0,"🔴 Vencido",IF(R3079&lt;=7,"🟡 Por vencer","")))</f>
        <v/>
      </c>
      <c r="T3079" s="88" t="n"/>
      <c r="U3079" s="89" t="n"/>
      <c r="V3079" s="89" t="n"/>
      <c r="W3079" s="89" t="n"/>
      <c r="X3079" s="87" t="n"/>
    </row>
    <row r="3080">
      <c r="A3080" s="13" t="n"/>
      <c r="B3080" s="14" t="n"/>
      <c r="C3080" s="14" t="n"/>
      <c r="D3080" s="14" t="n"/>
      <c r="E3080" s="13" t="n"/>
      <c r="F3080" s="13" t="n"/>
      <c r="G3080" s="14" t="n"/>
      <c r="H3080" s="15" t="n"/>
      <c r="I3080" s="15" t="n"/>
      <c r="J3080" s="40" t="n"/>
      <c r="K3080" s="15" t="n"/>
      <c r="L3080" s="15" t="n"/>
      <c r="M3080" s="15" t="n"/>
      <c r="N3080" s="14" t="n"/>
      <c r="O3080" s="13" t="n"/>
      <c r="P3080" s="14" t="n"/>
      <c r="Q3080" s="15">
        <f>IF(N3080="Sí",0,H3080-I3080-K3080)</f>
        <v/>
      </c>
      <c r="R3080" s="14">
        <f>F3080-TODAY()</f>
        <v/>
      </c>
      <c r="S3080" s="14">
        <f>IF(N3080="Sí","🟢 Pagado",IF(R3080&lt;0,"🔴 Vencido",IF(R3080&lt;=7,"🟡 Por vencer","")))</f>
        <v/>
      </c>
      <c r="T3080" s="88" t="n"/>
      <c r="U3080" s="89" t="n"/>
      <c r="V3080" s="89" t="n"/>
      <c r="W3080" s="89" t="n"/>
      <c r="X3080" s="87" t="n"/>
    </row>
    <row r="3081">
      <c r="A3081" s="13" t="n"/>
      <c r="B3081" s="14" t="n"/>
      <c r="C3081" s="14" t="n"/>
      <c r="D3081" s="14" t="n"/>
      <c r="E3081" s="13" t="n"/>
      <c r="F3081" s="13" t="n"/>
      <c r="G3081" s="14" t="n"/>
      <c r="H3081" s="15" t="n"/>
      <c r="I3081" s="15" t="n"/>
      <c r="J3081" s="40" t="n"/>
      <c r="K3081" s="15" t="n"/>
      <c r="L3081" s="15" t="n"/>
      <c r="M3081" s="15" t="n"/>
      <c r="N3081" s="14" t="n"/>
      <c r="O3081" s="13" t="n"/>
      <c r="P3081" s="14" t="n"/>
      <c r="Q3081" s="15">
        <f>IF(N3081="Sí",0,H3081-I3081-K3081)</f>
        <v/>
      </c>
      <c r="R3081" s="14">
        <f>F3081-TODAY()</f>
        <v/>
      </c>
      <c r="S3081" s="14">
        <f>IF(N3081="Sí","🟢 Pagado",IF(R3081&lt;0,"🔴 Vencido",IF(R3081&lt;=7,"🟡 Por vencer","")))</f>
        <v/>
      </c>
      <c r="T3081" s="88" t="n"/>
      <c r="U3081" s="89" t="n"/>
      <c r="V3081" s="89" t="n"/>
      <c r="W3081" s="89" t="n"/>
      <c r="X3081" s="87" t="n"/>
    </row>
    <row r="3082">
      <c r="A3082" s="13" t="n"/>
      <c r="B3082" s="14" t="n"/>
      <c r="C3082" s="14" t="n"/>
      <c r="D3082" s="14" t="n"/>
      <c r="E3082" s="13" t="n"/>
      <c r="F3082" s="13" t="n"/>
      <c r="G3082" s="14" t="n"/>
      <c r="H3082" s="15" t="n"/>
      <c r="I3082" s="15" t="n"/>
      <c r="J3082" s="40" t="n"/>
      <c r="K3082" s="15" t="n"/>
      <c r="L3082" s="15" t="n"/>
      <c r="M3082" s="15" t="n"/>
      <c r="N3082" s="14" t="n"/>
      <c r="O3082" s="13" t="n"/>
      <c r="P3082" s="14" t="n"/>
      <c r="Q3082" s="15">
        <f>IF(N3082="Sí",0,H3082-I3082-K3082)</f>
        <v/>
      </c>
      <c r="R3082" s="14">
        <f>F3082-TODAY()</f>
        <v/>
      </c>
      <c r="S3082" s="14">
        <f>IF(N3082="Sí","🟢 Pagado",IF(R3082&lt;0,"🔴 Vencido",IF(R3082&lt;=7,"🟡 Por vencer","")))</f>
        <v/>
      </c>
      <c r="T3082" s="88" t="n"/>
      <c r="U3082" s="89" t="n"/>
      <c r="V3082" s="89" t="n"/>
      <c r="W3082" s="89" t="n"/>
      <c r="X3082" s="87" t="n"/>
    </row>
    <row r="3083">
      <c r="A3083" s="13" t="n"/>
      <c r="B3083" s="14" t="n"/>
      <c r="C3083" s="14" t="n"/>
      <c r="D3083" s="14" t="n"/>
      <c r="E3083" s="13" t="n"/>
      <c r="F3083" s="13" t="n"/>
      <c r="G3083" s="14" t="n"/>
      <c r="H3083" s="15" t="n"/>
      <c r="I3083" s="15" t="n"/>
      <c r="J3083" s="40" t="n"/>
      <c r="K3083" s="15" t="n"/>
      <c r="L3083" s="15" t="n"/>
      <c r="M3083" s="15" t="n"/>
      <c r="N3083" s="14" t="n"/>
      <c r="O3083" s="13" t="n"/>
      <c r="P3083" s="14" t="n"/>
      <c r="Q3083" s="15">
        <f>IF(N3083="Sí",0,H3083-I3083-K3083)</f>
        <v/>
      </c>
      <c r="R3083" s="14">
        <f>F3083-TODAY()</f>
        <v/>
      </c>
      <c r="S3083" s="14">
        <f>IF(N3083="Sí","🟢 Pagado",IF(R3083&lt;0,"🔴 Vencido",IF(R3083&lt;=7,"🟡 Por vencer","")))</f>
        <v/>
      </c>
      <c r="T3083" s="88" t="n"/>
      <c r="U3083" s="89" t="n"/>
      <c r="V3083" s="89" t="n"/>
      <c r="W3083" s="89" t="n"/>
      <c r="X3083" s="87" t="n"/>
    </row>
    <row r="3084">
      <c r="A3084" s="13" t="n"/>
      <c r="B3084" s="14" t="n"/>
      <c r="C3084" s="14" t="n"/>
      <c r="D3084" s="14" t="n"/>
      <c r="E3084" s="13" t="n"/>
      <c r="F3084" s="13" t="n"/>
      <c r="G3084" s="14" t="n"/>
      <c r="H3084" s="15" t="n"/>
      <c r="I3084" s="15" t="n"/>
      <c r="J3084" s="40" t="n"/>
      <c r="K3084" s="15" t="n"/>
      <c r="L3084" s="15" t="n"/>
      <c r="M3084" s="15" t="n"/>
      <c r="N3084" s="14" t="n"/>
      <c r="O3084" s="13" t="n"/>
      <c r="P3084" s="14" t="n"/>
      <c r="Q3084" s="15">
        <f>IF(N3084="Sí",0,H3084-I3084-K3084)</f>
        <v/>
      </c>
      <c r="R3084" s="14">
        <f>F3084-TODAY()</f>
        <v/>
      </c>
      <c r="S3084" s="14">
        <f>IF(N3084="Sí","🟢 Pagado",IF(R3084&lt;0,"🔴 Vencido",IF(R3084&lt;=7,"🟡 Por vencer","")))</f>
        <v/>
      </c>
      <c r="T3084" s="88" t="n"/>
      <c r="U3084" s="89" t="n"/>
      <c r="V3084" s="89" t="n"/>
      <c r="W3084" s="89" t="n"/>
      <c r="X3084" s="87" t="n"/>
    </row>
    <row r="3085">
      <c r="A3085" s="13" t="n"/>
      <c r="B3085" s="14" t="n"/>
      <c r="C3085" s="14" t="n"/>
      <c r="D3085" s="14" t="n"/>
      <c r="E3085" s="13" t="n"/>
      <c r="F3085" s="13" t="n"/>
      <c r="G3085" s="14" t="n"/>
      <c r="H3085" s="15" t="n"/>
      <c r="I3085" s="15" t="n"/>
      <c r="J3085" s="40" t="n"/>
      <c r="K3085" s="15" t="n"/>
      <c r="L3085" s="15" t="n"/>
      <c r="M3085" s="15" t="n"/>
      <c r="N3085" s="14" t="n"/>
      <c r="O3085" s="13" t="n"/>
      <c r="P3085" s="14" t="n"/>
      <c r="Q3085" s="15">
        <f>IF(N3085="Sí",0,H3085-I3085-K3085)</f>
        <v/>
      </c>
      <c r="R3085" s="14">
        <f>F3085-TODAY()</f>
        <v/>
      </c>
      <c r="S3085" s="14">
        <f>IF(N3085="Sí","🟢 Pagado",IF(R3085&lt;0,"🔴 Vencido",IF(R3085&lt;=7,"🟡 Por vencer","")))</f>
        <v/>
      </c>
      <c r="T3085" s="88" t="n"/>
      <c r="U3085" s="89" t="n"/>
      <c r="V3085" s="89" t="n"/>
      <c r="W3085" s="89" t="n"/>
      <c r="X3085" s="87" t="n"/>
    </row>
    <row r="3086">
      <c r="A3086" s="13" t="n"/>
      <c r="B3086" s="14" t="n"/>
      <c r="C3086" s="14" t="n"/>
      <c r="D3086" s="14" t="n"/>
      <c r="E3086" s="13" t="n"/>
      <c r="F3086" s="13" t="n"/>
      <c r="G3086" s="14" t="n"/>
      <c r="H3086" s="15" t="n"/>
      <c r="I3086" s="15" t="n"/>
      <c r="J3086" s="40" t="n"/>
      <c r="K3086" s="15" t="n"/>
      <c r="L3086" s="15" t="n"/>
      <c r="M3086" s="15" t="n"/>
      <c r="N3086" s="14" t="n"/>
      <c r="O3086" s="13" t="n"/>
      <c r="P3086" s="14" t="n"/>
      <c r="Q3086" s="15">
        <f>IF(N3086="Sí",0,H3086-I3086-K3086)</f>
        <v/>
      </c>
      <c r="R3086" s="14">
        <f>F3086-TODAY()</f>
        <v/>
      </c>
      <c r="S3086" s="14">
        <f>IF(N3086="Sí","🟢 Pagado",IF(R3086&lt;0,"🔴 Vencido",IF(R3086&lt;=7,"🟡 Por vencer","")))</f>
        <v/>
      </c>
      <c r="T3086" s="88" t="n"/>
      <c r="U3086" s="89" t="n"/>
      <c r="V3086" s="89" t="n"/>
      <c r="W3086" s="89" t="n"/>
      <c r="X3086" s="87" t="n"/>
    </row>
    <row r="3087">
      <c r="A3087" s="13" t="n"/>
      <c r="B3087" s="14" t="n"/>
      <c r="C3087" s="14" t="n"/>
      <c r="D3087" s="14" t="n"/>
      <c r="E3087" s="13" t="n"/>
      <c r="F3087" s="13" t="n"/>
      <c r="G3087" s="14" t="n"/>
      <c r="H3087" s="15" t="n"/>
      <c r="I3087" s="15" t="n"/>
      <c r="J3087" s="40" t="n"/>
      <c r="K3087" s="15" t="n"/>
      <c r="L3087" s="15" t="n"/>
      <c r="M3087" s="15" t="n"/>
      <c r="N3087" s="14" t="n"/>
      <c r="O3087" s="13" t="n"/>
      <c r="P3087" s="14" t="n"/>
      <c r="Q3087" s="15">
        <f>IF(N3087="Sí",0,H3087-I3087-K3087)</f>
        <v/>
      </c>
      <c r="R3087" s="14">
        <f>F3087-TODAY()</f>
        <v/>
      </c>
      <c r="S3087" s="14">
        <f>IF(N3087="Sí","🟢 Pagado",IF(R3087&lt;0,"🔴 Vencido",IF(R3087&lt;=7,"🟡 Por vencer","")))</f>
        <v/>
      </c>
      <c r="T3087" s="88" t="n"/>
      <c r="U3087" s="89" t="n"/>
      <c r="V3087" s="89" t="n"/>
      <c r="W3087" s="89" t="n"/>
      <c r="X3087" s="87" t="n"/>
    </row>
    <row r="3088">
      <c r="A3088" s="13" t="n"/>
      <c r="B3088" s="14" t="n"/>
      <c r="C3088" s="14" t="n"/>
      <c r="D3088" s="14" t="n"/>
      <c r="E3088" s="13" t="n"/>
      <c r="F3088" s="13" t="n"/>
      <c r="G3088" s="14" t="n"/>
      <c r="H3088" s="15" t="n"/>
      <c r="I3088" s="15" t="n"/>
      <c r="J3088" s="40" t="n"/>
      <c r="K3088" s="15" t="n"/>
      <c r="L3088" s="15" t="n"/>
      <c r="M3088" s="15" t="n"/>
      <c r="N3088" s="14" t="n"/>
      <c r="O3088" s="13" t="n"/>
      <c r="P3088" s="14" t="n"/>
      <c r="Q3088" s="15">
        <f>IF(N3088="Sí",0,H3088-I3088-K3088)</f>
        <v/>
      </c>
      <c r="R3088" s="14">
        <f>F3088-TODAY()</f>
        <v/>
      </c>
      <c r="S3088" s="14">
        <f>IF(N3088="Sí","🟢 Pagado",IF(R3088&lt;0,"🔴 Vencido",IF(R3088&lt;=7,"🟡 Por vencer","")))</f>
        <v/>
      </c>
      <c r="T3088" s="88" t="n"/>
      <c r="U3088" s="89" t="n"/>
      <c r="V3088" s="89" t="n"/>
      <c r="W3088" s="89" t="n"/>
      <c r="X3088" s="87" t="n"/>
    </row>
    <row r="3089">
      <c r="A3089" s="13" t="n"/>
      <c r="B3089" s="14" t="n"/>
      <c r="C3089" s="14" t="n"/>
      <c r="D3089" s="14" t="n"/>
      <c r="E3089" s="13" t="n"/>
      <c r="F3089" s="13" t="n"/>
      <c r="G3089" s="14" t="n"/>
      <c r="H3089" s="15" t="n"/>
      <c r="I3089" s="15" t="n"/>
      <c r="J3089" s="40" t="n"/>
      <c r="K3089" s="15" t="n"/>
      <c r="L3089" s="15" t="n"/>
      <c r="M3089" s="15" t="n"/>
      <c r="N3089" s="14" t="n"/>
      <c r="O3089" s="13" t="n"/>
      <c r="P3089" s="14" t="n"/>
      <c r="Q3089" s="15">
        <f>IF(N3089="Sí",0,H3089-I3089-K3089)</f>
        <v/>
      </c>
      <c r="R3089" s="14">
        <f>F3089-TODAY()</f>
        <v/>
      </c>
      <c r="S3089" s="14">
        <f>IF(N3089="Sí","🟢 Pagado",IF(R3089&lt;0,"🔴 Vencido",IF(R3089&lt;=7,"🟡 Por vencer","")))</f>
        <v/>
      </c>
      <c r="T3089" s="88" t="n"/>
      <c r="U3089" s="89" t="n"/>
      <c r="V3089" s="89" t="n"/>
      <c r="W3089" s="89" t="n"/>
      <c r="X3089" s="87" t="n"/>
    </row>
    <row r="3090">
      <c r="A3090" s="13" t="n"/>
      <c r="B3090" s="14" t="n"/>
      <c r="C3090" s="14" t="n"/>
      <c r="D3090" s="14" t="n"/>
      <c r="E3090" s="13" t="n"/>
      <c r="F3090" s="13" t="n"/>
      <c r="G3090" s="14" t="n"/>
      <c r="H3090" s="15" t="n"/>
      <c r="I3090" s="15" t="n"/>
      <c r="J3090" s="40" t="n"/>
      <c r="K3090" s="15" t="n"/>
      <c r="L3090" s="15" t="n"/>
      <c r="M3090" s="15" t="n"/>
      <c r="N3090" s="14" t="n"/>
      <c r="O3090" s="13" t="n"/>
      <c r="P3090" s="14" t="n"/>
      <c r="Q3090" s="15">
        <f>IF(N3090="Sí",0,H3090-I3090-K3090)</f>
        <v/>
      </c>
      <c r="R3090" s="14">
        <f>F3090-TODAY()</f>
        <v/>
      </c>
      <c r="S3090" s="14">
        <f>IF(N3090="Sí","🟢 Pagado",IF(R3090&lt;0,"🔴 Vencido",IF(R3090&lt;=7,"🟡 Por vencer","")))</f>
        <v/>
      </c>
      <c r="T3090" s="88" t="n"/>
      <c r="U3090" s="89" t="n"/>
      <c r="V3090" s="89" t="n"/>
      <c r="W3090" s="89" t="n"/>
      <c r="X3090" s="87" t="n"/>
    </row>
    <row r="3091">
      <c r="A3091" s="13" t="n"/>
      <c r="B3091" s="14" t="n"/>
      <c r="C3091" s="14" t="n"/>
      <c r="D3091" s="14" t="n"/>
      <c r="E3091" s="13" t="n"/>
      <c r="F3091" s="13" t="n"/>
      <c r="G3091" s="14" t="n"/>
      <c r="H3091" s="15" t="n"/>
      <c r="I3091" s="15" t="n"/>
      <c r="J3091" s="40" t="n"/>
      <c r="K3091" s="15" t="n"/>
      <c r="L3091" s="15" t="n"/>
      <c r="M3091" s="15" t="n"/>
      <c r="N3091" s="14" t="n"/>
      <c r="O3091" s="13" t="n"/>
      <c r="P3091" s="14" t="n"/>
      <c r="Q3091" s="15">
        <f>IF(N3091="Sí",0,H3091-I3091-K3091)</f>
        <v/>
      </c>
      <c r="R3091" s="14">
        <f>F3091-TODAY()</f>
        <v/>
      </c>
      <c r="S3091" s="14">
        <f>IF(N3091="Sí","🟢 Pagado",IF(R3091&lt;0,"🔴 Vencido",IF(R3091&lt;=7,"🟡 Por vencer","")))</f>
        <v/>
      </c>
      <c r="T3091" s="88" t="n"/>
      <c r="U3091" s="89" t="n"/>
      <c r="V3091" s="89" t="n"/>
      <c r="W3091" s="89" t="n"/>
      <c r="X3091" s="87" t="n"/>
    </row>
    <row r="3092">
      <c r="A3092" s="13" t="n"/>
      <c r="B3092" s="14" t="n"/>
      <c r="C3092" s="14" t="n"/>
      <c r="D3092" s="14" t="n"/>
      <c r="E3092" s="13" t="n"/>
      <c r="F3092" s="13" t="n"/>
      <c r="G3092" s="14" t="n"/>
      <c r="H3092" s="15" t="n"/>
      <c r="I3092" s="15" t="n"/>
      <c r="J3092" s="40" t="n"/>
      <c r="K3092" s="15" t="n"/>
      <c r="L3092" s="15" t="n"/>
      <c r="M3092" s="15" t="n"/>
      <c r="N3092" s="14" t="n"/>
      <c r="O3092" s="13" t="n"/>
      <c r="P3092" s="14" t="n"/>
      <c r="Q3092" s="15">
        <f>IF(N3092="Sí",0,H3092-I3092-K3092)</f>
        <v/>
      </c>
      <c r="R3092" s="14">
        <f>F3092-TODAY()</f>
        <v/>
      </c>
      <c r="S3092" s="14">
        <f>IF(N3092="Sí","🟢 Pagado",IF(R3092&lt;0,"🔴 Vencido",IF(R3092&lt;=7,"🟡 Por vencer","")))</f>
        <v/>
      </c>
      <c r="T3092" s="88" t="n"/>
      <c r="U3092" s="89" t="n"/>
      <c r="V3092" s="89" t="n"/>
      <c r="W3092" s="89" t="n"/>
      <c r="X3092" s="87" t="n"/>
    </row>
    <row r="3093">
      <c r="A3093" s="13" t="n"/>
      <c r="B3093" s="14" t="n"/>
      <c r="C3093" s="14" t="n"/>
      <c r="D3093" s="14" t="n"/>
      <c r="E3093" s="13" t="n"/>
      <c r="F3093" s="13" t="n"/>
      <c r="G3093" s="14" t="n"/>
      <c r="H3093" s="15" t="n"/>
      <c r="I3093" s="15" t="n"/>
      <c r="J3093" s="40" t="n"/>
      <c r="K3093" s="15" t="n"/>
      <c r="L3093" s="15" t="n"/>
      <c r="M3093" s="15" t="n"/>
      <c r="N3093" s="14" t="n"/>
      <c r="O3093" s="13" t="n"/>
      <c r="P3093" s="14" t="n"/>
      <c r="Q3093" s="15">
        <f>IF(N3093="Sí",0,H3093-I3093-K3093)</f>
        <v/>
      </c>
      <c r="R3093" s="14">
        <f>F3093-TODAY()</f>
        <v/>
      </c>
      <c r="S3093" s="14">
        <f>IF(N3093="Sí","🟢 Pagado",IF(R3093&lt;0,"🔴 Vencido",IF(R3093&lt;=7,"🟡 Por vencer","")))</f>
        <v/>
      </c>
      <c r="T3093" s="88" t="n"/>
      <c r="U3093" s="89" t="n"/>
      <c r="V3093" s="89" t="n"/>
      <c r="W3093" s="89" t="n"/>
      <c r="X3093" s="87" t="n"/>
    </row>
    <row r="3094">
      <c r="A3094" s="13" t="n"/>
      <c r="B3094" s="14" t="n"/>
      <c r="C3094" s="14" t="n"/>
      <c r="D3094" s="14" t="n"/>
      <c r="E3094" s="13" t="n"/>
      <c r="F3094" s="13" t="n"/>
      <c r="G3094" s="14" t="n"/>
      <c r="H3094" s="15" t="n"/>
      <c r="I3094" s="15" t="n"/>
      <c r="J3094" s="40" t="n"/>
      <c r="K3094" s="15" t="n"/>
      <c r="L3094" s="15" t="n"/>
      <c r="M3094" s="15" t="n"/>
      <c r="N3094" s="14" t="n"/>
      <c r="O3094" s="13" t="n"/>
      <c r="P3094" s="14" t="n"/>
      <c r="Q3094" s="15">
        <f>IF(N3094="Sí",0,H3094-I3094-K3094)</f>
        <v/>
      </c>
      <c r="R3094" s="14">
        <f>F3094-TODAY()</f>
        <v/>
      </c>
      <c r="S3094" s="14">
        <f>IF(N3094="Sí","🟢 Pagado",IF(R3094&lt;0,"🔴 Vencido",IF(R3094&lt;=7,"🟡 Por vencer","")))</f>
        <v/>
      </c>
      <c r="T3094" s="88" t="n"/>
      <c r="U3094" s="89" t="n"/>
      <c r="V3094" s="89" t="n"/>
      <c r="W3094" s="89" t="n"/>
      <c r="X3094" s="87" t="n"/>
    </row>
    <row r="3095">
      <c r="A3095" s="13" t="n"/>
      <c r="B3095" s="14" t="n"/>
      <c r="C3095" s="14" t="n"/>
      <c r="D3095" s="14" t="n"/>
      <c r="E3095" s="13" t="n"/>
      <c r="F3095" s="13" t="n"/>
      <c r="G3095" s="14" t="n"/>
      <c r="H3095" s="15" t="n"/>
      <c r="I3095" s="15" t="n"/>
      <c r="J3095" s="40" t="n"/>
      <c r="K3095" s="15" t="n"/>
      <c r="L3095" s="15" t="n"/>
      <c r="M3095" s="15" t="n"/>
      <c r="N3095" s="14" t="n"/>
      <c r="O3095" s="13" t="n"/>
      <c r="P3095" s="14" t="n"/>
      <c r="Q3095" s="15">
        <f>IF(N3095="Sí",0,H3095-I3095-K3095)</f>
        <v/>
      </c>
      <c r="R3095" s="14">
        <f>F3095-TODAY()</f>
        <v/>
      </c>
      <c r="S3095" s="14">
        <f>IF(N3095="Sí","🟢 Pagado",IF(R3095&lt;0,"🔴 Vencido",IF(R3095&lt;=7,"🟡 Por vencer","")))</f>
        <v/>
      </c>
      <c r="T3095" s="88" t="n"/>
      <c r="U3095" s="89" t="n"/>
      <c r="V3095" s="89" t="n"/>
      <c r="W3095" s="89" t="n"/>
      <c r="X3095" s="87" t="n"/>
    </row>
    <row r="3096">
      <c r="A3096" s="13" t="n"/>
      <c r="B3096" s="14" t="n"/>
      <c r="C3096" s="14" t="n"/>
      <c r="D3096" s="14" t="n"/>
      <c r="E3096" s="13" t="n"/>
      <c r="F3096" s="13" t="n"/>
      <c r="G3096" s="14" t="n"/>
      <c r="H3096" s="15" t="n"/>
      <c r="I3096" s="15" t="n"/>
      <c r="J3096" s="40" t="n"/>
      <c r="K3096" s="15" t="n"/>
      <c r="L3096" s="15" t="n"/>
      <c r="M3096" s="15" t="n"/>
      <c r="N3096" s="14" t="n"/>
      <c r="O3096" s="13" t="n"/>
      <c r="P3096" s="14" t="n"/>
      <c r="Q3096" s="15">
        <f>IF(N3096="Sí",0,H3096-I3096-K3096)</f>
        <v/>
      </c>
      <c r="R3096" s="14">
        <f>F3096-TODAY()</f>
        <v/>
      </c>
      <c r="S3096" s="14">
        <f>IF(N3096="Sí","🟢 Pagado",IF(R3096&lt;0,"🔴 Vencido",IF(R3096&lt;=7,"🟡 Por vencer","")))</f>
        <v/>
      </c>
      <c r="T3096" s="88" t="n"/>
      <c r="U3096" s="89" t="n"/>
      <c r="V3096" s="89" t="n"/>
      <c r="W3096" s="89" t="n"/>
      <c r="X3096" s="87" t="n"/>
    </row>
    <row r="3097">
      <c r="A3097" s="13" t="n"/>
      <c r="B3097" s="14" t="n"/>
      <c r="C3097" s="14" t="n"/>
      <c r="D3097" s="14" t="n"/>
      <c r="E3097" s="13" t="n"/>
      <c r="F3097" s="13" t="n"/>
      <c r="G3097" s="14" t="n"/>
      <c r="H3097" s="15" t="n"/>
      <c r="I3097" s="15" t="n"/>
      <c r="J3097" s="40" t="n"/>
      <c r="K3097" s="15" t="n"/>
      <c r="L3097" s="15" t="n"/>
      <c r="M3097" s="15" t="n"/>
      <c r="N3097" s="14" t="n"/>
      <c r="O3097" s="13" t="n"/>
      <c r="P3097" s="14" t="n"/>
      <c r="Q3097" s="15">
        <f>IF(N3097="Sí",0,H3097-I3097-K3097)</f>
        <v/>
      </c>
      <c r="R3097" s="14">
        <f>F3097-TODAY()</f>
        <v/>
      </c>
      <c r="S3097" s="14">
        <f>IF(N3097="Sí","🟢 Pagado",IF(R3097&lt;0,"🔴 Vencido",IF(R3097&lt;=7,"🟡 Por vencer","")))</f>
        <v/>
      </c>
      <c r="T3097" s="88" t="n"/>
      <c r="U3097" s="89" t="n"/>
      <c r="V3097" s="89" t="n"/>
      <c r="W3097" s="89" t="n"/>
      <c r="X3097" s="87" t="n"/>
    </row>
    <row r="3098">
      <c r="A3098" s="13" t="n"/>
      <c r="B3098" s="14" t="n"/>
      <c r="C3098" s="14" t="n"/>
      <c r="D3098" s="14" t="n"/>
      <c r="E3098" s="13" t="n"/>
      <c r="F3098" s="13" t="n"/>
      <c r="G3098" s="14" t="n"/>
      <c r="H3098" s="15" t="n"/>
      <c r="I3098" s="15" t="n"/>
      <c r="J3098" s="40" t="n"/>
      <c r="K3098" s="15" t="n"/>
      <c r="L3098" s="15" t="n"/>
      <c r="M3098" s="15" t="n"/>
      <c r="N3098" s="14" t="n"/>
      <c r="O3098" s="13" t="n"/>
      <c r="P3098" s="14" t="n"/>
      <c r="Q3098" s="15">
        <f>IF(N3098="Sí",0,H3098-I3098-K3098)</f>
        <v/>
      </c>
      <c r="R3098" s="14">
        <f>F3098-TODAY()</f>
        <v/>
      </c>
      <c r="S3098" s="14">
        <f>IF(N3098="Sí","🟢 Pagado",IF(R3098&lt;0,"🔴 Vencido",IF(R3098&lt;=7,"🟡 Por vencer","")))</f>
        <v/>
      </c>
      <c r="T3098" s="88" t="n"/>
      <c r="U3098" s="89" t="n"/>
      <c r="V3098" s="89" t="n"/>
      <c r="W3098" s="89" t="n"/>
      <c r="X3098" s="87" t="n"/>
    </row>
    <row r="3099">
      <c r="A3099" s="13" t="n"/>
      <c r="B3099" s="14" t="n"/>
      <c r="C3099" s="14" t="n"/>
      <c r="D3099" s="14" t="n"/>
      <c r="E3099" s="13" t="n"/>
      <c r="F3099" s="13" t="n"/>
      <c r="G3099" s="14" t="n"/>
      <c r="H3099" s="15" t="n"/>
      <c r="I3099" s="15" t="n"/>
      <c r="J3099" s="40" t="n"/>
      <c r="K3099" s="15" t="n"/>
      <c r="L3099" s="15" t="n"/>
      <c r="M3099" s="15" t="n"/>
      <c r="N3099" s="14" t="n"/>
      <c r="O3099" s="13" t="n"/>
      <c r="P3099" s="14" t="n"/>
      <c r="Q3099" s="15">
        <f>IF(N3099="Sí",0,H3099-I3099-K3099)</f>
        <v/>
      </c>
      <c r="R3099" s="14">
        <f>F3099-TODAY()</f>
        <v/>
      </c>
      <c r="S3099" s="14">
        <f>IF(N3099="Sí","🟢 Pagado",IF(R3099&lt;0,"🔴 Vencido",IF(R3099&lt;=7,"🟡 Por vencer","")))</f>
        <v/>
      </c>
      <c r="T3099" s="88" t="n"/>
      <c r="U3099" s="89" t="n"/>
      <c r="V3099" s="89" t="n"/>
      <c r="W3099" s="89" t="n"/>
      <c r="X3099" s="87" t="n"/>
    </row>
    <row r="3100">
      <c r="A3100" s="13" t="n"/>
      <c r="B3100" s="14" t="n"/>
      <c r="C3100" s="14" t="n"/>
      <c r="D3100" s="14" t="n"/>
      <c r="E3100" s="13" t="n"/>
      <c r="F3100" s="13" t="n"/>
      <c r="G3100" s="14" t="n"/>
      <c r="H3100" s="15" t="n"/>
      <c r="I3100" s="15" t="n"/>
      <c r="J3100" s="40" t="n"/>
      <c r="K3100" s="15" t="n"/>
      <c r="L3100" s="15" t="n"/>
      <c r="M3100" s="15" t="n"/>
      <c r="N3100" s="14" t="n"/>
      <c r="O3100" s="13" t="n"/>
      <c r="P3100" s="14" t="n"/>
      <c r="Q3100" s="15">
        <f>IF(N3100="Sí",0,H3100-I3100-K3100)</f>
        <v/>
      </c>
      <c r="R3100" s="14">
        <f>F3100-TODAY()</f>
        <v/>
      </c>
      <c r="S3100" s="14">
        <f>IF(N3100="Sí","🟢 Pagado",IF(R3100&lt;0,"🔴 Vencido",IF(R3100&lt;=7,"🟡 Por vencer","")))</f>
        <v/>
      </c>
      <c r="T3100" s="88" t="n"/>
      <c r="U3100" s="89" t="n"/>
      <c r="V3100" s="89" t="n"/>
      <c r="W3100" s="89" t="n"/>
      <c r="X3100" s="87" t="n"/>
    </row>
    <row r="3101">
      <c r="A3101" s="13" t="n"/>
      <c r="B3101" s="14" t="n"/>
      <c r="C3101" s="14" t="n"/>
      <c r="D3101" s="14" t="n"/>
      <c r="E3101" s="13" t="n"/>
      <c r="F3101" s="13" t="n"/>
      <c r="G3101" s="14" t="n"/>
      <c r="H3101" s="15" t="n"/>
      <c r="I3101" s="15" t="n"/>
      <c r="J3101" s="40" t="n"/>
      <c r="K3101" s="15" t="n"/>
      <c r="L3101" s="15" t="n"/>
      <c r="M3101" s="15" t="n"/>
      <c r="N3101" s="14" t="n"/>
      <c r="O3101" s="13" t="n"/>
      <c r="P3101" s="14" t="n"/>
      <c r="Q3101" s="15">
        <f>IF(N3101="Sí",0,H3101-I3101-K3101)</f>
        <v/>
      </c>
      <c r="R3101" s="14">
        <f>F3101-TODAY()</f>
        <v/>
      </c>
      <c r="S3101" s="14">
        <f>IF(N3101="Sí","🟢 Pagado",IF(R3101&lt;0,"🔴 Vencido",IF(R3101&lt;=7,"🟡 Por vencer","")))</f>
        <v/>
      </c>
      <c r="T3101" s="88" t="n"/>
      <c r="U3101" s="89" t="n"/>
      <c r="V3101" s="89" t="n"/>
      <c r="W3101" s="89" t="n"/>
      <c r="X3101" s="87" t="n"/>
    </row>
    <row r="3102">
      <c r="A3102" s="13" t="n"/>
      <c r="B3102" s="14" t="n"/>
      <c r="C3102" s="14" t="n"/>
      <c r="D3102" s="14" t="n"/>
      <c r="E3102" s="13" t="n"/>
      <c r="F3102" s="13" t="n"/>
      <c r="G3102" s="14" t="n"/>
      <c r="H3102" s="15" t="n"/>
      <c r="I3102" s="15" t="n"/>
      <c r="J3102" s="40" t="n"/>
      <c r="K3102" s="15" t="n"/>
      <c r="L3102" s="15" t="n"/>
      <c r="M3102" s="15" t="n"/>
      <c r="N3102" s="14" t="n"/>
      <c r="O3102" s="13" t="n"/>
      <c r="P3102" s="14" t="n"/>
      <c r="Q3102" s="15">
        <f>IF(N3102="Sí",0,H3102-I3102-K3102)</f>
        <v/>
      </c>
      <c r="R3102" s="14">
        <f>F3102-TODAY()</f>
        <v/>
      </c>
      <c r="S3102" s="14">
        <f>IF(N3102="Sí","🟢 Pagado",IF(R3102&lt;0,"🔴 Vencido",IF(R3102&lt;=7,"🟡 Por vencer","")))</f>
        <v/>
      </c>
      <c r="T3102" s="88" t="n"/>
      <c r="U3102" s="89" t="n"/>
      <c r="V3102" s="89" t="n"/>
      <c r="W3102" s="89" t="n"/>
      <c r="X3102" s="87" t="n"/>
    </row>
    <row r="3103">
      <c r="A3103" s="13" t="n"/>
      <c r="B3103" s="14" t="n"/>
      <c r="C3103" s="14" t="n"/>
      <c r="D3103" s="14" t="n"/>
      <c r="E3103" s="13" t="n"/>
      <c r="F3103" s="13" t="n"/>
      <c r="G3103" s="14" t="n"/>
      <c r="H3103" s="15" t="n"/>
      <c r="I3103" s="15" t="n"/>
      <c r="J3103" s="40" t="n"/>
      <c r="K3103" s="15" t="n"/>
      <c r="L3103" s="15" t="n"/>
      <c r="M3103" s="15" t="n"/>
      <c r="N3103" s="14" t="n"/>
      <c r="O3103" s="13" t="n"/>
      <c r="P3103" s="14" t="n"/>
      <c r="Q3103" s="15">
        <f>IF(N3103="Sí",0,H3103-I3103-K3103)</f>
        <v/>
      </c>
      <c r="R3103" s="14">
        <f>F3103-TODAY()</f>
        <v/>
      </c>
      <c r="S3103" s="14">
        <f>IF(N3103="Sí","🟢 Pagado",IF(R3103&lt;0,"🔴 Vencido",IF(R3103&lt;=7,"🟡 Por vencer","")))</f>
        <v/>
      </c>
      <c r="T3103" s="88" t="n"/>
      <c r="U3103" s="89" t="n"/>
      <c r="V3103" s="89" t="n"/>
      <c r="W3103" s="89" t="n"/>
      <c r="X3103" s="87" t="n"/>
    </row>
    <row r="3104">
      <c r="A3104" s="13" t="n"/>
      <c r="B3104" s="14" t="n"/>
      <c r="C3104" s="14" t="n"/>
      <c r="D3104" s="14" t="n"/>
      <c r="E3104" s="13" t="n"/>
      <c r="F3104" s="13" t="n"/>
      <c r="G3104" s="14" t="n"/>
      <c r="H3104" s="15" t="n"/>
      <c r="I3104" s="15" t="n"/>
      <c r="J3104" s="40" t="n"/>
      <c r="K3104" s="15" t="n"/>
      <c r="L3104" s="15" t="n"/>
      <c r="M3104" s="15" t="n"/>
      <c r="N3104" s="14" t="n"/>
      <c r="O3104" s="13" t="n"/>
      <c r="P3104" s="14" t="n"/>
      <c r="Q3104" s="15">
        <f>IF(N3104="Sí",0,H3104-I3104-K3104)</f>
        <v/>
      </c>
      <c r="R3104" s="14">
        <f>F3104-TODAY()</f>
        <v/>
      </c>
      <c r="S3104" s="14">
        <f>IF(N3104="Sí","🟢 Pagado",IF(R3104&lt;0,"🔴 Vencido",IF(R3104&lt;=7,"🟡 Por vencer","")))</f>
        <v/>
      </c>
      <c r="T3104" s="88" t="n"/>
      <c r="U3104" s="89" t="n"/>
      <c r="V3104" s="89" t="n"/>
      <c r="W3104" s="89" t="n"/>
      <c r="X3104" s="87" t="n"/>
    </row>
    <row r="3105">
      <c r="A3105" s="13" t="n"/>
      <c r="B3105" s="14" t="n"/>
      <c r="C3105" s="14" t="n"/>
      <c r="D3105" s="14" t="n"/>
      <c r="E3105" s="13" t="n"/>
      <c r="F3105" s="13" t="n"/>
      <c r="G3105" s="14" t="n"/>
      <c r="H3105" s="15" t="n"/>
      <c r="I3105" s="15" t="n"/>
      <c r="J3105" s="40" t="n"/>
      <c r="K3105" s="15" t="n"/>
      <c r="L3105" s="15" t="n"/>
      <c r="M3105" s="15" t="n"/>
      <c r="N3105" s="14" t="n"/>
      <c r="O3105" s="13" t="n"/>
      <c r="P3105" s="14" t="n"/>
      <c r="Q3105" s="15">
        <f>IF(N3105="Sí",0,H3105-I3105-K3105)</f>
        <v/>
      </c>
      <c r="R3105" s="14">
        <f>F3105-TODAY()</f>
        <v/>
      </c>
      <c r="S3105" s="14">
        <f>IF(N3105="Sí","🟢 Pagado",IF(R3105&lt;0,"🔴 Vencido",IF(R3105&lt;=7,"🟡 Por vencer","")))</f>
        <v/>
      </c>
      <c r="T3105" s="88" t="n"/>
      <c r="U3105" s="89" t="n"/>
      <c r="V3105" s="89" t="n"/>
      <c r="W3105" s="89" t="n"/>
      <c r="X3105" s="87" t="n"/>
    </row>
    <row r="3106">
      <c r="A3106" s="13" t="n"/>
      <c r="B3106" s="14" t="n"/>
      <c r="C3106" s="14" t="n"/>
      <c r="D3106" s="14" t="n"/>
      <c r="E3106" s="13" t="n"/>
      <c r="F3106" s="13" t="n"/>
      <c r="G3106" s="14" t="n"/>
      <c r="H3106" s="15" t="n"/>
      <c r="I3106" s="15" t="n"/>
      <c r="J3106" s="40" t="n"/>
      <c r="K3106" s="15" t="n"/>
      <c r="L3106" s="15" t="n"/>
      <c r="M3106" s="15" t="n"/>
      <c r="N3106" s="14" t="n"/>
      <c r="O3106" s="13" t="n"/>
      <c r="P3106" s="14" t="n"/>
      <c r="Q3106" s="15">
        <f>IF(N3106="Sí",0,H3106-I3106-K3106)</f>
        <v/>
      </c>
      <c r="R3106" s="14">
        <f>F3106-TODAY()</f>
        <v/>
      </c>
      <c r="S3106" s="14">
        <f>IF(N3106="Sí","🟢 Pagado",IF(R3106&lt;0,"🔴 Vencido",IF(R3106&lt;=7,"🟡 Por vencer","")))</f>
        <v/>
      </c>
      <c r="T3106" s="88" t="n"/>
      <c r="U3106" s="89" t="n"/>
      <c r="V3106" s="89" t="n"/>
      <c r="W3106" s="89" t="n"/>
      <c r="X3106" s="87" t="n"/>
    </row>
    <row r="3107">
      <c r="A3107" s="13" t="n"/>
      <c r="B3107" s="14" t="n"/>
      <c r="C3107" s="14" t="n"/>
      <c r="D3107" s="14" t="n"/>
      <c r="E3107" s="13" t="n"/>
      <c r="F3107" s="13" t="n"/>
      <c r="G3107" s="14" t="n"/>
      <c r="H3107" s="15" t="n"/>
      <c r="I3107" s="15" t="n"/>
      <c r="J3107" s="40" t="n"/>
      <c r="K3107" s="15" t="n"/>
      <c r="L3107" s="15" t="n"/>
      <c r="M3107" s="15" t="n"/>
      <c r="N3107" s="14" t="n"/>
      <c r="O3107" s="13" t="n"/>
      <c r="P3107" s="14" t="n"/>
      <c r="Q3107" s="15">
        <f>IF(N3107="Sí",0,H3107-I3107-K3107)</f>
        <v/>
      </c>
      <c r="R3107" s="14">
        <f>F3107-TODAY()</f>
        <v/>
      </c>
      <c r="S3107" s="14">
        <f>IF(N3107="Sí","🟢 Pagado",IF(R3107&lt;0,"🔴 Vencido",IF(R3107&lt;=7,"🟡 Por vencer","")))</f>
        <v/>
      </c>
      <c r="T3107" s="88" t="n"/>
      <c r="U3107" s="89" t="n"/>
      <c r="V3107" s="89" t="n"/>
      <c r="W3107" s="89" t="n"/>
      <c r="X3107" s="87" t="n"/>
    </row>
    <row r="3108">
      <c r="A3108" s="13" t="n"/>
      <c r="B3108" s="14" t="n"/>
      <c r="C3108" s="14" t="n"/>
      <c r="D3108" s="14" t="n"/>
      <c r="E3108" s="13" t="n"/>
      <c r="F3108" s="13" t="n"/>
      <c r="G3108" s="14" t="n"/>
      <c r="H3108" s="15" t="n"/>
      <c r="I3108" s="15" t="n"/>
      <c r="J3108" s="40" t="n"/>
      <c r="K3108" s="15" t="n"/>
      <c r="L3108" s="15" t="n"/>
      <c r="M3108" s="15" t="n"/>
      <c r="N3108" s="14" t="n"/>
      <c r="O3108" s="13" t="n"/>
      <c r="P3108" s="14" t="n"/>
      <c r="Q3108" s="15">
        <f>IF(N3108="Sí",0,H3108-I3108-K3108)</f>
        <v/>
      </c>
      <c r="R3108" s="14">
        <f>F3108-TODAY()</f>
        <v/>
      </c>
      <c r="S3108" s="14">
        <f>IF(N3108="Sí","🟢 Pagado",IF(R3108&lt;0,"🔴 Vencido",IF(R3108&lt;=7,"🟡 Por vencer","")))</f>
        <v/>
      </c>
      <c r="T3108" s="88" t="n"/>
      <c r="U3108" s="89" t="n"/>
      <c r="V3108" s="89" t="n"/>
      <c r="W3108" s="89" t="n"/>
      <c r="X3108" s="87" t="n"/>
    </row>
    <row r="3109">
      <c r="A3109" s="13" t="n"/>
      <c r="B3109" s="14" t="n"/>
      <c r="C3109" s="14" t="n"/>
      <c r="D3109" s="14" t="n"/>
      <c r="E3109" s="13" t="n"/>
      <c r="F3109" s="13" t="n"/>
      <c r="G3109" s="14" t="n"/>
      <c r="H3109" s="15" t="n"/>
      <c r="I3109" s="15" t="n"/>
      <c r="J3109" s="40" t="n"/>
      <c r="K3109" s="15" t="n"/>
      <c r="L3109" s="15" t="n"/>
      <c r="M3109" s="15" t="n"/>
      <c r="N3109" s="14" t="n"/>
      <c r="O3109" s="13" t="n"/>
      <c r="P3109" s="14" t="n"/>
      <c r="Q3109" s="15">
        <f>IF(N3109="Sí",0,H3109-I3109-K3109)</f>
        <v/>
      </c>
      <c r="R3109" s="14">
        <f>F3109-TODAY()</f>
        <v/>
      </c>
      <c r="S3109" s="14">
        <f>IF(N3109="Sí","🟢 Pagado",IF(R3109&lt;0,"🔴 Vencido",IF(R3109&lt;=7,"🟡 Por vencer","")))</f>
        <v/>
      </c>
      <c r="T3109" s="88" t="n"/>
      <c r="U3109" s="89" t="n"/>
      <c r="V3109" s="89" t="n"/>
      <c r="W3109" s="89" t="n"/>
      <c r="X3109" s="87" t="n"/>
    </row>
    <row r="3110">
      <c r="A3110" s="13" t="n"/>
      <c r="B3110" s="14" t="n"/>
      <c r="C3110" s="14" t="n"/>
      <c r="D3110" s="14" t="n"/>
      <c r="E3110" s="13" t="n"/>
      <c r="F3110" s="13" t="n"/>
      <c r="G3110" s="14" t="n"/>
      <c r="H3110" s="15" t="n"/>
      <c r="I3110" s="15" t="n"/>
      <c r="J3110" s="40" t="n"/>
      <c r="K3110" s="15" t="n"/>
      <c r="L3110" s="15" t="n"/>
      <c r="M3110" s="15" t="n"/>
      <c r="N3110" s="14" t="n"/>
      <c r="O3110" s="13" t="n"/>
      <c r="P3110" s="14" t="n"/>
      <c r="Q3110" s="15">
        <f>IF(N3110="Sí",0,H3110-I3110-K3110)</f>
        <v/>
      </c>
      <c r="R3110" s="14">
        <f>F3110-TODAY()</f>
        <v/>
      </c>
      <c r="S3110" s="14">
        <f>IF(N3110="Sí","🟢 Pagado",IF(R3110&lt;0,"🔴 Vencido",IF(R3110&lt;=7,"🟡 Por vencer","")))</f>
        <v/>
      </c>
      <c r="T3110" s="88" t="n"/>
      <c r="U3110" s="89" t="n"/>
      <c r="V3110" s="89" t="n"/>
      <c r="W3110" s="89" t="n"/>
      <c r="X3110" s="87" t="n"/>
    </row>
    <row r="3111">
      <c r="A3111" s="13" t="n"/>
      <c r="B3111" s="14" t="n"/>
      <c r="C3111" s="14" t="n"/>
      <c r="D3111" s="14" t="n"/>
      <c r="E3111" s="13" t="n"/>
      <c r="F3111" s="13" t="n"/>
      <c r="G3111" s="14" t="n"/>
      <c r="H3111" s="15" t="n"/>
      <c r="I3111" s="15" t="n"/>
      <c r="J3111" s="40" t="n"/>
      <c r="K3111" s="15" t="n"/>
      <c r="L3111" s="15" t="n"/>
      <c r="M3111" s="15" t="n"/>
      <c r="N3111" s="14" t="n"/>
      <c r="O3111" s="13" t="n"/>
      <c r="P3111" s="14" t="n"/>
      <c r="Q3111" s="15">
        <f>IF(N3111="Sí",0,H3111-I3111-K3111)</f>
        <v/>
      </c>
      <c r="R3111" s="14">
        <f>F3111-TODAY()</f>
        <v/>
      </c>
      <c r="S3111" s="14">
        <f>IF(N3111="Sí","🟢 Pagado",IF(R3111&lt;0,"🔴 Vencido",IF(R3111&lt;=7,"🟡 Por vencer","")))</f>
        <v/>
      </c>
      <c r="T3111" s="88" t="n"/>
      <c r="U3111" s="89" t="n"/>
      <c r="V3111" s="89" t="n"/>
      <c r="W3111" s="89" t="n"/>
      <c r="X3111" s="87" t="n"/>
    </row>
    <row r="3112">
      <c r="A3112" s="13" t="n"/>
      <c r="B3112" s="14" t="n"/>
      <c r="C3112" s="14" t="n"/>
      <c r="D3112" s="14" t="n"/>
      <c r="E3112" s="13" t="n"/>
      <c r="F3112" s="13" t="n"/>
      <c r="G3112" s="14" t="n"/>
      <c r="H3112" s="15" t="n"/>
      <c r="I3112" s="15" t="n"/>
      <c r="J3112" s="40" t="n"/>
      <c r="K3112" s="15" t="n"/>
      <c r="L3112" s="15" t="n"/>
      <c r="M3112" s="15" t="n"/>
      <c r="N3112" s="14" t="n"/>
      <c r="O3112" s="13" t="n"/>
      <c r="P3112" s="14" t="n"/>
      <c r="Q3112" s="15">
        <f>IF(N3112="Sí",0,H3112-I3112-K3112)</f>
        <v/>
      </c>
      <c r="R3112" s="14">
        <f>F3112-TODAY()</f>
        <v/>
      </c>
      <c r="S3112" s="14">
        <f>IF(N3112="Sí","🟢 Pagado",IF(R3112&lt;0,"🔴 Vencido",IF(R3112&lt;=7,"🟡 Por vencer","")))</f>
        <v/>
      </c>
      <c r="T3112" s="88" t="n"/>
      <c r="U3112" s="89" t="n"/>
      <c r="V3112" s="89" t="n"/>
      <c r="W3112" s="89" t="n"/>
      <c r="X3112" s="87" t="n"/>
    </row>
    <row r="3113">
      <c r="A3113" s="13" t="n"/>
      <c r="B3113" s="14" t="n"/>
      <c r="C3113" s="14" t="n"/>
      <c r="D3113" s="14" t="n"/>
      <c r="E3113" s="13" t="n"/>
      <c r="F3113" s="13" t="n"/>
      <c r="G3113" s="14" t="n"/>
      <c r="H3113" s="15" t="n"/>
      <c r="I3113" s="15" t="n"/>
      <c r="J3113" s="40" t="n"/>
      <c r="K3113" s="15" t="n"/>
      <c r="L3113" s="15" t="n"/>
      <c r="M3113" s="15" t="n"/>
      <c r="N3113" s="14" t="n"/>
      <c r="O3113" s="13" t="n"/>
      <c r="P3113" s="14" t="n"/>
      <c r="Q3113" s="15">
        <f>IF(N3113="Sí",0,H3113-I3113-K3113)</f>
        <v/>
      </c>
      <c r="R3113" s="14">
        <f>F3113-TODAY()</f>
        <v/>
      </c>
      <c r="S3113" s="14">
        <f>IF(N3113="Sí","🟢 Pagado",IF(R3113&lt;0,"🔴 Vencido",IF(R3113&lt;=7,"🟡 Por vencer","")))</f>
        <v/>
      </c>
      <c r="T3113" s="88" t="n"/>
      <c r="U3113" s="89" t="n"/>
      <c r="V3113" s="89" t="n"/>
      <c r="W3113" s="89" t="n"/>
      <c r="X3113" s="87" t="n"/>
    </row>
    <row r="3114">
      <c r="A3114" s="13" t="n"/>
      <c r="B3114" s="14" t="n"/>
      <c r="C3114" s="14" t="n"/>
      <c r="D3114" s="14" t="n"/>
      <c r="E3114" s="13" t="n"/>
      <c r="F3114" s="13" t="n"/>
      <c r="G3114" s="14" t="n"/>
      <c r="H3114" s="15" t="n"/>
      <c r="I3114" s="15" t="n"/>
      <c r="J3114" s="40" t="n"/>
      <c r="K3114" s="15" t="n"/>
      <c r="L3114" s="15" t="n"/>
      <c r="M3114" s="15" t="n"/>
      <c r="N3114" s="14" t="n"/>
      <c r="O3114" s="13" t="n"/>
      <c r="P3114" s="14" t="n"/>
      <c r="Q3114" s="15">
        <f>IF(N3114="Sí",0,H3114-I3114-K3114)</f>
        <v/>
      </c>
      <c r="R3114" s="14">
        <f>F3114-TODAY()</f>
        <v/>
      </c>
      <c r="S3114" s="14">
        <f>IF(N3114="Sí","🟢 Pagado",IF(R3114&lt;0,"🔴 Vencido",IF(R3114&lt;=7,"🟡 Por vencer","")))</f>
        <v/>
      </c>
      <c r="T3114" s="88" t="n"/>
      <c r="U3114" s="89" t="n"/>
      <c r="V3114" s="89" t="n"/>
      <c r="W3114" s="89" t="n"/>
      <c r="X3114" s="87" t="n"/>
    </row>
    <row r="3115">
      <c r="A3115" s="13" t="n"/>
      <c r="B3115" s="14" t="n"/>
      <c r="C3115" s="14" t="n"/>
      <c r="D3115" s="14" t="n"/>
      <c r="E3115" s="13" t="n"/>
      <c r="F3115" s="13" t="n"/>
      <c r="G3115" s="14" t="n"/>
      <c r="H3115" s="15" t="n"/>
      <c r="I3115" s="15" t="n"/>
      <c r="J3115" s="40" t="n"/>
      <c r="K3115" s="15" t="n"/>
      <c r="L3115" s="15" t="n"/>
      <c r="M3115" s="15" t="n"/>
      <c r="N3115" s="14" t="n"/>
      <c r="O3115" s="13" t="n"/>
      <c r="P3115" s="14" t="n"/>
      <c r="Q3115" s="15">
        <f>IF(N3115="Sí",0,H3115-I3115-K3115)</f>
        <v/>
      </c>
      <c r="R3115" s="14">
        <f>F3115-TODAY()</f>
        <v/>
      </c>
      <c r="S3115" s="14">
        <f>IF(N3115="Sí","🟢 Pagado",IF(R3115&lt;0,"🔴 Vencido",IF(R3115&lt;=7,"🟡 Por vencer","")))</f>
        <v/>
      </c>
      <c r="T3115" s="88" t="n"/>
      <c r="U3115" s="89" t="n"/>
      <c r="V3115" s="89" t="n"/>
      <c r="W3115" s="89" t="n"/>
      <c r="X3115" s="87" t="n"/>
    </row>
    <row r="3116">
      <c r="A3116" s="13" t="n"/>
      <c r="B3116" s="14" t="n"/>
      <c r="C3116" s="14" t="n"/>
      <c r="D3116" s="14" t="n"/>
      <c r="E3116" s="13" t="n"/>
      <c r="F3116" s="13" t="n"/>
      <c r="G3116" s="14" t="n"/>
      <c r="H3116" s="15" t="n"/>
      <c r="I3116" s="15" t="n"/>
      <c r="J3116" s="40" t="n"/>
      <c r="K3116" s="15" t="n"/>
      <c r="L3116" s="15" t="n"/>
      <c r="M3116" s="15" t="n"/>
      <c r="N3116" s="14" t="n"/>
      <c r="O3116" s="13" t="n"/>
      <c r="P3116" s="14" t="n"/>
      <c r="Q3116" s="15">
        <f>IF(N3116="Sí",0,H3116-I3116-K3116)</f>
        <v/>
      </c>
      <c r="R3116" s="14">
        <f>F3116-TODAY()</f>
        <v/>
      </c>
      <c r="S3116" s="14">
        <f>IF(N3116="Sí","🟢 Pagado",IF(R3116&lt;0,"🔴 Vencido",IF(R3116&lt;=7,"🟡 Por vencer","")))</f>
        <v/>
      </c>
      <c r="T3116" s="88" t="n"/>
      <c r="U3116" s="89" t="n"/>
      <c r="V3116" s="89" t="n"/>
      <c r="W3116" s="89" t="n"/>
      <c r="X3116" s="87" t="n"/>
    </row>
    <row r="3117">
      <c r="A3117" s="13" t="n"/>
      <c r="B3117" s="14" t="n"/>
      <c r="C3117" s="14" t="n"/>
      <c r="D3117" s="14" t="n"/>
      <c r="E3117" s="13" t="n"/>
      <c r="F3117" s="13" t="n"/>
      <c r="G3117" s="14" t="n"/>
      <c r="H3117" s="15" t="n"/>
      <c r="I3117" s="15" t="n"/>
      <c r="J3117" s="40" t="n"/>
      <c r="K3117" s="15" t="n"/>
      <c r="L3117" s="15" t="n"/>
      <c r="M3117" s="15" t="n"/>
      <c r="N3117" s="14" t="n"/>
      <c r="O3117" s="13" t="n"/>
      <c r="P3117" s="14" t="n"/>
      <c r="Q3117" s="15">
        <f>IF(N3117="Sí",0,H3117-I3117-K3117)</f>
        <v/>
      </c>
      <c r="R3117" s="14">
        <f>F3117-TODAY()</f>
        <v/>
      </c>
      <c r="S3117" s="14">
        <f>IF(N3117="Sí","🟢 Pagado",IF(R3117&lt;0,"🔴 Vencido",IF(R3117&lt;=7,"🟡 Por vencer","")))</f>
        <v/>
      </c>
      <c r="T3117" s="88" t="n"/>
      <c r="U3117" s="89" t="n"/>
      <c r="V3117" s="89" t="n"/>
      <c r="W3117" s="89" t="n"/>
      <c r="X3117" s="87" t="n"/>
    </row>
    <row r="3118">
      <c r="A3118" s="13" t="n"/>
      <c r="B3118" s="14" t="n"/>
      <c r="C3118" s="14" t="n"/>
      <c r="D3118" s="14" t="n"/>
      <c r="E3118" s="13" t="n"/>
      <c r="F3118" s="13" t="n"/>
      <c r="G3118" s="14" t="n"/>
      <c r="H3118" s="15" t="n"/>
      <c r="I3118" s="15" t="n"/>
      <c r="J3118" s="40" t="n"/>
      <c r="K3118" s="15" t="n"/>
      <c r="L3118" s="15" t="n"/>
      <c r="M3118" s="15" t="n"/>
      <c r="N3118" s="14" t="n"/>
      <c r="O3118" s="13" t="n"/>
      <c r="P3118" s="14" t="n"/>
      <c r="Q3118" s="15">
        <f>IF(N3118="Sí",0,H3118-I3118-K3118)</f>
        <v/>
      </c>
      <c r="R3118" s="14">
        <f>F3118-TODAY()</f>
        <v/>
      </c>
      <c r="S3118" s="14">
        <f>IF(N3118="Sí","🟢 Pagado",IF(R3118&lt;0,"🔴 Vencido",IF(R3118&lt;=7,"🟡 Por vencer","")))</f>
        <v/>
      </c>
      <c r="T3118" s="88" t="n"/>
      <c r="U3118" s="89" t="n"/>
      <c r="V3118" s="89" t="n"/>
      <c r="W3118" s="89" t="n"/>
      <c r="X3118" s="87" t="n"/>
    </row>
    <row r="3119">
      <c r="A3119" s="13" t="n"/>
      <c r="B3119" s="14" t="n"/>
      <c r="C3119" s="14" t="n"/>
      <c r="D3119" s="14" t="n"/>
      <c r="E3119" s="13" t="n"/>
      <c r="F3119" s="13" t="n"/>
      <c r="G3119" s="14" t="n"/>
      <c r="H3119" s="15" t="n"/>
      <c r="I3119" s="15" t="n"/>
      <c r="J3119" s="40" t="n"/>
      <c r="K3119" s="15" t="n"/>
      <c r="L3119" s="15" t="n"/>
      <c r="M3119" s="15" t="n"/>
      <c r="N3119" s="14" t="n"/>
      <c r="O3119" s="13" t="n"/>
      <c r="P3119" s="14" t="n"/>
      <c r="Q3119" s="15">
        <f>IF(N3119="Sí",0,H3119-I3119-K3119)</f>
        <v/>
      </c>
      <c r="R3119" s="14">
        <f>F3119-TODAY()</f>
        <v/>
      </c>
      <c r="S3119" s="14">
        <f>IF(N3119="Sí","🟢 Pagado",IF(R3119&lt;0,"🔴 Vencido",IF(R3119&lt;=7,"🟡 Por vencer","")))</f>
        <v/>
      </c>
      <c r="T3119" s="88" t="n"/>
      <c r="U3119" s="89" t="n"/>
      <c r="V3119" s="89" t="n"/>
      <c r="W3119" s="89" t="n"/>
      <c r="X3119" s="87" t="n"/>
    </row>
    <row r="3120">
      <c r="A3120" s="13" t="n"/>
      <c r="B3120" s="14" t="n"/>
      <c r="C3120" s="14" t="n"/>
      <c r="D3120" s="14" t="n"/>
      <c r="E3120" s="13" t="n"/>
      <c r="F3120" s="13" t="n"/>
      <c r="G3120" s="14" t="n"/>
      <c r="H3120" s="15" t="n"/>
      <c r="I3120" s="15" t="n"/>
      <c r="J3120" s="40" t="n"/>
      <c r="K3120" s="15" t="n"/>
      <c r="L3120" s="15" t="n"/>
      <c r="M3120" s="15" t="n"/>
      <c r="N3120" s="14" t="n"/>
      <c r="O3120" s="13" t="n"/>
      <c r="P3120" s="14" t="n"/>
      <c r="Q3120" s="15">
        <f>IF(N3120="Sí",0,H3120-I3120-K3120)</f>
        <v/>
      </c>
      <c r="R3120" s="14">
        <f>F3120-TODAY()</f>
        <v/>
      </c>
      <c r="S3120" s="14">
        <f>IF(N3120="Sí","🟢 Pagado",IF(R3120&lt;0,"🔴 Vencido",IF(R3120&lt;=7,"🟡 Por vencer","")))</f>
        <v/>
      </c>
      <c r="T3120" s="88" t="n"/>
      <c r="U3120" s="89" t="n"/>
      <c r="V3120" s="89" t="n"/>
      <c r="W3120" s="89" t="n"/>
      <c r="X3120" s="87" t="n"/>
    </row>
    <row r="3121">
      <c r="A3121" s="13" t="n"/>
      <c r="B3121" s="14" t="n"/>
      <c r="C3121" s="14" t="n"/>
      <c r="D3121" s="14" t="n"/>
      <c r="E3121" s="13" t="n"/>
      <c r="F3121" s="13" t="n"/>
      <c r="G3121" s="14" t="n"/>
      <c r="H3121" s="15" t="n"/>
      <c r="I3121" s="15" t="n"/>
      <c r="J3121" s="40" t="n"/>
      <c r="K3121" s="15" t="n"/>
      <c r="L3121" s="15" t="n"/>
      <c r="M3121" s="15" t="n"/>
      <c r="N3121" s="14" t="n"/>
      <c r="O3121" s="13" t="n"/>
      <c r="P3121" s="14" t="n"/>
      <c r="Q3121" s="15">
        <f>IF(N3121="Sí",0,H3121-I3121-K3121)</f>
        <v/>
      </c>
      <c r="R3121" s="14">
        <f>F3121-TODAY()</f>
        <v/>
      </c>
      <c r="S3121" s="14">
        <f>IF(N3121="Sí","🟢 Pagado",IF(R3121&lt;0,"🔴 Vencido",IF(R3121&lt;=7,"🟡 Por vencer","")))</f>
        <v/>
      </c>
      <c r="T3121" s="88" t="n"/>
      <c r="U3121" s="89" t="n"/>
      <c r="V3121" s="89" t="n"/>
      <c r="W3121" s="89" t="n"/>
      <c r="X3121" s="87" t="n"/>
    </row>
    <row r="3122">
      <c r="A3122" s="13" t="n"/>
      <c r="B3122" s="14" t="n"/>
      <c r="C3122" s="14" t="n"/>
      <c r="D3122" s="14" t="n"/>
      <c r="E3122" s="13" t="n"/>
      <c r="F3122" s="13" t="n"/>
      <c r="G3122" s="14" t="n"/>
      <c r="H3122" s="15" t="n"/>
      <c r="I3122" s="15" t="n"/>
      <c r="J3122" s="40" t="n"/>
      <c r="K3122" s="15" t="n"/>
      <c r="L3122" s="15" t="n"/>
      <c r="M3122" s="15" t="n"/>
      <c r="N3122" s="14" t="n"/>
      <c r="O3122" s="13" t="n"/>
      <c r="P3122" s="14" t="n"/>
      <c r="Q3122" s="15">
        <f>IF(N3122="Sí",0,H3122-I3122-K3122)</f>
        <v/>
      </c>
      <c r="R3122" s="14">
        <f>F3122-TODAY()</f>
        <v/>
      </c>
      <c r="S3122" s="14">
        <f>IF(N3122="Sí","🟢 Pagado",IF(R3122&lt;0,"🔴 Vencido",IF(R3122&lt;=7,"🟡 Por vencer","")))</f>
        <v/>
      </c>
      <c r="T3122" s="88" t="n"/>
      <c r="U3122" s="89" t="n"/>
      <c r="V3122" s="89" t="n"/>
      <c r="W3122" s="89" t="n"/>
      <c r="X3122" s="87" t="n"/>
    </row>
    <row r="3123">
      <c r="A3123" s="13" t="n"/>
      <c r="B3123" s="14" t="n"/>
      <c r="C3123" s="14" t="n"/>
      <c r="D3123" s="14" t="n"/>
      <c r="E3123" s="13" t="n"/>
      <c r="F3123" s="13" t="n"/>
      <c r="G3123" s="14" t="n"/>
      <c r="H3123" s="15" t="n"/>
      <c r="I3123" s="15" t="n"/>
      <c r="J3123" s="40" t="n"/>
      <c r="K3123" s="15" t="n"/>
      <c r="L3123" s="15" t="n"/>
      <c r="M3123" s="15" t="n"/>
      <c r="N3123" s="14" t="n"/>
      <c r="O3123" s="13" t="n"/>
      <c r="P3123" s="14" t="n"/>
      <c r="Q3123" s="15">
        <f>IF(N3123="Sí",0,H3123-I3123-K3123)</f>
        <v/>
      </c>
      <c r="R3123" s="14">
        <f>F3123-TODAY()</f>
        <v/>
      </c>
      <c r="S3123" s="14">
        <f>IF(N3123="Sí","🟢 Pagado",IF(R3123&lt;0,"🔴 Vencido",IF(R3123&lt;=7,"🟡 Por vencer","")))</f>
        <v/>
      </c>
      <c r="T3123" s="88" t="n"/>
      <c r="U3123" s="89" t="n"/>
      <c r="V3123" s="89" t="n"/>
      <c r="W3123" s="89" t="n"/>
      <c r="X3123" s="87" t="n"/>
    </row>
    <row r="3124">
      <c r="A3124" s="13" t="n"/>
      <c r="B3124" s="14" t="n"/>
      <c r="C3124" s="14" t="n"/>
      <c r="D3124" s="14" t="n"/>
      <c r="E3124" s="13" t="n"/>
      <c r="F3124" s="13" t="n"/>
      <c r="G3124" s="14" t="n"/>
      <c r="H3124" s="15" t="n"/>
      <c r="I3124" s="15" t="n"/>
      <c r="J3124" s="40" t="n"/>
      <c r="K3124" s="15" t="n"/>
      <c r="L3124" s="15" t="n"/>
      <c r="M3124" s="15" t="n"/>
      <c r="N3124" s="14" t="n"/>
      <c r="O3124" s="13" t="n"/>
      <c r="P3124" s="14" t="n"/>
      <c r="Q3124" s="15">
        <f>IF(N3124="Sí",0,H3124-I3124-K3124)</f>
        <v/>
      </c>
      <c r="R3124" s="14">
        <f>F3124-TODAY()</f>
        <v/>
      </c>
      <c r="S3124" s="14">
        <f>IF(N3124="Sí","🟢 Pagado",IF(R3124&lt;0,"🔴 Vencido",IF(R3124&lt;=7,"🟡 Por vencer","")))</f>
        <v/>
      </c>
      <c r="T3124" s="88" t="n"/>
      <c r="U3124" s="89" t="n"/>
      <c r="V3124" s="89" t="n"/>
      <c r="W3124" s="89" t="n"/>
      <c r="X3124" s="87" t="n"/>
    </row>
    <row r="3125">
      <c r="A3125" s="13" t="n"/>
      <c r="B3125" s="14" t="n"/>
      <c r="C3125" s="14" t="n"/>
      <c r="D3125" s="14" t="n"/>
      <c r="E3125" s="13" t="n"/>
      <c r="F3125" s="13" t="n"/>
      <c r="G3125" s="14" t="n"/>
      <c r="H3125" s="15" t="n"/>
      <c r="I3125" s="15" t="n"/>
      <c r="J3125" s="40" t="n"/>
      <c r="K3125" s="15" t="n"/>
      <c r="L3125" s="15" t="n"/>
      <c r="M3125" s="15" t="n"/>
      <c r="N3125" s="14" t="n"/>
      <c r="O3125" s="13" t="n"/>
      <c r="P3125" s="14" t="n"/>
      <c r="Q3125" s="15">
        <f>IF(N3125="Sí",0,H3125-I3125-K3125)</f>
        <v/>
      </c>
      <c r="R3125" s="14">
        <f>F3125-TODAY()</f>
        <v/>
      </c>
      <c r="S3125" s="14">
        <f>IF(N3125="Sí","🟢 Pagado",IF(R3125&lt;0,"🔴 Vencido",IF(R3125&lt;=7,"🟡 Por vencer","")))</f>
        <v/>
      </c>
      <c r="T3125" s="88" t="n"/>
      <c r="U3125" s="89" t="n"/>
      <c r="V3125" s="89" t="n"/>
      <c r="W3125" s="89" t="n"/>
      <c r="X3125" s="87" t="n"/>
    </row>
    <row r="3126">
      <c r="A3126" s="13" t="n"/>
      <c r="B3126" s="14" t="n"/>
      <c r="C3126" s="14" t="n"/>
      <c r="D3126" s="14" t="n"/>
      <c r="E3126" s="13" t="n"/>
      <c r="F3126" s="13" t="n"/>
      <c r="G3126" s="14" t="n"/>
      <c r="H3126" s="15" t="n"/>
      <c r="I3126" s="15" t="n"/>
      <c r="J3126" s="40" t="n"/>
      <c r="K3126" s="15" t="n"/>
      <c r="L3126" s="15" t="n"/>
      <c r="M3126" s="15" t="n"/>
      <c r="N3126" s="14" t="n"/>
      <c r="O3126" s="13" t="n"/>
      <c r="P3126" s="14" t="n"/>
      <c r="Q3126" s="15">
        <f>IF(N3126="Sí",0,H3126-I3126-K3126)</f>
        <v/>
      </c>
      <c r="R3126" s="14">
        <f>F3126-TODAY()</f>
        <v/>
      </c>
      <c r="S3126" s="14">
        <f>IF(N3126="Sí","🟢 Pagado",IF(R3126&lt;0,"🔴 Vencido",IF(R3126&lt;=7,"🟡 Por vencer","")))</f>
        <v/>
      </c>
      <c r="T3126" s="88" t="n"/>
      <c r="U3126" s="89" t="n"/>
      <c r="V3126" s="89" t="n"/>
      <c r="W3126" s="89" t="n"/>
      <c r="X3126" s="87" t="n"/>
    </row>
    <row r="3127">
      <c r="A3127" s="13" t="n"/>
      <c r="B3127" s="14" t="n"/>
      <c r="C3127" s="14" t="n"/>
      <c r="D3127" s="14" t="n"/>
      <c r="E3127" s="13" t="n"/>
      <c r="F3127" s="13" t="n"/>
      <c r="G3127" s="14" t="n"/>
      <c r="H3127" s="15" t="n"/>
      <c r="I3127" s="15" t="n"/>
      <c r="J3127" s="40" t="n"/>
      <c r="K3127" s="15" t="n"/>
      <c r="L3127" s="15" t="n"/>
      <c r="M3127" s="15" t="n"/>
      <c r="N3127" s="14" t="n"/>
      <c r="O3127" s="13" t="n"/>
      <c r="P3127" s="14" t="n"/>
      <c r="Q3127" s="15">
        <f>IF(N3127="Sí",0,H3127-I3127-K3127)</f>
        <v/>
      </c>
      <c r="R3127" s="14">
        <f>F3127-TODAY()</f>
        <v/>
      </c>
      <c r="S3127" s="14">
        <f>IF(N3127="Sí","🟢 Pagado",IF(R3127&lt;0,"🔴 Vencido",IF(R3127&lt;=7,"🟡 Por vencer","")))</f>
        <v/>
      </c>
      <c r="T3127" s="88" t="n"/>
      <c r="U3127" s="89" t="n"/>
      <c r="V3127" s="89" t="n"/>
      <c r="W3127" s="89" t="n"/>
      <c r="X3127" s="87" t="n"/>
    </row>
    <row r="3128">
      <c r="A3128" s="13" t="n"/>
      <c r="B3128" s="14" t="n"/>
      <c r="C3128" s="14" t="n"/>
      <c r="D3128" s="14" t="n"/>
      <c r="E3128" s="13" t="n"/>
      <c r="F3128" s="13" t="n"/>
      <c r="G3128" s="14" t="n"/>
      <c r="H3128" s="15" t="n"/>
      <c r="I3128" s="15" t="n"/>
      <c r="J3128" s="40" t="n"/>
      <c r="K3128" s="15" t="n"/>
      <c r="L3128" s="15" t="n"/>
      <c r="M3128" s="15" t="n"/>
      <c r="N3128" s="14" t="n"/>
      <c r="O3128" s="13" t="n"/>
      <c r="P3128" s="14" t="n"/>
      <c r="Q3128" s="15">
        <f>IF(N3128="Sí",0,H3128-I3128-K3128)</f>
        <v/>
      </c>
      <c r="R3128" s="14">
        <f>F3128-TODAY()</f>
        <v/>
      </c>
      <c r="S3128" s="14">
        <f>IF(N3128="Sí","🟢 Pagado",IF(R3128&lt;0,"🔴 Vencido",IF(R3128&lt;=7,"🟡 Por vencer","")))</f>
        <v/>
      </c>
      <c r="T3128" s="88" t="n"/>
      <c r="U3128" s="89" t="n"/>
      <c r="V3128" s="89" t="n"/>
      <c r="W3128" s="89" t="n"/>
      <c r="X3128" s="87" t="n"/>
    </row>
    <row r="3129">
      <c r="A3129" s="13" t="n"/>
      <c r="B3129" s="14" t="n"/>
      <c r="C3129" s="14" t="n"/>
      <c r="D3129" s="14" t="n"/>
      <c r="E3129" s="13" t="n"/>
      <c r="F3129" s="13" t="n"/>
      <c r="G3129" s="14" t="n"/>
      <c r="H3129" s="15" t="n"/>
      <c r="I3129" s="15" t="n"/>
      <c r="J3129" s="40" t="n"/>
      <c r="K3129" s="15" t="n"/>
      <c r="L3129" s="15" t="n"/>
      <c r="M3129" s="15" t="n"/>
      <c r="N3129" s="14" t="n"/>
      <c r="O3129" s="13" t="n"/>
      <c r="P3129" s="14" t="n"/>
      <c r="Q3129" s="15">
        <f>IF(N3129="Sí",0,H3129-I3129-K3129)</f>
        <v/>
      </c>
      <c r="R3129" s="14">
        <f>F3129-TODAY()</f>
        <v/>
      </c>
      <c r="S3129" s="14">
        <f>IF(N3129="Sí","🟢 Pagado",IF(R3129&lt;0,"🔴 Vencido",IF(R3129&lt;=7,"🟡 Por vencer","")))</f>
        <v/>
      </c>
      <c r="T3129" s="88" t="n"/>
      <c r="U3129" s="89" t="n"/>
      <c r="V3129" s="89" t="n"/>
      <c r="W3129" s="89" t="n"/>
      <c r="X3129" s="87" t="n"/>
    </row>
    <row r="3130">
      <c r="A3130" s="13" t="n"/>
      <c r="B3130" s="14" t="n"/>
      <c r="C3130" s="14" t="n"/>
      <c r="D3130" s="14" t="n"/>
      <c r="E3130" s="13" t="n"/>
      <c r="F3130" s="13" t="n"/>
      <c r="G3130" s="14" t="n"/>
      <c r="H3130" s="15" t="n"/>
      <c r="I3130" s="15" t="n"/>
      <c r="J3130" s="40" t="n"/>
      <c r="K3130" s="15" t="n"/>
      <c r="L3130" s="15" t="n"/>
      <c r="M3130" s="15" t="n"/>
      <c r="N3130" s="14" t="n"/>
      <c r="O3130" s="13" t="n"/>
      <c r="P3130" s="14" t="n"/>
      <c r="Q3130" s="15">
        <f>IF(N3130="Sí",0,H3130-I3130-K3130)</f>
        <v/>
      </c>
      <c r="R3130" s="14">
        <f>F3130-TODAY()</f>
        <v/>
      </c>
      <c r="S3130" s="14">
        <f>IF(N3130="Sí","🟢 Pagado",IF(R3130&lt;0,"🔴 Vencido",IF(R3130&lt;=7,"🟡 Por vencer","")))</f>
        <v/>
      </c>
      <c r="T3130" s="88" t="n"/>
      <c r="U3130" s="89" t="n"/>
      <c r="V3130" s="89" t="n"/>
      <c r="W3130" s="89" t="n"/>
      <c r="X3130" s="87" t="n"/>
    </row>
    <row r="3131">
      <c r="A3131" s="13" t="n"/>
      <c r="B3131" s="14" t="n"/>
      <c r="C3131" s="14" t="n"/>
      <c r="D3131" s="14" t="n"/>
      <c r="E3131" s="13" t="n"/>
      <c r="F3131" s="13" t="n"/>
      <c r="G3131" s="14" t="n"/>
      <c r="H3131" s="15" t="n"/>
      <c r="I3131" s="15" t="n"/>
      <c r="J3131" s="40" t="n"/>
      <c r="K3131" s="15" t="n"/>
      <c r="L3131" s="15" t="n"/>
      <c r="M3131" s="15" t="n"/>
      <c r="N3131" s="14" t="n"/>
      <c r="O3131" s="13" t="n"/>
      <c r="P3131" s="14" t="n"/>
      <c r="Q3131" s="15">
        <f>IF(N3131="Sí",0,H3131-I3131-K3131)</f>
        <v/>
      </c>
      <c r="R3131" s="14">
        <f>F3131-TODAY()</f>
        <v/>
      </c>
      <c r="S3131" s="14">
        <f>IF(N3131="Sí","🟢 Pagado",IF(R3131&lt;0,"🔴 Vencido",IF(R3131&lt;=7,"🟡 Por vencer","")))</f>
        <v/>
      </c>
      <c r="T3131" s="88" t="n"/>
      <c r="U3131" s="89" t="n"/>
      <c r="V3131" s="89" t="n"/>
      <c r="W3131" s="89" t="n"/>
      <c r="X3131" s="87" t="n"/>
    </row>
    <row r="3132">
      <c r="A3132" s="13" t="n"/>
      <c r="B3132" s="14" t="n"/>
      <c r="C3132" s="14" t="n"/>
      <c r="D3132" s="14" t="n"/>
      <c r="E3132" s="13" t="n"/>
      <c r="F3132" s="13" t="n"/>
      <c r="G3132" s="14" t="n"/>
      <c r="H3132" s="15" t="n"/>
      <c r="I3132" s="15" t="n"/>
      <c r="J3132" s="40" t="n"/>
      <c r="K3132" s="15" t="n"/>
      <c r="L3132" s="15" t="n"/>
      <c r="M3132" s="15" t="n"/>
      <c r="N3132" s="14" t="n"/>
      <c r="O3132" s="13" t="n"/>
      <c r="P3132" s="14" t="n"/>
      <c r="Q3132" s="15">
        <f>IF(N3132="Sí",0,H3132-I3132-K3132)</f>
        <v/>
      </c>
      <c r="R3132" s="14">
        <f>F3132-TODAY()</f>
        <v/>
      </c>
      <c r="S3132" s="14">
        <f>IF(N3132="Sí","🟢 Pagado",IF(R3132&lt;0,"🔴 Vencido",IF(R3132&lt;=7,"🟡 Por vencer","")))</f>
        <v/>
      </c>
      <c r="T3132" s="88" t="n"/>
      <c r="U3132" s="89" t="n"/>
      <c r="V3132" s="89" t="n"/>
      <c r="W3132" s="89" t="n"/>
      <c r="X3132" s="87" t="n"/>
    </row>
    <row r="3133">
      <c r="A3133" s="13" t="n"/>
      <c r="B3133" s="14" t="n"/>
      <c r="C3133" s="14" t="n"/>
      <c r="D3133" s="14" t="n"/>
      <c r="E3133" s="13" t="n"/>
      <c r="F3133" s="13" t="n"/>
      <c r="G3133" s="14" t="n"/>
      <c r="H3133" s="15" t="n"/>
      <c r="I3133" s="15" t="n"/>
      <c r="J3133" s="40" t="n"/>
      <c r="K3133" s="15" t="n"/>
      <c r="L3133" s="15" t="n"/>
      <c r="M3133" s="15" t="n"/>
      <c r="N3133" s="14" t="n"/>
      <c r="O3133" s="13" t="n"/>
      <c r="P3133" s="14" t="n"/>
      <c r="Q3133" s="15">
        <f>IF(N3133="Sí",0,H3133-I3133-K3133)</f>
        <v/>
      </c>
      <c r="R3133" s="14">
        <f>F3133-TODAY()</f>
        <v/>
      </c>
      <c r="S3133" s="14">
        <f>IF(N3133="Sí","🟢 Pagado",IF(R3133&lt;0,"🔴 Vencido",IF(R3133&lt;=7,"🟡 Por vencer","")))</f>
        <v/>
      </c>
      <c r="T3133" s="88" t="n"/>
      <c r="U3133" s="89" t="n"/>
      <c r="V3133" s="89" t="n"/>
      <c r="W3133" s="89" t="n"/>
      <c r="X3133" s="87" t="n"/>
    </row>
    <row r="3134">
      <c r="A3134" s="13" t="n"/>
      <c r="B3134" s="14" t="n"/>
      <c r="C3134" s="14" t="n"/>
      <c r="D3134" s="14" t="n"/>
      <c r="E3134" s="13" t="n"/>
      <c r="F3134" s="13" t="n"/>
      <c r="G3134" s="14" t="n"/>
      <c r="H3134" s="15" t="n"/>
      <c r="I3134" s="15" t="n"/>
      <c r="J3134" s="40" t="n"/>
      <c r="K3134" s="15" t="n"/>
      <c r="L3134" s="15" t="n"/>
      <c r="M3134" s="15" t="n"/>
      <c r="N3134" s="14" t="n"/>
      <c r="O3134" s="13" t="n"/>
      <c r="P3134" s="14" t="n"/>
      <c r="Q3134" s="15">
        <f>IF(N3134="Sí",0,H3134-I3134-K3134)</f>
        <v/>
      </c>
      <c r="R3134" s="14">
        <f>F3134-TODAY()</f>
        <v/>
      </c>
      <c r="S3134" s="14">
        <f>IF(N3134="Sí","🟢 Pagado",IF(R3134&lt;0,"🔴 Vencido",IF(R3134&lt;=7,"🟡 Por vencer","")))</f>
        <v/>
      </c>
      <c r="T3134" s="88" t="n"/>
      <c r="U3134" s="89" t="n"/>
      <c r="V3134" s="89" t="n"/>
      <c r="W3134" s="89" t="n"/>
      <c r="X3134" s="87" t="n"/>
    </row>
    <row r="3135">
      <c r="A3135" s="13" t="n"/>
      <c r="B3135" s="14" t="n"/>
      <c r="C3135" s="14" t="n"/>
      <c r="D3135" s="14" t="n"/>
      <c r="E3135" s="13" t="n"/>
      <c r="F3135" s="13" t="n"/>
      <c r="G3135" s="14" t="n"/>
      <c r="H3135" s="15" t="n"/>
      <c r="I3135" s="15" t="n"/>
      <c r="J3135" s="40" t="n"/>
      <c r="K3135" s="15" t="n"/>
      <c r="L3135" s="15" t="n"/>
      <c r="M3135" s="15" t="n"/>
      <c r="N3135" s="14" t="n"/>
      <c r="O3135" s="13" t="n"/>
      <c r="P3135" s="14" t="n"/>
      <c r="Q3135" s="15">
        <f>IF(N3135="Sí",0,H3135-I3135-K3135)</f>
        <v/>
      </c>
      <c r="R3135" s="14">
        <f>F3135-TODAY()</f>
        <v/>
      </c>
      <c r="S3135" s="14">
        <f>IF(N3135="Sí","🟢 Pagado",IF(R3135&lt;0,"🔴 Vencido",IF(R3135&lt;=7,"🟡 Por vencer","")))</f>
        <v/>
      </c>
      <c r="T3135" s="88" t="n"/>
      <c r="U3135" s="89" t="n"/>
      <c r="V3135" s="89" t="n"/>
      <c r="W3135" s="89" t="n"/>
      <c r="X3135" s="87" t="n"/>
    </row>
    <row r="3136">
      <c r="A3136" s="13" t="n"/>
      <c r="B3136" s="14" t="n"/>
      <c r="C3136" s="14" t="n"/>
      <c r="D3136" s="14" t="n"/>
      <c r="E3136" s="13" t="n"/>
      <c r="F3136" s="13" t="n"/>
      <c r="G3136" s="14" t="n"/>
      <c r="H3136" s="15" t="n"/>
      <c r="I3136" s="15" t="n"/>
      <c r="J3136" s="40" t="n"/>
      <c r="K3136" s="15" t="n"/>
      <c r="L3136" s="15" t="n"/>
      <c r="M3136" s="15" t="n"/>
      <c r="N3136" s="14" t="n"/>
      <c r="O3136" s="13" t="n"/>
      <c r="P3136" s="14" t="n"/>
      <c r="Q3136" s="15">
        <f>IF(N3136="Sí",0,H3136-I3136-K3136)</f>
        <v/>
      </c>
      <c r="R3136" s="14">
        <f>F3136-TODAY()</f>
        <v/>
      </c>
      <c r="S3136" s="14">
        <f>IF(N3136="Sí","🟢 Pagado",IF(R3136&lt;0,"🔴 Vencido",IF(R3136&lt;=7,"🟡 Por vencer","")))</f>
        <v/>
      </c>
      <c r="T3136" s="88" t="n"/>
      <c r="U3136" s="89" t="n"/>
      <c r="V3136" s="89" t="n"/>
      <c r="W3136" s="89" t="n"/>
      <c r="X3136" s="87" t="n"/>
    </row>
    <row r="3137">
      <c r="A3137" s="13" t="n"/>
      <c r="B3137" s="14" t="n"/>
      <c r="C3137" s="14" t="n"/>
      <c r="D3137" s="14" t="n"/>
      <c r="E3137" s="13" t="n"/>
      <c r="F3137" s="13" t="n"/>
      <c r="G3137" s="14" t="n"/>
      <c r="H3137" s="15" t="n"/>
      <c r="I3137" s="15" t="n"/>
      <c r="J3137" s="40" t="n"/>
      <c r="K3137" s="15" t="n"/>
      <c r="L3137" s="15" t="n"/>
      <c r="M3137" s="15" t="n"/>
      <c r="N3137" s="14" t="n"/>
      <c r="O3137" s="13" t="n"/>
      <c r="P3137" s="14" t="n"/>
      <c r="Q3137" s="15">
        <f>IF(N3137="Sí",0,H3137-I3137-K3137)</f>
        <v/>
      </c>
      <c r="R3137" s="14">
        <f>F3137-TODAY()</f>
        <v/>
      </c>
      <c r="S3137" s="14">
        <f>IF(N3137="Sí","🟢 Pagado",IF(R3137&lt;0,"🔴 Vencido",IF(R3137&lt;=7,"🟡 Por vencer","")))</f>
        <v/>
      </c>
      <c r="T3137" s="88" t="n"/>
      <c r="U3137" s="89" t="n"/>
      <c r="V3137" s="89" t="n"/>
      <c r="W3137" s="89" t="n"/>
      <c r="X3137" s="87" t="n"/>
    </row>
    <row r="3138">
      <c r="A3138" s="13" t="n"/>
      <c r="B3138" s="14" t="n"/>
      <c r="C3138" s="14" t="n"/>
      <c r="D3138" s="14" t="n"/>
      <c r="E3138" s="13" t="n"/>
      <c r="F3138" s="13" t="n"/>
      <c r="G3138" s="14" t="n"/>
      <c r="H3138" s="15" t="n"/>
      <c r="I3138" s="15" t="n"/>
      <c r="J3138" s="40" t="n"/>
      <c r="K3138" s="15" t="n"/>
      <c r="L3138" s="15" t="n"/>
      <c r="M3138" s="15" t="n"/>
      <c r="N3138" s="14" t="n"/>
      <c r="O3138" s="13" t="n"/>
      <c r="P3138" s="14" t="n"/>
      <c r="Q3138" s="15">
        <f>IF(N3138="Sí",0,H3138-I3138-K3138)</f>
        <v/>
      </c>
      <c r="R3138" s="14">
        <f>F3138-TODAY()</f>
        <v/>
      </c>
      <c r="S3138" s="14">
        <f>IF(N3138="Sí","🟢 Pagado",IF(R3138&lt;0,"🔴 Vencido",IF(R3138&lt;=7,"🟡 Por vencer","")))</f>
        <v/>
      </c>
      <c r="T3138" s="88" t="n"/>
      <c r="U3138" s="89" t="n"/>
      <c r="V3138" s="89" t="n"/>
      <c r="W3138" s="89" t="n"/>
      <c r="X3138" s="87" t="n"/>
    </row>
    <row r="3139">
      <c r="A3139" s="13" t="n"/>
      <c r="B3139" s="14" t="n"/>
      <c r="C3139" s="14" t="n"/>
      <c r="D3139" s="14" t="n"/>
      <c r="E3139" s="13" t="n"/>
      <c r="F3139" s="13" t="n"/>
      <c r="G3139" s="14" t="n"/>
      <c r="H3139" s="15" t="n"/>
      <c r="I3139" s="15" t="n"/>
      <c r="J3139" s="40" t="n"/>
      <c r="K3139" s="15" t="n"/>
      <c r="L3139" s="15" t="n"/>
      <c r="M3139" s="15" t="n"/>
      <c r="N3139" s="14" t="n"/>
      <c r="O3139" s="13" t="n"/>
      <c r="P3139" s="14" t="n"/>
      <c r="Q3139" s="15">
        <f>IF(N3139="Sí",0,H3139-I3139-K3139)</f>
        <v/>
      </c>
      <c r="R3139" s="14">
        <f>F3139-TODAY()</f>
        <v/>
      </c>
      <c r="S3139" s="14">
        <f>IF(N3139="Sí","🟢 Pagado",IF(R3139&lt;0,"🔴 Vencido",IF(R3139&lt;=7,"🟡 Por vencer","")))</f>
        <v/>
      </c>
      <c r="T3139" s="88" t="n"/>
      <c r="U3139" s="89" t="n"/>
      <c r="V3139" s="89" t="n"/>
      <c r="W3139" s="89" t="n"/>
      <c r="X3139" s="87" t="n"/>
    </row>
    <row r="3140">
      <c r="A3140" s="13" t="n"/>
      <c r="B3140" s="14" t="n"/>
      <c r="C3140" s="14" t="n"/>
      <c r="D3140" s="14" t="n"/>
      <c r="E3140" s="13" t="n"/>
      <c r="F3140" s="13" t="n"/>
      <c r="G3140" s="14" t="n"/>
      <c r="H3140" s="15" t="n"/>
      <c r="I3140" s="15" t="n"/>
      <c r="J3140" s="40" t="n"/>
      <c r="K3140" s="15" t="n"/>
      <c r="L3140" s="15" t="n"/>
      <c r="M3140" s="15" t="n"/>
      <c r="N3140" s="14" t="n"/>
      <c r="O3140" s="13" t="n"/>
      <c r="P3140" s="14" t="n"/>
      <c r="Q3140" s="15">
        <f>IF(N3140="Sí",0,H3140-I3140-K3140)</f>
        <v/>
      </c>
      <c r="R3140" s="14">
        <f>F3140-TODAY()</f>
        <v/>
      </c>
      <c r="S3140" s="14">
        <f>IF(N3140="Sí","🟢 Pagado",IF(R3140&lt;0,"🔴 Vencido",IF(R3140&lt;=7,"🟡 Por vencer","")))</f>
        <v/>
      </c>
      <c r="T3140" s="88" t="n"/>
      <c r="U3140" s="89" t="n"/>
      <c r="V3140" s="89" t="n"/>
      <c r="W3140" s="89" t="n"/>
      <c r="X3140" s="87" t="n"/>
    </row>
    <row r="3141">
      <c r="A3141" s="13" t="n"/>
      <c r="B3141" s="14" t="n"/>
      <c r="C3141" s="14" t="n"/>
      <c r="D3141" s="14" t="n"/>
      <c r="E3141" s="13" t="n"/>
      <c r="F3141" s="13" t="n"/>
      <c r="G3141" s="14" t="n"/>
      <c r="H3141" s="15" t="n"/>
      <c r="I3141" s="15" t="n"/>
      <c r="J3141" s="40" t="n"/>
      <c r="K3141" s="15" t="n"/>
      <c r="L3141" s="15" t="n"/>
      <c r="M3141" s="15" t="n"/>
      <c r="N3141" s="14" t="n"/>
      <c r="O3141" s="13" t="n"/>
      <c r="P3141" s="14" t="n"/>
      <c r="Q3141" s="15">
        <f>IF(N3141="Sí",0,H3141-I3141-K3141)</f>
        <v/>
      </c>
      <c r="R3141" s="14">
        <f>F3141-TODAY()</f>
        <v/>
      </c>
      <c r="S3141" s="14">
        <f>IF(N3141="Sí","🟢 Pagado",IF(R3141&lt;0,"🔴 Vencido",IF(R3141&lt;=7,"🟡 Por vencer","")))</f>
        <v/>
      </c>
      <c r="T3141" s="88" t="n"/>
      <c r="U3141" s="89" t="n"/>
      <c r="V3141" s="89" t="n"/>
      <c r="W3141" s="89" t="n"/>
      <c r="X3141" s="87" t="n"/>
    </row>
    <row r="3142">
      <c r="A3142" s="13" t="n"/>
      <c r="B3142" s="14" t="n"/>
      <c r="C3142" s="14" t="n"/>
      <c r="D3142" s="14" t="n"/>
      <c r="E3142" s="13" t="n"/>
      <c r="F3142" s="13" t="n"/>
      <c r="G3142" s="14" t="n"/>
      <c r="H3142" s="15" t="n"/>
      <c r="I3142" s="15" t="n"/>
      <c r="J3142" s="40" t="n"/>
      <c r="K3142" s="15" t="n"/>
      <c r="L3142" s="15" t="n"/>
      <c r="M3142" s="15" t="n"/>
      <c r="N3142" s="14" t="n"/>
      <c r="O3142" s="13" t="n"/>
      <c r="P3142" s="14" t="n"/>
      <c r="Q3142" s="15">
        <f>IF(N3142="Sí",0,H3142-I3142-K3142)</f>
        <v/>
      </c>
      <c r="R3142" s="14">
        <f>F3142-TODAY()</f>
        <v/>
      </c>
      <c r="S3142" s="14">
        <f>IF(N3142="Sí","🟢 Pagado",IF(R3142&lt;0,"🔴 Vencido",IF(R3142&lt;=7,"🟡 Por vencer","")))</f>
        <v/>
      </c>
      <c r="T3142" s="88" t="n"/>
      <c r="U3142" s="89" t="n"/>
      <c r="V3142" s="89" t="n"/>
      <c r="W3142" s="89" t="n"/>
      <c r="X3142" s="87" t="n"/>
    </row>
    <row r="3143">
      <c r="A3143" s="13" t="n"/>
      <c r="B3143" s="14" t="n"/>
      <c r="C3143" s="14" t="n"/>
      <c r="D3143" s="14" t="n"/>
      <c r="E3143" s="13" t="n"/>
      <c r="F3143" s="13" t="n"/>
      <c r="G3143" s="14" t="n"/>
      <c r="H3143" s="15" t="n"/>
      <c r="I3143" s="15" t="n"/>
      <c r="J3143" s="40" t="n"/>
      <c r="K3143" s="15" t="n"/>
      <c r="L3143" s="15" t="n"/>
      <c r="M3143" s="15" t="n"/>
      <c r="N3143" s="14" t="n"/>
      <c r="O3143" s="13" t="n"/>
      <c r="P3143" s="14" t="n"/>
      <c r="Q3143" s="15">
        <f>IF(N3143="Sí",0,H3143-I3143-K3143)</f>
        <v/>
      </c>
      <c r="R3143" s="14">
        <f>F3143-TODAY()</f>
        <v/>
      </c>
      <c r="S3143" s="14">
        <f>IF(N3143="Sí","🟢 Pagado",IF(R3143&lt;0,"🔴 Vencido",IF(R3143&lt;=7,"🟡 Por vencer","")))</f>
        <v/>
      </c>
      <c r="T3143" s="88" t="n"/>
      <c r="U3143" s="89" t="n"/>
      <c r="V3143" s="89" t="n"/>
      <c r="W3143" s="89" t="n"/>
      <c r="X3143" s="87" t="n"/>
    </row>
    <row r="3144">
      <c r="A3144" s="13" t="n"/>
      <c r="B3144" s="14" t="n"/>
      <c r="C3144" s="14" t="n"/>
      <c r="D3144" s="14" t="n"/>
      <c r="E3144" s="13" t="n"/>
      <c r="F3144" s="13" t="n"/>
      <c r="G3144" s="14" t="n"/>
      <c r="H3144" s="15" t="n"/>
      <c r="I3144" s="15" t="n"/>
      <c r="J3144" s="40" t="n"/>
      <c r="K3144" s="15" t="n"/>
      <c r="L3144" s="15" t="n"/>
      <c r="M3144" s="15" t="n"/>
      <c r="N3144" s="14" t="n"/>
      <c r="O3144" s="13" t="n"/>
      <c r="P3144" s="14" t="n"/>
      <c r="Q3144" s="15">
        <f>IF(N3144="Sí",0,H3144-I3144-K3144)</f>
        <v/>
      </c>
      <c r="R3144" s="14">
        <f>F3144-TODAY()</f>
        <v/>
      </c>
      <c r="S3144" s="14">
        <f>IF(N3144="Sí","🟢 Pagado",IF(R3144&lt;0,"🔴 Vencido",IF(R3144&lt;=7,"🟡 Por vencer","")))</f>
        <v/>
      </c>
      <c r="T3144" s="88" t="n"/>
      <c r="U3144" s="89" t="n"/>
      <c r="V3144" s="89" t="n"/>
      <c r="W3144" s="89" t="n"/>
      <c r="X3144" s="87" t="n"/>
    </row>
    <row r="3145">
      <c r="A3145" s="13" t="n"/>
      <c r="B3145" s="14" t="n"/>
      <c r="C3145" s="14" t="n"/>
      <c r="D3145" s="14" t="n"/>
      <c r="E3145" s="13" t="n"/>
      <c r="F3145" s="13" t="n"/>
      <c r="G3145" s="14" t="n"/>
      <c r="H3145" s="15" t="n"/>
      <c r="I3145" s="15" t="n"/>
      <c r="J3145" s="40" t="n"/>
      <c r="K3145" s="15" t="n"/>
      <c r="L3145" s="15" t="n"/>
      <c r="M3145" s="15" t="n"/>
      <c r="N3145" s="14" t="n"/>
      <c r="O3145" s="13" t="n"/>
      <c r="P3145" s="14" t="n"/>
      <c r="Q3145" s="15">
        <f>IF(N3145="Sí",0,H3145-I3145-K3145)</f>
        <v/>
      </c>
      <c r="R3145" s="14">
        <f>F3145-TODAY()</f>
        <v/>
      </c>
      <c r="S3145" s="14">
        <f>IF(N3145="Sí","🟢 Pagado",IF(R3145&lt;0,"🔴 Vencido",IF(R3145&lt;=7,"🟡 Por vencer","")))</f>
        <v/>
      </c>
      <c r="T3145" s="88" t="n"/>
      <c r="U3145" s="89" t="n"/>
      <c r="V3145" s="89" t="n"/>
      <c r="W3145" s="89" t="n"/>
      <c r="X3145" s="87" t="n"/>
    </row>
    <row r="3146">
      <c r="A3146" s="13" t="n"/>
      <c r="B3146" s="14" t="n"/>
      <c r="C3146" s="14" t="n"/>
      <c r="D3146" s="14" t="n"/>
      <c r="E3146" s="13" t="n"/>
      <c r="F3146" s="13" t="n"/>
      <c r="G3146" s="14" t="n"/>
      <c r="H3146" s="15" t="n"/>
      <c r="I3146" s="15" t="n"/>
      <c r="J3146" s="40" t="n"/>
      <c r="K3146" s="15" t="n"/>
      <c r="L3146" s="15" t="n"/>
      <c r="M3146" s="15" t="n"/>
      <c r="N3146" s="14" t="n"/>
      <c r="O3146" s="13" t="n"/>
      <c r="P3146" s="14" t="n"/>
      <c r="Q3146" s="15">
        <f>IF(N3146="Sí",0,H3146-I3146-K3146)</f>
        <v/>
      </c>
      <c r="R3146" s="14">
        <f>F3146-TODAY()</f>
        <v/>
      </c>
      <c r="S3146" s="14">
        <f>IF(N3146="Sí","🟢 Pagado",IF(R3146&lt;0,"🔴 Vencido",IF(R3146&lt;=7,"🟡 Por vencer","")))</f>
        <v/>
      </c>
      <c r="T3146" s="88" t="n"/>
      <c r="U3146" s="89" t="n"/>
      <c r="V3146" s="89" t="n"/>
      <c r="W3146" s="89" t="n"/>
      <c r="X3146" s="87" t="n"/>
    </row>
    <row r="3147">
      <c r="A3147" s="13" t="n"/>
      <c r="B3147" s="14" t="n"/>
      <c r="C3147" s="14" t="n"/>
      <c r="D3147" s="14" t="n"/>
      <c r="E3147" s="13" t="n"/>
      <c r="F3147" s="13" t="n"/>
      <c r="G3147" s="14" t="n"/>
      <c r="H3147" s="15" t="n"/>
      <c r="I3147" s="15" t="n"/>
      <c r="J3147" s="40" t="n"/>
      <c r="K3147" s="15" t="n"/>
      <c r="L3147" s="15" t="n"/>
      <c r="M3147" s="15" t="n"/>
      <c r="N3147" s="14" t="n"/>
      <c r="O3147" s="13" t="n"/>
      <c r="P3147" s="14" t="n"/>
      <c r="Q3147" s="15">
        <f>IF(N3147="Sí",0,H3147-I3147-K3147)</f>
        <v/>
      </c>
      <c r="R3147" s="14">
        <f>F3147-TODAY()</f>
        <v/>
      </c>
      <c r="S3147" s="14">
        <f>IF(N3147="Sí","🟢 Pagado",IF(R3147&lt;0,"🔴 Vencido",IF(R3147&lt;=7,"🟡 Por vencer","")))</f>
        <v/>
      </c>
      <c r="T3147" s="88" t="n"/>
      <c r="U3147" s="89" t="n"/>
      <c r="V3147" s="89" t="n"/>
      <c r="W3147" s="89" t="n"/>
      <c r="X3147" s="87" t="n"/>
    </row>
    <row r="3148">
      <c r="A3148" s="13" t="n"/>
      <c r="B3148" s="14" t="n"/>
      <c r="C3148" s="14" t="n"/>
      <c r="D3148" s="14" t="n"/>
      <c r="E3148" s="13" t="n"/>
      <c r="F3148" s="13" t="n"/>
      <c r="G3148" s="14" t="n"/>
      <c r="H3148" s="15" t="n"/>
      <c r="I3148" s="15" t="n"/>
      <c r="J3148" s="40" t="n"/>
      <c r="K3148" s="15" t="n"/>
      <c r="L3148" s="15" t="n"/>
      <c r="M3148" s="15" t="n"/>
      <c r="N3148" s="14" t="n"/>
      <c r="O3148" s="13" t="n"/>
      <c r="P3148" s="14" t="n"/>
      <c r="Q3148" s="15">
        <f>IF(N3148="Sí",0,H3148-I3148-K3148)</f>
        <v/>
      </c>
      <c r="R3148" s="14">
        <f>F3148-TODAY()</f>
        <v/>
      </c>
      <c r="S3148" s="14">
        <f>IF(N3148="Sí","🟢 Pagado",IF(R3148&lt;0,"🔴 Vencido",IF(R3148&lt;=7,"🟡 Por vencer","")))</f>
        <v/>
      </c>
      <c r="T3148" s="88" t="n"/>
      <c r="U3148" s="89" t="n"/>
      <c r="V3148" s="89" t="n"/>
      <c r="W3148" s="89" t="n"/>
      <c r="X3148" s="87" t="n"/>
    </row>
    <row r="3149">
      <c r="A3149" s="13" t="n"/>
      <c r="B3149" s="14" t="n"/>
      <c r="C3149" s="14" t="n"/>
      <c r="D3149" s="14" t="n"/>
      <c r="E3149" s="13" t="n"/>
      <c r="F3149" s="13" t="n"/>
      <c r="G3149" s="14" t="n"/>
      <c r="H3149" s="15" t="n"/>
      <c r="I3149" s="15" t="n"/>
      <c r="J3149" s="40" t="n"/>
      <c r="K3149" s="15" t="n"/>
      <c r="L3149" s="15" t="n"/>
      <c r="M3149" s="15" t="n"/>
      <c r="N3149" s="14" t="n"/>
      <c r="O3149" s="13" t="n"/>
      <c r="P3149" s="14" t="n"/>
      <c r="Q3149" s="15">
        <f>IF(N3149="Sí",0,H3149-I3149-K3149)</f>
        <v/>
      </c>
      <c r="R3149" s="14">
        <f>F3149-TODAY()</f>
        <v/>
      </c>
      <c r="S3149" s="14">
        <f>IF(N3149="Sí","🟢 Pagado",IF(R3149&lt;0,"🔴 Vencido",IF(R3149&lt;=7,"🟡 Por vencer","")))</f>
        <v/>
      </c>
      <c r="T3149" s="88" t="n"/>
      <c r="U3149" s="89" t="n"/>
      <c r="V3149" s="89" t="n"/>
      <c r="W3149" s="89" t="n"/>
      <c r="X3149" s="87" t="n"/>
    </row>
    <row r="3150">
      <c r="A3150" s="13" t="n"/>
      <c r="B3150" s="14" t="n"/>
      <c r="C3150" s="14" t="n"/>
      <c r="D3150" s="14" t="n"/>
      <c r="E3150" s="13" t="n"/>
      <c r="F3150" s="13" t="n"/>
      <c r="G3150" s="14" t="n"/>
      <c r="H3150" s="15" t="n"/>
      <c r="I3150" s="15" t="n"/>
      <c r="J3150" s="40" t="n"/>
      <c r="K3150" s="15" t="n"/>
      <c r="L3150" s="15" t="n"/>
      <c r="M3150" s="15" t="n"/>
      <c r="N3150" s="14" t="n"/>
      <c r="O3150" s="13" t="n"/>
      <c r="P3150" s="14" t="n"/>
      <c r="Q3150" s="15">
        <f>IF(N3150="Sí",0,H3150-I3150-K3150)</f>
        <v/>
      </c>
      <c r="R3150" s="14">
        <f>F3150-TODAY()</f>
        <v/>
      </c>
      <c r="S3150" s="14">
        <f>IF(N3150="Sí","🟢 Pagado",IF(R3150&lt;0,"🔴 Vencido",IF(R3150&lt;=7,"🟡 Por vencer","")))</f>
        <v/>
      </c>
      <c r="T3150" s="88" t="n"/>
      <c r="U3150" s="89" t="n"/>
      <c r="V3150" s="89" t="n"/>
      <c r="W3150" s="89" t="n"/>
      <c r="X3150" s="87" t="n"/>
    </row>
    <row r="3151">
      <c r="A3151" s="13" t="n"/>
      <c r="B3151" s="14" t="n"/>
      <c r="C3151" s="14" t="n"/>
      <c r="D3151" s="14" t="n"/>
      <c r="E3151" s="13" t="n"/>
      <c r="F3151" s="13" t="n"/>
      <c r="G3151" s="14" t="n"/>
      <c r="H3151" s="15" t="n"/>
      <c r="I3151" s="15" t="n"/>
      <c r="J3151" s="40" t="n"/>
      <c r="K3151" s="15" t="n"/>
      <c r="L3151" s="15" t="n"/>
      <c r="M3151" s="15" t="n"/>
      <c r="N3151" s="14" t="n"/>
      <c r="O3151" s="13" t="n"/>
      <c r="P3151" s="14" t="n"/>
      <c r="Q3151" s="15">
        <f>IF(N3151="Sí",0,H3151-I3151-K3151)</f>
        <v/>
      </c>
      <c r="R3151" s="14">
        <f>F3151-TODAY()</f>
        <v/>
      </c>
      <c r="S3151" s="14">
        <f>IF(N3151="Sí","🟢 Pagado",IF(R3151&lt;0,"🔴 Vencido",IF(R3151&lt;=7,"🟡 Por vencer","")))</f>
        <v/>
      </c>
      <c r="T3151" s="88" t="n"/>
      <c r="U3151" s="89" t="n"/>
      <c r="V3151" s="89" t="n"/>
      <c r="W3151" s="89" t="n"/>
      <c r="X3151" s="87" t="n"/>
    </row>
    <row r="3152">
      <c r="A3152" s="13" t="n"/>
      <c r="B3152" s="14" t="n"/>
      <c r="C3152" s="14" t="n"/>
      <c r="D3152" s="14" t="n"/>
      <c r="E3152" s="13" t="n"/>
      <c r="F3152" s="13" t="n"/>
      <c r="G3152" s="14" t="n"/>
      <c r="H3152" s="15" t="n"/>
      <c r="I3152" s="15" t="n"/>
      <c r="J3152" s="40" t="n"/>
      <c r="K3152" s="15" t="n"/>
      <c r="L3152" s="15" t="n"/>
      <c r="M3152" s="15" t="n"/>
      <c r="N3152" s="14" t="n"/>
      <c r="O3152" s="13" t="n"/>
      <c r="P3152" s="14" t="n"/>
      <c r="Q3152" s="15">
        <f>IF(N3152="Sí",0,H3152-I3152-K3152)</f>
        <v/>
      </c>
      <c r="R3152" s="14">
        <f>F3152-TODAY()</f>
        <v/>
      </c>
      <c r="S3152" s="14">
        <f>IF(N3152="Sí","🟢 Pagado",IF(R3152&lt;0,"🔴 Vencido",IF(R3152&lt;=7,"🟡 Por vencer","")))</f>
        <v/>
      </c>
      <c r="T3152" s="88" t="n"/>
      <c r="U3152" s="89" t="n"/>
      <c r="V3152" s="89" t="n"/>
      <c r="W3152" s="89" t="n"/>
      <c r="X3152" s="87" t="n"/>
    </row>
    <row r="3153">
      <c r="A3153" s="13" t="n"/>
      <c r="B3153" s="14" t="n"/>
      <c r="C3153" s="14" t="n"/>
      <c r="D3153" s="14" t="n"/>
      <c r="E3153" s="13" t="n"/>
      <c r="F3153" s="13" t="n"/>
      <c r="G3153" s="14" t="n"/>
      <c r="H3153" s="15" t="n"/>
      <c r="I3153" s="15" t="n"/>
      <c r="J3153" s="40" t="n"/>
      <c r="K3153" s="15" t="n"/>
      <c r="L3153" s="15" t="n"/>
      <c r="M3153" s="15" t="n"/>
      <c r="N3153" s="14" t="n"/>
      <c r="O3153" s="13" t="n"/>
      <c r="P3153" s="14" t="n"/>
      <c r="Q3153" s="15">
        <f>IF(N3153="Sí",0,H3153-I3153-K3153)</f>
        <v/>
      </c>
      <c r="R3153" s="14">
        <f>F3153-TODAY()</f>
        <v/>
      </c>
      <c r="S3153" s="14">
        <f>IF(N3153="Sí","🟢 Pagado",IF(R3153&lt;0,"🔴 Vencido",IF(R3153&lt;=7,"🟡 Por vencer","")))</f>
        <v/>
      </c>
      <c r="T3153" s="88" t="n"/>
      <c r="U3153" s="89" t="n"/>
      <c r="V3153" s="89" t="n"/>
      <c r="W3153" s="89" t="n"/>
      <c r="X3153" s="87" t="n"/>
    </row>
    <row r="3154">
      <c r="A3154" s="13" t="n"/>
      <c r="B3154" s="14" t="n"/>
      <c r="C3154" s="14" t="n"/>
      <c r="D3154" s="14" t="n"/>
      <c r="E3154" s="13" t="n"/>
      <c r="F3154" s="13" t="n"/>
      <c r="G3154" s="14" t="n"/>
      <c r="H3154" s="15" t="n"/>
      <c r="I3154" s="15" t="n"/>
      <c r="J3154" s="40" t="n"/>
      <c r="K3154" s="15" t="n"/>
      <c r="L3154" s="15" t="n"/>
      <c r="M3154" s="15" t="n"/>
      <c r="N3154" s="14" t="n"/>
      <c r="O3154" s="13" t="n"/>
      <c r="P3154" s="14" t="n"/>
      <c r="Q3154" s="15">
        <f>IF(N3154="Sí",0,H3154-I3154-K3154)</f>
        <v/>
      </c>
      <c r="R3154" s="14">
        <f>F3154-TODAY()</f>
        <v/>
      </c>
      <c r="S3154" s="14">
        <f>IF(N3154="Sí","🟢 Pagado",IF(R3154&lt;0,"🔴 Vencido",IF(R3154&lt;=7,"🟡 Por vencer","")))</f>
        <v/>
      </c>
      <c r="T3154" s="88" t="n"/>
      <c r="U3154" s="89" t="n"/>
      <c r="V3154" s="89" t="n"/>
      <c r="W3154" s="89" t="n"/>
      <c r="X3154" s="87" t="n"/>
    </row>
    <row r="3155">
      <c r="A3155" s="13" t="n"/>
      <c r="B3155" s="14" t="n"/>
      <c r="C3155" s="14" t="n"/>
      <c r="D3155" s="14" t="n"/>
      <c r="E3155" s="13" t="n"/>
      <c r="F3155" s="13" t="n"/>
      <c r="G3155" s="14" t="n"/>
      <c r="H3155" s="15" t="n"/>
      <c r="I3155" s="15" t="n"/>
      <c r="J3155" s="40" t="n"/>
      <c r="K3155" s="15" t="n"/>
      <c r="L3155" s="15" t="n"/>
      <c r="M3155" s="15" t="n"/>
      <c r="N3155" s="14" t="n"/>
      <c r="O3155" s="13" t="n"/>
      <c r="P3155" s="14" t="n"/>
      <c r="Q3155" s="15">
        <f>IF(N3155="Sí",0,H3155-I3155-K3155)</f>
        <v/>
      </c>
      <c r="R3155" s="14">
        <f>F3155-TODAY()</f>
        <v/>
      </c>
      <c r="S3155" s="14">
        <f>IF(N3155="Sí","🟢 Pagado",IF(R3155&lt;0,"🔴 Vencido",IF(R3155&lt;=7,"🟡 Por vencer","")))</f>
        <v/>
      </c>
      <c r="T3155" s="88" t="n"/>
      <c r="U3155" s="89" t="n"/>
      <c r="V3155" s="89" t="n"/>
      <c r="W3155" s="89" t="n"/>
      <c r="X3155" s="87" t="n"/>
    </row>
    <row r="3156">
      <c r="A3156" s="13" t="n"/>
      <c r="B3156" s="14" t="n"/>
      <c r="C3156" s="14" t="n"/>
      <c r="D3156" s="14" t="n"/>
      <c r="E3156" s="13" t="n"/>
      <c r="F3156" s="13" t="n"/>
      <c r="G3156" s="14" t="n"/>
      <c r="H3156" s="15" t="n"/>
      <c r="I3156" s="15" t="n"/>
      <c r="J3156" s="40" t="n"/>
      <c r="K3156" s="15" t="n"/>
      <c r="L3156" s="15" t="n"/>
      <c r="M3156" s="15" t="n"/>
      <c r="N3156" s="14" t="n"/>
      <c r="O3156" s="13" t="n"/>
      <c r="P3156" s="14" t="n"/>
      <c r="Q3156" s="15">
        <f>IF(N3156="Sí",0,H3156-I3156-K3156)</f>
        <v/>
      </c>
      <c r="R3156" s="14">
        <f>F3156-TODAY()</f>
        <v/>
      </c>
      <c r="S3156" s="14">
        <f>IF(N3156="Sí","🟢 Pagado",IF(R3156&lt;0,"🔴 Vencido",IF(R3156&lt;=7,"🟡 Por vencer","")))</f>
        <v/>
      </c>
      <c r="T3156" s="88" t="n"/>
      <c r="U3156" s="89" t="n"/>
      <c r="V3156" s="89" t="n"/>
      <c r="W3156" s="89" t="n"/>
      <c r="X3156" s="87" t="n"/>
    </row>
    <row r="3157">
      <c r="A3157" s="13" t="n"/>
      <c r="B3157" s="14" t="n"/>
      <c r="C3157" s="14" t="n"/>
      <c r="D3157" s="14" t="n"/>
      <c r="E3157" s="13" t="n"/>
      <c r="F3157" s="13" t="n"/>
      <c r="G3157" s="14" t="n"/>
      <c r="H3157" s="15" t="n"/>
      <c r="I3157" s="15" t="n"/>
      <c r="J3157" s="40" t="n"/>
      <c r="K3157" s="15" t="n"/>
      <c r="L3157" s="15" t="n"/>
      <c r="M3157" s="15" t="n"/>
      <c r="N3157" s="14" t="n"/>
      <c r="O3157" s="13" t="n"/>
      <c r="P3157" s="14" t="n"/>
      <c r="Q3157" s="15">
        <f>IF(N3157="Sí",0,H3157-I3157-K3157)</f>
        <v/>
      </c>
      <c r="R3157" s="14">
        <f>F3157-TODAY()</f>
        <v/>
      </c>
      <c r="S3157" s="14">
        <f>IF(N3157="Sí","🟢 Pagado",IF(R3157&lt;0,"🔴 Vencido",IF(R3157&lt;=7,"🟡 Por vencer","")))</f>
        <v/>
      </c>
      <c r="T3157" s="88" t="n"/>
      <c r="U3157" s="89" t="n"/>
      <c r="V3157" s="89" t="n"/>
      <c r="W3157" s="89" t="n"/>
      <c r="X3157" s="87" t="n"/>
    </row>
    <row r="3158">
      <c r="A3158" s="13" t="n"/>
      <c r="B3158" s="14" t="n"/>
      <c r="C3158" s="14" t="n"/>
      <c r="D3158" s="14" t="n"/>
      <c r="E3158" s="13" t="n"/>
      <c r="F3158" s="13" t="n"/>
      <c r="G3158" s="14" t="n"/>
      <c r="H3158" s="15" t="n"/>
      <c r="I3158" s="15" t="n"/>
      <c r="J3158" s="40" t="n"/>
      <c r="K3158" s="15" t="n"/>
      <c r="L3158" s="15" t="n"/>
      <c r="M3158" s="15" t="n"/>
      <c r="N3158" s="14" t="n"/>
      <c r="O3158" s="13" t="n"/>
      <c r="P3158" s="14" t="n"/>
      <c r="Q3158" s="15">
        <f>IF(N3158="Sí",0,H3158-I3158-K3158)</f>
        <v/>
      </c>
      <c r="R3158" s="14">
        <f>F3158-TODAY()</f>
        <v/>
      </c>
      <c r="S3158" s="14">
        <f>IF(N3158="Sí","🟢 Pagado",IF(R3158&lt;0,"🔴 Vencido",IF(R3158&lt;=7,"🟡 Por vencer","")))</f>
        <v/>
      </c>
      <c r="T3158" s="88" t="n"/>
      <c r="U3158" s="89" t="n"/>
      <c r="V3158" s="89" t="n"/>
      <c r="W3158" s="89" t="n"/>
      <c r="X3158" s="87" t="n"/>
    </row>
    <row r="3159">
      <c r="A3159" s="13" t="n"/>
      <c r="B3159" s="14" t="n"/>
      <c r="C3159" s="14" t="n"/>
      <c r="D3159" s="14" t="n"/>
      <c r="E3159" s="13" t="n"/>
      <c r="F3159" s="13" t="n"/>
      <c r="G3159" s="14" t="n"/>
      <c r="H3159" s="15" t="n"/>
      <c r="I3159" s="15" t="n"/>
      <c r="J3159" s="40" t="n"/>
      <c r="K3159" s="15" t="n"/>
      <c r="L3159" s="15" t="n"/>
      <c r="M3159" s="15" t="n"/>
      <c r="N3159" s="14" t="n"/>
      <c r="O3159" s="13" t="n"/>
      <c r="P3159" s="14" t="n"/>
      <c r="Q3159" s="15">
        <f>IF(N3159="Sí",0,H3159-I3159-K3159)</f>
        <v/>
      </c>
      <c r="R3159" s="14">
        <f>F3159-TODAY()</f>
        <v/>
      </c>
      <c r="S3159" s="14">
        <f>IF(N3159="Sí","🟢 Pagado",IF(R3159&lt;0,"🔴 Vencido",IF(R3159&lt;=7,"🟡 Por vencer","")))</f>
        <v/>
      </c>
      <c r="T3159" s="88" t="n"/>
      <c r="U3159" s="89" t="n"/>
      <c r="V3159" s="89" t="n"/>
      <c r="W3159" s="89" t="n"/>
      <c r="X3159" s="87" t="n"/>
    </row>
    <row r="3160">
      <c r="A3160" s="13" t="n"/>
      <c r="B3160" s="14" t="n"/>
      <c r="C3160" s="14" t="n"/>
      <c r="D3160" s="14" t="n"/>
      <c r="E3160" s="13" t="n"/>
      <c r="F3160" s="13" t="n"/>
      <c r="G3160" s="14" t="n"/>
      <c r="H3160" s="15" t="n"/>
      <c r="I3160" s="15" t="n"/>
      <c r="J3160" s="40" t="n"/>
      <c r="K3160" s="15" t="n"/>
      <c r="L3160" s="15" t="n"/>
      <c r="M3160" s="15" t="n"/>
      <c r="N3160" s="14" t="n"/>
      <c r="O3160" s="13" t="n"/>
      <c r="P3160" s="14" t="n"/>
      <c r="Q3160" s="15">
        <f>IF(N3160="Sí",0,H3160-I3160-K3160)</f>
        <v/>
      </c>
      <c r="R3160" s="14">
        <f>F3160-TODAY()</f>
        <v/>
      </c>
      <c r="S3160" s="14">
        <f>IF(N3160="Sí","🟢 Pagado",IF(R3160&lt;0,"🔴 Vencido",IF(R3160&lt;=7,"🟡 Por vencer","")))</f>
        <v/>
      </c>
      <c r="T3160" s="88" t="n"/>
      <c r="U3160" s="89" t="n"/>
      <c r="V3160" s="89" t="n"/>
      <c r="W3160" s="89" t="n"/>
      <c r="X3160" s="87" t="n"/>
    </row>
    <row r="3161">
      <c r="A3161" s="13" t="n"/>
      <c r="B3161" s="14" t="n"/>
      <c r="C3161" s="14" t="n"/>
      <c r="D3161" s="14" t="n"/>
      <c r="E3161" s="13" t="n"/>
      <c r="F3161" s="13" t="n"/>
      <c r="G3161" s="14" t="n"/>
      <c r="H3161" s="15" t="n"/>
      <c r="I3161" s="15" t="n"/>
      <c r="J3161" s="40" t="n"/>
      <c r="K3161" s="15" t="n"/>
      <c r="L3161" s="15" t="n"/>
      <c r="M3161" s="15" t="n"/>
      <c r="N3161" s="14" t="n"/>
      <c r="O3161" s="13" t="n"/>
      <c r="P3161" s="14" t="n"/>
      <c r="Q3161" s="15">
        <f>IF(N3161="Sí",0,H3161-I3161-K3161)</f>
        <v/>
      </c>
      <c r="R3161" s="14">
        <f>F3161-TODAY()</f>
        <v/>
      </c>
      <c r="S3161" s="14">
        <f>IF(N3161="Sí","🟢 Pagado",IF(R3161&lt;0,"🔴 Vencido",IF(R3161&lt;=7,"🟡 Por vencer","")))</f>
        <v/>
      </c>
      <c r="T3161" s="88" t="n"/>
      <c r="U3161" s="89" t="n"/>
      <c r="V3161" s="89" t="n"/>
      <c r="W3161" s="89" t="n"/>
      <c r="X3161" s="87" t="n"/>
    </row>
    <row r="3162">
      <c r="A3162" s="13" t="n"/>
      <c r="B3162" s="14" t="n"/>
      <c r="C3162" s="14" t="n"/>
      <c r="D3162" s="14" t="n"/>
      <c r="E3162" s="13" t="n"/>
      <c r="F3162" s="13" t="n"/>
      <c r="G3162" s="14" t="n"/>
      <c r="H3162" s="15" t="n"/>
      <c r="I3162" s="15" t="n"/>
      <c r="J3162" s="40" t="n"/>
      <c r="K3162" s="15" t="n"/>
      <c r="L3162" s="15" t="n"/>
      <c r="M3162" s="15" t="n"/>
      <c r="N3162" s="14" t="n"/>
      <c r="O3162" s="13" t="n"/>
      <c r="P3162" s="14" t="n"/>
      <c r="Q3162" s="15">
        <f>IF(N3162="Sí",0,H3162-I3162-K3162)</f>
        <v/>
      </c>
      <c r="R3162" s="14">
        <f>F3162-TODAY()</f>
        <v/>
      </c>
      <c r="S3162" s="14">
        <f>IF(N3162="Sí","🟢 Pagado",IF(R3162&lt;0,"🔴 Vencido",IF(R3162&lt;=7,"🟡 Por vencer","")))</f>
        <v/>
      </c>
      <c r="T3162" s="88" t="n"/>
      <c r="U3162" s="89" t="n"/>
      <c r="V3162" s="89" t="n"/>
      <c r="W3162" s="89" t="n"/>
      <c r="X3162" s="87" t="n"/>
    </row>
    <row r="3163">
      <c r="A3163" s="13" t="n"/>
      <c r="B3163" s="14" t="n"/>
      <c r="C3163" s="14" t="n"/>
      <c r="D3163" s="14" t="n"/>
      <c r="E3163" s="13" t="n"/>
      <c r="F3163" s="13" t="n"/>
      <c r="G3163" s="14" t="n"/>
      <c r="H3163" s="15" t="n"/>
      <c r="I3163" s="15" t="n"/>
      <c r="J3163" s="40" t="n"/>
      <c r="K3163" s="15" t="n"/>
      <c r="L3163" s="15" t="n"/>
      <c r="M3163" s="15" t="n"/>
      <c r="N3163" s="14" t="n"/>
      <c r="O3163" s="13" t="n"/>
      <c r="P3163" s="14" t="n"/>
      <c r="Q3163" s="15">
        <f>IF(N3163="Sí",0,H3163-I3163-K3163)</f>
        <v/>
      </c>
      <c r="R3163" s="14">
        <f>F3163-TODAY()</f>
        <v/>
      </c>
      <c r="S3163" s="14">
        <f>IF(N3163="Sí","🟢 Pagado",IF(R3163&lt;0,"🔴 Vencido",IF(R3163&lt;=7,"🟡 Por vencer","")))</f>
        <v/>
      </c>
      <c r="T3163" s="88" t="n"/>
      <c r="U3163" s="89" t="n"/>
      <c r="V3163" s="89" t="n"/>
      <c r="W3163" s="89" t="n"/>
      <c r="X3163" s="87" t="n"/>
    </row>
    <row r="3164">
      <c r="A3164" s="13" t="n"/>
      <c r="B3164" s="14" t="n"/>
      <c r="C3164" s="14" t="n"/>
      <c r="D3164" s="14" t="n"/>
      <c r="E3164" s="13" t="n"/>
      <c r="F3164" s="13" t="n"/>
      <c r="G3164" s="14" t="n"/>
      <c r="H3164" s="15" t="n"/>
      <c r="I3164" s="15" t="n"/>
      <c r="J3164" s="40" t="n"/>
      <c r="K3164" s="15" t="n"/>
      <c r="L3164" s="15" t="n"/>
      <c r="M3164" s="15" t="n"/>
      <c r="N3164" s="14" t="n"/>
      <c r="O3164" s="13" t="n"/>
      <c r="P3164" s="14" t="n"/>
      <c r="Q3164" s="15">
        <f>IF(N3164="Sí",0,H3164-I3164-K3164)</f>
        <v/>
      </c>
      <c r="R3164" s="14">
        <f>F3164-TODAY()</f>
        <v/>
      </c>
      <c r="S3164" s="14">
        <f>IF(N3164="Sí","🟢 Pagado",IF(R3164&lt;0,"🔴 Vencido",IF(R3164&lt;=7,"🟡 Por vencer","")))</f>
        <v/>
      </c>
      <c r="T3164" s="88" t="n"/>
      <c r="U3164" s="89" t="n"/>
      <c r="V3164" s="89" t="n"/>
      <c r="W3164" s="89" t="n"/>
      <c r="X3164" s="87" t="n"/>
    </row>
    <row r="3165">
      <c r="A3165" s="13" t="n"/>
      <c r="B3165" s="14" t="n"/>
      <c r="C3165" s="14" t="n"/>
      <c r="D3165" s="14" t="n"/>
      <c r="E3165" s="13" t="n"/>
      <c r="F3165" s="13" t="n"/>
      <c r="G3165" s="14" t="n"/>
      <c r="H3165" s="15" t="n"/>
      <c r="I3165" s="15" t="n"/>
      <c r="J3165" s="40" t="n"/>
      <c r="K3165" s="15" t="n"/>
      <c r="L3165" s="15" t="n"/>
      <c r="M3165" s="15" t="n"/>
      <c r="N3165" s="14" t="n"/>
      <c r="O3165" s="13" t="n"/>
      <c r="P3165" s="14" t="n"/>
      <c r="Q3165" s="15">
        <f>IF(N3165="Sí",0,H3165-I3165-K3165)</f>
        <v/>
      </c>
      <c r="R3165" s="14">
        <f>F3165-TODAY()</f>
        <v/>
      </c>
      <c r="S3165" s="14">
        <f>IF(N3165="Sí","🟢 Pagado",IF(R3165&lt;0,"🔴 Vencido",IF(R3165&lt;=7,"🟡 Por vencer","")))</f>
        <v/>
      </c>
      <c r="T3165" s="88" t="n"/>
      <c r="U3165" s="89" t="n"/>
      <c r="V3165" s="89" t="n"/>
      <c r="W3165" s="89" t="n"/>
      <c r="X3165" s="87" t="n"/>
    </row>
    <row r="3166">
      <c r="A3166" s="13" t="n"/>
      <c r="B3166" s="14" t="n"/>
      <c r="C3166" s="14" t="n"/>
      <c r="D3166" s="14" t="n"/>
      <c r="E3166" s="13" t="n"/>
      <c r="F3166" s="13" t="n"/>
      <c r="G3166" s="14" t="n"/>
      <c r="H3166" s="15" t="n"/>
      <c r="I3166" s="15" t="n"/>
      <c r="J3166" s="40" t="n"/>
      <c r="K3166" s="15" t="n"/>
      <c r="L3166" s="15" t="n"/>
      <c r="M3166" s="15" t="n"/>
      <c r="N3166" s="14" t="n"/>
      <c r="O3166" s="13" t="n"/>
      <c r="P3166" s="14" t="n"/>
      <c r="Q3166" s="15">
        <f>IF(N3166="Sí",0,H3166-I3166-K3166)</f>
        <v/>
      </c>
      <c r="R3166" s="14">
        <f>F3166-TODAY()</f>
        <v/>
      </c>
      <c r="S3166" s="14">
        <f>IF(N3166="Sí","🟢 Pagado",IF(R3166&lt;0,"🔴 Vencido",IF(R3166&lt;=7,"🟡 Por vencer","")))</f>
        <v/>
      </c>
      <c r="T3166" s="88" t="n"/>
      <c r="U3166" s="89" t="n"/>
      <c r="V3166" s="89" t="n"/>
      <c r="W3166" s="89" t="n"/>
      <c r="X3166" s="87" t="n"/>
    </row>
    <row r="3167">
      <c r="A3167" s="13" t="n"/>
      <c r="B3167" s="14" t="n"/>
      <c r="C3167" s="14" t="n"/>
      <c r="D3167" s="14" t="n"/>
      <c r="E3167" s="13" t="n"/>
      <c r="F3167" s="13" t="n"/>
      <c r="G3167" s="14" t="n"/>
      <c r="H3167" s="15" t="n"/>
      <c r="I3167" s="15" t="n"/>
      <c r="J3167" s="40" t="n"/>
      <c r="K3167" s="15" t="n"/>
      <c r="L3167" s="15" t="n"/>
      <c r="M3167" s="15" t="n"/>
      <c r="N3167" s="14" t="n"/>
      <c r="O3167" s="13" t="n"/>
      <c r="P3167" s="14" t="n"/>
      <c r="Q3167" s="15">
        <f>IF(N3167="Sí",0,H3167-I3167-K3167)</f>
        <v/>
      </c>
      <c r="R3167" s="14">
        <f>F3167-TODAY()</f>
        <v/>
      </c>
      <c r="S3167" s="14">
        <f>IF(N3167="Sí","🟢 Pagado",IF(R3167&lt;0,"🔴 Vencido",IF(R3167&lt;=7,"🟡 Por vencer","")))</f>
        <v/>
      </c>
      <c r="T3167" s="88" t="n"/>
      <c r="U3167" s="89" t="n"/>
      <c r="V3167" s="89" t="n"/>
      <c r="W3167" s="89" t="n"/>
      <c r="X3167" s="87" t="n"/>
    </row>
    <row r="3168">
      <c r="A3168" s="13" t="n"/>
      <c r="B3168" s="14" t="n"/>
      <c r="C3168" s="14" t="n"/>
      <c r="D3168" s="14" t="n"/>
      <c r="E3168" s="13" t="n"/>
      <c r="F3168" s="13" t="n"/>
      <c r="G3168" s="14" t="n"/>
      <c r="H3168" s="15" t="n"/>
      <c r="I3168" s="15" t="n"/>
      <c r="J3168" s="40" t="n"/>
      <c r="K3168" s="15" t="n"/>
      <c r="L3168" s="15" t="n"/>
      <c r="M3168" s="15" t="n"/>
      <c r="N3168" s="14" t="n"/>
      <c r="O3168" s="13" t="n"/>
      <c r="P3168" s="14" t="n"/>
      <c r="Q3168" s="15">
        <f>IF(N3168="Sí",0,H3168-I3168-K3168)</f>
        <v/>
      </c>
      <c r="R3168" s="14">
        <f>F3168-TODAY()</f>
        <v/>
      </c>
      <c r="S3168" s="14">
        <f>IF(N3168="Sí","🟢 Pagado",IF(R3168&lt;0,"🔴 Vencido",IF(R3168&lt;=7,"🟡 Por vencer","")))</f>
        <v/>
      </c>
      <c r="T3168" s="88" t="n"/>
      <c r="U3168" s="89" t="n"/>
      <c r="V3168" s="89" t="n"/>
      <c r="W3168" s="89" t="n"/>
      <c r="X3168" s="87" t="n"/>
    </row>
    <row r="3169">
      <c r="A3169" s="13" t="n"/>
      <c r="B3169" s="14" t="n"/>
      <c r="C3169" s="14" t="n"/>
      <c r="D3169" s="14" t="n"/>
      <c r="E3169" s="13" t="n"/>
      <c r="F3169" s="13" t="n"/>
      <c r="G3169" s="14" t="n"/>
      <c r="H3169" s="15" t="n"/>
      <c r="I3169" s="15" t="n"/>
      <c r="J3169" s="40" t="n"/>
      <c r="K3169" s="15" t="n"/>
      <c r="L3169" s="15" t="n"/>
      <c r="M3169" s="15" t="n"/>
      <c r="N3169" s="14" t="n"/>
      <c r="O3169" s="13" t="n"/>
      <c r="P3169" s="14" t="n"/>
      <c r="Q3169" s="15">
        <f>IF(N3169="Sí",0,H3169-I3169-K3169)</f>
        <v/>
      </c>
      <c r="R3169" s="14">
        <f>F3169-TODAY()</f>
        <v/>
      </c>
      <c r="S3169" s="14">
        <f>IF(N3169="Sí","🟢 Pagado",IF(R3169&lt;0,"🔴 Vencido",IF(R3169&lt;=7,"🟡 Por vencer","")))</f>
        <v/>
      </c>
      <c r="T3169" s="88" t="n"/>
      <c r="U3169" s="89" t="n"/>
      <c r="V3169" s="89" t="n"/>
      <c r="W3169" s="89" t="n"/>
      <c r="X3169" s="87" t="n"/>
    </row>
    <row r="3170">
      <c r="A3170" s="13" t="n"/>
      <c r="B3170" s="14" t="n"/>
      <c r="C3170" s="14" t="n"/>
      <c r="D3170" s="14" t="n"/>
      <c r="E3170" s="13" t="n"/>
      <c r="F3170" s="13" t="n"/>
      <c r="G3170" s="14" t="n"/>
      <c r="H3170" s="15" t="n"/>
      <c r="I3170" s="15" t="n"/>
      <c r="J3170" s="40" t="n"/>
      <c r="K3170" s="15" t="n"/>
      <c r="L3170" s="15" t="n"/>
      <c r="M3170" s="15" t="n"/>
      <c r="N3170" s="14" t="n"/>
      <c r="O3170" s="13" t="n"/>
      <c r="P3170" s="14" t="n"/>
      <c r="Q3170" s="15">
        <f>IF(N3170="Sí",0,H3170-I3170-K3170)</f>
        <v/>
      </c>
      <c r="R3170" s="14">
        <f>F3170-TODAY()</f>
        <v/>
      </c>
      <c r="S3170" s="14">
        <f>IF(N3170="Sí","🟢 Pagado",IF(R3170&lt;0,"🔴 Vencido",IF(R3170&lt;=7,"🟡 Por vencer","")))</f>
        <v/>
      </c>
      <c r="T3170" s="88" t="n"/>
      <c r="U3170" s="89" t="n"/>
      <c r="V3170" s="89" t="n"/>
      <c r="W3170" s="89" t="n"/>
      <c r="X3170" s="87" t="n"/>
    </row>
    <row r="3171">
      <c r="A3171" s="13" t="n"/>
      <c r="B3171" s="14" t="n"/>
      <c r="C3171" s="14" t="n"/>
      <c r="D3171" s="14" t="n"/>
      <c r="E3171" s="13" t="n"/>
      <c r="F3171" s="13" t="n"/>
      <c r="G3171" s="14" t="n"/>
      <c r="H3171" s="15" t="n"/>
      <c r="I3171" s="15" t="n"/>
      <c r="J3171" s="40" t="n"/>
      <c r="K3171" s="15" t="n"/>
      <c r="L3171" s="15" t="n"/>
      <c r="M3171" s="15" t="n"/>
      <c r="N3171" s="14" t="n"/>
      <c r="O3171" s="13" t="n"/>
      <c r="P3171" s="14" t="n"/>
      <c r="Q3171" s="15">
        <f>IF(N3171="Sí",0,H3171-I3171-K3171)</f>
        <v/>
      </c>
      <c r="R3171" s="14">
        <f>F3171-TODAY()</f>
        <v/>
      </c>
      <c r="S3171" s="14">
        <f>IF(N3171="Sí","🟢 Pagado",IF(R3171&lt;0,"🔴 Vencido",IF(R3171&lt;=7,"🟡 Por vencer","")))</f>
        <v/>
      </c>
      <c r="T3171" s="88" t="n"/>
      <c r="U3171" s="89" t="n"/>
      <c r="V3171" s="89" t="n"/>
      <c r="W3171" s="89" t="n"/>
      <c r="X3171" s="87" t="n"/>
    </row>
    <row r="3172">
      <c r="A3172" s="13" t="n"/>
      <c r="B3172" s="14" t="n"/>
      <c r="C3172" s="14" t="n"/>
      <c r="D3172" s="14" t="n"/>
      <c r="E3172" s="13" t="n"/>
      <c r="F3172" s="13" t="n"/>
      <c r="G3172" s="14" t="n"/>
      <c r="H3172" s="15" t="n"/>
      <c r="I3172" s="15" t="n"/>
      <c r="J3172" s="40" t="n"/>
      <c r="K3172" s="15" t="n"/>
      <c r="L3172" s="15" t="n"/>
      <c r="M3172" s="15" t="n"/>
      <c r="N3172" s="14" t="n"/>
      <c r="O3172" s="13" t="n"/>
      <c r="P3172" s="14" t="n"/>
      <c r="Q3172" s="15">
        <f>IF(N3172="Sí",0,H3172-I3172-K3172)</f>
        <v/>
      </c>
      <c r="R3172" s="14">
        <f>F3172-TODAY()</f>
        <v/>
      </c>
      <c r="S3172" s="14">
        <f>IF(N3172="Sí","🟢 Pagado",IF(R3172&lt;0,"🔴 Vencido",IF(R3172&lt;=7,"🟡 Por vencer","")))</f>
        <v/>
      </c>
      <c r="T3172" s="88" t="n"/>
      <c r="U3172" s="89" t="n"/>
      <c r="V3172" s="89" t="n"/>
      <c r="W3172" s="89" t="n"/>
      <c r="X3172" s="87" t="n"/>
    </row>
    <row r="3173">
      <c r="A3173" s="13" t="n"/>
      <c r="B3173" s="14" t="n"/>
      <c r="C3173" s="14" t="n"/>
      <c r="D3173" s="14" t="n"/>
      <c r="E3173" s="13" t="n"/>
      <c r="F3173" s="13" t="n"/>
      <c r="G3173" s="14" t="n"/>
      <c r="H3173" s="15" t="n"/>
      <c r="I3173" s="15" t="n"/>
      <c r="J3173" s="40" t="n"/>
      <c r="K3173" s="15" t="n"/>
      <c r="L3173" s="15" t="n"/>
      <c r="M3173" s="15" t="n"/>
      <c r="N3173" s="14" t="n"/>
      <c r="O3173" s="13" t="n"/>
      <c r="P3173" s="14" t="n"/>
      <c r="Q3173" s="15">
        <f>IF(N3173="Sí",0,H3173-I3173-K3173)</f>
        <v/>
      </c>
      <c r="R3173" s="14">
        <f>F3173-TODAY()</f>
        <v/>
      </c>
      <c r="S3173" s="14">
        <f>IF(N3173="Sí","🟢 Pagado",IF(R3173&lt;0,"🔴 Vencido",IF(R3173&lt;=7,"🟡 Por vencer","")))</f>
        <v/>
      </c>
      <c r="T3173" s="88" t="n"/>
      <c r="U3173" s="89" t="n"/>
      <c r="V3173" s="89" t="n"/>
      <c r="W3173" s="89" t="n"/>
      <c r="X3173" s="87" t="n"/>
    </row>
    <row r="3174">
      <c r="A3174" s="13" t="n"/>
      <c r="B3174" s="14" t="n"/>
      <c r="C3174" s="14" t="n"/>
      <c r="D3174" s="14" t="n"/>
      <c r="E3174" s="13" t="n"/>
      <c r="F3174" s="13" t="n"/>
      <c r="G3174" s="14" t="n"/>
      <c r="H3174" s="15" t="n"/>
      <c r="I3174" s="15" t="n"/>
      <c r="J3174" s="40" t="n"/>
      <c r="K3174" s="15" t="n"/>
      <c r="L3174" s="15" t="n"/>
      <c r="M3174" s="15" t="n"/>
      <c r="N3174" s="14" t="n"/>
      <c r="O3174" s="13" t="n"/>
      <c r="P3174" s="14" t="n"/>
      <c r="Q3174" s="15">
        <f>IF(N3174="Sí",0,H3174-I3174-K3174)</f>
        <v/>
      </c>
      <c r="R3174" s="14">
        <f>F3174-TODAY()</f>
        <v/>
      </c>
      <c r="S3174" s="14">
        <f>IF(N3174="Sí","🟢 Pagado",IF(R3174&lt;0,"🔴 Vencido",IF(R3174&lt;=7,"🟡 Por vencer","")))</f>
        <v/>
      </c>
      <c r="T3174" s="88" t="n"/>
      <c r="U3174" s="89" t="n"/>
      <c r="V3174" s="89" t="n"/>
      <c r="W3174" s="89" t="n"/>
      <c r="X3174" s="87" t="n"/>
    </row>
    <row r="3175">
      <c r="A3175" s="13" t="n"/>
      <c r="B3175" s="14" t="n"/>
      <c r="C3175" s="14" t="n"/>
      <c r="D3175" s="14" t="n"/>
      <c r="E3175" s="13" t="n"/>
      <c r="F3175" s="13" t="n"/>
      <c r="G3175" s="14" t="n"/>
      <c r="H3175" s="15" t="n"/>
      <c r="I3175" s="15" t="n"/>
      <c r="J3175" s="40" t="n"/>
      <c r="K3175" s="15" t="n"/>
      <c r="L3175" s="15" t="n"/>
      <c r="M3175" s="15" t="n"/>
      <c r="N3175" s="14" t="n"/>
      <c r="O3175" s="13" t="n"/>
      <c r="P3175" s="14" t="n"/>
      <c r="Q3175" s="15">
        <f>IF(N3175="Sí",0,H3175-I3175-K3175)</f>
        <v/>
      </c>
      <c r="R3175" s="14">
        <f>F3175-TODAY()</f>
        <v/>
      </c>
      <c r="S3175" s="14">
        <f>IF(N3175="Sí","🟢 Pagado",IF(R3175&lt;0,"🔴 Vencido",IF(R3175&lt;=7,"🟡 Por vencer","")))</f>
        <v/>
      </c>
      <c r="T3175" s="88" t="n"/>
      <c r="U3175" s="89" t="n"/>
      <c r="V3175" s="89" t="n"/>
      <c r="W3175" s="89" t="n"/>
      <c r="X3175" s="87" t="n"/>
    </row>
    <row r="3176">
      <c r="A3176" s="13" t="n"/>
      <c r="B3176" s="14" t="n"/>
      <c r="C3176" s="14" t="n"/>
      <c r="D3176" s="14" t="n"/>
      <c r="E3176" s="13" t="n"/>
      <c r="F3176" s="13" t="n"/>
      <c r="G3176" s="14" t="n"/>
      <c r="H3176" s="15" t="n"/>
      <c r="I3176" s="15" t="n"/>
      <c r="J3176" s="40" t="n"/>
      <c r="K3176" s="15" t="n"/>
      <c r="L3176" s="15" t="n"/>
      <c r="M3176" s="15" t="n"/>
      <c r="N3176" s="14" t="n"/>
      <c r="O3176" s="13" t="n"/>
      <c r="P3176" s="14" t="n"/>
      <c r="Q3176" s="15">
        <f>IF(N3176="Sí",0,H3176-I3176-K3176)</f>
        <v/>
      </c>
      <c r="R3176" s="14">
        <f>F3176-TODAY()</f>
        <v/>
      </c>
      <c r="S3176" s="14">
        <f>IF(N3176="Sí","🟢 Pagado",IF(R3176&lt;0,"🔴 Vencido",IF(R3176&lt;=7,"🟡 Por vencer","")))</f>
        <v/>
      </c>
      <c r="T3176" s="88" t="n"/>
      <c r="U3176" s="89" t="n"/>
      <c r="V3176" s="89" t="n"/>
      <c r="W3176" s="89" t="n"/>
      <c r="X3176" s="87" t="n"/>
    </row>
    <row r="3177">
      <c r="A3177" s="13" t="n"/>
      <c r="B3177" s="14" t="n"/>
      <c r="C3177" s="14" t="n"/>
      <c r="D3177" s="14" t="n"/>
      <c r="E3177" s="13" t="n"/>
      <c r="F3177" s="13" t="n"/>
      <c r="G3177" s="14" t="n"/>
      <c r="H3177" s="15" t="n"/>
      <c r="I3177" s="15" t="n"/>
      <c r="J3177" s="40" t="n"/>
      <c r="K3177" s="15" t="n"/>
      <c r="L3177" s="15" t="n"/>
      <c r="M3177" s="15" t="n"/>
      <c r="N3177" s="14" t="n"/>
      <c r="O3177" s="13" t="n"/>
      <c r="P3177" s="14" t="n"/>
      <c r="Q3177" s="15">
        <f>IF(N3177="Sí",0,H3177-I3177-K3177)</f>
        <v/>
      </c>
      <c r="R3177" s="14">
        <f>F3177-TODAY()</f>
        <v/>
      </c>
      <c r="S3177" s="14">
        <f>IF(N3177="Sí","🟢 Pagado",IF(R3177&lt;0,"🔴 Vencido",IF(R3177&lt;=7,"🟡 Por vencer","")))</f>
        <v/>
      </c>
      <c r="T3177" s="88" t="n"/>
      <c r="U3177" s="89" t="n"/>
      <c r="V3177" s="89" t="n"/>
      <c r="W3177" s="89" t="n"/>
      <c r="X3177" s="87" t="n"/>
    </row>
    <row r="3178">
      <c r="A3178" s="13" t="n"/>
      <c r="B3178" s="14" t="n"/>
      <c r="C3178" s="14" t="n"/>
      <c r="D3178" s="14" t="n"/>
      <c r="E3178" s="13" t="n"/>
      <c r="F3178" s="13" t="n"/>
      <c r="G3178" s="14" t="n"/>
      <c r="H3178" s="15" t="n"/>
      <c r="I3178" s="15" t="n"/>
      <c r="J3178" s="40" t="n"/>
      <c r="K3178" s="15" t="n"/>
      <c r="L3178" s="15" t="n"/>
      <c r="M3178" s="15" t="n"/>
      <c r="N3178" s="14" t="n"/>
      <c r="O3178" s="13" t="n"/>
      <c r="P3178" s="14" t="n"/>
      <c r="Q3178" s="15">
        <f>IF(N3178="Sí",0,H3178-I3178-K3178)</f>
        <v/>
      </c>
      <c r="R3178" s="14">
        <f>F3178-TODAY()</f>
        <v/>
      </c>
      <c r="S3178" s="14">
        <f>IF(N3178="Sí","🟢 Pagado",IF(R3178&lt;0,"🔴 Vencido",IF(R3178&lt;=7,"🟡 Por vencer","")))</f>
        <v/>
      </c>
      <c r="T3178" s="88" t="n"/>
      <c r="U3178" s="89" t="n"/>
      <c r="V3178" s="89" t="n"/>
      <c r="W3178" s="89" t="n"/>
      <c r="X3178" s="87" t="n"/>
    </row>
    <row r="3179">
      <c r="A3179" s="13" t="n"/>
      <c r="B3179" s="14" t="n"/>
      <c r="C3179" s="14" t="n"/>
      <c r="D3179" s="14" t="n"/>
      <c r="E3179" s="13" t="n"/>
      <c r="F3179" s="13" t="n"/>
      <c r="G3179" s="14" t="n"/>
      <c r="H3179" s="15" t="n"/>
      <c r="I3179" s="15" t="n"/>
      <c r="J3179" s="40" t="n"/>
      <c r="K3179" s="15" t="n"/>
      <c r="L3179" s="15" t="n"/>
      <c r="M3179" s="15" t="n"/>
      <c r="N3179" s="14" t="n"/>
      <c r="O3179" s="13" t="n"/>
      <c r="P3179" s="14" t="n"/>
      <c r="Q3179" s="15">
        <f>IF(N3179="Sí",0,H3179-I3179-K3179)</f>
        <v/>
      </c>
      <c r="R3179" s="14">
        <f>F3179-TODAY()</f>
        <v/>
      </c>
      <c r="S3179" s="14">
        <f>IF(N3179="Sí","🟢 Pagado",IF(R3179&lt;0,"🔴 Vencido",IF(R3179&lt;=7,"🟡 Por vencer","")))</f>
        <v/>
      </c>
      <c r="T3179" s="88" t="n"/>
      <c r="U3179" s="89" t="n"/>
      <c r="V3179" s="89" t="n"/>
      <c r="W3179" s="89" t="n"/>
      <c r="X3179" s="87" t="n"/>
    </row>
    <row r="3180">
      <c r="A3180" s="13" t="n"/>
      <c r="B3180" s="14" t="n"/>
      <c r="C3180" s="14" t="n"/>
      <c r="D3180" s="14" t="n"/>
      <c r="E3180" s="13" t="n"/>
      <c r="F3180" s="13" t="n"/>
      <c r="G3180" s="14" t="n"/>
      <c r="H3180" s="15" t="n"/>
      <c r="I3180" s="15" t="n"/>
      <c r="J3180" s="40" t="n"/>
      <c r="K3180" s="15" t="n"/>
      <c r="L3180" s="15" t="n"/>
      <c r="M3180" s="15" t="n"/>
      <c r="N3180" s="14" t="n"/>
      <c r="O3180" s="13" t="n"/>
      <c r="P3180" s="14" t="n"/>
      <c r="Q3180" s="15">
        <f>IF(N3180="Sí",0,H3180-I3180-K3180)</f>
        <v/>
      </c>
      <c r="R3180" s="14">
        <f>F3180-TODAY()</f>
        <v/>
      </c>
      <c r="S3180" s="14">
        <f>IF(N3180="Sí","🟢 Pagado",IF(R3180&lt;0,"🔴 Vencido",IF(R3180&lt;=7,"🟡 Por vencer","")))</f>
        <v/>
      </c>
      <c r="T3180" s="88" t="n"/>
      <c r="U3180" s="89" t="n"/>
      <c r="V3180" s="89" t="n"/>
      <c r="W3180" s="89" t="n"/>
      <c r="X3180" s="87" t="n"/>
    </row>
    <row r="3181">
      <c r="A3181" s="13" t="n"/>
      <c r="B3181" s="14" t="n"/>
      <c r="C3181" s="14" t="n"/>
      <c r="D3181" s="14" t="n"/>
      <c r="E3181" s="13" t="n"/>
      <c r="F3181" s="13" t="n"/>
      <c r="G3181" s="14" t="n"/>
      <c r="H3181" s="15" t="n"/>
      <c r="I3181" s="15" t="n"/>
      <c r="J3181" s="40" t="n"/>
      <c r="K3181" s="15" t="n"/>
      <c r="L3181" s="15" t="n"/>
      <c r="M3181" s="15" t="n"/>
      <c r="N3181" s="14" t="n"/>
      <c r="O3181" s="13" t="n"/>
      <c r="P3181" s="14" t="n"/>
      <c r="Q3181" s="15">
        <f>IF(N3181="Sí",0,H3181-I3181-K3181)</f>
        <v/>
      </c>
      <c r="R3181" s="14">
        <f>F3181-TODAY()</f>
        <v/>
      </c>
      <c r="S3181" s="14">
        <f>IF(N3181="Sí","🟢 Pagado",IF(R3181&lt;0,"🔴 Vencido",IF(R3181&lt;=7,"🟡 Por vencer","")))</f>
        <v/>
      </c>
      <c r="T3181" s="88" t="n"/>
      <c r="U3181" s="89" t="n"/>
      <c r="V3181" s="89" t="n"/>
      <c r="W3181" s="89" t="n"/>
      <c r="X3181" s="87" t="n"/>
    </row>
    <row r="3182">
      <c r="A3182" s="13" t="n"/>
      <c r="B3182" s="14" t="n"/>
      <c r="C3182" s="14" t="n"/>
      <c r="D3182" s="14" t="n"/>
      <c r="E3182" s="13" t="n"/>
      <c r="F3182" s="13" t="n"/>
      <c r="G3182" s="14" t="n"/>
      <c r="H3182" s="15" t="n"/>
      <c r="I3182" s="15" t="n"/>
      <c r="J3182" s="40" t="n"/>
      <c r="K3182" s="15" t="n"/>
      <c r="L3182" s="15" t="n"/>
      <c r="M3182" s="15" t="n"/>
      <c r="N3182" s="14" t="n"/>
      <c r="O3182" s="13" t="n"/>
      <c r="P3182" s="14" t="n"/>
      <c r="Q3182" s="15">
        <f>IF(N3182="Sí",0,H3182-I3182-K3182)</f>
        <v/>
      </c>
      <c r="R3182" s="14">
        <f>F3182-TODAY()</f>
        <v/>
      </c>
      <c r="S3182" s="14">
        <f>IF(N3182="Sí","🟢 Pagado",IF(R3182&lt;0,"🔴 Vencido",IF(R3182&lt;=7,"🟡 Por vencer","")))</f>
        <v/>
      </c>
      <c r="T3182" s="88" t="n"/>
      <c r="U3182" s="89" t="n"/>
      <c r="V3182" s="89" t="n"/>
      <c r="W3182" s="89" t="n"/>
      <c r="X3182" s="87" t="n"/>
    </row>
    <row r="3183">
      <c r="A3183" s="13" t="n"/>
      <c r="B3183" s="14" t="n"/>
      <c r="C3183" s="14" t="n"/>
      <c r="D3183" s="14" t="n"/>
      <c r="E3183" s="13" t="n"/>
      <c r="F3183" s="13" t="n"/>
      <c r="G3183" s="14" t="n"/>
      <c r="H3183" s="15" t="n"/>
      <c r="I3183" s="15" t="n"/>
      <c r="J3183" s="40" t="n"/>
      <c r="K3183" s="15" t="n"/>
      <c r="L3183" s="15" t="n"/>
      <c r="M3183" s="15" t="n"/>
      <c r="N3183" s="14" t="n"/>
      <c r="O3183" s="13" t="n"/>
      <c r="P3183" s="14" t="n"/>
      <c r="Q3183" s="15">
        <f>IF(N3183="Sí",0,H3183-I3183-K3183)</f>
        <v/>
      </c>
      <c r="R3183" s="14">
        <f>F3183-TODAY()</f>
        <v/>
      </c>
      <c r="S3183" s="14">
        <f>IF(N3183="Sí","🟢 Pagado",IF(R3183&lt;0,"🔴 Vencido",IF(R3183&lt;=7,"🟡 Por vencer","")))</f>
        <v/>
      </c>
      <c r="T3183" s="88" t="n"/>
      <c r="U3183" s="89" t="n"/>
      <c r="V3183" s="89" t="n"/>
      <c r="W3183" s="89" t="n"/>
      <c r="X3183" s="87" t="n"/>
    </row>
    <row r="3184">
      <c r="A3184" s="13" t="n"/>
      <c r="B3184" s="14" t="n"/>
      <c r="C3184" s="14" t="n"/>
      <c r="D3184" s="14" t="n"/>
      <c r="E3184" s="13" t="n"/>
      <c r="F3184" s="13" t="n"/>
      <c r="G3184" s="14" t="n"/>
      <c r="H3184" s="15" t="n"/>
      <c r="I3184" s="15" t="n"/>
      <c r="J3184" s="40" t="n"/>
      <c r="K3184" s="15" t="n"/>
      <c r="L3184" s="15" t="n"/>
      <c r="M3184" s="15" t="n"/>
      <c r="N3184" s="14" t="n"/>
      <c r="O3184" s="13" t="n"/>
      <c r="P3184" s="14" t="n"/>
      <c r="Q3184" s="15">
        <f>IF(N3184="Sí",0,H3184-I3184-K3184)</f>
        <v/>
      </c>
      <c r="R3184" s="14">
        <f>F3184-TODAY()</f>
        <v/>
      </c>
      <c r="S3184" s="14">
        <f>IF(N3184="Sí","🟢 Pagado",IF(R3184&lt;0,"🔴 Vencido",IF(R3184&lt;=7,"🟡 Por vencer","")))</f>
        <v/>
      </c>
      <c r="T3184" s="88" t="n"/>
      <c r="U3184" s="89" t="n"/>
      <c r="V3184" s="89" t="n"/>
      <c r="W3184" s="89" t="n"/>
      <c r="X3184" s="87" t="n"/>
    </row>
    <row r="3185">
      <c r="A3185" s="13" t="n"/>
      <c r="B3185" s="14" t="n"/>
      <c r="C3185" s="14" t="n"/>
      <c r="D3185" s="14" t="n"/>
      <c r="E3185" s="13" t="n"/>
      <c r="F3185" s="13" t="n"/>
      <c r="G3185" s="14" t="n"/>
      <c r="H3185" s="15" t="n"/>
      <c r="I3185" s="15" t="n"/>
      <c r="J3185" s="40" t="n"/>
      <c r="K3185" s="15" t="n"/>
      <c r="L3185" s="15" t="n"/>
      <c r="M3185" s="15" t="n"/>
      <c r="N3185" s="14" t="n"/>
      <c r="O3185" s="13" t="n"/>
      <c r="P3185" s="14" t="n"/>
      <c r="Q3185" s="15">
        <f>IF(N3185="Sí",0,H3185-I3185-K3185)</f>
        <v/>
      </c>
      <c r="R3185" s="14">
        <f>F3185-TODAY()</f>
        <v/>
      </c>
      <c r="S3185" s="14">
        <f>IF(N3185="Sí","🟢 Pagado",IF(R3185&lt;0,"🔴 Vencido",IF(R3185&lt;=7,"🟡 Por vencer","")))</f>
        <v/>
      </c>
      <c r="T3185" s="88" t="n"/>
      <c r="U3185" s="89" t="n"/>
      <c r="V3185" s="89" t="n"/>
      <c r="W3185" s="89" t="n"/>
      <c r="X3185" s="87" t="n"/>
    </row>
    <row r="3186">
      <c r="A3186" s="13" t="n"/>
      <c r="B3186" s="14" t="n"/>
      <c r="C3186" s="14" t="n"/>
      <c r="D3186" s="14" t="n"/>
      <c r="E3186" s="13" t="n"/>
      <c r="F3186" s="13" t="n"/>
      <c r="G3186" s="14" t="n"/>
      <c r="H3186" s="15" t="n"/>
      <c r="I3186" s="15" t="n"/>
      <c r="J3186" s="40" t="n"/>
      <c r="K3186" s="15" t="n"/>
      <c r="L3186" s="15" t="n"/>
      <c r="M3186" s="15" t="n"/>
      <c r="N3186" s="14" t="n"/>
      <c r="O3186" s="13" t="n"/>
      <c r="P3186" s="14" t="n"/>
      <c r="Q3186" s="15">
        <f>IF(N3186="Sí",0,H3186-I3186-K3186)</f>
        <v/>
      </c>
      <c r="R3186" s="14">
        <f>F3186-TODAY()</f>
        <v/>
      </c>
      <c r="S3186" s="14">
        <f>IF(N3186="Sí","🟢 Pagado",IF(R3186&lt;0,"🔴 Vencido",IF(R3186&lt;=7,"🟡 Por vencer","")))</f>
        <v/>
      </c>
      <c r="T3186" s="88" t="n"/>
      <c r="U3186" s="89" t="n"/>
      <c r="V3186" s="89" t="n"/>
      <c r="W3186" s="89" t="n"/>
      <c r="X3186" s="87" t="n"/>
    </row>
    <row r="3187">
      <c r="A3187" s="13" t="n"/>
      <c r="B3187" s="14" t="n"/>
      <c r="C3187" s="14" t="n"/>
      <c r="D3187" s="14" t="n"/>
      <c r="E3187" s="13" t="n"/>
      <c r="F3187" s="13" t="n"/>
      <c r="G3187" s="14" t="n"/>
      <c r="H3187" s="15" t="n"/>
      <c r="I3187" s="15" t="n"/>
      <c r="J3187" s="40" t="n"/>
      <c r="K3187" s="15" t="n"/>
      <c r="L3187" s="15" t="n"/>
      <c r="M3187" s="15" t="n"/>
      <c r="N3187" s="14" t="n"/>
      <c r="O3187" s="13" t="n"/>
      <c r="P3187" s="14" t="n"/>
      <c r="Q3187" s="15">
        <f>IF(N3187="Sí",0,H3187-I3187-K3187)</f>
        <v/>
      </c>
      <c r="R3187" s="14">
        <f>F3187-TODAY()</f>
        <v/>
      </c>
      <c r="S3187" s="14">
        <f>IF(N3187="Sí","🟢 Pagado",IF(R3187&lt;0,"🔴 Vencido",IF(R3187&lt;=7,"🟡 Por vencer","")))</f>
        <v/>
      </c>
      <c r="T3187" s="88" t="n"/>
      <c r="U3187" s="89" t="n"/>
      <c r="V3187" s="89" t="n"/>
      <c r="W3187" s="89" t="n"/>
      <c r="X3187" s="87" t="n"/>
    </row>
    <row r="3188">
      <c r="A3188" s="13" t="n"/>
      <c r="B3188" s="14" t="n"/>
      <c r="C3188" s="14" t="n"/>
      <c r="D3188" s="14" t="n"/>
      <c r="E3188" s="13" t="n"/>
      <c r="F3188" s="13" t="n"/>
      <c r="G3188" s="14" t="n"/>
      <c r="H3188" s="15" t="n"/>
      <c r="I3188" s="15" t="n"/>
      <c r="J3188" s="40" t="n"/>
      <c r="K3188" s="15" t="n"/>
      <c r="L3188" s="15" t="n"/>
      <c r="M3188" s="15" t="n"/>
      <c r="N3188" s="14" t="n"/>
      <c r="O3188" s="13" t="n"/>
      <c r="P3188" s="14" t="n"/>
      <c r="Q3188" s="15">
        <f>IF(N3188="Sí",0,H3188-I3188-K3188)</f>
        <v/>
      </c>
      <c r="R3188" s="14">
        <f>F3188-TODAY()</f>
        <v/>
      </c>
      <c r="S3188" s="14">
        <f>IF(N3188="Sí","🟢 Pagado",IF(R3188&lt;0,"🔴 Vencido",IF(R3188&lt;=7,"🟡 Por vencer","")))</f>
        <v/>
      </c>
      <c r="T3188" s="88" t="n"/>
      <c r="U3188" s="89" t="n"/>
      <c r="V3188" s="89" t="n"/>
      <c r="W3188" s="89" t="n"/>
      <c r="X3188" s="87" t="n"/>
    </row>
    <row r="3189">
      <c r="A3189" s="13" t="n"/>
      <c r="B3189" s="14" t="n"/>
      <c r="C3189" s="14" t="n"/>
      <c r="D3189" s="14" t="n"/>
      <c r="E3189" s="13" t="n"/>
      <c r="F3189" s="13" t="n"/>
      <c r="G3189" s="14" t="n"/>
      <c r="H3189" s="15" t="n"/>
      <c r="I3189" s="15" t="n"/>
      <c r="J3189" s="40" t="n"/>
      <c r="K3189" s="15" t="n"/>
      <c r="L3189" s="15" t="n"/>
      <c r="M3189" s="15" t="n"/>
      <c r="N3189" s="14" t="n"/>
      <c r="O3189" s="13" t="n"/>
      <c r="P3189" s="14" t="n"/>
      <c r="Q3189" s="15">
        <f>IF(N3189="Sí",0,H3189-I3189-K3189)</f>
        <v/>
      </c>
      <c r="R3189" s="14">
        <f>F3189-TODAY()</f>
        <v/>
      </c>
      <c r="S3189" s="14">
        <f>IF(N3189="Sí","🟢 Pagado",IF(R3189&lt;0,"🔴 Vencido",IF(R3189&lt;=7,"🟡 Por vencer","")))</f>
        <v/>
      </c>
      <c r="T3189" s="88" t="n"/>
      <c r="U3189" s="89" t="n"/>
      <c r="V3189" s="89" t="n"/>
      <c r="W3189" s="89" t="n"/>
      <c r="X3189" s="87" t="n"/>
    </row>
    <row r="3190">
      <c r="A3190" s="13" t="n"/>
      <c r="B3190" s="14" t="n"/>
      <c r="C3190" s="14" t="n"/>
      <c r="D3190" s="14" t="n"/>
      <c r="E3190" s="13" t="n"/>
      <c r="F3190" s="13" t="n"/>
      <c r="G3190" s="14" t="n"/>
      <c r="H3190" s="15" t="n"/>
      <c r="I3190" s="15" t="n"/>
      <c r="J3190" s="40" t="n"/>
      <c r="K3190" s="15" t="n"/>
      <c r="L3190" s="15" t="n"/>
      <c r="M3190" s="15" t="n"/>
      <c r="N3190" s="14" t="n"/>
      <c r="O3190" s="13" t="n"/>
      <c r="P3190" s="14" t="n"/>
      <c r="Q3190" s="15">
        <f>IF(N3190="Sí",0,H3190-I3190-K3190)</f>
        <v/>
      </c>
      <c r="R3190" s="14">
        <f>F3190-TODAY()</f>
        <v/>
      </c>
      <c r="S3190" s="14">
        <f>IF(N3190="Sí","🟢 Pagado",IF(R3190&lt;0,"🔴 Vencido",IF(R3190&lt;=7,"🟡 Por vencer","")))</f>
        <v/>
      </c>
      <c r="T3190" s="88" t="n"/>
      <c r="U3190" s="89" t="n"/>
      <c r="V3190" s="89" t="n"/>
      <c r="W3190" s="89" t="n"/>
      <c r="X3190" s="87" t="n"/>
    </row>
    <row r="3191">
      <c r="A3191" s="13" t="n"/>
      <c r="B3191" s="14" t="n"/>
      <c r="C3191" s="14" t="n"/>
      <c r="D3191" s="14" t="n"/>
      <c r="E3191" s="13" t="n"/>
      <c r="F3191" s="13" t="n"/>
      <c r="G3191" s="14" t="n"/>
      <c r="H3191" s="15" t="n"/>
      <c r="I3191" s="15" t="n"/>
      <c r="J3191" s="40" t="n"/>
      <c r="K3191" s="15" t="n"/>
      <c r="L3191" s="15" t="n"/>
      <c r="M3191" s="15" t="n"/>
      <c r="N3191" s="14" t="n"/>
      <c r="O3191" s="13" t="n"/>
      <c r="P3191" s="14" t="n"/>
      <c r="Q3191" s="15">
        <f>IF(N3191="Sí",0,H3191-I3191-K3191)</f>
        <v/>
      </c>
      <c r="R3191" s="14">
        <f>F3191-TODAY()</f>
        <v/>
      </c>
      <c r="S3191" s="14">
        <f>IF(N3191="Sí","🟢 Pagado",IF(R3191&lt;0,"🔴 Vencido",IF(R3191&lt;=7,"🟡 Por vencer","")))</f>
        <v/>
      </c>
      <c r="T3191" s="88" t="n"/>
      <c r="U3191" s="89" t="n"/>
      <c r="V3191" s="89" t="n"/>
      <c r="W3191" s="89" t="n"/>
      <c r="X3191" s="87" t="n"/>
    </row>
    <row r="3192">
      <c r="A3192" s="13" t="n"/>
      <c r="B3192" s="14" t="n"/>
      <c r="C3192" s="14" t="n"/>
      <c r="D3192" s="14" t="n"/>
      <c r="E3192" s="13" t="n"/>
      <c r="F3192" s="13" t="n"/>
      <c r="G3192" s="14" t="n"/>
      <c r="H3192" s="15" t="n"/>
      <c r="I3192" s="15" t="n"/>
      <c r="J3192" s="40" t="n"/>
      <c r="K3192" s="15" t="n"/>
      <c r="L3192" s="15" t="n"/>
      <c r="M3192" s="15" t="n"/>
      <c r="N3192" s="14" t="n"/>
      <c r="O3192" s="13" t="n"/>
      <c r="P3192" s="14" t="n"/>
      <c r="Q3192" s="15">
        <f>IF(N3192="Sí",0,H3192-I3192-K3192)</f>
        <v/>
      </c>
      <c r="R3192" s="14">
        <f>F3192-TODAY()</f>
        <v/>
      </c>
      <c r="S3192" s="14">
        <f>IF(N3192="Sí","🟢 Pagado",IF(R3192&lt;0,"🔴 Vencido",IF(R3192&lt;=7,"🟡 Por vencer","")))</f>
        <v/>
      </c>
      <c r="T3192" s="88" t="n"/>
      <c r="U3192" s="89" t="n"/>
      <c r="V3192" s="89" t="n"/>
      <c r="W3192" s="89" t="n"/>
      <c r="X3192" s="87" t="n"/>
    </row>
    <row r="3193">
      <c r="A3193" s="13" t="n"/>
      <c r="B3193" s="14" t="n"/>
      <c r="C3193" s="14" t="n"/>
      <c r="D3193" s="14" t="n"/>
      <c r="E3193" s="13" t="n"/>
      <c r="F3193" s="13" t="n"/>
      <c r="G3193" s="14" t="n"/>
      <c r="H3193" s="15" t="n"/>
      <c r="I3193" s="15" t="n"/>
      <c r="J3193" s="40" t="n"/>
      <c r="K3193" s="15" t="n"/>
      <c r="L3193" s="15" t="n"/>
      <c r="M3193" s="15" t="n"/>
      <c r="N3193" s="14" t="n"/>
      <c r="O3193" s="13" t="n"/>
      <c r="P3193" s="14" t="n"/>
      <c r="Q3193" s="15">
        <f>IF(N3193="Sí",0,H3193-I3193-K3193)</f>
        <v/>
      </c>
      <c r="R3193" s="14">
        <f>F3193-TODAY()</f>
        <v/>
      </c>
      <c r="S3193" s="14">
        <f>IF(N3193="Sí","🟢 Pagado",IF(R3193&lt;0,"🔴 Vencido",IF(R3193&lt;=7,"🟡 Por vencer","")))</f>
        <v/>
      </c>
      <c r="T3193" s="88" t="n"/>
      <c r="U3193" s="89" t="n"/>
      <c r="V3193" s="89" t="n"/>
      <c r="W3193" s="89" t="n"/>
      <c r="X3193" s="87" t="n"/>
    </row>
    <row r="3194">
      <c r="A3194" s="13" t="n"/>
      <c r="B3194" s="14" t="n"/>
      <c r="C3194" s="14" t="n"/>
      <c r="D3194" s="14" t="n"/>
      <c r="E3194" s="13" t="n"/>
      <c r="F3194" s="13" t="n"/>
      <c r="G3194" s="14" t="n"/>
      <c r="H3194" s="15" t="n"/>
      <c r="I3194" s="15" t="n"/>
      <c r="J3194" s="40" t="n"/>
      <c r="K3194" s="15" t="n"/>
      <c r="L3194" s="15" t="n"/>
      <c r="M3194" s="15" t="n"/>
      <c r="N3194" s="14" t="n"/>
      <c r="O3194" s="13" t="n"/>
      <c r="P3194" s="14" t="n"/>
      <c r="Q3194" s="15">
        <f>IF(N3194="Sí",0,H3194-I3194-K3194)</f>
        <v/>
      </c>
      <c r="R3194" s="14">
        <f>F3194-TODAY()</f>
        <v/>
      </c>
      <c r="S3194" s="14">
        <f>IF(N3194="Sí","🟢 Pagado",IF(R3194&lt;0,"🔴 Vencido",IF(R3194&lt;=7,"🟡 Por vencer","")))</f>
        <v/>
      </c>
      <c r="T3194" s="88" t="n"/>
      <c r="U3194" s="89" t="n"/>
      <c r="V3194" s="89" t="n"/>
      <c r="W3194" s="89" t="n"/>
      <c r="X3194" s="87" t="n"/>
    </row>
    <row r="3195">
      <c r="A3195" s="13" t="n"/>
      <c r="B3195" s="14" t="n"/>
      <c r="C3195" s="14" t="n"/>
      <c r="D3195" s="14" t="n"/>
      <c r="E3195" s="13" t="n"/>
      <c r="F3195" s="13" t="n"/>
      <c r="G3195" s="14" t="n"/>
      <c r="H3195" s="15" t="n"/>
      <c r="I3195" s="15" t="n"/>
      <c r="J3195" s="40" t="n"/>
      <c r="K3195" s="15" t="n"/>
      <c r="L3195" s="15" t="n"/>
      <c r="M3195" s="15" t="n"/>
      <c r="N3195" s="14" t="n"/>
      <c r="O3195" s="13" t="n"/>
      <c r="P3195" s="14" t="n"/>
      <c r="Q3195" s="15">
        <f>IF(N3195="Sí",0,H3195-I3195-K3195)</f>
        <v/>
      </c>
      <c r="R3195" s="14">
        <f>F3195-TODAY()</f>
        <v/>
      </c>
      <c r="S3195" s="14">
        <f>IF(N3195="Sí","🟢 Pagado",IF(R3195&lt;0,"🔴 Vencido",IF(R3195&lt;=7,"🟡 Por vencer","")))</f>
        <v/>
      </c>
      <c r="T3195" s="88" t="n"/>
      <c r="U3195" s="89" t="n"/>
      <c r="V3195" s="89" t="n"/>
      <c r="W3195" s="89" t="n"/>
      <c r="X3195" s="87" t="n"/>
    </row>
    <row r="3196">
      <c r="A3196" s="13" t="n"/>
      <c r="B3196" s="14" t="n"/>
      <c r="C3196" s="14" t="n"/>
      <c r="D3196" s="14" t="n"/>
      <c r="E3196" s="13" t="n"/>
      <c r="F3196" s="13" t="n"/>
      <c r="G3196" s="14" t="n"/>
      <c r="H3196" s="15" t="n"/>
      <c r="I3196" s="15" t="n"/>
      <c r="J3196" s="40" t="n"/>
      <c r="K3196" s="15" t="n"/>
      <c r="L3196" s="15" t="n"/>
      <c r="M3196" s="15" t="n"/>
      <c r="N3196" s="14" t="n"/>
      <c r="O3196" s="13" t="n"/>
      <c r="P3196" s="14" t="n"/>
      <c r="Q3196" s="15">
        <f>IF(N3196="Sí",0,H3196-I3196-K3196)</f>
        <v/>
      </c>
      <c r="R3196" s="14">
        <f>F3196-TODAY()</f>
        <v/>
      </c>
      <c r="S3196" s="14">
        <f>IF(N3196="Sí","🟢 Pagado",IF(R3196&lt;0,"🔴 Vencido",IF(R3196&lt;=7,"🟡 Por vencer","")))</f>
        <v/>
      </c>
      <c r="T3196" s="88" t="n"/>
      <c r="U3196" s="89" t="n"/>
      <c r="V3196" s="89" t="n"/>
      <c r="W3196" s="89" t="n"/>
      <c r="X3196" s="87" t="n"/>
    </row>
    <row r="3197">
      <c r="A3197" s="13" t="n"/>
      <c r="B3197" s="14" t="n"/>
      <c r="C3197" s="14" t="n"/>
      <c r="D3197" s="14" t="n"/>
      <c r="E3197" s="13" t="n"/>
      <c r="F3197" s="13" t="n"/>
      <c r="G3197" s="14" t="n"/>
      <c r="H3197" s="15" t="n"/>
      <c r="I3197" s="15" t="n"/>
      <c r="J3197" s="40" t="n"/>
      <c r="K3197" s="15" t="n"/>
      <c r="L3197" s="15" t="n"/>
      <c r="M3197" s="15" t="n"/>
      <c r="N3197" s="14" t="n"/>
      <c r="O3197" s="13" t="n"/>
      <c r="P3197" s="14" t="n"/>
      <c r="Q3197" s="15">
        <f>IF(N3197="Sí",0,H3197-I3197-K3197)</f>
        <v/>
      </c>
      <c r="R3197" s="14">
        <f>F3197-TODAY()</f>
        <v/>
      </c>
      <c r="S3197" s="14">
        <f>IF(N3197="Sí","🟢 Pagado",IF(R3197&lt;0,"🔴 Vencido",IF(R3197&lt;=7,"🟡 Por vencer","")))</f>
        <v/>
      </c>
      <c r="T3197" s="88" t="n"/>
      <c r="U3197" s="89" t="n"/>
      <c r="V3197" s="89" t="n"/>
      <c r="W3197" s="89" t="n"/>
      <c r="X3197" s="87" t="n"/>
    </row>
    <row r="3198">
      <c r="A3198" s="13" t="n"/>
      <c r="B3198" s="14" t="n"/>
      <c r="C3198" s="14" t="n"/>
      <c r="D3198" s="14" t="n"/>
      <c r="E3198" s="13" t="n"/>
      <c r="F3198" s="13" t="n"/>
      <c r="G3198" s="14" t="n"/>
      <c r="H3198" s="15" t="n"/>
      <c r="I3198" s="15" t="n"/>
      <c r="J3198" s="40" t="n"/>
      <c r="K3198" s="15" t="n"/>
      <c r="L3198" s="15" t="n"/>
      <c r="M3198" s="15" t="n"/>
      <c r="N3198" s="14" t="n"/>
      <c r="O3198" s="13" t="n"/>
      <c r="P3198" s="14" t="n"/>
      <c r="Q3198" s="15">
        <f>IF(N3198="Sí",0,H3198-I3198-K3198)</f>
        <v/>
      </c>
      <c r="R3198" s="14">
        <f>F3198-TODAY()</f>
        <v/>
      </c>
      <c r="S3198" s="14">
        <f>IF(N3198="Sí","🟢 Pagado",IF(R3198&lt;0,"🔴 Vencido",IF(R3198&lt;=7,"🟡 Por vencer","")))</f>
        <v/>
      </c>
      <c r="T3198" s="88" t="n"/>
      <c r="U3198" s="89" t="n"/>
      <c r="V3198" s="89" t="n"/>
      <c r="W3198" s="89" t="n"/>
      <c r="X3198" s="87" t="n"/>
    </row>
    <row r="3199">
      <c r="A3199" s="13" t="n"/>
      <c r="B3199" s="14" t="n"/>
      <c r="C3199" s="14" t="n"/>
      <c r="D3199" s="14" t="n"/>
      <c r="E3199" s="13" t="n"/>
      <c r="F3199" s="13" t="n"/>
      <c r="G3199" s="14" t="n"/>
      <c r="H3199" s="15" t="n"/>
      <c r="I3199" s="15" t="n"/>
      <c r="J3199" s="40" t="n"/>
      <c r="K3199" s="15" t="n"/>
      <c r="L3199" s="15" t="n"/>
      <c r="M3199" s="15" t="n"/>
      <c r="N3199" s="14" t="n"/>
      <c r="O3199" s="13" t="n"/>
      <c r="P3199" s="14" t="n"/>
      <c r="Q3199" s="15">
        <f>IF(N3199="Sí",0,H3199-I3199-K3199)</f>
        <v/>
      </c>
      <c r="R3199" s="14">
        <f>F3199-TODAY()</f>
        <v/>
      </c>
      <c r="S3199" s="14">
        <f>IF(N3199="Sí","🟢 Pagado",IF(R3199&lt;0,"🔴 Vencido",IF(R3199&lt;=7,"🟡 Por vencer","")))</f>
        <v/>
      </c>
      <c r="T3199" s="88" t="n"/>
      <c r="U3199" s="89" t="n"/>
      <c r="V3199" s="89" t="n"/>
      <c r="W3199" s="89" t="n"/>
      <c r="X3199" s="87" t="n"/>
    </row>
    <row r="3200">
      <c r="A3200" s="13" t="n"/>
      <c r="B3200" s="14" t="n"/>
      <c r="C3200" s="14" t="n"/>
      <c r="D3200" s="14" t="n"/>
      <c r="E3200" s="13" t="n"/>
      <c r="F3200" s="13" t="n"/>
      <c r="G3200" s="14" t="n"/>
      <c r="H3200" s="15" t="n"/>
      <c r="I3200" s="15" t="n"/>
      <c r="J3200" s="40" t="n"/>
      <c r="K3200" s="15" t="n"/>
      <c r="L3200" s="15" t="n"/>
      <c r="M3200" s="15" t="n"/>
      <c r="N3200" s="14" t="n"/>
      <c r="O3200" s="13" t="n"/>
      <c r="P3200" s="14" t="n"/>
      <c r="Q3200" s="15">
        <f>IF(N3200="Sí",0,H3200-I3200-K3200)</f>
        <v/>
      </c>
      <c r="R3200" s="14">
        <f>F3200-TODAY()</f>
        <v/>
      </c>
      <c r="S3200" s="14">
        <f>IF(N3200="Sí","🟢 Pagado",IF(R3200&lt;0,"🔴 Vencido",IF(R3200&lt;=7,"🟡 Por vencer","")))</f>
        <v/>
      </c>
      <c r="T3200" s="88" t="n"/>
      <c r="U3200" s="89" t="n"/>
      <c r="V3200" s="89" t="n"/>
      <c r="W3200" s="89" t="n"/>
      <c r="X3200" s="87" t="n"/>
    </row>
    <row r="3201">
      <c r="A3201" s="13" t="n"/>
      <c r="B3201" s="14" t="n"/>
      <c r="C3201" s="14" t="n"/>
      <c r="D3201" s="14" t="n"/>
      <c r="E3201" s="13" t="n"/>
      <c r="F3201" s="13" t="n"/>
      <c r="G3201" s="14" t="n"/>
      <c r="H3201" s="15" t="n"/>
      <c r="I3201" s="15" t="n"/>
      <c r="J3201" s="40" t="n"/>
      <c r="K3201" s="15" t="n"/>
      <c r="L3201" s="15" t="n"/>
      <c r="M3201" s="15" t="n"/>
      <c r="N3201" s="14" t="n"/>
      <c r="O3201" s="13" t="n"/>
      <c r="P3201" s="14" t="n"/>
      <c r="Q3201" s="15">
        <f>IF(N3201="Sí",0,H3201-I3201-K3201)</f>
        <v/>
      </c>
      <c r="R3201" s="14">
        <f>F3201-TODAY()</f>
        <v/>
      </c>
      <c r="S3201" s="14">
        <f>IF(N3201="Sí","🟢 Pagado",IF(R3201&lt;0,"🔴 Vencido",IF(R3201&lt;=7,"🟡 Por vencer","")))</f>
        <v/>
      </c>
      <c r="T3201" s="88" t="n"/>
      <c r="U3201" s="89" t="n"/>
      <c r="V3201" s="89" t="n"/>
      <c r="W3201" s="89" t="n"/>
      <c r="X3201" s="87" t="n"/>
    </row>
    <row r="3202">
      <c r="A3202" s="13" t="n"/>
      <c r="B3202" s="14" t="n"/>
      <c r="C3202" s="14" t="n"/>
      <c r="D3202" s="14" t="n"/>
      <c r="E3202" s="13" t="n"/>
      <c r="F3202" s="13" t="n"/>
      <c r="G3202" s="14" t="n"/>
      <c r="H3202" s="15" t="n"/>
      <c r="I3202" s="15" t="n"/>
      <c r="J3202" s="40" t="n"/>
      <c r="K3202" s="15" t="n"/>
      <c r="L3202" s="15" t="n"/>
      <c r="M3202" s="15" t="n"/>
      <c r="N3202" s="14" t="n"/>
      <c r="O3202" s="13" t="n"/>
      <c r="P3202" s="14" t="n"/>
      <c r="Q3202" s="15">
        <f>IF(N3202="Sí",0,H3202-I3202-K3202)</f>
        <v/>
      </c>
      <c r="R3202" s="14">
        <f>F3202-TODAY()</f>
        <v/>
      </c>
      <c r="S3202" s="14">
        <f>IF(N3202="Sí","🟢 Pagado",IF(R3202&lt;0,"🔴 Vencido",IF(R3202&lt;=7,"🟡 Por vencer","")))</f>
        <v/>
      </c>
      <c r="T3202" s="88" t="n"/>
      <c r="U3202" s="89" t="n"/>
      <c r="V3202" s="89" t="n"/>
      <c r="W3202" s="89" t="n"/>
      <c r="X3202" s="87" t="n"/>
    </row>
    <row r="3203">
      <c r="A3203" s="13" t="n"/>
      <c r="B3203" s="14" t="n"/>
      <c r="C3203" s="14" t="n"/>
      <c r="D3203" s="14" t="n"/>
      <c r="E3203" s="13" t="n"/>
      <c r="F3203" s="13" t="n"/>
      <c r="G3203" s="14" t="n"/>
      <c r="H3203" s="15" t="n"/>
      <c r="I3203" s="15" t="n"/>
      <c r="J3203" s="40" t="n"/>
      <c r="K3203" s="15" t="n"/>
      <c r="L3203" s="15" t="n"/>
      <c r="M3203" s="15" t="n"/>
      <c r="N3203" s="14" t="n"/>
      <c r="O3203" s="13" t="n"/>
      <c r="P3203" s="14" t="n"/>
      <c r="Q3203" s="15">
        <f>IF(N3203="Sí",0,H3203-I3203-K3203)</f>
        <v/>
      </c>
      <c r="R3203" s="14">
        <f>F3203-TODAY()</f>
        <v/>
      </c>
      <c r="S3203" s="14">
        <f>IF(N3203="Sí","🟢 Pagado",IF(R3203&lt;0,"🔴 Vencido",IF(R3203&lt;=7,"🟡 Por vencer","")))</f>
        <v/>
      </c>
      <c r="T3203" s="88" t="n"/>
      <c r="U3203" s="89" t="n"/>
      <c r="V3203" s="89" t="n"/>
      <c r="W3203" s="89" t="n"/>
      <c r="X3203" s="87" t="n"/>
    </row>
    <row r="3204">
      <c r="A3204" s="13" t="n"/>
      <c r="B3204" s="14" t="n"/>
      <c r="C3204" s="14" t="n"/>
      <c r="D3204" s="14" t="n"/>
      <c r="E3204" s="13" t="n"/>
      <c r="F3204" s="13" t="n"/>
      <c r="G3204" s="14" t="n"/>
      <c r="H3204" s="15" t="n"/>
      <c r="I3204" s="15" t="n"/>
      <c r="J3204" s="40" t="n"/>
      <c r="K3204" s="15" t="n"/>
      <c r="L3204" s="15" t="n"/>
      <c r="M3204" s="15" t="n"/>
      <c r="N3204" s="14" t="n"/>
      <c r="O3204" s="13" t="n"/>
      <c r="P3204" s="14" t="n"/>
      <c r="Q3204" s="15">
        <f>IF(N3204="Sí",0,H3204-I3204-K3204)</f>
        <v/>
      </c>
      <c r="R3204" s="14">
        <f>F3204-TODAY()</f>
        <v/>
      </c>
      <c r="S3204" s="14">
        <f>IF(N3204="Sí","🟢 Pagado",IF(R3204&lt;0,"🔴 Vencido",IF(R3204&lt;=7,"🟡 Por vencer","")))</f>
        <v/>
      </c>
      <c r="T3204" s="88" t="n"/>
      <c r="U3204" s="89" t="n"/>
      <c r="V3204" s="89" t="n"/>
      <c r="W3204" s="89" t="n"/>
      <c r="X3204" s="87" t="n"/>
    </row>
    <row r="3205">
      <c r="A3205" s="13" t="n"/>
      <c r="B3205" s="14" t="n"/>
      <c r="C3205" s="14" t="n"/>
      <c r="D3205" s="14" t="n"/>
      <c r="E3205" s="13" t="n"/>
      <c r="F3205" s="13" t="n"/>
      <c r="G3205" s="14" t="n"/>
      <c r="H3205" s="15" t="n"/>
      <c r="I3205" s="15" t="n"/>
      <c r="J3205" s="40" t="n"/>
      <c r="K3205" s="15" t="n"/>
      <c r="L3205" s="15" t="n"/>
      <c r="M3205" s="15" t="n"/>
      <c r="N3205" s="14" t="n"/>
      <c r="O3205" s="13" t="n"/>
      <c r="P3205" s="14" t="n"/>
      <c r="Q3205" s="15">
        <f>IF(N3205="Sí",0,H3205-I3205-K3205)</f>
        <v/>
      </c>
      <c r="R3205" s="14">
        <f>F3205-TODAY()</f>
        <v/>
      </c>
      <c r="S3205" s="14">
        <f>IF(N3205="Sí","🟢 Pagado",IF(R3205&lt;0,"🔴 Vencido",IF(R3205&lt;=7,"🟡 Por vencer","")))</f>
        <v/>
      </c>
      <c r="T3205" s="88" t="n"/>
      <c r="U3205" s="89" t="n"/>
      <c r="V3205" s="89" t="n"/>
      <c r="W3205" s="89" t="n"/>
      <c r="X3205" s="87" t="n"/>
    </row>
    <row r="3206">
      <c r="A3206" s="13" t="n"/>
      <c r="B3206" s="14" t="n"/>
      <c r="C3206" s="14" t="n"/>
      <c r="D3206" s="14" t="n"/>
      <c r="E3206" s="13" t="n"/>
      <c r="F3206" s="13" t="n"/>
      <c r="G3206" s="14" t="n"/>
      <c r="H3206" s="15" t="n"/>
      <c r="I3206" s="15" t="n"/>
      <c r="J3206" s="40" t="n"/>
      <c r="K3206" s="15" t="n"/>
      <c r="L3206" s="15" t="n"/>
      <c r="M3206" s="15" t="n"/>
      <c r="N3206" s="14" t="n"/>
      <c r="O3206" s="13" t="n"/>
      <c r="P3206" s="14" t="n"/>
      <c r="Q3206" s="15">
        <f>IF(N3206="Sí",0,H3206-I3206-K3206)</f>
        <v/>
      </c>
      <c r="R3206" s="14">
        <f>F3206-TODAY()</f>
        <v/>
      </c>
      <c r="S3206" s="14">
        <f>IF(N3206="Sí","🟢 Pagado",IF(R3206&lt;0,"🔴 Vencido",IF(R3206&lt;=7,"🟡 Por vencer","")))</f>
        <v/>
      </c>
      <c r="T3206" s="88" t="n"/>
      <c r="U3206" s="89" t="n"/>
      <c r="V3206" s="89" t="n"/>
      <c r="W3206" s="89" t="n"/>
      <c r="X3206" s="87" t="n"/>
    </row>
    <row r="3207">
      <c r="A3207" s="13" t="n"/>
      <c r="B3207" s="14" t="n"/>
      <c r="C3207" s="14" t="n"/>
      <c r="D3207" s="14" t="n"/>
      <c r="E3207" s="13" t="n"/>
      <c r="F3207" s="13" t="n"/>
      <c r="G3207" s="14" t="n"/>
      <c r="H3207" s="15" t="n"/>
      <c r="I3207" s="15" t="n"/>
      <c r="J3207" s="40" t="n"/>
      <c r="K3207" s="15" t="n"/>
      <c r="L3207" s="15" t="n"/>
      <c r="M3207" s="15" t="n"/>
      <c r="N3207" s="14" t="n"/>
      <c r="O3207" s="13" t="n"/>
      <c r="P3207" s="14" t="n"/>
      <c r="Q3207" s="15">
        <f>IF(N3207="Sí",0,H3207-I3207-K3207)</f>
        <v/>
      </c>
      <c r="R3207" s="14">
        <f>F3207-TODAY()</f>
        <v/>
      </c>
      <c r="S3207" s="14">
        <f>IF(N3207="Sí","🟢 Pagado",IF(R3207&lt;0,"🔴 Vencido",IF(R3207&lt;=7,"🟡 Por vencer","")))</f>
        <v/>
      </c>
      <c r="T3207" s="88" t="n"/>
      <c r="U3207" s="89" t="n"/>
      <c r="V3207" s="89" t="n"/>
      <c r="W3207" s="89" t="n"/>
      <c r="X3207" s="87" t="n"/>
    </row>
    <row r="3208">
      <c r="A3208" s="13" t="n"/>
      <c r="B3208" s="14" t="n"/>
      <c r="C3208" s="14" t="n"/>
      <c r="D3208" s="14" t="n"/>
      <c r="E3208" s="13" t="n"/>
      <c r="F3208" s="13" t="n"/>
      <c r="G3208" s="14" t="n"/>
      <c r="H3208" s="15" t="n"/>
      <c r="I3208" s="15" t="n"/>
      <c r="J3208" s="40" t="n"/>
      <c r="K3208" s="15" t="n"/>
      <c r="L3208" s="15" t="n"/>
      <c r="M3208" s="15" t="n"/>
      <c r="N3208" s="14" t="n"/>
      <c r="O3208" s="13" t="n"/>
      <c r="P3208" s="14" t="n"/>
      <c r="Q3208" s="15">
        <f>IF(N3208="Sí",0,H3208-I3208-K3208)</f>
        <v/>
      </c>
      <c r="R3208" s="14">
        <f>F3208-TODAY()</f>
        <v/>
      </c>
      <c r="S3208" s="14">
        <f>IF(N3208="Sí","🟢 Pagado",IF(R3208&lt;0,"🔴 Vencido",IF(R3208&lt;=7,"🟡 Por vencer","")))</f>
        <v/>
      </c>
      <c r="T3208" s="88" t="n"/>
      <c r="U3208" s="89" t="n"/>
      <c r="V3208" s="89" t="n"/>
      <c r="W3208" s="89" t="n"/>
      <c r="X3208" s="87" t="n"/>
    </row>
    <row r="3209">
      <c r="A3209" s="13" t="n"/>
      <c r="B3209" s="14" t="n"/>
      <c r="C3209" s="14" t="n"/>
      <c r="D3209" s="14" t="n"/>
      <c r="E3209" s="13" t="n"/>
      <c r="F3209" s="13" t="n"/>
      <c r="G3209" s="14" t="n"/>
      <c r="H3209" s="15" t="n"/>
      <c r="I3209" s="15" t="n"/>
      <c r="J3209" s="40" t="n"/>
      <c r="K3209" s="15" t="n"/>
      <c r="L3209" s="15" t="n"/>
      <c r="M3209" s="15" t="n"/>
      <c r="N3209" s="14" t="n"/>
      <c r="O3209" s="13" t="n"/>
      <c r="P3209" s="14" t="n"/>
      <c r="Q3209" s="15">
        <f>IF(N3209="Sí",0,H3209-I3209-K3209)</f>
        <v/>
      </c>
      <c r="R3209" s="14">
        <f>F3209-TODAY()</f>
        <v/>
      </c>
      <c r="S3209" s="14">
        <f>IF(N3209="Sí","🟢 Pagado",IF(R3209&lt;0,"🔴 Vencido",IF(R3209&lt;=7,"🟡 Por vencer","")))</f>
        <v/>
      </c>
      <c r="T3209" s="88" t="n"/>
      <c r="U3209" s="89" t="n"/>
      <c r="V3209" s="89" t="n"/>
      <c r="W3209" s="89" t="n"/>
      <c r="X3209" s="87" t="n"/>
    </row>
    <row r="3210">
      <c r="A3210" s="13" t="n"/>
      <c r="B3210" s="14" t="n"/>
      <c r="C3210" s="14" t="n"/>
      <c r="D3210" s="14" t="n"/>
      <c r="E3210" s="13" t="n"/>
      <c r="F3210" s="13" t="n"/>
      <c r="G3210" s="14" t="n"/>
      <c r="H3210" s="15" t="n"/>
      <c r="I3210" s="15" t="n"/>
      <c r="J3210" s="40" t="n"/>
      <c r="K3210" s="15" t="n"/>
      <c r="L3210" s="15" t="n"/>
      <c r="M3210" s="15" t="n"/>
      <c r="N3210" s="14" t="n"/>
      <c r="O3210" s="13" t="n"/>
      <c r="P3210" s="14" t="n"/>
      <c r="Q3210" s="15">
        <f>IF(N3210="Sí",0,H3210-I3210-K3210)</f>
        <v/>
      </c>
      <c r="R3210" s="14">
        <f>F3210-TODAY()</f>
        <v/>
      </c>
      <c r="S3210" s="14">
        <f>IF(N3210="Sí","🟢 Pagado",IF(R3210&lt;0,"🔴 Vencido",IF(R3210&lt;=7,"🟡 Por vencer","")))</f>
        <v/>
      </c>
      <c r="T3210" s="88" t="n"/>
      <c r="U3210" s="89" t="n"/>
      <c r="V3210" s="89" t="n"/>
      <c r="W3210" s="89" t="n"/>
      <c r="X3210" s="87" t="n"/>
    </row>
    <row r="3211">
      <c r="A3211" s="13" t="n"/>
      <c r="B3211" s="14" t="n"/>
      <c r="C3211" s="14" t="n"/>
      <c r="D3211" s="14" t="n"/>
      <c r="E3211" s="13" t="n"/>
      <c r="F3211" s="13" t="n"/>
      <c r="G3211" s="14" t="n"/>
      <c r="H3211" s="15" t="n"/>
      <c r="I3211" s="15" t="n"/>
      <c r="J3211" s="40" t="n"/>
      <c r="K3211" s="15" t="n"/>
      <c r="L3211" s="15" t="n"/>
      <c r="M3211" s="15" t="n"/>
      <c r="N3211" s="14" t="n"/>
      <c r="O3211" s="13" t="n"/>
      <c r="P3211" s="14" t="n"/>
      <c r="Q3211" s="15">
        <f>IF(N3211="Sí",0,H3211-I3211-K3211)</f>
        <v/>
      </c>
      <c r="R3211" s="14">
        <f>F3211-TODAY()</f>
        <v/>
      </c>
      <c r="S3211" s="14">
        <f>IF(N3211="Sí","🟢 Pagado",IF(R3211&lt;0,"🔴 Vencido",IF(R3211&lt;=7,"🟡 Por vencer","")))</f>
        <v/>
      </c>
      <c r="T3211" s="88" t="n"/>
      <c r="U3211" s="89" t="n"/>
      <c r="V3211" s="89" t="n"/>
      <c r="W3211" s="89" t="n"/>
      <c r="X3211" s="87" t="n"/>
    </row>
    <row r="3212">
      <c r="A3212" s="13" t="n"/>
      <c r="B3212" s="14" t="n"/>
      <c r="C3212" s="14" t="n"/>
      <c r="D3212" s="14" t="n"/>
      <c r="E3212" s="13" t="n"/>
      <c r="F3212" s="13" t="n"/>
      <c r="G3212" s="14" t="n"/>
      <c r="H3212" s="15" t="n"/>
      <c r="I3212" s="15" t="n"/>
      <c r="J3212" s="40" t="n"/>
      <c r="K3212" s="15" t="n"/>
      <c r="L3212" s="15" t="n"/>
      <c r="M3212" s="15" t="n"/>
      <c r="N3212" s="14" t="n"/>
      <c r="O3212" s="13" t="n"/>
      <c r="P3212" s="14" t="n"/>
      <c r="Q3212" s="15">
        <f>IF(N3212="Sí",0,H3212-I3212-K3212)</f>
        <v/>
      </c>
      <c r="R3212" s="14">
        <f>F3212-TODAY()</f>
        <v/>
      </c>
      <c r="S3212" s="14">
        <f>IF(N3212="Sí","🟢 Pagado",IF(R3212&lt;0,"🔴 Vencido",IF(R3212&lt;=7,"🟡 Por vencer","")))</f>
        <v/>
      </c>
      <c r="T3212" s="88" t="n"/>
      <c r="U3212" s="89" t="n"/>
      <c r="V3212" s="89" t="n"/>
      <c r="W3212" s="89" t="n"/>
      <c r="X3212" s="87" t="n"/>
    </row>
    <row r="3213">
      <c r="A3213" s="13" t="n"/>
      <c r="B3213" s="14" t="n"/>
      <c r="C3213" s="14" t="n"/>
      <c r="D3213" s="14" t="n"/>
      <c r="E3213" s="13" t="n"/>
      <c r="F3213" s="13" t="n"/>
      <c r="G3213" s="14" t="n"/>
      <c r="H3213" s="15" t="n"/>
      <c r="I3213" s="15" t="n"/>
      <c r="J3213" s="40" t="n"/>
      <c r="K3213" s="15" t="n"/>
      <c r="L3213" s="15" t="n"/>
      <c r="M3213" s="15" t="n"/>
      <c r="N3213" s="14" t="n"/>
      <c r="O3213" s="13" t="n"/>
      <c r="P3213" s="14" t="n"/>
      <c r="Q3213" s="15">
        <f>IF(N3213="Sí",0,H3213-I3213-K3213)</f>
        <v/>
      </c>
      <c r="R3213" s="14">
        <f>F3213-TODAY()</f>
        <v/>
      </c>
      <c r="S3213" s="14">
        <f>IF(N3213="Sí","🟢 Pagado",IF(R3213&lt;0,"🔴 Vencido",IF(R3213&lt;=7,"🟡 Por vencer","")))</f>
        <v/>
      </c>
      <c r="T3213" s="88" t="n"/>
      <c r="U3213" s="89" t="n"/>
      <c r="V3213" s="89" t="n"/>
      <c r="W3213" s="89" t="n"/>
      <c r="X3213" s="87" t="n"/>
    </row>
    <row r="3214">
      <c r="A3214" s="13" t="n"/>
      <c r="B3214" s="14" t="n"/>
      <c r="C3214" s="14" t="n"/>
      <c r="D3214" s="14" t="n"/>
      <c r="E3214" s="13" t="n"/>
      <c r="F3214" s="13" t="n"/>
      <c r="G3214" s="14" t="n"/>
      <c r="H3214" s="15" t="n"/>
      <c r="I3214" s="15" t="n"/>
      <c r="J3214" s="40" t="n"/>
      <c r="K3214" s="15" t="n"/>
      <c r="L3214" s="15" t="n"/>
      <c r="M3214" s="15" t="n"/>
      <c r="N3214" s="14" t="n"/>
      <c r="O3214" s="13" t="n"/>
      <c r="P3214" s="14" t="n"/>
      <c r="Q3214" s="15">
        <f>IF(N3214="Sí",0,H3214-I3214-K3214)</f>
        <v/>
      </c>
      <c r="R3214" s="14">
        <f>F3214-TODAY()</f>
        <v/>
      </c>
      <c r="S3214" s="14">
        <f>IF(N3214="Sí","🟢 Pagado",IF(R3214&lt;0,"🔴 Vencido",IF(R3214&lt;=7,"🟡 Por vencer","")))</f>
        <v/>
      </c>
      <c r="T3214" s="88" t="n"/>
      <c r="U3214" s="89" t="n"/>
      <c r="V3214" s="89" t="n"/>
      <c r="W3214" s="89" t="n"/>
      <c r="X3214" s="87" t="n"/>
    </row>
    <row r="3215">
      <c r="A3215" s="13" t="n"/>
      <c r="B3215" s="14" t="n"/>
      <c r="C3215" s="14" t="n"/>
      <c r="D3215" s="14" t="n"/>
      <c r="E3215" s="13" t="n"/>
      <c r="F3215" s="13" t="n"/>
      <c r="G3215" s="14" t="n"/>
      <c r="H3215" s="15" t="n"/>
      <c r="I3215" s="15" t="n"/>
      <c r="J3215" s="40" t="n"/>
      <c r="K3215" s="15" t="n"/>
      <c r="L3215" s="15" t="n"/>
      <c r="M3215" s="15" t="n"/>
      <c r="N3215" s="14" t="n"/>
      <c r="O3215" s="13" t="n"/>
      <c r="P3215" s="14" t="n"/>
      <c r="Q3215" s="15">
        <f>IF(N3215="Sí",0,H3215-I3215-K3215)</f>
        <v/>
      </c>
      <c r="R3215" s="14">
        <f>F3215-TODAY()</f>
        <v/>
      </c>
      <c r="S3215" s="14">
        <f>IF(N3215="Sí","🟢 Pagado",IF(R3215&lt;0,"🔴 Vencido",IF(R3215&lt;=7,"🟡 Por vencer","")))</f>
        <v/>
      </c>
      <c r="T3215" s="88" t="n"/>
      <c r="U3215" s="89" t="n"/>
      <c r="V3215" s="89" t="n"/>
      <c r="W3215" s="89" t="n"/>
      <c r="X3215" s="87" t="n"/>
    </row>
    <row r="3216">
      <c r="A3216" s="13" t="n"/>
      <c r="B3216" s="14" t="n"/>
      <c r="C3216" s="14" t="n"/>
      <c r="D3216" s="14" t="n"/>
      <c r="E3216" s="13" t="n"/>
      <c r="F3216" s="13" t="n"/>
      <c r="G3216" s="14" t="n"/>
      <c r="H3216" s="15" t="n"/>
      <c r="I3216" s="15" t="n"/>
      <c r="J3216" s="40" t="n"/>
      <c r="K3216" s="15" t="n"/>
      <c r="L3216" s="15" t="n"/>
      <c r="M3216" s="15" t="n"/>
      <c r="N3216" s="14" t="n"/>
      <c r="O3216" s="13" t="n"/>
      <c r="P3216" s="14" t="n"/>
      <c r="Q3216" s="15">
        <f>IF(N3216="Sí",0,H3216-I3216-K3216)</f>
        <v/>
      </c>
      <c r="R3216" s="14">
        <f>F3216-TODAY()</f>
        <v/>
      </c>
      <c r="S3216" s="14">
        <f>IF(N3216="Sí","🟢 Pagado",IF(R3216&lt;0,"🔴 Vencido",IF(R3216&lt;=7,"🟡 Por vencer","")))</f>
        <v/>
      </c>
      <c r="T3216" s="88" t="n"/>
      <c r="U3216" s="89" t="n"/>
      <c r="V3216" s="89" t="n"/>
      <c r="W3216" s="89" t="n"/>
      <c r="X3216" s="87" t="n"/>
    </row>
    <row r="3217">
      <c r="A3217" s="13" t="n"/>
      <c r="B3217" s="14" t="n"/>
      <c r="C3217" s="14" t="n"/>
      <c r="D3217" s="14" t="n"/>
      <c r="E3217" s="13" t="n"/>
      <c r="F3217" s="13" t="n"/>
      <c r="G3217" s="14" t="n"/>
      <c r="H3217" s="15" t="n"/>
      <c r="I3217" s="15" t="n"/>
      <c r="J3217" s="40" t="n"/>
      <c r="K3217" s="15" t="n"/>
      <c r="L3217" s="15" t="n"/>
      <c r="M3217" s="15" t="n"/>
      <c r="N3217" s="14" t="n"/>
      <c r="O3217" s="13" t="n"/>
      <c r="P3217" s="14" t="n"/>
      <c r="Q3217" s="15">
        <f>IF(N3217="Sí",0,H3217-I3217-K3217)</f>
        <v/>
      </c>
      <c r="R3217" s="14">
        <f>F3217-TODAY()</f>
        <v/>
      </c>
      <c r="S3217" s="14">
        <f>IF(N3217="Sí","🟢 Pagado",IF(R3217&lt;0,"🔴 Vencido",IF(R3217&lt;=7,"🟡 Por vencer","")))</f>
        <v/>
      </c>
      <c r="T3217" s="88" t="n"/>
      <c r="U3217" s="89" t="n"/>
      <c r="V3217" s="89" t="n"/>
      <c r="W3217" s="89" t="n"/>
      <c r="X3217" s="87" t="n"/>
    </row>
    <row r="3218">
      <c r="A3218" s="13" t="n"/>
      <c r="B3218" s="14" t="n"/>
      <c r="C3218" s="14" t="n"/>
      <c r="D3218" s="14" t="n"/>
      <c r="E3218" s="13" t="n"/>
      <c r="F3218" s="13" t="n"/>
      <c r="G3218" s="14" t="n"/>
      <c r="H3218" s="15" t="n"/>
      <c r="I3218" s="15" t="n"/>
      <c r="J3218" s="40" t="n"/>
      <c r="K3218" s="15" t="n"/>
      <c r="L3218" s="15" t="n"/>
      <c r="M3218" s="15" t="n"/>
      <c r="N3218" s="14" t="n"/>
      <c r="O3218" s="13" t="n"/>
      <c r="P3218" s="14" t="n"/>
      <c r="Q3218" s="15">
        <f>IF(N3218="Sí",0,H3218-I3218-K3218)</f>
        <v/>
      </c>
      <c r="R3218" s="14">
        <f>F3218-TODAY()</f>
        <v/>
      </c>
      <c r="S3218" s="14">
        <f>IF(N3218="Sí","🟢 Pagado",IF(R3218&lt;0,"🔴 Vencido",IF(R3218&lt;=7,"🟡 Por vencer","")))</f>
        <v/>
      </c>
      <c r="T3218" s="88" t="n"/>
      <c r="U3218" s="89" t="n"/>
      <c r="V3218" s="89" t="n"/>
      <c r="W3218" s="89" t="n"/>
      <c r="X3218" s="87" t="n"/>
    </row>
    <row r="3219">
      <c r="A3219" s="13" t="n"/>
      <c r="B3219" s="14" t="n"/>
      <c r="C3219" s="14" t="n"/>
      <c r="D3219" s="14" t="n"/>
      <c r="E3219" s="13" t="n"/>
      <c r="F3219" s="13" t="n"/>
      <c r="G3219" s="14" t="n"/>
      <c r="H3219" s="15" t="n"/>
      <c r="I3219" s="15" t="n"/>
      <c r="J3219" s="40" t="n"/>
      <c r="K3219" s="15" t="n"/>
      <c r="L3219" s="15" t="n"/>
      <c r="M3219" s="15" t="n"/>
      <c r="N3219" s="14" t="n"/>
      <c r="O3219" s="13" t="n"/>
      <c r="P3219" s="14" t="n"/>
      <c r="Q3219" s="15">
        <f>IF(N3219="Sí",0,H3219-I3219-K3219)</f>
        <v/>
      </c>
      <c r="R3219" s="14">
        <f>F3219-TODAY()</f>
        <v/>
      </c>
      <c r="S3219" s="14">
        <f>IF(N3219="Sí","🟢 Pagado",IF(R3219&lt;0,"🔴 Vencido",IF(R3219&lt;=7,"🟡 Por vencer","")))</f>
        <v/>
      </c>
      <c r="T3219" s="88" t="n"/>
      <c r="U3219" s="89" t="n"/>
      <c r="V3219" s="89" t="n"/>
      <c r="W3219" s="89" t="n"/>
      <c r="X3219" s="87" t="n"/>
    </row>
    <row r="3220">
      <c r="A3220" s="13" t="n"/>
      <c r="B3220" s="14" t="n"/>
      <c r="C3220" s="14" t="n"/>
      <c r="D3220" s="14" t="n"/>
      <c r="E3220" s="13" t="n"/>
      <c r="F3220" s="13" t="n"/>
      <c r="G3220" s="14" t="n"/>
      <c r="H3220" s="15" t="n"/>
      <c r="I3220" s="15" t="n"/>
      <c r="J3220" s="40" t="n"/>
      <c r="K3220" s="15" t="n"/>
      <c r="L3220" s="15" t="n"/>
      <c r="M3220" s="15" t="n"/>
      <c r="N3220" s="14" t="n"/>
      <c r="O3220" s="13" t="n"/>
      <c r="P3220" s="14" t="n"/>
      <c r="Q3220" s="15">
        <f>IF(N3220="Sí",0,H3220-I3220-K3220)</f>
        <v/>
      </c>
      <c r="R3220" s="14">
        <f>F3220-TODAY()</f>
        <v/>
      </c>
      <c r="S3220" s="14">
        <f>IF(N3220="Sí","🟢 Pagado",IF(R3220&lt;0,"🔴 Vencido",IF(R3220&lt;=7,"🟡 Por vencer","")))</f>
        <v/>
      </c>
      <c r="T3220" s="88" t="n"/>
      <c r="U3220" s="89" t="n"/>
      <c r="V3220" s="89" t="n"/>
      <c r="W3220" s="89" t="n"/>
      <c r="X3220" s="87" t="n"/>
    </row>
    <row r="3221">
      <c r="A3221" s="13" t="n"/>
      <c r="B3221" s="14" t="n"/>
      <c r="C3221" s="14" t="n"/>
      <c r="D3221" s="14" t="n"/>
      <c r="E3221" s="13" t="n"/>
      <c r="F3221" s="13" t="n"/>
      <c r="G3221" s="14" t="n"/>
      <c r="H3221" s="15" t="n"/>
      <c r="I3221" s="15" t="n"/>
      <c r="J3221" s="40" t="n"/>
      <c r="K3221" s="15" t="n"/>
      <c r="L3221" s="15" t="n"/>
      <c r="M3221" s="15" t="n"/>
      <c r="N3221" s="14" t="n"/>
      <c r="O3221" s="13" t="n"/>
      <c r="P3221" s="14" t="n"/>
      <c r="Q3221" s="15">
        <f>IF(N3221="Sí",0,H3221-I3221-K3221)</f>
        <v/>
      </c>
      <c r="R3221" s="14">
        <f>F3221-TODAY()</f>
        <v/>
      </c>
      <c r="S3221" s="14">
        <f>IF(N3221="Sí","🟢 Pagado",IF(R3221&lt;0,"🔴 Vencido",IF(R3221&lt;=7,"🟡 Por vencer","")))</f>
        <v/>
      </c>
      <c r="T3221" s="88" t="n"/>
      <c r="U3221" s="89" t="n"/>
      <c r="V3221" s="89" t="n"/>
      <c r="W3221" s="89" t="n"/>
      <c r="X3221" s="87" t="n"/>
    </row>
    <row r="3222">
      <c r="A3222" s="13" t="n"/>
      <c r="B3222" s="14" t="n"/>
      <c r="C3222" s="14" t="n"/>
      <c r="D3222" s="14" t="n"/>
      <c r="E3222" s="13" t="n"/>
      <c r="F3222" s="13" t="n"/>
      <c r="G3222" s="14" t="n"/>
      <c r="H3222" s="15" t="n"/>
      <c r="I3222" s="15" t="n"/>
      <c r="J3222" s="40" t="n"/>
      <c r="K3222" s="15" t="n"/>
      <c r="L3222" s="15" t="n"/>
      <c r="M3222" s="15" t="n"/>
      <c r="N3222" s="14" t="n"/>
      <c r="O3222" s="13" t="n"/>
      <c r="P3222" s="14" t="n"/>
      <c r="Q3222" s="15">
        <f>IF(N3222="Sí",0,H3222-I3222-K3222)</f>
        <v/>
      </c>
      <c r="R3222" s="14">
        <f>F3222-TODAY()</f>
        <v/>
      </c>
      <c r="S3222" s="14">
        <f>IF(N3222="Sí","🟢 Pagado",IF(R3222&lt;0,"🔴 Vencido",IF(R3222&lt;=7,"🟡 Por vencer","")))</f>
        <v/>
      </c>
      <c r="T3222" s="88" t="n"/>
      <c r="U3222" s="89" t="n"/>
      <c r="V3222" s="89" t="n"/>
      <c r="W3222" s="89" t="n"/>
      <c r="X3222" s="87" t="n"/>
    </row>
    <row r="3223">
      <c r="A3223" s="13" t="n"/>
      <c r="B3223" s="14" t="n"/>
      <c r="C3223" s="14" t="n"/>
      <c r="D3223" s="14" t="n"/>
      <c r="E3223" s="13" t="n"/>
      <c r="F3223" s="13" t="n"/>
      <c r="G3223" s="14" t="n"/>
      <c r="H3223" s="15" t="n"/>
      <c r="I3223" s="15" t="n"/>
      <c r="J3223" s="40" t="n"/>
      <c r="K3223" s="15" t="n"/>
      <c r="L3223" s="15" t="n"/>
      <c r="M3223" s="15" t="n"/>
      <c r="N3223" s="14" t="n"/>
      <c r="O3223" s="13" t="n"/>
      <c r="P3223" s="14" t="n"/>
      <c r="Q3223" s="15">
        <f>IF(N3223="Sí",0,H3223-I3223-K3223)</f>
        <v/>
      </c>
      <c r="R3223" s="14">
        <f>F3223-TODAY()</f>
        <v/>
      </c>
      <c r="S3223" s="14">
        <f>IF(N3223="Sí","🟢 Pagado",IF(R3223&lt;0,"🔴 Vencido",IF(R3223&lt;=7,"🟡 Por vencer","")))</f>
        <v/>
      </c>
      <c r="T3223" s="88" t="n"/>
      <c r="U3223" s="89" t="n"/>
      <c r="V3223" s="89" t="n"/>
      <c r="W3223" s="89" t="n"/>
      <c r="X3223" s="87" t="n"/>
    </row>
    <row r="3224">
      <c r="A3224" s="13" t="n"/>
      <c r="B3224" s="14" t="n"/>
      <c r="C3224" s="14" t="n"/>
      <c r="D3224" s="14" t="n"/>
      <c r="E3224" s="13" t="n"/>
      <c r="F3224" s="13" t="n"/>
      <c r="G3224" s="14" t="n"/>
      <c r="H3224" s="15" t="n"/>
      <c r="I3224" s="15" t="n"/>
      <c r="J3224" s="40" t="n"/>
      <c r="K3224" s="15" t="n"/>
      <c r="L3224" s="15" t="n"/>
      <c r="M3224" s="15" t="n"/>
      <c r="N3224" s="14" t="n"/>
      <c r="O3224" s="13" t="n"/>
      <c r="P3224" s="14" t="n"/>
      <c r="Q3224" s="15">
        <f>IF(N3224="Sí",0,H3224-I3224-K3224)</f>
        <v/>
      </c>
      <c r="R3224" s="14">
        <f>F3224-TODAY()</f>
        <v/>
      </c>
      <c r="S3224" s="14">
        <f>IF(N3224="Sí","🟢 Pagado",IF(R3224&lt;0,"🔴 Vencido",IF(R3224&lt;=7,"🟡 Por vencer","")))</f>
        <v/>
      </c>
      <c r="T3224" s="88" t="n"/>
      <c r="U3224" s="89" t="n"/>
      <c r="V3224" s="89" t="n"/>
      <c r="W3224" s="89" t="n"/>
      <c r="X3224" s="87" t="n"/>
    </row>
    <row r="3225">
      <c r="A3225" s="13" t="n"/>
      <c r="B3225" s="14" t="n"/>
      <c r="C3225" s="14" t="n"/>
      <c r="D3225" s="14" t="n"/>
      <c r="E3225" s="13" t="n"/>
      <c r="F3225" s="13" t="n"/>
      <c r="G3225" s="14" t="n"/>
      <c r="H3225" s="15" t="n"/>
      <c r="I3225" s="15" t="n"/>
      <c r="J3225" s="40" t="n"/>
      <c r="K3225" s="15" t="n"/>
      <c r="L3225" s="15" t="n"/>
      <c r="M3225" s="15" t="n"/>
      <c r="N3225" s="14" t="n"/>
      <c r="O3225" s="13" t="n"/>
      <c r="P3225" s="14" t="n"/>
      <c r="Q3225" s="15">
        <f>IF(N3225="Sí",0,H3225-I3225-K3225)</f>
        <v/>
      </c>
      <c r="R3225" s="14">
        <f>F3225-TODAY()</f>
        <v/>
      </c>
      <c r="S3225" s="14">
        <f>IF(N3225="Sí","🟢 Pagado",IF(R3225&lt;0,"🔴 Vencido",IF(R3225&lt;=7,"🟡 Por vencer","")))</f>
        <v/>
      </c>
      <c r="T3225" s="88" t="n"/>
      <c r="U3225" s="89" t="n"/>
      <c r="V3225" s="89" t="n"/>
      <c r="W3225" s="89" t="n"/>
      <c r="X3225" s="87" t="n"/>
    </row>
    <row r="3226">
      <c r="A3226" s="13" t="n"/>
      <c r="B3226" s="14" t="n"/>
      <c r="C3226" s="14" t="n"/>
      <c r="D3226" s="14" t="n"/>
      <c r="E3226" s="13" t="n"/>
      <c r="F3226" s="13" t="n"/>
      <c r="G3226" s="14" t="n"/>
      <c r="H3226" s="15" t="n"/>
      <c r="I3226" s="15" t="n"/>
      <c r="J3226" s="40" t="n"/>
      <c r="K3226" s="15" t="n"/>
      <c r="L3226" s="15" t="n"/>
      <c r="M3226" s="15" t="n"/>
      <c r="N3226" s="14" t="n"/>
      <c r="O3226" s="13" t="n"/>
      <c r="P3226" s="14" t="n"/>
      <c r="Q3226" s="15">
        <f>IF(N3226="Sí",0,H3226-I3226-K3226)</f>
        <v/>
      </c>
      <c r="R3226" s="14">
        <f>F3226-TODAY()</f>
        <v/>
      </c>
      <c r="S3226" s="14">
        <f>IF(N3226="Sí","🟢 Pagado",IF(R3226&lt;0,"🔴 Vencido",IF(R3226&lt;=7,"🟡 Por vencer","")))</f>
        <v/>
      </c>
      <c r="T3226" s="88" t="n"/>
      <c r="U3226" s="89" t="n"/>
      <c r="V3226" s="89" t="n"/>
      <c r="W3226" s="89" t="n"/>
      <c r="X3226" s="87" t="n"/>
    </row>
    <row r="3227">
      <c r="A3227" s="13" t="n"/>
      <c r="B3227" s="14" t="n"/>
      <c r="C3227" s="14" t="n"/>
      <c r="D3227" s="14" t="n"/>
      <c r="E3227" s="13" t="n"/>
      <c r="F3227" s="13" t="n"/>
      <c r="G3227" s="14" t="n"/>
      <c r="H3227" s="15" t="n"/>
      <c r="I3227" s="15" t="n"/>
      <c r="J3227" s="40" t="n"/>
      <c r="K3227" s="15" t="n"/>
      <c r="L3227" s="15" t="n"/>
      <c r="M3227" s="15" t="n"/>
      <c r="N3227" s="14" t="n"/>
      <c r="O3227" s="13" t="n"/>
      <c r="P3227" s="14" t="n"/>
      <c r="Q3227" s="15">
        <f>IF(N3227="Sí",0,H3227-I3227-K3227)</f>
        <v/>
      </c>
      <c r="R3227" s="14">
        <f>F3227-TODAY()</f>
        <v/>
      </c>
      <c r="S3227" s="14">
        <f>IF(N3227="Sí","🟢 Pagado",IF(R3227&lt;0,"🔴 Vencido",IF(R3227&lt;=7,"🟡 Por vencer","")))</f>
        <v/>
      </c>
      <c r="T3227" s="88" t="n"/>
      <c r="U3227" s="89" t="n"/>
      <c r="V3227" s="89" t="n"/>
      <c r="W3227" s="89" t="n"/>
      <c r="X3227" s="87" t="n"/>
    </row>
    <row r="3228">
      <c r="A3228" s="13" t="n"/>
      <c r="B3228" s="14" t="n"/>
      <c r="C3228" s="14" t="n"/>
      <c r="D3228" s="14" t="n"/>
      <c r="E3228" s="13" t="n"/>
      <c r="F3228" s="13" t="n"/>
      <c r="G3228" s="14" t="n"/>
      <c r="H3228" s="15" t="n"/>
      <c r="I3228" s="15" t="n"/>
      <c r="J3228" s="40" t="n"/>
      <c r="K3228" s="15" t="n"/>
      <c r="L3228" s="15" t="n"/>
      <c r="M3228" s="15" t="n"/>
      <c r="N3228" s="14" t="n"/>
      <c r="O3228" s="13" t="n"/>
      <c r="P3228" s="14" t="n"/>
      <c r="Q3228" s="15">
        <f>IF(N3228="Sí",0,H3228-I3228-K3228)</f>
        <v/>
      </c>
      <c r="R3228" s="14">
        <f>F3228-TODAY()</f>
        <v/>
      </c>
      <c r="S3228" s="14">
        <f>IF(N3228="Sí","🟢 Pagado",IF(R3228&lt;0,"🔴 Vencido",IF(R3228&lt;=7,"🟡 Por vencer","")))</f>
        <v/>
      </c>
      <c r="T3228" s="88" t="n"/>
      <c r="U3228" s="89" t="n"/>
      <c r="V3228" s="89" t="n"/>
      <c r="W3228" s="89" t="n"/>
      <c r="X3228" s="87" t="n"/>
    </row>
    <row r="3229">
      <c r="A3229" s="13" t="n"/>
      <c r="B3229" s="14" t="n"/>
      <c r="C3229" s="14" t="n"/>
      <c r="D3229" s="14" t="n"/>
      <c r="E3229" s="13" t="n"/>
      <c r="F3229" s="13" t="n"/>
      <c r="G3229" s="14" t="n"/>
      <c r="H3229" s="15" t="n"/>
      <c r="I3229" s="15" t="n"/>
      <c r="J3229" s="40" t="n"/>
      <c r="K3229" s="15" t="n"/>
      <c r="L3229" s="15" t="n"/>
      <c r="M3229" s="15" t="n"/>
      <c r="N3229" s="14" t="n"/>
      <c r="O3229" s="13" t="n"/>
      <c r="P3229" s="14" t="n"/>
      <c r="Q3229" s="15">
        <f>IF(N3229="Sí",0,H3229-I3229-K3229)</f>
        <v/>
      </c>
      <c r="R3229" s="14">
        <f>F3229-TODAY()</f>
        <v/>
      </c>
      <c r="S3229" s="14">
        <f>IF(N3229="Sí","🟢 Pagado",IF(R3229&lt;0,"🔴 Vencido",IF(R3229&lt;=7,"🟡 Por vencer","")))</f>
        <v/>
      </c>
      <c r="T3229" s="88" t="n"/>
      <c r="U3229" s="89" t="n"/>
      <c r="V3229" s="89" t="n"/>
      <c r="W3229" s="89" t="n"/>
      <c r="X3229" s="87" t="n"/>
    </row>
    <row r="3230">
      <c r="A3230" s="13" t="n"/>
      <c r="B3230" s="14" t="n"/>
      <c r="C3230" s="14" t="n"/>
      <c r="D3230" s="14" t="n"/>
      <c r="E3230" s="13" t="n"/>
      <c r="F3230" s="13" t="n"/>
      <c r="G3230" s="14" t="n"/>
      <c r="H3230" s="15" t="n"/>
      <c r="I3230" s="15" t="n"/>
      <c r="J3230" s="40" t="n"/>
      <c r="K3230" s="15" t="n"/>
      <c r="L3230" s="15" t="n"/>
      <c r="M3230" s="15" t="n"/>
      <c r="N3230" s="14" t="n"/>
      <c r="O3230" s="13" t="n"/>
      <c r="P3230" s="14" t="n"/>
      <c r="Q3230" s="15">
        <f>IF(N3230="Sí",0,H3230-I3230-K3230)</f>
        <v/>
      </c>
      <c r="R3230" s="14">
        <f>F3230-TODAY()</f>
        <v/>
      </c>
      <c r="S3230" s="14">
        <f>IF(N3230="Sí","🟢 Pagado",IF(R3230&lt;0,"🔴 Vencido",IF(R3230&lt;=7,"🟡 Por vencer","")))</f>
        <v/>
      </c>
      <c r="T3230" s="88" t="n"/>
      <c r="U3230" s="89" t="n"/>
      <c r="V3230" s="89" t="n"/>
      <c r="W3230" s="89" t="n"/>
      <c r="X3230" s="87" t="n"/>
    </row>
    <row r="3231">
      <c r="A3231" s="13" t="n"/>
      <c r="B3231" s="14" t="n"/>
      <c r="C3231" s="14" t="n"/>
      <c r="D3231" s="14" t="n"/>
      <c r="E3231" s="13" t="n"/>
      <c r="F3231" s="13" t="n"/>
      <c r="G3231" s="14" t="n"/>
      <c r="H3231" s="15" t="n"/>
      <c r="I3231" s="15" t="n"/>
      <c r="J3231" s="40" t="n"/>
      <c r="K3231" s="15" t="n"/>
      <c r="L3231" s="15" t="n"/>
      <c r="M3231" s="15" t="n"/>
      <c r="N3231" s="14" t="n"/>
      <c r="O3231" s="13" t="n"/>
      <c r="P3231" s="14" t="n"/>
      <c r="Q3231" s="15">
        <f>IF(N3231="Sí",0,H3231-I3231-K3231)</f>
        <v/>
      </c>
      <c r="R3231" s="14">
        <f>F3231-TODAY()</f>
        <v/>
      </c>
      <c r="S3231" s="14">
        <f>IF(N3231="Sí","🟢 Pagado",IF(R3231&lt;0,"🔴 Vencido",IF(R3231&lt;=7,"🟡 Por vencer","")))</f>
        <v/>
      </c>
      <c r="T3231" s="88" t="n"/>
      <c r="U3231" s="89" t="n"/>
      <c r="V3231" s="89" t="n"/>
      <c r="W3231" s="89" t="n"/>
      <c r="X3231" s="87" t="n"/>
    </row>
    <row r="3232">
      <c r="A3232" s="13" t="n"/>
      <c r="B3232" s="14" t="n"/>
      <c r="C3232" s="14" t="n"/>
      <c r="D3232" s="14" t="n"/>
      <c r="E3232" s="13" t="n"/>
      <c r="F3232" s="13" t="n"/>
      <c r="G3232" s="14" t="n"/>
      <c r="H3232" s="15" t="n"/>
      <c r="I3232" s="15" t="n"/>
      <c r="J3232" s="40" t="n"/>
      <c r="K3232" s="15" t="n"/>
      <c r="L3232" s="15" t="n"/>
      <c r="M3232" s="15" t="n"/>
      <c r="N3232" s="14" t="n"/>
      <c r="O3232" s="13" t="n"/>
      <c r="P3232" s="14" t="n"/>
      <c r="Q3232" s="15">
        <f>IF(N3232="Sí",0,H3232-I3232-K3232)</f>
        <v/>
      </c>
      <c r="R3232" s="14">
        <f>F3232-TODAY()</f>
        <v/>
      </c>
      <c r="S3232" s="14">
        <f>IF(N3232="Sí","🟢 Pagado",IF(R3232&lt;0,"🔴 Vencido",IF(R3232&lt;=7,"🟡 Por vencer","")))</f>
        <v/>
      </c>
      <c r="T3232" s="88" t="n"/>
      <c r="U3232" s="89" t="n"/>
      <c r="V3232" s="89" t="n"/>
      <c r="W3232" s="89" t="n"/>
      <c r="X3232" s="87" t="n"/>
    </row>
    <row r="3233">
      <c r="A3233" s="13" t="n"/>
      <c r="B3233" s="14" t="n"/>
      <c r="C3233" s="14" t="n"/>
      <c r="D3233" s="14" t="n"/>
      <c r="E3233" s="13" t="n"/>
      <c r="F3233" s="13" t="n"/>
      <c r="G3233" s="14" t="n"/>
      <c r="H3233" s="15" t="n"/>
      <c r="I3233" s="15" t="n"/>
      <c r="J3233" s="40" t="n"/>
      <c r="K3233" s="15" t="n"/>
      <c r="L3233" s="15" t="n"/>
      <c r="M3233" s="15" t="n"/>
      <c r="N3233" s="14" t="n"/>
      <c r="O3233" s="13" t="n"/>
      <c r="P3233" s="14" t="n"/>
      <c r="Q3233" s="15">
        <f>IF(N3233="Sí",0,H3233-I3233-K3233)</f>
        <v/>
      </c>
      <c r="R3233" s="14">
        <f>F3233-TODAY()</f>
        <v/>
      </c>
      <c r="S3233" s="14">
        <f>IF(N3233="Sí","🟢 Pagado",IF(R3233&lt;0,"🔴 Vencido",IF(R3233&lt;=7,"🟡 Por vencer","")))</f>
        <v/>
      </c>
      <c r="T3233" s="88" t="n"/>
      <c r="U3233" s="89" t="n"/>
      <c r="V3233" s="89" t="n"/>
      <c r="W3233" s="89" t="n"/>
      <c r="X3233" s="87" t="n"/>
    </row>
    <row r="3234">
      <c r="A3234" s="13" t="n"/>
      <c r="B3234" s="14" t="n"/>
      <c r="C3234" s="14" t="n"/>
      <c r="D3234" s="14" t="n"/>
      <c r="E3234" s="13" t="n"/>
      <c r="F3234" s="13" t="n"/>
      <c r="G3234" s="14" t="n"/>
      <c r="H3234" s="15" t="n"/>
      <c r="I3234" s="15" t="n"/>
      <c r="J3234" s="40" t="n"/>
      <c r="K3234" s="15" t="n"/>
      <c r="L3234" s="15" t="n"/>
      <c r="M3234" s="15" t="n"/>
      <c r="N3234" s="14" t="n"/>
      <c r="O3234" s="13" t="n"/>
      <c r="P3234" s="14" t="n"/>
      <c r="Q3234" s="15">
        <f>IF(N3234="Sí",0,H3234-I3234-K3234)</f>
        <v/>
      </c>
      <c r="R3234" s="14">
        <f>F3234-TODAY()</f>
        <v/>
      </c>
      <c r="S3234" s="14">
        <f>IF(N3234="Sí","🟢 Pagado",IF(R3234&lt;0,"🔴 Vencido",IF(R3234&lt;=7,"🟡 Por vencer","")))</f>
        <v/>
      </c>
      <c r="T3234" s="88" t="n"/>
      <c r="U3234" s="89" t="n"/>
      <c r="V3234" s="89" t="n"/>
      <c r="W3234" s="89" t="n"/>
      <c r="X3234" s="87" t="n"/>
    </row>
    <row r="3235">
      <c r="A3235" s="13" t="n"/>
      <c r="B3235" s="14" t="n"/>
      <c r="C3235" s="14" t="n"/>
      <c r="D3235" s="14" t="n"/>
      <c r="E3235" s="13" t="n"/>
      <c r="F3235" s="13" t="n"/>
      <c r="G3235" s="14" t="n"/>
      <c r="H3235" s="15" t="n"/>
      <c r="I3235" s="15" t="n"/>
      <c r="J3235" s="40" t="n"/>
      <c r="K3235" s="15" t="n"/>
      <c r="L3235" s="15" t="n"/>
      <c r="M3235" s="15" t="n"/>
      <c r="N3235" s="14" t="n"/>
      <c r="O3235" s="13" t="n"/>
      <c r="P3235" s="14" t="n"/>
      <c r="Q3235" s="15">
        <f>IF(N3235="Sí",0,H3235-I3235-K3235)</f>
        <v/>
      </c>
      <c r="R3235" s="14">
        <f>F3235-TODAY()</f>
        <v/>
      </c>
      <c r="S3235" s="14">
        <f>IF(N3235="Sí","🟢 Pagado",IF(R3235&lt;0,"🔴 Vencido",IF(R3235&lt;=7,"🟡 Por vencer","")))</f>
        <v/>
      </c>
      <c r="T3235" s="88" t="n"/>
      <c r="U3235" s="89" t="n"/>
      <c r="V3235" s="89" t="n"/>
      <c r="W3235" s="89" t="n"/>
      <c r="X3235" s="87" t="n"/>
    </row>
    <row r="3236">
      <c r="A3236" s="13" t="n"/>
      <c r="B3236" s="14" t="n"/>
      <c r="C3236" s="14" t="n"/>
      <c r="D3236" s="14" t="n"/>
      <c r="E3236" s="13" t="n"/>
      <c r="F3236" s="13" t="n"/>
      <c r="G3236" s="14" t="n"/>
      <c r="H3236" s="15" t="n"/>
      <c r="I3236" s="15" t="n"/>
      <c r="J3236" s="40" t="n"/>
      <c r="K3236" s="15" t="n"/>
      <c r="L3236" s="15" t="n"/>
      <c r="M3236" s="15" t="n"/>
      <c r="N3236" s="14" t="n"/>
      <c r="O3236" s="13" t="n"/>
      <c r="P3236" s="14" t="n"/>
      <c r="Q3236" s="15">
        <f>IF(N3236="Sí",0,H3236-I3236-K3236)</f>
        <v/>
      </c>
      <c r="R3236" s="14">
        <f>F3236-TODAY()</f>
        <v/>
      </c>
      <c r="S3236" s="14">
        <f>IF(N3236="Sí","🟢 Pagado",IF(R3236&lt;0,"🔴 Vencido",IF(R3236&lt;=7,"🟡 Por vencer","")))</f>
        <v/>
      </c>
      <c r="T3236" s="88" t="n"/>
      <c r="U3236" s="89" t="n"/>
      <c r="V3236" s="89" t="n"/>
      <c r="W3236" s="89" t="n"/>
      <c r="X3236" s="87" t="n"/>
    </row>
    <row r="3237">
      <c r="A3237" s="13" t="n"/>
      <c r="B3237" s="14" t="n"/>
      <c r="C3237" s="14" t="n"/>
      <c r="D3237" s="14" t="n"/>
      <c r="E3237" s="13" t="n"/>
      <c r="F3237" s="13" t="n"/>
      <c r="G3237" s="14" t="n"/>
      <c r="H3237" s="15" t="n"/>
      <c r="I3237" s="15" t="n"/>
      <c r="J3237" s="40" t="n"/>
      <c r="K3237" s="15" t="n"/>
      <c r="L3237" s="15" t="n"/>
      <c r="M3237" s="15" t="n"/>
      <c r="N3237" s="14" t="n"/>
      <c r="O3237" s="13" t="n"/>
      <c r="P3237" s="14" t="n"/>
      <c r="Q3237" s="15">
        <f>IF(N3237="Sí",0,H3237-I3237-K3237)</f>
        <v/>
      </c>
      <c r="R3237" s="14">
        <f>F3237-TODAY()</f>
        <v/>
      </c>
      <c r="S3237" s="14">
        <f>IF(N3237="Sí","🟢 Pagado",IF(R3237&lt;0,"🔴 Vencido",IF(R3237&lt;=7,"🟡 Por vencer","")))</f>
        <v/>
      </c>
      <c r="T3237" s="88" t="n"/>
      <c r="U3237" s="89" t="n"/>
      <c r="V3237" s="89" t="n"/>
      <c r="W3237" s="89" t="n"/>
      <c r="X3237" s="87" t="n"/>
    </row>
    <row r="3238">
      <c r="A3238" s="13" t="n"/>
      <c r="B3238" s="14" t="n"/>
      <c r="C3238" s="14" t="n"/>
      <c r="D3238" s="14" t="n"/>
      <c r="E3238" s="13" t="n"/>
      <c r="F3238" s="13" t="n"/>
      <c r="G3238" s="14" t="n"/>
      <c r="H3238" s="15" t="n"/>
      <c r="I3238" s="15" t="n"/>
      <c r="J3238" s="40" t="n"/>
      <c r="K3238" s="15" t="n"/>
      <c r="L3238" s="15" t="n"/>
      <c r="M3238" s="15" t="n"/>
      <c r="N3238" s="14" t="n"/>
      <c r="O3238" s="13" t="n"/>
      <c r="P3238" s="14" t="n"/>
      <c r="Q3238" s="15">
        <f>IF(N3238="Sí",0,H3238-I3238-K3238)</f>
        <v/>
      </c>
      <c r="R3238" s="14">
        <f>F3238-TODAY()</f>
        <v/>
      </c>
      <c r="S3238" s="14">
        <f>IF(N3238="Sí","🟢 Pagado",IF(R3238&lt;0,"🔴 Vencido",IF(R3238&lt;=7,"🟡 Por vencer","")))</f>
        <v/>
      </c>
      <c r="T3238" s="88" t="n"/>
      <c r="U3238" s="89" t="n"/>
      <c r="V3238" s="89" t="n"/>
      <c r="W3238" s="89" t="n"/>
      <c r="X3238" s="87" t="n"/>
    </row>
    <row r="3239">
      <c r="A3239" s="13" t="n"/>
      <c r="B3239" s="14" t="n"/>
      <c r="C3239" s="14" t="n"/>
      <c r="D3239" s="14" t="n"/>
      <c r="E3239" s="13" t="n"/>
      <c r="F3239" s="13" t="n"/>
      <c r="G3239" s="14" t="n"/>
      <c r="H3239" s="15" t="n"/>
      <c r="I3239" s="15" t="n"/>
      <c r="J3239" s="40" t="n"/>
      <c r="K3239" s="15" t="n"/>
      <c r="L3239" s="15" t="n"/>
      <c r="M3239" s="15" t="n"/>
      <c r="N3239" s="14" t="n"/>
      <c r="O3239" s="13" t="n"/>
      <c r="P3239" s="14" t="n"/>
      <c r="Q3239" s="15">
        <f>IF(N3239="Sí",0,H3239-I3239-K3239)</f>
        <v/>
      </c>
      <c r="R3239" s="14">
        <f>F3239-TODAY()</f>
        <v/>
      </c>
      <c r="S3239" s="14">
        <f>IF(N3239="Sí","🟢 Pagado",IF(R3239&lt;0,"🔴 Vencido",IF(R3239&lt;=7,"🟡 Por vencer","")))</f>
        <v/>
      </c>
      <c r="T3239" s="88" t="n"/>
      <c r="U3239" s="89" t="n"/>
      <c r="V3239" s="89" t="n"/>
      <c r="W3239" s="89" t="n"/>
      <c r="X3239" s="87" t="n"/>
    </row>
    <row r="3240">
      <c r="A3240" s="13" t="n"/>
      <c r="B3240" s="14" t="n"/>
      <c r="C3240" s="14" t="n"/>
      <c r="D3240" s="14" t="n"/>
      <c r="E3240" s="13" t="n"/>
      <c r="F3240" s="13" t="n"/>
      <c r="G3240" s="14" t="n"/>
      <c r="H3240" s="15" t="n"/>
      <c r="I3240" s="15" t="n"/>
      <c r="J3240" s="40" t="n"/>
      <c r="K3240" s="15" t="n"/>
      <c r="L3240" s="15" t="n"/>
      <c r="M3240" s="15" t="n"/>
      <c r="N3240" s="14" t="n"/>
      <c r="O3240" s="13" t="n"/>
      <c r="P3240" s="14" t="n"/>
      <c r="Q3240" s="15">
        <f>IF(N3240="Sí",0,H3240-I3240-K3240)</f>
        <v/>
      </c>
      <c r="R3240" s="14">
        <f>F3240-TODAY()</f>
        <v/>
      </c>
      <c r="S3240" s="14">
        <f>IF(N3240="Sí","🟢 Pagado",IF(R3240&lt;0,"🔴 Vencido",IF(R3240&lt;=7,"🟡 Por vencer","")))</f>
        <v/>
      </c>
      <c r="T3240" s="88" t="n"/>
      <c r="U3240" s="89" t="n"/>
      <c r="V3240" s="89" t="n"/>
      <c r="W3240" s="89" t="n"/>
      <c r="X3240" s="87" t="n"/>
    </row>
    <row r="3241">
      <c r="A3241" s="13" t="n"/>
      <c r="B3241" s="14" t="n"/>
      <c r="C3241" s="14" t="n"/>
      <c r="D3241" s="14" t="n"/>
      <c r="E3241" s="13" t="n"/>
      <c r="F3241" s="13" t="n"/>
      <c r="G3241" s="14" t="n"/>
      <c r="H3241" s="15" t="n"/>
      <c r="I3241" s="15" t="n"/>
      <c r="J3241" s="40" t="n"/>
      <c r="K3241" s="15" t="n"/>
      <c r="L3241" s="15" t="n"/>
      <c r="M3241" s="15" t="n"/>
      <c r="N3241" s="14" t="n"/>
      <c r="O3241" s="13" t="n"/>
      <c r="P3241" s="14" t="n"/>
      <c r="Q3241" s="15">
        <f>IF(N3241="Sí",0,H3241-I3241-K3241)</f>
        <v/>
      </c>
      <c r="R3241" s="14">
        <f>F3241-TODAY()</f>
        <v/>
      </c>
      <c r="S3241" s="14">
        <f>IF(N3241="Sí","🟢 Pagado",IF(R3241&lt;0,"🔴 Vencido",IF(R3241&lt;=7,"🟡 Por vencer","")))</f>
        <v/>
      </c>
      <c r="T3241" s="88" t="n"/>
      <c r="U3241" s="89" t="n"/>
      <c r="V3241" s="89" t="n"/>
      <c r="W3241" s="89" t="n"/>
      <c r="X3241" s="87" t="n"/>
    </row>
    <row r="3242">
      <c r="A3242" s="13" t="n"/>
      <c r="B3242" s="14" t="n"/>
      <c r="C3242" s="14" t="n"/>
      <c r="D3242" s="14" t="n"/>
      <c r="E3242" s="13" t="n"/>
      <c r="F3242" s="13" t="n"/>
      <c r="G3242" s="14" t="n"/>
      <c r="H3242" s="15" t="n"/>
      <c r="I3242" s="15" t="n"/>
      <c r="J3242" s="40" t="n"/>
      <c r="K3242" s="15" t="n"/>
      <c r="L3242" s="15" t="n"/>
      <c r="M3242" s="15" t="n"/>
      <c r="N3242" s="14" t="n"/>
      <c r="O3242" s="13" t="n"/>
      <c r="P3242" s="14" t="n"/>
      <c r="Q3242" s="15">
        <f>IF(N3242="Sí",0,H3242-I3242-K3242)</f>
        <v/>
      </c>
      <c r="R3242" s="14">
        <f>F3242-TODAY()</f>
        <v/>
      </c>
      <c r="S3242" s="14">
        <f>IF(N3242="Sí","🟢 Pagado",IF(R3242&lt;0,"🔴 Vencido",IF(R3242&lt;=7,"🟡 Por vencer","")))</f>
        <v/>
      </c>
      <c r="T3242" s="88" t="n"/>
      <c r="U3242" s="89" t="n"/>
      <c r="V3242" s="89" t="n"/>
      <c r="W3242" s="89" t="n"/>
      <c r="X3242" s="87" t="n"/>
    </row>
    <row r="3243">
      <c r="A3243" s="13" t="n"/>
      <c r="B3243" s="14" t="n"/>
      <c r="C3243" s="14" t="n"/>
      <c r="D3243" s="14" t="n"/>
      <c r="E3243" s="13" t="n"/>
      <c r="F3243" s="13" t="n"/>
      <c r="G3243" s="14" t="n"/>
      <c r="H3243" s="15" t="n"/>
      <c r="I3243" s="15" t="n"/>
      <c r="J3243" s="40" t="n"/>
      <c r="K3243" s="15" t="n"/>
      <c r="L3243" s="15" t="n"/>
      <c r="M3243" s="15" t="n"/>
      <c r="N3243" s="14" t="n"/>
      <c r="O3243" s="13" t="n"/>
      <c r="P3243" s="14" t="n"/>
      <c r="Q3243" s="15">
        <f>IF(N3243="Sí",0,H3243-I3243-K3243)</f>
        <v/>
      </c>
      <c r="R3243" s="14">
        <f>F3243-TODAY()</f>
        <v/>
      </c>
      <c r="S3243" s="14">
        <f>IF(N3243="Sí","🟢 Pagado",IF(R3243&lt;0,"🔴 Vencido",IF(R3243&lt;=7,"🟡 Por vencer","")))</f>
        <v/>
      </c>
      <c r="T3243" s="88" t="n"/>
      <c r="U3243" s="89" t="n"/>
      <c r="V3243" s="89" t="n"/>
      <c r="W3243" s="89" t="n"/>
      <c r="X3243" s="87" t="n"/>
    </row>
    <row r="3244">
      <c r="A3244" s="13" t="n"/>
      <c r="B3244" s="14" t="n"/>
      <c r="C3244" s="14" t="n"/>
      <c r="D3244" s="14" t="n"/>
      <c r="E3244" s="13" t="n"/>
      <c r="F3244" s="13" t="n"/>
      <c r="G3244" s="14" t="n"/>
      <c r="H3244" s="15" t="n"/>
      <c r="I3244" s="15" t="n"/>
      <c r="J3244" s="40" t="n"/>
      <c r="K3244" s="15" t="n"/>
      <c r="L3244" s="15" t="n"/>
      <c r="M3244" s="15" t="n"/>
      <c r="N3244" s="14" t="n"/>
      <c r="O3244" s="13" t="n"/>
      <c r="P3244" s="14" t="n"/>
      <c r="Q3244" s="15">
        <f>IF(N3244="Sí",0,H3244-I3244-K3244)</f>
        <v/>
      </c>
      <c r="R3244" s="14">
        <f>F3244-TODAY()</f>
        <v/>
      </c>
      <c r="S3244" s="14">
        <f>IF(N3244="Sí","🟢 Pagado",IF(R3244&lt;0,"🔴 Vencido",IF(R3244&lt;=7,"🟡 Por vencer","")))</f>
        <v/>
      </c>
      <c r="T3244" s="88" t="n"/>
      <c r="U3244" s="89" t="n"/>
      <c r="V3244" s="89" t="n"/>
      <c r="W3244" s="89" t="n"/>
      <c r="X3244" s="87" t="n"/>
    </row>
    <row r="3245">
      <c r="A3245" s="13" t="n"/>
      <c r="B3245" s="14" t="n"/>
      <c r="C3245" s="14" t="n"/>
      <c r="D3245" s="14" t="n"/>
      <c r="E3245" s="13" t="n"/>
      <c r="F3245" s="13" t="n"/>
      <c r="G3245" s="14" t="n"/>
      <c r="H3245" s="15" t="n"/>
      <c r="I3245" s="15" t="n"/>
      <c r="J3245" s="40" t="n"/>
      <c r="K3245" s="15" t="n"/>
      <c r="L3245" s="15" t="n"/>
      <c r="M3245" s="15" t="n"/>
      <c r="N3245" s="14" t="n"/>
      <c r="O3245" s="13" t="n"/>
      <c r="P3245" s="14" t="n"/>
      <c r="Q3245" s="15">
        <f>IF(N3245="Sí",0,H3245-I3245-K3245)</f>
        <v/>
      </c>
      <c r="R3245" s="14">
        <f>F3245-TODAY()</f>
        <v/>
      </c>
      <c r="S3245" s="14">
        <f>IF(N3245="Sí","🟢 Pagado",IF(R3245&lt;0,"🔴 Vencido",IF(R3245&lt;=7,"🟡 Por vencer","")))</f>
        <v/>
      </c>
      <c r="T3245" s="88" t="n"/>
      <c r="U3245" s="89" t="n"/>
      <c r="V3245" s="89" t="n"/>
      <c r="W3245" s="89" t="n"/>
      <c r="X3245" s="87" t="n"/>
    </row>
    <row r="3246">
      <c r="A3246" s="13" t="n"/>
      <c r="B3246" s="14" t="n"/>
      <c r="C3246" s="14" t="n"/>
      <c r="D3246" s="14" t="n"/>
      <c r="E3246" s="13" t="n"/>
      <c r="F3246" s="13" t="n"/>
      <c r="G3246" s="14" t="n"/>
      <c r="H3246" s="15" t="n"/>
      <c r="I3246" s="15" t="n"/>
      <c r="J3246" s="40" t="n"/>
      <c r="K3246" s="15" t="n"/>
      <c r="L3246" s="15" t="n"/>
      <c r="M3246" s="15" t="n"/>
      <c r="N3246" s="14" t="n"/>
      <c r="O3246" s="13" t="n"/>
      <c r="P3246" s="14" t="n"/>
      <c r="Q3246" s="15">
        <f>IF(N3246="Sí",0,H3246-I3246-K3246)</f>
        <v/>
      </c>
      <c r="R3246" s="14">
        <f>F3246-TODAY()</f>
        <v/>
      </c>
      <c r="S3246" s="14">
        <f>IF(N3246="Sí","🟢 Pagado",IF(R3246&lt;0,"🔴 Vencido",IF(R3246&lt;=7,"🟡 Por vencer","")))</f>
        <v/>
      </c>
      <c r="T3246" s="88" t="n"/>
      <c r="U3246" s="89" t="n"/>
      <c r="V3246" s="89" t="n"/>
      <c r="W3246" s="89" t="n"/>
      <c r="X3246" s="87" t="n"/>
    </row>
    <row r="3247">
      <c r="A3247" s="13" t="n"/>
      <c r="B3247" s="14" t="n"/>
      <c r="C3247" s="14" t="n"/>
      <c r="D3247" s="14" t="n"/>
      <c r="E3247" s="13" t="n"/>
      <c r="F3247" s="13" t="n"/>
      <c r="G3247" s="14" t="n"/>
      <c r="H3247" s="15" t="n"/>
      <c r="I3247" s="15" t="n"/>
      <c r="J3247" s="40" t="n"/>
      <c r="K3247" s="15" t="n"/>
      <c r="L3247" s="15" t="n"/>
      <c r="M3247" s="15" t="n"/>
      <c r="N3247" s="14" t="n"/>
      <c r="O3247" s="13" t="n"/>
      <c r="P3247" s="14" t="n"/>
      <c r="Q3247" s="15">
        <f>IF(N3247="Sí",0,H3247-I3247-K3247)</f>
        <v/>
      </c>
      <c r="R3247" s="14">
        <f>F3247-TODAY()</f>
        <v/>
      </c>
      <c r="S3247" s="14">
        <f>IF(N3247="Sí","🟢 Pagado",IF(R3247&lt;0,"🔴 Vencido",IF(R3247&lt;=7,"🟡 Por vencer","")))</f>
        <v/>
      </c>
      <c r="T3247" s="88" t="n"/>
      <c r="U3247" s="89" t="n"/>
      <c r="V3247" s="89" t="n"/>
      <c r="W3247" s="89" t="n"/>
      <c r="X3247" s="87" t="n"/>
    </row>
    <row r="3248">
      <c r="A3248" s="13" t="n"/>
      <c r="B3248" s="14" t="n"/>
      <c r="C3248" s="14" t="n"/>
      <c r="D3248" s="14" t="n"/>
      <c r="E3248" s="13" t="n"/>
      <c r="F3248" s="13" t="n"/>
      <c r="G3248" s="14" t="n"/>
      <c r="H3248" s="15" t="n"/>
      <c r="I3248" s="15" t="n"/>
      <c r="J3248" s="40" t="n"/>
      <c r="K3248" s="15" t="n"/>
      <c r="L3248" s="15" t="n"/>
      <c r="M3248" s="15" t="n"/>
      <c r="N3248" s="14" t="n"/>
      <c r="O3248" s="13" t="n"/>
      <c r="P3248" s="14" t="n"/>
      <c r="Q3248" s="15">
        <f>IF(N3248="Sí",0,H3248-I3248-K3248)</f>
        <v/>
      </c>
      <c r="R3248" s="14">
        <f>F3248-TODAY()</f>
        <v/>
      </c>
      <c r="S3248" s="14">
        <f>IF(N3248="Sí","🟢 Pagado",IF(R3248&lt;0,"🔴 Vencido",IF(R3248&lt;=7,"🟡 Por vencer","")))</f>
        <v/>
      </c>
      <c r="T3248" s="88" t="n"/>
      <c r="U3248" s="89" t="n"/>
      <c r="V3248" s="89" t="n"/>
      <c r="W3248" s="89" t="n"/>
      <c r="X3248" s="87" t="n"/>
    </row>
    <row r="3249">
      <c r="A3249" s="13" t="n"/>
      <c r="B3249" s="14" t="n"/>
      <c r="C3249" s="14" t="n"/>
      <c r="D3249" s="14" t="n"/>
      <c r="E3249" s="13" t="n"/>
      <c r="F3249" s="13" t="n"/>
      <c r="G3249" s="14" t="n"/>
      <c r="H3249" s="15" t="n"/>
      <c r="I3249" s="15" t="n"/>
      <c r="J3249" s="40" t="n"/>
      <c r="K3249" s="15" t="n"/>
      <c r="L3249" s="15" t="n"/>
      <c r="M3249" s="15" t="n"/>
      <c r="N3249" s="14" t="n"/>
      <c r="O3249" s="13" t="n"/>
      <c r="P3249" s="14" t="n"/>
      <c r="Q3249" s="15">
        <f>IF(N3249="Sí",0,H3249-I3249-K3249)</f>
        <v/>
      </c>
      <c r="R3249" s="14">
        <f>F3249-TODAY()</f>
        <v/>
      </c>
      <c r="S3249" s="14">
        <f>IF(N3249="Sí","🟢 Pagado",IF(R3249&lt;0,"🔴 Vencido",IF(R3249&lt;=7,"🟡 Por vencer","")))</f>
        <v/>
      </c>
      <c r="T3249" s="88" t="n"/>
      <c r="U3249" s="89" t="n"/>
      <c r="V3249" s="89" t="n"/>
      <c r="W3249" s="89" t="n"/>
      <c r="X3249" s="87" t="n"/>
    </row>
    <row r="3250">
      <c r="A3250" s="13" t="n"/>
      <c r="B3250" s="14" t="n"/>
      <c r="C3250" s="14" t="n"/>
      <c r="D3250" s="14" t="n"/>
      <c r="E3250" s="13" t="n"/>
      <c r="F3250" s="13" t="n"/>
      <c r="G3250" s="14" t="n"/>
      <c r="H3250" s="15" t="n"/>
      <c r="I3250" s="15" t="n"/>
      <c r="J3250" s="40" t="n"/>
      <c r="K3250" s="15" t="n"/>
      <c r="L3250" s="15" t="n"/>
      <c r="M3250" s="15" t="n"/>
      <c r="N3250" s="14" t="n"/>
      <c r="O3250" s="13" t="n"/>
      <c r="P3250" s="14" t="n"/>
      <c r="Q3250" s="15">
        <f>IF(N3250="Sí",0,H3250-I3250-K3250)</f>
        <v/>
      </c>
      <c r="R3250" s="14">
        <f>F3250-TODAY()</f>
        <v/>
      </c>
      <c r="S3250" s="14">
        <f>IF(N3250="Sí","🟢 Pagado",IF(R3250&lt;0,"🔴 Vencido",IF(R3250&lt;=7,"🟡 Por vencer","")))</f>
        <v/>
      </c>
      <c r="T3250" s="88" t="n"/>
      <c r="U3250" s="89" t="n"/>
      <c r="V3250" s="89" t="n"/>
      <c r="W3250" s="89" t="n"/>
      <c r="X3250" s="87" t="n"/>
    </row>
    <row r="3251">
      <c r="A3251" s="13" t="n"/>
      <c r="B3251" s="14" t="n"/>
      <c r="C3251" s="14" t="n"/>
      <c r="D3251" s="14" t="n"/>
      <c r="E3251" s="13" t="n"/>
      <c r="F3251" s="13" t="n"/>
      <c r="G3251" s="14" t="n"/>
      <c r="H3251" s="15" t="n"/>
      <c r="I3251" s="15" t="n"/>
      <c r="J3251" s="40" t="n"/>
      <c r="K3251" s="15" t="n"/>
      <c r="L3251" s="15" t="n"/>
      <c r="M3251" s="15" t="n"/>
      <c r="N3251" s="14" t="n"/>
      <c r="O3251" s="13" t="n"/>
      <c r="P3251" s="14" t="n"/>
      <c r="Q3251" s="15">
        <f>IF(N3251="Sí",0,H3251-I3251-K3251)</f>
        <v/>
      </c>
      <c r="R3251" s="14">
        <f>F3251-TODAY()</f>
        <v/>
      </c>
      <c r="S3251" s="14">
        <f>IF(N3251="Sí","🟢 Pagado",IF(R3251&lt;0,"🔴 Vencido",IF(R3251&lt;=7,"🟡 Por vencer","")))</f>
        <v/>
      </c>
      <c r="T3251" s="88" t="n"/>
      <c r="U3251" s="89" t="n"/>
      <c r="V3251" s="89" t="n"/>
      <c r="W3251" s="89" t="n"/>
      <c r="X3251" s="87" t="n"/>
    </row>
    <row r="3252">
      <c r="A3252" s="13" t="n"/>
      <c r="B3252" s="14" t="n"/>
      <c r="C3252" s="14" t="n"/>
      <c r="D3252" s="14" t="n"/>
      <c r="E3252" s="13" t="n"/>
      <c r="F3252" s="13" t="n"/>
      <c r="G3252" s="14" t="n"/>
      <c r="H3252" s="15" t="n"/>
      <c r="I3252" s="15" t="n"/>
      <c r="J3252" s="40" t="n"/>
      <c r="K3252" s="15" t="n"/>
      <c r="L3252" s="15" t="n"/>
      <c r="M3252" s="15" t="n"/>
      <c r="N3252" s="14" t="n"/>
      <c r="O3252" s="13" t="n"/>
      <c r="P3252" s="14" t="n"/>
      <c r="Q3252" s="15">
        <f>IF(N3252="Sí",0,H3252-I3252-K3252)</f>
        <v/>
      </c>
      <c r="R3252" s="14">
        <f>F3252-TODAY()</f>
        <v/>
      </c>
      <c r="S3252" s="14">
        <f>IF(N3252="Sí","🟢 Pagado",IF(R3252&lt;0,"🔴 Vencido",IF(R3252&lt;=7,"🟡 Por vencer","")))</f>
        <v/>
      </c>
      <c r="T3252" s="88" t="n"/>
      <c r="U3252" s="89" t="n"/>
      <c r="V3252" s="89" t="n"/>
      <c r="W3252" s="89" t="n"/>
      <c r="X3252" s="87" t="n"/>
    </row>
    <row r="3253">
      <c r="A3253" s="13" t="n"/>
      <c r="B3253" s="14" t="n"/>
      <c r="C3253" s="14" t="n"/>
      <c r="D3253" s="14" t="n"/>
      <c r="E3253" s="13" t="n"/>
      <c r="F3253" s="13" t="n"/>
      <c r="G3253" s="14" t="n"/>
      <c r="H3253" s="15" t="n"/>
      <c r="I3253" s="15" t="n"/>
      <c r="J3253" s="40" t="n"/>
      <c r="K3253" s="15" t="n"/>
      <c r="L3253" s="15" t="n"/>
      <c r="M3253" s="15" t="n"/>
      <c r="N3253" s="14" t="n"/>
      <c r="O3253" s="13" t="n"/>
      <c r="P3253" s="14" t="n"/>
      <c r="Q3253" s="15">
        <f>IF(N3253="Sí",0,H3253-I3253-K3253)</f>
        <v/>
      </c>
      <c r="R3253" s="14">
        <f>F3253-TODAY()</f>
        <v/>
      </c>
      <c r="S3253" s="14">
        <f>IF(N3253="Sí","🟢 Pagado",IF(R3253&lt;0,"🔴 Vencido",IF(R3253&lt;=7,"🟡 Por vencer","")))</f>
        <v/>
      </c>
      <c r="T3253" s="88" t="n"/>
      <c r="U3253" s="89" t="n"/>
      <c r="V3253" s="89" t="n"/>
      <c r="W3253" s="89" t="n"/>
      <c r="X3253" s="87" t="n"/>
    </row>
    <row r="3254">
      <c r="A3254" s="13" t="n"/>
      <c r="B3254" s="14" t="n"/>
      <c r="C3254" s="14" t="n"/>
      <c r="D3254" s="14" t="n"/>
      <c r="E3254" s="13" t="n"/>
      <c r="F3254" s="13" t="n"/>
      <c r="G3254" s="14" t="n"/>
      <c r="H3254" s="15" t="n"/>
      <c r="I3254" s="15" t="n"/>
      <c r="J3254" s="40" t="n"/>
      <c r="K3254" s="15" t="n"/>
      <c r="L3254" s="15" t="n"/>
      <c r="M3254" s="15" t="n"/>
      <c r="N3254" s="14" t="n"/>
      <c r="O3254" s="13" t="n"/>
      <c r="P3254" s="14" t="n"/>
      <c r="Q3254" s="15">
        <f>IF(N3254="Sí",0,H3254-I3254-K3254)</f>
        <v/>
      </c>
      <c r="R3254" s="14">
        <f>F3254-TODAY()</f>
        <v/>
      </c>
      <c r="S3254" s="14">
        <f>IF(N3254="Sí","🟢 Pagado",IF(R3254&lt;0,"🔴 Vencido",IF(R3254&lt;=7,"🟡 Por vencer","")))</f>
        <v/>
      </c>
      <c r="T3254" s="88" t="n"/>
      <c r="U3254" s="89" t="n"/>
      <c r="V3254" s="89" t="n"/>
      <c r="W3254" s="89" t="n"/>
      <c r="X3254" s="87" t="n"/>
    </row>
    <row r="3255">
      <c r="A3255" s="13" t="n"/>
      <c r="B3255" s="14" t="n"/>
      <c r="C3255" s="14" t="n"/>
      <c r="D3255" s="14" t="n"/>
      <c r="E3255" s="13" t="n"/>
      <c r="F3255" s="13" t="n"/>
      <c r="G3255" s="14" t="n"/>
      <c r="H3255" s="15" t="n"/>
      <c r="I3255" s="15" t="n"/>
      <c r="J3255" s="40" t="n"/>
      <c r="K3255" s="15" t="n"/>
      <c r="L3255" s="15" t="n"/>
      <c r="M3255" s="15" t="n"/>
      <c r="N3255" s="14" t="n"/>
      <c r="O3255" s="13" t="n"/>
      <c r="P3255" s="14" t="n"/>
      <c r="Q3255" s="15">
        <f>IF(N3255="Sí",0,H3255-I3255-K3255)</f>
        <v/>
      </c>
      <c r="R3255" s="14">
        <f>F3255-TODAY()</f>
        <v/>
      </c>
      <c r="S3255" s="14">
        <f>IF(N3255="Sí","🟢 Pagado",IF(R3255&lt;0,"🔴 Vencido",IF(R3255&lt;=7,"🟡 Por vencer","")))</f>
        <v/>
      </c>
      <c r="T3255" s="88" t="n"/>
      <c r="U3255" s="89" t="n"/>
      <c r="V3255" s="89" t="n"/>
      <c r="W3255" s="89" t="n"/>
      <c r="X3255" s="87" t="n"/>
    </row>
    <row r="3256">
      <c r="A3256" s="13" t="n"/>
      <c r="B3256" s="14" t="n"/>
      <c r="C3256" s="14" t="n"/>
      <c r="D3256" s="14" t="n"/>
      <c r="E3256" s="13" t="n"/>
      <c r="F3256" s="13" t="n"/>
      <c r="G3256" s="14" t="n"/>
      <c r="H3256" s="15" t="n"/>
      <c r="I3256" s="15" t="n"/>
      <c r="J3256" s="40" t="n"/>
      <c r="K3256" s="15" t="n"/>
      <c r="L3256" s="15" t="n"/>
      <c r="M3256" s="15" t="n"/>
      <c r="N3256" s="14" t="n"/>
      <c r="O3256" s="13" t="n"/>
      <c r="P3256" s="14" t="n"/>
      <c r="Q3256" s="15">
        <f>IF(N3256="Sí",0,H3256-I3256-K3256)</f>
        <v/>
      </c>
      <c r="R3256" s="14">
        <f>F3256-TODAY()</f>
        <v/>
      </c>
      <c r="S3256" s="14">
        <f>IF(N3256="Sí","🟢 Pagado",IF(R3256&lt;0,"🔴 Vencido",IF(R3256&lt;=7,"🟡 Por vencer","")))</f>
        <v/>
      </c>
      <c r="T3256" s="88" t="n"/>
      <c r="U3256" s="89" t="n"/>
      <c r="V3256" s="89" t="n"/>
      <c r="W3256" s="89" t="n"/>
      <c r="X3256" s="87" t="n"/>
    </row>
    <row r="3257">
      <c r="A3257" s="13" t="n"/>
      <c r="B3257" s="14" t="n"/>
      <c r="C3257" s="14" t="n"/>
      <c r="D3257" s="14" t="n"/>
      <c r="E3257" s="13" t="n"/>
      <c r="F3257" s="13" t="n"/>
      <c r="G3257" s="14" t="n"/>
      <c r="H3257" s="15" t="n"/>
      <c r="I3257" s="15" t="n"/>
      <c r="J3257" s="40" t="n"/>
      <c r="K3257" s="15" t="n"/>
      <c r="L3257" s="15" t="n"/>
      <c r="M3257" s="15" t="n"/>
      <c r="N3257" s="14" t="n"/>
      <c r="O3257" s="13" t="n"/>
      <c r="P3257" s="14" t="n"/>
      <c r="Q3257" s="15">
        <f>IF(N3257="Sí",0,H3257-I3257-K3257)</f>
        <v/>
      </c>
      <c r="R3257" s="14">
        <f>F3257-TODAY()</f>
        <v/>
      </c>
      <c r="S3257" s="14">
        <f>IF(N3257="Sí","🟢 Pagado",IF(R3257&lt;0,"🔴 Vencido",IF(R3257&lt;=7,"🟡 Por vencer","")))</f>
        <v/>
      </c>
      <c r="T3257" s="88" t="n"/>
      <c r="U3257" s="89" t="n"/>
      <c r="V3257" s="89" t="n"/>
      <c r="W3257" s="89" t="n"/>
      <c r="X3257" s="87" t="n"/>
    </row>
    <row r="3258">
      <c r="A3258" s="13" t="n"/>
      <c r="B3258" s="14" t="n"/>
      <c r="C3258" s="14" t="n"/>
      <c r="D3258" s="14" t="n"/>
      <c r="E3258" s="13" t="n"/>
      <c r="F3258" s="13" t="n"/>
      <c r="G3258" s="14" t="n"/>
      <c r="H3258" s="15" t="n"/>
      <c r="I3258" s="15" t="n"/>
      <c r="J3258" s="40" t="n"/>
      <c r="K3258" s="15" t="n"/>
      <c r="L3258" s="15" t="n"/>
      <c r="M3258" s="15" t="n"/>
      <c r="N3258" s="14" t="n"/>
      <c r="O3258" s="13" t="n"/>
      <c r="P3258" s="14" t="n"/>
      <c r="Q3258" s="15">
        <f>IF(N3258="Sí",0,H3258-I3258-K3258)</f>
        <v/>
      </c>
      <c r="R3258" s="14">
        <f>F3258-TODAY()</f>
        <v/>
      </c>
      <c r="S3258" s="14">
        <f>IF(N3258="Sí","🟢 Pagado",IF(R3258&lt;0,"🔴 Vencido",IF(R3258&lt;=7,"🟡 Por vencer","")))</f>
        <v/>
      </c>
      <c r="T3258" s="88" t="n"/>
      <c r="U3258" s="89" t="n"/>
      <c r="V3258" s="89" t="n"/>
      <c r="W3258" s="89" t="n"/>
      <c r="X3258" s="87" t="n"/>
    </row>
    <row r="3259">
      <c r="A3259" s="13" t="n"/>
      <c r="B3259" s="14" t="n"/>
      <c r="C3259" s="14" t="n"/>
      <c r="D3259" s="14" t="n"/>
      <c r="E3259" s="13" t="n"/>
      <c r="F3259" s="13" t="n"/>
      <c r="G3259" s="14" t="n"/>
      <c r="H3259" s="15" t="n"/>
      <c r="I3259" s="15" t="n"/>
      <c r="J3259" s="40" t="n"/>
      <c r="K3259" s="15" t="n"/>
      <c r="L3259" s="15" t="n"/>
      <c r="M3259" s="15" t="n"/>
      <c r="N3259" s="14" t="n"/>
      <c r="O3259" s="13" t="n"/>
      <c r="P3259" s="14" t="n"/>
      <c r="Q3259" s="15">
        <f>IF(N3259="Sí",0,H3259-I3259-K3259)</f>
        <v/>
      </c>
      <c r="R3259" s="14">
        <f>F3259-TODAY()</f>
        <v/>
      </c>
      <c r="S3259" s="14">
        <f>IF(N3259="Sí","🟢 Pagado",IF(R3259&lt;0,"🔴 Vencido",IF(R3259&lt;=7,"🟡 Por vencer","")))</f>
        <v/>
      </c>
      <c r="T3259" s="88" t="n"/>
      <c r="U3259" s="89" t="n"/>
      <c r="V3259" s="89" t="n"/>
      <c r="W3259" s="89" t="n"/>
      <c r="X3259" s="87" t="n"/>
    </row>
    <row r="3260">
      <c r="A3260" s="13" t="n"/>
      <c r="B3260" s="14" t="n"/>
      <c r="C3260" s="14" t="n"/>
      <c r="D3260" s="14" t="n"/>
      <c r="E3260" s="13" t="n"/>
      <c r="F3260" s="13" t="n"/>
      <c r="G3260" s="14" t="n"/>
      <c r="H3260" s="15" t="n"/>
      <c r="I3260" s="15" t="n"/>
      <c r="J3260" s="40" t="n"/>
      <c r="K3260" s="15" t="n"/>
      <c r="L3260" s="15" t="n"/>
      <c r="M3260" s="15" t="n"/>
      <c r="N3260" s="14" t="n"/>
      <c r="O3260" s="13" t="n"/>
      <c r="P3260" s="14" t="n"/>
      <c r="Q3260" s="15">
        <f>IF(N3260="Sí",0,H3260-I3260-K3260)</f>
        <v/>
      </c>
      <c r="R3260" s="14">
        <f>F3260-TODAY()</f>
        <v/>
      </c>
      <c r="S3260" s="14">
        <f>IF(N3260="Sí","🟢 Pagado",IF(R3260&lt;0,"🔴 Vencido",IF(R3260&lt;=7,"🟡 Por vencer","")))</f>
        <v/>
      </c>
      <c r="T3260" s="88" t="n"/>
      <c r="U3260" s="89" t="n"/>
      <c r="V3260" s="89" t="n"/>
      <c r="W3260" s="89" t="n"/>
      <c r="X3260" s="87" t="n"/>
    </row>
    <row r="3261">
      <c r="A3261" s="13" t="n"/>
      <c r="B3261" s="14" t="n"/>
      <c r="C3261" s="14" t="n"/>
      <c r="D3261" s="14" t="n"/>
      <c r="E3261" s="13" t="n"/>
      <c r="F3261" s="13" t="n"/>
      <c r="G3261" s="14" t="n"/>
      <c r="H3261" s="15" t="n"/>
      <c r="I3261" s="15" t="n"/>
      <c r="J3261" s="40" t="n"/>
      <c r="K3261" s="15" t="n"/>
      <c r="L3261" s="15" t="n"/>
      <c r="M3261" s="15" t="n"/>
      <c r="N3261" s="14" t="n"/>
      <c r="O3261" s="13" t="n"/>
      <c r="P3261" s="14" t="n"/>
      <c r="Q3261" s="15">
        <f>IF(N3261="Sí",0,H3261-I3261-K3261)</f>
        <v/>
      </c>
      <c r="R3261" s="14">
        <f>F3261-TODAY()</f>
        <v/>
      </c>
      <c r="S3261" s="14">
        <f>IF(N3261="Sí","🟢 Pagado",IF(R3261&lt;0,"🔴 Vencido",IF(R3261&lt;=7,"🟡 Por vencer","")))</f>
        <v/>
      </c>
      <c r="T3261" s="88" t="n"/>
      <c r="U3261" s="89" t="n"/>
      <c r="V3261" s="89" t="n"/>
      <c r="W3261" s="89" t="n"/>
      <c r="X3261" s="87" t="n"/>
    </row>
    <row r="3262">
      <c r="A3262" s="13" t="n"/>
      <c r="B3262" s="14" t="n"/>
      <c r="C3262" s="14" t="n"/>
      <c r="D3262" s="14" t="n"/>
      <c r="E3262" s="13" t="n"/>
      <c r="F3262" s="13" t="n"/>
      <c r="G3262" s="14" t="n"/>
      <c r="H3262" s="15" t="n"/>
      <c r="I3262" s="15" t="n"/>
      <c r="J3262" s="40" t="n"/>
      <c r="K3262" s="15" t="n"/>
      <c r="L3262" s="15" t="n"/>
      <c r="M3262" s="15" t="n"/>
      <c r="N3262" s="14" t="n"/>
      <c r="O3262" s="13" t="n"/>
      <c r="P3262" s="14" t="n"/>
      <c r="Q3262" s="15">
        <f>IF(N3262="Sí",0,H3262-I3262-K3262)</f>
        <v/>
      </c>
      <c r="R3262" s="14">
        <f>F3262-TODAY()</f>
        <v/>
      </c>
      <c r="S3262" s="14">
        <f>IF(N3262="Sí","🟢 Pagado",IF(R3262&lt;0,"🔴 Vencido",IF(R3262&lt;=7,"🟡 Por vencer","")))</f>
        <v/>
      </c>
      <c r="T3262" s="88" t="n"/>
      <c r="U3262" s="89" t="n"/>
      <c r="V3262" s="89" t="n"/>
      <c r="W3262" s="89" t="n"/>
      <c r="X3262" s="87" t="n"/>
    </row>
    <row r="3263">
      <c r="A3263" s="13" t="n"/>
      <c r="B3263" s="14" t="n"/>
      <c r="C3263" s="14" t="n"/>
      <c r="D3263" s="14" t="n"/>
      <c r="E3263" s="13" t="n"/>
      <c r="F3263" s="13" t="n"/>
      <c r="G3263" s="14" t="n"/>
      <c r="H3263" s="15" t="n"/>
      <c r="I3263" s="15" t="n"/>
      <c r="J3263" s="40" t="n"/>
      <c r="K3263" s="15" t="n"/>
      <c r="L3263" s="15" t="n"/>
      <c r="M3263" s="15" t="n"/>
      <c r="N3263" s="14" t="n"/>
      <c r="O3263" s="13" t="n"/>
      <c r="P3263" s="14" t="n"/>
      <c r="Q3263" s="15">
        <f>IF(N3263="Sí",0,H3263-I3263-K3263)</f>
        <v/>
      </c>
      <c r="R3263" s="14">
        <f>F3263-TODAY()</f>
        <v/>
      </c>
      <c r="S3263" s="14">
        <f>IF(N3263="Sí","🟢 Pagado",IF(R3263&lt;0,"🔴 Vencido",IF(R3263&lt;=7,"🟡 Por vencer","")))</f>
        <v/>
      </c>
      <c r="T3263" s="88" t="n"/>
      <c r="U3263" s="89" t="n"/>
      <c r="V3263" s="89" t="n"/>
      <c r="W3263" s="89" t="n"/>
      <c r="X3263" s="87" t="n"/>
    </row>
    <row r="3264">
      <c r="A3264" s="13" t="n"/>
      <c r="B3264" s="14" t="n"/>
      <c r="C3264" s="14" t="n"/>
      <c r="D3264" s="14" t="n"/>
      <c r="E3264" s="13" t="n"/>
      <c r="F3264" s="13" t="n"/>
      <c r="G3264" s="14" t="n"/>
      <c r="H3264" s="15" t="n"/>
      <c r="I3264" s="15" t="n"/>
      <c r="J3264" s="40" t="n"/>
      <c r="K3264" s="15" t="n"/>
      <c r="L3264" s="15" t="n"/>
      <c r="M3264" s="15" t="n"/>
      <c r="N3264" s="14" t="n"/>
      <c r="O3264" s="13" t="n"/>
      <c r="P3264" s="14" t="n"/>
      <c r="Q3264" s="15">
        <f>IF(N3264="Sí",0,H3264-I3264-K3264)</f>
        <v/>
      </c>
      <c r="R3264" s="14">
        <f>F3264-TODAY()</f>
        <v/>
      </c>
      <c r="S3264" s="14">
        <f>IF(N3264="Sí","🟢 Pagado",IF(R3264&lt;0,"🔴 Vencido",IF(R3264&lt;=7,"🟡 Por vencer","")))</f>
        <v/>
      </c>
      <c r="T3264" s="88" t="n"/>
      <c r="U3264" s="89" t="n"/>
      <c r="V3264" s="89" t="n"/>
      <c r="W3264" s="89" t="n"/>
      <c r="X3264" s="87" t="n"/>
    </row>
    <row r="3265">
      <c r="A3265" s="13" t="n"/>
      <c r="B3265" s="14" t="n"/>
      <c r="C3265" s="14" t="n"/>
      <c r="D3265" s="14" t="n"/>
      <c r="E3265" s="13" t="n"/>
      <c r="F3265" s="13" t="n"/>
      <c r="G3265" s="14" t="n"/>
      <c r="H3265" s="15" t="n"/>
      <c r="I3265" s="15" t="n"/>
      <c r="J3265" s="40" t="n"/>
      <c r="K3265" s="15" t="n"/>
      <c r="L3265" s="15" t="n"/>
      <c r="M3265" s="15" t="n"/>
      <c r="N3265" s="14" t="n"/>
      <c r="O3265" s="13" t="n"/>
      <c r="P3265" s="14" t="n"/>
      <c r="Q3265" s="15">
        <f>IF(N3265="Sí",0,H3265-I3265-K3265)</f>
        <v/>
      </c>
      <c r="R3265" s="14">
        <f>F3265-TODAY()</f>
        <v/>
      </c>
      <c r="S3265" s="14">
        <f>IF(N3265="Sí","🟢 Pagado",IF(R3265&lt;0,"🔴 Vencido",IF(R3265&lt;=7,"🟡 Por vencer","")))</f>
        <v/>
      </c>
      <c r="T3265" s="88" t="n"/>
      <c r="U3265" s="89" t="n"/>
      <c r="V3265" s="89" t="n"/>
      <c r="W3265" s="89" t="n"/>
      <c r="X3265" s="87" t="n"/>
    </row>
    <row r="3266">
      <c r="A3266" s="13" t="n"/>
      <c r="B3266" s="14" t="n"/>
      <c r="C3266" s="14" t="n"/>
      <c r="D3266" s="14" t="n"/>
      <c r="E3266" s="13" t="n"/>
      <c r="F3266" s="13" t="n"/>
      <c r="G3266" s="14" t="n"/>
      <c r="H3266" s="15" t="n"/>
      <c r="I3266" s="15" t="n"/>
      <c r="J3266" s="40" t="n"/>
      <c r="K3266" s="15" t="n"/>
      <c r="L3266" s="15" t="n"/>
      <c r="M3266" s="15" t="n"/>
      <c r="N3266" s="14" t="n"/>
      <c r="O3266" s="13" t="n"/>
      <c r="P3266" s="14" t="n"/>
      <c r="Q3266" s="15">
        <f>IF(N3266="Sí",0,H3266-I3266-K3266)</f>
        <v/>
      </c>
      <c r="R3266" s="14">
        <f>F3266-TODAY()</f>
        <v/>
      </c>
      <c r="S3266" s="14">
        <f>IF(N3266="Sí","🟢 Pagado",IF(R3266&lt;0,"🔴 Vencido",IF(R3266&lt;=7,"🟡 Por vencer","")))</f>
        <v/>
      </c>
      <c r="T3266" s="88" t="n"/>
      <c r="U3266" s="89" t="n"/>
      <c r="V3266" s="89" t="n"/>
      <c r="W3266" s="89" t="n"/>
      <c r="X3266" s="87" t="n"/>
    </row>
    <row r="3267">
      <c r="A3267" s="13" t="n"/>
      <c r="B3267" s="14" t="n"/>
      <c r="C3267" s="14" t="n"/>
      <c r="D3267" s="14" t="n"/>
      <c r="E3267" s="13" t="n"/>
      <c r="F3267" s="13" t="n"/>
      <c r="G3267" s="14" t="n"/>
      <c r="H3267" s="15" t="n"/>
      <c r="I3267" s="15" t="n"/>
      <c r="J3267" s="40" t="n"/>
      <c r="K3267" s="15" t="n"/>
      <c r="L3267" s="15" t="n"/>
      <c r="M3267" s="15" t="n"/>
      <c r="N3267" s="14" t="n"/>
      <c r="O3267" s="13" t="n"/>
      <c r="P3267" s="14" t="n"/>
      <c r="Q3267" s="15">
        <f>IF(N3267="Sí",0,H3267-I3267-K3267)</f>
        <v/>
      </c>
      <c r="R3267" s="14">
        <f>F3267-TODAY()</f>
        <v/>
      </c>
      <c r="S3267" s="14">
        <f>IF(N3267="Sí","🟢 Pagado",IF(R3267&lt;0,"🔴 Vencido",IF(R3267&lt;=7,"🟡 Por vencer","")))</f>
        <v/>
      </c>
      <c r="T3267" s="88" t="n"/>
      <c r="U3267" s="89" t="n"/>
      <c r="V3267" s="89" t="n"/>
      <c r="W3267" s="89" t="n"/>
      <c r="X3267" s="87" t="n"/>
    </row>
    <row r="3268">
      <c r="A3268" s="13" t="n"/>
      <c r="B3268" s="14" t="n"/>
      <c r="C3268" s="14" t="n"/>
      <c r="D3268" s="14" t="n"/>
      <c r="E3268" s="13" t="n"/>
      <c r="F3268" s="13" t="n"/>
      <c r="G3268" s="14" t="n"/>
      <c r="H3268" s="15" t="n"/>
      <c r="I3268" s="15" t="n"/>
      <c r="J3268" s="40" t="n"/>
      <c r="K3268" s="15" t="n"/>
      <c r="L3268" s="15" t="n"/>
      <c r="M3268" s="15" t="n"/>
      <c r="N3268" s="14" t="n"/>
      <c r="O3268" s="13" t="n"/>
      <c r="P3268" s="14" t="n"/>
      <c r="Q3268" s="15">
        <f>IF(N3268="Sí",0,H3268-I3268-K3268)</f>
        <v/>
      </c>
      <c r="R3268" s="14">
        <f>F3268-TODAY()</f>
        <v/>
      </c>
      <c r="S3268" s="14">
        <f>IF(N3268="Sí","🟢 Pagado",IF(R3268&lt;0,"🔴 Vencido",IF(R3268&lt;=7,"🟡 Por vencer","")))</f>
        <v/>
      </c>
      <c r="T3268" s="88" t="n"/>
      <c r="U3268" s="89" t="n"/>
      <c r="V3268" s="89" t="n"/>
      <c r="W3268" s="89" t="n"/>
      <c r="X3268" s="87" t="n"/>
    </row>
    <row r="3269">
      <c r="A3269" s="13" t="n"/>
      <c r="B3269" s="14" t="n"/>
      <c r="C3269" s="14" t="n"/>
      <c r="D3269" s="14" t="n"/>
      <c r="E3269" s="13" t="n"/>
      <c r="F3269" s="13" t="n"/>
      <c r="G3269" s="14" t="n"/>
      <c r="H3269" s="15" t="n"/>
      <c r="I3269" s="15" t="n"/>
      <c r="J3269" s="40" t="n"/>
      <c r="K3269" s="15" t="n"/>
      <c r="L3269" s="15" t="n"/>
      <c r="M3269" s="15" t="n"/>
      <c r="N3269" s="14" t="n"/>
      <c r="O3269" s="13" t="n"/>
      <c r="P3269" s="14" t="n"/>
      <c r="Q3269" s="15">
        <f>IF(N3269="Sí",0,H3269-I3269-K3269)</f>
        <v/>
      </c>
      <c r="R3269" s="14">
        <f>F3269-TODAY()</f>
        <v/>
      </c>
      <c r="S3269" s="14">
        <f>IF(N3269="Sí","🟢 Pagado",IF(R3269&lt;0,"🔴 Vencido",IF(R3269&lt;=7,"🟡 Por vencer","")))</f>
        <v/>
      </c>
      <c r="T3269" s="88" t="n"/>
      <c r="U3269" s="89" t="n"/>
      <c r="V3269" s="89" t="n"/>
      <c r="W3269" s="89" t="n"/>
      <c r="X3269" s="87" t="n"/>
    </row>
    <row r="3270">
      <c r="A3270" s="13" t="n"/>
      <c r="B3270" s="14" t="n"/>
      <c r="C3270" s="14" t="n"/>
      <c r="D3270" s="14" t="n"/>
      <c r="E3270" s="13" t="n"/>
      <c r="F3270" s="13" t="n"/>
      <c r="G3270" s="14" t="n"/>
      <c r="H3270" s="15" t="n"/>
      <c r="I3270" s="15" t="n"/>
      <c r="J3270" s="40" t="n"/>
      <c r="K3270" s="15" t="n"/>
      <c r="L3270" s="15" t="n"/>
      <c r="M3270" s="15" t="n"/>
      <c r="N3270" s="14" t="n"/>
      <c r="O3270" s="13" t="n"/>
      <c r="P3270" s="14" t="n"/>
      <c r="Q3270" s="15">
        <f>IF(N3270="Sí",0,H3270-I3270-K3270)</f>
        <v/>
      </c>
      <c r="R3270" s="14">
        <f>F3270-TODAY()</f>
        <v/>
      </c>
      <c r="S3270" s="14">
        <f>IF(N3270="Sí","🟢 Pagado",IF(R3270&lt;0,"🔴 Vencido",IF(R3270&lt;=7,"🟡 Por vencer","")))</f>
        <v/>
      </c>
      <c r="T3270" s="88" t="n"/>
      <c r="U3270" s="89" t="n"/>
      <c r="V3270" s="89" t="n"/>
      <c r="W3270" s="89" t="n"/>
      <c r="X3270" s="87" t="n"/>
    </row>
    <row r="3271">
      <c r="A3271" s="13" t="n"/>
      <c r="B3271" s="14" t="n"/>
      <c r="C3271" s="14" t="n"/>
      <c r="D3271" s="14" t="n"/>
      <c r="E3271" s="13" t="n"/>
      <c r="F3271" s="13" t="n"/>
      <c r="G3271" s="14" t="n"/>
      <c r="H3271" s="15" t="n"/>
      <c r="I3271" s="15" t="n"/>
      <c r="J3271" s="40" t="n"/>
      <c r="K3271" s="15" t="n"/>
      <c r="L3271" s="15" t="n"/>
      <c r="M3271" s="15" t="n"/>
      <c r="N3271" s="14" t="n"/>
      <c r="O3271" s="13" t="n"/>
      <c r="P3271" s="14" t="n"/>
      <c r="Q3271" s="15">
        <f>IF(N3271="Sí",0,H3271-I3271-K3271)</f>
        <v/>
      </c>
      <c r="R3271" s="14">
        <f>F3271-TODAY()</f>
        <v/>
      </c>
      <c r="S3271" s="14">
        <f>IF(N3271="Sí","🟢 Pagado",IF(R3271&lt;0,"🔴 Vencido",IF(R3271&lt;=7,"🟡 Por vencer","")))</f>
        <v/>
      </c>
      <c r="T3271" s="88" t="n"/>
      <c r="U3271" s="89" t="n"/>
      <c r="V3271" s="89" t="n"/>
      <c r="W3271" s="89" t="n"/>
      <c r="X3271" s="87" t="n"/>
    </row>
    <row r="3272">
      <c r="A3272" s="13" t="n"/>
      <c r="B3272" s="14" t="n"/>
      <c r="C3272" s="14" t="n"/>
      <c r="D3272" s="14" t="n"/>
      <c r="E3272" s="13" t="n"/>
      <c r="F3272" s="13" t="n"/>
      <c r="G3272" s="14" t="n"/>
      <c r="H3272" s="15" t="n"/>
      <c r="I3272" s="15" t="n"/>
      <c r="J3272" s="40" t="n"/>
      <c r="K3272" s="15" t="n"/>
      <c r="L3272" s="15" t="n"/>
      <c r="M3272" s="15" t="n"/>
      <c r="N3272" s="14" t="n"/>
      <c r="O3272" s="13" t="n"/>
      <c r="P3272" s="14" t="n"/>
      <c r="Q3272" s="15">
        <f>IF(N3272="Sí",0,H3272-I3272-K3272)</f>
        <v/>
      </c>
      <c r="R3272" s="14">
        <f>F3272-TODAY()</f>
        <v/>
      </c>
      <c r="S3272" s="14">
        <f>IF(N3272="Sí","🟢 Pagado",IF(R3272&lt;0,"🔴 Vencido",IF(R3272&lt;=7,"🟡 Por vencer","")))</f>
        <v/>
      </c>
      <c r="T3272" s="88" t="n"/>
      <c r="U3272" s="89" t="n"/>
      <c r="V3272" s="89" t="n"/>
      <c r="W3272" s="89" t="n"/>
      <c r="X3272" s="87" t="n"/>
    </row>
    <row r="3273">
      <c r="A3273" s="13" t="n"/>
      <c r="B3273" s="14" t="n"/>
      <c r="C3273" s="14" t="n"/>
      <c r="D3273" s="14" t="n"/>
      <c r="E3273" s="13" t="n"/>
      <c r="F3273" s="13" t="n"/>
      <c r="G3273" s="14" t="n"/>
      <c r="H3273" s="15" t="n"/>
      <c r="I3273" s="15" t="n"/>
      <c r="J3273" s="40" t="n"/>
      <c r="K3273" s="15" t="n"/>
      <c r="L3273" s="15" t="n"/>
      <c r="M3273" s="15" t="n"/>
      <c r="N3273" s="14" t="n"/>
      <c r="O3273" s="13" t="n"/>
      <c r="P3273" s="14" t="n"/>
      <c r="Q3273" s="15">
        <f>IF(N3273="Sí",0,H3273-I3273-K3273)</f>
        <v/>
      </c>
      <c r="R3273" s="14">
        <f>F3273-TODAY()</f>
        <v/>
      </c>
      <c r="S3273" s="14">
        <f>IF(N3273="Sí","🟢 Pagado",IF(R3273&lt;0,"🔴 Vencido",IF(R3273&lt;=7,"🟡 Por vencer","")))</f>
        <v/>
      </c>
      <c r="T3273" s="88" t="n"/>
      <c r="U3273" s="89" t="n"/>
      <c r="V3273" s="89" t="n"/>
      <c r="W3273" s="89" t="n"/>
      <c r="X3273" s="87" t="n"/>
    </row>
    <row r="3274">
      <c r="A3274" s="13" t="n"/>
      <c r="B3274" s="14" t="n"/>
      <c r="C3274" s="14" t="n"/>
      <c r="D3274" s="14" t="n"/>
      <c r="E3274" s="13" t="n"/>
      <c r="F3274" s="13" t="n"/>
      <c r="G3274" s="14" t="n"/>
      <c r="H3274" s="15" t="n"/>
      <c r="I3274" s="15" t="n"/>
      <c r="J3274" s="40" t="n"/>
      <c r="K3274" s="15" t="n"/>
      <c r="L3274" s="15" t="n"/>
      <c r="M3274" s="15" t="n"/>
      <c r="N3274" s="14" t="n"/>
      <c r="O3274" s="13" t="n"/>
      <c r="P3274" s="14" t="n"/>
      <c r="Q3274" s="15">
        <f>IF(N3274="Sí",0,H3274-I3274-K3274)</f>
        <v/>
      </c>
      <c r="R3274" s="14">
        <f>F3274-TODAY()</f>
        <v/>
      </c>
      <c r="S3274" s="14">
        <f>IF(N3274="Sí","🟢 Pagado",IF(R3274&lt;0,"🔴 Vencido",IF(R3274&lt;=7,"🟡 Por vencer","")))</f>
        <v/>
      </c>
      <c r="T3274" s="88" t="n"/>
      <c r="U3274" s="89" t="n"/>
      <c r="V3274" s="89" t="n"/>
      <c r="W3274" s="89" t="n"/>
      <c r="X3274" s="87" t="n"/>
    </row>
    <row r="3275">
      <c r="A3275" s="13" t="n"/>
      <c r="B3275" s="14" t="n"/>
      <c r="C3275" s="14" t="n"/>
      <c r="D3275" s="14" t="n"/>
      <c r="E3275" s="13" t="n"/>
      <c r="F3275" s="13" t="n"/>
      <c r="G3275" s="14" t="n"/>
      <c r="H3275" s="15" t="n"/>
      <c r="I3275" s="15" t="n"/>
      <c r="J3275" s="40" t="n"/>
      <c r="K3275" s="15" t="n"/>
      <c r="L3275" s="15" t="n"/>
      <c r="M3275" s="15" t="n"/>
      <c r="N3275" s="14" t="n"/>
      <c r="O3275" s="13" t="n"/>
      <c r="P3275" s="14" t="n"/>
      <c r="Q3275" s="15">
        <f>IF(N3275="Sí",0,H3275-I3275-K3275)</f>
        <v/>
      </c>
      <c r="R3275" s="14">
        <f>F3275-TODAY()</f>
        <v/>
      </c>
      <c r="S3275" s="14">
        <f>IF(N3275="Sí","🟢 Pagado",IF(R3275&lt;0,"🔴 Vencido",IF(R3275&lt;=7,"🟡 Por vencer","")))</f>
        <v/>
      </c>
      <c r="T3275" s="88" t="n"/>
      <c r="U3275" s="89" t="n"/>
      <c r="V3275" s="89" t="n"/>
      <c r="W3275" s="89" t="n"/>
      <c r="X3275" s="87" t="n"/>
    </row>
    <row r="3276">
      <c r="A3276" s="13" t="n"/>
      <c r="B3276" s="14" t="n"/>
      <c r="C3276" s="14" t="n"/>
      <c r="D3276" s="14" t="n"/>
      <c r="E3276" s="13" t="n"/>
      <c r="F3276" s="13" t="n"/>
      <c r="G3276" s="14" t="n"/>
      <c r="H3276" s="15" t="n"/>
      <c r="I3276" s="15" t="n"/>
      <c r="J3276" s="40" t="n"/>
      <c r="K3276" s="15" t="n"/>
      <c r="L3276" s="15" t="n"/>
      <c r="M3276" s="15" t="n"/>
      <c r="N3276" s="14" t="n"/>
      <c r="O3276" s="13" t="n"/>
      <c r="P3276" s="14" t="n"/>
      <c r="Q3276" s="15">
        <f>IF(N3276="Sí",0,H3276-I3276-K3276)</f>
        <v/>
      </c>
      <c r="R3276" s="14">
        <f>F3276-TODAY()</f>
        <v/>
      </c>
      <c r="S3276" s="14">
        <f>IF(N3276="Sí","🟢 Pagado",IF(R3276&lt;0,"🔴 Vencido",IF(R3276&lt;=7,"🟡 Por vencer","")))</f>
        <v/>
      </c>
      <c r="T3276" s="88" t="n"/>
      <c r="U3276" s="89" t="n"/>
      <c r="V3276" s="89" t="n"/>
      <c r="W3276" s="89" t="n"/>
      <c r="X3276" s="87" t="n"/>
    </row>
    <row r="3277">
      <c r="A3277" s="13" t="n"/>
      <c r="B3277" s="14" t="n"/>
      <c r="C3277" s="14" t="n"/>
      <c r="D3277" s="14" t="n"/>
      <c r="E3277" s="13" t="n"/>
      <c r="F3277" s="13" t="n"/>
      <c r="G3277" s="14" t="n"/>
      <c r="H3277" s="15" t="n"/>
      <c r="I3277" s="15" t="n"/>
      <c r="J3277" s="40" t="n"/>
      <c r="K3277" s="15" t="n"/>
      <c r="L3277" s="15" t="n"/>
      <c r="M3277" s="15" t="n"/>
      <c r="N3277" s="14" t="n"/>
      <c r="O3277" s="13" t="n"/>
      <c r="P3277" s="14" t="n"/>
      <c r="Q3277" s="15">
        <f>IF(N3277="Sí",0,H3277-I3277-K3277)</f>
        <v/>
      </c>
      <c r="R3277" s="14">
        <f>F3277-TODAY()</f>
        <v/>
      </c>
      <c r="S3277" s="14">
        <f>IF(N3277="Sí","🟢 Pagado",IF(R3277&lt;0,"🔴 Vencido",IF(R3277&lt;=7,"🟡 Por vencer","")))</f>
        <v/>
      </c>
      <c r="T3277" s="88" t="n"/>
      <c r="U3277" s="89" t="n"/>
      <c r="V3277" s="89" t="n"/>
      <c r="W3277" s="89" t="n"/>
      <c r="X3277" s="87" t="n"/>
    </row>
    <row r="3278">
      <c r="A3278" s="13" t="n"/>
      <c r="B3278" s="14" t="n"/>
      <c r="C3278" s="14" t="n"/>
      <c r="D3278" s="14" t="n"/>
      <c r="E3278" s="13" t="n"/>
      <c r="F3278" s="13" t="n"/>
      <c r="G3278" s="14" t="n"/>
      <c r="H3278" s="15" t="n"/>
      <c r="I3278" s="15" t="n"/>
      <c r="J3278" s="40" t="n"/>
      <c r="K3278" s="15" t="n"/>
      <c r="L3278" s="15" t="n"/>
      <c r="M3278" s="15" t="n"/>
      <c r="N3278" s="14" t="n"/>
      <c r="O3278" s="13" t="n"/>
      <c r="P3278" s="14" t="n"/>
      <c r="Q3278" s="15">
        <f>IF(N3278="Sí",0,H3278-I3278-K3278)</f>
        <v/>
      </c>
      <c r="R3278" s="14">
        <f>F3278-TODAY()</f>
        <v/>
      </c>
      <c r="S3278" s="14">
        <f>IF(N3278="Sí","🟢 Pagado",IF(R3278&lt;0,"🔴 Vencido",IF(R3278&lt;=7,"🟡 Por vencer","")))</f>
        <v/>
      </c>
      <c r="T3278" s="88" t="n"/>
      <c r="U3278" s="89" t="n"/>
      <c r="V3278" s="89" t="n"/>
      <c r="W3278" s="89" t="n"/>
      <c r="X3278" s="87" t="n"/>
    </row>
    <row r="3279">
      <c r="A3279" s="13" t="n"/>
      <c r="B3279" s="14" t="n"/>
      <c r="C3279" s="14" t="n"/>
      <c r="D3279" s="14" t="n"/>
      <c r="E3279" s="13" t="n"/>
      <c r="F3279" s="13" t="n"/>
      <c r="G3279" s="14" t="n"/>
      <c r="H3279" s="15" t="n"/>
      <c r="I3279" s="15" t="n"/>
      <c r="J3279" s="40" t="n"/>
      <c r="K3279" s="15" t="n"/>
      <c r="L3279" s="15" t="n"/>
      <c r="M3279" s="15" t="n"/>
      <c r="N3279" s="14" t="n"/>
      <c r="O3279" s="13" t="n"/>
      <c r="P3279" s="14" t="n"/>
      <c r="Q3279" s="15">
        <f>IF(N3279="Sí",0,H3279-I3279-K3279)</f>
        <v/>
      </c>
      <c r="R3279" s="14">
        <f>F3279-TODAY()</f>
        <v/>
      </c>
      <c r="S3279" s="14">
        <f>IF(N3279="Sí","🟢 Pagado",IF(R3279&lt;0,"🔴 Vencido",IF(R3279&lt;=7,"🟡 Por vencer","")))</f>
        <v/>
      </c>
      <c r="T3279" s="88" t="n"/>
      <c r="U3279" s="89" t="n"/>
      <c r="V3279" s="89" t="n"/>
      <c r="W3279" s="89" t="n"/>
      <c r="X3279" s="87" t="n"/>
    </row>
    <row r="3280">
      <c r="A3280" s="13" t="n"/>
      <c r="B3280" s="14" t="n"/>
      <c r="C3280" s="14" t="n"/>
      <c r="D3280" s="14" t="n"/>
      <c r="E3280" s="13" t="n"/>
      <c r="F3280" s="13" t="n"/>
      <c r="G3280" s="14" t="n"/>
      <c r="H3280" s="15" t="n"/>
      <c r="I3280" s="15" t="n"/>
      <c r="J3280" s="40" t="n"/>
      <c r="K3280" s="15" t="n"/>
      <c r="L3280" s="15" t="n"/>
      <c r="M3280" s="15" t="n"/>
      <c r="N3280" s="14" t="n"/>
      <c r="O3280" s="13" t="n"/>
      <c r="P3280" s="14" t="n"/>
      <c r="Q3280" s="15">
        <f>IF(N3280="Sí",0,H3280-I3280-K3280)</f>
        <v/>
      </c>
      <c r="R3280" s="14">
        <f>F3280-TODAY()</f>
        <v/>
      </c>
      <c r="S3280" s="14">
        <f>IF(N3280="Sí","🟢 Pagado",IF(R3280&lt;0,"🔴 Vencido",IF(R3280&lt;=7,"🟡 Por vencer","")))</f>
        <v/>
      </c>
      <c r="T3280" s="88" t="n"/>
      <c r="U3280" s="89" t="n"/>
      <c r="V3280" s="89" t="n"/>
      <c r="W3280" s="89" t="n"/>
      <c r="X3280" s="87" t="n"/>
    </row>
    <row r="3281">
      <c r="A3281" s="13" t="n"/>
      <c r="B3281" s="14" t="n"/>
      <c r="C3281" s="14" t="n"/>
      <c r="D3281" s="14" t="n"/>
      <c r="E3281" s="13" t="n"/>
      <c r="F3281" s="13" t="n"/>
      <c r="G3281" s="14" t="n"/>
      <c r="H3281" s="15" t="n"/>
      <c r="I3281" s="15" t="n"/>
      <c r="J3281" s="40" t="n"/>
      <c r="K3281" s="15" t="n"/>
      <c r="L3281" s="15" t="n"/>
      <c r="M3281" s="15" t="n"/>
      <c r="N3281" s="14" t="n"/>
      <c r="O3281" s="13" t="n"/>
      <c r="P3281" s="14" t="n"/>
      <c r="Q3281" s="15">
        <f>IF(N3281="Sí",0,H3281-I3281-K3281)</f>
        <v/>
      </c>
      <c r="R3281" s="14">
        <f>F3281-TODAY()</f>
        <v/>
      </c>
      <c r="S3281" s="14">
        <f>IF(N3281="Sí","🟢 Pagado",IF(R3281&lt;0,"🔴 Vencido",IF(R3281&lt;=7,"🟡 Por vencer","")))</f>
        <v/>
      </c>
      <c r="T3281" s="88" t="n"/>
      <c r="U3281" s="89" t="n"/>
      <c r="V3281" s="89" t="n"/>
      <c r="W3281" s="89" t="n"/>
      <c r="X3281" s="87" t="n"/>
    </row>
    <row r="3282">
      <c r="A3282" s="13" t="n"/>
      <c r="B3282" s="14" t="n"/>
      <c r="C3282" s="14" t="n"/>
      <c r="D3282" s="14" t="n"/>
      <c r="E3282" s="13" t="n"/>
      <c r="F3282" s="13" t="n"/>
      <c r="G3282" s="14" t="n"/>
      <c r="H3282" s="15" t="n"/>
      <c r="I3282" s="15" t="n"/>
      <c r="J3282" s="40" t="n"/>
      <c r="K3282" s="15" t="n"/>
      <c r="L3282" s="15" t="n"/>
      <c r="M3282" s="15" t="n"/>
      <c r="N3282" s="14" t="n"/>
      <c r="O3282" s="13" t="n"/>
      <c r="P3282" s="14" t="n"/>
      <c r="Q3282" s="15">
        <f>IF(N3282="Sí",0,H3282-I3282-K3282)</f>
        <v/>
      </c>
      <c r="R3282" s="14">
        <f>F3282-TODAY()</f>
        <v/>
      </c>
      <c r="S3282" s="14">
        <f>IF(N3282="Sí","🟢 Pagado",IF(R3282&lt;0,"🔴 Vencido",IF(R3282&lt;=7,"🟡 Por vencer","")))</f>
        <v/>
      </c>
      <c r="T3282" s="88" t="n"/>
      <c r="U3282" s="89" t="n"/>
      <c r="V3282" s="89" t="n"/>
      <c r="W3282" s="89" t="n"/>
      <c r="X3282" s="87" t="n"/>
    </row>
    <row r="3283">
      <c r="A3283" s="13" t="n"/>
      <c r="B3283" s="14" t="n"/>
      <c r="C3283" s="14" t="n"/>
      <c r="D3283" s="14" t="n"/>
      <c r="E3283" s="13" t="n"/>
      <c r="F3283" s="13" t="n"/>
      <c r="G3283" s="14" t="n"/>
      <c r="H3283" s="15" t="n"/>
      <c r="I3283" s="15" t="n"/>
      <c r="J3283" s="40" t="n"/>
      <c r="K3283" s="15" t="n"/>
      <c r="L3283" s="15" t="n"/>
      <c r="M3283" s="15" t="n"/>
      <c r="N3283" s="14" t="n"/>
      <c r="O3283" s="13" t="n"/>
      <c r="P3283" s="14" t="n"/>
      <c r="Q3283" s="15">
        <f>IF(N3283="Sí",0,H3283-I3283-K3283)</f>
        <v/>
      </c>
      <c r="R3283" s="14">
        <f>F3283-TODAY()</f>
        <v/>
      </c>
      <c r="S3283" s="14">
        <f>IF(N3283="Sí","🟢 Pagado",IF(R3283&lt;0,"🔴 Vencido",IF(R3283&lt;=7,"🟡 Por vencer","")))</f>
        <v/>
      </c>
      <c r="T3283" s="88" t="n"/>
      <c r="U3283" s="89" t="n"/>
      <c r="V3283" s="89" t="n"/>
      <c r="W3283" s="89" t="n"/>
      <c r="X3283" s="87" t="n"/>
    </row>
    <row r="3284">
      <c r="A3284" s="13" t="n"/>
      <c r="B3284" s="14" t="n"/>
      <c r="C3284" s="14" t="n"/>
      <c r="D3284" s="14" t="n"/>
      <c r="E3284" s="13" t="n"/>
      <c r="F3284" s="13" t="n"/>
      <c r="G3284" s="14" t="n"/>
      <c r="H3284" s="15" t="n"/>
      <c r="I3284" s="15" t="n"/>
      <c r="J3284" s="40" t="n"/>
      <c r="K3284" s="15" t="n"/>
      <c r="L3284" s="15" t="n"/>
      <c r="M3284" s="15" t="n"/>
      <c r="N3284" s="14" t="n"/>
      <c r="O3284" s="13" t="n"/>
      <c r="P3284" s="14" t="n"/>
      <c r="Q3284" s="15">
        <f>IF(N3284="Sí",0,H3284-I3284-K3284)</f>
        <v/>
      </c>
      <c r="R3284" s="14">
        <f>F3284-TODAY()</f>
        <v/>
      </c>
      <c r="S3284" s="14">
        <f>IF(N3284="Sí","🟢 Pagado",IF(R3284&lt;0,"🔴 Vencido",IF(R3284&lt;=7,"🟡 Por vencer","")))</f>
        <v/>
      </c>
      <c r="T3284" s="88" t="n"/>
      <c r="U3284" s="89" t="n"/>
      <c r="V3284" s="89" t="n"/>
      <c r="W3284" s="89" t="n"/>
      <c r="X3284" s="87" t="n"/>
    </row>
    <row r="3285">
      <c r="A3285" s="13" t="n"/>
      <c r="B3285" s="14" t="n"/>
      <c r="C3285" s="14" t="n"/>
      <c r="D3285" s="14" t="n"/>
      <c r="E3285" s="13" t="n"/>
      <c r="F3285" s="13" t="n"/>
      <c r="G3285" s="14" t="n"/>
      <c r="H3285" s="15" t="n"/>
      <c r="I3285" s="15" t="n"/>
      <c r="J3285" s="40" t="n"/>
      <c r="K3285" s="15" t="n"/>
      <c r="L3285" s="15" t="n"/>
      <c r="M3285" s="15" t="n"/>
      <c r="N3285" s="14" t="n"/>
      <c r="O3285" s="13" t="n"/>
      <c r="P3285" s="14" t="n"/>
      <c r="Q3285" s="15">
        <f>IF(N3285="Sí",0,H3285-I3285-K3285)</f>
        <v/>
      </c>
      <c r="R3285" s="14">
        <f>F3285-TODAY()</f>
        <v/>
      </c>
      <c r="S3285" s="14">
        <f>IF(N3285="Sí","🟢 Pagado",IF(R3285&lt;0,"🔴 Vencido",IF(R3285&lt;=7,"🟡 Por vencer","")))</f>
        <v/>
      </c>
      <c r="T3285" s="88" t="n"/>
      <c r="U3285" s="89" t="n"/>
      <c r="V3285" s="89" t="n"/>
      <c r="W3285" s="89" t="n"/>
      <c r="X3285" s="87" t="n"/>
    </row>
    <row r="3286">
      <c r="A3286" s="13" t="n"/>
      <c r="B3286" s="14" t="n"/>
      <c r="C3286" s="14" t="n"/>
      <c r="D3286" s="14" t="n"/>
      <c r="E3286" s="13" t="n"/>
      <c r="F3286" s="13" t="n"/>
      <c r="G3286" s="14" t="n"/>
      <c r="H3286" s="15" t="n"/>
      <c r="I3286" s="15" t="n"/>
      <c r="J3286" s="40" t="n"/>
      <c r="K3286" s="15" t="n"/>
      <c r="L3286" s="15" t="n"/>
      <c r="M3286" s="15" t="n"/>
      <c r="N3286" s="14" t="n"/>
      <c r="O3286" s="13" t="n"/>
      <c r="P3286" s="14" t="n"/>
      <c r="Q3286" s="15">
        <f>IF(N3286="Sí",0,H3286-I3286-K3286)</f>
        <v/>
      </c>
      <c r="R3286" s="14">
        <f>F3286-TODAY()</f>
        <v/>
      </c>
      <c r="S3286" s="14">
        <f>IF(N3286="Sí","🟢 Pagado",IF(R3286&lt;0,"🔴 Vencido",IF(R3286&lt;=7,"🟡 Por vencer","")))</f>
        <v/>
      </c>
      <c r="T3286" s="88" t="n"/>
      <c r="U3286" s="89" t="n"/>
      <c r="V3286" s="89" t="n"/>
      <c r="W3286" s="89" t="n"/>
      <c r="X3286" s="87" t="n"/>
    </row>
    <row r="3287">
      <c r="A3287" s="13" t="n"/>
      <c r="B3287" s="14" t="n"/>
      <c r="C3287" s="14" t="n"/>
      <c r="D3287" s="14" t="n"/>
      <c r="E3287" s="13" t="n"/>
      <c r="F3287" s="13" t="n"/>
      <c r="G3287" s="14" t="n"/>
      <c r="H3287" s="15" t="n"/>
      <c r="I3287" s="15" t="n"/>
      <c r="J3287" s="40" t="n"/>
      <c r="K3287" s="15" t="n"/>
      <c r="L3287" s="15" t="n"/>
      <c r="M3287" s="15" t="n"/>
      <c r="N3287" s="14" t="n"/>
      <c r="O3287" s="13" t="n"/>
      <c r="P3287" s="14" t="n"/>
      <c r="Q3287" s="15">
        <f>IF(N3287="Sí",0,H3287-I3287-K3287)</f>
        <v/>
      </c>
      <c r="R3287" s="14">
        <f>F3287-TODAY()</f>
        <v/>
      </c>
      <c r="S3287" s="14">
        <f>IF(N3287="Sí","🟢 Pagado",IF(R3287&lt;0,"🔴 Vencido",IF(R3287&lt;=7,"🟡 Por vencer","")))</f>
        <v/>
      </c>
      <c r="T3287" s="88" t="n"/>
      <c r="U3287" s="89" t="n"/>
      <c r="V3287" s="89" t="n"/>
      <c r="W3287" s="89" t="n"/>
      <c r="X3287" s="87" t="n"/>
    </row>
    <row r="3288">
      <c r="A3288" s="13" t="n"/>
      <c r="B3288" s="14" t="n"/>
      <c r="C3288" s="14" t="n"/>
      <c r="D3288" s="14" t="n"/>
      <c r="E3288" s="13" t="n"/>
      <c r="F3288" s="13" t="n"/>
      <c r="G3288" s="14" t="n"/>
      <c r="H3288" s="15" t="n"/>
      <c r="I3288" s="15" t="n"/>
      <c r="J3288" s="40" t="n"/>
      <c r="K3288" s="15" t="n"/>
      <c r="L3288" s="15" t="n"/>
      <c r="M3288" s="15" t="n"/>
      <c r="N3288" s="14" t="n"/>
      <c r="O3288" s="13" t="n"/>
      <c r="P3288" s="14" t="n"/>
      <c r="Q3288" s="15">
        <f>IF(N3288="Sí",0,H3288-I3288-K3288)</f>
        <v/>
      </c>
      <c r="R3288" s="14">
        <f>F3288-TODAY()</f>
        <v/>
      </c>
      <c r="S3288" s="14">
        <f>IF(N3288="Sí","🟢 Pagado",IF(R3288&lt;0,"🔴 Vencido",IF(R3288&lt;=7,"🟡 Por vencer","")))</f>
        <v/>
      </c>
      <c r="T3288" s="88" t="n"/>
      <c r="U3288" s="89" t="n"/>
      <c r="V3288" s="89" t="n"/>
      <c r="W3288" s="89" t="n"/>
      <c r="X3288" s="87" t="n"/>
    </row>
    <row r="3289">
      <c r="A3289" s="13" t="n"/>
      <c r="B3289" s="14" t="n"/>
      <c r="C3289" s="14" t="n"/>
      <c r="D3289" s="14" t="n"/>
      <c r="E3289" s="13" t="n"/>
      <c r="F3289" s="13" t="n"/>
      <c r="G3289" s="14" t="n"/>
      <c r="H3289" s="15" t="n"/>
      <c r="I3289" s="15" t="n"/>
      <c r="J3289" s="40" t="n"/>
      <c r="K3289" s="15" t="n"/>
      <c r="L3289" s="15" t="n"/>
      <c r="M3289" s="15" t="n"/>
      <c r="N3289" s="14" t="n"/>
      <c r="O3289" s="13" t="n"/>
      <c r="P3289" s="14" t="n"/>
      <c r="Q3289" s="15">
        <f>IF(N3289="Sí",0,H3289-I3289-K3289)</f>
        <v/>
      </c>
      <c r="R3289" s="14">
        <f>F3289-TODAY()</f>
        <v/>
      </c>
      <c r="S3289" s="14">
        <f>IF(N3289="Sí","🟢 Pagado",IF(R3289&lt;0,"🔴 Vencido",IF(R3289&lt;=7,"🟡 Por vencer","")))</f>
        <v/>
      </c>
      <c r="T3289" s="88" t="n"/>
      <c r="U3289" s="89" t="n"/>
      <c r="V3289" s="89" t="n"/>
      <c r="W3289" s="89" t="n"/>
      <c r="X3289" s="87" t="n"/>
    </row>
    <row r="3290">
      <c r="A3290" s="13" t="n"/>
      <c r="B3290" s="14" t="n"/>
      <c r="C3290" s="14" t="n"/>
      <c r="D3290" s="14" t="n"/>
      <c r="E3290" s="13" t="n"/>
      <c r="F3290" s="13" t="n"/>
      <c r="G3290" s="14" t="n"/>
      <c r="H3290" s="15" t="n"/>
      <c r="I3290" s="15" t="n"/>
      <c r="J3290" s="40" t="n"/>
      <c r="K3290" s="15" t="n"/>
      <c r="L3290" s="15" t="n"/>
      <c r="M3290" s="15" t="n"/>
      <c r="N3290" s="14" t="n"/>
      <c r="O3290" s="13" t="n"/>
      <c r="P3290" s="14" t="n"/>
      <c r="Q3290" s="15">
        <f>IF(N3290="Sí",0,H3290-I3290-K3290)</f>
        <v/>
      </c>
      <c r="R3290" s="14">
        <f>F3290-TODAY()</f>
        <v/>
      </c>
      <c r="S3290" s="14">
        <f>IF(N3290="Sí","🟢 Pagado",IF(R3290&lt;0,"🔴 Vencido",IF(R3290&lt;=7,"🟡 Por vencer","")))</f>
        <v/>
      </c>
      <c r="T3290" s="88" t="n"/>
      <c r="U3290" s="89" t="n"/>
      <c r="V3290" s="89" t="n"/>
      <c r="W3290" s="89" t="n"/>
      <c r="X3290" s="87" t="n"/>
    </row>
    <row r="3291">
      <c r="A3291" s="13" t="n"/>
      <c r="B3291" s="14" t="n"/>
      <c r="C3291" s="14" t="n"/>
      <c r="D3291" s="14" t="n"/>
      <c r="E3291" s="13" t="n"/>
      <c r="F3291" s="13" t="n"/>
      <c r="G3291" s="14" t="n"/>
      <c r="H3291" s="15" t="n"/>
      <c r="I3291" s="15" t="n"/>
      <c r="J3291" s="40" t="n"/>
      <c r="K3291" s="15" t="n"/>
      <c r="L3291" s="15" t="n"/>
      <c r="M3291" s="15" t="n"/>
      <c r="N3291" s="14" t="n"/>
      <c r="O3291" s="13" t="n"/>
      <c r="P3291" s="14" t="n"/>
      <c r="Q3291" s="15">
        <f>IF(N3291="Sí",0,H3291-I3291-K3291)</f>
        <v/>
      </c>
      <c r="R3291" s="14">
        <f>F3291-TODAY()</f>
        <v/>
      </c>
      <c r="S3291" s="14">
        <f>IF(N3291="Sí","🟢 Pagado",IF(R3291&lt;0,"🔴 Vencido",IF(R3291&lt;=7,"🟡 Por vencer","")))</f>
        <v/>
      </c>
      <c r="T3291" s="88" t="n"/>
      <c r="U3291" s="89" t="n"/>
      <c r="V3291" s="89" t="n"/>
      <c r="W3291" s="89" t="n"/>
      <c r="X3291" s="87" t="n"/>
    </row>
    <row r="3292">
      <c r="A3292" s="13" t="n"/>
      <c r="B3292" s="14" t="n"/>
      <c r="C3292" s="14" t="n"/>
      <c r="D3292" s="14" t="n"/>
      <c r="E3292" s="13" t="n"/>
      <c r="F3292" s="13" t="n"/>
      <c r="G3292" s="14" t="n"/>
      <c r="H3292" s="15" t="n"/>
      <c r="I3292" s="15" t="n"/>
      <c r="J3292" s="40" t="n"/>
      <c r="K3292" s="15" t="n"/>
      <c r="L3292" s="15" t="n"/>
      <c r="M3292" s="15" t="n"/>
      <c r="N3292" s="14" t="n"/>
      <c r="O3292" s="13" t="n"/>
      <c r="P3292" s="14" t="n"/>
      <c r="Q3292" s="15">
        <f>IF(N3292="Sí",0,H3292-I3292-K3292)</f>
        <v/>
      </c>
      <c r="R3292" s="14">
        <f>F3292-TODAY()</f>
        <v/>
      </c>
      <c r="S3292" s="14">
        <f>IF(N3292="Sí","🟢 Pagado",IF(R3292&lt;0,"🔴 Vencido",IF(R3292&lt;=7,"🟡 Por vencer","")))</f>
        <v/>
      </c>
      <c r="T3292" s="88" t="n"/>
      <c r="U3292" s="89" t="n"/>
      <c r="V3292" s="89" t="n"/>
      <c r="W3292" s="89" t="n"/>
      <c r="X3292" s="87" t="n"/>
    </row>
    <row r="3293">
      <c r="A3293" s="13" t="n"/>
      <c r="B3293" s="14" t="n"/>
      <c r="C3293" s="14" t="n"/>
      <c r="D3293" s="14" t="n"/>
      <c r="E3293" s="13" t="n"/>
      <c r="F3293" s="13" t="n"/>
      <c r="G3293" s="14" t="n"/>
      <c r="H3293" s="15" t="n"/>
      <c r="I3293" s="15" t="n"/>
      <c r="J3293" s="40" t="n"/>
      <c r="K3293" s="15" t="n"/>
      <c r="L3293" s="15" t="n"/>
      <c r="M3293" s="15" t="n"/>
      <c r="N3293" s="14" t="n"/>
      <c r="O3293" s="13" t="n"/>
      <c r="P3293" s="14" t="n"/>
      <c r="Q3293" s="15">
        <f>IF(N3293="Sí",0,H3293-I3293-K3293)</f>
        <v/>
      </c>
      <c r="R3293" s="14">
        <f>F3293-TODAY()</f>
        <v/>
      </c>
      <c r="S3293" s="14">
        <f>IF(N3293="Sí","🟢 Pagado",IF(R3293&lt;0,"🔴 Vencido",IF(R3293&lt;=7,"🟡 Por vencer","")))</f>
        <v/>
      </c>
      <c r="T3293" s="88" t="n"/>
      <c r="U3293" s="89" t="n"/>
      <c r="V3293" s="89" t="n"/>
      <c r="W3293" s="89" t="n"/>
      <c r="X3293" s="87" t="n"/>
    </row>
    <row r="3294">
      <c r="A3294" s="13" t="n"/>
      <c r="B3294" s="14" t="n"/>
      <c r="C3294" s="14" t="n"/>
      <c r="D3294" s="14" t="n"/>
      <c r="E3294" s="13" t="n"/>
      <c r="F3294" s="13" t="n"/>
      <c r="G3294" s="14" t="n"/>
      <c r="H3294" s="15" t="n"/>
      <c r="I3294" s="15" t="n"/>
      <c r="J3294" s="40" t="n"/>
      <c r="K3294" s="15" t="n"/>
      <c r="L3294" s="15" t="n"/>
      <c r="M3294" s="15" t="n"/>
      <c r="N3294" s="14" t="n"/>
      <c r="O3294" s="13" t="n"/>
      <c r="P3294" s="14" t="n"/>
      <c r="Q3294" s="15">
        <f>IF(N3294="Sí",0,H3294-I3294-K3294)</f>
        <v/>
      </c>
      <c r="R3294" s="14">
        <f>F3294-TODAY()</f>
        <v/>
      </c>
      <c r="S3294" s="14">
        <f>IF(N3294="Sí","🟢 Pagado",IF(R3294&lt;0,"🔴 Vencido",IF(R3294&lt;=7,"🟡 Por vencer","")))</f>
        <v/>
      </c>
      <c r="T3294" s="88" t="n"/>
      <c r="U3294" s="89" t="n"/>
      <c r="V3294" s="89" t="n"/>
      <c r="W3294" s="89" t="n"/>
      <c r="X3294" s="87" t="n"/>
    </row>
    <row r="3295">
      <c r="A3295" s="13" t="n"/>
      <c r="B3295" s="14" t="n"/>
      <c r="C3295" s="14" t="n"/>
      <c r="D3295" s="14" t="n"/>
      <c r="E3295" s="13" t="n"/>
      <c r="F3295" s="13" t="n"/>
      <c r="G3295" s="14" t="n"/>
      <c r="H3295" s="15" t="n"/>
      <c r="I3295" s="15" t="n"/>
      <c r="J3295" s="40" t="n"/>
      <c r="K3295" s="15" t="n"/>
      <c r="L3295" s="15" t="n"/>
      <c r="M3295" s="15" t="n"/>
      <c r="N3295" s="14" t="n"/>
      <c r="O3295" s="13" t="n"/>
      <c r="P3295" s="14" t="n"/>
      <c r="Q3295" s="15">
        <f>IF(N3295="Sí",0,H3295-I3295-K3295)</f>
        <v/>
      </c>
      <c r="R3295" s="14">
        <f>F3295-TODAY()</f>
        <v/>
      </c>
      <c r="S3295" s="14">
        <f>IF(N3295="Sí","🟢 Pagado",IF(R3295&lt;0,"🔴 Vencido",IF(R3295&lt;=7,"🟡 Por vencer","")))</f>
        <v/>
      </c>
      <c r="T3295" s="88" t="n"/>
      <c r="U3295" s="89" t="n"/>
      <c r="V3295" s="89" t="n"/>
      <c r="W3295" s="89" t="n"/>
      <c r="X3295" s="87" t="n"/>
    </row>
    <row r="3296">
      <c r="A3296" s="13" t="n"/>
      <c r="B3296" s="14" t="n"/>
      <c r="C3296" s="14" t="n"/>
      <c r="D3296" s="14" t="n"/>
      <c r="E3296" s="13" t="n"/>
      <c r="F3296" s="13" t="n"/>
      <c r="G3296" s="14" t="n"/>
      <c r="H3296" s="15" t="n"/>
      <c r="I3296" s="15" t="n"/>
      <c r="J3296" s="40" t="n"/>
      <c r="K3296" s="15" t="n"/>
      <c r="L3296" s="15" t="n"/>
      <c r="M3296" s="15" t="n"/>
      <c r="N3296" s="14" t="n"/>
      <c r="O3296" s="13" t="n"/>
      <c r="P3296" s="14" t="n"/>
      <c r="Q3296" s="15">
        <f>IF(N3296="Sí",0,H3296-I3296-K3296)</f>
        <v/>
      </c>
      <c r="R3296" s="14">
        <f>F3296-TODAY()</f>
        <v/>
      </c>
      <c r="S3296" s="14">
        <f>IF(N3296="Sí","🟢 Pagado",IF(R3296&lt;0,"🔴 Vencido",IF(R3296&lt;=7,"🟡 Por vencer","")))</f>
        <v/>
      </c>
      <c r="T3296" s="88" t="n"/>
      <c r="U3296" s="89" t="n"/>
      <c r="V3296" s="89" t="n"/>
      <c r="W3296" s="89" t="n"/>
      <c r="X3296" s="87" t="n"/>
    </row>
    <row r="3297">
      <c r="A3297" s="13" t="n"/>
      <c r="B3297" s="14" t="n"/>
      <c r="C3297" s="14" t="n"/>
      <c r="D3297" s="14" t="n"/>
      <c r="E3297" s="13" t="n"/>
      <c r="F3297" s="13" t="n"/>
      <c r="G3297" s="14" t="n"/>
      <c r="H3297" s="15" t="n"/>
      <c r="I3297" s="15" t="n"/>
      <c r="J3297" s="40" t="n"/>
      <c r="K3297" s="15" t="n"/>
      <c r="L3297" s="15" t="n"/>
      <c r="M3297" s="15" t="n"/>
      <c r="N3297" s="14" t="n"/>
      <c r="O3297" s="13" t="n"/>
      <c r="P3297" s="14" t="n"/>
      <c r="Q3297" s="15">
        <f>IF(N3297="Sí",0,H3297-I3297-K3297)</f>
        <v/>
      </c>
      <c r="R3297" s="14">
        <f>F3297-TODAY()</f>
        <v/>
      </c>
      <c r="S3297" s="14">
        <f>IF(N3297="Sí","🟢 Pagado",IF(R3297&lt;0,"🔴 Vencido",IF(R3297&lt;=7,"🟡 Por vencer","")))</f>
        <v/>
      </c>
      <c r="T3297" s="88" t="n"/>
      <c r="U3297" s="89" t="n"/>
      <c r="V3297" s="89" t="n"/>
      <c r="W3297" s="89" t="n"/>
      <c r="X3297" s="87" t="n"/>
    </row>
    <row r="3298">
      <c r="A3298" s="13" t="n"/>
      <c r="B3298" s="14" t="n"/>
      <c r="C3298" s="14" t="n"/>
      <c r="D3298" s="14" t="n"/>
      <c r="E3298" s="13" t="n"/>
      <c r="F3298" s="13" t="n"/>
      <c r="G3298" s="14" t="n"/>
      <c r="H3298" s="15" t="n"/>
      <c r="I3298" s="15" t="n"/>
      <c r="J3298" s="40" t="n"/>
      <c r="K3298" s="15" t="n"/>
      <c r="L3298" s="15" t="n"/>
      <c r="M3298" s="15" t="n"/>
      <c r="N3298" s="14" t="n"/>
      <c r="O3298" s="13" t="n"/>
      <c r="P3298" s="14" t="n"/>
      <c r="Q3298" s="15">
        <f>IF(N3298="Sí",0,H3298-I3298-K3298)</f>
        <v/>
      </c>
      <c r="R3298" s="14">
        <f>F3298-TODAY()</f>
        <v/>
      </c>
      <c r="S3298" s="14">
        <f>IF(N3298="Sí","🟢 Pagado",IF(R3298&lt;0,"🔴 Vencido",IF(R3298&lt;=7,"🟡 Por vencer","")))</f>
        <v/>
      </c>
      <c r="T3298" s="88" t="n"/>
      <c r="U3298" s="89" t="n"/>
      <c r="V3298" s="89" t="n"/>
      <c r="W3298" s="89" t="n"/>
      <c r="X3298" s="87" t="n"/>
    </row>
    <row r="3299">
      <c r="A3299" s="13" t="n"/>
      <c r="B3299" s="14" t="n"/>
      <c r="C3299" s="14" t="n"/>
      <c r="D3299" s="14" t="n"/>
      <c r="E3299" s="13" t="n"/>
      <c r="F3299" s="13" t="n"/>
      <c r="G3299" s="14" t="n"/>
      <c r="H3299" s="15" t="n"/>
      <c r="I3299" s="15" t="n"/>
      <c r="J3299" s="40" t="n"/>
      <c r="K3299" s="15" t="n"/>
      <c r="L3299" s="15" t="n"/>
      <c r="M3299" s="15" t="n"/>
      <c r="N3299" s="14" t="n"/>
      <c r="O3299" s="13" t="n"/>
      <c r="P3299" s="14" t="n"/>
      <c r="Q3299" s="15">
        <f>IF(N3299="Sí",0,H3299-I3299-K3299)</f>
        <v/>
      </c>
      <c r="R3299" s="14">
        <f>F3299-TODAY()</f>
        <v/>
      </c>
      <c r="S3299" s="14">
        <f>IF(N3299="Sí","🟢 Pagado",IF(R3299&lt;0,"🔴 Vencido",IF(R3299&lt;=7,"🟡 Por vencer","")))</f>
        <v/>
      </c>
      <c r="T3299" s="88" t="n"/>
      <c r="U3299" s="89" t="n"/>
      <c r="V3299" s="89" t="n"/>
      <c r="W3299" s="89" t="n"/>
      <c r="X3299" s="87" t="n"/>
    </row>
    <row r="3300">
      <c r="A3300" s="13" t="n"/>
      <c r="B3300" s="14" t="n"/>
      <c r="C3300" s="14" t="n"/>
      <c r="D3300" s="14" t="n"/>
      <c r="E3300" s="13" t="n"/>
      <c r="F3300" s="13" t="n"/>
      <c r="G3300" s="14" t="n"/>
      <c r="H3300" s="15" t="n"/>
      <c r="I3300" s="15" t="n"/>
      <c r="J3300" s="40" t="n"/>
      <c r="K3300" s="15" t="n"/>
      <c r="L3300" s="15" t="n"/>
      <c r="M3300" s="15" t="n"/>
      <c r="N3300" s="14" t="n"/>
      <c r="O3300" s="13" t="n"/>
      <c r="P3300" s="14" t="n"/>
      <c r="Q3300" s="15">
        <f>IF(N3300="Sí",0,H3300-I3300-K3300)</f>
        <v/>
      </c>
      <c r="R3300" s="14">
        <f>F3300-TODAY()</f>
        <v/>
      </c>
      <c r="S3300" s="14">
        <f>IF(N3300="Sí","🟢 Pagado",IF(R3300&lt;0,"🔴 Vencido",IF(R3300&lt;=7,"🟡 Por vencer","")))</f>
        <v/>
      </c>
      <c r="T3300" s="88" t="n"/>
      <c r="U3300" s="89" t="n"/>
      <c r="V3300" s="89" t="n"/>
      <c r="W3300" s="89" t="n"/>
      <c r="X3300" s="87" t="n"/>
    </row>
    <row r="3301">
      <c r="A3301" s="13" t="n"/>
      <c r="B3301" s="14" t="n"/>
      <c r="C3301" s="14" t="n"/>
      <c r="D3301" s="14" t="n"/>
      <c r="E3301" s="13" t="n"/>
      <c r="F3301" s="13" t="n"/>
      <c r="G3301" s="14" t="n"/>
      <c r="H3301" s="15" t="n"/>
      <c r="I3301" s="15" t="n"/>
      <c r="J3301" s="40" t="n"/>
      <c r="K3301" s="15" t="n"/>
      <c r="L3301" s="15" t="n"/>
      <c r="M3301" s="15" t="n"/>
      <c r="N3301" s="14" t="n"/>
      <c r="O3301" s="13" t="n"/>
      <c r="P3301" s="14" t="n"/>
      <c r="Q3301" s="15">
        <f>IF(N3301="Sí",0,H3301-I3301-K3301)</f>
        <v/>
      </c>
      <c r="R3301" s="14">
        <f>F3301-TODAY()</f>
        <v/>
      </c>
      <c r="S3301" s="14">
        <f>IF(N3301="Sí","🟢 Pagado",IF(R3301&lt;0,"🔴 Vencido",IF(R3301&lt;=7,"🟡 Por vencer","")))</f>
        <v/>
      </c>
      <c r="T3301" s="88" t="n"/>
      <c r="U3301" s="89" t="n"/>
      <c r="V3301" s="89" t="n"/>
      <c r="W3301" s="89" t="n"/>
      <c r="X3301" s="87" t="n"/>
    </row>
    <row r="3302">
      <c r="A3302" s="13" t="n"/>
      <c r="B3302" s="14" t="n"/>
      <c r="C3302" s="14" t="n"/>
      <c r="D3302" s="14" t="n"/>
      <c r="E3302" s="13" t="n"/>
      <c r="F3302" s="13" t="n"/>
      <c r="G3302" s="14" t="n"/>
      <c r="H3302" s="15" t="n"/>
      <c r="I3302" s="15" t="n"/>
      <c r="J3302" s="40" t="n"/>
      <c r="K3302" s="15" t="n"/>
      <c r="L3302" s="15" t="n"/>
      <c r="M3302" s="15" t="n"/>
      <c r="N3302" s="14" t="n"/>
      <c r="O3302" s="13" t="n"/>
      <c r="P3302" s="14" t="n"/>
      <c r="Q3302" s="15">
        <f>IF(N3302="Sí",0,H3302-I3302-K3302)</f>
        <v/>
      </c>
      <c r="R3302" s="14">
        <f>F3302-TODAY()</f>
        <v/>
      </c>
      <c r="S3302" s="14">
        <f>IF(N3302="Sí","🟢 Pagado",IF(R3302&lt;0,"🔴 Vencido",IF(R3302&lt;=7,"🟡 Por vencer","")))</f>
        <v/>
      </c>
      <c r="T3302" s="88" t="n"/>
      <c r="U3302" s="89" t="n"/>
      <c r="V3302" s="89" t="n"/>
      <c r="W3302" s="89" t="n"/>
      <c r="X3302" s="87" t="n"/>
    </row>
    <row r="3303">
      <c r="A3303" s="13" t="n"/>
      <c r="B3303" s="14" t="n"/>
      <c r="C3303" s="14" t="n"/>
      <c r="D3303" s="14" t="n"/>
      <c r="E3303" s="13" t="n"/>
      <c r="F3303" s="13" t="n"/>
      <c r="G3303" s="14" t="n"/>
      <c r="H3303" s="15" t="n"/>
      <c r="I3303" s="15" t="n"/>
      <c r="J3303" s="40" t="n"/>
      <c r="K3303" s="15" t="n"/>
      <c r="L3303" s="15" t="n"/>
      <c r="M3303" s="15" t="n"/>
      <c r="N3303" s="14" t="n"/>
      <c r="O3303" s="13" t="n"/>
      <c r="P3303" s="14" t="n"/>
      <c r="Q3303" s="15">
        <f>IF(N3303="Sí",0,H3303-I3303-K3303)</f>
        <v/>
      </c>
      <c r="R3303" s="14">
        <f>F3303-TODAY()</f>
        <v/>
      </c>
      <c r="S3303" s="14">
        <f>IF(N3303="Sí","🟢 Pagado",IF(R3303&lt;0,"🔴 Vencido",IF(R3303&lt;=7,"🟡 Por vencer","")))</f>
        <v/>
      </c>
      <c r="T3303" s="88" t="n"/>
      <c r="U3303" s="89" t="n"/>
      <c r="V3303" s="89" t="n"/>
      <c r="W3303" s="89" t="n"/>
      <c r="X3303" s="87" t="n"/>
    </row>
    <row r="3304">
      <c r="A3304" s="13" t="n"/>
      <c r="B3304" s="14" t="n"/>
      <c r="C3304" s="14" t="n"/>
      <c r="D3304" s="14" t="n"/>
      <c r="E3304" s="13" t="n"/>
      <c r="F3304" s="13" t="n"/>
      <c r="G3304" s="14" t="n"/>
      <c r="H3304" s="15" t="n"/>
      <c r="I3304" s="15" t="n"/>
      <c r="J3304" s="40" t="n"/>
      <c r="K3304" s="15" t="n"/>
      <c r="L3304" s="15" t="n"/>
      <c r="M3304" s="15" t="n"/>
      <c r="N3304" s="14" t="n"/>
      <c r="O3304" s="13" t="n"/>
      <c r="P3304" s="14" t="n"/>
      <c r="Q3304" s="15">
        <f>IF(N3304="Sí",0,H3304-I3304-K3304)</f>
        <v/>
      </c>
      <c r="R3304" s="14">
        <f>F3304-TODAY()</f>
        <v/>
      </c>
      <c r="S3304" s="14">
        <f>IF(N3304="Sí","🟢 Pagado",IF(R3304&lt;0,"🔴 Vencido",IF(R3304&lt;=7,"🟡 Por vencer","")))</f>
        <v/>
      </c>
      <c r="T3304" s="88" t="n"/>
      <c r="U3304" s="89" t="n"/>
      <c r="V3304" s="89" t="n"/>
      <c r="W3304" s="89" t="n"/>
      <c r="X3304" s="87" t="n"/>
    </row>
    <row r="3305">
      <c r="A3305" s="13" t="n"/>
      <c r="B3305" s="14" t="n"/>
      <c r="C3305" s="14" t="n"/>
      <c r="D3305" s="14" t="n"/>
      <c r="E3305" s="13" t="n"/>
      <c r="F3305" s="13" t="n"/>
      <c r="G3305" s="14" t="n"/>
      <c r="H3305" s="15" t="n"/>
      <c r="I3305" s="15" t="n"/>
      <c r="J3305" s="40" t="n"/>
      <c r="K3305" s="15" t="n"/>
      <c r="L3305" s="15" t="n"/>
      <c r="M3305" s="15" t="n"/>
      <c r="N3305" s="14" t="n"/>
      <c r="O3305" s="13" t="n"/>
      <c r="P3305" s="14" t="n"/>
      <c r="Q3305" s="15">
        <f>IF(N3305="Sí",0,H3305-I3305-K3305)</f>
        <v/>
      </c>
      <c r="R3305" s="14">
        <f>F3305-TODAY()</f>
        <v/>
      </c>
      <c r="S3305" s="14">
        <f>IF(N3305="Sí","🟢 Pagado",IF(R3305&lt;0,"🔴 Vencido",IF(R3305&lt;=7,"🟡 Por vencer","")))</f>
        <v/>
      </c>
      <c r="T3305" s="88" t="n"/>
      <c r="U3305" s="89" t="n"/>
      <c r="V3305" s="89" t="n"/>
      <c r="W3305" s="89" t="n"/>
      <c r="X3305" s="87" t="n"/>
    </row>
    <row r="3306">
      <c r="A3306" s="13" t="n"/>
      <c r="B3306" s="14" t="n"/>
      <c r="C3306" s="14" t="n"/>
      <c r="D3306" s="14" t="n"/>
      <c r="E3306" s="13" t="n"/>
      <c r="F3306" s="13" t="n"/>
      <c r="G3306" s="14" t="n"/>
      <c r="H3306" s="15" t="n"/>
      <c r="I3306" s="15" t="n"/>
      <c r="J3306" s="40" t="n"/>
      <c r="K3306" s="15" t="n"/>
      <c r="L3306" s="15" t="n"/>
      <c r="M3306" s="15" t="n"/>
      <c r="N3306" s="14" t="n"/>
      <c r="O3306" s="13" t="n"/>
      <c r="P3306" s="14" t="n"/>
      <c r="Q3306" s="15">
        <f>IF(N3306="Sí",0,H3306-I3306-K3306)</f>
        <v/>
      </c>
      <c r="R3306" s="14">
        <f>F3306-TODAY()</f>
        <v/>
      </c>
      <c r="S3306" s="14">
        <f>IF(N3306="Sí","🟢 Pagado",IF(R3306&lt;0,"🔴 Vencido",IF(R3306&lt;=7,"🟡 Por vencer","")))</f>
        <v/>
      </c>
      <c r="T3306" s="88" t="n"/>
      <c r="U3306" s="89" t="n"/>
      <c r="V3306" s="89" t="n"/>
      <c r="W3306" s="89" t="n"/>
      <c r="X3306" s="87" t="n"/>
    </row>
    <row r="3307">
      <c r="A3307" s="13" t="n"/>
      <c r="B3307" s="14" t="n"/>
      <c r="C3307" s="14" t="n"/>
      <c r="D3307" s="14" t="n"/>
      <c r="E3307" s="13" t="n"/>
      <c r="F3307" s="13" t="n"/>
      <c r="G3307" s="14" t="n"/>
      <c r="H3307" s="15" t="n"/>
      <c r="I3307" s="15" t="n"/>
      <c r="J3307" s="40" t="n"/>
      <c r="K3307" s="15" t="n"/>
      <c r="L3307" s="15" t="n"/>
      <c r="M3307" s="15" t="n"/>
      <c r="N3307" s="14" t="n"/>
      <c r="O3307" s="13" t="n"/>
      <c r="P3307" s="14" t="n"/>
      <c r="Q3307" s="15">
        <f>IF(N3307="Sí",0,H3307-I3307-K3307)</f>
        <v/>
      </c>
      <c r="R3307" s="14">
        <f>F3307-TODAY()</f>
        <v/>
      </c>
      <c r="S3307" s="14">
        <f>IF(N3307="Sí","🟢 Pagado",IF(R3307&lt;0,"🔴 Vencido",IF(R3307&lt;=7,"🟡 Por vencer","")))</f>
        <v/>
      </c>
      <c r="T3307" s="88" t="n"/>
      <c r="U3307" s="89" t="n"/>
      <c r="V3307" s="89" t="n"/>
      <c r="W3307" s="89" t="n"/>
      <c r="X3307" s="87" t="n"/>
    </row>
    <row r="3308">
      <c r="A3308" s="13" t="n"/>
      <c r="B3308" s="14" t="n"/>
      <c r="C3308" s="14" t="n"/>
      <c r="D3308" s="14" t="n"/>
      <c r="E3308" s="13" t="n"/>
      <c r="F3308" s="13" t="n"/>
      <c r="G3308" s="14" t="n"/>
      <c r="H3308" s="15" t="n"/>
      <c r="I3308" s="15" t="n"/>
      <c r="J3308" s="40" t="n"/>
      <c r="K3308" s="15" t="n"/>
      <c r="L3308" s="15" t="n"/>
      <c r="M3308" s="15" t="n"/>
      <c r="N3308" s="14" t="n"/>
      <c r="O3308" s="13" t="n"/>
      <c r="P3308" s="14" t="n"/>
      <c r="Q3308" s="15">
        <f>IF(N3308="Sí",0,H3308-I3308-K3308)</f>
        <v/>
      </c>
      <c r="R3308" s="14">
        <f>F3308-TODAY()</f>
        <v/>
      </c>
      <c r="S3308" s="14">
        <f>IF(N3308="Sí","🟢 Pagado",IF(R3308&lt;0,"🔴 Vencido",IF(R3308&lt;=7,"🟡 Por vencer","")))</f>
        <v/>
      </c>
      <c r="T3308" s="88" t="n"/>
      <c r="U3308" s="89" t="n"/>
      <c r="V3308" s="89" t="n"/>
      <c r="W3308" s="89" t="n"/>
      <c r="X3308" s="87" t="n"/>
    </row>
    <row r="3309">
      <c r="A3309" s="13" t="n"/>
      <c r="B3309" s="14" t="n"/>
      <c r="C3309" s="14" t="n"/>
      <c r="D3309" s="14" t="n"/>
      <c r="E3309" s="13" t="n"/>
      <c r="F3309" s="13" t="n"/>
      <c r="G3309" s="14" t="n"/>
      <c r="H3309" s="15" t="n"/>
      <c r="I3309" s="15" t="n"/>
      <c r="J3309" s="40" t="n"/>
      <c r="K3309" s="15" t="n"/>
      <c r="L3309" s="15" t="n"/>
      <c r="M3309" s="15" t="n"/>
      <c r="N3309" s="14" t="n"/>
      <c r="O3309" s="13" t="n"/>
      <c r="P3309" s="14" t="n"/>
      <c r="Q3309" s="15">
        <f>IF(N3309="Sí",0,H3309-I3309-K3309)</f>
        <v/>
      </c>
      <c r="R3309" s="14">
        <f>F3309-TODAY()</f>
        <v/>
      </c>
      <c r="S3309" s="14">
        <f>IF(N3309="Sí","🟢 Pagado",IF(R3309&lt;0,"🔴 Vencido",IF(R3309&lt;=7,"🟡 Por vencer","")))</f>
        <v/>
      </c>
      <c r="T3309" s="88" t="n"/>
      <c r="U3309" s="89" t="n"/>
      <c r="V3309" s="89" t="n"/>
      <c r="W3309" s="89" t="n"/>
      <c r="X3309" s="87" t="n"/>
    </row>
    <row r="3310">
      <c r="A3310" s="13" t="n"/>
      <c r="B3310" s="14" t="n"/>
      <c r="C3310" s="14" t="n"/>
      <c r="D3310" s="14" t="n"/>
      <c r="E3310" s="13" t="n"/>
      <c r="F3310" s="13" t="n"/>
      <c r="G3310" s="14" t="n"/>
      <c r="H3310" s="15" t="n"/>
      <c r="I3310" s="15" t="n"/>
      <c r="J3310" s="40" t="n"/>
      <c r="K3310" s="15" t="n"/>
      <c r="L3310" s="15" t="n"/>
      <c r="M3310" s="15" t="n"/>
      <c r="N3310" s="14" t="n"/>
      <c r="O3310" s="13" t="n"/>
      <c r="P3310" s="14" t="n"/>
      <c r="Q3310" s="15">
        <f>IF(N3310="Sí",0,H3310-I3310-K3310)</f>
        <v/>
      </c>
      <c r="R3310" s="14">
        <f>F3310-TODAY()</f>
        <v/>
      </c>
      <c r="S3310" s="14">
        <f>IF(N3310="Sí","🟢 Pagado",IF(R3310&lt;0,"🔴 Vencido",IF(R3310&lt;=7,"🟡 Por vencer","")))</f>
        <v/>
      </c>
      <c r="T3310" s="88" t="n"/>
      <c r="U3310" s="89" t="n"/>
      <c r="V3310" s="89" t="n"/>
      <c r="W3310" s="89" t="n"/>
      <c r="X3310" s="87" t="n"/>
    </row>
    <row r="3311">
      <c r="A3311" s="13" t="n"/>
      <c r="B3311" s="14" t="n"/>
      <c r="C3311" s="14" t="n"/>
      <c r="D3311" s="14" t="n"/>
      <c r="E3311" s="13" t="n"/>
      <c r="F3311" s="13" t="n"/>
      <c r="G3311" s="14" t="n"/>
      <c r="H3311" s="15" t="n"/>
      <c r="I3311" s="15" t="n"/>
      <c r="J3311" s="40" t="n"/>
      <c r="K3311" s="15" t="n"/>
      <c r="L3311" s="15" t="n"/>
      <c r="M3311" s="15" t="n"/>
      <c r="N3311" s="14" t="n"/>
      <c r="O3311" s="13" t="n"/>
      <c r="P3311" s="14" t="n"/>
      <c r="Q3311" s="15">
        <f>IF(N3311="Sí",0,H3311-I3311-K3311)</f>
        <v/>
      </c>
      <c r="R3311" s="14">
        <f>F3311-TODAY()</f>
        <v/>
      </c>
      <c r="S3311" s="14">
        <f>IF(N3311="Sí","🟢 Pagado",IF(R3311&lt;0,"🔴 Vencido",IF(R3311&lt;=7,"🟡 Por vencer","")))</f>
        <v/>
      </c>
      <c r="T3311" s="88" t="n"/>
      <c r="U3311" s="89" t="n"/>
      <c r="V3311" s="89" t="n"/>
      <c r="W3311" s="89" t="n"/>
      <c r="X3311" s="87" t="n"/>
    </row>
    <row r="3312">
      <c r="A3312" s="13" t="n"/>
      <c r="B3312" s="14" t="n"/>
      <c r="C3312" s="14" t="n"/>
      <c r="D3312" s="14" t="n"/>
      <c r="E3312" s="13" t="n"/>
      <c r="F3312" s="13" t="n"/>
      <c r="G3312" s="14" t="n"/>
      <c r="H3312" s="15" t="n"/>
      <c r="I3312" s="15" t="n"/>
      <c r="J3312" s="40" t="n"/>
      <c r="K3312" s="15" t="n"/>
      <c r="L3312" s="15" t="n"/>
      <c r="M3312" s="15" t="n"/>
      <c r="N3312" s="14" t="n"/>
      <c r="O3312" s="13" t="n"/>
      <c r="P3312" s="14" t="n"/>
      <c r="Q3312" s="15">
        <f>IF(N3312="Sí",0,H3312-I3312-K3312)</f>
        <v/>
      </c>
      <c r="R3312" s="14">
        <f>F3312-TODAY()</f>
        <v/>
      </c>
      <c r="S3312" s="14">
        <f>IF(N3312="Sí","🟢 Pagado",IF(R3312&lt;0,"🔴 Vencido",IF(R3312&lt;=7,"🟡 Por vencer","")))</f>
        <v/>
      </c>
      <c r="T3312" s="88" t="n"/>
      <c r="U3312" s="89" t="n"/>
      <c r="V3312" s="89" t="n"/>
      <c r="W3312" s="89" t="n"/>
      <c r="X3312" s="87" t="n"/>
    </row>
    <row r="3313">
      <c r="A3313" s="13" t="n"/>
      <c r="B3313" s="14" t="n"/>
      <c r="C3313" s="14" t="n"/>
      <c r="D3313" s="14" t="n"/>
      <c r="E3313" s="13" t="n"/>
      <c r="F3313" s="13" t="n"/>
      <c r="G3313" s="14" t="n"/>
      <c r="H3313" s="15" t="n"/>
      <c r="I3313" s="15" t="n"/>
      <c r="J3313" s="40" t="n"/>
      <c r="K3313" s="15" t="n"/>
      <c r="L3313" s="15" t="n"/>
      <c r="M3313" s="15" t="n"/>
      <c r="N3313" s="14" t="n"/>
      <c r="O3313" s="13" t="n"/>
      <c r="P3313" s="14" t="n"/>
      <c r="Q3313" s="15">
        <f>IF(N3313="Sí",0,H3313-I3313-K3313)</f>
        <v/>
      </c>
      <c r="R3313" s="14">
        <f>F3313-TODAY()</f>
        <v/>
      </c>
      <c r="S3313" s="14">
        <f>IF(N3313="Sí","🟢 Pagado",IF(R3313&lt;0,"🔴 Vencido",IF(R3313&lt;=7,"🟡 Por vencer","")))</f>
        <v/>
      </c>
      <c r="T3313" s="88" t="n"/>
      <c r="U3313" s="89" t="n"/>
      <c r="V3313" s="89" t="n"/>
      <c r="W3313" s="89" t="n"/>
      <c r="X3313" s="87" t="n"/>
    </row>
    <row r="3314">
      <c r="A3314" s="13" t="n"/>
      <c r="B3314" s="14" t="n"/>
      <c r="C3314" s="14" t="n"/>
      <c r="D3314" s="14" t="n"/>
      <c r="E3314" s="13" t="n"/>
      <c r="F3314" s="13" t="n"/>
      <c r="G3314" s="14" t="n"/>
      <c r="H3314" s="15" t="n"/>
      <c r="I3314" s="15" t="n"/>
      <c r="J3314" s="40" t="n"/>
      <c r="K3314" s="15" t="n"/>
      <c r="L3314" s="15" t="n"/>
      <c r="M3314" s="15" t="n"/>
      <c r="N3314" s="14" t="n"/>
      <c r="O3314" s="13" t="n"/>
      <c r="P3314" s="14" t="n"/>
      <c r="Q3314" s="15">
        <f>IF(N3314="Sí",0,H3314-I3314-K3314)</f>
        <v/>
      </c>
      <c r="R3314" s="14">
        <f>F3314-TODAY()</f>
        <v/>
      </c>
      <c r="S3314" s="14">
        <f>IF(N3314="Sí","🟢 Pagado",IF(R3314&lt;0,"🔴 Vencido",IF(R3314&lt;=7,"🟡 Por vencer","")))</f>
        <v/>
      </c>
      <c r="T3314" s="88" t="n"/>
      <c r="U3314" s="89" t="n"/>
      <c r="V3314" s="89" t="n"/>
      <c r="W3314" s="89" t="n"/>
      <c r="X3314" s="87" t="n"/>
    </row>
    <row r="3315">
      <c r="A3315" s="13" t="n"/>
      <c r="B3315" s="14" t="n"/>
      <c r="C3315" s="14" t="n"/>
      <c r="D3315" s="14" t="n"/>
      <c r="E3315" s="13" t="n"/>
      <c r="F3315" s="13" t="n"/>
      <c r="G3315" s="14" t="n"/>
      <c r="H3315" s="15" t="n"/>
      <c r="I3315" s="15" t="n"/>
      <c r="J3315" s="40" t="n"/>
      <c r="K3315" s="15" t="n"/>
      <c r="L3315" s="15" t="n"/>
      <c r="M3315" s="15" t="n"/>
      <c r="N3315" s="14" t="n"/>
      <c r="O3315" s="13" t="n"/>
      <c r="P3315" s="14" t="n"/>
      <c r="Q3315" s="15">
        <f>IF(N3315="Sí",0,H3315-I3315-K3315)</f>
        <v/>
      </c>
      <c r="R3315" s="14">
        <f>F3315-TODAY()</f>
        <v/>
      </c>
      <c r="S3315" s="14">
        <f>IF(N3315="Sí","🟢 Pagado",IF(R3315&lt;0,"🔴 Vencido",IF(R3315&lt;=7,"🟡 Por vencer","")))</f>
        <v/>
      </c>
      <c r="T3315" s="88" t="n"/>
      <c r="U3315" s="89" t="n"/>
      <c r="V3315" s="89" t="n"/>
      <c r="W3315" s="89" t="n"/>
      <c r="X3315" s="87" t="n"/>
    </row>
    <row r="3316">
      <c r="A3316" s="13" t="n"/>
      <c r="B3316" s="14" t="n"/>
      <c r="C3316" s="14" t="n"/>
      <c r="D3316" s="14" t="n"/>
      <c r="E3316" s="13" t="n"/>
      <c r="F3316" s="13" t="n"/>
      <c r="G3316" s="14" t="n"/>
      <c r="H3316" s="15" t="n"/>
      <c r="I3316" s="15" t="n"/>
      <c r="J3316" s="40" t="n"/>
      <c r="K3316" s="15" t="n"/>
      <c r="L3316" s="15" t="n"/>
      <c r="M3316" s="15" t="n"/>
      <c r="N3316" s="14" t="n"/>
      <c r="O3316" s="13" t="n"/>
      <c r="P3316" s="14" t="n"/>
      <c r="Q3316" s="15">
        <f>IF(N3316="Sí",0,H3316-I3316-K3316)</f>
        <v/>
      </c>
      <c r="R3316" s="14">
        <f>F3316-TODAY()</f>
        <v/>
      </c>
      <c r="S3316" s="14">
        <f>IF(N3316="Sí","🟢 Pagado",IF(R3316&lt;0,"🔴 Vencido",IF(R3316&lt;=7,"🟡 Por vencer","")))</f>
        <v/>
      </c>
      <c r="T3316" s="88" t="n"/>
      <c r="U3316" s="89" t="n"/>
      <c r="V3316" s="89" t="n"/>
      <c r="W3316" s="89" t="n"/>
      <c r="X3316" s="87" t="n"/>
    </row>
    <row r="3317">
      <c r="A3317" s="13" t="n"/>
      <c r="B3317" s="14" t="n"/>
      <c r="C3317" s="14" t="n"/>
      <c r="D3317" s="14" t="n"/>
      <c r="E3317" s="13" t="n"/>
      <c r="F3317" s="13" t="n"/>
      <c r="G3317" s="14" t="n"/>
      <c r="H3317" s="15" t="n"/>
      <c r="I3317" s="15" t="n"/>
      <c r="J3317" s="40" t="n"/>
      <c r="K3317" s="15" t="n"/>
      <c r="L3317" s="15" t="n"/>
      <c r="M3317" s="15" t="n"/>
      <c r="N3317" s="14" t="n"/>
      <c r="O3317" s="13" t="n"/>
      <c r="P3317" s="14" t="n"/>
      <c r="Q3317" s="15">
        <f>IF(N3317="Sí",0,H3317-I3317-K3317)</f>
        <v/>
      </c>
      <c r="R3317" s="14">
        <f>F3317-TODAY()</f>
        <v/>
      </c>
      <c r="S3317" s="14">
        <f>IF(N3317="Sí","🟢 Pagado",IF(R3317&lt;0,"🔴 Vencido",IF(R3317&lt;=7,"🟡 Por vencer","")))</f>
        <v/>
      </c>
      <c r="T3317" s="88" t="n"/>
      <c r="U3317" s="89" t="n"/>
      <c r="V3317" s="89" t="n"/>
      <c r="W3317" s="89" t="n"/>
      <c r="X3317" s="87" t="n"/>
    </row>
    <row r="3318">
      <c r="A3318" s="13" t="n"/>
      <c r="B3318" s="14" t="n"/>
      <c r="C3318" s="14" t="n"/>
      <c r="D3318" s="14" t="n"/>
      <c r="E3318" s="13" t="n"/>
      <c r="F3318" s="13" t="n"/>
      <c r="G3318" s="14" t="n"/>
      <c r="H3318" s="15" t="n"/>
      <c r="I3318" s="15" t="n"/>
      <c r="J3318" s="40" t="n"/>
      <c r="K3318" s="15" t="n"/>
      <c r="L3318" s="15" t="n"/>
      <c r="M3318" s="15" t="n"/>
      <c r="N3318" s="14" t="n"/>
      <c r="O3318" s="13" t="n"/>
      <c r="P3318" s="14" t="n"/>
      <c r="Q3318" s="15">
        <f>IF(N3318="Sí",0,H3318-I3318-K3318)</f>
        <v/>
      </c>
      <c r="R3318" s="14">
        <f>F3318-TODAY()</f>
        <v/>
      </c>
      <c r="S3318" s="14">
        <f>IF(N3318="Sí","🟢 Pagado",IF(R3318&lt;0,"🔴 Vencido",IF(R3318&lt;=7,"🟡 Por vencer","")))</f>
        <v/>
      </c>
      <c r="T3318" s="88" t="n"/>
      <c r="U3318" s="89" t="n"/>
      <c r="V3318" s="89" t="n"/>
      <c r="W3318" s="89" t="n"/>
      <c r="X3318" s="87" t="n"/>
    </row>
    <row r="3319">
      <c r="A3319" s="13" t="n"/>
      <c r="B3319" s="14" t="n"/>
      <c r="C3319" s="14" t="n"/>
      <c r="D3319" s="14" t="n"/>
      <c r="E3319" s="13" t="n"/>
      <c r="F3319" s="13" t="n"/>
      <c r="G3319" s="14" t="n"/>
      <c r="H3319" s="15" t="n"/>
      <c r="I3319" s="15" t="n"/>
      <c r="J3319" s="40" t="n"/>
      <c r="K3319" s="15" t="n"/>
      <c r="L3319" s="15" t="n"/>
      <c r="M3319" s="15" t="n"/>
      <c r="N3319" s="14" t="n"/>
      <c r="O3319" s="13" t="n"/>
      <c r="P3319" s="14" t="n"/>
      <c r="Q3319" s="15">
        <f>IF(N3319="Sí",0,H3319-I3319-K3319)</f>
        <v/>
      </c>
      <c r="R3319" s="14">
        <f>F3319-TODAY()</f>
        <v/>
      </c>
      <c r="S3319" s="14">
        <f>IF(N3319="Sí","🟢 Pagado",IF(R3319&lt;0,"🔴 Vencido",IF(R3319&lt;=7,"🟡 Por vencer","")))</f>
        <v/>
      </c>
      <c r="T3319" s="88" t="n"/>
      <c r="U3319" s="89" t="n"/>
      <c r="V3319" s="89" t="n"/>
      <c r="W3319" s="89" t="n"/>
      <c r="X3319" s="87" t="n"/>
    </row>
    <row r="3320">
      <c r="A3320" s="13" t="n"/>
      <c r="B3320" s="14" t="n"/>
      <c r="C3320" s="14" t="n"/>
      <c r="D3320" s="14" t="n"/>
      <c r="E3320" s="13" t="n"/>
      <c r="F3320" s="13" t="n"/>
      <c r="G3320" s="14" t="n"/>
      <c r="H3320" s="15" t="n"/>
      <c r="I3320" s="15" t="n"/>
      <c r="J3320" s="40" t="n"/>
      <c r="K3320" s="15" t="n"/>
      <c r="L3320" s="15" t="n"/>
      <c r="M3320" s="15" t="n"/>
      <c r="N3320" s="14" t="n"/>
      <c r="O3320" s="13" t="n"/>
      <c r="P3320" s="14" t="n"/>
      <c r="Q3320" s="15">
        <f>IF(N3320="Sí",0,H3320-I3320-K3320)</f>
        <v/>
      </c>
      <c r="R3320" s="14">
        <f>F3320-TODAY()</f>
        <v/>
      </c>
      <c r="S3320" s="14">
        <f>IF(N3320="Sí","🟢 Pagado",IF(R3320&lt;0,"🔴 Vencido",IF(R3320&lt;=7,"🟡 Por vencer","")))</f>
        <v/>
      </c>
      <c r="T3320" s="88" t="n"/>
      <c r="U3320" s="89" t="n"/>
      <c r="V3320" s="89" t="n"/>
      <c r="W3320" s="89" t="n"/>
      <c r="X3320" s="87" t="n"/>
    </row>
    <row r="3321">
      <c r="A3321" s="13" t="n"/>
      <c r="B3321" s="14" t="n"/>
      <c r="C3321" s="14" t="n"/>
      <c r="D3321" s="14" t="n"/>
      <c r="E3321" s="13" t="n"/>
      <c r="F3321" s="13" t="n"/>
      <c r="G3321" s="14" t="n"/>
      <c r="H3321" s="15" t="n"/>
      <c r="I3321" s="15" t="n"/>
      <c r="J3321" s="40" t="n"/>
      <c r="K3321" s="15" t="n"/>
      <c r="L3321" s="15" t="n"/>
      <c r="M3321" s="15" t="n"/>
      <c r="N3321" s="14" t="n"/>
      <c r="O3321" s="13" t="n"/>
      <c r="P3321" s="14" t="n"/>
      <c r="Q3321" s="15">
        <f>IF(N3321="Sí",0,H3321-I3321-K3321)</f>
        <v/>
      </c>
      <c r="R3321" s="14">
        <f>F3321-TODAY()</f>
        <v/>
      </c>
      <c r="S3321" s="14">
        <f>IF(N3321="Sí","🟢 Pagado",IF(R3321&lt;0,"🔴 Vencido",IF(R3321&lt;=7,"🟡 Por vencer","")))</f>
        <v/>
      </c>
      <c r="T3321" s="88" t="n"/>
      <c r="U3321" s="89" t="n"/>
      <c r="V3321" s="89" t="n"/>
      <c r="W3321" s="89" t="n"/>
      <c r="X3321" s="87" t="n"/>
    </row>
    <row r="3322">
      <c r="A3322" s="13" t="n"/>
      <c r="B3322" s="14" t="n"/>
      <c r="C3322" s="14" t="n"/>
      <c r="D3322" s="14" t="n"/>
      <c r="E3322" s="13" t="n"/>
      <c r="F3322" s="13" t="n"/>
      <c r="G3322" s="14" t="n"/>
      <c r="H3322" s="15" t="n"/>
      <c r="I3322" s="15" t="n"/>
      <c r="J3322" s="40" t="n"/>
      <c r="K3322" s="15" t="n"/>
      <c r="L3322" s="15" t="n"/>
      <c r="M3322" s="15" t="n"/>
      <c r="N3322" s="14" t="n"/>
      <c r="O3322" s="13" t="n"/>
      <c r="P3322" s="14" t="n"/>
      <c r="Q3322" s="15">
        <f>IF(N3322="Sí",0,H3322-I3322-K3322)</f>
        <v/>
      </c>
      <c r="R3322" s="14">
        <f>F3322-TODAY()</f>
        <v/>
      </c>
      <c r="S3322" s="14">
        <f>IF(N3322="Sí","🟢 Pagado",IF(R3322&lt;0,"🔴 Vencido",IF(R3322&lt;=7,"🟡 Por vencer","")))</f>
        <v/>
      </c>
      <c r="T3322" s="88" t="n"/>
      <c r="U3322" s="89" t="n"/>
      <c r="V3322" s="89" t="n"/>
      <c r="W3322" s="89" t="n"/>
      <c r="X3322" s="87" t="n"/>
    </row>
    <row r="3323">
      <c r="A3323" s="13" t="n"/>
      <c r="B3323" s="14" t="n"/>
      <c r="C3323" s="14" t="n"/>
      <c r="D3323" s="14" t="n"/>
      <c r="E3323" s="13" t="n"/>
      <c r="F3323" s="13" t="n"/>
      <c r="G3323" s="14" t="n"/>
      <c r="H3323" s="15" t="n"/>
      <c r="I3323" s="15" t="n"/>
      <c r="J3323" s="40" t="n"/>
      <c r="K3323" s="15" t="n"/>
      <c r="L3323" s="15" t="n"/>
      <c r="M3323" s="15" t="n"/>
      <c r="N3323" s="14" t="n"/>
      <c r="O3323" s="13" t="n"/>
      <c r="P3323" s="14" t="n"/>
      <c r="Q3323" s="15">
        <f>IF(N3323="Sí",0,H3323-I3323-K3323)</f>
        <v/>
      </c>
      <c r="R3323" s="14">
        <f>F3323-TODAY()</f>
        <v/>
      </c>
      <c r="S3323" s="14">
        <f>IF(N3323="Sí","🟢 Pagado",IF(R3323&lt;0,"🔴 Vencido",IF(R3323&lt;=7,"🟡 Por vencer","")))</f>
        <v/>
      </c>
      <c r="T3323" s="88" t="n"/>
      <c r="U3323" s="89" t="n"/>
      <c r="V3323" s="89" t="n"/>
      <c r="W3323" s="89" t="n"/>
      <c r="X3323" s="87" t="n"/>
    </row>
    <row r="3324">
      <c r="A3324" s="13" t="n"/>
      <c r="B3324" s="14" t="n"/>
      <c r="C3324" s="14" t="n"/>
      <c r="D3324" s="14" t="n"/>
      <c r="E3324" s="13" t="n"/>
      <c r="F3324" s="13" t="n"/>
      <c r="G3324" s="14" t="n"/>
      <c r="H3324" s="15" t="n"/>
      <c r="I3324" s="15" t="n"/>
      <c r="J3324" s="40" t="n"/>
      <c r="K3324" s="15" t="n"/>
      <c r="L3324" s="15" t="n"/>
      <c r="M3324" s="15" t="n"/>
      <c r="N3324" s="14" t="n"/>
      <c r="O3324" s="13" t="n"/>
      <c r="P3324" s="14" t="n"/>
      <c r="Q3324" s="15">
        <f>IF(N3324="Sí",0,H3324-I3324-K3324)</f>
        <v/>
      </c>
      <c r="R3324" s="14">
        <f>F3324-TODAY()</f>
        <v/>
      </c>
      <c r="S3324" s="14">
        <f>IF(N3324="Sí","🟢 Pagado",IF(R3324&lt;0,"🔴 Vencido",IF(R3324&lt;=7,"🟡 Por vencer","")))</f>
        <v/>
      </c>
      <c r="T3324" s="88" t="n"/>
      <c r="U3324" s="89" t="n"/>
      <c r="V3324" s="89" t="n"/>
      <c r="W3324" s="89" t="n"/>
      <c r="X3324" s="87" t="n"/>
    </row>
    <row r="3325">
      <c r="A3325" s="13" t="n"/>
      <c r="B3325" s="14" t="n"/>
      <c r="C3325" s="14" t="n"/>
      <c r="D3325" s="14" t="n"/>
      <c r="E3325" s="13" t="n"/>
      <c r="F3325" s="13" t="n"/>
      <c r="G3325" s="14" t="n"/>
      <c r="H3325" s="15" t="n"/>
      <c r="I3325" s="15" t="n"/>
      <c r="J3325" s="40" t="n"/>
      <c r="K3325" s="15" t="n"/>
      <c r="L3325" s="15" t="n"/>
      <c r="M3325" s="15" t="n"/>
      <c r="N3325" s="14" t="n"/>
      <c r="O3325" s="13" t="n"/>
      <c r="P3325" s="14" t="n"/>
      <c r="Q3325" s="15">
        <f>IF(N3325="Sí",0,H3325-I3325-K3325)</f>
        <v/>
      </c>
      <c r="R3325" s="14">
        <f>F3325-TODAY()</f>
        <v/>
      </c>
      <c r="S3325" s="14">
        <f>IF(N3325="Sí","🟢 Pagado",IF(R3325&lt;0,"🔴 Vencido",IF(R3325&lt;=7,"🟡 Por vencer","")))</f>
        <v/>
      </c>
      <c r="T3325" s="88" t="n"/>
      <c r="U3325" s="89" t="n"/>
      <c r="V3325" s="89" t="n"/>
      <c r="W3325" s="89" t="n"/>
      <c r="X3325" s="87" t="n"/>
    </row>
    <row r="3326">
      <c r="A3326" s="13" t="n"/>
      <c r="B3326" s="14" t="n"/>
      <c r="C3326" s="14" t="n"/>
      <c r="D3326" s="14" t="n"/>
      <c r="E3326" s="13" t="n"/>
      <c r="F3326" s="13" t="n"/>
      <c r="G3326" s="14" t="n"/>
      <c r="H3326" s="15" t="n"/>
      <c r="I3326" s="15" t="n"/>
      <c r="J3326" s="40" t="n"/>
      <c r="K3326" s="15" t="n"/>
      <c r="L3326" s="15" t="n"/>
      <c r="M3326" s="15" t="n"/>
      <c r="N3326" s="14" t="n"/>
      <c r="O3326" s="13" t="n"/>
      <c r="P3326" s="14" t="n"/>
      <c r="Q3326" s="15">
        <f>IF(N3326="Sí",0,H3326-I3326-K3326)</f>
        <v/>
      </c>
      <c r="R3326" s="14">
        <f>F3326-TODAY()</f>
        <v/>
      </c>
      <c r="S3326" s="14">
        <f>IF(N3326="Sí","🟢 Pagado",IF(R3326&lt;0,"🔴 Vencido",IF(R3326&lt;=7,"🟡 Por vencer","")))</f>
        <v/>
      </c>
      <c r="T3326" s="88" t="n"/>
      <c r="U3326" s="89" t="n"/>
      <c r="V3326" s="89" t="n"/>
      <c r="W3326" s="89" t="n"/>
      <c r="X3326" s="87" t="n"/>
    </row>
    <row r="3327">
      <c r="A3327" s="13" t="n"/>
      <c r="B3327" s="14" t="n"/>
      <c r="C3327" s="14" t="n"/>
      <c r="D3327" s="14" t="n"/>
      <c r="E3327" s="13" t="n"/>
      <c r="F3327" s="13" t="n"/>
      <c r="G3327" s="14" t="n"/>
      <c r="H3327" s="15" t="n"/>
      <c r="I3327" s="15" t="n"/>
      <c r="J3327" s="40" t="n"/>
      <c r="K3327" s="15" t="n"/>
      <c r="L3327" s="15" t="n"/>
      <c r="M3327" s="15" t="n"/>
      <c r="N3327" s="14" t="n"/>
      <c r="O3327" s="13" t="n"/>
      <c r="P3327" s="14" t="n"/>
      <c r="Q3327" s="15">
        <f>IF(N3327="Sí",0,H3327-I3327-K3327)</f>
        <v/>
      </c>
      <c r="R3327" s="14">
        <f>F3327-TODAY()</f>
        <v/>
      </c>
      <c r="S3327" s="14">
        <f>IF(N3327="Sí","🟢 Pagado",IF(R3327&lt;0,"🔴 Vencido",IF(R3327&lt;=7,"🟡 Por vencer","")))</f>
        <v/>
      </c>
      <c r="T3327" s="88" t="n"/>
      <c r="U3327" s="89" t="n"/>
      <c r="V3327" s="89" t="n"/>
      <c r="W3327" s="89" t="n"/>
      <c r="X3327" s="87" t="n"/>
    </row>
    <row r="3328">
      <c r="A3328" s="13" t="n"/>
      <c r="B3328" s="14" t="n"/>
      <c r="C3328" s="14" t="n"/>
      <c r="D3328" s="14" t="n"/>
      <c r="E3328" s="13" t="n"/>
      <c r="F3328" s="13" t="n"/>
      <c r="G3328" s="14" t="n"/>
      <c r="H3328" s="15" t="n"/>
      <c r="I3328" s="15" t="n"/>
      <c r="J3328" s="40" t="n"/>
      <c r="K3328" s="15" t="n"/>
      <c r="L3328" s="15" t="n"/>
      <c r="M3328" s="15" t="n"/>
      <c r="N3328" s="14" t="n"/>
      <c r="O3328" s="13" t="n"/>
      <c r="P3328" s="14" t="n"/>
      <c r="Q3328" s="15">
        <f>IF(N3328="Sí",0,H3328-I3328-K3328)</f>
        <v/>
      </c>
      <c r="R3328" s="14">
        <f>F3328-TODAY()</f>
        <v/>
      </c>
      <c r="S3328" s="14">
        <f>IF(N3328="Sí","🟢 Pagado",IF(R3328&lt;0,"🔴 Vencido",IF(R3328&lt;=7,"🟡 Por vencer","")))</f>
        <v/>
      </c>
      <c r="T3328" s="88" t="n"/>
      <c r="U3328" s="89" t="n"/>
      <c r="V3328" s="89" t="n"/>
      <c r="W3328" s="89" t="n"/>
      <c r="X3328" s="87" t="n"/>
    </row>
    <row r="3329">
      <c r="A3329" s="13" t="n"/>
      <c r="B3329" s="14" t="n"/>
      <c r="C3329" s="14" t="n"/>
      <c r="D3329" s="14" t="n"/>
      <c r="E3329" s="13" t="n"/>
      <c r="F3329" s="13" t="n"/>
      <c r="G3329" s="14" t="n"/>
      <c r="H3329" s="15" t="n"/>
      <c r="I3329" s="15" t="n"/>
      <c r="J3329" s="40" t="n"/>
      <c r="K3329" s="15" t="n"/>
      <c r="L3329" s="15" t="n"/>
      <c r="M3329" s="15" t="n"/>
      <c r="N3329" s="14" t="n"/>
      <c r="O3329" s="13" t="n"/>
      <c r="P3329" s="14" t="n"/>
      <c r="Q3329" s="15">
        <f>IF(N3329="Sí",0,H3329-I3329-K3329)</f>
        <v/>
      </c>
      <c r="R3329" s="14">
        <f>F3329-TODAY()</f>
        <v/>
      </c>
      <c r="S3329" s="14">
        <f>IF(N3329="Sí","🟢 Pagado",IF(R3329&lt;0,"🔴 Vencido",IF(R3329&lt;=7,"🟡 Por vencer","")))</f>
        <v/>
      </c>
      <c r="T3329" s="88" t="n"/>
      <c r="U3329" s="89" t="n"/>
      <c r="V3329" s="89" t="n"/>
      <c r="W3329" s="89" t="n"/>
      <c r="X3329" s="87" t="n"/>
    </row>
    <row r="3330">
      <c r="A3330" s="13" t="n"/>
      <c r="B3330" s="14" t="n"/>
      <c r="C3330" s="14" t="n"/>
      <c r="D3330" s="14" t="n"/>
      <c r="E3330" s="13" t="n"/>
      <c r="F3330" s="13" t="n"/>
      <c r="G3330" s="14" t="n"/>
      <c r="H3330" s="15" t="n"/>
      <c r="I3330" s="15" t="n"/>
      <c r="J3330" s="40" t="n"/>
      <c r="K3330" s="15" t="n"/>
      <c r="L3330" s="15" t="n"/>
      <c r="M3330" s="15" t="n"/>
      <c r="N3330" s="14" t="n"/>
      <c r="O3330" s="13" t="n"/>
      <c r="P3330" s="14" t="n"/>
      <c r="Q3330" s="15">
        <f>IF(N3330="Sí",0,H3330-I3330-K3330)</f>
        <v/>
      </c>
      <c r="R3330" s="14">
        <f>F3330-TODAY()</f>
        <v/>
      </c>
      <c r="S3330" s="14">
        <f>IF(N3330="Sí","🟢 Pagado",IF(R3330&lt;0,"🔴 Vencido",IF(R3330&lt;=7,"🟡 Por vencer","")))</f>
        <v/>
      </c>
      <c r="T3330" s="88" t="n"/>
      <c r="U3330" s="89" t="n"/>
      <c r="V3330" s="89" t="n"/>
      <c r="W3330" s="89" t="n"/>
      <c r="X3330" s="87" t="n"/>
    </row>
    <row r="3331">
      <c r="A3331" s="13" t="n"/>
      <c r="B3331" s="14" t="n"/>
      <c r="C3331" s="14" t="n"/>
      <c r="D3331" s="14" t="n"/>
      <c r="E3331" s="13" t="n"/>
      <c r="F3331" s="13" t="n"/>
      <c r="G3331" s="14" t="n"/>
      <c r="H3331" s="15" t="n"/>
      <c r="I3331" s="15" t="n"/>
      <c r="J3331" s="40" t="n"/>
      <c r="K3331" s="15" t="n"/>
      <c r="L3331" s="15" t="n"/>
      <c r="M3331" s="15" t="n"/>
      <c r="N3331" s="14" t="n"/>
      <c r="O3331" s="13" t="n"/>
      <c r="P3331" s="14" t="n"/>
      <c r="Q3331" s="15">
        <f>IF(N3331="Sí",0,H3331-I3331-K3331)</f>
        <v/>
      </c>
      <c r="R3331" s="14">
        <f>F3331-TODAY()</f>
        <v/>
      </c>
      <c r="S3331" s="14">
        <f>IF(N3331="Sí","🟢 Pagado",IF(R3331&lt;0,"🔴 Vencido",IF(R3331&lt;=7,"🟡 Por vencer","")))</f>
        <v/>
      </c>
      <c r="T3331" s="88" t="n"/>
      <c r="U3331" s="89" t="n"/>
      <c r="V3331" s="89" t="n"/>
      <c r="W3331" s="89" t="n"/>
      <c r="X3331" s="87" t="n"/>
    </row>
    <row r="3332">
      <c r="A3332" s="13" t="n"/>
      <c r="B3332" s="14" t="n"/>
      <c r="C3332" s="14" t="n"/>
      <c r="D3332" s="14" t="n"/>
      <c r="E3332" s="13" t="n"/>
      <c r="F3332" s="13" t="n"/>
      <c r="G3332" s="14" t="n"/>
      <c r="H3332" s="15" t="n"/>
      <c r="I3332" s="15" t="n"/>
      <c r="J3332" s="40" t="n"/>
      <c r="K3332" s="15" t="n"/>
      <c r="L3332" s="15" t="n"/>
      <c r="M3332" s="15" t="n"/>
      <c r="N3332" s="14" t="n"/>
      <c r="O3332" s="13" t="n"/>
      <c r="P3332" s="14" t="n"/>
      <c r="Q3332" s="15">
        <f>IF(N3332="Sí",0,H3332-I3332-K3332)</f>
        <v/>
      </c>
      <c r="R3332" s="14">
        <f>F3332-TODAY()</f>
        <v/>
      </c>
      <c r="S3332" s="14">
        <f>IF(N3332="Sí","🟢 Pagado",IF(R3332&lt;0,"🔴 Vencido",IF(R3332&lt;=7,"🟡 Por vencer","")))</f>
        <v/>
      </c>
      <c r="T3332" s="88" t="n"/>
      <c r="U3332" s="89" t="n"/>
      <c r="V3332" s="89" t="n"/>
      <c r="W3332" s="89" t="n"/>
      <c r="X3332" s="87" t="n"/>
    </row>
    <row r="3333">
      <c r="A3333" s="13" t="n"/>
      <c r="B3333" s="14" t="n"/>
      <c r="C3333" s="14" t="n"/>
      <c r="D3333" s="14" t="n"/>
      <c r="E3333" s="13" t="n"/>
      <c r="F3333" s="13" t="n"/>
      <c r="G3333" s="14" t="n"/>
      <c r="H3333" s="15" t="n"/>
      <c r="I3333" s="15" t="n"/>
      <c r="J3333" s="40" t="n"/>
      <c r="K3333" s="15" t="n"/>
      <c r="L3333" s="15" t="n"/>
      <c r="M3333" s="15" t="n"/>
      <c r="N3333" s="14" t="n"/>
      <c r="O3333" s="13" t="n"/>
      <c r="P3333" s="14" t="n"/>
      <c r="Q3333" s="15">
        <f>IF(N3333="Sí",0,H3333-I3333-K3333)</f>
        <v/>
      </c>
      <c r="R3333" s="14">
        <f>F3333-TODAY()</f>
        <v/>
      </c>
      <c r="S3333" s="14">
        <f>IF(N3333="Sí","🟢 Pagado",IF(R3333&lt;0,"🔴 Vencido",IF(R3333&lt;=7,"🟡 Por vencer","")))</f>
        <v/>
      </c>
      <c r="T3333" s="88" t="n"/>
      <c r="U3333" s="89" t="n"/>
      <c r="V3333" s="89" t="n"/>
      <c r="W3333" s="89" t="n"/>
      <c r="X3333" s="87" t="n"/>
    </row>
    <row r="3334">
      <c r="A3334" s="13" t="n"/>
      <c r="B3334" s="14" t="n"/>
      <c r="C3334" s="14" t="n"/>
      <c r="D3334" s="14" t="n"/>
      <c r="E3334" s="13" t="n"/>
      <c r="F3334" s="13" t="n"/>
      <c r="G3334" s="14" t="n"/>
      <c r="H3334" s="15" t="n"/>
      <c r="I3334" s="15" t="n"/>
      <c r="J3334" s="40" t="n"/>
      <c r="K3334" s="15" t="n"/>
      <c r="L3334" s="15" t="n"/>
      <c r="M3334" s="15" t="n"/>
      <c r="N3334" s="14" t="n"/>
      <c r="O3334" s="13" t="n"/>
      <c r="P3334" s="14" t="n"/>
      <c r="Q3334" s="15">
        <f>IF(N3334="Sí",0,H3334-I3334-K3334)</f>
        <v/>
      </c>
      <c r="R3334" s="14">
        <f>F3334-TODAY()</f>
        <v/>
      </c>
      <c r="S3334" s="14">
        <f>IF(N3334="Sí","🟢 Pagado",IF(R3334&lt;0,"🔴 Vencido",IF(R3334&lt;=7,"🟡 Por vencer","")))</f>
        <v/>
      </c>
      <c r="T3334" s="88" t="n"/>
      <c r="U3334" s="89" t="n"/>
      <c r="V3334" s="89" t="n"/>
      <c r="W3334" s="89" t="n"/>
      <c r="X3334" s="87" t="n"/>
    </row>
    <row r="3335">
      <c r="A3335" s="13" t="n"/>
      <c r="B3335" s="14" t="n"/>
      <c r="C3335" s="14" t="n"/>
      <c r="D3335" s="14" t="n"/>
      <c r="E3335" s="13" t="n"/>
      <c r="F3335" s="13" t="n"/>
      <c r="G3335" s="14" t="n"/>
      <c r="H3335" s="15" t="n"/>
      <c r="I3335" s="15" t="n"/>
      <c r="J3335" s="40" t="n"/>
      <c r="K3335" s="15" t="n"/>
      <c r="L3335" s="15" t="n"/>
      <c r="M3335" s="15" t="n"/>
      <c r="N3335" s="14" t="n"/>
      <c r="O3335" s="13" t="n"/>
      <c r="P3335" s="14" t="n"/>
      <c r="Q3335" s="15">
        <f>IF(N3335="Sí",0,H3335-I3335-K3335)</f>
        <v/>
      </c>
      <c r="R3335" s="14">
        <f>F3335-TODAY()</f>
        <v/>
      </c>
      <c r="S3335" s="14">
        <f>IF(N3335="Sí","🟢 Pagado",IF(R3335&lt;0,"🔴 Vencido",IF(R3335&lt;=7,"🟡 Por vencer","")))</f>
        <v/>
      </c>
      <c r="T3335" s="88" t="n"/>
      <c r="U3335" s="89" t="n"/>
      <c r="V3335" s="89" t="n"/>
      <c r="W3335" s="89" t="n"/>
      <c r="X3335" s="87" t="n"/>
    </row>
    <row r="3336">
      <c r="A3336" s="13" t="n"/>
      <c r="B3336" s="14" t="n"/>
      <c r="C3336" s="14" t="n"/>
      <c r="D3336" s="14" t="n"/>
      <c r="E3336" s="13" t="n"/>
      <c r="F3336" s="13" t="n"/>
      <c r="G3336" s="14" t="n"/>
      <c r="H3336" s="15" t="n"/>
      <c r="I3336" s="15" t="n"/>
      <c r="J3336" s="40" t="n"/>
      <c r="K3336" s="15" t="n"/>
      <c r="L3336" s="15" t="n"/>
      <c r="M3336" s="15" t="n"/>
      <c r="N3336" s="14" t="n"/>
      <c r="O3336" s="13" t="n"/>
      <c r="P3336" s="14" t="n"/>
      <c r="Q3336" s="15">
        <f>IF(N3336="Sí",0,H3336-I3336-K3336)</f>
        <v/>
      </c>
      <c r="R3336" s="14">
        <f>F3336-TODAY()</f>
        <v/>
      </c>
      <c r="S3336" s="14">
        <f>IF(N3336="Sí","🟢 Pagado",IF(R3336&lt;0,"🔴 Vencido",IF(R3336&lt;=7,"🟡 Por vencer","")))</f>
        <v/>
      </c>
      <c r="T3336" s="88" t="n"/>
      <c r="U3336" s="89" t="n"/>
      <c r="V3336" s="89" t="n"/>
      <c r="W3336" s="89" t="n"/>
      <c r="X3336" s="87" t="n"/>
    </row>
    <row r="3337">
      <c r="A3337" s="13" t="n"/>
      <c r="B3337" s="14" t="n"/>
      <c r="C3337" s="14" t="n"/>
      <c r="D3337" s="14" t="n"/>
      <c r="E3337" s="13" t="n"/>
      <c r="F3337" s="13" t="n"/>
      <c r="G3337" s="14" t="n"/>
      <c r="H3337" s="15" t="n"/>
      <c r="I3337" s="15" t="n"/>
      <c r="J3337" s="40" t="n"/>
      <c r="K3337" s="15" t="n"/>
      <c r="L3337" s="15" t="n"/>
      <c r="M3337" s="15" t="n"/>
      <c r="N3337" s="14" t="n"/>
      <c r="O3337" s="13" t="n"/>
      <c r="P3337" s="14" t="n"/>
      <c r="Q3337" s="15">
        <f>IF(N3337="Sí",0,H3337-I3337-K3337)</f>
        <v/>
      </c>
      <c r="R3337" s="14">
        <f>F3337-TODAY()</f>
        <v/>
      </c>
      <c r="S3337" s="14">
        <f>IF(N3337="Sí","🟢 Pagado",IF(R3337&lt;0,"🔴 Vencido",IF(R3337&lt;=7,"🟡 Por vencer","")))</f>
        <v/>
      </c>
      <c r="T3337" s="88" t="n"/>
      <c r="U3337" s="89" t="n"/>
      <c r="V3337" s="89" t="n"/>
      <c r="W3337" s="89" t="n"/>
      <c r="X3337" s="87" t="n"/>
    </row>
    <row r="3338">
      <c r="A3338" s="13" t="n"/>
      <c r="B3338" s="14" t="n"/>
      <c r="C3338" s="14" t="n"/>
      <c r="D3338" s="14" t="n"/>
      <c r="E3338" s="13" t="n"/>
      <c r="F3338" s="13" t="n"/>
      <c r="G3338" s="14" t="n"/>
      <c r="H3338" s="15" t="n"/>
      <c r="I3338" s="15" t="n"/>
      <c r="J3338" s="40" t="n"/>
      <c r="K3338" s="15" t="n"/>
      <c r="L3338" s="15" t="n"/>
      <c r="M3338" s="15" t="n"/>
      <c r="N3338" s="14" t="n"/>
      <c r="O3338" s="13" t="n"/>
      <c r="P3338" s="14" t="n"/>
      <c r="Q3338" s="15">
        <f>IF(N3338="Sí",0,H3338-I3338-K3338)</f>
        <v/>
      </c>
      <c r="R3338" s="14">
        <f>F3338-TODAY()</f>
        <v/>
      </c>
      <c r="S3338" s="14">
        <f>IF(N3338="Sí","🟢 Pagado",IF(R3338&lt;0,"🔴 Vencido",IF(R3338&lt;=7,"🟡 Por vencer","")))</f>
        <v/>
      </c>
      <c r="T3338" s="88" t="n"/>
      <c r="U3338" s="89" t="n"/>
      <c r="V3338" s="89" t="n"/>
      <c r="W3338" s="89" t="n"/>
      <c r="X3338" s="87" t="n"/>
    </row>
    <row r="3339">
      <c r="A3339" s="13" t="n"/>
      <c r="B3339" s="14" t="n"/>
      <c r="C3339" s="14" t="n"/>
      <c r="D3339" s="14" t="n"/>
      <c r="E3339" s="13" t="n"/>
      <c r="F3339" s="13" t="n"/>
      <c r="G3339" s="14" t="n"/>
      <c r="H3339" s="15" t="n"/>
      <c r="I3339" s="15" t="n"/>
      <c r="J3339" s="40" t="n"/>
      <c r="K3339" s="15" t="n"/>
      <c r="L3339" s="15" t="n"/>
      <c r="M3339" s="15" t="n"/>
      <c r="N3339" s="14" t="n"/>
      <c r="O3339" s="13" t="n"/>
      <c r="P3339" s="14" t="n"/>
      <c r="Q3339" s="15">
        <f>IF(N3339="Sí",0,H3339-I3339-K3339)</f>
        <v/>
      </c>
      <c r="R3339" s="14">
        <f>F3339-TODAY()</f>
        <v/>
      </c>
      <c r="S3339" s="14">
        <f>IF(N3339="Sí","🟢 Pagado",IF(R3339&lt;0,"🔴 Vencido",IF(R3339&lt;=7,"🟡 Por vencer","")))</f>
        <v/>
      </c>
      <c r="T3339" s="88" t="n"/>
      <c r="U3339" s="89" t="n"/>
      <c r="V3339" s="89" t="n"/>
      <c r="W3339" s="89" t="n"/>
      <c r="X3339" s="87" t="n"/>
    </row>
    <row r="3340">
      <c r="A3340" s="13" t="n"/>
      <c r="B3340" s="14" t="n"/>
      <c r="C3340" s="14" t="n"/>
      <c r="D3340" s="14" t="n"/>
      <c r="E3340" s="13" t="n"/>
      <c r="F3340" s="13" t="n"/>
      <c r="G3340" s="14" t="n"/>
      <c r="H3340" s="15" t="n"/>
      <c r="I3340" s="15" t="n"/>
      <c r="J3340" s="40" t="n"/>
      <c r="K3340" s="15" t="n"/>
      <c r="L3340" s="15" t="n"/>
      <c r="M3340" s="15" t="n"/>
      <c r="N3340" s="14" t="n"/>
      <c r="O3340" s="13" t="n"/>
      <c r="P3340" s="14" t="n"/>
      <c r="Q3340" s="15">
        <f>IF(N3340="Sí",0,H3340-I3340-K3340)</f>
        <v/>
      </c>
      <c r="R3340" s="14">
        <f>F3340-TODAY()</f>
        <v/>
      </c>
      <c r="S3340" s="14">
        <f>IF(N3340="Sí","🟢 Pagado",IF(R3340&lt;0,"🔴 Vencido",IF(R3340&lt;=7,"🟡 Por vencer","")))</f>
        <v/>
      </c>
      <c r="T3340" s="88" t="n"/>
      <c r="U3340" s="89" t="n"/>
      <c r="V3340" s="89" t="n"/>
      <c r="W3340" s="89" t="n"/>
      <c r="X3340" s="87" t="n"/>
    </row>
    <row r="3341">
      <c r="A3341" s="13" t="n"/>
      <c r="B3341" s="14" t="n"/>
      <c r="C3341" s="14" t="n"/>
      <c r="D3341" s="14" t="n"/>
      <c r="E3341" s="13" t="n"/>
      <c r="F3341" s="13" t="n"/>
      <c r="G3341" s="14" t="n"/>
      <c r="H3341" s="15" t="n"/>
      <c r="I3341" s="15" t="n"/>
      <c r="J3341" s="40" t="n"/>
      <c r="K3341" s="15" t="n"/>
      <c r="L3341" s="15" t="n"/>
      <c r="M3341" s="15" t="n"/>
      <c r="N3341" s="14" t="n"/>
      <c r="O3341" s="13" t="n"/>
      <c r="P3341" s="14" t="n"/>
      <c r="Q3341" s="15">
        <f>IF(N3341="Sí",0,H3341-I3341-K3341)</f>
        <v/>
      </c>
      <c r="R3341" s="14">
        <f>F3341-TODAY()</f>
        <v/>
      </c>
      <c r="S3341" s="14">
        <f>IF(N3341="Sí","🟢 Pagado",IF(R3341&lt;0,"🔴 Vencido",IF(R3341&lt;=7,"🟡 Por vencer","")))</f>
        <v/>
      </c>
      <c r="T3341" s="88" t="n"/>
      <c r="U3341" s="89" t="n"/>
      <c r="V3341" s="89" t="n"/>
      <c r="W3341" s="89" t="n"/>
      <c r="X3341" s="87" t="n"/>
    </row>
    <row r="3342">
      <c r="A3342" s="13" t="n"/>
      <c r="B3342" s="14" t="n"/>
      <c r="C3342" s="14" t="n"/>
      <c r="D3342" s="14" t="n"/>
      <c r="E3342" s="13" t="n"/>
      <c r="F3342" s="13" t="n"/>
      <c r="G3342" s="14" t="n"/>
      <c r="H3342" s="15" t="n"/>
      <c r="I3342" s="15" t="n"/>
      <c r="J3342" s="40" t="n"/>
      <c r="K3342" s="15" t="n"/>
      <c r="L3342" s="15" t="n"/>
      <c r="M3342" s="15" t="n"/>
      <c r="N3342" s="14" t="n"/>
      <c r="O3342" s="13" t="n"/>
      <c r="P3342" s="14" t="n"/>
      <c r="Q3342" s="15">
        <f>IF(N3342="Sí",0,H3342-I3342-K3342)</f>
        <v/>
      </c>
      <c r="R3342" s="14">
        <f>F3342-TODAY()</f>
        <v/>
      </c>
      <c r="S3342" s="14">
        <f>IF(N3342="Sí","🟢 Pagado",IF(R3342&lt;0,"🔴 Vencido",IF(R3342&lt;=7,"🟡 Por vencer","")))</f>
        <v/>
      </c>
      <c r="T3342" s="88" t="n"/>
      <c r="U3342" s="89" t="n"/>
      <c r="V3342" s="89" t="n"/>
      <c r="W3342" s="89" t="n"/>
      <c r="X3342" s="87" t="n"/>
    </row>
    <row r="3343">
      <c r="A3343" s="13" t="n"/>
      <c r="B3343" s="14" t="n"/>
      <c r="C3343" s="14" t="n"/>
      <c r="D3343" s="14" t="n"/>
      <c r="E3343" s="13" t="n"/>
      <c r="F3343" s="13" t="n"/>
      <c r="G3343" s="14" t="n"/>
      <c r="H3343" s="15" t="n"/>
      <c r="I3343" s="15" t="n"/>
      <c r="J3343" s="40" t="n"/>
      <c r="K3343" s="15" t="n"/>
      <c r="L3343" s="15" t="n"/>
      <c r="M3343" s="15" t="n"/>
      <c r="N3343" s="14" t="n"/>
      <c r="O3343" s="13" t="n"/>
      <c r="P3343" s="14" t="n"/>
      <c r="Q3343" s="15">
        <f>IF(N3343="Sí",0,H3343-I3343-K3343)</f>
        <v/>
      </c>
      <c r="R3343" s="14">
        <f>F3343-TODAY()</f>
        <v/>
      </c>
      <c r="S3343" s="14">
        <f>IF(N3343="Sí","🟢 Pagado",IF(R3343&lt;0,"🔴 Vencido",IF(R3343&lt;=7,"🟡 Por vencer","")))</f>
        <v/>
      </c>
      <c r="T3343" s="88" t="n"/>
      <c r="U3343" s="89" t="n"/>
      <c r="V3343" s="89" t="n"/>
      <c r="W3343" s="89" t="n"/>
      <c r="X3343" s="87" t="n"/>
    </row>
    <row r="3344">
      <c r="A3344" s="13" t="n"/>
      <c r="B3344" s="14" t="n"/>
      <c r="C3344" s="14" t="n"/>
      <c r="D3344" s="14" t="n"/>
      <c r="E3344" s="13" t="n"/>
      <c r="F3344" s="13" t="n"/>
      <c r="G3344" s="14" t="n"/>
      <c r="H3344" s="15" t="n"/>
      <c r="I3344" s="15" t="n"/>
      <c r="J3344" s="40" t="n"/>
      <c r="K3344" s="15" t="n"/>
      <c r="L3344" s="15" t="n"/>
      <c r="M3344" s="15" t="n"/>
      <c r="N3344" s="14" t="n"/>
      <c r="O3344" s="13" t="n"/>
      <c r="P3344" s="14" t="n"/>
      <c r="Q3344" s="15">
        <f>IF(N3344="Sí",0,H3344-I3344-K3344)</f>
        <v/>
      </c>
      <c r="R3344" s="14">
        <f>F3344-TODAY()</f>
        <v/>
      </c>
      <c r="S3344" s="14">
        <f>IF(N3344="Sí","🟢 Pagado",IF(R3344&lt;0,"🔴 Vencido",IF(R3344&lt;=7,"🟡 Por vencer","")))</f>
        <v/>
      </c>
      <c r="T3344" s="88" t="n"/>
      <c r="U3344" s="89" t="n"/>
      <c r="V3344" s="89" t="n"/>
      <c r="W3344" s="89" t="n"/>
      <c r="X3344" s="87" t="n"/>
    </row>
    <row r="3345">
      <c r="A3345" s="13" t="n"/>
      <c r="B3345" s="14" t="n"/>
      <c r="C3345" s="14" t="n"/>
      <c r="D3345" s="14" t="n"/>
      <c r="E3345" s="13" t="n"/>
      <c r="F3345" s="13" t="n"/>
      <c r="G3345" s="14" t="n"/>
      <c r="H3345" s="15" t="n"/>
      <c r="I3345" s="15" t="n"/>
      <c r="J3345" s="40" t="n"/>
      <c r="K3345" s="15" t="n"/>
      <c r="L3345" s="15" t="n"/>
      <c r="M3345" s="15" t="n"/>
      <c r="N3345" s="14" t="n"/>
      <c r="O3345" s="13" t="n"/>
      <c r="P3345" s="14" t="n"/>
      <c r="Q3345" s="15">
        <f>IF(N3345="Sí",0,H3345-I3345-K3345)</f>
        <v/>
      </c>
      <c r="R3345" s="14">
        <f>F3345-TODAY()</f>
        <v/>
      </c>
      <c r="S3345" s="14">
        <f>IF(N3345="Sí","🟢 Pagado",IF(R3345&lt;0,"🔴 Vencido",IF(R3345&lt;=7,"🟡 Por vencer","")))</f>
        <v/>
      </c>
      <c r="T3345" s="88" t="n"/>
      <c r="U3345" s="89" t="n"/>
      <c r="V3345" s="89" t="n"/>
      <c r="W3345" s="89" t="n"/>
      <c r="X3345" s="87" t="n"/>
    </row>
    <row r="3346">
      <c r="A3346" s="13" t="n"/>
      <c r="B3346" s="14" t="n"/>
      <c r="C3346" s="14" t="n"/>
      <c r="D3346" s="14" t="n"/>
      <c r="E3346" s="13" t="n"/>
      <c r="F3346" s="13" t="n"/>
      <c r="G3346" s="14" t="n"/>
      <c r="H3346" s="15" t="n"/>
      <c r="I3346" s="15" t="n"/>
      <c r="J3346" s="40" t="n"/>
      <c r="K3346" s="15" t="n"/>
      <c r="L3346" s="15" t="n"/>
      <c r="M3346" s="15" t="n"/>
      <c r="N3346" s="14" t="n"/>
      <c r="O3346" s="13" t="n"/>
      <c r="P3346" s="14" t="n"/>
      <c r="Q3346" s="15">
        <f>IF(N3346="Sí",0,H3346-I3346-K3346)</f>
        <v/>
      </c>
      <c r="R3346" s="14">
        <f>F3346-TODAY()</f>
        <v/>
      </c>
      <c r="S3346" s="14">
        <f>IF(N3346="Sí","🟢 Pagado",IF(R3346&lt;0,"🔴 Vencido",IF(R3346&lt;=7,"🟡 Por vencer","")))</f>
        <v/>
      </c>
      <c r="T3346" s="88" t="n"/>
      <c r="U3346" s="89" t="n"/>
      <c r="V3346" s="89" t="n"/>
      <c r="W3346" s="89" t="n"/>
      <c r="X3346" s="87" t="n"/>
    </row>
    <row r="3347">
      <c r="A3347" s="13" t="n"/>
      <c r="B3347" s="14" t="n"/>
      <c r="C3347" s="14" t="n"/>
      <c r="D3347" s="14" t="n"/>
      <c r="E3347" s="13" t="n"/>
      <c r="F3347" s="13" t="n"/>
      <c r="G3347" s="14" t="n"/>
      <c r="H3347" s="15" t="n"/>
      <c r="I3347" s="15" t="n"/>
      <c r="J3347" s="40" t="n"/>
      <c r="K3347" s="15" t="n"/>
      <c r="L3347" s="15" t="n"/>
      <c r="M3347" s="15" t="n"/>
      <c r="N3347" s="14" t="n"/>
      <c r="O3347" s="13" t="n"/>
      <c r="P3347" s="14" t="n"/>
      <c r="Q3347" s="15">
        <f>IF(N3347="Sí",0,H3347-I3347-K3347)</f>
        <v/>
      </c>
      <c r="R3347" s="14">
        <f>F3347-TODAY()</f>
        <v/>
      </c>
      <c r="S3347" s="14">
        <f>IF(N3347="Sí","🟢 Pagado",IF(R3347&lt;0,"🔴 Vencido",IF(R3347&lt;=7,"🟡 Por vencer","")))</f>
        <v/>
      </c>
      <c r="T3347" s="88" t="n"/>
      <c r="U3347" s="89" t="n"/>
      <c r="V3347" s="89" t="n"/>
      <c r="W3347" s="89" t="n"/>
      <c r="X3347" s="87" t="n"/>
    </row>
    <row r="3348">
      <c r="A3348" s="13" t="n"/>
      <c r="B3348" s="14" t="n"/>
      <c r="C3348" s="14" t="n"/>
      <c r="D3348" s="14" t="n"/>
      <c r="E3348" s="13" t="n"/>
      <c r="F3348" s="13" t="n"/>
      <c r="G3348" s="14" t="n"/>
      <c r="H3348" s="15" t="n"/>
      <c r="I3348" s="15" t="n"/>
      <c r="J3348" s="40" t="n"/>
      <c r="K3348" s="15" t="n"/>
      <c r="L3348" s="15" t="n"/>
      <c r="M3348" s="15" t="n"/>
      <c r="N3348" s="14" t="n"/>
      <c r="O3348" s="13" t="n"/>
      <c r="P3348" s="14" t="n"/>
      <c r="Q3348" s="15">
        <f>IF(N3348="Sí",0,H3348-I3348-K3348)</f>
        <v/>
      </c>
      <c r="R3348" s="14">
        <f>F3348-TODAY()</f>
        <v/>
      </c>
      <c r="S3348" s="14">
        <f>IF(N3348="Sí","🟢 Pagado",IF(R3348&lt;0,"🔴 Vencido",IF(R3348&lt;=7,"🟡 Por vencer","")))</f>
        <v/>
      </c>
      <c r="T3348" s="88" t="n"/>
      <c r="U3348" s="89" t="n"/>
      <c r="V3348" s="89" t="n"/>
      <c r="W3348" s="89" t="n"/>
      <c r="X3348" s="87" t="n"/>
    </row>
    <row r="3349">
      <c r="A3349" s="13" t="n"/>
      <c r="B3349" s="14" t="n"/>
      <c r="C3349" s="14" t="n"/>
      <c r="D3349" s="14" t="n"/>
      <c r="E3349" s="13" t="n"/>
      <c r="F3349" s="13" t="n"/>
      <c r="G3349" s="14" t="n"/>
      <c r="H3349" s="15" t="n"/>
      <c r="I3349" s="15" t="n"/>
      <c r="J3349" s="40" t="n"/>
      <c r="K3349" s="15" t="n"/>
      <c r="L3349" s="15" t="n"/>
      <c r="M3349" s="15" t="n"/>
      <c r="N3349" s="14" t="n"/>
      <c r="O3349" s="13" t="n"/>
      <c r="P3349" s="14" t="n"/>
      <c r="Q3349" s="15">
        <f>IF(N3349="Sí",0,H3349-I3349-K3349)</f>
        <v/>
      </c>
      <c r="R3349" s="14">
        <f>F3349-TODAY()</f>
        <v/>
      </c>
      <c r="S3349" s="14">
        <f>IF(N3349="Sí","🟢 Pagado",IF(R3349&lt;0,"🔴 Vencido",IF(R3349&lt;=7,"🟡 Por vencer","")))</f>
        <v/>
      </c>
      <c r="T3349" s="88" t="n"/>
      <c r="U3349" s="89" t="n"/>
      <c r="V3349" s="89" t="n"/>
      <c r="W3349" s="89" t="n"/>
      <c r="X3349" s="87" t="n"/>
    </row>
    <row r="3350">
      <c r="A3350" s="13" t="n"/>
      <c r="B3350" s="14" t="n"/>
      <c r="C3350" s="14" t="n"/>
      <c r="D3350" s="14" t="n"/>
      <c r="E3350" s="13" t="n"/>
      <c r="F3350" s="13" t="n"/>
      <c r="G3350" s="14" t="n"/>
      <c r="H3350" s="15" t="n"/>
      <c r="I3350" s="15" t="n"/>
      <c r="J3350" s="40" t="n"/>
      <c r="K3350" s="15" t="n"/>
      <c r="L3350" s="15" t="n"/>
      <c r="M3350" s="15" t="n"/>
      <c r="N3350" s="14" t="n"/>
      <c r="O3350" s="13" t="n"/>
      <c r="P3350" s="14" t="n"/>
      <c r="Q3350" s="15">
        <f>IF(N3350="Sí",0,H3350-I3350-K3350)</f>
        <v/>
      </c>
      <c r="R3350" s="14">
        <f>F3350-TODAY()</f>
        <v/>
      </c>
      <c r="S3350" s="14">
        <f>IF(N3350="Sí","🟢 Pagado",IF(R3350&lt;0,"🔴 Vencido",IF(R3350&lt;=7,"🟡 Por vencer","")))</f>
        <v/>
      </c>
      <c r="T3350" s="88" t="n"/>
      <c r="U3350" s="89" t="n"/>
      <c r="V3350" s="89" t="n"/>
      <c r="W3350" s="89" t="n"/>
      <c r="X3350" s="87" t="n"/>
    </row>
    <row r="3351">
      <c r="A3351" s="13" t="n"/>
      <c r="B3351" s="14" t="n"/>
      <c r="C3351" s="14" t="n"/>
      <c r="D3351" s="14" t="n"/>
      <c r="E3351" s="13" t="n"/>
      <c r="F3351" s="13" t="n"/>
      <c r="G3351" s="14" t="n"/>
      <c r="H3351" s="15" t="n"/>
      <c r="I3351" s="15" t="n"/>
      <c r="J3351" s="40" t="n"/>
      <c r="K3351" s="15" t="n"/>
      <c r="L3351" s="15" t="n"/>
      <c r="M3351" s="15" t="n"/>
      <c r="N3351" s="14" t="n"/>
      <c r="O3351" s="13" t="n"/>
      <c r="P3351" s="14" t="n"/>
      <c r="Q3351" s="15">
        <f>IF(N3351="Sí",0,H3351-I3351-K3351)</f>
        <v/>
      </c>
      <c r="R3351" s="14">
        <f>F3351-TODAY()</f>
        <v/>
      </c>
      <c r="S3351" s="14">
        <f>IF(N3351="Sí","🟢 Pagado",IF(R3351&lt;0,"🔴 Vencido",IF(R3351&lt;=7,"🟡 Por vencer","")))</f>
        <v/>
      </c>
      <c r="T3351" s="88" t="n"/>
      <c r="U3351" s="89" t="n"/>
      <c r="V3351" s="89" t="n"/>
      <c r="W3351" s="89" t="n"/>
      <c r="X3351" s="87" t="n"/>
    </row>
    <row r="3352">
      <c r="A3352" s="13" t="n"/>
      <c r="B3352" s="14" t="n"/>
      <c r="C3352" s="14" t="n"/>
      <c r="D3352" s="14" t="n"/>
      <c r="E3352" s="13" t="n"/>
      <c r="F3352" s="13" t="n"/>
      <c r="G3352" s="14" t="n"/>
      <c r="H3352" s="15" t="n"/>
      <c r="I3352" s="15" t="n"/>
      <c r="J3352" s="40" t="n"/>
      <c r="K3352" s="15" t="n"/>
      <c r="L3352" s="15" t="n"/>
      <c r="M3352" s="15" t="n"/>
      <c r="N3352" s="14" t="n"/>
      <c r="O3352" s="13" t="n"/>
      <c r="P3352" s="14" t="n"/>
      <c r="Q3352" s="15">
        <f>IF(N3352="Sí",0,H3352-I3352-K3352)</f>
        <v/>
      </c>
      <c r="R3352" s="14">
        <f>F3352-TODAY()</f>
        <v/>
      </c>
      <c r="S3352" s="14">
        <f>IF(N3352="Sí","🟢 Pagado",IF(R3352&lt;0,"🔴 Vencido",IF(R3352&lt;=7,"🟡 Por vencer","")))</f>
        <v/>
      </c>
      <c r="T3352" s="88" t="n"/>
      <c r="U3352" s="89" t="n"/>
      <c r="V3352" s="89" t="n"/>
      <c r="W3352" s="89" t="n"/>
      <c r="X3352" s="87" t="n"/>
    </row>
    <row r="3353">
      <c r="A3353" s="13" t="n"/>
      <c r="B3353" s="14" t="n"/>
      <c r="C3353" s="14" t="n"/>
      <c r="D3353" s="14" t="n"/>
      <c r="E3353" s="13" t="n"/>
      <c r="F3353" s="13" t="n"/>
      <c r="G3353" s="14" t="n"/>
      <c r="H3353" s="15" t="n"/>
      <c r="I3353" s="15" t="n"/>
      <c r="J3353" s="40" t="n"/>
      <c r="K3353" s="15" t="n"/>
      <c r="L3353" s="15" t="n"/>
      <c r="M3353" s="15" t="n"/>
      <c r="N3353" s="14" t="n"/>
      <c r="O3353" s="13" t="n"/>
      <c r="P3353" s="14" t="n"/>
      <c r="Q3353" s="15">
        <f>IF(N3353="Sí",0,H3353-I3353-K3353)</f>
        <v/>
      </c>
      <c r="R3353" s="14">
        <f>F3353-TODAY()</f>
        <v/>
      </c>
      <c r="S3353" s="14">
        <f>IF(N3353="Sí","🟢 Pagado",IF(R3353&lt;0,"🔴 Vencido",IF(R3353&lt;=7,"🟡 Por vencer","")))</f>
        <v/>
      </c>
      <c r="T3353" s="88" t="n"/>
      <c r="U3353" s="89" t="n"/>
      <c r="V3353" s="89" t="n"/>
      <c r="W3353" s="89" t="n"/>
      <c r="X3353" s="87" t="n"/>
    </row>
    <row r="3354">
      <c r="A3354" s="13" t="n"/>
      <c r="B3354" s="14" t="n"/>
      <c r="C3354" s="14" t="n"/>
      <c r="D3354" s="14" t="n"/>
      <c r="E3354" s="13" t="n"/>
      <c r="F3354" s="13" t="n"/>
      <c r="G3354" s="14" t="n"/>
      <c r="H3354" s="15" t="n"/>
      <c r="I3354" s="15" t="n"/>
      <c r="J3354" s="40" t="n"/>
      <c r="K3354" s="15" t="n"/>
      <c r="L3354" s="15" t="n"/>
      <c r="M3354" s="15" t="n"/>
      <c r="N3354" s="14" t="n"/>
      <c r="O3354" s="13" t="n"/>
      <c r="P3354" s="14" t="n"/>
      <c r="Q3354" s="15">
        <f>IF(N3354="Sí",0,H3354-I3354-K3354)</f>
        <v/>
      </c>
      <c r="R3354" s="14">
        <f>F3354-TODAY()</f>
        <v/>
      </c>
      <c r="S3354" s="14">
        <f>IF(N3354="Sí","🟢 Pagado",IF(R3354&lt;0,"🔴 Vencido",IF(R3354&lt;=7,"🟡 Por vencer","")))</f>
        <v/>
      </c>
      <c r="T3354" s="88" t="n"/>
      <c r="U3354" s="89" t="n"/>
      <c r="V3354" s="89" t="n"/>
      <c r="W3354" s="89" t="n"/>
      <c r="X3354" s="87" t="n"/>
    </row>
    <row r="3355">
      <c r="A3355" s="13" t="n"/>
      <c r="B3355" s="14" t="n"/>
      <c r="C3355" s="14" t="n"/>
      <c r="D3355" s="14" t="n"/>
      <c r="E3355" s="13" t="n"/>
      <c r="F3355" s="13" t="n"/>
      <c r="G3355" s="14" t="n"/>
      <c r="H3355" s="15" t="n"/>
      <c r="I3355" s="15" t="n"/>
      <c r="J3355" s="40" t="n"/>
      <c r="K3355" s="15" t="n"/>
      <c r="L3355" s="15" t="n"/>
      <c r="M3355" s="15" t="n"/>
      <c r="N3355" s="14" t="n"/>
      <c r="O3355" s="13" t="n"/>
      <c r="P3355" s="14" t="n"/>
      <c r="Q3355" s="15">
        <f>IF(N3355="Sí",0,H3355-I3355-K3355)</f>
        <v/>
      </c>
      <c r="R3355" s="14">
        <f>F3355-TODAY()</f>
        <v/>
      </c>
      <c r="S3355" s="14">
        <f>IF(N3355="Sí","🟢 Pagado",IF(R3355&lt;0,"🔴 Vencido",IF(R3355&lt;=7,"🟡 Por vencer","")))</f>
        <v/>
      </c>
      <c r="T3355" s="88" t="n"/>
      <c r="U3355" s="89" t="n"/>
      <c r="V3355" s="89" t="n"/>
      <c r="W3355" s="89" t="n"/>
      <c r="X3355" s="87" t="n"/>
    </row>
    <row r="3356">
      <c r="A3356" s="13" t="n"/>
      <c r="B3356" s="14" t="n"/>
      <c r="C3356" s="14" t="n"/>
      <c r="D3356" s="14" t="n"/>
      <c r="E3356" s="13" t="n"/>
      <c r="F3356" s="13" t="n"/>
      <c r="G3356" s="14" t="n"/>
      <c r="H3356" s="15" t="n"/>
      <c r="I3356" s="15" t="n"/>
      <c r="J3356" s="40" t="n"/>
      <c r="K3356" s="15" t="n"/>
      <c r="L3356" s="15" t="n"/>
      <c r="M3356" s="15" t="n"/>
      <c r="N3356" s="14" t="n"/>
      <c r="O3356" s="13" t="n"/>
      <c r="P3356" s="14" t="n"/>
      <c r="Q3356" s="15">
        <f>IF(N3356="Sí",0,H3356-I3356-K3356)</f>
        <v/>
      </c>
      <c r="R3356" s="14">
        <f>F3356-TODAY()</f>
        <v/>
      </c>
      <c r="S3356" s="14">
        <f>IF(N3356="Sí","🟢 Pagado",IF(R3356&lt;0,"🔴 Vencido",IF(R3356&lt;=7,"🟡 Por vencer","")))</f>
        <v/>
      </c>
      <c r="T3356" s="88" t="n"/>
      <c r="U3356" s="89" t="n"/>
      <c r="V3356" s="89" t="n"/>
      <c r="W3356" s="89" t="n"/>
      <c r="X3356" s="87" t="n"/>
    </row>
    <row r="3357">
      <c r="A3357" s="13" t="n"/>
      <c r="B3357" s="14" t="n"/>
      <c r="C3357" s="14" t="n"/>
      <c r="D3357" s="14" t="n"/>
      <c r="E3357" s="13" t="n"/>
      <c r="F3357" s="13" t="n"/>
      <c r="G3357" s="14" t="n"/>
      <c r="H3357" s="15" t="n"/>
      <c r="I3357" s="15" t="n"/>
      <c r="J3357" s="40" t="n"/>
      <c r="K3357" s="15" t="n"/>
      <c r="L3357" s="15" t="n"/>
      <c r="M3357" s="15" t="n"/>
      <c r="N3357" s="14" t="n"/>
      <c r="O3357" s="13" t="n"/>
      <c r="P3357" s="14" t="n"/>
      <c r="Q3357" s="15">
        <f>IF(N3357="Sí",0,H3357-I3357-K3357)</f>
        <v/>
      </c>
      <c r="R3357" s="14">
        <f>F3357-TODAY()</f>
        <v/>
      </c>
      <c r="S3357" s="14">
        <f>IF(N3357="Sí","🟢 Pagado",IF(R3357&lt;0,"🔴 Vencido",IF(R3357&lt;=7,"🟡 Por vencer","")))</f>
        <v/>
      </c>
      <c r="T3357" s="88" t="n"/>
      <c r="U3357" s="89" t="n"/>
      <c r="V3357" s="89" t="n"/>
      <c r="W3357" s="89" t="n"/>
      <c r="X3357" s="87" t="n"/>
    </row>
    <row r="3358">
      <c r="A3358" s="13" t="n"/>
      <c r="B3358" s="14" t="n"/>
      <c r="C3358" s="14" t="n"/>
      <c r="D3358" s="14" t="n"/>
      <c r="E3358" s="13" t="n"/>
      <c r="F3358" s="13" t="n"/>
      <c r="G3358" s="14" t="n"/>
      <c r="H3358" s="15" t="n"/>
      <c r="I3358" s="15" t="n"/>
      <c r="J3358" s="40" t="n"/>
      <c r="K3358" s="15" t="n"/>
      <c r="L3358" s="15" t="n"/>
      <c r="M3358" s="15" t="n"/>
      <c r="N3358" s="14" t="n"/>
      <c r="O3358" s="13" t="n"/>
      <c r="P3358" s="14" t="n"/>
      <c r="Q3358" s="15">
        <f>IF(N3358="Sí",0,H3358-I3358-K3358)</f>
        <v/>
      </c>
      <c r="R3358" s="14">
        <f>F3358-TODAY()</f>
        <v/>
      </c>
      <c r="S3358" s="14">
        <f>IF(N3358="Sí","🟢 Pagado",IF(R3358&lt;0,"🔴 Vencido",IF(R3358&lt;=7,"🟡 Por vencer","")))</f>
        <v/>
      </c>
      <c r="T3358" s="88" t="n"/>
      <c r="U3358" s="89" t="n"/>
      <c r="V3358" s="89" t="n"/>
      <c r="W3358" s="89" t="n"/>
      <c r="X3358" s="87" t="n"/>
    </row>
    <row r="3359">
      <c r="A3359" s="13" t="n"/>
      <c r="B3359" s="14" t="n"/>
      <c r="C3359" s="14" t="n"/>
      <c r="D3359" s="14" t="n"/>
      <c r="E3359" s="13" t="n"/>
      <c r="F3359" s="13" t="n"/>
      <c r="G3359" s="14" t="n"/>
      <c r="H3359" s="15" t="n"/>
      <c r="I3359" s="15" t="n"/>
      <c r="J3359" s="40" t="n"/>
      <c r="K3359" s="15" t="n"/>
      <c r="L3359" s="15" t="n"/>
      <c r="M3359" s="15" t="n"/>
      <c r="N3359" s="14" t="n"/>
      <c r="O3359" s="13" t="n"/>
      <c r="P3359" s="14" t="n"/>
      <c r="Q3359" s="15">
        <f>IF(N3359="Sí",0,H3359-I3359-K3359)</f>
        <v/>
      </c>
      <c r="R3359" s="14">
        <f>F3359-TODAY()</f>
        <v/>
      </c>
      <c r="S3359" s="14">
        <f>IF(N3359="Sí","🟢 Pagado",IF(R3359&lt;0,"🔴 Vencido",IF(R3359&lt;=7,"🟡 Por vencer","")))</f>
        <v/>
      </c>
      <c r="T3359" s="88" t="n"/>
      <c r="U3359" s="89" t="n"/>
      <c r="V3359" s="89" t="n"/>
      <c r="W3359" s="89" t="n"/>
      <c r="X3359" s="87" t="n"/>
    </row>
    <row r="3360">
      <c r="A3360" s="13" t="n"/>
      <c r="B3360" s="14" t="n"/>
      <c r="C3360" s="14" t="n"/>
      <c r="D3360" s="14" t="n"/>
      <c r="E3360" s="13" t="n"/>
      <c r="F3360" s="13" t="n"/>
      <c r="G3360" s="14" t="n"/>
      <c r="H3360" s="15" t="n"/>
      <c r="I3360" s="15" t="n"/>
      <c r="J3360" s="40" t="n"/>
      <c r="K3360" s="15" t="n"/>
      <c r="L3360" s="15" t="n"/>
      <c r="M3360" s="15" t="n"/>
      <c r="N3360" s="14" t="n"/>
      <c r="O3360" s="13" t="n"/>
      <c r="P3360" s="14" t="n"/>
      <c r="Q3360" s="15">
        <f>IF(N3360="Sí",0,H3360-I3360-K3360)</f>
        <v/>
      </c>
      <c r="R3360" s="14">
        <f>F3360-TODAY()</f>
        <v/>
      </c>
      <c r="S3360" s="14">
        <f>IF(N3360="Sí","🟢 Pagado",IF(R3360&lt;0,"🔴 Vencido",IF(R3360&lt;=7,"🟡 Por vencer","")))</f>
        <v/>
      </c>
      <c r="T3360" s="88" t="n"/>
      <c r="U3360" s="89" t="n"/>
      <c r="V3360" s="89" t="n"/>
      <c r="W3360" s="89" t="n"/>
      <c r="X3360" s="87" t="n"/>
    </row>
    <row r="3361">
      <c r="A3361" s="13" t="n"/>
      <c r="B3361" s="14" t="n"/>
      <c r="C3361" s="14" t="n"/>
      <c r="D3361" s="14" t="n"/>
      <c r="E3361" s="13" t="n"/>
      <c r="F3361" s="13" t="n"/>
      <c r="G3361" s="14" t="n"/>
      <c r="H3361" s="15" t="n"/>
      <c r="I3361" s="15" t="n"/>
      <c r="J3361" s="40" t="n"/>
      <c r="K3361" s="15" t="n"/>
      <c r="L3361" s="15" t="n"/>
      <c r="M3361" s="15" t="n"/>
      <c r="N3361" s="14" t="n"/>
      <c r="O3361" s="13" t="n"/>
      <c r="P3361" s="14" t="n"/>
      <c r="Q3361" s="15">
        <f>IF(N3361="Sí",0,H3361-I3361-K3361)</f>
        <v/>
      </c>
      <c r="R3361" s="14">
        <f>F3361-TODAY()</f>
        <v/>
      </c>
      <c r="S3361" s="14">
        <f>IF(N3361="Sí","🟢 Pagado",IF(R3361&lt;0,"🔴 Vencido",IF(R3361&lt;=7,"🟡 Por vencer","")))</f>
        <v/>
      </c>
      <c r="T3361" s="88" t="n"/>
      <c r="U3361" s="89" t="n"/>
      <c r="V3361" s="89" t="n"/>
      <c r="W3361" s="89" t="n"/>
      <c r="X3361" s="87" t="n"/>
    </row>
    <row r="3362">
      <c r="A3362" s="13" t="n"/>
      <c r="B3362" s="14" t="n"/>
      <c r="C3362" s="14" t="n"/>
      <c r="D3362" s="14" t="n"/>
      <c r="E3362" s="13" t="n"/>
      <c r="F3362" s="13" t="n"/>
      <c r="G3362" s="14" t="n"/>
      <c r="H3362" s="15" t="n"/>
      <c r="I3362" s="15" t="n"/>
      <c r="J3362" s="40" t="n"/>
      <c r="K3362" s="15" t="n"/>
      <c r="L3362" s="15" t="n"/>
      <c r="M3362" s="15" t="n"/>
      <c r="N3362" s="14" t="n"/>
      <c r="O3362" s="13" t="n"/>
      <c r="P3362" s="14" t="n"/>
      <c r="Q3362" s="15">
        <f>IF(N3362="Sí",0,H3362-I3362-K3362)</f>
        <v/>
      </c>
      <c r="R3362" s="14">
        <f>F3362-TODAY()</f>
        <v/>
      </c>
      <c r="S3362" s="14">
        <f>IF(N3362="Sí","🟢 Pagado",IF(R3362&lt;0,"🔴 Vencido",IF(R3362&lt;=7,"🟡 Por vencer","")))</f>
        <v/>
      </c>
      <c r="T3362" s="88" t="n"/>
      <c r="U3362" s="89" t="n"/>
      <c r="V3362" s="89" t="n"/>
      <c r="W3362" s="89" t="n"/>
      <c r="X3362" s="87" t="n"/>
    </row>
    <row r="3363">
      <c r="A3363" s="13" t="n"/>
      <c r="B3363" s="14" t="n"/>
      <c r="C3363" s="14" t="n"/>
      <c r="D3363" s="14" t="n"/>
      <c r="E3363" s="13" t="n"/>
      <c r="F3363" s="13" t="n"/>
      <c r="G3363" s="14" t="n"/>
      <c r="H3363" s="15" t="n"/>
      <c r="I3363" s="15" t="n"/>
      <c r="J3363" s="40" t="n"/>
      <c r="K3363" s="15" t="n"/>
      <c r="L3363" s="15" t="n"/>
      <c r="M3363" s="15" t="n"/>
      <c r="N3363" s="14" t="n"/>
      <c r="O3363" s="13" t="n"/>
      <c r="P3363" s="14" t="n"/>
      <c r="Q3363" s="15">
        <f>IF(N3363="Sí",0,H3363-I3363-K3363)</f>
        <v/>
      </c>
      <c r="R3363" s="14">
        <f>F3363-TODAY()</f>
        <v/>
      </c>
      <c r="S3363" s="14">
        <f>IF(N3363="Sí","🟢 Pagado",IF(R3363&lt;0,"🔴 Vencido",IF(R3363&lt;=7,"🟡 Por vencer","")))</f>
        <v/>
      </c>
      <c r="T3363" s="88" t="n"/>
      <c r="U3363" s="89" t="n"/>
      <c r="V3363" s="89" t="n"/>
      <c r="W3363" s="89" t="n"/>
      <c r="X3363" s="87" t="n"/>
    </row>
    <row r="3364">
      <c r="A3364" s="13" t="n"/>
      <c r="B3364" s="14" t="n"/>
      <c r="C3364" s="14" t="n"/>
      <c r="D3364" s="14" t="n"/>
      <c r="E3364" s="13" t="n"/>
      <c r="F3364" s="13" t="n"/>
      <c r="G3364" s="14" t="n"/>
      <c r="H3364" s="15" t="n"/>
      <c r="I3364" s="15" t="n"/>
      <c r="J3364" s="40" t="n"/>
      <c r="K3364" s="15" t="n"/>
      <c r="L3364" s="15" t="n"/>
      <c r="M3364" s="15" t="n"/>
      <c r="N3364" s="14" t="n"/>
      <c r="O3364" s="13" t="n"/>
      <c r="P3364" s="14" t="n"/>
      <c r="Q3364" s="15">
        <f>IF(N3364="Sí",0,H3364-I3364-K3364)</f>
        <v/>
      </c>
      <c r="R3364" s="14">
        <f>F3364-TODAY()</f>
        <v/>
      </c>
      <c r="S3364" s="14">
        <f>IF(N3364="Sí","🟢 Pagado",IF(R3364&lt;0,"🔴 Vencido",IF(R3364&lt;=7,"🟡 Por vencer","")))</f>
        <v/>
      </c>
      <c r="T3364" s="88" t="n"/>
      <c r="U3364" s="89" t="n"/>
      <c r="V3364" s="89" t="n"/>
      <c r="W3364" s="89" t="n"/>
      <c r="X3364" s="87" t="n"/>
    </row>
    <row r="3365">
      <c r="A3365" s="13" t="n"/>
      <c r="B3365" s="14" t="n"/>
      <c r="C3365" s="14" t="n"/>
      <c r="D3365" s="14" t="n"/>
      <c r="E3365" s="13" t="n"/>
      <c r="F3365" s="13" t="n"/>
      <c r="G3365" s="14" t="n"/>
      <c r="H3365" s="15" t="n"/>
      <c r="I3365" s="15" t="n"/>
      <c r="J3365" s="40" t="n"/>
      <c r="K3365" s="15" t="n"/>
      <c r="L3365" s="15" t="n"/>
      <c r="M3365" s="15" t="n"/>
      <c r="N3365" s="14" t="n"/>
      <c r="O3365" s="13" t="n"/>
      <c r="P3365" s="14" t="n"/>
      <c r="Q3365" s="15">
        <f>IF(N3365="Sí",0,H3365-I3365-K3365)</f>
        <v/>
      </c>
      <c r="R3365" s="14">
        <f>F3365-TODAY()</f>
        <v/>
      </c>
      <c r="S3365" s="14">
        <f>IF(N3365="Sí","🟢 Pagado",IF(R3365&lt;0,"🔴 Vencido",IF(R3365&lt;=7,"🟡 Por vencer","")))</f>
        <v/>
      </c>
      <c r="T3365" s="88" t="n"/>
      <c r="U3365" s="89" t="n"/>
      <c r="V3365" s="89" t="n"/>
      <c r="W3365" s="89" t="n"/>
      <c r="X3365" s="87" t="n"/>
    </row>
    <row r="3366">
      <c r="A3366" s="13" t="n"/>
      <c r="B3366" s="14" t="n"/>
      <c r="C3366" s="14" t="n"/>
      <c r="D3366" s="14" t="n"/>
      <c r="E3366" s="13" t="n"/>
      <c r="F3366" s="13" t="n"/>
      <c r="G3366" s="14" t="n"/>
      <c r="H3366" s="15" t="n"/>
      <c r="I3366" s="15" t="n"/>
      <c r="J3366" s="40" t="n"/>
      <c r="K3366" s="15" t="n"/>
      <c r="L3366" s="15" t="n"/>
      <c r="M3366" s="15" t="n"/>
      <c r="N3366" s="14" t="n"/>
      <c r="O3366" s="13" t="n"/>
      <c r="P3366" s="14" t="n"/>
      <c r="Q3366" s="15">
        <f>IF(N3366="Sí",0,H3366-I3366-K3366)</f>
        <v/>
      </c>
      <c r="R3366" s="14">
        <f>F3366-TODAY()</f>
        <v/>
      </c>
      <c r="S3366" s="14">
        <f>IF(N3366="Sí","🟢 Pagado",IF(R3366&lt;0,"🔴 Vencido",IF(R3366&lt;=7,"🟡 Por vencer","")))</f>
        <v/>
      </c>
      <c r="T3366" s="88" t="n"/>
      <c r="U3366" s="89" t="n"/>
      <c r="V3366" s="89" t="n"/>
      <c r="W3366" s="89" t="n"/>
      <c r="X3366" s="87" t="n"/>
    </row>
    <row r="3367">
      <c r="A3367" s="13" t="n"/>
      <c r="B3367" s="14" t="n"/>
      <c r="C3367" s="14" t="n"/>
      <c r="D3367" s="14" t="n"/>
      <c r="E3367" s="13" t="n"/>
      <c r="F3367" s="13" t="n"/>
      <c r="G3367" s="14" t="n"/>
      <c r="H3367" s="15" t="n"/>
      <c r="I3367" s="15" t="n"/>
      <c r="J3367" s="40" t="n"/>
      <c r="K3367" s="15" t="n"/>
      <c r="L3367" s="15" t="n"/>
      <c r="M3367" s="15" t="n"/>
      <c r="N3367" s="14" t="n"/>
      <c r="O3367" s="13" t="n"/>
      <c r="P3367" s="14" t="n"/>
      <c r="Q3367" s="15">
        <f>IF(N3367="Sí",0,H3367-I3367-K3367)</f>
        <v/>
      </c>
      <c r="R3367" s="14">
        <f>F3367-TODAY()</f>
        <v/>
      </c>
      <c r="S3367" s="14">
        <f>IF(N3367="Sí","🟢 Pagado",IF(R3367&lt;0,"🔴 Vencido",IF(R3367&lt;=7,"🟡 Por vencer","")))</f>
        <v/>
      </c>
      <c r="T3367" s="88" t="n"/>
      <c r="U3367" s="89" t="n"/>
      <c r="V3367" s="89" t="n"/>
      <c r="W3367" s="89" t="n"/>
      <c r="X3367" s="87" t="n"/>
    </row>
    <row r="3368">
      <c r="A3368" s="13" t="n"/>
      <c r="B3368" s="14" t="n"/>
      <c r="C3368" s="14" t="n"/>
      <c r="D3368" s="14" t="n"/>
      <c r="E3368" s="13" t="n"/>
      <c r="F3368" s="13" t="n"/>
      <c r="G3368" s="14" t="n"/>
      <c r="H3368" s="15" t="n"/>
      <c r="I3368" s="15" t="n"/>
      <c r="J3368" s="40" t="n"/>
      <c r="K3368" s="15" t="n"/>
      <c r="L3368" s="15" t="n"/>
      <c r="M3368" s="15" t="n"/>
      <c r="N3368" s="14" t="n"/>
      <c r="O3368" s="13" t="n"/>
      <c r="P3368" s="14" t="n"/>
      <c r="Q3368" s="15">
        <f>IF(N3368="Sí",0,H3368-I3368-K3368)</f>
        <v/>
      </c>
      <c r="R3368" s="14">
        <f>F3368-TODAY()</f>
        <v/>
      </c>
      <c r="S3368" s="14">
        <f>IF(N3368="Sí","🟢 Pagado",IF(R3368&lt;0,"🔴 Vencido",IF(R3368&lt;=7,"🟡 Por vencer","")))</f>
        <v/>
      </c>
      <c r="T3368" s="88" t="n"/>
      <c r="U3368" s="89" t="n"/>
      <c r="V3368" s="89" t="n"/>
      <c r="W3368" s="89" t="n"/>
      <c r="X3368" s="87" t="n"/>
    </row>
    <row r="3369">
      <c r="A3369" s="13" t="n"/>
      <c r="B3369" s="14" t="n"/>
      <c r="C3369" s="14" t="n"/>
      <c r="D3369" s="14" t="n"/>
      <c r="E3369" s="13" t="n"/>
      <c r="F3369" s="13" t="n"/>
      <c r="G3369" s="14" t="n"/>
      <c r="H3369" s="15" t="n"/>
      <c r="I3369" s="15" t="n"/>
      <c r="J3369" s="40" t="n"/>
      <c r="K3369" s="15" t="n"/>
      <c r="L3369" s="15" t="n"/>
      <c r="M3369" s="15" t="n"/>
      <c r="N3369" s="14" t="n"/>
      <c r="O3369" s="13" t="n"/>
      <c r="P3369" s="14" t="n"/>
      <c r="Q3369" s="15">
        <f>IF(N3369="Sí",0,H3369-I3369-K3369)</f>
        <v/>
      </c>
      <c r="R3369" s="14">
        <f>F3369-TODAY()</f>
        <v/>
      </c>
      <c r="S3369" s="14">
        <f>IF(N3369="Sí","🟢 Pagado",IF(R3369&lt;0,"🔴 Vencido",IF(R3369&lt;=7,"🟡 Por vencer","")))</f>
        <v/>
      </c>
      <c r="T3369" s="88" t="n"/>
      <c r="U3369" s="89" t="n"/>
      <c r="V3369" s="89" t="n"/>
      <c r="W3369" s="89" t="n"/>
      <c r="X3369" s="87" t="n"/>
    </row>
    <row r="3370">
      <c r="A3370" s="13" t="n"/>
      <c r="B3370" s="14" t="n"/>
      <c r="C3370" s="14" t="n"/>
      <c r="D3370" s="14" t="n"/>
      <c r="E3370" s="13" t="n"/>
      <c r="F3370" s="13" t="n"/>
      <c r="G3370" s="14" t="n"/>
      <c r="H3370" s="15" t="n"/>
      <c r="I3370" s="15" t="n"/>
      <c r="J3370" s="40" t="n"/>
      <c r="K3370" s="15" t="n"/>
      <c r="L3370" s="15" t="n"/>
      <c r="M3370" s="15" t="n"/>
      <c r="N3370" s="14" t="n"/>
      <c r="O3370" s="13" t="n"/>
      <c r="P3370" s="14" t="n"/>
      <c r="Q3370" s="15">
        <f>IF(N3370="Sí",0,H3370-I3370-K3370)</f>
        <v/>
      </c>
      <c r="R3370" s="14">
        <f>F3370-TODAY()</f>
        <v/>
      </c>
      <c r="S3370" s="14">
        <f>IF(N3370="Sí","🟢 Pagado",IF(R3370&lt;0,"🔴 Vencido",IF(R3370&lt;=7,"🟡 Por vencer","")))</f>
        <v/>
      </c>
      <c r="T3370" s="88" t="n"/>
      <c r="U3370" s="89" t="n"/>
      <c r="V3370" s="89" t="n"/>
      <c r="W3370" s="89" t="n"/>
      <c r="X3370" s="87" t="n"/>
    </row>
    <row r="3371">
      <c r="A3371" s="13" t="n"/>
      <c r="B3371" s="14" t="n"/>
      <c r="C3371" s="14" t="n"/>
      <c r="D3371" s="14" t="n"/>
      <c r="E3371" s="13" t="n"/>
      <c r="F3371" s="13" t="n"/>
      <c r="G3371" s="14" t="n"/>
      <c r="H3371" s="15" t="n"/>
      <c r="I3371" s="15" t="n"/>
      <c r="J3371" s="40" t="n"/>
      <c r="K3371" s="15" t="n"/>
      <c r="L3371" s="15" t="n"/>
      <c r="M3371" s="15" t="n"/>
      <c r="N3371" s="14" t="n"/>
      <c r="O3371" s="13" t="n"/>
      <c r="P3371" s="14" t="n"/>
      <c r="Q3371" s="15">
        <f>IF(N3371="Sí",0,H3371-I3371-K3371)</f>
        <v/>
      </c>
      <c r="R3371" s="14">
        <f>F3371-TODAY()</f>
        <v/>
      </c>
      <c r="S3371" s="14">
        <f>IF(N3371="Sí","🟢 Pagado",IF(R3371&lt;0,"🔴 Vencido",IF(R3371&lt;=7,"🟡 Por vencer","")))</f>
        <v/>
      </c>
      <c r="T3371" s="88" t="n"/>
      <c r="U3371" s="89" t="n"/>
      <c r="V3371" s="89" t="n"/>
      <c r="W3371" s="89" t="n"/>
      <c r="X3371" s="87" t="n"/>
    </row>
    <row r="3372">
      <c r="A3372" s="13" t="n"/>
      <c r="B3372" s="14" t="n"/>
      <c r="C3372" s="14" t="n"/>
      <c r="D3372" s="14" t="n"/>
      <c r="E3372" s="13" t="n"/>
      <c r="F3372" s="13" t="n"/>
      <c r="G3372" s="14" t="n"/>
      <c r="H3372" s="15" t="n"/>
      <c r="I3372" s="15" t="n"/>
      <c r="J3372" s="40" t="n"/>
      <c r="K3372" s="15" t="n"/>
      <c r="L3372" s="15" t="n"/>
      <c r="M3372" s="15" t="n"/>
      <c r="N3372" s="14" t="n"/>
      <c r="O3372" s="13" t="n"/>
      <c r="P3372" s="14" t="n"/>
      <c r="Q3372" s="15">
        <f>IF(N3372="Sí",0,H3372-I3372-K3372)</f>
        <v/>
      </c>
      <c r="R3372" s="14">
        <f>F3372-TODAY()</f>
        <v/>
      </c>
      <c r="S3372" s="14">
        <f>IF(N3372="Sí","🟢 Pagado",IF(R3372&lt;0,"🔴 Vencido",IF(R3372&lt;=7,"🟡 Por vencer","")))</f>
        <v/>
      </c>
      <c r="T3372" s="88" t="n"/>
      <c r="U3372" s="89" t="n"/>
      <c r="V3372" s="89" t="n"/>
      <c r="W3372" s="89" t="n"/>
      <c r="X3372" s="87" t="n"/>
    </row>
    <row r="3373">
      <c r="A3373" s="13" t="n"/>
      <c r="B3373" s="14" t="n"/>
      <c r="C3373" s="14" t="n"/>
      <c r="D3373" s="14" t="n"/>
      <c r="E3373" s="13" t="n"/>
      <c r="F3373" s="13" t="n"/>
      <c r="G3373" s="14" t="n"/>
      <c r="H3373" s="15" t="n"/>
      <c r="I3373" s="15" t="n"/>
      <c r="J3373" s="40" t="n"/>
      <c r="K3373" s="15" t="n"/>
      <c r="L3373" s="15" t="n"/>
      <c r="M3373" s="15" t="n"/>
      <c r="N3373" s="14" t="n"/>
      <c r="O3373" s="13" t="n"/>
      <c r="P3373" s="14" t="n"/>
      <c r="Q3373" s="15">
        <f>IF(N3373="Sí",0,H3373-I3373-K3373)</f>
        <v/>
      </c>
      <c r="R3373" s="14">
        <f>F3373-TODAY()</f>
        <v/>
      </c>
      <c r="S3373" s="14">
        <f>IF(N3373="Sí","🟢 Pagado",IF(R3373&lt;0,"🔴 Vencido",IF(R3373&lt;=7,"🟡 Por vencer","")))</f>
        <v/>
      </c>
      <c r="T3373" s="88" t="n"/>
      <c r="U3373" s="89" t="n"/>
      <c r="V3373" s="89" t="n"/>
      <c r="W3373" s="89" t="n"/>
      <c r="X3373" s="87" t="n"/>
    </row>
    <row r="3374">
      <c r="A3374" s="13" t="n"/>
      <c r="B3374" s="14" t="n"/>
      <c r="C3374" s="14" t="n"/>
      <c r="D3374" s="14" t="n"/>
      <c r="E3374" s="13" t="n"/>
      <c r="F3374" s="13" t="n"/>
      <c r="G3374" s="14" t="n"/>
      <c r="H3374" s="15" t="n"/>
      <c r="I3374" s="15" t="n"/>
      <c r="J3374" s="40" t="n"/>
      <c r="K3374" s="15" t="n"/>
      <c r="L3374" s="15" t="n"/>
      <c r="M3374" s="15" t="n"/>
      <c r="N3374" s="14" t="n"/>
      <c r="O3374" s="13" t="n"/>
      <c r="P3374" s="14" t="n"/>
      <c r="Q3374" s="15">
        <f>IF(N3374="Sí",0,H3374-I3374-K3374)</f>
        <v/>
      </c>
      <c r="R3374" s="14">
        <f>F3374-TODAY()</f>
        <v/>
      </c>
      <c r="S3374" s="14">
        <f>IF(N3374="Sí","🟢 Pagado",IF(R3374&lt;0,"🔴 Vencido",IF(R3374&lt;=7,"🟡 Por vencer","")))</f>
        <v/>
      </c>
      <c r="T3374" s="88" t="n"/>
      <c r="U3374" s="89" t="n"/>
      <c r="V3374" s="89" t="n"/>
      <c r="W3374" s="89" t="n"/>
      <c r="X3374" s="87" t="n"/>
    </row>
    <row r="3375">
      <c r="A3375" s="13" t="n"/>
      <c r="B3375" s="14" t="n"/>
      <c r="C3375" s="14" t="n"/>
      <c r="D3375" s="14" t="n"/>
      <c r="E3375" s="13" t="n"/>
      <c r="F3375" s="13" t="n"/>
      <c r="G3375" s="14" t="n"/>
      <c r="H3375" s="15" t="n"/>
      <c r="I3375" s="15" t="n"/>
      <c r="J3375" s="40" t="n"/>
      <c r="K3375" s="15" t="n"/>
      <c r="L3375" s="15" t="n"/>
      <c r="M3375" s="15" t="n"/>
      <c r="N3375" s="14" t="n"/>
      <c r="O3375" s="13" t="n"/>
      <c r="P3375" s="14" t="n"/>
      <c r="Q3375" s="15">
        <f>IF(N3375="Sí",0,H3375-I3375-K3375)</f>
        <v/>
      </c>
      <c r="R3375" s="14">
        <f>F3375-TODAY()</f>
        <v/>
      </c>
      <c r="S3375" s="14">
        <f>IF(N3375="Sí","🟢 Pagado",IF(R3375&lt;0,"🔴 Vencido",IF(R3375&lt;=7,"🟡 Por vencer","")))</f>
        <v/>
      </c>
      <c r="T3375" s="88" t="n"/>
      <c r="U3375" s="89" t="n"/>
      <c r="V3375" s="89" t="n"/>
      <c r="W3375" s="89" t="n"/>
      <c r="X3375" s="87" t="n"/>
    </row>
    <row r="3376">
      <c r="A3376" s="13" t="n"/>
      <c r="B3376" s="14" t="n"/>
      <c r="C3376" s="14" t="n"/>
      <c r="D3376" s="14" t="n"/>
      <c r="E3376" s="13" t="n"/>
      <c r="F3376" s="13" t="n"/>
      <c r="G3376" s="14" t="n"/>
      <c r="H3376" s="15" t="n"/>
      <c r="I3376" s="15" t="n"/>
      <c r="J3376" s="40" t="n"/>
      <c r="K3376" s="15" t="n"/>
      <c r="L3376" s="15" t="n"/>
      <c r="M3376" s="15" t="n"/>
      <c r="N3376" s="14" t="n"/>
      <c r="O3376" s="13" t="n"/>
      <c r="P3376" s="14" t="n"/>
      <c r="Q3376" s="15">
        <f>IF(N3376="Sí",0,H3376-I3376-K3376)</f>
        <v/>
      </c>
      <c r="R3376" s="14">
        <f>F3376-TODAY()</f>
        <v/>
      </c>
      <c r="S3376" s="14">
        <f>IF(N3376="Sí","🟢 Pagado",IF(R3376&lt;0,"🔴 Vencido",IF(R3376&lt;=7,"🟡 Por vencer","")))</f>
        <v/>
      </c>
      <c r="T3376" s="88" t="n"/>
      <c r="U3376" s="89" t="n"/>
      <c r="V3376" s="89" t="n"/>
      <c r="W3376" s="89" t="n"/>
      <c r="X3376" s="87" t="n"/>
    </row>
    <row r="3377">
      <c r="A3377" s="13" t="n"/>
      <c r="B3377" s="14" t="n"/>
      <c r="C3377" s="14" t="n"/>
      <c r="D3377" s="14" t="n"/>
      <c r="E3377" s="13" t="n"/>
      <c r="F3377" s="13" t="n"/>
      <c r="G3377" s="14" t="n"/>
      <c r="H3377" s="15" t="n"/>
      <c r="I3377" s="15" t="n"/>
      <c r="J3377" s="40" t="n"/>
      <c r="K3377" s="15" t="n"/>
      <c r="L3377" s="15" t="n"/>
      <c r="M3377" s="15" t="n"/>
      <c r="N3377" s="14" t="n"/>
      <c r="O3377" s="13" t="n"/>
      <c r="P3377" s="14" t="n"/>
      <c r="Q3377" s="15">
        <f>IF(N3377="Sí",0,H3377-I3377-K3377)</f>
        <v/>
      </c>
      <c r="R3377" s="14">
        <f>F3377-TODAY()</f>
        <v/>
      </c>
      <c r="S3377" s="14">
        <f>IF(N3377="Sí","🟢 Pagado",IF(R3377&lt;0,"🔴 Vencido",IF(R3377&lt;=7,"🟡 Por vencer","")))</f>
        <v/>
      </c>
      <c r="T3377" s="88" t="n"/>
      <c r="U3377" s="89" t="n"/>
      <c r="V3377" s="89" t="n"/>
      <c r="W3377" s="89" t="n"/>
      <c r="X3377" s="87" t="n"/>
    </row>
    <row r="3378">
      <c r="A3378" s="13" t="n"/>
      <c r="B3378" s="14" t="n"/>
      <c r="C3378" s="14" t="n"/>
      <c r="D3378" s="14" t="n"/>
      <c r="E3378" s="13" t="n"/>
      <c r="F3378" s="13" t="n"/>
      <c r="G3378" s="14" t="n"/>
      <c r="H3378" s="15" t="n"/>
      <c r="I3378" s="15" t="n"/>
      <c r="J3378" s="40" t="n"/>
      <c r="K3378" s="15" t="n"/>
      <c r="L3378" s="15" t="n"/>
      <c r="M3378" s="15" t="n"/>
      <c r="N3378" s="14" t="n"/>
      <c r="O3378" s="13" t="n"/>
      <c r="P3378" s="14" t="n"/>
      <c r="Q3378" s="15">
        <f>IF(N3378="Sí",0,H3378-I3378-K3378)</f>
        <v/>
      </c>
      <c r="R3378" s="14">
        <f>F3378-TODAY()</f>
        <v/>
      </c>
      <c r="S3378" s="14">
        <f>IF(N3378="Sí","🟢 Pagado",IF(R3378&lt;0,"🔴 Vencido",IF(R3378&lt;=7,"🟡 Por vencer","")))</f>
        <v/>
      </c>
      <c r="T3378" s="88" t="n"/>
      <c r="U3378" s="89" t="n"/>
      <c r="V3378" s="89" t="n"/>
      <c r="W3378" s="89" t="n"/>
      <c r="X3378" s="87" t="n"/>
    </row>
    <row r="3379">
      <c r="A3379" s="13" t="n"/>
      <c r="B3379" s="14" t="n"/>
      <c r="C3379" s="14" t="n"/>
      <c r="D3379" s="14" t="n"/>
      <c r="E3379" s="13" t="n"/>
      <c r="F3379" s="13" t="n"/>
      <c r="G3379" s="14" t="n"/>
      <c r="H3379" s="15" t="n"/>
      <c r="I3379" s="15" t="n"/>
      <c r="J3379" s="40" t="n"/>
      <c r="K3379" s="15" t="n"/>
      <c r="L3379" s="15" t="n"/>
      <c r="M3379" s="15" t="n"/>
      <c r="N3379" s="14" t="n"/>
      <c r="O3379" s="13" t="n"/>
      <c r="P3379" s="14" t="n"/>
      <c r="Q3379" s="15">
        <f>IF(N3379="Sí",0,H3379-I3379-K3379)</f>
        <v/>
      </c>
      <c r="R3379" s="14">
        <f>F3379-TODAY()</f>
        <v/>
      </c>
      <c r="S3379" s="14">
        <f>IF(N3379="Sí","🟢 Pagado",IF(R3379&lt;0,"🔴 Vencido",IF(R3379&lt;=7,"🟡 Por vencer","")))</f>
        <v/>
      </c>
      <c r="T3379" s="88" t="n"/>
      <c r="U3379" s="89" t="n"/>
      <c r="V3379" s="89" t="n"/>
      <c r="W3379" s="89" t="n"/>
      <c r="X3379" s="87" t="n"/>
    </row>
    <row r="3380">
      <c r="A3380" s="13" t="n"/>
      <c r="B3380" s="14" t="n"/>
      <c r="C3380" s="14" t="n"/>
      <c r="D3380" s="14" t="n"/>
      <c r="E3380" s="13" t="n"/>
      <c r="F3380" s="13" t="n"/>
      <c r="G3380" s="14" t="n"/>
      <c r="H3380" s="15" t="n"/>
      <c r="I3380" s="15" t="n"/>
      <c r="J3380" s="40" t="n"/>
      <c r="K3380" s="15" t="n"/>
      <c r="L3380" s="15" t="n"/>
      <c r="M3380" s="15" t="n"/>
      <c r="N3380" s="14" t="n"/>
      <c r="O3380" s="13" t="n"/>
      <c r="P3380" s="14" t="n"/>
      <c r="Q3380" s="15">
        <f>IF(N3380="Sí",0,H3380-I3380-K3380)</f>
        <v/>
      </c>
      <c r="R3380" s="14">
        <f>F3380-TODAY()</f>
        <v/>
      </c>
      <c r="S3380" s="14">
        <f>IF(N3380="Sí","🟢 Pagado",IF(R3380&lt;0,"🔴 Vencido",IF(R3380&lt;=7,"🟡 Por vencer","")))</f>
        <v/>
      </c>
      <c r="T3380" s="88" t="n"/>
      <c r="U3380" s="89" t="n"/>
      <c r="V3380" s="89" t="n"/>
      <c r="W3380" s="89" t="n"/>
      <c r="X3380" s="87" t="n"/>
    </row>
    <row r="3381">
      <c r="A3381" s="13" t="n"/>
      <c r="B3381" s="14" t="n"/>
      <c r="C3381" s="14" t="n"/>
      <c r="D3381" s="14" t="n"/>
      <c r="E3381" s="13" t="n"/>
      <c r="F3381" s="13" t="n"/>
      <c r="G3381" s="14" t="n"/>
      <c r="H3381" s="15" t="n"/>
      <c r="I3381" s="15" t="n"/>
      <c r="J3381" s="40" t="n"/>
      <c r="K3381" s="15" t="n"/>
      <c r="L3381" s="15" t="n"/>
      <c r="M3381" s="15" t="n"/>
      <c r="N3381" s="14" t="n"/>
      <c r="O3381" s="13" t="n"/>
      <c r="P3381" s="14" t="n"/>
      <c r="Q3381" s="15">
        <f>IF(N3381="Sí",0,H3381-I3381-K3381)</f>
        <v/>
      </c>
      <c r="R3381" s="14">
        <f>F3381-TODAY()</f>
        <v/>
      </c>
      <c r="S3381" s="14">
        <f>IF(N3381="Sí","🟢 Pagado",IF(R3381&lt;0,"🔴 Vencido",IF(R3381&lt;=7,"🟡 Por vencer","")))</f>
        <v/>
      </c>
      <c r="T3381" s="88" t="n"/>
      <c r="U3381" s="89" t="n"/>
      <c r="V3381" s="89" t="n"/>
      <c r="W3381" s="89" t="n"/>
      <c r="X3381" s="87" t="n"/>
    </row>
    <row r="3382">
      <c r="A3382" s="13" t="n"/>
      <c r="B3382" s="14" t="n"/>
      <c r="C3382" s="14" t="n"/>
      <c r="D3382" s="14" t="n"/>
      <c r="E3382" s="13" t="n"/>
      <c r="F3382" s="13" t="n"/>
      <c r="G3382" s="14" t="n"/>
      <c r="H3382" s="15" t="n"/>
      <c r="I3382" s="15" t="n"/>
      <c r="J3382" s="40" t="n"/>
      <c r="K3382" s="15" t="n"/>
      <c r="L3382" s="15" t="n"/>
      <c r="M3382" s="15" t="n"/>
      <c r="N3382" s="14" t="n"/>
      <c r="O3382" s="13" t="n"/>
      <c r="P3382" s="14" t="n"/>
      <c r="Q3382" s="15">
        <f>IF(N3382="Sí",0,H3382-I3382-K3382)</f>
        <v/>
      </c>
      <c r="R3382" s="14">
        <f>F3382-TODAY()</f>
        <v/>
      </c>
      <c r="S3382" s="14">
        <f>IF(N3382="Sí","🟢 Pagado",IF(R3382&lt;0,"🔴 Vencido",IF(R3382&lt;=7,"🟡 Por vencer","")))</f>
        <v/>
      </c>
      <c r="T3382" s="88" t="n"/>
      <c r="U3382" s="89" t="n"/>
      <c r="V3382" s="89" t="n"/>
      <c r="W3382" s="89" t="n"/>
      <c r="X3382" s="87" t="n"/>
    </row>
    <row r="3383">
      <c r="A3383" s="13" t="n"/>
      <c r="B3383" s="14" t="n"/>
      <c r="C3383" s="14" t="n"/>
      <c r="D3383" s="14" t="n"/>
      <c r="E3383" s="13" t="n"/>
      <c r="F3383" s="13" t="n"/>
      <c r="G3383" s="14" t="n"/>
      <c r="H3383" s="15" t="n"/>
      <c r="I3383" s="15" t="n"/>
      <c r="J3383" s="40" t="n"/>
      <c r="K3383" s="15" t="n"/>
      <c r="L3383" s="15" t="n"/>
      <c r="M3383" s="15" t="n"/>
      <c r="N3383" s="14" t="n"/>
      <c r="O3383" s="13" t="n"/>
      <c r="P3383" s="14" t="n"/>
      <c r="Q3383" s="15">
        <f>IF(N3383="Sí",0,H3383-I3383-K3383)</f>
        <v/>
      </c>
      <c r="R3383" s="14">
        <f>F3383-TODAY()</f>
        <v/>
      </c>
      <c r="S3383" s="14">
        <f>IF(N3383="Sí","🟢 Pagado",IF(R3383&lt;0,"🔴 Vencido",IF(R3383&lt;=7,"🟡 Por vencer","")))</f>
        <v/>
      </c>
      <c r="T3383" s="88" t="n"/>
      <c r="U3383" s="89" t="n"/>
      <c r="V3383" s="89" t="n"/>
      <c r="W3383" s="89" t="n"/>
      <c r="X3383" s="87" t="n"/>
    </row>
    <row r="3384">
      <c r="A3384" s="13" t="n"/>
      <c r="B3384" s="14" t="n"/>
      <c r="C3384" s="14" t="n"/>
      <c r="D3384" s="14" t="n"/>
      <c r="E3384" s="13" t="n"/>
      <c r="F3384" s="13" t="n"/>
      <c r="G3384" s="14" t="n"/>
      <c r="H3384" s="15" t="n"/>
      <c r="I3384" s="15" t="n"/>
      <c r="J3384" s="40" t="n"/>
      <c r="K3384" s="15" t="n"/>
      <c r="L3384" s="15" t="n"/>
      <c r="M3384" s="15" t="n"/>
      <c r="N3384" s="14" t="n"/>
      <c r="O3384" s="13" t="n"/>
      <c r="P3384" s="14" t="n"/>
      <c r="Q3384" s="15">
        <f>IF(N3384="Sí",0,H3384-I3384-K3384)</f>
        <v/>
      </c>
      <c r="R3384" s="14">
        <f>F3384-TODAY()</f>
        <v/>
      </c>
      <c r="S3384" s="14">
        <f>IF(N3384="Sí","🟢 Pagado",IF(R3384&lt;0,"🔴 Vencido",IF(R3384&lt;=7,"🟡 Por vencer","")))</f>
        <v/>
      </c>
      <c r="T3384" s="88" t="n"/>
      <c r="U3384" s="89" t="n"/>
      <c r="V3384" s="89" t="n"/>
      <c r="W3384" s="89" t="n"/>
      <c r="X3384" s="87" t="n"/>
    </row>
    <row r="3385">
      <c r="A3385" s="13" t="n"/>
      <c r="B3385" s="14" t="n"/>
      <c r="C3385" s="14" t="n"/>
      <c r="D3385" s="14" t="n"/>
      <c r="E3385" s="13" t="n"/>
      <c r="F3385" s="13" t="n"/>
      <c r="G3385" s="14" t="n"/>
      <c r="H3385" s="15" t="n"/>
      <c r="I3385" s="15" t="n"/>
      <c r="J3385" s="40" t="n"/>
      <c r="K3385" s="15" t="n"/>
      <c r="L3385" s="15" t="n"/>
      <c r="M3385" s="15" t="n"/>
      <c r="N3385" s="14" t="n"/>
      <c r="O3385" s="13" t="n"/>
      <c r="P3385" s="14" t="n"/>
      <c r="Q3385" s="15">
        <f>IF(N3385="Sí",0,H3385-I3385-K3385)</f>
        <v/>
      </c>
      <c r="R3385" s="14">
        <f>F3385-TODAY()</f>
        <v/>
      </c>
      <c r="S3385" s="14">
        <f>IF(N3385="Sí","🟢 Pagado",IF(R3385&lt;0,"🔴 Vencido",IF(R3385&lt;=7,"🟡 Por vencer","")))</f>
        <v/>
      </c>
      <c r="T3385" s="88" t="n"/>
      <c r="U3385" s="89" t="n"/>
      <c r="V3385" s="89" t="n"/>
      <c r="W3385" s="89" t="n"/>
      <c r="X3385" s="87" t="n"/>
    </row>
    <row r="3386">
      <c r="A3386" s="13" t="n"/>
      <c r="B3386" s="14" t="n"/>
      <c r="C3386" s="14" t="n"/>
      <c r="D3386" s="14" t="n"/>
      <c r="E3386" s="13" t="n"/>
      <c r="F3386" s="13" t="n"/>
      <c r="G3386" s="14" t="n"/>
      <c r="H3386" s="15" t="n"/>
      <c r="I3386" s="15" t="n"/>
      <c r="J3386" s="40" t="n"/>
      <c r="K3386" s="15" t="n"/>
      <c r="L3386" s="15" t="n"/>
      <c r="M3386" s="15" t="n"/>
      <c r="N3386" s="14" t="n"/>
      <c r="O3386" s="13" t="n"/>
      <c r="P3386" s="14" t="n"/>
      <c r="Q3386" s="15">
        <f>IF(N3386="Sí",0,H3386-I3386-K3386)</f>
        <v/>
      </c>
      <c r="R3386" s="14">
        <f>F3386-TODAY()</f>
        <v/>
      </c>
      <c r="S3386" s="14">
        <f>IF(N3386="Sí","🟢 Pagado",IF(R3386&lt;0,"🔴 Vencido",IF(R3386&lt;=7,"🟡 Por vencer","")))</f>
        <v/>
      </c>
      <c r="T3386" s="88" t="n"/>
      <c r="U3386" s="89" t="n"/>
      <c r="V3386" s="89" t="n"/>
      <c r="W3386" s="89" t="n"/>
      <c r="X3386" s="87" t="n"/>
    </row>
    <row r="3387">
      <c r="A3387" s="13" t="n"/>
      <c r="B3387" s="14" t="n"/>
      <c r="C3387" s="14" t="n"/>
      <c r="D3387" s="14" t="n"/>
      <c r="E3387" s="13" t="n"/>
      <c r="F3387" s="13" t="n"/>
      <c r="G3387" s="14" t="n"/>
      <c r="H3387" s="15" t="n"/>
      <c r="I3387" s="15" t="n"/>
      <c r="J3387" s="40" t="n"/>
      <c r="K3387" s="15" t="n"/>
      <c r="L3387" s="15" t="n"/>
      <c r="M3387" s="15" t="n"/>
      <c r="N3387" s="14" t="n"/>
      <c r="O3387" s="13" t="n"/>
      <c r="P3387" s="14" t="n"/>
      <c r="Q3387" s="15">
        <f>IF(N3387="Sí",0,H3387-I3387-K3387)</f>
        <v/>
      </c>
      <c r="R3387" s="14">
        <f>F3387-TODAY()</f>
        <v/>
      </c>
      <c r="S3387" s="14">
        <f>IF(N3387="Sí","🟢 Pagado",IF(R3387&lt;0,"🔴 Vencido",IF(R3387&lt;=7,"🟡 Por vencer","")))</f>
        <v/>
      </c>
      <c r="T3387" s="88" t="n"/>
      <c r="U3387" s="89" t="n"/>
      <c r="V3387" s="89" t="n"/>
      <c r="W3387" s="89" t="n"/>
      <c r="X3387" s="87" t="n"/>
    </row>
    <row r="3388">
      <c r="A3388" s="13" t="n"/>
      <c r="B3388" s="14" t="n"/>
      <c r="C3388" s="14" t="n"/>
      <c r="D3388" s="14" t="n"/>
      <c r="E3388" s="13" t="n"/>
      <c r="F3388" s="13" t="n"/>
      <c r="G3388" s="14" t="n"/>
      <c r="H3388" s="15" t="n"/>
      <c r="I3388" s="15" t="n"/>
      <c r="J3388" s="40" t="n"/>
      <c r="K3388" s="15" t="n"/>
      <c r="L3388" s="15" t="n"/>
      <c r="M3388" s="15" t="n"/>
      <c r="N3388" s="14" t="n"/>
      <c r="O3388" s="13" t="n"/>
      <c r="P3388" s="14" t="n"/>
      <c r="Q3388" s="15">
        <f>IF(N3388="Sí",0,H3388-I3388-K3388)</f>
        <v/>
      </c>
      <c r="R3388" s="14">
        <f>F3388-TODAY()</f>
        <v/>
      </c>
      <c r="S3388" s="14">
        <f>IF(N3388="Sí","🟢 Pagado",IF(R3388&lt;0,"🔴 Vencido",IF(R3388&lt;=7,"🟡 Por vencer","")))</f>
        <v/>
      </c>
      <c r="T3388" s="88" t="n"/>
      <c r="U3388" s="89" t="n"/>
      <c r="V3388" s="89" t="n"/>
      <c r="W3388" s="89" t="n"/>
      <c r="X3388" s="87" t="n"/>
    </row>
    <row r="3389">
      <c r="A3389" s="13" t="n"/>
      <c r="B3389" s="14" t="n"/>
      <c r="C3389" s="14" t="n"/>
      <c r="D3389" s="14" t="n"/>
      <c r="E3389" s="13" t="n"/>
      <c r="F3389" s="13" t="n"/>
      <c r="G3389" s="14" t="n"/>
      <c r="H3389" s="15" t="n"/>
      <c r="I3389" s="15" t="n"/>
      <c r="J3389" s="40" t="n"/>
      <c r="K3389" s="15" t="n"/>
      <c r="L3389" s="15" t="n"/>
      <c r="M3389" s="15" t="n"/>
      <c r="N3389" s="14" t="n"/>
      <c r="O3389" s="13" t="n"/>
      <c r="P3389" s="14" t="n"/>
      <c r="Q3389" s="15">
        <f>IF(N3389="Sí",0,H3389-I3389-K3389)</f>
        <v/>
      </c>
      <c r="R3389" s="14">
        <f>F3389-TODAY()</f>
        <v/>
      </c>
      <c r="S3389" s="14">
        <f>IF(N3389="Sí","🟢 Pagado",IF(R3389&lt;0,"🔴 Vencido",IF(R3389&lt;=7,"🟡 Por vencer","")))</f>
        <v/>
      </c>
      <c r="T3389" s="88" t="n"/>
      <c r="U3389" s="89" t="n"/>
      <c r="V3389" s="89" t="n"/>
      <c r="W3389" s="89" t="n"/>
      <c r="X3389" s="87" t="n"/>
    </row>
    <row r="3390">
      <c r="A3390" s="13" t="n"/>
      <c r="B3390" s="14" t="n"/>
      <c r="C3390" s="14" t="n"/>
      <c r="D3390" s="14" t="n"/>
      <c r="E3390" s="13" t="n"/>
      <c r="F3390" s="13" t="n"/>
      <c r="G3390" s="14" t="n"/>
      <c r="H3390" s="15" t="n"/>
      <c r="I3390" s="15" t="n"/>
      <c r="J3390" s="40" t="n"/>
      <c r="K3390" s="15" t="n"/>
      <c r="L3390" s="15" t="n"/>
      <c r="M3390" s="15" t="n"/>
      <c r="N3390" s="14" t="n"/>
      <c r="O3390" s="13" t="n"/>
      <c r="P3390" s="14" t="n"/>
      <c r="Q3390" s="15">
        <f>IF(N3390="Sí",0,H3390-I3390-K3390)</f>
        <v/>
      </c>
      <c r="R3390" s="14">
        <f>F3390-TODAY()</f>
        <v/>
      </c>
      <c r="S3390" s="14">
        <f>IF(N3390="Sí","🟢 Pagado",IF(R3390&lt;0,"🔴 Vencido",IF(R3390&lt;=7,"🟡 Por vencer","")))</f>
        <v/>
      </c>
      <c r="T3390" s="88" t="n"/>
      <c r="U3390" s="89" t="n"/>
      <c r="V3390" s="89" t="n"/>
      <c r="W3390" s="89" t="n"/>
      <c r="X3390" s="87" t="n"/>
    </row>
    <row r="3391">
      <c r="A3391" s="13" t="n"/>
      <c r="B3391" s="14" t="n"/>
      <c r="C3391" s="14" t="n"/>
      <c r="D3391" s="14" t="n"/>
      <c r="E3391" s="13" t="n"/>
      <c r="F3391" s="13" t="n"/>
      <c r="G3391" s="14" t="n"/>
      <c r="H3391" s="15" t="n"/>
      <c r="I3391" s="15" t="n"/>
      <c r="J3391" s="40" t="n"/>
      <c r="K3391" s="15" t="n"/>
      <c r="L3391" s="15" t="n"/>
      <c r="M3391" s="15" t="n"/>
      <c r="N3391" s="14" t="n"/>
      <c r="O3391" s="13" t="n"/>
      <c r="P3391" s="14" t="n"/>
      <c r="Q3391" s="15">
        <f>IF(N3391="Sí",0,H3391-I3391-K3391)</f>
        <v/>
      </c>
      <c r="R3391" s="14">
        <f>F3391-TODAY()</f>
        <v/>
      </c>
      <c r="S3391" s="14">
        <f>IF(N3391="Sí","🟢 Pagado",IF(R3391&lt;0,"🔴 Vencido",IF(R3391&lt;=7,"🟡 Por vencer","")))</f>
        <v/>
      </c>
      <c r="T3391" s="88" t="n"/>
      <c r="U3391" s="89" t="n"/>
      <c r="V3391" s="89" t="n"/>
      <c r="W3391" s="89" t="n"/>
      <c r="X3391" s="87" t="n"/>
    </row>
    <row r="3392">
      <c r="A3392" s="13" t="n"/>
      <c r="B3392" s="14" t="n"/>
      <c r="C3392" s="14" t="n"/>
      <c r="D3392" s="14" t="n"/>
      <c r="E3392" s="13" t="n"/>
      <c r="F3392" s="13" t="n"/>
      <c r="G3392" s="14" t="n"/>
      <c r="H3392" s="15" t="n"/>
      <c r="I3392" s="15" t="n"/>
      <c r="J3392" s="40" t="n"/>
      <c r="K3392" s="15" t="n"/>
      <c r="L3392" s="15" t="n"/>
      <c r="M3392" s="15" t="n"/>
      <c r="N3392" s="14" t="n"/>
      <c r="O3392" s="13" t="n"/>
      <c r="P3392" s="14" t="n"/>
      <c r="Q3392" s="15">
        <f>IF(N3392="Sí",0,H3392-I3392-K3392)</f>
        <v/>
      </c>
      <c r="R3392" s="14">
        <f>F3392-TODAY()</f>
        <v/>
      </c>
      <c r="S3392" s="14">
        <f>IF(N3392="Sí","🟢 Pagado",IF(R3392&lt;0,"🔴 Vencido",IF(R3392&lt;=7,"🟡 Por vencer","")))</f>
        <v/>
      </c>
      <c r="T3392" s="88" t="n"/>
      <c r="U3392" s="89" t="n"/>
      <c r="V3392" s="89" t="n"/>
      <c r="W3392" s="89" t="n"/>
      <c r="X3392" s="87" t="n"/>
    </row>
    <row r="3393">
      <c r="A3393" s="13" t="n"/>
      <c r="B3393" s="14" t="n"/>
      <c r="C3393" s="14" t="n"/>
      <c r="D3393" s="14" t="n"/>
      <c r="E3393" s="13" t="n"/>
      <c r="F3393" s="13" t="n"/>
      <c r="G3393" s="14" t="n"/>
      <c r="H3393" s="15" t="n"/>
      <c r="I3393" s="15" t="n"/>
      <c r="J3393" s="40" t="n"/>
      <c r="K3393" s="15" t="n"/>
      <c r="L3393" s="15" t="n"/>
      <c r="M3393" s="15" t="n"/>
      <c r="N3393" s="14" t="n"/>
      <c r="O3393" s="13" t="n"/>
      <c r="P3393" s="14" t="n"/>
      <c r="Q3393" s="15">
        <f>IF(N3393="Sí",0,H3393-I3393-K3393)</f>
        <v/>
      </c>
      <c r="R3393" s="14">
        <f>F3393-TODAY()</f>
        <v/>
      </c>
      <c r="S3393" s="14">
        <f>IF(N3393="Sí","🟢 Pagado",IF(R3393&lt;0,"🔴 Vencido",IF(R3393&lt;=7,"🟡 Por vencer","")))</f>
        <v/>
      </c>
      <c r="T3393" s="88" t="n"/>
      <c r="U3393" s="89" t="n"/>
      <c r="V3393" s="89" t="n"/>
      <c r="W3393" s="89" t="n"/>
      <c r="X3393" s="87" t="n"/>
    </row>
    <row r="3394">
      <c r="A3394" s="13" t="n"/>
      <c r="B3394" s="14" t="n"/>
      <c r="C3394" s="14" t="n"/>
      <c r="D3394" s="14" t="n"/>
      <c r="E3394" s="13" t="n"/>
      <c r="F3394" s="13" t="n"/>
      <c r="G3394" s="14" t="n"/>
      <c r="H3394" s="15" t="n"/>
      <c r="I3394" s="15" t="n"/>
      <c r="J3394" s="40" t="n"/>
      <c r="K3394" s="15" t="n"/>
      <c r="L3394" s="15" t="n"/>
      <c r="M3394" s="15" t="n"/>
      <c r="N3394" s="14" t="n"/>
      <c r="O3394" s="13" t="n"/>
      <c r="P3394" s="14" t="n"/>
      <c r="Q3394" s="15">
        <f>IF(N3394="Sí",0,H3394-I3394-K3394)</f>
        <v/>
      </c>
      <c r="R3394" s="14">
        <f>F3394-TODAY()</f>
        <v/>
      </c>
      <c r="S3394" s="14">
        <f>IF(N3394="Sí","🟢 Pagado",IF(R3394&lt;0,"🔴 Vencido",IF(R3394&lt;=7,"🟡 Por vencer","")))</f>
        <v/>
      </c>
      <c r="T3394" s="88" t="n"/>
      <c r="U3394" s="89" t="n"/>
      <c r="V3394" s="89" t="n"/>
      <c r="W3394" s="89" t="n"/>
      <c r="X3394" s="87" t="n"/>
    </row>
    <row r="3395">
      <c r="A3395" s="13" t="n"/>
      <c r="B3395" s="14" t="n"/>
      <c r="C3395" s="14" t="n"/>
      <c r="D3395" s="14" t="n"/>
      <c r="E3395" s="13" t="n"/>
      <c r="F3395" s="13" t="n"/>
      <c r="G3395" s="14" t="n"/>
      <c r="H3395" s="15" t="n"/>
      <c r="I3395" s="15" t="n"/>
      <c r="J3395" s="40" t="n"/>
      <c r="K3395" s="15" t="n"/>
      <c r="L3395" s="15" t="n"/>
      <c r="M3395" s="15" t="n"/>
      <c r="N3395" s="14" t="n"/>
      <c r="O3395" s="13" t="n"/>
      <c r="P3395" s="14" t="n"/>
      <c r="Q3395" s="15">
        <f>IF(N3395="Sí",0,H3395-I3395-K3395)</f>
        <v/>
      </c>
      <c r="R3395" s="14">
        <f>F3395-TODAY()</f>
        <v/>
      </c>
      <c r="S3395" s="14">
        <f>IF(N3395="Sí","🟢 Pagado",IF(R3395&lt;0,"🔴 Vencido",IF(R3395&lt;=7,"🟡 Por vencer","")))</f>
        <v/>
      </c>
      <c r="T3395" s="88" t="n"/>
      <c r="U3395" s="89" t="n"/>
      <c r="V3395" s="89" t="n"/>
      <c r="W3395" s="89" t="n"/>
      <c r="X3395" s="87" t="n"/>
    </row>
    <row r="3396">
      <c r="A3396" s="13" t="n"/>
      <c r="B3396" s="14" t="n"/>
      <c r="C3396" s="14" t="n"/>
      <c r="D3396" s="14" t="n"/>
      <c r="E3396" s="13" t="n"/>
      <c r="F3396" s="13" t="n"/>
      <c r="G3396" s="14" t="n"/>
      <c r="H3396" s="15" t="n"/>
      <c r="I3396" s="15" t="n"/>
      <c r="J3396" s="40" t="n"/>
      <c r="K3396" s="15" t="n"/>
      <c r="L3396" s="15" t="n"/>
      <c r="M3396" s="15" t="n"/>
      <c r="N3396" s="14" t="n"/>
      <c r="O3396" s="13" t="n"/>
      <c r="P3396" s="14" t="n"/>
      <c r="Q3396" s="15">
        <f>IF(N3396="Sí",0,H3396-I3396-K3396)</f>
        <v/>
      </c>
      <c r="R3396" s="14">
        <f>F3396-TODAY()</f>
        <v/>
      </c>
      <c r="S3396" s="14">
        <f>IF(N3396="Sí","🟢 Pagado",IF(R3396&lt;0,"🔴 Vencido",IF(R3396&lt;=7,"🟡 Por vencer","")))</f>
        <v/>
      </c>
      <c r="T3396" s="88" t="n"/>
      <c r="U3396" s="89" t="n"/>
      <c r="V3396" s="89" t="n"/>
      <c r="W3396" s="89" t="n"/>
      <c r="X3396" s="87" t="n"/>
    </row>
    <row r="3397">
      <c r="A3397" s="13" t="n"/>
      <c r="B3397" s="14" t="n"/>
      <c r="C3397" s="14" t="n"/>
      <c r="D3397" s="14" t="n"/>
      <c r="E3397" s="13" t="n"/>
      <c r="F3397" s="13" t="n"/>
      <c r="G3397" s="14" t="n"/>
      <c r="H3397" s="15" t="n"/>
      <c r="I3397" s="15" t="n"/>
      <c r="J3397" s="40" t="n"/>
      <c r="K3397" s="15" t="n"/>
      <c r="L3397" s="15" t="n"/>
      <c r="M3397" s="15" t="n"/>
      <c r="N3397" s="14" t="n"/>
      <c r="O3397" s="13" t="n"/>
      <c r="P3397" s="14" t="n"/>
      <c r="Q3397" s="15">
        <f>IF(N3397="Sí",0,H3397-I3397-K3397)</f>
        <v/>
      </c>
      <c r="R3397" s="14">
        <f>F3397-TODAY()</f>
        <v/>
      </c>
      <c r="S3397" s="14">
        <f>IF(N3397="Sí","🟢 Pagado",IF(R3397&lt;0,"🔴 Vencido",IF(R3397&lt;=7,"🟡 Por vencer","")))</f>
        <v/>
      </c>
      <c r="T3397" s="88" t="n"/>
      <c r="U3397" s="89" t="n"/>
      <c r="V3397" s="89" t="n"/>
      <c r="W3397" s="89" t="n"/>
      <c r="X3397" s="87" t="n"/>
    </row>
    <row r="3398">
      <c r="A3398" s="13" t="n"/>
      <c r="B3398" s="14" t="n"/>
      <c r="C3398" s="14" t="n"/>
      <c r="D3398" s="14" t="n"/>
      <c r="E3398" s="13" t="n"/>
      <c r="F3398" s="13" t="n"/>
      <c r="G3398" s="14" t="n"/>
      <c r="H3398" s="15" t="n"/>
      <c r="I3398" s="15" t="n"/>
      <c r="J3398" s="40" t="n"/>
      <c r="K3398" s="15" t="n"/>
      <c r="L3398" s="15" t="n"/>
      <c r="M3398" s="15" t="n"/>
      <c r="N3398" s="14" t="n"/>
      <c r="O3398" s="13" t="n"/>
      <c r="P3398" s="14" t="n"/>
      <c r="Q3398" s="15">
        <f>IF(N3398="Sí",0,H3398-I3398-K3398)</f>
        <v/>
      </c>
      <c r="R3398" s="14">
        <f>F3398-TODAY()</f>
        <v/>
      </c>
      <c r="S3398" s="14">
        <f>IF(N3398="Sí","🟢 Pagado",IF(R3398&lt;0,"🔴 Vencido",IF(R3398&lt;=7,"🟡 Por vencer","")))</f>
        <v/>
      </c>
      <c r="T3398" s="88" t="n"/>
      <c r="U3398" s="89" t="n"/>
      <c r="V3398" s="89" t="n"/>
      <c r="W3398" s="89" t="n"/>
      <c r="X3398" s="87" t="n"/>
    </row>
    <row r="3399">
      <c r="A3399" s="13" t="n"/>
      <c r="B3399" s="14" t="n"/>
      <c r="C3399" s="14" t="n"/>
      <c r="D3399" s="14" t="n"/>
      <c r="E3399" s="13" t="n"/>
      <c r="F3399" s="13" t="n"/>
      <c r="G3399" s="14" t="n"/>
      <c r="H3399" s="15" t="n"/>
      <c r="I3399" s="15" t="n"/>
      <c r="J3399" s="40" t="n"/>
      <c r="K3399" s="15" t="n"/>
      <c r="L3399" s="15" t="n"/>
      <c r="M3399" s="15" t="n"/>
      <c r="N3399" s="14" t="n"/>
      <c r="O3399" s="13" t="n"/>
      <c r="P3399" s="14" t="n"/>
      <c r="Q3399" s="15">
        <f>IF(N3399="Sí",0,H3399-I3399-K3399)</f>
        <v/>
      </c>
      <c r="R3399" s="14">
        <f>F3399-TODAY()</f>
        <v/>
      </c>
      <c r="S3399" s="14">
        <f>IF(N3399="Sí","🟢 Pagado",IF(R3399&lt;0,"🔴 Vencido",IF(R3399&lt;=7,"🟡 Por vencer","")))</f>
        <v/>
      </c>
      <c r="T3399" s="88" t="n"/>
      <c r="U3399" s="89" t="n"/>
      <c r="V3399" s="89" t="n"/>
      <c r="W3399" s="89" t="n"/>
      <c r="X3399" s="87" t="n"/>
    </row>
    <row r="3400">
      <c r="A3400" s="13" t="n"/>
      <c r="B3400" s="14" t="n"/>
      <c r="C3400" s="14" t="n"/>
      <c r="D3400" s="14" t="n"/>
      <c r="E3400" s="13" t="n"/>
      <c r="F3400" s="13" t="n"/>
      <c r="G3400" s="14" t="n"/>
      <c r="H3400" s="15" t="n"/>
      <c r="I3400" s="15" t="n"/>
      <c r="J3400" s="40" t="n"/>
      <c r="K3400" s="15" t="n"/>
      <c r="L3400" s="15" t="n"/>
      <c r="M3400" s="15" t="n"/>
      <c r="N3400" s="14" t="n"/>
      <c r="O3400" s="13" t="n"/>
      <c r="P3400" s="14" t="n"/>
      <c r="Q3400" s="15">
        <f>IF(N3400="Sí",0,H3400-I3400-K3400)</f>
        <v/>
      </c>
      <c r="R3400" s="14">
        <f>F3400-TODAY()</f>
        <v/>
      </c>
      <c r="S3400" s="14">
        <f>IF(N3400="Sí","🟢 Pagado",IF(R3400&lt;0,"🔴 Vencido",IF(R3400&lt;=7,"🟡 Por vencer","")))</f>
        <v/>
      </c>
      <c r="T3400" s="88" t="n"/>
      <c r="U3400" s="89" t="n"/>
      <c r="V3400" s="89" t="n"/>
      <c r="W3400" s="89" t="n"/>
      <c r="X3400" s="87" t="n"/>
    </row>
    <row r="3401">
      <c r="A3401" s="13" t="n"/>
      <c r="B3401" s="14" t="n"/>
      <c r="C3401" s="14" t="n"/>
      <c r="D3401" s="14" t="n"/>
      <c r="E3401" s="13" t="n"/>
      <c r="F3401" s="13" t="n"/>
      <c r="G3401" s="14" t="n"/>
      <c r="H3401" s="15" t="n"/>
      <c r="I3401" s="15" t="n"/>
      <c r="J3401" s="40" t="n"/>
      <c r="K3401" s="15" t="n"/>
      <c r="L3401" s="15" t="n"/>
      <c r="M3401" s="15" t="n"/>
      <c r="N3401" s="14" t="n"/>
      <c r="O3401" s="13" t="n"/>
      <c r="P3401" s="14" t="n"/>
      <c r="Q3401" s="15">
        <f>IF(N3401="Sí",0,H3401-I3401-K3401)</f>
        <v/>
      </c>
      <c r="R3401" s="14">
        <f>F3401-TODAY()</f>
        <v/>
      </c>
      <c r="S3401" s="14">
        <f>IF(N3401="Sí","🟢 Pagado",IF(R3401&lt;0,"🔴 Vencido",IF(R3401&lt;=7,"🟡 Por vencer","")))</f>
        <v/>
      </c>
      <c r="T3401" s="88" t="n"/>
      <c r="U3401" s="89" t="n"/>
      <c r="V3401" s="89" t="n"/>
      <c r="W3401" s="89" t="n"/>
      <c r="X3401" s="87" t="n"/>
    </row>
    <row r="3402">
      <c r="A3402" s="13" t="n"/>
      <c r="B3402" s="14" t="n"/>
      <c r="C3402" s="14" t="n"/>
      <c r="D3402" s="14" t="n"/>
      <c r="E3402" s="13" t="n"/>
      <c r="F3402" s="13" t="n"/>
      <c r="G3402" s="14" t="n"/>
      <c r="H3402" s="15" t="n"/>
      <c r="I3402" s="15" t="n"/>
      <c r="J3402" s="40" t="n"/>
      <c r="K3402" s="15" t="n"/>
      <c r="L3402" s="15" t="n"/>
      <c r="M3402" s="15" t="n"/>
      <c r="N3402" s="14" t="n"/>
      <c r="O3402" s="13" t="n"/>
      <c r="P3402" s="14" t="n"/>
      <c r="Q3402" s="15">
        <f>IF(N3402="Sí",0,H3402)</f>
        <v/>
      </c>
      <c r="R3402" s="14">
        <f>F3402-TODAY()</f>
        <v/>
      </c>
      <c r="S3402" s="14">
        <f>IF(N3402="Sí","🟢 Pagado",IF(R3402&lt;0,"🔴 Vencido",IF(R3402&lt;=7,"🟡 Por vencer","")))</f>
        <v/>
      </c>
      <c r="T3402" s="88" t="n"/>
      <c r="U3402" s="89" t="n"/>
      <c r="V3402" s="89" t="n"/>
      <c r="W3402" s="89" t="n"/>
      <c r="X3402" s="87" t="n"/>
    </row>
    <row r="3403">
      <c r="A3403" s="13" t="n"/>
      <c r="B3403" s="14" t="n"/>
      <c r="C3403" s="14" t="n"/>
      <c r="D3403" s="14" t="n"/>
      <c r="E3403" s="13" t="n"/>
      <c r="F3403" s="13" t="n"/>
      <c r="G3403" s="14" t="n"/>
      <c r="H3403" s="15" t="n"/>
      <c r="I3403" s="15" t="n"/>
      <c r="J3403" s="40" t="n"/>
      <c r="K3403" s="15" t="n"/>
      <c r="L3403" s="15" t="n"/>
      <c r="M3403" s="15" t="n"/>
      <c r="N3403" s="14" t="n"/>
      <c r="O3403" s="13" t="n"/>
      <c r="P3403" s="14" t="n"/>
      <c r="Q3403" s="15">
        <f>IF(N3403="Sí",0,H3403)</f>
        <v/>
      </c>
      <c r="R3403" s="14">
        <f>F3403-TODAY()</f>
        <v/>
      </c>
      <c r="S3403" s="14">
        <f>IF(N3403="Sí","🟢 Pagado",IF(R3403&lt;0,"🔴 Vencido",IF(R3403&lt;=7,"🟡 Por vencer","")))</f>
        <v/>
      </c>
      <c r="T3403" s="88" t="n"/>
      <c r="U3403" s="89" t="n"/>
      <c r="V3403" s="89" t="n"/>
      <c r="W3403" s="89" t="n"/>
      <c r="X3403" s="87" t="n"/>
    </row>
    <row r="3404">
      <c r="A3404" s="13" t="n"/>
      <c r="B3404" s="14" t="n"/>
      <c r="C3404" s="14" t="n"/>
      <c r="D3404" s="14" t="n"/>
      <c r="E3404" s="13" t="n"/>
      <c r="F3404" s="13" t="n"/>
      <c r="G3404" s="14" t="n"/>
      <c r="H3404" s="15" t="n"/>
      <c r="I3404" s="15" t="n"/>
      <c r="J3404" s="40" t="n"/>
      <c r="K3404" s="15" t="n"/>
      <c r="L3404" s="15" t="n"/>
      <c r="M3404" s="15" t="n"/>
      <c r="N3404" s="14" t="n"/>
      <c r="O3404" s="13" t="n"/>
      <c r="P3404" s="14" t="n"/>
      <c r="Q3404" s="15">
        <f>IF(N3404="Sí",0,H3404)</f>
        <v/>
      </c>
      <c r="R3404" s="14">
        <f>F3404-TODAY()</f>
        <v/>
      </c>
      <c r="S3404" s="14">
        <f>IF(N3404="Sí","🟢 Pagado",IF(R3404&lt;0,"🔴 Vencido",IF(R3404&lt;=7,"🟡 Por vencer","")))</f>
        <v/>
      </c>
      <c r="T3404" s="88" t="n"/>
      <c r="U3404" s="89" t="n"/>
      <c r="V3404" s="89" t="n"/>
      <c r="W3404" s="89" t="n"/>
      <c r="X3404" s="87" t="n"/>
    </row>
    <row r="3405">
      <c r="A3405" s="13" t="n"/>
      <c r="B3405" s="14" t="n"/>
      <c r="C3405" s="14" t="n"/>
      <c r="D3405" s="14" t="n"/>
      <c r="E3405" s="13" t="n"/>
      <c r="F3405" s="13" t="n"/>
      <c r="G3405" s="14" t="n"/>
      <c r="H3405" s="15" t="n"/>
      <c r="I3405" s="15" t="n"/>
      <c r="J3405" s="40" t="n"/>
      <c r="K3405" s="15" t="n"/>
      <c r="L3405" s="15" t="n"/>
      <c r="M3405" s="15" t="n"/>
      <c r="N3405" s="14" t="n"/>
      <c r="O3405" s="13" t="n"/>
      <c r="P3405" s="14" t="n"/>
      <c r="Q3405" s="15">
        <f>IF(N3405="Sí",0,H3405)</f>
        <v/>
      </c>
      <c r="R3405" s="14">
        <f>F3405-TODAY()</f>
        <v/>
      </c>
      <c r="S3405" s="14">
        <f>IF(N3405="Sí","🟢 Pagado",IF(R3405&lt;0,"🔴 Vencido",IF(R3405&lt;=7,"🟡 Por vencer","")))</f>
        <v/>
      </c>
      <c r="T3405" s="88" t="n"/>
      <c r="U3405" s="89" t="n"/>
      <c r="V3405" s="89" t="n"/>
      <c r="W3405" s="89" t="n"/>
      <c r="X3405" s="87" t="n"/>
    </row>
    <row r="3406">
      <c r="A3406" s="13" t="n"/>
      <c r="B3406" s="14" t="n"/>
      <c r="C3406" s="14" t="n"/>
      <c r="D3406" s="14" t="n"/>
      <c r="E3406" s="13" t="n"/>
      <c r="F3406" s="13" t="n"/>
      <c r="G3406" s="14" t="n"/>
      <c r="H3406" s="15" t="n"/>
      <c r="I3406" s="15" t="n"/>
      <c r="J3406" s="40" t="n"/>
      <c r="K3406" s="15" t="n"/>
      <c r="L3406" s="15" t="n"/>
      <c r="M3406" s="15" t="n"/>
      <c r="N3406" s="14" t="n"/>
      <c r="O3406" s="13" t="n"/>
      <c r="P3406" s="14" t="n"/>
      <c r="Q3406" s="15">
        <f>IF(N3406="Sí",0,H3406)</f>
        <v/>
      </c>
      <c r="R3406" s="14">
        <f>F3406-TODAY()</f>
        <v/>
      </c>
      <c r="S3406" s="14">
        <f>IF(N3406="Sí","🟢 Pagado",IF(R3406&lt;0,"🔴 Vencido",IF(R3406&lt;=7,"🟡 Por vencer","")))</f>
        <v/>
      </c>
      <c r="T3406" s="88" t="n"/>
      <c r="U3406" s="89" t="n"/>
      <c r="V3406" s="89" t="n"/>
      <c r="W3406" s="89" t="n"/>
      <c r="X3406" s="87" t="n"/>
    </row>
    <row r="3407">
      <c r="A3407" s="13" t="n"/>
      <c r="B3407" s="14" t="n"/>
      <c r="C3407" s="14" t="n"/>
      <c r="D3407" s="14" t="n"/>
      <c r="E3407" s="13" t="n"/>
      <c r="F3407" s="13" t="n"/>
      <c r="G3407" s="14" t="n"/>
      <c r="H3407" s="15" t="n"/>
      <c r="I3407" s="15" t="n"/>
      <c r="J3407" s="40" t="n"/>
      <c r="K3407" s="15" t="n"/>
      <c r="L3407" s="15" t="n"/>
      <c r="M3407" s="15" t="n"/>
      <c r="N3407" s="14" t="n"/>
      <c r="O3407" s="13" t="n"/>
      <c r="P3407" s="14" t="n"/>
      <c r="Q3407" s="15">
        <f>IF(N3407="Sí",0,H3407)</f>
        <v/>
      </c>
      <c r="R3407" s="14">
        <f>F3407-TODAY()</f>
        <v/>
      </c>
      <c r="S3407" s="14">
        <f>IF(N3407="Sí","🟢 Pagado",IF(R3407&lt;0,"🔴 Vencido",IF(R3407&lt;=7,"🟡 Por vencer","")))</f>
        <v/>
      </c>
      <c r="T3407" s="88" t="n"/>
      <c r="U3407" s="89" t="n"/>
      <c r="V3407" s="89" t="n"/>
      <c r="W3407" s="89" t="n"/>
      <c r="X3407" s="87" t="n"/>
    </row>
    <row r="3408">
      <c r="A3408" s="13" t="n"/>
      <c r="B3408" s="14" t="n"/>
      <c r="C3408" s="14" t="n"/>
      <c r="D3408" s="14" t="n"/>
      <c r="E3408" s="13" t="n"/>
      <c r="F3408" s="13" t="n"/>
      <c r="G3408" s="14" t="n"/>
      <c r="H3408" s="15" t="n"/>
      <c r="I3408" s="15" t="n"/>
      <c r="J3408" s="40" t="n"/>
      <c r="K3408" s="15" t="n"/>
      <c r="L3408" s="15" t="n"/>
      <c r="M3408" s="15" t="n"/>
      <c r="N3408" s="14" t="n"/>
      <c r="O3408" s="13" t="n"/>
      <c r="P3408" s="14" t="n"/>
      <c r="Q3408" s="15">
        <f>IF(N3408="Sí",0,H3408)</f>
        <v/>
      </c>
      <c r="R3408" s="14">
        <f>F3408-TODAY()</f>
        <v/>
      </c>
      <c r="S3408" s="14">
        <f>IF(N3408="Sí","🟢 Pagado",IF(R3408&lt;0,"🔴 Vencido",IF(R3408&lt;=7,"🟡 Por vencer","")))</f>
        <v/>
      </c>
      <c r="T3408" s="88" t="n"/>
      <c r="U3408" s="89" t="n"/>
      <c r="V3408" s="89" t="n"/>
      <c r="W3408" s="89" t="n"/>
      <c r="X3408" s="87" t="n"/>
    </row>
    <row r="3409">
      <c r="A3409" s="13" t="n"/>
      <c r="B3409" s="14" t="n"/>
      <c r="C3409" s="14" t="n"/>
      <c r="D3409" s="14" t="n"/>
      <c r="E3409" s="13" t="n"/>
      <c r="F3409" s="13" t="n"/>
      <c r="G3409" s="14" t="n"/>
      <c r="H3409" s="15" t="n"/>
      <c r="I3409" s="15" t="n"/>
      <c r="J3409" s="40" t="n"/>
      <c r="K3409" s="15" t="n"/>
      <c r="L3409" s="15" t="n"/>
      <c r="M3409" s="15" t="n"/>
      <c r="N3409" s="14" t="n"/>
      <c r="O3409" s="13" t="n"/>
      <c r="P3409" s="14" t="n"/>
      <c r="Q3409" s="15">
        <f>IF(N3409="Sí",0,H3409)</f>
        <v/>
      </c>
      <c r="R3409" s="14">
        <f>F3409-TODAY()</f>
        <v/>
      </c>
      <c r="S3409" s="14">
        <f>IF(N3409="Sí","🟢 Pagado",IF(R3409&lt;0,"🔴 Vencido",IF(R3409&lt;=7,"🟡 Por vencer","")))</f>
        <v/>
      </c>
      <c r="T3409" s="88" t="n"/>
      <c r="U3409" s="89" t="n"/>
      <c r="V3409" s="89" t="n"/>
      <c r="W3409" s="89" t="n"/>
      <c r="X3409" s="87" t="n"/>
    </row>
    <row r="3410">
      <c r="A3410" s="13" t="n"/>
      <c r="B3410" s="14" t="n"/>
      <c r="C3410" s="14" t="n"/>
      <c r="D3410" s="14" t="n"/>
      <c r="E3410" s="13" t="n"/>
      <c r="F3410" s="13" t="n"/>
      <c r="G3410" s="14" t="n"/>
      <c r="H3410" s="15" t="n"/>
      <c r="I3410" s="15" t="n"/>
      <c r="J3410" s="40" t="n"/>
      <c r="K3410" s="15" t="n"/>
      <c r="L3410" s="15" t="n"/>
      <c r="M3410" s="15" t="n"/>
      <c r="N3410" s="14" t="n"/>
      <c r="O3410" s="13" t="n"/>
      <c r="P3410" s="14" t="n"/>
      <c r="Q3410" s="15">
        <f>IF(N3410="Sí",0,H3410)</f>
        <v/>
      </c>
      <c r="R3410" s="14">
        <f>F3410-TODAY()</f>
        <v/>
      </c>
      <c r="S3410" s="14">
        <f>IF(N3410="Sí","🟢 Pagado",IF(R3410&lt;0,"🔴 Vencido",IF(R3410&lt;=7,"🟡 Por vencer","")))</f>
        <v/>
      </c>
      <c r="T3410" s="88" t="n"/>
      <c r="U3410" s="89" t="n"/>
      <c r="V3410" s="89" t="n"/>
      <c r="W3410" s="89" t="n"/>
      <c r="X3410" s="87" t="n"/>
    </row>
    <row r="3411">
      <c r="A3411" s="13" t="n"/>
      <c r="B3411" s="14" t="n"/>
      <c r="C3411" s="14" t="n"/>
      <c r="D3411" s="14" t="n"/>
      <c r="E3411" s="13" t="n"/>
      <c r="F3411" s="13" t="n"/>
      <c r="G3411" s="14" t="n"/>
      <c r="H3411" s="15" t="n"/>
      <c r="I3411" s="15" t="n"/>
      <c r="J3411" s="40" t="n"/>
      <c r="K3411" s="15" t="n"/>
      <c r="L3411" s="15" t="n"/>
      <c r="M3411" s="15" t="n"/>
      <c r="N3411" s="14" t="n"/>
      <c r="O3411" s="13" t="n"/>
      <c r="P3411" s="14" t="n"/>
      <c r="Q3411" s="15">
        <f>IF(N3411="Sí",0,H3411)</f>
        <v/>
      </c>
      <c r="R3411" s="14">
        <f>F3411-TODAY()</f>
        <v/>
      </c>
      <c r="S3411" s="14">
        <f>IF(N3411="Sí","🟢 Pagado",IF(R3411&lt;0,"🔴 Vencido",IF(R3411&lt;=7,"🟡 Por vencer","")))</f>
        <v/>
      </c>
      <c r="T3411" s="88" t="n"/>
      <c r="U3411" s="89" t="n"/>
      <c r="V3411" s="89" t="n"/>
      <c r="W3411" s="89" t="n"/>
      <c r="X3411" s="87" t="n"/>
    </row>
    <row r="3412">
      <c r="A3412" s="13" t="n"/>
      <c r="B3412" s="14" t="n"/>
      <c r="C3412" s="14" t="n"/>
      <c r="D3412" s="14" t="n"/>
      <c r="E3412" s="13" t="n"/>
      <c r="F3412" s="13" t="n"/>
      <c r="G3412" s="14" t="n"/>
      <c r="H3412" s="15" t="n"/>
      <c r="I3412" s="15" t="n"/>
      <c r="J3412" s="40" t="n"/>
      <c r="K3412" s="15" t="n"/>
      <c r="L3412" s="15" t="n"/>
      <c r="M3412" s="15" t="n"/>
      <c r="N3412" s="14" t="n"/>
      <c r="O3412" s="13" t="n"/>
      <c r="P3412" s="14" t="n"/>
      <c r="Q3412" s="15">
        <f>IF(N3412="Sí",0,H3412)</f>
        <v/>
      </c>
      <c r="R3412" s="14">
        <f>F3412-TODAY()</f>
        <v/>
      </c>
      <c r="S3412" s="14">
        <f>IF(N3412="Sí","🟢 Pagado",IF(R3412&lt;0,"🔴 Vencido",IF(R3412&lt;=7,"🟡 Por vencer","")))</f>
        <v/>
      </c>
      <c r="T3412" s="88" t="n"/>
      <c r="U3412" s="89" t="n"/>
      <c r="V3412" s="89" t="n"/>
      <c r="W3412" s="89" t="n"/>
      <c r="X3412" s="87" t="n"/>
    </row>
    <row r="3413">
      <c r="A3413" s="13" t="n"/>
      <c r="B3413" s="14" t="n"/>
      <c r="C3413" s="14" t="n"/>
      <c r="D3413" s="14" t="n"/>
      <c r="E3413" s="13" t="n"/>
      <c r="F3413" s="13" t="n"/>
      <c r="G3413" s="14" t="n"/>
      <c r="H3413" s="15" t="n"/>
      <c r="I3413" s="15" t="n"/>
      <c r="J3413" s="40" t="n"/>
      <c r="K3413" s="15" t="n"/>
      <c r="L3413" s="15" t="n"/>
      <c r="M3413" s="15" t="n"/>
      <c r="N3413" s="14" t="n"/>
      <c r="O3413" s="13" t="n"/>
      <c r="P3413" s="14" t="n"/>
      <c r="Q3413" s="15">
        <f>IF(N3413="Sí",0,H3413)</f>
        <v/>
      </c>
      <c r="R3413" s="14">
        <f>F3413-TODAY()</f>
        <v/>
      </c>
      <c r="S3413" s="14">
        <f>IF(N3413="Sí","🟢 Pagado",IF(R3413&lt;0,"🔴 Vencido",IF(R3413&lt;=7,"🟡 Por vencer","")))</f>
        <v/>
      </c>
      <c r="T3413" s="88" t="n"/>
      <c r="U3413" s="89" t="n"/>
      <c r="V3413" s="89" t="n"/>
      <c r="W3413" s="89" t="n"/>
      <c r="X3413" s="87" t="n"/>
    </row>
    <row r="3414">
      <c r="A3414" s="13" t="n"/>
      <c r="B3414" s="14" t="n"/>
      <c r="C3414" s="14" t="n"/>
      <c r="D3414" s="14" t="n"/>
      <c r="E3414" s="13" t="n"/>
      <c r="F3414" s="13" t="n"/>
      <c r="G3414" s="14" t="n"/>
      <c r="H3414" s="15" t="n"/>
      <c r="I3414" s="15" t="n"/>
      <c r="J3414" s="40" t="n"/>
      <c r="K3414" s="15" t="n"/>
      <c r="L3414" s="15" t="n"/>
      <c r="M3414" s="15" t="n"/>
      <c r="N3414" s="14" t="n"/>
      <c r="O3414" s="13" t="n"/>
      <c r="P3414" s="14" t="n"/>
      <c r="Q3414" s="15">
        <f>IF(N3414="Sí",0,H3414)</f>
        <v/>
      </c>
      <c r="R3414" s="14">
        <f>F3414-TODAY()</f>
        <v/>
      </c>
      <c r="S3414" s="14">
        <f>IF(N3414="Sí","🟢 Pagado",IF(R3414&lt;0,"🔴 Vencido",IF(R3414&lt;=7,"🟡 Por vencer","")))</f>
        <v/>
      </c>
      <c r="T3414" s="88" t="n"/>
      <c r="U3414" s="89" t="n"/>
      <c r="V3414" s="89" t="n"/>
      <c r="W3414" s="89" t="n"/>
      <c r="X3414" s="87" t="n"/>
    </row>
    <row r="3415">
      <c r="A3415" s="13" t="n"/>
      <c r="B3415" s="14" t="n"/>
      <c r="C3415" s="14" t="n"/>
      <c r="D3415" s="14" t="n"/>
      <c r="E3415" s="13" t="n"/>
      <c r="F3415" s="13" t="n"/>
      <c r="G3415" s="14" t="n"/>
      <c r="H3415" s="15" t="n"/>
      <c r="I3415" s="15" t="n"/>
      <c r="J3415" s="40" t="n"/>
      <c r="K3415" s="15" t="n"/>
      <c r="L3415" s="15" t="n"/>
      <c r="M3415" s="15" t="n"/>
      <c r="N3415" s="14" t="n"/>
      <c r="O3415" s="13" t="n"/>
      <c r="P3415" s="14" t="n"/>
      <c r="Q3415" s="15">
        <f>IF(N3415="Sí",0,H3415)</f>
        <v/>
      </c>
      <c r="R3415" s="14">
        <f>F3415-TODAY()</f>
        <v/>
      </c>
      <c r="S3415" s="14">
        <f>IF(N3415="Sí","🟢 Pagado",IF(R3415&lt;0,"🔴 Vencido",IF(R3415&lt;=7,"🟡 Por vencer","")))</f>
        <v/>
      </c>
      <c r="T3415" s="88" t="n"/>
      <c r="U3415" s="89" t="n"/>
      <c r="V3415" s="89" t="n"/>
      <c r="W3415" s="89" t="n"/>
      <c r="X3415" s="87" t="n"/>
    </row>
    <row r="3416">
      <c r="A3416" s="13" t="n"/>
      <c r="B3416" s="14" t="n"/>
      <c r="C3416" s="14" t="n"/>
      <c r="D3416" s="14" t="n"/>
      <c r="E3416" s="13" t="n"/>
      <c r="F3416" s="13" t="n"/>
      <c r="G3416" s="14" t="n"/>
      <c r="H3416" s="15" t="n"/>
      <c r="I3416" s="15" t="n"/>
      <c r="J3416" s="40" t="n"/>
      <c r="K3416" s="15" t="n"/>
      <c r="L3416" s="15" t="n"/>
      <c r="M3416" s="15" t="n"/>
      <c r="N3416" s="14" t="n"/>
      <c r="O3416" s="13" t="n"/>
      <c r="P3416" s="14" t="n"/>
      <c r="Q3416" s="15">
        <f>IF(N3416="Sí",0,H3416)</f>
        <v/>
      </c>
      <c r="R3416" s="14">
        <f>F3416-TODAY()</f>
        <v/>
      </c>
      <c r="S3416" s="14">
        <f>IF(N3416="Sí","🟢 Pagado",IF(R3416&lt;0,"🔴 Vencido",IF(R3416&lt;=7,"🟡 Por vencer","")))</f>
        <v/>
      </c>
      <c r="T3416" s="88" t="n"/>
      <c r="U3416" s="89" t="n"/>
      <c r="V3416" s="89" t="n"/>
      <c r="W3416" s="89" t="n"/>
      <c r="X3416" s="87" t="n"/>
    </row>
    <row r="3417">
      <c r="A3417" s="13" t="n"/>
      <c r="B3417" s="14" t="n"/>
      <c r="C3417" s="14" t="n"/>
      <c r="D3417" s="14" t="n"/>
      <c r="E3417" s="13" t="n"/>
      <c r="F3417" s="13" t="n"/>
      <c r="G3417" s="14" t="n"/>
      <c r="H3417" s="15" t="n"/>
      <c r="I3417" s="15" t="n"/>
      <c r="J3417" s="40" t="n"/>
      <c r="K3417" s="15" t="n"/>
      <c r="L3417" s="15" t="n"/>
      <c r="M3417" s="15" t="n"/>
      <c r="N3417" s="14" t="n"/>
      <c r="O3417" s="13" t="n"/>
      <c r="P3417" s="14" t="n"/>
      <c r="Q3417" s="15">
        <f>IF(N3417="Sí",0,H3417)</f>
        <v/>
      </c>
      <c r="R3417" s="14">
        <f>F3417-TODAY()</f>
        <v/>
      </c>
      <c r="S3417" s="14">
        <f>IF(N3417="Sí","🟢 Pagado",IF(R3417&lt;0,"🔴 Vencido",IF(R3417&lt;=7,"🟡 Por vencer","")))</f>
        <v/>
      </c>
      <c r="T3417" s="88" t="n"/>
      <c r="U3417" s="89" t="n"/>
      <c r="V3417" s="89" t="n"/>
      <c r="W3417" s="89" t="n"/>
      <c r="X3417" s="87" t="n"/>
    </row>
    <row r="3418">
      <c r="A3418" s="13" t="n"/>
      <c r="B3418" s="14" t="n"/>
      <c r="C3418" s="14" t="n"/>
      <c r="D3418" s="14" t="n"/>
      <c r="E3418" s="13" t="n"/>
      <c r="F3418" s="13" t="n"/>
      <c r="G3418" s="14" t="n"/>
      <c r="H3418" s="15" t="n"/>
      <c r="I3418" s="15" t="n"/>
      <c r="J3418" s="40" t="n"/>
      <c r="K3418" s="15" t="n"/>
      <c r="L3418" s="15" t="n"/>
      <c r="M3418" s="15" t="n"/>
      <c r="N3418" s="14" t="n"/>
      <c r="O3418" s="13" t="n"/>
      <c r="P3418" s="14" t="n"/>
      <c r="Q3418" s="15">
        <f>IF(N3418="Sí",0,H3418)</f>
        <v/>
      </c>
      <c r="R3418" s="14">
        <f>F3418-TODAY()</f>
        <v/>
      </c>
      <c r="S3418" s="14">
        <f>IF(N3418="Sí","🟢 Pagado",IF(R3418&lt;0,"🔴 Vencido",IF(R3418&lt;=7,"🟡 Por vencer","")))</f>
        <v/>
      </c>
      <c r="T3418" s="88" t="n"/>
      <c r="U3418" s="89" t="n"/>
      <c r="V3418" s="89" t="n"/>
      <c r="W3418" s="89" t="n"/>
      <c r="X3418" s="87" t="n"/>
    </row>
    <row r="3419">
      <c r="A3419" s="13" t="n"/>
      <c r="B3419" s="14" t="n"/>
      <c r="C3419" s="14" t="n"/>
      <c r="D3419" s="14" t="n"/>
      <c r="E3419" s="13" t="n"/>
      <c r="F3419" s="13" t="n"/>
      <c r="G3419" s="14" t="n"/>
      <c r="H3419" s="15" t="n"/>
      <c r="I3419" s="15" t="n"/>
      <c r="J3419" s="40" t="n"/>
      <c r="K3419" s="15" t="n"/>
      <c r="L3419" s="15" t="n"/>
      <c r="M3419" s="15" t="n"/>
      <c r="N3419" s="14" t="n"/>
      <c r="O3419" s="13" t="n"/>
      <c r="P3419" s="14" t="n"/>
      <c r="Q3419" s="15">
        <f>IF(N3419="Sí",0,H3419)</f>
        <v/>
      </c>
      <c r="R3419" s="14">
        <f>F3419-TODAY()</f>
        <v/>
      </c>
      <c r="S3419" s="14">
        <f>IF(N3419="Sí","🟢 Pagado",IF(R3419&lt;0,"🔴 Vencido",IF(R3419&lt;=7,"🟡 Por vencer","")))</f>
        <v/>
      </c>
      <c r="T3419" s="88" t="n"/>
      <c r="U3419" s="89" t="n"/>
      <c r="V3419" s="89" t="n"/>
      <c r="W3419" s="89" t="n"/>
      <c r="X3419" s="87" t="n"/>
    </row>
    <row r="3420">
      <c r="A3420" s="13" t="n"/>
      <c r="B3420" s="14" t="n"/>
      <c r="C3420" s="14" t="n"/>
      <c r="D3420" s="14" t="n"/>
      <c r="E3420" s="13" t="n"/>
      <c r="F3420" s="13" t="n"/>
      <c r="G3420" s="14" t="n"/>
      <c r="H3420" s="15" t="n"/>
      <c r="I3420" s="15" t="n"/>
      <c r="J3420" s="40" t="n"/>
      <c r="K3420" s="15" t="n"/>
      <c r="L3420" s="15" t="n"/>
      <c r="M3420" s="15" t="n"/>
      <c r="N3420" s="14" t="n"/>
      <c r="O3420" s="13" t="n"/>
      <c r="P3420" s="14" t="n"/>
      <c r="Q3420" s="15">
        <f>IF(N3420="Sí",0,H3420)</f>
        <v/>
      </c>
      <c r="R3420" s="14">
        <f>F3420-TODAY()</f>
        <v/>
      </c>
      <c r="S3420" s="14">
        <f>IF(N3420="Sí","🟢 Pagado",IF(R3420&lt;0,"🔴 Vencido",IF(R3420&lt;=7,"🟡 Por vencer","")))</f>
        <v/>
      </c>
      <c r="T3420" s="88" t="n"/>
      <c r="U3420" s="89" t="n"/>
      <c r="V3420" s="89" t="n"/>
      <c r="W3420" s="89" t="n"/>
      <c r="X3420" s="87" t="n"/>
    </row>
    <row r="3421">
      <c r="A3421" s="13" t="n"/>
      <c r="B3421" s="14" t="n"/>
      <c r="C3421" s="14" t="n"/>
      <c r="D3421" s="14" t="n"/>
      <c r="E3421" s="13" t="n"/>
      <c r="F3421" s="13" t="n"/>
      <c r="G3421" s="14" t="n"/>
      <c r="H3421" s="15" t="n"/>
      <c r="I3421" s="15" t="n"/>
      <c r="J3421" s="40" t="n"/>
      <c r="K3421" s="15" t="n"/>
      <c r="L3421" s="15" t="n"/>
      <c r="M3421" s="15" t="n"/>
      <c r="N3421" s="14" t="n"/>
      <c r="O3421" s="13" t="n"/>
      <c r="P3421" s="14" t="n"/>
      <c r="Q3421" s="15">
        <f>IF(N3421="Sí",0,H3421)</f>
        <v/>
      </c>
      <c r="R3421" s="14">
        <f>F3421-TODAY()</f>
        <v/>
      </c>
      <c r="S3421" s="14">
        <f>IF(N3421="Sí","🟢 Pagado",IF(R3421&lt;0,"🔴 Vencido",IF(R3421&lt;=7,"🟡 Por vencer","")))</f>
        <v/>
      </c>
      <c r="T3421" s="88" t="n"/>
      <c r="U3421" s="89" t="n"/>
      <c r="V3421" s="89" t="n"/>
      <c r="W3421" s="89" t="n"/>
      <c r="X3421" s="87" t="n"/>
    </row>
    <row r="3422">
      <c r="A3422" s="13" t="n"/>
      <c r="B3422" s="14" t="n"/>
      <c r="C3422" s="14" t="n"/>
      <c r="D3422" s="14" t="n"/>
      <c r="E3422" s="13" t="n"/>
      <c r="F3422" s="13" t="n"/>
      <c r="G3422" s="14" t="n"/>
      <c r="H3422" s="15" t="n"/>
      <c r="I3422" s="15" t="n"/>
      <c r="J3422" s="40" t="n"/>
      <c r="K3422" s="15" t="n"/>
      <c r="L3422" s="15" t="n"/>
      <c r="M3422" s="15" t="n"/>
      <c r="N3422" s="14" t="n"/>
      <c r="O3422" s="13" t="n"/>
      <c r="P3422" s="14" t="n"/>
      <c r="Q3422" s="15">
        <f>IF(N3422="Sí",0,H3422)</f>
        <v/>
      </c>
      <c r="R3422" s="14">
        <f>F3422-TODAY()</f>
        <v/>
      </c>
      <c r="S3422" s="14">
        <f>IF(N3422="Sí","🟢 Pagado",IF(R3422&lt;0,"🔴 Vencido",IF(R3422&lt;=7,"🟡 Por vencer","")))</f>
        <v/>
      </c>
      <c r="T3422" s="88" t="n"/>
      <c r="U3422" s="89" t="n"/>
      <c r="V3422" s="89" t="n"/>
      <c r="W3422" s="89" t="n"/>
      <c r="X3422" s="87" t="n"/>
    </row>
    <row r="3423">
      <c r="A3423" s="13" t="n"/>
      <c r="B3423" s="14" t="n"/>
      <c r="C3423" s="14" t="n"/>
      <c r="D3423" s="14" t="n"/>
      <c r="E3423" s="13" t="n"/>
      <c r="F3423" s="13" t="n"/>
      <c r="G3423" s="14" t="n"/>
      <c r="H3423" s="15" t="n"/>
      <c r="I3423" s="15" t="n"/>
      <c r="J3423" s="40" t="n"/>
      <c r="K3423" s="15" t="n"/>
      <c r="L3423" s="15" t="n"/>
      <c r="M3423" s="15" t="n"/>
      <c r="N3423" s="14" t="n"/>
      <c r="O3423" s="13" t="n"/>
      <c r="P3423" s="14" t="n"/>
      <c r="Q3423" s="15">
        <f>IF(N3423="Sí",0,H3423)</f>
        <v/>
      </c>
      <c r="R3423" s="14">
        <f>F3423-TODAY()</f>
        <v/>
      </c>
      <c r="S3423" s="14">
        <f>IF(N3423="Sí","🟢 Pagado",IF(R3423&lt;0,"🔴 Vencido",IF(R3423&lt;=7,"🟡 Por vencer","")))</f>
        <v/>
      </c>
      <c r="T3423" s="88" t="n"/>
      <c r="U3423" s="89" t="n"/>
      <c r="V3423" s="89" t="n"/>
      <c r="W3423" s="89" t="n"/>
      <c r="X3423" s="87" t="n"/>
    </row>
    <row r="3424">
      <c r="A3424" s="13" t="n"/>
      <c r="B3424" s="14" t="n"/>
      <c r="C3424" s="14" t="n"/>
      <c r="D3424" s="14" t="n"/>
      <c r="E3424" s="13" t="n"/>
      <c r="F3424" s="13" t="n"/>
      <c r="G3424" s="14" t="n"/>
      <c r="H3424" s="15" t="n"/>
      <c r="I3424" s="15" t="n"/>
      <c r="J3424" s="40" t="n"/>
      <c r="K3424" s="15" t="n"/>
      <c r="L3424" s="15" t="n"/>
      <c r="M3424" s="15" t="n"/>
      <c r="N3424" s="14" t="n"/>
      <c r="O3424" s="13" t="n"/>
      <c r="P3424" s="14" t="n"/>
      <c r="Q3424" s="15">
        <f>IF(N3424="Sí",0,H3424)</f>
        <v/>
      </c>
      <c r="R3424" s="14">
        <f>F3424-TODAY()</f>
        <v/>
      </c>
      <c r="S3424" s="14">
        <f>IF(N3424="Sí","🟢 Pagado",IF(R3424&lt;0,"🔴 Vencido",IF(R3424&lt;=7,"🟡 Por vencer","")))</f>
        <v/>
      </c>
      <c r="T3424" s="88" t="n"/>
      <c r="U3424" s="89" t="n"/>
      <c r="V3424" s="89" t="n"/>
      <c r="W3424" s="89" t="n"/>
      <c r="X3424" s="87" t="n"/>
    </row>
    <row r="3425">
      <c r="A3425" s="13" t="n"/>
      <c r="B3425" s="14" t="n"/>
      <c r="C3425" s="14" t="n"/>
      <c r="D3425" s="14" t="n"/>
      <c r="E3425" s="13" t="n"/>
      <c r="F3425" s="13" t="n"/>
      <c r="G3425" s="14" t="n"/>
      <c r="H3425" s="15" t="n"/>
      <c r="I3425" s="15" t="n"/>
      <c r="J3425" s="40" t="n"/>
      <c r="K3425" s="15" t="n"/>
      <c r="L3425" s="15" t="n"/>
      <c r="M3425" s="15" t="n"/>
      <c r="N3425" s="14" t="n"/>
      <c r="O3425" s="13" t="n"/>
      <c r="P3425" s="14" t="n"/>
      <c r="Q3425" s="15">
        <f>IF(N3425="Sí",0,H3425)</f>
        <v/>
      </c>
      <c r="R3425" s="14">
        <f>F3425-TODAY()</f>
        <v/>
      </c>
      <c r="S3425" s="14">
        <f>IF(N3425="Sí","🟢 Pagado",IF(R3425&lt;0,"🔴 Vencido",IF(R3425&lt;=7,"🟡 Por vencer","")))</f>
        <v/>
      </c>
      <c r="T3425" s="88" t="n"/>
      <c r="U3425" s="89" t="n"/>
      <c r="V3425" s="89" t="n"/>
      <c r="W3425" s="89" t="n"/>
      <c r="X3425" s="87" t="n"/>
    </row>
    <row r="3426">
      <c r="A3426" s="13" t="n"/>
      <c r="B3426" s="14" t="n"/>
      <c r="C3426" s="14" t="n"/>
      <c r="D3426" s="14" t="n"/>
      <c r="E3426" s="13" t="n"/>
      <c r="F3426" s="13" t="n"/>
      <c r="G3426" s="14" t="n"/>
      <c r="H3426" s="15" t="n"/>
      <c r="I3426" s="15" t="n"/>
      <c r="J3426" s="40" t="n"/>
      <c r="K3426" s="15" t="n"/>
      <c r="L3426" s="15" t="n"/>
      <c r="M3426" s="15" t="n"/>
      <c r="N3426" s="14" t="n"/>
      <c r="O3426" s="13" t="n"/>
      <c r="P3426" s="14" t="n"/>
      <c r="Q3426" s="15">
        <f>IF(N3426="Sí",0,H3426)</f>
        <v/>
      </c>
      <c r="R3426" s="14">
        <f>F3426-TODAY()</f>
        <v/>
      </c>
      <c r="S3426" s="14">
        <f>IF(N3426="Sí","🟢 Pagado",IF(R3426&lt;0,"🔴 Vencido",IF(R3426&lt;=7,"🟡 Por vencer","")))</f>
        <v/>
      </c>
      <c r="T3426" s="88" t="n"/>
      <c r="U3426" s="89" t="n"/>
      <c r="V3426" s="89" t="n"/>
      <c r="W3426" s="89" t="n"/>
      <c r="X3426" s="87" t="n"/>
    </row>
    <row r="3427">
      <c r="A3427" s="13" t="n"/>
      <c r="B3427" s="14" t="n"/>
      <c r="C3427" s="14" t="n"/>
      <c r="D3427" s="14" t="n"/>
      <c r="E3427" s="13" t="n"/>
      <c r="F3427" s="13" t="n"/>
      <c r="G3427" s="14" t="n"/>
      <c r="H3427" s="15" t="n"/>
      <c r="I3427" s="15" t="n"/>
      <c r="J3427" s="40" t="n"/>
      <c r="K3427" s="15" t="n"/>
      <c r="L3427" s="15" t="n"/>
      <c r="M3427" s="15" t="n"/>
      <c r="N3427" s="14" t="n"/>
      <c r="O3427" s="13" t="n"/>
      <c r="P3427" s="14" t="n"/>
      <c r="Q3427" s="15">
        <f>IF(N3427="Sí",0,H3427)</f>
        <v/>
      </c>
      <c r="R3427" s="14">
        <f>F3427-TODAY()</f>
        <v/>
      </c>
      <c r="S3427" s="14">
        <f>IF(N3427="Sí","🟢 Pagado",IF(R3427&lt;0,"🔴 Vencido",IF(R3427&lt;=7,"🟡 Por vencer","")))</f>
        <v/>
      </c>
      <c r="T3427" s="88" t="n"/>
      <c r="U3427" s="89" t="n"/>
      <c r="V3427" s="89" t="n"/>
      <c r="W3427" s="89" t="n"/>
      <c r="X3427" s="87" t="n"/>
    </row>
    <row r="3428">
      <c r="A3428" s="13" t="n"/>
      <c r="B3428" s="14" t="n"/>
      <c r="C3428" s="14" t="n"/>
      <c r="D3428" s="14" t="n"/>
      <c r="E3428" s="13" t="n"/>
      <c r="F3428" s="13" t="n"/>
      <c r="G3428" s="14" t="n"/>
      <c r="H3428" s="15" t="n"/>
      <c r="I3428" s="15" t="n"/>
      <c r="J3428" s="40" t="n"/>
      <c r="K3428" s="15" t="n"/>
      <c r="L3428" s="15" t="n"/>
      <c r="M3428" s="15" t="n"/>
      <c r="N3428" s="14" t="n"/>
      <c r="O3428" s="13" t="n"/>
      <c r="P3428" s="14" t="n"/>
      <c r="Q3428" s="15">
        <f>IF(N3428="Sí",0,H3428)</f>
        <v/>
      </c>
      <c r="R3428" s="14">
        <f>F3428-TODAY()</f>
        <v/>
      </c>
      <c r="S3428" s="14">
        <f>IF(N3428="Sí","🟢 Pagado",IF(R3428&lt;0,"🔴 Vencido",IF(R3428&lt;=7,"🟡 Por vencer","")))</f>
        <v/>
      </c>
      <c r="T3428" s="88" t="n"/>
      <c r="U3428" s="89" t="n"/>
      <c r="V3428" s="89" t="n"/>
      <c r="W3428" s="89" t="n"/>
      <c r="X3428" s="87" t="n"/>
    </row>
    <row r="3429">
      <c r="A3429" s="13" t="n"/>
      <c r="B3429" s="14" t="n"/>
      <c r="C3429" s="14" t="n"/>
      <c r="D3429" s="14" t="n"/>
      <c r="E3429" s="13" t="n"/>
      <c r="F3429" s="13" t="n"/>
      <c r="G3429" s="14" t="n"/>
      <c r="H3429" s="15" t="n"/>
      <c r="I3429" s="15" t="n"/>
      <c r="J3429" s="40" t="n"/>
      <c r="K3429" s="15" t="n"/>
      <c r="L3429" s="15" t="n"/>
      <c r="M3429" s="15" t="n"/>
      <c r="N3429" s="14" t="n"/>
      <c r="O3429" s="13" t="n"/>
      <c r="P3429" s="14" t="n"/>
      <c r="Q3429" s="15">
        <f>IF(N3429="Sí",0,H3429)</f>
        <v/>
      </c>
      <c r="R3429" s="14">
        <f>F3429-TODAY()</f>
        <v/>
      </c>
      <c r="S3429" s="14">
        <f>IF(N3429="Sí","🟢 Pagado",IF(R3429&lt;0,"🔴 Vencido",IF(R3429&lt;=7,"🟡 Por vencer","")))</f>
        <v/>
      </c>
      <c r="T3429" s="88" t="n"/>
      <c r="U3429" s="89" t="n"/>
      <c r="V3429" s="89" t="n"/>
      <c r="W3429" s="89" t="n"/>
      <c r="X3429" s="87" t="n"/>
    </row>
    <row r="3430">
      <c r="A3430" s="13" t="n"/>
      <c r="B3430" s="14" t="n"/>
      <c r="C3430" s="14" t="n"/>
      <c r="D3430" s="14" t="n"/>
      <c r="E3430" s="13" t="n"/>
      <c r="F3430" s="13" t="n"/>
      <c r="G3430" s="14" t="n"/>
      <c r="H3430" s="15" t="n"/>
      <c r="I3430" s="15" t="n"/>
      <c r="J3430" s="40" t="n"/>
      <c r="K3430" s="15" t="n"/>
      <c r="L3430" s="15" t="n"/>
      <c r="M3430" s="15" t="n"/>
      <c r="N3430" s="14" t="n"/>
      <c r="O3430" s="13" t="n"/>
      <c r="P3430" s="14" t="n"/>
      <c r="Q3430" s="15">
        <f>IF(N3430="Sí",0,H3430)</f>
        <v/>
      </c>
      <c r="R3430" s="14">
        <f>F3430-TODAY()</f>
        <v/>
      </c>
      <c r="S3430" s="14">
        <f>IF(N3430="Sí","🟢 Pagado",IF(R3430&lt;0,"🔴 Vencido",IF(R3430&lt;=7,"🟡 Por vencer","")))</f>
        <v/>
      </c>
      <c r="T3430" s="88" t="n"/>
      <c r="U3430" s="89" t="n"/>
      <c r="V3430" s="89" t="n"/>
      <c r="W3430" s="89" t="n"/>
      <c r="X3430" s="87" t="n"/>
    </row>
    <row r="3431">
      <c r="A3431" s="13" t="n"/>
      <c r="B3431" s="14" t="n"/>
      <c r="C3431" s="14" t="n"/>
      <c r="D3431" s="14" t="n"/>
      <c r="E3431" s="13" t="n"/>
      <c r="F3431" s="13" t="n"/>
      <c r="G3431" s="14" t="n"/>
      <c r="H3431" s="15" t="n"/>
      <c r="I3431" s="15" t="n"/>
      <c r="J3431" s="40" t="n"/>
      <c r="K3431" s="15" t="n"/>
      <c r="L3431" s="15" t="n"/>
      <c r="M3431" s="15" t="n"/>
      <c r="N3431" s="14" t="n"/>
      <c r="O3431" s="13" t="n"/>
      <c r="P3431" s="14" t="n"/>
      <c r="Q3431" s="15">
        <f>IF(N3431="Sí",0,H3431)</f>
        <v/>
      </c>
      <c r="R3431" s="14">
        <f>F3431-TODAY()</f>
        <v/>
      </c>
      <c r="S3431" s="14">
        <f>IF(N3431="Sí","🟢 Pagado",IF(R3431&lt;0,"🔴 Vencido",IF(R3431&lt;=7,"🟡 Por vencer","")))</f>
        <v/>
      </c>
      <c r="T3431" s="88" t="n"/>
      <c r="U3431" s="89" t="n"/>
      <c r="V3431" s="89" t="n"/>
      <c r="W3431" s="89" t="n"/>
      <c r="X3431" s="87" t="n"/>
    </row>
    <row r="3432">
      <c r="A3432" s="13" t="n"/>
      <c r="B3432" s="14" t="n"/>
      <c r="C3432" s="14" t="n"/>
      <c r="D3432" s="14" t="n"/>
      <c r="E3432" s="13" t="n"/>
      <c r="F3432" s="13" t="n"/>
      <c r="G3432" s="14" t="n"/>
      <c r="H3432" s="15" t="n"/>
      <c r="I3432" s="15" t="n"/>
      <c r="J3432" s="40" t="n"/>
      <c r="K3432" s="15" t="n"/>
      <c r="L3432" s="15" t="n"/>
      <c r="M3432" s="15" t="n"/>
      <c r="N3432" s="14" t="n"/>
      <c r="O3432" s="13" t="n"/>
      <c r="P3432" s="14" t="n"/>
      <c r="Q3432" s="15">
        <f>IF(N3432="Sí",0,H3432)</f>
        <v/>
      </c>
      <c r="R3432" s="14">
        <f>F3432-TODAY()</f>
        <v/>
      </c>
      <c r="S3432" s="14">
        <f>IF(N3432="Sí","🟢 Pagado",IF(R3432&lt;0,"🔴 Vencido",IF(R3432&lt;=7,"🟡 Por vencer","")))</f>
        <v/>
      </c>
      <c r="T3432" s="88" t="n"/>
      <c r="U3432" s="89" t="n"/>
      <c r="V3432" s="89" t="n"/>
      <c r="W3432" s="89" t="n"/>
      <c r="X3432" s="87" t="n"/>
    </row>
    <row r="3433">
      <c r="A3433" s="13" t="n"/>
      <c r="B3433" s="14" t="n"/>
      <c r="C3433" s="14" t="n"/>
      <c r="D3433" s="14" t="n"/>
      <c r="E3433" s="13" t="n"/>
      <c r="F3433" s="13" t="n"/>
      <c r="G3433" s="14" t="n"/>
      <c r="H3433" s="15" t="n"/>
      <c r="I3433" s="15" t="n"/>
      <c r="J3433" s="40" t="n"/>
      <c r="K3433" s="15" t="n"/>
      <c r="L3433" s="15" t="n"/>
      <c r="M3433" s="15" t="n"/>
      <c r="N3433" s="14" t="n"/>
      <c r="O3433" s="13" t="n"/>
      <c r="P3433" s="14" t="n"/>
      <c r="Q3433" s="15">
        <f>IF(N3433="Sí",0,H3433)</f>
        <v/>
      </c>
      <c r="R3433" s="14">
        <f>F3433-TODAY()</f>
        <v/>
      </c>
      <c r="S3433" s="14">
        <f>IF(N3433="Sí","🟢 Pagado",IF(R3433&lt;0,"🔴 Vencido",IF(R3433&lt;=7,"🟡 Por vencer","")))</f>
        <v/>
      </c>
      <c r="T3433" s="88" t="n"/>
      <c r="U3433" s="89" t="n"/>
      <c r="V3433" s="89" t="n"/>
      <c r="W3433" s="89" t="n"/>
      <c r="X3433" s="87" t="n"/>
    </row>
    <row r="3434">
      <c r="A3434" s="13" t="n"/>
      <c r="B3434" s="14" t="n"/>
      <c r="C3434" s="14" t="n"/>
      <c r="D3434" s="14" t="n"/>
      <c r="E3434" s="13" t="n"/>
      <c r="F3434" s="13" t="n"/>
      <c r="G3434" s="14" t="n"/>
      <c r="H3434" s="15" t="n"/>
      <c r="I3434" s="15" t="n"/>
      <c r="J3434" s="40" t="n"/>
      <c r="K3434" s="15" t="n"/>
      <c r="L3434" s="15" t="n"/>
      <c r="M3434" s="15" t="n"/>
      <c r="N3434" s="14" t="n"/>
      <c r="O3434" s="13" t="n"/>
      <c r="P3434" s="14" t="n"/>
      <c r="Q3434" s="15">
        <f>IF(N3434="Sí",0,H3434)</f>
        <v/>
      </c>
      <c r="R3434" s="14">
        <f>F3434-TODAY()</f>
        <v/>
      </c>
      <c r="S3434" s="14">
        <f>IF(N3434="Sí","🟢 Pagado",IF(R3434&lt;0,"🔴 Vencido",IF(R3434&lt;=7,"🟡 Por vencer","")))</f>
        <v/>
      </c>
      <c r="T3434" s="88" t="n"/>
      <c r="U3434" s="89" t="n"/>
      <c r="V3434" s="89" t="n"/>
      <c r="W3434" s="89" t="n"/>
      <c r="X3434" s="87" t="n"/>
    </row>
    <row r="3435">
      <c r="A3435" s="13" t="n"/>
      <c r="B3435" s="14" t="n"/>
      <c r="C3435" s="14" t="n"/>
      <c r="D3435" s="14" t="n"/>
      <c r="E3435" s="13" t="n"/>
      <c r="F3435" s="13" t="n"/>
      <c r="G3435" s="14" t="n"/>
      <c r="H3435" s="15" t="n"/>
      <c r="I3435" s="15" t="n"/>
      <c r="J3435" s="40" t="n"/>
      <c r="K3435" s="15" t="n"/>
      <c r="L3435" s="15" t="n"/>
      <c r="M3435" s="15" t="n"/>
      <c r="N3435" s="14" t="n"/>
      <c r="O3435" s="13" t="n"/>
      <c r="P3435" s="14" t="n"/>
      <c r="Q3435" s="15">
        <f>IF(N3435="Sí",0,H3435)</f>
        <v/>
      </c>
      <c r="R3435" s="14">
        <f>F3435-TODAY()</f>
        <v/>
      </c>
      <c r="S3435" s="14">
        <f>IF(N3435="Sí","🟢 Pagado",IF(R3435&lt;0,"🔴 Vencido",IF(R3435&lt;=7,"🟡 Por vencer","")))</f>
        <v/>
      </c>
      <c r="T3435" s="88" t="n"/>
      <c r="U3435" s="89" t="n"/>
      <c r="V3435" s="89" t="n"/>
      <c r="W3435" s="89" t="n"/>
      <c r="X3435" s="87" t="n"/>
    </row>
    <row r="3436">
      <c r="A3436" s="13" t="n"/>
      <c r="B3436" s="14" t="n"/>
      <c r="C3436" s="14" t="n"/>
      <c r="D3436" s="14" t="n"/>
      <c r="E3436" s="13" t="n"/>
      <c r="F3436" s="13" t="n"/>
      <c r="G3436" s="14" t="n"/>
      <c r="H3436" s="15" t="n"/>
      <c r="I3436" s="15" t="n"/>
      <c r="J3436" s="40" t="n"/>
      <c r="K3436" s="15" t="n"/>
      <c r="L3436" s="15" t="n"/>
      <c r="M3436" s="15" t="n"/>
      <c r="N3436" s="14" t="n"/>
      <c r="O3436" s="13" t="n"/>
      <c r="P3436" s="14" t="n"/>
      <c r="Q3436" s="15">
        <f>IF(N3436="Sí",0,H3436)</f>
        <v/>
      </c>
      <c r="R3436" s="14">
        <f>F3436-TODAY()</f>
        <v/>
      </c>
      <c r="S3436" s="14">
        <f>IF(N3436="Sí","🟢 Pagado",IF(R3436&lt;0,"🔴 Vencido",IF(R3436&lt;=7,"🟡 Por vencer","")))</f>
        <v/>
      </c>
      <c r="T3436" s="88" t="n"/>
      <c r="U3436" s="89" t="n"/>
      <c r="V3436" s="89" t="n"/>
      <c r="W3436" s="89" t="n"/>
      <c r="X3436" s="87" t="n"/>
    </row>
    <row r="3437">
      <c r="A3437" s="13" t="n"/>
      <c r="B3437" s="14" t="n"/>
      <c r="C3437" s="14" t="n"/>
      <c r="D3437" s="14" t="n"/>
      <c r="E3437" s="13" t="n"/>
      <c r="F3437" s="13" t="n"/>
      <c r="G3437" s="14" t="n"/>
      <c r="H3437" s="15" t="n"/>
      <c r="I3437" s="15" t="n"/>
      <c r="J3437" s="40" t="n"/>
      <c r="K3437" s="15" t="n"/>
      <c r="L3437" s="15" t="n"/>
      <c r="M3437" s="15" t="n"/>
      <c r="N3437" s="14" t="n"/>
      <c r="O3437" s="13" t="n"/>
      <c r="P3437" s="14" t="n"/>
      <c r="Q3437" s="15">
        <f>IF(N3437="Sí",0,H3437)</f>
        <v/>
      </c>
      <c r="R3437" s="14">
        <f>F3437-TODAY()</f>
        <v/>
      </c>
      <c r="S3437" s="14">
        <f>IF(N3437="Sí","🟢 Pagado",IF(R3437&lt;0,"🔴 Vencido",IF(R3437&lt;=7,"🟡 Por vencer","")))</f>
        <v/>
      </c>
      <c r="T3437" s="88" t="n"/>
      <c r="U3437" s="89" t="n"/>
      <c r="V3437" s="89" t="n"/>
      <c r="W3437" s="89" t="n"/>
      <c r="X3437" s="87" t="n"/>
    </row>
    <row r="3438">
      <c r="A3438" s="13" t="n"/>
      <c r="B3438" s="14" t="n"/>
      <c r="C3438" s="14" t="n"/>
      <c r="D3438" s="14" t="n"/>
      <c r="E3438" s="13" t="n"/>
      <c r="F3438" s="13" t="n"/>
      <c r="G3438" s="14" t="n"/>
      <c r="H3438" s="15" t="n"/>
      <c r="I3438" s="15" t="n"/>
      <c r="J3438" s="40" t="n"/>
      <c r="K3438" s="15" t="n"/>
      <c r="L3438" s="15" t="n"/>
      <c r="M3438" s="15" t="n"/>
      <c r="N3438" s="14" t="n"/>
      <c r="O3438" s="13" t="n"/>
      <c r="P3438" s="14" t="n"/>
      <c r="Q3438" s="15">
        <f>IF(N3438="Sí",0,H3438)</f>
        <v/>
      </c>
      <c r="R3438" s="14">
        <f>F3438-TODAY()</f>
        <v/>
      </c>
      <c r="S3438" s="14">
        <f>IF(N3438="Sí","🟢 Pagado",IF(R3438&lt;0,"🔴 Vencido",IF(R3438&lt;=7,"🟡 Por vencer","")))</f>
        <v/>
      </c>
      <c r="T3438" s="88" t="n"/>
      <c r="U3438" s="89" t="n"/>
      <c r="V3438" s="89" t="n"/>
      <c r="W3438" s="89" t="n"/>
      <c r="X3438" s="87" t="n"/>
    </row>
    <row r="3439">
      <c r="A3439" s="13" t="n"/>
      <c r="B3439" s="14" t="n"/>
      <c r="C3439" s="14" t="n"/>
      <c r="D3439" s="14" t="n"/>
      <c r="E3439" s="13" t="n"/>
      <c r="F3439" s="13" t="n"/>
      <c r="G3439" s="14" t="n"/>
      <c r="H3439" s="15" t="n"/>
      <c r="I3439" s="15" t="n"/>
      <c r="J3439" s="40" t="n"/>
      <c r="K3439" s="15" t="n"/>
      <c r="L3439" s="15" t="n"/>
      <c r="M3439" s="15" t="n"/>
      <c r="N3439" s="14" t="n"/>
      <c r="O3439" s="13" t="n"/>
      <c r="P3439" s="14" t="n"/>
      <c r="Q3439" s="15">
        <f>IF(N3439="Sí",0,H3439)</f>
        <v/>
      </c>
      <c r="R3439" s="14">
        <f>F3439-TODAY()</f>
        <v/>
      </c>
      <c r="S3439" s="14">
        <f>IF(N3439="Sí","🟢 Pagado",IF(R3439&lt;0,"🔴 Vencido",IF(R3439&lt;=7,"🟡 Por vencer","")))</f>
        <v/>
      </c>
      <c r="T3439" s="88" t="n"/>
      <c r="U3439" s="89" t="n"/>
      <c r="V3439" s="89" t="n"/>
      <c r="W3439" s="89" t="n"/>
      <c r="X3439" s="87" t="n"/>
    </row>
    <row r="3440">
      <c r="A3440" s="13" t="n"/>
      <c r="B3440" s="14" t="n"/>
      <c r="C3440" s="14" t="n"/>
      <c r="D3440" s="14" t="n"/>
      <c r="E3440" s="13" t="n"/>
      <c r="F3440" s="13" t="n"/>
      <c r="G3440" s="14" t="n"/>
      <c r="H3440" s="15" t="n"/>
      <c r="I3440" s="15" t="n"/>
      <c r="J3440" s="40" t="n"/>
      <c r="K3440" s="15" t="n"/>
      <c r="L3440" s="15" t="n"/>
      <c r="M3440" s="15" t="n"/>
      <c r="N3440" s="14" t="n"/>
      <c r="O3440" s="13" t="n"/>
      <c r="P3440" s="14" t="n"/>
      <c r="Q3440" s="15">
        <f>IF(N3440="Sí",0,H3440)</f>
        <v/>
      </c>
      <c r="R3440" s="14">
        <f>F3440-TODAY()</f>
        <v/>
      </c>
      <c r="S3440" s="14">
        <f>IF(N3440="Sí","🟢 Pagado",IF(R3440&lt;0,"🔴 Vencido",IF(R3440&lt;=7,"🟡 Por vencer","")))</f>
        <v/>
      </c>
      <c r="T3440" s="88" t="n"/>
      <c r="U3440" s="89" t="n"/>
      <c r="V3440" s="89" t="n"/>
      <c r="W3440" s="89" t="n"/>
      <c r="X3440" s="87" t="n"/>
    </row>
    <row r="3441">
      <c r="A3441" s="13" t="n"/>
      <c r="B3441" s="14" t="n"/>
      <c r="C3441" s="14" t="n"/>
      <c r="D3441" s="14" t="n"/>
      <c r="E3441" s="13" t="n"/>
      <c r="F3441" s="13" t="n"/>
      <c r="G3441" s="14" t="n"/>
      <c r="H3441" s="15" t="n"/>
      <c r="I3441" s="15" t="n"/>
      <c r="J3441" s="40" t="n"/>
      <c r="K3441" s="15" t="n"/>
      <c r="L3441" s="15" t="n"/>
      <c r="M3441" s="15" t="n"/>
      <c r="N3441" s="14" t="n"/>
      <c r="O3441" s="13" t="n"/>
      <c r="P3441" s="14" t="n"/>
      <c r="Q3441" s="15">
        <f>IF(N3441="Sí",0,H3441)</f>
        <v/>
      </c>
      <c r="R3441" s="14">
        <f>F3441-TODAY()</f>
        <v/>
      </c>
      <c r="S3441" s="14">
        <f>IF(N3441="Sí","🟢 Pagado",IF(R3441&lt;0,"🔴 Vencido",IF(R3441&lt;=7,"🟡 Por vencer","")))</f>
        <v/>
      </c>
      <c r="T3441" s="88" t="n"/>
      <c r="U3441" s="89" t="n"/>
      <c r="V3441" s="89" t="n"/>
      <c r="W3441" s="89" t="n"/>
      <c r="X3441" s="87" t="n"/>
    </row>
    <row r="3442">
      <c r="A3442" s="13" t="n"/>
      <c r="B3442" s="14" t="n"/>
      <c r="C3442" s="14" t="n"/>
      <c r="D3442" s="14" t="n"/>
      <c r="E3442" s="13" t="n"/>
      <c r="F3442" s="13" t="n"/>
      <c r="G3442" s="14" t="n"/>
      <c r="H3442" s="15" t="n"/>
      <c r="I3442" s="15" t="n"/>
      <c r="J3442" s="40" t="n"/>
      <c r="K3442" s="15" t="n"/>
      <c r="L3442" s="15" t="n"/>
      <c r="M3442" s="15" t="n"/>
      <c r="N3442" s="14" t="n"/>
      <c r="O3442" s="13" t="n"/>
      <c r="P3442" s="14" t="n"/>
      <c r="Q3442" s="15">
        <f>IF(N3442="Sí",0,H3442)</f>
        <v/>
      </c>
      <c r="R3442" s="14">
        <f>F3442-TODAY()</f>
        <v/>
      </c>
      <c r="S3442" s="14">
        <f>IF(N3442="Sí","🟢 Pagado",IF(R3442&lt;0,"🔴 Vencido",IF(R3442&lt;=7,"🟡 Por vencer","")))</f>
        <v/>
      </c>
      <c r="T3442" s="88" t="n"/>
      <c r="U3442" s="89" t="n"/>
      <c r="V3442" s="89" t="n"/>
      <c r="W3442" s="89" t="n"/>
      <c r="X3442" s="87" t="n"/>
    </row>
    <row r="3443">
      <c r="A3443" s="13" t="n"/>
      <c r="B3443" s="14" t="n"/>
      <c r="C3443" s="14" t="n"/>
      <c r="D3443" s="14" t="n"/>
      <c r="E3443" s="13" t="n"/>
      <c r="F3443" s="13" t="n"/>
      <c r="G3443" s="14" t="n"/>
      <c r="H3443" s="15" t="n"/>
      <c r="I3443" s="15" t="n"/>
      <c r="J3443" s="40" t="n"/>
      <c r="K3443" s="15" t="n"/>
      <c r="L3443" s="15" t="n"/>
      <c r="M3443" s="15" t="n"/>
      <c r="N3443" s="14" t="n"/>
      <c r="O3443" s="13" t="n"/>
      <c r="P3443" s="14" t="n"/>
      <c r="Q3443" s="15">
        <f>IF(N3443="Sí",0,H3443)</f>
        <v/>
      </c>
      <c r="R3443" s="14">
        <f>F3443-TODAY()</f>
        <v/>
      </c>
      <c r="S3443" s="14">
        <f>IF(N3443="Sí","🟢 Pagado",IF(R3443&lt;0,"🔴 Vencido",IF(R3443&lt;=7,"🟡 Por vencer","")))</f>
        <v/>
      </c>
      <c r="T3443" s="88" t="n"/>
      <c r="U3443" s="89" t="n"/>
      <c r="V3443" s="89" t="n"/>
      <c r="W3443" s="89" t="n"/>
      <c r="X3443" s="87" t="n"/>
    </row>
    <row r="3444">
      <c r="A3444" s="13" t="n"/>
      <c r="B3444" s="14" t="n"/>
      <c r="C3444" s="14" t="n"/>
      <c r="D3444" s="14" t="n"/>
      <c r="E3444" s="13" t="n"/>
      <c r="F3444" s="13" t="n"/>
      <c r="G3444" s="14" t="n"/>
      <c r="H3444" s="15" t="n"/>
      <c r="I3444" s="15" t="n"/>
      <c r="J3444" s="40" t="n"/>
      <c r="K3444" s="15" t="n"/>
      <c r="L3444" s="15" t="n"/>
      <c r="M3444" s="15" t="n"/>
      <c r="N3444" s="14" t="n"/>
      <c r="O3444" s="13" t="n"/>
      <c r="P3444" s="14" t="n"/>
      <c r="Q3444" s="15">
        <f>IF(N3444="Sí",0,H3444)</f>
        <v/>
      </c>
      <c r="R3444" s="14">
        <f>F3444-TODAY()</f>
        <v/>
      </c>
      <c r="S3444" s="14">
        <f>IF(N3444="Sí","🟢 Pagado",IF(R3444&lt;0,"🔴 Vencido",IF(R3444&lt;=7,"🟡 Por vencer","")))</f>
        <v/>
      </c>
      <c r="T3444" s="88" t="n"/>
      <c r="U3444" s="89" t="n"/>
      <c r="V3444" s="89" t="n"/>
      <c r="W3444" s="89" t="n"/>
      <c r="X3444" s="87" t="n"/>
    </row>
    <row r="3445">
      <c r="A3445" s="13" t="n"/>
      <c r="B3445" s="14" t="n"/>
      <c r="C3445" s="14" t="n"/>
      <c r="D3445" s="14" t="n"/>
      <c r="E3445" s="13" t="n"/>
      <c r="F3445" s="13" t="n"/>
      <c r="G3445" s="14" t="n"/>
      <c r="H3445" s="15" t="n"/>
      <c r="I3445" s="15" t="n"/>
      <c r="J3445" s="40" t="n"/>
      <c r="K3445" s="15" t="n"/>
      <c r="L3445" s="15" t="n"/>
      <c r="M3445" s="15" t="n"/>
      <c r="N3445" s="14" t="n"/>
      <c r="O3445" s="13" t="n"/>
      <c r="P3445" s="14" t="n"/>
      <c r="Q3445" s="15">
        <f>IF(N3445="Sí",0,H3445)</f>
        <v/>
      </c>
      <c r="R3445" s="14">
        <f>F3445-TODAY()</f>
        <v/>
      </c>
      <c r="S3445" s="14">
        <f>IF(N3445="Sí","🟢 Pagado",IF(R3445&lt;0,"🔴 Vencido",IF(R3445&lt;=7,"🟡 Por vencer","")))</f>
        <v/>
      </c>
      <c r="T3445" s="88" t="n"/>
      <c r="U3445" s="89" t="n"/>
      <c r="V3445" s="89" t="n"/>
      <c r="W3445" s="89" t="n"/>
      <c r="X3445" s="87" t="n"/>
    </row>
    <row r="3446">
      <c r="A3446" s="13" t="n"/>
      <c r="B3446" s="14" t="n"/>
      <c r="C3446" s="14" t="n"/>
      <c r="D3446" s="14" t="n"/>
      <c r="E3446" s="13" t="n"/>
      <c r="F3446" s="13" t="n"/>
      <c r="G3446" s="14" t="n"/>
      <c r="H3446" s="15" t="n"/>
      <c r="I3446" s="15" t="n"/>
      <c r="J3446" s="40" t="n"/>
      <c r="K3446" s="15" t="n"/>
      <c r="L3446" s="15" t="n"/>
      <c r="M3446" s="15" t="n"/>
      <c r="N3446" s="14" t="n"/>
      <c r="O3446" s="13" t="n"/>
      <c r="P3446" s="14" t="n"/>
      <c r="Q3446" s="15">
        <f>IF(N3446="Sí",0,H3446)</f>
        <v/>
      </c>
      <c r="R3446" s="14">
        <f>F3446-TODAY()</f>
        <v/>
      </c>
      <c r="S3446" s="14">
        <f>IF(N3446="Sí","🟢 Pagado",IF(R3446&lt;0,"🔴 Vencido",IF(R3446&lt;=7,"🟡 Por vencer","")))</f>
        <v/>
      </c>
      <c r="T3446" s="88" t="n"/>
      <c r="U3446" s="89" t="n"/>
      <c r="V3446" s="89" t="n"/>
      <c r="W3446" s="89" t="n"/>
      <c r="X3446" s="87" t="n"/>
    </row>
    <row r="3447">
      <c r="A3447" s="13" t="n"/>
      <c r="B3447" s="14" t="n"/>
      <c r="C3447" s="14" t="n"/>
      <c r="D3447" s="14" t="n"/>
      <c r="E3447" s="13" t="n"/>
      <c r="F3447" s="13" t="n"/>
      <c r="G3447" s="14" t="n"/>
      <c r="H3447" s="15" t="n"/>
      <c r="I3447" s="15" t="n"/>
      <c r="J3447" s="40" t="n"/>
      <c r="K3447" s="15" t="n"/>
      <c r="L3447" s="15" t="n"/>
      <c r="M3447" s="15" t="n"/>
      <c r="N3447" s="14" t="n"/>
      <c r="O3447" s="13" t="n"/>
      <c r="P3447" s="14" t="n"/>
      <c r="Q3447" s="15">
        <f>IF(N3447="Sí",0,H3447)</f>
        <v/>
      </c>
      <c r="R3447" s="14">
        <f>F3447-TODAY()</f>
        <v/>
      </c>
      <c r="S3447" s="14">
        <f>IF(N3447="Sí","🟢 Pagado",IF(R3447&lt;0,"🔴 Vencido",IF(R3447&lt;=7,"🟡 Por vencer","")))</f>
        <v/>
      </c>
      <c r="T3447" s="88" t="n"/>
      <c r="U3447" s="89" t="n"/>
      <c r="V3447" s="89" t="n"/>
      <c r="W3447" s="89" t="n"/>
      <c r="X3447" s="87" t="n"/>
    </row>
    <row r="3448">
      <c r="A3448" s="13" t="n"/>
      <c r="B3448" s="14" t="n"/>
      <c r="C3448" s="14" t="n"/>
      <c r="D3448" s="14" t="n"/>
      <c r="E3448" s="13" t="n"/>
      <c r="F3448" s="13" t="n"/>
      <c r="G3448" s="14" t="n"/>
      <c r="H3448" s="15" t="n"/>
      <c r="I3448" s="15" t="n"/>
      <c r="J3448" s="40" t="n"/>
      <c r="K3448" s="15" t="n"/>
      <c r="L3448" s="15" t="n"/>
      <c r="M3448" s="15" t="n"/>
      <c r="N3448" s="14" t="n"/>
      <c r="O3448" s="13" t="n"/>
      <c r="P3448" s="14" t="n"/>
      <c r="Q3448" s="15">
        <f>IF(N3448="Sí",0,H3448)</f>
        <v/>
      </c>
      <c r="R3448" s="14">
        <f>F3448-TODAY()</f>
        <v/>
      </c>
      <c r="S3448" s="14">
        <f>IF(N3448="Sí","🟢 Pagado",IF(R3448&lt;0,"🔴 Vencido",IF(R3448&lt;=7,"🟡 Por vencer","")))</f>
        <v/>
      </c>
      <c r="T3448" s="88" t="n"/>
      <c r="U3448" s="89" t="n"/>
      <c r="V3448" s="89" t="n"/>
      <c r="W3448" s="89" t="n"/>
      <c r="X3448" s="87" t="n"/>
    </row>
    <row r="3449">
      <c r="A3449" s="13" t="n"/>
      <c r="B3449" s="14" t="n"/>
      <c r="C3449" s="14" t="n"/>
      <c r="D3449" s="14" t="n"/>
      <c r="E3449" s="13" t="n"/>
      <c r="F3449" s="13" t="n"/>
      <c r="G3449" s="14" t="n"/>
      <c r="H3449" s="15" t="n"/>
      <c r="I3449" s="15" t="n"/>
      <c r="J3449" s="40" t="n"/>
      <c r="K3449" s="15" t="n"/>
      <c r="L3449" s="15" t="n"/>
      <c r="M3449" s="15" t="n"/>
      <c r="N3449" s="14" t="n"/>
      <c r="O3449" s="13" t="n"/>
      <c r="P3449" s="14" t="n"/>
      <c r="Q3449" s="15">
        <f>IF(N3449="Sí",0,H3449)</f>
        <v/>
      </c>
      <c r="R3449" s="14">
        <f>F3449-TODAY()</f>
        <v/>
      </c>
      <c r="S3449" s="14">
        <f>IF(N3449="Sí","🟢 Pagado",IF(R3449&lt;0,"🔴 Vencido",IF(R3449&lt;=7,"🟡 Por vencer","")))</f>
        <v/>
      </c>
      <c r="T3449" s="88" t="n"/>
      <c r="U3449" s="89" t="n"/>
      <c r="V3449" s="89" t="n"/>
      <c r="W3449" s="89" t="n"/>
      <c r="X3449" s="87" t="n"/>
    </row>
    <row r="3450">
      <c r="A3450" s="13" t="n"/>
      <c r="B3450" s="14" t="n"/>
      <c r="C3450" s="14" t="n"/>
      <c r="D3450" s="14" t="n"/>
      <c r="E3450" s="13" t="n"/>
      <c r="F3450" s="13" t="n"/>
      <c r="G3450" s="14" t="n"/>
      <c r="H3450" s="15" t="n"/>
      <c r="I3450" s="15" t="n"/>
      <c r="J3450" s="40" t="n"/>
      <c r="K3450" s="15" t="n"/>
      <c r="L3450" s="15" t="n"/>
      <c r="M3450" s="15" t="n"/>
      <c r="N3450" s="14" t="n"/>
      <c r="O3450" s="13" t="n"/>
      <c r="P3450" s="14" t="n"/>
      <c r="Q3450" s="15">
        <f>IF(N3450="Sí",0,H3450)</f>
        <v/>
      </c>
      <c r="R3450" s="14">
        <f>F3450-TODAY()</f>
        <v/>
      </c>
      <c r="S3450" s="14">
        <f>IF(N3450="Sí","🟢 Pagado",IF(R3450&lt;0,"🔴 Vencido",IF(R3450&lt;=7,"🟡 Por vencer","")))</f>
        <v/>
      </c>
      <c r="T3450" s="88" t="n"/>
      <c r="U3450" s="89" t="n"/>
      <c r="V3450" s="89" t="n"/>
      <c r="W3450" s="89" t="n"/>
      <c r="X3450" s="87" t="n"/>
    </row>
    <row r="3451">
      <c r="A3451" s="13" t="n"/>
      <c r="B3451" s="14" t="n"/>
      <c r="C3451" s="14" t="n"/>
      <c r="D3451" s="14" t="n"/>
      <c r="E3451" s="13" t="n"/>
      <c r="F3451" s="13" t="n"/>
      <c r="G3451" s="14" t="n"/>
      <c r="H3451" s="15" t="n"/>
      <c r="I3451" s="15" t="n"/>
      <c r="J3451" s="40" t="n"/>
      <c r="K3451" s="15" t="n"/>
      <c r="L3451" s="15" t="n"/>
      <c r="M3451" s="15" t="n"/>
      <c r="N3451" s="14" t="n"/>
      <c r="O3451" s="13" t="n"/>
      <c r="P3451" s="14" t="n"/>
      <c r="Q3451" s="15">
        <f>IF(N3451="Sí",0,H3451)</f>
        <v/>
      </c>
      <c r="R3451" s="14">
        <f>F3451-TODAY()</f>
        <v/>
      </c>
      <c r="S3451" s="14">
        <f>IF(N3451="Sí","🟢 Pagado",IF(R3451&lt;0,"🔴 Vencido",IF(R3451&lt;=7,"🟡 Por vencer","")))</f>
        <v/>
      </c>
      <c r="T3451" s="88" t="n"/>
      <c r="U3451" s="89" t="n"/>
      <c r="V3451" s="89" t="n"/>
      <c r="W3451" s="89" t="n"/>
      <c r="X3451" s="87" t="n"/>
    </row>
    <row r="3452">
      <c r="A3452" s="13" t="n"/>
      <c r="B3452" s="14" t="n"/>
      <c r="C3452" s="14" t="n"/>
      <c r="D3452" s="14" t="n"/>
      <c r="E3452" s="13" t="n"/>
      <c r="F3452" s="13" t="n"/>
      <c r="G3452" s="14" t="n"/>
      <c r="H3452" s="15" t="n"/>
      <c r="I3452" s="15" t="n"/>
      <c r="J3452" s="40" t="n"/>
      <c r="K3452" s="15" t="n"/>
      <c r="L3452" s="15" t="n"/>
      <c r="M3452" s="15" t="n"/>
      <c r="N3452" s="14" t="n"/>
      <c r="O3452" s="13" t="n"/>
      <c r="P3452" s="14" t="n"/>
      <c r="Q3452" s="15">
        <f>IF(N3452="Sí",0,H3452)</f>
        <v/>
      </c>
      <c r="R3452" s="14">
        <f>F3452-TODAY()</f>
        <v/>
      </c>
      <c r="S3452" s="14">
        <f>IF(N3452="Sí","🟢 Pagado",IF(R3452&lt;0,"🔴 Vencido",IF(R3452&lt;=7,"🟡 Por vencer","")))</f>
        <v/>
      </c>
      <c r="T3452" s="88" t="n"/>
      <c r="U3452" s="89" t="n"/>
      <c r="V3452" s="89" t="n"/>
      <c r="W3452" s="89" t="n"/>
      <c r="X3452" s="87" t="n"/>
    </row>
    <row r="3453">
      <c r="A3453" s="13" t="n"/>
      <c r="B3453" s="14" t="n"/>
      <c r="C3453" s="14" t="n"/>
      <c r="D3453" s="14" t="n"/>
      <c r="E3453" s="13" t="n"/>
      <c r="F3453" s="13" t="n"/>
      <c r="G3453" s="14" t="n"/>
      <c r="H3453" s="15" t="n"/>
      <c r="I3453" s="15" t="n"/>
      <c r="J3453" s="40" t="n"/>
      <c r="K3453" s="15" t="n"/>
      <c r="L3453" s="15" t="n"/>
      <c r="M3453" s="15" t="n"/>
      <c r="N3453" s="14" t="n"/>
      <c r="O3453" s="13" t="n"/>
      <c r="P3453" s="14" t="n"/>
      <c r="Q3453" s="15">
        <f>IF(N3453="Sí",0,H3453)</f>
        <v/>
      </c>
      <c r="R3453" s="14">
        <f>F3453-TODAY()</f>
        <v/>
      </c>
      <c r="S3453" s="14">
        <f>IF(N3453="Sí","🟢 Pagado",IF(R3453&lt;0,"🔴 Vencido",IF(R3453&lt;=7,"🟡 Por vencer","")))</f>
        <v/>
      </c>
      <c r="T3453" s="88" t="n"/>
      <c r="U3453" s="89" t="n"/>
      <c r="V3453" s="89" t="n"/>
      <c r="W3453" s="89" t="n"/>
      <c r="X3453" s="87" t="n"/>
    </row>
    <row r="3454">
      <c r="A3454" s="13" t="n"/>
      <c r="B3454" s="14" t="n"/>
      <c r="C3454" s="14" t="n"/>
      <c r="D3454" s="14" t="n"/>
      <c r="E3454" s="13" t="n"/>
      <c r="F3454" s="13" t="n"/>
      <c r="G3454" s="14" t="n"/>
      <c r="H3454" s="15" t="n"/>
      <c r="I3454" s="15" t="n"/>
      <c r="J3454" s="40" t="n"/>
      <c r="K3454" s="15" t="n"/>
      <c r="L3454" s="15" t="n"/>
      <c r="M3454" s="15" t="n"/>
      <c r="N3454" s="14" t="n"/>
      <c r="O3454" s="13" t="n"/>
      <c r="P3454" s="14" t="n"/>
      <c r="Q3454" s="15">
        <f>IF(N3454="Sí",0,H3454)</f>
        <v/>
      </c>
      <c r="R3454" s="14">
        <f>F3454-TODAY()</f>
        <v/>
      </c>
      <c r="S3454" s="14">
        <f>IF(N3454="Sí","🟢 Pagado",IF(R3454&lt;0,"🔴 Vencido",IF(R3454&lt;=7,"🟡 Por vencer","")))</f>
        <v/>
      </c>
      <c r="T3454" s="88" t="n"/>
      <c r="U3454" s="89" t="n"/>
      <c r="V3454" s="89" t="n"/>
      <c r="W3454" s="89" t="n"/>
      <c r="X3454" s="87" t="n"/>
    </row>
    <row r="3455">
      <c r="A3455" s="13" t="n"/>
      <c r="B3455" s="14" t="n"/>
      <c r="C3455" s="14" t="n"/>
      <c r="D3455" s="14" t="n"/>
      <c r="E3455" s="13" t="n"/>
      <c r="F3455" s="13" t="n"/>
      <c r="G3455" s="14" t="n"/>
      <c r="H3455" s="15" t="n"/>
      <c r="I3455" s="15" t="n"/>
      <c r="J3455" s="40" t="n"/>
      <c r="K3455" s="15" t="n"/>
      <c r="L3455" s="15" t="n"/>
      <c r="M3455" s="15" t="n"/>
      <c r="N3455" s="14" t="n"/>
      <c r="O3455" s="13" t="n"/>
      <c r="P3455" s="14" t="n"/>
      <c r="Q3455" s="15">
        <f>IF(N3455="Sí",0,H3455)</f>
        <v/>
      </c>
      <c r="R3455" s="14">
        <f>F3455-TODAY()</f>
        <v/>
      </c>
      <c r="S3455" s="14">
        <f>IF(N3455="Sí","🟢 Pagado",IF(R3455&lt;0,"🔴 Vencido",IF(R3455&lt;=7,"🟡 Por vencer","")))</f>
        <v/>
      </c>
      <c r="T3455" s="88" t="n"/>
      <c r="U3455" s="89" t="n"/>
      <c r="V3455" s="89" t="n"/>
      <c r="W3455" s="89" t="n"/>
      <c r="X3455" s="87" t="n"/>
    </row>
    <row r="3456">
      <c r="A3456" s="13" t="n"/>
      <c r="B3456" s="14" t="n"/>
      <c r="C3456" s="14" t="n"/>
      <c r="D3456" s="14" t="n"/>
      <c r="E3456" s="13" t="n"/>
      <c r="F3456" s="13" t="n"/>
      <c r="G3456" s="14" t="n"/>
      <c r="H3456" s="15" t="n"/>
      <c r="I3456" s="15" t="n"/>
      <c r="J3456" s="40" t="n"/>
      <c r="K3456" s="15" t="n"/>
      <c r="L3456" s="15" t="n"/>
      <c r="M3456" s="15" t="n"/>
      <c r="N3456" s="14" t="n"/>
      <c r="O3456" s="13" t="n"/>
      <c r="P3456" s="14" t="n"/>
      <c r="Q3456" s="15">
        <f>IF(N3456="Sí",0,H3456)</f>
        <v/>
      </c>
      <c r="R3456" s="14">
        <f>F3456-TODAY()</f>
        <v/>
      </c>
      <c r="S3456" s="14">
        <f>IF(N3456="Sí","🟢 Pagado",IF(R3456&lt;0,"🔴 Vencido",IF(R3456&lt;=7,"🟡 Por vencer","")))</f>
        <v/>
      </c>
      <c r="T3456" s="88" t="n"/>
      <c r="U3456" s="89" t="n"/>
      <c r="V3456" s="89" t="n"/>
      <c r="W3456" s="89" t="n"/>
      <c r="X3456" s="87" t="n"/>
    </row>
    <row r="3457">
      <c r="A3457" s="13" t="n"/>
      <c r="B3457" s="14" t="n"/>
      <c r="C3457" s="14" t="n"/>
      <c r="D3457" s="14" t="n"/>
      <c r="E3457" s="13" t="n"/>
      <c r="F3457" s="13" t="n"/>
      <c r="G3457" s="14" t="n"/>
      <c r="H3457" s="15" t="n"/>
      <c r="I3457" s="15" t="n"/>
      <c r="J3457" s="40" t="n"/>
      <c r="K3457" s="15" t="n"/>
      <c r="L3457" s="15" t="n"/>
      <c r="M3457" s="15" t="n"/>
      <c r="N3457" s="14" t="n"/>
      <c r="O3457" s="13" t="n"/>
      <c r="P3457" s="14" t="n"/>
      <c r="Q3457" s="15">
        <f>IF(N3457="Sí",0,H3457)</f>
        <v/>
      </c>
      <c r="R3457" s="14">
        <f>F3457-TODAY()</f>
        <v/>
      </c>
      <c r="S3457" s="14">
        <f>IF(N3457="Sí","🟢 Pagado",IF(R3457&lt;0,"🔴 Vencido",IF(R3457&lt;=7,"🟡 Por vencer","")))</f>
        <v/>
      </c>
      <c r="T3457" s="88" t="n"/>
      <c r="U3457" s="89" t="n"/>
      <c r="V3457" s="89" t="n"/>
      <c r="W3457" s="89" t="n"/>
      <c r="X3457" s="87" t="n"/>
    </row>
    <row r="3458">
      <c r="A3458" s="13" t="n"/>
      <c r="B3458" s="14" t="n"/>
      <c r="C3458" s="14" t="n"/>
      <c r="D3458" s="14" t="n"/>
      <c r="E3458" s="13" t="n"/>
      <c r="F3458" s="13" t="n"/>
      <c r="G3458" s="14" t="n"/>
      <c r="H3458" s="15" t="n"/>
      <c r="I3458" s="15" t="n"/>
      <c r="J3458" s="40" t="n"/>
      <c r="K3458" s="15" t="n"/>
      <c r="L3458" s="15" t="n"/>
      <c r="M3458" s="15" t="n"/>
      <c r="N3458" s="14" t="n"/>
      <c r="O3458" s="13" t="n"/>
      <c r="P3458" s="14" t="n"/>
      <c r="Q3458" s="15">
        <f>IF(N3458="Sí",0,H3458)</f>
        <v/>
      </c>
      <c r="R3458" s="14">
        <f>F3458-TODAY()</f>
        <v/>
      </c>
      <c r="S3458" s="14">
        <f>IF(N3458="Sí","🟢 Pagado",IF(R3458&lt;0,"🔴 Vencido",IF(R3458&lt;=7,"🟡 Por vencer","")))</f>
        <v/>
      </c>
      <c r="T3458" s="88" t="n"/>
      <c r="U3458" s="89" t="n"/>
      <c r="V3458" s="89" t="n"/>
      <c r="W3458" s="89" t="n"/>
      <c r="X3458" s="87" t="n"/>
    </row>
    <row r="3459">
      <c r="A3459" s="13" t="n"/>
      <c r="B3459" s="14" t="n"/>
      <c r="C3459" s="14" t="n"/>
      <c r="D3459" s="14" t="n"/>
      <c r="E3459" s="13" t="n"/>
      <c r="F3459" s="13" t="n"/>
      <c r="G3459" s="14" t="n"/>
      <c r="H3459" s="15" t="n"/>
      <c r="I3459" s="15" t="n"/>
      <c r="J3459" s="40" t="n"/>
      <c r="K3459" s="15" t="n"/>
      <c r="L3459" s="15" t="n"/>
      <c r="M3459" s="15" t="n"/>
      <c r="N3459" s="14" t="n"/>
      <c r="O3459" s="13" t="n"/>
      <c r="P3459" s="14" t="n"/>
      <c r="Q3459" s="15">
        <f>IF(N3459="Sí",0,H3459)</f>
        <v/>
      </c>
      <c r="R3459" s="14">
        <f>F3459-TODAY()</f>
        <v/>
      </c>
      <c r="S3459" s="14">
        <f>IF(N3459="Sí","🟢 Pagado",IF(R3459&lt;0,"🔴 Vencido",IF(R3459&lt;=7,"🟡 Por vencer","")))</f>
        <v/>
      </c>
      <c r="T3459" s="88" t="n"/>
      <c r="U3459" s="89" t="n"/>
      <c r="V3459" s="89" t="n"/>
      <c r="W3459" s="89" t="n"/>
      <c r="X3459" s="87" t="n"/>
    </row>
    <row r="3460">
      <c r="A3460" s="13" t="n"/>
      <c r="B3460" s="14" t="n"/>
      <c r="C3460" s="14" t="n"/>
      <c r="D3460" s="14" t="n"/>
      <c r="E3460" s="13" t="n"/>
      <c r="F3460" s="13" t="n"/>
      <c r="G3460" s="14" t="n"/>
      <c r="H3460" s="15" t="n"/>
      <c r="I3460" s="15" t="n"/>
      <c r="J3460" s="40" t="n"/>
      <c r="K3460" s="15" t="n"/>
      <c r="L3460" s="15" t="n"/>
      <c r="M3460" s="15" t="n"/>
      <c r="N3460" s="14" t="n"/>
      <c r="O3460" s="13" t="n"/>
      <c r="P3460" s="14" t="n"/>
      <c r="Q3460" s="15">
        <f>IF(N3460="Sí",0,H3460)</f>
        <v/>
      </c>
      <c r="R3460" s="14">
        <f>F3460-TODAY()</f>
        <v/>
      </c>
      <c r="S3460" s="14">
        <f>IF(N3460="Sí","🟢 Pagado",IF(R3460&lt;0,"🔴 Vencido",IF(R3460&lt;=7,"🟡 Por vencer","")))</f>
        <v/>
      </c>
      <c r="T3460" s="88" t="n"/>
      <c r="U3460" s="89" t="n"/>
      <c r="V3460" s="89" t="n"/>
      <c r="W3460" s="89" t="n"/>
      <c r="X3460" s="87" t="n"/>
    </row>
    <row r="3461">
      <c r="A3461" s="13" t="n"/>
      <c r="B3461" s="14" t="n"/>
      <c r="C3461" s="14" t="n"/>
      <c r="D3461" s="14" t="n"/>
      <c r="E3461" s="13" t="n"/>
      <c r="F3461" s="13" t="n"/>
      <c r="G3461" s="14" t="n"/>
      <c r="H3461" s="15" t="n"/>
      <c r="I3461" s="15" t="n"/>
      <c r="J3461" s="40" t="n"/>
      <c r="K3461" s="15" t="n"/>
      <c r="L3461" s="15" t="n"/>
      <c r="M3461" s="15" t="n"/>
      <c r="N3461" s="14" t="n"/>
      <c r="O3461" s="13" t="n"/>
      <c r="P3461" s="14" t="n"/>
      <c r="Q3461" s="15">
        <f>IF(N3461="Sí",0,H3461)</f>
        <v/>
      </c>
      <c r="R3461" s="14">
        <f>F3461-TODAY()</f>
        <v/>
      </c>
      <c r="S3461" s="14">
        <f>IF(N3461="Sí","🟢 Pagado",IF(R3461&lt;0,"🔴 Vencido",IF(R3461&lt;=7,"🟡 Por vencer","")))</f>
        <v/>
      </c>
      <c r="T3461" s="88" t="n"/>
      <c r="U3461" s="89" t="n"/>
      <c r="V3461" s="89" t="n"/>
      <c r="W3461" s="89" t="n"/>
      <c r="X3461" s="87" t="n"/>
    </row>
    <row r="3462">
      <c r="A3462" s="13" t="n"/>
      <c r="B3462" s="14" t="n"/>
      <c r="C3462" s="14" t="n"/>
      <c r="D3462" s="14" t="n"/>
      <c r="E3462" s="13" t="n"/>
      <c r="F3462" s="13" t="n"/>
      <c r="G3462" s="14" t="n"/>
      <c r="H3462" s="15" t="n"/>
      <c r="I3462" s="15" t="n"/>
      <c r="J3462" s="40" t="n"/>
      <c r="K3462" s="15" t="n"/>
      <c r="L3462" s="15" t="n"/>
      <c r="M3462" s="15" t="n"/>
      <c r="N3462" s="14" t="n"/>
      <c r="O3462" s="13" t="n"/>
      <c r="P3462" s="14" t="n"/>
      <c r="Q3462" s="15">
        <f>IF(N3462="Sí",0,H3462)</f>
        <v/>
      </c>
      <c r="R3462" s="14">
        <f>F3462-TODAY()</f>
        <v/>
      </c>
      <c r="S3462" s="14">
        <f>IF(N3462="Sí","🟢 Pagado",IF(R3462&lt;0,"🔴 Vencido",IF(R3462&lt;=7,"🟡 Por vencer","")))</f>
        <v/>
      </c>
      <c r="T3462" s="88" t="n"/>
      <c r="U3462" s="89" t="n"/>
      <c r="V3462" s="89" t="n"/>
      <c r="W3462" s="89" t="n"/>
      <c r="X3462" s="87" t="n"/>
    </row>
    <row r="3463">
      <c r="A3463" s="13" t="n"/>
      <c r="B3463" s="14" t="n"/>
      <c r="C3463" s="14" t="n"/>
      <c r="D3463" s="14" t="n"/>
      <c r="E3463" s="13" t="n"/>
      <c r="F3463" s="13" t="n"/>
      <c r="G3463" s="14" t="n"/>
      <c r="H3463" s="15" t="n"/>
      <c r="I3463" s="15" t="n"/>
      <c r="J3463" s="40" t="n"/>
      <c r="K3463" s="15" t="n"/>
      <c r="L3463" s="15" t="n"/>
      <c r="M3463" s="15" t="n"/>
      <c r="N3463" s="14" t="n"/>
      <c r="O3463" s="13" t="n"/>
      <c r="P3463" s="14" t="n"/>
      <c r="Q3463" s="15">
        <f>IF(N3463="Sí",0,H3463)</f>
        <v/>
      </c>
      <c r="R3463" s="14">
        <f>F3463-TODAY()</f>
        <v/>
      </c>
      <c r="S3463" s="14">
        <f>IF(N3463="Sí","🟢 Pagado",IF(R3463&lt;0,"🔴 Vencido",IF(R3463&lt;=7,"🟡 Por vencer","")))</f>
        <v/>
      </c>
      <c r="T3463" s="88" t="n"/>
      <c r="U3463" s="89" t="n"/>
      <c r="V3463" s="89" t="n"/>
      <c r="W3463" s="89" t="n"/>
      <c r="X3463" s="87" t="n"/>
    </row>
    <row r="3464">
      <c r="A3464" s="13" t="n"/>
      <c r="B3464" s="14" t="n"/>
      <c r="C3464" s="14" t="n"/>
      <c r="D3464" s="14" t="n"/>
      <c r="E3464" s="13" t="n"/>
      <c r="F3464" s="13" t="n"/>
      <c r="G3464" s="14" t="n"/>
      <c r="H3464" s="15" t="n"/>
      <c r="I3464" s="15" t="n"/>
      <c r="J3464" s="40" t="n"/>
      <c r="K3464" s="15" t="n"/>
      <c r="L3464" s="15" t="n"/>
      <c r="M3464" s="15" t="n"/>
      <c r="N3464" s="14" t="n"/>
      <c r="O3464" s="13" t="n"/>
      <c r="P3464" s="14" t="n"/>
      <c r="Q3464" s="15">
        <f>IF(N3464="Sí",0,H3464)</f>
        <v/>
      </c>
      <c r="R3464" s="14">
        <f>F3464-TODAY()</f>
        <v/>
      </c>
      <c r="S3464" s="14">
        <f>IF(N3464="Sí","🟢 Pagado",IF(R3464&lt;0,"🔴 Vencido",IF(R3464&lt;=7,"🟡 Por vencer","")))</f>
        <v/>
      </c>
      <c r="T3464" s="88" t="n"/>
      <c r="U3464" s="89" t="n"/>
      <c r="V3464" s="89" t="n"/>
      <c r="W3464" s="89" t="n"/>
      <c r="X3464" s="87" t="n"/>
    </row>
    <row r="3465">
      <c r="A3465" s="13" t="n"/>
      <c r="B3465" s="14" t="n"/>
      <c r="C3465" s="14" t="n"/>
      <c r="D3465" s="14" t="n"/>
      <c r="E3465" s="13" t="n"/>
      <c r="F3465" s="13" t="n"/>
      <c r="G3465" s="14" t="n"/>
      <c r="H3465" s="15" t="n"/>
      <c r="I3465" s="15" t="n"/>
      <c r="J3465" s="40" t="n"/>
      <c r="K3465" s="15" t="n"/>
      <c r="L3465" s="15" t="n"/>
      <c r="M3465" s="15" t="n"/>
      <c r="N3465" s="14" t="n"/>
      <c r="O3465" s="13" t="n"/>
      <c r="P3465" s="14" t="n"/>
      <c r="Q3465" s="15">
        <f>IF(N3465="Sí",0,H3465)</f>
        <v/>
      </c>
      <c r="R3465" s="14">
        <f>F3465-TODAY()</f>
        <v/>
      </c>
      <c r="S3465" s="14">
        <f>IF(N3465="Sí","🟢 Pagado",IF(R3465&lt;0,"🔴 Vencido",IF(R3465&lt;=7,"🟡 Por vencer","")))</f>
        <v/>
      </c>
      <c r="T3465" s="88" t="n"/>
      <c r="U3465" s="89" t="n"/>
      <c r="V3465" s="89" t="n"/>
      <c r="W3465" s="89" t="n"/>
      <c r="X3465" s="87" t="n"/>
    </row>
    <row r="3466">
      <c r="A3466" s="13" t="n"/>
      <c r="B3466" s="14" t="n"/>
      <c r="C3466" s="14" t="n"/>
      <c r="D3466" s="14" t="n"/>
      <c r="E3466" s="13" t="n"/>
      <c r="F3466" s="13" t="n"/>
      <c r="G3466" s="14" t="n"/>
      <c r="H3466" s="15" t="n"/>
      <c r="I3466" s="15" t="n"/>
      <c r="J3466" s="40" t="n"/>
      <c r="K3466" s="15" t="n"/>
      <c r="L3466" s="15" t="n"/>
      <c r="M3466" s="15" t="n"/>
      <c r="N3466" s="14" t="n"/>
      <c r="O3466" s="13" t="n"/>
      <c r="P3466" s="14" t="n"/>
      <c r="Q3466" s="15">
        <f>IF(N3466="Sí",0,H3466)</f>
        <v/>
      </c>
      <c r="R3466" s="14">
        <f>F3466-TODAY()</f>
        <v/>
      </c>
      <c r="S3466" s="14">
        <f>IF(N3466="Sí","🟢 Pagado",IF(R3466&lt;0,"🔴 Vencido",IF(R3466&lt;=7,"🟡 Por vencer","")))</f>
        <v/>
      </c>
      <c r="T3466" s="88" t="n"/>
      <c r="U3466" s="89" t="n"/>
      <c r="V3466" s="89" t="n"/>
      <c r="W3466" s="89" t="n"/>
      <c r="X3466" s="87" t="n"/>
    </row>
    <row r="3467">
      <c r="A3467" s="13" t="n"/>
      <c r="B3467" s="14" t="n"/>
      <c r="C3467" s="14" t="n"/>
      <c r="D3467" s="14" t="n"/>
      <c r="E3467" s="13" t="n"/>
      <c r="F3467" s="13" t="n"/>
      <c r="G3467" s="14" t="n"/>
      <c r="H3467" s="15" t="n"/>
      <c r="I3467" s="15" t="n"/>
      <c r="J3467" s="40" t="n"/>
      <c r="K3467" s="15" t="n"/>
      <c r="L3467" s="15" t="n"/>
      <c r="M3467" s="15" t="n"/>
      <c r="N3467" s="14" t="n"/>
      <c r="O3467" s="13" t="n"/>
      <c r="P3467" s="14" t="n"/>
      <c r="Q3467" s="15">
        <f>IF(N3467="Sí",0,H3467)</f>
        <v/>
      </c>
      <c r="R3467" s="14">
        <f>F3467-TODAY()</f>
        <v/>
      </c>
      <c r="S3467" s="14">
        <f>IF(N3467="Sí","🟢 Pagado",IF(R3467&lt;0,"🔴 Vencido",IF(R3467&lt;=7,"🟡 Por vencer","")))</f>
        <v/>
      </c>
      <c r="T3467" s="88" t="n"/>
      <c r="U3467" s="89" t="n"/>
      <c r="V3467" s="89" t="n"/>
      <c r="W3467" s="89" t="n"/>
      <c r="X3467" s="87" t="n"/>
    </row>
    <row r="3468">
      <c r="A3468" s="13" t="n"/>
      <c r="B3468" s="14" t="n"/>
      <c r="C3468" s="14" t="n"/>
      <c r="D3468" s="14" t="n"/>
      <c r="E3468" s="13" t="n"/>
      <c r="F3468" s="13" t="n"/>
      <c r="G3468" s="14" t="n"/>
      <c r="H3468" s="15" t="n"/>
      <c r="I3468" s="15" t="n"/>
      <c r="J3468" s="40" t="n"/>
      <c r="K3468" s="15" t="n"/>
      <c r="L3468" s="15" t="n"/>
      <c r="M3468" s="15" t="n"/>
      <c r="N3468" s="14" t="n"/>
      <c r="O3468" s="13" t="n"/>
      <c r="P3468" s="14" t="n"/>
      <c r="Q3468" s="15">
        <f>IF(N3468="Sí",0,H3468)</f>
        <v/>
      </c>
      <c r="R3468" s="14">
        <f>F3468-TODAY()</f>
        <v/>
      </c>
      <c r="S3468" s="14">
        <f>IF(N3468="Sí","🟢 Pagado",IF(R3468&lt;0,"🔴 Vencido",IF(R3468&lt;=7,"🟡 Por vencer","")))</f>
        <v/>
      </c>
      <c r="T3468" s="88" t="n"/>
      <c r="U3468" s="89" t="n"/>
      <c r="V3468" s="89" t="n"/>
      <c r="W3468" s="89" t="n"/>
      <c r="X3468" s="87" t="n"/>
    </row>
    <row r="3469">
      <c r="A3469" s="13" t="n"/>
      <c r="B3469" s="14" t="n"/>
      <c r="C3469" s="14" t="n"/>
      <c r="D3469" s="14" t="n"/>
      <c r="E3469" s="13" t="n"/>
      <c r="F3469" s="13" t="n"/>
      <c r="G3469" s="14" t="n"/>
      <c r="H3469" s="15" t="n"/>
      <c r="I3469" s="15" t="n"/>
      <c r="J3469" s="40" t="n"/>
      <c r="K3469" s="15" t="n"/>
      <c r="L3469" s="15" t="n"/>
      <c r="M3469" s="15" t="n"/>
      <c r="N3469" s="14" t="n"/>
      <c r="O3469" s="13" t="n"/>
      <c r="P3469" s="14" t="n"/>
      <c r="Q3469" s="15">
        <f>IF(N3469="Sí",0,H3469)</f>
        <v/>
      </c>
      <c r="R3469" s="14">
        <f>F3469-TODAY()</f>
        <v/>
      </c>
      <c r="S3469" s="14">
        <f>IF(N3469="Sí","🟢 Pagado",IF(R3469&lt;0,"🔴 Vencido",IF(R3469&lt;=7,"🟡 Por vencer","")))</f>
        <v/>
      </c>
      <c r="T3469" s="88" t="n"/>
      <c r="U3469" s="89" t="n"/>
      <c r="V3469" s="89" t="n"/>
      <c r="W3469" s="89" t="n"/>
      <c r="X3469" s="87" t="n"/>
    </row>
    <row r="3470">
      <c r="A3470" s="13" t="n"/>
      <c r="B3470" s="14" t="n"/>
      <c r="C3470" s="14" t="n"/>
      <c r="D3470" s="14" t="n"/>
      <c r="E3470" s="13" t="n"/>
      <c r="F3470" s="13" t="n"/>
      <c r="G3470" s="14" t="n"/>
      <c r="H3470" s="15" t="n"/>
      <c r="I3470" s="15" t="n"/>
      <c r="J3470" s="40" t="n"/>
      <c r="K3470" s="15" t="n"/>
      <c r="L3470" s="15" t="n"/>
      <c r="M3470" s="15" t="n"/>
      <c r="N3470" s="14" t="n"/>
      <c r="O3470" s="13" t="n"/>
      <c r="P3470" s="14" t="n"/>
      <c r="Q3470" s="15">
        <f>IF(N3470="Sí",0,H3470)</f>
        <v/>
      </c>
      <c r="R3470" s="14">
        <f>F3470-TODAY()</f>
        <v/>
      </c>
      <c r="S3470" s="14">
        <f>IF(N3470="Sí","🟢 Pagado",IF(R3470&lt;0,"🔴 Vencido",IF(R3470&lt;=7,"🟡 Por vencer","")))</f>
        <v/>
      </c>
      <c r="T3470" s="88" t="n"/>
      <c r="U3470" s="89" t="n"/>
      <c r="V3470" s="89" t="n"/>
      <c r="W3470" s="89" t="n"/>
      <c r="X3470" s="87" t="n"/>
    </row>
    <row r="3471">
      <c r="A3471" s="13" t="n"/>
      <c r="B3471" s="14" t="n"/>
      <c r="C3471" s="14" t="n"/>
      <c r="D3471" s="14" t="n"/>
      <c r="E3471" s="13" t="n"/>
      <c r="F3471" s="13" t="n"/>
      <c r="G3471" s="14" t="n"/>
      <c r="H3471" s="15" t="n"/>
      <c r="I3471" s="15" t="n"/>
      <c r="J3471" s="40" t="n"/>
      <c r="K3471" s="15" t="n"/>
      <c r="L3471" s="15" t="n"/>
      <c r="M3471" s="15" t="n"/>
      <c r="N3471" s="14" t="n"/>
      <c r="O3471" s="13" t="n"/>
      <c r="P3471" s="14" t="n"/>
      <c r="Q3471" s="15">
        <f>IF(N3471="Sí",0,H3471)</f>
        <v/>
      </c>
      <c r="R3471" s="14">
        <f>F3471-TODAY()</f>
        <v/>
      </c>
      <c r="S3471" s="14">
        <f>IF(N3471="Sí","🟢 Pagado",IF(R3471&lt;0,"🔴 Vencido",IF(R3471&lt;=7,"🟡 Por vencer","")))</f>
        <v/>
      </c>
      <c r="T3471" s="88" t="n"/>
      <c r="U3471" s="89" t="n"/>
      <c r="V3471" s="89" t="n"/>
      <c r="W3471" s="89" t="n"/>
      <c r="X3471" s="87" t="n"/>
    </row>
    <row r="3472">
      <c r="A3472" s="13" t="n"/>
      <c r="B3472" s="14" t="n"/>
      <c r="C3472" s="14" t="n"/>
      <c r="D3472" s="14" t="n"/>
      <c r="E3472" s="13" t="n"/>
      <c r="F3472" s="13" t="n"/>
      <c r="G3472" s="14" t="n"/>
      <c r="H3472" s="15" t="n"/>
      <c r="I3472" s="15" t="n"/>
      <c r="J3472" s="40" t="n"/>
      <c r="K3472" s="15" t="n"/>
      <c r="L3472" s="15" t="n"/>
      <c r="M3472" s="15" t="n"/>
      <c r="N3472" s="14" t="n"/>
      <c r="O3472" s="13" t="n"/>
      <c r="P3472" s="14" t="n"/>
      <c r="Q3472" s="15">
        <f>IF(N3472="Sí",0,H3472)</f>
        <v/>
      </c>
      <c r="R3472" s="14">
        <f>F3472-TODAY()</f>
        <v/>
      </c>
      <c r="S3472" s="14">
        <f>IF(N3472="Sí","🟢 Pagado",IF(R3472&lt;0,"🔴 Vencido",IF(R3472&lt;=7,"🟡 Por vencer","")))</f>
        <v/>
      </c>
      <c r="T3472" s="88" t="n"/>
      <c r="U3472" s="89" t="n"/>
      <c r="V3472" s="89" t="n"/>
      <c r="W3472" s="89" t="n"/>
      <c r="X3472" s="87" t="n"/>
    </row>
    <row r="3473">
      <c r="A3473" s="13" t="n"/>
      <c r="B3473" s="14" t="n"/>
      <c r="C3473" s="14" t="n"/>
      <c r="D3473" s="14" t="n"/>
      <c r="E3473" s="13" t="n"/>
      <c r="F3473" s="13" t="n"/>
      <c r="G3473" s="14" t="n"/>
      <c r="H3473" s="15" t="n"/>
      <c r="I3473" s="15" t="n"/>
      <c r="J3473" s="40" t="n"/>
      <c r="K3473" s="15" t="n"/>
      <c r="L3473" s="15" t="n"/>
      <c r="M3473" s="15" t="n"/>
      <c r="N3473" s="14" t="n"/>
      <c r="O3473" s="13" t="n"/>
      <c r="P3473" s="14" t="n"/>
      <c r="Q3473" s="15">
        <f>IF(N3473="Sí",0,H3473)</f>
        <v/>
      </c>
      <c r="R3473" s="14">
        <f>F3473-TODAY()</f>
        <v/>
      </c>
      <c r="S3473" s="14">
        <f>IF(N3473="Sí","🟢 Pagado",IF(R3473&lt;0,"🔴 Vencido",IF(R3473&lt;=7,"🟡 Por vencer","")))</f>
        <v/>
      </c>
      <c r="T3473" s="88" t="n"/>
      <c r="U3473" s="89" t="n"/>
      <c r="V3473" s="89" t="n"/>
      <c r="W3473" s="89" t="n"/>
      <c r="X3473" s="87" t="n"/>
    </row>
    <row r="3474">
      <c r="A3474" s="13" t="n"/>
      <c r="B3474" s="14" t="n"/>
      <c r="C3474" s="14" t="n"/>
      <c r="D3474" s="14" t="n"/>
      <c r="E3474" s="13" t="n"/>
      <c r="F3474" s="13" t="n"/>
      <c r="G3474" s="14" t="n"/>
      <c r="H3474" s="15" t="n"/>
      <c r="I3474" s="15" t="n"/>
      <c r="J3474" s="40" t="n"/>
      <c r="K3474" s="15" t="n"/>
      <c r="L3474" s="15" t="n"/>
      <c r="M3474" s="15" t="n"/>
      <c r="N3474" s="14" t="n"/>
      <c r="O3474" s="13" t="n"/>
      <c r="P3474" s="14" t="n"/>
      <c r="Q3474" s="15">
        <f>IF(N3474="Sí",0,H3474)</f>
        <v/>
      </c>
      <c r="R3474" s="14">
        <f>F3474-TODAY()</f>
        <v/>
      </c>
      <c r="S3474" s="14">
        <f>IF(N3474="Sí","🟢 Pagado",IF(R3474&lt;0,"🔴 Vencido",IF(R3474&lt;=7,"🟡 Por vencer","")))</f>
        <v/>
      </c>
      <c r="T3474" s="88" t="n"/>
      <c r="U3474" s="89" t="n"/>
      <c r="V3474" s="89" t="n"/>
      <c r="W3474" s="89" t="n"/>
      <c r="X3474" s="87" t="n"/>
    </row>
    <row r="3475">
      <c r="A3475" s="13" t="n"/>
      <c r="B3475" s="14" t="n"/>
      <c r="C3475" s="14" t="n"/>
      <c r="D3475" s="14" t="n"/>
      <c r="E3475" s="13" t="n"/>
      <c r="F3475" s="13" t="n"/>
      <c r="G3475" s="14" t="n"/>
      <c r="H3475" s="15" t="n"/>
      <c r="I3475" s="15" t="n"/>
      <c r="J3475" s="40" t="n"/>
      <c r="K3475" s="15" t="n"/>
      <c r="L3475" s="15" t="n"/>
      <c r="M3475" s="15" t="n"/>
      <c r="N3475" s="14" t="n"/>
      <c r="O3475" s="13" t="n"/>
      <c r="P3475" s="14" t="n"/>
      <c r="Q3475" s="15">
        <f>IF(N3475="Sí",0,H3475)</f>
        <v/>
      </c>
      <c r="R3475" s="14">
        <f>F3475-TODAY()</f>
        <v/>
      </c>
      <c r="S3475" s="14">
        <f>IF(N3475="Sí","🟢 Pagado",IF(R3475&lt;0,"🔴 Vencido",IF(R3475&lt;=7,"🟡 Por vencer","")))</f>
        <v/>
      </c>
      <c r="T3475" s="88" t="n"/>
      <c r="U3475" s="89" t="n"/>
      <c r="V3475" s="89" t="n"/>
      <c r="W3475" s="89" t="n"/>
      <c r="X3475" s="87" t="n"/>
    </row>
    <row r="3476">
      <c r="A3476" s="13" t="n"/>
      <c r="B3476" s="14" t="n"/>
      <c r="C3476" s="14" t="n"/>
      <c r="D3476" s="14" t="n"/>
      <c r="E3476" s="13" t="n"/>
      <c r="F3476" s="13" t="n"/>
      <c r="G3476" s="14" t="n"/>
      <c r="H3476" s="15" t="n"/>
      <c r="I3476" s="15" t="n"/>
      <c r="J3476" s="40" t="n"/>
      <c r="K3476" s="15" t="n"/>
      <c r="L3476" s="15" t="n"/>
      <c r="M3476" s="15" t="n"/>
      <c r="N3476" s="14" t="n"/>
      <c r="O3476" s="13" t="n"/>
      <c r="P3476" s="14" t="n"/>
      <c r="Q3476" s="15">
        <f>IF(N3476="Sí",0,H3476)</f>
        <v/>
      </c>
      <c r="R3476" s="14">
        <f>F3476-TODAY()</f>
        <v/>
      </c>
      <c r="S3476" s="14">
        <f>IF(N3476="Sí","🟢 Pagado",IF(R3476&lt;0,"🔴 Vencido",IF(R3476&lt;=7,"🟡 Por vencer","")))</f>
        <v/>
      </c>
      <c r="T3476" s="88" t="n"/>
      <c r="U3476" s="89" t="n"/>
      <c r="V3476" s="89" t="n"/>
      <c r="W3476" s="89" t="n"/>
      <c r="X3476" s="87" t="n"/>
    </row>
    <row r="3477">
      <c r="A3477" s="13" t="n"/>
      <c r="B3477" s="14" t="n"/>
      <c r="C3477" s="14" t="n"/>
      <c r="D3477" s="14" t="n"/>
      <c r="E3477" s="13" t="n"/>
      <c r="F3477" s="13" t="n"/>
      <c r="G3477" s="14" t="n"/>
      <c r="H3477" s="15" t="n"/>
      <c r="I3477" s="15" t="n"/>
      <c r="J3477" s="40" t="n"/>
      <c r="K3477" s="15" t="n"/>
      <c r="L3477" s="15" t="n"/>
      <c r="M3477" s="15" t="n"/>
      <c r="N3477" s="14" t="n"/>
      <c r="O3477" s="13" t="n"/>
      <c r="P3477" s="14" t="n"/>
      <c r="Q3477" s="15">
        <f>IF(N3477="Sí",0,H3477)</f>
        <v/>
      </c>
      <c r="R3477" s="14">
        <f>F3477-TODAY()</f>
        <v/>
      </c>
      <c r="S3477" s="14">
        <f>IF(N3477="Sí","🟢 Pagado",IF(R3477&lt;0,"🔴 Vencido",IF(R3477&lt;=7,"🟡 Por vencer","")))</f>
        <v/>
      </c>
      <c r="T3477" s="88" t="n"/>
      <c r="U3477" s="89" t="n"/>
      <c r="V3477" s="89" t="n"/>
      <c r="W3477" s="89" t="n"/>
      <c r="X3477" s="87" t="n"/>
    </row>
    <row r="3478">
      <c r="A3478" s="13" t="n"/>
      <c r="B3478" s="14" t="n"/>
      <c r="C3478" s="14" t="n"/>
      <c r="D3478" s="14" t="n"/>
      <c r="E3478" s="13" t="n"/>
      <c r="F3478" s="13" t="n"/>
      <c r="G3478" s="14" t="n"/>
      <c r="H3478" s="15" t="n"/>
      <c r="I3478" s="15" t="n"/>
      <c r="J3478" s="40" t="n"/>
      <c r="K3478" s="15" t="n"/>
      <c r="L3478" s="15" t="n"/>
      <c r="M3478" s="15" t="n"/>
      <c r="N3478" s="14" t="n"/>
      <c r="O3478" s="13" t="n"/>
      <c r="P3478" s="14" t="n"/>
      <c r="Q3478" s="15">
        <f>IF(N3478="Sí",0,H3478)</f>
        <v/>
      </c>
      <c r="R3478" s="14">
        <f>F3478-TODAY()</f>
        <v/>
      </c>
      <c r="S3478" s="14">
        <f>IF(N3478="Sí","🟢 Pagado",IF(R3478&lt;0,"🔴 Vencido",IF(R3478&lt;=7,"🟡 Por vencer","")))</f>
        <v/>
      </c>
      <c r="T3478" s="88" t="n"/>
      <c r="U3478" s="89" t="n"/>
      <c r="V3478" s="89" t="n"/>
      <c r="W3478" s="89" t="n"/>
      <c r="X3478" s="87" t="n"/>
    </row>
    <row r="3479">
      <c r="A3479" s="13" t="n"/>
      <c r="B3479" s="14" t="n"/>
      <c r="C3479" s="14" t="n"/>
      <c r="D3479" s="14" t="n"/>
      <c r="E3479" s="13" t="n"/>
      <c r="F3479" s="13" t="n"/>
      <c r="G3479" s="14" t="n"/>
      <c r="H3479" s="15" t="n"/>
      <c r="I3479" s="15" t="n"/>
      <c r="J3479" s="40" t="n"/>
      <c r="K3479" s="15" t="n"/>
      <c r="L3479" s="15" t="n"/>
      <c r="M3479" s="15" t="n"/>
      <c r="N3479" s="14" t="n"/>
      <c r="O3479" s="13" t="n"/>
      <c r="P3479" s="14" t="n"/>
      <c r="Q3479" s="15">
        <f>IF(N3479="Sí",0,H3479)</f>
        <v/>
      </c>
      <c r="R3479" s="14">
        <f>F3479-TODAY()</f>
        <v/>
      </c>
      <c r="S3479" s="14">
        <f>IF(N3479="Sí","🟢 Pagado",IF(R3479&lt;0,"🔴 Vencido",IF(R3479&lt;=7,"🟡 Por vencer","")))</f>
        <v/>
      </c>
      <c r="T3479" s="88" t="n"/>
      <c r="U3479" s="89" t="n"/>
      <c r="V3479" s="89" t="n"/>
      <c r="W3479" s="89" t="n"/>
      <c r="X3479" s="87" t="n"/>
    </row>
    <row r="3480">
      <c r="A3480" s="13" t="n"/>
      <c r="B3480" s="14" t="n"/>
      <c r="C3480" s="14" t="n"/>
      <c r="D3480" s="14" t="n"/>
      <c r="E3480" s="13" t="n"/>
      <c r="F3480" s="13" t="n"/>
      <c r="G3480" s="14" t="n"/>
      <c r="H3480" s="15" t="n"/>
      <c r="I3480" s="15" t="n"/>
      <c r="J3480" s="40" t="n"/>
      <c r="K3480" s="15" t="n"/>
      <c r="L3480" s="15" t="n"/>
      <c r="M3480" s="15" t="n"/>
      <c r="N3480" s="14" t="n"/>
      <c r="O3480" s="13" t="n"/>
      <c r="P3480" s="14" t="n"/>
      <c r="Q3480" s="15">
        <f>IF(N3480="Sí",0,H3480)</f>
        <v/>
      </c>
      <c r="R3480" s="14">
        <f>F3480-TODAY()</f>
        <v/>
      </c>
      <c r="S3480" s="14">
        <f>IF(N3480="Sí","🟢 Pagado",IF(R3480&lt;0,"🔴 Vencido",IF(R3480&lt;=7,"🟡 Por vencer","")))</f>
        <v/>
      </c>
      <c r="T3480" s="88" t="n"/>
      <c r="U3480" s="89" t="n"/>
      <c r="V3480" s="89" t="n"/>
      <c r="W3480" s="89" t="n"/>
      <c r="X3480" s="87" t="n"/>
    </row>
    <row r="3481">
      <c r="A3481" s="13" t="n"/>
      <c r="B3481" s="14" t="n"/>
      <c r="C3481" s="14" t="n"/>
      <c r="D3481" s="14" t="n"/>
      <c r="E3481" s="13" t="n"/>
      <c r="F3481" s="13" t="n"/>
      <c r="G3481" s="14" t="n"/>
      <c r="H3481" s="15" t="n"/>
      <c r="I3481" s="15" t="n"/>
      <c r="J3481" s="40" t="n"/>
      <c r="K3481" s="15" t="n"/>
      <c r="L3481" s="15" t="n"/>
      <c r="M3481" s="15" t="n"/>
      <c r="N3481" s="14" t="n"/>
      <c r="O3481" s="13" t="n"/>
      <c r="P3481" s="14" t="n"/>
      <c r="Q3481" s="15">
        <f>IF(N3481="Sí",0,H3481)</f>
        <v/>
      </c>
      <c r="R3481" s="14">
        <f>F3481-TODAY()</f>
        <v/>
      </c>
      <c r="S3481" s="14">
        <f>IF(N3481="Sí","🟢 Pagado",IF(R3481&lt;0,"🔴 Vencido",IF(R3481&lt;=7,"🟡 Por vencer","")))</f>
        <v/>
      </c>
      <c r="T3481" s="88" t="n"/>
      <c r="U3481" s="89" t="n"/>
      <c r="V3481" s="89" t="n"/>
      <c r="W3481" s="89" t="n"/>
      <c r="X3481" s="87" t="n"/>
    </row>
    <row r="3482">
      <c r="A3482" s="13" t="n"/>
      <c r="B3482" s="14" t="n"/>
      <c r="C3482" s="14" t="n"/>
      <c r="D3482" s="14" t="n"/>
      <c r="E3482" s="13" t="n"/>
      <c r="F3482" s="13" t="n"/>
      <c r="G3482" s="14" t="n"/>
      <c r="H3482" s="15" t="n"/>
      <c r="I3482" s="15" t="n"/>
      <c r="J3482" s="40" t="n"/>
      <c r="K3482" s="15" t="n"/>
      <c r="L3482" s="15" t="n"/>
      <c r="M3482" s="15" t="n"/>
      <c r="N3482" s="14" t="n"/>
      <c r="O3482" s="13" t="n"/>
      <c r="P3482" s="14" t="n"/>
      <c r="Q3482" s="15">
        <f>IF(N3482="Sí",0,H3482)</f>
        <v/>
      </c>
      <c r="R3482" s="14">
        <f>F3482-TODAY()</f>
        <v/>
      </c>
      <c r="S3482" s="14">
        <f>IF(N3482="Sí","🟢 Pagado",IF(R3482&lt;0,"🔴 Vencido",IF(R3482&lt;=7,"🟡 Por vencer","")))</f>
        <v/>
      </c>
      <c r="T3482" s="88" t="n"/>
      <c r="U3482" s="89" t="n"/>
      <c r="V3482" s="89" t="n"/>
      <c r="W3482" s="89" t="n"/>
      <c r="X3482" s="87" t="n"/>
    </row>
    <row r="3483">
      <c r="A3483" s="13" t="n"/>
      <c r="B3483" s="14" t="n"/>
      <c r="C3483" s="14" t="n"/>
      <c r="D3483" s="14" t="n"/>
      <c r="E3483" s="13" t="n"/>
      <c r="F3483" s="13" t="n"/>
      <c r="G3483" s="14" t="n"/>
      <c r="H3483" s="15" t="n"/>
      <c r="I3483" s="15" t="n"/>
      <c r="J3483" s="40" t="n"/>
      <c r="K3483" s="15" t="n"/>
      <c r="L3483" s="15" t="n"/>
      <c r="M3483" s="15" t="n"/>
      <c r="N3483" s="14" t="n"/>
      <c r="O3483" s="13" t="n"/>
      <c r="P3483" s="14" t="n"/>
      <c r="Q3483" s="15">
        <f>IF(N3483="Sí",0,H3483)</f>
        <v/>
      </c>
      <c r="R3483" s="14">
        <f>F3483-TODAY()</f>
        <v/>
      </c>
      <c r="S3483" s="14">
        <f>IF(N3483="Sí","🟢 Pagado",IF(R3483&lt;0,"🔴 Vencido",IF(R3483&lt;=7,"🟡 Por vencer","")))</f>
        <v/>
      </c>
      <c r="T3483" s="88" t="n"/>
      <c r="U3483" s="89" t="n"/>
      <c r="V3483" s="89" t="n"/>
      <c r="W3483" s="89" t="n"/>
      <c r="X3483" s="87" t="n"/>
    </row>
    <row r="3484">
      <c r="A3484" s="13" t="n"/>
      <c r="B3484" s="14" t="n"/>
      <c r="C3484" s="14" t="n"/>
      <c r="D3484" s="14" t="n"/>
      <c r="E3484" s="13" t="n"/>
      <c r="F3484" s="13" t="n"/>
      <c r="G3484" s="14" t="n"/>
      <c r="H3484" s="15" t="n"/>
      <c r="I3484" s="15" t="n"/>
      <c r="J3484" s="40" t="n"/>
      <c r="K3484" s="15" t="n"/>
      <c r="L3484" s="15" t="n"/>
      <c r="M3484" s="15" t="n"/>
      <c r="N3484" s="14" t="n"/>
      <c r="O3484" s="13" t="n"/>
      <c r="P3484" s="14" t="n"/>
      <c r="Q3484" s="15">
        <f>IF(N3484="Sí",0,H3484)</f>
        <v/>
      </c>
      <c r="R3484" s="14">
        <f>F3484-TODAY()</f>
        <v/>
      </c>
      <c r="S3484" s="14">
        <f>IF(N3484="Sí","🟢 Pagado",IF(R3484&lt;0,"🔴 Vencido",IF(R3484&lt;=7,"🟡 Por vencer","")))</f>
        <v/>
      </c>
      <c r="T3484" s="88" t="n"/>
      <c r="U3484" s="89" t="n"/>
      <c r="V3484" s="89" t="n"/>
      <c r="W3484" s="89" t="n"/>
      <c r="X3484" s="87" t="n"/>
    </row>
    <row r="3485">
      <c r="A3485" s="13" t="n"/>
      <c r="B3485" s="14" t="n"/>
      <c r="C3485" s="14" t="n"/>
      <c r="D3485" s="14" t="n"/>
      <c r="E3485" s="13" t="n"/>
      <c r="F3485" s="13" t="n"/>
      <c r="G3485" s="14" t="n"/>
      <c r="H3485" s="15" t="n"/>
      <c r="I3485" s="15" t="n"/>
      <c r="J3485" s="40" t="n"/>
      <c r="K3485" s="15" t="n"/>
      <c r="L3485" s="15" t="n"/>
      <c r="M3485" s="15" t="n"/>
      <c r="N3485" s="14" t="n"/>
      <c r="O3485" s="13" t="n"/>
      <c r="P3485" s="14" t="n"/>
      <c r="Q3485" s="15">
        <f>IF(N3485="Sí",0,H3485)</f>
        <v/>
      </c>
      <c r="R3485" s="14">
        <f>F3485-TODAY()</f>
        <v/>
      </c>
      <c r="S3485" s="14">
        <f>IF(N3485="Sí","🟢 Pagado",IF(R3485&lt;0,"🔴 Vencido",IF(R3485&lt;=7,"🟡 Por vencer","")))</f>
        <v/>
      </c>
      <c r="T3485" s="88" t="n"/>
      <c r="U3485" s="89" t="n"/>
      <c r="V3485" s="89" t="n"/>
      <c r="W3485" s="89" t="n"/>
      <c r="X3485" s="87" t="n"/>
    </row>
    <row r="3486">
      <c r="A3486" s="13" t="n"/>
      <c r="B3486" s="14" t="n"/>
      <c r="C3486" s="14" t="n"/>
      <c r="D3486" s="14" t="n"/>
      <c r="E3486" s="13" t="n"/>
      <c r="F3486" s="13" t="n"/>
      <c r="G3486" s="14" t="n"/>
      <c r="H3486" s="15" t="n"/>
      <c r="I3486" s="15" t="n"/>
      <c r="J3486" s="40" t="n"/>
      <c r="K3486" s="15" t="n"/>
      <c r="L3486" s="15" t="n"/>
      <c r="M3486" s="15" t="n"/>
      <c r="N3486" s="14" t="n"/>
      <c r="O3486" s="13" t="n"/>
      <c r="P3486" s="14" t="n"/>
      <c r="Q3486" s="15">
        <f>IF(N3486="Sí",0,H3486)</f>
        <v/>
      </c>
      <c r="R3486" s="14">
        <f>F3486-TODAY()</f>
        <v/>
      </c>
      <c r="S3486" s="14">
        <f>IF(N3486="Sí","🟢 Pagado",IF(R3486&lt;0,"🔴 Vencido",IF(R3486&lt;=7,"🟡 Por vencer","")))</f>
        <v/>
      </c>
      <c r="T3486" s="88" t="n"/>
      <c r="U3486" s="89" t="n"/>
      <c r="V3486" s="89" t="n"/>
      <c r="W3486" s="89" t="n"/>
      <c r="X3486" s="87" t="n"/>
    </row>
    <row r="3487">
      <c r="A3487" s="13" t="n"/>
      <c r="B3487" s="14" t="n"/>
      <c r="C3487" s="14" t="n"/>
      <c r="D3487" s="14" t="n"/>
      <c r="E3487" s="13" t="n"/>
      <c r="F3487" s="13" t="n"/>
      <c r="G3487" s="14" t="n"/>
      <c r="H3487" s="15" t="n"/>
      <c r="I3487" s="15" t="n"/>
      <c r="J3487" s="40" t="n"/>
      <c r="K3487" s="15" t="n"/>
      <c r="L3487" s="15" t="n"/>
      <c r="M3487" s="15" t="n"/>
      <c r="N3487" s="14" t="n"/>
      <c r="O3487" s="13" t="n"/>
      <c r="P3487" s="14" t="n"/>
      <c r="Q3487" s="15">
        <f>IF(N3487="Sí",0,H3487)</f>
        <v/>
      </c>
      <c r="R3487" s="14">
        <f>F3487-TODAY()</f>
        <v/>
      </c>
      <c r="S3487" s="14">
        <f>IF(N3487="Sí","🟢 Pagado",IF(R3487&lt;0,"🔴 Vencido",IF(R3487&lt;=7,"🟡 Por vencer","")))</f>
        <v/>
      </c>
      <c r="T3487" s="88" t="n"/>
      <c r="U3487" s="89" t="n"/>
      <c r="V3487" s="89" t="n"/>
      <c r="W3487" s="89" t="n"/>
      <c r="X3487" s="87" t="n"/>
    </row>
    <row r="3488">
      <c r="A3488" s="13" t="n"/>
      <c r="B3488" s="14" t="n"/>
      <c r="C3488" s="14" t="n"/>
      <c r="D3488" s="14" t="n"/>
      <c r="E3488" s="13" t="n"/>
      <c r="F3488" s="13" t="n"/>
      <c r="G3488" s="14" t="n"/>
      <c r="H3488" s="15" t="n"/>
      <c r="I3488" s="15" t="n"/>
      <c r="J3488" s="40" t="n"/>
      <c r="K3488" s="15" t="n"/>
      <c r="L3488" s="15" t="n"/>
      <c r="M3488" s="15" t="n"/>
      <c r="N3488" s="14" t="n"/>
      <c r="O3488" s="13" t="n"/>
      <c r="P3488" s="14" t="n"/>
      <c r="Q3488" s="15">
        <f>IF(N3488="Sí",0,H3488)</f>
        <v/>
      </c>
      <c r="R3488" s="14">
        <f>F3488-TODAY()</f>
        <v/>
      </c>
      <c r="S3488" s="14">
        <f>IF(N3488="Sí","🟢 Pagado",IF(R3488&lt;0,"🔴 Vencido",IF(R3488&lt;=7,"🟡 Por vencer","")))</f>
        <v/>
      </c>
      <c r="T3488" s="88" t="n"/>
      <c r="U3488" s="89" t="n"/>
      <c r="V3488" s="89" t="n"/>
      <c r="W3488" s="89" t="n"/>
      <c r="X3488" s="87" t="n"/>
    </row>
    <row r="3489">
      <c r="A3489" s="13" t="n"/>
      <c r="B3489" s="14" t="n"/>
      <c r="C3489" s="14" t="n"/>
      <c r="D3489" s="14" t="n"/>
      <c r="E3489" s="13" t="n"/>
      <c r="F3489" s="13" t="n"/>
      <c r="G3489" s="14" t="n"/>
      <c r="H3489" s="15" t="n"/>
      <c r="I3489" s="15" t="n"/>
      <c r="J3489" s="40" t="n"/>
      <c r="K3489" s="15" t="n"/>
      <c r="L3489" s="15" t="n"/>
      <c r="M3489" s="15" t="n"/>
      <c r="N3489" s="14" t="n"/>
      <c r="O3489" s="13" t="n"/>
      <c r="P3489" s="14" t="n"/>
      <c r="Q3489" s="15">
        <f>IF(N3489="Sí",0,H3489)</f>
        <v/>
      </c>
      <c r="R3489" s="14">
        <f>F3489-TODAY()</f>
        <v/>
      </c>
      <c r="S3489" s="14">
        <f>IF(N3489="Sí","🟢 Pagado",IF(R3489&lt;0,"🔴 Vencido",IF(R3489&lt;=7,"🟡 Por vencer","")))</f>
        <v/>
      </c>
      <c r="T3489" s="88" t="n"/>
      <c r="U3489" s="89" t="n"/>
      <c r="V3489" s="89" t="n"/>
      <c r="W3489" s="89" t="n"/>
      <c r="X3489" s="87" t="n"/>
    </row>
    <row r="3490">
      <c r="A3490" s="13" t="n"/>
      <c r="B3490" s="14" t="n"/>
      <c r="C3490" s="14" t="n"/>
      <c r="D3490" s="14" t="n"/>
      <c r="E3490" s="13" t="n"/>
      <c r="F3490" s="13" t="n"/>
      <c r="G3490" s="14" t="n"/>
      <c r="H3490" s="15" t="n"/>
      <c r="I3490" s="15" t="n"/>
      <c r="J3490" s="40" t="n"/>
      <c r="K3490" s="15" t="n"/>
      <c r="L3490" s="15" t="n"/>
      <c r="M3490" s="15" t="n"/>
      <c r="N3490" s="14" t="n"/>
      <c r="O3490" s="13" t="n"/>
      <c r="P3490" s="14" t="n"/>
      <c r="Q3490" s="15">
        <f>IF(N3490="Sí",0,H3490)</f>
        <v/>
      </c>
      <c r="R3490" s="14">
        <f>F3490-TODAY()</f>
        <v/>
      </c>
      <c r="S3490" s="14">
        <f>IF(N3490="Sí","🟢 Pagado",IF(R3490&lt;0,"🔴 Vencido",IF(R3490&lt;=7,"🟡 Por vencer","")))</f>
        <v/>
      </c>
      <c r="T3490" s="88" t="n"/>
      <c r="U3490" s="89" t="n"/>
      <c r="V3490" s="89" t="n"/>
      <c r="W3490" s="89" t="n"/>
      <c r="X3490" s="87" t="n"/>
    </row>
    <row r="3491">
      <c r="A3491" s="13" t="n"/>
      <c r="B3491" s="14" t="n"/>
      <c r="C3491" s="14" t="n"/>
      <c r="D3491" s="14" t="n"/>
      <c r="E3491" s="13" t="n"/>
      <c r="F3491" s="13" t="n"/>
      <c r="G3491" s="14" t="n"/>
      <c r="H3491" s="15" t="n"/>
      <c r="I3491" s="15" t="n"/>
      <c r="J3491" s="40" t="n"/>
      <c r="K3491" s="15" t="n"/>
      <c r="L3491" s="15" t="n"/>
      <c r="M3491" s="15" t="n"/>
      <c r="N3491" s="14" t="n"/>
      <c r="O3491" s="13" t="n"/>
      <c r="P3491" s="14" t="n"/>
      <c r="Q3491" s="15">
        <f>IF(N3491="Sí",0,H3491)</f>
        <v/>
      </c>
      <c r="R3491" s="14">
        <f>F3491-TODAY()</f>
        <v/>
      </c>
      <c r="S3491" s="14">
        <f>IF(N3491="Sí","🟢 Pagado",IF(R3491&lt;0,"🔴 Vencido",IF(R3491&lt;=7,"🟡 Por vencer","")))</f>
        <v/>
      </c>
      <c r="T3491" s="88" t="n"/>
      <c r="U3491" s="89" t="n"/>
      <c r="V3491" s="89" t="n"/>
      <c r="W3491" s="89" t="n"/>
      <c r="X3491" s="87" t="n"/>
    </row>
    <row r="3492">
      <c r="A3492" s="13" t="n"/>
      <c r="B3492" s="14" t="n"/>
      <c r="C3492" s="14" t="n"/>
      <c r="D3492" s="14" t="n"/>
      <c r="E3492" s="13" t="n"/>
      <c r="F3492" s="13" t="n"/>
      <c r="G3492" s="14" t="n"/>
      <c r="H3492" s="15" t="n"/>
      <c r="I3492" s="15" t="n"/>
      <c r="J3492" s="40" t="n"/>
      <c r="K3492" s="15" t="n"/>
      <c r="L3492" s="15" t="n"/>
      <c r="M3492" s="15" t="n"/>
      <c r="N3492" s="14" t="n"/>
      <c r="O3492" s="13" t="n"/>
      <c r="P3492" s="14" t="n"/>
      <c r="Q3492" s="15">
        <f>IF(N3492="Sí",0,H3492)</f>
        <v/>
      </c>
      <c r="R3492" s="14">
        <f>F3492-TODAY()</f>
        <v/>
      </c>
      <c r="S3492" s="14">
        <f>IF(N3492="Sí","🟢 Pagado",IF(R3492&lt;0,"🔴 Vencido",IF(R3492&lt;=7,"🟡 Por vencer","")))</f>
        <v/>
      </c>
      <c r="T3492" s="88" t="n"/>
      <c r="U3492" s="89" t="n"/>
      <c r="V3492" s="89" t="n"/>
      <c r="W3492" s="89" t="n"/>
      <c r="X3492" s="87" t="n"/>
    </row>
    <row r="3493">
      <c r="A3493" s="13" t="n"/>
      <c r="B3493" s="14" t="n"/>
      <c r="C3493" s="14" t="n"/>
      <c r="D3493" s="14" t="n"/>
      <c r="E3493" s="13" t="n"/>
      <c r="F3493" s="13" t="n"/>
      <c r="G3493" s="14" t="n"/>
      <c r="H3493" s="15" t="n"/>
      <c r="I3493" s="15" t="n"/>
      <c r="J3493" s="40" t="n"/>
      <c r="K3493" s="15" t="n"/>
      <c r="L3493" s="15" t="n"/>
      <c r="M3493" s="15" t="n"/>
      <c r="N3493" s="14" t="n"/>
      <c r="O3493" s="13" t="n"/>
      <c r="P3493" s="14" t="n"/>
      <c r="Q3493" s="15">
        <f>IF(N3493="Sí",0,H3493)</f>
        <v/>
      </c>
      <c r="R3493" s="14">
        <f>F3493-TODAY()</f>
        <v/>
      </c>
      <c r="S3493" s="14">
        <f>IF(N3493="Sí","🟢 Pagado",IF(R3493&lt;0,"🔴 Vencido",IF(R3493&lt;=7,"🟡 Por vencer","")))</f>
        <v/>
      </c>
      <c r="T3493" s="88" t="n"/>
      <c r="U3493" s="89" t="n"/>
      <c r="V3493" s="89" t="n"/>
      <c r="W3493" s="89" t="n"/>
      <c r="X3493" s="87" t="n"/>
    </row>
    <row r="3494">
      <c r="A3494" s="13" t="n"/>
      <c r="B3494" s="14" t="n"/>
      <c r="C3494" s="14" t="n"/>
      <c r="D3494" s="14" t="n"/>
      <c r="E3494" s="13" t="n"/>
      <c r="F3494" s="13" t="n"/>
      <c r="G3494" s="14" t="n"/>
      <c r="H3494" s="15" t="n"/>
      <c r="I3494" s="15" t="n"/>
      <c r="J3494" s="40" t="n"/>
      <c r="K3494" s="15" t="n"/>
      <c r="L3494" s="15" t="n"/>
      <c r="M3494" s="15" t="n"/>
      <c r="N3494" s="14" t="n"/>
      <c r="O3494" s="13" t="n"/>
      <c r="P3494" s="14" t="n"/>
      <c r="Q3494" s="15">
        <f>IF(N3494="Sí",0,H3494)</f>
        <v/>
      </c>
      <c r="R3494" s="14">
        <f>F3494-TODAY()</f>
        <v/>
      </c>
      <c r="S3494" s="14">
        <f>IF(N3494="Sí","🟢 Pagado",IF(R3494&lt;0,"🔴 Vencido",IF(R3494&lt;=7,"🟡 Por vencer","")))</f>
        <v/>
      </c>
      <c r="T3494" s="88" t="n"/>
      <c r="U3494" s="89" t="n"/>
      <c r="V3494" s="89" t="n"/>
      <c r="W3494" s="89" t="n"/>
      <c r="X3494" s="87" t="n"/>
    </row>
    <row r="3495">
      <c r="A3495" s="13" t="n"/>
      <c r="B3495" s="14" t="n"/>
      <c r="C3495" s="14" t="n"/>
      <c r="D3495" s="14" t="n"/>
      <c r="E3495" s="13" t="n"/>
      <c r="F3495" s="13" t="n"/>
      <c r="G3495" s="14" t="n"/>
      <c r="H3495" s="15" t="n"/>
      <c r="I3495" s="15" t="n"/>
      <c r="J3495" s="40" t="n"/>
      <c r="K3495" s="15" t="n"/>
      <c r="L3495" s="15" t="n"/>
      <c r="M3495" s="15" t="n"/>
      <c r="N3495" s="14" t="n"/>
      <c r="O3495" s="13" t="n"/>
      <c r="P3495" s="14" t="n"/>
      <c r="Q3495" s="15">
        <f>IF(N3495="Sí",0,H3495)</f>
        <v/>
      </c>
      <c r="R3495" s="14">
        <f>F3495-TODAY()</f>
        <v/>
      </c>
      <c r="S3495" s="14">
        <f>IF(N3495="Sí","🟢 Pagado",IF(R3495&lt;0,"🔴 Vencido",IF(R3495&lt;=7,"🟡 Por vencer","")))</f>
        <v/>
      </c>
      <c r="T3495" s="88" t="n"/>
      <c r="U3495" s="89" t="n"/>
      <c r="V3495" s="89" t="n"/>
      <c r="W3495" s="89" t="n"/>
      <c r="X3495" s="87" t="n"/>
    </row>
    <row r="3496">
      <c r="A3496" s="13" t="n"/>
      <c r="B3496" s="14" t="n"/>
      <c r="C3496" s="14" t="n"/>
      <c r="D3496" s="14" t="n"/>
      <c r="E3496" s="13" t="n"/>
      <c r="F3496" s="13" t="n"/>
      <c r="G3496" s="14" t="n"/>
      <c r="H3496" s="15" t="n"/>
      <c r="I3496" s="15" t="n"/>
      <c r="J3496" s="40" t="n"/>
      <c r="K3496" s="15" t="n"/>
      <c r="L3496" s="15" t="n"/>
      <c r="M3496" s="15" t="n"/>
      <c r="N3496" s="14" t="n"/>
      <c r="O3496" s="13" t="n"/>
      <c r="P3496" s="14" t="n"/>
      <c r="Q3496" s="15">
        <f>IF(N3496="Sí",0,H3496)</f>
        <v/>
      </c>
      <c r="R3496" s="14">
        <f>F3496-TODAY()</f>
        <v/>
      </c>
      <c r="S3496" s="14">
        <f>IF(N3496="Sí","🟢 Pagado",IF(R3496&lt;0,"🔴 Vencido",IF(R3496&lt;=7,"🟡 Por vencer","")))</f>
        <v/>
      </c>
      <c r="T3496" s="88" t="n"/>
      <c r="U3496" s="89" t="n"/>
      <c r="V3496" s="89" t="n"/>
      <c r="W3496" s="89" t="n"/>
      <c r="X3496" s="87" t="n"/>
    </row>
    <row r="3497">
      <c r="A3497" s="13" t="n"/>
      <c r="B3497" s="14" t="n"/>
      <c r="C3497" s="14" t="n"/>
      <c r="D3497" s="14" t="n"/>
      <c r="E3497" s="13" t="n"/>
      <c r="F3497" s="13" t="n"/>
      <c r="G3497" s="14" t="n"/>
      <c r="H3497" s="15" t="n"/>
      <c r="I3497" s="15" t="n"/>
      <c r="J3497" s="40" t="n"/>
      <c r="K3497" s="15" t="n"/>
      <c r="L3497" s="15" t="n"/>
      <c r="M3497" s="15" t="n"/>
      <c r="N3497" s="14" t="n"/>
      <c r="O3497" s="13" t="n"/>
      <c r="P3497" s="14" t="n"/>
      <c r="Q3497" s="15">
        <f>IF(N3497="Sí",0,H3497)</f>
        <v/>
      </c>
      <c r="R3497" s="14">
        <f>F3497-TODAY()</f>
        <v/>
      </c>
      <c r="S3497" s="14">
        <f>IF(N3497="Sí","🟢 Pagado",IF(R3497&lt;0,"🔴 Vencido",IF(R3497&lt;=7,"🟡 Por vencer","")))</f>
        <v/>
      </c>
      <c r="T3497" s="88" t="n"/>
      <c r="U3497" s="89" t="n"/>
      <c r="V3497" s="89" t="n"/>
      <c r="W3497" s="89" t="n"/>
      <c r="X3497" s="87" t="n"/>
    </row>
    <row r="3498">
      <c r="A3498" s="13" t="n"/>
      <c r="B3498" s="14" t="n"/>
      <c r="C3498" s="14" t="n"/>
      <c r="D3498" s="14" t="n"/>
      <c r="E3498" s="13" t="n"/>
      <c r="F3498" s="13" t="n"/>
      <c r="G3498" s="14" t="n"/>
      <c r="H3498" s="15" t="n"/>
      <c r="I3498" s="15" t="n"/>
      <c r="J3498" s="40" t="n"/>
      <c r="K3498" s="15" t="n"/>
      <c r="L3498" s="15" t="n"/>
      <c r="M3498" s="15" t="n"/>
      <c r="N3498" s="14" t="n"/>
      <c r="O3498" s="13" t="n"/>
      <c r="P3498" s="14" t="n"/>
      <c r="Q3498" s="15">
        <f>IF(N3498="Sí",0,H3498)</f>
        <v/>
      </c>
      <c r="R3498" s="14">
        <f>F3498-TODAY()</f>
        <v/>
      </c>
      <c r="S3498" s="14">
        <f>IF(N3498="Sí","🟢 Pagado",IF(R3498&lt;0,"🔴 Vencido",IF(R3498&lt;=7,"🟡 Por vencer","")))</f>
        <v/>
      </c>
      <c r="T3498" s="88" t="n"/>
      <c r="U3498" s="89" t="n"/>
      <c r="V3498" s="89" t="n"/>
      <c r="W3498" s="89" t="n"/>
      <c r="X3498" s="87" t="n"/>
    </row>
    <row r="3499">
      <c r="A3499" s="13" t="n"/>
      <c r="B3499" s="14" t="n"/>
      <c r="C3499" s="14" t="n"/>
      <c r="D3499" s="14" t="n"/>
      <c r="E3499" s="13" t="n"/>
      <c r="F3499" s="13" t="n"/>
      <c r="G3499" s="14" t="n"/>
      <c r="H3499" s="15" t="n"/>
      <c r="I3499" s="15" t="n"/>
      <c r="J3499" s="40" t="n"/>
      <c r="K3499" s="15" t="n"/>
      <c r="L3499" s="15" t="n"/>
      <c r="M3499" s="15" t="n"/>
      <c r="N3499" s="14" t="n"/>
      <c r="O3499" s="13" t="n"/>
      <c r="P3499" s="14" t="n"/>
      <c r="Q3499" s="15">
        <f>IF(N3499="Sí",0,H3499)</f>
        <v/>
      </c>
      <c r="R3499" s="14">
        <f>F3499-TODAY()</f>
        <v/>
      </c>
      <c r="S3499" s="14">
        <f>IF(N3499="Sí","🟢 Pagado",IF(R3499&lt;0,"🔴 Vencido",IF(R3499&lt;=7,"🟡 Por vencer","")))</f>
        <v/>
      </c>
      <c r="T3499" s="88" t="n"/>
      <c r="U3499" s="89" t="n"/>
      <c r="V3499" s="89" t="n"/>
      <c r="W3499" s="89" t="n"/>
      <c r="X3499" s="87" t="n"/>
    </row>
    <row r="3500">
      <c r="A3500" s="13" t="n"/>
      <c r="B3500" s="14" t="n"/>
      <c r="C3500" s="14" t="n"/>
      <c r="D3500" s="14" t="n"/>
      <c r="E3500" s="13" t="n"/>
      <c r="F3500" s="13" t="n"/>
      <c r="G3500" s="14" t="n"/>
      <c r="H3500" s="15" t="n"/>
      <c r="I3500" s="15" t="n"/>
      <c r="J3500" s="40" t="n"/>
      <c r="K3500" s="15" t="n"/>
      <c r="L3500" s="15" t="n"/>
      <c r="M3500" s="15" t="n"/>
      <c r="N3500" s="14" t="n"/>
      <c r="O3500" s="13" t="n"/>
      <c r="P3500" s="14" t="n"/>
      <c r="Q3500" s="15">
        <f>IF(N3500="Sí",0,H3500)</f>
        <v/>
      </c>
      <c r="R3500" s="14">
        <f>F3500-TODAY()</f>
        <v/>
      </c>
      <c r="S3500" s="14">
        <f>IF(N3500="Sí","🟢 Pagado",IF(R3500&lt;0,"🔴 Vencido",IF(R3500&lt;=7,"🟡 Por vencer","")))</f>
        <v/>
      </c>
      <c r="T3500" s="88" t="n"/>
      <c r="U3500" s="89" t="n"/>
      <c r="V3500" s="89" t="n"/>
      <c r="W3500" s="89" t="n"/>
      <c r="X3500" s="87" t="n"/>
    </row>
    <row r="3501">
      <c r="A3501" s="13" t="n"/>
      <c r="B3501" s="14" t="n"/>
      <c r="C3501" s="14" t="n"/>
      <c r="D3501" s="14" t="n"/>
      <c r="E3501" s="13" t="n"/>
      <c r="F3501" s="13" t="n"/>
      <c r="G3501" s="14" t="n"/>
      <c r="H3501" s="15" t="n"/>
      <c r="I3501" s="15" t="n"/>
      <c r="J3501" s="40" t="n"/>
      <c r="K3501" s="15" t="n"/>
      <c r="L3501" s="15" t="n"/>
      <c r="M3501" s="15" t="n"/>
      <c r="N3501" s="14" t="n"/>
      <c r="O3501" s="13" t="n"/>
      <c r="P3501" s="14" t="n"/>
      <c r="Q3501" s="15">
        <f>IF(N3501="Sí",0,H3501)</f>
        <v/>
      </c>
      <c r="R3501" s="14">
        <f>F3501-TODAY()</f>
        <v/>
      </c>
      <c r="S3501" s="14">
        <f>IF(N3501="Sí","🟢 Pagado",IF(R3501&lt;0,"🔴 Vencido",IF(R3501&lt;=7,"🟡 Por vencer","")))</f>
        <v/>
      </c>
      <c r="T3501" s="88" t="n"/>
      <c r="U3501" s="89" t="n"/>
      <c r="V3501" s="89" t="n"/>
      <c r="W3501" s="89" t="n"/>
      <c r="X3501" s="87" t="n"/>
    </row>
    <row r="3502">
      <c r="A3502" s="13" t="n"/>
      <c r="B3502" s="14" t="n"/>
      <c r="C3502" s="14" t="n"/>
      <c r="D3502" s="14" t="n"/>
      <c r="E3502" s="13" t="n"/>
      <c r="F3502" s="13" t="n"/>
      <c r="G3502" s="14" t="n"/>
      <c r="H3502" s="15" t="n"/>
      <c r="I3502" s="15" t="n"/>
      <c r="J3502" s="40" t="n"/>
      <c r="K3502" s="15" t="n"/>
      <c r="L3502" s="15" t="n"/>
      <c r="M3502" s="15" t="n"/>
      <c r="N3502" s="14" t="n"/>
      <c r="O3502" s="13" t="n"/>
      <c r="P3502" s="14" t="n"/>
      <c r="Q3502" s="15">
        <f>IF(N3502="Sí",0,H3502)</f>
        <v/>
      </c>
      <c r="R3502" s="14">
        <f>F3502-TODAY()</f>
        <v/>
      </c>
      <c r="S3502" s="14">
        <f>IF(N3502="Sí","🟢 Pagado",IF(R3502&lt;0,"🔴 Vencido",IF(R3502&lt;=7,"🟡 Por vencer","")))</f>
        <v/>
      </c>
      <c r="T3502" s="88" t="n"/>
      <c r="U3502" s="89" t="n"/>
      <c r="V3502" s="89" t="n"/>
      <c r="W3502" s="89" t="n"/>
      <c r="X3502" s="87" t="n"/>
    </row>
    <row r="3503">
      <c r="A3503" s="13" t="n"/>
      <c r="B3503" s="14" t="n"/>
      <c r="C3503" s="14" t="n"/>
      <c r="D3503" s="14" t="n"/>
      <c r="E3503" s="13" t="n"/>
      <c r="F3503" s="13" t="n"/>
      <c r="G3503" s="14" t="n"/>
      <c r="H3503" s="15" t="n"/>
      <c r="I3503" s="15" t="n"/>
      <c r="J3503" s="40" t="n"/>
      <c r="K3503" s="15" t="n"/>
      <c r="L3503" s="15" t="n"/>
      <c r="M3503" s="15" t="n"/>
      <c r="N3503" s="14" t="n"/>
      <c r="O3503" s="13" t="n"/>
      <c r="P3503" s="14" t="n"/>
      <c r="Q3503" s="15">
        <f>IF(N3503="Sí",0,H3503)</f>
        <v/>
      </c>
      <c r="R3503" s="14">
        <f>F3503-TODAY()</f>
        <v/>
      </c>
      <c r="S3503" s="14">
        <f>IF(N3503="Sí","🟢 Pagado",IF(R3503&lt;0,"🔴 Vencido",IF(R3503&lt;=7,"🟡 Por vencer","")))</f>
        <v/>
      </c>
      <c r="T3503" s="88" t="n"/>
      <c r="U3503" s="89" t="n"/>
      <c r="V3503" s="89" t="n"/>
      <c r="W3503" s="89" t="n"/>
      <c r="X3503" s="87" t="n"/>
    </row>
    <row r="3504">
      <c r="A3504" s="13" t="n"/>
      <c r="B3504" s="14" t="n"/>
      <c r="C3504" s="14" t="n"/>
      <c r="D3504" s="14" t="n"/>
      <c r="E3504" s="13" t="n"/>
      <c r="F3504" s="13" t="n"/>
      <c r="G3504" s="14" t="n"/>
      <c r="H3504" s="15" t="n"/>
      <c r="I3504" s="15" t="n"/>
      <c r="J3504" s="40" t="n"/>
      <c r="K3504" s="15" t="n"/>
      <c r="L3504" s="15" t="n"/>
      <c r="M3504" s="15" t="n"/>
      <c r="N3504" s="14" t="n"/>
      <c r="O3504" s="13" t="n"/>
      <c r="P3504" s="14" t="n"/>
      <c r="Q3504" s="15">
        <f>IF(N3504="Sí",0,H3504)</f>
        <v/>
      </c>
      <c r="R3504" s="14">
        <f>F3504-TODAY()</f>
        <v/>
      </c>
      <c r="S3504" s="14">
        <f>IF(N3504="Sí","🟢 Pagado",IF(R3504&lt;0,"🔴 Vencido",IF(R3504&lt;=7,"🟡 Por vencer","")))</f>
        <v/>
      </c>
      <c r="T3504" s="88" t="n"/>
      <c r="U3504" s="89" t="n"/>
      <c r="V3504" s="89" t="n"/>
      <c r="W3504" s="89" t="n"/>
      <c r="X3504" s="87" t="n"/>
    </row>
    <row r="3505">
      <c r="A3505" s="13" t="n"/>
      <c r="B3505" s="14" t="n"/>
      <c r="C3505" s="14" t="n"/>
      <c r="D3505" s="14" t="n"/>
      <c r="E3505" s="13" t="n"/>
      <c r="F3505" s="13" t="n"/>
      <c r="G3505" s="14" t="n"/>
      <c r="H3505" s="15" t="n"/>
      <c r="I3505" s="15" t="n"/>
      <c r="J3505" s="40" t="n"/>
      <c r="K3505" s="15" t="n"/>
      <c r="L3505" s="15" t="n"/>
      <c r="M3505" s="15" t="n"/>
      <c r="N3505" s="14" t="n"/>
      <c r="O3505" s="13" t="n"/>
      <c r="P3505" s="14" t="n"/>
      <c r="Q3505" s="15">
        <f>IF(N3505="Sí",0,H3505)</f>
        <v/>
      </c>
      <c r="R3505" s="14">
        <f>F3505-TODAY()</f>
        <v/>
      </c>
      <c r="S3505" s="14">
        <f>IF(N3505="Sí","🟢 Pagado",IF(R3505&lt;0,"🔴 Vencido",IF(R3505&lt;=7,"🟡 Por vencer","")))</f>
        <v/>
      </c>
      <c r="T3505" s="88" t="n"/>
      <c r="U3505" s="89" t="n"/>
      <c r="V3505" s="89" t="n"/>
      <c r="W3505" s="89" t="n"/>
      <c r="X3505" s="87" t="n"/>
    </row>
    <row r="3506">
      <c r="A3506" s="13" t="n"/>
      <c r="B3506" s="14" t="n"/>
      <c r="C3506" s="14" t="n"/>
      <c r="D3506" s="14" t="n"/>
      <c r="E3506" s="13" t="n"/>
      <c r="F3506" s="13" t="n"/>
      <c r="G3506" s="14" t="n"/>
      <c r="H3506" s="15" t="n"/>
      <c r="I3506" s="15" t="n"/>
      <c r="J3506" s="40" t="n"/>
      <c r="K3506" s="15" t="n"/>
      <c r="L3506" s="15" t="n"/>
      <c r="M3506" s="15" t="n"/>
      <c r="N3506" s="14" t="n"/>
      <c r="O3506" s="13" t="n"/>
      <c r="P3506" s="14" t="n"/>
      <c r="Q3506" s="15">
        <f>IF(N3506="Sí",0,H3506)</f>
        <v/>
      </c>
      <c r="R3506" s="14">
        <f>F3506-TODAY()</f>
        <v/>
      </c>
      <c r="S3506" s="14">
        <f>IF(N3506="Sí","🟢 Pagado",IF(R3506&lt;0,"🔴 Vencido",IF(R3506&lt;=7,"🟡 Por vencer","")))</f>
        <v/>
      </c>
      <c r="T3506" s="88" t="n"/>
      <c r="U3506" s="89" t="n"/>
      <c r="V3506" s="89" t="n"/>
      <c r="W3506" s="89" t="n"/>
      <c r="X3506" s="87" t="n"/>
    </row>
    <row r="3507">
      <c r="A3507" s="13" t="n"/>
      <c r="B3507" s="14" t="n"/>
      <c r="C3507" s="14" t="n"/>
      <c r="D3507" s="14" t="n"/>
      <c r="E3507" s="13" t="n"/>
      <c r="F3507" s="13" t="n"/>
      <c r="G3507" s="14" t="n"/>
      <c r="H3507" s="15" t="n"/>
      <c r="I3507" s="15" t="n"/>
      <c r="J3507" s="40" t="n"/>
      <c r="K3507" s="15" t="n"/>
      <c r="L3507" s="15" t="n"/>
      <c r="M3507" s="15" t="n"/>
      <c r="N3507" s="14" t="n"/>
      <c r="O3507" s="13" t="n"/>
      <c r="P3507" s="14" t="n"/>
      <c r="Q3507" s="15">
        <f>IF(N3507="Sí",0,H3507)</f>
        <v/>
      </c>
      <c r="R3507" s="14">
        <f>F3507-TODAY()</f>
        <v/>
      </c>
      <c r="S3507" s="14">
        <f>IF(N3507="Sí","🟢 Pagado",IF(R3507&lt;0,"🔴 Vencido",IF(R3507&lt;=7,"🟡 Por vencer","")))</f>
        <v/>
      </c>
      <c r="T3507" s="88" t="n"/>
      <c r="U3507" s="89" t="n"/>
      <c r="V3507" s="89" t="n"/>
      <c r="W3507" s="89" t="n"/>
      <c r="X3507" s="87" t="n"/>
    </row>
    <row r="3508">
      <c r="A3508" s="13" t="n"/>
      <c r="B3508" s="14" t="n"/>
      <c r="C3508" s="14" t="n"/>
      <c r="D3508" s="14" t="n"/>
      <c r="E3508" s="13" t="n"/>
      <c r="F3508" s="13" t="n"/>
      <c r="G3508" s="14" t="n"/>
      <c r="H3508" s="15" t="n"/>
      <c r="I3508" s="15" t="n"/>
      <c r="J3508" s="40" t="n"/>
      <c r="K3508" s="15" t="n"/>
      <c r="L3508" s="15" t="n"/>
      <c r="M3508" s="15" t="n"/>
      <c r="N3508" s="14" t="n"/>
      <c r="O3508" s="13" t="n"/>
      <c r="P3508" s="14" t="n"/>
      <c r="Q3508" s="15">
        <f>IF(N3508="Sí",0,H3508)</f>
        <v/>
      </c>
      <c r="R3508" s="14">
        <f>F3508-TODAY()</f>
        <v/>
      </c>
      <c r="S3508" s="14">
        <f>IF(N3508="Sí","🟢 Pagado",IF(R3508&lt;0,"🔴 Vencido",IF(R3508&lt;=7,"🟡 Por vencer","")))</f>
        <v/>
      </c>
      <c r="T3508" s="88" t="n"/>
      <c r="U3508" s="89" t="n"/>
      <c r="V3508" s="89" t="n"/>
      <c r="W3508" s="89" t="n"/>
      <c r="X3508" s="87" t="n"/>
    </row>
    <row r="3509">
      <c r="A3509" s="13" t="n"/>
      <c r="B3509" s="14" t="n"/>
      <c r="C3509" s="14" t="n"/>
      <c r="D3509" s="14" t="n"/>
      <c r="E3509" s="13" t="n"/>
      <c r="F3509" s="13" t="n"/>
      <c r="G3509" s="14" t="n"/>
      <c r="H3509" s="15" t="n"/>
      <c r="I3509" s="15" t="n"/>
      <c r="J3509" s="40" t="n"/>
      <c r="K3509" s="15" t="n"/>
      <c r="L3509" s="15" t="n"/>
      <c r="M3509" s="15" t="n"/>
      <c r="N3509" s="14" t="n"/>
      <c r="O3509" s="13" t="n"/>
      <c r="P3509" s="14" t="n"/>
      <c r="Q3509" s="15">
        <f>IF(N3509="Sí",0,H3509)</f>
        <v/>
      </c>
      <c r="R3509" s="14">
        <f>F3509-TODAY()</f>
        <v/>
      </c>
      <c r="S3509" s="14">
        <f>IF(N3509="Sí","🟢 Pagado",IF(R3509&lt;0,"🔴 Vencido",IF(R3509&lt;=7,"🟡 Por vencer","")))</f>
        <v/>
      </c>
      <c r="T3509" s="88" t="n"/>
      <c r="U3509" s="89" t="n"/>
      <c r="V3509" s="89" t="n"/>
      <c r="W3509" s="89" t="n"/>
      <c r="X3509" s="87" t="n"/>
    </row>
    <row r="3510">
      <c r="A3510" s="13" t="n"/>
      <c r="B3510" s="14" t="n"/>
      <c r="C3510" s="14" t="n"/>
      <c r="D3510" s="14" t="n"/>
      <c r="E3510" s="13" t="n"/>
      <c r="F3510" s="13" t="n"/>
      <c r="G3510" s="14" t="n"/>
      <c r="H3510" s="15" t="n"/>
      <c r="I3510" s="15" t="n"/>
      <c r="J3510" s="40" t="n"/>
      <c r="K3510" s="15" t="n"/>
      <c r="L3510" s="15" t="n"/>
      <c r="M3510" s="15" t="n"/>
      <c r="N3510" s="14" t="n"/>
      <c r="O3510" s="13" t="n"/>
      <c r="P3510" s="14" t="n"/>
      <c r="Q3510" s="15">
        <f>IF(N3510="Sí",0,H3510)</f>
        <v/>
      </c>
      <c r="R3510" s="14">
        <f>F3510-TODAY()</f>
        <v/>
      </c>
      <c r="S3510" s="14">
        <f>IF(N3510="Sí","🟢 Pagado",IF(R3510&lt;0,"🔴 Vencido",IF(R3510&lt;=7,"🟡 Por vencer","")))</f>
        <v/>
      </c>
      <c r="T3510" s="88" t="n"/>
      <c r="U3510" s="89" t="n"/>
      <c r="V3510" s="89" t="n"/>
      <c r="W3510" s="89" t="n"/>
      <c r="X3510" s="87" t="n"/>
    </row>
    <row r="3511">
      <c r="A3511" s="13" t="n"/>
      <c r="B3511" s="14" t="n"/>
      <c r="C3511" s="14" t="n"/>
      <c r="D3511" s="14" t="n"/>
      <c r="E3511" s="13" t="n"/>
      <c r="F3511" s="13" t="n"/>
      <c r="G3511" s="14" t="n"/>
      <c r="H3511" s="15" t="n"/>
      <c r="I3511" s="15" t="n"/>
      <c r="J3511" s="40" t="n"/>
      <c r="K3511" s="15" t="n"/>
      <c r="L3511" s="15" t="n"/>
      <c r="M3511" s="15" t="n"/>
      <c r="N3511" s="14" t="n"/>
      <c r="O3511" s="13" t="n"/>
      <c r="P3511" s="14" t="n"/>
      <c r="Q3511" s="15">
        <f>IF(N3511="Sí",0,H3511)</f>
        <v/>
      </c>
      <c r="R3511" s="14">
        <f>F3511-TODAY()</f>
        <v/>
      </c>
      <c r="S3511" s="14">
        <f>IF(N3511="Sí","🟢 Pagado",IF(R3511&lt;0,"🔴 Vencido",IF(R3511&lt;=7,"🟡 Por vencer","")))</f>
        <v/>
      </c>
      <c r="T3511" s="88" t="n"/>
      <c r="U3511" s="89" t="n"/>
      <c r="V3511" s="89" t="n"/>
      <c r="W3511" s="89" t="n"/>
      <c r="X3511" s="87" t="n"/>
    </row>
    <row r="3512">
      <c r="A3512" s="13" t="n"/>
      <c r="B3512" s="14" t="n"/>
      <c r="C3512" s="14" t="n"/>
      <c r="D3512" s="14" t="n"/>
      <c r="E3512" s="13" t="n"/>
      <c r="F3512" s="13" t="n"/>
      <c r="G3512" s="14" t="n"/>
      <c r="H3512" s="15" t="n"/>
      <c r="I3512" s="15" t="n"/>
      <c r="J3512" s="40" t="n"/>
      <c r="K3512" s="15" t="n"/>
      <c r="L3512" s="15" t="n"/>
      <c r="M3512" s="15" t="n"/>
      <c r="N3512" s="14" t="n"/>
      <c r="O3512" s="13" t="n"/>
      <c r="P3512" s="14" t="n"/>
      <c r="Q3512" s="15">
        <f>IF(N3512="Sí",0,H3512)</f>
        <v/>
      </c>
      <c r="R3512" s="14">
        <f>F3512-TODAY()</f>
        <v/>
      </c>
      <c r="S3512" s="14">
        <f>IF(N3512="Sí","🟢 Pagado",IF(R3512&lt;0,"🔴 Vencido",IF(R3512&lt;=7,"🟡 Por vencer","")))</f>
        <v/>
      </c>
      <c r="T3512" s="88" t="n"/>
      <c r="U3512" s="89" t="n"/>
      <c r="V3512" s="89" t="n"/>
      <c r="W3512" s="89" t="n"/>
      <c r="X3512" s="87" t="n"/>
    </row>
    <row r="3513">
      <c r="A3513" s="13" t="n"/>
      <c r="B3513" s="14" t="n"/>
      <c r="C3513" s="14" t="n"/>
      <c r="D3513" s="14" t="n"/>
      <c r="E3513" s="13" t="n"/>
      <c r="F3513" s="13" t="n"/>
      <c r="G3513" s="14" t="n"/>
      <c r="H3513" s="15" t="n"/>
      <c r="I3513" s="15" t="n"/>
      <c r="J3513" s="40" t="n"/>
      <c r="K3513" s="15" t="n"/>
      <c r="L3513" s="15" t="n"/>
      <c r="M3513" s="15" t="n"/>
      <c r="N3513" s="14" t="n"/>
      <c r="O3513" s="13" t="n"/>
      <c r="P3513" s="14" t="n"/>
      <c r="Q3513" s="15">
        <f>IF(N3513="Sí",0,H3513)</f>
        <v/>
      </c>
      <c r="R3513" s="14">
        <f>F3513-TODAY()</f>
        <v/>
      </c>
      <c r="S3513" s="14">
        <f>IF(N3513="Sí","🟢 Pagado",IF(R3513&lt;0,"🔴 Vencido",IF(R3513&lt;=7,"🟡 Por vencer","")))</f>
        <v/>
      </c>
      <c r="T3513" s="88" t="n"/>
      <c r="U3513" s="89" t="n"/>
      <c r="V3513" s="89" t="n"/>
      <c r="W3513" s="89" t="n"/>
      <c r="X3513" s="87" t="n"/>
    </row>
    <row r="3514">
      <c r="A3514" s="13" t="n"/>
      <c r="B3514" s="14" t="n"/>
      <c r="C3514" s="14" t="n"/>
      <c r="D3514" s="14" t="n"/>
      <c r="E3514" s="13" t="n"/>
      <c r="F3514" s="13" t="n"/>
      <c r="G3514" s="14" t="n"/>
      <c r="H3514" s="15" t="n"/>
      <c r="I3514" s="15" t="n"/>
      <c r="J3514" s="40" t="n"/>
      <c r="K3514" s="15" t="n"/>
      <c r="L3514" s="15" t="n"/>
      <c r="M3514" s="15" t="n"/>
      <c r="N3514" s="14" t="n"/>
      <c r="O3514" s="13" t="n"/>
      <c r="P3514" s="14" t="n"/>
      <c r="Q3514" s="15">
        <f>IF(N3514="Sí",0,H3514)</f>
        <v/>
      </c>
      <c r="R3514" s="14">
        <f>F3514-TODAY()</f>
        <v/>
      </c>
      <c r="S3514" s="14">
        <f>IF(N3514="Sí","🟢 Pagado",IF(R3514&lt;0,"🔴 Vencido",IF(R3514&lt;=7,"🟡 Por vencer","")))</f>
        <v/>
      </c>
      <c r="T3514" s="88" t="n"/>
      <c r="U3514" s="89" t="n"/>
      <c r="V3514" s="89" t="n"/>
      <c r="W3514" s="89" t="n"/>
      <c r="X3514" s="87" t="n"/>
    </row>
    <row r="3515">
      <c r="A3515" s="13" t="n"/>
      <c r="B3515" s="14" t="n"/>
      <c r="C3515" s="14" t="n"/>
      <c r="D3515" s="14" t="n"/>
      <c r="E3515" s="13" t="n"/>
      <c r="F3515" s="13" t="n"/>
      <c r="G3515" s="14" t="n"/>
      <c r="H3515" s="15" t="n"/>
      <c r="I3515" s="15" t="n"/>
      <c r="J3515" s="40" t="n"/>
      <c r="K3515" s="15" t="n"/>
      <c r="L3515" s="15" t="n"/>
      <c r="M3515" s="15" t="n"/>
      <c r="N3515" s="14" t="n"/>
      <c r="O3515" s="13" t="n"/>
      <c r="P3515" s="14" t="n"/>
      <c r="Q3515" s="15">
        <f>IF(N3515="Sí",0,H3515)</f>
        <v/>
      </c>
      <c r="R3515" s="14">
        <f>F3515-TODAY()</f>
        <v/>
      </c>
      <c r="S3515" s="14">
        <f>IF(N3515="Sí","🟢 Pagado",IF(R3515&lt;0,"🔴 Vencido",IF(R3515&lt;=7,"🟡 Por vencer","")))</f>
        <v/>
      </c>
      <c r="T3515" s="88" t="n"/>
      <c r="U3515" s="89" t="n"/>
      <c r="V3515" s="89" t="n"/>
      <c r="W3515" s="89" t="n"/>
      <c r="X3515" s="87" t="n"/>
    </row>
    <row r="3516">
      <c r="A3516" s="13" t="n"/>
      <c r="B3516" s="14" t="n"/>
      <c r="C3516" s="14" t="n"/>
      <c r="D3516" s="14" t="n"/>
      <c r="E3516" s="13" t="n"/>
      <c r="F3516" s="13" t="n"/>
      <c r="G3516" s="14" t="n"/>
      <c r="H3516" s="15" t="n"/>
      <c r="I3516" s="15" t="n"/>
      <c r="J3516" s="40" t="n"/>
      <c r="K3516" s="15" t="n"/>
      <c r="L3516" s="15" t="n"/>
      <c r="M3516" s="15" t="n"/>
      <c r="N3516" s="14" t="n"/>
      <c r="O3516" s="13" t="n"/>
      <c r="P3516" s="14" t="n"/>
      <c r="Q3516" s="15">
        <f>IF(N3516="Sí",0,H3516)</f>
        <v/>
      </c>
      <c r="R3516" s="14">
        <f>F3516-TODAY()</f>
        <v/>
      </c>
      <c r="S3516" s="14">
        <f>IF(N3516="Sí","🟢 Pagado",IF(R3516&lt;0,"🔴 Vencido",IF(R3516&lt;=7,"🟡 Por vencer","")))</f>
        <v/>
      </c>
      <c r="T3516" s="88" t="n"/>
      <c r="U3516" s="89" t="n"/>
      <c r="V3516" s="89" t="n"/>
      <c r="W3516" s="89" t="n"/>
      <c r="X3516" s="87" t="n"/>
    </row>
    <row r="3517">
      <c r="A3517" s="13" t="n"/>
      <c r="B3517" s="14" t="n"/>
      <c r="C3517" s="14" t="n"/>
      <c r="D3517" s="14" t="n"/>
      <c r="E3517" s="13" t="n"/>
      <c r="F3517" s="13" t="n"/>
      <c r="G3517" s="14" t="n"/>
      <c r="H3517" s="15" t="n"/>
      <c r="I3517" s="15" t="n"/>
      <c r="J3517" s="40" t="n"/>
      <c r="K3517" s="15" t="n"/>
      <c r="L3517" s="15" t="n"/>
      <c r="M3517" s="15" t="n"/>
      <c r="N3517" s="14" t="n"/>
      <c r="O3517" s="13" t="n"/>
      <c r="P3517" s="14" t="n"/>
      <c r="Q3517" s="15">
        <f>IF(N3517="Sí",0,H3517)</f>
        <v/>
      </c>
      <c r="R3517" s="14">
        <f>F3517-TODAY()</f>
        <v/>
      </c>
      <c r="S3517" s="14">
        <f>IF(N3517="Sí","🟢 Pagado",IF(R3517&lt;0,"🔴 Vencido",IF(R3517&lt;=7,"🟡 Por vencer","")))</f>
        <v/>
      </c>
      <c r="T3517" s="88" t="n"/>
      <c r="U3517" s="89" t="n"/>
      <c r="V3517" s="89" t="n"/>
      <c r="W3517" s="89" t="n"/>
      <c r="X3517" s="87" t="n"/>
    </row>
    <row r="3518">
      <c r="A3518" s="13" t="n"/>
      <c r="B3518" s="14" t="n"/>
      <c r="C3518" s="14" t="n"/>
      <c r="D3518" s="14" t="n"/>
      <c r="E3518" s="13" t="n"/>
      <c r="F3518" s="13" t="n"/>
      <c r="G3518" s="14" t="n"/>
      <c r="H3518" s="15" t="n"/>
      <c r="I3518" s="15" t="n"/>
      <c r="J3518" s="40" t="n"/>
      <c r="K3518" s="15" t="n"/>
      <c r="L3518" s="15" t="n"/>
      <c r="M3518" s="15" t="n"/>
      <c r="N3518" s="14" t="n"/>
      <c r="O3518" s="13" t="n"/>
      <c r="P3518" s="14" t="n"/>
      <c r="Q3518" s="15">
        <f>IF(N3518="Sí",0,H3518)</f>
        <v/>
      </c>
      <c r="R3518" s="14">
        <f>F3518-TODAY()</f>
        <v/>
      </c>
      <c r="S3518" s="14">
        <f>IF(N3518="Sí","🟢 Pagado",IF(R3518&lt;0,"🔴 Vencido",IF(R3518&lt;=7,"🟡 Por vencer","")))</f>
        <v/>
      </c>
      <c r="T3518" s="88" t="n"/>
      <c r="U3518" s="89" t="n"/>
      <c r="V3518" s="89" t="n"/>
      <c r="W3518" s="89" t="n"/>
      <c r="X3518" s="87" t="n"/>
    </row>
    <row r="3519">
      <c r="A3519" s="13" t="n"/>
      <c r="B3519" s="14" t="n"/>
      <c r="C3519" s="14" t="n"/>
      <c r="D3519" s="14" t="n"/>
      <c r="E3519" s="13" t="n"/>
      <c r="F3519" s="13" t="n"/>
      <c r="G3519" s="14" t="n"/>
      <c r="H3519" s="15" t="n"/>
      <c r="I3519" s="15" t="n"/>
      <c r="J3519" s="40" t="n"/>
      <c r="K3519" s="15" t="n"/>
      <c r="L3519" s="15" t="n"/>
      <c r="M3519" s="15" t="n"/>
      <c r="N3519" s="14" t="n"/>
      <c r="O3519" s="13" t="n"/>
      <c r="P3519" s="14" t="n"/>
      <c r="Q3519" s="15">
        <f>IF(N3519="Sí",0,H3519)</f>
        <v/>
      </c>
      <c r="R3519" s="14">
        <f>F3519-TODAY()</f>
        <v/>
      </c>
      <c r="S3519" s="14">
        <f>IF(N3519="Sí","🟢 Pagado",IF(R3519&lt;0,"🔴 Vencido",IF(R3519&lt;=7,"🟡 Por vencer","")))</f>
        <v/>
      </c>
      <c r="T3519" s="88" t="n"/>
      <c r="U3519" s="89" t="n"/>
      <c r="V3519" s="89" t="n"/>
      <c r="W3519" s="89" t="n"/>
      <c r="X3519" s="87" t="n"/>
    </row>
    <row r="3520">
      <c r="A3520" s="13" t="n"/>
      <c r="B3520" s="14" t="n"/>
      <c r="C3520" s="14" t="n"/>
      <c r="D3520" s="14" t="n"/>
      <c r="E3520" s="13" t="n"/>
      <c r="F3520" s="13" t="n"/>
      <c r="G3520" s="14" t="n"/>
      <c r="H3520" s="15" t="n"/>
      <c r="I3520" s="15" t="n"/>
      <c r="J3520" s="40" t="n"/>
      <c r="K3520" s="15" t="n"/>
      <c r="L3520" s="15" t="n"/>
      <c r="M3520" s="15" t="n"/>
      <c r="N3520" s="14" t="n"/>
      <c r="O3520" s="13" t="n"/>
      <c r="P3520" s="14" t="n"/>
      <c r="Q3520" s="15">
        <f>IF(N3520="Sí",0,H3520)</f>
        <v/>
      </c>
      <c r="R3520" s="14">
        <f>F3520-TODAY()</f>
        <v/>
      </c>
      <c r="S3520" s="14">
        <f>IF(N3520="Sí","🟢 Pagado",IF(R3520&lt;0,"🔴 Vencido",IF(R3520&lt;=7,"🟡 Por vencer","")))</f>
        <v/>
      </c>
      <c r="T3520" s="88" t="n"/>
      <c r="U3520" s="89" t="n"/>
      <c r="V3520" s="89" t="n"/>
      <c r="W3520" s="89" t="n"/>
      <c r="X3520" s="87" t="n"/>
    </row>
    <row r="3521">
      <c r="A3521" s="13" t="n"/>
      <c r="B3521" s="14" t="n"/>
      <c r="C3521" s="14" t="n"/>
      <c r="D3521" s="14" t="n"/>
      <c r="E3521" s="13" t="n"/>
      <c r="F3521" s="13" t="n"/>
      <c r="G3521" s="14" t="n"/>
      <c r="H3521" s="15" t="n"/>
      <c r="I3521" s="15" t="n"/>
      <c r="J3521" s="40" t="n"/>
      <c r="K3521" s="15" t="n"/>
      <c r="L3521" s="15" t="n"/>
      <c r="M3521" s="15" t="n"/>
      <c r="N3521" s="14" t="n"/>
      <c r="O3521" s="13" t="n"/>
      <c r="P3521" s="14" t="n"/>
      <c r="Q3521" s="15">
        <f>IF(N3521="Sí",0,H3521)</f>
        <v/>
      </c>
      <c r="R3521" s="14">
        <f>F3521-TODAY()</f>
        <v/>
      </c>
      <c r="S3521" s="14">
        <f>IF(N3521="Sí","🟢 Pagado",IF(R3521&lt;0,"🔴 Vencido",IF(R3521&lt;=7,"🟡 Por vencer","")))</f>
        <v/>
      </c>
      <c r="T3521" s="88" t="n"/>
      <c r="U3521" s="89" t="n"/>
      <c r="V3521" s="89" t="n"/>
      <c r="W3521" s="89" t="n"/>
      <c r="X3521" s="87" t="n"/>
    </row>
    <row r="3522">
      <c r="A3522" s="13" t="n"/>
      <c r="B3522" s="14" t="n"/>
      <c r="C3522" s="14" t="n"/>
      <c r="D3522" s="14" t="n"/>
      <c r="E3522" s="13" t="n"/>
      <c r="F3522" s="13" t="n"/>
      <c r="G3522" s="14" t="n"/>
      <c r="H3522" s="15" t="n"/>
      <c r="I3522" s="15" t="n"/>
      <c r="J3522" s="40" t="n"/>
      <c r="K3522" s="15" t="n"/>
      <c r="L3522" s="15" t="n"/>
      <c r="M3522" s="15" t="n"/>
      <c r="N3522" s="14" t="n"/>
      <c r="O3522" s="13" t="n"/>
      <c r="P3522" s="14" t="n"/>
      <c r="Q3522" s="15">
        <f>IF(N3522="Sí",0,H3522)</f>
        <v/>
      </c>
      <c r="R3522" s="14">
        <f>F3522-TODAY()</f>
        <v/>
      </c>
      <c r="S3522" s="14">
        <f>IF(N3522="Sí","🟢 Pagado",IF(R3522&lt;0,"🔴 Vencido",IF(R3522&lt;=7,"🟡 Por vencer","")))</f>
        <v/>
      </c>
      <c r="T3522" s="88" t="n"/>
      <c r="U3522" s="89" t="n"/>
      <c r="V3522" s="89" t="n"/>
      <c r="W3522" s="89" t="n"/>
      <c r="X3522" s="87" t="n"/>
    </row>
    <row r="3523">
      <c r="A3523" s="13" t="n"/>
      <c r="B3523" s="14" t="n"/>
      <c r="C3523" s="14" t="n"/>
      <c r="D3523" s="14" t="n"/>
      <c r="E3523" s="13" t="n"/>
      <c r="F3523" s="13" t="n"/>
      <c r="G3523" s="14" t="n"/>
      <c r="H3523" s="15" t="n"/>
      <c r="I3523" s="15" t="n"/>
      <c r="J3523" s="40" t="n"/>
      <c r="K3523" s="15" t="n"/>
      <c r="L3523" s="15" t="n"/>
      <c r="M3523" s="15" t="n"/>
      <c r="N3523" s="14" t="n"/>
      <c r="O3523" s="13" t="n"/>
      <c r="P3523" s="14" t="n"/>
      <c r="Q3523" s="15">
        <f>IF(N3523="Sí",0,H3523)</f>
        <v/>
      </c>
      <c r="R3523" s="14">
        <f>F3523-TODAY()</f>
        <v/>
      </c>
      <c r="S3523" s="14">
        <f>IF(N3523="Sí","🟢 Pagado",IF(R3523&lt;0,"🔴 Vencido",IF(R3523&lt;=7,"🟡 Por vencer","")))</f>
        <v/>
      </c>
      <c r="T3523" s="88" t="n"/>
      <c r="U3523" s="89" t="n"/>
      <c r="V3523" s="89" t="n"/>
      <c r="W3523" s="89" t="n"/>
      <c r="X3523" s="87" t="n"/>
    </row>
    <row r="3524">
      <c r="A3524" s="13" t="n"/>
      <c r="B3524" s="14" t="n"/>
      <c r="C3524" s="14" t="n"/>
      <c r="D3524" s="14" t="n"/>
      <c r="E3524" s="13" t="n"/>
      <c r="F3524" s="13" t="n"/>
      <c r="G3524" s="14" t="n"/>
      <c r="H3524" s="15" t="n"/>
      <c r="I3524" s="15" t="n"/>
      <c r="J3524" s="40" t="n"/>
      <c r="K3524" s="15" t="n"/>
      <c r="L3524" s="15" t="n"/>
      <c r="M3524" s="15" t="n"/>
      <c r="N3524" s="14" t="n"/>
      <c r="O3524" s="13" t="n"/>
      <c r="P3524" s="14" t="n"/>
      <c r="Q3524" s="15">
        <f>IF(N3524="Sí",0,H3524)</f>
        <v/>
      </c>
      <c r="R3524" s="14">
        <f>F3524-TODAY()</f>
        <v/>
      </c>
      <c r="S3524" s="14">
        <f>IF(N3524="Sí","🟢 Pagado",IF(R3524&lt;0,"🔴 Vencido",IF(R3524&lt;=7,"🟡 Por vencer","")))</f>
        <v/>
      </c>
      <c r="T3524" s="88" t="n"/>
      <c r="U3524" s="89" t="n"/>
      <c r="V3524" s="89" t="n"/>
      <c r="W3524" s="89" t="n"/>
      <c r="X3524" s="87" t="n"/>
    </row>
    <row r="3525">
      <c r="A3525" s="13" t="n"/>
      <c r="B3525" s="14" t="n"/>
      <c r="C3525" s="14" t="n"/>
      <c r="D3525" s="14" t="n"/>
      <c r="E3525" s="13" t="n"/>
      <c r="F3525" s="13" t="n"/>
      <c r="G3525" s="14" t="n"/>
      <c r="H3525" s="15" t="n"/>
      <c r="I3525" s="15" t="n"/>
      <c r="J3525" s="40" t="n"/>
      <c r="K3525" s="15" t="n"/>
      <c r="L3525" s="15" t="n"/>
      <c r="M3525" s="15" t="n"/>
      <c r="N3525" s="14" t="n"/>
      <c r="O3525" s="13" t="n"/>
      <c r="P3525" s="14" t="n"/>
      <c r="Q3525" s="15">
        <f>IF(N3525="Sí",0,H3525)</f>
        <v/>
      </c>
      <c r="R3525" s="14">
        <f>F3525-TODAY()</f>
        <v/>
      </c>
      <c r="S3525" s="14">
        <f>IF(N3525="Sí","🟢 Pagado",IF(R3525&lt;0,"🔴 Vencido",IF(R3525&lt;=7,"🟡 Por vencer","")))</f>
        <v/>
      </c>
      <c r="T3525" s="88" t="n"/>
      <c r="U3525" s="89" t="n"/>
      <c r="V3525" s="89" t="n"/>
      <c r="W3525" s="89" t="n"/>
      <c r="X3525" s="87" t="n"/>
    </row>
    <row r="3526">
      <c r="A3526" s="13" t="n"/>
      <c r="B3526" s="14" t="n"/>
      <c r="C3526" s="14" t="n"/>
      <c r="D3526" s="14" t="n"/>
      <c r="E3526" s="13" t="n"/>
      <c r="F3526" s="13" t="n"/>
      <c r="G3526" s="14" t="n"/>
      <c r="H3526" s="15" t="n"/>
      <c r="I3526" s="15" t="n"/>
      <c r="J3526" s="40" t="n"/>
      <c r="K3526" s="15" t="n"/>
      <c r="L3526" s="15" t="n"/>
      <c r="M3526" s="15" t="n"/>
      <c r="N3526" s="14" t="n"/>
      <c r="O3526" s="13" t="n"/>
      <c r="P3526" s="14" t="n"/>
      <c r="Q3526" s="15">
        <f>IF(N3526="Sí",0,H3526)</f>
        <v/>
      </c>
      <c r="R3526" s="14">
        <f>F3526-TODAY()</f>
        <v/>
      </c>
      <c r="S3526" s="14">
        <f>IF(N3526="Sí","🟢 Pagado",IF(R3526&lt;0,"🔴 Vencido",IF(R3526&lt;=7,"🟡 Por vencer","")))</f>
        <v/>
      </c>
      <c r="T3526" s="88" t="n"/>
      <c r="U3526" s="89" t="n"/>
      <c r="V3526" s="89" t="n"/>
      <c r="W3526" s="89" t="n"/>
      <c r="X3526" s="87" t="n"/>
    </row>
    <row r="3527">
      <c r="A3527" s="13" t="n"/>
      <c r="B3527" s="14" t="n"/>
      <c r="C3527" s="14" t="n"/>
      <c r="D3527" s="14" t="n"/>
      <c r="E3527" s="13" t="n"/>
      <c r="F3527" s="13" t="n"/>
      <c r="G3527" s="14" t="n"/>
      <c r="H3527" s="15" t="n"/>
      <c r="I3527" s="15" t="n"/>
      <c r="J3527" s="40" t="n"/>
      <c r="K3527" s="15" t="n"/>
      <c r="L3527" s="15" t="n"/>
      <c r="M3527" s="15" t="n"/>
      <c r="N3527" s="14" t="n"/>
      <c r="O3527" s="13" t="n"/>
      <c r="P3527" s="14" t="n"/>
      <c r="Q3527" s="15">
        <f>IF(N3527="Sí",0,H3527)</f>
        <v/>
      </c>
      <c r="R3527" s="14">
        <f>F3527-TODAY()</f>
        <v/>
      </c>
      <c r="S3527" s="14">
        <f>IF(N3527="Sí","🟢 Pagado",IF(R3527&lt;0,"🔴 Vencido",IF(R3527&lt;=7,"🟡 Por vencer","")))</f>
        <v/>
      </c>
      <c r="T3527" s="88" t="n"/>
      <c r="U3527" s="89" t="n"/>
      <c r="V3527" s="89" t="n"/>
      <c r="W3527" s="89" t="n"/>
      <c r="X3527" s="87" t="n"/>
    </row>
    <row r="3528">
      <c r="A3528" s="13" t="n"/>
      <c r="B3528" s="14" t="n"/>
      <c r="C3528" s="14" t="n"/>
      <c r="D3528" s="14" t="n"/>
      <c r="E3528" s="13" t="n"/>
      <c r="F3528" s="13" t="n"/>
      <c r="G3528" s="14" t="n"/>
      <c r="H3528" s="15" t="n"/>
      <c r="I3528" s="15" t="n"/>
      <c r="J3528" s="40" t="n"/>
      <c r="K3528" s="15" t="n"/>
      <c r="L3528" s="15" t="n"/>
      <c r="M3528" s="15" t="n"/>
      <c r="N3528" s="14" t="n"/>
      <c r="O3528" s="13" t="n"/>
      <c r="P3528" s="14" t="n"/>
      <c r="Q3528" s="15">
        <f>IF(N3528="Sí",0,H3528)</f>
        <v/>
      </c>
      <c r="R3528" s="14">
        <f>F3528-TODAY()</f>
        <v/>
      </c>
      <c r="S3528" s="14">
        <f>IF(N3528="Sí","🟢 Pagado",IF(R3528&lt;0,"🔴 Vencido",IF(R3528&lt;=7,"🟡 Por vencer","")))</f>
        <v/>
      </c>
      <c r="T3528" s="88" t="n"/>
      <c r="U3528" s="89" t="n"/>
      <c r="V3528" s="89" t="n"/>
      <c r="W3528" s="89" t="n"/>
      <c r="X3528" s="87" t="n"/>
    </row>
    <row r="3529">
      <c r="A3529" s="13" t="n"/>
      <c r="B3529" s="14" t="n"/>
      <c r="C3529" s="14" t="n"/>
      <c r="D3529" s="14" t="n"/>
      <c r="E3529" s="13" t="n"/>
      <c r="F3529" s="13" t="n"/>
      <c r="G3529" s="14" t="n"/>
      <c r="H3529" s="15" t="n"/>
      <c r="I3529" s="15" t="n"/>
      <c r="J3529" s="40" t="n"/>
      <c r="K3529" s="15" t="n"/>
      <c r="L3529" s="15" t="n"/>
      <c r="M3529" s="15" t="n"/>
      <c r="N3529" s="14" t="n"/>
      <c r="O3529" s="13" t="n"/>
      <c r="P3529" s="14" t="n"/>
      <c r="Q3529" s="15">
        <f>IF(N3529="Sí",0,H3529)</f>
        <v/>
      </c>
      <c r="R3529" s="14">
        <f>F3529-TODAY()</f>
        <v/>
      </c>
      <c r="S3529" s="14">
        <f>IF(N3529="Sí","🟢 Pagado",IF(R3529&lt;0,"🔴 Vencido",IF(R3529&lt;=7,"🟡 Por vencer","")))</f>
        <v/>
      </c>
      <c r="T3529" s="88" t="n"/>
      <c r="U3529" s="89" t="n"/>
      <c r="V3529" s="89" t="n"/>
      <c r="W3529" s="89" t="n"/>
      <c r="X3529" s="87" t="n"/>
    </row>
    <row r="3530">
      <c r="A3530" s="13" t="n"/>
      <c r="B3530" s="14" t="n"/>
      <c r="C3530" s="14" t="n"/>
      <c r="D3530" s="14" t="n"/>
      <c r="E3530" s="13" t="n"/>
      <c r="F3530" s="13" t="n"/>
      <c r="G3530" s="14" t="n"/>
      <c r="H3530" s="15" t="n"/>
      <c r="I3530" s="15" t="n"/>
      <c r="J3530" s="40" t="n"/>
      <c r="K3530" s="15" t="n"/>
      <c r="L3530" s="15" t="n"/>
      <c r="M3530" s="15" t="n"/>
      <c r="N3530" s="14" t="n"/>
      <c r="O3530" s="13" t="n"/>
      <c r="P3530" s="14" t="n"/>
      <c r="Q3530" s="15">
        <f>IF(N3530="Sí",0,H3530)</f>
        <v/>
      </c>
      <c r="R3530" s="14">
        <f>F3530-TODAY()</f>
        <v/>
      </c>
      <c r="S3530" s="14">
        <f>IF(N3530="Sí","🟢 Pagado",IF(R3530&lt;0,"🔴 Vencido",IF(R3530&lt;=7,"🟡 Por vencer","")))</f>
        <v/>
      </c>
      <c r="T3530" s="88" t="n"/>
      <c r="U3530" s="89" t="n"/>
      <c r="V3530" s="89" t="n"/>
      <c r="W3530" s="89" t="n"/>
      <c r="X3530" s="87" t="n"/>
    </row>
    <row r="3531">
      <c r="A3531" s="13" t="n"/>
      <c r="B3531" s="14" t="n"/>
      <c r="C3531" s="14" t="n"/>
      <c r="D3531" s="14" t="n"/>
      <c r="E3531" s="13" t="n"/>
      <c r="F3531" s="13" t="n"/>
      <c r="G3531" s="14" t="n"/>
      <c r="H3531" s="15" t="n"/>
      <c r="I3531" s="15" t="n"/>
      <c r="J3531" s="40" t="n"/>
      <c r="K3531" s="15" t="n"/>
      <c r="L3531" s="15" t="n"/>
      <c r="M3531" s="15" t="n"/>
      <c r="N3531" s="14" t="n"/>
      <c r="O3531" s="13" t="n"/>
      <c r="P3531" s="14" t="n"/>
      <c r="Q3531" s="15">
        <f>IF(N3531="Sí",0,H3531)</f>
        <v/>
      </c>
      <c r="R3531" s="14">
        <f>F3531-TODAY()</f>
        <v/>
      </c>
      <c r="S3531" s="14">
        <f>IF(N3531="Sí","🟢 Pagado",IF(R3531&lt;0,"🔴 Vencido",IF(R3531&lt;=7,"🟡 Por vencer","")))</f>
        <v/>
      </c>
      <c r="T3531" s="88" t="n"/>
      <c r="U3531" s="89" t="n"/>
      <c r="V3531" s="89" t="n"/>
      <c r="W3531" s="89" t="n"/>
      <c r="X3531" s="87" t="n"/>
    </row>
    <row r="3532">
      <c r="A3532" s="13" t="n"/>
      <c r="B3532" s="14" t="n"/>
      <c r="C3532" s="14" t="n"/>
      <c r="D3532" s="14" t="n"/>
      <c r="E3532" s="13" t="n"/>
      <c r="F3532" s="13" t="n"/>
      <c r="G3532" s="14" t="n"/>
      <c r="H3532" s="15" t="n"/>
      <c r="I3532" s="15" t="n"/>
      <c r="J3532" s="40" t="n"/>
      <c r="K3532" s="15" t="n"/>
      <c r="L3532" s="15" t="n"/>
      <c r="M3532" s="15" t="n"/>
      <c r="N3532" s="14" t="n"/>
      <c r="O3532" s="13" t="n"/>
      <c r="P3532" s="14" t="n"/>
      <c r="Q3532" s="15">
        <f>IF(N3532="Sí",0,H3532)</f>
        <v/>
      </c>
      <c r="R3532" s="14">
        <f>F3532-TODAY()</f>
        <v/>
      </c>
      <c r="S3532" s="14">
        <f>IF(N3532="Sí","🟢 Pagado",IF(R3532&lt;0,"🔴 Vencido",IF(R3532&lt;=7,"🟡 Por vencer","")))</f>
        <v/>
      </c>
      <c r="T3532" s="88" t="n"/>
      <c r="U3532" s="89" t="n"/>
      <c r="V3532" s="89" t="n"/>
      <c r="W3532" s="89" t="n"/>
      <c r="X3532" s="87" t="n"/>
    </row>
    <row r="3533">
      <c r="A3533" s="13" t="n"/>
      <c r="B3533" s="14" t="n"/>
      <c r="C3533" s="14" t="n"/>
      <c r="D3533" s="14" t="n"/>
      <c r="E3533" s="13" t="n"/>
      <c r="F3533" s="13" t="n"/>
      <c r="G3533" s="14" t="n"/>
      <c r="H3533" s="15" t="n"/>
      <c r="I3533" s="15" t="n"/>
      <c r="J3533" s="40" t="n"/>
      <c r="K3533" s="15" t="n"/>
      <c r="L3533" s="15" t="n"/>
      <c r="M3533" s="15" t="n"/>
      <c r="N3533" s="14" t="n"/>
      <c r="O3533" s="13" t="n"/>
      <c r="P3533" s="14" t="n"/>
      <c r="Q3533" s="15">
        <f>IF(N3533="Sí",0,H3533)</f>
        <v/>
      </c>
      <c r="R3533" s="14">
        <f>F3533-TODAY()</f>
        <v/>
      </c>
      <c r="S3533" s="14">
        <f>IF(N3533="Sí","🟢 Pagado",IF(R3533&lt;0,"🔴 Vencido",IF(R3533&lt;=7,"🟡 Por vencer","")))</f>
        <v/>
      </c>
      <c r="T3533" s="88" t="n"/>
      <c r="U3533" s="89" t="n"/>
      <c r="V3533" s="89" t="n"/>
      <c r="W3533" s="89" t="n"/>
      <c r="X3533" s="87" t="n"/>
    </row>
    <row r="3534">
      <c r="A3534" s="13" t="n"/>
      <c r="B3534" s="14" t="n"/>
      <c r="C3534" s="14" t="n"/>
      <c r="D3534" s="14" t="n"/>
      <c r="E3534" s="13" t="n"/>
      <c r="F3534" s="13" t="n"/>
      <c r="G3534" s="14" t="n"/>
      <c r="H3534" s="15" t="n"/>
      <c r="I3534" s="15" t="n"/>
      <c r="J3534" s="40" t="n"/>
      <c r="K3534" s="15" t="n"/>
      <c r="L3534" s="15" t="n"/>
      <c r="M3534" s="15" t="n"/>
      <c r="N3534" s="14" t="n"/>
      <c r="O3534" s="13" t="n"/>
      <c r="P3534" s="14" t="n"/>
      <c r="Q3534" s="15">
        <f>IF(N3534="Sí",0,H3534)</f>
        <v/>
      </c>
      <c r="R3534" s="14">
        <f>F3534-TODAY()</f>
        <v/>
      </c>
      <c r="S3534" s="14">
        <f>IF(N3534="Sí","🟢 Pagado",IF(R3534&lt;0,"🔴 Vencido",IF(R3534&lt;=7,"🟡 Por vencer","")))</f>
        <v/>
      </c>
      <c r="T3534" s="88" t="n"/>
      <c r="U3534" s="89" t="n"/>
      <c r="V3534" s="89" t="n"/>
      <c r="W3534" s="89" t="n"/>
      <c r="X3534" s="87" t="n"/>
    </row>
    <row r="3535">
      <c r="A3535" s="13" t="n"/>
      <c r="B3535" s="14" t="n"/>
      <c r="C3535" s="14" t="n"/>
      <c r="D3535" s="14" t="n"/>
      <c r="E3535" s="13" t="n"/>
      <c r="F3535" s="13" t="n"/>
      <c r="G3535" s="14" t="n"/>
      <c r="H3535" s="15" t="n"/>
      <c r="I3535" s="15" t="n"/>
      <c r="J3535" s="40" t="n"/>
      <c r="K3535" s="15" t="n"/>
      <c r="L3535" s="15" t="n"/>
      <c r="M3535" s="15" t="n"/>
      <c r="N3535" s="14" t="n"/>
      <c r="O3535" s="13" t="n"/>
      <c r="P3535" s="14" t="n"/>
      <c r="Q3535" s="15">
        <f>IF(N3535="Sí",0,H3535)</f>
        <v/>
      </c>
      <c r="R3535" s="14">
        <f>F3535-TODAY()</f>
        <v/>
      </c>
      <c r="S3535" s="14">
        <f>IF(N3535="Sí","🟢 Pagado",IF(R3535&lt;0,"🔴 Vencido",IF(R3535&lt;=7,"🟡 Por vencer","")))</f>
        <v/>
      </c>
      <c r="T3535" s="88" t="n"/>
      <c r="U3535" s="89" t="n"/>
      <c r="V3535" s="89" t="n"/>
      <c r="W3535" s="89" t="n"/>
      <c r="X3535" s="87" t="n"/>
    </row>
    <row r="3536">
      <c r="A3536" s="13" t="n"/>
      <c r="B3536" s="14" t="n"/>
      <c r="C3536" s="14" t="n"/>
      <c r="D3536" s="14" t="n"/>
      <c r="E3536" s="13" t="n"/>
      <c r="F3536" s="13" t="n"/>
      <c r="G3536" s="14" t="n"/>
      <c r="H3536" s="15" t="n"/>
      <c r="I3536" s="15" t="n"/>
      <c r="J3536" s="40" t="n"/>
      <c r="K3536" s="15" t="n"/>
      <c r="L3536" s="15" t="n"/>
      <c r="M3536" s="15" t="n"/>
      <c r="N3536" s="14" t="n"/>
      <c r="O3536" s="13" t="n"/>
      <c r="P3536" s="14" t="n"/>
      <c r="Q3536" s="15">
        <f>IF(N3536="Sí",0,H3536)</f>
        <v/>
      </c>
      <c r="R3536" s="14">
        <f>F3536-TODAY()</f>
        <v/>
      </c>
      <c r="S3536" s="14">
        <f>IF(N3536="Sí","🟢 Pagado",IF(R3536&lt;0,"🔴 Vencido",IF(R3536&lt;=7,"🟡 Por vencer","")))</f>
        <v/>
      </c>
      <c r="T3536" s="88" t="n"/>
      <c r="U3536" s="89" t="n"/>
      <c r="V3536" s="89" t="n"/>
      <c r="W3536" s="89" t="n"/>
      <c r="X3536" s="87" t="n"/>
    </row>
    <row r="3537">
      <c r="A3537" s="13" t="n"/>
      <c r="B3537" s="14" t="n"/>
      <c r="C3537" s="14" t="n"/>
      <c r="D3537" s="14" t="n"/>
      <c r="E3537" s="13" t="n"/>
      <c r="F3537" s="13" t="n"/>
      <c r="G3537" s="14" t="n"/>
      <c r="H3537" s="15" t="n"/>
      <c r="I3537" s="15" t="n"/>
      <c r="J3537" s="40" t="n"/>
      <c r="K3537" s="15" t="n"/>
      <c r="L3537" s="15" t="n"/>
      <c r="M3537" s="15" t="n"/>
      <c r="N3537" s="14" t="n"/>
      <c r="O3537" s="13" t="n"/>
      <c r="P3537" s="14" t="n"/>
      <c r="Q3537" s="15">
        <f>IF(N3537="Sí",0,H3537)</f>
        <v/>
      </c>
      <c r="R3537" s="14">
        <f>F3537-TODAY()</f>
        <v/>
      </c>
      <c r="S3537" s="14">
        <f>IF(N3537="Sí","🟢 Pagado",IF(R3537&lt;0,"🔴 Vencido",IF(R3537&lt;=7,"🟡 Por vencer","")))</f>
        <v/>
      </c>
      <c r="T3537" s="88" t="n"/>
      <c r="U3537" s="89" t="n"/>
      <c r="V3537" s="89" t="n"/>
      <c r="W3537" s="89" t="n"/>
      <c r="X3537" s="87" t="n"/>
    </row>
    <row r="3538">
      <c r="A3538" s="13" t="n"/>
      <c r="B3538" s="14" t="n"/>
      <c r="C3538" s="14" t="n"/>
      <c r="D3538" s="14" t="n"/>
      <c r="E3538" s="13" t="n"/>
      <c r="F3538" s="13" t="n"/>
      <c r="G3538" s="14" t="n"/>
      <c r="H3538" s="15" t="n"/>
      <c r="I3538" s="15" t="n"/>
      <c r="J3538" s="40" t="n"/>
      <c r="K3538" s="15" t="n"/>
      <c r="L3538" s="15" t="n"/>
      <c r="M3538" s="15" t="n"/>
      <c r="N3538" s="14" t="n"/>
      <c r="O3538" s="13" t="n"/>
      <c r="P3538" s="14" t="n"/>
      <c r="Q3538" s="15">
        <f>IF(N3538="Sí",0,H3538)</f>
        <v/>
      </c>
      <c r="R3538" s="14">
        <f>F3538-TODAY()</f>
        <v/>
      </c>
      <c r="S3538" s="14">
        <f>IF(N3538="Sí","🟢 Pagado",IF(R3538&lt;0,"🔴 Vencido",IF(R3538&lt;=7,"🟡 Por vencer","")))</f>
        <v/>
      </c>
      <c r="T3538" s="88" t="n"/>
      <c r="U3538" s="89" t="n"/>
      <c r="V3538" s="89" t="n"/>
      <c r="W3538" s="89" t="n"/>
      <c r="X3538" s="87" t="n"/>
    </row>
    <row r="3539">
      <c r="A3539" s="13" t="n"/>
      <c r="B3539" s="14" t="n"/>
      <c r="C3539" s="14" t="n"/>
      <c r="D3539" s="14" t="n"/>
      <c r="E3539" s="13" t="n"/>
      <c r="F3539" s="13" t="n"/>
      <c r="G3539" s="14" t="n"/>
      <c r="H3539" s="15" t="n"/>
      <c r="I3539" s="15" t="n"/>
      <c r="J3539" s="40" t="n"/>
      <c r="K3539" s="15" t="n"/>
      <c r="L3539" s="15" t="n"/>
      <c r="M3539" s="15" t="n"/>
      <c r="N3539" s="14" t="n"/>
      <c r="O3539" s="13" t="n"/>
      <c r="P3539" s="14" t="n"/>
      <c r="Q3539" s="15">
        <f>IF(N3539="Sí",0,H3539)</f>
        <v/>
      </c>
      <c r="R3539" s="14">
        <f>F3539-TODAY()</f>
        <v/>
      </c>
      <c r="S3539" s="14">
        <f>IF(N3539="Sí","🟢 Pagado",IF(R3539&lt;0,"🔴 Vencido",IF(R3539&lt;=7,"🟡 Por vencer","")))</f>
        <v/>
      </c>
      <c r="T3539" s="88" t="n"/>
      <c r="U3539" s="89" t="n"/>
      <c r="V3539" s="89" t="n"/>
      <c r="W3539" s="89" t="n"/>
      <c r="X3539" s="87" t="n"/>
    </row>
    <row r="3540">
      <c r="A3540" s="13" t="n"/>
      <c r="B3540" s="14" t="n"/>
      <c r="C3540" s="14" t="n"/>
      <c r="D3540" s="14" t="n"/>
      <c r="E3540" s="13" t="n"/>
      <c r="F3540" s="13" t="n"/>
      <c r="G3540" s="14" t="n"/>
      <c r="H3540" s="15" t="n"/>
      <c r="I3540" s="15" t="n"/>
      <c r="J3540" s="40" t="n"/>
      <c r="K3540" s="15" t="n"/>
      <c r="L3540" s="15" t="n"/>
      <c r="M3540" s="15" t="n"/>
      <c r="N3540" s="14" t="n"/>
      <c r="O3540" s="13" t="n"/>
      <c r="P3540" s="14" t="n"/>
      <c r="Q3540" s="15">
        <f>IF(N3540="Sí",0,H3540)</f>
        <v/>
      </c>
      <c r="R3540" s="14">
        <f>F3540-TODAY()</f>
        <v/>
      </c>
      <c r="S3540" s="14">
        <f>IF(N3540="Sí","🟢 Pagado",IF(R3540&lt;0,"🔴 Vencido",IF(R3540&lt;=7,"🟡 Por vencer","")))</f>
        <v/>
      </c>
      <c r="T3540" s="88" t="n"/>
      <c r="U3540" s="89" t="n"/>
      <c r="V3540" s="89" t="n"/>
      <c r="W3540" s="89" t="n"/>
      <c r="X3540" s="87" t="n"/>
    </row>
    <row r="3541">
      <c r="A3541" s="13" t="n"/>
      <c r="B3541" s="14" t="n"/>
      <c r="C3541" s="14" t="n"/>
      <c r="D3541" s="14" t="n"/>
      <c r="E3541" s="13" t="n"/>
      <c r="F3541" s="13" t="n"/>
      <c r="G3541" s="14" t="n"/>
      <c r="H3541" s="15" t="n"/>
      <c r="I3541" s="15" t="n"/>
      <c r="J3541" s="40" t="n"/>
      <c r="K3541" s="15" t="n"/>
      <c r="L3541" s="15" t="n"/>
      <c r="M3541" s="15" t="n"/>
      <c r="N3541" s="14" t="n"/>
      <c r="O3541" s="13" t="n"/>
      <c r="P3541" s="14" t="n"/>
      <c r="Q3541" s="15">
        <f>IF(N3541="Sí",0,H3541)</f>
        <v/>
      </c>
      <c r="R3541" s="14">
        <f>F3541-TODAY()</f>
        <v/>
      </c>
      <c r="S3541" s="14">
        <f>IF(N3541="Sí","🟢 Pagado",IF(R3541&lt;0,"🔴 Vencido",IF(R3541&lt;=7,"🟡 Por vencer","")))</f>
        <v/>
      </c>
      <c r="T3541" s="88" t="n"/>
      <c r="U3541" s="89" t="n"/>
      <c r="V3541" s="89" t="n"/>
      <c r="W3541" s="89" t="n"/>
      <c r="X3541" s="87" t="n"/>
    </row>
    <row r="3542">
      <c r="A3542" s="13" t="n"/>
      <c r="B3542" s="14" t="n"/>
      <c r="C3542" s="14" t="n"/>
      <c r="D3542" s="14" t="n"/>
      <c r="E3542" s="13" t="n"/>
      <c r="F3542" s="13" t="n"/>
      <c r="G3542" s="14" t="n"/>
      <c r="H3542" s="15" t="n"/>
      <c r="I3542" s="15" t="n"/>
      <c r="J3542" s="40" t="n"/>
      <c r="K3542" s="15" t="n"/>
      <c r="L3542" s="15" t="n"/>
      <c r="M3542" s="15" t="n"/>
      <c r="N3542" s="14" t="n"/>
      <c r="O3542" s="13" t="n"/>
      <c r="P3542" s="14" t="n"/>
      <c r="Q3542" s="15">
        <f>IF(N3542="Sí",0,H3542)</f>
        <v/>
      </c>
      <c r="R3542" s="14">
        <f>F3542-TODAY()</f>
        <v/>
      </c>
      <c r="S3542" s="14">
        <f>IF(N3542="Sí","🟢 Pagado",IF(R3542&lt;0,"🔴 Vencido",IF(R3542&lt;=7,"🟡 Por vencer","")))</f>
        <v/>
      </c>
      <c r="T3542" s="88" t="n"/>
      <c r="U3542" s="89" t="n"/>
      <c r="V3542" s="89" t="n"/>
      <c r="W3542" s="89" t="n"/>
      <c r="X3542" s="87" t="n"/>
    </row>
    <row r="3543">
      <c r="A3543" s="13" t="n"/>
      <c r="B3543" s="14" t="n"/>
      <c r="C3543" s="14" t="n"/>
      <c r="D3543" s="14" t="n"/>
      <c r="E3543" s="13" t="n"/>
      <c r="F3543" s="13" t="n"/>
      <c r="G3543" s="14" t="n"/>
      <c r="H3543" s="15" t="n"/>
      <c r="I3543" s="15" t="n"/>
      <c r="J3543" s="40" t="n"/>
      <c r="K3543" s="15" t="n"/>
      <c r="L3543" s="15" t="n"/>
      <c r="M3543" s="15" t="n"/>
      <c r="N3543" s="14" t="n"/>
      <c r="O3543" s="13" t="n"/>
      <c r="P3543" s="14" t="n"/>
      <c r="Q3543" s="15">
        <f>IF(N3543="Sí",0,H3543)</f>
        <v/>
      </c>
      <c r="R3543" s="14">
        <f>F3543-TODAY()</f>
        <v/>
      </c>
      <c r="S3543" s="14">
        <f>IF(N3543="Sí","🟢 Pagado",IF(R3543&lt;0,"🔴 Vencido",IF(R3543&lt;=7,"🟡 Por vencer","")))</f>
        <v/>
      </c>
      <c r="T3543" s="88" t="n"/>
      <c r="U3543" s="89" t="n"/>
      <c r="V3543" s="89" t="n"/>
      <c r="W3543" s="89" t="n"/>
      <c r="X3543" s="87" t="n"/>
    </row>
    <row r="3544">
      <c r="A3544" s="13" t="n"/>
      <c r="B3544" s="14" t="n"/>
      <c r="C3544" s="14" t="n"/>
      <c r="D3544" s="14" t="n"/>
      <c r="E3544" s="13" t="n"/>
      <c r="F3544" s="13" t="n"/>
      <c r="G3544" s="14" t="n"/>
      <c r="H3544" s="15" t="n"/>
      <c r="I3544" s="15" t="n"/>
      <c r="J3544" s="40" t="n"/>
      <c r="K3544" s="15" t="n"/>
      <c r="L3544" s="15" t="n"/>
      <c r="M3544" s="15" t="n"/>
      <c r="N3544" s="14" t="n"/>
      <c r="O3544" s="13" t="n"/>
      <c r="P3544" s="14" t="n"/>
      <c r="Q3544" s="15">
        <f>IF(N3544="Sí",0,H3544)</f>
        <v/>
      </c>
      <c r="R3544" s="14">
        <f>F3544-TODAY()</f>
        <v/>
      </c>
      <c r="S3544" s="14">
        <f>IF(N3544="Sí","🟢 Pagado",IF(R3544&lt;0,"🔴 Vencido",IF(R3544&lt;=7,"🟡 Por vencer","")))</f>
        <v/>
      </c>
      <c r="T3544" s="88" t="n"/>
      <c r="U3544" s="89" t="n"/>
      <c r="V3544" s="89" t="n"/>
      <c r="W3544" s="89" t="n"/>
      <c r="X3544" s="87" t="n"/>
    </row>
    <row r="3545">
      <c r="A3545" s="13" t="n"/>
      <c r="B3545" s="14" t="n"/>
      <c r="C3545" s="14" t="n"/>
      <c r="D3545" s="14" t="n"/>
      <c r="E3545" s="13" t="n"/>
      <c r="F3545" s="13" t="n"/>
      <c r="G3545" s="14" t="n"/>
      <c r="H3545" s="15" t="n"/>
      <c r="I3545" s="15" t="n"/>
      <c r="J3545" s="40" t="n"/>
      <c r="K3545" s="15" t="n"/>
      <c r="L3545" s="15" t="n"/>
      <c r="M3545" s="15" t="n"/>
      <c r="N3545" s="14" t="n"/>
      <c r="O3545" s="13" t="n"/>
      <c r="P3545" s="14" t="n"/>
      <c r="Q3545" s="15">
        <f>IF(N3545="Sí",0,H3545)</f>
        <v/>
      </c>
      <c r="R3545" s="14">
        <f>F3545-TODAY()</f>
        <v/>
      </c>
      <c r="S3545" s="14">
        <f>IF(N3545="Sí","🟢 Pagado",IF(R3545&lt;0,"🔴 Vencido",IF(R3545&lt;=7,"🟡 Por vencer","")))</f>
        <v/>
      </c>
      <c r="T3545" s="88" t="n"/>
      <c r="U3545" s="89" t="n"/>
      <c r="V3545" s="89" t="n"/>
      <c r="W3545" s="89" t="n"/>
      <c r="X3545" s="87" t="n"/>
    </row>
    <row r="3546">
      <c r="A3546" s="13" t="n"/>
      <c r="B3546" s="14" t="n"/>
      <c r="C3546" s="14" t="n"/>
      <c r="D3546" s="14" t="n"/>
      <c r="E3546" s="13" t="n"/>
      <c r="F3546" s="13" t="n"/>
      <c r="G3546" s="14" t="n"/>
      <c r="H3546" s="15" t="n"/>
      <c r="I3546" s="15" t="n"/>
      <c r="J3546" s="40" t="n"/>
      <c r="K3546" s="15" t="n"/>
      <c r="L3546" s="15" t="n"/>
      <c r="M3546" s="15" t="n"/>
      <c r="N3546" s="14" t="n"/>
      <c r="O3546" s="13" t="n"/>
      <c r="P3546" s="14" t="n"/>
      <c r="Q3546" s="15">
        <f>IF(N3546="Sí",0,H3546)</f>
        <v/>
      </c>
      <c r="R3546" s="14">
        <f>F3546-TODAY()</f>
        <v/>
      </c>
      <c r="S3546" s="14">
        <f>IF(N3546="Sí","🟢 Pagado",IF(R3546&lt;0,"🔴 Vencido",IF(R3546&lt;=7,"🟡 Por vencer","")))</f>
        <v/>
      </c>
      <c r="T3546" s="88" t="n"/>
      <c r="U3546" s="89" t="n"/>
      <c r="V3546" s="89" t="n"/>
      <c r="W3546" s="89" t="n"/>
      <c r="X3546" s="87" t="n"/>
    </row>
    <row r="3547">
      <c r="A3547" s="13" t="n"/>
      <c r="B3547" s="14" t="n"/>
      <c r="C3547" s="14" t="n"/>
      <c r="D3547" s="14" t="n"/>
      <c r="E3547" s="13" t="n"/>
      <c r="F3547" s="13" t="n"/>
      <c r="G3547" s="14" t="n"/>
      <c r="H3547" s="15" t="n"/>
      <c r="I3547" s="15" t="n"/>
      <c r="J3547" s="40" t="n"/>
      <c r="K3547" s="15" t="n"/>
      <c r="L3547" s="15" t="n"/>
      <c r="M3547" s="15" t="n"/>
      <c r="N3547" s="14" t="n"/>
      <c r="O3547" s="13" t="n"/>
      <c r="P3547" s="14" t="n"/>
      <c r="Q3547" s="15">
        <f>IF(N3547="Sí",0,H3547)</f>
        <v/>
      </c>
      <c r="R3547" s="14">
        <f>F3547-TODAY()</f>
        <v/>
      </c>
      <c r="S3547" s="14">
        <f>IF(N3547="Sí","🟢 Pagado",IF(R3547&lt;0,"🔴 Vencido",IF(R3547&lt;=7,"🟡 Por vencer","")))</f>
        <v/>
      </c>
      <c r="T3547" s="88" t="n"/>
      <c r="U3547" s="89" t="n"/>
      <c r="V3547" s="89" t="n"/>
      <c r="W3547" s="89" t="n"/>
      <c r="X3547" s="87" t="n"/>
    </row>
    <row r="3548">
      <c r="A3548" s="13" t="n"/>
      <c r="B3548" s="14" t="n"/>
      <c r="C3548" s="14" t="n"/>
      <c r="D3548" s="14" t="n"/>
      <c r="E3548" s="13" t="n"/>
      <c r="F3548" s="13" t="n"/>
      <c r="G3548" s="14" t="n"/>
      <c r="H3548" s="15" t="n"/>
      <c r="I3548" s="15" t="n"/>
      <c r="J3548" s="40" t="n"/>
      <c r="K3548" s="15" t="n"/>
      <c r="L3548" s="15" t="n"/>
      <c r="M3548" s="15" t="n"/>
      <c r="N3548" s="14" t="n"/>
      <c r="O3548" s="13" t="n"/>
      <c r="P3548" s="14" t="n"/>
      <c r="Q3548" s="15">
        <f>IF(N3548="Sí",0,H3548)</f>
        <v/>
      </c>
      <c r="R3548" s="14">
        <f>F3548-TODAY()</f>
        <v/>
      </c>
      <c r="S3548" s="14">
        <f>IF(N3548="Sí","🟢 Pagado",IF(R3548&lt;0,"🔴 Vencido",IF(R3548&lt;=7,"🟡 Por vencer","")))</f>
        <v/>
      </c>
      <c r="T3548" s="88" t="n"/>
      <c r="U3548" s="89" t="n"/>
      <c r="V3548" s="89" t="n"/>
      <c r="W3548" s="89" t="n"/>
      <c r="X3548" s="87" t="n"/>
    </row>
    <row r="3549">
      <c r="A3549" s="13" t="n"/>
      <c r="B3549" s="14" t="n"/>
      <c r="C3549" s="14" t="n"/>
      <c r="D3549" s="14" t="n"/>
      <c r="E3549" s="13" t="n"/>
      <c r="F3549" s="13" t="n"/>
      <c r="G3549" s="14" t="n"/>
      <c r="H3549" s="15" t="n"/>
      <c r="I3549" s="15" t="n"/>
      <c r="J3549" s="40" t="n"/>
      <c r="K3549" s="15" t="n"/>
      <c r="L3549" s="15" t="n"/>
      <c r="M3549" s="15" t="n"/>
      <c r="N3549" s="14" t="n"/>
      <c r="O3549" s="13" t="n"/>
      <c r="P3549" s="14" t="n"/>
      <c r="Q3549" s="15">
        <f>IF(N3549="Sí",0,H3549)</f>
        <v/>
      </c>
      <c r="R3549" s="14">
        <f>F3549-TODAY()</f>
        <v/>
      </c>
      <c r="S3549" s="14">
        <f>IF(N3549="Sí","🟢 Pagado",IF(R3549&lt;0,"🔴 Vencido",IF(R3549&lt;=7,"🟡 Por vencer","")))</f>
        <v/>
      </c>
      <c r="T3549" s="88" t="n"/>
      <c r="U3549" s="89" t="n"/>
      <c r="V3549" s="89" t="n"/>
      <c r="W3549" s="89" t="n"/>
      <c r="X3549" s="87" t="n"/>
    </row>
    <row r="3550">
      <c r="A3550" s="13" t="n"/>
      <c r="B3550" s="14" t="n"/>
      <c r="C3550" s="14" t="n"/>
      <c r="D3550" s="14" t="n"/>
      <c r="E3550" s="13" t="n"/>
      <c r="F3550" s="13" t="n"/>
      <c r="G3550" s="14" t="n"/>
      <c r="H3550" s="15" t="n"/>
      <c r="I3550" s="15" t="n"/>
      <c r="J3550" s="40" t="n"/>
      <c r="K3550" s="15" t="n"/>
      <c r="L3550" s="15" t="n"/>
      <c r="M3550" s="15" t="n"/>
      <c r="N3550" s="14" t="n"/>
      <c r="O3550" s="13" t="n"/>
      <c r="P3550" s="14" t="n"/>
      <c r="Q3550" s="15">
        <f>IF(N3550="Sí",0,H3550)</f>
        <v/>
      </c>
      <c r="R3550" s="14">
        <f>F3550-TODAY()</f>
        <v/>
      </c>
      <c r="S3550" s="14">
        <f>IF(N3550="Sí","🟢 Pagado",IF(R3550&lt;0,"🔴 Vencido",IF(R3550&lt;=7,"🟡 Por vencer","")))</f>
        <v/>
      </c>
      <c r="T3550" s="88" t="n"/>
      <c r="U3550" s="89" t="n"/>
      <c r="V3550" s="89" t="n"/>
      <c r="W3550" s="89" t="n"/>
      <c r="X3550" s="87" t="n"/>
    </row>
    <row r="3551">
      <c r="A3551" s="13" t="n"/>
      <c r="B3551" s="14" t="n"/>
      <c r="C3551" s="14" t="n"/>
      <c r="D3551" s="14" t="n"/>
      <c r="E3551" s="13" t="n"/>
      <c r="F3551" s="13" t="n"/>
      <c r="G3551" s="14" t="n"/>
      <c r="H3551" s="15" t="n"/>
      <c r="I3551" s="15" t="n"/>
      <c r="J3551" s="40" t="n"/>
      <c r="K3551" s="15" t="n"/>
      <c r="L3551" s="15" t="n"/>
      <c r="M3551" s="15" t="n"/>
      <c r="N3551" s="14" t="n"/>
      <c r="O3551" s="13" t="n"/>
      <c r="P3551" s="14" t="n"/>
      <c r="Q3551" s="15">
        <f>IF(N3551="Sí",0,H3551)</f>
        <v/>
      </c>
      <c r="R3551" s="14">
        <f>F3551-TODAY()</f>
        <v/>
      </c>
      <c r="S3551" s="14">
        <f>IF(N3551="Sí","🟢 Pagado",IF(R3551&lt;0,"🔴 Vencido",IF(R3551&lt;=7,"🟡 Por vencer","")))</f>
        <v/>
      </c>
      <c r="T3551" s="88" t="n"/>
      <c r="U3551" s="89" t="n"/>
      <c r="V3551" s="89" t="n"/>
      <c r="W3551" s="89" t="n"/>
      <c r="X3551" s="87" t="n"/>
    </row>
    <row r="3552">
      <c r="A3552" s="13" t="n"/>
      <c r="B3552" s="14" t="n"/>
      <c r="C3552" s="14" t="n"/>
      <c r="D3552" s="14" t="n"/>
      <c r="E3552" s="13" t="n"/>
      <c r="F3552" s="13" t="n"/>
      <c r="G3552" s="14" t="n"/>
      <c r="H3552" s="15" t="n"/>
      <c r="I3552" s="15" t="n"/>
      <c r="J3552" s="40" t="n"/>
      <c r="K3552" s="15" t="n"/>
      <c r="L3552" s="15" t="n"/>
      <c r="M3552" s="15" t="n"/>
      <c r="N3552" s="14" t="n"/>
      <c r="O3552" s="13" t="n"/>
      <c r="P3552" s="14" t="n"/>
      <c r="Q3552" s="15">
        <f>IF(N3552="Sí",0,H3552)</f>
        <v/>
      </c>
      <c r="R3552" s="14">
        <f>F3552-TODAY()</f>
        <v/>
      </c>
      <c r="S3552" s="14">
        <f>IF(N3552="Sí","🟢 Pagado",IF(R3552&lt;0,"🔴 Vencido",IF(R3552&lt;=7,"🟡 Por vencer","")))</f>
        <v/>
      </c>
      <c r="T3552" s="88" t="n"/>
      <c r="U3552" s="89" t="n"/>
      <c r="V3552" s="89" t="n"/>
      <c r="W3552" s="89" t="n"/>
      <c r="X3552" s="87" t="n"/>
    </row>
    <row r="3553">
      <c r="A3553" s="13" t="n"/>
      <c r="B3553" s="14" t="n"/>
      <c r="C3553" s="14" t="n"/>
      <c r="D3553" s="14" t="n"/>
      <c r="E3553" s="13" t="n"/>
      <c r="F3553" s="13" t="n"/>
      <c r="G3553" s="14" t="n"/>
      <c r="H3553" s="15" t="n"/>
      <c r="I3553" s="15" t="n"/>
      <c r="J3553" s="40" t="n"/>
      <c r="K3553" s="15" t="n"/>
      <c r="L3553" s="15" t="n"/>
      <c r="M3553" s="15" t="n"/>
      <c r="N3553" s="14" t="n"/>
      <c r="O3553" s="13" t="n"/>
      <c r="P3553" s="14" t="n"/>
      <c r="Q3553" s="15">
        <f>IF(N3553="Sí",0,H3553)</f>
        <v/>
      </c>
      <c r="R3553" s="14">
        <f>F3553-TODAY()</f>
        <v/>
      </c>
      <c r="S3553" s="14">
        <f>IF(N3553="Sí","🟢 Pagado",IF(R3553&lt;0,"🔴 Vencido",IF(R3553&lt;=7,"🟡 Por vencer","")))</f>
        <v/>
      </c>
      <c r="T3553" s="88" t="n"/>
      <c r="U3553" s="89" t="n"/>
      <c r="V3553" s="89" t="n"/>
      <c r="W3553" s="89" t="n"/>
      <c r="X3553" s="87" t="n"/>
    </row>
    <row r="3554">
      <c r="A3554" s="13" t="n"/>
      <c r="B3554" s="14" t="n"/>
      <c r="C3554" s="14" t="n"/>
      <c r="D3554" s="14" t="n"/>
      <c r="E3554" s="13" t="n"/>
      <c r="F3554" s="13" t="n"/>
      <c r="G3554" s="14" t="n"/>
      <c r="H3554" s="15" t="n"/>
      <c r="I3554" s="15" t="n"/>
      <c r="J3554" s="40" t="n"/>
      <c r="K3554" s="15" t="n"/>
      <c r="L3554" s="15" t="n"/>
      <c r="M3554" s="15" t="n"/>
      <c r="N3554" s="14" t="n"/>
      <c r="O3554" s="13" t="n"/>
      <c r="P3554" s="14" t="n"/>
      <c r="Q3554" s="15">
        <f>IF(N3554="Sí",0,H3554)</f>
        <v/>
      </c>
      <c r="R3554" s="14">
        <f>F3554-TODAY()</f>
        <v/>
      </c>
      <c r="S3554" s="14">
        <f>IF(N3554="Sí","🟢 Pagado",IF(R3554&lt;0,"🔴 Vencido",IF(R3554&lt;=7,"🟡 Por vencer","")))</f>
        <v/>
      </c>
      <c r="T3554" s="88" t="n"/>
      <c r="U3554" s="89" t="n"/>
      <c r="V3554" s="89" t="n"/>
      <c r="W3554" s="89" t="n"/>
      <c r="X3554" s="87" t="n"/>
    </row>
    <row r="3555">
      <c r="A3555" s="13" t="n"/>
      <c r="B3555" s="14" t="n"/>
      <c r="C3555" s="14" t="n"/>
      <c r="D3555" s="14" t="n"/>
      <c r="E3555" s="13" t="n"/>
      <c r="F3555" s="13" t="n"/>
      <c r="G3555" s="14" t="n"/>
      <c r="H3555" s="15" t="n"/>
      <c r="I3555" s="15" t="n"/>
      <c r="J3555" s="40" t="n"/>
      <c r="K3555" s="15" t="n"/>
      <c r="L3555" s="15" t="n"/>
      <c r="M3555" s="15" t="n"/>
      <c r="N3555" s="14" t="n"/>
      <c r="O3555" s="13" t="n"/>
      <c r="P3555" s="14" t="n"/>
      <c r="Q3555" s="15">
        <f>IF(N3555="Sí",0,H3555)</f>
        <v/>
      </c>
      <c r="R3555" s="14">
        <f>F3555-TODAY()</f>
        <v/>
      </c>
      <c r="S3555" s="14">
        <f>IF(N3555="Sí","🟢 Pagado",IF(R3555&lt;0,"🔴 Vencido",IF(R3555&lt;=7,"🟡 Por vencer","")))</f>
        <v/>
      </c>
      <c r="T3555" s="88" t="n"/>
      <c r="U3555" s="89" t="n"/>
      <c r="V3555" s="89" t="n"/>
      <c r="W3555" s="89" t="n"/>
      <c r="X3555" s="87" t="n"/>
    </row>
    <row r="3556">
      <c r="A3556" s="13" t="n"/>
      <c r="B3556" s="14" t="n"/>
      <c r="C3556" s="14" t="n"/>
      <c r="D3556" s="14" t="n"/>
      <c r="E3556" s="13" t="n"/>
      <c r="F3556" s="13" t="n"/>
      <c r="G3556" s="14" t="n"/>
      <c r="H3556" s="15" t="n"/>
      <c r="I3556" s="15" t="n"/>
      <c r="J3556" s="40" t="n"/>
      <c r="K3556" s="15" t="n"/>
      <c r="L3556" s="15" t="n"/>
      <c r="M3556" s="15" t="n"/>
      <c r="N3556" s="14" t="n"/>
      <c r="O3556" s="13" t="n"/>
      <c r="P3556" s="14" t="n"/>
      <c r="Q3556" s="15">
        <f>IF(N3556="Sí",0,H3556)</f>
        <v/>
      </c>
      <c r="R3556" s="14">
        <f>F3556-TODAY()</f>
        <v/>
      </c>
      <c r="S3556" s="14">
        <f>IF(N3556="Sí","🟢 Pagado",IF(R3556&lt;0,"🔴 Vencido",IF(R3556&lt;=7,"🟡 Por vencer","")))</f>
        <v/>
      </c>
      <c r="T3556" s="88" t="n"/>
      <c r="U3556" s="89" t="n"/>
      <c r="V3556" s="89" t="n"/>
      <c r="W3556" s="89" t="n"/>
      <c r="X3556" s="87" t="n"/>
    </row>
    <row r="3557">
      <c r="A3557" s="13" t="n"/>
      <c r="B3557" s="14" t="n"/>
      <c r="C3557" s="14" t="n"/>
      <c r="D3557" s="14" t="n"/>
      <c r="E3557" s="13" t="n"/>
      <c r="F3557" s="13" t="n"/>
      <c r="G3557" s="14" t="n"/>
      <c r="H3557" s="15" t="n"/>
      <c r="I3557" s="15" t="n"/>
      <c r="J3557" s="40" t="n"/>
      <c r="K3557" s="15" t="n"/>
      <c r="L3557" s="15" t="n"/>
      <c r="M3557" s="15" t="n"/>
      <c r="N3557" s="14" t="n"/>
      <c r="O3557" s="13" t="n"/>
      <c r="P3557" s="14" t="n"/>
      <c r="Q3557" s="15">
        <f>IF(N3557="Sí",0,H3557)</f>
        <v/>
      </c>
      <c r="R3557" s="14">
        <f>F3557-TODAY()</f>
        <v/>
      </c>
      <c r="S3557" s="14">
        <f>IF(N3557="Sí","🟢 Pagado",IF(R3557&lt;0,"🔴 Vencido",IF(R3557&lt;=7,"🟡 Por vencer","")))</f>
        <v/>
      </c>
      <c r="T3557" s="88" t="n"/>
      <c r="U3557" s="89" t="n"/>
      <c r="V3557" s="89" t="n"/>
      <c r="W3557" s="89" t="n"/>
      <c r="X3557" s="87" t="n"/>
    </row>
    <row r="3558">
      <c r="A3558" s="13" t="n"/>
      <c r="B3558" s="14" t="n"/>
      <c r="C3558" s="14" t="n"/>
      <c r="D3558" s="14" t="n"/>
      <c r="E3558" s="13" t="n"/>
      <c r="F3558" s="13" t="n"/>
      <c r="G3558" s="14" t="n"/>
      <c r="H3558" s="15" t="n"/>
      <c r="I3558" s="15" t="n"/>
      <c r="J3558" s="40" t="n"/>
      <c r="K3558" s="15" t="n"/>
      <c r="L3558" s="15" t="n"/>
      <c r="M3558" s="15" t="n"/>
      <c r="N3558" s="14" t="n"/>
      <c r="O3558" s="13" t="n"/>
      <c r="P3558" s="14" t="n"/>
      <c r="Q3558" s="15">
        <f>IF(N3558="Sí",0,H3558)</f>
        <v/>
      </c>
      <c r="R3558" s="14">
        <f>F3558-TODAY()</f>
        <v/>
      </c>
      <c r="S3558" s="14">
        <f>IF(N3558="Sí","🟢 Pagado",IF(R3558&lt;0,"🔴 Vencido",IF(R3558&lt;=7,"🟡 Por vencer","")))</f>
        <v/>
      </c>
      <c r="T3558" s="88" t="n"/>
      <c r="U3558" s="89" t="n"/>
      <c r="V3558" s="89" t="n"/>
      <c r="W3558" s="89" t="n"/>
      <c r="X3558" s="87" t="n"/>
    </row>
    <row r="3559">
      <c r="A3559" s="13" t="n"/>
      <c r="B3559" s="14" t="n"/>
      <c r="C3559" s="14" t="n"/>
      <c r="D3559" s="14" t="n"/>
      <c r="E3559" s="13" t="n"/>
      <c r="F3559" s="13" t="n"/>
      <c r="G3559" s="14" t="n"/>
      <c r="H3559" s="15" t="n"/>
      <c r="I3559" s="15" t="n"/>
      <c r="J3559" s="40" t="n"/>
      <c r="K3559" s="15" t="n"/>
      <c r="L3559" s="15" t="n"/>
      <c r="M3559" s="15" t="n"/>
      <c r="N3559" s="14" t="n"/>
      <c r="O3559" s="13" t="n"/>
      <c r="P3559" s="14" t="n"/>
      <c r="Q3559" s="15">
        <f>IF(N3559="Sí",0,H3559)</f>
        <v/>
      </c>
      <c r="R3559" s="14">
        <f>F3559-TODAY()</f>
        <v/>
      </c>
      <c r="S3559" s="14">
        <f>IF(N3559="Sí","🟢 Pagado",IF(R3559&lt;0,"🔴 Vencido",IF(R3559&lt;=7,"🟡 Por vencer","")))</f>
        <v/>
      </c>
      <c r="T3559" s="88" t="n"/>
      <c r="U3559" s="89" t="n"/>
      <c r="V3559" s="89" t="n"/>
      <c r="W3559" s="89" t="n"/>
      <c r="X3559" s="87" t="n"/>
    </row>
    <row r="3560">
      <c r="A3560" s="13" t="n"/>
      <c r="B3560" s="14" t="n"/>
      <c r="C3560" s="14" t="n"/>
      <c r="D3560" s="14" t="n"/>
      <c r="E3560" s="13" t="n"/>
      <c r="F3560" s="13" t="n"/>
      <c r="G3560" s="14" t="n"/>
      <c r="H3560" s="15" t="n"/>
      <c r="I3560" s="15" t="n"/>
      <c r="J3560" s="40" t="n"/>
      <c r="K3560" s="15" t="n"/>
      <c r="L3560" s="15" t="n"/>
      <c r="M3560" s="15" t="n"/>
      <c r="N3560" s="14" t="n"/>
      <c r="O3560" s="13" t="n"/>
      <c r="P3560" s="14" t="n"/>
      <c r="Q3560" s="15">
        <f>IF(N3560="Sí",0,H3560)</f>
        <v/>
      </c>
      <c r="R3560" s="14">
        <f>F3560-TODAY()</f>
        <v/>
      </c>
      <c r="S3560" s="14">
        <f>IF(N3560="Sí","🟢 Pagado",IF(R3560&lt;0,"🔴 Vencido",IF(R3560&lt;=7,"🟡 Por vencer","")))</f>
        <v/>
      </c>
      <c r="T3560" s="88" t="n"/>
      <c r="U3560" s="89" t="n"/>
      <c r="V3560" s="89" t="n"/>
      <c r="W3560" s="89" t="n"/>
      <c r="X3560" s="87" t="n"/>
    </row>
    <row r="3561">
      <c r="A3561" s="13" t="n"/>
      <c r="B3561" s="14" t="n"/>
      <c r="C3561" s="14" t="n"/>
      <c r="D3561" s="14" t="n"/>
      <c r="E3561" s="13" t="n"/>
      <c r="F3561" s="13" t="n"/>
      <c r="G3561" s="14" t="n"/>
      <c r="H3561" s="15" t="n"/>
      <c r="I3561" s="15" t="n"/>
      <c r="J3561" s="40" t="n"/>
      <c r="K3561" s="15" t="n"/>
      <c r="L3561" s="15" t="n"/>
      <c r="M3561" s="15" t="n"/>
      <c r="N3561" s="14" t="n"/>
      <c r="O3561" s="13" t="n"/>
      <c r="P3561" s="14" t="n"/>
      <c r="Q3561" s="15">
        <f>IF(N3561="Sí",0,H3561)</f>
        <v/>
      </c>
      <c r="R3561" s="14">
        <f>F3561-TODAY()</f>
        <v/>
      </c>
      <c r="S3561" s="14">
        <f>IF(N3561="Sí","🟢 Pagado",IF(R3561&lt;0,"🔴 Vencido",IF(R3561&lt;=7,"🟡 Por vencer","")))</f>
        <v/>
      </c>
      <c r="T3561" s="88" t="n"/>
      <c r="U3561" s="89" t="n"/>
      <c r="V3561" s="89" t="n"/>
      <c r="W3561" s="89" t="n"/>
      <c r="X3561" s="87" t="n"/>
    </row>
    <row r="3562">
      <c r="A3562" s="13" t="n"/>
      <c r="B3562" s="14" t="n"/>
      <c r="C3562" s="14" t="n"/>
      <c r="D3562" s="14" t="n"/>
      <c r="E3562" s="13" t="n"/>
      <c r="F3562" s="13" t="n"/>
      <c r="G3562" s="14" t="n"/>
      <c r="H3562" s="15" t="n"/>
      <c r="I3562" s="15" t="n"/>
      <c r="J3562" s="40" t="n"/>
      <c r="K3562" s="15" t="n"/>
      <c r="L3562" s="15" t="n"/>
      <c r="M3562" s="15" t="n"/>
      <c r="N3562" s="14" t="n"/>
      <c r="O3562" s="13" t="n"/>
      <c r="P3562" s="14" t="n"/>
      <c r="Q3562" s="15">
        <f>IF(N3562="Sí",0,H3562)</f>
        <v/>
      </c>
      <c r="R3562" s="14">
        <f>F3562-TODAY()</f>
        <v/>
      </c>
      <c r="S3562" s="14">
        <f>IF(N3562="Sí","🟢 Pagado",IF(R3562&lt;0,"🔴 Vencido",IF(R3562&lt;=7,"🟡 Por vencer","")))</f>
        <v/>
      </c>
      <c r="T3562" s="88" t="n"/>
      <c r="U3562" s="89" t="n"/>
      <c r="V3562" s="89" t="n"/>
      <c r="W3562" s="89" t="n"/>
      <c r="X3562" s="87" t="n"/>
    </row>
    <row r="3563">
      <c r="A3563" s="13" t="n"/>
      <c r="B3563" s="14" t="n"/>
      <c r="C3563" s="14" t="n"/>
      <c r="D3563" s="14" t="n"/>
      <c r="E3563" s="13" t="n"/>
      <c r="F3563" s="13" t="n"/>
      <c r="G3563" s="14" t="n"/>
      <c r="H3563" s="15" t="n"/>
      <c r="I3563" s="15" t="n"/>
      <c r="J3563" s="40" t="n"/>
      <c r="K3563" s="15" t="n"/>
      <c r="L3563" s="15" t="n"/>
      <c r="M3563" s="15" t="n"/>
      <c r="N3563" s="14" t="n"/>
      <c r="O3563" s="13" t="n"/>
      <c r="P3563" s="14" t="n"/>
      <c r="Q3563" s="15">
        <f>IF(N3563="Sí",0,H3563)</f>
        <v/>
      </c>
      <c r="R3563" s="14">
        <f>F3563-TODAY()</f>
        <v/>
      </c>
      <c r="S3563" s="14">
        <f>IF(N3563="Sí","🟢 Pagado",IF(R3563&lt;0,"🔴 Vencido",IF(R3563&lt;=7,"🟡 Por vencer","")))</f>
        <v/>
      </c>
      <c r="T3563" s="88" t="n"/>
      <c r="U3563" s="89" t="n"/>
      <c r="V3563" s="89" t="n"/>
      <c r="W3563" s="89" t="n"/>
      <c r="X3563" s="87" t="n"/>
    </row>
    <row r="3564">
      <c r="A3564" s="13" t="n"/>
      <c r="B3564" s="14" t="n"/>
      <c r="C3564" s="14" t="n"/>
      <c r="D3564" s="14" t="n"/>
      <c r="E3564" s="13" t="n"/>
      <c r="F3564" s="13" t="n"/>
      <c r="G3564" s="14" t="n"/>
      <c r="H3564" s="15" t="n"/>
      <c r="I3564" s="15" t="n"/>
      <c r="J3564" s="40" t="n"/>
      <c r="K3564" s="15" t="n"/>
      <c r="L3564" s="15" t="n"/>
      <c r="M3564" s="15" t="n"/>
      <c r="N3564" s="14" t="n"/>
      <c r="O3564" s="13" t="n"/>
      <c r="P3564" s="14" t="n"/>
      <c r="Q3564" s="15">
        <f>IF(N3564="Sí",0,H3564)</f>
        <v/>
      </c>
      <c r="R3564" s="14">
        <f>F3564-TODAY()</f>
        <v/>
      </c>
      <c r="S3564" s="14">
        <f>IF(N3564="Sí","🟢 Pagado",IF(R3564&lt;0,"🔴 Vencido",IF(R3564&lt;=7,"🟡 Por vencer","")))</f>
        <v/>
      </c>
      <c r="T3564" s="88" t="n"/>
      <c r="U3564" s="89" t="n"/>
      <c r="V3564" s="89" t="n"/>
      <c r="W3564" s="89" t="n"/>
      <c r="X3564" s="87" t="n"/>
    </row>
    <row r="3565">
      <c r="A3565" s="13" t="n"/>
      <c r="B3565" s="14" t="n"/>
      <c r="C3565" s="14" t="n"/>
      <c r="D3565" s="14" t="n"/>
      <c r="E3565" s="13" t="n"/>
      <c r="F3565" s="13" t="n"/>
      <c r="G3565" s="14" t="n"/>
      <c r="H3565" s="15" t="n"/>
      <c r="I3565" s="15" t="n"/>
      <c r="J3565" s="40" t="n"/>
      <c r="K3565" s="15" t="n"/>
      <c r="L3565" s="15" t="n"/>
      <c r="M3565" s="15" t="n"/>
      <c r="N3565" s="14" t="n"/>
      <c r="O3565" s="13" t="n"/>
      <c r="P3565" s="14" t="n"/>
      <c r="Q3565" s="15">
        <f>IF(N3565="Sí",0,H3565)</f>
        <v/>
      </c>
      <c r="R3565" s="14">
        <f>F3565-TODAY()</f>
        <v/>
      </c>
      <c r="S3565" s="14">
        <f>IF(N3565="Sí","🟢 Pagado",IF(R3565&lt;0,"🔴 Vencido",IF(R3565&lt;=7,"🟡 Por vencer","")))</f>
        <v/>
      </c>
      <c r="T3565" s="88" t="n"/>
      <c r="U3565" s="89" t="n"/>
      <c r="V3565" s="89" t="n"/>
      <c r="W3565" s="89" t="n"/>
      <c r="X3565" s="87" t="n"/>
    </row>
    <row r="3566">
      <c r="A3566" s="13" t="n"/>
      <c r="B3566" s="14" t="n"/>
      <c r="C3566" s="14" t="n"/>
      <c r="D3566" s="14" t="n"/>
      <c r="E3566" s="13" t="n"/>
      <c r="F3566" s="13" t="n"/>
      <c r="G3566" s="14" t="n"/>
      <c r="H3566" s="15" t="n"/>
      <c r="I3566" s="15" t="n"/>
      <c r="J3566" s="40" t="n"/>
      <c r="K3566" s="15" t="n"/>
      <c r="L3566" s="15" t="n"/>
      <c r="M3566" s="15" t="n"/>
      <c r="N3566" s="14" t="n"/>
      <c r="O3566" s="13" t="n"/>
      <c r="P3566" s="14" t="n"/>
      <c r="Q3566" s="15">
        <f>IF(N3566="Sí",0,H3566)</f>
        <v/>
      </c>
      <c r="R3566" s="14">
        <f>F3566-TODAY()</f>
        <v/>
      </c>
      <c r="S3566" s="14">
        <f>IF(N3566="Sí","🟢 Pagado",IF(R3566&lt;0,"🔴 Vencido",IF(R3566&lt;=7,"🟡 Por vencer","")))</f>
        <v/>
      </c>
      <c r="T3566" s="88" t="n"/>
      <c r="U3566" s="89" t="n"/>
      <c r="V3566" s="89" t="n"/>
      <c r="W3566" s="89" t="n"/>
      <c r="X3566" s="87" t="n"/>
    </row>
    <row r="3567">
      <c r="A3567" s="13" t="n"/>
      <c r="B3567" s="14" t="n"/>
      <c r="C3567" s="14" t="n"/>
      <c r="D3567" s="14" t="n"/>
      <c r="E3567" s="13" t="n"/>
      <c r="F3567" s="13" t="n"/>
      <c r="G3567" s="14" t="n"/>
      <c r="H3567" s="15" t="n"/>
      <c r="I3567" s="15" t="n"/>
      <c r="J3567" s="40" t="n"/>
      <c r="K3567" s="15" t="n"/>
      <c r="L3567" s="15" t="n"/>
      <c r="M3567" s="15" t="n"/>
      <c r="N3567" s="14" t="n"/>
      <c r="O3567" s="13" t="n"/>
      <c r="P3567" s="14" t="n"/>
      <c r="Q3567" s="15">
        <f>IF(N3567="Sí",0,H3567)</f>
        <v/>
      </c>
      <c r="R3567" s="14">
        <f>F3567-TODAY()</f>
        <v/>
      </c>
      <c r="S3567" s="14">
        <f>IF(N3567="Sí","🟢 Pagado",IF(R3567&lt;0,"🔴 Vencido",IF(R3567&lt;=7,"🟡 Por vencer","")))</f>
        <v/>
      </c>
      <c r="T3567" s="88" t="n"/>
      <c r="U3567" s="89" t="n"/>
      <c r="V3567" s="89" t="n"/>
      <c r="W3567" s="89" t="n"/>
      <c r="X3567" s="87" t="n"/>
    </row>
    <row r="3568">
      <c r="A3568" s="13" t="n"/>
      <c r="B3568" s="14" t="n"/>
      <c r="C3568" s="14" t="n"/>
      <c r="D3568" s="14" t="n"/>
      <c r="E3568" s="13" t="n"/>
      <c r="F3568" s="13" t="n"/>
      <c r="G3568" s="14" t="n"/>
      <c r="H3568" s="15" t="n"/>
      <c r="I3568" s="15" t="n"/>
      <c r="J3568" s="40" t="n"/>
      <c r="K3568" s="15" t="n"/>
      <c r="L3568" s="15" t="n"/>
      <c r="M3568" s="15" t="n"/>
      <c r="N3568" s="14" t="n"/>
      <c r="O3568" s="13" t="n"/>
      <c r="P3568" s="14" t="n"/>
      <c r="Q3568" s="15">
        <f>IF(N3568="Sí",0,H3568)</f>
        <v/>
      </c>
      <c r="R3568" s="14">
        <f>F3568-TODAY()</f>
        <v/>
      </c>
      <c r="S3568" s="14">
        <f>IF(N3568="Sí","🟢 Pagado",IF(R3568&lt;0,"🔴 Vencido",IF(R3568&lt;=7,"🟡 Por vencer","")))</f>
        <v/>
      </c>
      <c r="T3568" s="88" t="n"/>
      <c r="U3568" s="89" t="n"/>
      <c r="V3568" s="89" t="n"/>
      <c r="W3568" s="89" t="n"/>
      <c r="X3568" s="87" t="n"/>
    </row>
    <row r="3569">
      <c r="A3569" s="13" t="n"/>
      <c r="B3569" s="14" t="n"/>
      <c r="C3569" s="14" t="n"/>
      <c r="D3569" s="14" t="n"/>
      <c r="E3569" s="13" t="n"/>
      <c r="F3569" s="13" t="n"/>
      <c r="G3569" s="14" t="n"/>
      <c r="H3569" s="15" t="n"/>
      <c r="I3569" s="15" t="n"/>
      <c r="J3569" s="40" t="n"/>
      <c r="K3569" s="15" t="n"/>
      <c r="L3569" s="15" t="n"/>
      <c r="M3569" s="15" t="n"/>
      <c r="N3569" s="14" t="n"/>
      <c r="O3569" s="13" t="n"/>
      <c r="P3569" s="14" t="n"/>
      <c r="Q3569" s="15">
        <f>IF(N3569="Sí",0,H3569)</f>
        <v/>
      </c>
      <c r="R3569" s="14">
        <f>F3569-TODAY()</f>
        <v/>
      </c>
      <c r="S3569" s="14">
        <f>IF(N3569="Sí","🟢 Pagado",IF(R3569&lt;0,"🔴 Vencido",IF(R3569&lt;=7,"🟡 Por vencer","")))</f>
        <v/>
      </c>
      <c r="T3569" s="88" t="n"/>
      <c r="U3569" s="89" t="n"/>
      <c r="V3569" s="89" t="n"/>
      <c r="W3569" s="89" t="n"/>
      <c r="X3569" s="87" t="n"/>
    </row>
    <row r="3570">
      <c r="A3570" s="13" t="n"/>
      <c r="B3570" s="14" t="n"/>
      <c r="C3570" s="14" t="n"/>
      <c r="D3570" s="14" t="n"/>
      <c r="E3570" s="13" t="n"/>
      <c r="F3570" s="13" t="n"/>
      <c r="G3570" s="14" t="n"/>
      <c r="H3570" s="15" t="n"/>
      <c r="I3570" s="15" t="n"/>
      <c r="J3570" s="40" t="n"/>
      <c r="K3570" s="15" t="n"/>
      <c r="L3570" s="15" t="n"/>
      <c r="M3570" s="15" t="n"/>
      <c r="N3570" s="14" t="n"/>
      <c r="O3570" s="13" t="n"/>
      <c r="P3570" s="14" t="n"/>
      <c r="Q3570" s="15">
        <f>IF(N3570="Sí",0,H3570)</f>
        <v/>
      </c>
      <c r="R3570" s="14">
        <f>F3570-TODAY()</f>
        <v/>
      </c>
      <c r="S3570" s="14">
        <f>IF(N3570="Sí","🟢 Pagado",IF(R3570&lt;0,"🔴 Vencido",IF(R3570&lt;=7,"🟡 Por vencer","")))</f>
        <v/>
      </c>
      <c r="T3570" s="88" t="n"/>
      <c r="U3570" s="89" t="n"/>
      <c r="V3570" s="89" t="n"/>
      <c r="W3570" s="89" t="n"/>
      <c r="X3570" s="87" t="n"/>
    </row>
    <row r="3571">
      <c r="A3571" s="13" t="n"/>
      <c r="B3571" s="14" t="n"/>
      <c r="C3571" s="14" t="n"/>
      <c r="D3571" s="14" t="n"/>
      <c r="E3571" s="13" t="n"/>
      <c r="F3571" s="13" t="n"/>
      <c r="G3571" s="14" t="n"/>
      <c r="H3571" s="15" t="n"/>
      <c r="I3571" s="15" t="n"/>
      <c r="J3571" s="40" t="n"/>
      <c r="K3571" s="15" t="n"/>
      <c r="L3571" s="15" t="n"/>
      <c r="M3571" s="15" t="n"/>
      <c r="N3571" s="14" t="n"/>
      <c r="O3571" s="13" t="n"/>
      <c r="P3571" s="14" t="n"/>
      <c r="Q3571" s="15">
        <f>IF(N3571="Sí",0,H3571)</f>
        <v/>
      </c>
      <c r="R3571" s="14">
        <f>F3571-TODAY()</f>
        <v/>
      </c>
      <c r="S3571" s="14">
        <f>IF(N3571="Sí","🟢 Pagado",IF(R3571&lt;0,"🔴 Vencido",IF(R3571&lt;=7,"🟡 Por vencer","")))</f>
        <v/>
      </c>
      <c r="T3571" s="88" t="n"/>
      <c r="U3571" s="89" t="n"/>
      <c r="V3571" s="89" t="n"/>
      <c r="W3571" s="89" t="n"/>
      <c r="X3571" s="87" t="n"/>
    </row>
    <row r="3572">
      <c r="A3572" s="13" t="n"/>
      <c r="B3572" s="14" t="n"/>
      <c r="C3572" s="14" t="n"/>
      <c r="D3572" s="14" t="n"/>
      <c r="E3572" s="13" t="n"/>
      <c r="F3572" s="13" t="n"/>
      <c r="G3572" s="14" t="n"/>
      <c r="H3572" s="15" t="n"/>
      <c r="I3572" s="15" t="n"/>
      <c r="J3572" s="40" t="n"/>
      <c r="K3572" s="15" t="n"/>
      <c r="L3572" s="15" t="n"/>
      <c r="M3572" s="15" t="n"/>
      <c r="N3572" s="14" t="n"/>
      <c r="O3572" s="13" t="n"/>
      <c r="P3572" s="14" t="n"/>
      <c r="Q3572" s="15">
        <f>IF(N3572="Sí",0,H3572)</f>
        <v/>
      </c>
      <c r="R3572" s="14">
        <f>F3572-TODAY()</f>
        <v/>
      </c>
      <c r="S3572" s="14">
        <f>IF(N3572="Sí","🟢 Pagado",IF(R3572&lt;0,"🔴 Vencido",IF(R3572&lt;=7,"🟡 Por vencer","")))</f>
        <v/>
      </c>
      <c r="T3572" s="88" t="n"/>
      <c r="U3572" s="89" t="n"/>
      <c r="V3572" s="89" t="n"/>
      <c r="W3572" s="89" t="n"/>
      <c r="X3572" s="87" t="n"/>
    </row>
    <row r="3573">
      <c r="A3573" s="13" t="n"/>
      <c r="B3573" s="14" t="n"/>
      <c r="C3573" s="14" t="n"/>
      <c r="D3573" s="14" t="n"/>
      <c r="E3573" s="13" t="n"/>
      <c r="F3573" s="13" t="n"/>
      <c r="G3573" s="14" t="n"/>
      <c r="H3573" s="15" t="n"/>
      <c r="I3573" s="15" t="n"/>
      <c r="J3573" s="40" t="n"/>
      <c r="K3573" s="15" t="n"/>
      <c r="L3573" s="15" t="n"/>
      <c r="M3573" s="15" t="n"/>
      <c r="N3573" s="14" t="n"/>
      <c r="O3573" s="13" t="n"/>
      <c r="P3573" s="14" t="n"/>
      <c r="Q3573" s="15">
        <f>IF(N3573="Sí",0,H3573)</f>
        <v/>
      </c>
      <c r="R3573" s="14">
        <f>F3573-TODAY()</f>
        <v/>
      </c>
      <c r="S3573" s="14">
        <f>IF(N3573="Sí","🟢 Pagado",IF(R3573&lt;0,"🔴 Vencido",IF(R3573&lt;=7,"🟡 Por vencer","")))</f>
        <v/>
      </c>
      <c r="T3573" s="88" t="n"/>
      <c r="U3573" s="89" t="n"/>
      <c r="V3573" s="89" t="n"/>
      <c r="W3573" s="89" t="n"/>
      <c r="X3573" s="87" t="n"/>
    </row>
    <row r="3574">
      <c r="A3574" s="13" t="n"/>
      <c r="B3574" s="14" t="n"/>
      <c r="C3574" s="14" t="n"/>
      <c r="D3574" s="14" t="n"/>
      <c r="E3574" s="13" t="n"/>
      <c r="F3574" s="13" t="n"/>
      <c r="G3574" s="14" t="n"/>
      <c r="H3574" s="15" t="n"/>
      <c r="I3574" s="15" t="n"/>
      <c r="J3574" s="40" t="n"/>
      <c r="K3574" s="15" t="n"/>
      <c r="L3574" s="15" t="n"/>
      <c r="M3574" s="15" t="n"/>
      <c r="N3574" s="14" t="n"/>
      <c r="O3574" s="13" t="n"/>
      <c r="P3574" s="14" t="n"/>
      <c r="Q3574" s="15">
        <f>IF(N3574="Sí",0,H3574)</f>
        <v/>
      </c>
      <c r="R3574" s="14">
        <f>F3574-TODAY()</f>
        <v/>
      </c>
      <c r="S3574" s="14">
        <f>IF(N3574="Sí","🟢 Pagado",IF(R3574&lt;0,"🔴 Vencido",IF(R3574&lt;=7,"🟡 Por vencer","")))</f>
        <v/>
      </c>
      <c r="T3574" s="88" t="n"/>
      <c r="U3574" s="89" t="n"/>
      <c r="V3574" s="89" t="n"/>
      <c r="W3574" s="89" t="n"/>
      <c r="X3574" s="87" t="n"/>
    </row>
    <row r="3575">
      <c r="A3575" s="13" t="n"/>
      <c r="B3575" s="14" t="n"/>
      <c r="C3575" s="14" t="n"/>
      <c r="D3575" s="14" t="n"/>
      <c r="E3575" s="13" t="n"/>
      <c r="F3575" s="13" t="n"/>
      <c r="G3575" s="14" t="n"/>
      <c r="H3575" s="15" t="n"/>
      <c r="I3575" s="15" t="n"/>
      <c r="J3575" s="40" t="n"/>
      <c r="K3575" s="15" t="n"/>
      <c r="L3575" s="15" t="n"/>
      <c r="M3575" s="15" t="n"/>
      <c r="N3575" s="14" t="n"/>
      <c r="O3575" s="13" t="n"/>
      <c r="P3575" s="14" t="n"/>
      <c r="Q3575" s="15">
        <f>IF(N3575="Sí",0,H3575)</f>
        <v/>
      </c>
      <c r="R3575" s="14">
        <f>F3575-TODAY()</f>
        <v/>
      </c>
      <c r="S3575" s="14">
        <f>IF(N3575="Sí","🟢 Pagado",IF(R3575&lt;0,"🔴 Vencido",IF(R3575&lt;=7,"🟡 Por vencer","")))</f>
        <v/>
      </c>
      <c r="T3575" s="88" t="n"/>
      <c r="U3575" s="89" t="n"/>
      <c r="V3575" s="89" t="n"/>
      <c r="W3575" s="89" t="n"/>
      <c r="X3575" s="87" t="n"/>
    </row>
    <row r="3576">
      <c r="A3576" s="13" t="n"/>
      <c r="B3576" s="14" t="n"/>
      <c r="C3576" s="14" t="n"/>
      <c r="D3576" s="14" t="n"/>
      <c r="E3576" s="13" t="n"/>
      <c r="F3576" s="13" t="n"/>
      <c r="G3576" s="14" t="n"/>
      <c r="H3576" s="15" t="n"/>
      <c r="I3576" s="15" t="n"/>
      <c r="J3576" s="40" t="n"/>
      <c r="K3576" s="15" t="n"/>
      <c r="L3576" s="15" t="n"/>
      <c r="M3576" s="15" t="n"/>
      <c r="N3576" s="14" t="n"/>
      <c r="O3576" s="13" t="n"/>
      <c r="P3576" s="14" t="n"/>
      <c r="Q3576" s="15">
        <f>IF(N3576="Sí",0,H3576)</f>
        <v/>
      </c>
      <c r="R3576" s="14">
        <f>F3576-TODAY()</f>
        <v/>
      </c>
      <c r="S3576" s="14">
        <f>IF(N3576="Sí","🟢 Pagado",IF(R3576&lt;0,"🔴 Vencido",IF(R3576&lt;=7,"🟡 Por vencer","")))</f>
        <v/>
      </c>
      <c r="T3576" s="88" t="n"/>
      <c r="U3576" s="89" t="n"/>
      <c r="V3576" s="89" t="n"/>
      <c r="W3576" s="89" t="n"/>
      <c r="X3576" s="87" t="n"/>
    </row>
    <row r="3577">
      <c r="A3577" s="13" t="n"/>
      <c r="B3577" s="14" t="n"/>
      <c r="C3577" s="14" t="n"/>
      <c r="D3577" s="14" t="n"/>
      <c r="E3577" s="13" t="n"/>
      <c r="F3577" s="13" t="n"/>
      <c r="G3577" s="14" t="n"/>
      <c r="H3577" s="15" t="n"/>
      <c r="I3577" s="15" t="n"/>
      <c r="J3577" s="40" t="n"/>
      <c r="K3577" s="15" t="n"/>
      <c r="L3577" s="15" t="n"/>
      <c r="M3577" s="15" t="n"/>
      <c r="N3577" s="14" t="n"/>
      <c r="O3577" s="13" t="n"/>
      <c r="P3577" s="14" t="n"/>
      <c r="Q3577" s="15">
        <f>IF(N3577="Sí",0,H3577)</f>
        <v/>
      </c>
      <c r="R3577" s="14">
        <f>F3577-TODAY()</f>
        <v/>
      </c>
      <c r="S3577" s="14">
        <f>IF(N3577="Sí","🟢 Pagado",IF(R3577&lt;0,"🔴 Vencido",IF(R3577&lt;=7,"🟡 Por vencer","")))</f>
        <v/>
      </c>
      <c r="T3577" s="88" t="n"/>
      <c r="U3577" s="89" t="n"/>
      <c r="V3577" s="89" t="n"/>
      <c r="W3577" s="89" t="n"/>
      <c r="X3577" s="87" t="n"/>
    </row>
    <row r="3578">
      <c r="A3578" s="13" t="n"/>
      <c r="B3578" s="14" t="n"/>
      <c r="C3578" s="14" t="n"/>
      <c r="D3578" s="14" t="n"/>
      <c r="E3578" s="13" t="n"/>
      <c r="F3578" s="13" t="n"/>
      <c r="G3578" s="14" t="n"/>
      <c r="H3578" s="15" t="n"/>
      <c r="I3578" s="15" t="n"/>
      <c r="J3578" s="40" t="n"/>
      <c r="K3578" s="15" t="n"/>
      <c r="L3578" s="15" t="n"/>
      <c r="M3578" s="15" t="n"/>
      <c r="N3578" s="14" t="n"/>
      <c r="O3578" s="13" t="n"/>
      <c r="P3578" s="14" t="n"/>
      <c r="Q3578" s="15">
        <f>IF(N3578="Sí",0,H3578)</f>
        <v/>
      </c>
      <c r="R3578" s="14">
        <f>F3578-TODAY()</f>
        <v/>
      </c>
      <c r="S3578" s="14">
        <f>IF(N3578="Sí","🟢 Pagado",IF(R3578&lt;0,"🔴 Vencido",IF(R3578&lt;=7,"🟡 Por vencer","")))</f>
        <v/>
      </c>
      <c r="T3578" s="88" t="n"/>
      <c r="U3578" s="89" t="n"/>
      <c r="V3578" s="89" t="n"/>
      <c r="W3578" s="89" t="n"/>
      <c r="X3578" s="87" t="n"/>
    </row>
    <row r="3579">
      <c r="A3579" s="13" t="n"/>
      <c r="B3579" s="14" t="n"/>
      <c r="C3579" s="14" t="n"/>
      <c r="D3579" s="14" t="n"/>
      <c r="E3579" s="13" t="n"/>
      <c r="F3579" s="13" t="n"/>
      <c r="G3579" s="14" t="n"/>
      <c r="H3579" s="15" t="n"/>
      <c r="I3579" s="15" t="n"/>
      <c r="J3579" s="40" t="n"/>
      <c r="K3579" s="15" t="n"/>
      <c r="L3579" s="15" t="n"/>
      <c r="M3579" s="15" t="n"/>
      <c r="N3579" s="14" t="n"/>
      <c r="O3579" s="13" t="n"/>
      <c r="P3579" s="14" t="n"/>
      <c r="Q3579" s="15">
        <f>IF(N3579="Sí",0,H3579)</f>
        <v/>
      </c>
      <c r="R3579" s="14">
        <f>F3579-TODAY()</f>
        <v/>
      </c>
      <c r="S3579" s="14">
        <f>IF(N3579="Sí","🟢 Pagado",IF(R3579&lt;0,"🔴 Vencido",IF(R3579&lt;=7,"🟡 Por vencer","")))</f>
        <v/>
      </c>
      <c r="T3579" s="88" t="n"/>
      <c r="U3579" s="89" t="n"/>
      <c r="V3579" s="89" t="n"/>
      <c r="W3579" s="89" t="n"/>
      <c r="X3579" s="87" t="n"/>
    </row>
    <row r="3580">
      <c r="A3580" s="13" t="n"/>
      <c r="B3580" s="14" t="n"/>
      <c r="C3580" s="14" t="n"/>
      <c r="D3580" s="14" t="n"/>
      <c r="E3580" s="13" t="n"/>
      <c r="F3580" s="13" t="n"/>
      <c r="G3580" s="14" t="n"/>
      <c r="H3580" s="15" t="n"/>
      <c r="I3580" s="15" t="n"/>
      <c r="J3580" s="40" t="n"/>
      <c r="K3580" s="15" t="n"/>
      <c r="L3580" s="15" t="n"/>
      <c r="M3580" s="15" t="n"/>
      <c r="N3580" s="14" t="n"/>
      <c r="O3580" s="13" t="n"/>
      <c r="P3580" s="14" t="n"/>
      <c r="Q3580" s="15">
        <f>IF(N3580="Sí",0,H3580)</f>
        <v/>
      </c>
      <c r="R3580" s="14">
        <f>F3580-TODAY()</f>
        <v/>
      </c>
      <c r="S3580" s="14">
        <f>IF(N3580="Sí","🟢 Pagado",IF(R3580&lt;0,"🔴 Vencido",IF(R3580&lt;=7,"🟡 Por vencer","")))</f>
        <v/>
      </c>
      <c r="T3580" s="88" t="n"/>
      <c r="U3580" s="89" t="n"/>
      <c r="V3580" s="89" t="n"/>
      <c r="W3580" s="89" t="n"/>
      <c r="X3580" s="87" t="n"/>
    </row>
    <row r="3581">
      <c r="A3581" s="13" t="n"/>
      <c r="B3581" s="14" t="n"/>
      <c r="C3581" s="14" t="n"/>
      <c r="D3581" s="14" t="n"/>
      <c r="E3581" s="13" t="n"/>
      <c r="F3581" s="13" t="n"/>
      <c r="G3581" s="14" t="n"/>
      <c r="H3581" s="15" t="n"/>
      <c r="I3581" s="15" t="n"/>
      <c r="J3581" s="40" t="n"/>
      <c r="K3581" s="15" t="n"/>
      <c r="L3581" s="15" t="n"/>
      <c r="M3581" s="15" t="n"/>
      <c r="N3581" s="14" t="n"/>
      <c r="O3581" s="13" t="n"/>
      <c r="P3581" s="14" t="n"/>
      <c r="Q3581" s="15">
        <f>IF(N3581="Sí",0,H3581)</f>
        <v/>
      </c>
      <c r="R3581" s="14">
        <f>F3581-TODAY()</f>
        <v/>
      </c>
      <c r="S3581" s="14">
        <f>IF(N3581="Sí","🟢 Pagado",IF(R3581&lt;0,"🔴 Vencido",IF(R3581&lt;=7,"🟡 Por vencer","")))</f>
        <v/>
      </c>
      <c r="T3581" s="88" t="n"/>
      <c r="U3581" s="89" t="n"/>
      <c r="V3581" s="89" t="n"/>
      <c r="W3581" s="89" t="n"/>
      <c r="X3581" s="87" t="n"/>
    </row>
    <row r="3582">
      <c r="A3582" s="13" t="n"/>
      <c r="B3582" s="14" t="n"/>
      <c r="C3582" s="14" t="n"/>
      <c r="D3582" s="14" t="n"/>
      <c r="E3582" s="13" t="n"/>
      <c r="F3582" s="13" t="n"/>
      <c r="G3582" s="14" t="n"/>
      <c r="H3582" s="15" t="n"/>
      <c r="I3582" s="15" t="n"/>
      <c r="J3582" s="40" t="n"/>
      <c r="K3582" s="15" t="n"/>
      <c r="L3582" s="15" t="n"/>
      <c r="M3582" s="15" t="n"/>
      <c r="N3582" s="14" t="n"/>
      <c r="O3582" s="13" t="n"/>
      <c r="P3582" s="14" t="n"/>
      <c r="Q3582" s="15">
        <f>IF(N3582="Sí",0,H3582)</f>
        <v/>
      </c>
      <c r="R3582" s="14">
        <f>F3582-TODAY()</f>
        <v/>
      </c>
      <c r="S3582" s="14">
        <f>IF(N3582="Sí","🟢 Pagado",IF(R3582&lt;0,"🔴 Vencido",IF(R3582&lt;=7,"🟡 Por vencer","")))</f>
        <v/>
      </c>
      <c r="T3582" s="88" t="n"/>
      <c r="U3582" s="89" t="n"/>
      <c r="V3582" s="89" t="n"/>
      <c r="W3582" s="89" t="n"/>
      <c r="X3582" s="87" t="n"/>
    </row>
    <row r="3583">
      <c r="A3583" s="13" t="n"/>
      <c r="B3583" s="14" t="n"/>
      <c r="C3583" s="14" t="n"/>
      <c r="D3583" s="14" t="n"/>
      <c r="E3583" s="13" t="n"/>
      <c r="F3583" s="13" t="n"/>
      <c r="G3583" s="14" t="n"/>
      <c r="H3583" s="15" t="n"/>
      <c r="I3583" s="15" t="n"/>
      <c r="J3583" s="40" t="n"/>
      <c r="K3583" s="15" t="n"/>
      <c r="L3583" s="15" t="n"/>
      <c r="M3583" s="15" t="n"/>
      <c r="N3583" s="14" t="n"/>
      <c r="O3583" s="13" t="n"/>
      <c r="P3583" s="14" t="n"/>
      <c r="Q3583" s="15">
        <f>IF(N3583="Sí",0,H3583)</f>
        <v/>
      </c>
      <c r="R3583" s="14">
        <f>F3583-TODAY()</f>
        <v/>
      </c>
      <c r="S3583" s="14">
        <f>IF(N3583="Sí","🟢 Pagado",IF(R3583&lt;0,"🔴 Vencido",IF(R3583&lt;=7,"🟡 Por vencer","")))</f>
        <v/>
      </c>
      <c r="T3583" s="88" t="n"/>
      <c r="U3583" s="89" t="n"/>
      <c r="V3583" s="89" t="n"/>
      <c r="W3583" s="89" t="n"/>
      <c r="X3583" s="87" t="n"/>
    </row>
    <row r="3584">
      <c r="A3584" s="13" t="n"/>
      <c r="B3584" s="14" t="n"/>
      <c r="C3584" s="14" t="n"/>
      <c r="D3584" s="14" t="n"/>
      <c r="E3584" s="13" t="n"/>
      <c r="F3584" s="13" t="n"/>
      <c r="G3584" s="14" t="n"/>
      <c r="H3584" s="15" t="n"/>
      <c r="I3584" s="15" t="n"/>
      <c r="J3584" s="40" t="n"/>
      <c r="K3584" s="15" t="n"/>
      <c r="L3584" s="15" t="n"/>
      <c r="M3584" s="15" t="n"/>
      <c r="N3584" s="14" t="n"/>
      <c r="O3584" s="13" t="n"/>
      <c r="P3584" s="14" t="n"/>
      <c r="Q3584" s="15">
        <f>IF(N3584="Sí",0,H3584)</f>
        <v/>
      </c>
      <c r="R3584" s="14">
        <f>F3584-TODAY()</f>
        <v/>
      </c>
      <c r="S3584" s="14">
        <f>IF(N3584="Sí","🟢 Pagado",IF(R3584&lt;0,"🔴 Vencido",IF(R3584&lt;=7,"🟡 Por vencer","")))</f>
        <v/>
      </c>
      <c r="T3584" s="88" t="n"/>
      <c r="U3584" s="89" t="n"/>
      <c r="V3584" s="89" t="n"/>
      <c r="W3584" s="89" t="n"/>
      <c r="X3584" s="87" t="n"/>
    </row>
    <row r="3585">
      <c r="A3585" s="13" t="n"/>
      <c r="B3585" s="14" t="n"/>
      <c r="C3585" s="14" t="n"/>
      <c r="D3585" s="14" t="n"/>
      <c r="E3585" s="13" t="n"/>
      <c r="F3585" s="13" t="n"/>
      <c r="G3585" s="14" t="n"/>
      <c r="H3585" s="15" t="n"/>
      <c r="I3585" s="15" t="n"/>
      <c r="J3585" s="40" t="n"/>
      <c r="K3585" s="15" t="n"/>
      <c r="L3585" s="15" t="n"/>
      <c r="M3585" s="15" t="n"/>
      <c r="N3585" s="14" t="n"/>
      <c r="O3585" s="13" t="n"/>
      <c r="P3585" s="14" t="n"/>
      <c r="Q3585" s="15">
        <f>IF(N3585="Sí",0,H3585)</f>
        <v/>
      </c>
      <c r="R3585" s="14">
        <f>F3585-TODAY()</f>
        <v/>
      </c>
      <c r="S3585" s="14">
        <f>IF(N3585="Sí","🟢 Pagado",IF(R3585&lt;0,"🔴 Vencido",IF(R3585&lt;=7,"🟡 Por vencer","")))</f>
        <v/>
      </c>
      <c r="T3585" s="88" t="n"/>
      <c r="U3585" s="89" t="n"/>
      <c r="V3585" s="89" t="n"/>
      <c r="W3585" s="89" t="n"/>
      <c r="X3585" s="87" t="n"/>
    </row>
    <row r="3586">
      <c r="A3586" s="13" t="n"/>
      <c r="B3586" s="14" t="n"/>
      <c r="C3586" s="14" t="n"/>
      <c r="D3586" s="14" t="n"/>
      <c r="E3586" s="13" t="n"/>
      <c r="F3586" s="13" t="n"/>
      <c r="G3586" s="14" t="n"/>
      <c r="H3586" s="15" t="n"/>
      <c r="I3586" s="15" t="n"/>
      <c r="J3586" s="40" t="n"/>
      <c r="K3586" s="15" t="n"/>
      <c r="L3586" s="15" t="n"/>
      <c r="M3586" s="15" t="n"/>
      <c r="N3586" s="14" t="n"/>
      <c r="O3586" s="13" t="n"/>
      <c r="P3586" s="14" t="n"/>
      <c r="Q3586" s="15">
        <f>IF(N3586="Sí",0,H3586)</f>
        <v/>
      </c>
      <c r="R3586" s="14">
        <f>F3586-TODAY()</f>
        <v/>
      </c>
      <c r="S3586" s="14">
        <f>IF(N3586="Sí","🟢 Pagado",IF(R3586&lt;0,"🔴 Vencido",IF(R3586&lt;=7,"🟡 Por vencer","")))</f>
        <v/>
      </c>
      <c r="T3586" s="88" t="n"/>
      <c r="U3586" s="89" t="n"/>
      <c r="V3586" s="89" t="n"/>
      <c r="W3586" s="89" t="n"/>
      <c r="X3586" s="87" t="n"/>
    </row>
    <row r="3587">
      <c r="A3587" s="13" t="n"/>
      <c r="B3587" s="14" t="n"/>
      <c r="C3587" s="14" t="n"/>
      <c r="D3587" s="14" t="n"/>
      <c r="E3587" s="13" t="n"/>
      <c r="F3587" s="13" t="n"/>
      <c r="G3587" s="14" t="n"/>
      <c r="H3587" s="15" t="n"/>
      <c r="I3587" s="15" t="n"/>
      <c r="J3587" s="40" t="n"/>
      <c r="K3587" s="15" t="n"/>
      <c r="L3587" s="15" t="n"/>
      <c r="M3587" s="15" t="n"/>
      <c r="N3587" s="14" t="n"/>
      <c r="O3587" s="13" t="n"/>
      <c r="P3587" s="14" t="n"/>
      <c r="Q3587" s="15">
        <f>IF(N3587="Sí",0,H3587)</f>
        <v/>
      </c>
      <c r="R3587" s="14">
        <f>F3587-TODAY()</f>
        <v/>
      </c>
      <c r="S3587" s="14">
        <f>IF(N3587="Sí","🟢 Pagado",IF(R3587&lt;0,"🔴 Vencido",IF(R3587&lt;=7,"🟡 Por vencer","")))</f>
        <v/>
      </c>
      <c r="T3587" s="88" t="n"/>
      <c r="U3587" s="89" t="n"/>
      <c r="V3587" s="89" t="n"/>
      <c r="W3587" s="89" t="n"/>
      <c r="X3587" s="87" t="n"/>
    </row>
    <row r="3588">
      <c r="A3588" s="13" t="n"/>
      <c r="B3588" s="14" t="n"/>
      <c r="C3588" s="14" t="n"/>
      <c r="D3588" s="14" t="n"/>
      <c r="E3588" s="13" t="n"/>
      <c r="F3588" s="13" t="n"/>
      <c r="G3588" s="14" t="n"/>
      <c r="H3588" s="15" t="n"/>
      <c r="I3588" s="15" t="n"/>
      <c r="J3588" s="40" t="n"/>
      <c r="K3588" s="15" t="n"/>
      <c r="L3588" s="15" t="n"/>
      <c r="M3588" s="15" t="n"/>
      <c r="N3588" s="14" t="n"/>
      <c r="O3588" s="13" t="n"/>
      <c r="P3588" s="14" t="n"/>
      <c r="Q3588" s="15">
        <f>IF(N3588="Sí",0,H3588)</f>
        <v/>
      </c>
      <c r="R3588" s="14">
        <f>F3588-TODAY()</f>
        <v/>
      </c>
      <c r="S3588" s="14">
        <f>IF(N3588="Sí","🟢 Pagado",IF(R3588&lt;0,"🔴 Vencido",IF(R3588&lt;=7,"🟡 Por vencer","")))</f>
        <v/>
      </c>
      <c r="T3588" s="88" t="n"/>
      <c r="U3588" s="89" t="n"/>
      <c r="V3588" s="89" t="n"/>
      <c r="W3588" s="89" t="n"/>
      <c r="X3588" s="87" t="n"/>
    </row>
    <row r="3589">
      <c r="A3589" s="13" t="n"/>
      <c r="B3589" s="14" t="n"/>
      <c r="C3589" s="14" t="n"/>
      <c r="D3589" s="14" t="n"/>
      <c r="E3589" s="13" t="n"/>
      <c r="F3589" s="13" t="n"/>
      <c r="G3589" s="14" t="n"/>
      <c r="H3589" s="15" t="n"/>
      <c r="I3589" s="15" t="n"/>
      <c r="J3589" s="40" t="n"/>
      <c r="K3589" s="15" t="n"/>
      <c r="L3589" s="15" t="n"/>
      <c r="M3589" s="15" t="n"/>
      <c r="N3589" s="14" t="n"/>
      <c r="O3589" s="13" t="n"/>
      <c r="P3589" s="14" t="n"/>
      <c r="Q3589" s="15">
        <f>IF(N3589="Sí",0,H3589)</f>
        <v/>
      </c>
      <c r="R3589" s="14">
        <f>F3589-TODAY()</f>
        <v/>
      </c>
      <c r="S3589" s="14">
        <f>IF(N3589="Sí","🟢 Pagado",IF(R3589&lt;0,"🔴 Vencido",IF(R3589&lt;=7,"🟡 Por vencer","")))</f>
        <v/>
      </c>
      <c r="T3589" s="88" t="n"/>
      <c r="U3589" s="89" t="n"/>
      <c r="V3589" s="89" t="n"/>
      <c r="W3589" s="89" t="n"/>
      <c r="X3589" s="87" t="n"/>
    </row>
    <row r="3590">
      <c r="A3590" s="13" t="n"/>
      <c r="B3590" s="14" t="n"/>
      <c r="C3590" s="14" t="n"/>
      <c r="D3590" s="14" t="n"/>
      <c r="E3590" s="13" t="n"/>
      <c r="F3590" s="13" t="n"/>
      <c r="G3590" s="14" t="n"/>
      <c r="H3590" s="15" t="n"/>
      <c r="I3590" s="15" t="n"/>
      <c r="J3590" s="40" t="n"/>
      <c r="K3590" s="15" t="n"/>
      <c r="L3590" s="15" t="n"/>
      <c r="M3590" s="15" t="n"/>
      <c r="N3590" s="14" t="n"/>
      <c r="O3590" s="13" t="n"/>
      <c r="P3590" s="14" t="n"/>
      <c r="Q3590" s="15">
        <f>IF(N3590="Sí",0,H3590)</f>
        <v/>
      </c>
      <c r="R3590" s="14">
        <f>F3590-TODAY()</f>
        <v/>
      </c>
      <c r="S3590" s="14">
        <f>IF(N3590="Sí","🟢 Pagado",IF(R3590&lt;0,"🔴 Vencido",IF(R3590&lt;=7,"🟡 Por vencer","")))</f>
        <v/>
      </c>
      <c r="T3590" s="88" t="n"/>
      <c r="U3590" s="89" t="n"/>
      <c r="V3590" s="89" t="n"/>
      <c r="W3590" s="89" t="n"/>
      <c r="X3590" s="87" t="n"/>
    </row>
    <row r="3591">
      <c r="A3591" s="13" t="n"/>
      <c r="B3591" s="14" t="n"/>
      <c r="C3591" s="14" t="n"/>
      <c r="D3591" s="14" t="n"/>
      <c r="E3591" s="13" t="n"/>
      <c r="F3591" s="13" t="n"/>
      <c r="G3591" s="14" t="n"/>
      <c r="H3591" s="15" t="n"/>
      <c r="I3591" s="15" t="n"/>
      <c r="J3591" s="40" t="n"/>
      <c r="K3591" s="15" t="n"/>
      <c r="L3591" s="15" t="n"/>
      <c r="M3591" s="15" t="n"/>
      <c r="N3591" s="14" t="n"/>
      <c r="O3591" s="13" t="n"/>
      <c r="P3591" s="14" t="n"/>
      <c r="Q3591" s="15">
        <f>IF(N3591="Sí",0,H3591)</f>
        <v/>
      </c>
      <c r="R3591" s="14">
        <f>F3591-TODAY()</f>
        <v/>
      </c>
      <c r="S3591" s="14">
        <f>IF(N3591="Sí","🟢 Pagado",IF(R3591&lt;0,"🔴 Vencido",IF(R3591&lt;=7,"🟡 Por vencer","")))</f>
        <v/>
      </c>
      <c r="T3591" s="88" t="n"/>
      <c r="U3591" s="89" t="n"/>
      <c r="V3591" s="89" t="n"/>
      <c r="W3591" s="89" t="n"/>
      <c r="X3591" s="87" t="n"/>
    </row>
    <row r="3592">
      <c r="A3592" s="13" t="n"/>
      <c r="B3592" s="14" t="n"/>
      <c r="C3592" s="14" t="n"/>
      <c r="D3592" s="14" t="n"/>
      <c r="E3592" s="13" t="n"/>
      <c r="F3592" s="13" t="n"/>
      <c r="G3592" s="14" t="n"/>
      <c r="H3592" s="15" t="n"/>
      <c r="I3592" s="15" t="n"/>
      <c r="J3592" s="40" t="n"/>
      <c r="K3592" s="15" t="n"/>
      <c r="L3592" s="15" t="n"/>
      <c r="M3592" s="15" t="n"/>
      <c r="N3592" s="14" t="n"/>
      <c r="O3592" s="13" t="n"/>
      <c r="P3592" s="14" t="n"/>
      <c r="Q3592" s="15">
        <f>IF(N3592="Sí",0,H3592)</f>
        <v/>
      </c>
      <c r="R3592" s="14">
        <f>F3592-TODAY()</f>
        <v/>
      </c>
      <c r="S3592" s="14">
        <f>IF(N3592="Sí","🟢 Pagado",IF(R3592&lt;0,"🔴 Vencido",IF(R3592&lt;=7,"🟡 Por vencer","")))</f>
        <v/>
      </c>
      <c r="T3592" s="88" t="n"/>
      <c r="U3592" s="89" t="n"/>
      <c r="V3592" s="89" t="n"/>
      <c r="W3592" s="89" t="n"/>
      <c r="X3592" s="87" t="n"/>
    </row>
    <row r="3593">
      <c r="A3593" s="13" t="n"/>
      <c r="B3593" s="14" t="n"/>
      <c r="C3593" s="14" t="n"/>
      <c r="D3593" s="14" t="n"/>
      <c r="E3593" s="13" t="n"/>
      <c r="F3593" s="13" t="n"/>
      <c r="G3593" s="14" t="n"/>
      <c r="H3593" s="15" t="n"/>
      <c r="I3593" s="15" t="n"/>
      <c r="J3593" s="40" t="n"/>
      <c r="K3593" s="15" t="n"/>
      <c r="L3593" s="15" t="n"/>
      <c r="M3593" s="15" t="n"/>
      <c r="N3593" s="14" t="n"/>
      <c r="O3593" s="13" t="n"/>
      <c r="P3593" s="14" t="n"/>
      <c r="Q3593" s="15">
        <f>IF(N3593="Sí",0,H3593)</f>
        <v/>
      </c>
      <c r="R3593" s="14">
        <f>F3593-TODAY()</f>
        <v/>
      </c>
      <c r="S3593" s="14">
        <f>IF(N3593="Sí","🟢 Pagado",IF(R3593&lt;0,"🔴 Vencido",IF(R3593&lt;=7,"🟡 Por vencer","")))</f>
        <v/>
      </c>
      <c r="T3593" s="88" t="n"/>
      <c r="U3593" s="89" t="n"/>
      <c r="V3593" s="89" t="n"/>
      <c r="W3593" s="89" t="n"/>
      <c r="X3593" s="87" t="n"/>
    </row>
    <row r="3594">
      <c r="A3594" s="13" t="n"/>
      <c r="B3594" s="14" t="n"/>
      <c r="C3594" s="14" t="n"/>
      <c r="D3594" s="14" t="n"/>
      <c r="E3594" s="13" t="n"/>
      <c r="F3594" s="13" t="n"/>
      <c r="G3594" s="14" t="n"/>
      <c r="H3594" s="15" t="n"/>
      <c r="I3594" s="15" t="n"/>
      <c r="J3594" s="40" t="n"/>
      <c r="K3594" s="15" t="n"/>
      <c r="L3594" s="15" t="n"/>
      <c r="M3594" s="15" t="n"/>
      <c r="N3594" s="14" t="n"/>
      <c r="O3594" s="13" t="n"/>
      <c r="P3594" s="14" t="n"/>
      <c r="Q3594" s="15">
        <f>IF(N3594="Sí",0,H3594)</f>
        <v/>
      </c>
      <c r="R3594" s="14">
        <f>F3594-TODAY()</f>
        <v/>
      </c>
      <c r="S3594" s="14">
        <f>IF(N3594="Sí","🟢 Pagado",IF(R3594&lt;0,"🔴 Vencido",IF(R3594&lt;=7,"🟡 Por vencer","")))</f>
        <v/>
      </c>
      <c r="T3594" s="88" t="n"/>
      <c r="U3594" s="89" t="n"/>
      <c r="V3594" s="89" t="n"/>
      <c r="W3594" s="89" t="n"/>
      <c r="X3594" s="87" t="n"/>
    </row>
    <row r="3595">
      <c r="A3595" s="13" t="n"/>
      <c r="B3595" s="14" t="n"/>
      <c r="C3595" s="14" t="n"/>
      <c r="D3595" s="14" t="n"/>
      <c r="E3595" s="13" t="n"/>
      <c r="F3595" s="13" t="n"/>
      <c r="G3595" s="14" t="n"/>
      <c r="H3595" s="15" t="n"/>
      <c r="I3595" s="15" t="n"/>
      <c r="J3595" s="40" t="n"/>
      <c r="K3595" s="15" t="n"/>
      <c r="L3595" s="15" t="n"/>
      <c r="M3595" s="15" t="n"/>
      <c r="N3595" s="14" t="n"/>
      <c r="O3595" s="13" t="n"/>
      <c r="P3595" s="14" t="n"/>
      <c r="Q3595" s="15">
        <f>IF(N3595="Sí",0,H3595)</f>
        <v/>
      </c>
      <c r="R3595" s="14">
        <f>F3595-TODAY()</f>
        <v/>
      </c>
      <c r="S3595" s="14">
        <f>IF(N3595="Sí","🟢 Pagado",IF(R3595&lt;0,"🔴 Vencido",IF(R3595&lt;=7,"🟡 Por vencer","")))</f>
        <v/>
      </c>
      <c r="T3595" s="88" t="n"/>
      <c r="U3595" s="89" t="n"/>
      <c r="V3595" s="89" t="n"/>
      <c r="W3595" s="89" t="n"/>
      <c r="X3595" s="87" t="n"/>
    </row>
    <row r="3596">
      <c r="A3596" s="13" t="n"/>
      <c r="B3596" s="14" t="n"/>
      <c r="C3596" s="14" t="n"/>
      <c r="D3596" s="14" t="n"/>
      <c r="E3596" s="13" t="n"/>
      <c r="F3596" s="13" t="n"/>
      <c r="G3596" s="14" t="n"/>
      <c r="H3596" s="15" t="n"/>
      <c r="I3596" s="15" t="n"/>
      <c r="J3596" s="40" t="n"/>
      <c r="K3596" s="15" t="n"/>
      <c r="L3596" s="15" t="n"/>
      <c r="M3596" s="15" t="n"/>
      <c r="N3596" s="14" t="n"/>
      <c r="O3596" s="13" t="n"/>
      <c r="P3596" s="14" t="n"/>
      <c r="Q3596" s="15">
        <f>IF(N3596="Sí",0,H3596)</f>
        <v/>
      </c>
      <c r="R3596" s="14">
        <f>F3596-TODAY()</f>
        <v/>
      </c>
      <c r="S3596" s="14">
        <f>IF(N3596="Sí","🟢 Pagado",IF(R3596&lt;0,"🔴 Vencido",IF(R3596&lt;=7,"🟡 Por vencer","")))</f>
        <v/>
      </c>
      <c r="T3596" s="88" t="n"/>
      <c r="U3596" s="89" t="n"/>
      <c r="V3596" s="89" t="n"/>
      <c r="W3596" s="89" t="n"/>
      <c r="X3596" s="87" t="n"/>
    </row>
    <row r="3597">
      <c r="A3597" s="13" t="n"/>
      <c r="B3597" s="14" t="n"/>
      <c r="C3597" s="14" t="n"/>
      <c r="D3597" s="14" t="n"/>
      <c r="E3597" s="13" t="n"/>
      <c r="F3597" s="13" t="n"/>
      <c r="G3597" s="14" t="n"/>
      <c r="H3597" s="15" t="n"/>
      <c r="I3597" s="15" t="n"/>
      <c r="J3597" s="40" t="n"/>
      <c r="K3597" s="15" t="n"/>
      <c r="L3597" s="15" t="n"/>
      <c r="M3597" s="15" t="n"/>
      <c r="N3597" s="14" t="n"/>
      <c r="O3597" s="13" t="n"/>
      <c r="P3597" s="14" t="n"/>
      <c r="Q3597" s="15">
        <f>IF(N3597="Sí",0,H3597)</f>
        <v/>
      </c>
      <c r="R3597" s="14">
        <f>F3597-TODAY()</f>
        <v/>
      </c>
      <c r="S3597" s="14">
        <f>IF(N3597="Sí","🟢 Pagado",IF(R3597&lt;0,"🔴 Vencido",IF(R3597&lt;=7,"🟡 Por vencer","")))</f>
        <v/>
      </c>
      <c r="T3597" s="88" t="n"/>
      <c r="U3597" s="89" t="n"/>
      <c r="V3597" s="89" t="n"/>
      <c r="W3597" s="89" t="n"/>
      <c r="X3597" s="87" t="n"/>
    </row>
    <row r="3598">
      <c r="A3598" s="13" t="n"/>
      <c r="B3598" s="14" t="n"/>
      <c r="C3598" s="14" t="n"/>
      <c r="D3598" s="14" t="n"/>
      <c r="E3598" s="13" t="n"/>
      <c r="F3598" s="13" t="n"/>
      <c r="G3598" s="14" t="n"/>
      <c r="H3598" s="15" t="n"/>
      <c r="I3598" s="15" t="n"/>
      <c r="J3598" s="40" t="n"/>
      <c r="K3598" s="15" t="n"/>
      <c r="L3598" s="15" t="n"/>
      <c r="M3598" s="15" t="n"/>
      <c r="N3598" s="14" t="n"/>
      <c r="O3598" s="13" t="n"/>
      <c r="P3598" s="14" t="n"/>
      <c r="Q3598" s="15">
        <f>IF(N3598="Sí",0,H3598)</f>
        <v/>
      </c>
      <c r="R3598" s="14">
        <f>F3598-TODAY()</f>
        <v/>
      </c>
      <c r="S3598" s="14">
        <f>IF(N3598="Sí","🟢 Pagado",IF(R3598&lt;0,"🔴 Vencido",IF(R3598&lt;=7,"🟡 Por vencer","")))</f>
        <v/>
      </c>
      <c r="T3598" s="88" t="n"/>
      <c r="U3598" s="89" t="n"/>
      <c r="V3598" s="89" t="n"/>
      <c r="W3598" s="89" t="n"/>
      <c r="X3598" s="87" t="n"/>
    </row>
    <row r="3599">
      <c r="A3599" s="13" t="n"/>
      <c r="B3599" s="14" t="n"/>
      <c r="C3599" s="14" t="n"/>
      <c r="D3599" s="14" t="n"/>
      <c r="E3599" s="13" t="n"/>
      <c r="F3599" s="13" t="n"/>
      <c r="G3599" s="14" t="n"/>
      <c r="H3599" s="15" t="n"/>
      <c r="I3599" s="15" t="n"/>
      <c r="J3599" s="40" t="n"/>
      <c r="K3599" s="15" t="n"/>
      <c r="L3599" s="15" t="n"/>
      <c r="M3599" s="15" t="n"/>
      <c r="N3599" s="14" t="n"/>
      <c r="O3599" s="13" t="n"/>
      <c r="P3599" s="14" t="n"/>
      <c r="Q3599" s="15">
        <f>IF(N3599="Sí",0,H3599)</f>
        <v/>
      </c>
      <c r="R3599" s="14">
        <f>F3599-TODAY()</f>
        <v/>
      </c>
      <c r="S3599" s="14">
        <f>IF(N3599="Sí","🟢 Pagado",IF(R3599&lt;0,"🔴 Vencido",IF(R3599&lt;=7,"🟡 Por vencer","")))</f>
        <v/>
      </c>
      <c r="T3599" s="88" t="n"/>
      <c r="U3599" s="89" t="n"/>
      <c r="V3599" s="89" t="n"/>
      <c r="W3599" s="89" t="n"/>
      <c r="X3599" s="87" t="n"/>
    </row>
    <row r="3600">
      <c r="A3600" s="13" t="n"/>
      <c r="B3600" s="14" t="n"/>
      <c r="C3600" s="14" t="n"/>
      <c r="D3600" s="14" t="n"/>
      <c r="E3600" s="13" t="n"/>
      <c r="F3600" s="13" t="n"/>
      <c r="G3600" s="14" t="n"/>
      <c r="H3600" s="15" t="n"/>
      <c r="I3600" s="15" t="n"/>
      <c r="J3600" s="40" t="n"/>
      <c r="K3600" s="15" t="n"/>
      <c r="L3600" s="15" t="n"/>
      <c r="M3600" s="15" t="n"/>
      <c r="N3600" s="14" t="n"/>
      <c r="O3600" s="13" t="n"/>
      <c r="P3600" s="14" t="n"/>
      <c r="Q3600" s="15">
        <f>IF(N3600="Sí",0,H3600)</f>
        <v/>
      </c>
      <c r="R3600" s="14">
        <f>F3600-TODAY()</f>
        <v/>
      </c>
      <c r="S3600" s="14">
        <f>IF(N3600="Sí","🟢 Pagado",IF(R3600&lt;0,"🔴 Vencido",IF(R3600&lt;=7,"🟡 Por vencer","")))</f>
        <v/>
      </c>
      <c r="T3600" s="88" t="n"/>
      <c r="U3600" s="89" t="n"/>
      <c r="V3600" s="89" t="n"/>
      <c r="W3600" s="89" t="n"/>
      <c r="X3600" s="87" t="n"/>
    </row>
    <row r="3601">
      <c r="A3601" s="13" t="n"/>
      <c r="B3601" s="14" t="n"/>
      <c r="C3601" s="14" t="n"/>
      <c r="D3601" s="14" t="n"/>
      <c r="E3601" s="13" t="n"/>
      <c r="F3601" s="13" t="n"/>
      <c r="G3601" s="14" t="n"/>
      <c r="H3601" s="15" t="n"/>
      <c r="I3601" s="15" t="n"/>
      <c r="J3601" s="40" t="n"/>
      <c r="K3601" s="15" t="n"/>
      <c r="L3601" s="15" t="n"/>
      <c r="M3601" s="15" t="n"/>
      <c r="N3601" s="14" t="n"/>
      <c r="O3601" s="13" t="n"/>
      <c r="P3601" s="14" t="n"/>
      <c r="Q3601" s="15">
        <f>IF(N3601="Sí",0,H3601)</f>
        <v/>
      </c>
      <c r="R3601" s="14">
        <f>F3601-TODAY()</f>
        <v/>
      </c>
      <c r="S3601" s="14">
        <f>IF(N3601="Sí","🟢 Pagado",IF(R3601&lt;0,"🔴 Vencido",IF(R3601&lt;=7,"🟡 Por vencer","")))</f>
        <v/>
      </c>
      <c r="T3601" s="88" t="n"/>
      <c r="U3601" s="89" t="n"/>
      <c r="V3601" s="89" t="n"/>
      <c r="W3601" s="89" t="n"/>
      <c r="X3601" s="87" t="n"/>
    </row>
    <row r="3602">
      <c r="A3602" s="13" t="n"/>
      <c r="B3602" s="14" t="n"/>
      <c r="C3602" s="14" t="n"/>
      <c r="D3602" s="14" t="n"/>
      <c r="E3602" s="13" t="n"/>
      <c r="F3602" s="13" t="n"/>
      <c r="G3602" s="14" t="n"/>
      <c r="H3602" s="15" t="n"/>
      <c r="I3602" s="15" t="n"/>
      <c r="J3602" s="40" t="n"/>
      <c r="K3602" s="15" t="n"/>
      <c r="L3602" s="15" t="n"/>
      <c r="M3602" s="15" t="n"/>
      <c r="N3602" s="14" t="n"/>
      <c r="O3602" s="13" t="n"/>
      <c r="P3602" s="14" t="n"/>
      <c r="Q3602" s="15">
        <f>IF(N3602="Sí",0,H3602)</f>
        <v/>
      </c>
      <c r="R3602" s="14">
        <f>F3602-TODAY()</f>
        <v/>
      </c>
      <c r="S3602" s="14">
        <f>IF(N3602="Sí","🟢 Pagado",IF(R3602&lt;0,"🔴 Vencido",IF(R3602&lt;=7,"🟡 Por vencer","")))</f>
        <v/>
      </c>
      <c r="T3602" s="88" t="n"/>
      <c r="U3602" s="89" t="n"/>
      <c r="V3602" s="89" t="n"/>
      <c r="W3602" s="89" t="n"/>
      <c r="X3602" s="87" t="n"/>
    </row>
    <row r="3603">
      <c r="A3603" s="13" t="n"/>
      <c r="B3603" s="14" t="n"/>
      <c r="C3603" s="14" t="n"/>
      <c r="D3603" s="14" t="n"/>
      <c r="E3603" s="13" t="n"/>
      <c r="F3603" s="13" t="n"/>
      <c r="G3603" s="14" t="n"/>
      <c r="H3603" s="15" t="n"/>
      <c r="I3603" s="15" t="n"/>
      <c r="J3603" s="40" t="n"/>
      <c r="K3603" s="15" t="n"/>
      <c r="L3603" s="15" t="n"/>
      <c r="M3603" s="15" t="n"/>
      <c r="N3603" s="14" t="n"/>
      <c r="O3603" s="13" t="n"/>
      <c r="P3603" s="14" t="n"/>
      <c r="Q3603" s="15">
        <f>IF(N3603="Sí",0,H3603)</f>
        <v/>
      </c>
      <c r="R3603" s="14">
        <f>F3603-TODAY()</f>
        <v/>
      </c>
      <c r="S3603" s="14">
        <f>IF(N3603="Sí","🟢 Pagado",IF(R3603&lt;0,"🔴 Vencido",IF(R3603&lt;=7,"🟡 Por vencer","")))</f>
        <v/>
      </c>
      <c r="T3603" s="88" t="n"/>
      <c r="U3603" s="89" t="n"/>
      <c r="V3603" s="89" t="n"/>
      <c r="W3603" s="89" t="n"/>
      <c r="X3603" s="87" t="n"/>
    </row>
    <row r="3604">
      <c r="A3604" s="13" t="n"/>
      <c r="B3604" s="14" t="n"/>
      <c r="C3604" s="14" t="n"/>
      <c r="D3604" s="14" t="n"/>
      <c r="E3604" s="13" t="n"/>
      <c r="F3604" s="13" t="n"/>
      <c r="G3604" s="14" t="n"/>
      <c r="H3604" s="15" t="n"/>
      <c r="I3604" s="15" t="n"/>
      <c r="J3604" s="40" t="n"/>
      <c r="K3604" s="15" t="n"/>
      <c r="L3604" s="15" t="n"/>
      <c r="M3604" s="15" t="n"/>
      <c r="N3604" s="14" t="n"/>
      <c r="O3604" s="13" t="n"/>
      <c r="P3604" s="14" t="n"/>
      <c r="Q3604" s="15">
        <f>IF(N3604="Sí",0,H3604)</f>
        <v/>
      </c>
      <c r="R3604" s="14">
        <f>F3604-TODAY()</f>
        <v/>
      </c>
      <c r="S3604" s="14">
        <f>IF(N3604="Sí","🟢 Pagado",IF(R3604&lt;0,"🔴 Vencido",IF(R3604&lt;=7,"🟡 Por vencer","")))</f>
        <v/>
      </c>
      <c r="T3604" s="88" t="n"/>
      <c r="U3604" s="89" t="n"/>
      <c r="V3604" s="89" t="n"/>
      <c r="W3604" s="89" t="n"/>
      <c r="X3604" s="87" t="n"/>
    </row>
    <row r="3605">
      <c r="A3605" s="13" t="n"/>
      <c r="B3605" s="14" t="n"/>
      <c r="C3605" s="14" t="n"/>
      <c r="D3605" s="14" t="n"/>
      <c r="E3605" s="13" t="n"/>
      <c r="F3605" s="13" t="n"/>
      <c r="G3605" s="14" t="n"/>
      <c r="H3605" s="15" t="n"/>
      <c r="I3605" s="15" t="n"/>
      <c r="J3605" s="40" t="n"/>
      <c r="K3605" s="15" t="n"/>
      <c r="L3605" s="15" t="n"/>
      <c r="M3605" s="15" t="n"/>
      <c r="N3605" s="14" t="n"/>
      <c r="O3605" s="13" t="n"/>
      <c r="P3605" s="14" t="n"/>
      <c r="Q3605" s="15">
        <f>IF(N3605="Sí",0,H3605)</f>
        <v/>
      </c>
      <c r="R3605" s="14">
        <f>F3605-TODAY()</f>
        <v/>
      </c>
      <c r="S3605" s="14">
        <f>IF(N3605="Sí","🟢 Pagado",IF(R3605&lt;0,"🔴 Vencido",IF(R3605&lt;=7,"🟡 Por vencer","")))</f>
        <v/>
      </c>
      <c r="T3605" s="88" t="n"/>
      <c r="U3605" s="89" t="n"/>
      <c r="V3605" s="89" t="n"/>
      <c r="W3605" s="89" t="n"/>
      <c r="X3605" s="87" t="n"/>
    </row>
    <row r="3606">
      <c r="A3606" s="13" t="n"/>
      <c r="B3606" s="14" t="n"/>
      <c r="C3606" s="14" t="n"/>
      <c r="D3606" s="14" t="n"/>
      <c r="E3606" s="13" t="n"/>
      <c r="F3606" s="13" t="n"/>
      <c r="G3606" s="14" t="n"/>
      <c r="H3606" s="15" t="n"/>
      <c r="I3606" s="15" t="n"/>
      <c r="J3606" s="40" t="n"/>
      <c r="K3606" s="15" t="n"/>
      <c r="L3606" s="15" t="n"/>
      <c r="M3606" s="15" t="n"/>
      <c r="N3606" s="14" t="n"/>
      <c r="O3606" s="13" t="n"/>
      <c r="P3606" s="14" t="n"/>
      <c r="Q3606" s="15">
        <f>IF(N3606="Sí",0,H3606)</f>
        <v/>
      </c>
      <c r="R3606" s="14">
        <f>F3606-TODAY()</f>
        <v/>
      </c>
      <c r="S3606" s="14">
        <f>IF(N3606="Sí","🟢 Pagado",IF(R3606&lt;0,"🔴 Vencido",IF(R3606&lt;=7,"🟡 Por vencer","")))</f>
        <v/>
      </c>
      <c r="T3606" s="88" t="n"/>
      <c r="U3606" s="89" t="n"/>
      <c r="V3606" s="89" t="n"/>
      <c r="W3606" s="89" t="n"/>
      <c r="X3606" s="87" t="n"/>
    </row>
    <row r="3607">
      <c r="A3607" s="13" t="n"/>
      <c r="B3607" s="14" t="n"/>
      <c r="C3607" s="14" t="n"/>
      <c r="D3607" s="14" t="n"/>
      <c r="E3607" s="13" t="n"/>
      <c r="F3607" s="13" t="n"/>
      <c r="G3607" s="14" t="n"/>
      <c r="H3607" s="15" t="n"/>
      <c r="I3607" s="15" t="n"/>
      <c r="J3607" s="40" t="n"/>
      <c r="K3607" s="15" t="n"/>
      <c r="L3607" s="15" t="n"/>
      <c r="M3607" s="15" t="n"/>
      <c r="N3607" s="14" t="n"/>
      <c r="O3607" s="13" t="n"/>
      <c r="P3607" s="14" t="n"/>
      <c r="Q3607" s="15">
        <f>IF(N3607="Sí",0,H3607)</f>
        <v/>
      </c>
      <c r="R3607" s="14">
        <f>F3607-TODAY()</f>
        <v/>
      </c>
      <c r="S3607" s="14">
        <f>IF(N3607="Sí","🟢 Pagado",IF(R3607&lt;0,"🔴 Vencido",IF(R3607&lt;=7,"🟡 Por vencer","")))</f>
        <v/>
      </c>
      <c r="T3607" s="88" t="n"/>
      <c r="U3607" s="89" t="n"/>
      <c r="V3607" s="89" t="n"/>
      <c r="W3607" s="89" t="n"/>
      <c r="X3607" s="87" t="n"/>
    </row>
    <row r="3608">
      <c r="A3608" s="13" t="n"/>
      <c r="B3608" s="14" t="n"/>
      <c r="C3608" s="14" t="n"/>
      <c r="D3608" s="14" t="n"/>
      <c r="E3608" s="13" t="n"/>
      <c r="F3608" s="13" t="n"/>
      <c r="G3608" s="14" t="n"/>
      <c r="H3608" s="15" t="n"/>
      <c r="I3608" s="15" t="n"/>
      <c r="J3608" s="40" t="n"/>
      <c r="K3608" s="15" t="n"/>
      <c r="L3608" s="15" t="n"/>
      <c r="M3608" s="15" t="n"/>
      <c r="N3608" s="14" t="n"/>
      <c r="O3608" s="13" t="n"/>
      <c r="P3608" s="14" t="n"/>
      <c r="Q3608" s="15">
        <f>IF(N3608="Sí",0,H3608)</f>
        <v/>
      </c>
      <c r="R3608" s="14">
        <f>F3608-TODAY()</f>
        <v/>
      </c>
      <c r="S3608" s="14">
        <f>IF(N3608="Sí","🟢 Pagado",IF(R3608&lt;0,"🔴 Vencido",IF(R3608&lt;=7,"🟡 Por vencer","")))</f>
        <v/>
      </c>
      <c r="T3608" s="88" t="n"/>
      <c r="U3608" s="89" t="n"/>
      <c r="V3608" s="89" t="n"/>
      <c r="W3608" s="89" t="n"/>
      <c r="X3608" s="87" t="n"/>
    </row>
    <row r="3609">
      <c r="A3609" s="13" t="n"/>
      <c r="B3609" s="14" t="n"/>
      <c r="C3609" s="14" t="n"/>
      <c r="D3609" s="14" t="n"/>
      <c r="E3609" s="13" t="n"/>
      <c r="F3609" s="13" t="n"/>
      <c r="G3609" s="14" t="n"/>
      <c r="H3609" s="15" t="n"/>
      <c r="I3609" s="15" t="n"/>
      <c r="J3609" s="40" t="n"/>
      <c r="K3609" s="15" t="n"/>
      <c r="L3609" s="15" t="n"/>
      <c r="M3609" s="15" t="n"/>
      <c r="N3609" s="14" t="n"/>
      <c r="O3609" s="13" t="n"/>
      <c r="P3609" s="14" t="n"/>
      <c r="Q3609" s="15">
        <f>IF(N3609="Sí",0,H3609)</f>
        <v/>
      </c>
      <c r="R3609" s="14">
        <f>F3609-TODAY()</f>
        <v/>
      </c>
      <c r="S3609" s="14">
        <f>IF(N3609="Sí","🟢 Pagado",IF(R3609&lt;0,"🔴 Vencido",IF(R3609&lt;=7,"🟡 Por vencer","")))</f>
        <v/>
      </c>
      <c r="T3609" s="88" t="n"/>
      <c r="U3609" s="89" t="n"/>
      <c r="V3609" s="89" t="n"/>
      <c r="W3609" s="89" t="n"/>
      <c r="X3609" s="87" t="n"/>
    </row>
    <row r="3610">
      <c r="A3610" s="13" t="n"/>
      <c r="B3610" s="14" t="n"/>
      <c r="C3610" s="14" t="n"/>
      <c r="D3610" s="14" t="n"/>
      <c r="E3610" s="13" t="n"/>
      <c r="F3610" s="13" t="n"/>
      <c r="G3610" s="14" t="n"/>
      <c r="H3610" s="15" t="n"/>
      <c r="I3610" s="15" t="n"/>
      <c r="J3610" s="40" t="n"/>
      <c r="K3610" s="15" t="n"/>
      <c r="L3610" s="15" t="n"/>
      <c r="M3610" s="15" t="n"/>
      <c r="N3610" s="14" t="n"/>
      <c r="O3610" s="13" t="n"/>
      <c r="P3610" s="14" t="n"/>
      <c r="Q3610" s="15">
        <f>IF(N3610="Sí",0,H3610)</f>
        <v/>
      </c>
      <c r="R3610" s="14">
        <f>F3610-TODAY()</f>
        <v/>
      </c>
      <c r="S3610" s="14">
        <f>IF(N3610="Sí","🟢 Pagado",IF(R3610&lt;0,"🔴 Vencido",IF(R3610&lt;=7,"🟡 Por vencer","")))</f>
        <v/>
      </c>
      <c r="T3610" s="88" t="n"/>
      <c r="U3610" s="89" t="n"/>
      <c r="V3610" s="89" t="n"/>
      <c r="W3610" s="89" t="n"/>
      <c r="X3610" s="87" t="n"/>
    </row>
    <row r="3611">
      <c r="A3611" s="13" t="n"/>
      <c r="B3611" s="14" t="n"/>
      <c r="C3611" s="14" t="n"/>
      <c r="D3611" s="14" t="n"/>
      <c r="E3611" s="13" t="n"/>
      <c r="F3611" s="13" t="n"/>
      <c r="G3611" s="14" t="n"/>
      <c r="H3611" s="15" t="n"/>
      <c r="I3611" s="15" t="n"/>
      <c r="J3611" s="40" t="n"/>
      <c r="K3611" s="15" t="n"/>
      <c r="L3611" s="15" t="n"/>
      <c r="M3611" s="15" t="n"/>
      <c r="N3611" s="14" t="n"/>
      <c r="O3611" s="13" t="n"/>
      <c r="P3611" s="14" t="n"/>
      <c r="Q3611" s="15">
        <f>IF(N3611="Sí",0,H3611)</f>
        <v/>
      </c>
      <c r="R3611" s="14">
        <f>F3611-TODAY()</f>
        <v/>
      </c>
      <c r="S3611" s="14">
        <f>IF(N3611="Sí","🟢 Pagado",IF(R3611&lt;0,"🔴 Vencido",IF(R3611&lt;=7,"🟡 Por vencer","")))</f>
        <v/>
      </c>
      <c r="T3611" s="88" t="n"/>
      <c r="U3611" s="89" t="n"/>
      <c r="V3611" s="89" t="n"/>
      <c r="W3611" s="89" t="n"/>
      <c r="X3611" s="87" t="n"/>
    </row>
    <row r="3612">
      <c r="A3612" s="13" t="n"/>
      <c r="B3612" s="14" t="n"/>
      <c r="C3612" s="14" t="n"/>
      <c r="D3612" s="14" t="n"/>
      <c r="E3612" s="13" t="n"/>
      <c r="F3612" s="13" t="n"/>
      <c r="G3612" s="14" t="n"/>
      <c r="H3612" s="15" t="n"/>
      <c r="I3612" s="15" t="n"/>
      <c r="J3612" s="40" t="n"/>
      <c r="K3612" s="15" t="n"/>
      <c r="L3612" s="15" t="n"/>
      <c r="M3612" s="15" t="n"/>
      <c r="N3612" s="14" t="n"/>
      <c r="O3612" s="13" t="n"/>
      <c r="P3612" s="14" t="n"/>
      <c r="Q3612" s="15">
        <f>IF(N3612="Sí",0,H3612)</f>
        <v/>
      </c>
      <c r="R3612" s="14">
        <f>F3612-TODAY()</f>
        <v/>
      </c>
      <c r="S3612" s="14">
        <f>IF(N3612="Sí","🟢 Pagado",IF(R3612&lt;0,"🔴 Vencido",IF(R3612&lt;=7,"🟡 Por vencer","")))</f>
        <v/>
      </c>
      <c r="T3612" s="88" t="n"/>
      <c r="U3612" s="89" t="n"/>
      <c r="V3612" s="89" t="n"/>
      <c r="W3612" s="89" t="n"/>
      <c r="X3612" s="87" t="n"/>
    </row>
    <row r="3613">
      <c r="A3613" s="13" t="n"/>
      <c r="B3613" s="14" t="n"/>
      <c r="C3613" s="14" t="n"/>
      <c r="D3613" s="14" t="n"/>
      <c r="E3613" s="13" t="n"/>
      <c r="F3613" s="13" t="n"/>
      <c r="G3613" s="14" t="n"/>
      <c r="H3613" s="15" t="n"/>
      <c r="I3613" s="15" t="n"/>
      <c r="J3613" s="40" t="n"/>
      <c r="K3613" s="15" t="n"/>
      <c r="L3613" s="15" t="n"/>
      <c r="M3613" s="15" t="n"/>
      <c r="N3613" s="14" t="n"/>
      <c r="O3613" s="13" t="n"/>
      <c r="P3613" s="14" t="n"/>
      <c r="Q3613" s="15">
        <f>IF(N3613="Sí",0,H3613)</f>
        <v/>
      </c>
      <c r="R3613" s="14">
        <f>F3613-TODAY()</f>
        <v/>
      </c>
      <c r="S3613" s="14">
        <f>IF(N3613="Sí","🟢 Pagado",IF(R3613&lt;0,"🔴 Vencido",IF(R3613&lt;=7,"🟡 Por vencer","")))</f>
        <v/>
      </c>
      <c r="T3613" s="88" t="n"/>
      <c r="U3613" s="89" t="n"/>
      <c r="V3613" s="89" t="n"/>
      <c r="W3613" s="89" t="n"/>
      <c r="X3613" s="87" t="n"/>
    </row>
    <row r="3614">
      <c r="A3614" s="13" t="n"/>
      <c r="B3614" s="14" t="n"/>
      <c r="C3614" s="14" t="n"/>
      <c r="D3614" s="14" t="n"/>
      <c r="E3614" s="13" t="n"/>
      <c r="F3614" s="13" t="n"/>
      <c r="G3614" s="14" t="n"/>
      <c r="H3614" s="15" t="n"/>
      <c r="I3614" s="15" t="n"/>
      <c r="J3614" s="40" t="n"/>
      <c r="K3614" s="15" t="n"/>
      <c r="L3614" s="15" t="n"/>
      <c r="M3614" s="15" t="n"/>
      <c r="N3614" s="14" t="n"/>
      <c r="O3614" s="13" t="n"/>
      <c r="P3614" s="14" t="n"/>
      <c r="Q3614" s="15">
        <f>IF(N3614="Sí",0,H3614)</f>
        <v/>
      </c>
      <c r="R3614" s="14">
        <f>F3614-TODAY()</f>
        <v/>
      </c>
      <c r="S3614" s="14">
        <f>IF(N3614="Sí","🟢 Pagado",IF(R3614&lt;0,"🔴 Vencido",IF(R3614&lt;=7,"🟡 Por vencer","")))</f>
        <v/>
      </c>
      <c r="T3614" s="88" t="n"/>
      <c r="U3614" s="89" t="n"/>
      <c r="V3614" s="89" t="n"/>
      <c r="W3614" s="89" t="n"/>
      <c r="X3614" s="87" t="n"/>
    </row>
    <row r="3615">
      <c r="A3615" s="13" t="n"/>
      <c r="B3615" s="14" t="n"/>
      <c r="C3615" s="14" t="n"/>
      <c r="D3615" s="14" t="n"/>
      <c r="E3615" s="13" t="n"/>
      <c r="F3615" s="13" t="n"/>
      <c r="G3615" s="14" t="n"/>
      <c r="H3615" s="15" t="n"/>
      <c r="I3615" s="15" t="n"/>
      <c r="J3615" s="40" t="n"/>
      <c r="K3615" s="15" t="n"/>
      <c r="L3615" s="15" t="n"/>
      <c r="M3615" s="15" t="n"/>
      <c r="N3615" s="14" t="n"/>
      <c r="O3615" s="13" t="n"/>
      <c r="P3615" s="14" t="n"/>
      <c r="Q3615" s="15">
        <f>IF(N3615="Sí",0,H3615)</f>
        <v/>
      </c>
      <c r="R3615" s="14">
        <f>F3615-TODAY()</f>
        <v/>
      </c>
      <c r="S3615" s="14">
        <f>IF(N3615="Sí","🟢 Pagado",IF(R3615&lt;0,"🔴 Vencido",IF(R3615&lt;=7,"🟡 Por vencer","")))</f>
        <v/>
      </c>
      <c r="T3615" s="88" t="n"/>
      <c r="U3615" s="89" t="n"/>
      <c r="V3615" s="89" t="n"/>
      <c r="W3615" s="89" t="n"/>
      <c r="X3615" s="87" t="n"/>
    </row>
    <row r="3616">
      <c r="A3616" s="13" t="n"/>
      <c r="B3616" s="14" t="n"/>
      <c r="C3616" s="14" t="n"/>
      <c r="D3616" s="14" t="n"/>
      <c r="E3616" s="13" t="n"/>
      <c r="F3616" s="13" t="n"/>
      <c r="G3616" s="14" t="n"/>
      <c r="H3616" s="15" t="n"/>
      <c r="I3616" s="15" t="n"/>
      <c r="J3616" s="40" t="n"/>
      <c r="K3616" s="15" t="n"/>
      <c r="L3616" s="15" t="n"/>
      <c r="M3616" s="15" t="n"/>
      <c r="N3616" s="14" t="n"/>
      <c r="O3616" s="13" t="n"/>
      <c r="P3616" s="14" t="n"/>
      <c r="Q3616" s="15">
        <f>IF(N3616="Sí",0,H3616)</f>
        <v/>
      </c>
      <c r="R3616" s="14">
        <f>F3616-TODAY()</f>
        <v/>
      </c>
      <c r="S3616" s="14">
        <f>IF(N3616="Sí","🟢 Pagado",IF(R3616&lt;0,"🔴 Vencido",IF(R3616&lt;=7,"🟡 Por vencer","")))</f>
        <v/>
      </c>
      <c r="T3616" s="88" t="n"/>
      <c r="U3616" s="89" t="n"/>
      <c r="V3616" s="89" t="n"/>
      <c r="W3616" s="89" t="n"/>
      <c r="X3616" s="87" t="n"/>
    </row>
    <row r="3617">
      <c r="A3617" s="13" t="n"/>
      <c r="B3617" s="14" t="n"/>
      <c r="C3617" s="14" t="n"/>
      <c r="D3617" s="14" t="n"/>
      <c r="E3617" s="13" t="n"/>
      <c r="F3617" s="13" t="n"/>
      <c r="G3617" s="14" t="n"/>
      <c r="H3617" s="15" t="n"/>
      <c r="I3617" s="15" t="n"/>
      <c r="J3617" s="40" t="n"/>
      <c r="K3617" s="15" t="n"/>
      <c r="L3617" s="15" t="n"/>
      <c r="M3617" s="15" t="n"/>
      <c r="N3617" s="14" t="n"/>
      <c r="O3617" s="13" t="n"/>
      <c r="P3617" s="14" t="n"/>
      <c r="Q3617" s="15">
        <f>IF(N3617="Sí",0,H3617)</f>
        <v/>
      </c>
      <c r="R3617" s="14">
        <f>F3617-TODAY()</f>
        <v/>
      </c>
      <c r="S3617" s="14">
        <f>IF(N3617="Sí","🟢 Pagado",IF(R3617&lt;0,"🔴 Vencido",IF(R3617&lt;=7,"🟡 Por vencer","")))</f>
        <v/>
      </c>
      <c r="T3617" s="88" t="n"/>
      <c r="U3617" s="89" t="n"/>
      <c r="V3617" s="89" t="n"/>
      <c r="W3617" s="89" t="n"/>
      <c r="X3617" s="87" t="n"/>
    </row>
    <row r="3618">
      <c r="A3618" s="13" t="n"/>
      <c r="B3618" s="14" t="n"/>
      <c r="C3618" s="14" t="n"/>
      <c r="D3618" s="14" t="n"/>
      <c r="E3618" s="13" t="n"/>
      <c r="F3618" s="13" t="n"/>
      <c r="G3618" s="14" t="n"/>
      <c r="H3618" s="15" t="n"/>
      <c r="I3618" s="15" t="n"/>
      <c r="J3618" s="40" t="n"/>
      <c r="K3618" s="15" t="n"/>
      <c r="L3618" s="15" t="n"/>
      <c r="M3618" s="15" t="n"/>
      <c r="N3618" s="14" t="n"/>
      <c r="O3618" s="13" t="n"/>
      <c r="P3618" s="14" t="n"/>
      <c r="Q3618" s="15">
        <f>IF(N3618="Sí",0,H3618)</f>
        <v/>
      </c>
      <c r="R3618" s="14">
        <f>F3618-TODAY()</f>
        <v/>
      </c>
      <c r="S3618" s="14">
        <f>IF(N3618="Sí","🟢 Pagado",IF(R3618&lt;0,"🔴 Vencido",IF(R3618&lt;=7,"🟡 Por vencer","")))</f>
        <v/>
      </c>
      <c r="T3618" s="88" t="n"/>
      <c r="U3618" s="89" t="n"/>
      <c r="V3618" s="89" t="n"/>
      <c r="W3618" s="89" t="n"/>
      <c r="X3618" s="87" t="n"/>
    </row>
    <row r="3619">
      <c r="A3619" s="13" t="n"/>
      <c r="B3619" s="14" t="n"/>
      <c r="C3619" s="14" t="n"/>
      <c r="D3619" s="14" t="n"/>
      <c r="E3619" s="13" t="n"/>
      <c r="F3619" s="13" t="n"/>
      <c r="G3619" s="14" t="n"/>
      <c r="H3619" s="15" t="n"/>
      <c r="I3619" s="15" t="n"/>
      <c r="J3619" s="40" t="n"/>
      <c r="K3619" s="15" t="n"/>
      <c r="L3619" s="15" t="n"/>
      <c r="M3619" s="15" t="n"/>
      <c r="N3619" s="14" t="n"/>
      <c r="O3619" s="13" t="n"/>
      <c r="P3619" s="14" t="n"/>
      <c r="Q3619" s="15">
        <f>IF(N3619="Sí",0,H3619)</f>
        <v/>
      </c>
      <c r="R3619" s="14">
        <f>F3619-TODAY()</f>
        <v/>
      </c>
      <c r="S3619" s="14">
        <f>IF(N3619="Sí","🟢 Pagado",IF(R3619&lt;0,"🔴 Vencido",IF(R3619&lt;=7,"🟡 Por vencer","")))</f>
        <v/>
      </c>
      <c r="T3619" s="88" t="n"/>
      <c r="U3619" s="89" t="n"/>
      <c r="V3619" s="89" t="n"/>
      <c r="W3619" s="89" t="n"/>
      <c r="X3619" s="87" t="n"/>
    </row>
    <row r="3620">
      <c r="A3620" s="13" t="n"/>
      <c r="B3620" s="14" t="n"/>
      <c r="C3620" s="14" t="n"/>
      <c r="D3620" s="14" t="n"/>
      <c r="E3620" s="13" t="n"/>
      <c r="F3620" s="13" t="n"/>
      <c r="G3620" s="14" t="n"/>
      <c r="H3620" s="15" t="n"/>
      <c r="I3620" s="15" t="n"/>
      <c r="J3620" s="40" t="n"/>
      <c r="K3620" s="15" t="n"/>
      <c r="L3620" s="15" t="n"/>
      <c r="M3620" s="15" t="n"/>
      <c r="N3620" s="14" t="n"/>
      <c r="O3620" s="13" t="n"/>
      <c r="P3620" s="14" t="n"/>
      <c r="Q3620" s="15">
        <f>IF(N3620="Sí",0,H3620)</f>
        <v/>
      </c>
      <c r="R3620" s="14">
        <f>F3620-TODAY()</f>
        <v/>
      </c>
      <c r="S3620" s="14">
        <f>IF(N3620="Sí","🟢 Pagado",IF(R3620&lt;0,"🔴 Vencido",IF(R3620&lt;=7,"🟡 Por vencer","")))</f>
        <v/>
      </c>
      <c r="T3620" s="88" t="n"/>
      <c r="U3620" s="89" t="n"/>
      <c r="V3620" s="89" t="n"/>
      <c r="W3620" s="89" t="n"/>
      <c r="X3620" s="87" t="n"/>
    </row>
    <row r="3621">
      <c r="A3621" s="13" t="n"/>
      <c r="B3621" s="14" t="n"/>
      <c r="C3621" s="14" t="n"/>
      <c r="D3621" s="14" t="n"/>
      <c r="E3621" s="13" t="n"/>
      <c r="F3621" s="13" t="n"/>
      <c r="G3621" s="14" t="n"/>
      <c r="H3621" s="15" t="n"/>
      <c r="I3621" s="15" t="n"/>
      <c r="J3621" s="40" t="n"/>
      <c r="K3621" s="15" t="n"/>
      <c r="L3621" s="15" t="n"/>
      <c r="M3621" s="15" t="n"/>
      <c r="N3621" s="14" t="n"/>
      <c r="O3621" s="13" t="n"/>
      <c r="P3621" s="14" t="n"/>
      <c r="Q3621" s="15">
        <f>IF(N3621="Sí",0,H3621)</f>
        <v/>
      </c>
      <c r="R3621" s="14">
        <f>F3621-TODAY()</f>
        <v/>
      </c>
      <c r="S3621" s="14">
        <f>IF(N3621="Sí","🟢 Pagado",IF(R3621&lt;0,"🔴 Vencido",IF(R3621&lt;=7,"🟡 Por vencer","")))</f>
        <v/>
      </c>
      <c r="T3621" s="88" t="n"/>
      <c r="U3621" s="89" t="n"/>
      <c r="V3621" s="89" t="n"/>
      <c r="W3621" s="89" t="n"/>
      <c r="X3621" s="87" t="n"/>
    </row>
    <row r="3622">
      <c r="A3622" s="13" t="n"/>
      <c r="B3622" s="14" t="n"/>
      <c r="C3622" s="14" t="n"/>
      <c r="D3622" s="14" t="n"/>
      <c r="E3622" s="13" t="n"/>
      <c r="F3622" s="13" t="n"/>
      <c r="G3622" s="14" t="n"/>
      <c r="H3622" s="15" t="n"/>
      <c r="I3622" s="15" t="n"/>
      <c r="J3622" s="40" t="n"/>
      <c r="K3622" s="15" t="n"/>
      <c r="L3622" s="15" t="n"/>
      <c r="M3622" s="15" t="n"/>
      <c r="N3622" s="14" t="n"/>
      <c r="O3622" s="13" t="n"/>
      <c r="P3622" s="14" t="n"/>
      <c r="Q3622" s="15">
        <f>IF(N3622="Sí",0,H3622)</f>
        <v/>
      </c>
      <c r="R3622" s="14">
        <f>F3622-TODAY()</f>
        <v/>
      </c>
      <c r="S3622" s="14">
        <f>IF(N3622="Sí","🟢 Pagado",IF(R3622&lt;0,"🔴 Vencido",IF(R3622&lt;=7,"🟡 Por vencer","")))</f>
        <v/>
      </c>
      <c r="T3622" s="88" t="n"/>
      <c r="U3622" s="89" t="n"/>
      <c r="V3622" s="89" t="n"/>
      <c r="W3622" s="89" t="n"/>
      <c r="X3622" s="87" t="n"/>
    </row>
    <row r="3623">
      <c r="A3623" s="13" t="n"/>
      <c r="B3623" s="14" t="n"/>
      <c r="C3623" s="14" t="n"/>
      <c r="D3623" s="14" t="n"/>
      <c r="E3623" s="13" t="n"/>
      <c r="F3623" s="13" t="n"/>
      <c r="G3623" s="14" t="n"/>
      <c r="H3623" s="15" t="n"/>
      <c r="I3623" s="15" t="n"/>
      <c r="J3623" s="40" t="n"/>
      <c r="K3623" s="15" t="n"/>
      <c r="L3623" s="15" t="n"/>
      <c r="M3623" s="15" t="n"/>
      <c r="N3623" s="14" t="n"/>
      <c r="O3623" s="13" t="n"/>
      <c r="P3623" s="14" t="n"/>
      <c r="Q3623" s="15">
        <f>IF(N3623="Sí",0,H3623)</f>
        <v/>
      </c>
      <c r="R3623" s="14">
        <f>F3623-TODAY()</f>
        <v/>
      </c>
      <c r="S3623" s="14">
        <f>IF(N3623="Sí","🟢 Pagado",IF(R3623&lt;0,"🔴 Vencido",IF(R3623&lt;=7,"🟡 Por vencer","")))</f>
        <v/>
      </c>
      <c r="T3623" s="88" t="n"/>
      <c r="U3623" s="89" t="n"/>
      <c r="V3623" s="89" t="n"/>
      <c r="W3623" s="89" t="n"/>
      <c r="X3623" s="87" t="n"/>
    </row>
    <row r="3624">
      <c r="A3624" s="13" t="n"/>
      <c r="B3624" s="14" t="n"/>
      <c r="C3624" s="14" t="n"/>
      <c r="D3624" s="14" t="n"/>
      <c r="E3624" s="13" t="n"/>
      <c r="F3624" s="13" t="n"/>
      <c r="G3624" s="14" t="n"/>
      <c r="H3624" s="15" t="n"/>
      <c r="I3624" s="15" t="n"/>
      <c r="J3624" s="40" t="n"/>
      <c r="K3624" s="15" t="n"/>
      <c r="L3624" s="15" t="n"/>
      <c r="M3624" s="15" t="n"/>
      <c r="N3624" s="14" t="n"/>
      <c r="O3624" s="13" t="n"/>
      <c r="P3624" s="14" t="n"/>
      <c r="Q3624" s="15">
        <f>IF(N3624="Sí",0,H3624)</f>
        <v/>
      </c>
      <c r="R3624" s="14">
        <f>F3624-TODAY()</f>
        <v/>
      </c>
      <c r="S3624" s="14">
        <f>IF(N3624="Sí","🟢 Pagado",IF(R3624&lt;0,"🔴 Vencido",IF(R3624&lt;=7,"🟡 Por vencer","")))</f>
        <v/>
      </c>
      <c r="T3624" s="88" t="n"/>
      <c r="U3624" s="89" t="n"/>
      <c r="V3624" s="89" t="n"/>
      <c r="W3624" s="89" t="n"/>
      <c r="X3624" s="87" t="n"/>
    </row>
    <row r="3625">
      <c r="A3625" s="13" t="n"/>
      <c r="B3625" s="14" t="n"/>
      <c r="C3625" s="14" t="n"/>
      <c r="D3625" s="14" t="n"/>
      <c r="E3625" s="13" t="n"/>
      <c r="F3625" s="13" t="n"/>
      <c r="G3625" s="14" t="n"/>
      <c r="H3625" s="15" t="n"/>
      <c r="I3625" s="15" t="n"/>
      <c r="J3625" s="40" t="n"/>
      <c r="K3625" s="15" t="n"/>
      <c r="L3625" s="15" t="n"/>
      <c r="M3625" s="15" t="n"/>
      <c r="N3625" s="14" t="n"/>
      <c r="O3625" s="13" t="n"/>
      <c r="P3625" s="14" t="n"/>
      <c r="Q3625" s="15">
        <f>IF(N3625="Sí",0,H3625)</f>
        <v/>
      </c>
      <c r="R3625" s="14">
        <f>F3625-TODAY()</f>
        <v/>
      </c>
      <c r="S3625" s="14">
        <f>IF(N3625="Sí","🟢 Pagado",IF(R3625&lt;0,"🔴 Vencido",IF(R3625&lt;=7,"🟡 Por vencer","")))</f>
        <v/>
      </c>
      <c r="T3625" s="88" t="n"/>
      <c r="U3625" s="89" t="n"/>
      <c r="V3625" s="89" t="n"/>
      <c r="W3625" s="89" t="n"/>
      <c r="X3625" s="87" t="n"/>
    </row>
    <row r="3626">
      <c r="A3626" s="13" t="n"/>
      <c r="B3626" s="14" t="n"/>
      <c r="C3626" s="14" t="n"/>
      <c r="D3626" s="14" t="n"/>
      <c r="E3626" s="13" t="n"/>
      <c r="F3626" s="13" t="n"/>
      <c r="G3626" s="14" t="n"/>
      <c r="H3626" s="15" t="n"/>
      <c r="I3626" s="15" t="n"/>
      <c r="J3626" s="40" t="n"/>
      <c r="K3626" s="15" t="n"/>
      <c r="L3626" s="15" t="n"/>
      <c r="M3626" s="15" t="n"/>
      <c r="N3626" s="14" t="n"/>
      <c r="O3626" s="13" t="n"/>
      <c r="P3626" s="14" t="n"/>
      <c r="Q3626" s="15">
        <f>IF(N3626="Sí",0,H3626)</f>
        <v/>
      </c>
      <c r="R3626" s="14">
        <f>F3626-TODAY()</f>
        <v/>
      </c>
      <c r="S3626" s="14">
        <f>IF(N3626="Sí","🟢 Pagado",IF(R3626&lt;0,"🔴 Vencido",IF(R3626&lt;=7,"🟡 Por vencer","")))</f>
        <v/>
      </c>
      <c r="T3626" s="88" t="n"/>
      <c r="U3626" s="89" t="n"/>
      <c r="V3626" s="89" t="n"/>
      <c r="W3626" s="89" t="n"/>
      <c r="X3626" s="87" t="n"/>
    </row>
    <row r="3627">
      <c r="A3627" s="13" t="n"/>
      <c r="B3627" s="14" t="n"/>
      <c r="C3627" s="14" t="n"/>
      <c r="D3627" s="14" t="n"/>
      <c r="E3627" s="13" t="n"/>
      <c r="F3627" s="13" t="n"/>
      <c r="G3627" s="14" t="n"/>
      <c r="H3627" s="15" t="n"/>
      <c r="I3627" s="15" t="n"/>
      <c r="J3627" s="40" t="n"/>
      <c r="K3627" s="15" t="n"/>
      <c r="L3627" s="15" t="n"/>
      <c r="M3627" s="15" t="n"/>
      <c r="N3627" s="14" t="n"/>
      <c r="O3627" s="13" t="n"/>
      <c r="P3627" s="14" t="n"/>
      <c r="Q3627" s="15">
        <f>IF(N3627="Sí",0,H3627)</f>
        <v/>
      </c>
      <c r="R3627" s="14">
        <f>F3627-TODAY()</f>
        <v/>
      </c>
      <c r="S3627" s="14">
        <f>IF(N3627="Sí","🟢 Pagado",IF(R3627&lt;0,"🔴 Vencido",IF(R3627&lt;=7,"🟡 Por vencer","")))</f>
        <v/>
      </c>
      <c r="T3627" s="88" t="n"/>
      <c r="U3627" s="89" t="n"/>
      <c r="V3627" s="89" t="n"/>
      <c r="W3627" s="89" t="n"/>
      <c r="X3627" s="87" t="n"/>
    </row>
    <row r="3628">
      <c r="A3628" s="13" t="n"/>
      <c r="B3628" s="14" t="n"/>
      <c r="C3628" s="14" t="n"/>
      <c r="D3628" s="14" t="n"/>
      <c r="E3628" s="13" t="n"/>
      <c r="F3628" s="13" t="n"/>
      <c r="G3628" s="14" t="n"/>
      <c r="H3628" s="15" t="n"/>
      <c r="I3628" s="15" t="n"/>
      <c r="J3628" s="40" t="n"/>
      <c r="K3628" s="15" t="n"/>
      <c r="L3628" s="15" t="n"/>
      <c r="M3628" s="15" t="n"/>
      <c r="N3628" s="14" t="n"/>
      <c r="O3628" s="13" t="n"/>
      <c r="P3628" s="14" t="n"/>
      <c r="Q3628" s="15">
        <f>IF(N3628="Sí",0,H3628)</f>
        <v/>
      </c>
      <c r="R3628" s="14">
        <f>F3628-TODAY()</f>
        <v/>
      </c>
      <c r="S3628" s="14">
        <f>IF(N3628="Sí","🟢 Pagado",IF(R3628&lt;0,"🔴 Vencido",IF(R3628&lt;=7,"🟡 Por vencer","")))</f>
        <v/>
      </c>
      <c r="T3628" s="88" t="n"/>
      <c r="U3628" s="89" t="n"/>
      <c r="V3628" s="89" t="n"/>
      <c r="W3628" s="89" t="n"/>
      <c r="X3628" s="87" t="n"/>
    </row>
    <row r="3629">
      <c r="A3629" s="13" t="n"/>
      <c r="B3629" s="14" t="n"/>
      <c r="C3629" s="14" t="n"/>
      <c r="D3629" s="14" t="n"/>
      <c r="E3629" s="13" t="n"/>
      <c r="F3629" s="13" t="n"/>
      <c r="G3629" s="14" t="n"/>
      <c r="H3629" s="15" t="n"/>
      <c r="I3629" s="15" t="n"/>
      <c r="J3629" s="40" t="n"/>
      <c r="K3629" s="15" t="n"/>
      <c r="L3629" s="15" t="n"/>
      <c r="M3629" s="15" t="n"/>
      <c r="N3629" s="14" t="n"/>
      <c r="O3629" s="13" t="n"/>
      <c r="P3629" s="14" t="n"/>
      <c r="Q3629" s="15">
        <f>IF(N3629="Sí",0,H3629)</f>
        <v/>
      </c>
      <c r="R3629" s="14">
        <f>F3629-TODAY()</f>
        <v/>
      </c>
      <c r="S3629" s="14">
        <f>IF(N3629="Sí","🟢 Pagado",IF(R3629&lt;0,"🔴 Vencido",IF(R3629&lt;=7,"🟡 Por vencer","")))</f>
        <v/>
      </c>
      <c r="T3629" s="88" t="n"/>
      <c r="U3629" s="89" t="n"/>
      <c r="V3629" s="89" t="n"/>
      <c r="W3629" s="89" t="n"/>
      <c r="X3629" s="87" t="n"/>
    </row>
    <row r="3630">
      <c r="A3630" s="13" t="n"/>
      <c r="B3630" s="14" t="n"/>
      <c r="C3630" s="14" t="n"/>
      <c r="D3630" s="14" t="n"/>
      <c r="E3630" s="13" t="n"/>
      <c r="F3630" s="13" t="n"/>
      <c r="G3630" s="14" t="n"/>
      <c r="H3630" s="15" t="n"/>
      <c r="I3630" s="15" t="n"/>
      <c r="J3630" s="40" t="n"/>
      <c r="K3630" s="15" t="n"/>
      <c r="L3630" s="15" t="n"/>
      <c r="M3630" s="15" t="n"/>
      <c r="N3630" s="14" t="n"/>
      <c r="O3630" s="13" t="n"/>
      <c r="P3630" s="14" t="n"/>
      <c r="Q3630" s="15">
        <f>IF(N3630="Sí",0,H3630)</f>
        <v/>
      </c>
      <c r="R3630" s="14">
        <f>F3630-TODAY()</f>
        <v/>
      </c>
      <c r="S3630" s="14">
        <f>IF(N3630="Sí","🟢 Pagado",IF(R3630&lt;0,"🔴 Vencido",IF(R3630&lt;=7,"🟡 Por vencer","")))</f>
        <v/>
      </c>
      <c r="T3630" s="88" t="n"/>
      <c r="U3630" s="89" t="n"/>
      <c r="V3630" s="89" t="n"/>
      <c r="W3630" s="89" t="n"/>
      <c r="X3630" s="87" t="n"/>
    </row>
    <row r="3631">
      <c r="A3631" s="13" t="n"/>
      <c r="B3631" s="14" t="n"/>
      <c r="C3631" s="14" t="n"/>
      <c r="D3631" s="14" t="n"/>
      <c r="E3631" s="13" t="n"/>
      <c r="F3631" s="13" t="n"/>
      <c r="G3631" s="14" t="n"/>
      <c r="H3631" s="15" t="n"/>
      <c r="I3631" s="15" t="n"/>
      <c r="J3631" s="40" t="n"/>
      <c r="K3631" s="15" t="n"/>
      <c r="L3631" s="15" t="n"/>
      <c r="M3631" s="15" t="n"/>
      <c r="N3631" s="14" t="n"/>
      <c r="O3631" s="13" t="n"/>
      <c r="P3631" s="14" t="n"/>
      <c r="Q3631" s="15">
        <f>IF(N3631="Sí",0,H3631)</f>
        <v/>
      </c>
      <c r="R3631" s="14">
        <f>F3631-TODAY()</f>
        <v/>
      </c>
      <c r="S3631" s="14">
        <f>IF(N3631="Sí","🟢 Pagado",IF(R3631&lt;0,"🔴 Vencido",IF(R3631&lt;=7,"🟡 Por vencer","")))</f>
        <v/>
      </c>
      <c r="T3631" s="88" t="n"/>
      <c r="U3631" s="89" t="n"/>
      <c r="V3631" s="89" t="n"/>
      <c r="W3631" s="89" t="n"/>
      <c r="X3631" s="87" t="n"/>
    </row>
    <row r="3632">
      <c r="A3632" s="13" t="n"/>
      <c r="B3632" s="14" t="n"/>
      <c r="C3632" s="14" t="n"/>
      <c r="D3632" s="14" t="n"/>
      <c r="E3632" s="13" t="n"/>
      <c r="F3632" s="13" t="n"/>
      <c r="G3632" s="14" t="n"/>
      <c r="H3632" s="15" t="n"/>
      <c r="I3632" s="15" t="n"/>
      <c r="J3632" s="40" t="n"/>
      <c r="K3632" s="15" t="n"/>
      <c r="L3632" s="15" t="n"/>
      <c r="M3632" s="15" t="n"/>
      <c r="N3632" s="14" t="n"/>
      <c r="O3632" s="13" t="n"/>
      <c r="P3632" s="14" t="n"/>
      <c r="Q3632" s="15">
        <f>IF(N3632="Sí",0,H3632)</f>
        <v/>
      </c>
      <c r="R3632" s="14">
        <f>F3632-TODAY()</f>
        <v/>
      </c>
      <c r="S3632" s="14">
        <f>IF(N3632="Sí","🟢 Pagado",IF(R3632&lt;0,"🔴 Vencido",IF(R3632&lt;=7,"🟡 Por vencer","")))</f>
        <v/>
      </c>
      <c r="T3632" s="88" t="n"/>
      <c r="U3632" s="89" t="n"/>
      <c r="V3632" s="89" t="n"/>
      <c r="W3632" s="89" t="n"/>
      <c r="X3632" s="87" t="n"/>
    </row>
    <row r="3633">
      <c r="A3633" s="13" t="n"/>
      <c r="B3633" s="14" t="n"/>
      <c r="C3633" s="14" t="n"/>
      <c r="D3633" s="14" t="n"/>
      <c r="E3633" s="13" t="n"/>
      <c r="F3633" s="13" t="n"/>
      <c r="G3633" s="14" t="n"/>
      <c r="H3633" s="15" t="n"/>
      <c r="I3633" s="15" t="n"/>
      <c r="J3633" s="40" t="n"/>
      <c r="K3633" s="15" t="n"/>
      <c r="L3633" s="15" t="n"/>
      <c r="M3633" s="15" t="n"/>
      <c r="N3633" s="14" t="n"/>
      <c r="O3633" s="13" t="n"/>
      <c r="P3633" s="14" t="n"/>
      <c r="Q3633" s="15">
        <f>IF(N3633="Sí",0,H3633)</f>
        <v/>
      </c>
      <c r="R3633" s="14">
        <f>F3633-TODAY()</f>
        <v/>
      </c>
      <c r="S3633" s="14">
        <f>IF(N3633="Sí","🟢 Pagado",IF(R3633&lt;0,"🔴 Vencido",IF(R3633&lt;=7,"🟡 Por vencer","")))</f>
        <v/>
      </c>
      <c r="T3633" s="88" t="n"/>
      <c r="U3633" s="89" t="n"/>
      <c r="V3633" s="89" t="n"/>
      <c r="W3633" s="89" t="n"/>
      <c r="X3633" s="87" t="n"/>
    </row>
    <row r="3634">
      <c r="A3634" s="13" t="n"/>
      <c r="B3634" s="14" t="n"/>
      <c r="C3634" s="14" t="n"/>
      <c r="D3634" s="14" t="n"/>
      <c r="E3634" s="13" t="n"/>
      <c r="F3634" s="13" t="n"/>
      <c r="G3634" s="14" t="n"/>
      <c r="H3634" s="15" t="n"/>
      <c r="I3634" s="15" t="n"/>
      <c r="J3634" s="40" t="n"/>
      <c r="K3634" s="15" t="n"/>
      <c r="L3634" s="15" t="n"/>
      <c r="M3634" s="15" t="n"/>
      <c r="N3634" s="14" t="n"/>
      <c r="O3634" s="13" t="n"/>
      <c r="P3634" s="14" t="n"/>
      <c r="Q3634" s="15">
        <f>IF(N3634="Sí",0,H3634)</f>
        <v/>
      </c>
      <c r="R3634" s="14">
        <f>F3634-TODAY()</f>
        <v/>
      </c>
      <c r="S3634" s="14">
        <f>IF(N3634="Sí","🟢 Pagado",IF(R3634&lt;0,"🔴 Vencido",IF(R3634&lt;=7,"🟡 Por vencer","")))</f>
        <v/>
      </c>
      <c r="T3634" s="88" t="n"/>
      <c r="U3634" s="89" t="n"/>
      <c r="V3634" s="89" t="n"/>
      <c r="W3634" s="89" t="n"/>
      <c r="X3634" s="87" t="n"/>
    </row>
    <row r="3635">
      <c r="A3635" s="13" t="n"/>
      <c r="B3635" s="14" t="n"/>
      <c r="C3635" s="14" t="n"/>
      <c r="D3635" s="14" t="n"/>
      <c r="E3635" s="13" t="n"/>
      <c r="F3635" s="13" t="n"/>
      <c r="G3635" s="14" t="n"/>
      <c r="H3635" s="15" t="n"/>
      <c r="I3635" s="15" t="n"/>
      <c r="J3635" s="40" t="n"/>
      <c r="K3635" s="15" t="n"/>
      <c r="L3635" s="15" t="n"/>
      <c r="M3635" s="15" t="n"/>
      <c r="N3635" s="14" t="n"/>
      <c r="O3635" s="13" t="n"/>
      <c r="P3635" s="14" t="n"/>
      <c r="Q3635" s="15">
        <f>IF(N3635="Sí",0,H3635)</f>
        <v/>
      </c>
      <c r="R3635" s="14">
        <f>F3635-TODAY()</f>
        <v/>
      </c>
      <c r="S3635" s="14">
        <f>IF(N3635="Sí","🟢 Pagado",IF(R3635&lt;0,"🔴 Vencido",IF(R3635&lt;=7,"🟡 Por vencer","")))</f>
        <v/>
      </c>
      <c r="T3635" s="88" t="n"/>
      <c r="U3635" s="89" t="n"/>
      <c r="V3635" s="89" t="n"/>
      <c r="W3635" s="89" t="n"/>
      <c r="X3635" s="87" t="n"/>
    </row>
    <row r="3636">
      <c r="A3636" s="13" t="n"/>
      <c r="B3636" s="14" t="n"/>
      <c r="C3636" s="14" t="n"/>
      <c r="D3636" s="14" t="n"/>
      <c r="E3636" s="13" t="n"/>
      <c r="F3636" s="13" t="n"/>
      <c r="G3636" s="14" t="n"/>
      <c r="H3636" s="15" t="n"/>
      <c r="I3636" s="15" t="n"/>
      <c r="J3636" s="40" t="n"/>
      <c r="K3636" s="15" t="n"/>
      <c r="L3636" s="15" t="n"/>
      <c r="M3636" s="15" t="n"/>
      <c r="N3636" s="14" t="n"/>
      <c r="O3636" s="13" t="n"/>
      <c r="P3636" s="14" t="n"/>
      <c r="Q3636" s="15">
        <f>IF(N3636="Sí",0,H3636)</f>
        <v/>
      </c>
      <c r="R3636" s="14">
        <f>F3636-TODAY()</f>
        <v/>
      </c>
      <c r="S3636" s="14">
        <f>IF(N3636="Sí","🟢 Pagado",IF(R3636&lt;0,"🔴 Vencido",IF(R3636&lt;=7,"🟡 Por vencer","")))</f>
        <v/>
      </c>
      <c r="T3636" s="88" t="n"/>
      <c r="U3636" s="89" t="n"/>
      <c r="V3636" s="89" t="n"/>
      <c r="W3636" s="89" t="n"/>
      <c r="X3636" s="87" t="n"/>
    </row>
    <row r="3637">
      <c r="A3637" s="13" t="n"/>
      <c r="B3637" s="14" t="n"/>
      <c r="C3637" s="14" t="n"/>
      <c r="D3637" s="14" t="n"/>
      <c r="E3637" s="13" t="n"/>
      <c r="F3637" s="13" t="n"/>
      <c r="G3637" s="14" t="n"/>
      <c r="H3637" s="15" t="n"/>
      <c r="I3637" s="15" t="n"/>
      <c r="J3637" s="40" t="n"/>
      <c r="K3637" s="15" t="n"/>
      <c r="L3637" s="15" t="n"/>
      <c r="M3637" s="15" t="n"/>
      <c r="N3637" s="14" t="n"/>
      <c r="O3637" s="13" t="n"/>
      <c r="P3637" s="14" t="n"/>
      <c r="Q3637" s="15">
        <f>IF(N3637="Sí",0,H3637)</f>
        <v/>
      </c>
      <c r="R3637" s="14">
        <f>F3637-TODAY()</f>
        <v/>
      </c>
      <c r="S3637" s="14">
        <f>IF(N3637="Sí","🟢 Pagado",IF(R3637&lt;0,"🔴 Vencido",IF(R3637&lt;=7,"🟡 Por vencer","")))</f>
        <v/>
      </c>
      <c r="T3637" s="88" t="n"/>
      <c r="U3637" s="89" t="n"/>
      <c r="V3637" s="89" t="n"/>
      <c r="W3637" s="89" t="n"/>
      <c r="X3637" s="87" t="n"/>
    </row>
    <row r="3638">
      <c r="A3638" s="13" t="n"/>
      <c r="B3638" s="14" t="n"/>
      <c r="C3638" s="14" t="n"/>
      <c r="D3638" s="14" t="n"/>
      <c r="E3638" s="13" t="n"/>
      <c r="F3638" s="13" t="n"/>
      <c r="G3638" s="14" t="n"/>
      <c r="H3638" s="15" t="n"/>
      <c r="I3638" s="15" t="n"/>
      <c r="J3638" s="40" t="n"/>
      <c r="K3638" s="15" t="n"/>
      <c r="L3638" s="15" t="n"/>
      <c r="M3638" s="15" t="n"/>
      <c r="N3638" s="14" t="n"/>
      <c r="O3638" s="13" t="n"/>
      <c r="P3638" s="14" t="n"/>
      <c r="Q3638" s="15">
        <f>IF(N3638="Sí",0,H3638)</f>
        <v/>
      </c>
      <c r="R3638" s="14">
        <f>F3638-TODAY()</f>
        <v/>
      </c>
      <c r="S3638" s="14">
        <f>IF(N3638="Sí","🟢 Pagado",IF(R3638&lt;0,"🔴 Vencido",IF(R3638&lt;=7,"🟡 Por vencer","")))</f>
        <v/>
      </c>
      <c r="T3638" s="88" t="n"/>
      <c r="U3638" s="89" t="n"/>
      <c r="V3638" s="89" t="n"/>
      <c r="W3638" s="89" t="n"/>
      <c r="X3638" s="87" t="n"/>
    </row>
    <row r="3639">
      <c r="A3639" s="13" t="n"/>
      <c r="B3639" s="14" t="n"/>
      <c r="C3639" s="14" t="n"/>
      <c r="D3639" s="14" t="n"/>
      <c r="E3639" s="13" t="n"/>
      <c r="F3639" s="13" t="n"/>
      <c r="G3639" s="14" t="n"/>
      <c r="H3639" s="15" t="n"/>
      <c r="I3639" s="15" t="n"/>
      <c r="J3639" s="40" t="n"/>
      <c r="K3639" s="15" t="n"/>
      <c r="L3639" s="15" t="n"/>
      <c r="M3639" s="15" t="n"/>
      <c r="N3639" s="14" t="n"/>
      <c r="O3639" s="13" t="n"/>
      <c r="P3639" s="14" t="n"/>
      <c r="Q3639" s="15">
        <f>IF(N3639="Sí",0,H3639)</f>
        <v/>
      </c>
      <c r="R3639" s="14">
        <f>F3639-TODAY()</f>
        <v/>
      </c>
      <c r="S3639" s="14">
        <f>IF(N3639="Sí","🟢 Pagado",IF(R3639&lt;0,"🔴 Vencido",IF(R3639&lt;=7,"🟡 Por vencer","")))</f>
        <v/>
      </c>
      <c r="T3639" s="88" t="n"/>
      <c r="U3639" s="89" t="n"/>
      <c r="V3639" s="89" t="n"/>
      <c r="W3639" s="89" t="n"/>
      <c r="X3639" s="87" t="n"/>
    </row>
    <row r="3640">
      <c r="A3640" s="13" t="n"/>
      <c r="B3640" s="14" t="n"/>
      <c r="C3640" s="14" t="n"/>
      <c r="D3640" s="14" t="n"/>
      <c r="E3640" s="13" t="n"/>
      <c r="F3640" s="13" t="n"/>
      <c r="G3640" s="14" t="n"/>
      <c r="H3640" s="15" t="n"/>
      <c r="I3640" s="15" t="n"/>
      <c r="J3640" s="40" t="n"/>
      <c r="K3640" s="15" t="n"/>
      <c r="L3640" s="15" t="n"/>
      <c r="M3640" s="15" t="n"/>
      <c r="N3640" s="14" t="n"/>
      <c r="O3640" s="13" t="n"/>
      <c r="P3640" s="14" t="n"/>
      <c r="Q3640" s="15">
        <f>IF(N3640="Sí",0,H3640)</f>
        <v/>
      </c>
      <c r="R3640" s="14">
        <f>F3640-TODAY()</f>
        <v/>
      </c>
      <c r="S3640" s="14">
        <f>IF(N3640="Sí","🟢 Pagado",IF(R3640&lt;0,"🔴 Vencido",IF(R3640&lt;=7,"🟡 Por vencer","")))</f>
        <v/>
      </c>
      <c r="T3640" s="88" t="n"/>
      <c r="U3640" s="89" t="n"/>
      <c r="V3640" s="89" t="n"/>
      <c r="W3640" s="89" t="n"/>
      <c r="X3640" s="87" t="n"/>
    </row>
    <row r="3641">
      <c r="A3641" s="13" t="n"/>
      <c r="B3641" s="14" t="n"/>
      <c r="C3641" s="14" t="n"/>
      <c r="D3641" s="14" t="n"/>
      <c r="E3641" s="13" t="n"/>
      <c r="F3641" s="13" t="n"/>
      <c r="G3641" s="14" t="n"/>
      <c r="H3641" s="15" t="n"/>
      <c r="I3641" s="15" t="n"/>
      <c r="J3641" s="40" t="n"/>
      <c r="K3641" s="15" t="n"/>
      <c r="L3641" s="15" t="n"/>
      <c r="M3641" s="15" t="n"/>
      <c r="N3641" s="14" t="n"/>
      <c r="O3641" s="13" t="n"/>
      <c r="P3641" s="14" t="n"/>
      <c r="Q3641" s="15">
        <f>IF(N3641="Sí",0,H3641)</f>
        <v/>
      </c>
      <c r="R3641" s="14">
        <f>F3641-TODAY()</f>
        <v/>
      </c>
      <c r="S3641" s="14">
        <f>IF(N3641="Sí","🟢 Pagado",IF(R3641&lt;0,"🔴 Vencido",IF(R3641&lt;=7,"🟡 Por vencer","")))</f>
        <v/>
      </c>
      <c r="T3641" s="88" t="n"/>
      <c r="U3641" s="89" t="n"/>
      <c r="V3641" s="89" t="n"/>
      <c r="W3641" s="89" t="n"/>
      <c r="X3641" s="87" t="n"/>
    </row>
    <row r="3642">
      <c r="A3642" s="13" t="n"/>
      <c r="B3642" s="14" t="n"/>
      <c r="C3642" s="14" t="n"/>
      <c r="D3642" s="14" t="n"/>
      <c r="E3642" s="13" t="n"/>
      <c r="F3642" s="13" t="n"/>
      <c r="G3642" s="14" t="n"/>
      <c r="H3642" s="15" t="n"/>
      <c r="I3642" s="15" t="n"/>
      <c r="J3642" s="40" t="n"/>
      <c r="K3642" s="15" t="n"/>
      <c r="L3642" s="15" t="n"/>
      <c r="M3642" s="15" t="n"/>
      <c r="N3642" s="14" t="n"/>
      <c r="O3642" s="13" t="n"/>
      <c r="P3642" s="14" t="n"/>
      <c r="Q3642" s="15">
        <f>IF(N3642="Sí",0,H3642)</f>
        <v/>
      </c>
      <c r="R3642" s="14">
        <f>F3642-TODAY()</f>
        <v/>
      </c>
      <c r="S3642" s="14">
        <f>IF(N3642="Sí","🟢 Pagado",IF(R3642&lt;0,"🔴 Vencido",IF(R3642&lt;=7,"🟡 Por vencer","")))</f>
        <v/>
      </c>
      <c r="T3642" s="88" t="n"/>
      <c r="U3642" s="89" t="n"/>
      <c r="V3642" s="89" t="n"/>
      <c r="W3642" s="89" t="n"/>
      <c r="X3642" s="87" t="n"/>
    </row>
    <row r="3643">
      <c r="A3643" s="13" t="n"/>
      <c r="B3643" s="14" t="n"/>
      <c r="C3643" s="14" t="n"/>
      <c r="D3643" s="14" t="n"/>
      <c r="E3643" s="13" t="n"/>
      <c r="F3643" s="13" t="n"/>
      <c r="G3643" s="14" t="n"/>
      <c r="H3643" s="15" t="n"/>
      <c r="I3643" s="15" t="n"/>
      <c r="J3643" s="40" t="n"/>
      <c r="K3643" s="15" t="n"/>
      <c r="L3643" s="15" t="n"/>
      <c r="M3643" s="15" t="n"/>
      <c r="N3643" s="14" t="n"/>
      <c r="O3643" s="13" t="n"/>
      <c r="P3643" s="14" t="n"/>
      <c r="Q3643" s="15">
        <f>IF(N3643="Sí",0,H3643)</f>
        <v/>
      </c>
      <c r="R3643" s="14">
        <f>F3643-TODAY()</f>
        <v/>
      </c>
      <c r="S3643" s="14">
        <f>IF(N3643="Sí","🟢 Pagado",IF(R3643&lt;0,"🔴 Vencido",IF(R3643&lt;=7,"🟡 Por vencer","")))</f>
        <v/>
      </c>
      <c r="T3643" s="88" t="n"/>
      <c r="U3643" s="89" t="n"/>
      <c r="V3643" s="89" t="n"/>
      <c r="W3643" s="89" t="n"/>
      <c r="X3643" s="87" t="n"/>
    </row>
    <row r="3644">
      <c r="A3644" s="13" t="n"/>
      <c r="B3644" s="14" t="n"/>
      <c r="C3644" s="14" t="n"/>
      <c r="D3644" s="14" t="n"/>
      <c r="E3644" s="13" t="n"/>
      <c r="F3644" s="13" t="n"/>
      <c r="G3644" s="14" t="n"/>
      <c r="H3644" s="15" t="n"/>
      <c r="I3644" s="15" t="n"/>
      <c r="J3644" s="40" t="n"/>
      <c r="K3644" s="15" t="n"/>
      <c r="L3644" s="15" t="n"/>
      <c r="M3644" s="15" t="n"/>
      <c r="N3644" s="14" t="n"/>
      <c r="O3644" s="13" t="n"/>
      <c r="P3644" s="14" t="n"/>
      <c r="Q3644" s="15">
        <f>IF(N3644="Sí",0,H3644)</f>
        <v/>
      </c>
      <c r="R3644" s="14">
        <f>F3644-TODAY()</f>
        <v/>
      </c>
      <c r="S3644" s="14">
        <f>IF(N3644="Sí","🟢 Pagado",IF(R3644&lt;0,"🔴 Vencido",IF(R3644&lt;=7,"🟡 Por vencer","")))</f>
        <v/>
      </c>
      <c r="T3644" s="88" t="n"/>
      <c r="U3644" s="89" t="n"/>
      <c r="V3644" s="89" t="n"/>
      <c r="W3644" s="89" t="n"/>
      <c r="X3644" s="87" t="n"/>
    </row>
    <row r="3645">
      <c r="A3645" s="13" t="n"/>
      <c r="B3645" s="14" t="n"/>
      <c r="C3645" s="14" t="n"/>
      <c r="D3645" s="14" t="n"/>
      <c r="E3645" s="13" t="n"/>
      <c r="F3645" s="13" t="n"/>
      <c r="G3645" s="14" t="n"/>
      <c r="H3645" s="15" t="n"/>
      <c r="I3645" s="15" t="n"/>
      <c r="J3645" s="40" t="n"/>
      <c r="K3645" s="15" t="n"/>
      <c r="L3645" s="15" t="n"/>
      <c r="M3645" s="15" t="n"/>
      <c r="N3645" s="14" t="n"/>
      <c r="O3645" s="13" t="n"/>
      <c r="P3645" s="14" t="n"/>
      <c r="Q3645" s="15">
        <f>IF(N3645="Sí",0,H3645)</f>
        <v/>
      </c>
      <c r="R3645" s="14">
        <f>F3645-TODAY()</f>
        <v/>
      </c>
      <c r="S3645" s="14">
        <f>IF(N3645="Sí","🟢 Pagado",IF(R3645&lt;0,"🔴 Vencido",IF(R3645&lt;=7,"🟡 Por vencer","")))</f>
        <v/>
      </c>
      <c r="T3645" s="88" t="n"/>
      <c r="U3645" s="89" t="n"/>
      <c r="V3645" s="89" t="n"/>
      <c r="W3645" s="89" t="n"/>
      <c r="X3645" s="87" t="n"/>
    </row>
    <row r="3646">
      <c r="A3646" s="13" t="n"/>
      <c r="B3646" s="14" t="n"/>
      <c r="C3646" s="14" t="n"/>
      <c r="D3646" s="14" t="n"/>
      <c r="E3646" s="13" t="n"/>
      <c r="F3646" s="13" t="n"/>
      <c r="G3646" s="14" t="n"/>
      <c r="H3646" s="15" t="n"/>
      <c r="I3646" s="15" t="n"/>
      <c r="J3646" s="40" t="n"/>
      <c r="K3646" s="15" t="n"/>
      <c r="L3646" s="15" t="n"/>
      <c r="M3646" s="15" t="n"/>
      <c r="N3646" s="14" t="n"/>
      <c r="O3646" s="13" t="n"/>
      <c r="P3646" s="14" t="n"/>
      <c r="Q3646" s="15">
        <f>IF(N3646="Sí",0,H3646)</f>
        <v/>
      </c>
      <c r="R3646" s="14">
        <f>F3646-TODAY()</f>
        <v/>
      </c>
      <c r="S3646" s="14">
        <f>IF(N3646="Sí","🟢 Pagado",IF(R3646&lt;0,"🔴 Vencido",IF(R3646&lt;=7,"🟡 Por vencer","")))</f>
        <v/>
      </c>
      <c r="T3646" s="88" t="n"/>
      <c r="U3646" s="89" t="n"/>
      <c r="V3646" s="89" t="n"/>
      <c r="W3646" s="89" t="n"/>
      <c r="X3646" s="87" t="n"/>
    </row>
    <row r="3647">
      <c r="A3647" s="13" t="n"/>
      <c r="B3647" s="14" t="n"/>
      <c r="C3647" s="14" t="n"/>
      <c r="D3647" s="14" t="n"/>
      <c r="E3647" s="13" t="n"/>
      <c r="F3647" s="13" t="n"/>
      <c r="G3647" s="14" t="n"/>
      <c r="H3647" s="15" t="n"/>
      <c r="I3647" s="15" t="n"/>
      <c r="J3647" s="40" t="n"/>
      <c r="K3647" s="15" t="n"/>
      <c r="L3647" s="15" t="n"/>
      <c r="M3647" s="15" t="n"/>
      <c r="N3647" s="14" t="n"/>
      <c r="O3647" s="13" t="n"/>
      <c r="P3647" s="14" t="n"/>
      <c r="Q3647" s="15">
        <f>IF(N3647="Sí",0,H3647)</f>
        <v/>
      </c>
      <c r="R3647" s="14">
        <f>F3647-TODAY()</f>
        <v/>
      </c>
      <c r="S3647" s="14">
        <f>IF(N3647="Sí","🟢 Pagado",IF(R3647&lt;0,"🔴 Vencido",IF(R3647&lt;=7,"🟡 Por vencer","")))</f>
        <v/>
      </c>
      <c r="T3647" s="88" t="n"/>
      <c r="U3647" s="89" t="n"/>
      <c r="V3647" s="89" t="n"/>
      <c r="W3647" s="89" t="n"/>
      <c r="X3647" s="87" t="n"/>
    </row>
    <row r="3648">
      <c r="A3648" s="13" t="n"/>
      <c r="B3648" s="14" t="n"/>
      <c r="C3648" s="14" t="n"/>
      <c r="D3648" s="14" t="n"/>
      <c r="E3648" s="13" t="n"/>
      <c r="F3648" s="13" t="n"/>
      <c r="G3648" s="14" t="n"/>
      <c r="H3648" s="15" t="n"/>
      <c r="I3648" s="15" t="n"/>
      <c r="J3648" s="40" t="n"/>
      <c r="K3648" s="15" t="n"/>
      <c r="L3648" s="15" t="n"/>
      <c r="M3648" s="15" t="n"/>
      <c r="N3648" s="14" t="n"/>
      <c r="O3648" s="13" t="n"/>
      <c r="P3648" s="14" t="n"/>
      <c r="Q3648" s="15">
        <f>IF(N3648="Sí",0,H3648)</f>
        <v/>
      </c>
      <c r="R3648" s="14">
        <f>F3648-TODAY()</f>
        <v/>
      </c>
      <c r="S3648" s="14">
        <f>IF(N3648="Sí","🟢 Pagado",IF(R3648&lt;0,"🔴 Vencido",IF(R3648&lt;=7,"🟡 Por vencer","")))</f>
        <v/>
      </c>
      <c r="T3648" s="88" t="n"/>
      <c r="U3648" s="89" t="n"/>
      <c r="V3648" s="89" t="n"/>
      <c r="W3648" s="89" t="n"/>
      <c r="X3648" s="87" t="n"/>
    </row>
    <row r="3649">
      <c r="A3649" s="13" t="n"/>
      <c r="B3649" s="14" t="n"/>
      <c r="C3649" s="14" t="n"/>
      <c r="D3649" s="14" t="n"/>
      <c r="E3649" s="13" t="n"/>
      <c r="F3649" s="13" t="n"/>
      <c r="G3649" s="14" t="n"/>
      <c r="H3649" s="15" t="n"/>
      <c r="I3649" s="15" t="n"/>
      <c r="J3649" s="40" t="n"/>
      <c r="K3649" s="15" t="n"/>
      <c r="L3649" s="15" t="n"/>
      <c r="M3649" s="15" t="n"/>
      <c r="N3649" s="14" t="n"/>
      <c r="O3649" s="13" t="n"/>
      <c r="P3649" s="14" t="n"/>
      <c r="Q3649" s="15">
        <f>IF(N3649="Sí",0,H3649)</f>
        <v/>
      </c>
      <c r="R3649" s="14">
        <f>F3649-TODAY()</f>
        <v/>
      </c>
      <c r="S3649" s="14">
        <f>IF(N3649="Sí","🟢 Pagado",IF(R3649&lt;0,"🔴 Vencido",IF(R3649&lt;=7,"🟡 Por vencer","")))</f>
        <v/>
      </c>
      <c r="T3649" s="88" t="n"/>
      <c r="U3649" s="89" t="n"/>
      <c r="V3649" s="89" t="n"/>
      <c r="W3649" s="89" t="n"/>
      <c r="X3649" s="87" t="n"/>
    </row>
    <row r="3650">
      <c r="A3650" s="13" t="n"/>
      <c r="B3650" s="14" t="n"/>
      <c r="C3650" s="14" t="n"/>
      <c r="D3650" s="14" t="n"/>
      <c r="E3650" s="13" t="n"/>
      <c r="F3650" s="13" t="n"/>
      <c r="G3650" s="14" t="n"/>
      <c r="H3650" s="15" t="n"/>
      <c r="I3650" s="15" t="n"/>
      <c r="J3650" s="40" t="n"/>
      <c r="K3650" s="15" t="n"/>
      <c r="L3650" s="15" t="n"/>
      <c r="M3650" s="15" t="n"/>
      <c r="N3650" s="14" t="n"/>
      <c r="O3650" s="13" t="n"/>
      <c r="P3650" s="14" t="n"/>
      <c r="Q3650" s="15">
        <f>IF(N3650="Sí",0,H3650)</f>
        <v/>
      </c>
      <c r="R3650" s="14">
        <f>F3650-TODAY()</f>
        <v/>
      </c>
      <c r="S3650" s="14">
        <f>IF(N3650="Sí","🟢 Pagado",IF(R3650&lt;0,"🔴 Vencido",IF(R3650&lt;=7,"🟡 Por vencer","")))</f>
        <v/>
      </c>
      <c r="T3650" s="88" t="n"/>
      <c r="U3650" s="89" t="n"/>
      <c r="V3650" s="89" t="n"/>
      <c r="W3650" s="89" t="n"/>
      <c r="X3650" s="87" t="n"/>
    </row>
    <row r="3651">
      <c r="A3651" s="13" t="n"/>
      <c r="B3651" s="14" t="n"/>
      <c r="C3651" s="14" t="n"/>
      <c r="D3651" s="14" t="n"/>
      <c r="E3651" s="13" t="n"/>
      <c r="F3651" s="13" t="n"/>
      <c r="G3651" s="14" t="n"/>
      <c r="H3651" s="15" t="n"/>
      <c r="I3651" s="15" t="n"/>
      <c r="J3651" s="40" t="n"/>
      <c r="K3651" s="15" t="n"/>
      <c r="L3651" s="15" t="n"/>
      <c r="M3651" s="15" t="n"/>
      <c r="N3651" s="14" t="n"/>
      <c r="O3651" s="13" t="n"/>
      <c r="P3651" s="14" t="n"/>
      <c r="Q3651" s="15">
        <f>IF(N3651="Sí",0,H3651)</f>
        <v/>
      </c>
      <c r="R3651" s="14">
        <f>F3651-TODAY()</f>
        <v/>
      </c>
      <c r="S3651" s="14">
        <f>IF(N3651="Sí","🟢 Pagado",IF(R3651&lt;0,"🔴 Vencido",IF(R3651&lt;=7,"🟡 Por vencer","")))</f>
        <v/>
      </c>
      <c r="T3651" s="88" t="n"/>
      <c r="U3651" s="89" t="n"/>
      <c r="V3651" s="89" t="n"/>
      <c r="W3651" s="89" t="n"/>
      <c r="X3651" s="87" t="n"/>
    </row>
    <row r="3652">
      <c r="A3652" s="13" t="n"/>
      <c r="B3652" s="14" t="n"/>
      <c r="C3652" s="14" t="n"/>
      <c r="D3652" s="14" t="n"/>
      <c r="E3652" s="13" t="n"/>
      <c r="F3652" s="13" t="n"/>
      <c r="G3652" s="14" t="n"/>
      <c r="H3652" s="15" t="n"/>
      <c r="I3652" s="15" t="n"/>
      <c r="J3652" s="40" t="n"/>
      <c r="K3652" s="15" t="n"/>
      <c r="L3652" s="15" t="n"/>
      <c r="M3652" s="15" t="n"/>
      <c r="N3652" s="14" t="n"/>
      <c r="O3652" s="13" t="n"/>
      <c r="P3652" s="14" t="n"/>
      <c r="Q3652" s="15">
        <f>IF(N3652="Sí",0,H3652)</f>
        <v/>
      </c>
      <c r="R3652" s="14">
        <f>F3652-TODAY()</f>
        <v/>
      </c>
      <c r="S3652" s="14">
        <f>IF(N3652="Sí","🟢 Pagado",IF(R3652&lt;0,"🔴 Vencido",IF(R3652&lt;=7,"🟡 Por vencer","")))</f>
        <v/>
      </c>
      <c r="T3652" s="88" t="n"/>
      <c r="U3652" s="89" t="n"/>
      <c r="V3652" s="89" t="n"/>
      <c r="W3652" s="89" t="n"/>
      <c r="X3652" s="87" t="n"/>
    </row>
    <row r="3653">
      <c r="A3653" s="13" t="n"/>
      <c r="B3653" s="14" t="n"/>
      <c r="C3653" s="14" t="n"/>
      <c r="D3653" s="14" t="n"/>
      <c r="E3653" s="13" t="n"/>
      <c r="F3653" s="13" t="n"/>
      <c r="G3653" s="14" t="n"/>
      <c r="H3653" s="15" t="n"/>
      <c r="I3653" s="15" t="n"/>
      <c r="J3653" s="40" t="n"/>
      <c r="K3653" s="15" t="n"/>
      <c r="L3653" s="15" t="n"/>
      <c r="M3653" s="15" t="n"/>
      <c r="N3653" s="14" t="n"/>
      <c r="O3653" s="13" t="n"/>
      <c r="P3653" s="14" t="n"/>
      <c r="Q3653" s="15">
        <f>IF(N3653="Sí",0,H3653)</f>
        <v/>
      </c>
      <c r="R3653" s="14">
        <f>F3653-TODAY()</f>
        <v/>
      </c>
      <c r="S3653" s="14">
        <f>IF(N3653="Sí","🟢 Pagado",IF(R3653&lt;0,"🔴 Vencido",IF(R3653&lt;=7,"🟡 Por vencer","")))</f>
        <v/>
      </c>
      <c r="T3653" s="88" t="n"/>
      <c r="U3653" s="89" t="n"/>
      <c r="V3653" s="89" t="n"/>
      <c r="W3653" s="89" t="n"/>
      <c r="X3653" s="87" t="n"/>
    </row>
    <row r="3654">
      <c r="A3654" s="13" t="n"/>
      <c r="B3654" s="14" t="n"/>
      <c r="C3654" s="14" t="n"/>
      <c r="D3654" s="14" t="n"/>
      <c r="E3654" s="13" t="n"/>
      <c r="F3654" s="13" t="n"/>
      <c r="G3654" s="14" t="n"/>
      <c r="H3654" s="15" t="n"/>
      <c r="I3654" s="15" t="n"/>
      <c r="J3654" s="40" t="n"/>
      <c r="K3654" s="15" t="n"/>
      <c r="L3654" s="15" t="n"/>
      <c r="M3654" s="15" t="n"/>
      <c r="N3654" s="14" t="n"/>
      <c r="O3654" s="13" t="n"/>
      <c r="P3654" s="14" t="n"/>
      <c r="Q3654" s="15">
        <f>IF(N3654="Sí",0,H3654)</f>
        <v/>
      </c>
      <c r="R3654" s="14">
        <f>F3654-TODAY()</f>
        <v/>
      </c>
      <c r="S3654" s="14">
        <f>IF(N3654="Sí","🟢 Pagado",IF(R3654&lt;0,"🔴 Vencido",IF(R3654&lt;=7,"🟡 Por vencer","")))</f>
        <v/>
      </c>
      <c r="T3654" s="88" t="n"/>
      <c r="U3654" s="89" t="n"/>
      <c r="V3654" s="89" t="n"/>
      <c r="W3654" s="89" t="n"/>
      <c r="X3654" s="87" t="n"/>
    </row>
    <row r="3655">
      <c r="A3655" s="13" t="n"/>
      <c r="B3655" s="14" t="n"/>
      <c r="C3655" s="14" t="n"/>
      <c r="D3655" s="14" t="n"/>
      <c r="E3655" s="13" t="n"/>
      <c r="F3655" s="13" t="n"/>
      <c r="G3655" s="14" t="n"/>
      <c r="H3655" s="15" t="n"/>
      <c r="I3655" s="15" t="n"/>
      <c r="J3655" s="40" t="n"/>
      <c r="K3655" s="15" t="n"/>
      <c r="L3655" s="15" t="n"/>
      <c r="M3655" s="15" t="n"/>
      <c r="N3655" s="14" t="n"/>
      <c r="O3655" s="13" t="n"/>
      <c r="P3655" s="14" t="n"/>
      <c r="Q3655" s="15">
        <f>IF(N3655="Sí",0,H3655)</f>
        <v/>
      </c>
      <c r="R3655" s="14">
        <f>F3655-TODAY()</f>
        <v/>
      </c>
      <c r="S3655" s="14">
        <f>IF(N3655="Sí","🟢 Pagado",IF(R3655&lt;0,"🔴 Vencido",IF(R3655&lt;=7,"🟡 Por vencer","")))</f>
        <v/>
      </c>
      <c r="T3655" s="88" t="n"/>
      <c r="U3655" s="89" t="n"/>
      <c r="V3655" s="89" t="n"/>
      <c r="W3655" s="89" t="n"/>
      <c r="X3655" s="87" t="n"/>
    </row>
    <row r="3656">
      <c r="A3656" s="13" t="n"/>
      <c r="B3656" s="14" t="n"/>
      <c r="C3656" s="14" t="n"/>
      <c r="D3656" s="14" t="n"/>
      <c r="E3656" s="13" t="n"/>
      <c r="F3656" s="13" t="n"/>
      <c r="G3656" s="14" t="n"/>
      <c r="H3656" s="15" t="n"/>
      <c r="I3656" s="15" t="n"/>
      <c r="J3656" s="40" t="n"/>
      <c r="K3656" s="15" t="n"/>
      <c r="L3656" s="15" t="n"/>
      <c r="M3656" s="15" t="n"/>
      <c r="N3656" s="14" t="n"/>
      <c r="O3656" s="13" t="n"/>
      <c r="P3656" s="14" t="n"/>
      <c r="Q3656" s="15">
        <f>IF(N3656="Sí",0,H3656)</f>
        <v/>
      </c>
      <c r="R3656" s="14">
        <f>F3656-TODAY()</f>
        <v/>
      </c>
      <c r="S3656" s="14">
        <f>IF(N3656="Sí","🟢 Pagado",IF(R3656&lt;0,"🔴 Vencido",IF(R3656&lt;=7,"🟡 Por vencer","")))</f>
        <v/>
      </c>
      <c r="T3656" s="88" t="n"/>
      <c r="U3656" s="89" t="n"/>
      <c r="V3656" s="89" t="n"/>
      <c r="W3656" s="89" t="n"/>
      <c r="X3656" s="87" t="n"/>
    </row>
    <row r="3657">
      <c r="A3657" s="13" t="n"/>
      <c r="B3657" s="14" t="n"/>
      <c r="C3657" s="14" t="n"/>
      <c r="D3657" s="14" t="n"/>
      <c r="E3657" s="13" t="n"/>
      <c r="F3657" s="13" t="n"/>
      <c r="G3657" s="14" t="n"/>
      <c r="H3657" s="15" t="n"/>
      <c r="I3657" s="15" t="n"/>
      <c r="J3657" s="40" t="n"/>
      <c r="K3657" s="15" t="n"/>
      <c r="L3657" s="15" t="n"/>
      <c r="M3657" s="15" t="n"/>
      <c r="N3657" s="14" t="n"/>
      <c r="O3657" s="13" t="n"/>
      <c r="P3657" s="14" t="n"/>
      <c r="Q3657" s="15">
        <f>IF(N3657="Sí",0,H3657)</f>
        <v/>
      </c>
      <c r="R3657" s="14">
        <f>F3657-TODAY()</f>
        <v/>
      </c>
      <c r="S3657" s="14">
        <f>IF(N3657="Sí","🟢 Pagado",IF(R3657&lt;0,"🔴 Vencido",IF(R3657&lt;=7,"🟡 Por vencer","")))</f>
        <v/>
      </c>
      <c r="T3657" s="88" t="n"/>
      <c r="U3657" s="89" t="n"/>
      <c r="V3657" s="89" t="n"/>
      <c r="W3657" s="89" t="n"/>
      <c r="X3657" s="87" t="n"/>
    </row>
    <row r="3658">
      <c r="A3658" s="13" t="n"/>
      <c r="B3658" s="14" t="n"/>
      <c r="C3658" s="14" t="n"/>
      <c r="D3658" s="14" t="n"/>
      <c r="E3658" s="13" t="n"/>
      <c r="F3658" s="13" t="n"/>
      <c r="G3658" s="14" t="n"/>
      <c r="H3658" s="15" t="n"/>
      <c r="I3658" s="15" t="n"/>
      <c r="J3658" s="40" t="n"/>
      <c r="K3658" s="15" t="n"/>
      <c r="L3658" s="15" t="n"/>
      <c r="M3658" s="15" t="n"/>
      <c r="N3658" s="14" t="n"/>
      <c r="O3658" s="13" t="n"/>
      <c r="P3658" s="14" t="n"/>
      <c r="Q3658" s="15">
        <f>IF(N3658="Sí",0,H3658)</f>
        <v/>
      </c>
      <c r="R3658" s="14">
        <f>F3658-TODAY()</f>
        <v/>
      </c>
      <c r="S3658" s="14">
        <f>IF(N3658="Sí","🟢 Pagado",IF(R3658&lt;0,"🔴 Vencido",IF(R3658&lt;=7,"🟡 Por vencer","")))</f>
        <v/>
      </c>
      <c r="T3658" s="88" t="n"/>
      <c r="U3658" s="89" t="n"/>
      <c r="V3658" s="89" t="n"/>
      <c r="W3658" s="89" t="n"/>
      <c r="X3658" s="87" t="n"/>
    </row>
    <row r="3659">
      <c r="A3659" s="13" t="n"/>
      <c r="B3659" s="14" t="n"/>
      <c r="C3659" s="14" t="n"/>
      <c r="D3659" s="14" t="n"/>
      <c r="E3659" s="13" t="n"/>
      <c r="F3659" s="13" t="n"/>
      <c r="G3659" s="14" t="n"/>
      <c r="H3659" s="15" t="n"/>
      <c r="I3659" s="15" t="n"/>
      <c r="J3659" s="40" t="n"/>
      <c r="K3659" s="15" t="n"/>
      <c r="L3659" s="15" t="n"/>
      <c r="M3659" s="15" t="n"/>
      <c r="N3659" s="14" t="n"/>
      <c r="O3659" s="13" t="n"/>
      <c r="P3659" s="14" t="n"/>
      <c r="Q3659" s="15">
        <f>IF(N3659="Sí",0,H3659)</f>
        <v/>
      </c>
      <c r="R3659" s="14">
        <f>F3659-TODAY()</f>
        <v/>
      </c>
      <c r="S3659" s="14">
        <f>IF(N3659="Sí","🟢 Pagado",IF(R3659&lt;0,"🔴 Vencido",IF(R3659&lt;=7,"🟡 Por vencer","")))</f>
        <v/>
      </c>
      <c r="T3659" s="88" t="n"/>
      <c r="U3659" s="89" t="n"/>
      <c r="V3659" s="89" t="n"/>
      <c r="W3659" s="89" t="n"/>
      <c r="X3659" s="87" t="n"/>
    </row>
    <row r="3660">
      <c r="A3660" s="13" t="n"/>
      <c r="B3660" s="14" t="n"/>
      <c r="C3660" s="14" t="n"/>
      <c r="D3660" s="14" t="n"/>
      <c r="E3660" s="13" t="n"/>
      <c r="F3660" s="13" t="n"/>
      <c r="G3660" s="14" t="n"/>
      <c r="H3660" s="15" t="n"/>
      <c r="I3660" s="15" t="n"/>
      <c r="J3660" s="40" t="n"/>
      <c r="K3660" s="15" t="n"/>
      <c r="L3660" s="15" t="n"/>
      <c r="M3660" s="15" t="n"/>
      <c r="N3660" s="14" t="n"/>
      <c r="O3660" s="13" t="n"/>
      <c r="P3660" s="14" t="n"/>
      <c r="Q3660" s="15">
        <f>IF(N3660="Sí",0,H3660)</f>
        <v/>
      </c>
      <c r="R3660" s="14">
        <f>F3660-TODAY()</f>
        <v/>
      </c>
      <c r="S3660" s="14">
        <f>IF(N3660="Sí","🟢 Pagado",IF(R3660&lt;0,"🔴 Vencido",IF(R3660&lt;=7,"🟡 Por vencer","")))</f>
        <v/>
      </c>
      <c r="T3660" s="88" t="n"/>
      <c r="U3660" s="89" t="n"/>
      <c r="V3660" s="89" t="n"/>
      <c r="W3660" s="89" t="n"/>
      <c r="X3660" s="87" t="n"/>
    </row>
    <row r="3661">
      <c r="A3661" s="13" t="n"/>
      <c r="B3661" s="14" t="n"/>
      <c r="C3661" s="14" t="n"/>
      <c r="D3661" s="14" t="n"/>
      <c r="E3661" s="13" t="n"/>
      <c r="F3661" s="13" t="n"/>
      <c r="G3661" s="14" t="n"/>
      <c r="H3661" s="15" t="n"/>
      <c r="I3661" s="15" t="n"/>
      <c r="J3661" s="40" t="n"/>
      <c r="K3661" s="15" t="n"/>
      <c r="L3661" s="15" t="n"/>
      <c r="M3661" s="15" t="n"/>
      <c r="N3661" s="14" t="n"/>
      <c r="O3661" s="13" t="n"/>
      <c r="P3661" s="14" t="n"/>
      <c r="Q3661" s="15">
        <f>IF(N3661="Sí",0,H3661)</f>
        <v/>
      </c>
      <c r="R3661" s="14">
        <f>F3661-TODAY()</f>
        <v/>
      </c>
      <c r="S3661" s="14">
        <f>IF(N3661="Sí","🟢 Pagado",IF(R3661&lt;0,"🔴 Vencido",IF(R3661&lt;=7,"🟡 Por vencer","")))</f>
        <v/>
      </c>
      <c r="T3661" s="88" t="n"/>
      <c r="U3661" s="89" t="n"/>
      <c r="V3661" s="89" t="n"/>
      <c r="W3661" s="89" t="n"/>
      <c r="X3661" s="87" t="n"/>
    </row>
    <row r="3662">
      <c r="A3662" s="13" t="n"/>
      <c r="B3662" s="14" t="n"/>
      <c r="C3662" s="14" t="n"/>
      <c r="D3662" s="14" t="n"/>
      <c r="E3662" s="13" t="n"/>
      <c r="F3662" s="13" t="n"/>
      <c r="G3662" s="14" t="n"/>
      <c r="H3662" s="15" t="n"/>
      <c r="I3662" s="15" t="n"/>
      <c r="J3662" s="40" t="n"/>
      <c r="K3662" s="15" t="n"/>
      <c r="L3662" s="15" t="n"/>
      <c r="M3662" s="15" t="n"/>
      <c r="N3662" s="14" t="n"/>
      <c r="O3662" s="13" t="n"/>
      <c r="P3662" s="14" t="n"/>
      <c r="Q3662" s="15">
        <f>IF(N3662="Sí",0,H3662)</f>
        <v/>
      </c>
      <c r="R3662" s="14">
        <f>F3662-TODAY()</f>
        <v/>
      </c>
      <c r="S3662" s="14">
        <f>IF(N3662="Sí","🟢 Pagado",IF(R3662&lt;0,"🔴 Vencido",IF(R3662&lt;=7,"🟡 Por vencer","")))</f>
        <v/>
      </c>
      <c r="T3662" s="88" t="n"/>
      <c r="U3662" s="89" t="n"/>
      <c r="V3662" s="89" t="n"/>
      <c r="W3662" s="89" t="n"/>
      <c r="X3662" s="87" t="n"/>
    </row>
    <row r="3663">
      <c r="A3663" s="13" t="n"/>
      <c r="B3663" s="14" t="n"/>
      <c r="C3663" s="14" t="n"/>
      <c r="D3663" s="14" t="n"/>
      <c r="E3663" s="13" t="n"/>
      <c r="F3663" s="13" t="n"/>
      <c r="G3663" s="14" t="n"/>
      <c r="H3663" s="15" t="n"/>
      <c r="I3663" s="15" t="n"/>
      <c r="J3663" s="40" t="n"/>
      <c r="K3663" s="15" t="n"/>
      <c r="L3663" s="15" t="n"/>
      <c r="M3663" s="15" t="n"/>
      <c r="N3663" s="14" t="n"/>
      <c r="O3663" s="13" t="n"/>
      <c r="P3663" s="14" t="n"/>
      <c r="Q3663" s="15">
        <f>IF(N3663="Sí",0,H3663)</f>
        <v/>
      </c>
      <c r="R3663" s="14">
        <f>F3663-TODAY()</f>
        <v/>
      </c>
      <c r="S3663" s="14">
        <f>IF(N3663="Sí","🟢 Pagado",IF(R3663&lt;0,"🔴 Vencido",IF(R3663&lt;=7,"🟡 Por vencer","")))</f>
        <v/>
      </c>
      <c r="T3663" s="88" t="n"/>
      <c r="U3663" s="89" t="n"/>
      <c r="V3663" s="89" t="n"/>
      <c r="W3663" s="89" t="n"/>
      <c r="X3663" s="87" t="n"/>
    </row>
    <row r="3664">
      <c r="A3664" s="13" t="n"/>
      <c r="B3664" s="14" t="n"/>
      <c r="C3664" s="14" t="n"/>
      <c r="D3664" s="14" t="n"/>
      <c r="E3664" s="13" t="n"/>
      <c r="F3664" s="13" t="n"/>
      <c r="G3664" s="14" t="n"/>
      <c r="H3664" s="15" t="n"/>
      <c r="I3664" s="15" t="n"/>
      <c r="J3664" s="40" t="n"/>
      <c r="K3664" s="15" t="n"/>
      <c r="L3664" s="15" t="n"/>
      <c r="M3664" s="15" t="n"/>
      <c r="N3664" s="14" t="n"/>
      <c r="O3664" s="13" t="n"/>
      <c r="P3664" s="14" t="n"/>
      <c r="Q3664" s="15">
        <f>IF(N3664="Sí",0,H3664)</f>
        <v/>
      </c>
      <c r="R3664" s="14">
        <f>F3664-TODAY()</f>
        <v/>
      </c>
      <c r="S3664" s="14">
        <f>IF(N3664="Sí","🟢 Pagado",IF(R3664&lt;0,"🔴 Vencido",IF(R3664&lt;=7,"🟡 Por vencer","")))</f>
        <v/>
      </c>
      <c r="T3664" s="88" t="n"/>
      <c r="U3664" s="89" t="n"/>
      <c r="V3664" s="89" t="n"/>
      <c r="W3664" s="89" t="n"/>
      <c r="X3664" s="87" t="n"/>
    </row>
    <row r="3665">
      <c r="A3665" s="13" t="n"/>
      <c r="B3665" s="14" t="n"/>
      <c r="C3665" s="14" t="n"/>
      <c r="D3665" s="14" t="n"/>
      <c r="E3665" s="13" t="n"/>
      <c r="F3665" s="13" t="n"/>
      <c r="G3665" s="14" t="n"/>
      <c r="H3665" s="15" t="n"/>
      <c r="I3665" s="15" t="n"/>
      <c r="J3665" s="40" t="n"/>
      <c r="K3665" s="15" t="n"/>
      <c r="L3665" s="15" t="n"/>
      <c r="M3665" s="15" t="n"/>
      <c r="N3665" s="14" t="n"/>
      <c r="O3665" s="13" t="n"/>
      <c r="P3665" s="14" t="n"/>
      <c r="Q3665" s="15">
        <f>IF(N3665="Sí",0,H3665)</f>
        <v/>
      </c>
      <c r="R3665" s="14">
        <f>F3665-TODAY()</f>
        <v/>
      </c>
      <c r="S3665" s="14">
        <f>IF(N3665="Sí","🟢 Pagado",IF(R3665&lt;0,"🔴 Vencido",IF(R3665&lt;=7,"🟡 Por vencer","")))</f>
        <v/>
      </c>
      <c r="T3665" s="88" t="n"/>
      <c r="U3665" s="89" t="n"/>
      <c r="V3665" s="89" t="n"/>
      <c r="W3665" s="89" t="n"/>
      <c r="X3665" s="87" t="n"/>
    </row>
    <row r="3666">
      <c r="A3666" s="13" t="n"/>
      <c r="B3666" s="14" t="n"/>
      <c r="C3666" s="14" t="n"/>
      <c r="D3666" s="14" t="n"/>
      <c r="E3666" s="13" t="n"/>
      <c r="F3666" s="13" t="n"/>
      <c r="G3666" s="14" t="n"/>
      <c r="H3666" s="15" t="n"/>
      <c r="I3666" s="15" t="n"/>
      <c r="J3666" s="40" t="n"/>
      <c r="K3666" s="15" t="n"/>
      <c r="L3666" s="15" t="n"/>
      <c r="M3666" s="15" t="n"/>
      <c r="N3666" s="14" t="n"/>
      <c r="O3666" s="13" t="n"/>
      <c r="P3666" s="14" t="n"/>
      <c r="Q3666" s="15">
        <f>IF(N3666="Sí",0,H3666)</f>
        <v/>
      </c>
      <c r="R3666" s="14">
        <f>F3666-TODAY()</f>
        <v/>
      </c>
      <c r="S3666" s="14">
        <f>IF(N3666="Sí","🟢 Pagado",IF(R3666&lt;0,"🔴 Vencido",IF(R3666&lt;=7,"🟡 Por vencer","")))</f>
        <v/>
      </c>
      <c r="T3666" s="88" t="n"/>
      <c r="U3666" s="89" t="n"/>
      <c r="V3666" s="89" t="n"/>
      <c r="W3666" s="89" t="n"/>
      <c r="X3666" s="87" t="n"/>
    </row>
    <row r="3667">
      <c r="A3667" s="13" t="n"/>
      <c r="B3667" s="14" t="n"/>
      <c r="C3667" s="14" t="n"/>
      <c r="D3667" s="14" t="n"/>
      <c r="E3667" s="13" t="n"/>
      <c r="F3667" s="13" t="n"/>
      <c r="G3667" s="14" t="n"/>
      <c r="H3667" s="15" t="n"/>
      <c r="I3667" s="15" t="n"/>
      <c r="J3667" s="40" t="n"/>
      <c r="K3667" s="15" t="n"/>
      <c r="L3667" s="15" t="n"/>
      <c r="M3667" s="15" t="n"/>
      <c r="N3667" s="14" t="n"/>
      <c r="O3667" s="13" t="n"/>
      <c r="P3667" s="14" t="n"/>
      <c r="Q3667" s="15">
        <f>IF(N3667="Sí",0,H3667)</f>
        <v/>
      </c>
      <c r="R3667" s="14">
        <f>F3667-TODAY()</f>
        <v/>
      </c>
      <c r="S3667" s="14">
        <f>IF(N3667="Sí","🟢 Pagado",IF(R3667&lt;0,"🔴 Vencido",IF(R3667&lt;=7,"🟡 Por vencer","")))</f>
        <v/>
      </c>
      <c r="T3667" s="88" t="n"/>
      <c r="U3667" s="89" t="n"/>
      <c r="V3667" s="89" t="n"/>
      <c r="W3667" s="89" t="n"/>
      <c r="X3667" s="87" t="n"/>
    </row>
    <row r="3668">
      <c r="A3668" s="13" t="n"/>
      <c r="B3668" s="14" t="n"/>
      <c r="C3668" s="14" t="n"/>
      <c r="D3668" s="14" t="n"/>
      <c r="E3668" s="13" t="n"/>
      <c r="F3668" s="13" t="n"/>
      <c r="G3668" s="14" t="n"/>
      <c r="H3668" s="15" t="n"/>
      <c r="I3668" s="15" t="n"/>
      <c r="J3668" s="40" t="n"/>
      <c r="K3668" s="15" t="n"/>
      <c r="L3668" s="15" t="n"/>
      <c r="M3668" s="15" t="n"/>
      <c r="N3668" s="14" t="n"/>
      <c r="O3668" s="13" t="n"/>
      <c r="P3668" s="14" t="n"/>
      <c r="Q3668" s="15">
        <f>IF(N3668="Sí",0,H3668)</f>
        <v/>
      </c>
      <c r="R3668" s="14">
        <f>F3668-TODAY()</f>
        <v/>
      </c>
      <c r="S3668" s="14">
        <f>IF(N3668="Sí","🟢 Pagado",IF(R3668&lt;0,"🔴 Vencido",IF(R3668&lt;=7,"🟡 Por vencer","")))</f>
        <v/>
      </c>
      <c r="T3668" s="88" t="n"/>
      <c r="U3668" s="89" t="n"/>
      <c r="V3668" s="89" t="n"/>
      <c r="W3668" s="89" t="n"/>
      <c r="X3668" s="87" t="n"/>
    </row>
    <row r="3669">
      <c r="A3669" s="13" t="n"/>
      <c r="B3669" s="14" t="n"/>
      <c r="C3669" s="14" t="n"/>
      <c r="D3669" s="14" t="n"/>
      <c r="E3669" s="13" t="n"/>
      <c r="F3669" s="13" t="n"/>
      <c r="G3669" s="14" t="n"/>
      <c r="H3669" s="15" t="n"/>
      <c r="I3669" s="15" t="n"/>
      <c r="J3669" s="40" t="n"/>
      <c r="K3669" s="15" t="n"/>
      <c r="L3669" s="15" t="n"/>
      <c r="M3669" s="15" t="n"/>
      <c r="N3669" s="14" t="n"/>
      <c r="O3669" s="13" t="n"/>
      <c r="P3669" s="14" t="n"/>
      <c r="Q3669" s="15">
        <f>IF(N3669="Sí",0,H3669)</f>
        <v/>
      </c>
      <c r="R3669" s="14">
        <f>F3669-TODAY()</f>
        <v/>
      </c>
      <c r="S3669" s="14">
        <f>IF(N3669="Sí","🟢 Pagado",IF(R3669&lt;0,"🔴 Vencido",IF(R3669&lt;=7,"🟡 Por vencer","")))</f>
        <v/>
      </c>
      <c r="T3669" s="88" t="n"/>
      <c r="U3669" s="89" t="n"/>
      <c r="V3669" s="89" t="n"/>
      <c r="W3669" s="89" t="n"/>
      <c r="X3669" s="87" t="n"/>
    </row>
    <row r="3670">
      <c r="A3670" s="13" t="n"/>
      <c r="B3670" s="14" t="n"/>
      <c r="C3670" s="14" t="n"/>
      <c r="D3670" s="14" t="n"/>
      <c r="E3670" s="13" t="n"/>
      <c r="F3670" s="13" t="n"/>
      <c r="G3670" s="14" t="n"/>
      <c r="H3670" s="15" t="n"/>
      <c r="I3670" s="15" t="n"/>
      <c r="J3670" s="40" t="n"/>
      <c r="K3670" s="15" t="n"/>
      <c r="L3670" s="15" t="n"/>
      <c r="M3670" s="15" t="n"/>
      <c r="N3670" s="14" t="n"/>
      <c r="O3670" s="13" t="n"/>
      <c r="P3670" s="14" t="n"/>
      <c r="Q3670" s="15">
        <f>IF(N3670="Sí",0,H3670)</f>
        <v/>
      </c>
      <c r="R3670" s="14">
        <f>F3670-TODAY()</f>
        <v/>
      </c>
      <c r="S3670" s="14">
        <f>IF(N3670="Sí","🟢 Pagado",IF(R3670&lt;0,"🔴 Vencido",IF(R3670&lt;=7,"🟡 Por vencer","")))</f>
        <v/>
      </c>
      <c r="T3670" s="88" t="n"/>
      <c r="U3670" s="89" t="n"/>
      <c r="V3670" s="89" t="n"/>
      <c r="W3670" s="89" t="n"/>
      <c r="X3670" s="87" t="n"/>
    </row>
    <row r="3671">
      <c r="A3671" s="13" t="n"/>
      <c r="B3671" s="14" t="n"/>
      <c r="C3671" s="14" t="n"/>
      <c r="D3671" s="14" t="n"/>
      <c r="E3671" s="13" t="n"/>
      <c r="F3671" s="13" t="n"/>
      <c r="G3671" s="14" t="n"/>
      <c r="H3671" s="15" t="n"/>
      <c r="I3671" s="15" t="n"/>
      <c r="J3671" s="40" t="n"/>
      <c r="K3671" s="15" t="n"/>
      <c r="L3671" s="15" t="n"/>
      <c r="M3671" s="15" t="n"/>
      <c r="N3671" s="14" t="n"/>
      <c r="O3671" s="13" t="n"/>
      <c r="P3671" s="14" t="n"/>
      <c r="Q3671" s="15">
        <f>IF(N3671="Sí",0,H3671)</f>
        <v/>
      </c>
      <c r="R3671" s="14">
        <f>F3671-TODAY()</f>
        <v/>
      </c>
      <c r="S3671" s="14">
        <f>IF(N3671="Sí","🟢 Pagado",IF(R3671&lt;0,"🔴 Vencido",IF(R3671&lt;=7,"🟡 Por vencer","")))</f>
        <v/>
      </c>
      <c r="T3671" s="88" t="n"/>
      <c r="U3671" s="89" t="n"/>
      <c r="V3671" s="89" t="n"/>
      <c r="W3671" s="89" t="n"/>
      <c r="X3671" s="87" t="n"/>
    </row>
    <row r="3672">
      <c r="A3672" s="13" t="n"/>
      <c r="B3672" s="14" t="n"/>
      <c r="C3672" s="14" t="n"/>
      <c r="D3672" s="14" t="n"/>
      <c r="E3672" s="13" t="n"/>
      <c r="F3672" s="13" t="n"/>
      <c r="G3672" s="14" t="n"/>
      <c r="H3672" s="15" t="n"/>
      <c r="I3672" s="15" t="n"/>
      <c r="J3672" s="40" t="n"/>
      <c r="K3672" s="15" t="n"/>
      <c r="L3672" s="15" t="n"/>
      <c r="M3672" s="15" t="n"/>
      <c r="N3672" s="14" t="n"/>
      <c r="O3672" s="13" t="n"/>
      <c r="P3672" s="14" t="n"/>
      <c r="Q3672" s="15">
        <f>IF(N3672="Sí",0,H3672)</f>
        <v/>
      </c>
      <c r="R3672" s="14">
        <f>F3672-TODAY()</f>
        <v/>
      </c>
      <c r="S3672" s="14">
        <f>IF(N3672="Sí","🟢 Pagado",IF(R3672&lt;0,"🔴 Vencido",IF(R3672&lt;=7,"🟡 Por vencer","")))</f>
        <v/>
      </c>
      <c r="T3672" s="88" t="n"/>
      <c r="U3672" s="89" t="n"/>
      <c r="V3672" s="89" t="n"/>
      <c r="W3672" s="89" t="n"/>
      <c r="X3672" s="87" t="n"/>
    </row>
    <row r="3673">
      <c r="A3673" s="13" t="n"/>
      <c r="B3673" s="14" t="n"/>
      <c r="C3673" s="14" t="n"/>
      <c r="D3673" s="14" t="n"/>
      <c r="E3673" s="13" t="n"/>
      <c r="F3673" s="13" t="n"/>
      <c r="G3673" s="14" t="n"/>
      <c r="H3673" s="15" t="n"/>
      <c r="I3673" s="15" t="n"/>
      <c r="J3673" s="40" t="n"/>
      <c r="K3673" s="15" t="n"/>
      <c r="L3673" s="15" t="n"/>
      <c r="M3673" s="15" t="n"/>
      <c r="N3673" s="14" t="n"/>
      <c r="O3673" s="13" t="n"/>
      <c r="P3673" s="14" t="n"/>
      <c r="Q3673" s="15">
        <f>IF(N3673="Sí",0,H3673)</f>
        <v/>
      </c>
      <c r="R3673" s="14">
        <f>F3673-TODAY()</f>
        <v/>
      </c>
      <c r="S3673" s="14">
        <f>IF(N3673="Sí","🟢 Pagado",IF(R3673&lt;0,"🔴 Vencido",IF(R3673&lt;=7,"🟡 Por vencer","")))</f>
        <v/>
      </c>
      <c r="T3673" s="88" t="n"/>
      <c r="U3673" s="89" t="n"/>
      <c r="V3673" s="89" t="n"/>
      <c r="W3673" s="89" t="n"/>
      <c r="X3673" s="87" t="n"/>
    </row>
    <row r="3674">
      <c r="A3674" s="13" t="n"/>
      <c r="B3674" s="14" t="n"/>
      <c r="C3674" s="14" t="n"/>
      <c r="D3674" s="14" t="n"/>
      <c r="E3674" s="13" t="n"/>
      <c r="F3674" s="13" t="n"/>
      <c r="G3674" s="14" t="n"/>
      <c r="H3674" s="15" t="n"/>
      <c r="I3674" s="15" t="n"/>
      <c r="J3674" s="40" t="n"/>
      <c r="K3674" s="15" t="n"/>
      <c r="L3674" s="15" t="n"/>
      <c r="M3674" s="15" t="n"/>
      <c r="N3674" s="14" t="n"/>
      <c r="O3674" s="13" t="n"/>
      <c r="P3674" s="14" t="n"/>
      <c r="Q3674" s="15">
        <f>IF(N3674="Sí",0,H3674)</f>
        <v/>
      </c>
      <c r="R3674" s="14">
        <f>F3674-TODAY()</f>
        <v/>
      </c>
      <c r="S3674" s="14">
        <f>IF(N3674="Sí","🟢 Pagado",IF(R3674&lt;0,"🔴 Vencido",IF(R3674&lt;=7,"🟡 Por vencer","")))</f>
        <v/>
      </c>
      <c r="T3674" s="88" t="n"/>
      <c r="U3674" s="89" t="n"/>
      <c r="V3674" s="89" t="n"/>
      <c r="W3674" s="89" t="n"/>
      <c r="X3674" s="87" t="n"/>
    </row>
    <row r="3675">
      <c r="A3675" s="13" t="n"/>
      <c r="B3675" s="14" t="n"/>
      <c r="C3675" s="14" t="n"/>
      <c r="D3675" s="14" t="n"/>
      <c r="E3675" s="13" t="n"/>
      <c r="F3675" s="13" t="n"/>
      <c r="G3675" s="14" t="n"/>
      <c r="H3675" s="15" t="n"/>
      <c r="I3675" s="15" t="n"/>
      <c r="J3675" s="40" t="n"/>
      <c r="K3675" s="15" t="n"/>
      <c r="L3675" s="15" t="n"/>
      <c r="M3675" s="15" t="n"/>
      <c r="N3675" s="14" t="n"/>
      <c r="O3675" s="13" t="n"/>
      <c r="P3675" s="14" t="n"/>
      <c r="Q3675" s="15">
        <f>IF(N3675="Sí",0,H3675)</f>
        <v/>
      </c>
      <c r="R3675" s="14">
        <f>F3675-TODAY()</f>
        <v/>
      </c>
      <c r="S3675" s="14">
        <f>IF(N3675="Sí","🟢 Pagado",IF(R3675&lt;0,"🔴 Vencido",IF(R3675&lt;=7,"🟡 Por vencer","")))</f>
        <v/>
      </c>
      <c r="T3675" s="88" t="n"/>
      <c r="U3675" s="89" t="n"/>
      <c r="V3675" s="89" t="n"/>
      <c r="W3675" s="89" t="n"/>
      <c r="X3675" s="87" t="n"/>
    </row>
    <row r="3676">
      <c r="A3676" s="13" t="n"/>
      <c r="B3676" s="14" t="n"/>
      <c r="C3676" s="14" t="n"/>
      <c r="D3676" s="14" t="n"/>
      <c r="E3676" s="13" t="n"/>
      <c r="F3676" s="13" t="n"/>
      <c r="G3676" s="14" t="n"/>
      <c r="H3676" s="15" t="n"/>
      <c r="I3676" s="15" t="n"/>
      <c r="J3676" s="40" t="n"/>
      <c r="K3676" s="15" t="n"/>
      <c r="L3676" s="15" t="n"/>
      <c r="M3676" s="15" t="n"/>
      <c r="N3676" s="14" t="n"/>
      <c r="O3676" s="13" t="n"/>
      <c r="P3676" s="14" t="n"/>
      <c r="Q3676" s="15">
        <f>IF(N3676="Sí",0,H3676)</f>
        <v/>
      </c>
      <c r="R3676" s="14">
        <f>F3676-TODAY()</f>
        <v/>
      </c>
      <c r="S3676" s="14">
        <f>IF(N3676="Sí","🟢 Pagado",IF(R3676&lt;0,"🔴 Vencido",IF(R3676&lt;=7,"🟡 Por vencer","")))</f>
        <v/>
      </c>
      <c r="T3676" s="88" t="n"/>
      <c r="U3676" s="89" t="n"/>
      <c r="V3676" s="89" t="n"/>
      <c r="W3676" s="89" t="n"/>
      <c r="X3676" s="87" t="n"/>
    </row>
    <row r="3677">
      <c r="A3677" s="13" t="n"/>
      <c r="B3677" s="14" t="n"/>
      <c r="C3677" s="14" t="n"/>
      <c r="D3677" s="14" t="n"/>
      <c r="E3677" s="13" t="n"/>
      <c r="F3677" s="13" t="n"/>
      <c r="G3677" s="14" t="n"/>
      <c r="H3677" s="15" t="n"/>
      <c r="I3677" s="15" t="n"/>
      <c r="J3677" s="40" t="n"/>
      <c r="K3677" s="15" t="n"/>
      <c r="L3677" s="15" t="n"/>
      <c r="M3677" s="15" t="n"/>
      <c r="N3677" s="14" t="n"/>
      <c r="O3677" s="13" t="n"/>
      <c r="P3677" s="14" t="n"/>
      <c r="Q3677" s="15">
        <f>IF(N3677="Sí",0,H3677)</f>
        <v/>
      </c>
      <c r="R3677" s="14">
        <f>F3677-TODAY()</f>
        <v/>
      </c>
      <c r="S3677" s="14">
        <f>IF(N3677="Sí","🟢 Pagado",IF(R3677&lt;0,"🔴 Vencido",IF(R3677&lt;=7,"🟡 Por vencer","")))</f>
        <v/>
      </c>
      <c r="T3677" s="88" t="n"/>
      <c r="U3677" s="89" t="n"/>
      <c r="V3677" s="89" t="n"/>
      <c r="W3677" s="89" t="n"/>
      <c r="X3677" s="87" t="n"/>
    </row>
    <row r="3678">
      <c r="A3678" s="13" t="n"/>
      <c r="B3678" s="14" t="n"/>
      <c r="C3678" s="14" t="n"/>
      <c r="D3678" s="14" t="n"/>
      <c r="E3678" s="13" t="n"/>
      <c r="F3678" s="13" t="n"/>
      <c r="G3678" s="14" t="n"/>
      <c r="H3678" s="15" t="n"/>
      <c r="I3678" s="15" t="n"/>
      <c r="J3678" s="40" t="n"/>
      <c r="K3678" s="15" t="n"/>
      <c r="L3678" s="15" t="n"/>
      <c r="M3678" s="15" t="n"/>
      <c r="N3678" s="14" t="n"/>
      <c r="O3678" s="13" t="n"/>
      <c r="P3678" s="14" t="n"/>
      <c r="Q3678" s="15">
        <f>IF(N3678="Sí",0,H3678)</f>
        <v/>
      </c>
      <c r="R3678" s="14">
        <f>F3678-TODAY()</f>
        <v/>
      </c>
      <c r="S3678" s="14">
        <f>IF(N3678="Sí","🟢 Pagado",IF(R3678&lt;0,"🔴 Vencido",IF(R3678&lt;=7,"🟡 Por vencer","")))</f>
        <v/>
      </c>
      <c r="T3678" s="88" t="n"/>
      <c r="U3678" s="89" t="n"/>
      <c r="V3678" s="89" t="n"/>
      <c r="W3678" s="89" t="n"/>
      <c r="X3678" s="87" t="n"/>
    </row>
    <row r="3679">
      <c r="A3679" s="13" t="n"/>
      <c r="B3679" s="14" t="n"/>
      <c r="C3679" s="14" t="n"/>
      <c r="D3679" s="14" t="n"/>
      <c r="E3679" s="13" t="n"/>
      <c r="F3679" s="13" t="n"/>
      <c r="G3679" s="14" t="n"/>
      <c r="H3679" s="15" t="n"/>
      <c r="I3679" s="15" t="n"/>
      <c r="J3679" s="40" t="n"/>
      <c r="K3679" s="15" t="n"/>
      <c r="L3679" s="15" t="n"/>
      <c r="M3679" s="15" t="n"/>
      <c r="N3679" s="14" t="n"/>
      <c r="O3679" s="13" t="n"/>
      <c r="P3679" s="14" t="n"/>
      <c r="Q3679" s="15">
        <f>IF(N3679="Sí",0,H3679)</f>
        <v/>
      </c>
      <c r="R3679" s="14">
        <f>F3679-TODAY()</f>
        <v/>
      </c>
      <c r="S3679" s="14">
        <f>IF(N3679="Sí","🟢 Pagado",IF(R3679&lt;0,"🔴 Vencido",IF(R3679&lt;=7,"🟡 Por vencer","")))</f>
        <v/>
      </c>
      <c r="T3679" s="88" t="n"/>
      <c r="U3679" s="89" t="n"/>
      <c r="V3679" s="89" t="n"/>
      <c r="W3679" s="89" t="n"/>
      <c r="X3679" s="87" t="n"/>
    </row>
    <row r="3680">
      <c r="A3680" s="13" t="n"/>
      <c r="B3680" s="14" t="n"/>
      <c r="C3680" s="14" t="n"/>
      <c r="D3680" s="14" t="n"/>
      <c r="E3680" s="13" t="n"/>
      <c r="F3680" s="13" t="n"/>
      <c r="G3680" s="14" t="n"/>
      <c r="H3680" s="15" t="n"/>
      <c r="I3680" s="15" t="n"/>
      <c r="J3680" s="40" t="n"/>
      <c r="K3680" s="15" t="n"/>
      <c r="L3680" s="15" t="n"/>
      <c r="M3680" s="15" t="n"/>
      <c r="N3680" s="14" t="n"/>
      <c r="O3680" s="13" t="n"/>
      <c r="P3680" s="14" t="n"/>
      <c r="Q3680" s="15">
        <f>IF(N3680="Sí",0,H3680)</f>
        <v/>
      </c>
      <c r="R3680" s="14">
        <f>F3680-TODAY()</f>
        <v/>
      </c>
      <c r="S3680" s="14">
        <f>IF(N3680="Sí","🟢 Pagado",IF(R3680&lt;0,"🔴 Vencido",IF(R3680&lt;=7,"🟡 Por vencer","")))</f>
        <v/>
      </c>
      <c r="T3680" s="88" t="n"/>
      <c r="U3680" s="89" t="n"/>
      <c r="V3680" s="89" t="n"/>
      <c r="W3680" s="89" t="n"/>
      <c r="X3680" s="87" t="n"/>
    </row>
    <row r="3681">
      <c r="A3681" s="13" t="n"/>
      <c r="B3681" s="14" t="n"/>
      <c r="C3681" s="14" t="n"/>
      <c r="D3681" s="14" t="n"/>
      <c r="E3681" s="13" t="n"/>
      <c r="F3681" s="13" t="n"/>
      <c r="G3681" s="14" t="n"/>
      <c r="H3681" s="15" t="n"/>
      <c r="I3681" s="15" t="n"/>
      <c r="J3681" s="40" t="n"/>
      <c r="K3681" s="15" t="n"/>
      <c r="L3681" s="15" t="n"/>
      <c r="M3681" s="15" t="n"/>
      <c r="N3681" s="14" t="n"/>
      <c r="O3681" s="13" t="n"/>
      <c r="P3681" s="14" t="n"/>
      <c r="Q3681" s="15">
        <f>IF(N3681="Sí",0,H3681)</f>
        <v/>
      </c>
      <c r="R3681" s="14">
        <f>F3681-TODAY()</f>
        <v/>
      </c>
      <c r="S3681" s="14">
        <f>IF(N3681="Sí","🟢 Pagado",IF(R3681&lt;0,"🔴 Vencido",IF(R3681&lt;=7,"🟡 Por vencer","")))</f>
        <v/>
      </c>
      <c r="T3681" s="88" t="n"/>
      <c r="U3681" s="89" t="n"/>
      <c r="V3681" s="89" t="n"/>
      <c r="W3681" s="89" t="n"/>
      <c r="X3681" s="87" t="n"/>
    </row>
    <row r="3682">
      <c r="A3682" s="13" t="n"/>
      <c r="B3682" s="14" t="n"/>
      <c r="C3682" s="14" t="n"/>
      <c r="D3682" s="14" t="n"/>
      <c r="E3682" s="13" t="n"/>
      <c r="F3682" s="13" t="n"/>
      <c r="G3682" s="14" t="n"/>
      <c r="H3682" s="15" t="n"/>
      <c r="I3682" s="15" t="n"/>
      <c r="J3682" s="40" t="n"/>
      <c r="K3682" s="15" t="n"/>
      <c r="L3682" s="15" t="n"/>
      <c r="M3682" s="15" t="n"/>
      <c r="N3682" s="14" t="n"/>
      <c r="O3682" s="13" t="n"/>
      <c r="P3682" s="14" t="n"/>
      <c r="Q3682" s="15">
        <f>IF(N3682="Sí",0,H3682)</f>
        <v/>
      </c>
      <c r="R3682" s="14">
        <f>F3682-TODAY()</f>
        <v/>
      </c>
      <c r="S3682" s="14">
        <f>IF(N3682="Sí","🟢 Pagado",IF(R3682&lt;0,"🔴 Vencido",IF(R3682&lt;=7,"🟡 Por vencer","")))</f>
        <v/>
      </c>
      <c r="T3682" s="88" t="n"/>
      <c r="U3682" s="89" t="n"/>
      <c r="V3682" s="89" t="n"/>
      <c r="W3682" s="89" t="n"/>
      <c r="X3682" s="87" t="n"/>
    </row>
    <row r="3683">
      <c r="A3683" s="13" t="n"/>
      <c r="B3683" s="14" t="n"/>
      <c r="C3683" s="14" t="n"/>
      <c r="D3683" s="14" t="n"/>
      <c r="E3683" s="13" t="n"/>
      <c r="F3683" s="13" t="n"/>
      <c r="G3683" s="14" t="n"/>
      <c r="H3683" s="15" t="n"/>
      <c r="I3683" s="15" t="n"/>
      <c r="J3683" s="40" t="n"/>
      <c r="K3683" s="15" t="n"/>
      <c r="L3683" s="15" t="n"/>
      <c r="M3683" s="15" t="n"/>
      <c r="N3683" s="14" t="n"/>
      <c r="O3683" s="13" t="n"/>
      <c r="P3683" s="14" t="n"/>
      <c r="Q3683" s="15">
        <f>IF(N3683="Sí",0,H3683)</f>
        <v/>
      </c>
      <c r="R3683" s="14">
        <f>F3683-TODAY()</f>
        <v/>
      </c>
      <c r="S3683" s="14">
        <f>IF(N3683="Sí","🟢 Pagado",IF(R3683&lt;0,"🔴 Vencido",IF(R3683&lt;=7,"🟡 Por vencer","")))</f>
        <v/>
      </c>
      <c r="T3683" s="88" t="n"/>
      <c r="U3683" s="89" t="n"/>
      <c r="V3683" s="89" t="n"/>
      <c r="W3683" s="89" t="n"/>
      <c r="X3683" s="87" t="n"/>
    </row>
    <row r="3684">
      <c r="A3684" s="13" t="n"/>
      <c r="B3684" s="14" t="n"/>
      <c r="C3684" s="14" t="n"/>
      <c r="D3684" s="14" t="n"/>
      <c r="E3684" s="13" t="n"/>
      <c r="F3684" s="13" t="n"/>
      <c r="G3684" s="14" t="n"/>
      <c r="H3684" s="15" t="n"/>
      <c r="I3684" s="15" t="n"/>
      <c r="J3684" s="40" t="n"/>
      <c r="K3684" s="15" t="n"/>
      <c r="L3684" s="15" t="n"/>
      <c r="M3684" s="15" t="n"/>
      <c r="N3684" s="14" t="n"/>
      <c r="O3684" s="13" t="n"/>
      <c r="P3684" s="14" t="n"/>
      <c r="Q3684" s="15">
        <f>IF(N3684="Sí",0,H3684)</f>
        <v/>
      </c>
      <c r="R3684" s="14">
        <f>F3684-TODAY()</f>
        <v/>
      </c>
      <c r="S3684" s="14">
        <f>IF(N3684="Sí","🟢 Pagado",IF(R3684&lt;0,"🔴 Vencido",IF(R3684&lt;=7,"🟡 Por vencer","")))</f>
        <v/>
      </c>
      <c r="T3684" s="88" t="n"/>
      <c r="U3684" s="89" t="n"/>
      <c r="V3684" s="89" t="n"/>
      <c r="W3684" s="89" t="n"/>
      <c r="X3684" s="87" t="n"/>
    </row>
    <row r="3685">
      <c r="A3685" s="13" t="n"/>
      <c r="B3685" s="14" t="n"/>
      <c r="C3685" s="14" t="n"/>
      <c r="D3685" s="14" t="n"/>
      <c r="E3685" s="13" t="n"/>
      <c r="F3685" s="13" t="n"/>
      <c r="G3685" s="14" t="n"/>
      <c r="H3685" s="15" t="n"/>
      <c r="I3685" s="15" t="n"/>
      <c r="J3685" s="40" t="n"/>
      <c r="K3685" s="15" t="n"/>
      <c r="L3685" s="15" t="n"/>
      <c r="M3685" s="15" t="n"/>
      <c r="N3685" s="14" t="n"/>
      <c r="O3685" s="13" t="n"/>
      <c r="P3685" s="14" t="n"/>
      <c r="Q3685" s="15">
        <f>IF(N3685="Sí",0,H3685)</f>
        <v/>
      </c>
      <c r="R3685" s="14">
        <f>F3685-TODAY()</f>
        <v/>
      </c>
      <c r="S3685" s="14">
        <f>IF(N3685="Sí","🟢 Pagado",IF(R3685&lt;0,"🔴 Vencido",IF(R3685&lt;=7,"🟡 Por vencer","")))</f>
        <v/>
      </c>
      <c r="T3685" s="88" t="n"/>
      <c r="U3685" s="89" t="n"/>
      <c r="V3685" s="89" t="n"/>
      <c r="W3685" s="89" t="n"/>
      <c r="X3685" s="87" t="n"/>
    </row>
    <row r="3686">
      <c r="A3686" s="13" t="n"/>
      <c r="B3686" s="14" t="n"/>
      <c r="C3686" s="14" t="n"/>
      <c r="D3686" s="14" t="n"/>
      <c r="E3686" s="13" t="n"/>
      <c r="F3686" s="13" t="n"/>
      <c r="G3686" s="14" t="n"/>
      <c r="H3686" s="15" t="n"/>
      <c r="I3686" s="15" t="n"/>
      <c r="J3686" s="40" t="n"/>
      <c r="K3686" s="15" t="n"/>
      <c r="L3686" s="15" t="n"/>
      <c r="M3686" s="15" t="n"/>
      <c r="N3686" s="14" t="n"/>
      <c r="O3686" s="13" t="n"/>
      <c r="P3686" s="14" t="n"/>
      <c r="Q3686" s="15">
        <f>IF(N3686="Sí",0,H3686)</f>
        <v/>
      </c>
      <c r="R3686" s="14">
        <f>F3686-TODAY()</f>
        <v/>
      </c>
      <c r="S3686" s="14">
        <f>IF(N3686="Sí","🟢 Pagado",IF(R3686&lt;0,"🔴 Vencido",IF(R3686&lt;=7,"🟡 Por vencer","")))</f>
        <v/>
      </c>
      <c r="T3686" s="88" t="n"/>
      <c r="U3686" s="89" t="n"/>
      <c r="V3686" s="89" t="n"/>
      <c r="W3686" s="89" t="n"/>
      <c r="X3686" s="87" t="n"/>
    </row>
    <row r="3687">
      <c r="A3687" s="13" t="n"/>
      <c r="B3687" s="14" t="n"/>
      <c r="C3687" s="14" t="n"/>
      <c r="D3687" s="14" t="n"/>
      <c r="E3687" s="13" t="n"/>
      <c r="F3687" s="13" t="n"/>
      <c r="G3687" s="14" t="n"/>
      <c r="H3687" s="15" t="n"/>
      <c r="I3687" s="15" t="n"/>
      <c r="J3687" s="40" t="n"/>
      <c r="K3687" s="15" t="n"/>
      <c r="L3687" s="15" t="n"/>
      <c r="M3687" s="15" t="n"/>
      <c r="N3687" s="14" t="n"/>
      <c r="O3687" s="13" t="n"/>
      <c r="P3687" s="14" t="n"/>
      <c r="Q3687" s="15">
        <f>IF(N3687="Sí",0,H3687)</f>
        <v/>
      </c>
      <c r="R3687" s="14">
        <f>F3687-TODAY()</f>
        <v/>
      </c>
      <c r="S3687" s="14">
        <f>IF(N3687="Sí","🟢 Pagado",IF(R3687&lt;0,"🔴 Vencido",IF(R3687&lt;=7,"🟡 Por vencer","")))</f>
        <v/>
      </c>
      <c r="T3687" s="88" t="n"/>
      <c r="U3687" s="89" t="n"/>
      <c r="V3687" s="89" t="n"/>
      <c r="W3687" s="89" t="n"/>
      <c r="X3687" s="87" t="n"/>
    </row>
    <row r="3688">
      <c r="A3688" s="13" t="n"/>
      <c r="B3688" s="14" t="n"/>
      <c r="C3688" s="14" t="n"/>
      <c r="D3688" s="14" t="n"/>
      <c r="E3688" s="13" t="n"/>
      <c r="F3688" s="13" t="n"/>
      <c r="G3688" s="14" t="n"/>
      <c r="H3688" s="15" t="n"/>
      <c r="I3688" s="15" t="n"/>
      <c r="J3688" s="40" t="n"/>
      <c r="K3688" s="15" t="n"/>
      <c r="L3688" s="15" t="n"/>
      <c r="M3688" s="15" t="n"/>
      <c r="N3688" s="14" t="n"/>
      <c r="O3688" s="13" t="n"/>
      <c r="P3688" s="14" t="n"/>
      <c r="Q3688" s="15">
        <f>IF(N3688="Sí",0,H3688)</f>
        <v/>
      </c>
      <c r="R3688" s="14">
        <f>F3688-TODAY()</f>
        <v/>
      </c>
      <c r="S3688" s="14">
        <f>IF(N3688="Sí","🟢 Pagado",IF(R3688&lt;0,"🔴 Vencido",IF(R3688&lt;=7,"🟡 Por vencer","")))</f>
        <v/>
      </c>
      <c r="T3688" s="88" t="n"/>
      <c r="U3688" s="89" t="n"/>
      <c r="V3688" s="89" t="n"/>
      <c r="W3688" s="89" t="n"/>
      <c r="X3688" s="87" t="n"/>
    </row>
    <row r="3689">
      <c r="A3689" s="13" t="n"/>
      <c r="B3689" s="14" t="n"/>
      <c r="C3689" s="14" t="n"/>
      <c r="D3689" s="14" t="n"/>
      <c r="E3689" s="13" t="n"/>
      <c r="F3689" s="13" t="n"/>
      <c r="G3689" s="14" t="n"/>
      <c r="H3689" s="15" t="n"/>
      <c r="I3689" s="15" t="n"/>
      <c r="J3689" s="40" t="n"/>
      <c r="K3689" s="15" t="n"/>
      <c r="L3689" s="15" t="n"/>
      <c r="M3689" s="15" t="n"/>
      <c r="N3689" s="14" t="n"/>
      <c r="O3689" s="13" t="n"/>
      <c r="P3689" s="14" t="n"/>
      <c r="Q3689" s="15">
        <f>IF(N3689="Sí",0,H3689)</f>
        <v/>
      </c>
      <c r="R3689" s="14">
        <f>F3689-TODAY()</f>
        <v/>
      </c>
      <c r="S3689" s="14">
        <f>IF(N3689="Sí","🟢 Pagado",IF(R3689&lt;0,"🔴 Vencido",IF(R3689&lt;=7,"🟡 Por vencer","")))</f>
        <v/>
      </c>
      <c r="T3689" s="88" t="n"/>
      <c r="U3689" s="89" t="n"/>
      <c r="V3689" s="89" t="n"/>
      <c r="W3689" s="89" t="n"/>
      <c r="X3689" s="87" t="n"/>
    </row>
    <row r="3690">
      <c r="A3690" s="13" t="n"/>
      <c r="B3690" s="14" t="n"/>
      <c r="C3690" s="14" t="n"/>
      <c r="D3690" s="14" t="n"/>
      <c r="E3690" s="13" t="n"/>
      <c r="F3690" s="13" t="n"/>
      <c r="G3690" s="14" t="n"/>
      <c r="H3690" s="15" t="n"/>
      <c r="I3690" s="15" t="n"/>
      <c r="J3690" s="40" t="n"/>
      <c r="K3690" s="15" t="n"/>
      <c r="L3690" s="15" t="n"/>
      <c r="M3690" s="15" t="n"/>
      <c r="N3690" s="14" t="n"/>
      <c r="O3690" s="13" t="n"/>
      <c r="P3690" s="14" t="n"/>
      <c r="Q3690" s="15">
        <f>IF(N3690="Sí",0,H3690)</f>
        <v/>
      </c>
      <c r="R3690" s="14">
        <f>F3690-TODAY()</f>
        <v/>
      </c>
      <c r="S3690" s="14">
        <f>IF(N3690="Sí","🟢 Pagado",IF(R3690&lt;0,"🔴 Vencido",IF(R3690&lt;=7,"🟡 Por vencer","")))</f>
        <v/>
      </c>
      <c r="T3690" s="88" t="n"/>
      <c r="U3690" s="89" t="n"/>
      <c r="V3690" s="89" t="n"/>
      <c r="W3690" s="89" t="n"/>
      <c r="X3690" s="87" t="n"/>
    </row>
    <row r="3691">
      <c r="A3691" s="13" t="n"/>
      <c r="B3691" s="14" t="n"/>
      <c r="C3691" s="14" t="n"/>
      <c r="D3691" s="14" t="n"/>
      <c r="E3691" s="13" t="n"/>
      <c r="F3691" s="13" t="n"/>
      <c r="G3691" s="14" t="n"/>
      <c r="H3691" s="15" t="n"/>
      <c r="I3691" s="15" t="n"/>
      <c r="J3691" s="40" t="n"/>
      <c r="K3691" s="15" t="n"/>
      <c r="L3691" s="15" t="n"/>
      <c r="M3691" s="15" t="n"/>
      <c r="N3691" s="14" t="n"/>
      <c r="O3691" s="13" t="n"/>
      <c r="P3691" s="14" t="n"/>
      <c r="Q3691" s="15">
        <f>IF(N3691="Sí",0,H3691)</f>
        <v/>
      </c>
      <c r="R3691" s="14">
        <f>F3691-TODAY()</f>
        <v/>
      </c>
      <c r="S3691" s="14">
        <f>IF(N3691="Sí","🟢 Pagado",IF(R3691&lt;0,"🔴 Vencido",IF(R3691&lt;=7,"🟡 Por vencer","")))</f>
        <v/>
      </c>
      <c r="T3691" s="88" t="n"/>
      <c r="U3691" s="89" t="n"/>
      <c r="V3691" s="89" t="n"/>
      <c r="W3691" s="89" t="n"/>
      <c r="X3691" s="87" t="n"/>
    </row>
    <row r="3692">
      <c r="A3692" s="13" t="n"/>
      <c r="B3692" s="14" t="n"/>
      <c r="C3692" s="14" t="n"/>
      <c r="D3692" s="14" t="n"/>
      <c r="E3692" s="13" t="n"/>
      <c r="F3692" s="13" t="n"/>
      <c r="G3692" s="14" t="n"/>
      <c r="H3692" s="15" t="n"/>
      <c r="I3692" s="15" t="n"/>
      <c r="J3692" s="40" t="n"/>
      <c r="K3692" s="15" t="n"/>
      <c r="L3692" s="15" t="n"/>
      <c r="M3692" s="15" t="n"/>
      <c r="N3692" s="14" t="n"/>
      <c r="O3692" s="13" t="n"/>
      <c r="P3692" s="14" t="n"/>
      <c r="Q3692" s="15">
        <f>IF(N3692="Sí",0,H3692)</f>
        <v/>
      </c>
      <c r="R3692" s="14">
        <f>F3692-TODAY()</f>
        <v/>
      </c>
      <c r="S3692" s="14">
        <f>IF(N3692="Sí","🟢 Pagado",IF(R3692&lt;0,"🔴 Vencido",IF(R3692&lt;=7,"🟡 Por vencer","")))</f>
        <v/>
      </c>
      <c r="T3692" s="88" t="n"/>
      <c r="U3692" s="89" t="n"/>
      <c r="V3692" s="89" t="n"/>
      <c r="W3692" s="89" t="n"/>
      <c r="X3692" s="87" t="n"/>
    </row>
    <row r="3693">
      <c r="A3693" s="13" t="n"/>
      <c r="B3693" s="14" t="n"/>
      <c r="C3693" s="14" t="n"/>
      <c r="D3693" s="14" t="n"/>
      <c r="E3693" s="13" t="n"/>
      <c r="F3693" s="13" t="n"/>
      <c r="G3693" s="14" t="n"/>
      <c r="H3693" s="15" t="n"/>
      <c r="I3693" s="15" t="n"/>
      <c r="J3693" s="40" t="n"/>
      <c r="K3693" s="15" t="n"/>
      <c r="L3693" s="15" t="n"/>
      <c r="M3693" s="15" t="n"/>
      <c r="N3693" s="14" t="n"/>
      <c r="O3693" s="13" t="n"/>
      <c r="P3693" s="14" t="n"/>
      <c r="Q3693" s="15">
        <f>IF(N3693="Sí",0,H3693)</f>
        <v/>
      </c>
      <c r="R3693" s="14">
        <f>F3693-TODAY()</f>
        <v/>
      </c>
      <c r="S3693" s="14">
        <f>IF(N3693="Sí","🟢 Pagado",IF(R3693&lt;0,"🔴 Vencido",IF(R3693&lt;=7,"🟡 Por vencer","")))</f>
        <v/>
      </c>
      <c r="T3693" s="88" t="n"/>
      <c r="U3693" s="89" t="n"/>
      <c r="V3693" s="89" t="n"/>
      <c r="W3693" s="89" t="n"/>
      <c r="X3693" s="87" t="n"/>
    </row>
    <row r="3694">
      <c r="A3694" s="13" t="n"/>
      <c r="B3694" s="14" t="n"/>
      <c r="C3694" s="14" t="n"/>
      <c r="D3694" s="14" t="n"/>
      <c r="E3694" s="13" t="n"/>
      <c r="F3694" s="13" t="n"/>
      <c r="G3694" s="14" t="n"/>
      <c r="H3694" s="15" t="n"/>
      <c r="I3694" s="15" t="n"/>
      <c r="J3694" s="40" t="n"/>
      <c r="K3694" s="15" t="n"/>
      <c r="L3694" s="15" t="n"/>
      <c r="M3694" s="15" t="n"/>
      <c r="N3694" s="14" t="n"/>
      <c r="O3694" s="13" t="n"/>
      <c r="P3694" s="14" t="n"/>
      <c r="Q3694" s="15">
        <f>IF(N3694="Sí",0,H3694)</f>
        <v/>
      </c>
      <c r="R3694" s="14">
        <f>F3694-TODAY()</f>
        <v/>
      </c>
      <c r="S3694" s="14">
        <f>IF(N3694="Sí","🟢 Pagado",IF(R3694&lt;0,"🔴 Vencido",IF(R3694&lt;=7,"🟡 Por vencer","")))</f>
        <v/>
      </c>
      <c r="T3694" s="88" t="n"/>
      <c r="U3694" s="89" t="n"/>
      <c r="V3694" s="89" t="n"/>
      <c r="W3694" s="89" t="n"/>
      <c r="X3694" s="87" t="n"/>
    </row>
    <row r="3695">
      <c r="A3695" s="13" t="n"/>
      <c r="B3695" s="14" t="n"/>
      <c r="C3695" s="14" t="n"/>
      <c r="D3695" s="14" t="n"/>
      <c r="E3695" s="13" t="n"/>
      <c r="F3695" s="13" t="n"/>
      <c r="G3695" s="14" t="n"/>
      <c r="H3695" s="15" t="n"/>
      <c r="I3695" s="15" t="n"/>
      <c r="J3695" s="40" t="n"/>
      <c r="K3695" s="15" t="n"/>
      <c r="L3695" s="15" t="n"/>
      <c r="M3695" s="15" t="n"/>
      <c r="N3695" s="14" t="n"/>
      <c r="O3695" s="13" t="n"/>
      <c r="P3695" s="14" t="n"/>
      <c r="Q3695" s="15">
        <f>IF(N3695="Sí",0,H3695)</f>
        <v/>
      </c>
      <c r="R3695" s="14">
        <f>F3695-TODAY()</f>
        <v/>
      </c>
      <c r="S3695" s="14">
        <f>IF(N3695="Sí","🟢 Pagado",IF(R3695&lt;0,"🔴 Vencido",IF(R3695&lt;=7,"🟡 Por vencer","")))</f>
        <v/>
      </c>
      <c r="T3695" s="88" t="n"/>
      <c r="U3695" s="89" t="n"/>
      <c r="V3695" s="89" t="n"/>
      <c r="W3695" s="89" t="n"/>
      <c r="X3695" s="87" t="n"/>
    </row>
    <row r="3696">
      <c r="A3696" s="13" t="n"/>
      <c r="B3696" s="14" t="n"/>
      <c r="C3696" s="14" t="n"/>
      <c r="D3696" s="14" t="n"/>
      <c r="E3696" s="13" t="n"/>
      <c r="F3696" s="13" t="n"/>
      <c r="G3696" s="14" t="n"/>
      <c r="H3696" s="15" t="n"/>
      <c r="I3696" s="15" t="n"/>
      <c r="J3696" s="40" t="n"/>
      <c r="K3696" s="15" t="n"/>
      <c r="L3696" s="15" t="n"/>
      <c r="M3696" s="15" t="n"/>
      <c r="N3696" s="14" t="n"/>
      <c r="O3696" s="13" t="n"/>
      <c r="P3696" s="14" t="n"/>
      <c r="Q3696" s="15">
        <f>IF(N3696="Sí",0,H3696)</f>
        <v/>
      </c>
      <c r="R3696" s="14">
        <f>F3696-TODAY()</f>
        <v/>
      </c>
      <c r="S3696" s="14">
        <f>IF(N3696="Sí","🟢 Pagado",IF(R3696&lt;0,"🔴 Vencido",IF(R3696&lt;=7,"🟡 Por vencer","")))</f>
        <v/>
      </c>
      <c r="T3696" s="88" t="n"/>
      <c r="U3696" s="89" t="n"/>
      <c r="V3696" s="89" t="n"/>
      <c r="W3696" s="89" t="n"/>
      <c r="X3696" s="87" t="n"/>
    </row>
    <row r="3697">
      <c r="A3697" s="13" t="n"/>
      <c r="B3697" s="14" t="n"/>
      <c r="C3697" s="14" t="n"/>
      <c r="D3697" s="14" t="n"/>
      <c r="E3697" s="13" t="n"/>
      <c r="F3697" s="13" t="n"/>
      <c r="G3697" s="14" t="n"/>
      <c r="H3697" s="15" t="n"/>
      <c r="I3697" s="15" t="n"/>
      <c r="J3697" s="40" t="n"/>
      <c r="K3697" s="15" t="n"/>
      <c r="L3697" s="15" t="n"/>
      <c r="M3697" s="15" t="n"/>
      <c r="N3697" s="14" t="n"/>
      <c r="O3697" s="13" t="n"/>
      <c r="P3697" s="14" t="n"/>
      <c r="Q3697" s="15">
        <f>IF(N3697="Sí",0,H3697)</f>
        <v/>
      </c>
      <c r="R3697" s="14">
        <f>F3697-TODAY()</f>
        <v/>
      </c>
      <c r="S3697" s="14">
        <f>IF(N3697="Sí","🟢 Pagado",IF(R3697&lt;0,"🔴 Vencido",IF(R3697&lt;=7,"🟡 Por vencer","")))</f>
        <v/>
      </c>
      <c r="T3697" s="88" t="n"/>
      <c r="U3697" s="89" t="n"/>
      <c r="V3697" s="89" t="n"/>
      <c r="W3697" s="89" t="n"/>
      <c r="X3697" s="87" t="n"/>
    </row>
    <row r="3698">
      <c r="A3698" s="13" t="n"/>
      <c r="B3698" s="14" t="n"/>
      <c r="C3698" s="14" t="n"/>
      <c r="D3698" s="14" t="n"/>
      <c r="E3698" s="13" t="n"/>
      <c r="F3698" s="13" t="n"/>
      <c r="G3698" s="14" t="n"/>
      <c r="H3698" s="15" t="n"/>
      <c r="I3698" s="15" t="n"/>
      <c r="J3698" s="40" t="n"/>
      <c r="K3698" s="15" t="n"/>
      <c r="L3698" s="15" t="n"/>
      <c r="M3698" s="15" t="n"/>
      <c r="N3698" s="14" t="n"/>
      <c r="O3698" s="13" t="n"/>
      <c r="P3698" s="14" t="n"/>
      <c r="Q3698" s="15">
        <f>IF(N3698="Sí",0,H3698)</f>
        <v/>
      </c>
      <c r="R3698" s="14">
        <f>F3698-TODAY()</f>
        <v/>
      </c>
      <c r="S3698" s="14">
        <f>IF(N3698="Sí","🟢 Pagado",IF(R3698&lt;0,"🔴 Vencido",IF(R3698&lt;=7,"🟡 Por vencer","")))</f>
        <v/>
      </c>
      <c r="T3698" s="88" t="n"/>
      <c r="U3698" s="89" t="n"/>
      <c r="V3698" s="89" t="n"/>
      <c r="W3698" s="89" t="n"/>
      <c r="X3698" s="87" t="n"/>
    </row>
    <row r="3699">
      <c r="A3699" s="13" t="n"/>
      <c r="B3699" s="14" t="n"/>
      <c r="C3699" s="14" t="n"/>
      <c r="D3699" s="14" t="n"/>
      <c r="E3699" s="13" t="n"/>
      <c r="F3699" s="13" t="n"/>
      <c r="G3699" s="14" t="n"/>
      <c r="H3699" s="15" t="n"/>
      <c r="I3699" s="15" t="n"/>
      <c r="J3699" s="40" t="n"/>
      <c r="K3699" s="15" t="n"/>
      <c r="L3699" s="15" t="n"/>
      <c r="M3699" s="15" t="n"/>
      <c r="N3699" s="14" t="n"/>
      <c r="O3699" s="13" t="n"/>
      <c r="P3699" s="14" t="n"/>
      <c r="Q3699" s="15">
        <f>IF(N3699="Sí",0,H3699)</f>
        <v/>
      </c>
      <c r="R3699" s="14">
        <f>F3699-TODAY()</f>
        <v/>
      </c>
      <c r="S3699" s="14">
        <f>IF(N3699="Sí","🟢 Pagado",IF(R3699&lt;0,"🔴 Vencido",IF(R3699&lt;=7,"🟡 Por vencer","")))</f>
        <v/>
      </c>
      <c r="T3699" s="88" t="n"/>
      <c r="U3699" s="89" t="n"/>
      <c r="V3699" s="89" t="n"/>
      <c r="W3699" s="89" t="n"/>
      <c r="X3699" s="87" t="n"/>
    </row>
    <row r="3700">
      <c r="A3700" s="13" t="n"/>
      <c r="B3700" s="14" t="n"/>
      <c r="C3700" s="14" t="n"/>
      <c r="D3700" s="14" t="n"/>
      <c r="E3700" s="13" t="n"/>
      <c r="F3700" s="13" t="n"/>
      <c r="G3700" s="14" t="n"/>
      <c r="H3700" s="15" t="n"/>
      <c r="I3700" s="15" t="n"/>
      <c r="J3700" s="40" t="n"/>
      <c r="K3700" s="15" t="n"/>
      <c r="L3700" s="15" t="n"/>
      <c r="M3700" s="15" t="n"/>
      <c r="N3700" s="14" t="n"/>
      <c r="O3700" s="13" t="n"/>
      <c r="P3700" s="14" t="n"/>
      <c r="Q3700" s="15">
        <f>IF(N3700="Sí",0,H3700)</f>
        <v/>
      </c>
      <c r="R3700" s="14">
        <f>F3700-TODAY()</f>
        <v/>
      </c>
      <c r="S3700" s="14">
        <f>IF(N3700="Sí","🟢 Pagado",IF(R3700&lt;0,"🔴 Vencido",IF(R3700&lt;=7,"🟡 Por vencer","")))</f>
        <v/>
      </c>
      <c r="T3700" s="88" t="n"/>
      <c r="U3700" s="89" t="n"/>
      <c r="V3700" s="89" t="n"/>
      <c r="W3700" s="89" t="n"/>
      <c r="X3700" s="87" t="n"/>
    </row>
    <row r="3701">
      <c r="A3701" s="13" t="n"/>
      <c r="B3701" s="14" t="n"/>
      <c r="C3701" s="14" t="n"/>
      <c r="D3701" s="14" t="n"/>
      <c r="E3701" s="13" t="n"/>
      <c r="F3701" s="13" t="n"/>
      <c r="G3701" s="14" t="n"/>
      <c r="H3701" s="15" t="n"/>
      <c r="I3701" s="15" t="n"/>
      <c r="J3701" s="40" t="n"/>
      <c r="K3701" s="15" t="n"/>
      <c r="L3701" s="15" t="n"/>
      <c r="M3701" s="15" t="n"/>
      <c r="N3701" s="14" t="n"/>
      <c r="O3701" s="13" t="n"/>
      <c r="P3701" s="14" t="n"/>
      <c r="Q3701" s="15">
        <f>IF(N3701="Sí",0,H3701)</f>
        <v/>
      </c>
      <c r="R3701" s="14">
        <f>F3701-TODAY()</f>
        <v/>
      </c>
      <c r="S3701" s="14">
        <f>IF(N3701="Sí","🟢 Pagado",IF(R3701&lt;0,"🔴 Vencido",IF(R3701&lt;=7,"🟡 Por vencer","")))</f>
        <v/>
      </c>
      <c r="T3701" s="88" t="n"/>
      <c r="U3701" s="89" t="n"/>
      <c r="V3701" s="89" t="n"/>
      <c r="W3701" s="89" t="n"/>
      <c r="X3701" s="87" t="n"/>
    </row>
    <row r="3702">
      <c r="A3702" s="13" t="n"/>
      <c r="B3702" s="14" t="n"/>
      <c r="C3702" s="14" t="n"/>
      <c r="D3702" s="14" t="n"/>
      <c r="E3702" s="13" t="n"/>
      <c r="F3702" s="13" t="n"/>
      <c r="G3702" s="14" t="n"/>
      <c r="H3702" s="15" t="n"/>
      <c r="I3702" s="15" t="n"/>
      <c r="J3702" s="40" t="n"/>
      <c r="K3702" s="15" t="n"/>
      <c r="L3702" s="15" t="n"/>
      <c r="M3702" s="15" t="n"/>
      <c r="N3702" s="14" t="n"/>
      <c r="O3702" s="13" t="n"/>
      <c r="P3702" s="14" t="n"/>
      <c r="Q3702" s="15">
        <f>IF(N3702="Sí",0,H3702)</f>
        <v/>
      </c>
      <c r="R3702" s="14">
        <f>F3702-TODAY()</f>
        <v/>
      </c>
      <c r="S3702" s="14">
        <f>IF(N3702="Sí","🟢 Pagado",IF(R3702&lt;0,"🔴 Vencido",IF(R3702&lt;=7,"🟡 Por vencer","")))</f>
        <v/>
      </c>
      <c r="T3702" s="88" t="n"/>
      <c r="U3702" s="89" t="n"/>
      <c r="V3702" s="89" t="n"/>
      <c r="W3702" s="89" t="n"/>
      <c r="X3702" s="87" t="n"/>
    </row>
    <row r="3703">
      <c r="A3703" s="13" t="n"/>
      <c r="B3703" s="14" t="n"/>
      <c r="C3703" s="14" t="n"/>
      <c r="D3703" s="14" t="n"/>
      <c r="E3703" s="13" t="n"/>
      <c r="F3703" s="13" t="n"/>
      <c r="G3703" s="14" t="n"/>
      <c r="H3703" s="15" t="n"/>
      <c r="I3703" s="15" t="n"/>
      <c r="J3703" s="40" t="n"/>
      <c r="K3703" s="15" t="n"/>
      <c r="L3703" s="15" t="n"/>
      <c r="M3703" s="15" t="n"/>
      <c r="N3703" s="14" t="n"/>
      <c r="O3703" s="13" t="n"/>
      <c r="P3703" s="14" t="n"/>
      <c r="Q3703" s="15">
        <f>IF(N3703="Sí",0,H3703)</f>
        <v/>
      </c>
      <c r="R3703" s="14">
        <f>F3703-TODAY()</f>
        <v/>
      </c>
      <c r="S3703" s="14">
        <f>IF(N3703="Sí","🟢 Pagado",IF(R3703&lt;0,"🔴 Vencido",IF(R3703&lt;=7,"🟡 Por vencer","")))</f>
        <v/>
      </c>
      <c r="T3703" s="88" t="n"/>
      <c r="U3703" s="89" t="n"/>
      <c r="V3703" s="89" t="n"/>
      <c r="W3703" s="89" t="n"/>
      <c r="X3703" s="87" t="n"/>
    </row>
    <row r="3704">
      <c r="A3704" s="13" t="n"/>
      <c r="B3704" s="14" t="n"/>
      <c r="C3704" s="14" t="n"/>
      <c r="D3704" s="14" t="n"/>
      <c r="E3704" s="13" t="n"/>
      <c r="F3704" s="13" t="n"/>
      <c r="G3704" s="14" t="n"/>
      <c r="H3704" s="15" t="n"/>
      <c r="I3704" s="15" t="n"/>
      <c r="J3704" s="40" t="n"/>
      <c r="K3704" s="15" t="n"/>
      <c r="L3704" s="15" t="n"/>
      <c r="M3704" s="15" t="n"/>
      <c r="N3704" s="14" t="n"/>
      <c r="O3704" s="13" t="n"/>
      <c r="P3704" s="14" t="n"/>
      <c r="Q3704" s="15">
        <f>IF(N3704="Sí",0,H3704)</f>
        <v/>
      </c>
      <c r="R3704" s="14">
        <f>F3704-TODAY()</f>
        <v/>
      </c>
      <c r="S3704" s="14">
        <f>IF(N3704="Sí","🟢 Pagado",IF(R3704&lt;0,"🔴 Vencido",IF(R3704&lt;=7,"🟡 Por vencer","")))</f>
        <v/>
      </c>
      <c r="T3704" s="88" t="n"/>
      <c r="U3704" s="89" t="n"/>
      <c r="V3704" s="89" t="n"/>
      <c r="W3704" s="89" t="n"/>
      <c r="X3704" s="87" t="n"/>
    </row>
    <row r="3705">
      <c r="A3705" s="13" t="n"/>
      <c r="B3705" s="14" t="n"/>
      <c r="C3705" s="14" t="n"/>
      <c r="D3705" s="14" t="n"/>
      <c r="E3705" s="13" t="n"/>
      <c r="F3705" s="13" t="n"/>
      <c r="G3705" s="14" t="n"/>
      <c r="H3705" s="15" t="n"/>
      <c r="I3705" s="15" t="n"/>
      <c r="J3705" s="40" t="n"/>
      <c r="K3705" s="15" t="n"/>
      <c r="L3705" s="15" t="n"/>
      <c r="M3705" s="15" t="n"/>
      <c r="N3705" s="14" t="n"/>
      <c r="O3705" s="13" t="n"/>
      <c r="P3705" s="14" t="n"/>
      <c r="Q3705" s="15">
        <f>IF(N3705="Sí",0,H3705)</f>
        <v/>
      </c>
      <c r="R3705" s="14">
        <f>F3705-TODAY()</f>
        <v/>
      </c>
      <c r="S3705" s="14">
        <f>IF(N3705="Sí","🟢 Pagado",IF(R3705&lt;0,"🔴 Vencido",IF(R3705&lt;=7,"🟡 Por vencer","")))</f>
        <v/>
      </c>
      <c r="T3705" s="88" t="n"/>
      <c r="U3705" s="89" t="n"/>
      <c r="V3705" s="89" t="n"/>
      <c r="W3705" s="89" t="n"/>
      <c r="X3705" s="87" t="n"/>
    </row>
    <row r="3706">
      <c r="A3706" s="13" t="n"/>
      <c r="B3706" s="14" t="n"/>
      <c r="C3706" s="14" t="n"/>
      <c r="D3706" s="14" t="n"/>
      <c r="E3706" s="13" t="n"/>
      <c r="F3706" s="13" t="n"/>
      <c r="G3706" s="14" t="n"/>
      <c r="H3706" s="15" t="n"/>
      <c r="I3706" s="15" t="n"/>
      <c r="J3706" s="40" t="n"/>
      <c r="K3706" s="15" t="n"/>
      <c r="L3706" s="15" t="n"/>
      <c r="M3706" s="15" t="n"/>
      <c r="N3706" s="14" t="n"/>
      <c r="O3706" s="13" t="n"/>
      <c r="P3706" s="14" t="n"/>
      <c r="Q3706" s="15">
        <f>IF(N3706="Sí",0,H3706)</f>
        <v/>
      </c>
      <c r="R3706" s="14">
        <f>F3706-TODAY()</f>
        <v/>
      </c>
      <c r="S3706" s="14">
        <f>IF(N3706="Sí","🟢 Pagado",IF(R3706&lt;0,"🔴 Vencido",IF(R3706&lt;=7,"🟡 Por vencer","")))</f>
        <v/>
      </c>
      <c r="T3706" s="88" t="n"/>
      <c r="U3706" s="89" t="n"/>
      <c r="V3706" s="89" t="n"/>
      <c r="W3706" s="89" t="n"/>
      <c r="X3706" s="87" t="n"/>
    </row>
    <row r="3707">
      <c r="A3707" s="13" t="n"/>
      <c r="B3707" s="14" t="n"/>
      <c r="C3707" s="14" t="n"/>
      <c r="D3707" s="14" t="n"/>
      <c r="E3707" s="13" t="n"/>
      <c r="F3707" s="13" t="n"/>
      <c r="G3707" s="14" t="n"/>
      <c r="H3707" s="15" t="n"/>
      <c r="I3707" s="15" t="n"/>
      <c r="J3707" s="40" t="n"/>
      <c r="K3707" s="15" t="n"/>
      <c r="L3707" s="15" t="n"/>
      <c r="M3707" s="15" t="n"/>
      <c r="N3707" s="14" t="n"/>
      <c r="O3707" s="13" t="n"/>
      <c r="P3707" s="14" t="n"/>
      <c r="Q3707" s="15">
        <f>IF(N3707="Sí",0,H3707)</f>
        <v/>
      </c>
      <c r="R3707" s="14">
        <f>F3707-TODAY()</f>
        <v/>
      </c>
      <c r="S3707" s="14">
        <f>IF(N3707="Sí","🟢 Pagado",IF(R3707&lt;0,"🔴 Vencido",IF(R3707&lt;=7,"🟡 Por vencer","")))</f>
        <v/>
      </c>
      <c r="T3707" s="88" t="n"/>
      <c r="U3707" s="89" t="n"/>
      <c r="V3707" s="89" t="n"/>
      <c r="W3707" s="89" t="n"/>
      <c r="X3707" s="87" t="n"/>
    </row>
    <row r="3708">
      <c r="A3708" s="13" t="n"/>
      <c r="B3708" s="14" t="n"/>
      <c r="C3708" s="14" t="n"/>
      <c r="D3708" s="14" t="n"/>
      <c r="E3708" s="13" t="n"/>
      <c r="F3708" s="13" t="n"/>
      <c r="G3708" s="14" t="n"/>
      <c r="H3708" s="15" t="n"/>
      <c r="I3708" s="15" t="n"/>
      <c r="J3708" s="40" t="n"/>
      <c r="K3708" s="15" t="n"/>
      <c r="L3708" s="15" t="n"/>
      <c r="M3708" s="15" t="n"/>
      <c r="N3708" s="14" t="n"/>
      <c r="O3708" s="13" t="n"/>
      <c r="P3708" s="14" t="n"/>
      <c r="Q3708" s="15">
        <f>IF(N3708="Sí",0,H3708)</f>
        <v/>
      </c>
      <c r="R3708" s="14">
        <f>F3708-TODAY()</f>
        <v/>
      </c>
      <c r="S3708" s="14">
        <f>IF(N3708="Sí","🟢 Pagado",IF(R3708&lt;0,"🔴 Vencido",IF(R3708&lt;=7,"🟡 Por vencer","")))</f>
        <v/>
      </c>
      <c r="T3708" s="88" t="n"/>
      <c r="U3708" s="89" t="n"/>
      <c r="V3708" s="89" t="n"/>
      <c r="W3708" s="89" t="n"/>
      <c r="X3708" s="87" t="n"/>
    </row>
    <row r="3709">
      <c r="A3709" s="13" t="n"/>
      <c r="B3709" s="14" t="n"/>
      <c r="C3709" s="14" t="n"/>
      <c r="D3709" s="14" t="n"/>
      <c r="E3709" s="13" t="n"/>
      <c r="F3709" s="13" t="n"/>
      <c r="G3709" s="14" t="n"/>
      <c r="H3709" s="15" t="n"/>
      <c r="I3709" s="15" t="n"/>
      <c r="J3709" s="40" t="n"/>
      <c r="K3709" s="15" t="n"/>
      <c r="L3709" s="15" t="n"/>
      <c r="M3709" s="15" t="n"/>
      <c r="N3709" s="14" t="n"/>
      <c r="O3709" s="13" t="n"/>
      <c r="P3709" s="14" t="n"/>
      <c r="Q3709" s="15">
        <f>IF(N3709="Sí",0,H3709)</f>
        <v/>
      </c>
      <c r="R3709" s="14">
        <f>F3709-TODAY()</f>
        <v/>
      </c>
      <c r="S3709" s="14">
        <f>IF(N3709="Sí","🟢 Pagado",IF(R3709&lt;0,"🔴 Vencido",IF(R3709&lt;=7,"🟡 Por vencer","")))</f>
        <v/>
      </c>
      <c r="T3709" s="88" t="n"/>
      <c r="U3709" s="89" t="n"/>
      <c r="V3709" s="89" t="n"/>
      <c r="W3709" s="89" t="n"/>
      <c r="X3709" s="87" t="n"/>
    </row>
    <row r="3710">
      <c r="A3710" s="13" t="n"/>
      <c r="B3710" s="14" t="n"/>
      <c r="C3710" s="14" t="n"/>
      <c r="D3710" s="14" t="n"/>
      <c r="E3710" s="13" t="n"/>
      <c r="F3710" s="13" t="n"/>
      <c r="G3710" s="14" t="n"/>
      <c r="H3710" s="15" t="n"/>
      <c r="I3710" s="15" t="n"/>
      <c r="J3710" s="40" t="n"/>
      <c r="K3710" s="15" t="n"/>
      <c r="L3710" s="15" t="n"/>
      <c r="M3710" s="15" t="n"/>
      <c r="N3710" s="14" t="n"/>
      <c r="O3710" s="13" t="n"/>
      <c r="P3710" s="14" t="n"/>
      <c r="Q3710" s="15">
        <f>IF(N3710="Sí",0,H3710)</f>
        <v/>
      </c>
      <c r="R3710" s="14">
        <f>F3710-TODAY()</f>
        <v/>
      </c>
      <c r="S3710" s="14">
        <f>IF(N3710="Sí","🟢 Pagado",IF(R3710&lt;0,"🔴 Vencido",IF(R3710&lt;=7,"🟡 Por vencer","")))</f>
        <v/>
      </c>
      <c r="T3710" s="88" t="n"/>
      <c r="U3710" s="89" t="n"/>
      <c r="V3710" s="89" t="n"/>
      <c r="W3710" s="89" t="n"/>
      <c r="X3710" s="87" t="n"/>
    </row>
    <row r="3711">
      <c r="A3711" s="13" t="n"/>
      <c r="B3711" s="14" t="n"/>
      <c r="C3711" s="14" t="n"/>
      <c r="D3711" s="14" t="n"/>
      <c r="E3711" s="13" t="n"/>
      <c r="F3711" s="13" t="n"/>
      <c r="G3711" s="14" t="n"/>
      <c r="H3711" s="15" t="n"/>
      <c r="I3711" s="15" t="n"/>
      <c r="J3711" s="40" t="n"/>
      <c r="K3711" s="15" t="n"/>
      <c r="L3711" s="15" t="n"/>
      <c r="M3711" s="15" t="n"/>
      <c r="N3711" s="14" t="n"/>
      <c r="O3711" s="13" t="n"/>
      <c r="P3711" s="14" t="n"/>
      <c r="Q3711" s="15">
        <f>IF(N3711="Sí",0,H3711)</f>
        <v/>
      </c>
      <c r="R3711" s="14">
        <f>F3711-TODAY()</f>
        <v/>
      </c>
      <c r="S3711" s="14">
        <f>IF(N3711="Sí","🟢 Pagado",IF(R3711&lt;0,"🔴 Vencido",IF(R3711&lt;=7,"🟡 Por vencer","")))</f>
        <v/>
      </c>
      <c r="T3711" s="88" t="n"/>
      <c r="U3711" s="89" t="n"/>
      <c r="V3711" s="89" t="n"/>
      <c r="W3711" s="89" t="n"/>
      <c r="X3711" s="87" t="n"/>
    </row>
    <row r="3712">
      <c r="A3712" s="13" t="n"/>
      <c r="B3712" s="14" t="n"/>
      <c r="C3712" s="14" t="n"/>
      <c r="D3712" s="14" t="n"/>
      <c r="E3712" s="13" t="n"/>
      <c r="F3712" s="13" t="n"/>
      <c r="G3712" s="14" t="n"/>
      <c r="H3712" s="15" t="n"/>
      <c r="I3712" s="15" t="n"/>
      <c r="J3712" s="40" t="n"/>
      <c r="K3712" s="15" t="n"/>
      <c r="L3712" s="15" t="n"/>
      <c r="M3712" s="15" t="n"/>
      <c r="N3712" s="14" t="n"/>
      <c r="O3712" s="13" t="n"/>
      <c r="P3712" s="14" t="n"/>
      <c r="Q3712" s="15">
        <f>IF(N3712="Sí",0,H3712)</f>
        <v/>
      </c>
      <c r="R3712" s="14">
        <f>F3712-TODAY()</f>
        <v/>
      </c>
      <c r="S3712" s="14">
        <f>IF(N3712="Sí","🟢 Pagado",IF(R3712&lt;0,"🔴 Vencido",IF(R3712&lt;=7,"🟡 Por vencer","")))</f>
        <v/>
      </c>
      <c r="T3712" s="88" t="n"/>
      <c r="U3712" s="89" t="n"/>
      <c r="V3712" s="89" t="n"/>
      <c r="W3712" s="89" t="n"/>
      <c r="X3712" s="87" t="n"/>
    </row>
    <row r="3713">
      <c r="A3713" s="13" t="n"/>
      <c r="B3713" s="14" t="n"/>
      <c r="C3713" s="14" t="n"/>
      <c r="D3713" s="14" t="n"/>
      <c r="E3713" s="13" t="n"/>
      <c r="F3713" s="13" t="n"/>
      <c r="G3713" s="14" t="n"/>
      <c r="H3713" s="15" t="n"/>
      <c r="I3713" s="15" t="n"/>
      <c r="J3713" s="40" t="n"/>
      <c r="K3713" s="15" t="n"/>
      <c r="L3713" s="15" t="n"/>
      <c r="M3713" s="15" t="n"/>
      <c r="N3713" s="14" t="n"/>
      <c r="O3713" s="13" t="n"/>
      <c r="P3713" s="14" t="n"/>
      <c r="Q3713" s="15">
        <f>IF(N3713="Sí",0,H3713)</f>
        <v/>
      </c>
      <c r="R3713" s="14">
        <f>F3713-TODAY()</f>
        <v/>
      </c>
      <c r="S3713" s="14">
        <f>IF(N3713="Sí","🟢 Pagado",IF(R3713&lt;0,"🔴 Vencido",IF(R3713&lt;=7,"🟡 Por vencer","")))</f>
        <v/>
      </c>
      <c r="T3713" s="88" t="n"/>
      <c r="U3713" s="89" t="n"/>
      <c r="V3713" s="89" t="n"/>
      <c r="W3713" s="89" t="n"/>
      <c r="X3713" s="87" t="n"/>
    </row>
    <row r="3714">
      <c r="A3714" s="13" t="n"/>
      <c r="B3714" s="14" t="n"/>
      <c r="C3714" s="14" t="n"/>
      <c r="D3714" s="14" t="n"/>
      <c r="E3714" s="13" t="n"/>
      <c r="F3714" s="13" t="n"/>
      <c r="G3714" s="14" t="n"/>
      <c r="H3714" s="15" t="n"/>
      <c r="I3714" s="15" t="n"/>
      <c r="J3714" s="40" t="n"/>
      <c r="K3714" s="15" t="n"/>
      <c r="L3714" s="15" t="n"/>
      <c r="M3714" s="15" t="n"/>
      <c r="N3714" s="14" t="n"/>
      <c r="O3714" s="13" t="n"/>
      <c r="P3714" s="14" t="n"/>
      <c r="Q3714" s="15">
        <f>IF(N3714="Sí",0,H3714)</f>
        <v/>
      </c>
      <c r="R3714" s="14">
        <f>F3714-TODAY()</f>
        <v/>
      </c>
      <c r="S3714" s="14">
        <f>IF(N3714="Sí","🟢 Pagado",IF(R3714&lt;0,"🔴 Vencido",IF(R3714&lt;=7,"🟡 Por vencer","")))</f>
        <v/>
      </c>
      <c r="T3714" s="88" t="n"/>
      <c r="U3714" s="89" t="n"/>
      <c r="V3714" s="89" t="n"/>
      <c r="W3714" s="89" t="n"/>
      <c r="X3714" s="87" t="n"/>
    </row>
    <row r="3715">
      <c r="A3715" s="13" t="n"/>
      <c r="B3715" s="14" t="n"/>
      <c r="C3715" s="14" t="n"/>
      <c r="D3715" s="14" t="n"/>
      <c r="E3715" s="13" t="n"/>
      <c r="F3715" s="13" t="n"/>
      <c r="G3715" s="14" t="n"/>
      <c r="H3715" s="15" t="n"/>
      <c r="I3715" s="15" t="n"/>
      <c r="J3715" s="40" t="n"/>
      <c r="K3715" s="15" t="n"/>
      <c r="L3715" s="15" t="n"/>
      <c r="M3715" s="15" t="n"/>
      <c r="N3715" s="14" t="n"/>
      <c r="O3715" s="13" t="n"/>
      <c r="P3715" s="14" t="n"/>
      <c r="Q3715" s="15">
        <f>IF(N3715="Sí",0,H3715)</f>
        <v/>
      </c>
      <c r="R3715" s="14">
        <f>F3715-TODAY()</f>
        <v/>
      </c>
      <c r="S3715" s="14">
        <f>IF(N3715="Sí","🟢 Pagado",IF(R3715&lt;0,"🔴 Vencido",IF(R3715&lt;=7,"🟡 Por vencer","")))</f>
        <v/>
      </c>
      <c r="T3715" s="88" t="n"/>
      <c r="U3715" s="89" t="n"/>
      <c r="V3715" s="89" t="n"/>
      <c r="W3715" s="89" t="n"/>
      <c r="X3715" s="87" t="n"/>
    </row>
    <row r="3716">
      <c r="A3716" s="13" t="n"/>
      <c r="B3716" s="14" t="n"/>
      <c r="C3716" s="14" t="n"/>
      <c r="D3716" s="14" t="n"/>
      <c r="E3716" s="13" t="n"/>
      <c r="F3716" s="13" t="n"/>
      <c r="G3716" s="14" t="n"/>
      <c r="H3716" s="15" t="n"/>
      <c r="I3716" s="15" t="n"/>
      <c r="J3716" s="40" t="n"/>
      <c r="K3716" s="15" t="n"/>
      <c r="L3716" s="15" t="n"/>
      <c r="M3716" s="15" t="n"/>
      <c r="N3716" s="14" t="n"/>
      <c r="O3716" s="13" t="n"/>
      <c r="P3716" s="14" t="n"/>
      <c r="Q3716" s="15">
        <f>IF(N3716="Sí",0,H3716)</f>
        <v/>
      </c>
      <c r="R3716" s="14">
        <f>F3716-TODAY()</f>
        <v/>
      </c>
      <c r="S3716" s="14">
        <f>IF(N3716="Sí","🟢 Pagado",IF(R3716&lt;0,"🔴 Vencido",IF(R3716&lt;=7,"🟡 Por vencer","")))</f>
        <v/>
      </c>
      <c r="T3716" s="88" t="n"/>
      <c r="U3716" s="89" t="n"/>
      <c r="V3716" s="89" t="n"/>
      <c r="W3716" s="89" t="n"/>
      <c r="X3716" s="87" t="n"/>
    </row>
    <row r="3717">
      <c r="A3717" s="13" t="n"/>
      <c r="B3717" s="14" t="n"/>
      <c r="C3717" s="14" t="n"/>
      <c r="D3717" s="14" t="n"/>
      <c r="E3717" s="13" t="n"/>
      <c r="F3717" s="13" t="n"/>
      <c r="G3717" s="14" t="n"/>
      <c r="H3717" s="15" t="n"/>
      <c r="I3717" s="15" t="n"/>
      <c r="J3717" s="40" t="n"/>
      <c r="K3717" s="15" t="n"/>
      <c r="L3717" s="15" t="n"/>
      <c r="M3717" s="15" t="n"/>
      <c r="N3717" s="14" t="n"/>
      <c r="O3717" s="13" t="n"/>
      <c r="P3717" s="14" t="n"/>
      <c r="Q3717" s="15">
        <f>IF(N3717="Sí",0,H3717)</f>
        <v/>
      </c>
      <c r="R3717" s="14">
        <f>F3717-TODAY()</f>
        <v/>
      </c>
      <c r="S3717" s="14">
        <f>IF(N3717="Sí","🟢 Pagado",IF(R3717&lt;0,"🔴 Vencido",IF(R3717&lt;=7,"🟡 Por vencer","")))</f>
        <v/>
      </c>
      <c r="T3717" s="88" t="n"/>
      <c r="U3717" s="89" t="n"/>
      <c r="V3717" s="89" t="n"/>
      <c r="W3717" s="89" t="n"/>
      <c r="X3717" s="87" t="n"/>
    </row>
    <row r="3718">
      <c r="A3718" s="13" t="n"/>
      <c r="B3718" s="14" t="n"/>
      <c r="C3718" s="14" t="n"/>
      <c r="D3718" s="14" t="n"/>
      <c r="E3718" s="13" t="n"/>
      <c r="F3718" s="13" t="n"/>
      <c r="G3718" s="14" t="n"/>
      <c r="H3718" s="15" t="n"/>
      <c r="I3718" s="15" t="n"/>
      <c r="J3718" s="40" t="n"/>
      <c r="K3718" s="15" t="n"/>
      <c r="L3718" s="15" t="n"/>
      <c r="M3718" s="15" t="n"/>
      <c r="N3718" s="14" t="n"/>
      <c r="O3718" s="13" t="n"/>
      <c r="P3718" s="14" t="n"/>
      <c r="Q3718" s="15">
        <f>IF(N3718="Sí",0,H3718)</f>
        <v/>
      </c>
      <c r="R3718" s="14">
        <f>F3718-TODAY()</f>
        <v/>
      </c>
      <c r="S3718" s="14">
        <f>IF(N3718="Sí","🟢 Pagado",IF(R3718&lt;0,"🔴 Vencido",IF(R3718&lt;=7,"🟡 Por vencer","")))</f>
        <v/>
      </c>
      <c r="T3718" s="88" t="n"/>
      <c r="U3718" s="89" t="n"/>
      <c r="V3718" s="89" t="n"/>
      <c r="W3718" s="89" t="n"/>
      <c r="X3718" s="87" t="n"/>
    </row>
    <row r="3719">
      <c r="A3719" s="13" t="n"/>
      <c r="B3719" s="14" t="n"/>
      <c r="C3719" s="14" t="n"/>
      <c r="D3719" s="14" t="n"/>
      <c r="E3719" s="13" t="n"/>
      <c r="F3719" s="13" t="n"/>
      <c r="G3719" s="14" t="n"/>
      <c r="H3719" s="15" t="n"/>
      <c r="I3719" s="15" t="n"/>
      <c r="J3719" s="40" t="n"/>
      <c r="K3719" s="15" t="n"/>
      <c r="L3719" s="15" t="n"/>
      <c r="M3719" s="15" t="n"/>
      <c r="N3719" s="14" t="n"/>
      <c r="O3719" s="13" t="n"/>
      <c r="P3719" s="14" t="n"/>
      <c r="Q3719" s="15">
        <f>IF(N3719="Sí",0,H3719)</f>
        <v/>
      </c>
      <c r="R3719" s="14">
        <f>F3719-TODAY()</f>
        <v/>
      </c>
      <c r="S3719" s="14">
        <f>IF(N3719="Sí","🟢 Pagado",IF(R3719&lt;0,"🔴 Vencido",IF(R3719&lt;=7,"🟡 Por vencer","")))</f>
        <v/>
      </c>
      <c r="T3719" s="88" t="n"/>
      <c r="U3719" s="89" t="n"/>
      <c r="V3719" s="89" t="n"/>
      <c r="W3719" s="89" t="n"/>
      <c r="X3719" s="87" t="n"/>
    </row>
    <row r="3720">
      <c r="A3720" s="13" t="n"/>
      <c r="B3720" s="14" t="n"/>
      <c r="C3720" s="14" t="n"/>
      <c r="D3720" s="14" t="n"/>
      <c r="E3720" s="13" t="n"/>
      <c r="F3720" s="13" t="n"/>
      <c r="G3720" s="14" t="n"/>
      <c r="H3720" s="15" t="n"/>
      <c r="I3720" s="15" t="n"/>
      <c r="J3720" s="40" t="n"/>
      <c r="K3720" s="15" t="n"/>
      <c r="L3720" s="15" t="n"/>
      <c r="M3720" s="15" t="n"/>
      <c r="N3720" s="14" t="n"/>
      <c r="O3720" s="13" t="n"/>
      <c r="P3720" s="14" t="n"/>
      <c r="Q3720" s="15">
        <f>IF(N3720="Sí",0,H3720)</f>
        <v/>
      </c>
      <c r="R3720" s="14">
        <f>F3720-TODAY()</f>
        <v/>
      </c>
      <c r="S3720" s="14">
        <f>IF(N3720="Sí","🟢 Pagado",IF(R3720&lt;0,"🔴 Vencido",IF(R3720&lt;=7,"🟡 Por vencer","")))</f>
        <v/>
      </c>
      <c r="T3720" s="88" t="n"/>
      <c r="U3720" s="89" t="n"/>
      <c r="V3720" s="89" t="n"/>
      <c r="W3720" s="89" t="n"/>
      <c r="X3720" s="87" t="n"/>
    </row>
    <row r="3721">
      <c r="A3721" s="13" t="n"/>
      <c r="B3721" s="14" t="n"/>
      <c r="C3721" s="14" t="n"/>
      <c r="D3721" s="14" t="n"/>
      <c r="E3721" s="13" t="n"/>
      <c r="F3721" s="13" t="n"/>
      <c r="G3721" s="14" t="n"/>
      <c r="H3721" s="15" t="n"/>
      <c r="I3721" s="15" t="n"/>
      <c r="J3721" s="40" t="n"/>
      <c r="K3721" s="15" t="n"/>
      <c r="L3721" s="15" t="n"/>
      <c r="M3721" s="15" t="n"/>
      <c r="N3721" s="14" t="n"/>
      <c r="O3721" s="13" t="n"/>
      <c r="P3721" s="14" t="n"/>
      <c r="Q3721" s="15">
        <f>IF(N3721="Sí",0,H3721)</f>
        <v/>
      </c>
      <c r="R3721" s="14">
        <f>F3721-TODAY()</f>
        <v/>
      </c>
      <c r="S3721" s="14">
        <f>IF(N3721="Sí","🟢 Pagado",IF(R3721&lt;0,"🔴 Vencido",IF(R3721&lt;=7,"🟡 Por vencer","")))</f>
        <v/>
      </c>
      <c r="T3721" s="88" t="n"/>
      <c r="U3721" s="89" t="n"/>
      <c r="V3721" s="89" t="n"/>
      <c r="W3721" s="89" t="n"/>
      <c r="X3721" s="87" t="n"/>
    </row>
    <row r="3722">
      <c r="A3722" s="13" t="n"/>
      <c r="B3722" s="14" t="n"/>
      <c r="C3722" s="14" t="n"/>
      <c r="D3722" s="14" t="n"/>
      <c r="E3722" s="13" t="n"/>
      <c r="F3722" s="13" t="n"/>
      <c r="G3722" s="14" t="n"/>
      <c r="H3722" s="15" t="n"/>
      <c r="I3722" s="15" t="n"/>
      <c r="J3722" s="40" t="n"/>
      <c r="K3722" s="15" t="n"/>
      <c r="L3722" s="15" t="n"/>
      <c r="M3722" s="15" t="n"/>
      <c r="N3722" s="14" t="n"/>
      <c r="O3722" s="13" t="n"/>
      <c r="P3722" s="14" t="n"/>
      <c r="Q3722" s="15">
        <f>IF(N3722="Sí",0,H3722)</f>
        <v/>
      </c>
      <c r="R3722" s="14">
        <f>F3722-TODAY()</f>
        <v/>
      </c>
      <c r="S3722" s="14">
        <f>IF(N3722="Sí","🟢 Pagado",IF(R3722&lt;0,"🔴 Vencido",IF(R3722&lt;=7,"🟡 Por vencer","")))</f>
        <v/>
      </c>
      <c r="T3722" s="88" t="n"/>
      <c r="U3722" s="89" t="n"/>
      <c r="V3722" s="89" t="n"/>
      <c r="W3722" s="89" t="n"/>
      <c r="X3722" s="87" t="n"/>
    </row>
    <row r="3723">
      <c r="A3723" s="13" t="n"/>
      <c r="B3723" s="14" t="n"/>
      <c r="C3723" s="14" t="n"/>
      <c r="D3723" s="14" t="n"/>
      <c r="E3723" s="13" t="n"/>
      <c r="F3723" s="13" t="n"/>
      <c r="G3723" s="14" t="n"/>
      <c r="H3723" s="15" t="n"/>
      <c r="I3723" s="15" t="n"/>
      <c r="J3723" s="40" t="n"/>
      <c r="K3723" s="15" t="n"/>
      <c r="L3723" s="15" t="n"/>
      <c r="M3723" s="15" t="n"/>
      <c r="N3723" s="14" t="n"/>
      <c r="O3723" s="13" t="n"/>
      <c r="P3723" s="14" t="n"/>
      <c r="Q3723" s="15">
        <f>IF(N3723="Sí",0,H3723)</f>
        <v/>
      </c>
      <c r="R3723" s="14">
        <f>F3723-TODAY()</f>
        <v/>
      </c>
      <c r="S3723" s="14">
        <f>IF(N3723="Sí","🟢 Pagado",IF(R3723&lt;0,"🔴 Vencido",IF(R3723&lt;=7,"🟡 Por vencer","")))</f>
        <v/>
      </c>
      <c r="T3723" s="88" t="n"/>
      <c r="U3723" s="89" t="n"/>
      <c r="V3723" s="89" t="n"/>
      <c r="W3723" s="89" t="n"/>
      <c r="X3723" s="87" t="n"/>
    </row>
    <row r="3724">
      <c r="A3724" s="13" t="n"/>
      <c r="B3724" s="14" t="n"/>
      <c r="C3724" s="14" t="n"/>
      <c r="D3724" s="14" t="n"/>
      <c r="E3724" s="13" t="n"/>
      <c r="F3724" s="13" t="n"/>
      <c r="G3724" s="14" t="n"/>
      <c r="H3724" s="15" t="n"/>
      <c r="I3724" s="15" t="n"/>
      <c r="J3724" s="40" t="n"/>
      <c r="K3724" s="15" t="n"/>
      <c r="L3724" s="15" t="n"/>
      <c r="M3724" s="15" t="n"/>
      <c r="N3724" s="14" t="n"/>
      <c r="O3724" s="13" t="n"/>
      <c r="P3724" s="14" t="n"/>
      <c r="Q3724" s="15">
        <f>IF(N3724="Sí",0,H3724)</f>
        <v/>
      </c>
      <c r="R3724" s="14">
        <f>F3724-TODAY()</f>
        <v/>
      </c>
      <c r="S3724" s="14">
        <f>IF(N3724="Sí","🟢 Pagado",IF(R3724&lt;0,"🔴 Vencido",IF(R3724&lt;=7,"🟡 Por vencer","")))</f>
        <v/>
      </c>
      <c r="T3724" s="88" t="n"/>
      <c r="U3724" s="89" t="n"/>
      <c r="V3724" s="89" t="n"/>
      <c r="W3724" s="89" t="n"/>
      <c r="X3724" s="87" t="n"/>
    </row>
    <row r="3725">
      <c r="A3725" s="13" t="n"/>
      <c r="B3725" s="14" t="n"/>
      <c r="C3725" s="14" t="n"/>
      <c r="D3725" s="14" t="n"/>
      <c r="E3725" s="13" t="n"/>
      <c r="F3725" s="13" t="n"/>
      <c r="G3725" s="14" t="n"/>
      <c r="H3725" s="15" t="n"/>
      <c r="I3725" s="15" t="n"/>
      <c r="J3725" s="40" t="n"/>
      <c r="K3725" s="15" t="n"/>
      <c r="L3725" s="15" t="n"/>
      <c r="M3725" s="15" t="n"/>
      <c r="N3725" s="14" t="n"/>
      <c r="O3725" s="13" t="n"/>
      <c r="P3725" s="14" t="n"/>
      <c r="Q3725" s="15">
        <f>IF(N3725="Sí",0,H3725)</f>
        <v/>
      </c>
      <c r="R3725" s="14">
        <f>F3725-TODAY()</f>
        <v/>
      </c>
      <c r="S3725" s="14">
        <f>IF(N3725="Sí","🟢 Pagado",IF(R3725&lt;0,"🔴 Vencido",IF(R3725&lt;=7,"🟡 Por vencer","")))</f>
        <v/>
      </c>
      <c r="T3725" s="88" t="n"/>
      <c r="U3725" s="89" t="n"/>
      <c r="V3725" s="89" t="n"/>
      <c r="W3725" s="89" t="n"/>
      <c r="X3725" s="87" t="n"/>
    </row>
    <row r="3726">
      <c r="A3726" s="13" t="n"/>
      <c r="B3726" s="14" t="n"/>
      <c r="C3726" s="14" t="n"/>
      <c r="D3726" s="14" t="n"/>
      <c r="E3726" s="13" t="n"/>
      <c r="F3726" s="13" t="n"/>
      <c r="G3726" s="14" t="n"/>
      <c r="H3726" s="15" t="n"/>
      <c r="I3726" s="15" t="n"/>
      <c r="J3726" s="40" t="n"/>
      <c r="K3726" s="15" t="n"/>
      <c r="L3726" s="15" t="n"/>
      <c r="M3726" s="15" t="n"/>
      <c r="N3726" s="14" t="n"/>
      <c r="O3726" s="13" t="n"/>
      <c r="P3726" s="14" t="n"/>
      <c r="Q3726" s="15">
        <f>IF(N3726="Sí",0,H3726)</f>
        <v/>
      </c>
      <c r="R3726" s="14">
        <f>F3726-TODAY()</f>
        <v/>
      </c>
      <c r="S3726" s="14">
        <f>IF(N3726="Sí","🟢 Pagado",IF(R3726&lt;0,"🔴 Vencido",IF(R3726&lt;=7,"🟡 Por vencer","")))</f>
        <v/>
      </c>
      <c r="T3726" s="88" t="n"/>
      <c r="U3726" s="89" t="n"/>
      <c r="V3726" s="89" t="n"/>
      <c r="W3726" s="89" t="n"/>
      <c r="X3726" s="87" t="n"/>
    </row>
    <row r="3727">
      <c r="A3727" s="13" t="n"/>
      <c r="B3727" s="14" t="n"/>
      <c r="C3727" s="14" t="n"/>
      <c r="D3727" s="14" t="n"/>
      <c r="E3727" s="13" t="n"/>
      <c r="F3727" s="13" t="n"/>
      <c r="G3727" s="14" t="n"/>
      <c r="H3727" s="15" t="n"/>
      <c r="I3727" s="15" t="n"/>
      <c r="J3727" s="40" t="n"/>
      <c r="K3727" s="15" t="n"/>
      <c r="L3727" s="15" t="n"/>
      <c r="M3727" s="15" t="n"/>
      <c r="N3727" s="14" t="n"/>
      <c r="O3727" s="13" t="n"/>
      <c r="P3727" s="14" t="n"/>
      <c r="Q3727" s="15">
        <f>IF(N3727="Sí",0,H3727)</f>
        <v/>
      </c>
      <c r="R3727" s="14">
        <f>F3727-TODAY()</f>
        <v/>
      </c>
      <c r="S3727" s="14">
        <f>IF(N3727="Sí","🟢 Pagado",IF(R3727&lt;0,"🔴 Vencido",IF(R3727&lt;=7,"🟡 Por vencer","")))</f>
        <v/>
      </c>
      <c r="T3727" s="88" t="n"/>
      <c r="U3727" s="89" t="n"/>
      <c r="V3727" s="89" t="n"/>
      <c r="W3727" s="89" t="n"/>
      <c r="X3727" s="87" t="n"/>
    </row>
    <row r="3728">
      <c r="A3728" s="13" t="n"/>
      <c r="B3728" s="14" t="n"/>
      <c r="C3728" s="14" t="n"/>
      <c r="D3728" s="14" t="n"/>
      <c r="E3728" s="13" t="n"/>
      <c r="F3728" s="13" t="n"/>
      <c r="G3728" s="14" t="n"/>
      <c r="H3728" s="15" t="n"/>
      <c r="I3728" s="15" t="n"/>
      <c r="J3728" s="40" t="n"/>
      <c r="K3728" s="15" t="n"/>
      <c r="L3728" s="15" t="n"/>
      <c r="M3728" s="15" t="n"/>
      <c r="N3728" s="14" t="n"/>
      <c r="O3728" s="13" t="n"/>
      <c r="P3728" s="14" t="n"/>
      <c r="Q3728" s="15">
        <f>IF(N3728="Sí",0,H3728)</f>
        <v/>
      </c>
      <c r="R3728" s="14">
        <f>F3728-TODAY()</f>
        <v/>
      </c>
      <c r="S3728" s="14">
        <f>IF(N3728="Sí","🟢 Pagado",IF(R3728&lt;0,"🔴 Vencido",IF(R3728&lt;=7,"🟡 Por vencer","")))</f>
        <v/>
      </c>
      <c r="T3728" s="88" t="n"/>
      <c r="U3728" s="89" t="n"/>
      <c r="V3728" s="89" t="n"/>
      <c r="W3728" s="89" t="n"/>
      <c r="X3728" s="87" t="n"/>
    </row>
    <row r="3729">
      <c r="A3729" s="13" t="n"/>
      <c r="B3729" s="14" t="n"/>
      <c r="C3729" s="14" t="n"/>
      <c r="D3729" s="14" t="n"/>
      <c r="E3729" s="13" t="n"/>
      <c r="F3729" s="13" t="n"/>
      <c r="G3729" s="14" t="n"/>
      <c r="H3729" s="15" t="n"/>
      <c r="I3729" s="15" t="n"/>
      <c r="J3729" s="40" t="n"/>
      <c r="K3729" s="15" t="n"/>
      <c r="L3729" s="15" t="n"/>
      <c r="M3729" s="15" t="n"/>
      <c r="N3729" s="14" t="n"/>
      <c r="O3729" s="13" t="n"/>
      <c r="P3729" s="14" t="n"/>
      <c r="Q3729" s="15">
        <f>IF(N3729="Sí",0,H3729)</f>
        <v/>
      </c>
      <c r="R3729" s="14">
        <f>F3729-TODAY()</f>
        <v/>
      </c>
      <c r="S3729" s="14">
        <f>IF(N3729="Sí","🟢 Pagado",IF(R3729&lt;0,"🔴 Vencido",IF(R3729&lt;=7,"🟡 Por vencer","")))</f>
        <v/>
      </c>
      <c r="T3729" s="88" t="n"/>
      <c r="U3729" s="89" t="n"/>
      <c r="V3729" s="89" t="n"/>
      <c r="W3729" s="89" t="n"/>
      <c r="X3729" s="87" t="n"/>
    </row>
    <row r="3730">
      <c r="A3730" s="13" t="n"/>
      <c r="B3730" s="14" t="n"/>
      <c r="C3730" s="14" t="n"/>
      <c r="D3730" s="14" t="n"/>
      <c r="E3730" s="13" t="n"/>
      <c r="F3730" s="13" t="n"/>
      <c r="G3730" s="14" t="n"/>
      <c r="H3730" s="15" t="n"/>
      <c r="I3730" s="15" t="n"/>
      <c r="J3730" s="40" t="n"/>
      <c r="K3730" s="15" t="n"/>
      <c r="L3730" s="15" t="n"/>
      <c r="M3730" s="15" t="n"/>
      <c r="N3730" s="14" t="n"/>
      <c r="O3730" s="13" t="n"/>
      <c r="P3730" s="14" t="n"/>
      <c r="Q3730" s="15">
        <f>IF(N3730="Sí",0,H3730)</f>
        <v/>
      </c>
      <c r="R3730" s="14">
        <f>F3730-TODAY()</f>
        <v/>
      </c>
      <c r="S3730" s="14">
        <f>IF(N3730="Sí","🟢 Pagado",IF(R3730&lt;0,"🔴 Vencido",IF(R3730&lt;=7,"🟡 Por vencer","")))</f>
        <v/>
      </c>
      <c r="T3730" s="88" t="n"/>
      <c r="U3730" s="89" t="n"/>
      <c r="V3730" s="89" t="n"/>
      <c r="W3730" s="89" t="n"/>
      <c r="X3730" s="87" t="n"/>
    </row>
    <row r="3731">
      <c r="A3731" s="13" t="n"/>
      <c r="B3731" s="14" t="n"/>
      <c r="C3731" s="14" t="n"/>
      <c r="D3731" s="14" t="n"/>
      <c r="E3731" s="13" t="n"/>
      <c r="F3731" s="13" t="n"/>
      <c r="G3731" s="14" t="n"/>
      <c r="H3731" s="15" t="n"/>
      <c r="I3731" s="15" t="n"/>
      <c r="J3731" s="40" t="n"/>
      <c r="K3731" s="15" t="n"/>
      <c r="L3731" s="15" t="n"/>
      <c r="M3731" s="15" t="n"/>
      <c r="N3731" s="14" t="n"/>
      <c r="O3731" s="13" t="n"/>
      <c r="P3731" s="14" t="n"/>
      <c r="Q3731" s="15">
        <f>IF(N3731="Sí",0,H3731)</f>
        <v/>
      </c>
      <c r="R3731" s="14">
        <f>F3731-TODAY()</f>
        <v/>
      </c>
      <c r="S3731" s="14">
        <f>IF(N3731="Sí","🟢 Pagado",IF(R3731&lt;0,"🔴 Vencido",IF(R3731&lt;=7,"🟡 Por vencer","")))</f>
        <v/>
      </c>
      <c r="T3731" s="88" t="n"/>
      <c r="U3731" s="89" t="n"/>
      <c r="V3731" s="89" t="n"/>
      <c r="W3731" s="89" t="n"/>
      <c r="X3731" s="87" t="n"/>
    </row>
    <row r="3732">
      <c r="A3732" s="13" t="n"/>
      <c r="B3732" s="14" t="n"/>
      <c r="C3732" s="14" t="n"/>
      <c r="D3732" s="14" t="n"/>
      <c r="E3732" s="13" t="n"/>
      <c r="F3732" s="13" t="n"/>
      <c r="G3732" s="14" t="n"/>
      <c r="H3732" s="15" t="n"/>
      <c r="I3732" s="15" t="n"/>
      <c r="J3732" s="40" t="n"/>
      <c r="K3732" s="15" t="n"/>
      <c r="L3732" s="15" t="n"/>
      <c r="M3732" s="15" t="n"/>
      <c r="N3732" s="14" t="n"/>
      <c r="O3732" s="13" t="n"/>
      <c r="P3732" s="14" t="n"/>
      <c r="Q3732" s="15">
        <f>IF(N3732="Sí",0,H3732)</f>
        <v/>
      </c>
      <c r="R3732" s="14">
        <f>F3732-TODAY()</f>
        <v/>
      </c>
      <c r="S3732" s="14">
        <f>IF(N3732="Sí","🟢 Pagado",IF(R3732&lt;0,"🔴 Vencido",IF(R3732&lt;=7,"🟡 Por vencer","")))</f>
        <v/>
      </c>
      <c r="T3732" s="88" t="n"/>
      <c r="U3732" s="89" t="n"/>
      <c r="V3732" s="89" t="n"/>
      <c r="W3732" s="89" t="n"/>
      <c r="X3732" s="87" t="n"/>
    </row>
    <row r="3733">
      <c r="A3733" s="13" t="n"/>
      <c r="B3733" s="14" t="n"/>
      <c r="C3733" s="14" t="n"/>
      <c r="D3733" s="14" t="n"/>
      <c r="E3733" s="13" t="n"/>
      <c r="F3733" s="13" t="n"/>
      <c r="G3733" s="14" t="n"/>
      <c r="H3733" s="15" t="n"/>
      <c r="I3733" s="15" t="n"/>
      <c r="J3733" s="40" t="n"/>
      <c r="K3733" s="15" t="n"/>
      <c r="L3733" s="15" t="n"/>
      <c r="M3733" s="15" t="n"/>
      <c r="N3733" s="14" t="n"/>
      <c r="O3733" s="13" t="n"/>
      <c r="P3733" s="14" t="n"/>
      <c r="Q3733" s="15">
        <f>IF(N3733="Sí",0,H3733)</f>
        <v/>
      </c>
      <c r="R3733" s="14">
        <f>F3733-TODAY()</f>
        <v/>
      </c>
      <c r="S3733" s="14">
        <f>IF(N3733="Sí","🟢 Pagado",IF(R3733&lt;0,"🔴 Vencido",IF(R3733&lt;=7,"🟡 Por vencer","")))</f>
        <v/>
      </c>
      <c r="T3733" s="88" t="n"/>
      <c r="U3733" s="89" t="n"/>
      <c r="V3733" s="89" t="n"/>
      <c r="W3733" s="89" t="n"/>
      <c r="X3733" s="87" t="n"/>
    </row>
    <row r="3734">
      <c r="A3734" s="13" t="n"/>
      <c r="B3734" s="14" t="n"/>
      <c r="C3734" s="14" t="n"/>
      <c r="D3734" s="14" t="n"/>
      <c r="E3734" s="13" t="n"/>
      <c r="F3734" s="13" t="n"/>
      <c r="G3734" s="14" t="n"/>
      <c r="H3734" s="15" t="n"/>
      <c r="I3734" s="15" t="n"/>
      <c r="J3734" s="40" t="n"/>
      <c r="K3734" s="15" t="n"/>
      <c r="L3734" s="15" t="n"/>
      <c r="M3734" s="15" t="n"/>
      <c r="N3734" s="14" t="n"/>
      <c r="O3734" s="13" t="n"/>
      <c r="P3734" s="14" t="n"/>
      <c r="Q3734" s="15">
        <f>IF(N3734="Sí",0,H3734)</f>
        <v/>
      </c>
      <c r="R3734" s="14">
        <f>F3734-TODAY()</f>
        <v/>
      </c>
      <c r="S3734" s="14">
        <f>IF(N3734="Sí","🟢 Pagado",IF(R3734&lt;0,"🔴 Vencido",IF(R3734&lt;=7,"🟡 Por vencer","")))</f>
        <v/>
      </c>
      <c r="T3734" s="88" t="n"/>
      <c r="U3734" s="89" t="n"/>
      <c r="V3734" s="89" t="n"/>
      <c r="W3734" s="89" t="n"/>
      <c r="X3734" s="87" t="n"/>
    </row>
    <row r="3735">
      <c r="A3735" s="13" t="n"/>
      <c r="B3735" s="14" t="n"/>
      <c r="C3735" s="14" t="n"/>
      <c r="D3735" s="14" t="n"/>
      <c r="E3735" s="13" t="n"/>
      <c r="F3735" s="13" t="n"/>
      <c r="G3735" s="14" t="n"/>
      <c r="H3735" s="15" t="n"/>
      <c r="I3735" s="15" t="n"/>
      <c r="J3735" s="40" t="n"/>
      <c r="K3735" s="15" t="n"/>
      <c r="L3735" s="15" t="n"/>
      <c r="M3735" s="15" t="n"/>
      <c r="N3735" s="14" t="n"/>
      <c r="O3735" s="13" t="n"/>
      <c r="P3735" s="14" t="n"/>
      <c r="Q3735" s="15">
        <f>IF(N3735="Sí",0,H3735)</f>
        <v/>
      </c>
      <c r="R3735" s="14">
        <f>F3735-TODAY()</f>
        <v/>
      </c>
      <c r="S3735" s="14">
        <f>IF(N3735="Sí","🟢 Pagado",IF(R3735&lt;0,"🔴 Vencido",IF(R3735&lt;=7,"🟡 Por vencer","")))</f>
        <v/>
      </c>
      <c r="T3735" s="88" t="n"/>
      <c r="U3735" s="89" t="n"/>
      <c r="V3735" s="89" t="n"/>
      <c r="W3735" s="89" t="n"/>
      <c r="X3735" s="87" t="n"/>
    </row>
    <row r="3736">
      <c r="A3736" s="13" t="n"/>
      <c r="B3736" s="14" t="n"/>
      <c r="C3736" s="14" t="n"/>
      <c r="D3736" s="14" t="n"/>
      <c r="E3736" s="13" t="n"/>
      <c r="F3736" s="13" t="n"/>
      <c r="G3736" s="14" t="n"/>
      <c r="H3736" s="15" t="n"/>
      <c r="I3736" s="15" t="n"/>
      <c r="J3736" s="40" t="n"/>
      <c r="K3736" s="15" t="n"/>
      <c r="L3736" s="15" t="n"/>
      <c r="M3736" s="15" t="n"/>
      <c r="N3736" s="14" t="n"/>
      <c r="O3736" s="13" t="n"/>
      <c r="P3736" s="14" t="n"/>
      <c r="Q3736" s="15">
        <f>IF(N3736="Sí",0,H3736)</f>
        <v/>
      </c>
      <c r="R3736" s="14">
        <f>F3736-TODAY()</f>
        <v/>
      </c>
      <c r="S3736" s="14">
        <f>IF(N3736="Sí","🟢 Pagado",IF(R3736&lt;0,"🔴 Vencido",IF(R3736&lt;=7,"🟡 Por vencer","")))</f>
        <v/>
      </c>
      <c r="T3736" s="88" t="n"/>
      <c r="U3736" s="89" t="n"/>
      <c r="V3736" s="89" t="n"/>
      <c r="W3736" s="89" t="n"/>
      <c r="X3736" s="87" t="n"/>
    </row>
    <row r="3737">
      <c r="A3737" s="13" t="n"/>
      <c r="B3737" s="14" t="n"/>
      <c r="C3737" s="14" t="n"/>
      <c r="D3737" s="14" t="n"/>
      <c r="E3737" s="13" t="n"/>
      <c r="F3737" s="13" t="n"/>
      <c r="G3737" s="14" t="n"/>
      <c r="H3737" s="15" t="n"/>
      <c r="I3737" s="15" t="n"/>
      <c r="J3737" s="40" t="n"/>
      <c r="K3737" s="15" t="n"/>
      <c r="L3737" s="15" t="n"/>
      <c r="M3737" s="15" t="n"/>
      <c r="N3737" s="14" t="n"/>
      <c r="O3737" s="13" t="n"/>
      <c r="P3737" s="14" t="n"/>
      <c r="Q3737" s="15">
        <f>IF(N3737="Sí",0,H3737)</f>
        <v/>
      </c>
      <c r="R3737" s="14">
        <f>F3737-TODAY()</f>
        <v/>
      </c>
      <c r="S3737" s="14">
        <f>IF(N3737="Sí","🟢 Pagado",IF(R3737&lt;0,"🔴 Vencido",IF(R3737&lt;=7,"🟡 Por vencer","")))</f>
        <v/>
      </c>
      <c r="T3737" s="88" t="n"/>
      <c r="U3737" s="89" t="n"/>
      <c r="V3737" s="89" t="n"/>
      <c r="W3737" s="89" t="n"/>
      <c r="X3737" s="87" t="n"/>
    </row>
    <row r="3738">
      <c r="A3738" s="13" t="n"/>
      <c r="B3738" s="14" t="n"/>
      <c r="C3738" s="14" t="n"/>
      <c r="D3738" s="14" t="n"/>
      <c r="E3738" s="13" t="n"/>
      <c r="F3738" s="13" t="n"/>
      <c r="G3738" s="14" t="n"/>
      <c r="H3738" s="15" t="n"/>
      <c r="I3738" s="15" t="n"/>
      <c r="J3738" s="40" t="n"/>
      <c r="K3738" s="15" t="n"/>
      <c r="L3738" s="15" t="n"/>
      <c r="M3738" s="15" t="n"/>
      <c r="N3738" s="14" t="n"/>
      <c r="O3738" s="13" t="n"/>
      <c r="P3738" s="14" t="n"/>
      <c r="Q3738" s="15">
        <f>IF(N3738="Sí",0,H3738)</f>
        <v/>
      </c>
      <c r="R3738" s="14">
        <f>F3738-TODAY()</f>
        <v/>
      </c>
      <c r="S3738" s="14">
        <f>IF(N3738="Sí","🟢 Pagado",IF(R3738&lt;0,"🔴 Vencido",IF(R3738&lt;=7,"🟡 Por vencer","")))</f>
        <v/>
      </c>
      <c r="T3738" s="88" t="n"/>
      <c r="U3738" s="89" t="n"/>
      <c r="V3738" s="89" t="n"/>
      <c r="W3738" s="89" t="n"/>
      <c r="X3738" s="87" t="n"/>
    </row>
    <row r="3739">
      <c r="A3739" s="13" t="n"/>
      <c r="B3739" s="14" t="n"/>
      <c r="C3739" s="14" t="n"/>
      <c r="D3739" s="14" t="n"/>
      <c r="E3739" s="13" t="n"/>
      <c r="F3739" s="13" t="n"/>
      <c r="G3739" s="14" t="n"/>
      <c r="H3739" s="15" t="n"/>
      <c r="I3739" s="15" t="n"/>
      <c r="J3739" s="40" t="n"/>
      <c r="K3739" s="15" t="n"/>
      <c r="L3739" s="15" t="n"/>
      <c r="M3739" s="15" t="n"/>
      <c r="N3739" s="14" t="n"/>
      <c r="O3739" s="13" t="n"/>
      <c r="P3739" s="14" t="n"/>
      <c r="Q3739" s="15">
        <f>IF(N3739="Sí",0,H3739)</f>
        <v/>
      </c>
      <c r="R3739" s="14">
        <f>F3739-TODAY()</f>
        <v/>
      </c>
      <c r="S3739" s="14">
        <f>IF(N3739="Sí","🟢 Pagado",IF(R3739&lt;0,"🔴 Vencido",IF(R3739&lt;=7,"🟡 Por vencer","")))</f>
        <v/>
      </c>
      <c r="T3739" s="88" t="n"/>
      <c r="U3739" s="89" t="n"/>
      <c r="V3739" s="89" t="n"/>
      <c r="W3739" s="89" t="n"/>
      <c r="X3739" s="87" t="n"/>
    </row>
    <row r="3740">
      <c r="A3740" s="13" t="n"/>
      <c r="B3740" s="14" t="n"/>
      <c r="C3740" s="14" t="n"/>
      <c r="D3740" s="14" t="n"/>
      <c r="E3740" s="13" t="n"/>
      <c r="F3740" s="13" t="n"/>
      <c r="G3740" s="14" t="n"/>
      <c r="H3740" s="15" t="n"/>
      <c r="I3740" s="15" t="n"/>
      <c r="J3740" s="40" t="n"/>
      <c r="K3740" s="15" t="n"/>
      <c r="L3740" s="15" t="n"/>
      <c r="M3740" s="15" t="n"/>
      <c r="N3740" s="14" t="n"/>
      <c r="O3740" s="13" t="n"/>
      <c r="P3740" s="14" t="n"/>
      <c r="Q3740" s="15">
        <f>IF(N3740="Sí",0,H3740)</f>
        <v/>
      </c>
      <c r="R3740" s="14">
        <f>F3740-TODAY()</f>
        <v/>
      </c>
      <c r="S3740" s="14">
        <f>IF(N3740="Sí","🟢 Pagado",IF(R3740&lt;0,"🔴 Vencido",IF(R3740&lt;=7,"🟡 Por vencer","")))</f>
        <v/>
      </c>
      <c r="T3740" s="88" t="n"/>
      <c r="U3740" s="89" t="n"/>
      <c r="V3740" s="89" t="n"/>
      <c r="W3740" s="89" t="n"/>
      <c r="X3740" s="87" t="n"/>
    </row>
    <row r="3741">
      <c r="A3741" s="13" t="n"/>
      <c r="B3741" s="14" t="n"/>
      <c r="C3741" s="14" t="n"/>
      <c r="D3741" s="14" t="n"/>
      <c r="E3741" s="13" t="n"/>
      <c r="F3741" s="13" t="n"/>
      <c r="G3741" s="14" t="n"/>
      <c r="H3741" s="15" t="n"/>
      <c r="I3741" s="15" t="n"/>
      <c r="J3741" s="40" t="n"/>
      <c r="K3741" s="15" t="n"/>
      <c r="L3741" s="15" t="n"/>
      <c r="M3741" s="15" t="n"/>
      <c r="N3741" s="14" t="n"/>
      <c r="O3741" s="13" t="n"/>
      <c r="P3741" s="14" t="n"/>
      <c r="Q3741" s="15">
        <f>IF(N3741="Sí",0,H3741)</f>
        <v/>
      </c>
      <c r="R3741" s="14">
        <f>F3741-TODAY()</f>
        <v/>
      </c>
      <c r="S3741" s="14">
        <f>IF(N3741="Sí","🟢 Pagado",IF(R3741&lt;0,"🔴 Vencido",IF(R3741&lt;=7,"🟡 Por vencer","")))</f>
        <v/>
      </c>
      <c r="T3741" s="88" t="n"/>
      <c r="U3741" s="89" t="n"/>
      <c r="V3741" s="89" t="n"/>
      <c r="W3741" s="89" t="n"/>
      <c r="X3741" s="87" t="n"/>
    </row>
    <row r="3742">
      <c r="A3742" s="13" t="n"/>
      <c r="B3742" s="14" t="n"/>
      <c r="C3742" s="14" t="n"/>
      <c r="D3742" s="14" t="n"/>
      <c r="E3742" s="13" t="n"/>
      <c r="F3742" s="13" t="n"/>
      <c r="G3742" s="14" t="n"/>
      <c r="H3742" s="15" t="n"/>
      <c r="I3742" s="15" t="n"/>
      <c r="J3742" s="40" t="n"/>
      <c r="K3742" s="15" t="n"/>
      <c r="L3742" s="15" t="n"/>
      <c r="M3742" s="15" t="n"/>
      <c r="N3742" s="14" t="n"/>
      <c r="O3742" s="13" t="n"/>
      <c r="P3742" s="14" t="n"/>
      <c r="Q3742" s="15">
        <f>IF(N3742="Sí",0,H3742)</f>
        <v/>
      </c>
      <c r="R3742" s="14">
        <f>F3742-TODAY()</f>
        <v/>
      </c>
      <c r="S3742" s="14">
        <f>IF(N3742="Sí","🟢 Pagado",IF(R3742&lt;0,"🔴 Vencido",IF(R3742&lt;=7,"🟡 Por vencer","")))</f>
        <v/>
      </c>
      <c r="T3742" s="88" t="n"/>
      <c r="U3742" s="89" t="n"/>
      <c r="V3742" s="89" t="n"/>
      <c r="W3742" s="89" t="n"/>
      <c r="X3742" s="87" t="n"/>
    </row>
    <row r="3743">
      <c r="A3743" s="13" t="n"/>
      <c r="B3743" s="14" t="n"/>
      <c r="C3743" s="14" t="n"/>
      <c r="D3743" s="14" t="n"/>
      <c r="E3743" s="13" t="n"/>
      <c r="F3743" s="13" t="n"/>
      <c r="G3743" s="14" t="n"/>
      <c r="H3743" s="15" t="n"/>
      <c r="I3743" s="15" t="n"/>
      <c r="J3743" s="40" t="n"/>
      <c r="K3743" s="15" t="n"/>
      <c r="L3743" s="15" t="n"/>
      <c r="M3743" s="15" t="n"/>
      <c r="N3743" s="14" t="n"/>
      <c r="O3743" s="13" t="n"/>
      <c r="P3743" s="14" t="n"/>
      <c r="Q3743" s="15">
        <f>IF(N3743="Sí",0,H3743)</f>
        <v/>
      </c>
      <c r="R3743" s="14">
        <f>F3743-TODAY()</f>
        <v/>
      </c>
      <c r="S3743" s="14">
        <f>IF(N3743="Sí","🟢 Pagado",IF(R3743&lt;0,"🔴 Vencido",IF(R3743&lt;=7,"🟡 Por vencer","")))</f>
        <v/>
      </c>
      <c r="T3743" s="88" t="n"/>
      <c r="U3743" s="89" t="n"/>
      <c r="V3743" s="89" t="n"/>
      <c r="W3743" s="89" t="n"/>
      <c r="X3743" s="87" t="n"/>
    </row>
    <row r="3744">
      <c r="A3744" s="13" t="n"/>
      <c r="B3744" s="14" t="n"/>
      <c r="C3744" s="14" t="n"/>
      <c r="D3744" s="14" t="n"/>
      <c r="E3744" s="13" t="n"/>
      <c r="F3744" s="13" t="n"/>
      <c r="G3744" s="14" t="n"/>
      <c r="H3744" s="15" t="n"/>
      <c r="I3744" s="15" t="n"/>
      <c r="J3744" s="40" t="n"/>
      <c r="K3744" s="15" t="n"/>
      <c r="L3744" s="15" t="n"/>
      <c r="M3744" s="15" t="n"/>
      <c r="N3744" s="14" t="n"/>
      <c r="O3744" s="13" t="n"/>
      <c r="P3744" s="14" t="n"/>
      <c r="Q3744" s="15">
        <f>IF(N3744="Sí",0,H3744)</f>
        <v/>
      </c>
      <c r="R3744" s="14">
        <f>F3744-TODAY()</f>
        <v/>
      </c>
      <c r="S3744" s="14">
        <f>IF(N3744="Sí","🟢 Pagado",IF(R3744&lt;0,"🔴 Vencido",IF(R3744&lt;=7,"🟡 Por vencer","")))</f>
        <v/>
      </c>
      <c r="T3744" s="88" t="n"/>
      <c r="U3744" s="89" t="n"/>
      <c r="V3744" s="89" t="n"/>
      <c r="W3744" s="89" t="n"/>
      <c r="X3744" s="87" t="n"/>
    </row>
    <row r="3745">
      <c r="A3745" s="13" t="n"/>
      <c r="B3745" s="14" t="n"/>
      <c r="C3745" s="14" t="n"/>
      <c r="D3745" s="14" t="n"/>
      <c r="E3745" s="13" t="n"/>
      <c r="F3745" s="13" t="n"/>
      <c r="G3745" s="14" t="n"/>
      <c r="H3745" s="15" t="n"/>
      <c r="I3745" s="15" t="n"/>
      <c r="J3745" s="40" t="n"/>
      <c r="K3745" s="15" t="n"/>
      <c r="L3745" s="15" t="n"/>
      <c r="M3745" s="15" t="n"/>
      <c r="N3745" s="14" t="n"/>
      <c r="O3745" s="13" t="n"/>
      <c r="P3745" s="14" t="n"/>
      <c r="Q3745" s="15">
        <f>IF(N3745="Sí",0,H3745)</f>
        <v/>
      </c>
      <c r="R3745" s="14">
        <f>F3745-TODAY()</f>
        <v/>
      </c>
      <c r="S3745" s="14">
        <f>IF(N3745="Sí","🟢 Pagado",IF(R3745&lt;0,"🔴 Vencido",IF(R3745&lt;=7,"🟡 Por vencer","")))</f>
        <v/>
      </c>
      <c r="T3745" s="88" t="n"/>
      <c r="U3745" s="89" t="n"/>
      <c r="V3745" s="89" t="n"/>
      <c r="W3745" s="89" t="n"/>
      <c r="X3745" s="87" t="n"/>
    </row>
    <row r="3746">
      <c r="A3746" s="13" t="n"/>
      <c r="B3746" s="14" t="n"/>
      <c r="C3746" s="14" t="n"/>
      <c r="D3746" s="14" t="n"/>
      <c r="E3746" s="13" t="n"/>
      <c r="F3746" s="13" t="n"/>
      <c r="G3746" s="14" t="n"/>
      <c r="H3746" s="15" t="n"/>
      <c r="I3746" s="15" t="n"/>
      <c r="J3746" s="40" t="n"/>
      <c r="K3746" s="15" t="n"/>
      <c r="L3746" s="15" t="n"/>
      <c r="M3746" s="15" t="n"/>
      <c r="N3746" s="14" t="n"/>
      <c r="O3746" s="13" t="n"/>
      <c r="P3746" s="14" t="n"/>
      <c r="Q3746" s="15">
        <f>IF(N3746="Sí",0,H3746)</f>
        <v/>
      </c>
      <c r="R3746" s="14">
        <f>F3746-TODAY()</f>
        <v/>
      </c>
      <c r="S3746" s="14">
        <f>IF(N3746="Sí","🟢 Pagado",IF(R3746&lt;0,"🔴 Vencido",IF(R3746&lt;=7,"🟡 Por vencer","")))</f>
        <v/>
      </c>
      <c r="T3746" s="88" t="n"/>
      <c r="U3746" s="89" t="n"/>
      <c r="V3746" s="89" t="n"/>
      <c r="W3746" s="89" t="n"/>
      <c r="X3746" s="87" t="n"/>
    </row>
    <row r="3747">
      <c r="A3747" s="13" t="n"/>
      <c r="B3747" s="14" t="n"/>
      <c r="C3747" s="14" t="n"/>
      <c r="D3747" s="14" t="n"/>
      <c r="E3747" s="13" t="n"/>
      <c r="F3747" s="13" t="n"/>
      <c r="G3747" s="14" t="n"/>
      <c r="H3747" s="15" t="n"/>
      <c r="I3747" s="15" t="n"/>
      <c r="J3747" s="40" t="n"/>
      <c r="K3747" s="15" t="n"/>
      <c r="L3747" s="15" t="n"/>
      <c r="M3747" s="15" t="n"/>
      <c r="N3747" s="14" t="n"/>
      <c r="O3747" s="13" t="n"/>
      <c r="P3747" s="14" t="n"/>
      <c r="Q3747" s="15">
        <f>IF(N3747="Sí",0,H3747)</f>
        <v/>
      </c>
      <c r="R3747" s="14">
        <f>F3747-TODAY()</f>
        <v/>
      </c>
      <c r="S3747" s="14">
        <f>IF(N3747="Sí","🟢 Pagado",IF(R3747&lt;0,"🔴 Vencido",IF(R3747&lt;=7,"🟡 Por vencer","")))</f>
        <v/>
      </c>
      <c r="T3747" s="88" t="n"/>
      <c r="U3747" s="89" t="n"/>
      <c r="V3747" s="89" t="n"/>
      <c r="W3747" s="89" t="n"/>
      <c r="X3747" s="87" t="n"/>
    </row>
    <row r="3748">
      <c r="A3748" s="13" t="n"/>
      <c r="B3748" s="14" t="n"/>
      <c r="C3748" s="14" t="n"/>
      <c r="D3748" s="14" t="n"/>
      <c r="E3748" s="13" t="n"/>
      <c r="F3748" s="13" t="n"/>
      <c r="G3748" s="14" t="n"/>
      <c r="H3748" s="15" t="n"/>
      <c r="I3748" s="15" t="n"/>
      <c r="J3748" s="40" t="n"/>
      <c r="K3748" s="15" t="n"/>
      <c r="L3748" s="15" t="n"/>
      <c r="M3748" s="15" t="n"/>
      <c r="N3748" s="14" t="n"/>
      <c r="O3748" s="13" t="n"/>
      <c r="P3748" s="14" t="n"/>
      <c r="Q3748" s="15">
        <f>IF(N3748="Sí",0,H3748)</f>
        <v/>
      </c>
      <c r="R3748" s="14">
        <f>F3748-TODAY()</f>
        <v/>
      </c>
      <c r="S3748" s="14">
        <f>IF(N3748="Sí","🟢 Pagado",IF(R3748&lt;0,"🔴 Vencido",IF(R3748&lt;=7,"🟡 Por vencer","")))</f>
        <v/>
      </c>
      <c r="T3748" s="88" t="n"/>
      <c r="U3748" s="89" t="n"/>
      <c r="V3748" s="89" t="n"/>
      <c r="W3748" s="89" t="n"/>
      <c r="X3748" s="87" t="n"/>
    </row>
    <row r="3749">
      <c r="A3749" s="13" t="n"/>
      <c r="B3749" s="14" t="n"/>
      <c r="C3749" s="14" t="n"/>
      <c r="D3749" s="14" t="n"/>
      <c r="E3749" s="13" t="n"/>
      <c r="F3749" s="13" t="n"/>
      <c r="G3749" s="14" t="n"/>
      <c r="H3749" s="15" t="n"/>
      <c r="I3749" s="15" t="n"/>
      <c r="J3749" s="40" t="n"/>
      <c r="K3749" s="15" t="n"/>
      <c r="L3749" s="15" t="n"/>
      <c r="M3749" s="15" t="n"/>
      <c r="N3749" s="14" t="n"/>
      <c r="O3749" s="13" t="n"/>
      <c r="P3749" s="14" t="n"/>
      <c r="Q3749" s="15">
        <f>IF(N3749="Sí",0,H3749)</f>
        <v/>
      </c>
      <c r="R3749" s="14">
        <f>F3749-TODAY()</f>
        <v/>
      </c>
      <c r="S3749" s="14">
        <f>IF(N3749="Sí","🟢 Pagado",IF(R3749&lt;0,"🔴 Vencido",IF(R3749&lt;=7,"🟡 Por vencer","")))</f>
        <v/>
      </c>
      <c r="T3749" s="88" t="n"/>
      <c r="U3749" s="89" t="n"/>
      <c r="V3749" s="89" t="n"/>
      <c r="W3749" s="89" t="n"/>
      <c r="X3749" s="87" t="n"/>
    </row>
    <row r="3750">
      <c r="A3750" s="13" t="n"/>
      <c r="B3750" s="14" t="n"/>
      <c r="C3750" s="14" t="n"/>
      <c r="D3750" s="14" t="n"/>
      <c r="E3750" s="13" t="n"/>
      <c r="F3750" s="13" t="n"/>
      <c r="G3750" s="14" t="n"/>
      <c r="H3750" s="15" t="n"/>
      <c r="I3750" s="15" t="n"/>
      <c r="J3750" s="40" t="n"/>
      <c r="K3750" s="15" t="n"/>
      <c r="L3750" s="15" t="n"/>
      <c r="M3750" s="15" t="n"/>
      <c r="N3750" s="14" t="n"/>
      <c r="O3750" s="13" t="n"/>
      <c r="P3750" s="14" t="n"/>
      <c r="Q3750" s="15">
        <f>IF(N3750="Sí",0,H3750)</f>
        <v/>
      </c>
      <c r="R3750" s="14">
        <f>F3750-TODAY()</f>
        <v/>
      </c>
      <c r="S3750" s="14">
        <f>IF(N3750="Sí","🟢 Pagado",IF(R3750&lt;0,"🔴 Vencido",IF(R3750&lt;=7,"🟡 Por vencer","")))</f>
        <v/>
      </c>
      <c r="T3750" s="88" t="n"/>
      <c r="U3750" s="89" t="n"/>
      <c r="V3750" s="89" t="n"/>
      <c r="W3750" s="89" t="n"/>
      <c r="X3750" s="87" t="n"/>
    </row>
    <row r="3751">
      <c r="A3751" s="13" t="n"/>
      <c r="B3751" s="14" t="n"/>
      <c r="C3751" s="14" t="n"/>
      <c r="D3751" s="14" t="n"/>
      <c r="E3751" s="13" t="n"/>
      <c r="F3751" s="13" t="n"/>
      <c r="G3751" s="14" t="n"/>
      <c r="H3751" s="15" t="n"/>
      <c r="I3751" s="15" t="n"/>
      <c r="J3751" s="40" t="n"/>
      <c r="K3751" s="15" t="n"/>
      <c r="L3751" s="15" t="n"/>
      <c r="M3751" s="15" t="n"/>
      <c r="N3751" s="14" t="n"/>
      <c r="O3751" s="13" t="n"/>
      <c r="P3751" s="14" t="n"/>
      <c r="Q3751" s="15">
        <f>IF(N3751="Sí",0,H3751)</f>
        <v/>
      </c>
      <c r="R3751" s="14">
        <f>F3751-TODAY()</f>
        <v/>
      </c>
      <c r="S3751" s="14">
        <f>IF(N3751="Sí","🟢 Pagado",IF(R3751&lt;0,"🔴 Vencido",IF(R3751&lt;=7,"🟡 Por vencer","")))</f>
        <v/>
      </c>
      <c r="T3751" s="88" t="n"/>
      <c r="U3751" s="89" t="n"/>
      <c r="V3751" s="89" t="n"/>
      <c r="W3751" s="89" t="n"/>
      <c r="X3751" s="87" t="n"/>
    </row>
    <row r="3752">
      <c r="A3752" s="13" t="n"/>
      <c r="B3752" s="14" t="n"/>
      <c r="C3752" s="14" t="n"/>
      <c r="D3752" s="14" t="n"/>
      <c r="E3752" s="13" t="n"/>
      <c r="F3752" s="13" t="n"/>
      <c r="G3752" s="14" t="n"/>
      <c r="H3752" s="15" t="n"/>
      <c r="I3752" s="15" t="n"/>
      <c r="J3752" s="40" t="n"/>
      <c r="K3752" s="15" t="n"/>
      <c r="L3752" s="15" t="n"/>
      <c r="M3752" s="15" t="n"/>
      <c r="N3752" s="14" t="n"/>
      <c r="O3752" s="13" t="n"/>
      <c r="P3752" s="14" t="n"/>
      <c r="Q3752" s="15">
        <f>IF(N3752="Sí",0,H3752)</f>
        <v/>
      </c>
      <c r="R3752" s="14">
        <f>F3752-TODAY()</f>
        <v/>
      </c>
      <c r="S3752" s="14">
        <f>IF(N3752="Sí","🟢 Pagado",IF(R3752&lt;0,"🔴 Vencido",IF(R3752&lt;=7,"🟡 Por vencer","")))</f>
        <v/>
      </c>
      <c r="T3752" s="88" t="n"/>
      <c r="U3752" s="89" t="n"/>
      <c r="V3752" s="89" t="n"/>
      <c r="W3752" s="89" t="n"/>
      <c r="X3752" s="87" t="n"/>
    </row>
    <row r="3753">
      <c r="A3753" s="13" t="n"/>
      <c r="B3753" s="14" t="n"/>
      <c r="C3753" s="14" t="n"/>
      <c r="D3753" s="14" t="n"/>
      <c r="E3753" s="13" t="n"/>
      <c r="F3753" s="13" t="n"/>
      <c r="G3753" s="14" t="n"/>
      <c r="H3753" s="15" t="n"/>
      <c r="I3753" s="15" t="n"/>
      <c r="J3753" s="40" t="n"/>
      <c r="K3753" s="15" t="n"/>
      <c r="L3753" s="15" t="n"/>
      <c r="M3753" s="15" t="n"/>
      <c r="N3753" s="14" t="n"/>
      <c r="O3753" s="13" t="n"/>
      <c r="P3753" s="14" t="n"/>
      <c r="Q3753" s="15">
        <f>IF(N3753="Sí",0,H3753)</f>
        <v/>
      </c>
      <c r="R3753" s="14">
        <f>F3753-TODAY()</f>
        <v/>
      </c>
      <c r="S3753" s="14">
        <f>IF(N3753="Sí","🟢 Pagado",IF(R3753&lt;0,"🔴 Vencido",IF(R3753&lt;=7,"🟡 Por vencer","")))</f>
        <v/>
      </c>
      <c r="T3753" s="88" t="n"/>
      <c r="U3753" s="89" t="n"/>
      <c r="V3753" s="89" t="n"/>
      <c r="W3753" s="89" t="n"/>
      <c r="X3753" s="87" t="n"/>
    </row>
    <row r="3754">
      <c r="A3754" s="13" t="n"/>
      <c r="B3754" s="14" t="n"/>
      <c r="C3754" s="14" t="n"/>
      <c r="D3754" s="14" t="n"/>
      <c r="E3754" s="13" t="n"/>
      <c r="F3754" s="13" t="n"/>
      <c r="G3754" s="14" t="n"/>
      <c r="H3754" s="15" t="n"/>
      <c r="I3754" s="15" t="n"/>
      <c r="J3754" s="40" t="n"/>
      <c r="K3754" s="15" t="n"/>
      <c r="L3754" s="15" t="n"/>
      <c r="M3754" s="15" t="n"/>
      <c r="N3754" s="14" t="n"/>
      <c r="O3754" s="13" t="n"/>
      <c r="P3754" s="14" t="n"/>
      <c r="Q3754" s="15">
        <f>IF(N3754="Sí",0,H3754)</f>
        <v/>
      </c>
      <c r="R3754" s="14">
        <f>F3754-TODAY()</f>
        <v/>
      </c>
      <c r="S3754" s="14">
        <f>IF(N3754="Sí","🟢 Pagado",IF(R3754&lt;0,"🔴 Vencido",IF(R3754&lt;=7,"🟡 Por vencer","")))</f>
        <v/>
      </c>
      <c r="T3754" s="88" t="n"/>
      <c r="U3754" s="89" t="n"/>
      <c r="V3754" s="89" t="n"/>
      <c r="W3754" s="89" t="n"/>
      <c r="X3754" s="87" t="n"/>
    </row>
    <row r="3755">
      <c r="A3755" s="13" t="n"/>
      <c r="B3755" s="14" t="n"/>
      <c r="C3755" s="14" t="n"/>
      <c r="D3755" s="14" t="n"/>
      <c r="E3755" s="13" t="n"/>
      <c r="F3755" s="13" t="n"/>
      <c r="G3755" s="14" t="n"/>
      <c r="H3755" s="15" t="n"/>
      <c r="I3755" s="15" t="n"/>
      <c r="J3755" s="40" t="n"/>
      <c r="K3755" s="15" t="n"/>
      <c r="L3755" s="15" t="n"/>
      <c r="M3755" s="15" t="n"/>
      <c r="N3755" s="14" t="n"/>
      <c r="O3755" s="13" t="n"/>
      <c r="P3755" s="14" t="n"/>
      <c r="Q3755" s="15">
        <f>IF(N3755="Sí",0,H3755)</f>
        <v/>
      </c>
      <c r="R3755" s="14">
        <f>F3755-TODAY()</f>
        <v/>
      </c>
      <c r="S3755" s="14">
        <f>IF(N3755="Sí","🟢 Pagado",IF(R3755&lt;0,"🔴 Vencido",IF(R3755&lt;=7,"🟡 Por vencer","")))</f>
        <v/>
      </c>
      <c r="T3755" s="88" t="n"/>
      <c r="U3755" s="89" t="n"/>
      <c r="V3755" s="89" t="n"/>
      <c r="W3755" s="89" t="n"/>
      <c r="X3755" s="87" t="n"/>
    </row>
    <row r="3756">
      <c r="A3756" s="13" t="n"/>
      <c r="B3756" s="14" t="n"/>
      <c r="C3756" s="14" t="n"/>
      <c r="D3756" s="14" t="n"/>
      <c r="E3756" s="13" t="n"/>
      <c r="F3756" s="13" t="n"/>
      <c r="G3756" s="14" t="n"/>
      <c r="H3756" s="15" t="n"/>
      <c r="I3756" s="15" t="n"/>
      <c r="J3756" s="40" t="n"/>
      <c r="K3756" s="15" t="n"/>
      <c r="L3756" s="15" t="n"/>
      <c r="M3756" s="15" t="n"/>
      <c r="N3756" s="14" t="n"/>
      <c r="O3756" s="13" t="n"/>
      <c r="P3756" s="14" t="n"/>
      <c r="Q3756" s="15">
        <f>IF(N3756="Sí",0,H3756)</f>
        <v/>
      </c>
      <c r="R3756" s="14">
        <f>F3756-TODAY()</f>
        <v/>
      </c>
      <c r="S3756" s="14">
        <f>IF(N3756="Sí","🟢 Pagado",IF(R3756&lt;0,"🔴 Vencido",IF(R3756&lt;=7,"🟡 Por vencer","")))</f>
        <v/>
      </c>
      <c r="T3756" s="88" t="n"/>
      <c r="U3756" s="89" t="n"/>
      <c r="V3756" s="89" t="n"/>
      <c r="W3756" s="89" t="n"/>
      <c r="X3756" s="87" t="n"/>
    </row>
    <row r="3757">
      <c r="A3757" s="13" t="n"/>
      <c r="B3757" s="14" t="n"/>
      <c r="C3757" s="14" t="n"/>
      <c r="D3757" s="14" t="n"/>
      <c r="E3757" s="13" t="n"/>
      <c r="F3757" s="13" t="n"/>
      <c r="G3757" s="14" t="n"/>
      <c r="H3757" s="15" t="n"/>
      <c r="I3757" s="15" t="n"/>
      <c r="J3757" s="40" t="n"/>
      <c r="K3757" s="15" t="n"/>
      <c r="L3757" s="15" t="n"/>
      <c r="M3757" s="15" t="n"/>
      <c r="N3757" s="14" t="n"/>
      <c r="O3757" s="13" t="n"/>
      <c r="P3757" s="14" t="n"/>
      <c r="Q3757" s="15">
        <f>IF(N3757="Sí",0,H3757)</f>
        <v/>
      </c>
      <c r="R3757" s="14">
        <f>F3757-TODAY()</f>
        <v/>
      </c>
      <c r="S3757" s="14">
        <f>IF(N3757="Sí","🟢 Pagado",IF(R3757&lt;0,"🔴 Vencido",IF(R3757&lt;=7,"🟡 Por vencer","")))</f>
        <v/>
      </c>
      <c r="T3757" s="88" t="n"/>
      <c r="U3757" s="89" t="n"/>
      <c r="V3757" s="89" t="n"/>
      <c r="W3757" s="89" t="n"/>
      <c r="X3757" s="87" t="n"/>
    </row>
    <row r="3758">
      <c r="A3758" s="13" t="n"/>
      <c r="B3758" s="14" t="n"/>
      <c r="C3758" s="14" t="n"/>
      <c r="D3758" s="14" t="n"/>
      <c r="E3758" s="13" t="n"/>
      <c r="F3758" s="13" t="n"/>
      <c r="G3758" s="14" t="n"/>
      <c r="H3758" s="15" t="n"/>
      <c r="I3758" s="15" t="n"/>
      <c r="J3758" s="40" t="n"/>
      <c r="K3758" s="15" t="n"/>
      <c r="L3758" s="15" t="n"/>
      <c r="M3758" s="15" t="n"/>
      <c r="N3758" s="14" t="n"/>
      <c r="O3758" s="13" t="n"/>
      <c r="P3758" s="14" t="n"/>
      <c r="Q3758" s="15">
        <f>IF(N3758="Sí",0,H3758)</f>
        <v/>
      </c>
      <c r="R3758" s="14">
        <f>F3758-TODAY()</f>
        <v/>
      </c>
      <c r="S3758" s="14">
        <f>IF(N3758="Sí","🟢 Pagado",IF(R3758&lt;0,"🔴 Vencido",IF(R3758&lt;=7,"🟡 Por vencer","")))</f>
        <v/>
      </c>
      <c r="T3758" s="88" t="n"/>
      <c r="U3758" s="89" t="n"/>
      <c r="V3758" s="89" t="n"/>
      <c r="W3758" s="89" t="n"/>
      <c r="X3758" s="87" t="n"/>
    </row>
    <row r="3759">
      <c r="A3759" s="13" t="n"/>
      <c r="B3759" s="14" t="n"/>
      <c r="C3759" s="14" t="n"/>
      <c r="D3759" s="14" t="n"/>
      <c r="E3759" s="13" t="n"/>
      <c r="F3759" s="13" t="n"/>
      <c r="G3759" s="14" t="n"/>
      <c r="H3759" s="15" t="n"/>
      <c r="I3759" s="15" t="n"/>
      <c r="J3759" s="40" t="n"/>
      <c r="K3759" s="15" t="n"/>
      <c r="L3759" s="15" t="n"/>
      <c r="M3759" s="15" t="n"/>
      <c r="N3759" s="14" t="n"/>
      <c r="O3759" s="13" t="n"/>
      <c r="P3759" s="14" t="n"/>
      <c r="Q3759" s="15">
        <f>IF(N3759="Sí",0,H3759)</f>
        <v/>
      </c>
      <c r="R3759" s="14">
        <f>F3759-TODAY()</f>
        <v/>
      </c>
      <c r="S3759" s="14">
        <f>IF(N3759="Sí","🟢 Pagado",IF(R3759&lt;0,"🔴 Vencido",IF(R3759&lt;=7,"🟡 Por vencer","")))</f>
        <v/>
      </c>
      <c r="T3759" s="88" t="n"/>
      <c r="U3759" s="89" t="n"/>
      <c r="V3759" s="89" t="n"/>
      <c r="W3759" s="89" t="n"/>
      <c r="X3759" s="87" t="n"/>
    </row>
    <row r="3760">
      <c r="A3760" s="13" t="n"/>
      <c r="B3760" s="14" t="n"/>
      <c r="C3760" s="14" t="n"/>
      <c r="D3760" s="14" t="n"/>
      <c r="E3760" s="13" t="n"/>
      <c r="F3760" s="13" t="n"/>
      <c r="G3760" s="14" t="n"/>
      <c r="H3760" s="15" t="n"/>
      <c r="I3760" s="15" t="n"/>
      <c r="J3760" s="40" t="n"/>
      <c r="K3760" s="15" t="n"/>
      <c r="L3760" s="15" t="n"/>
      <c r="M3760" s="15" t="n"/>
      <c r="N3760" s="14" t="n"/>
      <c r="O3760" s="13" t="n"/>
      <c r="P3760" s="14" t="n"/>
      <c r="Q3760" s="15">
        <f>IF(N3760="Sí",0,H3760)</f>
        <v/>
      </c>
      <c r="R3760" s="14">
        <f>F3760-TODAY()</f>
        <v/>
      </c>
      <c r="S3760" s="14">
        <f>IF(N3760="Sí","🟢 Pagado",IF(R3760&lt;0,"🔴 Vencido",IF(R3760&lt;=7,"🟡 Por vencer","")))</f>
        <v/>
      </c>
      <c r="T3760" s="88" t="n"/>
      <c r="U3760" s="89" t="n"/>
      <c r="V3760" s="89" t="n"/>
      <c r="W3760" s="89" t="n"/>
      <c r="X3760" s="87" t="n"/>
    </row>
    <row r="3761">
      <c r="A3761" s="13" t="n"/>
      <c r="B3761" s="14" t="n"/>
      <c r="C3761" s="14" t="n"/>
      <c r="D3761" s="14" t="n"/>
      <c r="E3761" s="13" t="n"/>
      <c r="F3761" s="13" t="n"/>
      <c r="G3761" s="14" t="n"/>
      <c r="H3761" s="15" t="n"/>
      <c r="I3761" s="15" t="n"/>
      <c r="J3761" s="40" t="n"/>
      <c r="K3761" s="15" t="n"/>
      <c r="L3761" s="15" t="n"/>
      <c r="M3761" s="15" t="n"/>
      <c r="N3761" s="14" t="n"/>
      <c r="O3761" s="13" t="n"/>
      <c r="P3761" s="14" t="n"/>
      <c r="Q3761" s="15">
        <f>IF(N3761="Sí",0,H3761)</f>
        <v/>
      </c>
      <c r="R3761" s="14">
        <f>F3761-TODAY()</f>
        <v/>
      </c>
      <c r="S3761" s="14">
        <f>IF(N3761="Sí","🟢 Pagado",IF(R3761&lt;0,"🔴 Vencido",IF(R3761&lt;=7,"🟡 Por vencer","")))</f>
        <v/>
      </c>
      <c r="T3761" s="88" t="n"/>
      <c r="U3761" s="89" t="n"/>
      <c r="V3761" s="89" t="n"/>
      <c r="W3761" s="89" t="n"/>
      <c r="X3761" s="87" t="n"/>
    </row>
    <row r="3762">
      <c r="A3762" s="13" t="n"/>
      <c r="B3762" s="14" t="n"/>
      <c r="C3762" s="14" t="n"/>
      <c r="D3762" s="14" t="n"/>
      <c r="E3762" s="13" t="n"/>
      <c r="F3762" s="13" t="n"/>
      <c r="G3762" s="14" t="n"/>
      <c r="H3762" s="15" t="n"/>
      <c r="I3762" s="15" t="n"/>
      <c r="J3762" s="40" t="n"/>
      <c r="K3762" s="15" t="n"/>
      <c r="L3762" s="15" t="n"/>
      <c r="M3762" s="15" t="n"/>
      <c r="N3762" s="14" t="n"/>
      <c r="O3762" s="13" t="n"/>
      <c r="P3762" s="14" t="n"/>
      <c r="Q3762" s="15">
        <f>IF(N3762="Sí",0,H3762)</f>
        <v/>
      </c>
      <c r="R3762" s="14">
        <f>F3762-TODAY()</f>
        <v/>
      </c>
      <c r="S3762" s="14">
        <f>IF(N3762="Sí","🟢 Pagado",IF(R3762&lt;0,"🔴 Vencido",IF(R3762&lt;=7,"🟡 Por vencer","")))</f>
        <v/>
      </c>
      <c r="T3762" s="88" t="n"/>
      <c r="U3762" s="89" t="n"/>
      <c r="V3762" s="89" t="n"/>
      <c r="W3762" s="89" t="n"/>
      <c r="X3762" s="87" t="n"/>
    </row>
    <row r="3763">
      <c r="A3763" s="13" t="n"/>
      <c r="B3763" s="14" t="n"/>
      <c r="C3763" s="14" t="n"/>
      <c r="D3763" s="14" t="n"/>
      <c r="E3763" s="13" t="n"/>
      <c r="F3763" s="13" t="n"/>
      <c r="G3763" s="14" t="n"/>
      <c r="H3763" s="15" t="n"/>
      <c r="I3763" s="15" t="n"/>
      <c r="J3763" s="40" t="n"/>
      <c r="K3763" s="15" t="n"/>
      <c r="L3763" s="15" t="n"/>
      <c r="M3763" s="15" t="n"/>
      <c r="N3763" s="14" t="n"/>
      <c r="O3763" s="13" t="n"/>
      <c r="P3763" s="14" t="n"/>
      <c r="Q3763" s="15">
        <f>IF(N3763="Sí",0,H3763)</f>
        <v/>
      </c>
      <c r="R3763" s="14">
        <f>F3763-TODAY()</f>
        <v/>
      </c>
      <c r="S3763" s="14">
        <f>IF(N3763="Sí","🟢 Pagado",IF(R3763&lt;0,"🔴 Vencido",IF(R3763&lt;=7,"🟡 Por vencer","")))</f>
        <v/>
      </c>
      <c r="T3763" s="88" t="n"/>
      <c r="U3763" s="89" t="n"/>
      <c r="V3763" s="89" t="n"/>
      <c r="W3763" s="89" t="n"/>
      <c r="X3763" s="87" t="n"/>
    </row>
    <row r="3764">
      <c r="A3764" s="13" t="n"/>
      <c r="B3764" s="14" t="n"/>
      <c r="C3764" s="14" t="n"/>
      <c r="D3764" s="14" t="n"/>
      <c r="E3764" s="13" t="n"/>
      <c r="F3764" s="13" t="n"/>
      <c r="G3764" s="14" t="n"/>
      <c r="H3764" s="15" t="n"/>
      <c r="I3764" s="15" t="n"/>
      <c r="J3764" s="40" t="n"/>
      <c r="K3764" s="15" t="n"/>
      <c r="L3764" s="15" t="n"/>
      <c r="M3764" s="15" t="n"/>
      <c r="N3764" s="14" t="n"/>
      <c r="O3764" s="13" t="n"/>
      <c r="P3764" s="14" t="n"/>
      <c r="Q3764" s="15">
        <f>IF(N3764="Sí",0,H3764)</f>
        <v/>
      </c>
      <c r="R3764" s="14">
        <f>F3764-TODAY()</f>
        <v/>
      </c>
      <c r="S3764" s="14">
        <f>IF(N3764="Sí","🟢 Pagado",IF(R3764&lt;0,"🔴 Vencido",IF(R3764&lt;=7,"🟡 Por vencer","")))</f>
        <v/>
      </c>
      <c r="T3764" s="88" t="n"/>
      <c r="U3764" s="89" t="n"/>
      <c r="V3764" s="89" t="n"/>
      <c r="W3764" s="89" t="n"/>
      <c r="X3764" s="87" t="n"/>
    </row>
    <row r="3765">
      <c r="A3765" s="13" t="n"/>
      <c r="B3765" s="14" t="n"/>
      <c r="C3765" s="14" t="n"/>
      <c r="D3765" s="14" t="n"/>
      <c r="E3765" s="13" t="n"/>
      <c r="F3765" s="13" t="n"/>
      <c r="G3765" s="14" t="n"/>
      <c r="H3765" s="15" t="n"/>
      <c r="I3765" s="15" t="n"/>
      <c r="J3765" s="40" t="n"/>
      <c r="K3765" s="15" t="n"/>
      <c r="L3765" s="15" t="n"/>
      <c r="M3765" s="15" t="n"/>
      <c r="N3765" s="14" t="n"/>
      <c r="O3765" s="13" t="n"/>
      <c r="P3765" s="14" t="n"/>
      <c r="Q3765" s="15">
        <f>IF(N3765="Sí",0,H3765)</f>
        <v/>
      </c>
      <c r="R3765" s="14">
        <f>F3765-TODAY()</f>
        <v/>
      </c>
      <c r="S3765" s="14">
        <f>IF(N3765="Sí","🟢 Pagado",IF(R3765&lt;0,"🔴 Vencido",IF(R3765&lt;=7,"🟡 Por vencer","")))</f>
        <v/>
      </c>
      <c r="T3765" s="88" t="n"/>
      <c r="U3765" s="89" t="n"/>
      <c r="V3765" s="89" t="n"/>
      <c r="W3765" s="89" t="n"/>
      <c r="X3765" s="87" t="n"/>
    </row>
    <row r="3766">
      <c r="A3766" s="13" t="n"/>
      <c r="B3766" s="14" t="n"/>
      <c r="C3766" s="14" t="n"/>
      <c r="D3766" s="14" t="n"/>
      <c r="E3766" s="13" t="n"/>
      <c r="F3766" s="13" t="n"/>
      <c r="G3766" s="14" t="n"/>
      <c r="H3766" s="15" t="n"/>
      <c r="I3766" s="15" t="n"/>
      <c r="J3766" s="40" t="n"/>
      <c r="K3766" s="15" t="n"/>
      <c r="L3766" s="15" t="n"/>
      <c r="M3766" s="15" t="n"/>
      <c r="N3766" s="14" t="n"/>
      <c r="O3766" s="13" t="n"/>
      <c r="P3766" s="14" t="n"/>
      <c r="Q3766" s="15">
        <f>IF(N3766="Sí",0,H3766)</f>
        <v/>
      </c>
      <c r="R3766" s="14">
        <f>F3766-TODAY()</f>
        <v/>
      </c>
      <c r="S3766" s="14">
        <f>IF(N3766="Sí","🟢 Pagado",IF(R3766&lt;0,"🔴 Vencido",IF(R3766&lt;=7,"🟡 Por vencer","")))</f>
        <v/>
      </c>
      <c r="T3766" s="88" t="n"/>
      <c r="U3766" s="89" t="n"/>
      <c r="V3766" s="89" t="n"/>
      <c r="W3766" s="89" t="n"/>
      <c r="X3766" s="87" t="n"/>
    </row>
    <row r="3767">
      <c r="A3767" s="13" t="n"/>
      <c r="B3767" s="14" t="n"/>
      <c r="C3767" s="14" t="n"/>
      <c r="D3767" s="14" t="n"/>
      <c r="E3767" s="13" t="n"/>
      <c r="F3767" s="13" t="n"/>
      <c r="G3767" s="14" t="n"/>
      <c r="H3767" s="15" t="n"/>
      <c r="I3767" s="15" t="n"/>
      <c r="J3767" s="40" t="n"/>
      <c r="K3767" s="15" t="n"/>
      <c r="L3767" s="15" t="n"/>
      <c r="M3767" s="15" t="n"/>
      <c r="N3767" s="14" t="n"/>
      <c r="O3767" s="13" t="n"/>
      <c r="P3767" s="14" t="n"/>
      <c r="Q3767" s="15">
        <f>IF(N3767="Sí",0,H3767)</f>
        <v/>
      </c>
      <c r="R3767" s="14">
        <f>F3767-TODAY()</f>
        <v/>
      </c>
      <c r="S3767" s="14">
        <f>IF(N3767="Sí","🟢 Pagado",IF(R3767&lt;0,"🔴 Vencido",IF(R3767&lt;=7,"🟡 Por vencer","")))</f>
        <v/>
      </c>
      <c r="T3767" s="88" t="n"/>
      <c r="U3767" s="89" t="n"/>
      <c r="V3767" s="89" t="n"/>
      <c r="W3767" s="89" t="n"/>
      <c r="X3767" s="87" t="n"/>
    </row>
    <row r="3768">
      <c r="A3768" s="13" t="n"/>
      <c r="B3768" s="14" t="n"/>
      <c r="C3768" s="14" t="n"/>
      <c r="D3768" s="14" t="n"/>
      <c r="E3768" s="13" t="n"/>
      <c r="F3768" s="13" t="n"/>
      <c r="G3768" s="14" t="n"/>
      <c r="H3768" s="15" t="n"/>
      <c r="I3768" s="15" t="n"/>
      <c r="J3768" s="40" t="n"/>
      <c r="K3768" s="15" t="n"/>
      <c r="L3768" s="15" t="n"/>
      <c r="M3768" s="15" t="n"/>
      <c r="N3768" s="14" t="n"/>
      <c r="O3768" s="13" t="n"/>
      <c r="P3768" s="14" t="n"/>
      <c r="Q3768" s="15">
        <f>IF(N3768="Sí",0,H3768)</f>
        <v/>
      </c>
      <c r="R3768" s="14">
        <f>F3768-TODAY()</f>
        <v/>
      </c>
      <c r="S3768" s="14">
        <f>IF(N3768="Sí","🟢 Pagado",IF(R3768&lt;0,"🔴 Vencido",IF(R3768&lt;=7,"🟡 Por vencer","")))</f>
        <v/>
      </c>
      <c r="T3768" s="88" t="n"/>
      <c r="U3768" s="89" t="n"/>
      <c r="V3768" s="89" t="n"/>
      <c r="W3768" s="89" t="n"/>
      <c r="X3768" s="87" t="n"/>
    </row>
    <row r="3769">
      <c r="A3769" s="13" t="n"/>
      <c r="B3769" s="14" t="n"/>
      <c r="C3769" s="14" t="n"/>
      <c r="D3769" s="14" t="n"/>
      <c r="E3769" s="13" t="n"/>
      <c r="F3769" s="13" t="n"/>
      <c r="G3769" s="14" t="n"/>
      <c r="H3769" s="15" t="n"/>
      <c r="I3769" s="15" t="n"/>
      <c r="J3769" s="40" t="n"/>
      <c r="K3769" s="15" t="n"/>
      <c r="L3769" s="15" t="n"/>
      <c r="M3769" s="15" t="n"/>
      <c r="N3769" s="14" t="n"/>
      <c r="O3769" s="13" t="n"/>
      <c r="P3769" s="14" t="n"/>
      <c r="Q3769" s="15">
        <f>IF(N3769="Sí",0,H3769)</f>
        <v/>
      </c>
      <c r="R3769" s="14">
        <f>F3769-TODAY()</f>
        <v/>
      </c>
      <c r="S3769" s="14">
        <f>IF(N3769="Sí","🟢 Pagado",IF(R3769&lt;0,"🔴 Vencido",IF(R3769&lt;=7,"🟡 Por vencer","")))</f>
        <v/>
      </c>
      <c r="T3769" s="88" t="n"/>
      <c r="U3769" s="89" t="n"/>
      <c r="V3769" s="89" t="n"/>
      <c r="W3769" s="89" t="n"/>
      <c r="X3769" s="87" t="n"/>
    </row>
    <row r="3770">
      <c r="A3770" s="13" t="n"/>
      <c r="B3770" s="14" t="n"/>
      <c r="C3770" s="14" t="n"/>
      <c r="D3770" s="14" t="n"/>
      <c r="E3770" s="13" t="n"/>
      <c r="F3770" s="13" t="n"/>
      <c r="G3770" s="14" t="n"/>
      <c r="H3770" s="15" t="n"/>
      <c r="I3770" s="15" t="n"/>
      <c r="J3770" s="40" t="n"/>
      <c r="K3770" s="15" t="n"/>
      <c r="L3770" s="15" t="n"/>
      <c r="M3770" s="15" t="n"/>
      <c r="N3770" s="14" t="n"/>
      <c r="O3770" s="13" t="n"/>
      <c r="P3770" s="14" t="n"/>
      <c r="Q3770" s="15">
        <f>IF(N3770="Sí",0,H3770)</f>
        <v/>
      </c>
      <c r="R3770" s="14">
        <f>F3770-TODAY()</f>
        <v/>
      </c>
      <c r="S3770" s="14">
        <f>IF(N3770="Sí","🟢 Pagado",IF(R3770&lt;0,"🔴 Vencido",IF(R3770&lt;=7,"🟡 Por vencer","")))</f>
        <v/>
      </c>
      <c r="T3770" s="88" t="n"/>
      <c r="U3770" s="89" t="n"/>
      <c r="V3770" s="89" t="n"/>
      <c r="W3770" s="89" t="n"/>
      <c r="X3770" s="87" t="n"/>
    </row>
    <row r="3771">
      <c r="A3771" s="13" t="n"/>
      <c r="B3771" s="14" t="n"/>
      <c r="C3771" s="14" t="n"/>
      <c r="D3771" s="14" t="n"/>
      <c r="E3771" s="13" t="n"/>
      <c r="F3771" s="13" t="n"/>
      <c r="G3771" s="14" t="n"/>
      <c r="H3771" s="15" t="n"/>
      <c r="I3771" s="15" t="n"/>
      <c r="J3771" s="40" t="n"/>
      <c r="K3771" s="15" t="n"/>
      <c r="L3771" s="15" t="n"/>
      <c r="M3771" s="15" t="n"/>
      <c r="N3771" s="14" t="n"/>
      <c r="O3771" s="13" t="n"/>
      <c r="P3771" s="14" t="n"/>
      <c r="Q3771" s="15">
        <f>IF(N3771="Sí",0,H3771)</f>
        <v/>
      </c>
      <c r="R3771" s="14">
        <f>F3771-TODAY()</f>
        <v/>
      </c>
      <c r="S3771" s="14">
        <f>IF(N3771="Sí","🟢 Pagado",IF(R3771&lt;0,"🔴 Vencido",IF(R3771&lt;=7,"🟡 Por vencer","")))</f>
        <v/>
      </c>
      <c r="T3771" s="88" t="n"/>
      <c r="U3771" s="89" t="n"/>
      <c r="V3771" s="89" t="n"/>
      <c r="W3771" s="89" t="n"/>
      <c r="X3771" s="87" t="n"/>
    </row>
    <row r="3772">
      <c r="A3772" s="13" t="n"/>
      <c r="B3772" s="14" t="n"/>
      <c r="C3772" s="14" t="n"/>
      <c r="D3772" s="14" t="n"/>
      <c r="E3772" s="13" t="n"/>
      <c r="F3772" s="13" t="n"/>
      <c r="G3772" s="14" t="n"/>
      <c r="H3772" s="15" t="n"/>
      <c r="I3772" s="15" t="n"/>
      <c r="J3772" s="40" t="n"/>
      <c r="K3772" s="15" t="n"/>
      <c r="L3772" s="15" t="n"/>
      <c r="M3772" s="15" t="n"/>
      <c r="N3772" s="14" t="n"/>
      <c r="O3772" s="13" t="n"/>
      <c r="P3772" s="14" t="n"/>
      <c r="Q3772" s="15">
        <f>IF(N3772="Sí",0,H3772)</f>
        <v/>
      </c>
      <c r="R3772" s="14">
        <f>F3772-TODAY()</f>
        <v/>
      </c>
      <c r="S3772" s="14">
        <f>IF(N3772="Sí","🟢 Pagado",IF(R3772&lt;0,"🔴 Vencido",IF(R3772&lt;=7,"🟡 Por vencer","")))</f>
        <v/>
      </c>
      <c r="T3772" s="88" t="n"/>
      <c r="U3772" s="89" t="n"/>
      <c r="V3772" s="89" t="n"/>
      <c r="W3772" s="89" t="n"/>
      <c r="X3772" s="87" t="n"/>
    </row>
    <row r="3773">
      <c r="A3773" s="13" t="n"/>
      <c r="B3773" s="14" t="n"/>
      <c r="C3773" s="14" t="n"/>
      <c r="D3773" s="14" t="n"/>
      <c r="E3773" s="13" t="n"/>
      <c r="F3773" s="13" t="n"/>
      <c r="G3773" s="14" t="n"/>
      <c r="H3773" s="15" t="n"/>
      <c r="I3773" s="15" t="n"/>
      <c r="J3773" s="40" t="n"/>
      <c r="K3773" s="15" t="n"/>
      <c r="L3773" s="15" t="n"/>
      <c r="M3773" s="15" t="n"/>
      <c r="N3773" s="14" t="n"/>
      <c r="O3773" s="13" t="n"/>
      <c r="P3773" s="14" t="n"/>
      <c r="Q3773" s="15">
        <f>IF(N3773="Sí",0,H3773)</f>
        <v/>
      </c>
      <c r="R3773" s="14">
        <f>F3773-TODAY()</f>
        <v/>
      </c>
      <c r="S3773" s="14">
        <f>IF(N3773="Sí","🟢 Pagado",IF(R3773&lt;0,"🔴 Vencido",IF(R3773&lt;=7,"🟡 Por vencer","")))</f>
        <v/>
      </c>
      <c r="T3773" s="88" t="n"/>
      <c r="U3773" s="89" t="n"/>
      <c r="V3773" s="89" t="n"/>
      <c r="W3773" s="89" t="n"/>
      <c r="X3773" s="87" t="n"/>
    </row>
    <row r="3774">
      <c r="A3774" s="13" t="n"/>
      <c r="B3774" s="14" t="n"/>
      <c r="C3774" s="14" t="n"/>
      <c r="D3774" s="14" t="n"/>
      <c r="E3774" s="13" t="n"/>
      <c r="F3774" s="13" t="n"/>
      <c r="G3774" s="14" t="n"/>
      <c r="H3774" s="15" t="n"/>
      <c r="I3774" s="15" t="n"/>
      <c r="J3774" s="40" t="n"/>
      <c r="K3774" s="15" t="n"/>
      <c r="L3774" s="15" t="n"/>
      <c r="M3774" s="15" t="n"/>
      <c r="N3774" s="14" t="n"/>
      <c r="O3774" s="13" t="n"/>
      <c r="P3774" s="14" t="n"/>
      <c r="Q3774" s="15">
        <f>IF(N3774="Sí",0,H3774)</f>
        <v/>
      </c>
      <c r="R3774" s="14">
        <f>F3774-TODAY()</f>
        <v/>
      </c>
      <c r="S3774" s="14">
        <f>IF(N3774="Sí","🟢 Pagado",IF(R3774&lt;0,"🔴 Vencido",IF(R3774&lt;=7,"🟡 Por vencer","")))</f>
        <v/>
      </c>
      <c r="T3774" s="88" t="n"/>
      <c r="U3774" s="89" t="n"/>
      <c r="V3774" s="89" t="n"/>
      <c r="W3774" s="89" t="n"/>
      <c r="X3774" s="87" t="n"/>
    </row>
    <row r="3775">
      <c r="A3775" s="13" t="n"/>
      <c r="B3775" s="14" t="n"/>
      <c r="C3775" s="14" t="n"/>
      <c r="D3775" s="14" t="n"/>
      <c r="E3775" s="13" t="n"/>
      <c r="F3775" s="13" t="n"/>
      <c r="G3775" s="14" t="n"/>
      <c r="H3775" s="15" t="n"/>
      <c r="I3775" s="15" t="n"/>
      <c r="J3775" s="40" t="n"/>
      <c r="K3775" s="15" t="n"/>
      <c r="L3775" s="15" t="n"/>
      <c r="M3775" s="15" t="n"/>
      <c r="N3775" s="14" t="n"/>
      <c r="O3775" s="13" t="n"/>
      <c r="P3775" s="14" t="n"/>
      <c r="Q3775" s="15">
        <f>IF(N3775="Sí",0,H3775)</f>
        <v/>
      </c>
      <c r="R3775" s="14">
        <f>F3775-TODAY()</f>
        <v/>
      </c>
      <c r="S3775" s="14">
        <f>IF(N3775="Sí","🟢 Pagado",IF(R3775&lt;0,"🔴 Vencido",IF(R3775&lt;=7,"🟡 Por vencer","")))</f>
        <v/>
      </c>
      <c r="T3775" s="88" t="n"/>
      <c r="U3775" s="89" t="n"/>
      <c r="V3775" s="89" t="n"/>
      <c r="W3775" s="89" t="n"/>
      <c r="X3775" s="87" t="n"/>
    </row>
    <row r="3776">
      <c r="A3776" s="13" t="n"/>
      <c r="B3776" s="14" t="n"/>
      <c r="C3776" s="14" t="n"/>
      <c r="D3776" s="14" t="n"/>
      <c r="E3776" s="13" t="n"/>
      <c r="F3776" s="13" t="n"/>
      <c r="G3776" s="14" t="n"/>
      <c r="H3776" s="15" t="n"/>
      <c r="I3776" s="15" t="n"/>
      <c r="J3776" s="40" t="n"/>
      <c r="K3776" s="15" t="n"/>
      <c r="L3776" s="15" t="n"/>
      <c r="M3776" s="15" t="n"/>
      <c r="N3776" s="14" t="n"/>
      <c r="O3776" s="13" t="n"/>
      <c r="P3776" s="14" t="n"/>
      <c r="Q3776" s="15">
        <f>IF(N3776="Sí",0,H3776)</f>
        <v/>
      </c>
      <c r="R3776" s="14">
        <f>F3776-TODAY()</f>
        <v/>
      </c>
      <c r="S3776" s="14">
        <f>IF(N3776="Sí","🟢 Pagado",IF(R3776&lt;0,"🔴 Vencido",IF(R3776&lt;=7,"🟡 Por vencer","")))</f>
        <v/>
      </c>
      <c r="T3776" s="88" t="n"/>
      <c r="U3776" s="89" t="n"/>
      <c r="V3776" s="89" t="n"/>
      <c r="W3776" s="89" t="n"/>
      <c r="X3776" s="87" t="n"/>
    </row>
    <row r="3777">
      <c r="A3777" s="13" t="n"/>
      <c r="B3777" s="14" t="n"/>
      <c r="C3777" s="14" t="n"/>
      <c r="D3777" s="14" t="n"/>
      <c r="E3777" s="13" t="n"/>
      <c r="F3777" s="13" t="n"/>
      <c r="G3777" s="14" t="n"/>
      <c r="H3777" s="15" t="n"/>
      <c r="I3777" s="15" t="n"/>
      <c r="J3777" s="40" t="n"/>
      <c r="K3777" s="15" t="n"/>
      <c r="L3777" s="15" t="n"/>
      <c r="M3777" s="15" t="n"/>
      <c r="N3777" s="14" t="n"/>
      <c r="O3777" s="13" t="n"/>
      <c r="P3777" s="14" t="n"/>
      <c r="Q3777" s="15">
        <f>IF(N3777="Sí",0,H3777)</f>
        <v/>
      </c>
      <c r="R3777" s="14">
        <f>F3777-TODAY()</f>
        <v/>
      </c>
      <c r="S3777" s="14">
        <f>IF(N3777="Sí","🟢 Pagado",IF(R3777&lt;0,"🔴 Vencido",IF(R3777&lt;=7,"🟡 Por vencer","")))</f>
        <v/>
      </c>
      <c r="T3777" s="88" t="n"/>
      <c r="U3777" s="89" t="n"/>
      <c r="V3777" s="89" t="n"/>
      <c r="W3777" s="89" t="n"/>
      <c r="X3777" s="87" t="n"/>
    </row>
    <row r="3778">
      <c r="A3778" s="13" t="n"/>
      <c r="B3778" s="14" t="n"/>
      <c r="C3778" s="14" t="n"/>
      <c r="D3778" s="14" t="n"/>
      <c r="E3778" s="13" t="n"/>
      <c r="F3778" s="13" t="n"/>
      <c r="G3778" s="14" t="n"/>
      <c r="H3778" s="15" t="n"/>
      <c r="I3778" s="15" t="n"/>
      <c r="J3778" s="40" t="n"/>
      <c r="K3778" s="15" t="n"/>
      <c r="L3778" s="15" t="n"/>
      <c r="M3778" s="15" t="n"/>
      <c r="N3778" s="14" t="n"/>
      <c r="O3778" s="13" t="n"/>
      <c r="P3778" s="14" t="n"/>
      <c r="Q3778" s="15">
        <f>IF(N3778="Sí",0,H3778)</f>
        <v/>
      </c>
      <c r="R3778" s="14">
        <f>F3778-TODAY()</f>
        <v/>
      </c>
      <c r="S3778" s="14">
        <f>IF(N3778="Sí","🟢 Pagado",IF(R3778&lt;0,"🔴 Vencido",IF(R3778&lt;=7,"🟡 Por vencer","")))</f>
        <v/>
      </c>
      <c r="T3778" s="88" t="n"/>
      <c r="U3778" s="89" t="n"/>
      <c r="V3778" s="89" t="n"/>
      <c r="W3778" s="89" t="n"/>
      <c r="X3778" s="87" t="n"/>
    </row>
    <row r="3779">
      <c r="A3779" s="13" t="n"/>
      <c r="B3779" s="14" t="n"/>
      <c r="C3779" s="14" t="n"/>
      <c r="D3779" s="14" t="n"/>
      <c r="E3779" s="13" t="n"/>
      <c r="F3779" s="13" t="n"/>
      <c r="G3779" s="14" t="n"/>
      <c r="H3779" s="15" t="n"/>
      <c r="I3779" s="15" t="n"/>
      <c r="J3779" s="40" t="n"/>
      <c r="K3779" s="15" t="n"/>
      <c r="L3779" s="15" t="n"/>
      <c r="M3779" s="15" t="n"/>
      <c r="N3779" s="14" t="n"/>
      <c r="O3779" s="13" t="n"/>
      <c r="P3779" s="14" t="n"/>
      <c r="Q3779" s="15">
        <f>IF(N3779="Sí",0,H3779)</f>
        <v/>
      </c>
      <c r="R3779" s="14">
        <f>F3779-TODAY()</f>
        <v/>
      </c>
      <c r="S3779" s="14">
        <f>IF(N3779="Sí","🟢 Pagado",IF(R3779&lt;0,"🔴 Vencido",IF(R3779&lt;=7,"🟡 Por vencer","")))</f>
        <v/>
      </c>
      <c r="T3779" s="88" t="n"/>
      <c r="U3779" s="89" t="n"/>
      <c r="V3779" s="89" t="n"/>
      <c r="W3779" s="89" t="n"/>
      <c r="X3779" s="87" t="n"/>
    </row>
    <row r="3780">
      <c r="A3780" s="13" t="n"/>
      <c r="B3780" s="14" t="n"/>
      <c r="C3780" s="14" t="n"/>
      <c r="D3780" s="14" t="n"/>
      <c r="E3780" s="13" t="n"/>
      <c r="F3780" s="13" t="n"/>
      <c r="G3780" s="14" t="n"/>
      <c r="H3780" s="15" t="n"/>
      <c r="I3780" s="15" t="n"/>
      <c r="J3780" s="40" t="n"/>
      <c r="K3780" s="15" t="n"/>
      <c r="L3780" s="15" t="n"/>
      <c r="M3780" s="15" t="n"/>
      <c r="N3780" s="14" t="n"/>
      <c r="O3780" s="13" t="n"/>
      <c r="P3780" s="14" t="n"/>
      <c r="Q3780" s="15">
        <f>IF(N3780="Sí",0,H3780)</f>
        <v/>
      </c>
      <c r="R3780" s="14">
        <f>F3780-TODAY()</f>
        <v/>
      </c>
      <c r="S3780" s="14">
        <f>IF(N3780="Sí","🟢 Pagado",IF(R3780&lt;0,"🔴 Vencido",IF(R3780&lt;=7,"🟡 Por vencer","")))</f>
        <v/>
      </c>
      <c r="T3780" s="88" t="n"/>
      <c r="U3780" s="89" t="n"/>
      <c r="V3780" s="89" t="n"/>
      <c r="W3780" s="89" t="n"/>
      <c r="X3780" s="87" t="n"/>
    </row>
    <row r="3781">
      <c r="A3781" s="13" t="n"/>
      <c r="B3781" s="14" t="n"/>
      <c r="C3781" s="14" t="n"/>
      <c r="D3781" s="14" t="n"/>
      <c r="E3781" s="13" t="n"/>
      <c r="F3781" s="13" t="n"/>
      <c r="G3781" s="14" t="n"/>
      <c r="H3781" s="15" t="n"/>
      <c r="I3781" s="15" t="n"/>
      <c r="J3781" s="40" t="n"/>
      <c r="K3781" s="15" t="n"/>
      <c r="L3781" s="15" t="n"/>
      <c r="M3781" s="15" t="n"/>
      <c r="N3781" s="14" t="n"/>
      <c r="O3781" s="13" t="n"/>
      <c r="P3781" s="14" t="n"/>
      <c r="Q3781" s="15">
        <f>IF(N3781="Sí",0,H3781)</f>
        <v/>
      </c>
      <c r="R3781" s="14">
        <f>F3781-TODAY()</f>
        <v/>
      </c>
      <c r="S3781" s="14">
        <f>IF(N3781="Sí","🟢 Pagado",IF(R3781&lt;0,"🔴 Vencido",IF(R3781&lt;=7,"🟡 Por vencer","")))</f>
        <v/>
      </c>
      <c r="T3781" s="88" t="n"/>
      <c r="U3781" s="89" t="n"/>
      <c r="V3781" s="89" t="n"/>
      <c r="W3781" s="89" t="n"/>
      <c r="X3781" s="87" t="n"/>
    </row>
    <row r="3782">
      <c r="A3782" s="13" t="n"/>
      <c r="B3782" s="14" t="n"/>
      <c r="C3782" s="14" t="n"/>
      <c r="D3782" s="14" t="n"/>
      <c r="E3782" s="13" t="n"/>
      <c r="F3782" s="13" t="n"/>
      <c r="G3782" s="14" t="n"/>
      <c r="H3782" s="15" t="n"/>
      <c r="I3782" s="15" t="n"/>
      <c r="J3782" s="40" t="n"/>
      <c r="K3782" s="15" t="n"/>
      <c r="L3782" s="15" t="n"/>
      <c r="M3782" s="15" t="n"/>
      <c r="N3782" s="14" t="n"/>
      <c r="O3782" s="13" t="n"/>
      <c r="P3782" s="14" t="n"/>
      <c r="Q3782" s="15">
        <f>IF(N3782="Sí",0,H3782)</f>
        <v/>
      </c>
      <c r="R3782" s="14">
        <f>F3782-TODAY()</f>
        <v/>
      </c>
      <c r="S3782" s="14">
        <f>IF(N3782="Sí","🟢 Pagado",IF(R3782&lt;0,"🔴 Vencido",IF(R3782&lt;=7,"🟡 Por vencer","")))</f>
        <v/>
      </c>
      <c r="T3782" s="88" t="n"/>
      <c r="U3782" s="89" t="n"/>
      <c r="V3782" s="89" t="n"/>
      <c r="W3782" s="89" t="n"/>
      <c r="X3782" s="87" t="n"/>
    </row>
    <row r="3783">
      <c r="A3783" s="13" t="n"/>
      <c r="B3783" s="14" t="n"/>
      <c r="C3783" s="14" t="n"/>
      <c r="D3783" s="14" t="n"/>
      <c r="E3783" s="13" t="n"/>
      <c r="F3783" s="13" t="n"/>
      <c r="G3783" s="14" t="n"/>
      <c r="H3783" s="15" t="n"/>
      <c r="I3783" s="15" t="n"/>
      <c r="J3783" s="40" t="n"/>
      <c r="K3783" s="15" t="n"/>
      <c r="L3783" s="15" t="n"/>
      <c r="M3783" s="15" t="n"/>
      <c r="N3783" s="14" t="n"/>
      <c r="O3783" s="13" t="n"/>
      <c r="P3783" s="14" t="n"/>
      <c r="Q3783" s="15">
        <f>IF(N3783="Sí",0,H3783)</f>
        <v/>
      </c>
      <c r="R3783" s="14">
        <f>F3783-TODAY()</f>
        <v/>
      </c>
      <c r="S3783" s="14">
        <f>IF(N3783="Sí","🟢 Pagado",IF(R3783&lt;0,"🔴 Vencido",IF(R3783&lt;=7,"🟡 Por vencer","")))</f>
        <v/>
      </c>
      <c r="T3783" s="88" t="n"/>
      <c r="U3783" s="89" t="n"/>
      <c r="V3783" s="89" t="n"/>
      <c r="W3783" s="89" t="n"/>
      <c r="X3783" s="87" t="n"/>
    </row>
    <row r="3784">
      <c r="A3784" s="13" t="n"/>
      <c r="B3784" s="14" t="n"/>
      <c r="C3784" s="14" t="n"/>
      <c r="D3784" s="14" t="n"/>
      <c r="E3784" s="13" t="n"/>
      <c r="F3784" s="13" t="n"/>
      <c r="G3784" s="14" t="n"/>
      <c r="H3784" s="15" t="n"/>
      <c r="I3784" s="15" t="n"/>
      <c r="J3784" s="40" t="n"/>
      <c r="K3784" s="15" t="n"/>
      <c r="L3784" s="15" t="n"/>
      <c r="M3784" s="15" t="n"/>
      <c r="N3784" s="14" t="n"/>
      <c r="O3784" s="13" t="n"/>
      <c r="P3784" s="14" t="n"/>
      <c r="Q3784" s="15">
        <f>IF(N3784="Sí",0,H3784)</f>
        <v/>
      </c>
      <c r="R3784" s="14">
        <f>F3784-TODAY()</f>
        <v/>
      </c>
      <c r="S3784" s="14">
        <f>IF(N3784="Sí","🟢 Pagado",IF(R3784&lt;0,"🔴 Vencido",IF(R3784&lt;=7,"🟡 Por vencer","")))</f>
        <v/>
      </c>
      <c r="T3784" s="88" t="n"/>
      <c r="U3784" s="89" t="n"/>
      <c r="V3784" s="89" t="n"/>
      <c r="W3784" s="89" t="n"/>
      <c r="X3784" s="87" t="n"/>
    </row>
    <row r="3785">
      <c r="A3785" s="13" t="n"/>
      <c r="B3785" s="14" t="n"/>
      <c r="C3785" s="14" t="n"/>
      <c r="D3785" s="14" t="n"/>
      <c r="E3785" s="13" t="n"/>
      <c r="F3785" s="13" t="n"/>
      <c r="G3785" s="14" t="n"/>
      <c r="H3785" s="15" t="n"/>
      <c r="I3785" s="15" t="n"/>
      <c r="J3785" s="40" t="n"/>
      <c r="K3785" s="15" t="n"/>
      <c r="L3785" s="15" t="n"/>
      <c r="M3785" s="15" t="n"/>
      <c r="N3785" s="14" t="n"/>
      <c r="O3785" s="13" t="n"/>
      <c r="P3785" s="14" t="n"/>
      <c r="Q3785" s="15">
        <f>IF(N3785="Sí",0,H3785)</f>
        <v/>
      </c>
      <c r="R3785" s="14">
        <f>F3785-TODAY()</f>
        <v/>
      </c>
      <c r="S3785" s="14">
        <f>IF(N3785="Sí","🟢 Pagado",IF(R3785&lt;0,"🔴 Vencido",IF(R3785&lt;=7,"🟡 Por vencer","")))</f>
        <v/>
      </c>
      <c r="T3785" s="88" t="n"/>
      <c r="U3785" s="89" t="n"/>
      <c r="V3785" s="89" t="n"/>
      <c r="W3785" s="89" t="n"/>
      <c r="X3785" s="87" t="n"/>
    </row>
    <row r="3786">
      <c r="A3786" s="13" t="n"/>
      <c r="B3786" s="14" t="n"/>
      <c r="C3786" s="14" t="n"/>
      <c r="D3786" s="14" t="n"/>
      <c r="E3786" s="13" t="n"/>
      <c r="F3786" s="13" t="n"/>
      <c r="G3786" s="14" t="n"/>
      <c r="H3786" s="15" t="n"/>
      <c r="I3786" s="15" t="n"/>
      <c r="J3786" s="40" t="n"/>
      <c r="K3786" s="15" t="n"/>
      <c r="L3786" s="15" t="n"/>
      <c r="M3786" s="15" t="n"/>
      <c r="N3786" s="14" t="n"/>
      <c r="O3786" s="13" t="n"/>
      <c r="P3786" s="14" t="n"/>
      <c r="Q3786" s="15">
        <f>IF(N3786="Sí",0,H3786)</f>
        <v/>
      </c>
      <c r="R3786" s="14">
        <f>F3786-TODAY()</f>
        <v/>
      </c>
      <c r="S3786" s="14">
        <f>IF(N3786="Sí","🟢 Pagado",IF(R3786&lt;0,"🔴 Vencido",IF(R3786&lt;=7,"🟡 Por vencer","")))</f>
        <v/>
      </c>
      <c r="T3786" s="88" t="n"/>
      <c r="U3786" s="89" t="n"/>
      <c r="V3786" s="89" t="n"/>
      <c r="W3786" s="89" t="n"/>
      <c r="X3786" s="87" t="n"/>
    </row>
    <row r="3787">
      <c r="A3787" s="13" t="n"/>
      <c r="B3787" s="14" t="n"/>
      <c r="C3787" s="14" t="n"/>
      <c r="D3787" s="14" t="n"/>
      <c r="E3787" s="13" t="n"/>
      <c r="F3787" s="13" t="n"/>
      <c r="G3787" s="14" t="n"/>
      <c r="H3787" s="15" t="n"/>
      <c r="I3787" s="15" t="n"/>
      <c r="J3787" s="40" t="n"/>
      <c r="K3787" s="15" t="n"/>
      <c r="L3787" s="15" t="n"/>
      <c r="M3787" s="15" t="n"/>
      <c r="N3787" s="14" t="n"/>
      <c r="O3787" s="13" t="n"/>
      <c r="P3787" s="14" t="n"/>
      <c r="Q3787" s="15">
        <f>IF(N3787="Sí",0,H3787)</f>
        <v/>
      </c>
      <c r="R3787" s="14">
        <f>F3787-TODAY()</f>
        <v/>
      </c>
      <c r="S3787" s="14">
        <f>IF(N3787="Sí","🟢 Pagado",IF(R3787&lt;0,"🔴 Vencido",IF(R3787&lt;=7,"🟡 Por vencer","")))</f>
        <v/>
      </c>
      <c r="T3787" s="88" t="n"/>
      <c r="U3787" s="89" t="n"/>
      <c r="V3787" s="89" t="n"/>
      <c r="W3787" s="89" t="n"/>
      <c r="X3787" s="87" t="n"/>
    </row>
    <row r="3788">
      <c r="A3788" s="13" t="n"/>
      <c r="B3788" s="14" t="n"/>
      <c r="C3788" s="14" t="n"/>
      <c r="D3788" s="14" t="n"/>
      <c r="E3788" s="13" t="n"/>
      <c r="F3788" s="13" t="n"/>
      <c r="G3788" s="14" t="n"/>
      <c r="H3788" s="15" t="n"/>
      <c r="I3788" s="15" t="n"/>
      <c r="J3788" s="40" t="n"/>
      <c r="K3788" s="15" t="n"/>
      <c r="L3788" s="15" t="n"/>
      <c r="M3788" s="15" t="n"/>
      <c r="N3788" s="14" t="n"/>
      <c r="O3788" s="13" t="n"/>
      <c r="P3788" s="14" t="n"/>
      <c r="Q3788" s="15">
        <f>IF(N3788="Sí",0,H3788)</f>
        <v/>
      </c>
      <c r="R3788" s="14">
        <f>F3788-TODAY()</f>
        <v/>
      </c>
      <c r="S3788" s="14">
        <f>IF(N3788="Sí","🟢 Pagado",IF(R3788&lt;0,"🔴 Vencido",IF(R3788&lt;=7,"🟡 Por vencer","")))</f>
        <v/>
      </c>
      <c r="T3788" s="88" t="n"/>
      <c r="U3788" s="89" t="n"/>
      <c r="V3788" s="89" t="n"/>
      <c r="W3788" s="89" t="n"/>
      <c r="X3788" s="87" t="n"/>
    </row>
    <row r="3789">
      <c r="A3789" s="13" t="n"/>
      <c r="B3789" s="14" t="n"/>
      <c r="C3789" s="14" t="n"/>
      <c r="D3789" s="14" t="n"/>
      <c r="E3789" s="13" t="n"/>
      <c r="F3789" s="13" t="n"/>
      <c r="G3789" s="14" t="n"/>
      <c r="H3789" s="15" t="n"/>
      <c r="I3789" s="15" t="n"/>
      <c r="J3789" s="40" t="n"/>
      <c r="K3789" s="15" t="n"/>
      <c r="L3789" s="15" t="n"/>
      <c r="M3789" s="15" t="n"/>
      <c r="N3789" s="14" t="n"/>
      <c r="O3789" s="13" t="n"/>
      <c r="P3789" s="14" t="n"/>
      <c r="Q3789" s="15">
        <f>IF(N3789="Sí",0,H3789)</f>
        <v/>
      </c>
      <c r="R3789" s="14">
        <f>F3789-TODAY()</f>
        <v/>
      </c>
      <c r="S3789" s="14">
        <f>IF(N3789="Sí","🟢 Pagado",IF(R3789&lt;0,"🔴 Vencido",IF(R3789&lt;=7,"🟡 Por vencer","")))</f>
        <v/>
      </c>
      <c r="T3789" s="88" t="n"/>
      <c r="U3789" s="89" t="n"/>
      <c r="V3789" s="89" t="n"/>
      <c r="W3789" s="89" t="n"/>
      <c r="X3789" s="87" t="n"/>
    </row>
    <row r="3790">
      <c r="A3790" s="13" t="n"/>
      <c r="B3790" s="14" t="n"/>
      <c r="C3790" s="14" t="n"/>
      <c r="D3790" s="14" t="n"/>
      <c r="E3790" s="13" t="n"/>
      <c r="F3790" s="13" t="n"/>
      <c r="G3790" s="14" t="n"/>
      <c r="H3790" s="15" t="n"/>
      <c r="I3790" s="15" t="n"/>
      <c r="J3790" s="40" t="n"/>
      <c r="K3790" s="15" t="n"/>
      <c r="L3790" s="15" t="n"/>
      <c r="M3790" s="15" t="n"/>
      <c r="N3790" s="14" t="n"/>
      <c r="O3790" s="13" t="n"/>
      <c r="P3790" s="14" t="n"/>
      <c r="Q3790" s="15">
        <f>IF(N3790="Sí",0,H3790)</f>
        <v/>
      </c>
      <c r="R3790" s="14">
        <f>F3790-TODAY()</f>
        <v/>
      </c>
      <c r="S3790" s="14">
        <f>IF(N3790="Sí","🟢 Pagado",IF(R3790&lt;0,"🔴 Vencido",IF(R3790&lt;=7,"🟡 Por vencer","")))</f>
        <v/>
      </c>
      <c r="T3790" s="88" t="n"/>
      <c r="U3790" s="89" t="n"/>
      <c r="V3790" s="89" t="n"/>
      <c r="W3790" s="89" t="n"/>
      <c r="X3790" s="87" t="n"/>
    </row>
    <row r="3791">
      <c r="A3791" s="13" t="n"/>
      <c r="B3791" s="14" t="n"/>
      <c r="C3791" s="14" t="n"/>
      <c r="D3791" s="14" t="n"/>
      <c r="E3791" s="13" t="n"/>
      <c r="F3791" s="13" t="n"/>
      <c r="G3791" s="14" t="n"/>
      <c r="H3791" s="15" t="n"/>
      <c r="I3791" s="15" t="n"/>
      <c r="J3791" s="40" t="n"/>
      <c r="K3791" s="15" t="n"/>
      <c r="L3791" s="15" t="n"/>
      <c r="M3791" s="15" t="n"/>
      <c r="N3791" s="14" t="n"/>
      <c r="O3791" s="13" t="n"/>
      <c r="P3791" s="14" t="n"/>
      <c r="Q3791" s="15">
        <f>IF(N3791="Sí",0,H3791)</f>
        <v/>
      </c>
      <c r="R3791" s="14">
        <f>F3791-TODAY()</f>
        <v/>
      </c>
      <c r="S3791" s="14">
        <f>IF(N3791="Sí","🟢 Pagado",IF(R3791&lt;0,"🔴 Vencido",IF(R3791&lt;=7,"🟡 Por vencer","")))</f>
        <v/>
      </c>
      <c r="T3791" s="88" t="n"/>
      <c r="U3791" s="89" t="n"/>
      <c r="V3791" s="89" t="n"/>
      <c r="W3791" s="89" t="n"/>
      <c r="X3791" s="87" t="n"/>
    </row>
    <row r="3792">
      <c r="A3792" s="13" t="n"/>
      <c r="B3792" s="14" t="n"/>
      <c r="C3792" s="14" t="n"/>
      <c r="D3792" s="14" t="n"/>
      <c r="E3792" s="13" t="n"/>
      <c r="F3792" s="13" t="n"/>
      <c r="G3792" s="14" t="n"/>
      <c r="H3792" s="15" t="n"/>
      <c r="I3792" s="15" t="n"/>
      <c r="J3792" s="40" t="n"/>
      <c r="K3792" s="15" t="n"/>
      <c r="L3792" s="15" t="n"/>
      <c r="M3792" s="15" t="n"/>
      <c r="N3792" s="14" t="n"/>
      <c r="O3792" s="13" t="n"/>
      <c r="P3792" s="14" t="n"/>
      <c r="Q3792" s="15">
        <f>IF(N3792="Sí",0,H3792)</f>
        <v/>
      </c>
      <c r="R3792" s="14">
        <f>F3792-TODAY()</f>
        <v/>
      </c>
      <c r="S3792" s="14">
        <f>IF(N3792="Sí","🟢 Pagado",IF(R3792&lt;0,"🔴 Vencido",IF(R3792&lt;=7,"🟡 Por vencer","")))</f>
        <v/>
      </c>
      <c r="T3792" s="88" t="n"/>
      <c r="U3792" s="89" t="n"/>
      <c r="V3792" s="89" t="n"/>
      <c r="W3792" s="89" t="n"/>
      <c r="X3792" s="87" t="n"/>
    </row>
    <row r="3793">
      <c r="A3793" s="13" t="n"/>
      <c r="B3793" s="14" t="n"/>
      <c r="C3793" s="14" t="n"/>
      <c r="D3793" s="14" t="n"/>
      <c r="E3793" s="13" t="n"/>
      <c r="F3793" s="13" t="n"/>
      <c r="G3793" s="14" t="n"/>
      <c r="H3793" s="15" t="n"/>
      <c r="I3793" s="15" t="n"/>
      <c r="J3793" s="40" t="n"/>
      <c r="K3793" s="15" t="n"/>
      <c r="L3793" s="15" t="n"/>
      <c r="M3793" s="15" t="n"/>
      <c r="N3793" s="14" t="n"/>
      <c r="O3793" s="13" t="n"/>
      <c r="P3793" s="14" t="n"/>
      <c r="Q3793" s="15">
        <f>IF(N3793="Sí",0,H3793)</f>
        <v/>
      </c>
      <c r="R3793" s="14">
        <f>F3793-TODAY()</f>
        <v/>
      </c>
      <c r="S3793" s="14">
        <f>IF(N3793="Sí","🟢 Pagado",IF(R3793&lt;0,"🔴 Vencido",IF(R3793&lt;=7,"🟡 Por vencer","")))</f>
        <v/>
      </c>
      <c r="T3793" s="88" t="n"/>
      <c r="U3793" s="89" t="n"/>
      <c r="V3793" s="89" t="n"/>
      <c r="W3793" s="89" t="n"/>
      <c r="X3793" s="87" t="n"/>
    </row>
    <row r="3794">
      <c r="A3794" s="13" t="n"/>
      <c r="B3794" s="14" t="n"/>
      <c r="C3794" s="14" t="n"/>
      <c r="D3794" s="14" t="n"/>
      <c r="E3794" s="13" t="n"/>
      <c r="F3794" s="13" t="n"/>
      <c r="G3794" s="14" t="n"/>
      <c r="H3794" s="15" t="n"/>
      <c r="I3794" s="15" t="n"/>
      <c r="J3794" s="40" t="n"/>
      <c r="K3794" s="15" t="n"/>
      <c r="L3794" s="15" t="n"/>
      <c r="M3794" s="15" t="n"/>
      <c r="N3794" s="14" t="n"/>
      <c r="O3794" s="13" t="n"/>
      <c r="P3794" s="14" t="n"/>
      <c r="Q3794" s="15">
        <f>IF(N3794="Sí",0,H3794)</f>
        <v/>
      </c>
      <c r="R3794" s="14">
        <f>F3794-TODAY()</f>
        <v/>
      </c>
      <c r="S3794" s="14">
        <f>IF(N3794="Sí","🟢 Pagado",IF(R3794&lt;0,"🔴 Vencido",IF(R3794&lt;=7,"🟡 Por vencer","")))</f>
        <v/>
      </c>
      <c r="T3794" s="88" t="n"/>
      <c r="U3794" s="89" t="n"/>
      <c r="V3794" s="89" t="n"/>
      <c r="W3794" s="89" t="n"/>
      <c r="X3794" s="87" t="n"/>
    </row>
    <row r="3795">
      <c r="A3795" s="13" t="n"/>
      <c r="B3795" s="14" t="n"/>
      <c r="C3795" s="14" t="n"/>
      <c r="D3795" s="14" t="n"/>
      <c r="E3795" s="13" t="n"/>
      <c r="F3795" s="13" t="n"/>
      <c r="G3795" s="14" t="n"/>
      <c r="H3795" s="15" t="n"/>
      <c r="I3795" s="15" t="n"/>
      <c r="J3795" s="40" t="n"/>
      <c r="K3795" s="15" t="n"/>
      <c r="L3795" s="15" t="n"/>
      <c r="M3795" s="15" t="n"/>
      <c r="N3795" s="14" t="n"/>
      <c r="O3795" s="13" t="n"/>
      <c r="P3795" s="14" t="n"/>
      <c r="Q3795" s="15">
        <f>IF(N3795="Sí",0,H3795)</f>
        <v/>
      </c>
      <c r="R3795" s="14">
        <f>F3795-TODAY()</f>
        <v/>
      </c>
      <c r="S3795" s="14">
        <f>IF(N3795="Sí","🟢 Pagado",IF(R3795&lt;0,"🔴 Vencido",IF(R3795&lt;=7,"🟡 Por vencer","")))</f>
        <v/>
      </c>
      <c r="T3795" s="88" t="n"/>
      <c r="U3795" s="89" t="n"/>
      <c r="V3795" s="89" t="n"/>
      <c r="W3795" s="89" t="n"/>
      <c r="X3795" s="87" t="n"/>
    </row>
    <row r="3796">
      <c r="A3796" s="13" t="n"/>
      <c r="B3796" s="14" t="n"/>
      <c r="C3796" s="14" t="n"/>
      <c r="D3796" s="14" t="n"/>
      <c r="E3796" s="13" t="n"/>
      <c r="F3796" s="13" t="n"/>
      <c r="G3796" s="14" t="n"/>
      <c r="H3796" s="15" t="n"/>
      <c r="I3796" s="15" t="n"/>
      <c r="J3796" s="40" t="n"/>
      <c r="K3796" s="15" t="n"/>
      <c r="L3796" s="15" t="n"/>
      <c r="M3796" s="15" t="n"/>
      <c r="N3796" s="14" t="n"/>
      <c r="O3796" s="13" t="n"/>
      <c r="P3796" s="14" t="n"/>
      <c r="Q3796" s="15">
        <f>IF(N3796="Sí",0,H3796)</f>
        <v/>
      </c>
      <c r="R3796" s="14">
        <f>F3796-TODAY()</f>
        <v/>
      </c>
      <c r="S3796" s="14">
        <f>IF(N3796="Sí","🟢 Pagado",IF(R3796&lt;0,"🔴 Vencido",IF(R3796&lt;=7,"🟡 Por vencer","")))</f>
        <v/>
      </c>
      <c r="T3796" s="88" t="n"/>
      <c r="U3796" s="89" t="n"/>
      <c r="V3796" s="89" t="n"/>
      <c r="W3796" s="89" t="n"/>
      <c r="X3796" s="87" t="n"/>
    </row>
    <row r="3797">
      <c r="A3797" s="13" t="n"/>
      <c r="B3797" s="14" t="n"/>
      <c r="C3797" s="14" t="n"/>
      <c r="D3797" s="14" t="n"/>
      <c r="E3797" s="13" t="n"/>
      <c r="F3797" s="13" t="n"/>
      <c r="G3797" s="14" t="n"/>
      <c r="H3797" s="15" t="n"/>
      <c r="I3797" s="15" t="n"/>
      <c r="J3797" s="40" t="n"/>
      <c r="K3797" s="15" t="n"/>
      <c r="L3797" s="15" t="n"/>
      <c r="M3797" s="15" t="n"/>
      <c r="N3797" s="14" t="n"/>
      <c r="O3797" s="13" t="n"/>
      <c r="P3797" s="14" t="n"/>
      <c r="Q3797" s="15">
        <f>IF(N3797="Sí",0,H3797)</f>
        <v/>
      </c>
      <c r="R3797" s="14">
        <f>F3797-TODAY()</f>
        <v/>
      </c>
      <c r="S3797" s="14">
        <f>IF(N3797="Sí","🟢 Pagado",IF(R3797&lt;0,"🔴 Vencido",IF(R3797&lt;=7,"🟡 Por vencer","")))</f>
        <v/>
      </c>
      <c r="T3797" s="88" t="n"/>
      <c r="U3797" s="89" t="n"/>
      <c r="V3797" s="89" t="n"/>
      <c r="W3797" s="89" t="n"/>
      <c r="X3797" s="87" t="n"/>
    </row>
    <row r="3798">
      <c r="A3798" s="13" t="n"/>
      <c r="B3798" s="14" t="n"/>
      <c r="C3798" s="14" t="n"/>
      <c r="D3798" s="14" t="n"/>
      <c r="E3798" s="13" t="n"/>
      <c r="F3798" s="13" t="n"/>
      <c r="G3798" s="14" t="n"/>
      <c r="H3798" s="15" t="n"/>
      <c r="I3798" s="15" t="n"/>
      <c r="J3798" s="40" t="n"/>
      <c r="K3798" s="15" t="n"/>
      <c r="L3798" s="15" t="n"/>
      <c r="M3798" s="15" t="n"/>
      <c r="N3798" s="14" t="n"/>
      <c r="O3798" s="13" t="n"/>
      <c r="P3798" s="14" t="n"/>
      <c r="Q3798" s="15">
        <f>IF(N3798="Sí",0,H3798)</f>
        <v/>
      </c>
      <c r="R3798" s="14">
        <f>F3798-TODAY()</f>
        <v/>
      </c>
      <c r="S3798" s="14">
        <f>IF(N3798="Sí","🟢 Pagado",IF(R3798&lt;0,"🔴 Vencido",IF(R3798&lt;=7,"🟡 Por vencer","")))</f>
        <v/>
      </c>
      <c r="T3798" s="88" t="n"/>
      <c r="U3798" s="89" t="n"/>
      <c r="V3798" s="89" t="n"/>
      <c r="W3798" s="89" t="n"/>
      <c r="X3798" s="87" t="n"/>
    </row>
    <row r="3799">
      <c r="A3799" s="13" t="n"/>
      <c r="B3799" s="14" t="n"/>
      <c r="C3799" s="14" t="n"/>
      <c r="D3799" s="14" t="n"/>
      <c r="E3799" s="13" t="n"/>
      <c r="F3799" s="13" t="n"/>
      <c r="G3799" s="14" t="n"/>
      <c r="H3799" s="15" t="n"/>
      <c r="I3799" s="15" t="n"/>
      <c r="J3799" s="40" t="n"/>
      <c r="K3799" s="15" t="n"/>
      <c r="L3799" s="15" t="n"/>
      <c r="M3799" s="15" t="n"/>
      <c r="N3799" s="14" t="n"/>
      <c r="O3799" s="13" t="n"/>
      <c r="P3799" s="14" t="n"/>
      <c r="Q3799" s="15">
        <f>IF(N3799="Sí",0,H3799)</f>
        <v/>
      </c>
      <c r="R3799" s="14">
        <f>F3799-TODAY()</f>
        <v/>
      </c>
      <c r="S3799" s="14">
        <f>IF(N3799="Sí","🟢 Pagado",IF(R3799&lt;0,"🔴 Vencido",IF(R3799&lt;=7,"🟡 Por vencer","")))</f>
        <v/>
      </c>
      <c r="T3799" s="88" t="n"/>
      <c r="U3799" s="89" t="n"/>
      <c r="V3799" s="89" t="n"/>
      <c r="W3799" s="89" t="n"/>
      <c r="X3799" s="87" t="n"/>
    </row>
    <row r="3800">
      <c r="A3800" s="13" t="n"/>
      <c r="B3800" s="14" t="n"/>
      <c r="C3800" s="14" t="n"/>
      <c r="D3800" s="14" t="n"/>
      <c r="E3800" s="13" t="n"/>
      <c r="F3800" s="13" t="n"/>
      <c r="G3800" s="14" t="n"/>
      <c r="H3800" s="15" t="n"/>
      <c r="I3800" s="15" t="n"/>
      <c r="J3800" s="40" t="n"/>
      <c r="K3800" s="15" t="n"/>
      <c r="L3800" s="15" t="n"/>
      <c r="M3800" s="15" t="n"/>
      <c r="N3800" s="14" t="n"/>
      <c r="O3800" s="13" t="n"/>
      <c r="P3800" s="14" t="n"/>
      <c r="Q3800" s="15">
        <f>IF(N3800="Sí",0,H3800)</f>
        <v/>
      </c>
      <c r="R3800" s="14">
        <f>F3800-TODAY()</f>
        <v/>
      </c>
      <c r="S3800" s="14">
        <f>IF(N3800="Sí","🟢 Pagado",IF(R3800&lt;0,"🔴 Vencido",IF(R3800&lt;=7,"🟡 Por vencer","")))</f>
        <v/>
      </c>
      <c r="T3800" s="88" t="n"/>
      <c r="U3800" s="89" t="n"/>
      <c r="V3800" s="89" t="n"/>
      <c r="W3800" s="89" t="n"/>
      <c r="X3800" s="87" t="n"/>
    </row>
    <row r="3801">
      <c r="A3801" s="13" t="n"/>
      <c r="B3801" s="14" t="n"/>
      <c r="C3801" s="14" t="n"/>
      <c r="D3801" s="14" t="n"/>
      <c r="E3801" s="13" t="n"/>
      <c r="F3801" s="13" t="n"/>
      <c r="G3801" s="14" t="n"/>
      <c r="H3801" s="15" t="n"/>
      <c r="I3801" s="15" t="n"/>
      <c r="J3801" s="40" t="n"/>
      <c r="K3801" s="15" t="n"/>
      <c r="L3801" s="15" t="n"/>
      <c r="M3801" s="15" t="n"/>
      <c r="N3801" s="14" t="n"/>
      <c r="O3801" s="13" t="n"/>
      <c r="P3801" s="14" t="n"/>
      <c r="Q3801" s="15">
        <f>IF(N3801="Sí",0,H3801)</f>
        <v/>
      </c>
      <c r="R3801" s="14">
        <f>F3801-TODAY()</f>
        <v/>
      </c>
      <c r="S3801" s="14">
        <f>IF(N3801="Sí","🟢 Pagado",IF(R3801&lt;0,"🔴 Vencido",IF(R3801&lt;=7,"🟡 Por vencer","")))</f>
        <v/>
      </c>
      <c r="T3801" s="88" t="n"/>
      <c r="U3801" s="89" t="n"/>
      <c r="V3801" s="89" t="n"/>
      <c r="W3801" s="89" t="n"/>
      <c r="X3801" s="87" t="n"/>
    </row>
    <row r="3802">
      <c r="A3802" s="13" t="n"/>
      <c r="B3802" s="14" t="n"/>
      <c r="C3802" s="14" t="n"/>
      <c r="D3802" s="14" t="n"/>
      <c r="E3802" s="13" t="n"/>
      <c r="F3802" s="13" t="n"/>
      <c r="G3802" s="14" t="n"/>
      <c r="H3802" s="15" t="n"/>
      <c r="I3802" s="15" t="n"/>
      <c r="J3802" s="40" t="n"/>
      <c r="K3802" s="15" t="n"/>
      <c r="L3802" s="15" t="n"/>
      <c r="M3802" s="15" t="n"/>
      <c r="N3802" s="14" t="n"/>
      <c r="O3802" s="13" t="n"/>
      <c r="P3802" s="14" t="n"/>
      <c r="Q3802" s="15">
        <f>IF(N3802="Sí",0,H3802)</f>
        <v/>
      </c>
      <c r="R3802" s="14">
        <f>F3802-TODAY()</f>
        <v/>
      </c>
      <c r="S3802" s="14">
        <f>IF(N3802="Sí","🟢 Pagado",IF(R3802&lt;0,"🔴 Vencido",IF(R3802&lt;=7,"🟡 Por vencer","")))</f>
        <v/>
      </c>
      <c r="T3802" s="88" t="n"/>
      <c r="U3802" s="89" t="n"/>
      <c r="V3802" s="89" t="n"/>
      <c r="W3802" s="89" t="n"/>
      <c r="X3802" s="87" t="n"/>
    </row>
    <row r="3803">
      <c r="A3803" s="13" t="n"/>
      <c r="B3803" s="14" t="n"/>
      <c r="C3803" s="14" t="n"/>
      <c r="D3803" s="14" t="n"/>
      <c r="E3803" s="13" t="n"/>
      <c r="F3803" s="13" t="n"/>
      <c r="G3803" s="14" t="n"/>
      <c r="H3803" s="15" t="n"/>
      <c r="I3803" s="15" t="n"/>
      <c r="J3803" s="40" t="n"/>
      <c r="K3803" s="15" t="n"/>
      <c r="L3803" s="15" t="n"/>
      <c r="M3803" s="15" t="n"/>
      <c r="N3803" s="14" t="n"/>
      <c r="O3803" s="13" t="n"/>
      <c r="P3803" s="14" t="n"/>
      <c r="Q3803" s="15">
        <f>IF(N3803="Sí",0,H3803)</f>
        <v/>
      </c>
      <c r="R3803" s="14">
        <f>F3803-TODAY()</f>
        <v/>
      </c>
      <c r="S3803" s="14">
        <f>IF(N3803="Sí","🟢 Pagado",IF(R3803&lt;0,"🔴 Vencido",IF(R3803&lt;=7,"🟡 Por vencer","")))</f>
        <v/>
      </c>
      <c r="T3803" s="88" t="n"/>
      <c r="U3803" s="89" t="n"/>
      <c r="V3803" s="89" t="n"/>
      <c r="W3803" s="89" t="n"/>
      <c r="X3803" s="87" t="n"/>
    </row>
    <row r="3804">
      <c r="A3804" s="13" t="n"/>
      <c r="B3804" s="14" t="n"/>
      <c r="C3804" s="14" t="n"/>
      <c r="D3804" s="14" t="n"/>
      <c r="E3804" s="13" t="n"/>
      <c r="F3804" s="13" t="n"/>
      <c r="G3804" s="14" t="n"/>
      <c r="H3804" s="15" t="n"/>
      <c r="I3804" s="15" t="n"/>
      <c r="J3804" s="40" t="n"/>
      <c r="K3804" s="15" t="n"/>
      <c r="L3804" s="15" t="n"/>
      <c r="M3804" s="15" t="n"/>
      <c r="N3804" s="14" t="n"/>
      <c r="O3804" s="13" t="n"/>
      <c r="P3804" s="14" t="n"/>
      <c r="Q3804" s="15">
        <f>IF(N3804="Sí",0,H3804)</f>
        <v/>
      </c>
      <c r="R3804" s="14">
        <f>F3804-TODAY()</f>
        <v/>
      </c>
      <c r="S3804" s="14">
        <f>IF(N3804="Sí","🟢 Pagado",IF(R3804&lt;0,"🔴 Vencido",IF(R3804&lt;=7,"🟡 Por vencer","")))</f>
        <v/>
      </c>
      <c r="T3804" s="88" t="n"/>
      <c r="U3804" s="89" t="n"/>
      <c r="V3804" s="89" t="n"/>
      <c r="W3804" s="89" t="n"/>
      <c r="X3804" s="87" t="n"/>
    </row>
    <row r="3805">
      <c r="A3805" s="13" t="n"/>
      <c r="B3805" s="14" t="n"/>
      <c r="C3805" s="14" t="n"/>
      <c r="D3805" s="14" t="n"/>
      <c r="E3805" s="13" t="n"/>
      <c r="F3805" s="13" t="n"/>
      <c r="G3805" s="14" t="n"/>
      <c r="H3805" s="15" t="n"/>
      <c r="I3805" s="15" t="n"/>
      <c r="J3805" s="40" t="n"/>
      <c r="K3805" s="15" t="n"/>
      <c r="L3805" s="15" t="n"/>
      <c r="M3805" s="15" t="n"/>
      <c r="N3805" s="14" t="n"/>
      <c r="O3805" s="13" t="n"/>
      <c r="P3805" s="14" t="n"/>
      <c r="Q3805" s="15">
        <f>IF(N3805="Sí",0,H3805)</f>
        <v/>
      </c>
      <c r="R3805" s="14">
        <f>F3805-TODAY()</f>
        <v/>
      </c>
      <c r="S3805" s="14">
        <f>IF(N3805="Sí","🟢 Pagado",IF(R3805&lt;0,"🔴 Vencido",IF(R3805&lt;=7,"🟡 Por vencer","")))</f>
        <v/>
      </c>
      <c r="T3805" s="88" t="n"/>
      <c r="U3805" s="89" t="n"/>
      <c r="V3805" s="89" t="n"/>
      <c r="W3805" s="89" t="n"/>
      <c r="X3805" s="87" t="n"/>
    </row>
    <row r="3806">
      <c r="A3806" s="13" t="n"/>
      <c r="B3806" s="14" t="n"/>
      <c r="C3806" s="14" t="n"/>
      <c r="D3806" s="14" t="n"/>
      <c r="E3806" s="13" t="n"/>
      <c r="F3806" s="13" t="n"/>
      <c r="G3806" s="14" t="n"/>
      <c r="H3806" s="15" t="n"/>
      <c r="I3806" s="15" t="n"/>
      <c r="J3806" s="40" t="n"/>
      <c r="K3806" s="15" t="n"/>
      <c r="L3806" s="15" t="n"/>
      <c r="M3806" s="15" t="n"/>
      <c r="N3806" s="14" t="n"/>
      <c r="O3806" s="13" t="n"/>
      <c r="P3806" s="14" t="n"/>
      <c r="Q3806" s="15">
        <f>IF(N3806="Sí",0,H3806)</f>
        <v/>
      </c>
      <c r="R3806" s="14">
        <f>F3806-TODAY()</f>
        <v/>
      </c>
      <c r="S3806" s="14">
        <f>IF(N3806="Sí","🟢 Pagado",IF(R3806&lt;0,"🔴 Vencido",IF(R3806&lt;=7,"🟡 Por vencer","")))</f>
        <v/>
      </c>
      <c r="T3806" s="88" t="n"/>
      <c r="U3806" s="89" t="n"/>
      <c r="V3806" s="89" t="n"/>
      <c r="W3806" s="89" t="n"/>
      <c r="X3806" s="87" t="n"/>
    </row>
    <row r="3807">
      <c r="A3807" s="13" t="n"/>
      <c r="B3807" s="14" t="n"/>
      <c r="C3807" s="14" t="n"/>
      <c r="D3807" s="14" t="n"/>
      <c r="E3807" s="13" t="n"/>
      <c r="F3807" s="13" t="n"/>
      <c r="G3807" s="14" t="n"/>
      <c r="H3807" s="15" t="n"/>
      <c r="I3807" s="15" t="n"/>
      <c r="J3807" s="40" t="n"/>
      <c r="K3807" s="15" t="n"/>
      <c r="L3807" s="15" t="n"/>
      <c r="M3807" s="15" t="n"/>
      <c r="N3807" s="14" t="n"/>
      <c r="O3807" s="13" t="n"/>
      <c r="P3807" s="14" t="n"/>
      <c r="Q3807" s="15">
        <f>IF(N3807="Sí",0,H3807)</f>
        <v/>
      </c>
      <c r="R3807" s="14">
        <f>F3807-TODAY()</f>
        <v/>
      </c>
      <c r="S3807" s="14">
        <f>IF(N3807="Sí","🟢 Pagado",IF(R3807&lt;0,"🔴 Vencido",IF(R3807&lt;=7,"🟡 Por vencer","")))</f>
        <v/>
      </c>
      <c r="T3807" s="88" t="n"/>
      <c r="U3807" s="89" t="n"/>
      <c r="V3807" s="89" t="n"/>
      <c r="W3807" s="89" t="n"/>
      <c r="X3807" s="87" t="n"/>
    </row>
    <row r="3808">
      <c r="A3808" s="13" t="n"/>
      <c r="B3808" s="14" t="n"/>
      <c r="C3808" s="14" t="n"/>
      <c r="D3808" s="14" t="n"/>
      <c r="E3808" s="13" t="n"/>
      <c r="F3808" s="13" t="n"/>
      <c r="G3808" s="14" t="n"/>
      <c r="H3808" s="15" t="n"/>
      <c r="I3808" s="15" t="n"/>
      <c r="J3808" s="40" t="n"/>
      <c r="K3808" s="15" t="n"/>
      <c r="L3808" s="15" t="n"/>
      <c r="M3808" s="15" t="n"/>
      <c r="N3808" s="14" t="n"/>
      <c r="O3808" s="13" t="n"/>
      <c r="P3808" s="14" t="n"/>
      <c r="Q3808" s="15">
        <f>IF(N3808="Sí",0,H3808)</f>
        <v/>
      </c>
      <c r="R3808" s="14">
        <f>F3808-TODAY()</f>
        <v/>
      </c>
      <c r="S3808" s="14">
        <f>IF(N3808="Sí","🟢 Pagado",IF(R3808&lt;0,"🔴 Vencido",IF(R3808&lt;=7,"🟡 Por vencer","")))</f>
        <v/>
      </c>
      <c r="T3808" s="88" t="n"/>
      <c r="U3808" s="89" t="n"/>
      <c r="V3808" s="89" t="n"/>
      <c r="W3808" s="89" t="n"/>
      <c r="X3808" s="87" t="n"/>
    </row>
    <row r="3809">
      <c r="A3809" s="13" t="n"/>
      <c r="B3809" s="14" t="n"/>
      <c r="C3809" s="14" t="n"/>
      <c r="D3809" s="14" t="n"/>
      <c r="E3809" s="13" t="n"/>
      <c r="F3809" s="13" t="n"/>
      <c r="G3809" s="14" t="n"/>
      <c r="H3809" s="15" t="n"/>
      <c r="I3809" s="15" t="n"/>
      <c r="J3809" s="40" t="n"/>
      <c r="K3809" s="15" t="n"/>
      <c r="L3809" s="15" t="n"/>
      <c r="M3809" s="15" t="n"/>
      <c r="N3809" s="14" t="n"/>
      <c r="O3809" s="13" t="n"/>
      <c r="P3809" s="14" t="n"/>
      <c r="Q3809" s="15">
        <f>IF(N3809="Sí",0,H3809)</f>
        <v/>
      </c>
      <c r="R3809" s="14">
        <f>F3809-TODAY()</f>
        <v/>
      </c>
      <c r="S3809" s="14">
        <f>IF(N3809="Sí","🟢 Pagado",IF(R3809&lt;0,"🔴 Vencido",IF(R3809&lt;=7,"🟡 Por vencer","")))</f>
        <v/>
      </c>
      <c r="T3809" s="88" t="n"/>
      <c r="U3809" s="89" t="n"/>
      <c r="V3809" s="89" t="n"/>
      <c r="W3809" s="89" t="n"/>
      <c r="X3809" s="87" t="n"/>
    </row>
    <row r="3810">
      <c r="A3810" s="13" t="n"/>
      <c r="B3810" s="14" t="n"/>
      <c r="C3810" s="14" t="n"/>
      <c r="D3810" s="14" t="n"/>
      <c r="E3810" s="13" t="n"/>
      <c r="F3810" s="13" t="n"/>
      <c r="G3810" s="14" t="n"/>
      <c r="H3810" s="15" t="n"/>
      <c r="I3810" s="15" t="n"/>
      <c r="J3810" s="40" t="n"/>
      <c r="K3810" s="15" t="n"/>
      <c r="L3810" s="15" t="n"/>
      <c r="M3810" s="15" t="n"/>
      <c r="N3810" s="14" t="n"/>
      <c r="O3810" s="13" t="n"/>
      <c r="P3810" s="14" t="n"/>
      <c r="Q3810" s="15">
        <f>IF(N3810="Sí",0,H3810)</f>
        <v/>
      </c>
      <c r="R3810" s="14">
        <f>F3810-TODAY()</f>
        <v/>
      </c>
      <c r="S3810" s="14">
        <f>IF(N3810="Sí","🟢 Pagado",IF(R3810&lt;0,"🔴 Vencido",IF(R3810&lt;=7,"🟡 Por vencer","")))</f>
        <v/>
      </c>
      <c r="T3810" s="88" t="n"/>
      <c r="U3810" s="89" t="n"/>
      <c r="V3810" s="89" t="n"/>
      <c r="W3810" s="89" t="n"/>
      <c r="X3810" s="87" t="n"/>
    </row>
    <row r="3811">
      <c r="A3811" s="13" t="n"/>
      <c r="B3811" s="14" t="n"/>
      <c r="C3811" s="14" t="n"/>
      <c r="D3811" s="14" t="n"/>
      <c r="E3811" s="13" t="n"/>
      <c r="F3811" s="13" t="n"/>
      <c r="G3811" s="14" t="n"/>
      <c r="H3811" s="15" t="n"/>
      <c r="I3811" s="15" t="n"/>
      <c r="J3811" s="40" t="n"/>
      <c r="K3811" s="15" t="n"/>
      <c r="L3811" s="15" t="n"/>
      <c r="M3811" s="15" t="n"/>
      <c r="N3811" s="14" t="n"/>
      <c r="O3811" s="13" t="n"/>
      <c r="P3811" s="14" t="n"/>
      <c r="Q3811" s="15">
        <f>IF(N3811="Sí",0,H3811)</f>
        <v/>
      </c>
      <c r="R3811" s="14">
        <f>F3811-TODAY()</f>
        <v/>
      </c>
      <c r="S3811" s="14">
        <f>IF(N3811="Sí","🟢 Pagado",IF(R3811&lt;0,"🔴 Vencido",IF(R3811&lt;=7,"🟡 Por vencer","")))</f>
        <v/>
      </c>
      <c r="T3811" s="88" t="n"/>
      <c r="U3811" s="89" t="n"/>
      <c r="V3811" s="89" t="n"/>
      <c r="W3811" s="89" t="n"/>
      <c r="X3811" s="87" t="n"/>
    </row>
    <row r="3812">
      <c r="A3812" s="13" t="n"/>
      <c r="B3812" s="14" t="n"/>
      <c r="C3812" s="14" t="n"/>
      <c r="D3812" s="14" t="n"/>
      <c r="E3812" s="13" t="n"/>
      <c r="F3812" s="13" t="n"/>
      <c r="G3812" s="14" t="n"/>
      <c r="H3812" s="15" t="n"/>
      <c r="I3812" s="15" t="n"/>
      <c r="J3812" s="40" t="n"/>
      <c r="K3812" s="15" t="n"/>
      <c r="L3812" s="15" t="n"/>
      <c r="M3812" s="15" t="n"/>
      <c r="N3812" s="14" t="n"/>
      <c r="O3812" s="13" t="n"/>
      <c r="P3812" s="14" t="n"/>
      <c r="Q3812" s="15">
        <f>IF(N3812="Sí",0,H3812)</f>
        <v/>
      </c>
      <c r="R3812" s="14">
        <f>F3812-TODAY()</f>
        <v/>
      </c>
      <c r="S3812" s="14">
        <f>IF(N3812="Sí","🟢 Pagado",IF(R3812&lt;0,"🔴 Vencido",IF(R3812&lt;=7,"🟡 Por vencer","")))</f>
        <v/>
      </c>
      <c r="T3812" s="88" t="n"/>
      <c r="U3812" s="89" t="n"/>
      <c r="V3812" s="89" t="n"/>
      <c r="W3812" s="89" t="n"/>
      <c r="X3812" s="87" t="n"/>
    </row>
    <row r="3813">
      <c r="A3813" s="13" t="n"/>
      <c r="B3813" s="14" t="n"/>
      <c r="C3813" s="14" t="n"/>
      <c r="D3813" s="14" t="n"/>
      <c r="E3813" s="13" t="n"/>
      <c r="F3813" s="13" t="n"/>
      <c r="G3813" s="14" t="n"/>
      <c r="H3813" s="15" t="n"/>
      <c r="I3813" s="15" t="n"/>
      <c r="J3813" s="40" t="n"/>
      <c r="K3813" s="15" t="n"/>
      <c r="L3813" s="15" t="n"/>
      <c r="M3813" s="15" t="n"/>
      <c r="N3813" s="14" t="n"/>
      <c r="O3813" s="13" t="n"/>
      <c r="P3813" s="14" t="n"/>
      <c r="Q3813" s="15">
        <f>IF(N3813="Sí",0,H3813)</f>
        <v/>
      </c>
      <c r="R3813" s="14">
        <f>F3813-TODAY()</f>
        <v/>
      </c>
      <c r="S3813" s="14">
        <f>IF(N3813="Sí","🟢 Pagado",IF(R3813&lt;0,"🔴 Vencido",IF(R3813&lt;=7,"🟡 Por vencer","")))</f>
        <v/>
      </c>
      <c r="T3813" s="88" t="n"/>
      <c r="U3813" s="89" t="n"/>
      <c r="V3813" s="89" t="n"/>
      <c r="W3813" s="89" t="n"/>
      <c r="X3813" s="87" t="n"/>
    </row>
    <row r="3814">
      <c r="A3814" s="13" t="n"/>
      <c r="B3814" s="14" t="n"/>
      <c r="C3814" s="14" t="n"/>
      <c r="D3814" s="14" t="n"/>
      <c r="E3814" s="13" t="n"/>
      <c r="F3814" s="13" t="n"/>
      <c r="G3814" s="14" t="n"/>
      <c r="H3814" s="15" t="n"/>
      <c r="I3814" s="15" t="n"/>
      <c r="J3814" s="40" t="n"/>
      <c r="K3814" s="15" t="n"/>
      <c r="L3814" s="15" t="n"/>
      <c r="M3814" s="15" t="n"/>
      <c r="N3814" s="14" t="n"/>
      <c r="O3814" s="13" t="n"/>
      <c r="P3814" s="14" t="n"/>
      <c r="Q3814" s="15">
        <f>IF(N3814="Sí",0,H3814)</f>
        <v/>
      </c>
      <c r="R3814" s="14">
        <f>F3814-TODAY()</f>
        <v/>
      </c>
      <c r="S3814" s="14">
        <f>IF(N3814="Sí","🟢 Pagado",IF(R3814&lt;0,"🔴 Vencido",IF(R3814&lt;=7,"🟡 Por vencer","")))</f>
        <v/>
      </c>
      <c r="T3814" s="88" t="n"/>
      <c r="U3814" s="89" t="n"/>
      <c r="V3814" s="89" t="n"/>
      <c r="W3814" s="89" t="n"/>
      <c r="X3814" s="87" t="n"/>
    </row>
    <row r="3815">
      <c r="A3815" s="13" t="n"/>
      <c r="B3815" s="14" t="n"/>
      <c r="C3815" s="14" t="n"/>
      <c r="D3815" s="14" t="n"/>
      <c r="E3815" s="13" t="n"/>
      <c r="F3815" s="13" t="n"/>
      <c r="G3815" s="14" t="n"/>
      <c r="H3815" s="15" t="n"/>
      <c r="I3815" s="15" t="n"/>
      <c r="J3815" s="40" t="n"/>
      <c r="K3815" s="15" t="n"/>
      <c r="L3815" s="15" t="n"/>
      <c r="M3815" s="15" t="n"/>
      <c r="N3815" s="14" t="n"/>
      <c r="O3815" s="13" t="n"/>
      <c r="P3815" s="14" t="n"/>
      <c r="Q3815" s="15">
        <f>IF(N3815="Sí",0,H3815)</f>
        <v/>
      </c>
      <c r="R3815" s="14">
        <f>F3815-TODAY()</f>
        <v/>
      </c>
      <c r="S3815" s="14">
        <f>IF(N3815="Sí","🟢 Pagado",IF(R3815&lt;0,"🔴 Vencido",IF(R3815&lt;=7,"🟡 Por vencer","")))</f>
        <v/>
      </c>
      <c r="T3815" s="88" t="n"/>
      <c r="U3815" s="89" t="n"/>
      <c r="V3815" s="89" t="n"/>
      <c r="W3815" s="89" t="n"/>
      <c r="X3815" s="87" t="n"/>
    </row>
    <row r="3816">
      <c r="A3816" s="13" t="n"/>
      <c r="B3816" s="14" t="n"/>
      <c r="C3816" s="14" t="n"/>
      <c r="D3816" s="14" t="n"/>
      <c r="E3816" s="13" t="n"/>
      <c r="F3816" s="13" t="n"/>
      <c r="G3816" s="14" t="n"/>
      <c r="H3816" s="15" t="n"/>
      <c r="I3816" s="15" t="n"/>
      <c r="J3816" s="40" t="n"/>
      <c r="K3816" s="15" t="n"/>
      <c r="L3816" s="15" t="n"/>
      <c r="M3816" s="15" t="n"/>
      <c r="N3816" s="14" t="n"/>
      <c r="O3816" s="13" t="n"/>
      <c r="P3816" s="14" t="n"/>
      <c r="Q3816" s="15">
        <f>IF(N3816="Sí",0,H3816)</f>
        <v/>
      </c>
      <c r="R3816" s="14">
        <f>F3816-TODAY()</f>
        <v/>
      </c>
      <c r="S3816" s="14">
        <f>IF(N3816="Sí","🟢 Pagado",IF(R3816&lt;0,"🔴 Vencido",IF(R3816&lt;=7,"🟡 Por vencer","")))</f>
        <v/>
      </c>
      <c r="T3816" s="88" t="n"/>
      <c r="U3816" s="89" t="n"/>
      <c r="V3816" s="89" t="n"/>
      <c r="W3816" s="89" t="n"/>
      <c r="X3816" s="87" t="n"/>
    </row>
    <row r="3817">
      <c r="A3817" s="13" t="n"/>
      <c r="B3817" s="14" t="n"/>
      <c r="C3817" s="14" t="n"/>
      <c r="D3817" s="14" t="n"/>
      <c r="E3817" s="13" t="n"/>
      <c r="F3817" s="13" t="n"/>
      <c r="G3817" s="14" t="n"/>
      <c r="H3817" s="15" t="n"/>
      <c r="I3817" s="15" t="n"/>
      <c r="J3817" s="40" t="n"/>
      <c r="K3817" s="15" t="n"/>
      <c r="L3817" s="15" t="n"/>
      <c r="M3817" s="15" t="n"/>
      <c r="N3817" s="14" t="n"/>
      <c r="O3817" s="13" t="n"/>
      <c r="P3817" s="14" t="n"/>
      <c r="Q3817" s="15">
        <f>IF(N3817="Sí",0,H3817)</f>
        <v/>
      </c>
      <c r="R3817" s="14">
        <f>F3817-TODAY()</f>
        <v/>
      </c>
      <c r="S3817" s="14">
        <f>IF(N3817="Sí","🟢 Pagado",IF(R3817&lt;0,"🔴 Vencido",IF(R3817&lt;=7,"🟡 Por vencer","")))</f>
        <v/>
      </c>
      <c r="T3817" s="88" t="n"/>
      <c r="U3817" s="89" t="n"/>
      <c r="V3817" s="89" t="n"/>
      <c r="W3817" s="89" t="n"/>
      <c r="X3817" s="87" t="n"/>
    </row>
    <row r="3818">
      <c r="A3818" s="13" t="n"/>
      <c r="B3818" s="14" t="n"/>
      <c r="C3818" s="14" t="n"/>
      <c r="D3818" s="14" t="n"/>
      <c r="E3818" s="13" t="n"/>
      <c r="F3818" s="13" t="n"/>
      <c r="G3818" s="14" t="n"/>
      <c r="H3818" s="15" t="n"/>
      <c r="I3818" s="15" t="n"/>
      <c r="J3818" s="40" t="n"/>
      <c r="K3818" s="15" t="n"/>
      <c r="L3818" s="15" t="n"/>
      <c r="M3818" s="15" t="n"/>
      <c r="N3818" s="14" t="n"/>
      <c r="O3818" s="13" t="n"/>
      <c r="P3818" s="14" t="n"/>
      <c r="Q3818" s="15">
        <f>IF(N3818="Sí",0,H3818)</f>
        <v/>
      </c>
      <c r="R3818" s="14">
        <f>F3818-TODAY()</f>
        <v/>
      </c>
      <c r="S3818" s="14">
        <f>IF(N3818="Sí","🟢 Pagado",IF(R3818&lt;0,"🔴 Vencido",IF(R3818&lt;=7,"🟡 Por vencer","")))</f>
        <v/>
      </c>
      <c r="T3818" s="88" t="n"/>
      <c r="U3818" s="89" t="n"/>
      <c r="V3818" s="89" t="n"/>
      <c r="W3818" s="89" t="n"/>
      <c r="X3818" s="87" t="n"/>
    </row>
    <row r="3819">
      <c r="A3819" s="13" t="n"/>
      <c r="B3819" s="14" t="n"/>
      <c r="C3819" s="14" t="n"/>
      <c r="D3819" s="14" t="n"/>
      <c r="E3819" s="13" t="n"/>
      <c r="F3819" s="13" t="n"/>
      <c r="G3819" s="14" t="n"/>
      <c r="H3819" s="15" t="n"/>
      <c r="I3819" s="15" t="n"/>
      <c r="J3819" s="40" t="n"/>
      <c r="K3819" s="15" t="n"/>
      <c r="L3819" s="15" t="n"/>
      <c r="M3819" s="15" t="n"/>
      <c r="N3819" s="14" t="n"/>
      <c r="O3819" s="13" t="n"/>
      <c r="P3819" s="14" t="n"/>
      <c r="Q3819" s="15">
        <f>IF(N3819="Sí",0,H3819)</f>
        <v/>
      </c>
      <c r="R3819" s="14">
        <f>F3819-TODAY()</f>
        <v/>
      </c>
      <c r="S3819" s="14">
        <f>IF(N3819="Sí","🟢 Pagado",IF(R3819&lt;0,"🔴 Vencido",IF(R3819&lt;=7,"🟡 Por vencer","")))</f>
        <v/>
      </c>
      <c r="T3819" s="88" t="n"/>
      <c r="U3819" s="89" t="n"/>
      <c r="V3819" s="89" t="n"/>
      <c r="W3819" s="89" t="n"/>
      <c r="X3819" s="87" t="n"/>
    </row>
    <row r="3820">
      <c r="A3820" s="13" t="n"/>
      <c r="B3820" s="14" t="n"/>
      <c r="C3820" s="14" t="n"/>
      <c r="D3820" s="14" t="n"/>
      <c r="E3820" s="13" t="n"/>
      <c r="F3820" s="13" t="n"/>
      <c r="G3820" s="14" t="n"/>
      <c r="H3820" s="15" t="n"/>
      <c r="I3820" s="15" t="n"/>
      <c r="J3820" s="40" t="n"/>
      <c r="K3820" s="15" t="n"/>
      <c r="L3820" s="15" t="n"/>
      <c r="M3820" s="15" t="n"/>
      <c r="N3820" s="14" t="n"/>
      <c r="O3820" s="13" t="n"/>
      <c r="P3820" s="14" t="n"/>
      <c r="Q3820" s="15">
        <f>IF(N3820="Sí",0,H3820)</f>
        <v/>
      </c>
      <c r="R3820" s="14">
        <f>F3820-TODAY()</f>
        <v/>
      </c>
      <c r="S3820" s="14">
        <f>IF(N3820="Sí","🟢 Pagado",IF(R3820&lt;0,"🔴 Vencido",IF(R3820&lt;=7,"🟡 Por vencer","")))</f>
        <v/>
      </c>
      <c r="T3820" s="88" t="n"/>
      <c r="U3820" s="89" t="n"/>
      <c r="V3820" s="89" t="n"/>
      <c r="W3820" s="89" t="n"/>
      <c r="X3820" s="87" t="n"/>
    </row>
    <row r="3821">
      <c r="A3821" s="13" t="n"/>
      <c r="B3821" s="14" t="n"/>
      <c r="C3821" s="14" t="n"/>
      <c r="D3821" s="14" t="n"/>
      <c r="E3821" s="13" t="n"/>
      <c r="F3821" s="13" t="n"/>
      <c r="G3821" s="14" t="n"/>
      <c r="H3821" s="15" t="n"/>
      <c r="I3821" s="15" t="n"/>
      <c r="J3821" s="40" t="n"/>
      <c r="K3821" s="15" t="n"/>
      <c r="L3821" s="15" t="n"/>
      <c r="M3821" s="15" t="n"/>
      <c r="N3821" s="14" t="n"/>
      <c r="O3821" s="13" t="n"/>
      <c r="P3821" s="14" t="n"/>
      <c r="Q3821" s="15">
        <f>IF(N3821="Sí",0,H3821)</f>
        <v/>
      </c>
      <c r="R3821" s="14">
        <f>F3821-TODAY()</f>
        <v/>
      </c>
      <c r="S3821" s="14">
        <f>IF(N3821="Sí","🟢 Pagado",IF(R3821&lt;0,"🔴 Vencido",IF(R3821&lt;=7,"🟡 Por vencer","")))</f>
        <v/>
      </c>
      <c r="T3821" s="88" t="n"/>
      <c r="U3821" s="89" t="n"/>
      <c r="V3821" s="89" t="n"/>
      <c r="W3821" s="89" t="n"/>
      <c r="X3821" s="87" t="n"/>
    </row>
    <row r="3822">
      <c r="A3822" s="13" t="n"/>
      <c r="B3822" s="14" t="n"/>
      <c r="C3822" s="14" t="n"/>
      <c r="D3822" s="14" t="n"/>
      <c r="E3822" s="13" t="n"/>
      <c r="F3822" s="13" t="n"/>
      <c r="G3822" s="14" t="n"/>
      <c r="H3822" s="15" t="n"/>
      <c r="I3822" s="15" t="n"/>
      <c r="J3822" s="40" t="n"/>
      <c r="K3822" s="15" t="n"/>
      <c r="L3822" s="15" t="n"/>
      <c r="M3822" s="15" t="n"/>
      <c r="N3822" s="14" t="n"/>
      <c r="O3822" s="13" t="n"/>
      <c r="P3822" s="14" t="n"/>
      <c r="Q3822" s="15">
        <f>IF(N3822="Sí",0,H3822)</f>
        <v/>
      </c>
      <c r="R3822" s="14">
        <f>F3822-TODAY()</f>
        <v/>
      </c>
      <c r="S3822" s="14">
        <f>IF(N3822="Sí","🟢 Pagado",IF(R3822&lt;0,"🔴 Vencido",IF(R3822&lt;=7,"🟡 Por vencer","")))</f>
        <v/>
      </c>
      <c r="T3822" s="88" t="n"/>
      <c r="U3822" s="89" t="n"/>
      <c r="V3822" s="89" t="n"/>
      <c r="W3822" s="89" t="n"/>
      <c r="X3822" s="87" t="n"/>
    </row>
    <row r="3823">
      <c r="A3823" s="13" t="n"/>
      <c r="B3823" s="14" t="n"/>
      <c r="C3823" s="14" t="n"/>
      <c r="D3823" s="14" t="n"/>
      <c r="E3823" s="13" t="n"/>
      <c r="F3823" s="13" t="n"/>
      <c r="G3823" s="14" t="n"/>
      <c r="H3823" s="15" t="n"/>
      <c r="I3823" s="15" t="n"/>
      <c r="J3823" s="40" t="n"/>
      <c r="K3823" s="15" t="n"/>
      <c r="L3823" s="15" t="n"/>
      <c r="M3823" s="15" t="n"/>
      <c r="N3823" s="14" t="n"/>
      <c r="O3823" s="13" t="n"/>
      <c r="P3823" s="14" t="n"/>
      <c r="Q3823" s="15">
        <f>IF(N3823="Sí",0,H3823)</f>
        <v/>
      </c>
      <c r="R3823" s="14">
        <f>F3823-TODAY()</f>
        <v/>
      </c>
      <c r="S3823" s="14">
        <f>IF(N3823="Sí","🟢 Pagado",IF(R3823&lt;0,"🔴 Vencido",IF(R3823&lt;=7,"🟡 Por vencer","")))</f>
        <v/>
      </c>
      <c r="T3823" s="88" t="n"/>
      <c r="U3823" s="89" t="n"/>
      <c r="V3823" s="89" t="n"/>
      <c r="W3823" s="89" t="n"/>
      <c r="X3823" s="87" t="n"/>
    </row>
    <row r="3824">
      <c r="A3824" s="13" t="n"/>
      <c r="B3824" s="14" t="n"/>
      <c r="C3824" s="14" t="n"/>
      <c r="D3824" s="14" t="n"/>
      <c r="E3824" s="13" t="n"/>
      <c r="F3824" s="13" t="n"/>
      <c r="G3824" s="14" t="n"/>
      <c r="H3824" s="15" t="n"/>
      <c r="I3824" s="15" t="n"/>
      <c r="J3824" s="40" t="n"/>
      <c r="K3824" s="15" t="n"/>
      <c r="L3824" s="15" t="n"/>
      <c r="M3824" s="15" t="n"/>
      <c r="N3824" s="14" t="n"/>
      <c r="O3824" s="13" t="n"/>
      <c r="P3824" s="14" t="n"/>
      <c r="Q3824" s="15">
        <f>IF(N3824="Sí",0,H3824)</f>
        <v/>
      </c>
      <c r="R3824" s="14">
        <f>F3824-TODAY()</f>
        <v/>
      </c>
      <c r="S3824" s="14">
        <f>IF(N3824="Sí","🟢 Pagado",IF(R3824&lt;0,"🔴 Vencido",IF(R3824&lt;=7,"🟡 Por vencer","")))</f>
        <v/>
      </c>
      <c r="T3824" s="88" t="n"/>
      <c r="U3824" s="89" t="n"/>
      <c r="V3824" s="89" t="n"/>
      <c r="W3824" s="89" t="n"/>
      <c r="X3824" s="87" t="n"/>
    </row>
    <row r="3825">
      <c r="A3825" s="13" t="n"/>
      <c r="B3825" s="14" t="n"/>
      <c r="C3825" s="14" t="n"/>
      <c r="D3825" s="14" t="n"/>
      <c r="E3825" s="13" t="n"/>
      <c r="F3825" s="13" t="n"/>
      <c r="G3825" s="14" t="n"/>
      <c r="H3825" s="15" t="n"/>
      <c r="I3825" s="15" t="n"/>
      <c r="J3825" s="40" t="n"/>
      <c r="K3825" s="15" t="n"/>
      <c r="L3825" s="15" t="n"/>
      <c r="M3825" s="15" t="n"/>
      <c r="N3825" s="14" t="n"/>
      <c r="O3825" s="13" t="n"/>
      <c r="P3825" s="14" t="n"/>
      <c r="Q3825" s="15">
        <f>IF(N3825="Sí",0,H3825)</f>
        <v/>
      </c>
      <c r="R3825" s="14">
        <f>F3825-TODAY()</f>
        <v/>
      </c>
      <c r="S3825" s="14">
        <f>IF(N3825="Sí","🟢 Pagado",IF(R3825&lt;0,"🔴 Vencido",IF(R3825&lt;=7,"🟡 Por vencer","")))</f>
        <v/>
      </c>
      <c r="T3825" s="88" t="n"/>
      <c r="U3825" s="89" t="n"/>
      <c r="V3825" s="89" t="n"/>
      <c r="W3825" s="89" t="n"/>
      <c r="X3825" s="87" t="n"/>
    </row>
    <row r="3826">
      <c r="A3826" s="13" t="n"/>
      <c r="B3826" s="14" t="n"/>
      <c r="C3826" s="14" t="n"/>
      <c r="D3826" s="14" t="n"/>
      <c r="E3826" s="13" t="n"/>
      <c r="F3826" s="13" t="n"/>
      <c r="G3826" s="14" t="n"/>
      <c r="H3826" s="15" t="n"/>
      <c r="I3826" s="15" t="n"/>
      <c r="J3826" s="40" t="n"/>
      <c r="K3826" s="15" t="n"/>
      <c r="L3826" s="15" t="n"/>
      <c r="M3826" s="15" t="n"/>
      <c r="N3826" s="14" t="n"/>
      <c r="O3826" s="13" t="n"/>
      <c r="P3826" s="14" t="n"/>
      <c r="Q3826" s="15">
        <f>IF(N3826="Sí",0,H3826)</f>
        <v/>
      </c>
      <c r="R3826" s="14">
        <f>F3826-TODAY()</f>
        <v/>
      </c>
      <c r="S3826" s="14">
        <f>IF(N3826="Sí","🟢 Pagado",IF(R3826&lt;0,"🔴 Vencido",IF(R3826&lt;=7,"🟡 Por vencer","")))</f>
        <v/>
      </c>
      <c r="T3826" s="88" t="n"/>
      <c r="U3826" s="89" t="n"/>
      <c r="V3826" s="89" t="n"/>
      <c r="W3826" s="89" t="n"/>
      <c r="X3826" s="87" t="n"/>
    </row>
    <row r="3827">
      <c r="A3827" s="13" t="n"/>
      <c r="B3827" s="14" t="n"/>
      <c r="C3827" s="14" t="n"/>
      <c r="D3827" s="14" t="n"/>
      <c r="E3827" s="13" t="n"/>
      <c r="F3827" s="13" t="n"/>
      <c r="G3827" s="14" t="n"/>
      <c r="H3827" s="15" t="n"/>
      <c r="I3827" s="15" t="n"/>
      <c r="J3827" s="40" t="n"/>
      <c r="K3827" s="15" t="n"/>
      <c r="L3827" s="15" t="n"/>
      <c r="M3827" s="15" t="n"/>
      <c r="N3827" s="14" t="n"/>
      <c r="O3827" s="13" t="n"/>
      <c r="P3827" s="14" t="n"/>
      <c r="Q3827" s="15">
        <f>IF(N3827="Sí",0,H3827)</f>
        <v/>
      </c>
      <c r="R3827" s="14">
        <f>F3827-TODAY()</f>
        <v/>
      </c>
      <c r="S3827" s="14">
        <f>IF(N3827="Sí","🟢 Pagado",IF(R3827&lt;0,"🔴 Vencido",IF(R3827&lt;=7,"🟡 Por vencer","")))</f>
        <v/>
      </c>
      <c r="T3827" s="88" t="n"/>
      <c r="U3827" s="89" t="n"/>
      <c r="V3827" s="89" t="n"/>
      <c r="W3827" s="89" t="n"/>
      <c r="X3827" s="87" t="n"/>
    </row>
    <row r="3828">
      <c r="A3828" s="13" t="n"/>
      <c r="B3828" s="14" t="n"/>
      <c r="C3828" s="14" t="n"/>
      <c r="D3828" s="14" t="n"/>
      <c r="E3828" s="13" t="n"/>
      <c r="F3828" s="13" t="n"/>
      <c r="G3828" s="14" t="n"/>
      <c r="H3828" s="15" t="n"/>
      <c r="I3828" s="15" t="n"/>
      <c r="J3828" s="40" t="n"/>
      <c r="K3828" s="15" t="n"/>
      <c r="L3828" s="15" t="n"/>
      <c r="M3828" s="15" t="n"/>
      <c r="N3828" s="14" t="n"/>
      <c r="O3828" s="13" t="n"/>
      <c r="P3828" s="14" t="n"/>
      <c r="Q3828" s="15">
        <f>IF(N3828="Sí",0,H3828)</f>
        <v/>
      </c>
      <c r="R3828" s="14">
        <f>F3828-TODAY()</f>
        <v/>
      </c>
      <c r="S3828" s="14">
        <f>IF(N3828="Sí","🟢 Pagado",IF(R3828&lt;0,"🔴 Vencido",IF(R3828&lt;=7,"🟡 Por vencer","")))</f>
        <v/>
      </c>
      <c r="T3828" s="88" t="n"/>
      <c r="U3828" s="89" t="n"/>
      <c r="V3828" s="89" t="n"/>
      <c r="W3828" s="89" t="n"/>
      <c r="X3828" s="87" t="n"/>
    </row>
    <row r="3829">
      <c r="A3829" s="13" t="n"/>
      <c r="B3829" s="14" t="n"/>
      <c r="C3829" s="14" t="n"/>
      <c r="D3829" s="14" t="n"/>
      <c r="E3829" s="13" t="n"/>
      <c r="F3829" s="13" t="n"/>
      <c r="G3829" s="14" t="n"/>
      <c r="H3829" s="15" t="n"/>
      <c r="I3829" s="15" t="n"/>
      <c r="J3829" s="40" t="n"/>
      <c r="K3829" s="15" t="n"/>
      <c r="L3829" s="15" t="n"/>
      <c r="M3829" s="15" t="n"/>
      <c r="N3829" s="14" t="n"/>
      <c r="O3829" s="13" t="n"/>
      <c r="P3829" s="14" t="n"/>
      <c r="Q3829" s="15">
        <f>IF(N3829="Sí",0,H3829)</f>
        <v/>
      </c>
      <c r="R3829" s="14">
        <f>F3829-TODAY()</f>
        <v/>
      </c>
      <c r="S3829" s="14">
        <f>IF(N3829="Sí","🟢 Pagado",IF(R3829&lt;0,"🔴 Vencido",IF(R3829&lt;=7,"🟡 Por vencer","")))</f>
        <v/>
      </c>
      <c r="T3829" s="88" t="n"/>
      <c r="U3829" s="89" t="n"/>
      <c r="V3829" s="89" t="n"/>
      <c r="W3829" s="89" t="n"/>
      <c r="X3829" s="87" t="n"/>
    </row>
    <row r="3830">
      <c r="A3830" s="13" t="n"/>
      <c r="B3830" s="14" t="n"/>
      <c r="C3830" s="14" t="n"/>
      <c r="D3830" s="14" t="n"/>
      <c r="E3830" s="13" t="n"/>
      <c r="F3830" s="13" t="n"/>
      <c r="G3830" s="14" t="n"/>
      <c r="H3830" s="15" t="n"/>
      <c r="I3830" s="15" t="n"/>
      <c r="J3830" s="40" t="n"/>
      <c r="K3830" s="15" t="n"/>
      <c r="L3830" s="15" t="n"/>
      <c r="M3830" s="15" t="n"/>
      <c r="N3830" s="14" t="n"/>
      <c r="O3830" s="13" t="n"/>
      <c r="P3830" s="14" t="n"/>
      <c r="Q3830" s="15">
        <f>IF(N3830="Sí",0,H3830)</f>
        <v/>
      </c>
      <c r="R3830" s="14">
        <f>F3830-TODAY()</f>
        <v/>
      </c>
      <c r="S3830" s="14">
        <f>IF(N3830="Sí","🟢 Pagado",IF(R3830&lt;0,"🔴 Vencido",IF(R3830&lt;=7,"🟡 Por vencer","")))</f>
        <v/>
      </c>
      <c r="T3830" s="88" t="n"/>
      <c r="U3830" s="89" t="n"/>
      <c r="V3830" s="89" t="n"/>
      <c r="W3830" s="89" t="n"/>
      <c r="X3830" s="87" t="n"/>
    </row>
    <row r="3831">
      <c r="A3831" s="13" t="n"/>
      <c r="B3831" s="14" t="n"/>
      <c r="C3831" s="14" t="n"/>
      <c r="D3831" s="14" t="n"/>
      <c r="E3831" s="13" t="n"/>
      <c r="F3831" s="13" t="n"/>
      <c r="G3831" s="14" t="n"/>
      <c r="H3831" s="15" t="n"/>
      <c r="I3831" s="15" t="n"/>
      <c r="J3831" s="40" t="n"/>
      <c r="K3831" s="15" t="n"/>
      <c r="L3831" s="15" t="n"/>
      <c r="M3831" s="15" t="n"/>
      <c r="N3831" s="14" t="n"/>
      <c r="O3831" s="13" t="n"/>
      <c r="P3831" s="14" t="n"/>
      <c r="Q3831" s="15">
        <f>IF(N3831="Sí",0,H3831)</f>
        <v/>
      </c>
      <c r="R3831" s="14">
        <f>F3831-TODAY()</f>
        <v/>
      </c>
      <c r="S3831" s="14">
        <f>IF(N3831="Sí","🟢 Pagado",IF(R3831&lt;0,"🔴 Vencido",IF(R3831&lt;=7,"🟡 Por vencer","")))</f>
        <v/>
      </c>
      <c r="T3831" s="88" t="n"/>
      <c r="U3831" s="89" t="n"/>
      <c r="V3831" s="89" t="n"/>
      <c r="W3831" s="89" t="n"/>
      <c r="X3831" s="87" t="n"/>
    </row>
    <row r="3832">
      <c r="A3832" s="13" t="n"/>
      <c r="B3832" s="14" t="n"/>
      <c r="C3832" s="14" t="n"/>
      <c r="D3832" s="14" t="n"/>
      <c r="E3832" s="13" t="n"/>
      <c r="F3832" s="13" t="n"/>
      <c r="G3832" s="14" t="n"/>
      <c r="H3832" s="15" t="n"/>
      <c r="I3832" s="15" t="n"/>
      <c r="J3832" s="40" t="n"/>
      <c r="K3832" s="15" t="n"/>
      <c r="L3832" s="15" t="n"/>
      <c r="M3832" s="15" t="n"/>
      <c r="N3832" s="14" t="n"/>
      <c r="O3832" s="13" t="n"/>
      <c r="P3832" s="14" t="n"/>
      <c r="Q3832" s="15">
        <f>IF(N3832="Sí",0,H3832)</f>
        <v/>
      </c>
      <c r="R3832" s="14">
        <f>F3832-TODAY()</f>
        <v/>
      </c>
      <c r="S3832" s="14">
        <f>IF(N3832="Sí","🟢 Pagado",IF(R3832&lt;0,"🔴 Vencido",IF(R3832&lt;=7,"🟡 Por vencer","")))</f>
        <v/>
      </c>
      <c r="T3832" s="88" t="n"/>
      <c r="U3832" s="89" t="n"/>
      <c r="V3832" s="89" t="n"/>
      <c r="W3832" s="89" t="n"/>
      <c r="X3832" s="87" t="n"/>
    </row>
    <row r="3833">
      <c r="A3833" s="13" t="n"/>
      <c r="B3833" s="14" t="n"/>
      <c r="C3833" s="14" t="n"/>
      <c r="D3833" s="14" t="n"/>
      <c r="E3833" s="13" t="n"/>
      <c r="F3833" s="13" t="n"/>
      <c r="G3833" s="14" t="n"/>
      <c r="H3833" s="15" t="n"/>
      <c r="I3833" s="15" t="n"/>
      <c r="J3833" s="40" t="n"/>
      <c r="K3833" s="15" t="n"/>
      <c r="L3833" s="15" t="n"/>
      <c r="M3833" s="15" t="n"/>
      <c r="N3833" s="14" t="n"/>
      <c r="O3833" s="13" t="n"/>
      <c r="P3833" s="14" t="n"/>
      <c r="Q3833" s="15">
        <f>IF(N3833="Sí",0,H3833)</f>
        <v/>
      </c>
      <c r="R3833" s="14">
        <f>F3833-TODAY()</f>
        <v/>
      </c>
      <c r="S3833" s="14">
        <f>IF(N3833="Sí","🟢 Pagado",IF(R3833&lt;0,"🔴 Vencido",IF(R3833&lt;=7,"🟡 Por vencer","")))</f>
        <v/>
      </c>
      <c r="T3833" s="88" t="n"/>
      <c r="U3833" s="89" t="n"/>
      <c r="V3833" s="89" t="n"/>
      <c r="W3833" s="89" t="n"/>
      <c r="X3833" s="87" t="n"/>
    </row>
    <row r="3834">
      <c r="A3834" s="13" t="n"/>
      <c r="B3834" s="14" t="n"/>
      <c r="C3834" s="14" t="n"/>
      <c r="D3834" s="14" t="n"/>
      <c r="E3834" s="13" t="n"/>
      <c r="F3834" s="13" t="n"/>
      <c r="G3834" s="14" t="n"/>
      <c r="H3834" s="15" t="n"/>
      <c r="I3834" s="15" t="n"/>
      <c r="J3834" s="40" t="n"/>
      <c r="K3834" s="15" t="n"/>
      <c r="L3834" s="15" t="n"/>
      <c r="M3834" s="15" t="n"/>
      <c r="N3834" s="14" t="n"/>
      <c r="O3834" s="13" t="n"/>
      <c r="P3834" s="14" t="n"/>
      <c r="Q3834" s="15">
        <f>IF(N3834="Sí",0,H3834)</f>
        <v/>
      </c>
      <c r="R3834" s="14">
        <f>F3834-TODAY()</f>
        <v/>
      </c>
      <c r="S3834" s="14">
        <f>IF(N3834="Sí","🟢 Pagado",IF(R3834&lt;0,"🔴 Vencido",IF(R3834&lt;=7,"🟡 Por vencer","")))</f>
        <v/>
      </c>
      <c r="T3834" s="88" t="n"/>
      <c r="U3834" s="89" t="n"/>
      <c r="V3834" s="89" t="n"/>
      <c r="W3834" s="89" t="n"/>
      <c r="X3834" s="87" t="n"/>
    </row>
    <row r="3835">
      <c r="A3835" s="13" t="n"/>
      <c r="B3835" s="14" t="n"/>
      <c r="C3835" s="14" t="n"/>
      <c r="D3835" s="14" t="n"/>
      <c r="E3835" s="13" t="n"/>
      <c r="F3835" s="13" t="n"/>
      <c r="G3835" s="14" t="n"/>
      <c r="H3835" s="15" t="n"/>
      <c r="I3835" s="15" t="n"/>
      <c r="J3835" s="40" t="n"/>
      <c r="K3835" s="15" t="n"/>
      <c r="L3835" s="15" t="n"/>
      <c r="M3835" s="15" t="n"/>
      <c r="N3835" s="14" t="n"/>
      <c r="O3835" s="13" t="n"/>
      <c r="P3835" s="14" t="n"/>
      <c r="Q3835" s="15">
        <f>IF(N3835="Sí",0,H3835)</f>
        <v/>
      </c>
      <c r="R3835" s="14">
        <f>F3835-TODAY()</f>
        <v/>
      </c>
      <c r="S3835" s="14">
        <f>IF(N3835="Sí","🟢 Pagado",IF(R3835&lt;0,"🔴 Vencido",IF(R3835&lt;=7,"🟡 Por vencer","")))</f>
        <v/>
      </c>
      <c r="T3835" s="88" t="n"/>
      <c r="U3835" s="89" t="n"/>
      <c r="V3835" s="89" t="n"/>
      <c r="W3835" s="89" t="n"/>
      <c r="X3835" s="87" t="n"/>
    </row>
    <row r="3836">
      <c r="A3836" s="13" t="n"/>
      <c r="B3836" s="14" t="n"/>
      <c r="C3836" s="14" t="n"/>
      <c r="D3836" s="14" t="n"/>
      <c r="E3836" s="13" t="n"/>
      <c r="F3836" s="13" t="n"/>
      <c r="G3836" s="14" t="n"/>
      <c r="H3836" s="15" t="n"/>
      <c r="I3836" s="15" t="n"/>
      <c r="J3836" s="40" t="n"/>
      <c r="K3836" s="15" t="n"/>
      <c r="L3836" s="15" t="n"/>
      <c r="M3836" s="15" t="n"/>
      <c r="N3836" s="14" t="n"/>
      <c r="O3836" s="13" t="n"/>
      <c r="P3836" s="14" t="n"/>
      <c r="Q3836" s="15">
        <f>IF(N3836="Sí",0,H3836)</f>
        <v/>
      </c>
      <c r="R3836" s="14">
        <f>F3836-TODAY()</f>
        <v/>
      </c>
      <c r="S3836" s="14">
        <f>IF(N3836="Sí","🟢 Pagado",IF(R3836&lt;0,"🔴 Vencido",IF(R3836&lt;=7,"🟡 Por vencer","")))</f>
        <v/>
      </c>
      <c r="T3836" s="88" t="n"/>
      <c r="U3836" s="89" t="n"/>
      <c r="V3836" s="89" t="n"/>
      <c r="W3836" s="89" t="n"/>
      <c r="X3836" s="87" t="n"/>
    </row>
    <row r="3837">
      <c r="A3837" s="13" t="n"/>
      <c r="B3837" s="14" t="n"/>
      <c r="C3837" s="14" t="n"/>
      <c r="D3837" s="14" t="n"/>
      <c r="E3837" s="13" t="n"/>
      <c r="F3837" s="13" t="n"/>
      <c r="G3837" s="14" t="n"/>
      <c r="H3837" s="15" t="n"/>
      <c r="I3837" s="15" t="n"/>
      <c r="J3837" s="40" t="n"/>
      <c r="K3837" s="15" t="n"/>
      <c r="L3837" s="15" t="n"/>
      <c r="M3837" s="15" t="n"/>
      <c r="N3837" s="14" t="n"/>
      <c r="O3837" s="13" t="n"/>
      <c r="P3837" s="14" t="n"/>
      <c r="Q3837" s="15">
        <f>IF(N3837="Sí",0,H3837)</f>
        <v/>
      </c>
      <c r="R3837" s="14">
        <f>F3837-TODAY()</f>
        <v/>
      </c>
      <c r="S3837" s="14">
        <f>IF(N3837="Sí","🟢 Pagado",IF(R3837&lt;0,"🔴 Vencido",IF(R3837&lt;=7,"🟡 Por vencer","")))</f>
        <v/>
      </c>
      <c r="T3837" s="88" t="n"/>
      <c r="U3837" s="89" t="n"/>
      <c r="V3837" s="89" t="n"/>
      <c r="W3837" s="89" t="n"/>
      <c r="X3837" s="87" t="n"/>
    </row>
    <row r="3838">
      <c r="A3838" s="13" t="n"/>
      <c r="B3838" s="14" t="n"/>
      <c r="C3838" s="14" t="n"/>
      <c r="D3838" s="14" t="n"/>
      <c r="E3838" s="13" t="n"/>
      <c r="F3838" s="13" t="n"/>
      <c r="G3838" s="14" t="n"/>
      <c r="H3838" s="15" t="n"/>
      <c r="I3838" s="15" t="n"/>
      <c r="J3838" s="40" t="n"/>
      <c r="K3838" s="15" t="n"/>
      <c r="L3838" s="15" t="n"/>
      <c r="M3838" s="15" t="n"/>
      <c r="N3838" s="14" t="n"/>
      <c r="O3838" s="13" t="n"/>
      <c r="P3838" s="14" t="n"/>
      <c r="Q3838" s="15">
        <f>IF(N3838="Sí",0,H3838)</f>
        <v/>
      </c>
      <c r="R3838" s="14">
        <f>F3838-TODAY()</f>
        <v/>
      </c>
      <c r="S3838" s="14">
        <f>IF(N3838="Sí","🟢 Pagado",IF(R3838&lt;0,"🔴 Vencido",IF(R3838&lt;=7,"🟡 Por vencer","")))</f>
        <v/>
      </c>
      <c r="T3838" s="88" t="n"/>
      <c r="U3838" s="89" t="n"/>
      <c r="V3838" s="89" t="n"/>
      <c r="W3838" s="89" t="n"/>
      <c r="X3838" s="87" t="n"/>
    </row>
    <row r="3839">
      <c r="A3839" s="13" t="n"/>
      <c r="B3839" s="14" t="n"/>
      <c r="C3839" s="14" t="n"/>
      <c r="D3839" s="14" t="n"/>
      <c r="E3839" s="13" t="n"/>
      <c r="F3839" s="13" t="n"/>
      <c r="G3839" s="14" t="n"/>
      <c r="H3839" s="15" t="n"/>
      <c r="I3839" s="15" t="n"/>
      <c r="J3839" s="40" t="n"/>
      <c r="K3839" s="15" t="n"/>
      <c r="L3839" s="15" t="n"/>
      <c r="M3839" s="15" t="n"/>
      <c r="N3839" s="14" t="n"/>
      <c r="O3839" s="13" t="n"/>
      <c r="P3839" s="14" t="n"/>
      <c r="Q3839" s="15">
        <f>IF(N3839="Sí",0,H3839)</f>
        <v/>
      </c>
      <c r="R3839" s="14">
        <f>F3839-TODAY()</f>
        <v/>
      </c>
      <c r="S3839" s="14">
        <f>IF(N3839="Sí","🟢 Pagado",IF(R3839&lt;0,"🔴 Vencido",IF(R3839&lt;=7,"🟡 Por vencer","")))</f>
        <v/>
      </c>
      <c r="T3839" s="88" t="n"/>
      <c r="U3839" s="89" t="n"/>
      <c r="V3839" s="89" t="n"/>
      <c r="W3839" s="89" t="n"/>
      <c r="X3839" s="87" t="n"/>
    </row>
    <row r="3840">
      <c r="A3840" s="13" t="n"/>
      <c r="B3840" s="14" t="n"/>
      <c r="C3840" s="14" t="n"/>
      <c r="D3840" s="14" t="n"/>
      <c r="E3840" s="13" t="n"/>
      <c r="F3840" s="13" t="n"/>
      <c r="G3840" s="14" t="n"/>
      <c r="H3840" s="15" t="n"/>
      <c r="I3840" s="15" t="n"/>
      <c r="J3840" s="40" t="n"/>
      <c r="K3840" s="15" t="n"/>
      <c r="L3840" s="15" t="n"/>
      <c r="M3840" s="15" t="n"/>
      <c r="N3840" s="14" t="n"/>
      <c r="O3840" s="13" t="n"/>
      <c r="P3840" s="14" t="n"/>
      <c r="Q3840" s="15">
        <f>IF(N3840="Sí",0,H3840)</f>
        <v/>
      </c>
      <c r="R3840" s="14">
        <f>F3840-TODAY()</f>
        <v/>
      </c>
      <c r="S3840" s="14">
        <f>IF(N3840="Sí","🟢 Pagado",IF(R3840&lt;0,"🔴 Vencido",IF(R3840&lt;=7,"🟡 Por vencer","")))</f>
        <v/>
      </c>
      <c r="T3840" s="88" t="n"/>
      <c r="U3840" s="89" t="n"/>
      <c r="V3840" s="89" t="n"/>
      <c r="W3840" s="89" t="n"/>
      <c r="X3840" s="87" t="n"/>
    </row>
    <row r="3841">
      <c r="A3841" s="13" t="n"/>
      <c r="B3841" s="14" t="n"/>
      <c r="C3841" s="14" t="n"/>
      <c r="D3841" s="14" t="n"/>
      <c r="E3841" s="13" t="n"/>
      <c r="F3841" s="13" t="n"/>
      <c r="G3841" s="14" t="n"/>
      <c r="H3841" s="15" t="n"/>
      <c r="I3841" s="15" t="n"/>
      <c r="J3841" s="40" t="n"/>
      <c r="K3841" s="15" t="n"/>
      <c r="L3841" s="15" t="n"/>
      <c r="M3841" s="15" t="n"/>
      <c r="N3841" s="14" t="n"/>
      <c r="O3841" s="13" t="n"/>
      <c r="P3841" s="14" t="n"/>
      <c r="Q3841" s="15">
        <f>IF(N3841="Sí",0,H3841)</f>
        <v/>
      </c>
      <c r="R3841" s="14">
        <f>F3841-TODAY()</f>
        <v/>
      </c>
      <c r="S3841" s="14">
        <f>IF(N3841="Sí","🟢 Pagado",IF(R3841&lt;0,"🔴 Vencido",IF(R3841&lt;=7,"🟡 Por vencer","")))</f>
        <v/>
      </c>
      <c r="T3841" s="88" t="n"/>
      <c r="U3841" s="89" t="n"/>
      <c r="V3841" s="89" t="n"/>
      <c r="W3841" s="89" t="n"/>
      <c r="X3841" s="87" t="n"/>
    </row>
    <row r="3842">
      <c r="A3842" s="13" t="n"/>
      <c r="B3842" s="14" t="n"/>
      <c r="C3842" s="14" t="n"/>
      <c r="D3842" s="14" t="n"/>
      <c r="E3842" s="13" t="n"/>
      <c r="F3842" s="13" t="n"/>
      <c r="G3842" s="14" t="n"/>
      <c r="H3842" s="15" t="n"/>
      <c r="I3842" s="15" t="n"/>
      <c r="J3842" s="40" t="n"/>
      <c r="K3842" s="15" t="n"/>
      <c r="L3842" s="15" t="n"/>
      <c r="M3842" s="15" t="n"/>
      <c r="N3842" s="14" t="n"/>
      <c r="O3842" s="13" t="n"/>
      <c r="P3842" s="14" t="n"/>
      <c r="Q3842" s="15">
        <f>IF(N3842="Sí",0,H3842)</f>
        <v/>
      </c>
      <c r="R3842" s="14">
        <f>F3842-TODAY()</f>
        <v/>
      </c>
      <c r="S3842" s="14">
        <f>IF(N3842="Sí","🟢 Pagado",IF(R3842&lt;0,"🔴 Vencido",IF(R3842&lt;=7,"🟡 Por vencer","")))</f>
        <v/>
      </c>
      <c r="T3842" s="88" t="n"/>
      <c r="U3842" s="89" t="n"/>
      <c r="V3842" s="89" t="n"/>
      <c r="W3842" s="89" t="n"/>
      <c r="X3842" s="87" t="n"/>
    </row>
    <row r="3843">
      <c r="A3843" s="13" t="n"/>
      <c r="B3843" s="14" t="n"/>
      <c r="C3843" s="14" t="n"/>
      <c r="D3843" s="14" t="n"/>
      <c r="E3843" s="13" t="n"/>
      <c r="F3843" s="13" t="n"/>
      <c r="G3843" s="14" t="n"/>
      <c r="H3843" s="15" t="n"/>
      <c r="I3843" s="15" t="n"/>
      <c r="J3843" s="40" t="n"/>
      <c r="K3843" s="15" t="n"/>
      <c r="L3843" s="15" t="n"/>
      <c r="M3843" s="15" t="n"/>
      <c r="N3843" s="14" t="n"/>
      <c r="O3843" s="13" t="n"/>
      <c r="P3843" s="14" t="n"/>
      <c r="Q3843" s="15">
        <f>IF(N3843="Sí",0,H3843)</f>
        <v/>
      </c>
      <c r="R3843" s="14">
        <f>F3843-TODAY()</f>
        <v/>
      </c>
      <c r="S3843" s="14">
        <f>IF(N3843="Sí","🟢 Pagado",IF(R3843&lt;0,"🔴 Vencido",IF(R3843&lt;=7,"🟡 Por vencer","")))</f>
        <v/>
      </c>
      <c r="T3843" s="88" t="n"/>
      <c r="U3843" s="89" t="n"/>
      <c r="V3843" s="89" t="n"/>
      <c r="W3843" s="89" t="n"/>
      <c r="X3843" s="87" t="n"/>
    </row>
    <row r="3844">
      <c r="A3844" s="13" t="n"/>
      <c r="B3844" s="14" t="n"/>
      <c r="C3844" s="14" t="n"/>
      <c r="D3844" s="14" t="n"/>
      <c r="E3844" s="13" t="n"/>
      <c r="F3844" s="13" t="n"/>
      <c r="G3844" s="14" t="n"/>
      <c r="H3844" s="15" t="n"/>
      <c r="I3844" s="15" t="n"/>
      <c r="J3844" s="40" t="n"/>
      <c r="K3844" s="15" t="n"/>
      <c r="L3844" s="15" t="n"/>
      <c r="M3844" s="15" t="n"/>
      <c r="N3844" s="14" t="n"/>
      <c r="O3844" s="13" t="n"/>
      <c r="P3844" s="14" t="n"/>
      <c r="Q3844" s="15">
        <f>IF(N3844="Sí",0,H3844)</f>
        <v/>
      </c>
      <c r="R3844" s="14">
        <f>F3844-TODAY()</f>
        <v/>
      </c>
      <c r="S3844" s="14">
        <f>IF(N3844="Sí","🟢 Pagado",IF(R3844&lt;0,"🔴 Vencido",IF(R3844&lt;=7,"🟡 Por vencer","")))</f>
        <v/>
      </c>
      <c r="T3844" s="88" t="n"/>
      <c r="U3844" s="89" t="n"/>
      <c r="V3844" s="89" t="n"/>
      <c r="W3844" s="89" t="n"/>
      <c r="X3844" s="87" t="n"/>
    </row>
    <row r="3845">
      <c r="A3845" s="13" t="n"/>
      <c r="B3845" s="14" t="n"/>
      <c r="C3845" s="14" t="n"/>
      <c r="D3845" s="14" t="n"/>
      <c r="E3845" s="13" t="n"/>
      <c r="F3845" s="13" t="n"/>
      <c r="G3845" s="14" t="n"/>
      <c r="H3845" s="15" t="n"/>
      <c r="I3845" s="15" t="n"/>
      <c r="J3845" s="40" t="n"/>
      <c r="K3845" s="15" t="n"/>
      <c r="L3845" s="15" t="n"/>
      <c r="M3845" s="15" t="n"/>
      <c r="N3845" s="14" t="n"/>
      <c r="O3845" s="13" t="n"/>
      <c r="P3845" s="14" t="n"/>
      <c r="Q3845" s="15">
        <f>IF(N3845="Sí",0,H3845)</f>
        <v/>
      </c>
      <c r="R3845" s="14">
        <f>F3845-TODAY()</f>
        <v/>
      </c>
      <c r="S3845" s="14">
        <f>IF(N3845="Sí","🟢 Pagado",IF(R3845&lt;0,"🔴 Vencido",IF(R3845&lt;=7,"🟡 Por vencer","")))</f>
        <v/>
      </c>
      <c r="T3845" s="88" t="n"/>
      <c r="U3845" s="89" t="n"/>
      <c r="V3845" s="89" t="n"/>
      <c r="W3845" s="89" t="n"/>
      <c r="X3845" s="87" t="n"/>
    </row>
    <row r="3846">
      <c r="A3846" s="13" t="n"/>
      <c r="B3846" s="14" t="n"/>
      <c r="C3846" s="14" t="n"/>
      <c r="D3846" s="14" t="n"/>
      <c r="E3846" s="13" t="n"/>
      <c r="F3846" s="13" t="n"/>
      <c r="G3846" s="14" t="n"/>
      <c r="H3846" s="15" t="n"/>
      <c r="I3846" s="15" t="n"/>
      <c r="J3846" s="40" t="n"/>
      <c r="K3846" s="15" t="n"/>
      <c r="L3846" s="15" t="n"/>
      <c r="M3846" s="15" t="n"/>
      <c r="N3846" s="14" t="n"/>
      <c r="O3846" s="13" t="n"/>
      <c r="P3846" s="14" t="n"/>
      <c r="Q3846" s="15">
        <f>IF(N3846="Sí",0,H3846)</f>
        <v/>
      </c>
      <c r="R3846" s="14">
        <f>F3846-TODAY()</f>
        <v/>
      </c>
      <c r="S3846" s="14">
        <f>IF(N3846="Sí","🟢 Pagado",IF(R3846&lt;0,"🔴 Vencido",IF(R3846&lt;=7,"🟡 Por vencer","")))</f>
        <v/>
      </c>
      <c r="T3846" s="88" t="n"/>
      <c r="U3846" s="89" t="n"/>
      <c r="V3846" s="89" t="n"/>
      <c r="W3846" s="89" t="n"/>
      <c r="X3846" s="87" t="n"/>
    </row>
    <row r="3847">
      <c r="A3847" s="13" t="n"/>
      <c r="B3847" s="14" t="n"/>
      <c r="C3847" s="14" t="n"/>
      <c r="D3847" s="14" t="n"/>
      <c r="E3847" s="13" t="n"/>
      <c r="F3847" s="13" t="n"/>
      <c r="G3847" s="14" t="n"/>
      <c r="H3847" s="15" t="n"/>
      <c r="I3847" s="15" t="n"/>
      <c r="J3847" s="40" t="n"/>
      <c r="K3847" s="15" t="n"/>
      <c r="L3847" s="15" t="n"/>
      <c r="M3847" s="15" t="n"/>
      <c r="N3847" s="14" t="n"/>
      <c r="O3847" s="13" t="n"/>
      <c r="P3847" s="14" t="n"/>
      <c r="Q3847" s="15">
        <f>IF(N3847="Sí",0,H3847)</f>
        <v/>
      </c>
      <c r="R3847" s="14">
        <f>F3847-TODAY()</f>
        <v/>
      </c>
      <c r="S3847" s="14">
        <f>IF(N3847="Sí","🟢 Pagado",IF(R3847&lt;0,"🔴 Vencido",IF(R3847&lt;=7,"🟡 Por vencer","")))</f>
        <v/>
      </c>
      <c r="T3847" s="88" t="n"/>
      <c r="U3847" s="89" t="n"/>
      <c r="V3847" s="89" t="n"/>
      <c r="W3847" s="89" t="n"/>
      <c r="X3847" s="87" t="n"/>
    </row>
    <row r="3848">
      <c r="A3848" s="13" t="n"/>
      <c r="B3848" s="14" t="n"/>
      <c r="C3848" s="14" t="n"/>
      <c r="D3848" s="14" t="n"/>
      <c r="E3848" s="13" t="n"/>
      <c r="F3848" s="13" t="n"/>
      <c r="G3848" s="14" t="n"/>
      <c r="H3848" s="15" t="n"/>
      <c r="I3848" s="15" t="n"/>
      <c r="J3848" s="40" t="n"/>
      <c r="K3848" s="15" t="n"/>
      <c r="L3848" s="15" t="n"/>
      <c r="M3848" s="15" t="n"/>
      <c r="N3848" s="14" t="n"/>
      <c r="O3848" s="13" t="n"/>
      <c r="P3848" s="14" t="n"/>
      <c r="Q3848" s="15">
        <f>IF(N3848="Sí",0,H3848)</f>
        <v/>
      </c>
      <c r="R3848" s="14">
        <f>F3848-TODAY()</f>
        <v/>
      </c>
      <c r="S3848" s="14">
        <f>IF(N3848="Sí","🟢 Pagado",IF(R3848&lt;0,"🔴 Vencido",IF(R3848&lt;=7,"🟡 Por vencer","")))</f>
        <v/>
      </c>
      <c r="T3848" s="88" t="n"/>
      <c r="U3848" s="89" t="n"/>
      <c r="V3848" s="89" t="n"/>
      <c r="W3848" s="89" t="n"/>
      <c r="X3848" s="87" t="n"/>
    </row>
    <row r="3849">
      <c r="A3849" s="13" t="n"/>
      <c r="B3849" s="14" t="n"/>
      <c r="C3849" s="14" t="n"/>
      <c r="D3849" s="14" t="n"/>
      <c r="E3849" s="13" t="n"/>
      <c r="F3849" s="13" t="n"/>
      <c r="G3849" s="14" t="n"/>
      <c r="H3849" s="15" t="n"/>
      <c r="I3849" s="15" t="n"/>
      <c r="J3849" s="40" t="n"/>
      <c r="K3849" s="15" t="n"/>
      <c r="L3849" s="15" t="n"/>
      <c r="M3849" s="15" t="n"/>
      <c r="N3849" s="14" t="n"/>
      <c r="O3849" s="13" t="n"/>
      <c r="P3849" s="14" t="n"/>
      <c r="Q3849" s="15">
        <f>IF(N3849="Sí",0,H3849)</f>
        <v/>
      </c>
      <c r="R3849" s="14">
        <f>F3849-TODAY()</f>
        <v/>
      </c>
      <c r="S3849" s="14">
        <f>IF(N3849="Sí","🟢 Pagado",IF(R3849&lt;0,"🔴 Vencido",IF(R3849&lt;=7,"🟡 Por vencer","")))</f>
        <v/>
      </c>
      <c r="T3849" s="88" t="n"/>
      <c r="U3849" s="89" t="n"/>
      <c r="V3849" s="89" t="n"/>
      <c r="W3849" s="89" t="n"/>
      <c r="X3849" s="87" t="n"/>
    </row>
    <row r="3850">
      <c r="A3850" s="13" t="n"/>
      <c r="B3850" s="14" t="n"/>
      <c r="C3850" s="14" t="n"/>
      <c r="D3850" s="14" t="n"/>
      <c r="E3850" s="13" t="n"/>
      <c r="F3850" s="13" t="n"/>
      <c r="G3850" s="14" t="n"/>
      <c r="H3850" s="15" t="n"/>
      <c r="I3850" s="15" t="n"/>
      <c r="J3850" s="40" t="n"/>
      <c r="K3850" s="15" t="n"/>
      <c r="L3850" s="15" t="n"/>
      <c r="M3850" s="15" t="n"/>
      <c r="N3850" s="14" t="n"/>
      <c r="O3850" s="13" t="n"/>
      <c r="P3850" s="14" t="n"/>
      <c r="Q3850" s="15">
        <f>IF(N3850="Sí",0,H3850)</f>
        <v/>
      </c>
      <c r="R3850" s="14">
        <f>F3850-TODAY()</f>
        <v/>
      </c>
      <c r="S3850" s="14">
        <f>IF(N3850="Sí","🟢 Pagado",IF(R3850&lt;0,"🔴 Vencido",IF(R3850&lt;=7,"🟡 Por vencer","")))</f>
        <v/>
      </c>
      <c r="T3850" s="88" t="n"/>
      <c r="U3850" s="89" t="n"/>
      <c r="V3850" s="89" t="n"/>
      <c r="W3850" s="89" t="n"/>
      <c r="X3850" s="87" t="n"/>
    </row>
    <row r="3851">
      <c r="A3851" s="13" t="n"/>
      <c r="B3851" s="14" t="n"/>
      <c r="C3851" s="14" t="n"/>
      <c r="D3851" s="14" t="n"/>
      <c r="E3851" s="13" t="n"/>
      <c r="F3851" s="13" t="n"/>
      <c r="G3851" s="14" t="n"/>
      <c r="H3851" s="15" t="n"/>
      <c r="I3851" s="15" t="n"/>
      <c r="J3851" s="40" t="n"/>
      <c r="K3851" s="15" t="n"/>
      <c r="L3851" s="15" t="n"/>
      <c r="M3851" s="15" t="n"/>
      <c r="N3851" s="14" t="n"/>
      <c r="O3851" s="13" t="n"/>
      <c r="P3851" s="14" t="n"/>
      <c r="Q3851" s="15">
        <f>IF(N3851="Sí",0,H3851)</f>
        <v/>
      </c>
      <c r="R3851" s="14">
        <f>F3851-TODAY()</f>
        <v/>
      </c>
      <c r="S3851" s="14">
        <f>IF(N3851="Sí","🟢 Pagado",IF(R3851&lt;0,"🔴 Vencido",IF(R3851&lt;=7,"🟡 Por vencer","")))</f>
        <v/>
      </c>
      <c r="T3851" s="88" t="n"/>
      <c r="U3851" s="89" t="n"/>
      <c r="V3851" s="89" t="n"/>
      <c r="W3851" s="89" t="n"/>
      <c r="X3851" s="87" t="n"/>
    </row>
    <row r="3852">
      <c r="A3852" s="13" t="n"/>
      <c r="B3852" s="14" t="n"/>
      <c r="C3852" s="14" t="n"/>
      <c r="D3852" s="14" t="n"/>
      <c r="E3852" s="13" t="n"/>
      <c r="F3852" s="13" t="n"/>
      <c r="G3852" s="14" t="n"/>
      <c r="H3852" s="15" t="n"/>
      <c r="I3852" s="15" t="n"/>
      <c r="J3852" s="40" t="n"/>
      <c r="K3852" s="15" t="n"/>
      <c r="L3852" s="15" t="n"/>
      <c r="M3852" s="15" t="n"/>
      <c r="N3852" s="14" t="n"/>
      <c r="O3852" s="13" t="n"/>
      <c r="P3852" s="14" t="n"/>
      <c r="Q3852" s="15">
        <f>IF(N3852="Sí",0,H3852)</f>
        <v/>
      </c>
      <c r="R3852" s="14">
        <f>F3852-TODAY()</f>
        <v/>
      </c>
      <c r="S3852" s="14">
        <f>IF(N3852="Sí","🟢 Pagado",IF(R3852&lt;0,"🔴 Vencido",IF(R3852&lt;=7,"🟡 Por vencer","")))</f>
        <v/>
      </c>
      <c r="T3852" s="88" t="n"/>
      <c r="U3852" s="89" t="n"/>
      <c r="V3852" s="89" t="n"/>
      <c r="W3852" s="89" t="n"/>
      <c r="X3852" s="87" t="n"/>
    </row>
    <row r="3853">
      <c r="A3853" s="13" t="n"/>
      <c r="B3853" s="14" t="n"/>
      <c r="C3853" s="14" t="n"/>
      <c r="D3853" s="14" t="n"/>
      <c r="E3853" s="13" t="n"/>
      <c r="F3853" s="13" t="n"/>
      <c r="G3853" s="14" t="n"/>
      <c r="H3853" s="15" t="n"/>
      <c r="I3853" s="15" t="n"/>
      <c r="J3853" s="40" t="n"/>
      <c r="K3853" s="15" t="n"/>
      <c r="L3853" s="15" t="n"/>
      <c r="M3853" s="15" t="n"/>
      <c r="N3853" s="14" t="n"/>
      <c r="O3853" s="13" t="n"/>
      <c r="P3853" s="14" t="n"/>
      <c r="Q3853" s="15">
        <f>IF(N3853="Sí",0,H3853)</f>
        <v/>
      </c>
      <c r="R3853" s="14">
        <f>F3853-TODAY()</f>
        <v/>
      </c>
      <c r="S3853" s="14">
        <f>IF(N3853="Sí","🟢 Pagado",IF(R3853&lt;0,"🔴 Vencido",IF(R3853&lt;=7,"🟡 Por vencer","")))</f>
        <v/>
      </c>
      <c r="T3853" s="88" t="n"/>
      <c r="U3853" s="89" t="n"/>
      <c r="V3853" s="89" t="n"/>
      <c r="W3853" s="89" t="n"/>
      <c r="X3853" s="87" t="n"/>
    </row>
    <row r="3854">
      <c r="A3854" s="13" t="n"/>
      <c r="B3854" s="14" t="n"/>
      <c r="C3854" s="14" t="n"/>
      <c r="D3854" s="14" t="n"/>
      <c r="E3854" s="13" t="n"/>
      <c r="F3854" s="13" t="n"/>
      <c r="G3854" s="14" t="n"/>
      <c r="H3854" s="15" t="n"/>
      <c r="I3854" s="15" t="n"/>
      <c r="J3854" s="40" t="n"/>
      <c r="K3854" s="15" t="n"/>
      <c r="L3854" s="15" t="n"/>
      <c r="M3854" s="15" t="n"/>
      <c r="N3854" s="14" t="n"/>
      <c r="O3854" s="13" t="n"/>
      <c r="P3854" s="14" t="n"/>
      <c r="Q3854" s="15">
        <f>IF(N3854="Sí",0,H3854)</f>
        <v/>
      </c>
      <c r="R3854" s="14">
        <f>F3854-TODAY()</f>
        <v/>
      </c>
      <c r="S3854" s="14">
        <f>IF(N3854="Sí","🟢 Pagado",IF(R3854&lt;0,"🔴 Vencido",IF(R3854&lt;=7,"🟡 Por vencer","")))</f>
        <v/>
      </c>
      <c r="T3854" s="88" t="n"/>
      <c r="U3854" s="89" t="n"/>
      <c r="V3854" s="89" t="n"/>
      <c r="W3854" s="89" t="n"/>
      <c r="X3854" s="87" t="n"/>
    </row>
    <row r="3855">
      <c r="A3855" s="13" t="n"/>
      <c r="B3855" s="14" t="n"/>
      <c r="C3855" s="14" t="n"/>
      <c r="D3855" s="14" t="n"/>
      <c r="E3855" s="13" t="n"/>
      <c r="F3855" s="13" t="n"/>
      <c r="G3855" s="14" t="n"/>
      <c r="H3855" s="15" t="n"/>
      <c r="I3855" s="15" t="n"/>
      <c r="J3855" s="40" t="n"/>
      <c r="K3855" s="15" t="n"/>
      <c r="L3855" s="15" t="n"/>
      <c r="M3855" s="15" t="n"/>
      <c r="N3855" s="14" t="n"/>
      <c r="O3855" s="13" t="n"/>
      <c r="P3855" s="14" t="n"/>
      <c r="Q3855" s="15">
        <f>IF(N3855="Sí",0,H3855)</f>
        <v/>
      </c>
      <c r="R3855" s="14">
        <f>F3855-TODAY()</f>
        <v/>
      </c>
      <c r="S3855" s="14">
        <f>IF(N3855="Sí","🟢 Pagado",IF(R3855&lt;0,"🔴 Vencido",IF(R3855&lt;=7,"🟡 Por vencer","")))</f>
        <v/>
      </c>
      <c r="T3855" s="88" t="n"/>
      <c r="U3855" s="89" t="n"/>
      <c r="V3855" s="89" t="n"/>
      <c r="W3855" s="89" t="n"/>
      <c r="X3855" s="87" t="n"/>
    </row>
    <row r="3856">
      <c r="A3856" s="13" t="n"/>
      <c r="B3856" s="14" t="n"/>
      <c r="C3856" s="14" t="n"/>
      <c r="D3856" s="14" t="n"/>
      <c r="E3856" s="13" t="n"/>
      <c r="F3856" s="13" t="n"/>
      <c r="G3856" s="14" t="n"/>
      <c r="H3856" s="15" t="n"/>
      <c r="I3856" s="15" t="n"/>
      <c r="J3856" s="40" t="n"/>
      <c r="K3856" s="15" t="n"/>
      <c r="L3856" s="15" t="n"/>
      <c r="M3856" s="15" t="n"/>
      <c r="N3856" s="14" t="n"/>
      <c r="O3856" s="13" t="n"/>
      <c r="P3856" s="14" t="n"/>
      <c r="Q3856" s="15">
        <f>IF(N3856="Sí",0,H3856)</f>
        <v/>
      </c>
      <c r="R3856" s="14">
        <f>F3856-TODAY()</f>
        <v/>
      </c>
      <c r="S3856" s="14">
        <f>IF(N3856="Sí","🟢 Pagado",IF(R3856&lt;0,"🔴 Vencido",IF(R3856&lt;=7,"🟡 Por vencer","")))</f>
        <v/>
      </c>
      <c r="T3856" s="88" t="n"/>
      <c r="U3856" s="89" t="n"/>
      <c r="V3856" s="89" t="n"/>
      <c r="W3856" s="89" t="n"/>
      <c r="X3856" s="87" t="n"/>
    </row>
    <row r="3857">
      <c r="A3857" s="13" t="n"/>
      <c r="B3857" s="14" t="n"/>
      <c r="C3857" s="14" t="n"/>
      <c r="D3857" s="14" t="n"/>
      <c r="E3857" s="13" t="n"/>
      <c r="F3857" s="13" t="n"/>
      <c r="G3857" s="14" t="n"/>
      <c r="H3857" s="15" t="n"/>
      <c r="I3857" s="15" t="n"/>
      <c r="J3857" s="40" t="n"/>
      <c r="K3857" s="15" t="n"/>
      <c r="L3857" s="15" t="n"/>
      <c r="M3857" s="15" t="n"/>
      <c r="N3857" s="14" t="n"/>
      <c r="O3857" s="13" t="n"/>
      <c r="P3857" s="14" t="n"/>
      <c r="Q3857" s="15">
        <f>IF(N3857="Sí",0,H3857)</f>
        <v/>
      </c>
      <c r="R3857" s="14">
        <f>F3857-TODAY()</f>
        <v/>
      </c>
      <c r="S3857" s="14">
        <f>IF(N3857="Sí","🟢 Pagado",IF(R3857&lt;0,"🔴 Vencido",IF(R3857&lt;=7,"🟡 Por vencer","")))</f>
        <v/>
      </c>
      <c r="T3857" s="88" t="n"/>
      <c r="U3857" s="89" t="n"/>
      <c r="V3857" s="89" t="n"/>
      <c r="W3857" s="89" t="n"/>
      <c r="X3857" s="87" t="n"/>
    </row>
    <row r="3858">
      <c r="A3858" s="13" t="n"/>
      <c r="B3858" s="14" t="n"/>
      <c r="C3858" s="14" t="n"/>
      <c r="D3858" s="14" t="n"/>
      <c r="E3858" s="13" t="n"/>
      <c r="F3858" s="13" t="n"/>
      <c r="G3858" s="14" t="n"/>
      <c r="H3858" s="15" t="n"/>
      <c r="I3858" s="15" t="n"/>
      <c r="J3858" s="40" t="n"/>
      <c r="K3858" s="15" t="n"/>
      <c r="L3858" s="15" t="n"/>
      <c r="M3858" s="15" t="n"/>
      <c r="N3858" s="14" t="n"/>
      <c r="O3858" s="13" t="n"/>
      <c r="P3858" s="14" t="n"/>
      <c r="Q3858" s="15">
        <f>IF(N3858="Sí",0,H3858)</f>
        <v/>
      </c>
      <c r="R3858" s="14">
        <f>F3858-TODAY()</f>
        <v/>
      </c>
      <c r="S3858" s="14">
        <f>IF(N3858="Sí","🟢 Pagado",IF(R3858&lt;0,"🔴 Vencido",IF(R3858&lt;=7,"🟡 Por vencer","")))</f>
        <v/>
      </c>
      <c r="T3858" s="88" t="n"/>
      <c r="U3858" s="89" t="n"/>
      <c r="V3858" s="89" t="n"/>
      <c r="W3858" s="89" t="n"/>
      <c r="X3858" s="87" t="n"/>
    </row>
    <row r="3859">
      <c r="A3859" s="13" t="n"/>
      <c r="B3859" s="14" t="n"/>
      <c r="C3859" s="14" t="n"/>
      <c r="D3859" s="14" t="n"/>
      <c r="E3859" s="13" t="n"/>
      <c r="F3859" s="13" t="n"/>
      <c r="G3859" s="14" t="n"/>
      <c r="H3859" s="15" t="n"/>
      <c r="I3859" s="15" t="n"/>
      <c r="J3859" s="40" t="n"/>
      <c r="K3859" s="15" t="n"/>
      <c r="L3859" s="15" t="n"/>
      <c r="M3859" s="15" t="n"/>
      <c r="N3859" s="14" t="n"/>
      <c r="O3859" s="13" t="n"/>
      <c r="P3859" s="14" t="n"/>
      <c r="Q3859" s="15">
        <f>IF(N3859="Sí",0,H3859)</f>
        <v/>
      </c>
      <c r="R3859" s="14">
        <f>F3859-TODAY()</f>
        <v/>
      </c>
      <c r="S3859" s="14">
        <f>IF(N3859="Sí","🟢 Pagado",IF(R3859&lt;0,"🔴 Vencido",IF(R3859&lt;=7,"🟡 Por vencer","")))</f>
        <v/>
      </c>
      <c r="T3859" s="88" t="n"/>
      <c r="U3859" s="89" t="n"/>
      <c r="V3859" s="89" t="n"/>
      <c r="W3859" s="89" t="n"/>
      <c r="X3859" s="87" t="n"/>
    </row>
    <row r="3860">
      <c r="A3860" s="13" t="n"/>
      <c r="B3860" s="14" t="n"/>
      <c r="C3860" s="14" t="n"/>
      <c r="D3860" s="14" t="n"/>
      <c r="E3860" s="13" t="n"/>
      <c r="F3860" s="13" t="n"/>
      <c r="G3860" s="14" t="n"/>
      <c r="H3860" s="15" t="n"/>
      <c r="I3860" s="15" t="n"/>
      <c r="J3860" s="40" t="n"/>
      <c r="K3860" s="15" t="n"/>
      <c r="L3860" s="15" t="n"/>
      <c r="M3860" s="15" t="n"/>
      <c r="N3860" s="14" t="n"/>
      <c r="O3860" s="13" t="n"/>
      <c r="P3860" s="14" t="n"/>
      <c r="Q3860" s="15">
        <f>IF(N3860="Sí",0,H3860)</f>
        <v/>
      </c>
      <c r="R3860" s="14">
        <f>F3860-TODAY()</f>
        <v/>
      </c>
      <c r="S3860" s="14">
        <f>IF(N3860="Sí","🟢 Pagado",IF(R3860&lt;0,"🔴 Vencido",IF(R3860&lt;=7,"🟡 Por vencer","")))</f>
        <v/>
      </c>
      <c r="T3860" s="88" t="n"/>
      <c r="U3860" s="89" t="n"/>
      <c r="V3860" s="89" t="n"/>
      <c r="W3860" s="89" t="n"/>
      <c r="X3860" s="87" t="n"/>
    </row>
    <row r="3861">
      <c r="A3861" s="13" t="n"/>
      <c r="B3861" s="14" t="n"/>
      <c r="C3861" s="14" t="n"/>
      <c r="D3861" s="14" t="n"/>
      <c r="E3861" s="13" t="n"/>
      <c r="F3861" s="13" t="n"/>
      <c r="G3861" s="14" t="n"/>
      <c r="H3861" s="15" t="n"/>
      <c r="I3861" s="15" t="n"/>
      <c r="J3861" s="40" t="n"/>
      <c r="K3861" s="15" t="n"/>
      <c r="L3861" s="15" t="n"/>
      <c r="M3861" s="15" t="n"/>
      <c r="N3861" s="14" t="n"/>
      <c r="O3861" s="13" t="n"/>
      <c r="P3861" s="14" t="n"/>
      <c r="Q3861" s="15">
        <f>IF(N3861="Sí",0,H3861)</f>
        <v/>
      </c>
      <c r="R3861" s="14">
        <f>F3861-TODAY()</f>
        <v/>
      </c>
      <c r="S3861" s="14">
        <f>IF(N3861="Sí","🟢 Pagado",IF(R3861&lt;0,"🔴 Vencido",IF(R3861&lt;=7,"🟡 Por vencer","")))</f>
        <v/>
      </c>
      <c r="T3861" s="88" t="n"/>
      <c r="U3861" s="89" t="n"/>
      <c r="V3861" s="89" t="n"/>
      <c r="W3861" s="89" t="n"/>
      <c r="X3861" s="87" t="n"/>
    </row>
    <row r="3862">
      <c r="A3862" s="13" t="n"/>
      <c r="B3862" s="14" t="n"/>
      <c r="C3862" s="14" t="n"/>
      <c r="D3862" s="14" t="n"/>
      <c r="E3862" s="13" t="n"/>
      <c r="F3862" s="13" t="n"/>
      <c r="G3862" s="14" t="n"/>
      <c r="H3862" s="15" t="n"/>
      <c r="I3862" s="15" t="n"/>
      <c r="J3862" s="40" t="n"/>
      <c r="K3862" s="15" t="n"/>
      <c r="L3862" s="15" t="n"/>
      <c r="M3862" s="15" t="n"/>
      <c r="N3862" s="14" t="n"/>
      <c r="O3862" s="13" t="n"/>
      <c r="P3862" s="14" t="n"/>
      <c r="Q3862" s="15">
        <f>IF(N3862="Sí",0,H3862)</f>
        <v/>
      </c>
      <c r="R3862" s="14">
        <f>F3862-TODAY()</f>
        <v/>
      </c>
      <c r="S3862" s="14">
        <f>IF(N3862="Sí","🟢 Pagado",IF(R3862&lt;0,"🔴 Vencido",IF(R3862&lt;=7,"🟡 Por vencer","")))</f>
        <v/>
      </c>
      <c r="T3862" s="88" t="n"/>
      <c r="U3862" s="89" t="n"/>
      <c r="V3862" s="89" t="n"/>
      <c r="W3862" s="89" t="n"/>
      <c r="X3862" s="87" t="n"/>
    </row>
    <row r="3863">
      <c r="A3863" s="13" t="n"/>
      <c r="B3863" s="14" t="n"/>
      <c r="C3863" s="14" t="n"/>
      <c r="D3863" s="14" t="n"/>
      <c r="E3863" s="13" t="n"/>
      <c r="F3863" s="13" t="n"/>
      <c r="G3863" s="14" t="n"/>
      <c r="H3863" s="15" t="n"/>
      <c r="I3863" s="15" t="n"/>
      <c r="J3863" s="40" t="n"/>
      <c r="K3863" s="15" t="n"/>
      <c r="L3863" s="15" t="n"/>
      <c r="M3863" s="15" t="n"/>
      <c r="N3863" s="14" t="n"/>
      <c r="O3863" s="13" t="n"/>
      <c r="P3863" s="14" t="n"/>
      <c r="Q3863" s="15">
        <f>IF(N3863="Sí",0,H3863)</f>
        <v/>
      </c>
      <c r="R3863" s="14">
        <f>F3863-TODAY()</f>
        <v/>
      </c>
      <c r="S3863" s="14">
        <f>IF(N3863="Sí","🟢 Pagado",IF(R3863&lt;0,"🔴 Vencido",IF(R3863&lt;=7,"🟡 Por vencer","")))</f>
        <v/>
      </c>
      <c r="T3863" s="88" t="n"/>
      <c r="U3863" s="89" t="n"/>
      <c r="V3863" s="89" t="n"/>
      <c r="W3863" s="89" t="n"/>
      <c r="X3863" s="87" t="n"/>
    </row>
    <row r="3864">
      <c r="A3864" s="13" t="n"/>
      <c r="B3864" s="14" t="n"/>
      <c r="C3864" s="14" t="n"/>
      <c r="D3864" s="14" t="n"/>
      <c r="E3864" s="13" t="n"/>
      <c r="F3864" s="13" t="n"/>
      <c r="G3864" s="14" t="n"/>
      <c r="H3864" s="15" t="n"/>
      <c r="I3864" s="15" t="n"/>
      <c r="J3864" s="40" t="n"/>
      <c r="K3864" s="15" t="n"/>
      <c r="L3864" s="15" t="n"/>
      <c r="M3864" s="15" t="n"/>
      <c r="N3864" s="14" t="n"/>
      <c r="O3864" s="13" t="n"/>
      <c r="P3864" s="14" t="n"/>
      <c r="Q3864" s="15">
        <f>IF(N3864="Sí",0,H3864)</f>
        <v/>
      </c>
      <c r="R3864" s="14">
        <f>F3864-TODAY()</f>
        <v/>
      </c>
      <c r="S3864" s="14">
        <f>IF(N3864="Sí","🟢 Pagado",IF(R3864&lt;0,"🔴 Vencido",IF(R3864&lt;=7,"🟡 Por vencer","")))</f>
        <v/>
      </c>
      <c r="T3864" s="88" t="n"/>
      <c r="U3864" s="89" t="n"/>
      <c r="V3864" s="89" t="n"/>
      <c r="W3864" s="89" t="n"/>
      <c r="X3864" s="87" t="n"/>
    </row>
    <row r="3865">
      <c r="A3865" s="13" t="n"/>
      <c r="B3865" s="14" t="n"/>
      <c r="C3865" s="14" t="n"/>
      <c r="D3865" s="14" t="n"/>
      <c r="E3865" s="13" t="n"/>
      <c r="F3865" s="13" t="n"/>
      <c r="G3865" s="14" t="n"/>
      <c r="H3865" s="15" t="n"/>
      <c r="I3865" s="15" t="n"/>
      <c r="J3865" s="40" t="n"/>
      <c r="K3865" s="15" t="n"/>
      <c r="L3865" s="15" t="n"/>
      <c r="M3865" s="15" t="n"/>
      <c r="N3865" s="14" t="n"/>
      <c r="O3865" s="13" t="n"/>
      <c r="P3865" s="14" t="n"/>
      <c r="Q3865" s="15">
        <f>IF(N3865="Sí",0,H3865)</f>
        <v/>
      </c>
      <c r="R3865" s="14">
        <f>F3865-TODAY()</f>
        <v/>
      </c>
      <c r="S3865" s="14">
        <f>IF(N3865="Sí","🟢 Pagado",IF(R3865&lt;0,"🔴 Vencido",IF(R3865&lt;=7,"🟡 Por vencer","")))</f>
        <v/>
      </c>
      <c r="T3865" s="88" t="n"/>
      <c r="U3865" s="89" t="n"/>
      <c r="V3865" s="89" t="n"/>
      <c r="W3865" s="89" t="n"/>
      <c r="X3865" s="87" t="n"/>
    </row>
    <row r="3866">
      <c r="A3866" s="13" t="n"/>
      <c r="B3866" s="14" t="n"/>
      <c r="C3866" s="14" t="n"/>
      <c r="D3866" s="14" t="n"/>
      <c r="E3866" s="13" t="n"/>
      <c r="F3866" s="13" t="n"/>
      <c r="G3866" s="14" t="n"/>
      <c r="H3866" s="15" t="n"/>
      <c r="I3866" s="15" t="n"/>
      <c r="J3866" s="40" t="n"/>
      <c r="K3866" s="15" t="n"/>
      <c r="L3866" s="15" t="n"/>
      <c r="M3866" s="15" t="n"/>
      <c r="N3866" s="14" t="n"/>
      <c r="O3866" s="13" t="n"/>
      <c r="P3866" s="14" t="n"/>
      <c r="Q3866" s="15">
        <f>IF(N3866="Sí",0,H3866)</f>
        <v/>
      </c>
      <c r="R3866" s="14">
        <f>F3866-TODAY()</f>
        <v/>
      </c>
      <c r="S3866" s="14">
        <f>IF(N3866="Sí","🟢 Pagado",IF(R3866&lt;0,"🔴 Vencido",IF(R3866&lt;=7,"🟡 Por vencer","")))</f>
        <v/>
      </c>
      <c r="T3866" s="88" t="n"/>
      <c r="U3866" s="89" t="n"/>
      <c r="V3866" s="89" t="n"/>
      <c r="W3866" s="89" t="n"/>
      <c r="X3866" s="87" t="n"/>
    </row>
    <row r="3867">
      <c r="A3867" s="13" t="n"/>
      <c r="B3867" s="14" t="n"/>
      <c r="C3867" s="14" t="n"/>
      <c r="D3867" s="14" t="n"/>
      <c r="E3867" s="13" t="n"/>
      <c r="F3867" s="13" t="n"/>
      <c r="G3867" s="14" t="n"/>
      <c r="H3867" s="15" t="n"/>
      <c r="I3867" s="15" t="n"/>
      <c r="J3867" s="40" t="n"/>
      <c r="K3867" s="15" t="n"/>
      <c r="L3867" s="15" t="n"/>
      <c r="M3867" s="15" t="n"/>
      <c r="N3867" s="14" t="n"/>
      <c r="O3867" s="13" t="n"/>
      <c r="P3867" s="14" t="n"/>
      <c r="Q3867" s="15">
        <f>IF(N3867="Sí",0,H3867)</f>
        <v/>
      </c>
      <c r="R3867" s="14">
        <f>F3867-TODAY()</f>
        <v/>
      </c>
      <c r="S3867" s="14">
        <f>IF(N3867="Sí","🟢 Pagado",IF(R3867&lt;0,"🔴 Vencido",IF(R3867&lt;=7,"🟡 Por vencer","")))</f>
        <v/>
      </c>
      <c r="T3867" s="88" t="n"/>
      <c r="U3867" s="89" t="n"/>
      <c r="V3867" s="89" t="n"/>
      <c r="W3867" s="89" t="n"/>
      <c r="X3867" s="87" t="n"/>
    </row>
    <row r="3868">
      <c r="A3868" s="13" t="n"/>
      <c r="B3868" s="14" t="n"/>
      <c r="C3868" s="14" t="n"/>
      <c r="D3868" s="14" t="n"/>
      <c r="E3868" s="13" t="n"/>
      <c r="F3868" s="13" t="n"/>
      <c r="G3868" s="14" t="n"/>
      <c r="H3868" s="15" t="n"/>
      <c r="I3868" s="15" t="n"/>
      <c r="J3868" s="40" t="n"/>
      <c r="K3868" s="15" t="n"/>
      <c r="L3868" s="15" t="n"/>
      <c r="M3868" s="15" t="n"/>
      <c r="N3868" s="14" t="n"/>
      <c r="O3868" s="13" t="n"/>
      <c r="P3868" s="14" t="n"/>
      <c r="Q3868" s="15">
        <f>IF(N3868="Sí",0,H3868)</f>
        <v/>
      </c>
      <c r="R3868" s="14">
        <f>F3868-TODAY()</f>
        <v/>
      </c>
      <c r="S3868" s="14">
        <f>IF(N3868="Sí","🟢 Pagado",IF(R3868&lt;0,"🔴 Vencido",IF(R3868&lt;=7,"🟡 Por vencer","")))</f>
        <v/>
      </c>
      <c r="T3868" s="88" t="n"/>
      <c r="U3868" s="89" t="n"/>
      <c r="V3868" s="89" t="n"/>
      <c r="W3868" s="89" t="n"/>
      <c r="X3868" s="87" t="n"/>
    </row>
    <row r="3869">
      <c r="A3869" s="13" t="n"/>
      <c r="B3869" s="14" t="n"/>
      <c r="C3869" s="14" t="n"/>
      <c r="D3869" s="14" t="n"/>
      <c r="E3869" s="13" t="n"/>
      <c r="F3869" s="13" t="n"/>
      <c r="G3869" s="14" t="n"/>
      <c r="H3869" s="15" t="n"/>
      <c r="I3869" s="15" t="n"/>
      <c r="J3869" s="40" t="n"/>
      <c r="K3869" s="15" t="n"/>
      <c r="L3869" s="15" t="n"/>
      <c r="M3869" s="15" t="n"/>
      <c r="N3869" s="14" t="n"/>
      <c r="O3869" s="13" t="n"/>
      <c r="P3869" s="14" t="n"/>
      <c r="Q3869" s="15">
        <f>IF(N3869="Sí",0,H3869)</f>
        <v/>
      </c>
      <c r="R3869" s="14">
        <f>F3869-TODAY()</f>
        <v/>
      </c>
      <c r="S3869" s="14">
        <f>IF(N3869="Sí","🟢 Pagado",IF(R3869&lt;0,"🔴 Vencido",IF(R3869&lt;=7,"🟡 Por vencer","")))</f>
        <v/>
      </c>
      <c r="T3869" s="88" t="n"/>
      <c r="U3869" s="89" t="n"/>
      <c r="V3869" s="89" t="n"/>
      <c r="W3869" s="89" t="n"/>
      <c r="X3869" s="87" t="n"/>
    </row>
    <row r="3870">
      <c r="A3870" s="13" t="n"/>
      <c r="B3870" s="14" t="n"/>
      <c r="C3870" s="14" t="n"/>
      <c r="D3870" s="14" t="n"/>
      <c r="E3870" s="13" t="n"/>
      <c r="F3870" s="13" t="n"/>
      <c r="G3870" s="14" t="n"/>
      <c r="H3870" s="15" t="n"/>
      <c r="I3870" s="15" t="n"/>
      <c r="J3870" s="40" t="n"/>
      <c r="K3870" s="15" t="n"/>
      <c r="L3870" s="15" t="n"/>
      <c r="M3870" s="15" t="n"/>
      <c r="N3870" s="14" t="n"/>
      <c r="O3870" s="13" t="n"/>
      <c r="P3870" s="14" t="n"/>
      <c r="Q3870" s="15">
        <f>IF(N3870="Sí",0,H3870)</f>
        <v/>
      </c>
      <c r="R3870" s="14">
        <f>F3870-TODAY()</f>
        <v/>
      </c>
      <c r="S3870" s="14">
        <f>IF(N3870="Sí","🟢 Pagado",IF(R3870&lt;0,"🔴 Vencido",IF(R3870&lt;=7,"🟡 Por vencer","")))</f>
        <v/>
      </c>
      <c r="T3870" s="88" t="n"/>
      <c r="U3870" s="89" t="n"/>
      <c r="V3870" s="89" t="n"/>
      <c r="W3870" s="89" t="n"/>
      <c r="X3870" s="87" t="n"/>
    </row>
    <row r="3871">
      <c r="A3871" s="13" t="n"/>
      <c r="B3871" s="14" t="n"/>
      <c r="C3871" s="14" t="n"/>
      <c r="D3871" s="14" t="n"/>
      <c r="E3871" s="13" t="n"/>
      <c r="F3871" s="13" t="n"/>
      <c r="G3871" s="14" t="n"/>
      <c r="H3871" s="15" t="n"/>
      <c r="I3871" s="15" t="n"/>
      <c r="J3871" s="40" t="n"/>
      <c r="K3871" s="15" t="n"/>
      <c r="L3871" s="15" t="n"/>
      <c r="M3871" s="15" t="n"/>
      <c r="N3871" s="14" t="n"/>
      <c r="O3871" s="13" t="n"/>
      <c r="P3871" s="14" t="n"/>
      <c r="Q3871" s="15">
        <f>IF(N3871="Sí",0,H3871)</f>
        <v/>
      </c>
      <c r="R3871" s="14">
        <f>F3871-TODAY()</f>
        <v/>
      </c>
      <c r="S3871" s="14">
        <f>IF(N3871="Sí","🟢 Pagado",IF(R3871&lt;0,"🔴 Vencido",IF(R3871&lt;=7,"🟡 Por vencer","")))</f>
        <v/>
      </c>
      <c r="T3871" s="88" t="n"/>
      <c r="U3871" s="89" t="n"/>
      <c r="V3871" s="89" t="n"/>
      <c r="W3871" s="89" t="n"/>
      <c r="X3871" s="87" t="n"/>
    </row>
    <row r="3872">
      <c r="A3872" s="13" t="n"/>
      <c r="B3872" s="14" t="n"/>
      <c r="C3872" s="14" t="n"/>
      <c r="D3872" s="14" t="n"/>
      <c r="E3872" s="13" t="n"/>
      <c r="F3872" s="13" t="n"/>
      <c r="G3872" s="14" t="n"/>
      <c r="H3872" s="15" t="n"/>
      <c r="I3872" s="15" t="n"/>
      <c r="J3872" s="40" t="n"/>
      <c r="K3872" s="15" t="n"/>
      <c r="L3872" s="15" t="n"/>
      <c r="M3872" s="15" t="n"/>
      <c r="N3872" s="14" t="n"/>
      <c r="O3872" s="13" t="n"/>
      <c r="P3872" s="14" t="n"/>
      <c r="Q3872" s="15">
        <f>IF(N3872="Sí",0,H3872)</f>
        <v/>
      </c>
      <c r="R3872" s="14">
        <f>F3872-TODAY()</f>
        <v/>
      </c>
      <c r="S3872" s="14">
        <f>IF(N3872="Sí","🟢 Pagado",IF(R3872&lt;0,"🔴 Vencido",IF(R3872&lt;=7,"🟡 Por vencer","")))</f>
        <v/>
      </c>
      <c r="T3872" s="88" t="n"/>
      <c r="U3872" s="89" t="n"/>
      <c r="V3872" s="89" t="n"/>
      <c r="W3872" s="89" t="n"/>
      <c r="X3872" s="87" t="n"/>
    </row>
    <row r="3873">
      <c r="A3873" s="13" t="n"/>
      <c r="B3873" s="14" t="n"/>
      <c r="C3873" s="14" t="n"/>
      <c r="D3873" s="14" t="n"/>
      <c r="E3873" s="13" t="n"/>
      <c r="F3873" s="13" t="n"/>
      <c r="G3873" s="14" t="n"/>
      <c r="H3873" s="15" t="n"/>
      <c r="I3873" s="15" t="n"/>
      <c r="J3873" s="40" t="n"/>
      <c r="K3873" s="15" t="n"/>
      <c r="L3873" s="15" t="n"/>
      <c r="M3873" s="15" t="n"/>
      <c r="N3873" s="14" t="n"/>
      <c r="O3873" s="13" t="n"/>
      <c r="P3873" s="14" t="n"/>
      <c r="Q3873" s="15">
        <f>IF(N3873="Sí",0,H3873)</f>
        <v/>
      </c>
      <c r="R3873" s="14">
        <f>F3873-TODAY()</f>
        <v/>
      </c>
      <c r="S3873" s="14">
        <f>IF(N3873="Sí","🟢 Pagado",IF(R3873&lt;0,"🔴 Vencido",IF(R3873&lt;=7,"🟡 Por vencer","")))</f>
        <v/>
      </c>
      <c r="T3873" s="88" t="n"/>
      <c r="U3873" s="89" t="n"/>
      <c r="V3873" s="89" t="n"/>
      <c r="W3873" s="89" t="n"/>
      <c r="X3873" s="87" t="n"/>
    </row>
    <row r="3874">
      <c r="A3874" s="13" t="n"/>
      <c r="B3874" s="14" t="n"/>
      <c r="C3874" s="14" t="n"/>
      <c r="D3874" s="14" t="n"/>
      <c r="E3874" s="13" t="n"/>
      <c r="F3874" s="13" t="n"/>
      <c r="G3874" s="14" t="n"/>
      <c r="H3874" s="15" t="n"/>
      <c r="I3874" s="15" t="n"/>
      <c r="J3874" s="40" t="n"/>
      <c r="K3874" s="15" t="n"/>
      <c r="L3874" s="15" t="n"/>
      <c r="M3874" s="15" t="n"/>
      <c r="N3874" s="14" t="n"/>
      <c r="O3874" s="13" t="n"/>
      <c r="P3874" s="14" t="n"/>
      <c r="Q3874" s="15">
        <f>IF(N3874="Sí",0,H3874)</f>
        <v/>
      </c>
      <c r="R3874" s="14">
        <f>F3874-TODAY()</f>
        <v/>
      </c>
      <c r="S3874" s="14">
        <f>IF(N3874="Sí","🟢 Pagado",IF(R3874&lt;0,"🔴 Vencido",IF(R3874&lt;=7,"🟡 Por vencer","")))</f>
        <v/>
      </c>
      <c r="T3874" s="88" t="n"/>
      <c r="U3874" s="89" t="n"/>
      <c r="V3874" s="89" t="n"/>
      <c r="W3874" s="89" t="n"/>
      <c r="X3874" s="87" t="n"/>
    </row>
    <row r="3875">
      <c r="A3875" s="13" t="n"/>
      <c r="B3875" s="14" t="n"/>
      <c r="C3875" s="14" t="n"/>
      <c r="D3875" s="14" t="n"/>
      <c r="E3875" s="13" t="n"/>
      <c r="F3875" s="13" t="n"/>
      <c r="G3875" s="14" t="n"/>
      <c r="H3875" s="15" t="n"/>
      <c r="I3875" s="15" t="n"/>
      <c r="J3875" s="40" t="n"/>
      <c r="K3875" s="15" t="n"/>
      <c r="L3875" s="15" t="n"/>
      <c r="M3875" s="15" t="n"/>
      <c r="N3875" s="14" t="n"/>
      <c r="O3875" s="13" t="n"/>
      <c r="P3875" s="14" t="n"/>
      <c r="Q3875" s="15">
        <f>IF(N3875="Sí",0,H3875)</f>
        <v/>
      </c>
      <c r="R3875" s="14">
        <f>F3875-TODAY()</f>
        <v/>
      </c>
      <c r="S3875" s="14">
        <f>IF(N3875="Sí","🟢 Pagado",IF(R3875&lt;0,"🔴 Vencido",IF(R3875&lt;=7,"🟡 Por vencer","")))</f>
        <v/>
      </c>
      <c r="T3875" s="88" t="n"/>
      <c r="U3875" s="89" t="n"/>
      <c r="V3875" s="89" t="n"/>
      <c r="W3875" s="89" t="n"/>
      <c r="X3875" s="87" t="n"/>
    </row>
    <row r="3876">
      <c r="A3876" s="13" t="n"/>
      <c r="B3876" s="14" t="n"/>
      <c r="C3876" s="14" t="n"/>
      <c r="D3876" s="14" t="n"/>
      <c r="E3876" s="13" t="n"/>
      <c r="F3876" s="13" t="n"/>
      <c r="G3876" s="14" t="n"/>
      <c r="H3876" s="15" t="n"/>
      <c r="I3876" s="15" t="n"/>
      <c r="J3876" s="40" t="n"/>
      <c r="K3876" s="15" t="n"/>
      <c r="L3876" s="15" t="n"/>
      <c r="M3876" s="15" t="n"/>
      <c r="N3876" s="14" t="n"/>
      <c r="O3876" s="13" t="n"/>
      <c r="P3876" s="14" t="n"/>
      <c r="Q3876" s="15">
        <f>IF(N3876="Sí",0,H3876)</f>
        <v/>
      </c>
      <c r="R3876" s="14">
        <f>F3876-TODAY()</f>
        <v/>
      </c>
      <c r="S3876" s="14">
        <f>IF(N3876="Sí","🟢 Pagado",IF(R3876&lt;0,"🔴 Vencido",IF(R3876&lt;=7,"🟡 Por vencer","")))</f>
        <v/>
      </c>
      <c r="T3876" s="88" t="n"/>
      <c r="U3876" s="89" t="n"/>
      <c r="V3876" s="89" t="n"/>
      <c r="W3876" s="89" t="n"/>
      <c r="X3876" s="87" t="n"/>
    </row>
    <row r="3877">
      <c r="A3877" s="13" t="n"/>
      <c r="B3877" s="14" t="n"/>
      <c r="C3877" s="14" t="n"/>
      <c r="D3877" s="14" t="n"/>
      <c r="E3877" s="13" t="n"/>
      <c r="F3877" s="13" t="n"/>
      <c r="G3877" s="14" t="n"/>
      <c r="H3877" s="15" t="n"/>
      <c r="I3877" s="15" t="n"/>
      <c r="J3877" s="40" t="n"/>
      <c r="K3877" s="15" t="n"/>
      <c r="L3877" s="15" t="n"/>
      <c r="M3877" s="15" t="n"/>
      <c r="N3877" s="14" t="n"/>
      <c r="O3877" s="13" t="n"/>
      <c r="P3877" s="14" t="n"/>
      <c r="Q3877" s="15">
        <f>IF(N3877="Sí",0,H3877)</f>
        <v/>
      </c>
      <c r="R3877" s="14">
        <f>F3877-TODAY()</f>
        <v/>
      </c>
      <c r="S3877" s="14">
        <f>IF(N3877="Sí","🟢 Pagado",IF(R3877&lt;0,"🔴 Vencido",IF(R3877&lt;=7,"🟡 Por vencer","")))</f>
        <v/>
      </c>
      <c r="T3877" s="88" t="n"/>
      <c r="U3877" s="89" t="n"/>
      <c r="V3877" s="89" t="n"/>
      <c r="W3877" s="89" t="n"/>
      <c r="X3877" s="87" t="n"/>
    </row>
    <row r="3878">
      <c r="A3878" s="13" t="n"/>
      <c r="B3878" s="14" t="n"/>
      <c r="C3878" s="14" t="n"/>
      <c r="D3878" s="14" t="n"/>
      <c r="E3878" s="13" t="n"/>
      <c r="F3878" s="13" t="n"/>
      <c r="G3878" s="14" t="n"/>
      <c r="H3878" s="15" t="n"/>
      <c r="I3878" s="15" t="n"/>
      <c r="J3878" s="40" t="n"/>
      <c r="K3878" s="15" t="n"/>
      <c r="L3878" s="15" t="n"/>
      <c r="M3878" s="15" t="n"/>
      <c r="N3878" s="14" t="n"/>
      <c r="O3878" s="13" t="n"/>
      <c r="P3878" s="14" t="n"/>
      <c r="Q3878" s="15">
        <f>IF(N3878="Sí",0,H3878)</f>
        <v/>
      </c>
      <c r="R3878" s="14">
        <f>F3878-TODAY()</f>
        <v/>
      </c>
      <c r="S3878" s="14">
        <f>IF(N3878="Sí","🟢 Pagado",IF(R3878&lt;0,"🔴 Vencido",IF(R3878&lt;=7,"🟡 Por vencer","")))</f>
        <v/>
      </c>
      <c r="T3878" s="88" t="n"/>
      <c r="U3878" s="89" t="n"/>
      <c r="V3878" s="89" t="n"/>
      <c r="W3878" s="89" t="n"/>
      <c r="X3878" s="87" t="n"/>
    </row>
    <row r="3879">
      <c r="A3879" s="13" t="n"/>
      <c r="B3879" s="14" t="n"/>
      <c r="C3879" s="14" t="n"/>
      <c r="D3879" s="14" t="n"/>
      <c r="E3879" s="13" t="n"/>
      <c r="F3879" s="13" t="n"/>
      <c r="G3879" s="14" t="n"/>
      <c r="H3879" s="15" t="n"/>
      <c r="I3879" s="15" t="n"/>
      <c r="J3879" s="40" t="n"/>
      <c r="K3879" s="15" t="n"/>
      <c r="L3879" s="15" t="n"/>
      <c r="M3879" s="15" t="n"/>
      <c r="N3879" s="14" t="n"/>
      <c r="O3879" s="13" t="n"/>
      <c r="P3879" s="14" t="n"/>
      <c r="Q3879" s="15">
        <f>IF(N3879="Sí",0,H3879)</f>
        <v/>
      </c>
      <c r="R3879" s="14">
        <f>F3879-TODAY()</f>
        <v/>
      </c>
      <c r="S3879" s="14">
        <f>IF(N3879="Sí","🟢 Pagado",IF(R3879&lt;0,"🔴 Vencido",IF(R3879&lt;=7,"🟡 Por vencer","")))</f>
        <v/>
      </c>
      <c r="T3879" s="88" t="n"/>
      <c r="U3879" s="89" t="n"/>
      <c r="V3879" s="89" t="n"/>
      <c r="W3879" s="89" t="n"/>
      <c r="X3879" s="87" t="n"/>
    </row>
    <row r="3880">
      <c r="A3880" s="13" t="n"/>
      <c r="B3880" s="14" t="n"/>
      <c r="C3880" s="14" t="n"/>
      <c r="D3880" s="14" t="n"/>
      <c r="E3880" s="13" t="n"/>
      <c r="F3880" s="13" t="n"/>
      <c r="G3880" s="14" t="n"/>
      <c r="H3880" s="15" t="n"/>
      <c r="I3880" s="15" t="n"/>
      <c r="J3880" s="40" t="n"/>
      <c r="K3880" s="15" t="n"/>
      <c r="L3880" s="15" t="n"/>
      <c r="M3880" s="15" t="n"/>
      <c r="N3880" s="14" t="n"/>
      <c r="O3880" s="13" t="n"/>
      <c r="P3880" s="14" t="n"/>
      <c r="Q3880" s="15">
        <f>IF(N3880="Sí",0,H3880)</f>
        <v/>
      </c>
      <c r="R3880" s="14">
        <f>F3880-TODAY()</f>
        <v/>
      </c>
      <c r="S3880" s="14">
        <f>IF(N3880="Sí","🟢 Pagado",IF(R3880&lt;0,"🔴 Vencido",IF(R3880&lt;=7,"🟡 Por vencer","")))</f>
        <v/>
      </c>
      <c r="T3880" s="88" t="n"/>
      <c r="U3880" s="89" t="n"/>
      <c r="V3880" s="89" t="n"/>
      <c r="W3880" s="89" t="n"/>
      <c r="X3880" s="87" t="n"/>
    </row>
    <row r="3881">
      <c r="A3881" s="13" t="n"/>
      <c r="B3881" s="14" t="n"/>
      <c r="C3881" s="14" t="n"/>
      <c r="D3881" s="14" t="n"/>
      <c r="E3881" s="13" t="n"/>
      <c r="F3881" s="13" t="n"/>
      <c r="G3881" s="14" t="n"/>
      <c r="H3881" s="15" t="n"/>
      <c r="I3881" s="15" t="n"/>
      <c r="J3881" s="40" t="n"/>
      <c r="K3881" s="15" t="n"/>
      <c r="L3881" s="15" t="n"/>
      <c r="M3881" s="15" t="n"/>
      <c r="N3881" s="14" t="n"/>
      <c r="O3881" s="13" t="n"/>
      <c r="P3881" s="14" t="n"/>
      <c r="Q3881" s="15">
        <f>IF(N3881="Sí",0,H3881)</f>
        <v/>
      </c>
      <c r="R3881" s="14">
        <f>F3881-TODAY()</f>
        <v/>
      </c>
      <c r="S3881" s="14">
        <f>IF(N3881="Sí","🟢 Pagado",IF(R3881&lt;0,"🔴 Vencido",IF(R3881&lt;=7,"🟡 Por vencer","")))</f>
        <v/>
      </c>
      <c r="T3881" s="88" t="n"/>
      <c r="U3881" s="89" t="n"/>
      <c r="V3881" s="89" t="n"/>
      <c r="W3881" s="89" t="n"/>
      <c r="X3881" s="87" t="n"/>
    </row>
    <row r="3882">
      <c r="A3882" s="13" t="n"/>
      <c r="B3882" s="14" t="n"/>
      <c r="C3882" s="14" t="n"/>
      <c r="D3882" s="14" t="n"/>
      <c r="E3882" s="13" t="n"/>
      <c r="F3882" s="13" t="n"/>
      <c r="G3882" s="14" t="n"/>
      <c r="H3882" s="15" t="n"/>
      <c r="I3882" s="15" t="n"/>
      <c r="J3882" s="40" t="n"/>
      <c r="K3882" s="15" t="n"/>
      <c r="L3882" s="15" t="n"/>
      <c r="M3882" s="15" t="n"/>
      <c r="N3882" s="14" t="n"/>
      <c r="O3882" s="13" t="n"/>
      <c r="P3882" s="14" t="n"/>
      <c r="Q3882" s="15">
        <f>IF(N3882="Sí",0,H3882)</f>
        <v/>
      </c>
      <c r="R3882" s="14">
        <f>F3882-TODAY()</f>
        <v/>
      </c>
      <c r="S3882" s="14">
        <f>IF(N3882="Sí","🟢 Pagado",IF(R3882&lt;0,"🔴 Vencido",IF(R3882&lt;=7,"🟡 Por vencer","")))</f>
        <v/>
      </c>
      <c r="T3882" s="88" t="n"/>
      <c r="U3882" s="89" t="n"/>
      <c r="V3882" s="89" t="n"/>
      <c r="W3882" s="89" t="n"/>
      <c r="X3882" s="87" t="n"/>
    </row>
    <row r="3883">
      <c r="A3883" s="13" t="n"/>
      <c r="B3883" s="14" t="n"/>
      <c r="C3883" s="14" t="n"/>
      <c r="D3883" s="14" t="n"/>
      <c r="E3883" s="13" t="n"/>
      <c r="F3883" s="13" t="n"/>
      <c r="G3883" s="14" t="n"/>
      <c r="H3883" s="15" t="n"/>
      <c r="I3883" s="15" t="n"/>
      <c r="J3883" s="40" t="n"/>
      <c r="K3883" s="15" t="n"/>
      <c r="L3883" s="15" t="n"/>
      <c r="M3883" s="15" t="n"/>
      <c r="N3883" s="14" t="n"/>
      <c r="O3883" s="13" t="n"/>
      <c r="P3883" s="14" t="n"/>
      <c r="Q3883" s="15">
        <f>IF(N3883="Sí",0,H3883)</f>
        <v/>
      </c>
      <c r="R3883" s="14">
        <f>F3883-TODAY()</f>
        <v/>
      </c>
      <c r="S3883" s="14">
        <f>IF(N3883="Sí","🟢 Pagado",IF(R3883&lt;0,"🔴 Vencido",IF(R3883&lt;=7,"🟡 Por vencer","")))</f>
        <v/>
      </c>
      <c r="T3883" s="88" t="n"/>
      <c r="U3883" s="89" t="n"/>
      <c r="V3883" s="89" t="n"/>
      <c r="W3883" s="89" t="n"/>
      <c r="X3883" s="87" t="n"/>
    </row>
    <row r="3884">
      <c r="A3884" s="13" t="n"/>
      <c r="B3884" s="14" t="n"/>
      <c r="C3884" s="14" t="n"/>
      <c r="D3884" s="14" t="n"/>
      <c r="E3884" s="13" t="n"/>
      <c r="F3884" s="13" t="n"/>
      <c r="G3884" s="14" t="n"/>
      <c r="H3884" s="15" t="n"/>
      <c r="I3884" s="15" t="n"/>
      <c r="J3884" s="40" t="n"/>
      <c r="K3884" s="15" t="n"/>
      <c r="L3884" s="15" t="n"/>
      <c r="M3884" s="15" t="n"/>
      <c r="N3884" s="14" t="n"/>
      <c r="O3884" s="13" t="n"/>
      <c r="P3884" s="14" t="n"/>
      <c r="Q3884" s="15">
        <f>IF(N3884="Sí",0,H3884)</f>
        <v/>
      </c>
      <c r="R3884" s="14">
        <f>F3884-TODAY()</f>
        <v/>
      </c>
      <c r="S3884" s="14">
        <f>IF(N3884="Sí","🟢 Pagado",IF(R3884&lt;0,"🔴 Vencido",IF(R3884&lt;=7,"🟡 Por vencer","")))</f>
        <v/>
      </c>
      <c r="T3884" s="88" t="n"/>
      <c r="U3884" s="89" t="n"/>
      <c r="V3884" s="89" t="n"/>
      <c r="W3884" s="89" t="n"/>
      <c r="X3884" s="87" t="n"/>
    </row>
    <row r="3885">
      <c r="A3885" s="13" t="n"/>
      <c r="B3885" s="14" t="n"/>
      <c r="C3885" s="14" t="n"/>
      <c r="D3885" s="14" t="n"/>
      <c r="E3885" s="13" t="n"/>
      <c r="F3885" s="13" t="n"/>
      <c r="G3885" s="14" t="n"/>
      <c r="H3885" s="15" t="n"/>
      <c r="I3885" s="15" t="n"/>
      <c r="J3885" s="40" t="n"/>
      <c r="K3885" s="15" t="n"/>
      <c r="L3885" s="15" t="n"/>
      <c r="M3885" s="15" t="n"/>
      <c r="N3885" s="14" t="n"/>
      <c r="O3885" s="13" t="n"/>
      <c r="P3885" s="14" t="n"/>
      <c r="Q3885" s="15">
        <f>IF(N3885="Sí",0,H3885)</f>
        <v/>
      </c>
      <c r="R3885" s="14">
        <f>F3885-TODAY()</f>
        <v/>
      </c>
      <c r="S3885" s="14">
        <f>IF(N3885="Sí","🟢 Pagado",IF(R3885&lt;0,"🔴 Vencido",IF(R3885&lt;=7,"🟡 Por vencer","")))</f>
        <v/>
      </c>
      <c r="T3885" s="88" t="n"/>
      <c r="U3885" s="89" t="n"/>
      <c r="V3885" s="89" t="n"/>
      <c r="W3885" s="89" t="n"/>
      <c r="X3885" s="87" t="n"/>
    </row>
    <row r="3886">
      <c r="A3886" s="13" t="n"/>
      <c r="B3886" s="14" t="n"/>
      <c r="C3886" s="14" t="n"/>
      <c r="D3886" s="14" t="n"/>
      <c r="E3886" s="13" t="n"/>
      <c r="F3886" s="13" t="n"/>
      <c r="G3886" s="14" t="n"/>
      <c r="H3886" s="15" t="n"/>
      <c r="I3886" s="15" t="n"/>
      <c r="J3886" s="40" t="n"/>
      <c r="K3886" s="15" t="n"/>
      <c r="L3886" s="15" t="n"/>
      <c r="M3886" s="15" t="n"/>
      <c r="N3886" s="14" t="n"/>
      <c r="O3886" s="13" t="n"/>
      <c r="P3886" s="14" t="n"/>
      <c r="Q3886" s="15">
        <f>IF(N3886="Sí",0,H3886)</f>
        <v/>
      </c>
      <c r="R3886" s="14">
        <f>F3886-TODAY()</f>
        <v/>
      </c>
      <c r="S3886" s="14">
        <f>IF(N3886="Sí","🟢 Pagado",IF(R3886&lt;0,"🔴 Vencido",IF(R3886&lt;=7,"🟡 Por vencer","")))</f>
        <v/>
      </c>
      <c r="T3886" s="88" t="n"/>
      <c r="U3886" s="89" t="n"/>
      <c r="V3886" s="89" t="n"/>
      <c r="W3886" s="89" t="n"/>
      <c r="X3886" s="87" t="n"/>
    </row>
    <row r="3887">
      <c r="A3887" s="13" t="n"/>
      <c r="B3887" s="14" t="n"/>
      <c r="C3887" s="14" t="n"/>
      <c r="D3887" s="14" t="n"/>
      <c r="E3887" s="13" t="n"/>
      <c r="F3887" s="13" t="n"/>
      <c r="G3887" s="14" t="n"/>
      <c r="H3887" s="15" t="n"/>
      <c r="I3887" s="15" t="n"/>
      <c r="J3887" s="40" t="n"/>
      <c r="K3887" s="15" t="n"/>
      <c r="L3887" s="15" t="n"/>
      <c r="M3887" s="15" t="n"/>
      <c r="N3887" s="14" t="n"/>
      <c r="O3887" s="13" t="n"/>
      <c r="P3887" s="14" t="n"/>
      <c r="Q3887" s="15">
        <f>IF(N3887="Sí",0,H3887)</f>
        <v/>
      </c>
      <c r="R3887" s="14">
        <f>F3887-TODAY()</f>
        <v/>
      </c>
      <c r="S3887" s="14">
        <f>IF(N3887="Sí","🟢 Pagado",IF(R3887&lt;0,"🔴 Vencido",IF(R3887&lt;=7,"🟡 Por vencer","")))</f>
        <v/>
      </c>
      <c r="T3887" s="88" t="n"/>
      <c r="U3887" s="89" t="n"/>
      <c r="V3887" s="89" t="n"/>
      <c r="W3887" s="89" t="n"/>
      <c r="X3887" s="87" t="n"/>
    </row>
    <row r="3888">
      <c r="A3888" s="13" t="n"/>
      <c r="B3888" s="14" t="n"/>
      <c r="C3888" s="14" t="n"/>
      <c r="D3888" s="14" t="n"/>
      <c r="E3888" s="13" t="n"/>
      <c r="F3888" s="13" t="n"/>
      <c r="G3888" s="14" t="n"/>
      <c r="H3888" s="15" t="n"/>
      <c r="I3888" s="15" t="n"/>
      <c r="J3888" s="40" t="n"/>
      <c r="K3888" s="15" t="n"/>
      <c r="L3888" s="15" t="n"/>
      <c r="M3888" s="15" t="n"/>
      <c r="N3888" s="14" t="n"/>
      <c r="O3888" s="13" t="n"/>
      <c r="P3888" s="14" t="n"/>
      <c r="Q3888" s="15">
        <f>IF(N3888="Sí",0,H3888)</f>
        <v/>
      </c>
      <c r="R3888" s="14">
        <f>F3888-TODAY()</f>
        <v/>
      </c>
      <c r="S3888" s="14">
        <f>IF(N3888="Sí","🟢 Pagado",IF(R3888&lt;0,"🔴 Vencido",IF(R3888&lt;=7,"🟡 Por vencer","")))</f>
        <v/>
      </c>
      <c r="T3888" s="88" t="n"/>
      <c r="U3888" s="89" t="n"/>
      <c r="V3888" s="89" t="n"/>
      <c r="W3888" s="89" t="n"/>
      <c r="X3888" s="87" t="n"/>
    </row>
    <row r="3889">
      <c r="A3889" s="13" t="n"/>
      <c r="B3889" s="14" t="n"/>
      <c r="C3889" s="14" t="n"/>
      <c r="D3889" s="14" t="n"/>
      <c r="E3889" s="13" t="n"/>
      <c r="F3889" s="13" t="n"/>
      <c r="G3889" s="14" t="n"/>
      <c r="H3889" s="15" t="n"/>
      <c r="I3889" s="15" t="n"/>
      <c r="J3889" s="40" t="n"/>
      <c r="K3889" s="15" t="n"/>
      <c r="L3889" s="15" t="n"/>
      <c r="M3889" s="15" t="n"/>
      <c r="N3889" s="14" t="n"/>
      <c r="O3889" s="13" t="n"/>
      <c r="P3889" s="14" t="n"/>
      <c r="Q3889" s="15">
        <f>IF(N3889="Sí",0,H3889)</f>
        <v/>
      </c>
      <c r="R3889" s="14">
        <f>F3889-TODAY()</f>
        <v/>
      </c>
      <c r="S3889" s="14">
        <f>IF(N3889="Sí","🟢 Pagado",IF(R3889&lt;0,"🔴 Vencido",IF(R3889&lt;=7,"🟡 Por vencer","")))</f>
        <v/>
      </c>
      <c r="T3889" s="88" t="n"/>
      <c r="U3889" s="89" t="n"/>
      <c r="V3889" s="89" t="n"/>
      <c r="W3889" s="89" t="n"/>
      <c r="X3889" s="87" t="n"/>
    </row>
    <row r="3890">
      <c r="A3890" s="13" t="n"/>
      <c r="B3890" s="14" t="n"/>
      <c r="C3890" s="14" t="n"/>
      <c r="D3890" s="14" t="n"/>
      <c r="E3890" s="13" t="n"/>
      <c r="F3890" s="13" t="n"/>
      <c r="G3890" s="14" t="n"/>
      <c r="H3890" s="15" t="n"/>
      <c r="I3890" s="15" t="n"/>
      <c r="J3890" s="40" t="n"/>
      <c r="K3890" s="15" t="n"/>
      <c r="L3890" s="15" t="n"/>
      <c r="M3890" s="15" t="n"/>
      <c r="N3890" s="14" t="n"/>
      <c r="O3890" s="13" t="n"/>
      <c r="P3890" s="14" t="n"/>
      <c r="Q3890" s="15">
        <f>IF(N3890="Sí",0,H3890)</f>
        <v/>
      </c>
      <c r="R3890" s="14">
        <f>F3890-TODAY()</f>
        <v/>
      </c>
      <c r="S3890" s="14">
        <f>IF(N3890="Sí","🟢 Pagado",IF(R3890&lt;0,"🔴 Vencido",IF(R3890&lt;=7,"🟡 Por vencer","")))</f>
        <v/>
      </c>
      <c r="T3890" s="88" t="n"/>
      <c r="U3890" s="89" t="n"/>
      <c r="V3890" s="89" t="n"/>
      <c r="W3890" s="89" t="n"/>
      <c r="X3890" s="87" t="n"/>
    </row>
    <row r="3891">
      <c r="A3891" s="13" t="n"/>
      <c r="B3891" s="14" t="n"/>
      <c r="C3891" s="14" t="n"/>
      <c r="D3891" s="14" t="n"/>
      <c r="E3891" s="13" t="n"/>
      <c r="F3891" s="13" t="n"/>
      <c r="G3891" s="14" t="n"/>
      <c r="H3891" s="15" t="n"/>
      <c r="I3891" s="15" t="n"/>
      <c r="J3891" s="40" t="n"/>
      <c r="K3891" s="15" t="n"/>
      <c r="L3891" s="15" t="n"/>
      <c r="M3891" s="15" t="n"/>
      <c r="N3891" s="14" t="n"/>
      <c r="O3891" s="13" t="n"/>
      <c r="P3891" s="14" t="n"/>
      <c r="Q3891" s="15">
        <f>IF(N3891="Sí",0,H3891)</f>
        <v/>
      </c>
      <c r="R3891" s="14">
        <f>F3891-TODAY()</f>
        <v/>
      </c>
      <c r="S3891" s="14">
        <f>IF(N3891="Sí","🟢 Pagado",IF(R3891&lt;0,"🔴 Vencido",IF(R3891&lt;=7,"🟡 Por vencer","")))</f>
        <v/>
      </c>
      <c r="T3891" s="88" t="n"/>
      <c r="U3891" s="89" t="n"/>
      <c r="V3891" s="89" t="n"/>
      <c r="W3891" s="89" t="n"/>
      <c r="X3891" s="87" t="n"/>
    </row>
    <row r="3892">
      <c r="A3892" s="13" t="n"/>
      <c r="B3892" s="14" t="n"/>
      <c r="C3892" s="14" t="n"/>
      <c r="D3892" s="14" t="n"/>
      <c r="E3892" s="13" t="n"/>
      <c r="F3892" s="13" t="n"/>
      <c r="G3892" s="14" t="n"/>
      <c r="H3892" s="15" t="n"/>
      <c r="I3892" s="15" t="n"/>
      <c r="J3892" s="40" t="n"/>
      <c r="K3892" s="15" t="n"/>
      <c r="L3892" s="15" t="n"/>
      <c r="M3892" s="15" t="n"/>
      <c r="N3892" s="14" t="n"/>
      <c r="O3892" s="13" t="n"/>
      <c r="P3892" s="14" t="n"/>
      <c r="Q3892" s="15">
        <f>IF(N3892="Sí",0,H3892)</f>
        <v/>
      </c>
      <c r="R3892" s="14">
        <f>F3892-TODAY()</f>
        <v/>
      </c>
      <c r="S3892" s="14">
        <f>IF(N3892="Sí","🟢 Pagado",IF(R3892&lt;0,"🔴 Vencido",IF(R3892&lt;=7,"🟡 Por vencer","")))</f>
        <v/>
      </c>
      <c r="T3892" s="88" t="n"/>
      <c r="U3892" s="89" t="n"/>
      <c r="V3892" s="89" t="n"/>
      <c r="W3892" s="89" t="n"/>
      <c r="X3892" s="87" t="n"/>
    </row>
    <row r="3893">
      <c r="A3893" s="13" t="n"/>
      <c r="B3893" s="14" t="n"/>
      <c r="C3893" s="14" t="n"/>
      <c r="D3893" s="14" t="n"/>
      <c r="E3893" s="13" t="n"/>
      <c r="F3893" s="13" t="n"/>
      <c r="G3893" s="14" t="n"/>
      <c r="H3893" s="15" t="n"/>
      <c r="I3893" s="15" t="n"/>
      <c r="J3893" s="40" t="n"/>
      <c r="K3893" s="15" t="n"/>
      <c r="L3893" s="15" t="n"/>
      <c r="M3893" s="15" t="n"/>
      <c r="N3893" s="14" t="n"/>
      <c r="O3893" s="13" t="n"/>
      <c r="P3893" s="14" t="n"/>
      <c r="Q3893" s="15">
        <f>IF(N3893="Sí",0,H3893)</f>
        <v/>
      </c>
      <c r="R3893" s="14">
        <f>F3893-TODAY()</f>
        <v/>
      </c>
      <c r="S3893" s="14">
        <f>IF(N3893="Sí","🟢 Pagado",IF(R3893&lt;0,"🔴 Vencido",IF(R3893&lt;=7,"🟡 Por vencer","")))</f>
        <v/>
      </c>
      <c r="T3893" s="88" t="n"/>
      <c r="U3893" s="89" t="n"/>
      <c r="V3893" s="89" t="n"/>
      <c r="W3893" s="89" t="n"/>
      <c r="X3893" s="87" t="n"/>
    </row>
    <row r="3894">
      <c r="A3894" s="13" t="n"/>
      <c r="B3894" s="14" t="n"/>
      <c r="C3894" s="14" t="n"/>
      <c r="D3894" s="14" t="n"/>
      <c r="E3894" s="13" t="n"/>
      <c r="F3894" s="13" t="n"/>
      <c r="G3894" s="14" t="n"/>
      <c r="H3894" s="15" t="n"/>
      <c r="I3894" s="15" t="n"/>
      <c r="J3894" s="40" t="n"/>
      <c r="K3894" s="15" t="n"/>
      <c r="L3894" s="15" t="n"/>
      <c r="M3894" s="15" t="n"/>
      <c r="N3894" s="14" t="n"/>
      <c r="O3894" s="13" t="n"/>
      <c r="P3894" s="14" t="n"/>
      <c r="Q3894" s="15">
        <f>IF(N3894="Sí",0,H3894)</f>
        <v/>
      </c>
      <c r="R3894" s="14">
        <f>F3894-TODAY()</f>
        <v/>
      </c>
      <c r="S3894" s="14">
        <f>IF(N3894="Sí","🟢 Pagado",IF(R3894&lt;0,"🔴 Vencido",IF(R3894&lt;=7,"🟡 Por vencer","")))</f>
        <v/>
      </c>
      <c r="T3894" s="88" t="n"/>
      <c r="U3894" s="89" t="n"/>
      <c r="V3894" s="89" t="n"/>
      <c r="W3894" s="89" t="n"/>
      <c r="X3894" s="87" t="n"/>
    </row>
    <row r="3895">
      <c r="A3895" s="13" t="n"/>
      <c r="B3895" s="14" t="n"/>
      <c r="C3895" s="14" t="n"/>
      <c r="D3895" s="14" t="n"/>
      <c r="E3895" s="13" t="n"/>
      <c r="F3895" s="13" t="n"/>
      <c r="G3895" s="14" t="n"/>
      <c r="H3895" s="15" t="n"/>
      <c r="I3895" s="15" t="n"/>
      <c r="J3895" s="40" t="n"/>
      <c r="K3895" s="15" t="n"/>
      <c r="L3895" s="15" t="n"/>
      <c r="M3895" s="15" t="n"/>
      <c r="N3895" s="14" t="n"/>
      <c r="O3895" s="13" t="n"/>
      <c r="P3895" s="14" t="n"/>
      <c r="Q3895" s="15">
        <f>IF(N3895="Sí",0,H3895)</f>
        <v/>
      </c>
      <c r="R3895" s="14">
        <f>F3895-TODAY()</f>
        <v/>
      </c>
      <c r="S3895" s="14">
        <f>IF(N3895="Sí","🟢 Pagado",IF(R3895&lt;0,"🔴 Vencido",IF(R3895&lt;=7,"🟡 Por vencer","")))</f>
        <v/>
      </c>
      <c r="T3895" s="88" t="n"/>
      <c r="U3895" s="89" t="n"/>
      <c r="V3895" s="89" t="n"/>
      <c r="W3895" s="89" t="n"/>
      <c r="X3895" s="87" t="n"/>
    </row>
    <row r="3896">
      <c r="A3896" s="13" t="n"/>
      <c r="B3896" s="14" t="n"/>
      <c r="C3896" s="14" t="n"/>
      <c r="D3896" s="14" t="n"/>
      <c r="E3896" s="13" t="n"/>
      <c r="F3896" s="13" t="n"/>
      <c r="G3896" s="14" t="n"/>
      <c r="H3896" s="15" t="n"/>
      <c r="I3896" s="15" t="n"/>
      <c r="J3896" s="40" t="n"/>
      <c r="K3896" s="15" t="n"/>
      <c r="L3896" s="15" t="n"/>
      <c r="M3896" s="15" t="n"/>
      <c r="N3896" s="14" t="n"/>
      <c r="O3896" s="13" t="n"/>
      <c r="P3896" s="14" t="n"/>
      <c r="Q3896" s="15">
        <f>IF(N3896="Sí",0,H3896)</f>
        <v/>
      </c>
      <c r="R3896" s="14">
        <f>F3896-TODAY()</f>
        <v/>
      </c>
      <c r="S3896" s="14">
        <f>IF(N3896="Sí","🟢 Pagado",IF(R3896&lt;0,"🔴 Vencido",IF(R3896&lt;=7,"🟡 Por vencer","")))</f>
        <v/>
      </c>
      <c r="T3896" s="88" t="n"/>
      <c r="U3896" s="89" t="n"/>
      <c r="V3896" s="89" t="n"/>
      <c r="W3896" s="89" t="n"/>
      <c r="X3896" s="87" t="n"/>
    </row>
    <row r="3897">
      <c r="A3897" s="13" t="n"/>
      <c r="B3897" s="14" t="n"/>
      <c r="C3897" s="14" t="n"/>
      <c r="D3897" s="14" t="n"/>
      <c r="E3897" s="13" t="n"/>
      <c r="F3897" s="13" t="n"/>
      <c r="G3897" s="14" t="n"/>
      <c r="H3897" s="15" t="n"/>
      <c r="I3897" s="15" t="n"/>
      <c r="J3897" s="40" t="n"/>
      <c r="K3897" s="15" t="n"/>
      <c r="L3897" s="15" t="n"/>
      <c r="M3897" s="15" t="n"/>
      <c r="N3897" s="14" t="n"/>
      <c r="O3897" s="13" t="n"/>
      <c r="P3897" s="14" t="n"/>
      <c r="Q3897" s="15">
        <f>IF(N3897="Sí",0,H3897)</f>
        <v/>
      </c>
      <c r="R3897" s="14">
        <f>F3897-TODAY()</f>
        <v/>
      </c>
      <c r="S3897" s="14">
        <f>IF(N3897="Sí","🟢 Pagado",IF(R3897&lt;0,"🔴 Vencido",IF(R3897&lt;=7,"🟡 Por vencer","")))</f>
        <v/>
      </c>
      <c r="T3897" s="88" t="n"/>
      <c r="U3897" s="89" t="n"/>
      <c r="V3897" s="89" t="n"/>
      <c r="W3897" s="89" t="n"/>
      <c r="X3897" s="87" t="n"/>
    </row>
    <row r="3898">
      <c r="A3898" s="13" t="n"/>
      <c r="B3898" s="14" t="n"/>
      <c r="C3898" s="14" t="n"/>
      <c r="D3898" s="14" t="n"/>
      <c r="E3898" s="13" t="n"/>
      <c r="F3898" s="13" t="n"/>
      <c r="G3898" s="14" t="n"/>
      <c r="H3898" s="15" t="n"/>
      <c r="I3898" s="15" t="n"/>
      <c r="J3898" s="40" t="n"/>
      <c r="K3898" s="15" t="n"/>
      <c r="L3898" s="15" t="n"/>
      <c r="M3898" s="15" t="n"/>
      <c r="N3898" s="14" t="n"/>
      <c r="O3898" s="13" t="n"/>
      <c r="P3898" s="14" t="n"/>
      <c r="Q3898" s="15">
        <f>IF(N3898="Sí",0,H3898)</f>
        <v/>
      </c>
      <c r="R3898" s="14">
        <f>F3898-TODAY()</f>
        <v/>
      </c>
      <c r="S3898" s="14">
        <f>IF(N3898="Sí","🟢 Pagado",IF(R3898&lt;0,"🔴 Vencido",IF(R3898&lt;=7,"🟡 Por vencer","")))</f>
        <v/>
      </c>
      <c r="T3898" s="88" t="n"/>
      <c r="U3898" s="89" t="n"/>
      <c r="V3898" s="89" t="n"/>
      <c r="W3898" s="89" t="n"/>
      <c r="X3898" s="87" t="n"/>
    </row>
    <row r="3899">
      <c r="A3899" s="13" t="n"/>
      <c r="B3899" s="14" t="n"/>
      <c r="C3899" s="14" t="n"/>
      <c r="D3899" s="14" t="n"/>
      <c r="E3899" s="13" t="n"/>
      <c r="F3899" s="13" t="n"/>
      <c r="G3899" s="14" t="n"/>
      <c r="H3899" s="15" t="n"/>
      <c r="I3899" s="15" t="n"/>
      <c r="J3899" s="40" t="n"/>
      <c r="K3899" s="15" t="n"/>
      <c r="L3899" s="15" t="n"/>
      <c r="M3899" s="15" t="n"/>
      <c r="N3899" s="14" t="n"/>
      <c r="O3899" s="13" t="n"/>
      <c r="P3899" s="14" t="n"/>
      <c r="Q3899" s="15">
        <f>IF(N3899="Sí",0,H3899)</f>
        <v/>
      </c>
      <c r="R3899" s="14">
        <f>F3899-TODAY()</f>
        <v/>
      </c>
      <c r="S3899" s="14">
        <f>IF(N3899="Sí","🟢 Pagado",IF(R3899&lt;0,"🔴 Vencido",IF(R3899&lt;=7,"🟡 Por vencer","")))</f>
        <v/>
      </c>
      <c r="T3899" s="88" t="n"/>
      <c r="U3899" s="89" t="n"/>
      <c r="V3899" s="89" t="n"/>
      <c r="W3899" s="89" t="n"/>
      <c r="X3899" s="87" t="n"/>
    </row>
    <row r="3900">
      <c r="A3900" s="13" t="n"/>
      <c r="B3900" s="14" t="n"/>
      <c r="C3900" s="14" t="n"/>
      <c r="D3900" s="14" t="n"/>
      <c r="E3900" s="13" t="n"/>
      <c r="F3900" s="13" t="n"/>
      <c r="G3900" s="14" t="n"/>
      <c r="H3900" s="15" t="n"/>
      <c r="I3900" s="15" t="n"/>
      <c r="J3900" s="40" t="n"/>
      <c r="K3900" s="15" t="n"/>
      <c r="L3900" s="15" t="n"/>
      <c r="M3900" s="15" t="n"/>
      <c r="N3900" s="14" t="n"/>
      <c r="O3900" s="13" t="n"/>
      <c r="P3900" s="14" t="n"/>
      <c r="Q3900" s="15">
        <f>IF(N3900="Sí",0,H3900)</f>
        <v/>
      </c>
      <c r="R3900" s="14">
        <f>F3900-TODAY()</f>
        <v/>
      </c>
      <c r="S3900" s="14">
        <f>IF(N3900="Sí","🟢 Pagado",IF(R3900&lt;0,"🔴 Vencido",IF(R3900&lt;=7,"🟡 Por vencer","")))</f>
        <v/>
      </c>
      <c r="T3900" s="88" t="n"/>
      <c r="U3900" s="89" t="n"/>
      <c r="V3900" s="89" t="n"/>
      <c r="W3900" s="89" t="n"/>
      <c r="X3900" s="87" t="n"/>
    </row>
    <row r="3901">
      <c r="A3901" s="13" t="n"/>
      <c r="B3901" s="14" t="n"/>
      <c r="C3901" s="14" t="n"/>
      <c r="D3901" s="14" t="n"/>
      <c r="E3901" s="13" t="n"/>
      <c r="F3901" s="13" t="n"/>
      <c r="G3901" s="14" t="n"/>
      <c r="H3901" s="15" t="n"/>
      <c r="I3901" s="15" t="n"/>
      <c r="J3901" s="40" t="n"/>
      <c r="K3901" s="15" t="n"/>
      <c r="L3901" s="15" t="n"/>
      <c r="M3901" s="15" t="n"/>
      <c r="N3901" s="14" t="n"/>
      <c r="O3901" s="13" t="n"/>
      <c r="P3901" s="14" t="n"/>
      <c r="Q3901" s="15">
        <f>IF(N3901="Sí",0,H3901)</f>
        <v/>
      </c>
      <c r="R3901" s="14">
        <f>F3901-TODAY()</f>
        <v/>
      </c>
      <c r="S3901" s="14">
        <f>IF(N3901="Sí","🟢 Pagado",IF(R3901&lt;0,"🔴 Vencido",IF(R3901&lt;=7,"🟡 Por vencer","")))</f>
        <v/>
      </c>
      <c r="T3901" s="88" t="n"/>
      <c r="U3901" s="89" t="n"/>
      <c r="V3901" s="89" t="n"/>
      <c r="W3901" s="89" t="n"/>
      <c r="X3901" s="87" t="n"/>
    </row>
    <row r="3902">
      <c r="A3902" s="13" t="n"/>
      <c r="B3902" s="14" t="n"/>
      <c r="C3902" s="14" t="n"/>
      <c r="D3902" s="14" t="n"/>
      <c r="E3902" s="13" t="n"/>
      <c r="F3902" s="13" t="n"/>
      <c r="G3902" s="14" t="n"/>
      <c r="H3902" s="15" t="n"/>
      <c r="I3902" s="15" t="n"/>
      <c r="J3902" s="40" t="n"/>
      <c r="K3902" s="15" t="n"/>
      <c r="L3902" s="15" t="n"/>
      <c r="M3902" s="15" t="n"/>
      <c r="N3902" s="14" t="n"/>
      <c r="O3902" s="13" t="n"/>
      <c r="P3902" s="14" t="n"/>
      <c r="Q3902" s="15">
        <f>IF(N3902="Sí",0,H3902)</f>
        <v/>
      </c>
      <c r="R3902" s="14">
        <f>F3902-TODAY()</f>
        <v/>
      </c>
      <c r="S3902" s="14">
        <f>IF(N3902="Sí","🟢 Pagado",IF(R3902&lt;0,"🔴 Vencido",IF(R3902&lt;=7,"🟡 Por vencer","")))</f>
        <v/>
      </c>
      <c r="T3902" s="88" t="n"/>
      <c r="U3902" s="89" t="n"/>
      <c r="V3902" s="89" t="n"/>
      <c r="W3902" s="89" t="n"/>
      <c r="X3902" s="87" t="n"/>
    </row>
    <row r="3903">
      <c r="A3903" s="13" t="n"/>
      <c r="B3903" s="14" t="n"/>
      <c r="C3903" s="14" t="n"/>
      <c r="D3903" s="14" t="n"/>
      <c r="E3903" s="13" t="n"/>
      <c r="F3903" s="13" t="n"/>
      <c r="G3903" s="14" t="n"/>
      <c r="H3903" s="15" t="n"/>
      <c r="I3903" s="15" t="n"/>
      <c r="J3903" s="40" t="n"/>
      <c r="K3903" s="15" t="n"/>
      <c r="L3903" s="15" t="n"/>
      <c r="M3903" s="15" t="n"/>
      <c r="N3903" s="14" t="n"/>
      <c r="O3903" s="13" t="n"/>
      <c r="P3903" s="14" t="n"/>
      <c r="Q3903" s="15">
        <f>IF(N3903="Sí",0,H3903)</f>
        <v/>
      </c>
      <c r="R3903" s="14">
        <f>F3903-TODAY()</f>
        <v/>
      </c>
      <c r="S3903" s="14">
        <f>IF(N3903="Sí","🟢 Pagado",IF(R3903&lt;0,"🔴 Vencido",IF(R3903&lt;=7,"🟡 Por vencer","")))</f>
        <v/>
      </c>
      <c r="T3903" s="88" t="n"/>
      <c r="U3903" s="89" t="n"/>
      <c r="V3903" s="89" t="n"/>
      <c r="W3903" s="89" t="n"/>
      <c r="X3903" s="87" t="n"/>
    </row>
    <row r="3904">
      <c r="A3904" s="13" t="n"/>
      <c r="B3904" s="14" t="n"/>
      <c r="C3904" s="14" t="n"/>
      <c r="D3904" s="14" t="n"/>
      <c r="E3904" s="13" t="n"/>
      <c r="F3904" s="13" t="n"/>
      <c r="G3904" s="14" t="n"/>
      <c r="H3904" s="15" t="n"/>
      <c r="I3904" s="15" t="n"/>
      <c r="J3904" s="40" t="n"/>
      <c r="K3904" s="15" t="n"/>
      <c r="L3904" s="15" t="n"/>
      <c r="M3904" s="15" t="n"/>
      <c r="N3904" s="14" t="n"/>
      <c r="O3904" s="13" t="n"/>
      <c r="P3904" s="14" t="n"/>
      <c r="Q3904" s="15">
        <f>IF(N3904="Sí",0,H3904)</f>
        <v/>
      </c>
      <c r="R3904" s="14">
        <f>F3904-TODAY()</f>
        <v/>
      </c>
      <c r="S3904" s="14">
        <f>IF(N3904="Sí","🟢 Pagado",IF(R3904&lt;0,"🔴 Vencido",IF(R3904&lt;=7,"🟡 Por vencer","")))</f>
        <v/>
      </c>
      <c r="T3904" s="88" t="n"/>
      <c r="U3904" s="89" t="n"/>
      <c r="V3904" s="89" t="n"/>
      <c r="W3904" s="89" t="n"/>
      <c r="X3904" s="87" t="n"/>
    </row>
    <row r="3905">
      <c r="A3905" s="13" t="n"/>
      <c r="B3905" s="14" t="n"/>
      <c r="C3905" s="14" t="n"/>
      <c r="D3905" s="14" t="n"/>
      <c r="E3905" s="13" t="n"/>
      <c r="F3905" s="13" t="n"/>
      <c r="G3905" s="14" t="n"/>
      <c r="H3905" s="15" t="n"/>
      <c r="I3905" s="15" t="n"/>
      <c r="J3905" s="40" t="n"/>
      <c r="K3905" s="15" t="n"/>
      <c r="L3905" s="15" t="n"/>
      <c r="M3905" s="15" t="n"/>
      <c r="N3905" s="14" t="n"/>
      <c r="O3905" s="13" t="n"/>
      <c r="P3905" s="14" t="n"/>
      <c r="Q3905" s="15">
        <f>IF(N3905="Sí",0,H3905)</f>
        <v/>
      </c>
      <c r="R3905" s="14">
        <f>F3905-TODAY()</f>
        <v/>
      </c>
      <c r="S3905" s="14">
        <f>IF(N3905="Sí","🟢 Pagado",IF(R3905&lt;0,"🔴 Vencido",IF(R3905&lt;=7,"🟡 Por vencer","")))</f>
        <v/>
      </c>
      <c r="T3905" s="88" t="n"/>
      <c r="U3905" s="89" t="n"/>
      <c r="V3905" s="89" t="n"/>
      <c r="W3905" s="89" t="n"/>
      <c r="X3905" s="87" t="n"/>
    </row>
    <row r="3906">
      <c r="A3906" s="13" t="n"/>
      <c r="B3906" s="14" t="n"/>
      <c r="C3906" s="14" t="n"/>
      <c r="D3906" s="14" t="n"/>
      <c r="E3906" s="13" t="n"/>
      <c r="F3906" s="13" t="n"/>
      <c r="G3906" s="14" t="n"/>
      <c r="H3906" s="15" t="n"/>
      <c r="I3906" s="15" t="n"/>
      <c r="J3906" s="40" t="n"/>
      <c r="K3906" s="15" t="n"/>
      <c r="L3906" s="15" t="n"/>
      <c r="M3906" s="15" t="n"/>
      <c r="N3906" s="14" t="n"/>
      <c r="O3906" s="13" t="n"/>
      <c r="P3906" s="14" t="n"/>
      <c r="Q3906" s="15">
        <f>IF(N3906="Sí",0,H3906)</f>
        <v/>
      </c>
      <c r="R3906" s="14">
        <f>F3906-TODAY()</f>
        <v/>
      </c>
      <c r="S3906" s="14">
        <f>IF(N3906="Sí","🟢 Pagado",IF(R3906&lt;0,"🔴 Vencido",IF(R3906&lt;=7,"🟡 Por vencer","")))</f>
        <v/>
      </c>
      <c r="T3906" s="88" t="n"/>
      <c r="U3906" s="89" t="n"/>
      <c r="V3906" s="89" t="n"/>
      <c r="W3906" s="89" t="n"/>
      <c r="X3906" s="87" t="n"/>
    </row>
    <row r="3907">
      <c r="A3907" s="13" t="n"/>
      <c r="B3907" s="14" t="n"/>
      <c r="C3907" s="14" t="n"/>
      <c r="D3907" s="14" t="n"/>
      <c r="E3907" s="13" t="n"/>
      <c r="F3907" s="13" t="n"/>
      <c r="G3907" s="14" t="n"/>
      <c r="H3907" s="15" t="n"/>
      <c r="I3907" s="15" t="n"/>
      <c r="J3907" s="40" t="n"/>
      <c r="K3907" s="15" t="n"/>
      <c r="L3907" s="15" t="n"/>
      <c r="M3907" s="15" t="n"/>
      <c r="N3907" s="14" t="n"/>
      <c r="O3907" s="13" t="n"/>
      <c r="P3907" s="14" t="n"/>
      <c r="Q3907" s="15">
        <f>IF(N3907="Sí",0,H3907)</f>
        <v/>
      </c>
      <c r="R3907" s="14">
        <f>F3907-TODAY()</f>
        <v/>
      </c>
      <c r="S3907" s="14">
        <f>IF(N3907="Sí","🟢 Pagado",IF(R3907&lt;0,"🔴 Vencido",IF(R3907&lt;=7,"🟡 Por vencer","")))</f>
        <v/>
      </c>
      <c r="T3907" s="88" t="n"/>
      <c r="U3907" s="89" t="n"/>
      <c r="V3907" s="89" t="n"/>
      <c r="W3907" s="89" t="n"/>
      <c r="X3907" s="87" t="n"/>
    </row>
    <row r="3908">
      <c r="A3908" s="13" t="n"/>
      <c r="B3908" s="14" t="n"/>
      <c r="C3908" s="14" t="n"/>
      <c r="D3908" s="14" t="n"/>
      <c r="E3908" s="13" t="n"/>
      <c r="F3908" s="13" t="n"/>
      <c r="G3908" s="14" t="n"/>
      <c r="H3908" s="15" t="n"/>
      <c r="I3908" s="15" t="n"/>
      <c r="J3908" s="40" t="n"/>
      <c r="K3908" s="15" t="n"/>
      <c r="L3908" s="15" t="n"/>
      <c r="M3908" s="15" t="n"/>
      <c r="N3908" s="14" t="n"/>
      <c r="O3908" s="13" t="n"/>
      <c r="P3908" s="14" t="n"/>
      <c r="Q3908" s="15">
        <f>IF(N3908="Sí",0,H3908)</f>
        <v/>
      </c>
      <c r="R3908" s="14">
        <f>F3908-TODAY()</f>
        <v/>
      </c>
      <c r="S3908" s="14">
        <f>IF(N3908="Sí","🟢 Pagado",IF(R3908&lt;0,"🔴 Vencido",IF(R3908&lt;=7,"🟡 Por vencer","")))</f>
        <v/>
      </c>
      <c r="T3908" s="88" t="n"/>
      <c r="U3908" s="89" t="n"/>
      <c r="V3908" s="89" t="n"/>
      <c r="W3908" s="89" t="n"/>
      <c r="X3908" s="87" t="n"/>
    </row>
    <row r="3909">
      <c r="A3909" s="13" t="n"/>
      <c r="B3909" s="14" t="n"/>
      <c r="C3909" s="14" t="n"/>
      <c r="D3909" s="14" t="n"/>
      <c r="E3909" s="13" t="n"/>
      <c r="F3909" s="13" t="n"/>
      <c r="G3909" s="14" t="n"/>
      <c r="H3909" s="15" t="n"/>
      <c r="I3909" s="15" t="n"/>
      <c r="J3909" s="40" t="n"/>
      <c r="K3909" s="15" t="n"/>
      <c r="L3909" s="15" t="n"/>
      <c r="M3909" s="15" t="n"/>
      <c r="N3909" s="14" t="n"/>
      <c r="O3909" s="13" t="n"/>
      <c r="P3909" s="14" t="n"/>
      <c r="Q3909" s="15">
        <f>IF(N3909="Sí",0,H3909)</f>
        <v/>
      </c>
      <c r="R3909" s="14">
        <f>F3909-TODAY()</f>
        <v/>
      </c>
      <c r="S3909" s="14">
        <f>IF(N3909="Sí","🟢 Pagado",IF(R3909&lt;0,"🔴 Vencido",IF(R3909&lt;=7,"🟡 Por vencer","")))</f>
        <v/>
      </c>
      <c r="T3909" s="88" t="n"/>
      <c r="U3909" s="89" t="n"/>
      <c r="V3909" s="89" t="n"/>
      <c r="W3909" s="89" t="n"/>
      <c r="X3909" s="87" t="n"/>
    </row>
    <row r="3910">
      <c r="A3910" s="13" t="n"/>
      <c r="B3910" s="14" t="n"/>
      <c r="C3910" s="14" t="n"/>
      <c r="D3910" s="14" t="n"/>
      <c r="E3910" s="13" t="n"/>
      <c r="F3910" s="13" t="n"/>
      <c r="G3910" s="14" t="n"/>
      <c r="H3910" s="15" t="n"/>
      <c r="I3910" s="15" t="n"/>
      <c r="J3910" s="40" t="n"/>
      <c r="K3910" s="15" t="n"/>
      <c r="L3910" s="15" t="n"/>
      <c r="M3910" s="15" t="n"/>
      <c r="N3910" s="14" t="n"/>
      <c r="O3910" s="13" t="n"/>
      <c r="P3910" s="14" t="n"/>
      <c r="Q3910" s="15">
        <f>IF(N3910="Sí",0,H3910)</f>
        <v/>
      </c>
      <c r="R3910" s="14">
        <f>F3910-TODAY()</f>
        <v/>
      </c>
      <c r="S3910" s="14">
        <f>IF(N3910="Sí","🟢 Pagado",IF(R3910&lt;0,"🔴 Vencido",IF(R3910&lt;=7,"🟡 Por vencer","")))</f>
        <v/>
      </c>
      <c r="T3910" s="88" t="n"/>
      <c r="U3910" s="89" t="n"/>
      <c r="V3910" s="89" t="n"/>
      <c r="W3910" s="89" t="n"/>
      <c r="X3910" s="87" t="n"/>
    </row>
    <row r="3911">
      <c r="A3911" s="13" t="n"/>
      <c r="B3911" s="14" t="n"/>
      <c r="C3911" s="14" t="n"/>
      <c r="D3911" s="14" t="n"/>
      <c r="E3911" s="13" t="n"/>
      <c r="F3911" s="13" t="n"/>
      <c r="G3911" s="14" t="n"/>
      <c r="H3911" s="15" t="n"/>
      <c r="I3911" s="15" t="n"/>
      <c r="J3911" s="40" t="n"/>
      <c r="K3911" s="15" t="n"/>
      <c r="L3911" s="15" t="n"/>
      <c r="M3911" s="15" t="n"/>
      <c r="N3911" s="14" t="n"/>
      <c r="O3911" s="13" t="n"/>
      <c r="P3911" s="14" t="n"/>
      <c r="Q3911" s="15">
        <f>IF(N3911="Sí",0,H3911)</f>
        <v/>
      </c>
      <c r="R3911" s="14">
        <f>F3911-TODAY()</f>
        <v/>
      </c>
      <c r="S3911" s="14">
        <f>IF(N3911="Sí","🟢 Pagado",IF(R3911&lt;0,"🔴 Vencido",IF(R3911&lt;=7,"🟡 Por vencer","")))</f>
        <v/>
      </c>
      <c r="T3911" s="88" t="n"/>
      <c r="U3911" s="89" t="n"/>
      <c r="V3911" s="89" t="n"/>
      <c r="W3911" s="89" t="n"/>
      <c r="X3911" s="87" t="n"/>
    </row>
    <row r="3912">
      <c r="A3912" s="13" t="n"/>
      <c r="B3912" s="14" t="n"/>
      <c r="C3912" s="14" t="n"/>
      <c r="D3912" s="14" t="n"/>
      <c r="E3912" s="13" t="n"/>
      <c r="F3912" s="13" t="n"/>
      <c r="G3912" s="14" t="n"/>
      <c r="H3912" s="15" t="n"/>
      <c r="I3912" s="15" t="n"/>
      <c r="J3912" s="40" t="n"/>
      <c r="K3912" s="15" t="n"/>
      <c r="L3912" s="15" t="n"/>
      <c r="M3912" s="15" t="n"/>
      <c r="N3912" s="14" t="n"/>
      <c r="O3912" s="13" t="n"/>
      <c r="P3912" s="14" t="n"/>
      <c r="Q3912" s="15">
        <f>IF(N3912="Sí",0,H3912)</f>
        <v/>
      </c>
      <c r="R3912" s="14">
        <f>F3912-TODAY()</f>
        <v/>
      </c>
      <c r="S3912" s="14">
        <f>IF(N3912="Sí","🟢 Pagado",IF(R3912&lt;0,"🔴 Vencido",IF(R3912&lt;=7,"🟡 Por vencer","")))</f>
        <v/>
      </c>
      <c r="T3912" s="88" t="n"/>
      <c r="U3912" s="89" t="n"/>
      <c r="V3912" s="89" t="n"/>
      <c r="W3912" s="89" t="n"/>
      <c r="X3912" s="87" t="n"/>
    </row>
    <row r="3913">
      <c r="A3913" s="13" t="n"/>
      <c r="B3913" s="14" t="n"/>
      <c r="C3913" s="14" t="n"/>
      <c r="D3913" s="14" t="n"/>
      <c r="E3913" s="13" t="n"/>
      <c r="F3913" s="13" t="n"/>
      <c r="G3913" s="14" t="n"/>
      <c r="H3913" s="15" t="n"/>
      <c r="I3913" s="15" t="n"/>
      <c r="J3913" s="40" t="n"/>
      <c r="K3913" s="15" t="n"/>
      <c r="L3913" s="15" t="n"/>
      <c r="M3913" s="15" t="n"/>
      <c r="N3913" s="14" t="n"/>
      <c r="O3913" s="13" t="n"/>
      <c r="P3913" s="14" t="n"/>
      <c r="Q3913" s="15">
        <f>IF(N3913="Sí",0,H3913)</f>
        <v/>
      </c>
      <c r="R3913" s="14">
        <f>F3913-TODAY()</f>
        <v/>
      </c>
      <c r="S3913" s="14">
        <f>IF(N3913="Sí","🟢 Pagado",IF(R3913&lt;0,"🔴 Vencido",IF(R3913&lt;=7,"🟡 Por vencer","")))</f>
        <v/>
      </c>
      <c r="T3913" s="88" t="n"/>
      <c r="U3913" s="89" t="n"/>
      <c r="V3913" s="89" t="n"/>
      <c r="W3913" s="89" t="n"/>
      <c r="X3913" s="87" t="n"/>
    </row>
    <row r="3914">
      <c r="A3914" s="13" t="n"/>
      <c r="B3914" s="14" t="n"/>
      <c r="C3914" s="14" t="n"/>
      <c r="D3914" s="14" t="n"/>
      <c r="E3914" s="13" t="n"/>
      <c r="F3914" s="13" t="n"/>
      <c r="G3914" s="14" t="n"/>
      <c r="H3914" s="15" t="n"/>
      <c r="I3914" s="15" t="n"/>
      <c r="J3914" s="40" t="n"/>
      <c r="K3914" s="15" t="n"/>
      <c r="L3914" s="15" t="n"/>
      <c r="M3914" s="15" t="n"/>
      <c r="N3914" s="14" t="n"/>
      <c r="O3914" s="13" t="n"/>
      <c r="P3914" s="14" t="n"/>
      <c r="Q3914" s="15">
        <f>IF(N3914="Sí",0,H3914)</f>
        <v/>
      </c>
      <c r="R3914" s="14">
        <f>F3914-TODAY()</f>
        <v/>
      </c>
      <c r="S3914" s="14">
        <f>IF(N3914="Sí","🟢 Pagado",IF(R3914&lt;0,"🔴 Vencido",IF(R3914&lt;=7,"🟡 Por vencer","")))</f>
        <v/>
      </c>
      <c r="T3914" s="88" t="n"/>
      <c r="U3914" s="89" t="n"/>
      <c r="V3914" s="89" t="n"/>
      <c r="W3914" s="89" t="n"/>
      <c r="X3914" s="87" t="n"/>
    </row>
    <row r="3915">
      <c r="A3915" s="13" t="n"/>
      <c r="B3915" s="14" t="n"/>
      <c r="C3915" s="14" t="n"/>
      <c r="D3915" s="14" t="n"/>
      <c r="E3915" s="13" t="n"/>
      <c r="F3915" s="13" t="n"/>
      <c r="G3915" s="14" t="n"/>
      <c r="H3915" s="15" t="n"/>
      <c r="I3915" s="15" t="n"/>
      <c r="J3915" s="40" t="n"/>
      <c r="K3915" s="15" t="n"/>
      <c r="L3915" s="15" t="n"/>
      <c r="M3915" s="15" t="n"/>
      <c r="N3915" s="14" t="n"/>
      <c r="O3915" s="13" t="n"/>
      <c r="P3915" s="14" t="n"/>
      <c r="Q3915" s="15">
        <f>IF(N3915="Sí",0,H3915)</f>
        <v/>
      </c>
      <c r="R3915" s="14">
        <f>F3915-TODAY()</f>
        <v/>
      </c>
      <c r="S3915" s="14">
        <f>IF(N3915="Sí","🟢 Pagado",IF(R3915&lt;0,"🔴 Vencido",IF(R3915&lt;=7,"🟡 Por vencer","")))</f>
        <v/>
      </c>
      <c r="T3915" s="88" t="n"/>
      <c r="U3915" s="89" t="n"/>
      <c r="V3915" s="89" t="n"/>
      <c r="W3915" s="89" t="n"/>
      <c r="X3915" s="87" t="n"/>
    </row>
    <row r="3916">
      <c r="A3916" s="13" t="n"/>
      <c r="B3916" s="14" t="n"/>
      <c r="C3916" s="14" t="n"/>
      <c r="D3916" s="14" t="n"/>
      <c r="E3916" s="13" t="n"/>
      <c r="F3916" s="13" t="n"/>
      <c r="G3916" s="14" t="n"/>
      <c r="H3916" s="15" t="n"/>
      <c r="I3916" s="15" t="n"/>
      <c r="J3916" s="40" t="n"/>
      <c r="K3916" s="15" t="n"/>
      <c r="L3916" s="15" t="n"/>
      <c r="M3916" s="15" t="n"/>
      <c r="N3916" s="14" t="n"/>
      <c r="O3916" s="13" t="n"/>
      <c r="P3916" s="14" t="n"/>
      <c r="Q3916" s="15">
        <f>IF(N3916="Sí",0,H3916)</f>
        <v/>
      </c>
      <c r="R3916" s="14">
        <f>F3916-TODAY()</f>
        <v/>
      </c>
      <c r="S3916" s="14">
        <f>IF(N3916="Sí","🟢 Pagado",IF(R3916&lt;0,"🔴 Vencido",IF(R3916&lt;=7,"🟡 Por vencer","")))</f>
        <v/>
      </c>
      <c r="T3916" s="88" t="n"/>
      <c r="U3916" s="89" t="n"/>
      <c r="V3916" s="89" t="n"/>
      <c r="W3916" s="89" t="n"/>
      <c r="X3916" s="87" t="n"/>
    </row>
    <row r="3917">
      <c r="A3917" s="13" t="n"/>
      <c r="B3917" s="14" t="n"/>
      <c r="C3917" s="14" t="n"/>
      <c r="D3917" s="14" t="n"/>
      <c r="E3917" s="13" t="n"/>
      <c r="F3917" s="13" t="n"/>
      <c r="G3917" s="14" t="n"/>
      <c r="H3917" s="15" t="n"/>
      <c r="I3917" s="15" t="n"/>
      <c r="J3917" s="40" t="n"/>
      <c r="K3917" s="15" t="n"/>
      <c r="L3917" s="15" t="n"/>
      <c r="M3917" s="15" t="n"/>
      <c r="N3917" s="14" t="n"/>
      <c r="O3917" s="13" t="n"/>
      <c r="P3917" s="14" t="n"/>
      <c r="Q3917" s="15">
        <f>IF(N3917="Sí",0,H3917)</f>
        <v/>
      </c>
      <c r="R3917" s="14">
        <f>F3917-TODAY()</f>
        <v/>
      </c>
      <c r="S3917" s="14">
        <f>IF(N3917="Sí","🟢 Pagado",IF(R3917&lt;0,"🔴 Vencido",IF(R3917&lt;=7,"🟡 Por vencer","")))</f>
        <v/>
      </c>
      <c r="T3917" s="88" t="n"/>
      <c r="U3917" s="89" t="n"/>
      <c r="V3917" s="89" t="n"/>
      <c r="W3917" s="89" t="n"/>
      <c r="X3917" s="87" t="n"/>
    </row>
    <row r="3918">
      <c r="A3918" s="13" t="n"/>
      <c r="B3918" s="14" t="n"/>
      <c r="C3918" s="14" t="n"/>
      <c r="D3918" s="14" t="n"/>
      <c r="E3918" s="13" t="n"/>
      <c r="F3918" s="13" t="n"/>
      <c r="G3918" s="14" t="n"/>
      <c r="H3918" s="15" t="n"/>
      <c r="I3918" s="15" t="n"/>
      <c r="J3918" s="40" t="n"/>
      <c r="K3918" s="15" t="n"/>
      <c r="L3918" s="15" t="n"/>
      <c r="M3918" s="15" t="n"/>
      <c r="N3918" s="14" t="n"/>
      <c r="O3918" s="13" t="n"/>
      <c r="P3918" s="14" t="n"/>
      <c r="Q3918" s="15">
        <f>IF(N3918="Sí",0,H3918)</f>
        <v/>
      </c>
      <c r="R3918" s="14">
        <f>F3918-TODAY()</f>
        <v/>
      </c>
      <c r="S3918" s="14">
        <f>IF(N3918="Sí","🟢 Pagado",IF(R3918&lt;0,"🔴 Vencido",IF(R3918&lt;=7,"🟡 Por vencer","")))</f>
        <v/>
      </c>
      <c r="T3918" s="88" t="n"/>
      <c r="U3918" s="89" t="n"/>
      <c r="V3918" s="89" t="n"/>
      <c r="W3918" s="89" t="n"/>
      <c r="X3918" s="87" t="n"/>
    </row>
    <row r="3919">
      <c r="A3919" s="13" t="n"/>
      <c r="B3919" s="14" t="n"/>
      <c r="C3919" s="14" t="n"/>
      <c r="D3919" s="14" t="n"/>
      <c r="E3919" s="13" t="n"/>
      <c r="F3919" s="13" t="n"/>
      <c r="G3919" s="14" t="n"/>
      <c r="H3919" s="15" t="n"/>
      <c r="I3919" s="15" t="n"/>
      <c r="J3919" s="40" t="n"/>
      <c r="K3919" s="15" t="n"/>
      <c r="L3919" s="15" t="n"/>
      <c r="M3919" s="15" t="n"/>
      <c r="N3919" s="14" t="n"/>
      <c r="O3919" s="13" t="n"/>
      <c r="P3919" s="14" t="n"/>
      <c r="Q3919" s="15">
        <f>IF(N3919="Sí",0,H3919)</f>
        <v/>
      </c>
      <c r="R3919" s="14">
        <f>F3919-TODAY()</f>
        <v/>
      </c>
      <c r="S3919" s="14">
        <f>IF(N3919="Sí","🟢 Pagado",IF(R3919&lt;0,"🔴 Vencido",IF(R3919&lt;=7,"🟡 Por vencer","")))</f>
        <v/>
      </c>
      <c r="T3919" s="88" t="n"/>
      <c r="U3919" s="89" t="n"/>
      <c r="V3919" s="89" t="n"/>
      <c r="W3919" s="89" t="n"/>
      <c r="X3919" s="87" t="n"/>
    </row>
    <row r="3920">
      <c r="A3920" s="13" t="n"/>
      <c r="B3920" s="14" t="n"/>
      <c r="C3920" s="14" t="n"/>
      <c r="D3920" s="14" t="n"/>
      <c r="E3920" s="13" t="n"/>
      <c r="F3920" s="13" t="n"/>
      <c r="G3920" s="14" t="n"/>
      <c r="H3920" s="15" t="n"/>
      <c r="I3920" s="15" t="n"/>
      <c r="J3920" s="40" t="n"/>
      <c r="K3920" s="15" t="n"/>
      <c r="L3920" s="15" t="n"/>
      <c r="M3920" s="15" t="n"/>
      <c r="N3920" s="14" t="n"/>
      <c r="O3920" s="13" t="n"/>
      <c r="P3920" s="14" t="n"/>
      <c r="Q3920" s="15">
        <f>IF(N3920="Sí",0,H3920)</f>
        <v/>
      </c>
      <c r="R3920" s="14">
        <f>F3920-TODAY()</f>
        <v/>
      </c>
      <c r="S3920" s="14">
        <f>IF(N3920="Sí","🟢 Pagado",IF(R3920&lt;0,"🔴 Vencido",IF(R3920&lt;=7,"🟡 Por vencer","")))</f>
        <v/>
      </c>
      <c r="T3920" s="88" t="n"/>
      <c r="U3920" s="89" t="n"/>
      <c r="V3920" s="89" t="n"/>
      <c r="W3920" s="89" t="n"/>
      <c r="X3920" s="87" t="n"/>
    </row>
    <row r="3921">
      <c r="A3921" s="13" t="n"/>
      <c r="B3921" s="14" t="n"/>
      <c r="C3921" s="14" t="n"/>
      <c r="D3921" s="14" t="n"/>
      <c r="E3921" s="13" t="n"/>
      <c r="F3921" s="13" t="n"/>
      <c r="G3921" s="14" t="n"/>
      <c r="H3921" s="15" t="n"/>
      <c r="I3921" s="15" t="n"/>
      <c r="J3921" s="40" t="n"/>
      <c r="K3921" s="15" t="n"/>
      <c r="L3921" s="15" t="n"/>
      <c r="M3921" s="15" t="n"/>
      <c r="N3921" s="14" t="n"/>
      <c r="O3921" s="13" t="n"/>
      <c r="P3921" s="14" t="n"/>
      <c r="Q3921" s="15">
        <f>IF(N3921="Sí",0,H3921)</f>
        <v/>
      </c>
      <c r="R3921" s="14">
        <f>F3921-TODAY()</f>
        <v/>
      </c>
      <c r="S3921" s="14">
        <f>IF(N3921="Sí","🟢 Pagado",IF(R3921&lt;0,"🔴 Vencido",IF(R3921&lt;=7,"🟡 Por vencer","")))</f>
        <v/>
      </c>
      <c r="T3921" s="88" t="n"/>
      <c r="U3921" s="89" t="n"/>
      <c r="V3921" s="89" t="n"/>
      <c r="W3921" s="89" t="n"/>
      <c r="X3921" s="87" t="n"/>
    </row>
    <row r="3922">
      <c r="A3922" s="13" t="n"/>
      <c r="B3922" s="14" t="n"/>
      <c r="C3922" s="14" t="n"/>
      <c r="D3922" s="14" t="n"/>
      <c r="E3922" s="13" t="n"/>
      <c r="F3922" s="13" t="n"/>
      <c r="G3922" s="14" t="n"/>
      <c r="H3922" s="15" t="n"/>
      <c r="I3922" s="15" t="n"/>
      <c r="J3922" s="40" t="n"/>
      <c r="K3922" s="15" t="n"/>
      <c r="L3922" s="15" t="n"/>
      <c r="M3922" s="15" t="n"/>
      <c r="N3922" s="14" t="n"/>
      <c r="O3922" s="13" t="n"/>
      <c r="P3922" s="14" t="n"/>
      <c r="Q3922" s="15">
        <f>IF(N3922="Sí",0,H3922)</f>
        <v/>
      </c>
      <c r="R3922" s="14">
        <f>F3922-TODAY()</f>
        <v/>
      </c>
      <c r="S3922" s="14">
        <f>IF(N3922="Sí","🟢 Pagado",IF(R3922&lt;0,"🔴 Vencido",IF(R3922&lt;=7,"🟡 Por vencer","")))</f>
        <v/>
      </c>
      <c r="T3922" s="88" t="n"/>
      <c r="U3922" s="89" t="n"/>
      <c r="V3922" s="89" t="n"/>
      <c r="W3922" s="89" t="n"/>
      <c r="X3922" s="87" t="n"/>
    </row>
    <row r="3923">
      <c r="A3923" s="13" t="n"/>
      <c r="B3923" s="14" t="n"/>
      <c r="C3923" s="14" t="n"/>
      <c r="D3923" s="14" t="n"/>
      <c r="E3923" s="13" t="n"/>
      <c r="F3923" s="13" t="n"/>
      <c r="G3923" s="14" t="n"/>
      <c r="H3923" s="15" t="n"/>
      <c r="I3923" s="15" t="n"/>
      <c r="J3923" s="40" t="n"/>
      <c r="K3923" s="15" t="n"/>
      <c r="L3923" s="15" t="n"/>
      <c r="M3923" s="15" t="n"/>
      <c r="N3923" s="14" t="n"/>
      <c r="O3923" s="13" t="n"/>
      <c r="P3923" s="14" t="n"/>
      <c r="Q3923" s="15">
        <f>IF(N3923="Sí",0,H3923)</f>
        <v/>
      </c>
      <c r="R3923" s="14">
        <f>F3923-TODAY()</f>
        <v/>
      </c>
      <c r="S3923" s="14">
        <f>IF(N3923="Sí","🟢 Pagado",IF(R3923&lt;0,"🔴 Vencido",IF(R3923&lt;=7,"🟡 Por vencer","")))</f>
        <v/>
      </c>
      <c r="T3923" s="88" t="n"/>
      <c r="U3923" s="89" t="n"/>
      <c r="V3923" s="89" t="n"/>
      <c r="W3923" s="89" t="n"/>
      <c r="X3923" s="87" t="n"/>
    </row>
    <row r="3924">
      <c r="A3924" s="13" t="n"/>
      <c r="B3924" s="14" t="n"/>
      <c r="C3924" s="14" t="n"/>
      <c r="D3924" s="14" t="n"/>
      <c r="E3924" s="13" t="n"/>
      <c r="F3924" s="13" t="n"/>
      <c r="G3924" s="14" t="n"/>
      <c r="H3924" s="15" t="n"/>
      <c r="I3924" s="15" t="n"/>
      <c r="J3924" s="40" t="n"/>
      <c r="K3924" s="15" t="n"/>
      <c r="L3924" s="15" t="n"/>
      <c r="M3924" s="15" t="n"/>
      <c r="N3924" s="14" t="n"/>
      <c r="O3924" s="13" t="n"/>
      <c r="P3924" s="14" t="n"/>
      <c r="Q3924" s="15">
        <f>IF(N3924="Sí",0,H3924)</f>
        <v/>
      </c>
      <c r="R3924" s="14">
        <f>F3924-TODAY()</f>
        <v/>
      </c>
      <c r="S3924" s="14">
        <f>IF(N3924="Sí","🟢 Pagado",IF(R3924&lt;0,"🔴 Vencido",IF(R3924&lt;=7,"🟡 Por vencer","")))</f>
        <v/>
      </c>
      <c r="T3924" s="88" t="n"/>
      <c r="U3924" s="89" t="n"/>
      <c r="V3924" s="89" t="n"/>
      <c r="W3924" s="89" t="n"/>
      <c r="X3924" s="87" t="n"/>
    </row>
    <row r="3925">
      <c r="A3925" s="13" t="n"/>
      <c r="B3925" s="14" t="n"/>
      <c r="C3925" s="14" t="n"/>
      <c r="D3925" s="14" t="n"/>
      <c r="E3925" s="13" t="n"/>
      <c r="F3925" s="13" t="n"/>
      <c r="G3925" s="14" t="n"/>
      <c r="H3925" s="15" t="n"/>
      <c r="I3925" s="15" t="n"/>
      <c r="J3925" s="40" t="n"/>
      <c r="K3925" s="15" t="n"/>
      <c r="L3925" s="15" t="n"/>
      <c r="M3925" s="15" t="n"/>
      <c r="N3925" s="14" t="n"/>
      <c r="O3925" s="13" t="n"/>
      <c r="P3925" s="14" t="n"/>
      <c r="Q3925" s="15">
        <f>IF(N3925="Sí",0,H3925)</f>
        <v/>
      </c>
      <c r="R3925" s="14">
        <f>F3925-TODAY()</f>
        <v/>
      </c>
      <c r="S3925" s="14">
        <f>IF(N3925="Sí","🟢 Pagado",IF(R3925&lt;0,"🔴 Vencido",IF(R3925&lt;=7,"🟡 Por vencer","")))</f>
        <v/>
      </c>
      <c r="T3925" s="88" t="n"/>
      <c r="U3925" s="89" t="n"/>
      <c r="V3925" s="89" t="n"/>
      <c r="W3925" s="89" t="n"/>
      <c r="X3925" s="87" t="n"/>
    </row>
    <row r="3926">
      <c r="A3926" s="13" t="n"/>
      <c r="B3926" s="14" t="n"/>
      <c r="C3926" s="14" t="n"/>
      <c r="D3926" s="14" t="n"/>
      <c r="E3926" s="13" t="n"/>
      <c r="F3926" s="13" t="n"/>
      <c r="G3926" s="14" t="n"/>
      <c r="H3926" s="15" t="n"/>
      <c r="I3926" s="15" t="n"/>
      <c r="J3926" s="40" t="n"/>
      <c r="K3926" s="15" t="n"/>
      <c r="L3926" s="15" t="n"/>
      <c r="M3926" s="15" t="n"/>
      <c r="N3926" s="14" t="n"/>
      <c r="O3926" s="13" t="n"/>
      <c r="P3926" s="14" t="n"/>
      <c r="Q3926" s="15">
        <f>IF(N3926="Sí",0,H3926)</f>
        <v/>
      </c>
      <c r="R3926" s="14">
        <f>F3926-TODAY()</f>
        <v/>
      </c>
      <c r="S3926" s="14">
        <f>IF(N3926="Sí","🟢 Pagado",IF(R3926&lt;0,"🔴 Vencido",IF(R3926&lt;=7,"🟡 Por vencer","")))</f>
        <v/>
      </c>
      <c r="T3926" s="88" t="n"/>
      <c r="U3926" s="89" t="n"/>
      <c r="V3926" s="89" t="n"/>
      <c r="W3926" s="89" t="n"/>
      <c r="X3926" s="87" t="n"/>
    </row>
    <row r="3927">
      <c r="A3927" s="13" t="n"/>
      <c r="B3927" s="14" t="n"/>
      <c r="C3927" s="14" t="n"/>
      <c r="D3927" s="14" t="n"/>
      <c r="E3927" s="13" t="n"/>
      <c r="F3927" s="13" t="n"/>
      <c r="G3927" s="14" t="n"/>
      <c r="H3927" s="15" t="n"/>
      <c r="I3927" s="15" t="n"/>
      <c r="J3927" s="40" t="n"/>
      <c r="K3927" s="15" t="n"/>
      <c r="L3927" s="15" t="n"/>
      <c r="M3927" s="15" t="n"/>
      <c r="N3927" s="14" t="n"/>
      <c r="O3927" s="13" t="n"/>
      <c r="P3927" s="14" t="n"/>
      <c r="Q3927" s="15">
        <f>IF(N3927="Sí",0,H3927)</f>
        <v/>
      </c>
      <c r="R3927" s="14">
        <f>F3927-TODAY()</f>
        <v/>
      </c>
      <c r="S3927" s="14">
        <f>IF(N3927="Sí","🟢 Pagado",IF(R3927&lt;0,"🔴 Vencido",IF(R3927&lt;=7,"🟡 Por vencer","")))</f>
        <v/>
      </c>
      <c r="T3927" s="88" t="n"/>
      <c r="U3927" s="89" t="n"/>
      <c r="V3927" s="89" t="n"/>
      <c r="W3927" s="89" t="n"/>
      <c r="X3927" s="87" t="n"/>
    </row>
    <row r="3928">
      <c r="A3928" s="13" t="n"/>
      <c r="B3928" s="14" t="n"/>
      <c r="C3928" s="14" t="n"/>
      <c r="D3928" s="14" t="n"/>
      <c r="E3928" s="13" t="n"/>
      <c r="F3928" s="13" t="n"/>
      <c r="G3928" s="14" t="n"/>
      <c r="H3928" s="15" t="n"/>
      <c r="I3928" s="15" t="n"/>
      <c r="J3928" s="40" t="n"/>
      <c r="K3928" s="15" t="n"/>
      <c r="L3928" s="15" t="n"/>
      <c r="M3928" s="15" t="n"/>
      <c r="N3928" s="14" t="n"/>
      <c r="O3928" s="13" t="n"/>
      <c r="P3928" s="14" t="n"/>
      <c r="Q3928" s="15">
        <f>IF(N3928="Sí",0,H3928)</f>
        <v/>
      </c>
      <c r="R3928" s="14">
        <f>F3928-TODAY()</f>
        <v/>
      </c>
      <c r="S3928" s="14">
        <f>IF(N3928="Sí","🟢 Pagado",IF(R3928&lt;0,"🔴 Vencido",IF(R3928&lt;=7,"🟡 Por vencer","")))</f>
        <v/>
      </c>
      <c r="T3928" s="88" t="n"/>
      <c r="U3928" s="89" t="n"/>
      <c r="V3928" s="89" t="n"/>
      <c r="W3928" s="89" t="n"/>
      <c r="X3928" s="87" t="n"/>
    </row>
    <row r="3929">
      <c r="A3929" s="13" t="n"/>
      <c r="B3929" s="14" t="n"/>
      <c r="C3929" s="14" t="n"/>
      <c r="D3929" s="14" t="n"/>
      <c r="E3929" s="13" t="n"/>
      <c r="F3929" s="13" t="n"/>
      <c r="G3929" s="14" t="n"/>
      <c r="H3929" s="15" t="n"/>
      <c r="I3929" s="15" t="n"/>
      <c r="J3929" s="40" t="n"/>
      <c r="K3929" s="15" t="n"/>
      <c r="L3929" s="15" t="n"/>
      <c r="M3929" s="15" t="n"/>
      <c r="N3929" s="14" t="n"/>
      <c r="O3929" s="13" t="n"/>
      <c r="P3929" s="14" t="n"/>
      <c r="Q3929" s="15">
        <f>IF(N3929="Sí",0,H3929)</f>
        <v/>
      </c>
      <c r="R3929" s="14">
        <f>F3929-TODAY()</f>
        <v/>
      </c>
      <c r="S3929" s="14">
        <f>IF(N3929="Sí","🟢 Pagado",IF(R3929&lt;0,"🔴 Vencido",IF(R3929&lt;=7,"🟡 Por vencer","")))</f>
        <v/>
      </c>
      <c r="T3929" s="88" t="n"/>
      <c r="U3929" s="89" t="n"/>
      <c r="V3929" s="89" t="n"/>
      <c r="W3929" s="89" t="n"/>
      <c r="X3929" s="87" t="n"/>
    </row>
    <row r="3930">
      <c r="A3930" s="13" t="n"/>
      <c r="B3930" s="14" t="n"/>
      <c r="C3930" s="14" t="n"/>
      <c r="D3930" s="14" t="n"/>
      <c r="E3930" s="13" t="n"/>
      <c r="F3930" s="13" t="n"/>
      <c r="G3930" s="14" t="n"/>
      <c r="H3930" s="15" t="n"/>
      <c r="I3930" s="15" t="n"/>
      <c r="J3930" s="40" t="n"/>
      <c r="K3930" s="15" t="n"/>
      <c r="L3930" s="15" t="n"/>
      <c r="M3930" s="15" t="n"/>
      <c r="N3930" s="14" t="n"/>
      <c r="O3930" s="13" t="n"/>
      <c r="P3930" s="14" t="n"/>
      <c r="Q3930" s="15">
        <f>IF(N3930="Sí",0,H3930)</f>
        <v/>
      </c>
      <c r="R3930" s="14">
        <f>F3930-TODAY()</f>
        <v/>
      </c>
      <c r="S3930" s="14">
        <f>IF(N3930="Sí","🟢 Pagado",IF(R3930&lt;0,"🔴 Vencido",IF(R3930&lt;=7,"🟡 Por vencer","")))</f>
        <v/>
      </c>
      <c r="T3930" s="88" t="n"/>
      <c r="U3930" s="89" t="n"/>
      <c r="V3930" s="89" t="n"/>
      <c r="W3930" s="89" t="n"/>
      <c r="X3930" s="87" t="n"/>
    </row>
    <row r="3931">
      <c r="A3931" s="13" t="n"/>
      <c r="B3931" s="14" t="n"/>
      <c r="C3931" s="14" t="n"/>
      <c r="D3931" s="14" t="n"/>
      <c r="E3931" s="13" t="n"/>
      <c r="F3931" s="13" t="n"/>
      <c r="G3931" s="14" t="n"/>
      <c r="H3931" s="15" t="n"/>
      <c r="I3931" s="15" t="n"/>
      <c r="J3931" s="40" t="n"/>
      <c r="K3931" s="15" t="n"/>
      <c r="L3931" s="15" t="n"/>
      <c r="M3931" s="15" t="n"/>
      <c r="N3931" s="14" t="n"/>
      <c r="O3931" s="13" t="n"/>
      <c r="P3931" s="14" t="n"/>
      <c r="Q3931" s="15">
        <f>IF(N3931="Sí",0,H3931)</f>
        <v/>
      </c>
      <c r="R3931" s="14">
        <f>F3931-TODAY()</f>
        <v/>
      </c>
      <c r="S3931" s="14">
        <f>IF(N3931="Sí","🟢 Pagado",IF(R3931&lt;0,"🔴 Vencido",IF(R3931&lt;=7,"🟡 Por vencer","")))</f>
        <v/>
      </c>
      <c r="T3931" s="88" t="n"/>
      <c r="U3931" s="89" t="n"/>
      <c r="V3931" s="89" t="n"/>
      <c r="W3931" s="89" t="n"/>
      <c r="X3931" s="87" t="n"/>
    </row>
    <row r="3932">
      <c r="A3932" s="13" t="n"/>
      <c r="B3932" s="14" t="n"/>
      <c r="C3932" s="14" t="n"/>
      <c r="D3932" s="14" t="n"/>
      <c r="E3932" s="13" t="n"/>
      <c r="F3932" s="13" t="n"/>
      <c r="G3932" s="14" t="n"/>
      <c r="H3932" s="15" t="n"/>
      <c r="I3932" s="15" t="n"/>
      <c r="J3932" s="40" t="n"/>
      <c r="K3932" s="15" t="n"/>
      <c r="L3932" s="15" t="n"/>
      <c r="M3932" s="15" t="n"/>
      <c r="N3932" s="14" t="n"/>
      <c r="O3932" s="13" t="n"/>
      <c r="P3932" s="14" t="n"/>
      <c r="Q3932" s="15">
        <f>IF(N3932="Sí",0,H3932)</f>
        <v/>
      </c>
      <c r="R3932" s="14">
        <f>F3932-TODAY()</f>
        <v/>
      </c>
      <c r="S3932" s="14">
        <f>IF(N3932="Sí","🟢 Pagado",IF(R3932&lt;0,"🔴 Vencido",IF(R3932&lt;=7,"🟡 Por vencer","")))</f>
        <v/>
      </c>
      <c r="T3932" s="88" t="n"/>
      <c r="U3932" s="89" t="n"/>
      <c r="V3932" s="89" t="n"/>
      <c r="W3932" s="89" t="n"/>
      <c r="X3932" s="87" t="n"/>
    </row>
    <row r="3933">
      <c r="A3933" s="13" t="n"/>
      <c r="B3933" s="14" t="n"/>
      <c r="C3933" s="14" t="n"/>
      <c r="D3933" s="14" t="n"/>
      <c r="E3933" s="13" t="n"/>
      <c r="F3933" s="13" t="n"/>
      <c r="G3933" s="14" t="n"/>
      <c r="H3933" s="15" t="n"/>
      <c r="I3933" s="15" t="n"/>
      <c r="J3933" s="40" t="n"/>
      <c r="K3933" s="15" t="n"/>
      <c r="L3933" s="15" t="n"/>
      <c r="M3933" s="15" t="n"/>
      <c r="N3933" s="14" t="n"/>
      <c r="O3933" s="13" t="n"/>
      <c r="P3933" s="14" t="n"/>
      <c r="Q3933" s="15">
        <f>IF(N3933="Sí",0,H3933)</f>
        <v/>
      </c>
      <c r="R3933" s="14">
        <f>F3933-TODAY()</f>
        <v/>
      </c>
      <c r="S3933" s="14">
        <f>IF(N3933="Sí","🟢 Pagado",IF(R3933&lt;0,"🔴 Vencido",IF(R3933&lt;=7,"🟡 Por vencer","")))</f>
        <v/>
      </c>
      <c r="T3933" s="88" t="n"/>
      <c r="U3933" s="89" t="n"/>
      <c r="V3933" s="89" t="n"/>
      <c r="W3933" s="89" t="n"/>
      <c r="X3933" s="87" t="n"/>
    </row>
    <row r="3934">
      <c r="A3934" s="13" t="n"/>
      <c r="B3934" s="14" t="n"/>
      <c r="C3934" s="14" t="n"/>
      <c r="D3934" s="14" t="n"/>
      <c r="E3934" s="13" t="n"/>
      <c r="F3934" s="13" t="n"/>
      <c r="G3934" s="14" t="n"/>
      <c r="H3934" s="15" t="n"/>
      <c r="I3934" s="15" t="n"/>
      <c r="J3934" s="40" t="n"/>
      <c r="K3934" s="15" t="n"/>
      <c r="L3934" s="15" t="n"/>
      <c r="M3934" s="15" t="n"/>
      <c r="N3934" s="14" t="n"/>
      <c r="O3934" s="13" t="n"/>
      <c r="P3934" s="14" t="n"/>
      <c r="Q3934" s="15">
        <f>IF(N3934="Sí",0,H3934)</f>
        <v/>
      </c>
      <c r="R3934" s="14">
        <f>F3934-TODAY()</f>
        <v/>
      </c>
      <c r="S3934" s="14">
        <f>IF(N3934="Sí","🟢 Pagado",IF(R3934&lt;0,"🔴 Vencido",IF(R3934&lt;=7,"🟡 Por vencer","")))</f>
        <v/>
      </c>
      <c r="T3934" s="88" t="n"/>
      <c r="U3934" s="89" t="n"/>
      <c r="V3934" s="89" t="n"/>
      <c r="W3934" s="89" t="n"/>
      <c r="X3934" s="87" t="n"/>
    </row>
    <row r="3935">
      <c r="A3935" s="13" t="n"/>
      <c r="B3935" s="14" t="n"/>
      <c r="C3935" s="14" t="n"/>
      <c r="D3935" s="14" t="n"/>
      <c r="E3935" s="13" t="n"/>
      <c r="F3935" s="13" t="n"/>
      <c r="G3935" s="14" t="n"/>
      <c r="H3935" s="15" t="n"/>
      <c r="I3935" s="15" t="n"/>
      <c r="J3935" s="40" t="n"/>
      <c r="K3935" s="15" t="n"/>
      <c r="L3935" s="15" t="n"/>
      <c r="M3935" s="15" t="n"/>
      <c r="N3935" s="14" t="n"/>
      <c r="O3935" s="13" t="n"/>
      <c r="P3935" s="14" t="n"/>
      <c r="Q3935" s="15">
        <f>IF(N3935="Sí",0,H3935)</f>
        <v/>
      </c>
      <c r="R3935" s="14">
        <f>F3935-TODAY()</f>
        <v/>
      </c>
      <c r="S3935" s="14">
        <f>IF(N3935="Sí","🟢 Pagado",IF(R3935&lt;0,"🔴 Vencido",IF(R3935&lt;=7,"🟡 Por vencer","")))</f>
        <v/>
      </c>
      <c r="T3935" s="88" t="n"/>
      <c r="U3935" s="89" t="n"/>
      <c r="V3935" s="89" t="n"/>
      <c r="W3935" s="89" t="n"/>
      <c r="X3935" s="87" t="n"/>
    </row>
    <row r="3936">
      <c r="A3936" s="13" t="n"/>
      <c r="B3936" s="14" t="n"/>
      <c r="C3936" s="14" t="n"/>
      <c r="D3936" s="14" t="n"/>
      <c r="E3936" s="13" t="n"/>
      <c r="F3936" s="13" t="n"/>
      <c r="G3936" s="14" t="n"/>
      <c r="H3936" s="15" t="n"/>
      <c r="I3936" s="15" t="n"/>
      <c r="J3936" s="40" t="n"/>
      <c r="K3936" s="15" t="n"/>
      <c r="L3936" s="15" t="n"/>
      <c r="M3936" s="15" t="n"/>
      <c r="N3936" s="14" t="n"/>
      <c r="O3936" s="13" t="n"/>
      <c r="P3936" s="14" t="n"/>
      <c r="Q3936" s="15">
        <f>IF(N3936="Sí",0,H3936)</f>
        <v/>
      </c>
      <c r="R3936" s="14">
        <f>F3936-TODAY()</f>
        <v/>
      </c>
      <c r="S3936" s="14">
        <f>IF(N3936="Sí","🟢 Pagado",IF(R3936&lt;0,"🔴 Vencido",IF(R3936&lt;=7,"🟡 Por vencer","")))</f>
        <v/>
      </c>
      <c r="T3936" s="88" t="n"/>
      <c r="U3936" s="89" t="n"/>
      <c r="V3936" s="89" t="n"/>
      <c r="W3936" s="89" t="n"/>
      <c r="X3936" s="87" t="n"/>
    </row>
    <row r="3937">
      <c r="A3937" s="13" t="n"/>
      <c r="B3937" s="14" t="n"/>
      <c r="C3937" s="14" t="n"/>
      <c r="D3937" s="14" t="n"/>
      <c r="E3937" s="13" t="n"/>
      <c r="F3937" s="13" t="n"/>
      <c r="G3937" s="14" t="n"/>
      <c r="H3937" s="15" t="n"/>
      <c r="I3937" s="15" t="n"/>
      <c r="J3937" s="40" t="n"/>
      <c r="K3937" s="15" t="n"/>
      <c r="L3937" s="15" t="n"/>
      <c r="M3937" s="15" t="n"/>
      <c r="N3937" s="14" t="n"/>
      <c r="O3937" s="13" t="n"/>
      <c r="P3937" s="14" t="n"/>
      <c r="Q3937" s="15">
        <f>IF(N3937="Sí",0,H3937)</f>
        <v/>
      </c>
      <c r="R3937" s="14">
        <f>F3937-TODAY()</f>
        <v/>
      </c>
      <c r="S3937" s="14">
        <f>IF(N3937="Sí","🟢 Pagado",IF(R3937&lt;0,"🔴 Vencido",IF(R3937&lt;=7,"🟡 Por vencer","")))</f>
        <v/>
      </c>
      <c r="T3937" s="88" t="n"/>
      <c r="U3937" s="89" t="n"/>
      <c r="V3937" s="89" t="n"/>
      <c r="W3937" s="89" t="n"/>
      <c r="X3937" s="87" t="n"/>
    </row>
    <row r="3938">
      <c r="A3938" s="13" t="n"/>
      <c r="B3938" s="14" t="n"/>
      <c r="C3938" s="14" t="n"/>
      <c r="D3938" s="14" t="n"/>
      <c r="E3938" s="13" t="n"/>
      <c r="F3938" s="13" t="n"/>
      <c r="G3938" s="14" t="n"/>
      <c r="H3938" s="15" t="n"/>
      <c r="I3938" s="15" t="n"/>
      <c r="J3938" s="40" t="n"/>
      <c r="K3938" s="15" t="n"/>
      <c r="L3938" s="15" t="n"/>
      <c r="M3938" s="15" t="n"/>
      <c r="N3938" s="14" t="n"/>
      <c r="O3938" s="13" t="n"/>
      <c r="P3938" s="14" t="n"/>
      <c r="Q3938" s="15">
        <f>IF(N3938="Sí",0,H3938)</f>
        <v/>
      </c>
      <c r="R3938" s="14">
        <f>F3938-TODAY()</f>
        <v/>
      </c>
      <c r="S3938" s="14">
        <f>IF(N3938="Sí","🟢 Pagado",IF(R3938&lt;0,"🔴 Vencido",IF(R3938&lt;=7,"🟡 Por vencer","")))</f>
        <v/>
      </c>
      <c r="T3938" s="88" t="n"/>
      <c r="U3938" s="89" t="n"/>
      <c r="V3938" s="89" t="n"/>
      <c r="W3938" s="89" t="n"/>
      <c r="X3938" s="87" t="n"/>
    </row>
    <row r="3939">
      <c r="A3939" s="13" t="n"/>
      <c r="B3939" s="14" t="n"/>
      <c r="C3939" s="14" t="n"/>
      <c r="D3939" s="14" t="n"/>
      <c r="E3939" s="13" t="n"/>
      <c r="F3939" s="13" t="n"/>
      <c r="G3939" s="14" t="n"/>
      <c r="H3939" s="15" t="n"/>
      <c r="I3939" s="15" t="n"/>
      <c r="J3939" s="40" t="n"/>
      <c r="K3939" s="15" t="n"/>
      <c r="L3939" s="15" t="n"/>
      <c r="M3939" s="15" t="n"/>
      <c r="N3939" s="14" t="n"/>
      <c r="O3939" s="13" t="n"/>
      <c r="P3939" s="14" t="n"/>
      <c r="Q3939" s="15">
        <f>IF(N3939="Sí",0,H3939)</f>
        <v/>
      </c>
      <c r="R3939" s="14">
        <f>F3939-TODAY()</f>
        <v/>
      </c>
      <c r="S3939" s="14">
        <f>IF(N3939="Sí","🟢 Pagado",IF(R3939&lt;0,"🔴 Vencido",IF(R3939&lt;=7,"🟡 Por vencer","")))</f>
        <v/>
      </c>
      <c r="T3939" s="88" t="n"/>
      <c r="U3939" s="89" t="n"/>
      <c r="V3939" s="89" t="n"/>
      <c r="W3939" s="89" t="n"/>
      <c r="X3939" s="87" t="n"/>
    </row>
    <row r="3940">
      <c r="A3940" s="13" t="n"/>
      <c r="B3940" s="14" t="n"/>
      <c r="C3940" s="14" t="n"/>
      <c r="D3940" s="14" t="n"/>
      <c r="E3940" s="13" t="n"/>
      <c r="F3940" s="13" t="n"/>
      <c r="G3940" s="14" t="n"/>
      <c r="H3940" s="15" t="n"/>
      <c r="I3940" s="15" t="n"/>
      <c r="J3940" s="40" t="n"/>
      <c r="K3940" s="15" t="n"/>
      <c r="L3940" s="15" t="n"/>
      <c r="M3940" s="15" t="n"/>
      <c r="N3940" s="14" t="n"/>
      <c r="O3940" s="13" t="n"/>
      <c r="P3940" s="14" t="n"/>
      <c r="Q3940" s="15">
        <f>IF(N3940="Sí",0,H3940)</f>
        <v/>
      </c>
      <c r="R3940" s="14">
        <f>F3940-TODAY()</f>
        <v/>
      </c>
      <c r="S3940" s="14">
        <f>IF(N3940="Sí","🟢 Pagado",IF(R3940&lt;0,"🔴 Vencido",IF(R3940&lt;=7,"🟡 Por vencer","")))</f>
        <v/>
      </c>
      <c r="T3940" s="88" t="n"/>
      <c r="U3940" s="89" t="n"/>
      <c r="V3940" s="89" t="n"/>
      <c r="W3940" s="89" t="n"/>
      <c r="X3940" s="87" t="n"/>
    </row>
    <row r="3941">
      <c r="A3941" s="13" t="n"/>
      <c r="B3941" s="14" t="n"/>
      <c r="C3941" s="14" t="n"/>
      <c r="D3941" s="14" t="n"/>
      <c r="E3941" s="13" t="n"/>
      <c r="F3941" s="13" t="n"/>
      <c r="G3941" s="14" t="n"/>
      <c r="H3941" s="15" t="n"/>
      <c r="I3941" s="15" t="n"/>
      <c r="J3941" s="40" t="n"/>
      <c r="K3941" s="15" t="n"/>
      <c r="L3941" s="15" t="n"/>
      <c r="M3941" s="15" t="n"/>
      <c r="N3941" s="14" t="n"/>
      <c r="O3941" s="13" t="n"/>
      <c r="P3941" s="14" t="n"/>
      <c r="Q3941" s="15">
        <f>IF(N3941="Sí",0,H3941)</f>
        <v/>
      </c>
      <c r="R3941" s="14">
        <f>F3941-TODAY()</f>
        <v/>
      </c>
      <c r="S3941" s="14">
        <f>IF(N3941="Sí","🟢 Pagado",IF(R3941&lt;0,"🔴 Vencido",IF(R3941&lt;=7,"🟡 Por vencer","")))</f>
        <v/>
      </c>
      <c r="T3941" s="88" t="n"/>
      <c r="U3941" s="89" t="n"/>
      <c r="V3941" s="89" t="n"/>
      <c r="W3941" s="89" t="n"/>
      <c r="X3941" s="87" t="n"/>
    </row>
    <row r="3942">
      <c r="A3942" s="13" t="n"/>
      <c r="B3942" s="14" t="n"/>
      <c r="C3942" s="14" t="n"/>
      <c r="D3942" s="14" t="n"/>
      <c r="E3942" s="13" t="n"/>
      <c r="F3942" s="13" t="n"/>
      <c r="G3942" s="14" t="n"/>
      <c r="H3942" s="15" t="n"/>
      <c r="I3942" s="15" t="n"/>
      <c r="J3942" s="40" t="n"/>
      <c r="K3942" s="15" t="n"/>
      <c r="L3942" s="15" t="n"/>
      <c r="M3942" s="15" t="n"/>
      <c r="N3942" s="14" t="n"/>
      <c r="O3942" s="13" t="n"/>
      <c r="P3942" s="14" t="n"/>
      <c r="Q3942" s="15">
        <f>IF(N3942="Sí",0,H3942)</f>
        <v/>
      </c>
      <c r="R3942" s="14">
        <f>F3942-TODAY()</f>
        <v/>
      </c>
      <c r="S3942" s="14">
        <f>IF(N3942="Sí","🟢 Pagado",IF(R3942&lt;0,"🔴 Vencido",IF(R3942&lt;=7,"🟡 Por vencer","")))</f>
        <v/>
      </c>
      <c r="T3942" s="88" t="n"/>
      <c r="U3942" s="89" t="n"/>
      <c r="V3942" s="89" t="n"/>
      <c r="W3942" s="89" t="n"/>
      <c r="X3942" s="87" t="n"/>
    </row>
    <row r="3943">
      <c r="A3943" s="13" t="n"/>
      <c r="B3943" s="14" t="n"/>
      <c r="C3943" s="14" t="n"/>
      <c r="D3943" s="14" t="n"/>
      <c r="E3943" s="13" t="n"/>
      <c r="F3943" s="13" t="n"/>
      <c r="G3943" s="14" t="n"/>
      <c r="H3943" s="15" t="n"/>
      <c r="I3943" s="15" t="n"/>
      <c r="J3943" s="40" t="n"/>
      <c r="K3943" s="15" t="n"/>
      <c r="L3943" s="15" t="n"/>
      <c r="M3943" s="15" t="n"/>
      <c r="N3943" s="14" t="n"/>
      <c r="O3943" s="13" t="n"/>
      <c r="P3943" s="14" t="n"/>
      <c r="Q3943" s="15">
        <f>IF(N3943="Sí",0,H3943)</f>
        <v/>
      </c>
      <c r="R3943" s="14">
        <f>F3943-TODAY()</f>
        <v/>
      </c>
      <c r="S3943" s="14">
        <f>IF(N3943="Sí","🟢 Pagado",IF(R3943&lt;0,"🔴 Vencido",IF(R3943&lt;=7,"🟡 Por vencer","")))</f>
        <v/>
      </c>
      <c r="T3943" s="88" t="n"/>
      <c r="U3943" s="89" t="n"/>
      <c r="V3943" s="89" t="n"/>
      <c r="W3943" s="89" t="n"/>
      <c r="X3943" s="87" t="n"/>
    </row>
    <row r="3944">
      <c r="A3944" s="13" t="n"/>
      <c r="B3944" s="14" t="n"/>
      <c r="C3944" s="14" t="n"/>
      <c r="D3944" s="14" t="n"/>
      <c r="E3944" s="13" t="n"/>
      <c r="F3944" s="13" t="n"/>
      <c r="G3944" s="14" t="n"/>
      <c r="H3944" s="15" t="n"/>
      <c r="I3944" s="15" t="n"/>
      <c r="J3944" s="40" t="n"/>
      <c r="K3944" s="15" t="n"/>
      <c r="L3944" s="15" t="n"/>
      <c r="M3944" s="15" t="n"/>
      <c r="N3944" s="14" t="n"/>
      <c r="O3944" s="13" t="n"/>
      <c r="P3944" s="14" t="n"/>
      <c r="Q3944" s="15">
        <f>IF(N3944="Sí",0,H3944)</f>
        <v/>
      </c>
      <c r="R3944" s="14">
        <f>F3944-TODAY()</f>
        <v/>
      </c>
      <c r="S3944" s="14">
        <f>IF(N3944="Sí","🟢 Pagado",IF(R3944&lt;0,"🔴 Vencido",IF(R3944&lt;=7,"🟡 Por vencer","")))</f>
        <v/>
      </c>
      <c r="T3944" s="88" t="n"/>
      <c r="U3944" s="89" t="n"/>
      <c r="V3944" s="89" t="n"/>
      <c r="W3944" s="89" t="n"/>
      <c r="X3944" s="87" t="n"/>
    </row>
    <row r="3945">
      <c r="A3945" s="13" t="n"/>
      <c r="B3945" s="14" t="n"/>
      <c r="C3945" s="14" t="n"/>
      <c r="D3945" s="14" t="n"/>
      <c r="E3945" s="13" t="n"/>
      <c r="F3945" s="13" t="n"/>
      <c r="G3945" s="14" t="n"/>
      <c r="H3945" s="15" t="n"/>
      <c r="I3945" s="15" t="n"/>
      <c r="J3945" s="40" t="n"/>
      <c r="K3945" s="15" t="n"/>
      <c r="L3945" s="15" t="n"/>
      <c r="M3945" s="15" t="n"/>
      <c r="N3945" s="14" t="n"/>
      <c r="O3945" s="13" t="n"/>
      <c r="P3945" s="14" t="n"/>
      <c r="Q3945" s="15">
        <f>IF(N3945="Sí",0,H3945)</f>
        <v/>
      </c>
      <c r="R3945" s="14">
        <f>F3945-TODAY()</f>
        <v/>
      </c>
      <c r="S3945" s="14">
        <f>IF(N3945="Sí","🟢 Pagado",IF(R3945&lt;0,"🔴 Vencido",IF(R3945&lt;=7,"🟡 Por vencer","")))</f>
        <v/>
      </c>
      <c r="T3945" s="88" t="n"/>
      <c r="U3945" s="89" t="n"/>
      <c r="V3945" s="89" t="n"/>
      <c r="W3945" s="89" t="n"/>
      <c r="X3945" s="87" t="n"/>
    </row>
    <row r="3946">
      <c r="A3946" s="13" t="n"/>
      <c r="B3946" s="14" t="n"/>
      <c r="C3946" s="14" t="n"/>
      <c r="D3946" s="14" t="n"/>
      <c r="E3946" s="13" t="n"/>
      <c r="F3946" s="13" t="n"/>
      <c r="G3946" s="14" t="n"/>
      <c r="H3946" s="15" t="n"/>
      <c r="I3946" s="15" t="n"/>
      <c r="J3946" s="40" t="n"/>
      <c r="K3946" s="15" t="n"/>
      <c r="L3946" s="15" t="n"/>
      <c r="M3946" s="15" t="n"/>
      <c r="N3946" s="14" t="n"/>
      <c r="O3946" s="13" t="n"/>
      <c r="P3946" s="14" t="n"/>
      <c r="Q3946" s="15">
        <f>IF(N3946="Sí",0,H3946)</f>
        <v/>
      </c>
      <c r="R3946" s="14">
        <f>F3946-TODAY()</f>
        <v/>
      </c>
      <c r="S3946" s="14">
        <f>IF(N3946="Sí","🟢 Pagado",IF(R3946&lt;0,"🔴 Vencido",IF(R3946&lt;=7,"🟡 Por vencer","")))</f>
        <v/>
      </c>
      <c r="T3946" s="88" t="n"/>
      <c r="U3946" s="89" t="n"/>
      <c r="V3946" s="89" t="n"/>
      <c r="W3946" s="89" t="n"/>
      <c r="X3946" s="87" t="n"/>
    </row>
    <row r="3947">
      <c r="A3947" s="13" t="n"/>
      <c r="B3947" s="14" t="n"/>
      <c r="C3947" s="14" t="n"/>
      <c r="D3947" s="14" t="n"/>
      <c r="E3947" s="13" t="n"/>
      <c r="F3947" s="13" t="n"/>
      <c r="G3947" s="14" t="n"/>
      <c r="H3947" s="15" t="n"/>
      <c r="I3947" s="15" t="n"/>
      <c r="J3947" s="40" t="n"/>
      <c r="K3947" s="15" t="n"/>
      <c r="L3947" s="15" t="n"/>
      <c r="M3947" s="15" t="n"/>
      <c r="N3947" s="14" t="n"/>
      <c r="O3947" s="13" t="n"/>
      <c r="P3947" s="14" t="n"/>
      <c r="Q3947" s="15">
        <f>IF(N3947="Sí",0,H3947)</f>
        <v/>
      </c>
      <c r="R3947" s="14">
        <f>F3947-TODAY()</f>
        <v/>
      </c>
      <c r="S3947" s="14">
        <f>IF(N3947="Sí","🟢 Pagado",IF(R3947&lt;0,"🔴 Vencido",IF(R3947&lt;=7,"🟡 Por vencer","")))</f>
        <v/>
      </c>
      <c r="T3947" s="88" t="n"/>
      <c r="U3947" s="89" t="n"/>
      <c r="V3947" s="89" t="n"/>
      <c r="W3947" s="89" t="n"/>
      <c r="X3947" s="87" t="n"/>
    </row>
    <row r="3948">
      <c r="A3948" s="13" t="n"/>
      <c r="B3948" s="14" t="n"/>
      <c r="C3948" s="14" t="n"/>
      <c r="D3948" s="14" t="n"/>
      <c r="E3948" s="13" t="n"/>
      <c r="F3948" s="13" t="n"/>
      <c r="G3948" s="14" t="n"/>
      <c r="H3948" s="15" t="n"/>
      <c r="I3948" s="15" t="n"/>
      <c r="J3948" s="40" t="n"/>
      <c r="K3948" s="15" t="n"/>
      <c r="L3948" s="15" t="n"/>
      <c r="M3948" s="15" t="n"/>
      <c r="N3948" s="14" t="n"/>
      <c r="O3948" s="13" t="n"/>
      <c r="P3948" s="14" t="n"/>
      <c r="Q3948" s="15">
        <f>IF(N3948="Sí",0,H3948)</f>
        <v/>
      </c>
      <c r="R3948" s="14">
        <f>F3948-TODAY()</f>
        <v/>
      </c>
      <c r="S3948" s="14">
        <f>IF(N3948="Sí","🟢 Pagado",IF(R3948&lt;0,"🔴 Vencido",IF(R3948&lt;=7,"🟡 Por vencer","")))</f>
        <v/>
      </c>
      <c r="T3948" s="88" t="n"/>
      <c r="U3948" s="89" t="n"/>
      <c r="V3948" s="89" t="n"/>
      <c r="W3948" s="89" t="n"/>
      <c r="X3948" s="87" t="n"/>
    </row>
    <row r="3949">
      <c r="A3949" s="13" t="n"/>
      <c r="B3949" s="14" t="n"/>
      <c r="C3949" s="14" t="n"/>
      <c r="D3949" s="14" t="n"/>
      <c r="E3949" s="13" t="n"/>
      <c r="F3949" s="13" t="n"/>
      <c r="G3949" s="14" t="n"/>
      <c r="H3949" s="15" t="n"/>
      <c r="I3949" s="15" t="n"/>
      <c r="J3949" s="40" t="n"/>
      <c r="K3949" s="15" t="n"/>
      <c r="L3949" s="15" t="n"/>
      <c r="M3949" s="15" t="n"/>
      <c r="N3949" s="14" t="n"/>
      <c r="O3949" s="13" t="n"/>
      <c r="P3949" s="14" t="n"/>
      <c r="Q3949" s="15">
        <f>IF(N3949="Sí",0,H3949)</f>
        <v/>
      </c>
      <c r="R3949" s="14">
        <f>F3949-TODAY()</f>
        <v/>
      </c>
      <c r="S3949" s="14">
        <f>IF(N3949="Sí","🟢 Pagado",IF(R3949&lt;0,"🔴 Vencido",IF(R3949&lt;=7,"🟡 Por vencer","")))</f>
        <v/>
      </c>
      <c r="T3949" s="88" t="n"/>
      <c r="U3949" s="89" t="n"/>
      <c r="V3949" s="89" t="n"/>
      <c r="W3949" s="89" t="n"/>
      <c r="X3949" s="87" t="n"/>
    </row>
    <row r="3950">
      <c r="A3950" s="13" t="n"/>
      <c r="B3950" s="14" t="n"/>
      <c r="C3950" s="14" t="n"/>
      <c r="D3950" s="14" t="n"/>
      <c r="E3950" s="13" t="n"/>
      <c r="F3950" s="13" t="n"/>
      <c r="G3950" s="14" t="n"/>
      <c r="H3950" s="15" t="n"/>
      <c r="I3950" s="15" t="n"/>
      <c r="J3950" s="40" t="n"/>
      <c r="K3950" s="15" t="n"/>
      <c r="L3950" s="15" t="n"/>
      <c r="M3950" s="15" t="n"/>
      <c r="N3950" s="14" t="n"/>
      <c r="O3950" s="13" t="n"/>
      <c r="P3950" s="14" t="n"/>
      <c r="Q3950" s="15">
        <f>IF(N3950="Sí",0,H3950)</f>
        <v/>
      </c>
      <c r="R3950" s="14">
        <f>F3950-TODAY()</f>
        <v/>
      </c>
      <c r="S3950" s="14">
        <f>IF(N3950="Sí","🟢 Pagado",IF(R3950&lt;0,"🔴 Vencido",IF(R3950&lt;=7,"🟡 Por vencer","")))</f>
        <v/>
      </c>
      <c r="T3950" s="88" t="n"/>
      <c r="U3950" s="89" t="n"/>
      <c r="V3950" s="89" t="n"/>
      <c r="W3950" s="89" t="n"/>
      <c r="X3950" s="87" t="n"/>
    </row>
    <row r="3951">
      <c r="A3951" s="13" t="n"/>
      <c r="B3951" s="14" t="n"/>
      <c r="C3951" s="14" t="n"/>
      <c r="D3951" s="14" t="n"/>
      <c r="E3951" s="13" t="n"/>
      <c r="F3951" s="13" t="n"/>
      <c r="G3951" s="14" t="n"/>
      <c r="H3951" s="15" t="n"/>
      <c r="I3951" s="15" t="n"/>
      <c r="J3951" s="40" t="n"/>
      <c r="K3951" s="15" t="n"/>
      <c r="L3951" s="15" t="n"/>
      <c r="M3951" s="15" t="n"/>
      <c r="N3951" s="14" t="n"/>
      <c r="O3951" s="13" t="n"/>
      <c r="P3951" s="14" t="n"/>
      <c r="Q3951" s="15">
        <f>IF(N3951="Sí",0,H3951)</f>
        <v/>
      </c>
      <c r="R3951" s="14">
        <f>F3951-TODAY()</f>
        <v/>
      </c>
      <c r="S3951" s="14">
        <f>IF(N3951="Sí","🟢 Pagado",IF(R3951&lt;0,"🔴 Vencido",IF(R3951&lt;=7,"🟡 Por vencer","")))</f>
        <v/>
      </c>
      <c r="T3951" s="88" t="n"/>
      <c r="U3951" s="89" t="n"/>
      <c r="V3951" s="89" t="n"/>
      <c r="W3951" s="89" t="n"/>
      <c r="X3951" s="87" t="n"/>
    </row>
    <row r="3952">
      <c r="A3952" s="13" t="n"/>
      <c r="B3952" s="14" t="n"/>
      <c r="C3952" s="14" t="n"/>
      <c r="D3952" s="14" t="n"/>
      <c r="E3952" s="13" t="n"/>
      <c r="F3952" s="13" t="n"/>
      <c r="G3952" s="14" t="n"/>
      <c r="H3952" s="15" t="n"/>
      <c r="I3952" s="15" t="n"/>
      <c r="J3952" s="40" t="n"/>
      <c r="K3952" s="15" t="n"/>
      <c r="L3952" s="15" t="n"/>
      <c r="M3952" s="15" t="n"/>
      <c r="N3952" s="14" t="n"/>
      <c r="O3952" s="13" t="n"/>
      <c r="P3952" s="14" t="n"/>
      <c r="Q3952" s="15">
        <f>IF(N3952="Sí",0,H3952)</f>
        <v/>
      </c>
      <c r="R3952" s="14">
        <f>F3952-TODAY()</f>
        <v/>
      </c>
      <c r="S3952" s="14">
        <f>IF(N3952="Sí","🟢 Pagado",IF(R3952&lt;0,"🔴 Vencido",IF(R3952&lt;=7,"🟡 Por vencer","")))</f>
        <v/>
      </c>
      <c r="T3952" s="88" t="n"/>
      <c r="U3952" s="89" t="n"/>
      <c r="V3952" s="89" t="n"/>
      <c r="W3952" s="89" t="n"/>
      <c r="X3952" s="87" t="n"/>
    </row>
    <row r="3953">
      <c r="A3953" s="13" t="n"/>
      <c r="B3953" s="14" t="n"/>
      <c r="C3953" s="14" t="n"/>
      <c r="D3953" s="14" t="n"/>
      <c r="E3953" s="13" t="n"/>
      <c r="F3953" s="13" t="n"/>
      <c r="G3953" s="14" t="n"/>
      <c r="H3953" s="15" t="n"/>
      <c r="I3953" s="15" t="n"/>
      <c r="J3953" s="40" t="n"/>
      <c r="K3953" s="15" t="n"/>
      <c r="L3953" s="15" t="n"/>
      <c r="M3953" s="15" t="n"/>
      <c r="N3953" s="14" t="n"/>
      <c r="O3953" s="13" t="n"/>
      <c r="P3953" s="14" t="n"/>
      <c r="Q3953" s="15">
        <f>IF(N3953="Sí",0,H3953)</f>
        <v/>
      </c>
      <c r="R3953" s="14">
        <f>F3953-TODAY()</f>
        <v/>
      </c>
      <c r="S3953" s="14">
        <f>IF(N3953="Sí","🟢 Pagado",IF(R3953&lt;0,"🔴 Vencido",IF(R3953&lt;=7,"🟡 Por vencer","")))</f>
        <v/>
      </c>
      <c r="T3953" s="88" t="n"/>
      <c r="U3953" s="89" t="n"/>
      <c r="V3953" s="89" t="n"/>
      <c r="W3953" s="89" t="n"/>
      <c r="X3953" s="87" t="n"/>
    </row>
    <row r="3954">
      <c r="A3954" s="13" t="n"/>
      <c r="B3954" s="14" t="n"/>
      <c r="C3954" s="14" t="n"/>
      <c r="D3954" s="14" t="n"/>
      <c r="E3954" s="13" t="n"/>
      <c r="F3954" s="13" t="n"/>
      <c r="G3954" s="14" t="n"/>
      <c r="H3954" s="15" t="n"/>
      <c r="I3954" s="15" t="n"/>
      <c r="J3954" s="40" t="n"/>
      <c r="K3954" s="15" t="n"/>
      <c r="L3954" s="15" t="n"/>
      <c r="M3954" s="15" t="n"/>
      <c r="N3954" s="14" t="n"/>
      <c r="O3954" s="13" t="n"/>
      <c r="P3954" s="14" t="n"/>
      <c r="Q3954" s="15">
        <f>IF(N3954="Sí",0,H3954)</f>
        <v/>
      </c>
      <c r="R3954" s="14">
        <f>F3954-TODAY()</f>
        <v/>
      </c>
      <c r="S3954" s="14">
        <f>IF(N3954="Sí","🟢 Pagado",IF(R3954&lt;0,"🔴 Vencido",IF(R3954&lt;=7,"🟡 Por vencer","")))</f>
        <v/>
      </c>
      <c r="T3954" s="88" t="n"/>
      <c r="U3954" s="89" t="n"/>
      <c r="V3954" s="89" t="n"/>
      <c r="W3954" s="89" t="n"/>
      <c r="X3954" s="87" t="n"/>
    </row>
    <row r="3955">
      <c r="A3955" s="13" t="n"/>
      <c r="B3955" s="14" t="n"/>
      <c r="C3955" s="14" t="n"/>
      <c r="D3955" s="14" t="n"/>
      <c r="E3955" s="13" t="n"/>
      <c r="F3955" s="13" t="n"/>
      <c r="G3955" s="14" t="n"/>
      <c r="H3955" s="15" t="n"/>
      <c r="I3955" s="15" t="n"/>
      <c r="J3955" s="40" t="n"/>
      <c r="K3955" s="15" t="n"/>
      <c r="L3955" s="15" t="n"/>
      <c r="M3955" s="15" t="n"/>
      <c r="N3955" s="14" t="n"/>
      <c r="O3955" s="13" t="n"/>
      <c r="P3955" s="14" t="n"/>
      <c r="Q3955" s="15">
        <f>IF(N3955="Sí",0,H3955)</f>
        <v/>
      </c>
      <c r="R3955" s="14">
        <f>F3955-TODAY()</f>
        <v/>
      </c>
      <c r="S3955" s="14">
        <f>IF(N3955="Sí","🟢 Pagado",IF(R3955&lt;0,"🔴 Vencido",IF(R3955&lt;=7,"🟡 Por vencer","")))</f>
        <v/>
      </c>
      <c r="T3955" s="88" t="n"/>
      <c r="U3955" s="89" t="n"/>
      <c r="V3955" s="89" t="n"/>
      <c r="W3955" s="89" t="n"/>
      <c r="X3955" s="87" t="n"/>
    </row>
    <row r="3956">
      <c r="A3956" s="13" t="n"/>
      <c r="B3956" s="14" t="n"/>
      <c r="C3956" s="14" t="n"/>
      <c r="D3956" s="14" t="n"/>
      <c r="E3956" s="13" t="n"/>
      <c r="F3956" s="13" t="n"/>
      <c r="G3956" s="14" t="n"/>
      <c r="H3956" s="15" t="n"/>
      <c r="I3956" s="15" t="n"/>
      <c r="J3956" s="40" t="n"/>
      <c r="K3956" s="15" t="n"/>
      <c r="L3956" s="15" t="n"/>
      <c r="M3956" s="15" t="n"/>
      <c r="N3956" s="14" t="n"/>
      <c r="O3956" s="13" t="n"/>
      <c r="P3956" s="14" t="n"/>
      <c r="Q3956" s="15">
        <f>IF(N3956="Sí",0,H3956)</f>
        <v/>
      </c>
      <c r="R3956" s="14">
        <f>F3956-TODAY()</f>
        <v/>
      </c>
      <c r="S3956" s="14">
        <f>IF(N3956="Sí","🟢 Pagado",IF(R3956&lt;0,"🔴 Vencido",IF(R3956&lt;=7,"🟡 Por vencer","")))</f>
        <v/>
      </c>
      <c r="T3956" s="88" t="n"/>
      <c r="U3956" s="89" t="n"/>
      <c r="V3956" s="89" t="n"/>
      <c r="W3956" s="89" t="n"/>
      <c r="X3956" s="87" t="n"/>
    </row>
    <row r="3957">
      <c r="A3957" s="13" t="n"/>
      <c r="B3957" s="14" t="n"/>
      <c r="C3957" s="14" t="n"/>
      <c r="D3957" s="14" t="n"/>
      <c r="E3957" s="13" t="n"/>
      <c r="F3957" s="13" t="n"/>
      <c r="G3957" s="14" t="n"/>
      <c r="H3957" s="15" t="n"/>
      <c r="I3957" s="15" t="n"/>
      <c r="J3957" s="40" t="n"/>
      <c r="K3957" s="15" t="n"/>
      <c r="L3957" s="15" t="n"/>
      <c r="M3957" s="15" t="n"/>
      <c r="N3957" s="14" t="n"/>
      <c r="O3957" s="13" t="n"/>
      <c r="P3957" s="14" t="n"/>
      <c r="Q3957" s="15">
        <f>IF(N3957="Sí",0,H3957)</f>
        <v/>
      </c>
      <c r="R3957" s="14">
        <f>F3957-TODAY()</f>
        <v/>
      </c>
      <c r="S3957" s="14">
        <f>IF(N3957="Sí","🟢 Pagado",IF(R3957&lt;0,"🔴 Vencido",IF(R3957&lt;=7,"🟡 Por vencer","")))</f>
        <v/>
      </c>
      <c r="T3957" s="88" t="n"/>
      <c r="U3957" s="89" t="n"/>
      <c r="V3957" s="89" t="n"/>
      <c r="W3957" s="89" t="n"/>
      <c r="X3957" s="87" t="n"/>
    </row>
    <row r="3958">
      <c r="A3958" s="13" t="n"/>
      <c r="B3958" s="14" t="n"/>
      <c r="C3958" s="14" t="n"/>
      <c r="D3958" s="14" t="n"/>
      <c r="E3958" s="13" t="n"/>
      <c r="F3958" s="13" t="n"/>
      <c r="G3958" s="14" t="n"/>
      <c r="H3958" s="15" t="n"/>
      <c r="I3958" s="15" t="n"/>
      <c r="J3958" s="40" t="n"/>
      <c r="K3958" s="15" t="n"/>
      <c r="L3958" s="15" t="n"/>
      <c r="M3958" s="15" t="n"/>
      <c r="N3958" s="14" t="n"/>
      <c r="O3958" s="13" t="n"/>
      <c r="P3958" s="14" t="n"/>
      <c r="Q3958" s="15">
        <f>IF(N3958="Sí",0,H3958)</f>
        <v/>
      </c>
      <c r="R3958" s="14">
        <f>F3958-TODAY()</f>
        <v/>
      </c>
      <c r="S3958" s="14">
        <f>IF(N3958="Sí","🟢 Pagado",IF(R3958&lt;0,"🔴 Vencido",IF(R3958&lt;=7,"🟡 Por vencer","")))</f>
        <v/>
      </c>
      <c r="T3958" s="88" t="n"/>
      <c r="U3958" s="89" t="n"/>
      <c r="V3958" s="89" t="n"/>
      <c r="W3958" s="89" t="n"/>
      <c r="X3958" s="87" t="n"/>
    </row>
    <row r="3959">
      <c r="A3959" s="13" t="n"/>
      <c r="B3959" s="14" t="n"/>
      <c r="C3959" s="14" t="n"/>
      <c r="D3959" s="14" t="n"/>
      <c r="E3959" s="13" t="n"/>
      <c r="F3959" s="13" t="n"/>
      <c r="G3959" s="14" t="n"/>
      <c r="H3959" s="15" t="n"/>
      <c r="I3959" s="15" t="n"/>
      <c r="J3959" s="40" t="n"/>
      <c r="K3959" s="15" t="n"/>
      <c r="L3959" s="15" t="n"/>
      <c r="M3959" s="15" t="n"/>
      <c r="N3959" s="14" t="n"/>
      <c r="O3959" s="13" t="n"/>
      <c r="P3959" s="14" t="n"/>
      <c r="Q3959" s="15">
        <f>IF(N3959="Sí",0,H3959)</f>
        <v/>
      </c>
      <c r="R3959" s="14">
        <f>F3959-TODAY()</f>
        <v/>
      </c>
      <c r="S3959" s="14">
        <f>IF(N3959="Sí","🟢 Pagado",IF(R3959&lt;0,"🔴 Vencido",IF(R3959&lt;=7,"🟡 Por vencer","")))</f>
        <v/>
      </c>
      <c r="T3959" s="88" t="n"/>
      <c r="U3959" s="89" t="n"/>
      <c r="V3959" s="89" t="n"/>
      <c r="W3959" s="89" t="n"/>
      <c r="X3959" s="87" t="n"/>
    </row>
    <row r="3960">
      <c r="A3960" s="13" t="n"/>
      <c r="B3960" s="14" t="n"/>
      <c r="C3960" s="14" t="n"/>
      <c r="D3960" s="14" t="n"/>
      <c r="E3960" s="13" t="n"/>
      <c r="F3960" s="13" t="n"/>
      <c r="G3960" s="14" t="n"/>
      <c r="H3960" s="15" t="n"/>
      <c r="I3960" s="15" t="n"/>
      <c r="J3960" s="40" t="n"/>
      <c r="K3960" s="15" t="n"/>
      <c r="L3960" s="15" t="n"/>
      <c r="M3960" s="15" t="n"/>
      <c r="N3960" s="14" t="n"/>
      <c r="O3960" s="13" t="n"/>
      <c r="P3960" s="14" t="n"/>
      <c r="Q3960" s="15">
        <f>IF(N3960="Sí",0,H3960)</f>
        <v/>
      </c>
      <c r="R3960" s="14">
        <f>F3960-TODAY()</f>
        <v/>
      </c>
      <c r="S3960" s="14">
        <f>IF(N3960="Sí","🟢 Pagado",IF(R3960&lt;0,"🔴 Vencido",IF(R3960&lt;=7,"🟡 Por vencer","")))</f>
        <v/>
      </c>
      <c r="T3960" s="88" t="n"/>
      <c r="U3960" s="89" t="n"/>
      <c r="V3960" s="89" t="n"/>
      <c r="W3960" s="89" t="n"/>
      <c r="X3960" s="87" t="n"/>
    </row>
    <row r="3961">
      <c r="A3961" s="13" t="n"/>
      <c r="B3961" s="14" t="n"/>
      <c r="C3961" s="14" t="n"/>
      <c r="D3961" s="14" t="n"/>
      <c r="E3961" s="13" t="n"/>
      <c r="F3961" s="13" t="n"/>
      <c r="G3961" s="14" t="n"/>
      <c r="H3961" s="15" t="n"/>
      <c r="I3961" s="15" t="n"/>
      <c r="J3961" s="40" t="n"/>
      <c r="K3961" s="15" t="n"/>
      <c r="L3961" s="15" t="n"/>
      <c r="M3961" s="15" t="n"/>
      <c r="N3961" s="14" t="n"/>
      <c r="O3961" s="13" t="n"/>
      <c r="P3961" s="14" t="n"/>
      <c r="Q3961" s="15">
        <f>IF(N3961="Sí",0,H3961)</f>
        <v/>
      </c>
      <c r="R3961" s="14">
        <f>F3961-TODAY()</f>
        <v/>
      </c>
      <c r="S3961" s="14">
        <f>IF(N3961="Sí","🟢 Pagado",IF(R3961&lt;0,"🔴 Vencido",IF(R3961&lt;=7,"🟡 Por vencer","")))</f>
        <v/>
      </c>
      <c r="T3961" s="88" t="n"/>
      <c r="U3961" s="89" t="n"/>
      <c r="V3961" s="89" t="n"/>
      <c r="W3961" s="89" t="n"/>
      <c r="X3961" s="87" t="n"/>
    </row>
    <row r="3962">
      <c r="A3962" s="13" t="n"/>
      <c r="B3962" s="14" t="n"/>
      <c r="C3962" s="14" t="n"/>
      <c r="D3962" s="14" t="n"/>
      <c r="E3962" s="13" t="n"/>
      <c r="F3962" s="13" t="n"/>
      <c r="G3962" s="14" t="n"/>
      <c r="H3962" s="15" t="n"/>
      <c r="I3962" s="15" t="n"/>
      <c r="J3962" s="40" t="n"/>
      <c r="K3962" s="15" t="n"/>
      <c r="L3962" s="15" t="n"/>
      <c r="M3962" s="15" t="n"/>
      <c r="N3962" s="14" t="n"/>
      <c r="O3962" s="13" t="n"/>
      <c r="P3962" s="14" t="n"/>
      <c r="Q3962" s="15">
        <f>IF(N3962="Sí",0,H3962)</f>
        <v/>
      </c>
      <c r="R3962" s="14">
        <f>F3962-TODAY()</f>
        <v/>
      </c>
      <c r="S3962" s="14">
        <f>IF(N3962="Sí","🟢 Pagado",IF(R3962&lt;0,"🔴 Vencido",IF(R3962&lt;=7,"🟡 Por vencer","")))</f>
        <v/>
      </c>
      <c r="T3962" s="88" t="n"/>
      <c r="U3962" s="89" t="n"/>
      <c r="V3962" s="89" t="n"/>
      <c r="W3962" s="89" t="n"/>
      <c r="X3962" s="87" t="n"/>
    </row>
    <row r="3963">
      <c r="A3963" s="13" t="n"/>
      <c r="B3963" s="14" t="n"/>
      <c r="C3963" s="14" t="n"/>
      <c r="D3963" s="14" t="n"/>
      <c r="E3963" s="13" t="n"/>
      <c r="F3963" s="13" t="n"/>
      <c r="G3963" s="14" t="n"/>
      <c r="H3963" s="15" t="n"/>
      <c r="I3963" s="15" t="n"/>
      <c r="J3963" s="40" t="n"/>
      <c r="K3963" s="15" t="n"/>
      <c r="L3963" s="15" t="n"/>
      <c r="M3963" s="15" t="n"/>
      <c r="N3963" s="14" t="n"/>
      <c r="O3963" s="13" t="n"/>
      <c r="P3963" s="14" t="n"/>
      <c r="Q3963" s="15">
        <f>IF(N3963="Sí",0,H3963)</f>
        <v/>
      </c>
      <c r="R3963" s="14">
        <f>F3963-TODAY()</f>
        <v/>
      </c>
      <c r="S3963" s="14">
        <f>IF(N3963="Sí","🟢 Pagado",IF(R3963&lt;0,"🔴 Vencido",IF(R3963&lt;=7,"🟡 Por vencer","")))</f>
        <v/>
      </c>
      <c r="T3963" s="88" t="n"/>
      <c r="U3963" s="89" t="n"/>
      <c r="V3963" s="89" t="n"/>
      <c r="W3963" s="89" t="n"/>
      <c r="X3963" s="87" t="n"/>
    </row>
    <row r="3964">
      <c r="A3964" s="13" t="n"/>
      <c r="B3964" s="14" t="n"/>
      <c r="C3964" s="14" t="n"/>
      <c r="D3964" s="14" t="n"/>
      <c r="E3964" s="13" t="n"/>
      <c r="F3964" s="13" t="n"/>
      <c r="G3964" s="14" t="n"/>
      <c r="H3964" s="15" t="n"/>
      <c r="I3964" s="15" t="n"/>
      <c r="J3964" s="40" t="n"/>
      <c r="K3964" s="15" t="n"/>
      <c r="L3964" s="15" t="n"/>
      <c r="M3964" s="15" t="n"/>
      <c r="N3964" s="14" t="n"/>
      <c r="O3964" s="13" t="n"/>
      <c r="P3964" s="14" t="n"/>
      <c r="Q3964" s="15">
        <f>IF(N3964="Sí",0,H3964)</f>
        <v/>
      </c>
      <c r="R3964" s="14">
        <f>F3964-TODAY()</f>
        <v/>
      </c>
      <c r="S3964" s="14">
        <f>IF(N3964="Sí","🟢 Pagado",IF(R3964&lt;0,"🔴 Vencido",IF(R3964&lt;=7,"🟡 Por vencer","")))</f>
        <v/>
      </c>
      <c r="T3964" s="88" t="n"/>
      <c r="U3964" s="89" t="n"/>
      <c r="V3964" s="89" t="n"/>
      <c r="W3964" s="89" t="n"/>
      <c r="X3964" s="87" t="n"/>
    </row>
    <row r="3965">
      <c r="A3965" s="13" t="n"/>
      <c r="B3965" s="14" t="n"/>
      <c r="C3965" s="14" t="n"/>
      <c r="D3965" s="14" t="n"/>
      <c r="E3965" s="13" t="n"/>
      <c r="F3965" s="13" t="n"/>
      <c r="G3965" s="14" t="n"/>
      <c r="H3965" s="15" t="n"/>
      <c r="I3965" s="15" t="n"/>
      <c r="J3965" s="40" t="n"/>
      <c r="K3965" s="15" t="n"/>
      <c r="L3965" s="15" t="n"/>
      <c r="M3965" s="15" t="n"/>
      <c r="N3965" s="14" t="n"/>
      <c r="O3965" s="13" t="n"/>
      <c r="P3965" s="14" t="n"/>
      <c r="Q3965" s="15">
        <f>IF(N3965="Sí",0,H3965)</f>
        <v/>
      </c>
      <c r="R3965" s="14">
        <f>F3965-TODAY()</f>
        <v/>
      </c>
      <c r="S3965" s="14">
        <f>IF(N3965="Sí","🟢 Pagado",IF(R3965&lt;0,"🔴 Vencido",IF(R3965&lt;=7,"🟡 Por vencer","")))</f>
        <v/>
      </c>
      <c r="T3965" s="88" t="n"/>
      <c r="U3965" s="89" t="n"/>
      <c r="V3965" s="89" t="n"/>
      <c r="W3965" s="89" t="n"/>
      <c r="X3965" s="87" t="n"/>
    </row>
    <row r="3966">
      <c r="A3966" s="13" t="n"/>
      <c r="B3966" s="14" t="n"/>
      <c r="C3966" s="14" t="n"/>
      <c r="D3966" s="14" t="n"/>
      <c r="E3966" s="13" t="n"/>
      <c r="F3966" s="13" t="n"/>
      <c r="G3966" s="14" t="n"/>
      <c r="H3966" s="15" t="n"/>
      <c r="I3966" s="15" t="n"/>
      <c r="J3966" s="40" t="n"/>
      <c r="K3966" s="15" t="n"/>
      <c r="L3966" s="15" t="n"/>
      <c r="M3966" s="15" t="n"/>
      <c r="N3966" s="14" t="n"/>
      <c r="O3966" s="13" t="n"/>
      <c r="P3966" s="14" t="n"/>
      <c r="Q3966" s="15">
        <f>IF(N3966="Sí",0,H3966)</f>
        <v/>
      </c>
      <c r="R3966" s="14">
        <f>F3966-TODAY()</f>
        <v/>
      </c>
      <c r="S3966" s="14">
        <f>IF(N3966="Sí","🟢 Pagado",IF(R3966&lt;0,"🔴 Vencido",IF(R3966&lt;=7,"🟡 Por vencer","")))</f>
        <v/>
      </c>
      <c r="T3966" s="88" t="n"/>
      <c r="U3966" s="89" t="n"/>
      <c r="V3966" s="89" t="n"/>
      <c r="W3966" s="89" t="n"/>
      <c r="X3966" s="87" t="n"/>
    </row>
    <row r="3967">
      <c r="A3967" s="13" t="n"/>
      <c r="B3967" s="14" t="n"/>
      <c r="C3967" s="14" t="n"/>
      <c r="D3967" s="14" t="n"/>
      <c r="E3967" s="13" t="n"/>
      <c r="F3967" s="13" t="n"/>
      <c r="G3967" s="14" t="n"/>
      <c r="H3967" s="15" t="n"/>
      <c r="I3967" s="15" t="n"/>
      <c r="J3967" s="40" t="n"/>
      <c r="K3967" s="15" t="n"/>
      <c r="L3967" s="15" t="n"/>
      <c r="M3967" s="15" t="n"/>
      <c r="N3967" s="14" t="n"/>
      <c r="O3967" s="13" t="n"/>
      <c r="P3967" s="14" t="n"/>
      <c r="Q3967" s="15">
        <f>IF(N3967="Sí",0,H3967)</f>
        <v/>
      </c>
      <c r="R3967" s="14">
        <f>F3967-TODAY()</f>
        <v/>
      </c>
      <c r="S3967" s="14">
        <f>IF(N3967="Sí","🟢 Pagado",IF(R3967&lt;0,"🔴 Vencido",IF(R3967&lt;=7,"🟡 Por vencer","")))</f>
        <v/>
      </c>
      <c r="T3967" s="88" t="n"/>
      <c r="U3967" s="89" t="n"/>
      <c r="V3967" s="89" t="n"/>
      <c r="W3967" s="89" t="n"/>
      <c r="X3967" s="87" t="n"/>
    </row>
    <row r="3968">
      <c r="A3968" s="13" t="n"/>
      <c r="B3968" s="14" t="n"/>
      <c r="C3968" s="14" t="n"/>
      <c r="D3968" s="14" t="n"/>
      <c r="E3968" s="13" t="n"/>
      <c r="F3968" s="13" t="n"/>
      <c r="G3968" s="14" t="n"/>
      <c r="H3968" s="15" t="n"/>
      <c r="I3968" s="15" t="n"/>
      <c r="J3968" s="40" t="n"/>
      <c r="K3968" s="15" t="n"/>
      <c r="L3968" s="15" t="n"/>
      <c r="M3968" s="15" t="n"/>
      <c r="N3968" s="14" t="n"/>
      <c r="O3968" s="13" t="n"/>
      <c r="P3968" s="14" t="n"/>
      <c r="Q3968" s="15">
        <f>IF(N3968="Sí",0,H3968)</f>
        <v/>
      </c>
      <c r="R3968" s="14">
        <f>F3968-TODAY()</f>
        <v/>
      </c>
      <c r="S3968" s="14">
        <f>IF(N3968="Sí","🟢 Pagado",IF(R3968&lt;0,"🔴 Vencido",IF(R3968&lt;=7,"🟡 Por vencer","")))</f>
        <v/>
      </c>
      <c r="T3968" s="88" t="n"/>
      <c r="U3968" s="89" t="n"/>
      <c r="V3968" s="89" t="n"/>
      <c r="W3968" s="89" t="n"/>
      <c r="X3968" s="87" t="n"/>
    </row>
    <row r="3969">
      <c r="A3969" s="13" t="n"/>
      <c r="B3969" s="14" t="n"/>
      <c r="C3969" s="14" t="n"/>
      <c r="D3969" s="14" t="n"/>
      <c r="E3969" s="13" t="n"/>
      <c r="F3969" s="13" t="n"/>
      <c r="G3969" s="14" t="n"/>
      <c r="H3969" s="15" t="n"/>
      <c r="I3969" s="15" t="n"/>
      <c r="J3969" s="40" t="n"/>
      <c r="K3969" s="15" t="n"/>
      <c r="L3969" s="15" t="n"/>
      <c r="M3969" s="15" t="n"/>
      <c r="N3969" s="14" t="n"/>
      <c r="O3969" s="13" t="n"/>
      <c r="P3969" s="14" t="n"/>
      <c r="Q3969" s="15">
        <f>IF(N3969="Sí",0,H3969)</f>
        <v/>
      </c>
      <c r="R3969" s="14">
        <f>F3969-TODAY()</f>
        <v/>
      </c>
      <c r="S3969" s="14">
        <f>IF(N3969="Sí","🟢 Pagado",IF(R3969&lt;0,"🔴 Vencido",IF(R3969&lt;=7,"🟡 Por vencer","")))</f>
        <v/>
      </c>
      <c r="T3969" s="88" t="n"/>
      <c r="U3969" s="89" t="n"/>
      <c r="V3969" s="89" t="n"/>
      <c r="W3969" s="89" t="n"/>
      <c r="X3969" s="87" t="n"/>
    </row>
    <row r="3970">
      <c r="A3970" s="13" t="n"/>
      <c r="B3970" s="14" t="n"/>
      <c r="C3970" s="14" t="n"/>
      <c r="D3970" s="14" t="n"/>
      <c r="E3970" s="13" t="n"/>
      <c r="F3970" s="13" t="n"/>
      <c r="G3970" s="14" t="n"/>
      <c r="H3970" s="15" t="n"/>
      <c r="I3970" s="15" t="n"/>
      <c r="J3970" s="40" t="n"/>
      <c r="K3970" s="15" t="n"/>
      <c r="L3970" s="15" t="n"/>
      <c r="M3970" s="15" t="n"/>
      <c r="N3970" s="14" t="n"/>
      <c r="O3970" s="13" t="n"/>
      <c r="P3970" s="14" t="n"/>
      <c r="Q3970" s="15">
        <f>IF(N3970="Sí",0,H3970)</f>
        <v/>
      </c>
      <c r="R3970" s="14">
        <f>F3970-TODAY()</f>
        <v/>
      </c>
      <c r="S3970" s="14">
        <f>IF(N3970="Sí","🟢 Pagado",IF(R3970&lt;0,"🔴 Vencido",IF(R3970&lt;=7,"🟡 Por vencer","")))</f>
        <v/>
      </c>
      <c r="T3970" s="88" t="n"/>
      <c r="U3970" s="89" t="n"/>
      <c r="V3970" s="89" t="n"/>
      <c r="W3970" s="89" t="n"/>
      <c r="X3970" s="87" t="n"/>
    </row>
    <row r="3971">
      <c r="A3971" s="13" t="n"/>
      <c r="B3971" s="14" t="n"/>
      <c r="C3971" s="14" t="n"/>
      <c r="D3971" s="14" t="n"/>
      <c r="E3971" s="13" t="n"/>
      <c r="F3971" s="13" t="n"/>
      <c r="G3971" s="14" t="n"/>
      <c r="H3971" s="15" t="n"/>
      <c r="I3971" s="15" t="n"/>
      <c r="J3971" s="40" t="n"/>
      <c r="K3971" s="15" t="n"/>
      <c r="L3971" s="15" t="n"/>
      <c r="M3971" s="15" t="n"/>
      <c r="N3971" s="14" t="n"/>
      <c r="O3971" s="13" t="n"/>
      <c r="P3971" s="14" t="n"/>
      <c r="Q3971" s="15">
        <f>IF(N3971="Sí",0,H3971)</f>
        <v/>
      </c>
      <c r="R3971" s="14">
        <f>F3971-TODAY()</f>
        <v/>
      </c>
      <c r="S3971" s="14">
        <f>IF(N3971="Sí","🟢 Pagado",IF(R3971&lt;0,"🔴 Vencido",IF(R3971&lt;=7,"🟡 Por vencer","")))</f>
        <v/>
      </c>
      <c r="T3971" s="88" t="n"/>
      <c r="U3971" s="89" t="n"/>
      <c r="V3971" s="89" t="n"/>
      <c r="W3971" s="89" t="n"/>
      <c r="X3971" s="87" t="n"/>
    </row>
    <row r="3972">
      <c r="A3972" s="13" t="n"/>
      <c r="B3972" s="14" t="n"/>
      <c r="C3972" s="14" t="n"/>
      <c r="D3972" s="14" t="n"/>
      <c r="E3972" s="13" t="n"/>
      <c r="F3972" s="13" t="n"/>
      <c r="G3972" s="14" t="n"/>
      <c r="H3972" s="15" t="n"/>
      <c r="I3972" s="15" t="n"/>
      <c r="J3972" s="40" t="n"/>
      <c r="K3972" s="15" t="n"/>
      <c r="L3972" s="15" t="n"/>
      <c r="M3972" s="15" t="n"/>
      <c r="N3972" s="14" t="n"/>
      <c r="O3972" s="13" t="n"/>
      <c r="P3972" s="14" t="n"/>
      <c r="Q3972" s="15">
        <f>IF(N3972="Sí",0,H3972)</f>
        <v/>
      </c>
      <c r="R3972" s="14">
        <f>F3972-TODAY()</f>
        <v/>
      </c>
      <c r="S3972" s="14">
        <f>IF(N3972="Sí","🟢 Pagado",IF(R3972&lt;0,"🔴 Vencido",IF(R3972&lt;=7,"🟡 Por vencer","")))</f>
        <v/>
      </c>
      <c r="T3972" s="88" t="n"/>
      <c r="U3972" s="89" t="n"/>
      <c r="V3972" s="89" t="n"/>
      <c r="W3972" s="89" t="n"/>
      <c r="X3972" s="87" t="n"/>
    </row>
    <row r="3973">
      <c r="A3973" s="13" t="n"/>
      <c r="B3973" s="14" t="n"/>
      <c r="C3973" s="14" t="n"/>
      <c r="D3973" s="14" t="n"/>
      <c r="E3973" s="13" t="n"/>
      <c r="F3973" s="13" t="n"/>
      <c r="G3973" s="14" t="n"/>
      <c r="H3973" s="15" t="n"/>
      <c r="I3973" s="15" t="n"/>
      <c r="J3973" s="40" t="n"/>
      <c r="K3973" s="15" t="n"/>
      <c r="L3973" s="15" t="n"/>
      <c r="M3973" s="15" t="n"/>
      <c r="N3973" s="14" t="n"/>
      <c r="O3973" s="13" t="n"/>
      <c r="P3973" s="14" t="n"/>
      <c r="Q3973" s="15">
        <f>IF(N3973="Sí",0,H3973)</f>
        <v/>
      </c>
      <c r="R3973" s="14">
        <f>F3973-TODAY()</f>
        <v/>
      </c>
      <c r="S3973" s="14">
        <f>IF(N3973="Sí","🟢 Pagado",IF(R3973&lt;0,"🔴 Vencido",IF(R3973&lt;=7,"🟡 Por vencer","")))</f>
        <v/>
      </c>
      <c r="T3973" s="88" t="n"/>
      <c r="U3973" s="89" t="n"/>
      <c r="V3973" s="89" t="n"/>
      <c r="W3973" s="89" t="n"/>
      <c r="X3973" s="87" t="n"/>
    </row>
    <row r="3974">
      <c r="A3974" s="13" t="n"/>
      <c r="B3974" s="14" t="n"/>
      <c r="C3974" s="14" t="n"/>
      <c r="D3974" s="14" t="n"/>
      <c r="E3974" s="13" t="n"/>
      <c r="F3974" s="13" t="n"/>
      <c r="G3974" s="14" t="n"/>
      <c r="H3974" s="15" t="n"/>
      <c r="I3974" s="15" t="n"/>
      <c r="J3974" s="40" t="n"/>
      <c r="K3974" s="15" t="n"/>
      <c r="L3974" s="15" t="n"/>
      <c r="M3974" s="15" t="n"/>
      <c r="N3974" s="14" t="n"/>
      <c r="O3974" s="13" t="n"/>
      <c r="P3974" s="14" t="n"/>
      <c r="Q3974" s="15">
        <f>IF(N3974="Sí",0,H3974)</f>
        <v/>
      </c>
      <c r="R3974" s="14">
        <f>F3974-TODAY()</f>
        <v/>
      </c>
      <c r="S3974" s="14">
        <f>IF(N3974="Sí","🟢 Pagado",IF(R3974&lt;0,"🔴 Vencido",IF(R3974&lt;=7,"🟡 Por vencer","")))</f>
        <v/>
      </c>
      <c r="T3974" s="88" t="n"/>
      <c r="U3974" s="89" t="n"/>
      <c r="V3974" s="89" t="n"/>
      <c r="W3974" s="89" t="n"/>
      <c r="X3974" s="87" t="n"/>
    </row>
    <row r="3975">
      <c r="A3975" s="13" t="n"/>
      <c r="B3975" s="14" t="n"/>
      <c r="C3975" s="14" t="n"/>
      <c r="D3975" s="14" t="n"/>
      <c r="E3975" s="13" t="n"/>
      <c r="F3975" s="13" t="n"/>
      <c r="G3975" s="14" t="n"/>
      <c r="H3975" s="15" t="n"/>
      <c r="I3975" s="15" t="n"/>
      <c r="J3975" s="40" t="n"/>
      <c r="K3975" s="15" t="n"/>
      <c r="L3975" s="15" t="n"/>
      <c r="M3975" s="15" t="n"/>
      <c r="N3975" s="14" t="n"/>
      <c r="O3975" s="13" t="n"/>
      <c r="P3975" s="14" t="n"/>
      <c r="Q3975" s="15">
        <f>IF(N3975="Sí",0,H3975)</f>
        <v/>
      </c>
      <c r="R3975" s="14">
        <f>F3975-TODAY()</f>
        <v/>
      </c>
      <c r="S3975" s="14">
        <f>IF(N3975="Sí","🟢 Pagado",IF(R3975&lt;0,"🔴 Vencido",IF(R3975&lt;=7,"🟡 Por vencer","")))</f>
        <v/>
      </c>
      <c r="T3975" s="88" t="n"/>
      <c r="U3975" s="89" t="n"/>
      <c r="V3975" s="89" t="n"/>
      <c r="W3975" s="89" t="n"/>
      <c r="X3975" s="87" t="n"/>
    </row>
    <row r="3976">
      <c r="A3976" s="13" t="n"/>
      <c r="B3976" s="14" t="n"/>
      <c r="C3976" s="14" t="n"/>
      <c r="D3976" s="14" t="n"/>
      <c r="E3976" s="13" t="n"/>
      <c r="F3976" s="13" t="n"/>
      <c r="G3976" s="14" t="n"/>
      <c r="H3976" s="15" t="n"/>
      <c r="I3976" s="15" t="n"/>
      <c r="J3976" s="40" t="n"/>
      <c r="K3976" s="15" t="n"/>
      <c r="L3976" s="15" t="n"/>
      <c r="M3976" s="15" t="n"/>
      <c r="N3976" s="14" t="n"/>
      <c r="O3976" s="13" t="n"/>
      <c r="P3976" s="14" t="n"/>
      <c r="Q3976" s="15">
        <f>IF(N3976="Sí",0,H3976)</f>
        <v/>
      </c>
      <c r="R3976" s="14">
        <f>F3976-TODAY()</f>
        <v/>
      </c>
      <c r="S3976" s="14">
        <f>IF(N3976="Sí","🟢 Pagado",IF(R3976&lt;0,"🔴 Vencido",IF(R3976&lt;=7,"🟡 Por vencer","")))</f>
        <v/>
      </c>
      <c r="T3976" s="88" t="n"/>
      <c r="U3976" s="89" t="n"/>
      <c r="V3976" s="89" t="n"/>
      <c r="W3976" s="89" t="n"/>
      <c r="X3976" s="87" t="n"/>
    </row>
    <row r="3977">
      <c r="A3977" s="13" t="n"/>
      <c r="B3977" s="14" t="n"/>
      <c r="C3977" s="14" t="n"/>
      <c r="D3977" s="14" t="n"/>
      <c r="E3977" s="13" t="n"/>
      <c r="F3977" s="13" t="n"/>
      <c r="G3977" s="14" t="n"/>
      <c r="H3977" s="15" t="n"/>
      <c r="I3977" s="15" t="n"/>
      <c r="J3977" s="40" t="n"/>
      <c r="K3977" s="15" t="n"/>
      <c r="L3977" s="15" t="n"/>
      <c r="M3977" s="15" t="n"/>
      <c r="N3977" s="14" t="n"/>
      <c r="O3977" s="13" t="n"/>
      <c r="P3977" s="14" t="n"/>
      <c r="Q3977" s="15">
        <f>IF(N3977="Sí",0,H3977)</f>
        <v/>
      </c>
      <c r="R3977" s="14">
        <f>F3977-TODAY()</f>
        <v/>
      </c>
      <c r="S3977" s="14">
        <f>IF(N3977="Sí","🟢 Pagado",IF(R3977&lt;0,"🔴 Vencido",IF(R3977&lt;=7,"🟡 Por vencer","")))</f>
        <v/>
      </c>
      <c r="T3977" s="88" t="n"/>
      <c r="U3977" s="89" t="n"/>
      <c r="V3977" s="89" t="n"/>
      <c r="W3977" s="89" t="n"/>
      <c r="X3977" s="87" t="n"/>
    </row>
    <row r="3978">
      <c r="A3978" s="13" t="n"/>
      <c r="B3978" s="14" t="n"/>
      <c r="C3978" s="14" t="n"/>
      <c r="D3978" s="14" t="n"/>
      <c r="E3978" s="13" t="n"/>
      <c r="F3978" s="13" t="n"/>
      <c r="G3978" s="14" t="n"/>
      <c r="H3978" s="15" t="n"/>
      <c r="I3978" s="15" t="n"/>
      <c r="J3978" s="40" t="n"/>
      <c r="K3978" s="15" t="n"/>
      <c r="L3978" s="15" t="n"/>
      <c r="M3978" s="15" t="n"/>
      <c r="N3978" s="14" t="n"/>
      <c r="O3978" s="13" t="n"/>
      <c r="P3978" s="14" t="n"/>
      <c r="Q3978" s="15">
        <f>IF(N3978="Sí",0,H3978)</f>
        <v/>
      </c>
      <c r="R3978" s="14">
        <f>F3978-TODAY()</f>
        <v/>
      </c>
      <c r="S3978" s="14">
        <f>IF(N3978="Sí","🟢 Pagado",IF(R3978&lt;0,"🔴 Vencido",IF(R3978&lt;=7,"🟡 Por vencer","")))</f>
        <v/>
      </c>
      <c r="T3978" s="88" t="n"/>
      <c r="U3978" s="89" t="n"/>
      <c r="V3978" s="89" t="n"/>
      <c r="W3978" s="89" t="n"/>
      <c r="X3978" s="87" t="n"/>
    </row>
    <row r="3979">
      <c r="A3979" s="13" t="n"/>
      <c r="B3979" s="14" t="n"/>
      <c r="C3979" s="14" t="n"/>
      <c r="D3979" s="14" t="n"/>
      <c r="E3979" s="13" t="n"/>
      <c r="F3979" s="13" t="n"/>
      <c r="G3979" s="14" t="n"/>
      <c r="H3979" s="15" t="n"/>
      <c r="I3979" s="15" t="n"/>
      <c r="J3979" s="40" t="n"/>
      <c r="K3979" s="15" t="n"/>
      <c r="L3979" s="15" t="n"/>
      <c r="M3979" s="15" t="n"/>
      <c r="N3979" s="14" t="n"/>
      <c r="O3979" s="13" t="n"/>
      <c r="P3979" s="14" t="n"/>
      <c r="Q3979" s="15">
        <f>IF(N3979="Sí",0,H3979)</f>
        <v/>
      </c>
      <c r="R3979" s="14">
        <f>F3979-TODAY()</f>
        <v/>
      </c>
      <c r="S3979" s="14">
        <f>IF(N3979="Sí","🟢 Pagado",IF(R3979&lt;0,"🔴 Vencido",IF(R3979&lt;=7,"🟡 Por vencer","")))</f>
        <v/>
      </c>
      <c r="T3979" s="88" t="n"/>
      <c r="U3979" s="89" t="n"/>
      <c r="V3979" s="89" t="n"/>
      <c r="W3979" s="89" t="n"/>
      <c r="X3979" s="87" t="n"/>
    </row>
    <row r="3980">
      <c r="A3980" s="13" t="n"/>
      <c r="B3980" s="14" t="n"/>
      <c r="C3980" s="14" t="n"/>
      <c r="D3980" s="14" t="n"/>
      <c r="E3980" s="13" t="n"/>
      <c r="F3980" s="13" t="n"/>
      <c r="G3980" s="14" t="n"/>
      <c r="H3980" s="15" t="n"/>
      <c r="I3980" s="15" t="n"/>
      <c r="J3980" s="40" t="n"/>
      <c r="K3980" s="15" t="n"/>
      <c r="L3980" s="15" t="n"/>
      <c r="M3980" s="15" t="n"/>
      <c r="N3980" s="14" t="n"/>
      <c r="O3980" s="13" t="n"/>
      <c r="P3980" s="14" t="n"/>
      <c r="Q3980" s="15">
        <f>IF(N3980="Sí",0,H3980)</f>
        <v/>
      </c>
      <c r="R3980" s="14">
        <f>F3980-TODAY()</f>
        <v/>
      </c>
      <c r="S3980" s="14">
        <f>IF(N3980="Sí","🟢 Pagado",IF(R3980&lt;0,"🔴 Vencido",IF(R3980&lt;=7,"🟡 Por vencer","")))</f>
        <v/>
      </c>
      <c r="T3980" s="88" t="n"/>
      <c r="U3980" s="89" t="n"/>
      <c r="V3980" s="89" t="n"/>
      <c r="W3980" s="89" t="n"/>
      <c r="X3980" s="87" t="n"/>
    </row>
    <row r="3981">
      <c r="A3981" s="13" t="n"/>
      <c r="B3981" s="14" t="n"/>
      <c r="C3981" s="14" t="n"/>
      <c r="D3981" s="14" t="n"/>
      <c r="E3981" s="13" t="n"/>
      <c r="F3981" s="13" t="n"/>
      <c r="G3981" s="14" t="n"/>
      <c r="H3981" s="15" t="n"/>
      <c r="I3981" s="15" t="n"/>
      <c r="J3981" s="40" t="n"/>
      <c r="K3981" s="15" t="n"/>
      <c r="L3981" s="15" t="n"/>
      <c r="M3981" s="15" t="n"/>
      <c r="N3981" s="14" t="n"/>
      <c r="O3981" s="13" t="n"/>
      <c r="P3981" s="14" t="n"/>
      <c r="Q3981" s="15">
        <f>IF(N3981="Sí",0,H3981)</f>
        <v/>
      </c>
      <c r="R3981" s="14">
        <f>F3981-TODAY()</f>
        <v/>
      </c>
      <c r="S3981" s="14">
        <f>IF(N3981="Sí","🟢 Pagado",IF(R3981&lt;0,"🔴 Vencido",IF(R3981&lt;=7,"🟡 Por vencer","")))</f>
        <v/>
      </c>
      <c r="T3981" s="88" t="n"/>
      <c r="U3981" s="89" t="n"/>
      <c r="V3981" s="89" t="n"/>
      <c r="W3981" s="89" t="n"/>
      <c r="X3981" s="87" t="n"/>
    </row>
    <row r="3982">
      <c r="A3982" s="13" t="n"/>
      <c r="B3982" s="14" t="n"/>
      <c r="C3982" s="14" t="n"/>
      <c r="D3982" s="14" t="n"/>
      <c r="E3982" s="13" t="n"/>
      <c r="F3982" s="13" t="n"/>
      <c r="G3982" s="14" t="n"/>
      <c r="H3982" s="15" t="n"/>
      <c r="I3982" s="15" t="n"/>
      <c r="J3982" s="40" t="n"/>
      <c r="K3982" s="15" t="n"/>
      <c r="L3982" s="15" t="n"/>
      <c r="M3982" s="15" t="n"/>
      <c r="N3982" s="14" t="n"/>
      <c r="O3982" s="13" t="n"/>
      <c r="P3982" s="14" t="n"/>
      <c r="Q3982" s="15">
        <f>IF(N3982="Sí",0,H3982)</f>
        <v/>
      </c>
      <c r="R3982" s="14">
        <f>F3982-TODAY()</f>
        <v/>
      </c>
      <c r="S3982" s="14">
        <f>IF(N3982="Sí","🟢 Pagado",IF(R3982&lt;0,"🔴 Vencido",IF(R3982&lt;=7,"🟡 Por vencer","")))</f>
        <v/>
      </c>
      <c r="T3982" s="88" t="n"/>
      <c r="U3982" s="89" t="n"/>
      <c r="V3982" s="89" t="n"/>
      <c r="W3982" s="89" t="n"/>
      <c r="X3982" s="87" t="n"/>
    </row>
    <row r="3983">
      <c r="A3983" s="13" t="n"/>
      <c r="B3983" s="14" t="n"/>
      <c r="C3983" s="14" t="n"/>
      <c r="D3983" s="14" t="n"/>
      <c r="E3983" s="13" t="n"/>
      <c r="F3983" s="13" t="n"/>
      <c r="G3983" s="14" t="n"/>
      <c r="H3983" s="15" t="n"/>
      <c r="I3983" s="15" t="n"/>
      <c r="J3983" s="40" t="n"/>
      <c r="K3983" s="15" t="n"/>
      <c r="L3983" s="15" t="n"/>
      <c r="M3983" s="15" t="n"/>
      <c r="N3983" s="14" t="n"/>
      <c r="O3983" s="13" t="n"/>
      <c r="P3983" s="14" t="n"/>
      <c r="Q3983" s="15">
        <f>IF(N3983="Sí",0,H3983)</f>
        <v/>
      </c>
      <c r="R3983" s="14">
        <f>F3983-TODAY()</f>
        <v/>
      </c>
      <c r="S3983" s="14">
        <f>IF(N3983="Sí","🟢 Pagado",IF(R3983&lt;0,"🔴 Vencido",IF(R3983&lt;=7,"🟡 Por vencer","")))</f>
        <v/>
      </c>
      <c r="T3983" s="88" t="n"/>
      <c r="U3983" s="89" t="n"/>
      <c r="V3983" s="89" t="n"/>
      <c r="W3983" s="89" t="n"/>
      <c r="X3983" s="87" t="n"/>
    </row>
    <row r="3984">
      <c r="A3984" s="13" t="n"/>
      <c r="B3984" s="14" t="n"/>
      <c r="C3984" s="14" t="n"/>
      <c r="D3984" s="14" t="n"/>
      <c r="E3984" s="13" t="n"/>
      <c r="F3984" s="13" t="n"/>
      <c r="G3984" s="14" t="n"/>
      <c r="H3984" s="15" t="n"/>
      <c r="I3984" s="15" t="n"/>
      <c r="J3984" s="40" t="n"/>
      <c r="K3984" s="15" t="n"/>
      <c r="L3984" s="15" t="n"/>
      <c r="M3984" s="15" t="n"/>
      <c r="N3984" s="14" t="n"/>
      <c r="O3984" s="13" t="n"/>
      <c r="P3984" s="14" t="n"/>
      <c r="Q3984" s="15">
        <f>IF(N3984="Sí",0,H3984)</f>
        <v/>
      </c>
      <c r="R3984" s="14">
        <f>F3984-TODAY()</f>
        <v/>
      </c>
      <c r="S3984" s="14">
        <f>IF(N3984="Sí","🟢 Pagado",IF(R3984&lt;0,"🔴 Vencido",IF(R3984&lt;=7,"🟡 Por vencer","")))</f>
        <v/>
      </c>
      <c r="T3984" s="88" t="n"/>
      <c r="U3984" s="89" t="n"/>
      <c r="V3984" s="89" t="n"/>
      <c r="W3984" s="89" t="n"/>
      <c r="X3984" s="87" t="n"/>
    </row>
    <row r="3985">
      <c r="A3985" s="13" t="n"/>
      <c r="B3985" s="14" t="n"/>
      <c r="C3985" s="14" t="n"/>
      <c r="D3985" s="14" t="n"/>
      <c r="E3985" s="13" t="n"/>
      <c r="F3985" s="13" t="n"/>
      <c r="G3985" s="14" t="n"/>
      <c r="H3985" s="15" t="n"/>
      <c r="I3985" s="15" t="n"/>
      <c r="J3985" s="40" t="n"/>
      <c r="K3985" s="15" t="n"/>
      <c r="L3985" s="15" t="n"/>
      <c r="M3985" s="15" t="n"/>
      <c r="N3985" s="14" t="n"/>
      <c r="O3985" s="13" t="n"/>
      <c r="P3985" s="14" t="n"/>
      <c r="Q3985" s="15">
        <f>IF(N3985="Sí",0,H3985)</f>
        <v/>
      </c>
      <c r="R3985" s="14">
        <f>F3985-TODAY()</f>
        <v/>
      </c>
      <c r="S3985" s="14">
        <f>IF(N3985="Sí","🟢 Pagado",IF(R3985&lt;0,"🔴 Vencido",IF(R3985&lt;=7,"🟡 Por vencer","")))</f>
        <v/>
      </c>
      <c r="T3985" s="88" t="n"/>
      <c r="U3985" s="89" t="n"/>
      <c r="V3985" s="89" t="n"/>
      <c r="W3985" s="89" t="n"/>
      <c r="X3985" s="87" t="n"/>
    </row>
    <row r="3986">
      <c r="A3986" s="13" t="n"/>
      <c r="B3986" s="14" t="n"/>
      <c r="C3986" s="14" t="n"/>
      <c r="D3986" s="14" t="n"/>
      <c r="E3986" s="13" t="n"/>
      <c r="F3986" s="13" t="n"/>
      <c r="G3986" s="14" t="n"/>
      <c r="H3986" s="15" t="n"/>
      <c r="I3986" s="15" t="n"/>
      <c r="J3986" s="40" t="n"/>
      <c r="K3986" s="15" t="n"/>
      <c r="L3986" s="15" t="n"/>
      <c r="M3986" s="15" t="n"/>
      <c r="N3986" s="14" t="n"/>
      <c r="O3986" s="13" t="n"/>
      <c r="P3986" s="14" t="n"/>
      <c r="Q3986" s="15">
        <f>IF(N3986="Sí",0,H3986)</f>
        <v/>
      </c>
      <c r="R3986" s="14">
        <f>F3986-TODAY()</f>
        <v/>
      </c>
      <c r="S3986" s="14">
        <f>IF(N3986="Sí","🟢 Pagado",IF(R3986&lt;0,"🔴 Vencido",IF(R3986&lt;=7,"🟡 Por vencer","")))</f>
        <v/>
      </c>
      <c r="T3986" s="88" t="n"/>
      <c r="U3986" s="89" t="n"/>
      <c r="V3986" s="89" t="n"/>
      <c r="W3986" s="89" t="n"/>
      <c r="X3986" s="87" t="n"/>
    </row>
    <row r="3987">
      <c r="A3987" s="13" t="n"/>
      <c r="B3987" s="14" t="n"/>
      <c r="C3987" s="14" t="n"/>
      <c r="D3987" s="14" t="n"/>
      <c r="E3987" s="13" t="n"/>
      <c r="F3987" s="13" t="n"/>
      <c r="G3987" s="14" t="n"/>
      <c r="H3987" s="15" t="n"/>
      <c r="I3987" s="15" t="n"/>
      <c r="J3987" s="40" t="n"/>
      <c r="K3987" s="15" t="n"/>
      <c r="L3987" s="15" t="n"/>
      <c r="M3987" s="15" t="n"/>
      <c r="N3987" s="14" t="n"/>
      <c r="O3987" s="13" t="n"/>
      <c r="P3987" s="14" t="n"/>
      <c r="Q3987" s="15">
        <f>IF(N3987="Sí",0,H3987)</f>
        <v/>
      </c>
      <c r="R3987" s="14">
        <f>F3987-TODAY()</f>
        <v/>
      </c>
      <c r="S3987" s="14">
        <f>IF(N3987="Sí","🟢 Pagado",IF(R3987&lt;0,"🔴 Vencido",IF(R3987&lt;=7,"🟡 Por vencer","")))</f>
        <v/>
      </c>
      <c r="T3987" s="88" t="n"/>
      <c r="U3987" s="89" t="n"/>
      <c r="V3987" s="89" t="n"/>
      <c r="W3987" s="89" t="n"/>
      <c r="X3987" s="87" t="n"/>
    </row>
    <row r="3988">
      <c r="A3988" s="13" t="n"/>
      <c r="B3988" s="14" t="n"/>
      <c r="C3988" s="14" t="n"/>
      <c r="D3988" s="14" t="n"/>
      <c r="E3988" s="13" t="n"/>
      <c r="F3988" s="13" t="n"/>
      <c r="G3988" s="14" t="n"/>
      <c r="H3988" s="15" t="n"/>
      <c r="I3988" s="15" t="n"/>
      <c r="J3988" s="40" t="n"/>
      <c r="K3988" s="15" t="n"/>
      <c r="L3988" s="15" t="n"/>
      <c r="M3988" s="15" t="n"/>
      <c r="N3988" s="14" t="n"/>
      <c r="O3988" s="13" t="n"/>
      <c r="P3988" s="14" t="n"/>
      <c r="Q3988" s="15">
        <f>IF(N3988="Sí",0,H3988)</f>
        <v/>
      </c>
      <c r="R3988" s="14">
        <f>F3988-TODAY()</f>
        <v/>
      </c>
      <c r="S3988" s="14">
        <f>IF(N3988="Sí","🟢 Pagado",IF(R3988&lt;0,"🔴 Vencido",IF(R3988&lt;=7,"🟡 Por vencer","")))</f>
        <v/>
      </c>
      <c r="T3988" s="88" t="n"/>
      <c r="U3988" s="89" t="n"/>
      <c r="V3988" s="89" t="n"/>
      <c r="W3988" s="89" t="n"/>
      <c r="X3988" s="87" t="n"/>
    </row>
    <row r="3989">
      <c r="A3989" s="13" t="n"/>
      <c r="B3989" s="14" t="n"/>
      <c r="C3989" s="14" t="n"/>
      <c r="D3989" s="14" t="n"/>
      <c r="E3989" s="13" t="n"/>
      <c r="F3989" s="13" t="n"/>
      <c r="G3989" s="14" t="n"/>
      <c r="H3989" s="15" t="n"/>
      <c r="I3989" s="15" t="n"/>
      <c r="J3989" s="40" t="n"/>
      <c r="K3989" s="15" t="n"/>
      <c r="L3989" s="15" t="n"/>
      <c r="M3989" s="15" t="n"/>
      <c r="N3989" s="14" t="n"/>
      <c r="O3989" s="13" t="n"/>
      <c r="P3989" s="14" t="n"/>
      <c r="Q3989" s="15">
        <f>IF(N3989="Sí",0,H3989)</f>
        <v/>
      </c>
      <c r="R3989" s="14">
        <f>F3989-TODAY()</f>
        <v/>
      </c>
      <c r="S3989" s="14">
        <f>IF(N3989="Sí","🟢 Pagado",IF(R3989&lt;0,"🔴 Vencido",IF(R3989&lt;=7,"🟡 Por vencer","")))</f>
        <v/>
      </c>
      <c r="T3989" s="88" t="n"/>
      <c r="U3989" s="89" t="n"/>
      <c r="V3989" s="89" t="n"/>
      <c r="W3989" s="89" t="n"/>
      <c r="X3989" s="87" t="n"/>
    </row>
    <row r="3990">
      <c r="A3990" s="13" t="n"/>
      <c r="B3990" s="14" t="n"/>
      <c r="C3990" s="14" t="n"/>
      <c r="D3990" s="14" t="n"/>
      <c r="E3990" s="13" t="n"/>
      <c r="F3990" s="13" t="n"/>
      <c r="G3990" s="14" t="n"/>
      <c r="H3990" s="15" t="n"/>
      <c r="I3990" s="15" t="n"/>
      <c r="J3990" s="40" t="n"/>
      <c r="K3990" s="15" t="n"/>
      <c r="L3990" s="15" t="n"/>
      <c r="M3990" s="15" t="n"/>
      <c r="N3990" s="14" t="n"/>
      <c r="O3990" s="13" t="n"/>
      <c r="P3990" s="14" t="n"/>
      <c r="Q3990" s="15">
        <f>IF(N3990="Sí",0,H3990)</f>
        <v/>
      </c>
      <c r="R3990" s="14">
        <f>F3990-TODAY()</f>
        <v/>
      </c>
      <c r="S3990" s="14">
        <f>IF(N3990="Sí","🟢 Pagado",IF(R3990&lt;0,"🔴 Vencido",IF(R3990&lt;=7,"🟡 Por vencer","")))</f>
        <v/>
      </c>
      <c r="T3990" s="88" t="n"/>
      <c r="U3990" s="89" t="n"/>
      <c r="V3990" s="89" t="n"/>
      <c r="W3990" s="89" t="n"/>
      <c r="X3990" s="87" t="n"/>
    </row>
    <row r="3991">
      <c r="A3991" s="13" t="n"/>
      <c r="B3991" s="14" t="n"/>
      <c r="C3991" s="14" t="n"/>
      <c r="D3991" s="14" t="n"/>
      <c r="E3991" s="13" t="n"/>
      <c r="F3991" s="13" t="n"/>
      <c r="G3991" s="14" t="n"/>
      <c r="H3991" s="15" t="n"/>
      <c r="I3991" s="15" t="n"/>
      <c r="J3991" s="40" t="n"/>
      <c r="K3991" s="15" t="n"/>
      <c r="L3991" s="15" t="n"/>
      <c r="M3991" s="15" t="n"/>
      <c r="N3991" s="14" t="n"/>
      <c r="O3991" s="13" t="n"/>
      <c r="P3991" s="14" t="n"/>
      <c r="Q3991" s="15">
        <f>IF(N3991="Sí",0,H3991)</f>
        <v/>
      </c>
      <c r="R3991" s="14">
        <f>F3991-TODAY()</f>
        <v/>
      </c>
      <c r="S3991" s="14">
        <f>IF(N3991="Sí","🟢 Pagado",IF(R3991&lt;0,"🔴 Vencido",IF(R3991&lt;=7,"🟡 Por vencer","")))</f>
        <v/>
      </c>
      <c r="T3991" s="88" t="n"/>
      <c r="U3991" s="89" t="n"/>
      <c r="V3991" s="89" t="n"/>
      <c r="W3991" s="89" t="n"/>
      <c r="X3991" s="87" t="n"/>
    </row>
    <row r="3992">
      <c r="A3992" s="13" t="n"/>
      <c r="B3992" s="14" t="n"/>
      <c r="C3992" s="14" t="n"/>
      <c r="D3992" s="14" t="n"/>
      <c r="E3992" s="13" t="n"/>
      <c r="F3992" s="13" t="n"/>
      <c r="G3992" s="14" t="n"/>
      <c r="H3992" s="15" t="n"/>
      <c r="I3992" s="15" t="n"/>
      <c r="J3992" s="40" t="n"/>
      <c r="K3992" s="15" t="n"/>
      <c r="L3992" s="15" t="n"/>
      <c r="M3992" s="15" t="n"/>
      <c r="N3992" s="14" t="n"/>
      <c r="O3992" s="13" t="n"/>
      <c r="P3992" s="14" t="n"/>
      <c r="Q3992" s="15">
        <f>IF(N3992="Sí",0,H3992)</f>
        <v/>
      </c>
      <c r="R3992" s="14">
        <f>F3992-TODAY()</f>
        <v/>
      </c>
      <c r="S3992" s="14">
        <f>IF(N3992="Sí","🟢 Pagado",IF(R3992&lt;0,"🔴 Vencido",IF(R3992&lt;=7,"🟡 Por vencer","")))</f>
        <v/>
      </c>
      <c r="T3992" s="88" t="n"/>
      <c r="U3992" s="89" t="n"/>
      <c r="V3992" s="89" t="n"/>
      <c r="W3992" s="89" t="n"/>
      <c r="X3992" s="87" t="n"/>
    </row>
    <row r="3993">
      <c r="A3993" s="13" t="n"/>
      <c r="B3993" s="14" t="n"/>
      <c r="C3993" s="14" t="n"/>
      <c r="D3993" s="14" t="n"/>
      <c r="E3993" s="13" t="n"/>
      <c r="F3993" s="13" t="n"/>
      <c r="G3993" s="14" t="n"/>
      <c r="H3993" s="15" t="n"/>
      <c r="I3993" s="15" t="n"/>
      <c r="J3993" s="40" t="n"/>
      <c r="K3993" s="15" t="n"/>
      <c r="L3993" s="15" t="n"/>
      <c r="M3993" s="15" t="n"/>
      <c r="N3993" s="14" t="n"/>
      <c r="O3993" s="13" t="n"/>
      <c r="P3993" s="14" t="n"/>
      <c r="Q3993" s="15">
        <f>IF(N3993="Sí",0,H3993)</f>
        <v/>
      </c>
      <c r="R3993" s="14">
        <f>F3993-TODAY()</f>
        <v/>
      </c>
      <c r="S3993" s="14">
        <f>IF(N3993="Sí","🟢 Pagado",IF(R3993&lt;0,"🔴 Vencido",IF(R3993&lt;=7,"🟡 Por vencer","")))</f>
        <v/>
      </c>
      <c r="T3993" s="88" t="n"/>
      <c r="U3993" s="89" t="n"/>
      <c r="V3993" s="89" t="n"/>
      <c r="W3993" s="89" t="n"/>
      <c r="X3993" s="87" t="n"/>
    </row>
    <row r="3994">
      <c r="A3994" s="13" t="n"/>
      <c r="B3994" s="14" t="n"/>
      <c r="C3994" s="14" t="n"/>
      <c r="D3994" s="14" t="n"/>
      <c r="E3994" s="13" t="n"/>
      <c r="F3994" s="13" t="n"/>
      <c r="G3994" s="14" t="n"/>
      <c r="H3994" s="15" t="n"/>
      <c r="I3994" s="15" t="n"/>
      <c r="J3994" s="40" t="n"/>
      <c r="K3994" s="15" t="n"/>
      <c r="L3994" s="15" t="n"/>
      <c r="M3994" s="15" t="n"/>
      <c r="N3994" s="14" t="n"/>
      <c r="O3994" s="13" t="n"/>
      <c r="P3994" s="14" t="n"/>
      <c r="Q3994" s="15">
        <f>IF(N3994="Sí",0,H3994)</f>
        <v/>
      </c>
      <c r="R3994" s="14">
        <f>F3994-TODAY()</f>
        <v/>
      </c>
      <c r="S3994" s="14">
        <f>IF(N3994="Sí","🟢 Pagado",IF(R3994&lt;0,"🔴 Vencido",IF(R3994&lt;=7,"🟡 Por vencer","")))</f>
        <v/>
      </c>
      <c r="T3994" s="88" t="n"/>
      <c r="U3994" s="89" t="n"/>
      <c r="V3994" s="89" t="n"/>
      <c r="W3994" s="89" t="n"/>
      <c r="X3994" s="87" t="n"/>
    </row>
    <row r="3995">
      <c r="A3995" s="13" t="n"/>
      <c r="B3995" s="14" t="n"/>
      <c r="C3995" s="14" t="n"/>
      <c r="D3995" s="14" t="n"/>
      <c r="E3995" s="13" t="n"/>
      <c r="F3995" s="13" t="n"/>
      <c r="G3995" s="14" t="n"/>
      <c r="H3995" s="15" t="n"/>
      <c r="I3995" s="15" t="n"/>
      <c r="J3995" s="40" t="n"/>
      <c r="K3995" s="15" t="n"/>
      <c r="L3995" s="15" t="n"/>
      <c r="M3995" s="15" t="n"/>
      <c r="N3995" s="14" t="n"/>
      <c r="O3995" s="13" t="n"/>
      <c r="P3995" s="14" t="n"/>
      <c r="Q3995" s="15">
        <f>IF(N3995="Sí",0,H3995)</f>
        <v/>
      </c>
      <c r="R3995" s="14">
        <f>F3995-TODAY()</f>
        <v/>
      </c>
      <c r="S3995" s="14">
        <f>IF(N3995="Sí","🟢 Pagado",IF(R3995&lt;0,"🔴 Vencido",IF(R3995&lt;=7,"🟡 Por vencer","")))</f>
        <v/>
      </c>
      <c r="T3995" s="88" t="n"/>
      <c r="U3995" s="89" t="n"/>
      <c r="V3995" s="89" t="n"/>
      <c r="W3995" s="89" t="n"/>
      <c r="X3995" s="87" t="n"/>
    </row>
    <row r="3996">
      <c r="A3996" s="13" t="n"/>
      <c r="B3996" s="14" t="n"/>
      <c r="C3996" s="14" t="n"/>
      <c r="D3996" s="14" t="n"/>
      <c r="E3996" s="13" t="n"/>
      <c r="F3996" s="13" t="n"/>
      <c r="G3996" s="14" t="n"/>
      <c r="H3996" s="15" t="n"/>
      <c r="I3996" s="15" t="n"/>
      <c r="J3996" s="40" t="n"/>
      <c r="K3996" s="15" t="n"/>
      <c r="L3996" s="15" t="n"/>
      <c r="M3996" s="15" t="n"/>
      <c r="N3996" s="14" t="n"/>
      <c r="O3996" s="13" t="n"/>
      <c r="P3996" s="14" t="n"/>
      <c r="Q3996" s="15">
        <f>IF(N3996="Sí",0,H3996)</f>
        <v/>
      </c>
      <c r="R3996" s="14">
        <f>F3996-TODAY()</f>
        <v/>
      </c>
      <c r="S3996" s="14">
        <f>IF(N3996="Sí","🟢 Pagado",IF(R3996&lt;0,"🔴 Vencido",IF(R3996&lt;=7,"🟡 Por vencer","")))</f>
        <v/>
      </c>
      <c r="T3996" s="88" t="n"/>
      <c r="U3996" s="89" t="n"/>
      <c r="V3996" s="89" t="n"/>
      <c r="W3996" s="89" t="n"/>
      <c r="X3996" s="87" t="n"/>
    </row>
    <row r="3997">
      <c r="A3997" s="13" t="n"/>
      <c r="B3997" s="14" t="n"/>
      <c r="C3997" s="14" t="n"/>
      <c r="D3997" s="14" t="n"/>
      <c r="E3997" s="13" t="n"/>
      <c r="F3997" s="13" t="n"/>
      <c r="G3997" s="14" t="n"/>
      <c r="H3997" s="15" t="n"/>
      <c r="I3997" s="15" t="n"/>
      <c r="J3997" s="40" t="n"/>
      <c r="K3997" s="15" t="n"/>
      <c r="L3997" s="15" t="n"/>
      <c r="M3997" s="15" t="n"/>
      <c r="N3997" s="14" t="n"/>
      <c r="O3997" s="13" t="n"/>
      <c r="P3997" s="14" t="n"/>
      <c r="Q3997" s="15">
        <f>IF(N3997="Sí",0,H3997)</f>
        <v/>
      </c>
      <c r="R3997" s="14">
        <f>F3997-TODAY()</f>
        <v/>
      </c>
      <c r="S3997" s="14">
        <f>IF(N3997="Sí","🟢 Pagado",IF(R3997&lt;0,"🔴 Vencido",IF(R3997&lt;=7,"🟡 Por vencer","")))</f>
        <v/>
      </c>
      <c r="T3997" s="88" t="n"/>
      <c r="U3997" s="89" t="n"/>
      <c r="V3997" s="89" t="n"/>
      <c r="W3997" s="89" t="n"/>
      <c r="X3997" s="87" t="n"/>
    </row>
    <row r="3998">
      <c r="A3998" s="13" t="n"/>
      <c r="B3998" s="14" t="n"/>
      <c r="C3998" s="14" t="n"/>
      <c r="D3998" s="14" t="n"/>
      <c r="E3998" s="13" t="n"/>
      <c r="F3998" s="13" t="n"/>
      <c r="G3998" s="14" t="n"/>
      <c r="H3998" s="15" t="n"/>
      <c r="I3998" s="15" t="n"/>
      <c r="J3998" s="40" t="n"/>
      <c r="K3998" s="15" t="n"/>
      <c r="L3998" s="15" t="n"/>
      <c r="M3998" s="15" t="n"/>
      <c r="N3998" s="14" t="n"/>
      <c r="O3998" s="13" t="n"/>
      <c r="P3998" s="14" t="n"/>
      <c r="Q3998" s="15">
        <f>IF(N3998="Sí",0,H3998)</f>
        <v/>
      </c>
      <c r="R3998" s="14">
        <f>F3998-TODAY()</f>
        <v/>
      </c>
      <c r="S3998" s="14">
        <f>IF(N3998="Sí","🟢 Pagado",IF(R3998&lt;0,"🔴 Vencido",IF(R3998&lt;=7,"🟡 Por vencer","")))</f>
        <v/>
      </c>
      <c r="T3998" s="88" t="n"/>
      <c r="U3998" s="89" t="n"/>
      <c r="V3998" s="89" t="n"/>
      <c r="W3998" s="89" t="n"/>
      <c r="X3998" s="87" t="n"/>
    </row>
    <row r="3999">
      <c r="A3999" s="13" t="n"/>
      <c r="B3999" s="14" t="n"/>
      <c r="C3999" s="14" t="n"/>
      <c r="D3999" s="14" t="n"/>
      <c r="E3999" s="13" t="n"/>
      <c r="F3999" s="13" t="n"/>
      <c r="G3999" s="14" t="n"/>
      <c r="H3999" s="15" t="n"/>
      <c r="I3999" s="15" t="n"/>
      <c r="J3999" s="40" t="n"/>
      <c r="K3999" s="15" t="n"/>
      <c r="L3999" s="15" t="n"/>
      <c r="M3999" s="15" t="n"/>
      <c r="N3999" s="14" t="n"/>
      <c r="O3999" s="13" t="n"/>
      <c r="P3999" s="14" t="n"/>
      <c r="Q3999" s="15">
        <f>IF(N3999="Sí",0,H3999)</f>
        <v/>
      </c>
      <c r="R3999" s="14">
        <f>F3999-TODAY()</f>
        <v/>
      </c>
      <c r="S3999" s="14">
        <f>IF(N3999="Sí","🟢 Pagado",IF(R3999&lt;0,"🔴 Vencido",IF(R3999&lt;=7,"🟡 Por vencer","")))</f>
        <v/>
      </c>
      <c r="T3999" s="88" t="n"/>
      <c r="U3999" s="89" t="n"/>
      <c r="V3999" s="89" t="n"/>
      <c r="W3999" s="89" t="n"/>
      <c r="X3999" s="87" t="n"/>
    </row>
    <row r="4000">
      <c r="A4000" s="13" t="n"/>
      <c r="B4000" s="14" t="n"/>
      <c r="C4000" s="14" t="n"/>
      <c r="D4000" s="14" t="n"/>
      <c r="E4000" s="13" t="n"/>
      <c r="F4000" s="13" t="n"/>
      <c r="G4000" s="14" t="n"/>
      <c r="H4000" s="15" t="n"/>
      <c r="I4000" s="15" t="n"/>
      <c r="J4000" s="40" t="n"/>
      <c r="K4000" s="15" t="n"/>
      <c r="L4000" s="15" t="n"/>
      <c r="M4000" s="15" t="n"/>
      <c r="N4000" s="14" t="n"/>
      <c r="O4000" s="13" t="n"/>
      <c r="P4000" s="14" t="n"/>
      <c r="Q4000" s="15">
        <f>IF(N4000="Sí",0,H4000)</f>
        <v/>
      </c>
      <c r="R4000" s="14">
        <f>F4000-TODAY()</f>
        <v/>
      </c>
      <c r="S4000" s="14">
        <f>IF(N4000="Sí","🟢 Pagado",IF(R4000&lt;0,"🔴 Vencido",IF(R4000&lt;=7,"🟡 Por vencer","")))</f>
        <v/>
      </c>
      <c r="T4000" s="88" t="n"/>
      <c r="U4000" s="89" t="n"/>
      <c r="V4000" s="89" t="n"/>
      <c r="W4000" s="89" t="n"/>
      <c r="X4000" s="87" t="n"/>
    </row>
    <row r="4001">
      <c r="A4001" s="13" t="n"/>
      <c r="B4001" s="14" t="n"/>
      <c r="C4001" s="14" t="n"/>
      <c r="D4001" s="14" t="n"/>
      <c r="E4001" s="13" t="n"/>
      <c r="F4001" s="13" t="n"/>
      <c r="G4001" s="14" t="n"/>
      <c r="H4001" s="15" t="n"/>
      <c r="I4001" s="15" t="n"/>
      <c r="J4001" s="40" t="n"/>
      <c r="K4001" s="15" t="n"/>
      <c r="L4001" s="15" t="n"/>
      <c r="M4001" s="15" t="n"/>
      <c r="N4001" s="14" t="n"/>
      <c r="O4001" s="13" t="n"/>
      <c r="P4001" s="14" t="n"/>
      <c r="Q4001" s="15">
        <f>IF(N4001="Sí",0,H4001)</f>
        <v/>
      </c>
      <c r="R4001" s="14">
        <f>F4001-TODAY()</f>
        <v/>
      </c>
      <c r="S4001" s="14">
        <f>IF(N4001="Sí","🟢 Pagado",IF(R4001&lt;0,"🔴 Vencido",IF(R4001&lt;=7,"🟡 Por vencer","")))</f>
        <v/>
      </c>
      <c r="T4001" s="88" t="n"/>
      <c r="U4001" s="89" t="n"/>
      <c r="V4001" s="89" t="n"/>
      <c r="W4001" s="89" t="n"/>
      <c r="X4001" s="87" t="n"/>
    </row>
    <row r="4002">
      <c r="A4002" s="13" t="n"/>
      <c r="B4002" s="14" t="n"/>
      <c r="C4002" s="14" t="n"/>
      <c r="D4002" s="14" t="n"/>
      <c r="E4002" s="13" t="n"/>
      <c r="F4002" s="13" t="n"/>
      <c r="G4002" s="14" t="n"/>
      <c r="H4002" s="15" t="n"/>
      <c r="I4002" s="15" t="n"/>
      <c r="J4002" s="40" t="n"/>
      <c r="K4002" s="15" t="n"/>
      <c r="L4002" s="15" t="n"/>
      <c r="M4002" s="15" t="n"/>
      <c r="N4002" s="14" t="n"/>
      <c r="O4002" s="13" t="n"/>
      <c r="P4002" s="14" t="n"/>
      <c r="Q4002" s="15">
        <f>IF(N4002="Sí",0,H4002)</f>
        <v/>
      </c>
      <c r="R4002" s="14">
        <f>F4002-TODAY()</f>
        <v/>
      </c>
      <c r="S4002" s="14">
        <f>IF(N4002="Sí","🟢 Pagado",IF(R4002&lt;0,"🔴 Vencido",IF(R4002&lt;=7,"🟡 Por vencer","")))</f>
        <v/>
      </c>
      <c r="T4002" s="88" t="n"/>
      <c r="U4002" s="89" t="n"/>
      <c r="V4002" s="89" t="n"/>
      <c r="W4002" s="89" t="n"/>
      <c r="X4002" s="87" t="n"/>
    </row>
    <row r="4003">
      <c r="A4003" s="13" t="n"/>
      <c r="B4003" s="14" t="n"/>
      <c r="C4003" s="14" t="n"/>
      <c r="D4003" s="14" t="n"/>
      <c r="E4003" s="13" t="n"/>
      <c r="F4003" s="13" t="n"/>
      <c r="G4003" s="14" t="n"/>
      <c r="H4003" s="15" t="n"/>
      <c r="I4003" s="15" t="n"/>
      <c r="J4003" s="40" t="n"/>
      <c r="K4003" s="15" t="n"/>
      <c r="L4003" s="15" t="n"/>
      <c r="M4003" s="15" t="n"/>
      <c r="N4003" s="14" t="n"/>
      <c r="O4003" s="13" t="n"/>
      <c r="P4003" s="14" t="n"/>
      <c r="Q4003" s="15">
        <f>IF(N4003="Sí",0,H4003)</f>
        <v/>
      </c>
      <c r="R4003" s="14">
        <f>F4003-TODAY()</f>
        <v/>
      </c>
      <c r="S4003" s="14">
        <f>IF(N4003="Sí","🟢 Pagado",IF(R4003&lt;0,"🔴 Vencido",IF(R4003&lt;=7,"🟡 Por vencer","")))</f>
        <v/>
      </c>
      <c r="T4003" s="88" t="n"/>
      <c r="U4003" s="89" t="n"/>
      <c r="V4003" s="89" t="n"/>
      <c r="W4003" s="89" t="n"/>
      <c r="X4003" s="87" t="n"/>
    </row>
    <row r="4004">
      <c r="A4004" s="13" t="n"/>
      <c r="B4004" s="14" t="n"/>
      <c r="C4004" s="14" t="n"/>
      <c r="D4004" s="14" t="n"/>
      <c r="E4004" s="13" t="n"/>
      <c r="F4004" s="13" t="n"/>
      <c r="G4004" s="14" t="n"/>
      <c r="H4004" s="15" t="n"/>
      <c r="I4004" s="15" t="n"/>
      <c r="J4004" s="40" t="n"/>
      <c r="K4004" s="15" t="n"/>
      <c r="L4004" s="15" t="n"/>
      <c r="M4004" s="15" t="n"/>
      <c r="N4004" s="14" t="n"/>
      <c r="O4004" s="13" t="n"/>
      <c r="P4004" s="14" t="n"/>
      <c r="Q4004" s="15">
        <f>IF(N4004="Sí",0,H4004)</f>
        <v/>
      </c>
      <c r="R4004" s="14">
        <f>F4004-TODAY()</f>
        <v/>
      </c>
      <c r="S4004" s="14">
        <f>IF(N4004="Sí","🟢 Pagado",IF(R4004&lt;0,"🔴 Vencido",IF(R4004&lt;=7,"🟡 Por vencer","")))</f>
        <v/>
      </c>
      <c r="T4004" s="88" t="n"/>
      <c r="U4004" s="89" t="n"/>
      <c r="V4004" s="89" t="n"/>
      <c r="W4004" s="89" t="n"/>
      <c r="X4004" s="87" t="n"/>
    </row>
    <row r="4005">
      <c r="A4005" s="13" t="n"/>
      <c r="B4005" s="14" t="n"/>
      <c r="C4005" s="14" t="n"/>
      <c r="D4005" s="14" t="n"/>
      <c r="E4005" s="13" t="n"/>
      <c r="F4005" s="13" t="n"/>
      <c r="G4005" s="14" t="n"/>
      <c r="H4005" s="15" t="n"/>
      <c r="I4005" s="15" t="n"/>
      <c r="J4005" s="40" t="n"/>
      <c r="K4005" s="15" t="n"/>
      <c r="L4005" s="15" t="n"/>
      <c r="M4005" s="15" t="n"/>
      <c r="N4005" s="14" t="n"/>
      <c r="O4005" s="13" t="n"/>
      <c r="P4005" s="14" t="n"/>
      <c r="Q4005" s="15">
        <f>IF(N4005="Sí",0,H4005)</f>
        <v/>
      </c>
      <c r="R4005" s="14">
        <f>F4005-TODAY()</f>
        <v/>
      </c>
      <c r="S4005" s="14">
        <f>IF(N4005="Sí","🟢 Pagado",IF(R4005&lt;0,"🔴 Vencido",IF(R4005&lt;=7,"🟡 Por vencer","")))</f>
        <v/>
      </c>
      <c r="T4005" s="88" t="n"/>
      <c r="U4005" s="89" t="n"/>
      <c r="V4005" s="89" t="n"/>
      <c r="W4005" s="89" t="n"/>
      <c r="X4005" s="87" t="n"/>
    </row>
    <row r="4006">
      <c r="A4006" s="13" t="n"/>
      <c r="B4006" s="14" t="n"/>
      <c r="C4006" s="14" t="n"/>
      <c r="D4006" s="14" t="n"/>
      <c r="E4006" s="13" t="n"/>
      <c r="F4006" s="13" t="n"/>
      <c r="G4006" s="14" t="n"/>
      <c r="H4006" s="15" t="n"/>
      <c r="I4006" s="15" t="n"/>
      <c r="J4006" s="40" t="n"/>
      <c r="K4006" s="15" t="n"/>
      <c r="L4006" s="15" t="n"/>
      <c r="M4006" s="15" t="n"/>
      <c r="N4006" s="14" t="n"/>
      <c r="O4006" s="13" t="n"/>
      <c r="P4006" s="14" t="n"/>
      <c r="Q4006" s="15">
        <f>IF(N4006="Sí",0,H4006)</f>
        <v/>
      </c>
      <c r="R4006" s="14">
        <f>F4006-TODAY()</f>
        <v/>
      </c>
      <c r="S4006" s="14">
        <f>IF(N4006="Sí","🟢 Pagado",IF(R4006&lt;0,"🔴 Vencido",IF(R4006&lt;=7,"🟡 Por vencer","")))</f>
        <v/>
      </c>
      <c r="T4006" s="88" t="n"/>
      <c r="U4006" s="89" t="n"/>
      <c r="V4006" s="89" t="n"/>
      <c r="W4006" s="89" t="n"/>
      <c r="X4006" s="87" t="n"/>
    </row>
    <row r="4007">
      <c r="A4007" s="13" t="n"/>
      <c r="B4007" s="14" t="n"/>
      <c r="C4007" s="14" t="n"/>
      <c r="D4007" s="14" t="n"/>
      <c r="E4007" s="13" t="n"/>
      <c r="F4007" s="13" t="n"/>
      <c r="G4007" s="14" t="n"/>
      <c r="H4007" s="15" t="n"/>
      <c r="I4007" s="15" t="n"/>
      <c r="J4007" s="40" t="n"/>
      <c r="K4007" s="15" t="n"/>
      <c r="L4007" s="15" t="n"/>
      <c r="M4007" s="15" t="n"/>
      <c r="N4007" s="14" t="n"/>
      <c r="O4007" s="13" t="n"/>
      <c r="P4007" s="14" t="n"/>
      <c r="Q4007" s="15">
        <f>IF(N4007="Sí",0,H4007)</f>
        <v/>
      </c>
      <c r="R4007" s="14">
        <f>F4007-TODAY()</f>
        <v/>
      </c>
      <c r="S4007" s="14">
        <f>IF(N4007="Sí","🟢 Pagado",IF(R4007&lt;0,"🔴 Vencido",IF(R4007&lt;=7,"🟡 Por vencer","")))</f>
        <v/>
      </c>
      <c r="T4007" s="88" t="n"/>
      <c r="U4007" s="89" t="n"/>
      <c r="V4007" s="89" t="n"/>
      <c r="W4007" s="89" t="n"/>
      <c r="X4007" s="87" t="n"/>
    </row>
    <row r="4008">
      <c r="A4008" s="13" t="n"/>
      <c r="B4008" s="14" t="n"/>
      <c r="C4008" s="14" t="n"/>
      <c r="D4008" s="14" t="n"/>
      <c r="E4008" s="13" t="n"/>
      <c r="F4008" s="13" t="n"/>
      <c r="G4008" s="14" t="n"/>
      <c r="H4008" s="15" t="n"/>
      <c r="I4008" s="15" t="n"/>
      <c r="J4008" s="40" t="n"/>
      <c r="K4008" s="15" t="n"/>
      <c r="L4008" s="15" t="n"/>
      <c r="M4008" s="15" t="n"/>
      <c r="N4008" s="14" t="n"/>
      <c r="O4008" s="13" t="n"/>
      <c r="P4008" s="14" t="n"/>
      <c r="Q4008" s="15">
        <f>IF(N4008="Sí",0,H4008)</f>
        <v/>
      </c>
      <c r="R4008" s="14">
        <f>F4008-TODAY()</f>
        <v/>
      </c>
      <c r="S4008" s="14">
        <f>IF(N4008="Sí","🟢 Pagado",IF(R4008&lt;0,"🔴 Vencido",IF(R4008&lt;=7,"🟡 Por vencer","")))</f>
        <v/>
      </c>
      <c r="T4008" s="88" t="n"/>
      <c r="U4008" s="89" t="n"/>
      <c r="V4008" s="89" t="n"/>
      <c r="W4008" s="89" t="n"/>
      <c r="X4008" s="87" t="n"/>
    </row>
    <row r="4009">
      <c r="A4009" s="13" t="n"/>
      <c r="B4009" s="14" t="n"/>
      <c r="C4009" s="14" t="n"/>
      <c r="D4009" s="14" t="n"/>
      <c r="E4009" s="13" t="n"/>
      <c r="F4009" s="13" t="n"/>
      <c r="G4009" s="14" t="n"/>
      <c r="H4009" s="15" t="n"/>
      <c r="I4009" s="15" t="n"/>
      <c r="J4009" s="40" t="n"/>
      <c r="K4009" s="15" t="n"/>
      <c r="L4009" s="15" t="n"/>
      <c r="M4009" s="15" t="n"/>
      <c r="N4009" s="14" t="n"/>
      <c r="O4009" s="13" t="n"/>
      <c r="P4009" s="14" t="n"/>
      <c r="Q4009" s="15">
        <f>IF(N4009="Sí",0,H4009)</f>
        <v/>
      </c>
      <c r="R4009" s="14">
        <f>F4009-TODAY()</f>
        <v/>
      </c>
      <c r="S4009" s="14">
        <f>IF(N4009="Sí","🟢 Pagado",IF(R4009&lt;0,"🔴 Vencido",IF(R4009&lt;=7,"🟡 Por vencer","")))</f>
        <v/>
      </c>
      <c r="T4009" s="88" t="n"/>
      <c r="U4009" s="89" t="n"/>
      <c r="V4009" s="89" t="n"/>
      <c r="W4009" s="89" t="n"/>
      <c r="X4009" s="87" t="n"/>
    </row>
    <row r="4010">
      <c r="A4010" s="13" t="n"/>
      <c r="B4010" s="14" t="n"/>
      <c r="C4010" s="14" t="n"/>
      <c r="D4010" s="14" t="n"/>
      <c r="E4010" s="13" t="n"/>
      <c r="F4010" s="13" t="n"/>
      <c r="G4010" s="14" t="n"/>
      <c r="H4010" s="15" t="n"/>
      <c r="I4010" s="15" t="n"/>
      <c r="J4010" s="40" t="n"/>
      <c r="K4010" s="15" t="n"/>
      <c r="L4010" s="15" t="n"/>
      <c r="M4010" s="15" t="n"/>
      <c r="N4010" s="14" t="n"/>
      <c r="O4010" s="13" t="n"/>
      <c r="P4010" s="14" t="n"/>
      <c r="Q4010" s="15">
        <f>IF(N4010="Sí",0,H4010)</f>
        <v/>
      </c>
      <c r="R4010" s="14">
        <f>F4010-TODAY()</f>
        <v/>
      </c>
      <c r="S4010" s="14">
        <f>IF(N4010="Sí","🟢 Pagado",IF(R4010&lt;0,"🔴 Vencido",IF(R4010&lt;=7,"🟡 Por vencer","")))</f>
        <v/>
      </c>
      <c r="T4010" s="88" t="n"/>
      <c r="U4010" s="89" t="n"/>
      <c r="V4010" s="89" t="n"/>
      <c r="W4010" s="89" t="n"/>
      <c r="X4010" s="87" t="n"/>
    </row>
    <row r="4011">
      <c r="A4011" s="13" t="n"/>
      <c r="B4011" s="14" t="n"/>
      <c r="C4011" s="14" t="n"/>
      <c r="D4011" s="14" t="n"/>
      <c r="E4011" s="13" t="n"/>
      <c r="F4011" s="13" t="n"/>
      <c r="G4011" s="14" t="n"/>
      <c r="H4011" s="15" t="n"/>
      <c r="I4011" s="15" t="n"/>
      <c r="J4011" s="40" t="n"/>
      <c r="K4011" s="15" t="n"/>
      <c r="L4011" s="15" t="n"/>
      <c r="M4011" s="15" t="n"/>
      <c r="N4011" s="14" t="n"/>
      <c r="O4011" s="13" t="n"/>
      <c r="P4011" s="14" t="n"/>
      <c r="Q4011" s="15">
        <f>IF(N4011="Sí",0,H4011)</f>
        <v/>
      </c>
      <c r="R4011" s="14">
        <f>F4011-TODAY()</f>
        <v/>
      </c>
      <c r="S4011" s="14">
        <f>IF(N4011="Sí","🟢 Pagado",IF(R4011&lt;0,"🔴 Vencido",IF(R4011&lt;=7,"🟡 Por vencer","")))</f>
        <v/>
      </c>
      <c r="T4011" s="88" t="n"/>
      <c r="U4011" s="89" t="n"/>
      <c r="V4011" s="89" t="n"/>
      <c r="W4011" s="89" t="n"/>
      <c r="X4011" s="87" t="n"/>
    </row>
    <row r="4012">
      <c r="A4012" s="13" t="n"/>
      <c r="B4012" s="14" t="n"/>
      <c r="C4012" s="14" t="n"/>
      <c r="D4012" s="14" t="n"/>
      <c r="E4012" s="13" t="n"/>
      <c r="F4012" s="13" t="n"/>
      <c r="G4012" s="14" t="n"/>
      <c r="H4012" s="15" t="n"/>
      <c r="I4012" s="15" t="n"/>
      <c r="J4012" s="40" t="n"/>
      <c r="K4012" s="15" t="n"/>
      <c r="L4012" s="15" t="n"/>
      <c r="M4012" s="15" t="n"/>
      <c r="N4012" s="14" t="n"/>
      <c r="O4012" s="13" t="n"/>
      <c r="P4012" s="14" t="n"/>
      <c r="Q4012" s="15">
        <f>IF(N4012="Sí",0,H4012)</f>
        <v/>
      </c>
      <c r="R4012" s="14">
        <f>F4012-TODAY()</f>
        <v/>
      </c>
      <c r="S4012" s="14">
        <f>IF(N4012="Sí","🟢 Pagado",IF(R4012&lt;0,"🔴 Vencido",IF(R4012&lt;=7,"🟡 Por vencer","")))</f>
        <v/>
      </c>
      <c r="T4012" s="88" t="n"/>
      <c r="U4012" s="89" t="n"/>
      <c r="V4012" s="89" t="n"/>
      <c r="W4012" s="89" t="n"/>
      <c r="X4012" s="87" t="n"/>
    </row>
    <row r="4013">
      <c r="A4013" s="13" t="n"/>
      <c r="B4013" s="14" t="n"/>
      <c r="C4013" s="14" t="n"/>
      <c r="D4013" s="14" t="n"/>
      <c r="E4013" s="13" t="n"/>
      <c r="F4013" s="13" t="n"/>
      <c r="G4013" s="14" t="n"/>
      <c r="H4013" s="15" t="n"/>
      <c r="I4013" s="15" t="n"/>
      <c r="J4013" s="40" t="n"/>
      <c r="K4013" s="15" t="n"/>
      <c r="L4013" s="15" t="n"/>
      <c r="M4013" s="15" t="n"/>
      <c r="N4013" s="14" t="n"/>
      <c r="O4013" s="13" t="n"/>
      <c r="P4013" s="14" t="n"/>
      <c r="Q4013" s="15">
        <f>IF(N4013="Sí",0,H4013)</f>
        <v/>
      </c>
      <c r="R4013" s="14">
        <f>F4013-TODAY()</f>
        <v/>
      </c>
      <c r="S4013" s="14">
        <f>IF(N4013="Sí","🟢 Pagado",IF(R4013&lt;0,"🔴 Vencido",IF(R4013&lt;=7,"🟡 Por vencer","")))</f>
        <v/>
      </c>
      <c r="T4013" s="88" t="n"/>
      <c r="U4013" s="89" t="n"/>
      <c r="V4013" s="89" t="n"/>
      <c r="W4013" s="89" t="n"/>
      <c r="X4013" s="87" t="n"/>
    </row>
    <row r="4014">
      <c r="A4014" s="13" t="n"/>
      <c r="B4014" s="14" t="n"/>
      <c r="C4014" s="14" t="n"/>
      <c r="D4014" s="14" t="n"/>
      <c r="E4014" s="13" t="n"/>
      <c r="F4014" s="13" t="n"/>
      <c r="G4014" s="14" t="n"/>
      <c r="H4014" s="15" t="n"/>
      <c r="I4014" s="15" t="n"/>
      <c r="J4014" s="40" t="n"/>
      <c r="K4014" s="15" t="n"/>
      <c r="L4014" s="15" t="n"/>
      <c r="M4014" s="15" t="n"/>
      <c r="N4014" s="14" t="n"/>
      <c r="O4014" s="13" t="n"/>
      <c r="P4014" s="14" t="n"/>
      <c r="Q4014" s="15">
        <f>IF(N4014="Sí",0,H4014)</f>
        <v/>
      </c>
      <c r="R4014" s="14">
        <f>F4014-TODAY()</f>
        <v/>
      </c>
      <c r="S4014" s="14">
        <f>IF(N4014="Sí","🟢 Pagado",IF(R4014&lt;0,"🔴 Vencido",IF(R4014&lt;=7,"🟡 Por vencer","")))</f>
        <v/>
      </c>
      <c r="T4014" s="88" t="n"/>
      <c r="U4014" s="89" t="n"/>
      <c r="V4014" s="89" t="n"/>
      <c r="W4014" s="89" t="n"/>
      <c r="X4014" s="87" t="n"/>
    </row>
    <row r="4015">
      <c r="A4015" s="13" t="n"/>
      <c r="B4015" s="14" t="n"/>
      <c r="C4015" s="14" t="n"/>
      <c r="D4015" s="14" t="n"/>
      <c r="E4015" s="13" t="n"/>
      <c r="F4015" s="13" t="n"/>
      <c r="G4015" s="14" t="n"/>
      <c r="H4015" s="15" t="n"/>
      <c r="I4015" s="15" t="n"/>
      <c r="J4015" s="40" t="n"/>
      <c r="K4015" s="15" t="n"/>
      <c r="L4015" s="15" t="n"/>
      <c r="M4015" s="15" t="n"/>
      <c r="N4015" s="14" t="n"/>
      <c r="O4015" s="13" t="n"/>
      <c r="P4015" s="14" t="n"/>
      <c r="Q4015" s="15">
        <f>IF(N4015="Sí",0,H4015)</f>
        <v/>
      </c>
      <c r="R4015" s="14">
        <f>F4015-TODAY()</f>
        <v/>
      </c>
      <c r="S4015" s="14">
        <f>IF(N4015="Sí","🟢 Pagado",IF(R4015&lt;0,"🔴 Vencido",IF(R4015&lt;=7,"🟡 Por vencer","")))</f>
        <v/>
      </c>
      <c r="T4015" s="88" t="n"/>
      <c r="U4015" s="89" t="n"/>
      <c r="V4015" s="89" t="n"/>
      <c r="W4015" s="89" t="n"/>
      <c r="X4015" s="87" t="n"/>
    </row>
    <row r="4016">
      <c r="A4016" s="13" t="n"/>
      <c r="B4016" s="14" t="n"/>
      <c r="C4016" s="14" t="n"/>
      <c r="D4016" s="14" t="n"/>
      <c r="E4016" s="13" t="n"/>
      <c r="F4016" s="13" t="n"/>
      <c r="G4016" s="14" t="n"/>
      <c r="H4016" s="15" t="n"/>
      <c r="I4016" s="15" t="n"/>
      <c r="J4016" s="40" t="n"/>
      <c r="K4016" s="15" t="n"/>
      <c r="L4016" s="15" t="n"/>
      <c r="M4016" s="15" t="n"/>
      <c r="N4016" s="14" t="n"/>
      <c r="O4016" s="13" t="n"/>
      <c r="P4016" s="14" t="n"/>
      <c r="Q4016" s="15">
        <f>IF(N4016="Sí",0,H4016)</f>
        <v/>
      </c>
      <c r="R4016" s="14">
        <f>F4016-TODAY()</f>
        <v/>
      </c>
      <c r="S4016" s="14">
        <f>IF(N4016="Sí","🟢 Pagado",IF(R4016&lt;0,"🔴 Vencido",IF(R4016&lt;=7,"🟡 Por vencer","")))</f>
        <v/>
      </c>
      <c r="T4016" s="88" t="n"/>
      <c r="U4016" s="89" t="n"/>
      <c r="V4016" s="89" t="n"/>
      <c r="W4016" s="89" t="n"/>
      <c r="X4016" s="87" t="n"/>
    </row>
    <row r="4017">
      <c r="A4017" s="13" t="n"/>
      <c r="B4017" s="14" t="n"/>
      <c r="C4017" s="14" t="n"/>
      <c r="D4017" s="14" t="n"/>
      <c r="E4017" s="13" t="n"/>
      <c r="F4017" s="13" t="n"/>
      <c r="G4017" s="14" t="n"/>
      <c r="H4017" s="15" t="n"/>
      <c r="I4017" s="15" t="n"/>
      <c r="J4017" s="40" t="n"/>
      <c r="K4017" s="15" t="n"/>
      <c r="L4017" s="15" t="n"/>
      <c r="M4017" s="15" t="n"/>
      <c r="N4017" s="14" t="n"/>
      <c r="O4017" s="13" t="n"/>
      <c r="P4017" s="14" t="n"/>
      <c r="Q4017" s="15">
        <f>IF(N4017="Sí",0,H4017)</f>
        <v/>
      </c>
      <c r="R4017" s="14">
        <f>F4017-TODAY()</f>
        <v/>
      </c>
      <c r="S4017" s="14">
        <f>IF(N4017="Sí","🟢 Pagado",IF(R4017&lt;0,"🔴 Vencido",IF(R4017&lt;=7,"🟡 Por vencer","")))</f>
        <v/>
      </c>
      <c r="T4017" s="88" t="n"/>
      <c r="U4017" s="89" t="n"/>
      <c r="V4017" s="89" t="n"/>
      <c r="W4017" s="89" t="n"/>
      <c r="X4017" s="87" t="n"/>
    </row>
    <row r="4018">
      <c r="A4018" s="13" t="n"/>
      <c r="B4018" s="14" t="n"/>
      <c r="C4018" s="14" t="n"/>
      <c r="D4018" s="14" t="n"/>
      <c r="E4018" s="13" t="n"/>
      <c r="F4018" s="13" t="n"/>
      <c r="G4018" s="14" t="n"/>
      <c r="H4018" s="15" t="n"/>
      <c r="I4018" s="15" t="n"/>
      <c r="J4018" s="40" t="n"/>
      <c r="K4018" s="15" t="n"/>
      <c r="L4018" s="15" t="n"/>
      <c r="M4018" s="15" t="n"/>
      <c r="N4018" s="14" t="n"/>
      <c r="O4018" s="13" t="n"/>
      <c r="P4018" s="14" t="n"/>
      <c r="Q4018" s="15">
        <f>IF(N4018="Sí",0,H4018)</f>
        <v/>
      </c>
      <c r="R4018" s="14">
        <f>F4018-TODAY()</f>
        <v/>
      </c>
      <c r="S4018" s="14">
        <f>IF(N4018="Sí","🟢 Pagado",IF(R4018&lt;0,"🔴 Vencido",IF(R4018&lt;=7,"🟡 Por vencer","")))</f>
        <v/>
      </c>
      <c r="T4018" s="88" t="n"/>
      <c r="U4018" s="89" t="n"/>
      <c r="V4018" s="89" t="n"/>
      <c r="W4018" s="89" t="n"/>
      <c r="X4018" s="87" t="n"/>
    </row>
    <row r="4019">
      <c r="A4019" s="13" t="n"/>
      <c r="B4019" s="14" t="n"/>
      <c r="C4019" s="14" t="n"/>
      <c r="D4019" s="14" t="n"/>
      <c r="E4019" s="13" t="n"/>
      <c r="F4019" s="13" t="n"/>
      <c r="G4019" s="14" t="n"/>
      <c r="H4019" s="15" t="n"/>
      <c r="I4019" s="15" t="n"/>
      <c r="J4019" s="40" t="n"/>
      <c r="K4019" s="15" t="n"/>
      <c r="L4019" s="15" t="n"/>
      <c r="M4019" s="15" t="n"/>
      <c r="N4019" s="14" t="n"/>
      <c r="O4019" s="13" t="n"/>
      <c r="P4019" s="14" t="n"/>
      <c r="Q4019" s="15">
        <f>IF(N4019="Sí",0,H4019)</f>
        <v/>
      </c>
      <c r="R4019" s="14">
        <f>F4019-TODAY()</f>
        <v/>
      </c>
      <c r="S4019" s="14">
        <f>IF(N4019="Sí","🟢 Pagado",IF(R4019&lt;0,"🔴 Vencido",IF(R4019&lt;=7,"🟡 Por vencer","")))</f>
        <v/>
      </c>
      <c r="T4019" s="88" t="n"/>
      <c r="U4019" s="89" t="n"/>
      <c r="V4019" s="89" t="n"/>
      <c r="W4019" s="89" t="n"/>
      <c r="X4019" s="87" t="n"/>
    </row>
    <row r="4020">
      <c r="A4020" s="13" t="n"/>
      <c r="B4020" s="14" t="n"/>
      <c r="C4020" s="14" t="n"/>
      <c r="D4020" s="14" t="n"/>
      <c r="E4020" s="13" t="n"/>
      <c r="F4020" s="13" t="n"/>
      <c r="G4020" s="14" t="n"/>
      <c r="H4020" s="15" t="n"/>
      <c r="I4020" s="15" t="n"/>
      <c r="J4020" s="40" t="n"/>
      <c r="K4020" s="15" t="n"/>
      <c r="L4020" s="15" t="n"/>
      <c r="M4020" s="15" t="n"/>
      <c r="N4020" s="14" t="n"/>
      <c r="O4020" s="13" t="n"/>
      <c r="P4020" s="14" t="n"/>
      <c r="Q4020" s="15">
        <f>IF(N4020="Sí",0,H4020)</f>
        <v/>
      </c>
      <c r="R4020" s="14">
        <f>F4020-TODAY()</f>
        <v/>
      </c>
      <c r="S4020" s="14">
        <f>IF(N4020="Sí","🟢 Pagado",IF(R4020&lt;0,"🔴 Vencido",IF(R4020&lt;=7,"🟡 Por vencer","")))</f>
        <v/>
      </c>
      <c r="T4020" s="88" t="n"/>
      <c r="U4020" s="89" t="n"/>
      <c r="V4020" s="89" t="n"/>
      <c r="W4020" s="89" t="n"/>
      <c r="X4020" s="87" t="n"/>
    </row>
    <row r="4021">
      <c r="A4021" s="13" t="n"/>
      <c r="B4021" s="14" t="n"/>
      <c r="C4021" s="14" t="n"/>
      <c r="D4021" s="14" t="n"/>
      <c r="E4021" s="13" t="n"/>
      <c r="F4021" s="13" t="n"/>
      <c r="G4021" s="14" t="n"/>
      <c r="H4021" s="15" t="n"/>
      <c r="I4021" s="15" t="n"/>
      <c r="J4021" s="40" t="n"/>
      <c r="K4021" s="15" t="n"/>
      <c r="L4021" s="15" t="n"/>
      <c r="M4021" s="15" t="n"/>
      <c r="N4021" s="14" t="n"/>
      <c r="O4021" s="13" t="n"/>
      <c r="P4021" s="14" t="n"/>
      <c r="Q4021" s="15">
        <f>IF(N4021="Sí",0,H4021)</f>
        <v/>
      </c>
      <c r="R4021" s="14">
        <f>F4021-TODAY()</f>
        <v/>
      </c>
      <c r="S4021" s="14">
        <f>IF(N4021="Sí","🟢 Pagado",IF(R4021&lt;0,"🔴 Vencido",IF(R4021&lt;=7,"🟡 Por vencer","")))</f>
        <v/>
      </c>
      <c r="T4021" s="88" t="n"/>
      <c r="U4021" s="89" t="n"/>
      <c r="V4021" s="89" t="n"/>
      <c r="W4021" s="89" t="n"/>
      <c r="X4021" s="87" t="n"/>
    </row>
    <row r="4022">
      <c r="A4022" s="13" t="n"/>
      <c r="B4022" s="14" t="n"/>
      <c r="C4022" s="14" t="n"/>
      <c r="D4022" s="14" t="n"/>
      <c r="E4022" s="13" t="n"/>
      <c r="F4022" s="13" t="n"/>
      <c r="G4022" s="14" t="n"/>
      <c r="H4022" s="15" t="n"/>
      <c r="I4022" s="15" t="n"/>
      <c r="J4022" s="40" t="n"/>
      <c r="K4022" s="15" t="n"/>
      <c r="L4022" s="15" t="n"/>
      <c r="M4022" s="15" t="n"/>
      <c r="N4022" s="14" t="n"/>
      <c r="O4022" s="13" t="n"/>
      <c r="P4022" s="14" t="n"/>
      <c r="Q4022" s="15">
        <f>IF(N4022="Sí",0,H4022)</f>
        <v/>
      </c>
      <c r="R4022" s="14">
        <f>F4022-TODAY()</f>
        <v/>
      </c>
      <c r="S4022" s="14">
        <f>IF(N4022="Sí","🟢 Pagado",IF(R4022&lt;0,"🔴 Vencido",IF(R4022&lt;=7,"🟡 Por vencer","")))</f>
        <v/>
      </c>
      <c r="T4022" s="88" t="n"/>
      <c r="U4022" s="89" t="n"/>
      <c r="V4022" s="89" t="n"/>
      <c r="W4022" s="89" t="n"/>
      <c r="X4022" s="87" t="n"/>
    </row>
    <row r="4023">
      <c r="A4023" s="13" t="n"/>
      <c r="B4023" s="14" t="n"/>
      <c r="C4023" s="14" t="n"/>
      <c r="D4023" s="14" t="n"/>
      <c r="E4023" s="13" t="n"/>
      <c r="F4023" s="13" t="n"/>
      <c r="G4023" s="14" t="n"/>
      <c r="H4023" s="15" t="n"/>
      <c r="I4023" s="15" t="n"/>
      <c r="J4023" s="40" t="n"/>
      <c r="K4023" s="15" t="n"/>
      <c r="L4023" s="15" t="n"/>
      <c r="M4023" s="15" t="n"/>
      <c r="N4023" s="14" t="n"/>
      <c r="O4023" s="13" t="n"/>
      <c r="P4023" s="14" t="n"/>
      <c r="Q4023" s="15">
        <f>IF(N4023="Sí",0,H4023)</f>
        <v/>
      </c>
      <c r="R4023" s="14">
        <f>F4023-TODAY()</f>
        <v/>
      </c>
      <c r="S4023" s="14">
        <f>IF(N4023="Sí","🟢 Pagado",IF(R4023&lt;0,"🔴 Vencido",IF(R4023&lt;=7,"🟡 Por vencer","")))</f>
        <v/>
      </c>
      <c r="T4023" s="88" t="n"/>
      <c r="U4023" s="89" t="n"/>
      <c r="V4023" s="89" t="n"/>
      <c r="W4023" s="89" t="n"/>
      <c r="X4023" s="87" t="n"/>
    </row>
    <row r="4024">
      <c r="A4024" s="13" t="n"/>
      <c r="B4024" s="14" t="n"/>
      <c r="C4024" s="14" t="n"/>
      <c r="D4024" s="14" t="n"/>
      <c r="E4024" s="13" t="n"/>
      <c r="F4024" s="13" t="n"/>
      <c r="G4024" s="14" t="n"/>
      <c r="H4024" s="15" t="n"/>
      <c r="I4024" s="15" t="n"/>
      <c r="J4024" s="40" t="n"/>
      <c r="K4024" s="15" t="n"/>
      <c r="L4024" s="15" t="n"/>
      <c r="M4024" s="15" t="n"/>
      <c r="N4024" s="14" t="n"/>
      <c r="O4024" s="13" t="n"/>
      <c r="P4024" s="14" t="n"/>
      <c r="Q4024" s="15">
        <f>IF(N4024="Sí",0,H4024)</f>
        <v/>
      </c>
      <c r="R4024" s="14">
        <f>F4024-TODAY()</f>
        <v/>
      </c>
      <c r="S4024" s="14">
        <f>IF(N4024="Sí","🟢 Pagado",IF(R4024&lt;0,"🔴 Vencido",IF(R4024&lt;=7,"🟡 Por vencer","")))</f>
        <v/>
      </c>
      <c r="T4024" s="88" t="n"/>
      <c r="U4024" s="89" t="n"/>
      <c r="V4024" s="89" t="n"/>
      <c r="W4024" s="89" t="n"/>
      <c r="X4024" s="87" t="n"/>
    </row>
    <row r="4025">
      <c r="A4025" s="13" t="n"/>
      <c r="B4025" s="14" t="n"/>
      <c r="C4025" s="14" t="n"/>
      <c r="D4025" s="14" t="n"/>
      <c r="E4025" s="13" t="n"/>
      <c r="F4025" s="13" t="n"/>
      <c r="G4025" s="14" t="n"/>
      <c r="H4025" s="15" t="n"/>
      <c r="I4025" s="15" t="n"/>
      <c r="J4025" s="40" t="n"/>
      <c r="K4025" s="15" t="n"/>
      <c r="L4025" s="15" t="n"/>
      <c r="M4025" s="15" t="n"/>
      <c r="N4025" s="14" t="n"/>
      <c r="O4025" s="13" t="n"/>
      <c r="P4025" s="14" t="n"/>
      <c r="Q4025" s="15">
        <f>IF(N4025="Sí",0,H4025)</f>
        <v/>
      </c>
      <c r="R4025" s="14">
        <f>F4025-TODAY()</f>
        <v/>
      </c>
      <c r="S4025" s="14">
        <f>IF(N4025="Sí","🟢 Pagado",IF(R4025&lt;0,"🔴 Vencido",IF(R4025&lt;=7,"🟡 Por vencer","")))</f>
        <v/>
      </c>
      <c r="T4025" s="88" t="n"/>
      <c r="U4025" s="89" t="n"/>
      <c r="V4025" s="89" t="n"/>
      <c r="W4025" s="89" t="n"/>
      <c r="X4025" s="87" t="n"/>
    </row>
    <row r="4026">
      <c r="A4026" s="13" t="n"/>
      <c r="B4026" s="14" t="n"/>
      <c r="C4026" s="14" t="n"/>
      <c r="D4026" s="14" t="n"/>
      <c r="E4026" s="13" t="n"/>
      <c r="F4026" s="13" t="n"/>
      <c r="G4026" s="14" t="n"/>
      <c r="H4026" s="15" t="n"/>
      <c r="I4026" s="15" t="n"/>
      <c r="J4026" s="40" t="n"/>
      <c r="K4026" s="15" t="n"/>
      <c r="L4026" s="15" t="n"/>
      <c r="M4026" s="15" t="n"/>
      <c r="N4026" s="14" t="n"/>
      <c r="O4026" s="13" t="n"/>
      <c r="P4026" s="14" t="n"/>
      <c r="Q4026" s="15">
        <f>IF(N4026="Sí",0,H4026)</f>
        <v/>
      </c>
      <c r="R4026" s="14">
        <f>F4026-TODAY()</f>
        <v/>
      </c>
      <c r="S4026" s="14">
        <f>IF(N4026="Sí","🟢 Pagado",IF(R4026&lt;0,"🔴 Vencido",IF(R4026&lt;=7,"🟡 Por vencer","")))</f>
        <v/>
      </c>
      <c r="T4026" s="88" t="n"/>
      <c r="U4026" s="89" t="n"/>
      <c r="V4026" s="89" t="n"/>
      <c r="W4026" s="89" t="n"/>
      <c r="X4026" s="87" t="n"/>
    </row>
    <row r="4027">
      <c r="A4027" s="13" t="n"/>
      <c r="B4027" s="14" t="n"/>
      <c r="C4027" s="14" t="n"/>
      <c r="D4027" s="14" t="n"/>
      <c r="E4027" s="13" t="n"/>
      <c r="F4027" s="13" t="n"/>
      <c r="G4027" s="14" t="n"/>
      <c r="H4027" s="15" t="n"/>
      <c r="I4027" s="15" t="n"/>
      <c r="J4027" s="40" t="n"/>
      <c r="K4027" s="15" t="n"/>
      <c r="L4027" s="15" t="n"/>
      <c r="M4027" s="15" t="n"/>
      <c r="N4027" s="14" t="n"/>
      <c r="O4027" s="13" t="n"/>
      <c r="P4027" s="14" t="n"/>
      <c r="Q4027" s="15">
        <f>IF(N4027="Sí",0,H4027)</f>
        <v/>
      </c>
      <c r="R4027" s="14">
        <f>F4027-TODAY()</f>
        <v/>
      </c>
      <c r="S4027" s="14">
        <f>IF(N4027="Sí","🟢 Pagado",IF(R4027&lt;0,"🔴 Vencido",IF(R4027&lt;=7,"🟡 Por vencer","")))</f>
        <v/>
      </c>
      <c r="T4027" s="88" t="n"/>
      <c r="U4027" s="89" t="n"/>
      <c r="V4027" s="89" t="n"/>
      <c r="W4027" s="89" t="n"/>
      <c r="X4027" s="87" t="n"/>
    </row>
    <row r="4028">
      <c r="A4028" s="13" t="n"/>
      <c r="B4028" s="14" t="n"/>
      <c r="C4028" s="14" t="n"/>
      <c r="D4028" s="14" t="n"/>
      <c r="E4028" s="13" t="n"/>
      <c r="F4028" s="13" t="n"/>
      <c r="G4028" s="14" t="n"/>
      <c r="H4028" s="15" t="n"/>
      <c r="I4028" s="15" t="n"/>
      <c r="J4028" s="40" t="n"/>
      <c r="K4028" s="15" t="n"/>
      <c r="L4028" s="15" t="n"/>
      <c r="M4028" s="15" t="n"/>
      <c r="N4028" s="14" t="n"/>
      <c r="O4028" s="13" t="n"/>
      <c r="P4028" s="14" t="n"/>
      <c r="Q4028" s="15">
        <f>IF(N4028="Sí",0,H4028)</f>
        <v/>
      </c>
      <c r="R4028" s="14">
        <f>F4028-TODAY()</f>
        <v/>
      </c>
      <c r="S4028" s="14">
        <f>IF(N4028="Sí","🟢 Pagado",IF(R4028&lt;0,"🔴 Vencido",IF(R4028&lt;=7,"🟡 Por vencer","")))</f>
        <v/>
      </c>
      <c r="T4028" s="88" t="n"/>
      <c r="U4028" s="89" t="n"/>
      <c r="V4028" s="89" t="n"/>
      <c r="W4028" s="89" t="n"/>
      <c r="X4028" s="87" t="n"/>
    </row>
    <row r="4029">
      <c r="A4029" s="13" t="n"/>
      <c r="B4029" s="14" t="n"/>
      <c r="C4029" s="14" t="n"/>
      <c r="D4029" s="14" t="n"/>
      <c r="E4029" s="13" t="n"/>
      <c r="F4029" s="13" t="n"/>
      <c r="G4029" s="14" t="n"/>
      <c r="H4029" s="15" t="n"/>
      <c r="I4029" s="15" t="n"/>
      <c r="J4029" s="40" t="n"/>
      <c r="K4029" s="15" t="n"/>
      <c r="L4029" s="15" t="n"/>
      <c r="M4029" s="15" t="n"/>
      <c r="N4029" s="14" t="n"/>
      <c r="O4029" s="13" t="n"/>
      <c r="P4029" s="14" t="n"/>
      <c r="Q4029" s="15">
        <f>IF(N4029="Sí",0,H4029)</f>
        <v/>
      </c>
      <c r="R4029" s="14">
        <f>F4029-TODAY()</f>
        <v/>
      </c>
      <c r="S4029" s="14">
        <f>IF(N4029="Sí","🟢 Pagado",IF(R4029&lt;0,"🔴 Vencido",IF(R4029&lt;=7,"🟡 Por vencer","")))</f>
        <v/>
      </c>
      <c r="T4029" s="88" t="n"/>
      <c r="U4029" s="89" t="n"/>
      <c r="V4029" s="89" t="n"/>
      <c r="W4029" s="89" t="n"/>
      <c r="X4029" s="87" t="n"/>
    </row>
    <row r="4030">
      <c r="A4030" s="13" t="n"/>
      <c r="B4030" s="14" t="n"/>
      <c r="C4030" s="14" t="n"/>
      <c r="D4030" s="14" t="n"/>
      <c r="E4030" s="13" t="n"/>
      <c r="F4030" s="13" t="n"/>
      <c r="G4030" s="14" t="n"/>
      <c r="H4030" s="15" t="n"/>
      <c r="I4030" s="15" t="n"/>
      <c r="J4030" s="40" t="n"/>
      <c r="K4030" s="15" t="n"/>
      <c r="L4030" s="15" t="n"/>
      <c r="M4030" s="15" t="n"/>
      <c r="N4030" s="14" t="n"/>
      <c r="O4030" s="13" t="n"/>
      <c r="P4030" s="14" t="n"/>
      <c r="Q4030" s="15">
        <f>IF(N4030="Sí",0,H4030)</f>
        <v/>
      </c>
      <c r="R4030" s="14">
        <f>F4030-TODAY()</f>
        <v/>
      </c>
      <c r="S4030" s="14">
        <f>IF(N4030="Sí","🟢 Pagado",IF(R4030&lt;0,"🔴 Vencido",IF(R4030&lt;=7,"🟡 Por vencer","")))</f>
        <v/>
      </c>
      <c r="T4030" s="88" t="n"/>
      <c r="U4030" s="89" t="n"/>
      <c r="V4030" s="89" t="n"/>
      <c r="W4030" s="89" t="n"/>
      <c r="X4030" s="87" t="n"/>
    </row>
    <row r="4031">
      <c r="A4031" s="13" t="n"/>
      <c r="B4031" s="14" t="n"/>
      <c r="C4031" s="14" t="n"/>
      <c r="D4031" s="14" t="n"/>
      <c r="E4031" s="13" t="n"/>
      <c r="F4031" s="13" t="n"/>
      <c r="G4031" s="14" t="n"/>
      <c r="H4031" s="15" t="n"/>
      <c r="I4031" s="15" t="n"/>
      <c r="J4031" s="40" t="n"/>
      <c r="K4031" s="15" t="n"/>
      <c r="L4031" s="15" t="n"/>
      <c r="M4031" s="15" t="n"/>
      <c r="N4031" s="14" t="n"/>
      <c r="O4031" s="13" t="n"/>
      <c r="P4031" s="14" t="n"/>
      <c r="Q4031" s="15">
        <f>IF(N4031="Sí",0,H4031)</f>
        <v/>
      </c>
      <c r="R4031" s="14">
        <f>F4031-TODAY()</f>
        <v/>
      </c>
      <c r="S4031" s="14">
        <f>IF(N4031="Sí","🟢 Pagado",IF(R4031&lt;0,"🔴 Vencido",IF(R4031&lt;=7,"🟡 Por vencer","")))</f>
        <v/>
      </c>
      <c r="T4031" s="88" t="n"/>
      <c r="U4031" s="89" t="n"/>
      <c r="V4031" s="89" t="n"/>
      <c r="W4031" s="89" t="n"/>
      <c r="X4031" s="87" t="n"/>
    </row>
    <row r="4032">
      <c r="A4032" s="13" t="n"/>
      <c r="B4032" s="14" t="n"/>
      <c r="C4032" s="14" t="n"/>
      <c r="D4032" s="14" t="n"/>
      <c r="E4032" s="13" t="n"/>
      <c r="F4032" s="13" t="n"/>
      <c r="G4032" s="14" t="n"/>
      <c r="H4032" s="15" t="n"/>
      <c r="I4032" s="15" t="n"/>
      <c r="J4032" s="40" t="n"/>
      <c r="K4032" s="15" t="n"/>
      <c r="L4032" s="15" t="n"/>
      <c r="M4032" s="15" t="n"/>
      <c r="N4032" s="14" t="n"/>
      <c r="O4032" s="13" t="n"/>
      <c r="P4032" s="14" t="n"/>
      <c r="Q4032" s="15">
        <f>IF(N4032="Sí",0,H4032)</f>
        <v/>
      </c>
      <c r="R4032" s="14">
        <f>F4032-TODAY()</f>
        <v/>
      </c>
      <c r="S4032" s="14">
        <f>IF(N4032="Sí","🟢 Pagado",IF(R4032&lt;0,"🔴 Vencido",IF(R4032&lt;=7,"🟡 Por vencer","")))</f>
        <v/>
      </c>
      <c r="T4032" s="88" t="n"/>
      <c r="U4032" s="89" t="n"/>
      <c r="V4032" s="89" t="n"/>
      <c r="W4032" s="89" t="n"/>
      <c r="X4032" s="87" t="n"/>
    </row>
    <row r="4033">
      <c r="A4033" s="13" t="n"/>
      <c r="B4033" s="14" t="n"/>
      <c r="C4033" s="14" t="n"/>
      <c r="D4033" s="14" t="n"/>
      <c r="E4033" s="13" t="n"/>
      <c r="F4033" s="13" t="n"/>
      <c r="G4033" s="14" t="n"/>
      <c r="H4033" s="15" t="n"/>
      <c r="I4033" s="15" t="n"/>
      <c r="J4033" s="40" t="n"/>
      <c r="K4033" s="15" t="n"/>
      <c r="L4033" s="15" t="n"/>
      <c r="M4033" s="15" t="n"/>
      <c r="N4033" s="14" t="n"/>
      <c r="O4033" s="13" t="n"/>
      <c r="P4033" s="14" t="n"/>
      <c r="Q4033" s="15">
        <f>IF(N4033="Sí",0,H4033)</f>
        <v/>
      </c>
      <c r="R4033" s="14">
        <f>F4033-TODAY()</f>
        <v/>
      </c>
      <c r="S4033" s="14">
        <f>IF(N4033="Sí","🟢 Pagado",IF(R4033&lt;0,"🔴 Vencido",IF(R4033&lt;=7,"🟡 Por vencer","")))</f>
        <v/>
      </c>
      <c r="T4033" s="88" t="n"/>
      <c r="U4033" s="89" t="n"/>
      <c r="V4033" s="89" t="n"/>
      <c r="W4033" s="89" t="n"/>
      <c r="X4033" s="87" t="n"/>
    </row>
    <row r="4034">
      <c r="A4034" s="13" t="n"/>
      <c r="B4034" s="14" t="n"/>
      <c r="C4034" s="14" t="n"/>
      <c r="D4034" s="14" t="n"/>
      <c r="E4034" s="13" t="n"/>
      <c r="F4034" s="13" t="n"/>
      <c r="G4034" s="14" t="n"/>
      <c r="H4034" s="15" t="n"/>
      <c r="I4034" s="15" t="n"/>
      <c r="J4034" s="40" t="n"/>
      <c r="K4034" s="15" t="n"/>
      <c r="L4034" s="15" t="n"/>
      <c r="M4034" s="15" t="n"/>
      <c r="N4034" s="14" t="n"/>
      <c r="O4034" s="13" t="n"/>
      <c r="P4034" s="14" t="n"/>
      <c r="Q4034" s="15">
        <f>IF(N4034="Sí",0,H4034)</f>
        <v/>
      </c>
      <c r="R4034" s="14">
        <f>F4034-TODAY()</f>
        <v/>
      </c>
      <c r="S4034" s="14">
        <f>IF(N4034="Sí","🟢 Pagado",IF(R4034&lt;0,"🔴 Vencido",IF(R4034&lt;=7,"🟡 Por vencer","")))</f>
        <v/>
      </c>
      <c r="T4034" s="88" t="n"/>
      <c r="U4034" s="89" t="n"/>
      <c r="V4034" s="89" t="n"/>
      <c r="W4034" s="89" t="n"/>
      <c r="X4034" s="87" t="n"/>
    </row>
    <row r="4035">
      <c r="A4035" s="13" t="n"/>
      <c r="B4035" s="14" t="n"/>
      <c r="C4035" s="14" t="n"/>
      <c r="D4035" s="14" t="n"/>
      <c r="E4035" s="13" t="n"/>
      <c r="F4035" s="13" t="n"/>
      <c r="G4035" s="14" t="n"/>
      <c r="H4035" s="15" t="n"/>
      <c r="I4035" s="15" t="n"/>
      <c r="J4035" s="40" t="n"/>
      <c r="K4035" s="15" t="n"/>
      <c r="L4035" s="15" t="n"/>
      <c r="M4035" s="15" t="n"/>
      <c r="N4035" s="14" t="n"/>
      <c r="O4035" s="13" t="n"/>
      <c r="P4035" s="14" t="n"/>
      <c r="Q4035" s="15">
        <f>IF(N4035="Sí",0,H4035)</f>
        <v/>
      </c>
      <c r="R4035" s="14">
        <f>F4035-TODAY()</f>
        <v/>
      </c>
      <c r="S4035" s="14">
        <f>IF(N4035="Sí","🟢 Pagado",IF(R4035&lt;0,"🔴 Vencido",IF(R4035&lt;=7,"🟡 Por vencer","")))</f>
        <v/>
      </c>
      <c r="T4035" s="88" t="n"/>
      <c r="U4035" s="89" t="n"/>
      <c r="V4035" s="89" t="n"/>
      <c r="W4035" s="89" t="n"/>
      <c r="X4035" s="87" t="n"/>
    </row>
    <row r="4036">
      <c r="A4036" s="13" t="n"/>
      <c r="B4036" s="14" t="n"/>
      <c r="C4036" s="14" t="n"/>
      <c r="D4036" s="14" t="n"/>
      <c r="E4036" s="13" t="n"/>
      <c r="F4036" s="13" t="n"/>
      <c r="G4036" s="14" t="n"/>
      <c r="H4036" s="15" t="n"/>
      <c r="I4036" s="15" t="n"/>
      <c r="J4036" s="40" t="n"/>
      <c r="K4036" s="15" t="n"/>
      <c r="L4036" s="15" t="n"/>
      <c r="M4036" s="15" t="n"/>
      <c r="N4036" s="14" t="n"/>
      <c r="O4036" s="13" t="n"/>
      <c r="P4036" s="14" t="n"/>
      <c r="Q4036" s="15">
        <f>IF(N4036="Sí",0,H4036)</f>
        <v/>
      </c>
      <c r="R4036" s="14">
        <f>F4036-TODAY()</f>
        <v/>
      </c>
      <c r="S4036" s="14">
        <f>IF(N4036="Sí","🟢 Pagado",IF(R4036&lt;0,"🔴 Vencido",IF(R4036&lt;=7,"🟡 Por vencer","")))</f>
        <v/>
      </c>
      <c r="T4036" s="88" t="n"/>
      <c r="U4036" s="89" t="n"/>
      <c r="V4036" s="89" t="n"/>
      <c r="W4036" s="89" t="n"/>
      <c r="X4036" s="87" t="n"/>
    </row>
    <row r="4037">
      <c r="A4037" s="13" t="n"/>
      <c r="B4037" s="14" t="n"/>
      <c r="C4037" s="14" t="n"/>
      <c r="D4037" s="14" t="n"/>
      <c r="E4037" s="13" t="n"/>
      <c r="F4037" s="13" t="n"/>
      <c r="G4037" s="14" t="n"/>
      <c r="H4037" s="15" t="n"/>
      <c r="I4037" s="15" t="n"/>
      <c r="J4037" s="40" t="n"/>
      <c r="K4037" s="15" t="n"/>
      <c r="L4037" s="15" t="n"/>
      <c r="M4037" s="15" t="n"/>
      <c r="N4037" s="14" t="n"/>
      <c r="O4037" s="13" t="n"/>
      <c r="P4037" s="14" t="n"/>
      <c r="Q4037" s="15">
        <f>IF(N4037="Sí",0,H4037)</f>
        <v/>
      </c>
      <c r="R4037" s="14">
        <f>F4037-TODAY()</f>
        <v/>
      </c>
      <c r="S4037" s="14">
        <f>IF(N4037="Sí","🟢 Pagado",IF(R4037&lt;0,"🔴 Vencido",IF(R4037&lt;=7,"🟡 Por vencer","")))</f>
        <v/>
      </c>
      <c r="T4037" s="88" t="n"/>
      <c r="U4037" s="89" t="n"/>
      <c r="V4037" s="89" t="n"/>
      <c r="W4037" s="89" t="n"/>
      <c r="X4037" s="87" t="n"/>
    </row>
    <row r="4038">
      <c r="A4038" s="13" t="n"/>
      <c r="B4038" s="14" t="n"/>
      <c r="C4038" s="14" t="n"/>
      <c r="D4038" s="14" t="n"/>
      <c r="E4038" s="13" t="n"/>
      <c r="F4038" s="13" t="n"/>
      <c r="G4038" s="14" t="n"/>
      <c r="H4038" s="15" t="n"/>
      <c r="I4038" s="15" t="n"/>
      <c r="J4038" s="40" t="n"/>
      <c r="K4038" s="15" t="n"/>
      <c r="L4038" s="15" t="n"/>
      <c r="M4038" s="15" t="n"/>
      <c r="N4038" s="14" t="n"/>
      <c r="O4038" s="13" t="n"/>
      <c r="P4038" s="14" t="n"/>
      <c r="Q4038" s="15">
        <f>IF(N4038="Sí",0,H4038)</f>
        <v/>
      </c>
      <c r="R4038" s="14">
        <f>F4038-TODAY()</f>
        <v/>
      </c>
      <c r="S4038" s="14">
        <f>IF(N4038="Sí","🟢 Pagado",IF(R4038&lt;0,"🔴 Vencido",IF(R4038&lt;=7,"🟡 Por vencer","")))</f>
        <v/>
      </c>
      <c r="T4038" s="88" t="n"/>
      <c r="U4038" s="89" t="n"/>
      <c r="V4038" s="89" t="n"/>
      <c r="W4038" s="89" t="n"/>
      <c r="X4038" s="87" t="n"/>
    </row>
    <row r="4039">
      <c r="A4039" s="13" t="n"/>
      <c r="B4039" s="14" t="n"/>
      <c r="C4039" s="14" t="n"/>
      <c r="D4039" s="14" t="n"/>
      <c r="E4039" s="13" t="n"/>
      <c r="F4039" s="13" t="n"/>
      <c r="G4039" s="14" t="n"/>
      <c r="H4039" s="15" t="n"/>
      <c r="I4039" s="15" t="n"/>
      <c r="J4039" s="40" t="n"/>
      <c r="K4039" s="15" t="n"/>
      <c r="L4039" s="15" t="n"/>
      <c r="M4039" s="15" t="n"/>
      <c r="N4039" s="14" t="n"/>
      <c r="O4039" s="13" t="n"/>
      <c r="P4039" s="14" t="n"/>
      <c r="Q4039" s="15">
        <f>IF(N4039="Sí",0,H4039)</f>
        <v/>
      </c>
      <c r="R4039" s="14">
        <f>F4039-TODAY()</f>
        <v/>
      </c>
      <c r="S4039" s="14">
        <f>IF(N4039="Sí","🟢 Pagado",IF(R4039&lt;0,"🔴 Vencido",IF(R4039&lt;=7,"🟡 Por vencer","")))</f>
        <v/>
      </c>
      <c r="T4039" s="88" t="n"/>
      <c r="U4039" s="89" t="n"/>
      <c r="V4039" s="89" t="n"/>
      <c r="W4039" s="89" t="n"/>
      <c r="X4039" s="87" t="n"/>
    </row>
    <row r="4040">
      <c r="A4040" s="13" t="n"/>
      <c r="B4040" s="14" t="n"/>
      <c r="C4040" s="14" t="n"/>
      <c r="D4040" s="14" t="n"/>
      <c r="E4040" s="13" t="n"/>
      <c r="F4040" s="13" t="n"/>
      <c r="G4040" s="14" t="n"/>
      <c r="H4040" s="15" t="n"/>
      <c r="I4040" s="15" t="n"/>
      <c r="J4040" s="40" t="n"/>
      <c r="K4040" s="15" t="n"/>
      <c r="L4040" s="15" t="n"/>
      <c r="M4040" s="15" t="n"/>
      <c r="N4040" s="14" t="n"/>
      <c r="O4040" s="13" t="n"/>
      <c r="P4040" s="14" t="n"/>
      <c r="Q4040" s="15">
        <f>IF(N4040="Sí",0,H4040)</f>
        <v/>
      </c>
      <c r="R4040" s="14">
        <f>F4040-TODAY()</f>
        <v/>
      </c>
      <c r="S4040" s="14">
        <f>IF(N4040="Sí","🟢 Pagado",IF(R4040&lt;0,"🔴 Vencido",IF(R4040&lt;=7,"🟡 Por vencer","")))</f>
        <v/>
      </c>
      <c r="T4040" s="88" t="n"/>
      <c r="U4040" s="89" t="n"/>
      <c r="V4040" s="89" t="n"/>
      <c r="W4040" s="89" t="n"/>
      <c r="X4040" s="87" t="n"/>
    </row>
    <row r="4041">
      <c r="A4041" s="13" t="n"/>
      <c r="B4041" s="14" t="n"/>
      <c r="C4041" s="14" t="n"/>
      <c r="D4041" s="14" t="n"/>
      <c r="E4041" s="13" t="n"/>
      <c r="F4041" s="13" t="n"/>
      <c r="G4041" s="14" t="n"/>
      <c r="H4041" s="15" t="n"/>
      <c r="I4041" s="15" t="n"/>
      <c r="J4041" s="40" t="n"/>
      <c r="K4041" s="15" t="n"/>
      <c r="L4041" s="15" t="n"/>
      <c r="M4041" s="15" t="n"/>
      <c r="N4041" s="14" t="n"/>
      <c r="O4041" s="13" t="n"/>
      <c r="P4041" s="14" t="n"/>
      <c r="Q4041" s="15">
        <f>IF(N4041="Sí",0,H4041)</f>
        <v/>
      </c>
      <c r="R4041" s="14">
        <f>F4041-TODAY()</f>
        <v/>
      </c>
      <c r="S4041" s="14">
        <f>IF(N4041="Sí","🟢 Pagado",IF(R4041&lt;0,"🔴 Vencido",IF(R4041&lt;=7,"🟡 Por vencer","")))</f>
        <v/>
      </c>
      <c r="T4041" s="88" t="n"/>
      <c r="U4041" s="89" t="n"/>
      <c r="V4041" s="89" t="n"/>
      <c r="W4041" s="89" t="n"/>
      <c r="X4041" s="87" t="n"/>
    </row>
    <row r="4042">
      <c r="A4042" s="13" t="n"/>
      <c r="B4042" s="14" t="n"/>
      <c r="C4042" s="14" t="n"/>
      <c r="D4042" s="14" t="n"/>
      <c r="E4042" s="13" t="n"/>
      <c r="F4042" s="13" t="n"/>
      <c r="G4042" s="14" t="n"/>
      <c r="H4042" s="15" t="n"/>
      <c r="I4042" s="15" t="n"/>
      <c r="J4042" s="40" t="n"/>
      <c r="K4042" s="15" t="n"/>
      <c r="L4042" s="15" t="n"/>
      <c r="M4042" s="15" t="n"/>
      <c r="N4042" s="14" t="n"/>
      <c r="O4042" s="13" t="n"/>
      <c r="P4042" s="14" t="n"/>
      <c r="Q4042" s="15">
        <f>IF(N4042="Sí",0,H4042)</f>
        <v/>
      </c>
      <c r="R4042" s="14">
        <f>F4042-TODAY()</f>
        <v/>
      </c>
      <c r="S4042" s="14">
        <f>IF(N4042="Sí","🟢 Pagado",IF(R4042&lt;0,"🔴 Vencido",IF(R4042&lt;=7,"🟡 Por vencer","")))</f>
        <v/>
      </c>
      <c r="T4042" s="88" t="n"/>
      <c r="U4042" s="89" t="n"/>
      <c r="V4042" s="89" t="n"/>
      <c r="W4042" s="89" t="n"/>
      <c r="X4042" s="87" t="n"/>
    </row>
    <row r="4043">
      <c r="A4043" s="13" t="n"/>
      <c r="B4043" s="14" t="n"/>
      <c r="C4043" s="14" t="n"/>
      <c r="D4043" s="14" t="n"/>
      <c r="E4043" s="13" t="n"/>
      <c r="F4043" s="13" t="n"/>
      <c r="G4043" s="14" t="n"/>
      <c r="H4043" s="15" t="n"/>
      <c r="I4043" s="15" t="n"/>
      <c r="J4043" s="40" t="n"/>
      <c r="K4043" s="15" t="n"/>
      <c r="L4043" s="15" t="n"/>
      <c r="M4043" s="15" t="n"/>
      <c r="N4043" s="14" t="n"/>
      <c r="O4043" s="13" t="n"/>
      <c r="P4043" s="14" t="n"/>
      <c r="Q4043" s="15">
        <f>IF(N4043="Sí",0,H4043)</f>
        <v/>
      </c>
      <c r="R4043" s="14">
        <f>F4043-TODAY()</f>
        <v/>
      </c>
      <c r="S4043" s="14">
        <f>IF(N4043="Sí","🟢 Pagado",IF(R4043&lt;0,"🔴 Vencido",IF(R4043&lt;=7,"🟡 Por vencer","")))</f>
        <v/>
      </c>
      <c r="T4043" s="88" t="n"/>
      <c r="U4043" s="89" t="n"/>
      <c r="V4043" s="89" t="n"/>
      <c r="W4043" s="89" t="n"/>
      <c r="X4043" s="87" t="n"/>
    </row>
    <row r="4044">
      <c r="A4044" s="13" t="n"/>
      <c r="B4044" s="14" t="n"/>
      <c r="C4044" s="14" t="n"/>
      <c r="D4044" s="14" t="n"/>
      <c r="E4044" s="13" t="n"/>
      <c r="F4044" s="13" t="n"/>
      <c r="G4044" s="14" t="n"/>
      <c r="H4044" s="15" t="n"/>
      <c r="I4044" s="15" t="n"/>
      <c r="J4044" s="40" t="n"/>
      <c r="K4044" s="15" t="n"/>
      <c r="L4044" s="15" t="n"/>
      <c r="M4044" s="15" t="n"/>
      <c r="N4044" s="14" t="n"/>
      <c r="O4044" s="13" t="n"/>
      <c r="P4044" s="14" t="n"/>
      <c r="Q4044" s="15">
        <f>IF(N4044="Sí",0,H4044)</f>
        <v/>
      </c>
      <c r="R4044" s="14">
        <f>F4044-TODAY()</f>
        <v/>
      </c>
      <c r="S4044" s="14">
        <f>IF(N4044="Sí","🟢 Pagado",IF(R4044&lt;0,"🔴 Vencido",IF(R4044&lt;=7,"🟡 Por vencer","")))</f>
        <v/>
      </c>
      <c r="T4044" s="88" t="n"/>
      <c r="U4044" s="89" t="n"/>
      <c r="V4044" s="89" t="n"/>
      <c r="W4044" s="89" t="n"/>
      <c r="X4044" s="87" t="n"/>
    </row>
    <row r="4045">
      <c r="A4045" s="13" t="n"/>
      <c r="B4045" s="14" t="n"/>
      <c r="C4045" s="14" t="n"/>
      <c r="D4045" s="14" t="n"/>
      <c r="E4045" s="13" t="n"/>
      <c r="F4045" s="13" t="n"/>
      <c r="G4045" s="14" t="n"/>
      <c r="H4045" s="15" t="n"/>
      <c r="I4045" s="15" t="n"/>
      <c r="J4045" s="40" t="n"/>
      <c r="K4045" s="15" t="n"/>
      <c r="L4045" s="15" t="n"/>
      <c r="M4045" s="15" t="n"/>
      <c r="N4045" s="14" t="n"/>
      <c r="O4045" s="13" t="n"/>
      <c r="P4045" s="14" t="n"/>
      <c r="Q4045" s="15">
        <f>IF(N4045="Sí",0,H4045)</f>
        <v/>
      </c>
      <c r="R4045" s="14">
        <f>F4045-TODAY()</f>
        <v/>
      </c>
      <c r="S4045" s="14">
        <f>IF(N4045="Sí","🟢 Pagado",IF(R4045&lt;0,"🔴 Vencido",IF(R4045&lt;=7,"🟡 Por vencer","")))</f>
        <v/>
      </c>
      <c r="T4045" s="88" t="n"/>
      <c r="U4045" s="89" t="n"/>
      <c r="V4045" s="89" t="n"/>
      <c r="W4045" s="89" t="n"/>
      <c r="X4045" s="87" t="n"/>
    </row>
    <row r="4046">
      <c r="A4046" s="13" t="n"/>
      <c r="B4046" s="14" t="n"/>
      <c r="C4046" s="14" t="n"/>
      <c r="D4046" s="14" t="n"/>
      <c r="E4046" s="13" t="n"/>
      <c r="F4046" s="13" t="n"/>
      <c r="G4046" s="14" t="n"/>
      <c r="H4046" s="15" t="n"/>
      <c r="I4046" s="15" t="n"/>
      <c r="J4046" s="40" t="n"/>
      <c r="K4046" s="15" t="n"/>
      <c r="L4046" s="15" t="n"/>
      <c r="M4046" s="15" t="n"/>
      <c r="N4046" s="14" t="n"/>
      <c r="O4046" s="13" t="n"/>
      <c r="P4046" s="14" t="n"/>
      <c r="Q4046" s="15">
        <f>IF(N4046="Sí",0,H4046)</f>
        <v/>
      </c>
      <c r="R4046" s="14">
        <f>F4046-TODAY()</f>
        <v/>
      </c>
      <c r="S4046" s="14">
        <f>IF(N4046="Sí","🟢 Pagado",IF(R4046&lt;0,"🔴 Vencido",IF(R4046&lt;=7,"🟡 Por vencer","")))</f>
        <v/>
      </c>
      <c r="T4046" s="88" t="n"/>
      <c r="U4046" s="89" t="n"/>
      <c r="V4046" s="89" t="n"/>
      <c r="W4046" s="89" t="n"/>
      <c r="X4046" s="87" t="n"/>
    </row>
    <row r="4047">
      <c r="A4047" s="13" t="n"/>
      <c r="B4047" s="14" t="n"/>
      <c r="C4047" s="14" t="n"/>
      <c r="D4047" s="14" t="n"/>
      <c r="E4047" s="13" t="n"/>
      <c r="F4047" s="13" t="n"/>
      <c r="G4047" s="14" t="n"/>
      <c r="H4047" s="15" t="n"/>
      <c r="I4047" s="15" t="n"/>
      <c r="J4047" s="40" t="n"/>
      <c r="K4047" s="15" t="n"/>
      <c r="L4047" s="15" t="n"/>
      <c r="M4047" s="15" t="n"/>
      <c r="N4047" s="14" t="n"/>
      <c r="O4047" s="13" t="n"/>
      <c r="P4047" s="14" t="n"/>
      <c r="Q4047" s="15">
        <f>IF(N4047="Sí",0,H4047)</f>
        <v/>
      </c>
      <c r="R4047" s="14">
        <f>F4047-TODAY()</f>
        <v/>
      </c>
      <c r="S4047" s="14">
        <f>IF(N4047="Sí","🟢 Pagado",IF(R4047&lt;0,"🔴 Vencido",IF(R4047&lt;=7,"🟡 Por vencer","")))</f>
        <v/>
      </c>
      <c r="T4047" s="88" t="n"/>
      <c r="U4047" s="89" t="n"/>
      <c r="V4047" s="89" t="n"/>
      <c r="W4047" s="89" t="n"/>
      <c r="X4047" s="87" t="n"/>
    </row>
    <row r="4048">
      <c r="A4048" s="13" t="n"/>
      <c r="B4048" s="14" t="n"/>
      <c r="C4048" s="14" t="n"/>
      <c r="D4048" s="14" t="n"/>
      <c r="E4048" s="13" t="n"/>
      <c r="F4048" s="13" t="n"/>
      <c r="G4048" s="14" t="n"/>
      <c r="H4048" s="15" t="n"/>
      <c r="I4048" s="15" t="n"/>
      <c r="J4048" s="40" t="n"/>
      <c r="K4048" s="15" t="n"/>
      <c r="L4048" s="15" t="n"/>
      <c r="M4048" s="15" t="n"/>
      <c r="N4048" s="14" t="n"/>
      <c r="O4048" s="13" t="n"/>
      <c r="P4048" s="14" t="n"/>
      <c r="Q4048" s="15">
        <f>IF(N4048="Sí",0,H4048)</f>
        <v/>
      </c>
      <c r="R4048" s="14">
        <f>F4048-TODAY()</f>
        <v/>
      </c>
      <c r="S4048" s="14">
        <f>IF(N4048="Sí","🟢 Pagado",IF(R4048&lt;0,"🔴 Vencido",IF(R4048&lt;=7,"🟡 Por vencer","")))</f>
        <v/>
      </c>
      <c r="T4048" s="88" t="n"/>
      <c r="U4048" s="89" t="n"/>
      <c r="V4048" s="89" t="n"/>
      <c r="W4048" s="89" t="n"/>
      <c r="X4048" s="87" t="n"/>
    </row>
    <row r="4049">
      <c r="A4049" s="13" t="n"/>
      <c r="B4049" s="14" t="n"/>
      <c r="C4049" s="14" t="n"/>
      <c r="D4049" s="14" t="n"/>
      <c r="E4049" s="13" t="n"/>
      <c r="F4049" s="13" t="n"/>
      <c r="G4049" s="14" t="n"/>
      <c r="H4049" s="15" t="n"/>
      <c r="I4049" s="15" t="n"/>
      <c r="J4049" s="40" t="n"/>
      <c r="K4049" s="15" t="n"/>
      <c r="L4049" s="15" t="n"/>
      <c r="M4049" s="15" t="n"/>
      <c r="N4049" s="14" t="n"/>
      <c r="O4049" s="13" t="n"/>
      <c r="P4049" s="14" t="n"/>
      <c r="Q4049" s="15">
        <f>IF(N4049="Sí",0,H4049)</f>
        <v/>
      </c>
      <c r="R4049" s="14">
        <f>F4049-TODAY()</f>
        <v/>
      </c>
      <c r="S4049" s="14">
        <f>IF(N4049="Sí","🟢 Pagado",IF(R4049&lt;0,"🔴 Vencido",IF(R4049&lt;=7,"🟡 Por vencer","")))</f>
        <v/>
      </c>
      <c r="T4049" s="88" t="n"/>
      <c r="U4049" s="89" t="n"/>
      <c r="V4049" s="89" t="n"/>
      <c r="W4049" s="89" t="n"/>
      <c r="X4049" s="87" t="n"/>
    </row>
    <row r="4050">
      <c r="A4050" s="13" t="n"/>
      <c r="B4050" s="14" t="n"/>
      <c r="C4050" s="14" t="n"/>
      <c r="D4050" s="14" t="n"/>
      <c r="E4050" s="13" t="n"/>
      <c r="F4050" s="13" t="n"/>
      <c r="G4050" s="14" t="n"/>
      <c r="H4050" s="15" t="n"/>
      <c r="I4050" s="15" t="n"/>
      <c r="J4050" s="40" t="n"/>
      <c r="K4050" s="15" t="n"/>
      <c r="L4050" s="15" t="n"/>
      <c r="M4050" s="15" t="n"/>
      <c r="N4050" s="14" t="n"/>
      <c r="O4050" s="13" t="n"/>
      <c r="P4050" s="14" t="n"/>
      <c r="Q4050" s="15">
        <f>IF(N4050="Sí",0,H4050)</f>
        <v/>
      </c>
      <c r="R4050" s="14">
        <f>F4050-TODAY()</f>
        <v/>
      </c>
      <c r="S4050" s="14">
        <f>IF(N4050="Sí","🟢 Pagado",IF(R4050&lt;0,"🔴 Vencido",IF(R4050&lt;=7,"🟡 Por vencer","")))</f>
        <v/>
      </c>
      <c r="T4050" s="88" t="n"/>
      <c r="U4050" s="89" t="n"/>
      <c r="V4050" s="89" t="n"/>
      <c r="W4050" s="89" t="n"/>
      <c r="X4050" s="87" t="n"/>
    </row>
    <row r="4051">
      <c r="A4051" s="13" t="n"/>
      <c r="B4051" s="14" t="n"/>
      <c r="C4051" s="14" t="n"/>
      <c r="D4051" s="14" t="n"/>
      <c r="E4051" s="13" t="n"/>
      <c r="F4051" s="13" t="n"/>
      <c r="G4051" s="14" t="n"/>
      <c r="H4051" s="15" t="n"/>
      <c r="I4051" s="15" t="n"/>
      <c r="J4051" s="40" t="n"/>
      <c r="K4051" s="15" t="n"/>
      <c r="L4051" s="15" t="n"/>
      <c r="M4051" s="15" t="n"/>
      <c r="N4051" s="14" t="n"/>
      <c r="O4051" s="13" t="n"/>
      <c r="P4051" s="14" t="n"/>
      <c r="Q4051" s="15">
        <f>IF(N4051="Sí",0,H4051)</f>
        <v/>
      </c>
      <c r="R4051" s="14">
        <f>F4051-TODAY()</f>
        <v/>
      </c>
      <c r="S4051" s="14">
        <f>IF(N4051="Sí","🟢 Pagado",IF(R4051&lt;0,"🔴 Vencido",IF(R4051&lt;=7,"🟡 Por vencer","")))</f>
        <v/>
      </c>
      <c r="T4051" s="88" t="n"/>
      <c r="U4051" s="89" t="n"/>
      <c r="V4051" s="89" t="n"/>
      <c r="W4051" s="89" t="n"/>
      <c r="X4051" s="87" t="n"/>
    </row>
    <row r="4052">
      <c r="A4052" s="13" t="n"/>
      <c r="B4052" s="14" t="n"/>
      <c r="C4052" s="14" t="n"/>
      <c r="D4052" s="14" t="n"/>
      <c r="E4052" s="13" t="n"/>
      <c r="F4052" s="13" t="n"/>
      <c r="G4052" s="14" t="n"/>
      <c r="H4052" s="15" t="n"/>
      <c r="I4052" s="15" t="n"/>
      <c r="J4052" s="40" t="n"/>
      <c r="K4052" s="15" t="n"/>
      <c r="L4052" s="15" t="n"/>
      <c r="M4052" s="15" t="n"/>
      <c r="N4052" s="14" t="n"/>
      <c r="O4052" s="13" t="n"/>
      <c r="P4052" s="14" t="n"/>
      <c r="Q4052" s="15">
        <f>IF(N4052="Sí",0,H4052)</f>
        <v/>
      </c>
      <c r="R4052" s="14">
        <f>F4052-TODAY()</f>
        <v/>
      </c>
      <c r="S4052" s="14">
        <f>IF(N4052="Sí","🟢 Pagado",IF(R4052&lt;0,"🔴 Vencido",IF(R4052&lt;=7,"🟡 Por vencer","")))</f>
        <v/>
      </c>
      <c r="T4052" s="88" t="n"/>
      <c r="U4052" s="89" t="n"/>
      <c r="V4052" s="89" t="n"/>
      <c r="W4052" s="89" t="n"/>
      <c r="X4052" s="87" t="n"/>
    </row>
    <row r="4053">
      <c r="A4053" s="13" t="n"/>
      <c r="B4053" s="14" t="n"/>
      <c r="C4053" s="14" t="n"/>
      <c r="D4053" s="14" t="n"/>
      <c r="E4053" s="13" t="n"/>
      <c r="F4053" s="13" t="n"/>
      <c r="G4053" s="14" t="n"/>
      <c r="H4053" s="15" t="n"/>
      <c r="I4053" s="15" t="n"/>
      <c r="J4053" s="40" t="n"/>
      <c r="K4053" s="15" t="n"/>
      <c r="L4053" s="15" t="n"/>
      <c r="M4053" s="15" t="n"/>
      <c r="N4053" s="14" t="n"/>
      <c r="O4053" s="13" t="n"/>
      <c r="P4053" s="14" t="n"/>
      <c r="Q4053" s="15">
        <f>IF(N4053="Sí",0,H4053)</f>
        <v/>
      </c>
      <c r="R4053" s="14">
        <f>F4053-TODAY()</f>
        <v/>
      </c>
      <c r="S4053" s="14">
        <f>IF(N4053="Sí","🟢 Pagado",IF(R4053&lt;0,"🔴 Vencido",IF(R4053&lt;=7,"🟡 Por vencer","")))</f>
        <v/>
      </c>
      <c r="T4053" s="88" t="n"/>
      <c r="U4053" s="89" t="n"/>
      <c r="V4053" s="89" t="n"/>
      <c r="W4053" s="89" t="n"/>
      <c r="X4053" s="87" t="n"/>
    </row>
    <row r="4054">
      <c r="A4054" s="13" t="n"/>
      <c r="B4054" s="14" t="n"/>
      <c r="C4054" s="14" t="n"/>
      <c r="D4054" s="14" t="n"/>
      <c r="E4054" s="13" t="n"/>
      <c r="F4054" s="13" t="n"/>
      <c r="G4054" s="14" t="n"/>
      <c r="H4054" s="15" t="n"/>
      <c r="I4054" s="15" t="n"/>
      <c r="J4054" s="40" t="n"/>
      <c r="K4054" s="15" t="n"/>
      <c r="L4054" s="15" t="n"/>
      <c r="M4054" s="15" t="n"/>
      <c r="N4054" s="14" t="n"/>
      <c r="O4054" s="13" t="n"/>
      <c r="P4054" s="14" t="n"/>
      <c r="Q4054" s="15">
        <f>IF(N4054="Sí",0,H4054)</f>
        <v/>
      </c>
      <c r="R4054" s="14">
        <f>F4054-TODAY()</f>
        <v/>
      </c>
      <c r="S4054" s="14">
        <f>IF(N4054="Sí","🟢 Pagado",IF(R4054&lt;0,"🔴 Vencido",IF(R4054&lt;=7,"🟡 Por vencer","")))</f>
        <v/>
      </c>
      <c r="T4054" s="88" t="n"/>
      <c r="U4054" s="89" t="n"/>
      <c r="V4054" s="89" t="n"/>
      <c r="W4054" s="89" t="n"/>
      <c r="X4054" s="87" t="n"/>
    </row>
    <row r="4055">
      <c r="A4055" s="13" t="n"/>
      <c r="B4055" s="14" t="n"/>
      <c r="C4055" s="14" t="n"/>
      <c r="D4055" s="14" t="n"/>
      <c r="E4055" s="13" t="n"/>
      <c r="F4055" s="13" t="n"/>
      <c r="G4055" s="14" t="n"/>
      <c r="H4055" s="15" t="n"/>
      <c r="I4055" s="15" t="n"/>
      <c r="J4055" s="40" t="n"/>
      <c r="K4055" s="15" t="n"/>
      <c r="L4055" s="15" t="n"/>
      <c r="M4055" s="15" t="n"/>
      <c r="N4055" s="14" t="n"/>
      <c r="O4055" s="13" t="n"/>
      <c r="P4055" s="14" t="n"/>
      <c r="Q4055" s="15">
        <f>IF(N4055="Sí",0,H4055)</f>
        <v/>
      </c>
      <c r="R4055" s="14">
        <f>F4055-TODAY()</f>
        <v/>
      </c>
      <c r="S4055" s="14">
        <f>IF(N4055="Sí","🟢 Pagado",IF(R4055&lt;0,"🔴 Vencido",IF(R4055&lt;=7,"🟡 Por vencer","")))</f>
        <v/>
      </c>
      <c r="T4055" s="88" t="n"/>
      <c r="U4055" s="89" t="n"/>
      <c r="V4055" s="89" t="n"/>
      <c r="W4055" s="89" t="n"/>
      <c r="X4055" s="87" t="n"/>
    </row>
    <row r="4056">
      <c r="A4056" s="13" t="n"/>
      <c r="B4056" s="14" t="n"/>
      <c r="C4056" s="14" t="n"/>
      <c r="D4056" s="14" t="n"/>
      <c r="E4056" s="13" t="n"/>
      <c r="F4056" s="13" t="n"/>
      <c r="G4056" s="14" t="n"/>
      <c r="H4056" s="15" t="n"/>
      <c r="I4056" s="15" t="n"/>
      <c r="J4056" s="40" t="n"/>
      <c r="K4056" s="15" t="n"/>
      <c r="L4056" s="15" t="n"/>
      <c r="M4056" s="15" t="n"/>
      <c r="N4056" s="14" t="n"/>
      <c r="O4056" s="13" t="n"/>
      <c r="P4056" s="14" t="n"/>
      <c r="Q4056" s="15">
        <f>IF(N4056="Sí",0,H4056)</f>
        <v/>
      </c>
      <c r="R4056" s="14">
        <f>F4056-TODAY()</f>
        <v/>
      </c>
      <c r="S4056" s="14">
        <f>IF(N4056="Sí","🟢 Pagado",IF(R4056&lt;0,"🔴 Vencido",IF(R4056&lt;=7,"🟡 Por vencer","")))</f>
        <v/>
      </c>
      <c r="T4056" s="88" t="n"/>
      <c r="U4056" s="89" t="n"/>
      <c r="V4056" s="89" t="n"/>
      <c r="W4056" s="89" t="n"/>
      <c r="X4056" s="87" t="n"/>
    </row>
    <row r="4057">
      <c r="A4057" s="13" t="n"/>
      <c r="B4057" s="14" t="n"/>
      <c r="C4057" s="14" t="n"/>
      <c r="D4057" s="14" t="n"/>
      <c r="E4057" s="13" t="n"/>
      <c r="F4057" s="13" t="n"/>
      <c r="G4057" s="14" t="n"/>
      <c r="H4057" s="15" t="n"/>
      <c r="I4057" s="15" t="n"/>
      <c r="J4057" s="40" t="n"/>
      <c r="K4057" s="15" t="n"/>
      <c r="L4057" s="15" t="n"/>
      <c r="M4057" s="15" t="n"/>
      <c r="N4057" s="14" t="n"/>
      <c r="O4057" s="13" t="n"/>
      <c r="P4057" s="14" t="n"/>
      <c r="Q4057" s="15">
        <f>IF(N4057="Sí",0,H4057)</f>
        <v/>
      </c>
      <c r="R4057" s="14">
        <f>F4057-TODAY()</f>
        <v/>
      </c>
      <c r="S4057" s="14">
        <f>IF(N4057="Sí","🟢 Pagado",IF(R4057&lt;0,"🔴 Vencido",IF(R4057&lt;=7,"🟡 Por vencer","")))</f>
        <v/>
      </c>
      <c r="T4057" s="88" t="n"/>
      <c r="U4057" s="89" t="n"/>
      <c r="V4057" s="89" t="n"/>
      <c r="W4057" s="89" t="n"/>
      <c r="X4057" s="87" t="n"/>
    </row>
    <row r="4058">
      <c r="A4058" s="13" t="n"/>
      <c r="B4058" s="14" t="n"/>
      <c r="C4058" s="14" t="n"/>
      <c r="D4058" s="14" t="n"/>
      <c r="E4058" s="13" t="n"/>
      <c r="F4058" s="13" t="n"/>
      <c r="G4058" s="14" t="n"/>
      <c r="H4058" s="15" t="n"/>
      <c r="I4058" s="15" t="n"/>
      <c r="J4058" s="40" t="n"/>
      <c r="K4058" s="15" t="n"/>
      <c r="L4058" s="15" t="n"/>
      <c r="M4058" s="15" t="n"/>
      <c r="N4058" s="14" t="n"/>
      <c r="O4058" s="13" t="n"/>
      <c r="P4058" s="14" t="n"/>
      <c r="Q4058" s="15">
        <f>IF(N4058="Sí",0,H4058)</f>
        <v/>
      </c>
      <c r="R4058" s="14">
        <f>F4058-TODAY()</f>
        <v/>
      </c>
      <c r="S4058" s="14">
        <f>IF(N4058="Sí","🟢 Pagado",IF(R4058&lt;0,"🔴 Vencido",IF(R4058&lt;=7,"🟡 Por vencer","")))</f>
        <v/>
      </c>
      <c r="T4058" s="88" t="n"/>
      <c r="U4058" s="89" t="n"/>
      <c r="V4058" s="89" t="n"/>
      <c r="W4058" s="89" t="n"/>
      <c r="X4058" s="87" t="n"/>
    </row>
    <row r="4059">
      <c r="A4059" s="13" t="n"/>
      <c r="B4059" s="14" t="n"/>
      <c r="C4059" s="14" t="n"/>
      <c r="D4059" s="14" t="n"/>
      <c r="E4059" s="13" t="n"/>
      <c r="F4059" s="13" t="n"/>
      <c r="G4059" s="14" t="n"/>
      <c r="H4059" s="15" t="n"/>
      <c r="I4059" s="15" t="n"/>
      <c r="J4059" s="40" t="n"/>
      <c r="K4059" s="15" t="n"/>
      <c r="L4059" s="15" t="n"/>
      <c r="M4059" s="15" t="n"/>
      <c r="N4059" s="14" t="n"/>
      <c r="O4059" s="13" t="n"/>
      <c r="P4059" s="14" t="n"/>
      <c r="Q4059" s="15">
        <f>IF(N4059="Sí",0,H4059)</f>
        <v/>
      </c>
      <c r="R4059" s="14">
        <f>F4059-TODAY()</f>
        <v/>
      </c>
      <c r="S4059" s="14">
        <f>IF(N4059="Sí","🟢 Pagado",IF(R4059&lt;0,"🔴 Vencido",IF(R4059&lt;=7,"🟡 Por vencer","")))</f>
        <v/>
      </c>
      <c r="T4059" s="88" t="n"/>
      <c r="U4059" s="89" t="n"/>
      <c r="V4059" s="89" t="n"/>
      <c r="W4059" s="89" t="n"/>
      <c r="X4059" s="87" t="n"/>
    </row>
    <row r="4060">
      <c r="A4060" s="13" t="n"/>
      <c r="B4060" s="14" t="n"/>
      <c r="C4060" s="14" t="n"/>
      <c r="D4060" s="14" t="n"/>
      <c r="E4060" s="13" t="n"/>
      <c r="F4060" s="13" t="n"/>
      <c r="G4060" s="14" t="n"/>
      <c r="H4060" s="15" t="n"/>
      <c r="I4060" s="15" t="n"/>
      <c r="J4060" s="40" t="n"/>
      <c r="K4060" s="15" t="n"/>
      <c r="L4060" s="15" t="n"/>
      <c r="M4060" s="15" t="n"/>
      <c r="N4060" s="14" t="n"/>
      <c r="O4060" s="13" t="n"/>
      <c r="P4060" s="14" t="n"/>
      <c r="Q4060" s="15">
        <f>IF(N4060="Sí",0,H4060)</f>
        <v/>
      </c>
      <c r="R4060" s="14">
        <f>F4060-TODAY()</f>
        <v/>
      </c>
      <c r="S4060" s="14">
        <f>IF(N4060="Sí","🟢 Pagado",IF(R4060&lt;0,"🔴 Vencido",IF(R4060&lt;=7,"🟡 Por vencer","")))</f>
        <v/>
      </c>
      <c r="T4060" s="88" t="n"/>
      <c r="U4060" s="89" t="n"/>
      <c r="V4060" s="89" t="n"/>
      <c r="W4060" s="89" t="n"/>
      <c r="X4060" s="87" t="n"/>
    </row>
    <row r="4061">
      <c r="A4061" s="13" t="n"/>
      <c r="B4061" s="14" t="n"/>
      <c r="C4061" s="14" t="n"/>
      <c r="D4061" s="14" t="n"/>
      <c r="E4061" s="13" t="n"/>
      <c r="F4061" s="13" t="n"/>
      <c r="G4061" s="14" t="n"/>
      <c r="H4061" s="15" t="n"/>
      <c r="I4061" s="15" t="n"/>
      <c r="J4061" s="40" t="n"/>
      <c r="K4061" s="15" t="n"/>
      <c r="L4061" s="15" t="n"/>
      <c r="M4061" s="15" t="n"/>
      <c r="N4061" s="14" t="n"/>
      <c r="O4061" s="13" t="n"/>
      <c r="P4061" s="14" t="n"/>
      <c r="Q4061" s="15">
        <f>IF(N4061="Sí",0,H4061)</f>
        <v/>
      </c>
      <c r="R4061" s="14">
        <f>F4061-TODAY()</f>
        <v/>
      </c>
      <c r="S4061" s="14">
        <f>IF(N4061="Sí","🟢 Pagado",IF(R4061&lt;0,"🔴 Vencido",IF(R4061&lt;=7,"🟡 Por vencer","")))</f>
        <v/>
      </c>
      <c r="T4061" s="88" t="n"/>
      <c r="U4061" s="89" t="n"/>
      <c r="V4061" s="89" t="n"/>
      <c r="W4061" s="89" t="n"/>
      <c r="X4061" s="87" t="n"/>
    </row>
    <row r="4062">
      <c r="A4062" s="13" t="n"/>
      <c r="B4062" s="14" t="n"/>
      <c r="C4062" s="14" t="n"/>
      <c r="D4062" s="14" t="n"/>
      <c r="E4062" s="13" t="n"/>
      <c r="F4062" s="13" t="n"/>
      <c r="G4062" s="14" t="n"/>
      <c r="H4062" s="15" t="n"/>
      <c r="I4062" s="15" t="n"/>
      <c r="J4062" s="40" t="n"/>
      <c r="K4062" s="15" t="n"/>
      <c r="L4062" s="15" t="n"/>
      <c r="M4062" s="15" t="n"/>
      <c r="N4062" s="14" t="n"/>
      <c r="O4062" s="13" t="n"/>
      <c r="P4062" s="14" t="n"/>
      <c r="Q4062" s="15">
        <f>IF(N4062="Sí",0,H4062)</f>
        <v/>
      </c>
      <c r="R4062" s="14">
        <f>F4062-TODAY()</f>
        <v/>
      </c>
      <c r="S4062" s="14">
        <f>IF(N4062="Sí","🟢 Pagado",IF(R4062&lt;0,"🔴 Vencido",IF(R4062&lt;=7,"🟡 Por vencer","")))</f>
        <v/>
      </c>
      <c r="T4062" s="88" t="n"/>
      <c r="U4062" s="89" t="n"/>
      <c r="V4062" s="89" t="n"/>
      <c r="W4062" s="89" t="n"/>
      <c r="X4062" s="87" t="n"/>
    </row>
    <row r="4063">
      <c r="A4063" s="13" t="n"/>
      <c r="B4063" s="14" t="n"/>
      <c r="C4063" s="14" t="n"/>
      <c r="D4063" s="14" t="n"/>
      <c r="E4063" s="13" t="n"/>
      <c r="F4063" s="13" t="n"/>
      <c r="G4063" s="14" t="n"/>
      <c r="H4063" s="15" t="n"/>
      <c r="I4063" s="15" t="n"/>
      <c r="J4063" s="40" t="n"/>
      <c r="K4063" s="15" t="n"/>
      <c r="L4063" s="15" t="n"/>
      <c r="M4063" s="15" t="n"/>
      <c r="N4063" s="14" t="n"/>
      <c r="O4063" s="13" t="n"/>
      <c r="P4063" s="14" t="n"/>
      <c r="Q4063" s="15">
        <f>IF(N4063="Sí",0,H4063)</f>
        <v/>
      </c>
      <c r="R4063" s="14">
        <f>F4063-TODAY()</f>
        <v/>
      </c>
      <c r="S4063" s="14">
        <f>IF(N4063="Sí","🟢 Pagado",IF(R4063&lt;0,"🔴 Vencido",IF(R4063&lt;=7,"🟡 Por vencer","")))</f>
        <v/>
      </c>
      <c r="T4063" s="88" t="n"/>
      <c r="U4063" s="89" t="n"/>
      <c r="V4063" s="89" t="n"/>
      <c r="W4063" s="89" t="n"/>
      <c r="X4063" s="87" t="n"/>
    </row>
    <row r="4064">
      <c r="A4064" s="13" t="n"/>
      <c r="B4064" s="14" t="n"/>
      <c r="C4064" s="14" t="n"/>
      <c r="D4064" s="14" t="n"/>
      <c r="E4064" s="13" t="n"/>
      <c r="F4064" s="13" t="n"/>
      <c r="G4064" s="14" t="n"/>
      <c r="H4064" s="15" t="n"/>
      <c r="I4064" s="15" t="n"/>
      <c r="J4064" s="40" t="n"/>
      <c r="K4064" s="15" t="n"/>
      <c r="L4064" s="15" t="n"/>
      <c r="M4064" s="15" t="n"/>
      <c r="N4064" s="14" t="n"/>
      <c r="O4064" s="13" t="n"/>
      <c r="P4064" s="14" t="n"/>
      <c r="Q4064" s="15">
        <f>IF(N4064="Sí",0,H4064)</f>
        <v/>
      </c>
      <c r="R4064" s="14">
        <f>F4064-TODAY()</f>
        <v/>
      </c>
      <c r="S4064" s="14">
        <f>IF(N4064="Sí","🟢 Pagado",IF(R4064&lt;0,"🔴 Vencido",IF(R4064&lt;=7,"🟡 Por vencer","")))</f>
        <v/>
      </c>
      <c r="T4064" s="88" t="n"/>
      <c r="U4064" s="89" t="n"/>
      <c r="V4064" s="89" t="n"/>
      <c r="W4064" s="89" t="n"/>
      <c r="X4064" s="87" t="n"/>
    </row>
    <row r="4065">
      <c r="A4065" s="13" t="n"/>
      <c r="B4065" s="14" t="n"/>
      <c r="C4065" s="14" t="n"/>
      <c r="D4065" s="14" t="n"/>
      <c r="E4065" s="13" t="n"/>
      <c r="F4065" s="13" t="n"/>
      <c r="G4065" s="14" t="n"/>
      <c r="H4065" s="15" t="n"/>
      <c r="I4065" s="15" t="n"/>
      <c r="J4065" s="40" t="n"/>
      <c r="K4065" s="15" t="n"/>
      <c r="L4065" s="15" t="n"/>
      <c r="M4065" s="15" t="n"/>
      <c r="N4065" s="14" t="n"/>
      <c r="O4065" s="13" t="n"/>
      <c r="P4065" s="14" t="n"/>
      <c r="Q4065" s="15">
        <f>IF(N4065="Sí",0,H4065)</f>
        <v/>
      </c>
      <c r="R4065" s="14">
        <f>F4065-TODAY()</f>
        <v/>
      </c>
      <c r="S4065" s="14">
        <f>IF(N4065="Sí","🟢 Pagado",IF(R4065&lt;0,"🔴 Vencido",IF(R4065&lt;=7,"🟡 Por vencer","")))</f>
        <v/>
      </c>
      <c r="T4065" s="88" t="n"/>
      <c r="U4065" s="89" t="n"/>
      <c r="V4065" s="89" t="n"/>
      <c r="W4065" s="89" t="n"/>
      <c r="X4065" s="87" t="n"/>
    </row>
    <row r="4066">
      <c r="A4066" s="13" t="n"/>
      <c r="B4066" s="14" t="n"/>
      <c r="C4066" s="14" t="n"/>
      <c r="D4066" s="14" t="n"/>
      <c r="E4066" s="13" t="n"/>
      <c r="F4066" s="13" t="n"/>
      <c r="G4066" s="14" t="n"/>
      <c r="H4066" s="15" t="n"/>
      <c r="I4066" s="15" t="n"/>
      <c r="J4066" s="40" t="n"/>
      <c r="K4066" s="15" t="n"/>
      <c r="L4066" s="15" t="n"/>
      <c r="M4066" s="15" t="n"/>
      <c r="N4066" s="14" t="n"/>
      <c r="O4066" s="13" t="n"/>
      <c r="P4066" s="14" t="n"/>
      <c r="Q4066" s="15">
        <f>IF(N4066="Sí",0,H4066)</f>
        <v/>
      </c>
      <c r="R4066" s="14">
        <f>F4066-TODAY()</f>
        <v/>
      </c>
      <c r="S4066" s="14">
        <f>IF(N4066="Sí","🟢 Pagado",IF(R4066&lt;0,"🔴 Vencido",IF(R4066&lt;=7,"🟡 Por vencer","")))</f>
        <v/>
      </c>
      <c r="T4066" s="88" t="n"/>
      <c r="U4066" s="89" t="n"/>
      <c r="V4066" s="89" t="n"/>
      <c r="W4066" s="89" t="n"/>
      <c r="X4066" s="87" t="n"/>
    </row>
    <row r="4067">
      <c r="A4067" s="13" t="n"/>
      <c r="B4067" s="14" t="n"/>
      <c r="C4067" s="14" t="n"/>
      <c r="D4067" s="14" t="n"/>
      <c r="E4067" s="13" t="n"/>
      <c r="F4067" s="13" t="n"/>
      <c r="G4067" s="14" t="n"/>
      <c r="H4067" s="15" t="n"/>
      <c r="I4067" s="15" t="n"/>
      <c r="J4067" s="40" t="n"/>
      <c r="K4067" s="15" t="n"/>
      <c r="L4067" s="15" t="n"/>
      <c r="M4067" s="15" t="n"/>
      <c r="N4067" s="14" t="n"/>
      <c r="O4067" s="13" t="n"/>
      <c r="P4067" s="14" t="n"/>
      <c r="Q4067" s="15">
        <f>IF(N4067="Sí",0,H4067)</f>
        <v/>
      </c>
      <c r="R4067" s="14">
        <f>F4067-TODAY()</f>
        <v/>
      </c>
      <c r="S4067" s="14">
        <f>IF(N4067="Sí","🟢 Pagado",IF(R4067&lt;0,"🔴 Vencido",IF(R4067&lt;=7,"🟡 Por vencer","")))</f>
        <v/>
      </c>
      <c r="T4067" s="88" t="n"/>
      <c r="U4067" s="89" t="n"/>
      <c r="V4067" s="89" t="n"/>
      <c r="W4067" s="89" t="n"/>
      <c r="X4067" s="87" t="n"/>
    </row>
    <row r="4068">
      <c r="A4068" s="13" t="n"/>
      <c r="B4068" s="14" t="n"/>
      <c r="C4068" s="14" t="n"/>
      <c r="D4068" s="14" t="n"/>
      <c r="E4068" s="13" t="n"/>
      <c r="F4068" s="13" t="n"/>
      <c r="G4068" s="14" t="n"/>
      <c r="H4068" s="15" t="n"/>
      <c r="I4068" s="15" t="n"/>
      <c r="J4068" s="40" t="n"/>
      <c r="K4068" s="15" t="n"/>
      <c r="L4068" s="15" t="n"/>
      <c r="M4068" s="15" t="n"/>
      <c r="N4068" s="14" t="n"/>
      <c r="O4068" s="13" t="n"/>
      <c r="P4068" s="14" t="n"/>
      <c r="Q4068" s="15">
        <f>IF(N4068="Sí",0,H4068)</f>
        <v/>
      </c>
      <c r="R4068" s="14">
        <f>F4068-TODAY()</f>
        <v/>
      </c>
      <c r="S4068" s="14">
        <f>IF(N4068="Sí","🟢 Pagado",IF(R4068&lt;0,"🔴 Vencido",IF(R4068&lt;=7,"🟡 Por vencer","")))</f>
        <v/>
      </c>
      <c r="T4068" s="88" t="n"/>
      <c r="U4068" s="89" t="n"/>
      <c r="V4068" s="89" t="n"/>
      <c r="W4068" s="89" t="n"/>
      <c r="X4068" s="87" t="n"/>
    </row>
    <row r="4069">
      <c r="A4069" s="13" t="n"/>
      <c r="B4069" s="14" t="n"/>
      <c r="C4069" s="14" t="n"/>
      <c r="D4069" s="14" t="n"/>
      <c r="E4069" s="13" t="n"/>
      <c r="F4069" s="13" t="n"/>
      <c r="G4069" s="14" t="n"/>
      <c r="H4069" s="15" t="n"/>
      <c r="I4069" s="15" t="n"/>
      <c r="J4069" s="40" t="n"/>
      <c r="K4069" s="15" t="n"/>
      <c r="L4069" s="15" t="n"/>
      <c r="M4069" s="15" t="n"/>
      <c r="N4069" s="14" t="n"/>
      <c r="O4069" s="13" t="n"/>
      <c r="P4069" s="14" t="n"/>
      <c r="Q4069" s="15">
        <f>IF(N4069="Sí",0,H4069)</f>
        <v/>
      </c>
      <c r="R4069" s="14">
        <f>F4069-TODAY()</f>
        <v/>
      </c>
      <c r="S4069" s="14">
        <f>IF(N4069="Sí","🟢 Pagado",IF(R4069&lt;0,"🔴 Vencido",IF(R4069&lt;=7,"🟡 Por vencer","")))</f>
        <v/>
      </c>
      <c r="T4069" s="88" t="n"/>
      <c r="U4069" s="89" t="n"/>
      <c r="V4069" s="89" t="n"/>
      <c r="W4069" s="89" t="n"/>
      <c r="X4069" s="87" t="n"/>
    </row>
    <row r="4070">
      <c r="A4070" s="13" t="n"/>
      <c r="B4070" s="14" t="n"/>
      <c r="C4070" s="14" t="n"/>
      <c r="D4070" s="14" t="n"/>
      <c r="E4070" s="13" t="n"/>
      <c r="F4070" s="13" t="n"/>
      <c r="G4070" s="14" t="n"/>
      <c r="H4070" s="15" t="n"/>
      <c r="I4070" s="15" t="n"/>
      <c r="J4070" s="40" t="n"/>
      <c r="K4070" s="15" t="n"/>
      <c r="L4070" s="15" t="n"/>
      <c r="M4070" s="15" t="n"/>
      <c r="N4070" s="14" t="n"/>
      <c r="O4070" s="13" t="n"/>
      <c r="P4070" s="14" t="n"/>
      <c r="Q4070" s="15">
        <f>IF(N4070="Sí",0,H4070)</f>
        <v/>
      </c>
      <c r="R4070" s="14">
        <f>F4070-TODAY()</f>
        <v/>
      </c>
      <c r="S4070" s="14">
        <f>IF(N4070="Sí","🟢 Pagado",IF(R4070&lt;0,"🔴 Vencido",IF(R4070&lt;=7,"🟡 Por vencer","")))</f>
        <v/>
      </c>
      <c r="T4070" s="88" t="n"/>
      <c r="U4070" s="89" t="n"/>
      <c r="V4070" s="89" t="n"/>
      <c r="W4070" s="89" t="n"/>
      <c r="X4070" s="87" t="n"/>
    </row>
    <row r="4071">
      <c r="A4071" s="13" t="n"/>
      <c r="B4071" s="14" t="n"/>
      <c r="C4071" s="14" t="n"/>
      <c r="D4071" s="14" t="n"/>
      <c r="E4071" s="13" t="n"/>
      <c r="F4071" s="13" t="n"/>
      <c r="G4071" s="14" t="n"/>
      <c r="H4071" s="15" t="n"/>
      <c r="I4071" s="15" t="n"/>
      <c r="J4071" s="40" t="n"/>
      <c r="K4071" s="15" t="n"/>
      <c r="L4071" s="15" t="n"/>
      <c r="M4071" s="15" t="n"/>
      <c r="N4071" s="14" t="n"/>
      <c r="O4071" s="13" t="n"/>
      <c r="P4071" s="14" t="n"/>
      <c r="Q4071" s="15">
        <f>IF(N4071="Sí",0,H4071)</f>
        <v/>
      </c>
      <c r="R4071" s="14">
        <f>F4071-TODAY()</f>
        <v/>
      </c>
      <c r="S4071" s="14">
        <f>IF(N4071="Sí","🟢 Pagado",IF(R4071&lt;0,"🔴 Vencido",IF(R4071&lt;=7,"🟡 Por vencer","")))</f>
        <v/>
      </c>
      <c r="T4071" s="88" t="n"/>
      <c r="U4071" s="89" t="n"/>
      <c r="V4071" s="89" t="n"/>
      <c r="W4071" s="89" t="n"/>
      <c r="X4071" s="87" t="n"/>
    </row>
    <row r="4072">
      <c r="A4072" s="13" t="n"/>
      <c r="B4072" s="14" t="n"/>
      <c r="C4072" s="14" t="n"/>
      <c r="D4072" s="14" t="n"/>
      <c r="E4072" s="13" t="n"/>
      <c r="F4072" s="13" t="n"/>
      <c r="G4072" s="14" t="n"/>
      <c r="H4072" s="15" t="n"/>
      <c r="I4072" s="15" t="n"/>
      <c r="J4072" s="40" t="n"/>
      <c r="K4072" s="15" t="n"/>
      <c r="L4072" s="15" t="n"/>
      <c r="M4072" s="15" t="n"/>
      <c r="N4072" s="14" t="n"/>
      <c r="O4072" s="13" t="n"/>
      <c r="P4072" s="14" t="n"/>
      <c r="Q4072" s="15">
        <f>IF(N4072="Sí",0,H4072)</f>
        <v/>
      </c>
      <c r="R4072" s="14">
        <f>F4072-TODAY()</f>
        <v/>
      </c>
      <c r="S4072" s="14">
        <f>IF(N4072="Sí","🟢 Pagado",IF(R4072&lt;0,"🔴 Vencido",IF(R4072&lt;=7,"🟡 Por vencer","")))</f>
        <v/>
      </c>
      <c r="T4072" s="88" t="n"/>
      <c r="U4072" s="89" t="n"/>
      <c r="V4072" s="89" t="n"/>
      <c r="W4072" s="89" t="n"/>
      <c r="X4072" s="87" t="n"/>
    </row>
    <row r="4073">
      <c r="A4073" s="13" t="n"/>
      <c r="B4073" s="14" t="n"/>
      <c r="C4073" s="14" t="n"/>
      <c r="D4073" s="14" t="n"/>
      <c r="E4073" s="13" t="n"/>
      <c r="F4073" s="13" t="n"/>
      <c r="G4073" s="14" t="n"/>
      <c r="H4073" s="15" t="n"/>
      <c r="I4073" s="15" t="n"/>
      <c r="J4073" s="40" t="n"/>
      <c r="K4073" s="15" t="n"/>
      <c r="L4073" s="15" t="n"/>
      <c r="M4073" s="15" t="n"/>
      <c r="N4073" s="14" t="n"/>
      <c r="O4073" s="13" t="n"/>
      <c r="P4073" s="14" t="n"/>
      <c r="Q4073" s="15">
        <f>IF(N4073="Sí",0,H4073)</f>
        <v/>
      </c>
      <c r="R4073" s="14">
        <f>F4073-TODAY()</f>
        <v/>
      </c>
      <c r="S4073" s="14">
        <f>IF(N4073="Sí","🟢 Pagado",IF(R4073&lt;0,"🔴 Vencido",IF(R4073&lt;=7,"🟡 Por vencer","")))</f>
        <v/>
      </c>
      <c r="T4073" s="88" t="n"/>
      <c r="U4073" s="89" t="n"/>
      <c r="V4073" s="89" t="n"/>
      <c r="W4073" s="89" t="n"/>
      <c r="X4073" s="87" t="n"/>
    </row>
    <row r="4074">
      <c r="A4074" s="13" t="n"/>
      <c r="B4074" s="14" t="n"/>
      <c r="C4074" s="14" t="n"/>
      <c r="D4074" s="14" t="n"/>
      <c r="E4074" s="13" t="n"/>
      <c r="F4074" s="13" t="n"/>
      <c r="G4074" s="14" t="n"/>
      <c r="H4074" s="15" t="n"/>
      <c r="I4074" s="15" t="n"/>
      <c r="J4074" s="40" t="n"/>
      <c r="K4074" s="15" t="n"/>
      <c r="L4074" s="15" t="n"/>
      <c r="M4074" s="15" t="n"/>
      <c r="N4074" s="14" t="n"/>
      <c r="O4074" s="13" t="n"/>
      <c r="P4074" s="14" t="n"/>
      <c r="Q4074" s="15">
        <f>IF(N4074="Sí",0,H4074)</f>
        <v/>
      </c>
      <c r="R4074" s="14">
        <f>F4074-TODAY()</f>
        <v/>
      </c>
      <c r="S4074" s="14">
        <f>IF(N4074="Sí","🟢 Pagado",IF(R4074&lt;0,"🔴 Vencido",IF(R4074&lt;=7,"🟡 Por vencer","")))</f>
        <v/>
      </c>
      <c r="T4074" s="88" t="n"/>
      <c r="U4074" s="89" t="n"/>
      <c r="V4074" s="89" t="n"/>
      <c r="W4074" s="89" t="n"/>
      <c r="X4074" s="87" t="n"/>
    </row>
    <row r="4075">
      <c r="A4075" s="13" t="n"/>
      <c r="B4075" s="14" t="n"/>
      <c r="C4075" s="14" t="n"/>
      <c r="D4075" s="14" t="n"/>
      <c r="E4075" s="13" t="n"/>
      <c r="F4075" s="13" t="n"/>
      <c r="G4075" s="14" t="n"/>
      <c r="H4075" s="15" t="n"/>
      <c r="I4075" s="15" t="n"/>
      <c r="J4075" s="40" t="n"/>
      <c r="K4075" s="15" t="n"/>
      <c r="L4075" s="15" t="n"/>
      <c r="M4075" s="15" t="n"/>
      <c r="N4075" s="14" t="n"/>
      <c r="O4075" s="13" t="n"/>
      <c r="P4075" s="14" t="n"/>
      <c r="Q4075" s="15">
        <f>IF(N4075="Sí",0,H4075)</f>
        <v/>
      </c>
      <c r="R4075" s="14">
        <f>F4075-TODAY()</f>
        <v/>
      </c>
      <c r="S4075" s="14">
        <f>IF(N4075="Sí","🟢 Pagado",IF(R4075&lt;0,"🔴 Vencido",IF(R4075&lt;=7,"🟡 Por vencer","")))</f>
        <v/>
      </c>
      <c r="T4075" s="88" t="n"/>
      <c r="U4075" s="89" t="n"/>
      <c r="V4075" s="89" t="n"/>
      <c r="W4075" s="89" t="n"/>
      <c r="X4075" s="87" t="n"/>
    </row>
    <row r="4076">
      <c r="A4076" s="13" t="n"/>
      <c r="B4076" s="14" t="n"/>
      <c r="C4076" s="14" t="n"/>
      <c r="D4076" s="14" t="n"/>
      <c r="E4076" s="13" t="n"/>
      <c r="F4076" s="13" t="n"/>
      <c r="G4076" s="14" t="n"/>
      <c r="H4076" s="15" t="n"/>
      <c r="I4076" s="15" t="n"/>
      <c r="J4076" s="40" t="n"/>
      <c r="K4076" s="15" t="n"/>
      <c r="L4076" s="15" t="n"/>
      <c r="M4076" s="15" t="n"/>
      <c r="N4076" s="14" t="n"/>
      <c r="O4076" s="13" t="n"/>
      <c r="P4076" s="14" t="n"/>
      <c r="Q4076" s="15">
        <f>IF(N4076="Sí",0,H4076)</f>
        <v/>
      </c>
      <c r="R4076" s="14">
        <f>F4076-TODAY()</f>
        <v/>
      </c>
      <c r="S4076" s="14">
        <f>IF(N4076="Sí","🟢 Pagado",IF(R4076&lt;0,"🔴 Vencido",IF(R4076&lt;=7,"🟡 Por vencer","")))</f>
        <v/>
      </c>
      <c r="T4076" s="88" t="n"/>
      <c r="U4076" s="89" t="n"/>
      <c r="V4076" s="89" t="n"/>
      <c r="W4076" s="89" t="n"/>
      <c r="X4076" s="87" t="n"/>
    </row>
    <row r="4077">
      <c r="A4077" s="13" t="n"/>
      <c r="B4077" s="14" t="n"/>
      <c r="C4077" s="14" t="n"/>
      <c r="D4077" s="14" t="n"/>
      <c r="E4077" s="13" t="n"/>
      <c r="F4077" s="13" t="n"/>
      <c r="G4077" s="14" t="n"/>
      <c r="H4077" s="15" t="n"/>
      <c r="I4077" s="15" t="n"/>
      <c r="J4077" s="40" t="n"/>
      <c r="K4077" s="15" t="n"/>
      <c r="L4077" s="15" t="n"/>
      <c r="M4077" s="15" t="n"/>
      <c r="N4077" s="14" t="n"/>
      <c r="O4077" s="13" t="n"/>
      <c r="P4077" s="14" t="n"/>
      <c r="Q4077" s="15">
        <f>IF(N4077="Sí",0,H4077)</f>
        <v/>
      </c>
      <c r="R4077" s="14">
        <f>F4077-TODAY()</f>
        <v/>
      </c>
      <c r="S4077" s="14">
        <f>IF(N4077="Sí","🟢 Pagado",IF(R4077&lt;0,"🔴 Vencido",IF(R4077&lt;=7,"🟡 Por vencer","")))</f>
        <v/>
      </c>
      <c r="T4077" s="88" t="n"/>
      <c r="U4077" s="89" t="n"/>
      <c r="V4077" s="89" t="n"/>
      <c r="W4077" s="89" t="n"/>
      <c r="X4077" s="87" t="n"/>
    </row>
    <row r="4078">
      <c r="A4078" s="13" t="n"/>
      <c r="B4078" s="14" t="n"/>
      <c r="C4078" s="14" t="n"/>
      <c r="D4078" s="14" t="n"/>
      <c r="E4078" s="13" t="n"/>
      <c r="F4078" s="13" t="n"/>
      <c r="G4078" s="14" t="n"/>
      <c r="H4078" s="15" t="n"/>
      <c r="I4078" s="15" t="n"/>
      <c r="J4078" s="40" t="n"/>
      <c r="K4078" s="15" t="n"/>
      <c r="L4078" s="15" t="n"/>
      <c r="M4078" s="15" t="n"/>
      <c r="N4078" s="14" t="n"/>
      <c r="O4078" s="13" t="n"/>
      <c r="P4078" s="14" t="n"/>
      <c r="Q4078" s="15">
        <f>IF(N4078="Sí",0,H4078)</f>
        <v/>
      </c>
      <c r="R4078" s="14">
        <f>F4078-TODAY()</f>
        <v/>
      </c>
      <c r="S4078" s="14">
        <f>IF(N4078="Sí","🟢 Pagado",IF(R4078&lt;0,"🔴 Vencido",IF(R4078&lt;=7,"🟡 Por vencer","")))</f>
        <v/>
      </c>
      <c r="T4078" s="88" t="n"/>
      <c r="U4078" s="89" t="n"/>
      <c r="V4078" s="89" t="n"/>
      <c r="W4078" s="89" t="n"/>
      <c r="X4078" s="87" t="n"/>
    </row>
    <row r="4079">
      <c r="A4079" s="13" t="n"/>
      <c r="B4079" s="14" t="n"/>
      <c r="C4079" s="14" t="n"/>
      <c r="D4079" s="14" t="n"/>
      <c r="E4079" s="13" t="n"/>
      <c r="F4079" s="13" t="n"/>
      <c r="G4079" s="14" t="n"/>
      <c r="H4079" s="15" t="n"/>
      <c r="I4079" s="15" t="n"/>
      <c r="J4079" s="40" t="n"/>
      <c r="K4079" s="15" t="n"/>
      <c r="L4079" s="15" t="n"/>
      <c r="M4079" s="15" t="n"/>
      <c r="N4079" s="14" t="n"/>
      <c r="O4079" s="13" t="n"/>
      <c r="P4079" s="14" t="n"/>
      <c r="Q4079" s="15">
        <f>IF(N4079="Sí",0,H4079)</f>
        <v/>
      </c>
      <c r="R4079" s="14">
        <f>F4079-TODAY()</f>
        <v/>
      </c>
      <c r="S4079" s="14">
        <f>IF(N4079="Sí","🟢 Pagado",IF(R4079&lt;0,"🔴 Vencido",IF(R4079&lt;=7,"🟡 Por vencer","")))</f>
        <v/>
      </c>
      <c r="T4079" s="88" t="n"/>
      <c r="U4079" s="89" t="n"/>
      <c r="V4079" s="89" t="n"/>
      <c r="W4079" s="89" t="n"/>
      <c r="X4079" s="87" t="n"/>
    </row>
    <row r="4080">
      <c r="A4080" s="13" t="n"/>
      <c r="B4080" s="14" t="n"/>
      <c r="C4080" s="14" t="n"/>
      <c r="D4080" s="14" t="n"/>
      <c r="E4080" s="13" t="n"/>
      <c r="F4080" s="13" t="n"/>
      <c r="G4080" s="14" t="n"/>
      <c r="H4080" s="15" t="n"/>
      <c r="I4080" s="15" t="n"/>
      <c r="J4080" s="40" t="n"/>
      <c r="K4080" s="15" t="n"/>
      <c r="L4080" s="15" t="n"/>
      <c r="M4080" s="15" t="n"/>
      <c r="N4080" s="14" t="n"/>
      <c r="O4080" s="13" t="n"/>
      <c r="P4080" s="14" t="n"/>
      <c r="Q4080" s="15">
        <f>IF(N4080="Sí",0,H4080)</f>
        <v/>
      </c>
      <c r="R4080" s="14">
        <f>F4080-TODAY()</f>
        <v/>
      </c>
      <c r="S4080" s="14">
        <f>IF(N4080="Sí","🟢 Pagado",IF(R4080&lt;0,"🔴 Vencido",IF(R4080&lt;=7,"🟡 Por vencer","")))</f>
        <v/>
      </c>
      <c r="T4080" s="88" t="n"/>
      <c r="U4080" s="89" t="n"/>
      <c r="V4080" s="89" t="n"/>
      <c r="W4080" s="89" t="n"/>
      <c r="X4080" s="87" t="n"/>
    </row>
    <row r="4081">
      <c r="A4081" s="13" t="n"/>
      <c r="B4081" s="14" t="n"/>
      <c r="C4081" s="14" t="n"/>
      <c r="D4081" s="14" t="n"/>
      <c r="E4081" s="13" t="n"/>
      <c r="F4081" s="13" t="n"/>
      <c r="G4081" s="14" t="n"/>
      <c r="H4081" s="15" t="n"/>
      <c r="I4081" s="15" t="n"/>
      <c r="J4081" s="40" t="n"/>
      <c r="K4081" s="15" t="n"/>
      <c r="L4081" s="15" t="n"/>
      <c r="M4081" s="15" t="n"/>
      <c r="N4081" s="14" t="n"/>
      <c r="O4081" s="13" t="n"/>
      <c r="P4081" s="14" t="n"/>
      <c r="Q4081" s="15">
        <f>IF(N4081="Sí",0,H4081)</f>
        <v/>
      </c>
      <c r="R4081" s="14">
        <f>F4081-TODAY()</f>
        <v/>
      </c>
      <c r="S4081" s="14">
        <f>IF(N4081="Sí","🟢 Pagado",IF(R4081&lt;0,"🔴 Vencido",IF(R4081&lt;=7,"🟡 Por vencer","")))</f>
        <v/>
      </c>
      <c r="T4081" s="88" t="n"/>
      <c r="U4081" s="89" t="n"/>
      <c r="V4081" s="89" t="n"/>
      <c r="W4081" s="89" t="n"/>
      <c r="X4081" s="87" t="n"/>
    </row>
    <row r="4082">
      <c r="A4082" s="13" t="n"/>
      <c r="B4082" s="14" t="n"/>
      <c r="C4082" s="14" t="n"/>
      <c r="D4082" s="14" t="n"/>
      <c r="E4082" s="13" t="n"/>
      <c r="F4082" s="13" t="n"/>
      <c r="G4082" s="14" t="n"/>
      <c r="H4082" s="15" t="n"/>
      <c r="I4082" s="15" t="n"/>
      <c r="J4082" s="40" t="n"/>
      <c r="K4082" s="15" t="n"/>
      <c r="L4082" s="15" t="n"/>
      <c r="M4082" s="15" t="n"/>
      <c r="N4082" s="14" t="n"/>
      <c r="O4082" s="13" t="n"/>
      <c r="P4082" s="14" t="n"/>
      <c r="Q4082" s="15">
        <f>IF(N4082="Sí",0,H4082)</f>
        <v/>
      </c>
      <c r="R4082" s="14">
        <f>F4082-TODAY()</f>
        <v/>
      </c>
      <c r="S4082" s="14">
        <f>IF(N4082="Sí","🟢 Pagado",IF(R4082&lt;0,"🔴 Vencido",IF(R4082&lt;=7,"🟡 Por vencer","")))</f>
        <v/>
      </c>
      <c r="T4082" s="88" t="n"/>
      <c r="U4082" s="89" t="n"/>
      <c r="V4082" s="89" t="n"/>
      <c r="W4082" s="89" t="n"/>
      <c r="X4082" s="87" t="n"/>
    </row>
    <row r="4083">
      <c r="A4083" s="13" t="n"/>
      <c r="B4083" s="14" t="n"/>
      <c r="C4083" s="14" t="n"/>
      <c r="D4083" s="14" t="n"/>
      <c r="E4083" s="13" t="n"/>
      <c r="F4083" s="13" t="n"/>
      <c r="G4083" s="14" t="n"/>
      <c r="H4083" s="15" t="n"/>
      <c r="I4083" s="15" t="n"/>
      <c r="J4083" s="40" t="n"/>
      <c r="K4083" s="15" t="n"/>
      <c r="L4083" s="15" t="n"/>
      <c r="M4083" s="15" t="n"/>
      <c r="N4083" s="14" t="n"/>
      <c r="O4083" s="13" t="n"/>
      <c r="P4083" s="14" t="n"/>
      <c r="Q4083" s="15">
        <f>IF(N4083="Sí",0,H4083)</f>
        <v/>
      </c>
      <c r="R4083" s="14">
        <f>F4083-TODAY()</f>
        <v/>
      </c>
      <c r="S4083" s="14">
        <f>IF(N4083="Sí","🟢 Pagado",IF(R4083&lt;0,"🔴 Vencido",IF(R4083&lt;=7,"🟡 Por vencer","")))</f>
        <v/>
      </c>
      <c r="T4083" s="88" t="n"/>
      <c r="U4083" s="89" t="n"/>
      <c r="V4083" s="89" t="n"/>
      <c r="W4083" s="89" t="n"/>
      <c r="X4083" s="87" t="n"/>
    </row>
    <row r="4084">
      <c r="A4084" s="13" t="n"/>
      <c r="B4084" s="14" t="n"/>
      <c r="C4084" s="14" t="n"/>
      <c r="D4084" s="14" t="n"/>
      <c r="E4084" s="13" t="n"/>
      <c r="F4084" s="13" t="n"/>
      <c r="G4084" s="14" t="n"/>
      <c r="H4084" s="15" t="n"/>
      <c r="I4084" s="15" t="n"/>
      <c r="J4084" s="40" t="n"/>
      <c r="K4084" s="15" t="n"/>
      <c r="L4084" s="15" t="n"/>
      <c r="M4084" s="15" t="n"/>
      <c r="N4084" s="14" t="n"/>
      <c r="O4084" s="13" t="n"/>
      <c r="P4084" s="14" t="n"/>
      <c r="Q4084" s="15">
        <f>IF(N4084="Sí",0,H4084)</f>
        <v/>
      </c>
      <c r="R4084" s="14">
        <f>F4084-TODAY()</f>
        <v/>
      </c>
      <c r="S4084" s="14">
        <f>IF(N4084="Sí","🟢 Pagado",IF(R4084&lt;0,"🔴 Vencido",IF(R4084&lt;=7,"🟡 Por vencer","")))</f>
        <v/>
      </c>
      <c r="T4084" s="88" t="n"/>
      <c r="U4084" s="89" t="n"/>
      <c r="V4084" s="89" t="n"/>
      <c r="W4084" s="89" t="n"/>
      <c r="X4084" s="87" t="n"/>
    </row>
    <row r="4085">
      <c r="A4085" s="13" t="n"/>
      <c r="B4085" s="14" t="n"/>
      <c r="C4085" s="14" t="n"/>
      <c r="D4085" s="14" t="n"/>
      <c r="E4085" s="13" t="n"/>
      <c r="F4085" s="13" t="n"/>
      <c r="G4085" s="14" t="n"/>
      <c r="H4085" s="15" t="n"/>
      <c r="I4085" s="15" t="n"/>
      <c r="J4085" s="40" t="n"/>
      <c r="K4085" s="15" t="n"/>
      <c r="L4085" s="15" t="n"/>
      <c r="M4085" s="15" t="n"/>
      <c r="N4085" s="14" t="n"/>
      <c r="O4085" s="13" t="n"/>
      <c r="P4085" s="14" t="n"/>
      <c r="Q4085" s="15">
        <f>IF(N4085="Sí",0,H4085)</f>
        <v/>
      </c>
      <c r="R4085" s="14">
        <f>F4085-TODAY()</f>
        <v/>
      </c>
      <c r="S4085" s="14">
        <f>IF(N4085="Sí","🟢 Pagado",IF(R4085&lt;0,"🔴 Vencido",IF(R4085&lt;=7,"🟡 Por vencer","")))</f>
        <v/>
      </c>
      <c r="T4085" s="88" t="n"/>
      <c r="U4085" s="89" t="n"/>
      <c r="V4085" s="89" t="n"/>
      <c r="W4085" s="89" t="n"/>
      <c r="X4085" s="87" t="n"/>
    </row>
    <row r="4086">
      <c r="A4086" s="13" t="n"/>
      <c r="B4086" s="14" t="n"/>
      <c r="C4086" s="14" t="n"/>
      <c r="D4086" s="14" t="n"/>
      <c r="E4086" s="13" t="n"/>
      <c r="F4086" s="13" t="n"/>
      <c r="G4086" s="14" t="n"/>
      <c r="H4086" s="15" t="n"/>
      <c r="I4086" s="15" t="n"/>
      <c r="J4086" s="40" t="n"/>
      <c r="K4086" s="15" t="n"/>
      <c r="L4086" s="15" t="n"/>
      <c r="M4086" s="15" t="n"/>
      <c r="N4086" s="14" t="n"/>
      <c r="O4086" s="13" t="n"/>
      <c r="P4086" s="14" t="n"/>
      <c r="Q4086" s="15">
        <f>IF(N4086="Sí",0,H4086)</f>
        <v/>
      </c>
      <c r="R4086" s="14">
        <f>F4086-TODAY()</f>
        <v/>
      </c>
      <c r="S4086" s="14">
        <f>IF(N4086="Sí","🟢 Pagado",IF(R4086&lt;0,"🔴 Vencido",IF(R4086&lt;=7,"🟡 Por vencer","")))</f>
        <v/>
      </c>
      <c r="T4086" s="88" t="n"/>
      <c r="U4086" s="89" t="n"/>
      <c r="V4086" s="89" t="n"/>
      <c r="W4086" s="89" t="n"/>
      <c r="X4086" s="87" t="n"/>
    </row>
    <row r="4087">
      <c r="A4087" s="13" t="n"/>
      <c r="B4087" s="14" t="n"/>
      <c r="C4087" s="14" t="n"/>
      <c r="D4087" s="14" t="n"/>
      <c r="E4087" s="13" t="n"/>
      <c r="F4087" s="13" t="n"/>
      <c r="G4087" s="14" t="n"/>
      <c r="H4087" s="15" t="n"/>
      <c r="I4087" s="15" t="n"/>
      <c r="J4087" s="40" t="n"/>
      <c r="K4087" s="15" t="n"/>
      <c r="L4087" s="15" t="n"/>
      <c r="M4087" s="15" t="n"/>
      <c r="N4087" s="14" t="n"/>
      <c r="O4087" s="13" t="n"/>
      <c r="P4087" s="14" t="n"/>
      <c r="Q4087" s="15">
        <f>IF(N4087="Sí",0,H4087)</f>
        <v/>
      </c>
      <c r="R4087" s="14">
        <f>F4087-TODAY()</f>
        <v/>
      </c>
      <c r="S4087" s="14">
        <f>IF(N4087="Sí","🟢 Pagado",IF(R4087&lt;0,"🔴 Vencido",IF(R4087&lt;=7,"🟡 Por vencer","")))</f>
        <v/>
      </c>
      <c r="T4087" s="88" t="n"/>
      <c r="U4087" s="89" t="n"/>
      <c r="V4087" s="89" t="n"/>
      <c r="W4087" s="89" t="n"/>
      <c r="X4087" s="87" t="n"/>
    </row>
    <row r="4088">
      <c r="A4088" s="13" t="n"/>
      <c r="B4088" s="14" t="n"/>
      <c r="C4088" s="14" t="n"/>
      <c r="D4088" s="14" t="n"/>
      <c r="E4088" s="13" t="n"/>
      <c r="F4088" s="13" t="n"/>
      <c r="G4088" s="14" t="n"/>
      <c r="H4088" s="15" t="n"/>
      <c r="I4088" s="15" t="n"/>
      <c r="J4088" s="40" t="n"/>
      <c r="K4088" s="15" t="n"/>
      <c r="L4088" s="15" t="n"/>
      <c r="M4088" s="15" t="n"/>
      <c r="N4088" s="14" t="n"/>
      <c r="O4088" s="13" t="n"/>
      <c r="P4088" s="14" t="n"/>
      <c r="Q4088" s="15">
        <f>IF(N4088="Sí",0,H4088)</f>
        <v/>
      </c>
      <c r="R4088" s="14">
        <f>F4088-TODAY()</f>
        <v/>
      </c>
      <c r="S4088" s="14">
        <f>IF(N4088="Sí","🟢 Pagado",IF(R4088&lt;0,"🔴 Vencido",IF(R4088&lt;=7,"🟡 Por vencer","")))</f>
        <v/>
      </c>
      <c r="T4088" s="88" t="n"/>
      <c r="U4088" s="89" t="n"/>
      <c r="V4088" s="89" t="n"/>
      <c r="W4088" s="89" t="n"/>
      <c r="X4088" s="87" t="n"/>
    </row>
    <row r="4089">
      <c r="A4089" s="13" t="n"/>
      <c r="B4089" s="14" t="n"/>
      <c r="C4089" s="14" t="n"/>
      <c r="D4089" s="14" t="n"/>
      <c r="E4089" s="13" t="n"/>
      <c r="F4089" s="13" t="n"/>
      <c r="G4089" s="14" t="n"/>
      <c r="H4089" s="15" t="n"/>
      <c r="I4089" s="15" t="n"/>
      <c r="J4089" s="40" t="n"/>
      <c r="K4089" s="15" t="n"/>
      <c r="L4089" s="15" t="n"/>
      <c r="M4089" s="15" t="n"/>
      <c r="N4089" s="14" t="n"/>
      <c r="O4089" s="13" t="n"/>
      <c r="P4089" s="14" t="n"/>
      <c r="Q4089" s="15">
        <f>IF(N4089="Sí",0,H4089)</f>
        <v/>
      </c>
      <c r="R4089" s="14">
        <f>F4089-TODAY()</f>
        <v/>
      </c>
      <c r="S4089" s="14">
        <f>IF(N4089="Sí","🟢 Pagado",IF(R4089&lt;0,"🔴 Vencido",IF(R4089&lt;=7,"🟡 Por vencer","")))</f>
        <v/>
      </c>
      <c r="T4089" s="88" t="n"/>
      <c r="U4089" s="89" t="n"/>
      <c r="V4089" s="89" t="n"/>
      <c r="W4089" s="89" t="n"/>
      <c r="X4089" s="87" t="n"/>
    </row>
    <row r="4090">
      <c r="A4090" s="13" t="n"/>
      <c r="B4090" s="14" t="n"/>
      <c r="C4090" s="14" t="n"/>
      <c r="D4090" s="14" t="n"/>
      <c r="E4090" s="13" t="n"/>
      <c r="F4090" s="13" t="n"/>
      <c r="G4090" s="14" t="n"/>
      <c r="H4090" s="15" t="n"/>
      <c r="I4090" s="15" t="n"/>
      <c r="J4090" s="40" t="n"/>
      <c r="K4090" s="15" t="n"/>
      <c r="L4090" s="15" t="n"/>
      <c r="M4090" s="15" t="n"/>
      <c r="N4090" s="14" t="n"/>
      <c r="O4090" s="13" t="n"/>
      <c r="P4090" s="14" t="n"/>
      <c r="Q4090" s="15">
        <f>IF(N4090="Sí",0,H4090)</f>
        <v/>
      </c>
      <c r="R4090" s="14">
        <f>F4090-TODAY()</f>
        <v/>
      </c>
      <c r="S4090" s="14">
        <f>IF(N4090="Sí","🟢 Pagado",IF(R4090&lt;0,"🔴 Vencido",IF(R4090&lt;=7,"🟡 Por vencer","")))</f>
        <v/>
      </c>
      <c r="T4090" s="88" t="n"/>
      <c r="U4090" s="89" t="n"/>
      <c r="V4090" s="89" t="n"/>
      <c r="W4090" s="89" t="n"/>
      <c r="X4090" s="87" t="n"/>
    </row>
    <row r="4091">
      <c r="A4091" s="13" t="n"/>
      <c r="B4091" s="14" t="n"/>
      <c r="C4091" s="14" t="n"/>
      <c r="D4091" s="14" t="n"/>
      <c r="E4091" s="13" t="n"/>
      <c r="F4091" s="13" t="n"/>
      <c r="G4091" s="14" t="n"/>
      <c r="H4091" s="15" t="n"/>
      <c r="I4091" s="15" t="n"/>
      <c r="J4091" s="40" t="n"/>
      <c r="K4091" s="15" t="n"/>
      <c r="L4091" s="15" t="n"/>
      <c r="M4091" s="15" t="n"/>
      <c r="N4091" s="14" t="n"/>
      <c r="O4091" s="13" t="n"/>
      <c r="P4091" s="14" t="n"/>
      <c r="Q4091" s="15">
        <f>IF(N4091="Sí",0,H4091)</f>
        <v/>
      </c>
      <c r="R4091" s="14">
        <f>F4091-TODAY()</f>
        <v/>
      </c>
      <c r="S4091" s="14">
        <f>IF(N4091="Sí","🟢 Pagado",IF(R4091&lt;0,"🔴 Vencido",IF(R4091&lt;=7,"🟡 Por vencer","")))</f>
        <v/>
      </c>
      <c r="T4091" s="88" t="n"/>
      <c r="U4091" s="89" t="n"/>
      <c r="V4091" s="89" t="n"/>
      <c r="W4091" s="89" t="n"/>
      <c r="X4091" s="87" t="n"/>
    </row>
    <row r="4092">
      <c r="A4092" s="13" t="n"/>
      <c r="B4092" s="14" t="n"/>
      <c r="C4092" s="14" t="n"/>
      <c r="D4092" s="14" t="n"/>
      <c r="E4092" s="13" t="n"/>
      <c r="F4092" s="13" t="n"/>
      <c r="G4092" s="14" t="n"/>
      <c r="H4092" s="15" t="n"/>
      <c r="I4092" s="15" t="n"/>
      <c r="J4092" s="40" t="n"/>
      <c r="K4092" s="15" t="n"/>
      <c r="L4092" s="15" t="n"/>
      <c r="M4092" s="15" t="n"/>
      <c r="N4092" s="14" t="n"/>
      <c r="O4092" s="13" t="n"/>
      <c r="P4092" s="14" t="n"/>
      <c r="Q4092" s="15">
        <f>IF(N4092="Sí",0,H4092)</f>
        <v/>
      </c>
      <c r="R4092" s="14">
        <f>F4092-TODAY()</f>
        <v/>
      </c>
      <c r="S4092" s="14">
        <f>IF(N4092="Sí","🟢 Pagado",IF(R4092&lt;0,"🔴 Vencido",IF(R4092&lt;=7,"🟡 Por vencer","")))</f>
        <v/>
      </c>
      <c r="T4092" s="88" t="n"/>
      <c r="U4092" s="89" t="n"/>
      <c r="V4092" s="89" t="n"/>
      <c r="W4092" s="89" t="n"/>
      <c r="X4092" s="87" t="n"/>
    </row>
    <row r="4093">
      <c r="A4093" s="13" t="n"/>
      <c r="B4093" s="14" t="n"/>
      <c r="C4093" s="14" t="n"/>
      <c r="D4093" s="14" t="n"/>
      <c r="E4093" s="13" t="n"/>
      <c r="F4093" s="13" t="n"/>
      <c r="G4093" s="14" t="n"/>
      <c r="H4093" s="15" t="n"/>
      <c r="I4093" s="15" t="n"/>
      <c r="J4093" s="40" t="n"/>
      <c r="K4093" s="15" t="n"/>
      <c r="L4093" s="15" t="n"/>
      <c r="M4093" s="15" t="n"/>
      <c r="N4093" s="14" t="n"/>
      <c r="O4093" s="13" t="n"/>
      <c r="P4093" s="14" t="n"/>
      <c r="Q4093" s="15">
        <f>IF(N4093="Sí",0,H4093)</f>
        <v/>
      </c>
      <c r="R4093" s="14">
        <f>F4093-TODAY()</f>
        <v/>
      </c>
      <c r="S4093" s="14">
        <f>IF(N4093="Sí","🟢 Pagado",IF(R4093&lt;0,"🔴 Vencido",IF(R4093&lt;=7,"🟡 Por vencer","")))</f>
        <v/>
      </c>
      <c r="T4093" s="88" t="n"/>
      <c r="U4093" s="89" t="n"/>
      <c r="V4093" s="89" t="n"/>
      <c r="W4093" s="89" t="n"/>
      <c r="X4093" s="87" t="n"/>
    </row>
    <row r="4094">
      <c r="A4094" s="13" t="n"/>
      <c r="B4094" s="14" t="n"/>
      <c r="C4094" s="14" t="n"/>
      <c r="D4094" s="14" t="n"/>
      <c r="E4094" s="13" t="n"/>
      <c r="F4094" s="13" t="n"/>
      <c r="G4094" s="14" t="n"/>
      <c r="H4094" s="15" t="n"/>
      <c r="I4094" s="15" t="n"/>
      <c r="J4094" s="40" t="n"/>
      <c r="K4094" s="15" t="n"/>
      <c r="L4094" s="15" t="n"/>
      <c r="M4094" s="15" t="n"/>
      <c r="N4094" s="14" t="n"/>
      <c r="O4094" s="13" t="n"/>
      <c r="P4094" s="14" t="n"/>
      <c r="Q4094" s="15">
        <f>IF(N4094="Sí",0,H4094)</f>
        <v/>
      </c>
      <c r="R4094" s="14">
        <f>F4094-TODAY()</f>
        <v/>
      </c>
      <c r="S4094" s="14">
        <f>IF(N4094="Sí","🟢 Pagado",IF(R4094&lt;0,"🔴 Vencido",IF(R4094&lt;=7,"🟡 Por vencer","")))</f>
        <v/>
      </c>
      <c r="T4094" s="88" t="n"/>
      <c r="U4094" s="89" t="n"/>
      <c r="V4094" s="89" t="n"/>
      <c r="W4094" s="89" t="n"/>
      <c r="X4094" s="87" t="n"/>
    </row>
    <row r="4095">
      <c r="A4095" s="13" t="n"/>
      <c r="B4095" s="14" t="n"/>
      <c r="C4095" s="14" t="n"/>
      <c r="D4095" s="14" t="n"/>
      <c r="E4095" s="13" t="n"/>
      <c r="F4095" s="13" t="n"/>
      <c r="G4095" s="14" t="n"/>
      <c r="H4095" s="15" t="n"/>
      <c r="I4095" s="15" t="n"/>
      <c r="J4095" s="40" t="n"/>
      <c r="K4095" s="15" t="n"/>
      <c r="L4095" s="15" t="n"/>
      <c r="M4095" s="15" t="n"/>
      <c r="N4095" s="14" t="n"/>
      <c r="O4095" s="13" t="n"/>
      <c r="P4095" s="14" t="n"/>
      <c r="Q4095" s="15">
        <f>IF(N4095="Sí",0,H4095)</f>
        <v/>
      </c>
      <c r="R4095" s="14">
        <f>F4095-TODAY()</f>
        <v/>
      </c>
      <c r="S4095" s="14">
        <f>IF(N4095="Sí","🟢 Pagado",IF(R4095&lt;0,"🔴 Vencido",IF(R4095&lt;=7,"🟡 Por vencer","")))</f>
        <v/>
      </c>
      <c r="T4095" s="88" t="n"/>
      <c r="U4095" s="89" t="n"/>
      <c r="V4095" s="89" t="n"/>
      <c r="W4095" s="89" t="n"/>
      <c r="X4095" s="87" t="n"/>
    </row>
    <row r="4096">
      <c r="A4096" s="13" t="n"/>
      <c r="B4096" s="14" t="n"/>
      <c r="C4096" s="14" t="n"/>
      <c r="D4096" s="14" t="n"/>
      <c r="E4096" s="13" t="n"/>
      <c r="F4096" s="13" t="n"/>
      <c r="G4096" s="14" t="n"/>
      <c r="H4096" s="15" t="n"/>
      <c r="I4096" s="15" t="n"/>
      <c r="J4096" s="40" t="n"/>
      <c r="K4096" s="15" t="n"/>
      <c r="L4096" s="15" t="n"/>
      <c r="M4096" s="15" t="n"/>
      <c r="N4096" s="14" t="n"/>
      <c r="O4096" s="13" t="n"/>
      <c r="P4096" s="14" t="n"/>
      <c r="Q4096" s="15">
        <f>IF(N4096="Sí",0,H4096)</f>
        <v/>
      </c>
      <c r="R4096" s="14">
        <f>F4096-TODAY()</f>
        <v/>
      </c>
      <c r="S4096" s="14">
        <f>IF(N4096="Sí","🟢 Pagado",IF(R4096&lt;0,"🔴 Vencido",IF(R4096&lt;=7,"🟡 Por vencer","")))</f>
        <v/>
      </c>
      <c r="T4096" s="88" t="n"/>
      <c r="U4096" s="89" t="n"/>
      <c r="V4096" s="89" t="n"/>
      <c r="W4096" s="89" t="n"/>
      <c r="X4096" s="87" t="n"/>
    </row>
    <row r="4097">
      <c r="A4097" s="13" t="n"/>
      <c r="B4097" s="14" t="n"/>
      <c r="C4097" s="14" t="n"/>
      <c r="D4097" s="14" t="n"/>
      <c r="E4097" s="13" t="n"/>
      <c r="F4097" s="13" t="n"/>
      <c r="G4097" s="14" t="n"/>
      <c r="H4097" s="15" t="n"/>
      <c r="I4097" s="15" t="n"/>
      <c r="J4097" s="40" t="n"/>
      <c r="K4097" s="15" t="n"/>
      <c r="L4097" s="15" t="n"/>
      <c r="M4097" s="15" t="n"/>
      <c r="N4097" s="14" t="n"/>
      <c r="O4097" s="13" t="n"/>
      <c r="P4097" s="14" t="n"/>
      <c r="Q4097" s="15">
        <f>IF(N4097="Sí",0,H4097)</f>
        <v/>
      </c>
      <c r="R4097" s="14">
        <f>F4097-TODAY()</f>
        <v/>
      </c>
      <c r="S4097" s="14">
        <f>IF(N4097="Sí","🟢 Pagado",IF(R4097&lt;0,"🔴 Vencido",IF(R4097&lt;=7,"🟡 Por vencer","")))</f>
        <v/>
      </c>
      <c r="T4097" s="88" t="n"/>
      <c r="U4097" s="89" t="n"/>
      <c r="V4097" s="89" t="n"/>
      <c r="W4097" s="89" t="n"/>
      <c r="X4097" s="87" t="n"/>
    </row>
    <row r="4098">
      <c r="A4098" s="13" t="n"/>
      <c r="B4098" s="14" t="n"/>
      <c r="C4098" s="14" t="n"/>
      <c r="D4098" s="14" t="n"/>
      <c r="E4098" s="13" t="n"/>
      <c r="F4098" s="13" t="n"/>
      <c r="G4098" s="14" t="n"/>
      <c r="H4098" s="15" t="n"/>
      <c r="I4098" s="15" t="n"/>
      <c r="J4098" s="40" t="n"/>
      <c r="K4098" s="15" t="n"/>
      <c r="L4098" s="15" t="n"/>
      <c r="M4098" s="15" t="n"/>
      <c r="N4098" s="14" t="n"/>
      <c r="O4098" s="13" t="n"/>
      <c r="P4098" s="14" t="n"/>
      <c r="Q4098" s="15">
        <f>IF(N4098="Sí",0,H4098)</f>
        <v/>
      </c>
      <c r="R4098" s="14">
        <f>F4098-TODAY()</f>
        <v/>
      </c>
      <c r="S4098" s="14">
        <f>IF(N4098="Sí","🟢 Pagado",IF(R4098&lt;0,"🔴 Vencido",IF(R4098&lt;=7,"🟡 Por vencer","")))</f>
        <v/>
      </c>
      <c r="T4098" s="88" t="n"/>
      <c r="U4098" s="89" t="n"/>
      <c r="V4098" s="89" t="n"/>
      <c r="W4098" s="89" t="n"/>
      <c r="X4098" s="87" t="n"/>
    </row>
    <row r="4099">
      <c r="A4099" s="13" t="n"/>
      <c r="B4099" s="14" t="n"/>
      <c r="C4099" s="14" t="n"/>
      <c r="D4099" s="14" t="n"/>
      <c r="E4099" s="13" t="n"/>
      <c r="F4099" s="13" t="n"/>
      <c r="G4099" s="14" t="n"/>
      <c r="H4099" s="15" t="n"/>
      <c r="I4099" s="15" t="n"/>
      <c r="J4099" s="40" t="n"/>
      <c r="K4099" s="15" t="n"/>
      <c r="L4099" s="15" t="n"/>
      <c r="M4099" s="15" t="n"/>
      <c r="N4099" s="14" t="n"/>
      <c r="O4099" s="13" t="n"/>
      <c r="P4099" s="14" t="n"/>
      <c r="Q4099" s="15">
        <f>IF(N4099="Sí",0,H4099)</f>
        <v/>
      </c>
      <c r="R4099" s="14">
        <f>F4099-TODAY()</f>
        <v/>
      </c>
      <c r="S4099" s="14">
        <f>IF(N4099="Sí","🟢 Pagado",IF(R4099&lt;0,"🔴 Vencido",IF(R4099&lt;=7,"🟡 Por vencer","")))</f>
        <v/>
      </c>
      <c r="T4099" s="88" t="n"/>
      <c r="U4099" s="89" t="n"/>
      <c r="V4099" s="89" t="n"/>
      <c r="W4099" s="89" t="n"/>
      <c r="X4099" s="87" t="n"/>
    </row>
    <row r="4100">
      <c r="A4100" s="13" t="n"/>
      <c r="B4100" s="14" t="n"/>
      <c r="C4100" s="14" t="n"/>
      <c r="D4100" s="14" t="n"/>
      <c r="E4100" s="13" t="n"/>
      <c r="F4100" s="13" t="n"/>
      <c r="G4100" s="14" t="n"/>
      <c r="H4100" s="15" t="n"/>
      <c r="I4100" s="15" t="n"/>
      <c r="J4100" s="40" t="n"/>
      <c r="K4100" s="15" t="n"/>
      <c r="L4100" s="15" t="n"/>
      <c r="M4100" s="15" t="n"/>
      <c r="N4100" s="14" t="n"/>
      <c r="O4100" s="13" t="n"/>
      <c r="P4100" s="14" t="n"/>
      <c r="Q4100" s="15">
        <f>IF(N4100="Sí",0,H4100)</f>
        <v/>
      </c>
      <c r="R4100" s="14">
        <f>F4100-TODAY()</f>
        <v/>
      </c>
      <c r="S4100" s="14">
        <f>IF(N4100="Sí","🟢 Pagado",IF(R4100&lt;0,"🔴 Vencido",IF(R4100&lt;=7,"🟡 Por vencer","")))</f>
        <v/>
      </c>
      <c r="T4100" s="88" t="n"/>
      <c r="U4100" s="89" t="n"/>
      <c r="V4100" s="89" t="n"/>
      <c r="W4100" s="89" t="n"/>
      <c r="X4100" s="87" t="n"/>
    </row>
    <row r="4101">
      <c r="A4101" s="13" t="n"/>
      <c r="B4101" s="14" t="n"/>
      <c r="C4101" s="14" t="n"/>
      <c r="D4101" s="14" t="n"/>
      <c r="E4101" s="13" t="n"/>
      <c r="F4101" s="13" t="n"/>
      <c r="G4101" s="14" t="n"/>
      <c r="H4101" s="15" t="n"/>
      <c r="I4101" s="15" t="n"/>
      <c r="J4101" s="40" t="n"/>
      <c r="K4101" s="15" t="n"/>
      <c r="L4101" s="15" t="n"/>
      <c r="M4101" s="15" t="n"/>
      <c r="N4101" s="14" t="n"/>
      <c r="O4101" s="13" t="n"/>
      <c r="P4101" s="14" t="n"/>
      <c r="Q4101" s="15">
        <f>IF(N4101="Sí",0,H4101)</f>
        <v/>
      </c>
      <c r="R4101" s="14">
        <f>F4101-TODAY()</f>
        <v/>
      </c>
      <c r="S4101" s="14">
        <f>IF(N4101="Sí","🟢 Pagado",IF(R4101&lt;0,"🔴 Vencido",IF(R4101&lt;=7,"🟡 Por vencer","")))</f>
        <v/>
      </c>
      <c r="T4101" s="88" t="n"/>
      <c r="U4101" s="89" t="n"/>
      <c r="V4101" s="89" t="n"/>
      <c r="W4101" s="89" t="n"/>
      <c r="X4101" s="87" t="n"/>
    </row>
    <row r="4102">
      <c r="A4102" s="13" t="n"/>
      <c r="B4102" s="14" t="n"/>
      <c r="C4102" s="14" t="n"/>
      <c r="D4102" s="14" t="n"/>
      <c r="E4102" s="13" t="n"/>
      <c r="F4102" s="13" t="n"/>
      <c r="G4102" s="14" t="n"/>
      <c r="H4102" s="15" t="n"/>
      <c r="I4102" s="15" t="n"/>
      <c r="J4102" s="40" t="n"/>
      <c r="K4102" s="15" t="n"/>
      <c r="L4102" s="15" t="n"/>
      <c r="M4102" s="15" t="n"/>
      <c r="N4102" s="14" t="n"/>
      <c r="O4102" s="13" t="n"/>
      <c r="P4102" s="14" t="n"/>
      <c r="Q4102" s="15">
        <f>IF(N4102="Sí",0,H4102)</f>
        <v/>
      </c>
      <c r="R4102" s="14">
        <f>F4102-TODAY()</f>
        <v/>
      </c>
      <c r="S4102" s="14">
        <f>IF(N4102="Sí","🟢 Pagado",IF(R4102&lt;0,"🔴 Vencido",IF(R4102&lt;=7,"🟡 Por vencer","")))</f>
        <v/>
      </c>
      <c r="T4102" s="88" t="n"/>
      <c r="U4102" s="89" t="n"/>
      <c r="V4102" s="89" t="n"/>
      <c r="W4102" s="89" t="n"/>
      <c r="X4102" s="87" t="n"/>
    </row>
    <row r="4103">
      <c r="A4103" s="13" t="n"/>
      <c r="B4103" s="14" t="n"/>
      <c r="C4103" s="14" t="n"/>
      <c r="D4103" s="14" t="n"/>
      <c r="E4103" s="13" t="n"/>
      <c r="F4103" s="13" t="n"/>
      <c r="G4103" s="14" t="n"/>
      <c r="H4103" s="15" t="n"/>
      <c r="I4103" s="15" t="n"/>
      <c r="J4103" s="40" t="n"/>
      <c r="K4103" s="15" t="n"/>
      <c r="L4103" s="15" t="n"/>
      <c r="M4103" s="15" t="n"/>
      <c r="N4103" s="14" t="n"/>
      <c r="O4103" s="13" t="n"/>
      <c r="P4103" s="14" t="n"/>
      <c r="Q4103" s="15">
        <f>IF(N4103="Sí",0,H4103)</f>
        <v/>
      </c>
      <c r="R4103" s="14">
        <f>F4103-TODAY()</f>
        <v/>
      </c>
      <c r="S4103" s="14">
        <f>IF(N4103="Sí","🟢 Pagado",IF(R4103&lt;0,"🔴 Vencido",IF(R4103&lt;=7,"🟡 Por vencer","")))</f>
        <v/>
      </c>
      <c r="T4103" s="88" t="n"/>
      <c r="U4103" s="89" t="n"/>
      <c r="V4103" s="89" t="n"/>
      <c r="W4103" s="89" t="n"/>
      <c r="X4103" s="87" t="n"/>
    </row>
    <row r="4104">
      <c r="A4104" s="13" t="n"/>
      <c r="B4104" s="14" t="n"/>
      <c r="C4104" s="14" t="n"/>
      <c r="D4104" s="14" t="n"/>
      <c r="E4104" s="13" t="n"/>
      <c r="F4104" s="13" t="n"/>
      <c r="G4104" s="14" t="n"/>
      <c r="H4104" s="15" t="n"/>
      <c r="I4104" s="15" t="n"/>
      <c r="J4104" s="40" t="n"/>
      <c r="K4104" s="15" t="n"/>
      <c r="L4104" s="15" t="n"/>
      <c r="M4104" s="15" t="n"/>
      <c r="N4104" s="14" t="n"/>
      <c r="O4104" s="13" t="n"/>
      <c r="P4104" s="14" t="n"/>
      <c r="Q4104" s="15">
        <f>IF(N4104="Sí",0,H4104)</f>
        <v/>
      </c>
      <c r="R4104" s="14">
        <f>F4104-TODAY()</f>
        <v/>
      </c>
      <c r="S4104" s="14">
        <f>IF(N4104="Sí","🟢 Pagado",IF(R4104&lt;0,"🔴 Vencido",IF(R4104&lt;=7,"🟡 Por vencer","")))</f>
        <v/>
      </c>
      <c r="T4104" s="88" t="n"/>
      <c r="U4104" s="89" t="n"/>
      <c r="V4104" s="89" t="n"/>
      <c r="W4104" s="89" t="n"/>
      <c r="X4104" s="87" t="n"/>
    </row>
    <row r="4105">
      <c r="A4105" s="13" t="n"/>
      <c r="B4105" s="14" t="n"/>
      <c r="C4105" s="14" t="n"/>
      <c r="D4105" s="14" t="n"/>
      <c r="E4105" s="13" t="n"/>
      <c r="F4105" s="13" t="n"/>
      <c r="G4105" s="14" t="n"/>
      <c r="H4105" s="15" t="n"/>
      <c r="I4105" s="15" t="n"/>
      <c r="J4105" s="40" t="n"/>
      <c r="K4105" s="15" t="n"/>
      <c r="L4105" s="15" t="n"/>
      <c r="M4105" s="15" t="n"/>
      <c r="N4105" s="14" t="n"/>
      <c r="O4105" s="13" t="n"/>
      <c r="P4105" s="14" t="n"/>
      <c r="Q4105" s="15">
        <f>IF(N4105="Sí",0,H4105)</f>
        <v/>
      </c>
      <c r="R4105" s="14">
        <f>F4105-TODAY()</f>
        <v/>
      </c>
      <c r="S4105" s="14">
        <f>IF(N4105="Sí","🟢 Pagado",IF(R4105&lt;0,"🔴 Vencido",IF(R4105&lt;=7,"🟡 Por vencer","")))</f>
        <v/>
      </c>
      <c r="T4105" s="88" t="n"/>
      <c r="U4105" s="89" t="n"/>
      <c r="V4105" s="89" t="n"/>
      <c r="W4105" s="89" t="n"/>
      <c r="X4105" s="87" t="n"/>
    </row>
    <row r="4106">
      <c r="A4106" s="13" t="n"/>
      <c r="B4106" s="14" t="n"/>
      <c r="C4106" s="14" t="n"/>
      <c r="D4106" s="14" t="n"/>
      <c r="E4106" s="13" t="n"/>
      <c r="F4106" s="13" t="n"/>
      <c r="G4106" s="14" t="n"/>
      <c r="H4106" s="15" t="n"/>
      <c r="I4106" s="15" t="n"/>
      <c r="J4106" s="40" t="n"/>
      <c r="K4106" s="15" t="n"/>
      <c r="L4106" s="15" t="n"/>
      <c r="M4106" s="15" t="n"/>
      <c r="N4106" s="14" t="n"/>
      <c r="O4106" s="13" t="n"/>
      <c r="P4106" s="14" t="n"/>
      <c r="Q4106" s="15">
        <f>IF(N4106="Sí",0,H4106)</f>
        <v/>
      </c>
      <c r="R4106" s="14">
        <f>F4106-TODAY()</f>
        <v/>
      </c>
      <c r="S4106" s="14">
        <f>IF(N4106="Sí","🟢 Pagado",IF(R4106&lt;0,"🔴 Vencido",IF(R4106&lt;=7,"🟡 Por vencer","")))</f>
        <v/>
      </c>
      <c r="T4106" s="88" t="n"/>
      <c r="U4106" s="89" t="n"/>
      <c r="V4106" s="89" t="n"/>
      <c r="W4106" s="89" t="n"/>
      <c r="X4106" s="87" t="n"/>
    </row>
    <row r="4107">
      <c r="A4107" s="13" t="n"/>
      <c r="B4107" s="14" t="n"/>
      <c r="C4107" s="14" t="n"/>
      <c r="D4107" s="14" t="n"/>
      <c r="E4107" s="13" t="n"/>
      <c r="F4107" s="13" t="n"/>
      <c r="G4107" s="14" t="n"/>
      <c r="H4107" s="15" t="n"/>
      <c r="I4107" s="15" t="n"/>
      <c r="J4107" s="40" t="n"/>
      <c r="K4107" s="15" t="n"/>
      <c r="L4107" s="15" t="n"/>
      <c r="M4107" s="15" t="n"/>
      <c r="N4107" s="14" t="n"/>
      <c r="O4107" s="13" t="n"/>
      <c r="P4107" s="14" t="n"/>
      <c r="Q4107" s="15">
        <f>IF(N4107="Sí",0,H4107)</f>
        <v/>
      </c>
      <c r="R4107" s="14">
        <f>F4107-TODAY()</f>
        <v/>
      </c>
      <c r="S4107" s="14">
        <f>IF(N4107="Sí","🟢 Pagado",IF(R4107&lt;0,"🔴 Vencido",IF(R4107&lt;=7,"🟡 Por vencer","")))</f>
        <v/>
      </c>
      <c r="T4107" s="88" t="n"/>
      <c r="U4107" s="89" t="n"/>
      <c r="V4107" s="89" t="n"/>
      <c r="W4107" s="89" t="n"/>
      <c r="X4107" s="87" t="n"/>
    </row>
    <row r="4108">
      <c r="A4108" s="13" t="n"/>
      <c r="B4108" s="14" t="n"/>
      <c r="C4108" s="14" t="n"/>
      <c r="D4108" s="14" t="n"/>
      <c r="E4108" s="13" t="n"/>
      <c r="F4108" s="13" t="n"/>
      <c r="G4108" s="14" t="n"/>
      <c r="H4108" s="15" t="n"/>
      <c r="I4108" s="15" t="n"/>
      <c r="J4108" s="40" t="n"/>
      <c r="K4108" s="15" t="n"/>
      <c r="L4108" s="15" t="n"/>
      <c r="M4108" s="15" t="n"/>
      <c r="N4108" s="14" t="n"/>
      <c r="O4108" s="13" t="n"/>
      <c r="P4108" s="14" t="n"/>
      <c r="Q4108" s="15">
        <f>IF(N4108="Sí",0,H4108)</f>
        <v/>
      </c>
      <c r="R4108" s="14">
        <f>F4108-TODAY()</f>
        <v/>
      </c>
      <c r="S4108" s="14">
        <f>IF(N4108="Sí","🟢 Pagado",IF(R4108&lt;0,"🔴 Vencido",IF(R4108&lt;=7,"🟡 Por vencer","")))</f>
        <v/>
      </c>
      <c r="T4108" s="88" t="n"/>
      <c r="U4108" s="89" t="n"/>
      <c r="V4108" s="89" t="n"/>
      <c r="W4108" s="89" t="n"/>
      <c r="X4108" s="87" t="n"/>
    </row>
    <row r="4109">
      <c r="A4109" s="13" t="n"/>
      <c r="B4109" s="14" t="n"/>
      <c r="C4109" s="14" t="n"/>
      <c r="D4109" s="14" t="n"/>
      <c r="E4109" s="13" t="n"/>
      <c r="F4109" s="13" t="n"/>
      <c r="G4109" s="14" t="n"/>
      <c r="H4109" s="15" t="n"/>
      <c r="I4109" s="15" t="n"/>
      <c r="J4109" s="40" t="n"/>
      <c r="K4109" s="15" t="n"/>
      <c r="L4109" s="15" t="n"/>
      <c r="M4109" s="15" t="n"/>
      <c r="N4109" s="14" t="n"/>
      <c r="O4109" s="13" t="n"/>
      <c r="P4109" s="14" t="n"/>
      <c r="Q4109" s="15">
        <f>IF(N4109="Sí",0,H4109)</f>
        <v/>
      </c>
      <c r="R4109" s="14">
        <f>F4109-TODAY()</f>
        <v/>
      </c>
      <c r="S4109" s="14">
        <f>IF(N4109="Sí","🟢 Pagado",IF(R4109&lt;0,"🔴 Vencido",IF(R4109&lt;=7,"🟡 Por vencer","")))</f>
        <v/>
      </c>
      <c r="T4109" s="88" t="n"/>
      <c r="U4109" s="89" t="n"/>
      <c r="V4109" s="89" t="n"/>
      <c r="W4109" s="89" t="n"/>
      <c r="X4109" s="87" t="n"/>
    </row>
    <row r="4110">
      <c r="A4110" s="13" t="n"/>
      <c r="B4110" s="14" t="n"/>
      <c r="C4110" s="14" t="n"/>
      <c r="D4110" s="14" t="n"/>
      <c r="E4110" s="13" t="n"/>
      <c r="F4110" s="13" t="n"/>
      <c r="G4110" s="14" t="n"/>
      <c r="H4110" s="15" t="n"/>
      <c r="I4110" s="15" t="n"/>
      <c r="J4110" s="40" t="n"/>
      <c r="K4110" s="15" t="n"/>
      <c r="L4110" s="15" t="n"/>
      <c r="M4110" s="15" t="n"/>
      <c r="N4110" s="14" t="n"/>
      <c r="O4110" s="13" t="n"/>
      <c r="P4110" s="14" t="n"/>
      <c r="Q4110" s="15">
        <f>IF(N4110="Sí",0,H4110)</f>
        <v/>
      </c>
      <c r="R4110" s="14">
        <f>F4110-TODAY()</f>
        <v/>
      </c>
      <c r="S4110" s="14">
        <f>IF(N4110="Sí","🟢 Pagado",IF(R4110&lt;0,"🔴 Vencido",IF(R4110&lt;=7,"🟡 Por vencer","")))</f>
        <v/>
      </c>
      <c r="T4110" s="88" t="n"/>
      <c r="U4110" s="89" t="n"/>
      <c r="V4110" s="89" t="n"/>
      <c r="W4110" s="89" t="n"/>
      <c r="X4110" s="87" t="n"/>
    </row>
    <row r="4111">
      <c r="A4111" s="13" t="n"/>
      <c r="B4111" s="14" t="n"/>
      <c r="C4111" s="14" t="n"/>
      <c r="D4111" s="14" t="n"/>
      <c r="E4111" s="13" t="n"/>
      <c r="F4111" s="13" t="n"/>
      <c r="G4111" s="14" t="n"/>
      <c r="H4111" s="15" t="n"/>
      <c r="I4111" s="15" t="n"/>
      <c r="J4111" s="40" t="n"/>
      <c r="K4111" s="15" t="n"/>
      <c r="L4111" s="15" t="n"/>
      <c r="M4111" s="15" t="n"/>
      <c r="N4111" s="14" t="n"/>
      <c r="O4111" s="13" t="n"/>
      <c r="P4111" s="14" t="n"/>
      <c r="Q4111" s="15">
        <f>IF(N4111="Sí",0,H4111)</f>
        <v/>
      </c>
      <c r="R4111" s="14">
        <f>F4111-TODAY()</f>
        <v/>
      </c>
      <c r="S4111" s="14">
        <f>IF(N4111="Sí","🟢 Pagado",IF(R4111&lt;0,"🔴 Vencido",IF(R4111&lt;=7,"🟡 Por vencer","")))</f>
        <v/>
      </c>
      <c r="T4111" s="88" t="n"/>
      <c r="U4111" s="89" t="n"/>
      <c r="V4111" s="89" t="n"/>
      <c r="W4111" s="89" t="n"/>
      <c r="X4111" s="87" t="n"/>
    </row>
    <row r="4112">
      <c r="A4112" s="13" t="n"/>
      <c r="B4112" s="14" t="n"/>
      <c r="C4112" s="14" t="n"/>
      <c r="D4112" s="14" t="n"/>
      <c r="E4112" s="13" t="n"/>
      <c r="F4112" s="13" t="n"/>
      <c r="G4112" s="14" t="n"/>
      <c r="H4112" s="15" t="n"/>
      <c r="I4112" s="15" t="n"/>
      <c r="J4112" s="40" t="n"/>
      <c r="K4112" s="15" t="n"/>
      <c r="L4112" s="15" t="n"/>
      <c r="M4112" s="15" t="n"/>
      <c r="N4112" s="14" t="n"/>
      <c r="O4112" s="13" t="n"/>
      <c r="P4112" s="14" t="n"/>
      <c r="Q4112" s="15">
        <f>IF(N4112="Sí",0,H4112)</f>
        <v/>
      </c>
      <c r="R4112" s="14">
        <f>F4112-TODAY()</f>
        <v/>
      </c>
      <c r="S4112" s="14">
        <f>IF(N4112="Sí","🟢 Pagado",IF(R4112&lt;0,"🔴 Vencido",IF(R4112&lt;=7,"🟡 Por vencer","")))</f>
        <v/>
      </c>
      <c r="T4112" s="88" t="n"/>
      <c r="U4112" s="89" t="n"/>
      <c r="V4112" s="89" t="n"/>
      <c r="W4112" s="89" t="n"/>
      <c r="X4112" s="87" t="n"/>
    </row>
    <row r="4113">
      <c r="A4113" s="13" t="n"/>
      <c r="B4113" s="14" t="n"/>
      <c r="C4113" s="14" t="n"/>
      <c r="D4113" s="14" t="n"/>
      <c r="E4113" s="13" t="n"/>
      <c r="F4113" s="13" t="n"/>
      <c r="G4113" s="14" t="n"/>
      <c r="H4113" s="15" t="n"/>
      <c r="I4113" s="15" t="n"/>
      <c r="J4113" s="40" t="n"/>
      <c r="K4113" s="15" t="n"/>
      <c r="L4113" s="15" t="n"/>
      <c r="M4113" s="15" t="n"/>
      <c r="N4113" s="14" t="n"/>
      <c r="O4113" s="13" t="n"/>
      <c r="P4113" s="14" t="n"/>
      <c r="Q4113" s="15">
        <f>IF(N4113="Sí",0,H4113)</f>
        <v/>
      </c>
      <c r="R4113" s="14">
        <f>F4113-TODAY()</f>
        <v/>
      </c>
      <c r="S4113" s="14">
        <f>IF(N4113="Sí","🟢 Pagado",IF(R4113&lt;0,"🔴 Vencido",IF(R4113&lt;=7,"🟡 Por vencer","")))</f>
        <v/>
      </c>
      <c r="T4113" s="88" t="n"/>
      <c r="U4113" s="89" t="n"/>
      <c r="V4113" s="89" t="n"/>
      <c r="W4113" s="89" t="n"/>
      <c r="X4113" s="87" t="n"/>
    </row>
    <row r="4114">
      <c r="A4114" s="13" t="n"/>
      <c r="B4114" s="14" t="n"/>
      <c r="C4114" s="14" t="n"/>
      <c r="D4114" s="14" t="n"/>
      <c r="E4114" s="13" t="n"/>
      <c r="F4114" s="13" t="n"/>
      <c r="G4114" s="14" t="n"/>
      <c r="H4114" s="15" t="n"/>
      <c r="I4114" s="15" t="n"/>
      <c r="J4114" s="40" t="n"/>
      <c r="K4114" s="15" t="n"/>
      <c r="L4114" s="15" t="n"/>
      <c r="M4114" s="15" t="n"/>
      <c r="N4114" s="14" t="n"/>
      <c r="O4114" s="13" t="n"/>
      <c r="P4114" s="14" t="n"/>
      <c r="Q4114" s="15">
        <f>IF(N4114="Sí",0,H4114)</f>
        <v/>
      </c>
      <c r="R4114" s="14">
        <f>F4114-TODAY()</f>
        <v/>
      </c>
      <c r="S4114" s="14">
        <f>IF(N4114="Sí","🟢 Pagado",IF(R4114&lt;0,"🔴 Vencido",IF(R4114&lt;=7,"🟡 Por vencer","")))</f>
        <v/>
      </c>
      <c r="T4114" s="88" t="n"/>
      <c r="U4114" s="89" t="n"/>
      <c r="V4114" s="89" t="n"/>
      <c r="W4114" s="89" t="n"/>
      <c r="X4114" s="87" t="n"/>
    </row>
    <row r="4115">
      <c r="A4115" s="13" t="n"/>
      <c r="B4115" s="14" t="n"/>
      <c r="C4115" s="14" t="n"/>
      <c r="D4115" s="14" t="n"/>
      <c r="E4115" s="13" t="n"/>
      <c r="F4115" s="13" t="n"/>
      <c r="G4115" s="14" t="n"/>
      <c r="H4115" s="15" t="n"/>
      <c r="I4115" s="15" t="n"/>
      <c r="J4115" s="40" t="n"/>
      <c r="K4115" s="15" t="n"/>
      <c r="L4115" s="15" t="n"/>
      <c r="M4115" s="15" t="n"/>
      <c r="N4115" s="14" t="n"/>
      <c r="O4115" s="13" t="n"/>
      <c r="P4115" s="14" t="n"/>
      <c r="Q4115" s="15">
        <f>IF(N4115="Sí",0,H4115)</f>
        <v/>
      </c>
      <c r="R4115" s="14">
        <f>F4115-TODAY()</f>
        <v/>
      </c>
      <c r="S4115" s="14">
        <f>IF(N4115="Sí","🟢 Pagado",IF(R4115&lt;0,"🔴 Vencido",IF(R4115&lt;=7,"🟡 Por vencer","")))</f>
        <v/>
      </c>
      <c r="T4115" s="88" t="n"/>
      <c r="U4115" s="89" t="n"/>
      <c r="V4115" s="89" t="n"/>
      <c r="W4115" s="89" t="n"/>
      <c r="X4115" s="87" t="n"/>
    </row>
    <row r="4116">
      <c r="A4116" s="13" t="n"/>
      <c r="B4116" s="14" t="n"/>
      <c r="C4116" s="14" t="n"/>
      <c r="D4116" s="14" t="n"/>
      <c r="E4116" s="13" t="n"/>
      <c r="F4116" s="13" t="n"/>
      <c r="G4116" s="14" t="n"/>
      <c r="H4116" s="15" t="n"/>
      <c r="I4116" s="15" t="n"/>
      <c r="J4116" s="40" t="n"/>
      <c r="K4116" s="15" t="n"/>
      <c r="L4116" s="15" t="n"/>
      <c r="M4116" s="15" t="n"/>
      <c r="N4116" s="14" t="n"/>
      <c r="O4116" s="13" t="n"/>
      <c r="P4116" s="14" t="n"/>
      <c r="Q4116" s="15">
        <f>IF(N4116="Sí",0,H4116)</f>
        <v/>
      </c>
      <c r="R4116" s="14">
        <f>F4116-TODAY()</f>
        <v/>
      </c>
      <c r="S4116" s="14">
        <f>IF(N4116="Sí","🟢 Pagado",IF(R4116&lt;0,"🔴 Vencido",IF(R4116&lt;=7,"🟡 Por vencer","")))</f>
        <v/>
      </c>
      <c r="T4116" s="88" t="n"/>
      <c r="U4116" s="89" t="n"/>
      <c r="V4116" s="89" t="n"/>
      <c r="W4116" s="89" t="n"/>
      <c r="X4116" s="87" t="n"/>
    </row>
    <row r="4117">
      <c r="A4117" s="13" t="n"/>
      <c r="B4117" s="14" t="n"/>
      <c r="C4117" s="14" t="n"/>
      <c r="D4117" s="14" t="n"/>
      <c r="E4117" s="13" t="n"/>
      <c r="F4117" s="13" t="n"/>
      <c r="G4117" s="14" t="n"/>
      <c r="H4117" s="15" t="n"/>
      <c r="I4117" s="15" t="n"/>
      <c r="J4117" s="40" t="n"/>
      <c r="K4117" s="15" t="n"/>
      <c r="L4117" s="15" t="n"/>
      <c r="M4117" s="15" t="n"/>
      <c r="N4117" s="14" t="n"/>
      <c r="O4117" s="13" t="n"/>
      <c r="P4117" s="14" t="n"/>
      <c r="Q4117" s="15">
        <f>IF(N4117="Sí",0,H4117)</f>
        <v/>
      </c>
      <c r="R4117" s="14">
        <f>F4117-TODAY()</f>
        <v/>
      </c>
      <c r="S4117" s="14">
        <f>IF(N4117="Sí","🟢 Pagado",IF(R4117&lt;0,"🔴 Vencido",IF(R4117&lt;=7,"🟡 Por vencer","")))</f>
        <v/>
      </c>
      <c r="T4117" s="88" t="n"/>
      <c r="U4117" s="89" t="n"/>
      <c r="V4117" s="89" t="n"/>
      <c r="W4117" s="89" t="n"/>
      <c r="X4117" s="87" t="n"/>
    </row>
    <row r="4118">
      <c r="A4118" s="13" t="n"/>
      <c r="B4118" s="14" t="n"/>
      <c r="C4118" s="14" t="n"/>
      <c r="D4118" s="14" t="n"/>
      <c r="E4118" s="13" t="n"/>
      <c r="F4118" s="13" t="n"/>
      <c r="G4118" s="14" t="n"/>
      <c r="H4118" s="15" t="n"/>
      <c r="I4118" s="15" t="n"/>
      <c r="J4118" s="40" t="n"/>
      <c r="K4118" s="15" t="n"/>
      <c r="L4118" s="15" t="n"/>
      <c r="M4118" s="15" t="n"/>
      <c r="N4118" s="14" t="n"/>
      <c r="O4118" s="13" t="n"/>
      <c r="P4118" s="14" t="n"/>
      <c r="Q4118" s="15">
        <f>IF(N4118="Sí",0,H4118)</f>
        <v/>
      </c>
      <c r="R4118" s="14">
        <f>F4118-TODAY()</f>
        <v/>
      </c>
      <c r="S4118" s="14">
        <f>IF(N4118="Sí","🟢 Pagado",IF(R4118&lt;0,"🔴 Vencido",IF(R4118&lt;=7,"🟡 Por vencer","")))</f>
        <v/>
      </c>
      <c r="T4118" s="88" t="n"/>
      <c r="U4118" s="89" t="n"/>
      <c r="V4118" s="89" t="n"/>
      <c r="W4118" s="89" t="n"/>
      <c r="X4118" s="87" t="n"/>
    </row>
    <row r="4119">
      <c r="A4119" s="13" t="n"/>
      <c r="B4119" s="14" t="n"/>
      <c r="C4119" s="14" t="n"/>
      <c r="D4119" s="14" t="n"/>
      <c r="E4119" s="13" t="n"/>
      <c r="F4119" s="13" t="n"/>
      <c r="G4119" s="14" t="n"/>
      <c r="H4119" s="15" t="n"/>
      <c r="I4119" s="15" t="n"/>
      <c r="J4119" s="40" t="n"/>
      <c r="K4119" s="15" t="n"/>
      <c r="L4119" s="15" t="n"/>
      <c r="M4119" s="15" t="n"/>
      <c r="N4119" s="14" t="n"/>
      <c r="O4119" s="13" t="n"/>
      <c r="P4119" s="14" t="n"/>
      <c r="Q4119" s="15">
        <f>IF(N4119="Sí",0,H4119)</f>
        <v/>
      </c>
      <c r="R4119" s="14">
        <f>F4119-TODAY()</f>
        <v/>
      </c>
      <c r="S4119" s="14">
        <f>IF(N4119="Sí","🟢 Pagado",IF(R4119&lt;0,"🔴 Vencido",IF(R4119&lt;=7,"🟡 Por vencer","")))</f>
        <v/>
      </c>
      <c r="T4119" s="88" t="n"/>
      <c r="U4119" s="89" t="n"/>
      <c r="V4119" s="89" t="n"/>
      <c r="W4119" s="89" t="n"/>
      <c r="X4119" s="87" t="n"/>
    </row>
    <row r="4120">
      <c r="A4120" s="13" t="n"/>
      <c r="B4120" s="14" t="n"/>
      <c r="C4120" s="14" t="n"/>
      <c r="D4120" s="14" t="n"/>
      <c r="E4120" s="13" t="n"/>
      <c r="F4120" s="13" t="n"/>
      <c r="G4120" s="14" t="n"/>
      <c r="H4120" s="15" t="n"/>
      <c r="I4120" s="15" t="n"/>
      <c r="J4120" s="40" t="n"/>
      <c r="K4120" s="15" t="n"/>
      <c r="L4120" s="15" t="n"/>
      <c r="M4120" s="15" t="n"/>
      <c r="N4120" s="14" t="n"/>
      <c r="O4120" s="13" t="n"/>
      <c r="P4120" s="14" t="n"/>
      <c r="Q4120" s="15">
        <f>IF(N4120="Sí",0,H4120)</f>
        <v/>
      </c>
      <c r="R4120" s="14">
        <f>F4120-TODAY()</f>
        <v/>
      </c>
      <c r="S4120" s="14">
        <f>IF(N4120="Sí","🟢 Pagado",IF(R4120&lt;0,"🔴 Vencido",IF(R4120&lt;=7,"🟡 Por vencer","")))</f>
        <v/>
      </c>
      <c r="T4120" s="88" t="n"/>
      <c r="U4120" s="89" t="n"/>
      <c r="V4120" s="89" t="n"/>
      <c r="W4120" s="89" t="n"/>
      <c r="X4120" s="87" t="n"/>
    </row>
    <row r="4121">
      <c r="A4121" s="13" t="n"/>
      <c r="B4121" s="14" t="n"/>
      <c r="C4121" s="14" t="n"/>
      <c r="D4121" s="14" t="n"/>
      <c r="E4121" s="13" t="n"/>
      <c r="F4121" s="13" t="n"/>
      <c r="G4121" s="14" t="n"/>
      <c r="H4121" s="15" t="n"/>
      <c r="I4121" s="15" t="n"/>
      <c r="J4121" s="40" t="n"/>
      <c r="K4121" s="15" t="n"/>
      <c r="L4121" s="15" t="n"/>
      <c r="M4121" s="15" t="n"/>
      <c r="N4121" s="14" t="n"/>
      <c r="O4121" s="13" t="n"/>
      <c r="P4121" s="14" t="n"/>
      <c r="Q4121" s="15">
        <f>IF(N4121="Sí",0,H4121)</f>
        <v/>
      </c>
      <c r="R4121" s="14">
        <f>F4121-TODAY()</f>
        <v/>
      </c>
      <c r="S4121" s="14">
        <f>IF(N4121="Sí","🟢 Pagado",IF(R4121&lt;0,"🔴 Vencido",IF(R4121&lt;=7,"🟡 Por vencer","")))</f>
        <v/>
      </c>
      <c r="T4121" s="88" t="n"/>
      <c r="U4121" s="89" t="n"/>
      <c r="V4121" s="89" t="n"/>
      <c r="W4121" s="89" t="n"/>
      <c r="X4121" s="87" t="n"/>
    </row>
    <row r="4122">
      <c r="A4122" s="13" t="n"/>
      <c r="B4122" s="14" t="n"/>
      <c r="C4122" s="14" t="n"/>
      <c r="D4122" s="14" t="n"/>
      <c r="E4122" s="13" t="n"/>
      <c r="F4122" s="13" t="n"/>
      <c r="G4122" s="14" t="n"/>
      <c r="H4122" s="15" t="n"/>
      <c r="I4122" s="15" t="n"/>
      <c r="J4122" s="40" t="n"/>
      <c r="K4122" s="15" t="n"/>
      <c r="L4122" s="15" t="n"/>
      <c r="M4122" s="15" t="n"/>
      <c r="N4122" s="14" t="n"/>
      <c r="O4122" s="13" t="n"/>
      <c r="P4122" s="14" t="n"/>
      <c r="Q4122" s="15">
        <f>IF(N4122="Sí",0,H4122)</f>
        <v/>
      </c>
      <c r="R4122" s="14">
        <f>F4122-TODAY()</f>
        <v/>
      </c>
      <c r="S4122" s="14">
        <f>IF(N4122="Sí","🟢 Pagado",IF(R4122&lt;0,"🔴 Vencido",IF(R4122&lt;=7,"🟡 Por vencer","")))</f>
        <v/>
      </c>
      <c r="T4122" s="88" t="n"/>
      <c r="U4122" s="89" t="n"/>
      <c r="V4122" s="89" t="n"/>
      <c r="W4122" s="89" t="n"/>
      <c r="X4122" s="87" t="n"/>
    </row>
    <row r="4123">
      <c r="A4123" s="13" t="n"/>
      <c r="B4123" s="14" t="n"/>
      <c r="C4123" s="14" t="n"/>
      <c r="D4123" s="14" t="n"/>
      <c r="E4123" s="13" t="n"/>
      <c r="F4123" s="13" t="n"/>
      <c r="G4123" s="14" t="n"/>
      <c r="H4123" s="15" t="n"/>
      <c r="I4123" s="15" t="n"/>
      <c r="J4123" s="40" t="n"/>
      <c r="K4123" s="15" t="n"/>
      <c r="L4123" s="15" t="n"/>
      <c r="M4123" s="15" t="n"/>
      <c r="N4123" s="14" t="n"/>
      <c r="O4123" s="13" t="n"/>
      <c r="P4123" s="14" t="n"/>
      <c r="Q4123" s="15">
        <f>IF(N4123="Sí",0,H4123)</f>
        <v/>
      </c>
      <c r="R4123" s="14">
        <f>F4123-TODAY()</f>
        <v/>
      </c>
      <c r="S4123" s="14">
        <f>IF(N4123="Sí","🟢 Pagado",IF(R4123&lt;0,"🔴 Vencido",IF(R4123&lt;=7,"🟡 Por vencer","")))</f>
        <v/>
      </c>
      <c r="T4123" s="88" t="n"/>
      <c r="U4123" s="89" t="n"/>
      <c r="V4123" s="89" t="n"/>
      <c r="W4123" s="89" t="n"/>
      <c r="X4123" s="87" t="n"/>
    </row>
    <row r="4124">
      <c r="A4124" s="13" t="n"/>
      <c r="B4124" s="14" t="n"/>
      <c r="C4124" s="14" t="n"/>
      <c r="D4124" s="14" t="n"/>
      <c r="E4124" s="13" t="n"/>
      <c r="F4124" s="13" t="n"/>
      <c r="G4124" s="14" t="n"/>
      <c r="H4124" s="15" t="n"/>
      <c r="I4124" s="15" t="n"/>
      <c r="J4124" s="40" t="n"/>
      <c r="K4124" s="15" t="n"/>
      <c r="L4124" s="15" t="n"/>
      <c r="M4124" s="15" t="n"/>
      <c r="N4124" s="14" t="n"/>
      <c r="O4124" s="13" t="n"/>
      <c r="P4124" s="14" t="n"/>
      <c r="Q4124" s="15">
        <f>IF(N4124="Sí",0,H4124)</f>
        <v/>
      </c>
      <c r="R4124" s="14">
        <f>F4124-TODAY()</f>
        <v/>
      </c>
      <c r="S4124" s="14">
        <f>IF(N4124="Sí","🟢 Pagado",IF(R4124&lt;0,"🔴 Vencido",IF(R4124&lt;=7,"🟡 Por vencer","")))</f>
        <v/>
      </c>
      <c r="T4124" s="88" t="n"/>
      <c r="U4124" s="89" t="n"/>
      <c r="V4124" s="89" t="n"/>
      <c r="W4124" s="89" t="n"/>
      <c r="X4124" s="87" t="n"/>
    </row>
    <row r="4125">
      <c r="A4125" s="13" t="n"/>
      <c r="B4125" s="14" t="n"/>
      <c r="C4125" s="14" t="n"/>
      <c r="D4125" s="14" t="n"/>
      <c r="E4125" s="13" t="n"/>
      <c r="F4125" s="13" t="n"/>
      <c r="G4125" s="14" t="n"/>
      <c r="H4125" s="15" t="n"/>
      <c r="I4125" s="15" t="n"/>
      <c r="J4125" s="40" t="n"/>
      <c r="K4125" s="15" t="n"/>
      <c r="L4125" s="15" t="n"/>
      <c r="M4125" s="15" t="n"/>
      <c r="N4125" s="14" t="n"/>
      <c r="O4125" s="13" t="n"/>
      <c r="P4125" s="14" t="n"/>
      <c r="Q4125" s="15">
        <f>IF(N4125="Sí",0,H4125)</f>
        <v/>
      </c>
      <c r="R4125" s="14">
        <f>F4125-TODAY()</f>
        <v/>
      </c>
      <c r="S4125" s="14">
        <f>IF(N4125="Sí","🟢 Pagado",IF(R4125&lt;0,"🔴 Vencido",IF(R4125&lt;=7,"🟡 Por vencer","")))</f>
        <v/>
      </c>
      <c r="T4125" s="88" t="n"/>
      <c r="U4125" s="89" t="n"/>
      <c r="V4125" s="89" t="n"/>
      <c r="W4125" s="89" t="n"/>
      <c r="X4125" s="87" t="n"/>
    </row>
    <row r="4126">
      <c r="A4126" s="13" t="n"/>
      <c r="B4126" s="14" t="n"/>
      <c r="C4126" s="14" t="n"/>
      <c r="D4126" s="14" t="n"/>
      <c r="E4126" s="13" t="n"/>
      <c r="F4126" s="13" t="n"/>
      <c r="G4126" s="14" t="n"/>
      <c r="H4126" s="15" t="n"/>
      <c r="I4126" s="15" t="n"/>
      <c r="J4126" s="40" t="n"/>
      <c r="K4126" s="15" t="n"/>
      <c r="L4126" s="15" t="n"/>
      <c r="M4126" s="15" t="n"/>
      <c r="N4126" s="14" t="n"/>
      <c r="O4126" s="13" t="n"/>
      <c r="P4126" s="14" t="n"/>
      <c r="Q4126" s="15">
        <f>IF(N4126="Sí",0,H4126)</f>
        <v/>
      </c>
      <c r="R4126" s="14">
        <f>F4126-TODAY()</f>
        <v/>
      </c>
      <c r="S4126" s="14">
        <f>IF(N4126="Sí","🟢 Pagado",IF(R4126&lt;0,"🔴 Vencido",IF(R4126&lt;=7,"🟡 Por vencer","")))</f>
        <v/>
      </c>
      <c r="T4126" s="88" t="n"/>
      <c r="U4126" s="89" t="n"/>
      <c r="V4126" s="89" t="n"/>
      <c r="W4126" s="89" t="n"/>
      <c r="X4126" s="87" t="n"/>
    </row>
    <row r="4127">
      <c r="A4127" s="13" t="n"/>
      <c r="B4127" s="14" t="n"/>
      <c r="C4127" s="14" t="n"/>
      <c r="D4127" s="14" t="n"/>
      <c r="E4127" s="13" t="n"/>
      <c r="F4127" s="13" t="n"/>
      <c r="G4127" s="14" t="n"/>
      <c r="H4127" s="15" t="n"/>
      <c r="I4127" s="15" t="n"/>
      <c r="J4127" s="40" t="n"/>
      <c r="K4127" s="15" t="n"/>
      <c r="L4127" s="15" t="n"/>
      <c r="M4127" s="15" t="n"/>
      <c r="N4127" s="14" t="n"/>
      <c r="O4127" s="13" t="n"/>
      <c r="P4127" s="14" t="n"/>
      <c r="Q4127" s="15">
        <f>IF(N4127="Sí",0,H4127)</f>
        <v/>
      </c>
      <c r="R4127" s="14">
        <f>F4127-TODAY()</f>
        <v/>
      </c>
      <c r="S4127" s="14">
        <f>IF(N4127="Sí","🟢 Pagado",IF(R4127&lt;0,"🔴 Vencido",IF(R4127&lt;=7,"🟡 Por vencer","")))</f>
        <v/>
      </c>
      <c r="T4127" s="88" t="n"/>
      <c r="U4127" s="89" t="n"/>
      <c r="V4127" s="89" t="n"/>
      <c r="W4127" s="89" t="n"/>
      <c r="X4127" s="87" t="n"/>
    </row>
    <row r="4128">
      <c r="A4128" s="13" t="n"/>
      <c r="B4128" s="14" t="n"/>
      <c r="C4128" s="14" t="n"/>
      <c r="D4128" s="14" t="n"/>
      <c r="E4128" s="13" t="n"/>
      <c r="F4128" s="13" t="n"/>
      <c r="G4128" s="14" t="n"/>
      <c r="H4128" s="15" t="n"/>
      <c r="I4128" s="15" t="n"/>
      <c r="J4128" s="40" t="n"/>
      <c r="K4128" s="15" t="n"/>
      <c r="L4128" s="15" t="n"/>
      <c r="M4128" s="15" t="n"/>
      <c r="N4128" s="14" t="n"/>
      <c r="O4128" s="13" t="n"/>
      <c r="P4128" s="14" t="n"/>
      <c r="Q4128" s="15">
        <f>IF(N4128="Sí",0,H4128)</f>
        <v/>
      </c>
      <c r="R4128" s="14">
        <f>F4128-TODAY()</f>
        <v/>
      </c>
      <c r="S4128" s="14">
        <f>IF(N4128="Sí","🟢 Pagado",IF(R4128&lt;0,"🔴 Vencido",IF(R4128&lt;=7,"🟡 Por vencer","")))</f>
        <v/>
      </c>
      <c r="T4128" s="88" t="n"/>
      <c r="U4128" s="89" t="n"/>
      <c r="V4128" s="89" t="n"/>
      <c r="W4128" s="89" t="n"/>
      <c r="X4128" s="87" t="n"/>
    </row>
    <row r="4129">
      <c r="A4129" s="13" t="n"/>
      <c r="B4129" s="14" t="n"/>
      <c r="C4129" s="14" t="n"/>
      <c r="D4129" s="14" t="n"/>
      <c r="E4129" s="13" t="n"/>
      <c r="F4129" s="13" t="n"/>
      <c r="G4129" s="14" t="n"/>
      <c r="H4129" s="15" t="n"/>
      <c r="I4129" s="15" t="n"/>
      <c r="J4129" s="40" t="n"/>
      <c r="K4129" s="15" t="n"/>
      <c r="L4129" s="15" t="n"/>
      <c r="M4129" s="15" t="n"/>
      <c r="N4129" s="14" t="n"/>
      <c r="O4129" s="13" t="n"/>
      <c r="P4129" s="14" t="n"/>
      <c r="Q4129" s="15">
        <f>IF(N4129="Sí",0,H4129)</f>
        <v/>
      </c>
      <c r="R4129" s="14">
        <f>F4129-TODAY()</f>
        <v/>
      </c>
      <c r="S4129" s="14">
        <f>IF(N4129="Sí","🟢 Pagado",IF(R4129&lt;0,"🔴 Vencido",IF(R4129&lt;=7,"🟡 Por vencer","")))</f>
        <v/>
      </c>
      <c r="T4129" s="88" t="n"/>
      <c r="U4129" s="89" t="n"/>
      <c r="V4129" s="89" t="n"/>
      <c r="W4129" s="89" t="n"/>
      <c r="X4129" s="87" t="n"/>
    </row>
    <row r="4130">
      <c r="A4130" s="13" t="n"/>
      <c r="B4130" s="14" t="n"/>
      <c r="C4130" s="14" t="n"/>
      <c r="D4130" s="14" t="n"/>
      <c r="E4130" s="13" t="n"/>
      <c r="F4130" s="13" t="n"/>
      <c r="G4130" s="14" t="n"/>
      <c r="H4130" s="15" t="n"/>
      <c r="I4130" s="15" t="n"/>
      <c r="J4130" s="40" t="n"/>
      <c r="K4130" s="15" t="n"/>
      <c r="L4130" s="15" t="n"/>
      <c r="M4130" s="15" t="n"/>
      <c r="N4130" s="14" t="n"/>
      <c r="O4130" s="13" t="n"/>
      <c r="P4130" s="14" t="n"/>
      <c r="Q4130" s="15">
        <f>IF(N4130="Sí",0,H4130)</f>
        <v/>
      </c>
      <c r="R4130" s="14">
        <f>F4130-TODAY()</f>
        <v/>
      </c>
      <c r="S4130" s="14">
        <f>IF(N4130="Sí","🟢 Pagado",IF(R4130&lt;0,"🔴 Vencido",IF(R4130&lt;=7,"🟡 Por vencer","")))</f>
        <v/>
      </c>
      <c r="T4130" s="88" t="n"/>
      <c r="U4130" s="89" t="n"/>
      <c r="V4130" s="89" t="n"/>
      <c r="W4130" s="89" t="n"/>
      <c r="X4130" s="87" t="n"/>
    </row>
    <row r="4131">
      <c r="A4131" s="13" t="n"/>
      <c r="B4131" s="14" t="n"/>
      <c r="C4131" s="14" t="n"/>
      <c r="D4131" s="14" t="n"/>
      <c r="E4131" s="13" t="n"/>
      <c r="F4131" s="13" t="n"/>
      <c r="G4131" s="14" t="n"/>
      <c r="H4131" s="15" t="n"/>
      <c r="I4131" s="15" t="n"/>
      <c r="J4131" s="40" t="n"/>
      <c r="K4131" s="15" t="n"/>
      <c r="L4131" s="15" t="n"/>
      <c r="M4131" s="15" t="n"/>
      <c r="N4131" s="14" t="n"/>
      <c r="O4131" s="13" t="n"/>
      <c r="P4131" s="14" t="n"/>
      <c r="Q4131" s="15">
        <f>IF(N4131="Sí",0,H4131)</f>
        <v/>
      </c>
      <c r="R4131" s="14">
        <f>F4131-TODAY()</f>
        <v/>
      </c>
      <c r="S4131" s="14">
        <f>IF(N4131="Sí","🟢 Pagado",IF(R4131&lt;0,"🔴 Vencido",IF(R4131&lt;=7,"🟡 Por vencer","")))</f>
        <v/>
      </c>
      <c r="T4131" s="88" t="n"/>
      <c r="U4131" s="89" t="n"/>
      <c r="V4131" s="89" t="n"/>
      <c r="W4131" s="89" t="n"/>
      <c r="X4131" s="87" t="n"/>
    </row>
    <row r="4132">
      <c r="A4132" s="13" t="n"/>
      <c r="B4132" s="14" t="n"/>
      <c r="C4132" s="14" t="n"/>
      <c r="D4132" s="14" t="n"/>
      <c r="E4132" s="13" t="n"/>
      <c r="F4132" s="13" t="n"/>
      <c r="G4132" s="14" t="n"/>
      <c r="H4132" s="15" t="n"/>
      <c r="I4132" s="15" t="n"/>
      <c r="J4132" s="40" t="n"/>
      <c r="K4132" s="15" t="n"/>
      <c r="L4132" s="15" t="n"/>
      <c r="M4132" s="15" t="n"/>
      <c r="N4132" s="14" t="n"/>
      <c r="O4132" s="13" t="n"/>
      <c r="P4132" s="14" t="n"/>
      <c r="Q4132" s="15">
        <f>IF(N4132="Sí",0,H4132)</f>
        <v/>
      </c>
      <c r="R4132" s="14">
        <f>F4132-TODAY()</f>
        <v/>
      </c>
      <c r="S4132" s="14">
        <f>IF(N4132="Sí","🟢 Pagado",IF(R4132&lt;0,"🔴 Vencido",IF(R4132&lt;=7,"🟡 Por vencer","")))</f>
        <v/>
      </c>
      <c r="T4132" s="88" t="n"/>
      <c r="U4132" s="89" t="n"/>
      <c r="V4132" s="89" t="n"/>
      <c r="W4132" s="89" t="n"/>
      <c r="X4132" s="87" t="n"/>
    </row>
    <row r="4133">
      <c r="A4133" s="13" t="n"/>
      <c r="B4133" s="14" t="n"/>
      <c r="C4133" s="14" t="n"/>
      <c r="D4133" s="14" t="n"/>
      <c r="E4133" s="13" t="n"/>
      <c r="F4133" s="13" t="n"/>
      <c r="G4133" s="14" t="n"/>
      <c r="H4133" s="15" t="n"/>
      <c r="I4133" s="15" t="n"/>
      <c r="J4133" s="40" t="n"/>
      <c r="K4133" s="15" t="n"/>
      <c r="L4133" s="15" t="n"/>
      <c r="M4133" s="15" t="n"/>
      <c r="N4133" s="14" t="n"/>
      <c r="O4133" s="13" t="n"/>
      <c r="P4133" s="14" t="n"/>
      <c r="Q4133" s="15">
        <f>IF(N4133="Sí",0,H4133)</f>
        <v/>
      </c>
      <c r="R4133" s="14">
        <f>F4133-TODAY()</f>
        <v/>
      </c>
      <c r="S4133" s="14">
        <f>IF(N4133="Sí","🟢 Pagado",IF(R4133&lt;0,"🔴 Vencido",IF(R4133&lt;=7,"🟡 Por vencer","")))</f>
        <v/>
      </c>
      <c r="T4133" s="88" t="n"/>
      <c r="U4133" s="89" t="n"/>
      <c r="V4133" s="89" t="n"/>
      <c r="W4133" s="89" t="n"/>
      <c r="X4133" s="87" t="n"/>
    </row>
    <row r="4134">
      <c r="A4134" s="13" t="n"/>
      <c r="B4134" s="14" t="n"/>
      <c r="C4134" s="14" t="n"/>
      <c r="D4134" s="14" t="n"/>
      <c r="E4134" s="13" t="n"/>
      <c r="F4134" s="13" t="n"/>
      <c r="G4134" s="14" t="n"/>
      <c r="H4134" s="15" t="n"/>
      <c r="I4134" s="15" t="n"/>
      <c r="J4134" s="40" t="n"/>
      <c r="K4134" s="15" t="n"/>
      <c r="L4134" s="15" t="n"/>
      <c r="M4134" s="15" t="n"/>
      <c r="N4134" s="14" t="n"/>
      <c r="O4134" s="13" t="n"/>
      <c r="P4134" s="14" t="n"/>
      <c r="Q4134" s="15">
        <f>IF(N4134="Sí",0,H4134)</f>
        <v/>
      </c>
      <c r="R4134" s="14">
        <f>F4134-TODAY()</f>
        <v/>
      </c>
      <c r="S4134" s="14">
        <f>IF(N4134="Sí","🟢 Pagado",IF(R4134&lt;0,"🔴 Vencido",IF(R4134&lt;=7,"🟡 Por vencer","")))</f>
        <v/>
      </c>
      <c r="T4134" s="88" t="n"/>
      <c r="U4134" s="89" t="n"/>
      <c r="V4134" s="89" t="n"/>
      <c r="W4134" s="89" t="n"/>
      <c r="X4134" s="87" t="n"/>
    </row>
    <row r="4135">
      <c r="A4135" s="13" t="n"/>
      <c r="B4135" s="14" t="n"/>
      <c r="C4135" s="14" t="n"/>
      <c r="D4135" s="14" t="n"/>
      <c r="E4135" s="13" t="n"/>
      <c r="F4135" s="13" t="n"/>
      <c r="G4135" s="14" t="n"/>
      <c r="H4135" s="15" t="n"/>
      <c r="I4135" s="15" t="n"/>
      <c r="J4135" s="40" t="n"/>
      <c r="K4135" s="15" t="n"/>
      <c r="L4135" s="15" t="n"/>
      <c r="M4135" s="15" t="n"/>
      <c r="N4135" s="14" t="n"/>
      <c r="O4135" s="13" t="n"/>
      <c r="P4135" s="14" t="n"/>
      <c r="Q4135" s="15">
        <f>IF(N4135="Sí",0,H4135)</f>
        <v/>
      </c>
      <c r="R4135" s="14">
        <f>F4135-TODAY()</f>
        <v/>
      </c>
      <c r="S4135" s="14">
        <f>IF(N4135="Sí","🟢 Pagado",IF(R4135&lt;0,"🔴 Vencido",IF(R4135&lt;=7,"🟡 Por vencer","")))</f>
        <v/>
      </c>
      <c r="T4135" s="88" t="n"/>
      <c r="U4135" s="89" t="n"/>
      <c r="V4135" s="89" t="n"/>
      <c r="W4135" s="89" t="n"/>
      <c r="X4135" s="87" t="n"/>
    </row>
    <row r="4136">
      <c r="A4136" s="13" t="n"/>
      <c r="B4136" s="14" t="n"/>
      <c r="C4136" s="14" t="n"/>
      <c r="D4136" s="14" t="n"/>
      <c r="E4136" s="13" t="n"/>
      <c r="F4136" s="13" t="n"/>
      <c r="G4136" s="14" t="n"/>
      <c r="H4136" s="15" t="n"/>
      <c r="I4136" s="15" t="n"/>
      <c r="J4136" s="40" t="n"/>
      <c r="K4136" s="15" t="n"/>
      <c r="L4136" s="15" t="n"/>
      <c r="M4136" s="15" t="n"/>
      <c r="N4136" s="14" t="n"/>
      <c r="O4136" s="13" t="n"/>
      <c r="P4136" s="14" t="n"/>
      <c r="Q4136" s="15">
        <f>IF(N4136="Sí",0,H4136)</f>
        <v/>
      </c>
      <c r="R4136" s="14">
        <f>F4136-TODAY()</f>
        <v/>
      </c>
      <c r="S4136" s="14">
        <f>IF(N4136="Sí","🟢 Pagado",IF(R4136&lt;0,"🔴 Vencido",IF(R4136&lt;=7,"🟡 Por vencer","")))</f>
        <v/>
      </c>
      <c r="T4136" s="88" t="n"/>
      <c r="U4136" s="89" t="n"/>
      <c r="V4136" s="89" t="n"/>
      <c r="W4136" s="89" t="n"/>
      <c r="X4136" s="87" t="n"/>
    </row>
    <row r="4137">
      <c r="A4137" s="13" t="n"/>
      <c r="B4137" s="14" t="n"/>
      <c r="C4137" s="14" t="n"/>
      <c r="D4137" s="14" t="n"/>
      <c r="E4137" s="13" t="n"/>
      <c r="F4137" s="13" t="n"/>
      <c r="G4137" s="14" t="n"/>
      <c r="H4137" s="15" t="n"/>
      <c r="I4137" s="15" t="n"/>
      <c r="J4137" s="40" t="n"/>
      <c r="K4137" s="15" t="n"/>
      <c r="L4137" s="15" t="n"/>
      <c r="M4137" s="15" t="n"/>
      <c r="N4137" s="14" t="n"/>
      <c r="O4137" s="13" t="n"/>
      <c r="P4137" s="14" t="n"/>
      <c r="Q4137" s="15">
        <f>IF(N4137="Sí",0,H4137)</f>
        <v/>
      </c>
      <c r="R4137" s="14">
        <f>F4137-TODAY()</f>
        <v/>
      </c>
      <c r="S4137" s="14">
        <f>IF(N4137="Sí","🟢 Pagado",IF(R4137&lt;0,"🔴 Vencido",IF(R4137&lt;=7,"🟡 Por vencer","")))</f>
        <v/>
      </c>
      <c r="T4137" s="88" t="n"/>
      <c r="U4137" s="89" t="n"/>
      <c r="V4137" s="89" t="n"/>
      <c r="W4137" s="89" t="n"/>
      <c r="X4137" s="87" t="n"/>
    </row>
    <row r="4138">
      <c r="A4138" s="13" t="n"/>
      <c r="B4138" s="14" t="n"/>
      <c r="C4138" s="14" t="n"/>
      <c r="D4138" s="14" t="n"/>
      <c r="E4138" s="13" t="n"/>
      <c r="F4138" s="13" t="n"/>
      <c r="G4138" s="14" t="n"/>
      <c r="H4138" s="15" t="n"/>
      <c r="I4138" s="15" t="n"/>
      <c r="J4138" s="40" t="n"/>
      <c r="K4138" s="15" t="n"/>
      <c r="L4138" s="15" t="n"/>
      <c r="M4138" s="15" t="n"/>
      <c r="N4138" s="14" t="n"/>
      <c r="O4138" s="13" t="n"/>
      <c r="P4138" s="14" t="n"/>
      <c r="Q4138" s="15">
        <f>IF(N4138="Sí",0,H4138)</f>
        <v/>
      </c>
      <c r="R4138" s="14">
        <f>F4138-TODAY()</f>
        <v/>
      </c>
      <c r="S4138" s="14">
        <f>IF(N4138="Sí","🟢 Pagado",IF(R4138&lt;0,"🔴 Vencido",IF(R4138&lt;=7,"🟡 Por vencer","")))</f>
        <v/>
      </c>
      <c r="T4138" s="88" t="n"/>
      <c r="U4138" s="89" t="n"/>
      <c r="V4138" s="89" t="n"/>
      <c r="W4138" s="89" t="n"/>
      <c r="X4138" s="87" t="n"/>
    </row>
    <row r="4139">
      <c r="A4139" s="13" t="n"/>
      <c r="B4139" s="14" t="n"/>
      <c r="C4139" s="14" t="n"/>
      <c r="D4139" s="14" t="n"/>
      <c r="E4139" s="13" t="n"/>
      <c r="F4139" s="13" t="n"/>
      <c r="G4139" s="14" t="n"/>
      <c r="H4139" s="15" t="n"/>
      <c r="I4139" s="15" t="n"/>
      <c r="J4139" s="40" t="n"/>
      <c r="K4139" s="15" t="n"/>
      <c r="L4139" s="15" t="n"/>
      <c r="M4139" s="15" t="n"/>
      <c r="N4139" s="14" t="n"/>
      <c r="O4139" s="13" t="n"/>
      <c r="P4139" s="14" t="n"/>
      <c r="Q4139" s="15">
        <f>IF(N4139="Sí",0,H4139)</f>
        <v/>
      </c>
      <c r="R4139" s="14">
        <f>F4139-TODAY()</f>
        <v/>
      </c>
      <c r="S4139" s="14">
        <f>IF(N4139="Sí","🟢 Pagado",IF(R4139&lt;0,"🔴 Vencido",IF(R4139&lt;=7,"🟡 Por vencer","")))</f>
        <v/>
      </c>
      <c r="T4139" s="88" t="n"/>
      <c r="U4139" s="89" t="n"/>
      <c r="V4139" s="89" t="n"/>
      <c r="W4139" s="89" t="n"/>
      <c r="X4139" s="87" t="n"/>
    </row>
    <row r="4140">
      <c r="A4140" s="13" t="n"/>
      <c r="B4140" s="14" t="n"/>
      <c r="C4140" s="14" t="n"/>
      <c r="D4140" s="14" t="n"/>
      <c r="E4140" s="13" t="n"/>
      <c r="F4140" s="13" t="n"/>
      <c r="G4140" s="14" t="n"/>
      <c r="H4140" s="15" t="n"/>
      <c r="I4140" s="15" t="n"/>
      <c r="J4140" s="40" t="n"/>
      <c r="K4140" s="15" t="n"/>
      <c r="L4140" s="15" t="n"/>
      <c r="M4140" s="15" t="n"/>
      <c r="N4140" s="14" t="n"/>
      <c r="O4140" s="13" t="n"/>
      <c r="P4140" s="14" t="n"/>
      <c r="Q4140" s="15">
        <f>IF(N4140="Sí",0,H4140)</f>
        <v/>
      </c>
      <c r="R4140" s="14">
        <f>F4140-TODAY()</f>
        <v/>
      </c>
      <c r="S4140" s="14">
        <f>IF(N4140="Sí","🟢 Pagado",IF(R4140&lt;0,"🔴 Vencido",IF(R4140&lt;=7,"🟡 Por vencer","")))</f>
        <v/>
      </c>
      <c r="T4140" s="88" t="n"/>
      <c r="U4140" s="89" t="n"/>
      <c r="V4140" s="89" t="n"/>
      <c r="W4140" s="89" t="n"/>
      <c r="X4140" s="87" t="n"/>
    </row>
    <row r="4141">
      <c r="A4141" s="13" t="n"/>
      <c r="B4141" s="14" t="n"/>
      <c r="C4141" s="14" t="n"/>
      <c r="D4141" s="14" t="n"/>
      <c r="E4141" s="13" t="n"/>
      <c r="F4141" s="13" t="n"/>
      <c r="G4141" s="14" t="n"/>
      <c r="H4141" s="15" t="n"/>
      <c r="I4141" s="15" t="n"/>
      <c r="J4141" s="40" t="n"/>
      <c r="K4141" s="15" t="n"/>
      <c r="L4141" s="15" t="n"/>
      <c r="M4141" s="15" t="n"/>
      <c r="N4141" s="14" t="n"/>
      <c r="O4141" s="13" t="n"/>
      <c r="P4141" s="14" t="n"/>
      <c r="Q4141" s="15">
        <f>IF(N4141="Sí",0,H4141)</f>
        <v/>
      </c>
      <c r="R4141" s="14">
        <f>F4141-TODAY()</f>
        <v/>
      </c>
      <c r="S4141" s="14">
        <f>IF(N4141="Sí","🟢 Pagado",IF(R4141&lt;0,"🔴 Vencido",IF(R4141&lt;=7,"🟡 Por vencer","")))</f>
        <v/>
      </c>
      <c r="T4141" s="88" t="n"/>
      <c r="U4141" s="89" t="n"/>
      <c r="V4141" s="89" t="n"/>
      <c r="W4141" s="89" t="n"/>
      <c r="X4141" s="87" t="n"/>
    </row>
    <row r="4142">
      <c r="A4142" s="13" t="n"/>
      <c r="B4142" s="14" t="n"/>
      <c r="C4142" s="14" t="n"/>
      <c r="D4142" s="14" t="n"/>
      <c r="E4142" s="13" t="n"/>
      <c r="F4142" s="13" t="n"/>
      <c r="G4142" s="14" t="n"/>
      <c r="H4142" s="15" t="n"/>
      <c r="I4142" s="15" t="n"/>
      <c r="J4142" s="40" t="n"/>
      <c r="K4142" s="15" t="n"/>
      <c r="L4142" s="15" t="n"/>
      <c r="M4142" s="15" t="n"/>
      <c r="N4142" s="14" t="n"/>
      <c r="O4142" s="13" t="n"/>
      <c r="P4142" s="14" t="n"/>
      <c r="Q4142" s="15">
        <f>IF(N4142="Sí",0,H4142)</f>
        <v/>
      </c>
      <c r="R4142" s="14">
        <f>F4142-TODAY()</f>
        <v/>
      </c>
      <c r="S4142" s="14">
        <f>IF(N4142="Sí","🟢 Pagado",IF(R4142&lt;0,"🔴 Vencido",IF(R4142&lt;=7,"🟡 Por vencer","")))</f>
        <v/>
      </c>
      <c r="T4142" s="88" t="n"/>
      <c r="U4142" s="89" t="n"/>
      <c r="V4142" s="89" t="n"/>
      <c r="W4142" s="89" t="n"/>
      <c r="X4142" s="87" t="n"/>
    </row>
    <row r="4143">
      <c r="A4143" s="13" t="n"/>
      <c r="B4143" s="14" t="n"/>
      <c r="C4143" s="14" t="n"/>
      <c r="D4143" s="14" t="n"/>
      <c r="E4143" s="13" t="n"/>
      <c r="F4143" s="13" t="n"/>
      <c r="G4143" s="14" t="n"/>
      <c r="H4143" s="15" t="n"/>
      <c r="I4143" s="15" t="n"/>
      <c r="J4143" s="40" t="n"/>
      <c r="K4143" s="15" t="n"/>
      <c r="L4143" s="15" t="n"/>
      <c r="M4143" s="15" t="n"/>
      <c r="N4143" s="14" t="n"/>
      <c r="O4143" s="13" t="n"/>
      <c r="P4143" s="14" t="n"/>
      <c r="Q4143" s="15">
        <f>IF(N4143="Sí",0,H4143)</f>
        <v/>
      </c>
      <c r="R4143" s="14">
        <f>F4143-TODAY()</f>
        <v/>
      </c>
      <c r="S4143" s="14">
        <f>IF(N4143="Sí","🟢 Pagado",IF(R4143&lt;0,"🔴 Vencido",IF(R4143&lt;=7,"🟡 Por vencer","")))</f>
        <v/>
      </c>
      <c r="T4143" s="88" t="n"/>
      <c r="U4143" s="89" t="n"/>
      <c r="V4143" s="89" t="n"/>
      <c r="W4143" s="89" t="n"/>
      <c r="X4143" s="87" t="n"/>
    </row>
    <row r="4144">
      <c r="A4144" s="13" t="n"/>
      <c r="B4144" s="14" t="n"/>
      <c r="C4144" s="14" t="n"/>
      <c r="D4144" s="14" t="n"/>
      <c r="E4144" s="13" t="n"/>
      <c r="F4144" s="13" t="n"/>
      <c r="G4144" s="14" t="n"/>
      <c r="H4144" s="15" t="n"/>
      <c r="I4144" s="15" t="n"/>
      <c r="J4144" s="40" t="n"/>
      <c r="K4144" s="15" t="n"/>
      <c r="L4144" s="15" t="n"/>
      <c r="M4144" s="15" t="n"/>
      <c r="N4144" s="14" t="n"/>
      <c r="O4144" s="13" t="n"/>
      <c r="P4144" s="14" t="n"/>
      <c r="Q4144" s="15">
        <f>IF(N4144="Sí",0,H4144)</f>
        <v/>
      </c>
      <c r="R4144" s="14">
        <f>F4144-TODAY()</f>
        <v/>
      </c>
      <c r="S4144" s="14">
        <f>IF(N4144="Sí","🟢 Pagado",IF(R4144&lt;0,"🔴 Vencido",IF(R4144&lt;=7,"🟡 Por vencer","")))</f>
        <v/>
      </c>
      <c r="T4144" s="88" t="n"/>
      <c r="U4144" s="89" t="n"/>
      <c r="V4144" s="89" t="n"/>
      <c r="W4144" s="89" t="n"/>
      <c r="X4144" s="87" t="n"/>
    </row>
    <row r="4145">
      <c r="A4145" s="13" t="n"/>
      <c r="B4145" s="14" t="n"/>
      <c r="C4145" s="14" t="n"/>
      <c r="D4145" s="14" t="n"/>
      <c r="E4145" s="13" t="n"/>
      <c r="F4145" s="13" t="n"/>
      <c r="G4145" s="14" t="n"/>
      <c r="H4145" s="15" t="n"/>
      <c r="I4145" s="15" t="n"/>
      <c r="J4145" s="40" t="n"/>
      <c r="K4145" s="15" t="n"/>
      <c r="L4145" s="15" t="n"/>
      <c r="M4145" s="15" t="n"/>
      <c r="N4145" s="14" t="n"/>
      <c r="O4145" s="13" t="n"/>
      <c r="P4145" s="14" t="n"/>
      <c r="Q4145" s="15">
        <f>IF(N4145="Sí",0,H4145)</f>
        <v/>
      </c>
      <c r="R4145" s="14">
        <f>F4145-TODAY()</f>
        <v/>
      </c>
      <c r="S4145" s="14">
        <f>IF(N4145="Sí","🟢 Pagado",IF(R4145&lt;0,"🔴 Vencido",IF(R4145&lt;=7,"🟡 Por vencer","")))</f>
        <v/>
      </c>
      <c r="T4145" s="88" t="n"/>
      <c r="U4145" s="89" t="n"/>
      <c r="V4145" s="89" t="n"/>
      <c r="W4145" s="89" t="n"/>
      <c r="X4145" s="87" t="n"/>
    </row>
    <row r="4146">
      <c r="A4146" s="13" t="n"/>
      <c r="B4146" s="14" t="n"/>
      <c r="C4146" s="14" t="n"/>
      <c r="D4146" s="14" t="n"/>
      <c r="E4146" s="13" t="n"/>
      <c r="F4146" s="13" t="n"/>
      <c r="G4146" s="14" t="n"/>
      <c r="H4146" s="15" t="n"/>
      <c r="I4146" s="15" t="n"/>
      <c r="J4146" s="40" t="n"/>
      <c r="K4146" s="15" t="n"/>
      <c r="L4146" s="15" t="n"/>
      <c r="M4146" s="15" t="n"/>
      <c r="N4146" s="14" t="n"/>
      <c r="O4146" s="13" t="n"/>
      <c r="P4146" s="14" t="n"/>
      <c r="Q4146" s="15">
        <f>IF(N4146="Sí",0,H4146)</f>
        <v/>
      </c>
      <c r="R4146" s="14">
        <f>F4146-TODAY()</f>
        <v/>
      </c>
      <c r="S4146" s="14">
        <f>IF(N4146="Sí","🟢 Pagado",IF(R4146&lt;0,"🔴 Vencido",IF(R4146&lt;=7,"🟡 Por vencer","")))</f>
        <v/>
      </c>
      <c r="T4146" s="88" t="n"/>
      <c r="U4146" s="89" t="n"/>
      <c r="V4146" s="89" t="n"/>
      <c r="W4146" s="89" t="n"/>
      <c r="X4146" s="87" t="n"/>
    </row>
    <row r="4147">
      <c r="A4147" s="13" t="n"/>
      <c r="B4147" s="14" t="n"/>
      <c r="C4147" s="14" t="n"/>
      <c r="D4147" s="14" t="n"/>
      <c r="E4147" s="13" t="n"/>
      <c r="F4147" s="13" t="n"/>
      <c r="G4147" s="14" t="n"/>
      <c r="H4147" s="15" t="n"/>
      <c r="I4147" s="15" t="n"/>
      <c r="J4147" s="40" t="n"/>
      <c r="K4147" s="15" t="n"/>
      <c r="L4147" s="15" t="n"/>
      <c r="M4147" s="15" t="n"/>
      <c r="N4147" s="14" t="n"/>
      <c r="O4147" s="13" t="n"/>
      <c r="P4147" s="14" t="n"/>
      <c r="Q4147" s="15">
        <f>IF(N4147="Sí",0,H4147)</f>
        <v/>
      </c>
      <c r="R4147" s="14">
        <f>F4147-TODAY()</f>
        <v/>
      </c>
      <c r="S4147" s="14">
        <f>IF(N4147="Sí","🟢 Pagado",IF(R4147&lt;0,"🔴 Vencido",IF(R4147&lt;=7,"🟡 Por vencer","")))</f>
        <v/>
      </c>
      <c r="T4147" s="88" t="n"/>
      <c r="U4147" s="89" t="n"/>
      <c r="V4147" s="89" t="n"/>
      <c r="W4147" s="89" t="n"/>
      <c r="X4147" s="87" t="n"/>
    </row>
    <row r="4148">
      <c r="A4148" s="13" t="n"/>
      <c r="B4148" s="14" t="n"/>
      <c r="C4148" s="14" t="n"/>
      <c r="D4148" s="14" t="n"/>
      <c r="E4148" s="13" t="n"/>
      <c r="F4148" s="13" t="n"/>
      <c r="G4148" s="14" t="n"/>
      <c r="H4148" s="15" t="n"/>
      <c r="I4148" s="15" t="n"/>
      <c r="J4148" s="40" t="n"/>
      <c r="K4148" s="15" t="n"/>
      <c r="L4148" s="15" t="n"/>
      <c r="M4148" s="15" t="n"/>
      <c r="N4148" s="14" t="n"/>
      <c r="O4148" s="13" t="n"/>
      <c r="P4148" s="14" t="n"/>
      <c r="Q4148" s="15">
        <f>IF(N4148="Sí",0,H4148)</f>
        <v/>
      </c>
      <c r="R4148" s="14">
        <f>F4148-TODAY()</f>
        <v/>
      </c>
      <c r="S4148" s="14">
        <f>IF(N4148="Sí","🟢 Pagado",IF(R4148&lt;0,"🔴 Vencido",IF(R4148&lt;=7,"🟡 Por vencer","")))</f>
        <v/>
      </c>
      <c r="T4148" s="88" t="n"/>
      <c r="U4148" s="89" t="n"/>
      <c r="V4148" s="89" t="n"/>
      <c r="W4148" s="89" t="n"/>
      <c r="X4148" s="87" t="n"/>
    </row>
    <row r="4149">
      <c r="A4149" s="13" t="n"/>
      <c r="B4149" s="14" t="n"/>
      <c r="C4149" s="14" t="n"/>
      <c r="D4149" s="14" t="n"/>
      <c r="E4149" s="13" t="n"/>
      <c r="F4149" s="13" t="n"/>
      <c r="G4149" s="14" t="n"/>
      <c r="H4149" s="15" t="n"/>
      <c r="I4149" s="15" t="n"/>
      <c r="J4149" s="40" t="n"/>
      <c r="K4149" s="15" t="n"/>
      <c r="L4149" s="15" t="n"/>
      <c r="M4149" s="15" t="n"/>
      <c r="N4149" s="14" t="n"/>
      <c r="O4149" s="13" t="n"/>
      <c r="P4149" s="14" t="n"/>
      <c r="Q4149" s="15">
        <f>IF(N4149="Sí",0,H4149)</f>
        <v/>
      </c>
      <c r="R4149" s="14">
        <f>F4149-TODAY()</f>
        <v/>
      </c>
      <c r="S4149" s="14">
        <f>IF(N4149="Sí","🟢 Pagado",IF(R4149&lt;0,"🔴 Vencido",IF(R4149&lt;=7,"🟡 Por vencer","")))</f>
        <v/>
      </c>
      <c r="T4149" s="88" t="n"/>
      <c r="U4149" s="89" t="n"/>
      <c r="V4149" s="89" t="n"/>
      <c r="W4149" s="89" t="n"/>
      <c r="X4149" s="87" t="n"/>
    </row>
    <row r="4150">
      <c r="A4150" s="13" t="n"/>
      <c r="B4150" s="14" t="n"/>
      <c r="C4150" s="14" t="n"/>
      <c r="D4150" s="14" t="n"/>
      <c r="E4150" s="13" t="n"/>
      <c r="F4150" s="13" t="n"/>
      <c r="G4150" s="14" t="n"/>
      <c r="H4150" s="15" t="n"/>
      <c r="I4150" s="15" t="n"/>
      <c r="J4150" s="40" t="n"/>
      <c r="K4150" s="15" t="n"/>
      <c r="L4150" s="15" t="n"/>
      <c r="M4150" s="15" t="n"/>
      <c r="N4150" s="14" t="n"/>
      <c r="O4150" s="13" t="n"/>
      <c r="P4150" s="14" t="n"/>
      <c r="Q4150" s="15">
        <f>IF(N4150="Sí",0,H4150)</f>
        <v/>
      </c>
      <c r="R4150" s="14">
        <f>F4150-TODAY()</f>
        <v/>
      </c>
      <c r="S4150" s="14">
        <f>IF(N4150="Sí","🟢 Pagado",IF(R4150&lt;0,"🔴 Vencido",IF(R4150&lt;=7,"🟡 Por vencer","")))</f>
        <v/>
      </c>
      <c r="T4150" s="88" t="n"/>
      <c r="U4150" s="89" t="n"/>
      <c r="V4150" s="89" t="n"/>
      <c r="W4150" s="89" t="n"/>
      <c r="X4150" s="87" t="n"/>
    </row>
    <row r="4151">
      <c r="A4151" s="13" t="n"/>
      <c r="B4151" s="14" t="n"/>
      <c r="C4151" s="14" t="n"/>
      <c r="D4151" s="14" t="n"/>
      <c r="E4151" s="13" t="n"/>
      <c r="F4151" s="13" t="n"/>
      <c r="G4151" s="14" t="n"/>
      <c r="H4151" s="15" t="n"/>
      <c r="I4151" s="15" t="n"/>
      <c r="J4151" s="40" t="n"/>
      <c r="K4151" s="15" t="n"/>
      <c r="L4151" s="15" t="n"/>
      <c r="M4151" s="15" t="n"/>
      <c r="N4151" s="14" t="n"/>
      <c r="O4151" s="13" t="n"/>
      <c r="P4151" s="14" t="n"/>
      <c r="Q4151" s="15">
        <f>IF(N4151="Sí",0,H4151)</f>
        <v/>
      </c>
      <c r="R4151" s="14">
        <f>F4151-TODAY()</f>
        <v/>
      </c>
      <c r="S4151" s="14">
        <f>IF(N4151="Sí","🟢 Pagado",IF(R4151&lt;0,"🔴 Vencido",IF(R4151&lt;=7,"🟡 Por vencer","")))</f>
        <v/>
      </c>
      <c r="T4151" s="88" t="n"/>
      <c r="U4151" s="89" t="n"/>
      <c r="V4151" s="89" t="n"/>
      <c r="W4151" s="89" t="n"/>
      <c r="X4151" s="87" t="n"/>
    </row>
    <row r="4152">
      <c r="A4152" s="13" t="n"/>
      <c r="B4152" s="14" t="n"/>
      <c r="C4152" s="14" t="n"/>
      <c r="D4152" s="14" t="n"/>
      <c r="E4152" s="13" t="n"/>
      <c r="F4152" s="13" t="n"/>
      <c r="G4152" s="14" t="n"/>
      <c r="H4152" s="15" t="n"/>
      <c r="I4152" s="15" t="n"/>
      <c r="J4152" s="40" t="n"/>
      <c r="K4152" s="15" t="n"/>
      <c r="L4152" s="15" t="n"/>
      <c r="M4152" s="15" t="n"/>
      <c r="N4152" s="14" t="n"/>
      <c r="O4152" s="13" t="n"/>
      <c r="P4152" s="14" t="n"/>
      <c r="Q4152" s="15">
        <f>IF(N4152="Sí",0,H4152)</f>
        <v/>
      </c>
      <c r="R4152" s="14">
        <f>F4152-TODAY()</f>
        <v/>
      </c>
      <c r="S4152" s="14">
        <f>IF(N4152="Sí","🟢 Pagado",IF(R4152&lt;0,"🔴 Vencido",IF(R4152&lt;=7,"🟡 Por vencer","")))</f>
        <v/>
      </c>
      <c r="T4152" s="88" t="n"/>
      <c r="U4152" s="89" t="n"/>
      <c r="V4152" s="89" t="n"/>
      <c r="W4152" s="89" t="n"/>
      <c r="X4152" s="87" t="n"/>
    </row>
    <row r="4153">
      <c r="A4153" s="13" t="n"/>
      <c r="B4153" s="14" t="n"/>
      <c r="C4153" s="14" t="n"/>
      <c r="D4153" s="14" t="n"/>
      <c r="E4153" s="13" t="n"/>
      <c r="F4153" s="13" t="n"/>
      <c r="G4153" s="14" t="n"/>
      <c r="H4153" s="15" t="n"/>
      <c r="I4153" s="15" t="n"/>
      <c r="J4153" s="40" t="n"/>
      <c r="K4153" s="15" t="n"/>
      <c r="L4153" s="15" t="n"/>
      <c r="M4153" s="15" t="n"/>
      <c r="N4153" s="14" t="n"/>
      <c r="O4153" s="13" t="n"/>
      <c r="P4153" s="14" t="n"/>
      <c r="Q4153" s="15">
        <f>IF(N4153="Sí",0,H4153)</f>
        <v/>
      </c>
      <c r="R4153" s="14">
        <f>F4153-TODAY()</f>
        <v/>
      </c>
      <c r="S4153" s="14">
        <f>IF(N4153="Sí","🟢 Pagado",IF(R4153&lt;0,"🔴 Vencido",IF(R4153&lt;=7,"🟡 Por vencer","")))</f>
        <v/>
      </c>
      <c r="T4153" s="88" t="n"/>
      <c r="U4153" s="89" t="n"/>
      <c r="V4153" s="89" t="n"/>
      <c r="W4153" s="89" t="n"/>
      <c r="X4153" s="87" t="n"/>
    </row>
    <row r="4154">
      <c r="A4154" s="13" t="n"/>
      <c r="B4154" s="14" t="n"/>
      <c r="C4154" s="14" t="n"/>
      <c r="D4154" s="14" t="n"/>
      <c r="E4154" s="13" t="n"/>
      <c r="F4154" s="13" t="n"/>
      <c r="G4154" s="14" t="n"/>
      <c r="H4154" s="15" t="n"/>
      <c r="I4154" s="15" t="n"/>
      <c r="J4154" s="40" t="n"/>
      <c r="K4154" s="15" t="n"/>
      <c r="L4154" s="15" t="n"/>
      <c r="M4154" s="15" t="n"/>
      <c r="N4154" s="14" t="n"/>
      <c r="O4154" s="13" t="n"/>
      <c r="P4154" s="14" t="n"/>
      <c r="Q4154" s="15">
        <f>IF(N4154="Sí",0,H4154)</f>
        <v/>
      </c>
      <c r="R4154" s="14">
        <f>F4154-TODAY()</f>
        <v/>
      </c>
      <c r="S4154" s="14">
        <f>IF(N4154="Sí","🟢 Pagado",IF(R4154&lt;0,"🔴 Vencido",IF(R4154&lt;=7,"🟡 Por vencer","")))</f>
        <v/>
      </c>
      <c r="T4154" s="88" t="n"/>
      <c r="U4154" s="89" t="n"/>
      <c r="V4154" s="89" t="n"/>
      <c r="W4154" s="89" t="n"/>
      <c r="X4154" s="87" t="n"/>
    </row>
    <row r="4155">
      <c r="A4155" s="13" t="n"/>
      <c r="B4155" s="14" t="n"/>
      <c r="C4155" s="14" t="n"/>
      <c r="D4155" s="14" t="n"/>
      <c r="E4155" s="13" t="n"/>
      <c r="F4155" s="13" t="n"/>
      <c r="G4155" s="14" t="n"/>
      <c r="H4155" s="15" t="n"/>
      <c r="I4155" s="15" t="n"/>
      <c r="J4155" s="40" t="n"/>
      <c r="K4155" s="15" t="n"/>
      <c r="L4155" s="15" t="n"/>
      <c r="M4155" s="15" t="n"/>
      <c r="N4155" s="14" t="n"/>
      <c r="O4155" s="13" t="n"/>
      <c r="P4155" s="14" t="n"/>
      <c r="Q4155" s="15">
        <f>IF(N4155="Sí",0,H4155)</f>
        <v/>
      </c>
      <c r="R4155" s="14">
        <f>F4155-TODAY()</f>
        <v/>
      </c>
      <c r="S4155" s="14">
        <f>IF(N4155="Sí","🟢 Pagado",IF(R4155&lt;0,"🔴 Vencido",IF(R4155&lt;=7,"🟡 Por vencer","")))</f>
        <v/>
      </c>
      <c r="T4155" s="88" t="n"/>
      <c r="U4155" s="89" t="n"/>
      <c r="V4155" s="89" t="n"/>
      <c r="W4155" s="89" t="n"/>
      <c r="X4155" s="87" t="n"/>
    </row>
    <row r="4156">
      <c r="A4156" s="13" t="n"/>
      <c r="B4156" s="14" t="n"/>
      <c r="C4156" s="14" t="n"/>
      <c r="D4156" s="14" t="n"/>
      <c r="E4156" s="13" t="n"/>
      <c r="F4156" s="13" t="n"/>
      <c r="G4156" s="14" t="n"/>
      <c r="H4156" s="15" t="n"/>
      <c r="I4156" s="15" t="n"/>
      <c r="J4156" s="40" t="n"/>
      <c r="K4156" s="15" t="n"/>
      <c r="L4156" s="15" t="n"/>
      <c r="M4156" s="15" t="n"/>
      <c r="N4156" s="14" t="n"/>
      <c r="O4156" s="13" t="n"/>
      <c r="P4156" s="14" t="n"/>
      <c r="Q4156" s="15">
        <f>IF(N4156="Sí",0,H4156)</f>
        <v/>
      </c>
      <c r="R4156" s="14">
        <f>F4156-TODAY()</f>
        <v/>
      </c>
      <c r="S4156" s="14">
        <f>IF(N4156="Sí","🟢 Pagado",IF(R4156&lt;0,"🔴 Vencido",IF(R4156&lt;=7,"🟡 Por vencer","")))</f>
        <v/>
      </c>
      <c r="T4156" s="88" t="n"/>
      <c r="U4156" s="89" t="n"/>
      <c r="V4156" s="89" t="n"/>
      <c r="W4156" s="89" t="n"/>
      <c r="X4156" s="87" t="n"/>
    </row>
    <row r="4157">
      <c r="A4157" s="13" t="n"/>
      <c r="B4157" s="14" t="n"/>
      <c r="C4157" s="14" t="n"/>
      <c r="D4157" s="14" t="n"/>
      <c r="E4157" s="13" t="n"/>
      <c r="F4157" s="13" t="n"/>
      <c r="G4157" s="14" t="n"/>
      <c r="H4157" s="15" t="n"/>
      <c r="I4157" s="15" t="n"/>
      <c r="J4157" s="40" t="n"/>
      <c r="K4157" s="15" t="n"/>
      <c r="L4157" s="15" t="n"/>
      <c r="M4157" s="15" t="n"/>
      <c r="N4157" s="14" t="n"/>
      <c r="O4157" s="13" t="n"/>
      <c r="P4157" s="14" t="n"/>
      <c r="Q4157" s="15">
        <f>IF(N4157="Sí",0,H4157)</f>
        <v/>
      </c>
      <c r="R4157" s="14">
        <f>F4157-TODAY()</f>
        <v/>
      </c>
      <c r="S4157" s="14">
        <f>IF(N4157="Sí","🟢 Pagado",IF(R4157&lt;0,"🔴 Vencido",IF(R4157&lt;=7,"🟡 Por vencer","")))</f>
        <v/>
      </c>
      <c r="T4157" s="88" t="n"/>
      <c r="U4157" s="89" t="n"/>
      <c r="V4157" s="89" t="n"/>
      <c r="W4157" s="89" t="n"/>
      <c r="X4157" s="87" t="n"/>
    </row>
    <row r="4158">
      <c r="A4158" s="13" t="n"/>
      <c r="B4158" s="14" t="n"/>
      <c r="C4158" s="14" t="n"/>
      <c r="D4158" s="14" t="n"/>
      <c r="E4158" s="13" t="n"/>
      <c r="F4158" s="13" t="n"/>
      <c r="G4158" s="14" t="n"/>
      <c r="H4158" s="15" t="n"/>
      <c r="I4158" s="15" t="n"/>
      <c r="J4158" s="40" t="n"/>
      <c r="K4158" s="15" t="n"/>
      <c r="L4158" s="15" t="n"/>
      <c r="M4158" s="15" t="n"/>
      <c r="N4158" s="14" t="n"/>
      <c r="O4158" s="13" t="n"/>
      <c r="P4158" s="14" t="n"/>
      <c r="Q4158" s="15">
        <f>IF(N4158="Sí",0,H4158)</f>
        <v/>
      </c>
      <c r="R4158" s="14">
        <f>F4158-TODAY()</f>
        <v/>
      </c>
      <c r="S4158" s="14">
        <f>IF(N4158="Sí","🟢 Pagado",IF(R4158&lt;0,"🔴 Vencido",IF(R4158&lt;=7,"🟡 Por vencer","")))</f>
        <v/>
      </c>
      <c r="T4158" s="88" t="n"/>
      <c r="U4158" s="89" t="n"/>
      <c r="V4158" s="89" t="n"/>
      <c r="W4158" s="89" t="n"/>
      <c r="X4158" s="87" t="n"/>
    </row>
    <row r="4159">
      <c r="A4159" s="13" t="n"/>
      <c r="B4159" s="14" t="n"/>
      <c r="C4159" s="14" t="n"/>
      <c r="D4159" s="14" t="n"/>
      <c r="E4159" s="13" t="n"/>
      <c r="F4159" s="13" t="n"/>
      <c r="G4159" s="14" t="n"/>
      <c r="H4159" s="15" t="n"/>
      <c r="I4159" s="15" t="n"/>
      <c r="J4159" s="40" t="n"/>
      <c r="K4159" s="15" t="n"/>
      <c r="L4159" s="15" t="n"/>
      <c r="M4159" s="15" t="n"/>
      <c r="N4159" s="14" t="n"/>
      <c r="O4159" s="13" t="n"/>
      <c r="P4159" s="14" t="n"/>
      <c r="Q4159" s="15">
        <f>IF(N4159="Sí",0,H4159)</f>
        <v/>
      </c>
      <c r="R4159" s="14">
        <f>F4159-TODAY()</f>
        <v/>
      </c>
      <c r="S4159" s="14">
        <f>IF(N4159="Sí","🟢 Pagado",IF(R4159&lt;0,"🔴 Vencido",IF(R4159&lt;=7,"🟡 Por vencer","")))</f>
        <v/>
      </c>
      <c r="T4159" s="88" t="n"/>
      <c r="U4159" s="89" t="n"/>
      <c r="V4159" s="89" t="n"/>
      <c r="W4159" s="89" t="n"/>
      <c r="X4159" s="87" t="n"/>
    </row>
    <row r="4160">
      <c r="A4160" s="13" t="n"/>
      <c r="B4160" s="14" t="n"/>
      <c r="C4160" s="14" t="n"/>
      <c r="D4160" s="14" t="n"/>
      <c r="E4160" s="13" t="n"/>
      <c r="F4160" s="13" t="n"/>
      <c r="G4160" s="14" t="n"/>
      <c r="H4160" s="15" t="n"/>
      <c r="I4160" s="15" t="n"/>
      <c r="J4160" s="40" t="n"/>
      <c r="K4160" s="15" t="n"/>
      <c r="L4160" s="15" t="n"/>
      <c r="M4160" s="15" t="n"/>
      <c r="N4160" s="14" t="n"/>
      <c r="O4160" s="13" t="n"/>
      <c r="P4160" s="14" t="n"/>
      <c r="Q4160" s="15">
        <f>IF(N4160="Sí",0,H4160)</f>
        <v/>
      </c>
      <c r="R4160" s="14">
        <f>F4160-TODAY()</f>
        <v/>
      </c>
      <c r="S4160" s="14">
        <f>IF(N4160="Sí","🟢 Pagado",IF(R4160&lt;0,"🔴 Vencido",IF(R4160&lt;=7,"🟡 Por vencer","")))</f>
        <v/>
      </c>
      <c r="T4160" s="88" t="n"/>
      <c r="U4160" s="89" t="n"/>
      <c r="V4160" s="89" t="n"/>
      <c r="W4160" s="89" t="n"/>
      <c r="X4160" s="87" t="n"/>
    </row>
    <row r="4161">
      <c r="A4161" s="13" t="n"/>
      <c r="B4161" s="14" t="n"/>
      <c r="C4161" s="14" t="n"/>
      <c r="D4161" s="14" t="n"/>
      <c r="E4161" s="13" t="n"/>
      <c r="F4161" s="13" t="n"/>
      <c r="G4161" s="14" t="n"/>
      <c r="H4161" s="15" t="n"/>
      <c r="I4161" s="15" t="n"/>
      <c r="J4161" s="40" t="n"/>
      <c r="K4161" s="15" t="n"/>
      <c r="L4161" s="15" t="n"/>
      <c r="M4161" s="15" t="n"/>
      <c r="N4161" s="14" t="n"/>
      <c r="O4161" s="13" t="n"/>
      <c r="P4161" s="14" t="n"/>
      <c r="Q4161" s="15">
        <f>IF(N4161="Sí",0,H4161)</f>
        <v/>
      </c>
      <c r="R4161" s="14">
        <f>F4161-TODAY()</f>
        <v/>
      </c>
      <c r="S4161" s="14">
        <f>IF(N4161="Sí","🟢 Pagado",IF(R4161&lt;0,"🔴 Vencido",IF(R4161&lt;=7,"🟡 Por vencer","")))</f>
        <v/>
      </c>
      <c r="T4161" s="88" t="n"/>
      <c r="U4161" s="89" t="n"/>
      <c r="V4161" s="89" t="n"/>
      <c r="W4161" s="89" t="n"/>
      <c r="X4161" s="87" t="n"/>
    </row>
    <row r="4162">
      <c r="A4162" s="13" t="n"/>
      <c r="B4162" s="14" t="n"/>
      <c r="C4162" s="14" t="n"/>
      <c r="D4162" s="14" t="n"/>
      <c r="E4162" s="13" t="n"/>
      <c r="F4162" s="13" t="n"/>
      <c r="G4162" s="14" t="n"/>
      <c r="H4162" s="15" t="n"/>
      <c r="I4162" s="15" t="n"/>
      <c r="J4162" s="40" t="n"/>
      <c r="K4162" s="15" t="n"/>
      <c r="L4162" s="15" t="n"/>
      <c r="M4162" s="15" t="n"/>
      <c r="N4162" s="14" t="n"/>
      <c r="O4162" s="13" t="n"/>
      <c r="P4162" s="14" t="n"/>
      <c r="Q4162" s="15">
        <f>IF(N4162="Sí",0,H4162)</f>
        <v/>
      </c>
      <c r="R4162" s="14">
        <f>F4162-TODAY()</f>
        <v/>
      </c>
      <c r="S4162" s="14">
        <f>IF(N4162="Sí","🟢 Pagado",IF(R4162&lt;0,"🔴 Vencido",IF(R4162&lt;=7,"🟡 Por vencer","")))</f>
        <v/>
      </c>
      <c r="T4162" s="88" t="n"/>
      <c r="U4162" s="89" t="n"/>
      <c r="V4162" s="89" t="n"/>
      <c r="W4162" s="89" t="n"/>
      <c r="X4162" s="87" t="n"/>
    </row>
    <row r="4163">
      <c r="A4163" s="13" t="n"/>
      <c r="B4163" s="14" t="n"/>
      <c r="C4163" s="14" t="n"/>
      <c r="D4163" s="14" t="n"/>
      <c r="E4163" s="13" t="n"/>
      <c r="F4163" s="13" t="n"/>
      <c r="G4163" s="14" t="n"/>
      <c r="H4163" s="15" t="n"/>
      <c r="I4163" s="15" t="n"/>
      <c r="J4163" s="40" t="n"/>
      <c r="K4163" s="15" t="n"/>
      <c r="L4163" s="15" t="n"/>
      <c r="M4163" s="15" t="n"/>
      <c r="N4163" s="14" t="n"/>
      <c r="O4163" s="13" t="n"/>
      <c r="P4163" s="14" t="n"/>
      <c r="Q4163" s="15">
        <f>IF(N4163="Sí",0,H4163)</f>
        <v/>
      </c>
      <c r="R4163" s="14">
        <f>F4163-TODAY()</f>
        <v/>
      </c>
      <c r="S4163" s="14">
        <f>IF(N4163="Sí","🟢 Pagado",IF(R4163&lt;0,"🔴 Vencido",IF(R4163&lt;=7,"🟡 Por vencer","")))</f>
        <v/>
      </c>
      <c r="T4163" s="88" t="n"/>
      <c r="U4163" s="89" t="n"/>
      <c r="V4163" s="89" t="n"/>
      <c r="W4163" s="89" t="n"/>
      <c r="X4163" s="87" t="n"/>
    </row>
    <row r="4164">
      <c r="A4164" s="13" t="n"/>
      <c r="B4164" s="14" t="n"/>
      <c r="C4164" s="14" t="n"/>
      <c r="D4164" s="14" t="n"/>
      <c r="E4164" s="13" t="n"/>
      <c r="F4164" s="13" t="n"/>
      <c r="G4164" s="14" t="n"/>
      <c r="H4164" s="15" t="n"/>
      <c r="I4164" s="15" t="n"/>
      <c r="J4164" s="40" t="n"/>
      <c r="K4164" s="15" t="n"/>
      <c r="L4164" s="15" t="n"/>
      <c r="M4164" s="15" t="n"/>
      <c r="N4164" s="14" t="n"/>
      <c r="O4164" s="13" t="n"/>
      <c r="P4164" s="14" t="n"/>
      <c r="Q4164" s="15">
        <f>IF(N4164="Sí",0,H4164)</f>
        <v/>
      </c>
      <c r="R4164" s="14">
        <f>F4164-TODAY()</f>
        <v/>
      </c>
      <c r="S4164" s="14">
        <f>IF(N4164="Sí","🟢 Pagado",IF(R4164&lt;0,"🔴 Vencido",IF(R4164&lt;=7,"🟡 Por vencer","")))</f>
        <v/>
      </c>
      <c r="T4164" s="88" t="n"/>
      <c r="U4164" s="89" t="n"/>
      <c r="V4164" s="89" t="n"/>
      <c r="W4164" s="89" t="n"/>
      <c r="X4164" s="87" t="n"/>
    </row>
    <row r="4165">
      <c r="A4165" s="13" t="n"/>
      <c r="B4165" s="14" t="n"/>
      <c r="C4165" s="14" t="n"/>
      <c r="D4165" s="14" t="n"/>
      <c r="E4165" s="13" t="n"/>
      <c r="F4165" s="13" t="n"/>
      <c r="G4165" s="14" t="n"/>
      <c r="H4165" s="15" t="n"/>
      <c r="I4165" s="15" t="n"/>
      <c r="J4165" s="40" t="n"/>
      <c r="K4165" s="15" t="n"/>
      <c r="L4165" s="15" t="n"/>
      <c r="M4165" s="15" t="n"/>
      <c r="N4165" s="14" t="n"/>
      <c r="O4165" s="13" t="n"/>
      <c r="P4165" s="14" t="n"/>
      <c r="Q4165" s="15">
        <f>IF(N4165="Sí",0,H4165)</f>
        <v/>
      </c>
      <c r="R4165" s="14">
        <f>F4165-TODAY()</f>
        <v/>
      </c>
      <c r="S4165" s="14">
        <f>IF(N4165="Sí","🟢 Pagado",IF(R4165&lt;0,"🔴 Vencido",IF(R4165&lt;=7,"🟡 Por vencer","")))</f>
        <v/>
      </c>
      <c r="T4165" s="88" t="n"/>
      <c r="U4165" s="89" t="n"/>
      <c r="V4165" s="89" t="n"/>
      <c r="W4165" s="89" t="n"/>
      <c r="X4165" s="87" t="n"/>
    </row>
    <row r="4166">
      <c r="A4166" s="13" t="n"/>
      <c r="B4166" s="14" t="n"/>
      <c r="C4166" s="14" t="n"/>
      <c r="D4166" s="14" t="n"/>
      <c r="E4166" s="13" t="n"/>
      <c r="F4166" s="13" t="n"/>
      <c r="G4166" s="14" t="n"/>
      <c r="H4166" s="15" t="n"/>
      <c r="I4166" s="15" t="n"/>
      <c r="J4166" s="40" t="n"/>
      <c r="K4166" s="15" t="n"/>
      <c r="L4166" s="15" t="n"/>
      <c r="M4166" s="15" t="n"/>
      <c r="N4166" s="14" t="n"/>
      <c r="O4166" s="13" t="n"/>
      <c r="P4166" s="14" t="n"/>
      <c r="Q4166" s="15">
        <f>IF(N4166="Sí",0,H4166)</f>
        <v/>
      </c>
      <c r="R4166" s="14">
        <f>F4166-TODAY()</f>
        <v/>
      </c>
      <c r="S4166" s="14">
        <f>IF(N4166="Sí","🟢 Pagado",IF(R4166&lt;0,"🔴 Vencido",IF(R4166&lt;=7,"🟡 Por vencer","")))</f>
        <v/>
      </c>
      <c r="T4166" s="88" t="n"/>
      <c r="U4166" s="89" t="n"/>
      <c r="V4166" s="89" t="n"/>
      <c r="W4166" s="89" t="n"/>
      <c r="X4166" s="87" t="n"/>
    </row>
    <row r="4167">
      <c r="A4167" s="13" t="n"/>
      <c r="B4167" s="14" t="n"/>
      <c r="C4167" s="14" t="n"/>
      <c r="D4167" s="14" t="n"/>
      <c r="E4167" s="13" t="n"/>
      <c r="F4167" s="13" t="n"/>
      <c r="G4167" s="14" t="n"/>
      <c r="H4167" s="15" t="n"/>
      <c r="I4167" s="15" t="n"/>
      <c r="J4167" s="40" t="n"/>
      <c r="K4167" s="15" t="n"/>
      <c r="L4167" s="15" t="n"/>
      <c r="M4167" s="15" t="n"/>
      <c r="N4167" s="14" t="n"/>
      <c r="O4167" s="13" t="n"/>
      <c r="P4167" s="14" t="n"/>
      <c r="Q4167" s="15">
        <f>IF(N4167="Sí",0,H4167)</f>
        <v/>
      </c>
      <c r="R4167" s="14">
        <f>F4167-TODAY()</f>
        <v/>
      </c>
      <c r="S4167" s="14">
        <f>IF(N4167="Sí","🟢 Pagado",IF(R4167&lt;0,"🔴 Vencido",IF(R4167&lt;=7,"🟡 Por vencer","")))</f>
        <v/>
      </c>
      <c r="T4167" s="88" t="n"/>
      <c r="U4167" s="89" t="n"/>
      <c r="V4167" s="89" t="n"/>
      <c r="W4167" s="89" t="n"/>
      <c r="X4167" s="87" t="n"/>
    </row>
    <row r="4168">
      <c r="A4168" s="13" t="n"/>
      <c r="B4168" s="14" t="n"/>
      <c r="C4168" s="14" t="n"/>
      <c r="D4168" s="14" t="n"/>
      <c r="E4168" s="13" t="n"/>
      <c r="F4168" s="13" t="n"/>
      <c r="G4168" s="14" t="n"/>
      <c r="H4168" s="15" t="n"/>
      <c r="I4168" s="15" t="n"/>
      <c r="J4168" s="40" t="n"/>
      <c r="K4168" s="15" t="n"/>
      <c r="L4168" s="15" t="n"/>
      <c r="M4168" s="15" t="n"/>
      <c r="N4168" s="14" t="n"/>
      <c r="O4168" s="13" t="n"/>
      <c r="P4168" s="14" t="n"/>
      <c r="Q4168" s="15">
        <f>IF(N4168="Sí",0,H4168)</f>
        <v/>
      </c>
      <c r="R4168" s="14">
        <f>F4168-TODAY()</f>
        <v/>
      </c>
      <c r="S4168" s="14">
        <f>IF(N4168="Sí","🟢 Pagado",IF(R4168&lt;0,"🔴 Vencido",IF(R4168&lt;=7,"🟡 Por vencer","")))</f>
        <v/>
      </c>
      <c r="T4168" s="88" t="n"/>
      <c r="U4168" s="89" t="n"/>
      <c r="V4168" s="89" t="n"/>
      <c r="W4168" s="89" t="n"/>
      <c r="X4168" s="87" t="n"/>
    </row>
    <row r="4169">
      <c r="A4169" s="13" t="n"/>
      <c r="B4169" s="14" t="n"/>
      <c r="C4169" s="14" t="n"/>
      <c r="D4169" s="14" t="n"/>
      <c r="E4169" s="13" t="n"/>
      <c r="F4169" s="13" t="n"/>
      <c r="G4169" s="14" t="n"/>
      <c r="H4169" s="15" t="n"/>
      <c r="I4169" s="15" t="n"/>
      <c r="J4169" s="40" t="n"/>
      <c r="K4169" s="15" t="n"/>
      <c r="L4169" s="15" t="n"/>
      <c r="M4169" s="15" t="n"/>
      <c r="N4169" s="14" t="n"/>
      <c r="O4169" s="13" t="n"/>
      <c r="P4169" s="14" t="n"/>
      <c r="Q4169" s="15">
        <f>IF(N4169="Sí",0,H4169)</f>
        <v/>
      </c>
      <c r="R4169" s="14">
        <f>F4169-TODAY()</f>
        <v/>
      </c>
      <c r="S4169" s="14">
        <f>IF(N4169="Sí","🟢 Pagado",IF(R4169&lt;0,"🔴 Vencido",IF(R4169&lt;=7,"🟡 Por vencer","")))</f>
        <v/>
      </c>
      <c r="T4169" s="88" t="n"/>
      <c r="U4169" s="89" t="n"/>
      <c r="V4169" s="89" t="n"/>
      <c r="W4169" s="89" t="n"/>
      <c r="X4169" s="87" t="n"/>
    </row>
    <row r="4170">
      <c r="A4170" s="13" t="n"/>
      <c r="B4170" s="14" t="n"/>
      <c r="C4170" s="14" t="n"/>
      <c r="D4170" s="14" t="n"/>
      <c r="E4170" s="13" t="n"/>
      <c r="F4170" s="13" t="n"/>
      <c r="G4170" s="14" t="n"/>
      <c r="H4170" s="15" t="n"/>
      <c r="I4170" s="15" t="n"/>
      <c r="J4170" s="40" t="n"/>
      <c r="K4170" s="15" t="n"/>
      <c r="L4170" s="15" t="n"/>
      <c r="M4170" s="15" t="n"/>
      <c r="N4170" s="14" t="n"/>
      <c r="O4170" s="13" t="n"/>
      <c r="P4170" s="14" t="n"/>
      <c r="Q4170" s="15">
        <f>IF(N4170="Sí",0,H4170)</f>
        <v/>
      </c>
      <c r="R4170" s="14">
        <f>F4170-TODAY()</f>
        <v/>
      </c>
      <c r="S4170" s="14">
        <f>IF(N4170="Sí","🟢 Pagado",IF(R4170&lt;0,"🔴 Vencido",IF(R4170&lt;=7,"🟡 Por vencer","")))</f>
        <v/>
      </c>
      <c r="T4170" s="88" t="n"/>
      <c r="U4170" s="89" t="n"/>
      <c r="V4170" s="89" t="n"/>
      <c r="W4170" s="89" t="n"/>
      <c r="X4170" s="87" t="n"/>
    </row>
    <row r="4171">
      <c r="A4171" s="13" t="n"/>
      <c r="B4171" s="14" t="n"/>
      <c r="C4171" s="14" t="n"/>
      <c r="D4171" s="14" t="n"/>
      <c r="E4171" s="13" t="n"/>
      <c r="F4171" s="13" t="n"/>
      <c r="G4171" s="14" t="n"/>
      <c r="H4171" s="15" t="n"/>
      <c r="I4171" s="15" t="n"/>
      <c r="J4171" s="40" t="n"/>
      <c r="K4171" s="15" t="n"/>
      <c r="L4171" s="15" t="n"/>
      <c r="M4171" s="15" t="n"/>
      <c r="N4171" s="14" t="n"/>
      <c r="O4171" s="13" t="n"/>
      <c r="P4171" s="14" t="n"/>
      <c r="Q4171" s="15">
        <f>IF(N4171="Sí",0,H4171)</f>
        <v/>
      </c>
      <c r="R4171" s="14">
        <f>F4171-TODAY()</f>
        <v/>
      </c>
      <c r="S4171" s="14">
        <f>IF(N4171="Sí","🟢 Pagado",IF(R4171&lt;0,"🔴 Vencido",IF(R4171&lt;=7,"🟡 Por vencer","")))</f>
        <v/>
      </c>
      <c r="T4171" s="88" t="n"/>
      <c r="U4171" s="89" t="n"/>
      <c r="V4171" s="89" t="n"/>
      <c r="W4171" s="89" t="n"/>
      <c r="X4171" s="87" t="n"/>
    </row>
    <row r="4172">
      <c r="A4172" s="13" t="n"/>
      <c r="B4172" s="14" t="n"/>
      <c r="C4172" s="14" t="n"/>
      <c r="D4172" s="14" t="n"/>
      <c r="E4172" s="13" t="n"/>
      <c r="F4172" s="13" t="n"/>
      <c r="G4172" s="14" t="n"/>
      <c r="H4172" s="15" t="n"/>
      <c r="I4172" s="15" t="n"/>
      <c r="J4172" s="40" t="n"/>
      <c r="K4172" s="15" t="n"/>
      <c r="L4172" s="15" t="n"/>
      <c r="M4172" s="15" t="n"/>
      <c r="N4172" s="14" t="n"/>
      <c r="O4172" s="13" t="n"/>
      <c r="P4172" s="14" t="n"/>
      <c r="Q4172" s="15">
        <f>IF(N4172="Sí",0,H4172)</f>
        <v/>
      </c>
      <c r="R4172" s="14">
        <f>F4172-TODAY()</f>
        <v/>
      </c>
      <c r="S4172" s="14">
        <f>IF(N4172="Sí","🟢 Pagado",IF(R4172&lt;0,"🔴 Vencido",IF(R4172&lt;=7,"🟡 Por vencer","")))</f>
        <v/>
      </c>
      <c r="T4172" s="88" t="n"/>
      <c r="U4172" s="89" t="n"/>
      <c r="V4172" s="89" t="n"/>
      <c r="W4172" s="89" t="n"/>
      <c r="X4172" s="87" t="n"/>
    </row>
    <row r="4173">
      <c r="A4173" s="13" t="n"/>
      <c r="B4173" s="14" t="n"/>
      <c r="C4173" s="14" t="n"/>
      <c r="D4173" s="14" t="n"/>
      <c r="E4173" s="13" t="n"/>
      <c r="F4173" s="13" t="n"/>
      <c r="G4173" s="14" t="n"/>
      <c r="H4173" s="15" t="n"/>
      <c r="I4173" s="15" t="n"/>
      <c r="J4173" s="40" t="n"/>
      <c r="K4173" s="15" t="n"/>
      <c r="L4173" s="15" t="n"/>
      <c r="M4173" s="15" t="n"/>
      <c r="N4173" s="14" t="n"/>
      <c r="O4173" s="13" t="n"/>
      <c r="P4173" s="14" t="n"/>
      <c r="Q4173" s="15">
        <f>IF(N4173="Sí",0,H4173)</f>
        <v/>
      </c>
      <c r="R4173" s="14">
        <f>F4173-TODAY()</f>
        <v/>
      </c>
      <c r="S4173" s="14">
        <f>IF(N4173="Sí","🟢 Pagado",IF(R4173&lt;0,"🔴 Vencido",IF(R4173&lt;=7,"🟡 Por vencer","")))</f>
        <v/>
      </c>
      <c r="T4173" s="88" t="n"/>
      <c r="U4173" s="89" t="n"/>
      <c r="V4173" s="89" t="n"/>
      <c r="W4173" s="89" t="n"/>
      <c r="X4173" s="87" t="n"/>
    </row>
    <row r="4174">
      <c r="A4174" s="13" t="n"/>
      <c r="B4174" s="14" t="n"/>
      <c r="C4174" s="14" t="n"/>
      <c r="D4174" s="14" t="n"/>
      <c r="E4174" s="13" t="n"/>
      <c r="F4174" s="13" t="n"/>
      <c r="G4174" s="14" t="n"/>
      <c r="H4174" s="15" t="n"/>
      <c r="I4174" s="15" t="n"/>
      <c r="J4174" s="40" t="n"/>
      <c r="K4174" s="15" t="n"/>
      <c r="L4174" s="15" t="n"/>
      <c r="M4174" s="15" t="n"/>
      <c r="N4174" s="14" t="n"/>
      <c r="O4174" s="13" t="n"/>
      <c r="P4174" s="14" t="n"/>
      <c r="Q4174" s="15">
        <f>IF(N4174="Sí",0,H4174)</f>
        <v/>
      </c>
      <c r="R4174" s="14">
        <f>F4174-TODAY()</f>
        <v/>
      </c>
      <c r="S4174" s="14">
        <f>IF(N4174="Sí","🟢 Pagado",IF(R4174&lt;0,"🔴 Vencido",IF(R4174&lt;=7,"🟡 Por vencer","")))</f>
        <v/>
      </c>
      <c r="T4174" s="88" t="n"/>
      <c r="U4174" s="89" t="n"/>
      <c r="V4174" s="89" t="n"/>
      <c r="W4174" s="89" t="n"/>
      <c r="X4174" s="87" t="n"/>
    </row>
    <row r="4175">
      <c r="A4175" s="13" t="n"/>
      <c r="B4175" s="14" t="n"/>
      <c r="C4175" s="14" t="n"/>
      <c r="D4175" s="14" t="n"/>
      <c r="E4175" s="13" t="n"/>
      <c r="F4175" s="13" t="n"/>
      <c r="G4175" s="14" t="n"/>
      <c r="H4175" s="15" t="n"/>
      <c r="I4175" s="15" t="n"/>
      <c r="J4175" s="40" t="n"/>
      <c r="K4175" s="15" t="n"/>
      <c r="L4175" s="15" t="n"/>
      <c r="M4175" s="15" t="n"/>
      <c r="N4175" s="14" t="n"/>
      <c r="O4175" s="13" t="n"/>
      <c r="P4175" s="14" t="n"/>
      <c r="Q4175" s="15">
        <f>IF(N4175="Sí",0,H4175)</f>
        <v/>
      </c>
      <c r="R4175" s="14">
        <f>F4175-TODAY()</f>
        <v/>
      </c>
      <c r="S4175" s="14">
        <f>IF(N4175="Sí","🟢 Pagado",IF(R4175&lt;0,"🔴 Vencido",IF(R4175&lt;=7,"🟡 Por vencer","")))</f>
        <v/>
      </c>
      <c r="T4175" s="88" t="n"/>
      <c r="U4175" s="89" t="n"/>
      <c r="V4175" s="89" t="n"/>
      <c r="W4175" s="89" t="n"/>
      <c r="X4175" s="87" t="n"/>
    </row>
    <row r="4176">
      <c r="A4176" s="13" t="n"/>
      <c r="B4176" s="14" t="n"/>
      <c r="C4176" s="14" t="n"/>
      <c r="D4176" s="14" t="n"/>
      <c r="E4176" s="13" t="n"/>
      <c r="F4176" s="13" t="n"/>
      <c r="G4176" s="14" t="n"/>
      <c r="H4176" s="15" t="n"/>
      <c r="I4176" s="15" t="n"/>
      <c r="J4176" s="40" t="n"/>
      <c r="K4176" s="15" t="n"/>
      <c r="L4176" s="15" t="n"/>
      <c r="M4176" s="15" t="n"/>
      <c r="N4176" s="14" t="n"/>
      <c r="O4176" s="13" t="n"/>
      <c r="P4176" s="14" t="n"/>
      <c r="Q4176" s="15">
        <f>IF(N4176="Sí",0,H4176)</f>
        <v/>
      </c>
      <c r="R4176" s="14">
        <f>F4176-TODAY()</f>
        <v/>
      </c>
      <c r="S4176" s="14">
        <f>IF(N4176="Sí","🟢 Pagado",IF(R4176&lt;0,"🔴 Vencido",IF(R4176&lt;=7,"🟡 Por vencer","")))</f>
        <v/>
      </c>
      <c r="T4176" s="88" t="n"/>
      <c r="U4176" s="89" t="n"/>
      <c r="V4176" s="89" t="n"/>
      <c r="W4176" s="89" t="n"/>
      <c r="X4176" s="87" t="n"/>
    </row>
    <row r="4177">
      <c r="A4177" s="13" t="n"/>
      <c r="B4177" s="14" t="n"/>
      <c r="C4177" s="14" t="n"/>
      <c r="D4177" s="14" t="n"/>
      <c r="E4177" s="13" t="n"/>
      <c r="F4177" s="13" t="n"/>
      <c r="G4177" s="14" t="n"/>
      <c r="H4177" s="15" t="n"/>
      <c r="I4177" s="15" t="n"/>
      <c r="J4177" s="40" t="n"/>
      <c r="K4177" s="15" t="n"/>
      <c r="L4177" s="15" t="n"/>
      <c r="M4177" s="15" t="n"/>
      <c r="N4177" s="14" t="n"/>
      <c r="O4177" s="13" t="n"/>
      <c r="P4177" s="14" t="n"/>
      <c r="Q4177" s="15">
        <f>IF(N4177="Sí",0,H4177)</f>
        <v/>
      </c>
      <c r="R4177" s="14">
        <f>F4177-TODAY()</f>
        <v/>
      </c>
      <c r="S4177" s="14">
        <f>IF(N4177="Sí","🟢 Pagado",IF(R4177&lt;0,"🔴 Vencido",IF(R4177&lt;=7,"🟡 Por vencer","")))</f>
        <v/>
      </c>
      <c r="T4177" s="88" t="n"/>
      <c r="U4177" s="89" t="n"/>
      <c r="V4177" s="89" t="n"/>
      <c r="W4177" s="89" t="n"/>
      <c r="X4177" s="87" t="n"/>
    </row>
    <row r="4178">
      <c r="A4178" s="13" t="n"/>
      <c r="B4178" s="14" t="n"/>
      <c r="C4178" s="14" t="n"/>
      <c r="D4178" s="14" t="n"/>
      <c r="E4178" s="13" t="n"/>
      <c r="F4178" s="13" t="n"/>
      <c r="G4178" s="14" t="n"/>
      <c r="H4178" s="15" t="n"/>
      <c r="I4178" s="15" t="n"/>
      <c r="J4178" s="40" t="n"/>
      <c r="K4178" s="15" t="n"/>
      <c r="L4178" s="15" t="n"/>
      <c r="M4178" s="15" t="n"/>
      <c r="N4178" s="14" t="n"/>
      <c r="O4178" s="13" t="n"/>
      <c r="P4178" s="14" t="n"/>
      <c r="Q4178" s="15">
        <f>IF(N4178="Sí",0,H4178)</f>
        <v/>
      </c>
      <c r="R4178" s="14">
        <f>F4178-TODAY()</f>
        <v/>
      </c>
      <c r="S4178" s="14">
        <f>IF(N4178="Sí","🟢 Pagado",IF(R4178&lt;0,"🔴 Vencido",IF(R4178&lt;=7,"🟡 Por vencer","")))</f>
        <v/>
      </c>
      <c r="T4178" s="88" t="n"/>
      <c r="U4178" s="89" t="n"/>
      <c r="V4178" s="89" t="n"/>
      <c r="W4178" s="89" t="n"/>
      <c r="X4178" s="87" t="n"/>
    </row>
    <row r="4179">
      <c r="A4179" s="13" t="n"/>
      <c r="B4179" s="14" t="n"/>
      <c r="C4179" s="14" t="n"/>
      <c r="D4179" s="14" t="n"/>
      <c r="E4179" s="13" t="n"/>
      <c r="F4179" s="13" t="n"/>
      <c r="G4179" s="14" t="n"/>
      <c r="H4179" s="15" t="n"/>
      <c r="I4179" s="15" t="n"/>
      <c r="J4179" s="40" t="n"/>
      <c r="K4179" s="15" t="n"/>
      <c r="L4179" s="15" t="n"/>
      <c r="M4179" s="15" t="n"/>
      <c r="N4179" s="14" t="n"/>
      <c r="O4179" s="13" t="n"/>
      <c r="P4179" s="14" t="n"/>
      <c r="Q4179" s="15">
        <f>IF(N4179="Sí",0,H4179)</f>
        <v/>
      </c>
      <c r="R4179" s="14">
        <f>F4179-TODAY()</f>
        <v/>
      </c>
      <c r="S4179" s="14">
        <f>IF(N4179="Sí","🟢 Pagado",IF(R4179&lt;0,"🔴 Vencido",IF(R4179&lt;=7,"🟡 Por vencer","")))</f>
        <v/>
      </c>
      <c r="T4179" s="88" t="n"/>
      <c r="U4179" s="89" t="n"/>
      <c r="V4179" s="89" t="n"/>
      <c r="W4179" s="89" t="n"/>
      <c r="X4179" s="87" t="n"/>
    </row>
    <row r="4180">
      <c r="A4180" s="13" t="n"/>
      <c r="B4180" s="14" t="n"/>
      <c r="C4180" s="14" t="n"/>
      <c r="D4180" s="14" t="n"/>
      <c r="E4180" s="13" t="n"/>
      <c r="F4180" s="13" t="n"/>
      <c r="G4180" s="14" t="n"/>
      <c r="H4180" s="15" t="n"/>
      <c r="I4180" s="15" t="n"/>
      <c r="J4180" s="40" t="n"/>
      <c r="K4180" s="15" t="n"/>
      <c r="L4180" s="15" t="n"/>
      <c r="M4180" s="15" t="n"/>
      <c r="N4180" s="14" t="n"/>
      <c r="O4180" s="13" t="n"/>
      <c r="P4180" s="14" t="n"/>
      <c r="Q4180" s="15">
        <f>IF(N4180="Sí",0,H4180)</f>
        <v/>
      </c>
      <c r="R4180" s="14">
        <f>F4180-TODAY()</f>
        <v/>
      </c>
      <c r="S4180" s="14">
        <f>IF(N4180="Sí","🟢 Pagado",IF(R4180&lt;0,"🔴 Vencido",IF(R4180&lt;=7,"🟡 Por vencer","")))</f>
        <v/>
      </c>
      <c r="T4180" s="88" t="n"/>
      <c r="U4180" s="89" t="n"/>
      <c r="V4180" s="89" t="n"/>
      <c r="W4180" s="89" t="n"/>
      <c r="X4180" s="87" t="n"/>
    </row>
    <row r="4181">
      <c r="A4181" s="13" t="n"/>
      <c r="B4181" s="14" t="n"/>
      <c r="C4181" s="14" t="n"/>
      <c r="D4181" s="14" t="n"/>
      <c r="E4181" s="13" t="n"/>
      <c r="F4181" s="13" t="n"/>
      <c r="G4181" s="14" t="n"/>
      <c r="H4181" s="15" t="n"/>
      <c r="I4181" s="15" t="n"/>
      <c r="J4181" s="40" t="n"/>
      <c r="K4181" s="15" t="n"/>
      <c r="L4181" s="15" t="n"/>
      <c r="M4181" s="15" t="n"/>
      <c r="N4181" s="14" t="n"/>
      <c r="O4181" s="13" t="n"/>
      <c r="P4181" s="14" t="n"/>
      <c r="Q4181" s="15">
        <f>IF(N4181="Sí",0,H4181)</f>
        <v/>
      </c>
      <c r="R4181" s="14">
        <f>F4181-TODAY()</f>
        <v/>
      </c>
      <c r="S4181" s="14">
        <f>IF(N4181="Sí","🟢 Pagado",IF(R4181&lt;0,"🔴 Vencido",IF(R4181&lt;=7,"🟡 Por vencer","")))</f>
        <v/>
      </c>
      <c r="T4181" s="88" t="n"/>
      <c r="U4181" s="89" t="n"/>
      <c r="V4181" s="89" t="n"/>
      <c r="W4181" s="89" t="n"/>
      <c r="X4181" s="87" t="n"/>
    </row>
    <row r="4182">
      <c r="A4182" s="13" t="n"/>
      <c r="B4182" s="14" t="n"/>
      <c r="C4182" s="14" t="n"/>
      <c r="D4182" s="14" t="n"/>
      <c r="E4182" s="13" t="n"/>
      <c r="F4182" s="13" t="n"/>
      <c r="G4182" s="14" t="n"/>
      <c r="H4182" s="15" t="n"/>
      <c r="I4182" s="15" t="n"/>
      <c r="J4182" s="40" t="n"/>
      <c r="K4182" s="15" t="n"/>
      <c r="L4182" s="15" t="n"/>
      <c r="M4182" s="15" t="n"/>
      <c r="N4182" s="14" t="n"/>
      <c r="O4182" s="13" t="n"/>
      <c r="P4182" s="14" t="n"/>
      <c r="Q4182" s="15">
        <f>IF(N4182="Sí",0,H4182)</f>
        <v/>
      </c>
      <c r="R4182" s="14">
        <f>F4182-TODAY()</f>
        <v/>
      </c>
      <c r="S4182" s="14">
        <f>IF(N4182="Sí","🟢 Pagado",IF(R4182&lt;0,"🔴 Vencido",IF(R4182&lt;=7,"🟡 Por vencer","")))</f>
        <v/>
      </c>
      <c r="T4182" s="88" t="n"/>
      <c r="U4182" s="89" t="n"/>
      <c r="V4182" s="89" t="n"/>
      <c r="W4182" s="89" t="n"/>
      <c r="X4182" s="87" t="n"/>
    </row>
    <row r="4183">
      <c r="A4183" s="13" t="n"/>
      <c r="B4183" s="14" t="n"/>
      <c r="C4183" s="14" t="n"/>
      <c r="D4183" s="14" t="n"/>
      <c r="E4183" s="13" t="n"/>
      <c r="F4183" s="13" t="n"/>
      <c r="G4183" s="14" t="n"/>
      <c r="H4183" s="15" t="n"/>
      <c r="I4183" s="15" t="n"/>
      <c r="J4183" s="40" t="n"/>
      <c r="K4183" s="15" t="n"/>
      <c r="L4183" s="15" t="n"/>
      <c r="M4183" s="15" t="n"/>
      <c r="N4183" s="14" t="n"/>
      <c r="O4183" s="13" t="n"/>
      <c r="P4183" s="14" t="n"/>
      <c r="Q4183" s="15">
        <f>IF(N4183="Sí",0,H4183)</f>
        <v/>
      </c>
      <c r="R4183" s="14">
        <f>F4183-TODAY()</f>
        <v/>
      </c>
      <c r="S4183" s="14">
        <f>IF(N4183="Sí","🟢 Pagado",IF(R4183&lt;0,"🔴 Vencido",IF(R4183&lt;=7,"🟡 Por vencer","")))</f>
        <v/>
      </c>
      <c r="T4183" s="88" t="n"/>
      <c r="U4183" s="89" t="n"/>
      <c r="V4183" s="89" t="n"/>
      <c r="W4183" s="89" t="n"/>
      <c r="X4183" s="87" t="n"/>
    </row>
    <row r="4184">
      <c r="A4184" s="13" t="n"/>
      <c r="B4184" s="14" t="n"/>
      <c r="C4184" s="14" t="n"/>
      <c r="D4184" s="14" t="n"/>
      <c r="E4184" s="13" t="n"/>
      <c r="F4184" s="13" t="n"/>
      <c r="G4184" s="14" t="n"/>
      <c r="H4184" s="15" t="n"/>
      <c r="I4184" s="15" t="n"/>
      <c r="J4184" s="40" t="n"/>
      <c r="K4184" s="15" t="n"/>
      <c r="L4184" s="15" t="n"/>
      <c r="M4184" s="15" t="n"/>
      <c r="N4184" s="14" t="n"/>
      <c r="O4184" s="13" t="n"/>
      <c r="P4184" s="14" t="n"/>
      <c r="Q4184" s="15">
        <f>IF(N4184="Sí",0,H4184)</f>
        <v/>
      </c>
      <c r="R4184" s="14">
        <f>F4184-TODAY()</f>
        <v/>
      </c>
      <c r="S4184" s="14">
        <f>IF(N4184="Sí","🟢 Pagado",IF(R4184&lt;0,"🔴 Vencido",IF(R4184&lt;=7,"🟡 Por vencer","")))</f>
        <v/>
      </c>
      <c r="T4184" s="88" t="n"/>
      <c r="U4184" s="89" t="n"/>
      <c r="V4184" s="89" t="n"/>
      <c r="W4184" s="89" t="n"/>
      <c r="X4184" s="87" t="n"/>
    </row>
    <row r="4185">
      <c r="A4185" s="13" t="n"/>
      <c r="B4185" s="14" t="n"/>
      <c r="C4185" s="14" t="n"/>
      <c r="D4185" s="14" t="n"/>
      <c r="E4185" s="13" t="n"/>
      <c r="F4185" s="13" t="n"/>
      <c r="G4185" s="14" t="n"/>
      <c r="H4185" s="15" t="n"/>
      <c r="I4185" s="15" t="n"/>
      <c r="J4185" s="40" t="n"/>
      <c r="K4185" s="15" t="n"/>
      <c r="L4185" s="15" t="n"/>
      <c r="M4185" s="15" t="n"/>
      <c r="N4185" s="14" t="n"/>
      <c r="O4185" s="13" t="n"/>
      <c r="P4185" s="14" t="n"/>
      <c r="Q4185" s="15">
        <f>IF(N4185="Sí",0,H4185)</f>
        <v/>
      </c>
      <c r="R4185" s="14">
        <f>F4185-TODAY()</f>
        <v/>
      </c>
      <c r="S4185" s="14">
        <f>IF(N4185="Sí","🟢 Pagado",IF(R4185&lt;0,"🔴 Vencido",IF(R4185&lt;=7,"🟡 Por vencer","")))</f>
        <v/>
      </c>
      <c r="T4185" s="88" t="n"/>
      <c r="U4185" s="89" t="n"/>
      <c r="V4185" s="89" t="n"/>
      <c r="W4185" s="89" t="n"/>
      <c r="X4185" s="87" t="n"/>
    </row>
    <row r="4186">
      <c r="A4186" s="13" t="n"/>
      <c r="B4186" s="14" t="n"/>
      <c r="C4186" s="14" t="n"/>
      <c r="D4186" s="14" t="n"/>
      <c r="E4186" s="13" t="n"/>
      <c r="F4186" s="13" t="n"/>
      <c r="G4186" s="14" t="n"/>
      <c r="H4186" s="15" t="n"/>
      <c r="I4186" s="15" t="n"/>
      <c r="J4186" s="40" t="n"/>
      <c r="K4186" s="15" t="n"/>
      <c r="L4186" s="15" t="n"/>
      <c r="M4186" s="15" t="n"/>
      <c r="N4186" s="14" t="n"/>
      <c r="O4186" s="13" t="n"/>
      <c r="P4186" s="14" t="n"/>
      <c r="Q4186" s="15">
        <f>IF(N4186="Sí",0,H4186)</f>
        <v/>
      </c>
      <c r="R4186" s="14">
        <f>F4186-TODAY()</f>
        <v/>
      </c>
      <c r="S4186" s="14">
        <f>IF(N4186="Sí","🟢 Pagado",IF(R4186&lt;0,"🔴 Vencido",IF(R4186&lt;=7,"🟡 Por vencer","")))</f>
        <v/>
      </c>
      <c r="T4186" s="88" t="n"/>
      <c r="U4186" s="89" t="n"/>
      <c r="V4186" s="89" t="n"/>
      <c r="W4186" s="89" t="n"/>
      <c r="X4186" s="87" t="n"/>
    </row>
    <row r="4187">
      <c r="A4187" s="13" t="n"/>
      <c r="B4187" s="14" t="n"/>
      <c r="C4187" s="14" t="n"/>
      <c r="D4187" s="14" t="n"/>
      <c r="E4187" s="13" t="n"/>
      <c r="F4187" s="13" t="n"/>
      <c r="G4187" s="14" t="n"/>
      <c r="H4187" s="15" t="n"/>
      <c r="I4187" s="15" t="n"/>
      <c r="J4187" s="40" t="n"/>
      <c r="K4187" s="15" t="n"/>
      <c r="L4187" s="15" t="n"/>
      <c r="M4187" s="15" t="n"/>
      <c r="N4187" s="14" t="n"/>
      <c r="O4187" s="13" t="n"/>
      <c r="P4187" s="14" t="n"/>
      <c r="Q4187" s="15">
        <f>IF(N4187="Sí",0,H4187)</f>
        <v/>
      </c>
      <c r="R4187" s="14">
        <f>F4187-TODAY()</f>
        <v/>
      </c>
      <c r="S4187" s="14">
        <f>IF(N4187="Sí","🟢 Pagado",IF(R4187&lt;0,"🔴 Vencido",IF(R4187&lt;=7,"🟡 Por vencer","")))</f>
        <v/>
      </c>
      <c r="T4187" s="88" t="n"/>
      <c r="U4187" s="89" t="n"/>
      <c r="V4187" s="89" t="n"/>
      <c r="W4187" s="89" t="n"/>
      <c r="X4187" s="87" t="n"/>
    </row>
    <row r="4188">
      <c r="A4188" s="13" t="n"/>
      <c r="B4188" s="14" t="n"/>
      <c r="C4188" s="14" t="n"/>
      <c r="D4188" s="14" t="n"/>
      <c r="E4188" s="13" t="n"/>
      <c r="F4188" s="13" t="n"/>
      <c r="G4188" s="14" t="n"/>
      <c r="H4188" s="15" t="n"/>
      <c r="I4188" s="15" t="n"/>
      <c r="J4188" s="40" t="n"/>
      <c r="K4188" s="15" t="n"/>
      <c r="L4188" s="15" t="n"/>
      <c r="M4188" s="15" t="n"/>
      <c r="N4188" s="14" t="n"/>
      <c r="O4188" s="13" t="n"/>
      <c r="P4188" s="14" t="n"/>
      <c r="Q4188" s="15">
        <f>IF(N4188="Sí",0,H4188)</f>
        <v/>
      </c>
      <c r="R4188" s="14">
        <f>F4188-TODAY()</f>
        <v/>
      </c>
      <c r="S4188" s="14">
        <f>IF(N4188="Sí","🟢 Pagado",IF(R4188&lt;0,"🔴 Vencido",IF(R4188&lt;=7,"🟡 Por vencer","")))</f>
        <v/>
      </c>
      <c r="T4188" s="88" t="n"/>
      <c r="U4188" s="89" t="n"/>
      <c r="V4188" s="89" t="n"/>
      <c r="W4188" s="89" t="n"/>
      <c r="X4188" s="87" t="n"/>
    </row>
    <row r="4189">
      <c r="A4189" s="13" t="n"/>
      <c r="B4189" s="14" t="n"/>
      <c r="C4189" s="14" t="n"/>
      <c r="D4189" s="14" t="n"/>
      <c r="E4189" s="13" t="n"/>
      <c r="F4189" s="13" t="n"/>
      <c r="G4189" s="14" t="n"/>
      <c r="H4189" s="15" t="n"/>
      <c r="I4189" s="15" t="n"/>
      <c r="J4189" s="40" t="n"/>
      <c r="K4189" s="15" t="n"/>
      <c r="L4189" s="15" t="n"/>
      <c r="M4189" s="15" t="n"/>
      <c r="N4189" s="14" t="n"/>
      <c r="O4189" s="13" t="n"/>
      <c r="P4189" s="14" t="n"/>
      <c r="Q4189" s="15">
        <f>IF(N4189="Sí",0,H4189)</f>
        <v/>
      </c>
      <c r="R4189" s="14">
        <f>F4189-TODAY()</f>
        <v/>
      </c>
      <c r="S4189" s="14">
        <f>IF(N4189="Sí","🟢 Pagado",IF(R4189&lt;0,"🔴 Vencido",IF(R4189&lt;=7,"🟡 Por vencer","")))</f>
        <v/>
      </c>
      <c r="T4189" s="88" t="n"/>
      <c r="U4189" s="89" t="n"/>
      <c r="V4189" s="89" t="n"/>
      <c r="W4189" s="89" t="n"/>
      <c r="X4189" s="87" t="n"/>
    </row>
    <row r="4190">
      <c r="A4190" s="13" t="n"/>
      <c r="B4190" s="14" t="n"/>
      <c r="C4190" s="14" t="n"/>
      <c r="D4190" s="14" t="n"/>
      <c r="E4190" s="13" t="n"/>
      <c r="F4190" s="13" t="n"/>
      <c r="G4190" s="14" t="n"/>
      <c r="H4190" s="15" t="n"/>
      <c r="I4190" s="15" t="n"/>
      <c r="J4190" s="40" t="n"/>
      <c r="K4190" s="15" t="n"/>
      <c r="L4190" s="15" t="n"/>
      <c r="M4190" s="15" t="n"/>
      <c r="N4190" s="14" t="n"/>
      <c r="O4190" s="13" t="n"/>
      <c r="P4190" s="14" t="n"/>
      <c r="Q4190" s="15">
        <f>IF(N4190="Sí",0,H4190)</f>
        <v/>
      </c>
      <c r="R4190" s="14">
        <f>F4190-TODAY()</f>
        <v/>
      </c>
      <c r="S4190" s="14">
        <f>IF(N4190="Sí","🟢 Pagado",IF(R4190&lt;0,"🔴 Vencido",IF(R4190&lt;=7,"🟡 Por vencer","")))</f>
        <v/>
      </c>
      <c r="T4190" s="88" t="n"/>
      <c r="U4190" s="89" t="n"/>
      <c r="V4190" s="89" t="n"/>
      <c r="W4190" s="89" t="n"/>
      <c r="X4190" s="87" t="n"/>
    </row>
    <row r="4191">
      <c r="A4191" s="13" t="n"/>
      <c r="B4191" s="14" t="n"/>
      <c r="C4191" s="14" t="n"/>
      <c r="D4191" s="14" t="n"/>
      <c r="E4191" s="13" t="n"/>
      <c r="F4191" s="13" t="n"/>
      <c r="G4191" s="14" t="n"/>
      <c r="H4191" s="15" t="n"/>
      <c r="I4191" s="15" t="n"/>
      <c r="J4191" s="40" t="n"/>
      <c r="K4191" s="15" t="n"/>
      <c r="L4191" s="15" t="n"/>
      <c r="M4191" s="15" t="n"/>
      <c r="N4191" s="14" t="n"/>
      <c r="O4191" s="13" t="n"/>
      <c r="P4191" s="14" t="n"/>
      <c r="Q4191" s="15">
        <f>IF(N4191="Sí",0,H4191)</f>
        <v/>
      </c>
      <c r="R4191" s="14">
        <f>F4191-TODAY()</f>
        <v/>
      </c>
      <c r="S4191" s="14">
        <f>IF(N4191="Sí","🟢 Pagado",IF(R4191&lt;0,"🔴 Vencido",IF(R4191&lt;=7,"🟡 Por vencer","")))</f>
        <v/>
      </c>
      <c r="T4191" s="88" t="n"/>
      <c r="U4191" s="89" t="n"/>
      <c r="V4191" s="89" t="n"/>
      <c r="W4191" s="89" t="n"/>
      <c r="X4191" s="87" t="n"/>
    </row>
    <row r="4192">
      <c r="A4192" s="13" t="n"/>
      <c r="B4192" s="14" t="n"/>
      <c r="C4192" s="14" t="n"/>
      <c r="D4192" s="14" t="n"/>
      <c r="E4192" s="13" t="n"/>
      <c r="F4192" s="13" t="n"/>
      <c r="G4192" s="14" t="n"/>
      <c r="H4192" s="15" t="n"/>
      <c r="I4192" s="15" t="n"/>
      <c r="J4192" s="40" t="n"/>
      <c r="K4192" s="15" t="n"/>
      <c r="L4192" s="15" t="n"/>
      <c r="M4192" s="15" t="n"/>
      <c r="N4192" s="14" t="n"/>
      <c r="O4192" s="13" t="n"/>
      <c r="P4192" s="14" t="n"/>
      <c r="Q4192" s="15">
        <f>IF(N4192="Sí",0,H4192)</f>
        <v/>
      </c>
      <c r="R4192" s="14">
        <f>F4192-TODAY()</f>
        <v/>
      </c>
      <c r="S4192" s="14">
        <f>IF(N4192="Sí","🟢 Pagado",IF(R4192&lt;0,"🔴 Vencido",IF(R4192&lt;=7,"🟡 Por vencer","")))</f>
        <v/>
      </c>
      <c r="T4192" s="88" t="n"/>
      <c r="U4192" s="89" t="n"/>
      <c r="V4192" s="89" t="n"/>
      <c r="W4192" s="89" t="n"/>
      <c r="X4192" s="87" t="n"/>
    </row>
    <row r="4193">
      <c r="A4193" s="13" t="n"/>
      <c r="B4193" s="14" t="n"/>
      <c r="C4193" s="14" t="n"/>
      <c r="D4193" s="14" t="n"/>
      <c r="E4193" s="13" t="n"/>
      <c r="F4193" s="13" t="n"/>
      <c r="G4193" s="14" t="n"/>
      <c r="H4193" s="15" t="n"/>
      <c r="I4193" s="15" t="n"/>
      <c r="J4193" s="40" t="n"/>
      <c r="K4193" s="15" t="n"/>
      <c r="L4193" s="15" t="n"/>
      <c r="M4193" s="15" t="n"/>
      <c r="N4193" s="14" t="n"/>
      <c r="O4193" s="13" t="n"/>
      <c r="P4193" s="14" t="n"/>
      <c r="Q4193" s="15">
        <f>IF(N4193="Sí",0,H4193)</f>
        <v/>
      </c>
      <c r="R4193" s="14">
        <f>F4193-TODAY()</f>
        <v/>
      </c>
      <c r="S4193" s="14">
        <f>IF(N4193="Sí","🟢 Pagado",IF(R4193&lt;0,"🔴 Vencido",IF(R4193&lt;=7,"🟡 Por vencer","")))</f>
        <v/>
      </c>
      <c r="T4193" s="88" t="n"/>
      <c r="U4193" s="89" t="n"/>
      <c r="V4193" s="89" t="n"/>
      <c r="W4193" s="89" t="n"/>
      <c r="X4193" s="87" t="n"/>
    </row>
    <row r="4194">
      <c r="A4194" s="13" t="n"/>
      <c r="B4194" s="14" t="n"/>
      <c r="C4194" s="14" t="n"/>
      <c r="D4194" s="14" t="n"/>
      <c r="E4194" s="13" t="n"/>
      <c r="F4194" s="13" t="n"/>
      <c r="G4194" s="14" t="n"/>
      <c r="H4194" s="15" t="n"/>
      <c r="I4194" s="15" t="n"/>
      <c r="J4194" s="40" t="n"/>
      <c r="K4194" s="15" t="n"/>
      <c r="L4194" s="15" t="n"/>
      <c r="M4194" s="15" t="n"/>
      <c r="N4194" s="14" t="n"/>
      <c r="O4194" s="13" t="n"/>
      <c r="P4194" s="14" t="n"/>
      <c r="Q4194" s="15">
        <f>IF(N4194="Sí",0,H4194)</f>
        <v/>
      </c>
      <c r="R4194" s="14">
        <f>F4194-TODAY()</f>
        <v/>
      </c>
      <c r="S4194" s="14">
        <f>IF(N4194="Sí","🟢 Pagado",IF(R4194&lt;0,"🔴 Vencido",IF(R4194&lt;=7,"🟡 Por vencer","")))</f>
        <v/>
      </c>
      <c r="T4194" s="88" t="n"/>
      <c r="U4194" s="89" t="n"/>
      <c r="V4194" s="89" t="n"/>
      <c r="W4194" s="89" t="n"/>
      <c r="X4194" s="87" t="n"/>
    </row>
    <row r="4195">
      <c r="A4195" s="13" t="n"/>
      <c r="B4195" s="14" t="n"/>
      <c r="C4195" s="14" t="n"/>
      <c r="D4195" s="14" t="n"/>
      <c r="E4195" s="13" t="n"/>
      <c r="F4195" s="13" t="n"/>
      <c r="G4195" s="14" t="n"/>
      <c r="H4195" s="15" t="n"/>
      <c r="I4195" s="15" t="n"/>
      <c r="J4195" s="40" t="n"/>
      <c r="K4195" s="15" t="n"/>
      <c r="L4195" s="15" t="n"/>
      <c r="M4195" s="15" t="n"/>
      <c r="N4195" s="14" t="n"/>
      <c r="O4195" s="13" t="n"/>
      <c r="P4195" s="14" t="n"/>
      <c r="Q4195" s="15">
        <f>IF(N4195="Sí",0,H4195)</f>
        <v/>
      </c>
      <c r="R4195" s="14">
        <f>F4195-TODAY()</f>
        <v/>
      </c>
      <c r="S4195" s="14">
        <f>IF(N4195="Sí","🟢 Pagado",IF(R4195&lt;0,"🔴 Vencido",IF(R4195&lt;=7,"🟡 Por vencer","")))</f>
        <v/>
      </c>
      <c r="T4195" s="88" t="n"/>
      <c r="U4195" s="89" t="n"/>
      <c r="V4195" s="89" t="n"/>
      <c r="W4195" s="89" t="n"/>
      <c r="X4195" s="87" t="n"/>
    </row>
    <row r="4196">
      <c r="A4196" s="13" t="n"/>
      <c r="B4196" s="14" t="n"/>
      <c r="C4196" s="14" t="n"/>
      <c r="D4196" s="14" t="n"/>
      <c r="E4196" s="13" t="n"/>
      <c r="F4196" s="13" t="n"/>
      <c r="G4196" s="14" t="n"/>
      <c r="H4196" s="15" t="n"/>
      <c r="I4196" s="15" t="n"/>
      <c r="J4196" s="40" t="n"/>
      <c r="K4196" s="15" t="n"/>
      <c r="L4196" s="15" t="n"/>
      <c r="M4196" s="15" t="n"/>
      <c r="N4196" s="14" t="n"/>
      <c r="O4196" s="13" t="n"/>
      <c r="P4196" s="14" t="n"/>
      <c r="Q4196" s="15">
        <f>IF(N4196="Sí",0,H4196)</f>
        <v/>
      </c>
      <c r="R4196" s="14">
        <f>F4196-TODAY()</f>
        <v/>
      </c>
      <c r="S4196" s="14">
        <f>IF(N4196="Sí","🟢 Pagado",IF(R4196&lt;0,"🔴 Vencido",IF(R4196&lt;=7,"🟡 Por vencer","")))</f>
        <v/>
      </c>
      <c r="T4196" s="88" t="n"/>
      <c r="U4196" s="89" t="n"/>
      <c r="V4196" s="89" t="n"/>
      <c r="W4196" s="89" t="n"/>
      <c r="X4196" s="87" t="n"/>
    </row>
    <row r="4197">
      <c r="A4197" s="13" t="n"/>
      <c r="B4197" s="14" t="n"/>
      <c r="C4197" s="14" t="n"/>
      <c r="D4197" s="14" t="n"/>
      <c r="E4197" s="13" t="n"/>
      <c r="F4197" s="13" t="n"/>
      <c r="G4197" s="14" t="n"/>
      <c r="H4197" s="15" t="n"/>
      <c r="I4197" s="15" t="n"/>
      <c r="J4197" s="40" t="n"/>
      <c r="K4197" s="15" t="n"/>
      <c r="L4197" s="15" t="n"/>
      <c r="M4197" s="15" t="n"/>
      <c r="N4197" s="14" t="n"/>
      <c r="O4197" s="13" t="n"/>
      <c r="P4197" s="14" t="n"/>
      <c r="Q4197" s="15">
        <f>IF(N4197="Sí",0,H4197)</f>
        <v/>
      </c>
      <c r="R4197" s="14">
        <f>F4197-TODAY()</f>
        <v/>
      </c>
      <c r="S4197" s="14">
        <f>IF(N4197="Sí","🟢 Pagado",IF(R4197&lt;0,"🔴 Vencido",IF(R4197&lt;=7,"🟡 Por vencer","")))</f>
        <v/>
      </c>
      <c r="T4197" s="88" t="n"/>
      <c r="U4197" s="89" t="n"/>
      <c r="V4197" s="89" t="n"/>
      <c r="W4197" s="89" t="n"/>
      <c r="X4197" s="87" t="n"/>
    </row>
    <row r="4198">
      <c r="A4198" s="13" t="n"/>
      <c r="B4198" s="14" t="n"/>
      <c r="C4198" s="14" t="n"/>
      <c r="D4198" s="14" t="n"/>
      <c r="E4198" s="13" t="n"/>
      <c r="F4198" s="13" t="n"/>
      <c r="G4198" s="14" t="n"/>
      <c r="H4198" s="15" t="n"/>
      <c r="I4198" s="15" t="n"/>
      <c r="J4198" s="40" t="n"/>
      <c r="K4198" s="15" t="n"/>
      <c r="L4198" s="15" t="n"/>
      <c r="M4198" s="15" t="n"/>
      <c r="N4198" s="14" t="n"/>
      <c r="O4198" s="13" t="n"/>
      <c r="P4198" s="14" t="n"/>
      <c r="Q4198" s="15">
        <f>IF(N4198="Sí",0,H4198)</f>
        <v/>
      </c>
      <c r="R4198" s="14">
        <f>F4198-TODAY()</f>
        <v/>
      </c>
      <c r="S4198" s="14">
        <f>IF(N4198="Sí","🟢 Pagado",IF(R4198&lt;0,"🔴 Vencido",IF(R4198&lt;=7,"🟡 Por vencer","")))</f>
        <v/>
      </c>
      <c r="T4198" s="88" t="n"/>
      <c r="U4198" s="89" t="n"/>
      <c r="V4198" s="89" t="n"/>
      <c r="W4198" s="89" t="n"/>
      <c r="X4198" s="87" t="n"/>
    </row>
    <row r="4199">
      <c r="A4199" s="13" t="n"/>
      <c r="B4199" s="14" t="n"/>
      <c r="C4199" s="14" t="n"/>
      <c r="D4199" s="14" t="n"/>
      <c r="E4199" s="13" t="n"/>
      <c r="F4199" s="13" t="n"/>
      <c r="G4199" s="14" t="n"/>
      <c r="H4199" s="15" t="n"/>
      <c r="I4199" s="15" t="n"/>
      <c r="J4199" s="40" t="n"/>
      <c r="K4199" s="15" t="n"/>
      <c r="L4199" s="15" t="n"/>
      <c r="M4199" s="15" t="n"/>
      <c r="N4199" s="14" t="n"/>
      <c r="O4199" s="13" t="n"/>
      <c r="P4199" s="14" t="n"/>
      <c r="Q4199" s="15">
        <f>IF(N4199="Sí",0,H4199)</f>
        <v/>
      </c>
      <c r="R4199" s="14">
        <f>F4199-TODAY()</f>
        <v/>
      </c>
      <c r="S4199" s="14">
        <f>IF(N4199="Sí","🟢 Pagado",IF(R4199&lt;0,"🔴 Vencido",IF(R4199&lt;=7,"🟡 Por vencer","")))</f>
        <v/>
      </c>
      <c r="T4199" s="88" t="n"/>
      <c r="U4199" s="89" t="n"/>
      <c r="V4199" s="89" t="n"/>
      <c r="W4199" s="89" t="n"/>
      <c r="X4199" s="87" t="n"/>
    </row>
    <row r="4200">
      <c r="A4200" s="13" t="n"/>
      <c r="B4200" s="14" t="n"/>
      <c r="C4200" s="14" t="n"/>
      <c r="D4200" s="14" t="n"/>
      <c r="E4200" s="13" t="n"/>
      <c r="F4200" s="13" t="n"/>
      <c r="G4200" s="14" t="n"/>
      <c r="H4200" s="15" t="n"/>
      <c r="I4200" s="15" t="n"/>
      <c r="J4200" s="40" t="n"/>
      <c r="K4200" s="15" t="n"/>
      <c r="L4200" s="15" t="n"/>
      <c r="M4200" s="15" t="n"/>
      <c r="N4200" s="14" t="n"/>
      <c r="O4200" s="13" t="n"/>
      <c r="P4200" s="14" t="n"/>
      <c r="Q4200" s="15">
        <f>IF(N4200="Sí",0,H4200)</f>
        <v/>
      </c>
      <c r="R4200" s="14">
        <f>F4200-TODAY()</f>
        <v/>
      </c>
      <c r="S4200" s="14">
        <f>IF(N4200="Sí","🟢 Pagado",IF(R4200&lt;0,"🔴 Vencido",IF(R4200&lt;=7,"🟡 Por vencer","")))</f>
        <v/>
      </c>
      <c r="T4200" s="88" t="n"/>
      <c r="U4200" s="89" t="n"/>
      <c r="V4200" s="89" t="n"/>
      <c r="W4200" s="89" t="n"/>
      <c r="X4200" s="87" t="n"/>
    </row>
    <row r="4201">
      <c r="A4201" s="13" t="n"/>
      <c r="B4201" s="14" t="n"/>
      <c r="C4201" s="14" t="n"/>
      <c r="D4201" s="14" t="n"/>
      <c r="E4201" s="13" t="n"/>
      <c r="F4201" s="13" t="n"/>
      <c r="G4201" s="14" t="n"/>
      <c r="H4201" s="15" t="n"/>
      <c r="I4201" s="15" t="n"/>
      <c r="J4201" s="40" t="n"/>
      <c r="K4201" s="15" t="n"/>
      <c r="L4201" s="15" t="n"/>
      <c r="M4201" s="15" t="n"/>
      <c r="N4201" s="14" t="n"/>
      <c r="O4201" s="13" t="n"/>
      <c r="P4201" s="14" t="n"/>
      <c r="Q4201" s="15">
        <f>IF(N4201="Sí",0,H4201)</f>
        <v/>
      </c>
      <c r="R4201" s="14">
        <f>F4201-TODAY()</f>
        <v/>
      </c>
      <c r="S4201" s="14">
        <f>IF(N4201="Sí","🟢 Pagado",IF(R4201&lt;0,"🔴 Vencido",IF(R4201&lt;=7,"🟡 Por vencer","")))</f>
        <v/>
      </c>
      <c r="T4201" s="88" t="n"/>
      <c r="U4201" s="89" t="n"/>
      <c r="V4201" s="89" t="n"/>
      <c r="W4201" s="89" t="n"/>
      <c r="X4201" s="87" t="n"/>
    </row>
    <row r="4202">
      <c r="A4202" s="13" t="n"/>
      <c r="B4202" s="14" t="n"/>
      <c r="C4202" s="14" t="n"/>
      <c r="D4202" s="14" t="n"/>
      <c r="E4202" s="13" t="n"/>
      <c r="F4202" s="13" t="n"/>
      <c r="G4202" s="14" t="n"/>
      <c r="H4202" s="15" t="n"/>
      <c r="I4202" s="15" t="n"/>
      <c r="J4202" s="40" t="n"/>
      <c r="K4202" s="15" t="n"/>
      <c r="L4202" s="15" t="n"/>
      <c r="M4202" s="15" t="n"/>
      <c r="N4202" s="14" t="n"/>
      <c r="O4202" s="13" t="n"/>
      <c r="P4202" s="14" t="n"/>
      <c r="Q4202" s="15">
        <f>IF(N4202="Sí",0,H4202)</f>
        <v/>
      </c>
      <c r="R4202" s="14">
        <f>F4202-TODAY()</f>
        <v/>
      </c>
      <c r="S4202" s="14">
        <f>IF(N4202="Sí","🟢 Pagado",IF(R4202&lt;0,"🔴 Vencido",IF(R4202&lt;=7,"🟡 Por vencer","")))</f>
        <v/>
      </c>
      <c r="T4202" s="88" t="n"/>
      <c r="U4202" s="89" t="n"/>
      <c r="V4202" s="89" t="n"/>
      <c r="W4202" s="89" t="n"/>
      <c r="X4202" s="87" t="n"/>
    </row>
    <row r="4203">
      <c r="A4203" s="13" t="n"/>
      <c r="B4203" s="14" t="n"/>
      <c r="C4203" s="14" t="n"/>
      <c r="D4203" s="14" t="n"/>
      <c r="E4203" s="13" t="n"/>
      <c r="F4203" s="13" t="n"/>
      <c r="G4203" s="14" t="n"/>
      <c r="H4203" s="15" t="n"/>
      <c r="I4203" s="15" t="n"/>
      <c r="J4203" s="40" t="n"/>
      <c r="K4203" s="15" t="n"/>
      <c r="L4203" s="15" t="n"/>
      <c r="M4203" s="15" t="n"/>
      <c r="N4203" s="14" t="n"/>
      <c r="O4203" s="13" t="n"/>
      <c r="P4203" s="14" t="n"/>
      <c r="Q4203" s="15">
        <f>IF(N4203="Sí",0,H4203)</f>
        <v/>
      </c>
      <c r="R4203" s="14">
        <f>F4203-TODAY()</f>
        <v/>
      </c>
      <c r="S4203" s="14">
        <f>IF(N4203="Sí","🟢 Pagado",IF(R4203&lt;0,"🔴 Vencido",IF(R4203&lt;=7,"🟡 Por vencer","")))</f>
        <v/>
      </c>
      <c r="T4203" s="88" t="n"/>
      <c r="U4203" s="89" t="n"/>
      <c r="V4203" s="89" t="n"/>
      <c r="W4203" s="89" t="n"/>
      <c r="X4203" s="87" t="n"/>
    </row>
    <row r="4204">
      <c r="A4204" s="13" t="n"/>
      <c r="B4204" s="14" t="n"/>
      <c r="C4204" s="14" t="n"/>
      <c r="D4204" s="14" t="n"/>
      <c r="E4204" s="13" t="n"/>
      <c r="F4204" s="13" t="n"/>
      <c r="G4204" s="14" t="n"/>
      <c r="H4204" s="15" t="n"/>
      <c r="I4204" s="15" t="n"/>
      <c r="J4204" s="40" t="n"/>
      <c r="K4204" s="15" t="n"/>
      <c r="L4204" s="15" t="n"/>
      <c r="M4204" s="15" t="n"/>
      <c r="N4204" s="14" t="n"/>
      <c r="O4204" s="13" t="n"/>
      <c r="P4204" s="14" t="n"/>
      <c r="Q4204" s="15">
        <f>IF(N4204="Sí",0,H4204)</f>
        <v/>
      </c>
      <c r="R4204" s="14">
        <f>F4204-TODAY()</f>
        <v/>
      </c>
      <c r="S4204" s="14">
        <f>IF(N4204="Sí","🟢 Pagado",IF(R4204&lt;0,"🔴 Vencido",IF(R4204&lt;=7,"🟡 Por vencer","")))</f>
        <v/>
      </c>
      <c r="T4204" s="88" t="n"/>
      <c r="U4204" s="89" t="n"/>
      <c r="V4204" s="89" t="n"/>
      <c r="W4204" s="89" t="n"/>
      <c r="X4204" s="87" t="n"/>
    </row>
    <row r="4205">
      <c r="A4205" s="13" t="n"/>
      <c r="B4205" s="14" t="n"/>
      <c r="C4205" s="14" t="n"/>
      <c r="D4205" s="14" t="n"/>
      <c r="E4205" s="13" t="n"/>
      <c r="F4205" s="13" t="n"/>
      <c r="G4205" s="14" t="n"/>
      <c r="H4205" s="15" t="n"/>
      <c r="I4205" s="15" t="n"/>
      <c r="J4205" s="40" t="n"/>
      <c r="K4205" s="15" t="n"/>
      <c r="L4205" s="15" t="n"/>
      <c r="M4205" s="15" t="n"/>
      <c r="N4205" s="14" t="n"/>
      <c r="O4205" s="13" t="n"/>
      <c r="P4205" s="14" t="n"/>
      <c r="Q4205" s="15">
        <f>IF(N4205="Sí",0,H4205)</f>
        <v/>
      </c>
      <c r="R4205" s="14">
        <f>F4205-TODAY()</f>
        <v/>
      </c>
      <c r="S4205" s="14">
        <f>IF(N4205="Sí","🟢 Pagado",IF(R4205&lt;0,"🔴 Vencido",IF(R4205&lt;=7,"🟡 Por vencer","")))</f>
        <v/>
      </c>
      <c r="T4205" s="88" t="n"/>
      <c r="U4205" s="89" t="n"/>
      <c r="V4205" s="89" t="n"/>
      <c r="W4205" s="89" t="n"/>
      <c r="X4205" s="87" t="n"/>
    </row>
    <row r="4206">
      <c r="A4206" s="13" t="n"/>
      <c r="B4206" s="14" t="n"/>
      <c r="C4206" s="14" t="n"/>
      <c r="D4206" s="14" t="n"/>
      <c r="E4206" s="13" t="n"/>
      <c r="F4206" s="13" t="n"/>
      <c r="G4206" s="14" t="n"/>
      <c r="H4206" s="15" t="n"/>
      <c r="I4206" s="15" t="n"/>
      <c r="J4206" s="40" t="n"/>
      <c r="K4206" s="15" t="n"/>
      <c r="L4206" s="15" t="n"/>
      <c r="M4206" s="15" t="n"/>
      <c r="N4206" s="14" t="n"/>
      <c r="O4206" s="13" t="n"/>
      <c r="P4206" s="14" t="n"/>
      <c r="Q4206" s="15">
        <f>IF(N4206="Sí",0,H4206)</f>
        <v/>
      </c>
      <c r="R4206" s="14">
        <f>F4206-TODAY()</f>
        <v/>
      </c>
      <c r="S4206" s="14">
        <f>IF(N4206="Sí","🟢 Pagado",IF(R4206&lt;0,"🔴 Vencido",IF(R4206&lt;=7,"🟡 Por vencer","")))</f>
        <v/>
      </c>
      <c r="T4206" s="88" t="n"/>
      <c r="U4206" s="89" t="n"/>
      <c r="V4206" s="89" t="n"/>
      <c r="W4206" s="89" t="n"/>
      <c r="X4206" s="87" t="n"/>
    </row>
    <row r="4207">
      <c r="A4207" s="13" t="n"/>
      <c r="B4207" s="14" t="n"/>
      <c r="C4207" s="14" t="n"/>
      <c r="D4207" s="14" t="n"/>
      <c r="E4207" s="13" t="n"/>
      <c r="F4207" s="13" t="n"/>
      <c r="G4207" s="14" t="n"/>
      <c r="H4207" s="15" t="n"/>
      <c r="I4207" s="15" t="n"/>
      <c r="J4207" s="40" t="n"/>
      <c r="K4207" s="15" t="n"/>
      <c r="L4207" s="15" t="n"/>
      <c r="M4207" s="15" t="n"/>
      <c r="N4207" s="14" t="n"/>
      <c r="O4207" s="13" t="n"/>
      <c r="P4207" s="14" t="n"/>
      <c r="Q4207" s="15">
        <f>IF(N4207="Sí",0,H4207)</f>
        <v/>
      </c>
      <c r="R4207" s="14">
        <f>F4207-TODAY()</f>
        <v/>
      </c>
      <c r="S4207" s="14">
        <f>IF(N4207="Sí","🟢 Pagado",IF(R4207&lt;0,"🔴 Vencido",IF(R4207&lt;=7,"🟡 Por vencer","")))</f>
        <v/>
      </c>
      <c r="T4207" s="88" t="n"/>
      <c r="U4207" s="89" t="n"/>
      <c r="V4207" s="89" t="n"/>
      <c r="W4207" s="89" t="n"/>
      <c r="X4207" s="87" t="n"/>
    </row>
    <row r="4208">
      <c r="A4208" s="13" t="n"/>
      <c r="B4208" s="14" t="n"/>
      <c r="C4208" s="14" t="n"/>
      <c r="D4208" s="14" t="n"/>
      <c r="E4208" s="13" t="n"/>
      <c r="F4208" s="13" t="n"/>
      <c r="G4208" s="14" t="n"/>
      <c r="H4208" s="15" t="n"/>
      <c r="I4208" s="15" t="n"/>
      <c r="J4208" s="40" t="n"/>
      <c r="K4208" s="15" t="n"/>
      <c r="L4208" s="15" t="n"/>
      <c r="M4208" s="15" t="n"/>
      <c r="N4208" s="14" t="n"/>
      <c r="O4208" s="13" t="n"/>
      <c r="P4208" s="14" t="n"/>
      <c r="Q4208" s="15">
        <f>IF(N4208="Sí",0,H4208)</f>
        <v/>
      </c>
      <c r="R4208" s="14">
        <f>F4208-TODAY()</f>
        <v/>
      </c>
      <c r="S4208" s="14">
        <f>IF(N4208="Sí","🟢 Pagado",IF(R4208&lt;0,"🔴 Vencido",IF(R4208&lt;=7,"🟡 Por vencer","")))</f>
        <v/>
      </c>
      <c r="T4208" s="88" t="n"/>
      <c r="U4208" s="89" t="n"/>
      <c r="V4208" s="89" t="n"/>
      <c r="W4208" s="89" t="n"/>
      <c r="X4208" s="87" t="n"/>
    </row>
    <row r="4209">
      <c r="A4209" s="13" t="n"/>
      <c r="B4209" s="14" t="n"/>
      <c r="C4209" s="14" t="n"/>
      <c r="D4209" s="14" t="n"/>
      <c r="E4209" s="13" t="n"/>
      <c r="F4209" s="13" t="n"/>
      <c r="G4209" s="14" t="n"/>
      <c r="H4209" s="15" t="n"/>
      <c r="I4209" s="15" t="n"/>
      <c r="J4209" s="40" t="n"/>
      <c r="K4209" s="15" t="n"/>
      <c r="L4209" s="15" t="n"/>
      <c r="M4209" s="15" t="n"/>
      <c r="N4209" s="14" t="n"/>
      <c r="O4209" s="13" t="n"/>
      <c r="P4209" s="14" t="n"/>
      <c r="Q4209" s="15">
        <f>IF(N4209="Sí",0,H4209)</f>
        <v/>
      </c>
      <c r="R4209" s="14">
        <f>F4209-TODAY()</f>
        <v/>
      </c>
      <c r="S4209" s="14">
        <f>IF(N4209="Sí","🟢 Pagado",IF(R4209&lt;0,"🔴 Vencido",IF(R4209&lt;=7,"🟡 Por vencer","")))</f>
        <v/>
      </c>
      <c r="T4209" s="88" t="n"/>
      <c r="U4209" s="89" t="n"/>
      <c r="V4209" s="89" t="n"/>
      <c r="W4209" s="89" t="n"/>
      <c r="X4209" s="87" t="n"/>
    </row>
    <row r="4210">
      <c r="A4210" s="13" t="n"/>
      <c r="B4210" s="14" t="n"/>
      <c r="C4210" s="14" t="n"/>
      <c r="D4210" s="14" t="n"/>
      <c r="E4210" s="13" t="n"/>
      <c r="F4210" s="13" t="n"/>
      <c r="G4210" s="14" t="n"/>
      <c r="H4210" s="15" t="n"/>
      <c r="I4210" s="15" t="n"/>
      <c r="J4210" s="40" t="n"/>
      <c r="K4210" s="15" t="n"/>
      <c r="L4210" s="15" t="n"/>
      <c r="M4210" s="15" t="n"/>
      <c r="N4210" s="14" t="n"/>
      <c r="O4210" s="13" t="n"/>
      <c r="P4210" s="14" t="n"/>
      <c r="Q4210" s="15">
        <f>IF(N4210="Sí",0,H4210)</f>
        <v/>
      </c>
      <c r="R4210" s="14">
        <f>F4210-TODAY()</f>
        <v/>
      </c>
      <c r="S4210" s="14">
        <f>IF(N4210="Sí","🟢 Pagado",IF(R4210&lt;0,"🔴 Vencido",IF(R4210&lt;=7,"🟡 Por vencer","")))</f>
        <v/>
      </c>
      <c r="T4210" s="88" t="n"/>
      <c r="U4210" s="89" t="n"/>
      <c r="V4210" s="89" t="n"/>
      <c r="W4210" s="89" t="n"/>
      <c r="X4210" s="87" t="n"/>
    </row>
    <row r="4211">
      <c r="A4211" s="13" t="n"/>
      <c r="B4211" s="14" t="n"/>
      <c r="C4211" s="14" t="n"/>
      <c r="D4211" s="14" t="n"/>
      <c r="E4211" s="13" t="n"/>
      <c r="F4211" s="13" t="n"/>
      <c r="G4211" s="14" t="n"/>
      <c r="H4211" s="15" t="n"/>
      <c r="I4211" s="15" t="n"/>
      <c r="J4211" s="40" t="n"/>
      <c r="K4211" s="15" t="n"/>
      <c r="L4211" s="15" t="n"/>
      <c r="M4211" s="15" t="n"/>
      <c r="N4211" s="14" t="n"/>
      <c r="O4211" s="13" t="n"/>
      <c r="P4211" s="14" t="n"/>
      <c r="Q4211" s="15">
        <f>IF(N4211="Sí",0,H4211)</f>
        <v/>
      </c>
      <c r="R4211" s="14">
        <f>F4211-TODAY()</f>
        <v/>
      </c>
      <c r="S4211" s="14">
        <f>IF(N4211="Sí","🟢 Pagado",IF(R4211&lt;0,"🔴 Vencido",IF(R4211&lt;=7,"🟡 Por vencer","")))</f>
        <v/>
      </c>
      <c r="T4211" s="88" t="n"/>
      <c r="U4211" s="89" t="n"/>
      <c r="V4211" s="89" t="n"/>
      <c r="W4211" s="89" t="n"/>
      <c r="X4211" s="87" t="n"/>
    </row>
    <row r="4212">
      <c r="A4212" s="13" t="n"/>
      <c r="B4212" s="14" t="n"/>
      <c r="C4212" s="14" t="n"/>
      <c r="D4212" s="14" t="n"/>
      <c r="E4212" s="13" t="n"/>
      <c r="F4212" s="13" t="n"/>
      <c r="G4212" s="14" t="n"/>
      <c r="H4212" s="15" t="n"/>
      <c r="I4212" s="15" t="n"/>
      <c r="J4212" s="40" t="n"/>
      <c r="K4212" s="15" t="n"/>
      <c r="L4212" s="15" t="n"/>
      <c r="M4212" s="15" t="n"/>
      <c r="N4212" s="14" t="n"/>
      <c r="O4212" s="13" t="n"/>
      <c r="P4212" s="14" t="n"/>
      <c r="Q4212" s="15">
        <f>IF(N4212="Sí",0,H4212)</f>
        <v/>
      </c>
      <c r="R4212" s="14">
        <f>F4212-TODAY()</f>
        <v/>
      </c>
      <c r="S4212" s="14">
        <f>IF(N4212="Sí","🟢 Pagado",IF(R4212&lt;0,"🔴 Vencido",IF(R4212&lt;=7,"🟡 Por vencer","")))</f>
        <v/>
      </c>
      <c r="T4212" s="88" t="n"/>
      <c r="U4212" s="89" t="n"/>
      <c r="V4212" s="89" t="n"/>
      <c r="W4212" s="89" t="n"/>
      <c r="X4212" s="87" t="n"/>
    </row>
    <row r="4213">
      <c r="A4213" s="13" t="n"/>
      <c r="B4213" s="14" t="n"/>
      <c r="C4213" s="14" t="n"/>
      <c r="D4213" s="14" t="n"/>
      <c r="E4213" s="13" t="n"/>
      <c r="F4213" s="13" t="n"/>
      <c r="G4213" s="14" t="n"/>
      <c r="H4213" s="15" t="n"/>
      <c r="I4213" s="15" t="n"/>
      <c r="J4213" s="40" t="n"/>
      <c r="K4213" s="15" t="n"/>
      <c r="L4213" s="15" t="n"/>
      <c r="M4213" s="15" t="n"/>
      <c r="N4213" s="14" t="n"/>
      <c r="O4213" s="13" t="n"/>
      <c r="P4213" s="14" t="n"/>
      <c r="Q4213" s="15">
        <f>IF(N4213="Sí",0,H4213)</f>
        <v/>
      </c>
      <c r="R4213" s="14">
        <f>F4213-TODAY()</f>
        <v/>
      </c>
      <c r="S4213" s="14">
        <f>IF(N4213="Sí","🟢 Pagado",IF(R4213&lt;0,"🔴 Vencido",IF(R4213&lt;=7,"🟡 Por vencer","")))</f>
        <v/>
      </c>
      <c r="T4213" s="88" t="n"/>
      <c r="U4213" s="89" t="n"/>
      <c r="V4213" s="89" t="n"/>
      <c r="W4213" s="89" t="n"/>
      <c r="X4213" s="87" t="n"/>
    </row>
    <row r="4214">
      <c r="A4214" s="13" t="n"/>
      <c r="B4214" s="14" t="n"/>
      <c r="C4214" s="14" t="n"/>
      <c r="D4214" s="14" t="n"/>
      <c r="E4214" s="13" t="n"/>
      <c r="F4214" s="13" t="n"/>
      <c r="G4214" s="14" t="n"/>
      <c r="H4214" s="15" t="n"/>
      <c r="I4214" s="15" t="n"/>
      <c r="J4214" s="40" t="n"/>
      <c r="K4214" s="15" t="n"/>
      <c r="L4214" s="15" t="n"/>
      <c r="M4214" s="15" t="n"/>
      <c r="N4214" s="14" t="n"/>
      <c r="O4214" s="13" t="n"/>
      <c r="P4214" s="14" t="n"/>
      <c r="Q4214" s="15">
        <f>IF(N4214="Sí",0,H4214)</f>
        <v/>
      </c>
      <c r="R4214" s="14">
        <f>F4214-TODAY()</f>
        <v/>
      </c>
      <c r="S4214" s="14">
        <f>IF(N4214="Sí","🟢 Pagado",IF(R4214&lt;0,"🔴 Vencido",IF(R4214&lt;=7,"🟡 Por vencer","")))</f>
        <v/>
      </c>
      <c r="T4214" s="88" t="n"/>
      <c r="U4214" s="89" t="n"/>
      <c r="V4214" s="89" t="n"/>
      <c r="W4214" s="89" t="n"/>
      <c r="X4214" s="87" t="n"/>
    </row>
    <row r="4215">
      <c r="A4215" s="13" t="n"/>
      <c r="B4215" s="14" t="n"/>
      <c r="C4215" s="14" t="n"/>
      <c r="D4215" s="14" t="n"/>
      <c r="E4215" s="13" t="n"/>
      <c r="F4215" s="13" t="n"/>
      <c r="G4215" s="14" t="n"/>
      <c r="H4215" s="15" t="n"/>
      <c r="I4215" s="15" t="n"/>
      <c r="J4215" s="40" t="n"/>
      <c r="K4215" s="15" t="n"/>
      <c r="L4215" s="15" t="n"/>
      <c r="M4215" s="15" t="n"/>
      <c r="N4215" s="14" t="n"/>
      <c r="O4215" s="13" t="n"/>
      <c r="P4215" s="14" t="n"/>
      <c r="Q4215" s="15">
        <f>IF(N4215="Sí",0,H4215)</f>
        <v/>
      </c>
      <c r="R4215" s="14">
        <f>F4215-TODAY()</f>
        <v/>
      </c>
      <c r="S4215" s="14">
        <f>IF(N4215="Sí","🟢 Pagado",IF(R4215&lt;0,"🔴 Vencido",IF(R4215&lt;=7,"🟡 Por vencer","")))</f>
        <v/>
      </c>
      <c r="T4215" s="88" t="n"/>
      <c r="U4215" s="89" t="n"/>
      <c r="V4215" s="89" t="n"/>
      <c r="W4215" s="89" t="n"/>
      <c r="X4215" s="87" t="n"/>
    </row>
    <row r="4216">
      <c r="A4216" s="13" t="n"/>
      <c r="B4216" s="14" t="n"/>
      <c r="C4216" s="14" t="n"/>
      <c r="D4216" s="14" t="n"/>
      <c r="E4216" s="13" t="n"/>
      <c r="F4216" s="13" t="n"/>
      <c r="G4216" s="14" t="n"/>
      <c r="H4216" s="15" t="n"/>
      <c r="I4216" s="15" t="n"/>
      <c r="J4216" s="40" t="n"/>
      <c r="K4216" s="15" t="n"/>
      <c r="L4216" s="15" t="n"/>
      <c r="M4216" s="15" t="n"/>
      <c r="N4216" s="14" t="n"/>
      <c r="O4216" s="13" t="n"/>
      <c r="P4216" s="14" t="n"/>
      <c r="Q4216" s="15">
        <f>IF(N4216="Sí",0,H4216)</f>
        <v/>
      </c>
      <c r="R4216" s="14">
        <f>F4216-TODAY()</f>
        <v/>
      </c>
      <c r="S4216" s="14">
        <f>IF(N4216="Sí","🟢 Pagado",IF(R4216&lt;0,"🔴 Vencido",IF(R4216&lt;=7,"🟡 Por vencer","")))</f>
        <v/>
      </c>
      <c r="T4216" s="88" t="n"/>
      <c r="U4216" s="89" t="n"/>
      <c r="V4216" s="89" t="n"/>
      <c r="W4216" s="89" t="n"/>
      <c r="X4216" s="87" t="n"/>
    </row>
    <row r="4217">
      <c r="A4217" s="13" t="n"/>
      <c r="B4217" s="14" t="n"/>
      <c r="C4217" s="14" t="n"/>
      <c r="D4217" s="14" t="n"/>
      <c r="E4217" s="13" t="n"/>
      <c r="F4217" s="13" t="n"/>
      <c r="G4217" s="14" t="n"/>
      <c r="H4217" s="15" t="n"/>
      <c r="I4217" s="15" t="n"/>
      <c r="J4217" s="40" t="n"/>
      <c r="K4217" s="15" t="n"/>
      <c r="L4217" s="15" t="n"/>
      <c r="M4217" s="15" t="n"/>
      <c r="N4217" s="14" t="n"/>
      <c r="O4217" s="13" t="n"/>
      <c r="P4217" s="14" t="n"/>
      <c r="Q4217" s="15">
        <f>IF(N4217="Sí",0,H4217)</f>
        <v/>
      </c>
      <c r="R4217" s="14">
        <f>F4217-TODAY()</f>
        <v/>
      </c>
      <c r="S4217" s="14">
        <f>IF(N4217="Sí","🟢 Pagado",IF(R4217&lt;0,"🔴 Vencido",IF(R4217&lt;=7,"🟡 Por vencer","")))</f>
        <v/>
      </c>
      <c r="T4217" s="88" t="n"/>
      <c r="U4217" s="89" t="n"/>
      <c r="V4217" s="89" t="n"/>
      <c r="W4217" s="89" t="n"/>
      <c r="X4217" s="87" t="n"/>
    </row>
    <row r="4218">
      <c r="A4218" s="13" t="n"/>
      <c r="B4218" s="14" t="n"/>
      <c r="C4218" s="14" t="n"/>
      <c r="D4218" s="14" t="n"/>
      <c r="E4218" s="13" t="n"/>
      <c r="F4218" s="13" t="n"/>
      <c r="G4218" s="14" t="n"/>
      <c r="H4218" s="15" t="n"/>
      <c r="I4218" s="15" t="n"/>
      <c r="J4218" s="40" t="n"/>
      <c r="K4218" s="15" t="n"/>
      <c r="L4218" s="15" t="n"/>
      <c r="M4218" s="15" t="n"/>
      <c r="N4218" s="14" t="n"/>
      <c r="O4218" s="13" t="n"/>
      <c r="P4218" s="14" t="n"/>
      <c r="Q4218" s="15">
        <f>IF(N4218="Sí",0,H4218)</f>
        <v/>
      </c>
      <c r="R4218" s="14">
        <f>F4218-TODAY()</f>
        <v/>
      </c>
      <c r="S4218" s="14">
        <f>IF(N4218="Sí","🟢 Pagado",IF(R4218&lt;0,"🔴 Vencido",IF(R4218&lt;=7,"🟡 Por vencer","")))</f>
        <v/>
      </c>
      <c r="T4218" s="88" t="n"/>
      <c r="U4218" s="89" t="n"/>
      <c r="V4218" s="89" t="n"/>
      <c r="W4218" s="89" t="n"/>
      <c r="X4218" s="87" t="n"/>
    </row>
    <row r="4219">
      <c r="A4219" s="13" t="n"/>
      <c r="B4219" s="14" t="n"/>
      <c r="C4219" s="14" t="n"/>
      <c r="D4219" s="14" t="n"/>
      <c r="E4219" s="13" t="n"/>
      <c r="F4219" s="13" t="n"/>
      <c r="G4219" s="14" t="n"/>
      <c r="H4219" s="15" t="n"/>
      <c r="I4219" s="15" t="n"/>
      <c r="J4219" s="40" t="n"/>
      <c r="K4219" s="15" t="n"/>
      <c r="L4219" s="15" t="n"/>
      <c r="M4219" s="15" t="n"/>
      <c r="N4219" s="14" t="n"/>
      <c r="O4219" s="13" t="n"/>
      <c r="P4219" s="14" t="n"/>
      <c r="Q4219" s="15">
        <f>IF(N4219="Sí",0,H4219)</f>
        <v/>
      </c>
      <c r="R4219" s="14">
        <f>F4219-TODAY()</f>
        <v/>
      </c>
      <c r="S4219" s="14">
        <f>IF(N4219="Sí","🟢 Pagado",IF(R4219&lt;0,"🔴 Vencido",IF(R4219&lt;=7,"🟡 Por vencer","")))</f>
        <v/>
      </c>
      <c r="T4219" s="88" t="n"/>
      <c r="U4219" s="89" t="n"/>
      <c r="V4219" s="89" t="n"/>
      <c r="W4219" s="89" t="n"/>
      <c r="X4219" s="87" t="n"/>
    </row>
    <row r="4220">
      <c r="A4220" s="13" t="n"/>
      <c r="B4220" s="14" t="n"/>
      <c r="C4220" s="14" t="n"/>
      <c r="D4220" s="14" t="n"/>
      <c r="E4220" s="13" t="n"/>
      <c r="F4220" s="13" t="n"/>
      <c r="G4220" s="14" t="n"/>
      <c r="H4220" s="15" t="n"/>
      <c r="I4220" s="15" t="n"/>
      <c r="J4220" s="40" t="n"/>
      <c r="K4220" s="15" t="n"/>
      <c r="L4220" s="15" t="n"/>
      <c r="M4220" s="15" t="n"/>
      <c r="N4220" s="14" t="n"/>
      <c r="O4220" s="13" t="n"/>
      <c r="P4220" s="14" t="n"/>
      <c r="Q4220" s="15">
        <f>IF(N4220="Sí",0,H4220)</f>
        <v/>
      </c>
      <c r="R4220" s="14">
        <f>F4220-TODAY()</f>
        <v/>
      </c>
      <c r="S4220" s="14">
        <f>IF(N4220="Sí","🟢 Pagado",IF(R4220&lt;0,"🔴 Vencido",IF(R4220&lt;=7,"🟡 Por vencer","")))</f>
        <v/>
      </c>
      <c r="T4220" s="88" t="n"/>
      <c r="U4220" s="89" t="n"/>
      <c r="V4220" s="89" t="n"/>
      <c r="W4220" s="89" t="n"/>
      <c r="X4220" s="87" t="n"/>
    </row>
    <row r="4221">
      <c r="A4221" s="13" t="n"/>
      <c r="B4221" s="14" t="n"/>
      <c r="C4221" s="14" t="n"/>
      <c r="D4221" s="14" t="n"/>
      <c r="E4221" s="13" t="n"/>
      <c r="F4221" s="13" t="n"/>
      <c r="G4221" s="14" t="n"/>
      <c r="H4221" s="15" t="n"/>
      <c r="I4221" s="15" t="n"/>
      <c r="J4221" s="40" t="n"/>
      <c r="K4221" s="15" t="n"/>
      <c r="L4221" s="15" t="n"/>
      <c r="M4221" s="15" t="n"/>
      <c r="N4221" s="14" t="n"/>
      <c r="O4221" s="13" t="n"/>
      <c r="P4221" s="14" t="n"/>
      <c r="Q4221" s="15">
        <f>IF(N4221="Sí",0,H4221)</f>
        <v/>
      </c>
      <c r="R4221" s="14">
        <f>F4221-TODAY()</f>
        <v/>
      </c>
      <c r="S4221" s="14">
        <f>IF(N4221="Sí","🟢 Pagado",IF(R4221&lt;0,"🔴 Vencido",IF(R4221&lt;=7,"🟡 Por vencer","")))</f>
        <v/>
      </c>
      <c r="T4221" s="88" t="n"/>
      <c r="U4221" s="89" t="n"/>
      <c r="V4221" s="89" t="n"/>
      <c r="W4221" s="89" t="n"/>
      <c r="X4221" s="87" t="n"/>
    </row>
    <row r="4222">
      <c r="A4222" s="13" t="n"/>
      <c r="B4222" s="14" t="n"/>
      <c r="C4222" s="14" t="n"/>
      <c r="D4222" s="14" t="n"/>
      <c r="E4222" s="13" t="n"/>
      <c r="F4222" s="13" t="n"/>
      <c r="G4222" s="14" t="n"/>
      <c r="H4222" s="15" t="n"/>
      <c r="I4222" s="15" t="n"/>
      <c r="J4222" s="40" t="n"/>
      <c r="K4222" s="15" t="n"/>
      <c r="L4222" s="15" t="n"/>
      <c r="M4222" s="15" t="n"/>
      <c r="N4222" s="14" t="n"/>
      <c r="O4222" s="13" t="n"/>
      <c r="P4222" s="14" t="n"/>
      <c r="Q4222" s="15">
        <f>IF(N4222="Sí",0,H4222)</f>
        <v/>
      </c>
      <c r="R4222" s="14">
        <f>F4222-TODAY()</f>
        <v/>
      </c>
      <c r="S4222" s="14">
        <f>IF(N4222="Sí","🟢 Pagado",IF(R4222&lt;0,"🔴 Vencido",IF(R4222&lt;=7,"🟡 Por vencer","")))</f>
        <v/>
      </c>
      <c r="T4222" s="88" t="n"/>
      <c r="U4222" s="89" t="n"/>
      <c r="V4222" s="89" t="n"/>
      <c r="W4222" s="89" t="n"/>
      <c r="X4222" s="87" t="n"/>
    </row>
    <row r="4223">
      <c r="A4223" s="13" t="n"/>
      <c r="B4223" s="14" t="n"/>
      <c r="C4223" s="14" t="n"/>
      <c r="D4223" s="14" t="n"/>
      <c r="E4223" s="13" t="n"/>
      <c r="F4223" s="13" t="n"/>
      <c r="G4223" s="14" t="n"/>
      <c r="H4223" s="15" t="n"/>
      <c r="I4223" s="15" t="n"/>
      <c r="J4223" s="40" t="n"/>
      <c r="K4223" s="15" t="n"/>
      <c r="L4223" s="15" t="n"/>
      <c r="M4223" s="15" t="n"/>
      <c r="N4223" s="14" t="n"/>
      <c r="O4223" s="13" t="n"/>
      <c r="P4223" s="14" t="n"/>
      <c r="Q4223" s="15">
        <f>IF(N4223="Sí",0,H4223)</f>
        <v/>
      </c>
      <c r="R4223" s="14">
        <f>F4223-TODAY()</f>
        <v/>
      </c>
      <c r="S4223" s="14">
        <f>IF(N4223="Sí","🟢 Pagado",IF(R4223&lt;0,"🔴 Vencido",IF(R4223&lt;=7,"🟡 Por vencer","")))</f>
        <v/>
      </c>
      <c r="T4223" s="88" t="n"/>
      <c r="U4223" s="89" t="n"/>
      <c r="V4223" s="89" t="n"/>
      <c r="W4223" s="89" t="n"/>
      <c r="X4223" s="87" t="n"/>
    </row>
    <row r="4224">
      <c r="A4224" s="13" t="n"/>
      <c r="B4224" s="14" t="n"/>
      <c r="C4224" s="14" t="n"/>
      <c r="D4224" s="14" t="n"/>
      <c r="E4224" s="13" t="n"/>
      <c r="F4224" s="13" t="n"/>
      <c r="G4224" s="14" t="n"/>
      <c r="H4224" s="15" t="n"/>
      <c r="I4224" s="15" t="n"/>
      <c r="J4224" s="40" t="n"/>
      <c r="K4224" s="15" t="n"/>
      <c r="L4224" s="15" t="n"/>
      <c r="M4224" s="15" t="n"/>
      <c r="N4224" s="14" t="n"/>
      <c r="O4224" s="13" t="n"/>
      <c r="P4224" s="14" t="n"/>
      <c r="Q4224" s="15">
        <f>IF(N4224="Sí",0,H4224)</f>
        <v/>
      </c>
      <c r="R4224" s="14">
        <f>F4224-TODAY()</f>
        <v/>
      </c>
      <c r="S4224" s="14">
        <f>IF(N4224="Sí","🟢 Pagado",IF(R4224&lt;0,"🔴 Vencido",IF(R4224&lt;=7,"🟡 Por vencer","")))</f>
        <v/>
      </c>
      <c r="T4224" s="88" t="n"/>
      <c r="U4224" s="89" t="n"/>
      <c r="V4224" s="89" t="n"/>
      <c r="W4224" s="89" t="n"/>
      <c r="X4224" s="87" t="n"/>
    </row>
    <row r="4225">
      <c r="A4225" s="13" t="n"/>
      <c r="B4225" s="14" t="n"/>
      <c r="C4225" s="14" t="n"/>
      <c r="D4225" s="14" t="n"/>
      <c r="E4225" s="13" t="n"/>
      <c r="F4225" s="13" t="n"/>
      <c r="G4225" s="14" t="n"/>
      <c r="H4225" s="15" t="n"/>
      <c r="I4225" s="15" t="n"/>
      <c r="J4225" s="40" t="n"/>
      <c r="K4225" s="15" t="n"/>
      <c r="L4225" s="15" t="n"/>
      <c r="M4225" s="15" t="n"/>
      <c r="N4225" s="14" t="n"/>
      <c r="O4225" s="13" t="n"/>
      <c r="P4225" s="14" t="n"/>
      <c r="Q4225" s="15">
        <f>IF(N4225="Sí",0,H4225)</f>
        <v/>
      </c>
      <c r="R4225" s="14">
        <f>F4225-TODAY()</f>
        <v/>
      </c>
      <c r="S4225" s="14">
        <f>IF(N4225="Sí","🟢 Pagado",IF(R4225&lt;0,"🔴 Vencido",IF(R4225&lt;=7,"🟡 Por vencer","")))</f>
        <v/>
      </c>
      <c r="T4225" s="88" t="n"/>
      <c r="U4225" s="89" t="n"/>
      <c r="V4225" s="89" t="n"/>
      <c r="W4225" s="89" t="n"/>
      <c r="X4225" s="87" t="n"/>
    </row>
    <row r="4226">
      <c r="A4226" s="13" t="n"/>
      <c r="B4226" s="14" t="n"/>
      <c r="C4226" s="14" t="n"/>
      <c r="D4226" s="14" t="n"/>
      <c r="E4226" s="13" t="n"/>
      <c r="F4226" s="13" t="n"/>
      <c r="G4226" s="14" t="n"/>
      <c r="H4226" s="15" t="n"/>
      <c r="I4226" s="15" t="n"/>
      <c r="J4226" s="40" t="n"/>
      <c r="K4226" s="15" t="n"/>
      <c r="L4226" s="15" t="n"/>
      <c r="M4226" s="15" t="n"/>
      <c r="N4226" s="14" t="n"/>
      <c r="O4226" s="13" t="n"/>
      <c r="P4226" s="14" t="n"/>
      <c r="Q4226" s="15">
        <f>IF(N4226="Sí",0,H4226)</f>
        <v/>
      </c>
      <c r="R4226" s="14">
        <f>F4226-TODAY()</f>
        <v/>
      </c>
      <c r="S4226" s="14">
        <f>IF(N4226="Sí","🟢 Pagado",IF(R4226&lt;0,"🔴 Vencido",IF(R4226&lt;=7,"🟡 Por vencer","")))</f>
        <v/>
      </c>
      <c r="T4226" s="88" t="n"/>
      <c r="U4226" s="89" t="n"/>
      <c r="V4226" s="89" t="n"/>
      <c r="W4226" s="89" t="n"/>
      <c r="X4226" s="87" t="n"/>
    </row>
    <row r="4227">
      <c r="A4227" s="13" t="n"/>
      <c r="B4227" s="14" t="n"/>
      <c r="C4227" s="14" t="n"/>
      <c r="D4227" s="14" t="n"/>
      <c r="E4227" s="13" t="n"/>
      <c r="F4227" s="13" t="n"/>
      <c r="G4227" s="14" t="n"/>
      <c r="H4227" s="15" t="n"/>
      <c r="I4227" s="15" t="n"/>
      <c r="J4227" s="40" t="n"/>
      <c r="K4227" s="15" t="n"/>
      <c r="L4227" s="15" t="n"/>
      <c r="M4227" s="15" t="n"/>
      <c r="N4227" s="14" t="n"/>
      <c r="O4227" s="13" t="n"/>
      <c r="P4227" s="14" t="n"/>
      <c r="Q4227" s="15">
        <f>IF(N4227="Sí",0,H4227)</f>
        <v/>
      </c>
      <c r="R4227" s="14">
        <f>F4227-TODAY()</f>
        <v/>
      </c>
      <c r="S4227" s="14">
        <f>IF(N4227="Sí","🟢 Pagado",IF(R4227&lt;0,"🔴 Vencido",IF(R4227&lt;=7,"🟡 Por vencer","")))</f>
        <v/>
      </c>
      <c r="T4227" s="88" t="n"/>
      <c r="U4227" s="89" t="n"/>
      <c r="V4227" s="89" t="n"/>
      <c r="W4227" s="89" t="n"/>
      <c r="X4227" s="87" t="n"/>
    </row>
    <row r="4228">
      <c r="A4228" s="13" t="n"/>
      <c r="B4228" s="14" t="n"/>
      <c r="C4228" s="14" t="n"/>
      <c r="D4228" s="14" t="n"/>
      <c r="E4228" s="13" t="n"/>
      <c r="F4228" s="13" t="n"/>
      <c r="G4228" s="14" t="n"/>
      <c r="H4228" s="15" t="n"/>
      <c r="I4228" s="15" t="n"/>
      <c r="J4228" s="40" t="n"/>
      <c r="K4228" s="15" t="n"/>
      <c r="L4228" s="15" t="n"/>
      <c r="M4228" s="15" t="n"/>
      <c r="N4228" s="14" t="n"/>
      <c r="O4228" s="13" t="n"/>
      <c r="P4228" s="14" t="n"/>
      <c r="Q4228" s="15">
        <f>IF(N4228="Sí",0,H4228)</f>
        <v/>
      </c>
      <c r="R4228" s="14">
        <f>F4228-TODAY()</f>
        <v/>
      </c>
      <c r="S4228" s="14">
        <f>IF(N4228="Sí","🟢 Pagado",IF(R4228&lt;0,"🔴 Vencido",IF(R4228&lt;=7,"🟡 Por vencer","")))</f>
        <v/>
      </c>
      <c r="T4228" s="88" t="n"/>
      <c r="U4228" s="89" t="n"/>
      <c r="V4228" s="89" t="n"/>
      <c r="W4228" s="89" t="n"/>
      <c r="X4228" s="87" t="n"/>
    </row>
    <row r="4229">
      <c r="A4229" s="13" t="n"/>
      <c r="B4229" s="14" t="n"/>
      <c r="C4229" s="14" t="n"/>
      <c r="D4229" s="14" t="n"/>
      <c r="E4229" s="13" t="n"/>
      <c r="F4229" s="13" t="n"/>
      <c r="G4229" s="14" t="n"/>
      <c r="H4229" s="15" t="n"/>
      <c r="I4229" s="15" t="n"/>
      <c r="J4229" s="40" t="n"/>
      <c r="K4229" s="15" t="n"/>
      <c r="L4229" s="15" t="n"/>
      <c r="M4229" s="15" t="n"/>
      <c r="N4229" s="14" t="n"/>
      <c r="O4229" s="13" t="n"/>
      <c r="P4229" s="14" t="n"/>
      <c r="Q4229" s="15">
        <f>IF(N4229="Sí",0,H4229)</f>
        <v/>
      </c>
      <c r="R4229" s="14">
        <f>F4229-TODAY()</f>
        <v/>
      </c>
      <c r="S4229" s="14">
        <f>IF(N4229="Sí","🟢 Pagado",IF(R4229&lt;0,"🔴 Vencido",IF(R4229&lt;=7,"🟡 Por vencer","")))</f>
        <v/>
      </c>
      <c r="T4229" s="88" t="n"/>
      <c r="U4229" s="89" t="n"/>
      <c r="V4229" s="89" t="n"/>
      <c r="W4229" s="89" t="n"/>
      <c r="X4229" s="87" t="n"/>
    </row>
    <row r="4230">
      <c r="A4230" s="13" t="n"/>
      <c r="B4230" s="14" t="n"/>
      <c r="C4230" s="14" t="n"/>
      <c r="D4230" s="14" t="n"/>
      <c r="E4230" s="13" t="n"/>
      <c r="F4230" s="13" t="n"/>
      <c r="G4230" s="14" t="n"/>
      <c r="H4230" s="15" t="n"/>
      <c r="I4230" s="15" t="n"/>
      <c r="J4230" s="40" t="n"/>
      <c r="K4230" s="15" t="n"/>
      <c r="L4230" s="15" t="n"/>
      <c r="M4230" s="15" t="n"/>
      <c r="N4230" s="14" t="n"/>
      <c r="O4230" s="13" t="n"/>
      <c r="P4230" s="14" t="n"/>
      <c r="Q4230" s="15">
        <f>IF(N4230="Sí",0,H4230)</f>
        <v/>
      </c>
      <c r="R4230" s="14">
        <f>F4230-TODAY()</f>
        <v/>
      </c>
      <c r="S4230" s="14">
        <f>IF(N4230="Sí","🟢 Pagado",IF(R4230&lt;0,"🔴 Vencido",IF(R4230&lt;=7,"🟡 Por vencer","")))</f>
        <v/>
      </c>
      <c r="T4230" s="88" t="n"/>
      <c r="U4230" s="89" t="n"/>
      <c r="V4230" s="89" t="n"/>
      <c r="W4230" s="89" t="n"/>
      <c r="X4230" s="87" t="n"/>
    </row>
    <row r="4231">
      <c r="A4231" s="13" t="n"/>
      <c r="B4231" s="14" t="n"/>
      <c r="C4231" s="14" t="n"/>
      <c r="D4231" s="14" t="n"/>
      <c r="E4231" s="13" t="n"/>
      <c r="F4231" s="13" t="n"/>
      <c r="G4231" s="14" t="n"/>
      <c r="H4231" s="15" t="n"/>
      <c r="I4231" s="15" t="n"/>
      <c r="J4231" s="40" t="n"/>
      <c r="K4231" s="15" t="n"/>
      <c r="L4231" s="15" t="n"/>
      <c r="M4231" s="15" t="n"/>
      <c r="N4231" s="14" t="n"/>
      <c r="O4231" s="13" t="n"/>
      <c r="P4231" s="14" t="n"/>
      <c r="Q4231" s="15">
        <f>IF(N4231="Sí",0,H4231)</f>
        <v/>
      </c>
      <c r="R4231" s="14">
        <f>F4231-TODAY()</f>
        <v/>
      </c>
      <c r="S4231" s="14">
        <f>IF(N4231="Sí","🟢 Pagado",IF(R4231&lt;0,"🔴 Vencido",IF(R4231&lt;=7,"🟡 Por vencer","")))</f>
        <v/>
      </c>
      <c r="T4231" s="88" t="n"/>
      <c r="U4231" s="89" t="n"/>
      <c r="V4231" s="89" t="n"/>
      <c r="W4231" s="89" t="n"/>
      <c r="X4231" s="87" t="n"/>
    </row>
    <row r="4232">
      <c r="A4232" s="13" t="n"/>
      <c r="B4232" s="14" t="n"/>
      <c r="C4232" s="14" t="n"/>
      <c r="D4232" s="14" t="n"/>
      <c r="E4232" s="13" t="n"/>
      <c r="F4232" s="13" t="n"/>
      <c r="G4232" s="14" t="n"/>
      <c r="H4232" s="15" t="n"/>
      <c r="I4232" s="15" t="n"/>
      <c r="J4232" s="40" t="n"/>
      <c r="K4232" s="15" t="n"/>
      <c r="L4232" s="15" t="n"/>
      <c r="M4232" s="15" t="n"/>
      <c r="N4232" s="14" t="n"/>
      <c r="O4232" s="13" t="n"/>
      <c r="P4232" s="14" t="n"/>
      <c r="Q4232" s="15">
        <f>IF(N4232="Sí",0,H4232)</f>
        <v/>
      </c>
      <c r="R4232" s="14">
        <f>F4232-TODAY()</f>
        <v/>
      </c>
      <c r="S4232" s="14">
        <f>IF(N4232="Sí","🟢 Pagado",IF(R4232&lt;0,"🔴 Vencido",IF(R4232&lt;=7,"🟡 Por vencer","")))</f>
        <v/>
      </c>
      <c r="T4232" s="88" t="n"/>
      <c r="U4232" s="89" t="n"/>
      <c r="V4232" s="89" t="n"/>
      <c r="W4232" s="89" t="n"/>
      <c r="X4232" s="87" t="n"/>
    </row>
    <row r="4233">
      <c r="A4233" s="13" t="n"/>
      <c r="B4233" s="14" t="n"/>
      <c r="C4233" s="14" t="n"/>
      <c r="D4233" s="14" t="n"/>
      <c r="E4233" s="13" t="n"/>
      <c r="F4233" s="13" t="n"/>
      <c r="G4233" s="14" t="n"/>
      <c r="H4233" s="15" t="n"/>
      <c r="I4233" s="15" t="n"/>
      <c r="J4233" s="40" t="n"/>
      <c r="K4233" s="15" t="n"/>
      <c r="L4233" s="15" t="n"/>
      <c r="M4233" s="15" t="n"/>
      <c r="N4233" s="14" t="n"/>
      <c r="O4233" s="13" t="n"/>
      <c r="P4233" s="14" t="n"/>
      <c r="Q4233" s="15">
        <f>IF(N4233="Sí",0,H4233)</f>
        <v/>
      </c>
      <c r="R4233" s="14">
        <f>F4233-TODAY()</f>
        <v/>
      </c>
      <c r="S4233" s="14">
        <f>IF(N4233="Sí","🟢 Pagado",IF(R4233&lt;0,"🔴 Vencido",IF(R4233&lt;=7,"🟡 Por vencer","")))</f>
        <v/>
      </c>
      <c r="T4233" s="88" t="n"/>
      <c r="U4233" s="89" t="n"/>
      <c r="V4233" s="89" t="n"/>
      <c r="W4233" s="89" t="n"/>
      <c r="X4233" s="87" t="n"/>
    </row>
    <row r="4234">
      <c r="A4234" s="13" t="n"/>
      <c r="B4234" s="14" t="n"/>
      <c r="C4234" s="14" t="n"/>
      <c r="D4234" s="14" t="n"/>
      <c r="E4234" s="13" t="n"/>
      <c r="F4234" s="13" t="n"/>
      <c r="G4234" s="14" t="n"/>
      <c r="H4234" s="15" t="n"/>
      <c r="I4234" s="15" t="n"/>
      <c r="J4234" s="40" t="n"/>
      <c r="K4234" s="15" t="n"/>
      <c r="L4234" s="15" t="n"/>
      <c r="M4234" s="15" t="n"/>
      <c r="N4234" s="14" t="n"/>
      <c r="O4234" s="13" t="n"/>
      <c r="P4234" s="14" t="n"/>
      <c r="Q4234" s="15">
        <f>IF(N4234="Sí",0,H4234)</f>
        <v/>
      </c>
      <c r="R4234" s="14">
        <f>F4234-TODAY()</f>
        <v/>
      </c>
      <c r="S4234" s="14">
        <f>IF(N4234="Sí","🟢 Pagado",IF(R4234&lt;0,"🔴 Vencido",IF(R4234&lt;=7,"🟡 Por vencer","")))</f>
        <v/>
      </c>
      <c r="T4234" s="88" t="n"/>
      <c r="U4234" s="89" t="n"/>
      <c r="V4234" s="89" t="n"/>
      <c r="W4234" s="89" t="n"/>
      <c r="X4234" s="87" t="n"/>
    </row>
    <row r="4235">
      <c r="A4235" s="13" t="n"/>
      <c r="B4235" s="14" t="n"/>
      <c r="C4235" s="14" t="n"/>
      <c r="D4235" s="14" t="n"/>
      <c r="E4235" s="13" t="n"/>
      <c r="F4235" s="13" t="n"/>
      <c r="G4235" s="14" t="n"/>
      <c r="H4235" s="15" t="n"/>
      <c r="I4235" s="15" t="n"/>
      <c r="J4235" s="40" t="n"/>
      <c r="K4235" s="15" t="n"/>
      <c r="L4235" s="15" t="n"/>
      <c r="M4235" s="15" t="n"/>
      <c r="N4235" s="14" t="n"/>
      <c r="O4235" s="13" t="n"/>
      <c r="P4235" s="14" t="n"/>
      <c r="Q4235" s="15">
        <f>IF(N4235="Sí",0,H4235)</f>
        <v/>
      </c>
      <c r="R4235" s="14">
        <f>F4235-TODAY()</f>
        <v/>
      </c>
      <c r="S4235" s="14">
        <f>IF(N4235="Sí","🟢 Pagado",IF(R4235&lt;0,"🔴 Vencido",IF(R4235&lt;=7,"🟡 Por vencer","")))</f>
        <v/>
      </c>
      <c r="T4235" s="88" t="n"/>
      <c r="U4235" s="89" t="n"/>
      <c r="V4235" s="89" t="n"/>
      <c r="W4235" s="89" t="n"/>
      <c r="X4235" s="87" t="n"/>
    </row>
    <row r="4236">
      <c r="A4236" s="13" t="n"/>
      <c r="B4236" s="14" t="n"/>
      <c r="C4236" s="14" t="n"/>
      <c r="D4236" s="14" t="n"/>
      <c r="E4236" s="13" t="n"/>
      <c r="F4236" s="13" t="n"/>
      <c r="G4236" s="14" t="n"/>
      <c r="H4236" s="15" t="n"/>
      <c r="I4236" s="15" t="n"/>
      <c r="J4236" s="40" t="n"/>
      <c r="K4236" s="15" t="n"/>
      <c r="L4236" s="15" t="n"/>
      <c r="M4236" s="15" t="n"/>
      <c r="N4236" s="14" t="n"/>
      <c r="O4236" s="13" t="n"/>
      <c r="P4236" s="14" t="n"/>
      <c r="Q4236" s="15">
        <f>IF(N4236="Sí",0,H4236)</f>
        <v/>
      </c>
      <c r="R4236" s="14">
        <f>F4236-TODAY()</f>
        <v/>
      </c>
      <c r="S4236" s="14">
        <f>IF(N4236="Sí","🟢 Pagado",IF(R4236&lt;0,"🔴 Vencido",IF(R4236&lt;=7,"🟡 Por vencer","")))</f>
        <v/>
      </c>
      <c r="T4236" s="88" t="n"/>
      <c r="U4236" s="89" t="n"/>
      <c r="V4236" s="89" t="n"/>
      <c r="W4236" s="89" t="n"/>
      <c r="X4236" s="87" t="n"/>
    </row>
    <row r="4237">
      <c r="A4237" s="13" t="n"/>
      <c r="B4237" s="14" t="n"/>
      <c r="C4237" s="14" t="n"/>
      <c r="D4237" s="14" t="n"/>
      <c r="E4237" s="13" t="n"/>
      <c r="F4237" s="13" t="n"/>
      <c r="G4237" s="14" t="n"/>
      <c r="H4237" s="15" t="n"/>
      <c r="I4237" s="15" t="n"/>
      <c r="J4237" s="40" t="n"/>
      <c r="K4237" s="15" t="n"/>
      <c r="L4237" s="15" t="n"/>
      <c r="M4237" s="15" t="n"/>
      <c r="N4237" s="14" t="n"/>
      <c r="O4237" s="13" t="n"/>
      <c r="P4237" s="14" t="n"/>
      <c r="Q4237" s="15">
        <f>IF(N4237="Sí",0,H4237)</f>
        <v/>
      </c>
      <c r="R4237" s="14">
        <f>F4237-TODAY()</f>
        <v/>
      </c>
      <c r="S4237" s="14">
        <f>IF(N4237="Sí","🟢 Pagado",IF(R4237&lt;0,"🔴 Vencido",IF(R4237&lt;=7,"🟡 Por vencer","")))</f>
        <v/>
      </c>
      <c r="T4237" s="88" t="n"/>
      <c r="U4237" s="89" t="n"/>
      <c r="V4237" s="89" t="n"/>
      <c r="W4237" s="89" t="n"/>
      <c r="X4237" s="87" t="n"/>
    </row>
    <row r="4238">
      <c r="A4238" s="13" t="n"/>
      <c r="B4238" s="14" t="n"/>
      <c r="C4238" s="14" t="n"/>
      <c r="D4238" s="14" t="n"/>
      <c r="E4238" s="13" t="n"/>
      <c r="F4238" s="13" t="n"/>
      <c r="G4238" s="14" t="n"/>
      <c r="H4238" s="15" t="n"/>
      <c r="I4238" s="15" t="n"/>
      <c r="J4238" s="40" t="n"/>
      <c r="K4238" s="15" t="n"/>
      <c r="L4238" s="15" t="n"/>
      <c r="M4238" s="15" t="n"/>
      <c r="N4238" s="14" t="n"/>
      <c r="O4238" s="13" t="n"/>
      <c r="P4238" s="14" t="n"/>
      <c r="Q4238" s="15">
        <f>IF(N4238="Sí",0,H4238)</f>
        <v/>
      </c>
      <c r="R4238" s="14">
        <f>F4238-TODAY()</f>
        <v/>
      </c>
      <c r="S4238" s="14">
        <f>IF(N4238="Sí","🟢 Pagado",IF(R4238&lt;0,"🔴 Vencido",IF(R4238&lt;=7,"🟡 Por vencer","")))</f>
        <v/>
      </c>
      <c r="T4238" s="88" t="n"/>
      <c r="U4238" s="89" t="n"/>
      <c r="V4238" s="89" t="n"/>
      <c r="W4238" s="89" t="n"/>
      <c r="X4238" s="87" t="n"/>
    </row>
    <row r="4239">
      <c r="A4239" s="13" t="n"/>
      <c r="B4239" s="14" t="n"/>
      <c r="C4239" s="14" t="n"/>
      <c r="D4239" s="14" t="n"/>
      <c r="E4239" s="13" t="n"/>
      <c r="F4239" s="13" t="n"/>
      <c r="G4239" s="14" t="n"/>
      <c r="H4239" s="15" t="n"/>
      <c r="I4239" s="15" t="n"/>
      <c r="J4239" s="40" t="n"/>
      <c r="K4239" s="15" t="n"/>
      <c r="L4239" s="15" t="n"/>
      <c r="M4239" s="15" t="n"/>
      <c r="N4239" s="14" t="n"/>
      <c r="O4239" s="13" t="n"/>
      <c r="P4239" s="14" t="n"/>
      <c r="Q4239" s="15">
        <f>IF(N4239="Sí",0,H4239)</f>
        <v/>
      </c>
      <c r="R4239" s="14">
        <f>F4239-TODAY()</f>
        <v/>
      </c>
      <c r="S4239" s="14">
        <f>IF(N4239="Sí","🟢 Pagado",IF(R4239&lt;0,"🔴 Vencido",IF(R4239&lt;=7,"🟡 Por vencer","")))</f>
        <v/>
      </c>
      <c r="T4239" s="88" t="n"/>
      <c r="U4239" s="89" t="n"/>
      <c r="V4239" s="89" t="n"/>
      <c r="W4239" s="89" t="n"/>
      <c r="X4239" s="87" t="n"/>
    </row>
    <row r="4240">
      <c r="A4240" s="13" t="n"/>
      <c r="B4240" s="14" t="n"/>
      <c r="C4240" s="14" t="n"/>
      <c r="D4240" s="14" t="n"/>
      <c r="E4240" s="13" t="n"/>
      <c r="F4240" s="13" t="n"/>
      <c r="G4240" s="14" t="n"/>
      <c r="H4240" s="15" t="n"/>
      <c r="I4240" s="15" t="n"/>
      <c r="J4240" s="40" t="n"/>
      <c r="K4240" s="15" t="n"/>
      <c r="L4240" s="15" t="n"/>
      <c r="M4240" s="15" t="n"/>
      <c r="N4240" s="14" t="n"/>
      <c r="O4240" s="13" t="n"/>
      <c r="P4240" s="14" t="n"/>
      <c r="Q4240" s="15">
        <f>IF(N4240="Sí",0,H4240)</f>
        <v/>
      </c>
      <c r="R4240" s="14">
        <f>F4240-TODAY()</f>
        <v/>
      </c>
      <c r="S4240" s="14">
        <f>IF(N4240="Sí","🟢 Pagado",IF(R4240&lt;0,"🔴 Vencido",IF(R4240&lt;=7,"🟡 Por vencer","")))</f>
        <v/>
      </c>
      <c r="T4240" s="88" t="n"/>
      <c r="U4240" s="89" t="n"/>
      <c r="V4240" s="89" t="n"/>
      <c r="W4240" s="89" t="n"/>
      <c r="X4240" s="87" t="n"/>
    </row>
    <row r="4241">
      <c r="A4241" s="13" t="n"/>
      <c r="B4241" s="14" t="n"/>
      <c r="C4241" s="14" t="n"/>
      <c r="D4241" s="14" t="n"/>
      <c r="E4241" s="13" t="n"/>
      <c r="F4241" s="13" t="n"/>
      <c r="G4241" s="14" t="n"/>
      <c r="H4241" s="15" t="n"/>
      <c r="I4241" s="15" t="n"/>
      <c r="J4241" s="40" t="n"/>
      <c r="K4241" s="15" t="n"/>
      <c r="L4241" s="15" t="n"/>
      <c r="M4241" s="15" t="n"/>
      <c r="N4241" s="14" t="n"/>
      <c r="O4241" s="13" t="n"/>
      <c r="P4241" s="14" t="n"/>
      <c r="Q4241" s="15">
        <f>IF(N4241="Sí",0,H4241)</f>
        <v/>
      </c>
      <c r="R4241" s="14">
        <f>F4241-TODAY()</f>
        <v/>
      </c>
      <c r="S4241" s="14">
        <f>IF(N4241="Sí","🟢 Pagado",IF(R4241&lt;0,"🔴 Vencido",IF(R4241&lt;=7,"🟡 Por vencer","")))</f>
        <v/>
      </c>
      <c r="T4241" s="88" t="n"/>
      <c r="U4241" s="89" t="n"/>
      <c r="V4241" s="89" t="n"/>
      <c r="W4241" s="89" t="n"/>
      <c r="X4241" s="87" t="n"/>
    </row>
    <row r="4242">
      <c r="A4242" s="13" t="n"/>
      <c r="B4242" s="14" t="n"/>
      <c r="C4242" s="14" t="n"/>
      <c r="D4242" s="14" t="n"/>
      <c r="E4242" s="13" t="n"/>
      <c r="F4242" s="13" t="n"/>
      <c r="G4242" s="14" t="n"/>
      <c r="H4242" s="15" t="n"/>
      <c r="I4242" s="15" t="n"/>
      <c r="J4242" s="40" t="n"/>
      <c r="K4242" s="15" t="n"/>
      <c r="L4242" s="15" t="n"/>
      <c r="M4242" s="15" t="n"/>
      <c r="N4242" s="14" t="n"/>
      <c r="O4242" s="13" t="n"/>
      <c r="P4242" s="14" t="n"/>
      <c r="Q4242" s="15">
        <f>IF(N4242="Sí",0,H4242)</f>
        <v/>
      </c>
      <c r="R4242" s="14">
        <f>F4242-TODAY()</f>
        <v/>
      </c>
      <c r="S4242" s="14">
        <f>IF(N4242="Sí","🟢 Pagado",IF(R4242&lt;0,"🔴 Vencido",IF(R4242&lt;=7,"🟡 Por vencer","")))</f>
        <v/>
      </c>
      <c r="T4242" s="88" t="n"/>
      <c r="U4242" s="89" t="n"/>
      <c r="V4242" s="89" t="n"/>
      <c r="W4242" s="89" t="n"/>
      <c r="X4242" s="87" t="n"/>
    </row>
    <row r="4243">
      <c r="A4243" s="13" t="n"/>
      <c r="B4243" s="14" t="n"/>
      <c r="C4243" s="14" t="n"/>
      <c r="D4243" s="14" t="n"/>
      <c r="E4243" s="13" t="n"/>
      <c r="F4243" s="13" t="n"/>
      <c r="G4243" s="14" t="n"/>
      <c r="H4243" s="15" t="n"/>
      <c r="I4243" s="15" t="n"/>
      <c r="J4243" s="40" t="n"/>
      <c r="K4243" s="15" t="n"/>
      <c r="L4243" s="15" t="n"/>
      <c r="M4243" s="15" t="n"/>
      <c r="N4243" s="14" t="n"/>
      <c r="O4243" s="13" t="n"/>
      <c r="P4243" s="14" t="n"/>
      <c r="Q4243" s="15">
        <f>IF(N4243="Sí",0,H4243)</f>
        <v/>
      </c>
      <c r="R4243" s="14">
        <f>F4243-TODAY()</f>
        <v/>
      </c>
      <c r="S4243" s="14">
        <f>IF(N4243="Sí","🟢 Pagado",IF(R4243&lt;0,"🔴 Vencido",IF(R4243&lt;=7,"🟡 Por vencer","")))</f>
        <v/>
      </c>
      <c r="T4243" s="88" t="n"/>
      <c r="U4243" s="89" t="n"/>
      <c r="V4243" s="89" t="n"/>
      <c r="W4243" s="89" t="n"/>
      <c r="X4243" s="87" t="n"/>
    </row>
    <row r="4244">
      <c r="A4244" s="13" t="n"/>
      <c r="B4244" s="14" t="n"/>
      <c r="C4244" s="14" t="n"/>
      <c r="D4244" s="14" t="n"/>
      <c r="E4244" s="13" t="n"/>
      <c r="F4244" s="13" t="n"/>
      <c r="G4244" s="14" t="n"/>
      <c r="H4244" s="15" t="n"/>
      <c r="I4244" s="15" t="n"/>
      <c r="J4244" s="40" t="n"/>
      <c r="K4244" s="15" t="n"/>
      <c r="L4244" s="15" t="n"/>
      <c r="M4244" s="15" t="n"/>
      <c r="N4244" s="14" t="n"/>
      <c r="O4244" s="13" t="n"/>
      <c r="P4244" s="14" t="n"/>
      <c r="Q4244" s="15">
        <f>IF(N4244="Sí",0,H4244)</f>
        <v/>
      </c>
      <c r="R4244" s="14">
        <f>F4244-TODAY()</f>
        <v/>
      </c>
      <c r="S4244" s="14">
        <f>IF(N4244="Sí","🟢 Pagado",IF(R4244&lt;0,"🔴 Vencido",IF(R4244&lt;=7,"🟡 Por vencer","")))</f>
        <v/>
      </c>
      <c r="T4244" s="88" t="n"/>
      <c r="U4244" s="89" t="n"/>
      <c r="V4244" s="89" t="n"/>
      <c r="W4244" s="89" t="n"/>
      <c r="X4244" s="87" t="n"/>
    </row>
    <row r="4245">
      <c r="A4245" s="13" t="n"/>
      <c r="B4245" s="14" t="n"/>
      <c r="C4245" s="14" t="n"/>
      <c r="D4245" s="14" t="n"/>
      <c r="E4245" s="13" t="n"/>
      <c r="F4245" s="13" t="n"/>
      <c r="G4245" s="14" t="n"/>
      <c r="H4245" s="15" t="n"/>
      <c r="I4245" s="15" t="n"/>
      <c r="J4245" s="40" t="n"/>
      <c r="K4245" s="15" t="n"/>
      <c r="L4245" s="15" t="n"/>
      <c r="M4245" s="15" t="n"/>
      <c r="N4245" s="14" t="n"/>
      <c r="O4245" s="13" t="n"/>
      <c r="P4245" s="14" t="n"/>
      <c r="Q4245" s="15">
        <f>IF(N4245="Sí",0,H4245)</f>
        <v/>
      </c>
      <c r="R4245" s="14">
        <f>F4245-TODAY()</f>
        <v/>
      </c>
      <c r="S4245" s="14">
        <f>IF(N4245="Sí","🟢 Pagado",IF(R4245&lt;0,"🔴 Vencido",IF(R4245&lt;=7,"🟡 Por vencer","")))</f>
        <v/>
      </c>
      <c r="T4245" s="88" t="n"/>
      <c r="U4245" s="89" t="n"/>
      <c r="V4245" s="89" t="n"/>
      <c r="W4245" s="89" t="n"/>
      <c r="X4245" s="87" t="n"/>
    </row>
    <row r="4246">
      <c r="A4246" s="13" t="n"/>
      <c r="B4246" s="14" t="n"/>
      <c r="C4246" s="14" t="n"/>
      <c r="D4246" s="14" t="n"/>
      <c r="E4246" s="13" t="n"/>
      <c r="F4246" s="13" t="n"/>
      <c r="G4246" s="14" t="n"/>
      <c r="H4246" s="15" t="n"/>
      <c r="I4246" s="15" t="n"/>
      <c r="J4246" s="40" t="n"/>
      <c r="K4246" s="15" t="n"/>
      <c r="L4246" s="15" t="n"/>
      <c r="M4246" s="15" t="n"/>
      <c r="N4246" s="14" t="n"/>
      <c r="O4246" s="13" t="n"/>
      <c r="P4246" s="14" t="n"/>
      <c r="Q4246" s="15">
        <f>IF(N4246="Sí",0,H4246)</f>
        <v/>
      </c>
      <c r="R4246" s="14">
        <f>F4246-TODAY()</f>
        <v/>
      </c>
      <c r="S4246" s="14">
        <f>IF(N4246="Sí","🟢 Pagado",IF(R4246&lt;0,"🔴 Vencido",IF(R4246&lt;=7,"🟡 Por vencer","")))</f>
        <v/>
      </c>
      <c r="T4246" s="88" t="n"/>
      <c r="U4246" s="89" t="n"/>
      <c r="V4246" s="89" t="n"/>
      <c r="W4246" s="89" t="n"/>
      <c r="X4246" s="87" t="n"/>
    </row>
    <row r="4247">
      <c r="A4247" s="13" t="n"/>
      <c r="B4247" s="14" t="n"/>
      <c r="C4247" s="14" t="n"/>
      <c r="D4247" s="14" t="n"/>
      <c r="E4247" s="13" t="n"/>
      <c r="F4247" s="13" t="n"/>
      <c r="G4247" s="14" t="n"/>
      <c r="H4247" s="15" t="n"/>
      <c r="I4247" s="15" t="n"/>
      <c r="J4247" s="40" t="n"/>
      <c r="K4247" s="15" t="n"/>
      <c r="L4247" s="15" t="n"/>
      <c r="M4247" s="15" t="n"/>
      <c r="N4247" s="14" t="n"/>
      <c r="O4247" s="13" t="n"/>
      <c r="P4247" s="14" t="n"/>
      <c r="Q4247" s="15">
        <f>IF(N4247="Sí",0,H4247)</f>
        <v/>
      </c>
      <c r="R4247" s="14">
        <f>F4247-TODAY()</f>
        <v/>
      </c>
      <c r="S4247" s="14">
        <f>IF(N4247="Sí","🟢 Pagado",IF(R4247&lt;0,"🔴 Vencido",IF(R4247&lt;=7,"🟡 Por vencer","")))</f>
        <v/>
      </c>
      <c r="T4247" s="88" t="n"/>
      <c r="U4247" s="89" t="n"/>
      <c r="V4247" s="89" t="n"/>
      <c r="W4247" s="89" t="n"/>
      <c r="X4247" s="87" t="n"/>
    </row>
    <row r="4248">
      <c r="A4248" s="13" t="n"/>
      <c r="B4248" s="14" t="n"/>
      <c r="C4248" s="14" t="n"/>
      <c r="D4248" s="14" t="n"/>
      <c r="E4248" s="13" t="n"/>
      <c r="F4248" s="13" t="n"/>
      <c r="G4248" s="14" t="n"/>
      <c r="H4248" s="15" t="n"/>
      <c r="I4248" s="15" t="n"/>
      <c r="J4248" s="40" t="n"/>
      <c r="K4248" s="15" t="n"/>
      <c r="L4248" s="15" t="n"/>
      <c r="M4248" s="15" t="n"/>
      <c r="N4248" s="14" t="n"/>
      <c r="O4248" s="13" t="n"/>
      <c r="P4248" s="14" t="n"/>
      <c r="Q4248" s="15">
        <f>IF(N4248="Sí",0,H4248)</f>
        <v/>
      </c>
      <c r="R4248" s="14">
        <f>F4248-TODAY()</f>
        <v/>
      </c>
      <c r="S4248" s="14">
        <f>IF(N4248="Sí","🟢 Pagado",IF(R4248&lt;0,"🔴 Vencido",IF(R4248&lt;=7,"🟡 Por vencer","")))</f>
        <v/>
      </c>
      <c r="T4248" s="88" t="n"/>
      <c r="U4248" s="89" t="n"/>
      <c r="V4248" s="89" t="n"/>
      <c r="W4248" s="89" t="n"/>
      <c r="X4248" s="87" t="n"/>
    </row>
    <row r="4249">
      <c r="A4249" s="13" t="n"/>
      <c r="B4249" s="14" t="n"/>
      <c r="C4249" s="14" t="n"/>
      <c r="D4249" s="14" t="n"/>
      <c r="E4249" s="13" t="n"/>
      <c r="F4249" s="13" t="n"/>
      <c r="G4249" s="14" t="n"/>
      <c r="H4249" s="15" t="n"/>
      <c r="I4249" s="15" t="n"/>
      <c r="J4249" s="40" t="n"/>
      <c r="K4249" s="15" t="n"/>
      <c r="L4249" s="15" t="n"/>
      <c r="M4249" s="15" t="n"/>
      <c r="N4249" s="14" t="n"/>
      <c r="O4249" s="13" t="n"/>
      <c r="P4249" s="14" t="n"/>
      <c r="Q4249" s="15">
        <f>IF(N4249="Sí",0,H4249)</f>
        <v/>
      </c>
      <c r="R4249" s="14">
        <f>F4249-TODAY()</f>
        <v/>
      </c>
      <c r="S4249" s="14">
        <f>IF(N4249="Sí","🟢 Pagado",IF(R4249&lt;0,"🔴 Vencido",IF(R4249&lt;=7,"🟡 Por vencer","")))</f>
        <v/>
      </c>
      <c r="T4249" s="88" t="n"/>
      <c r="U4249" s="89" t="n"/>
      <c r="V4249" s="89" t="n"/>
      <c r="W4249" s="89" t="n"/>
      <c r="X4249" s="87" t="n"/>
    </row>
    <row r="4250">
      <c r="A4250" s="13" t="n"/>
      <c r="B4250" s="14" t="n"/>
      <c r="C4250" s="14" t="n"/>
      <c r="D4250" s="14" t="n"/>
      <c r="E4250" s="13" t="n"/>
      <c r="F4250" s="13" t="n"/>
      <c r="G4250" s="14" t="n"/>
      <c r="H4250" s="15" t="n"/>
      <c r="I4250" s="15" t="n"/>
      <c r="J4250" s="40" t="n"/>
      <c r="K4250" s="15" t="n"/>
      <c r="L4250" s="15" t="n"/>
      <c r="M4250" s="15" t="n"/>
      <c r="N4250" s="14" t="n"/>
      <c r="O4250" s="13" t="n"/>
      <c r="P4250" s="14" t="n"/>
      <c r="Q4250" s="15">
        <f>IF(N4250="Sí",0,H4250)</f>
        <v/>
      </c>
      <c r="R4250" s="14">
        <f>F4250-TODAY()</f>
        <v/>
      </c>
      <c r="S4250" s="14">
        <f>IF(N4250="Sí","🟢 Pagado",IF(R4250&lt;0,"🔴 Vencido",IF(R4250&lt;=7,"🟡 Por vencer","")))</f>
        <v/>
      </c>
      <c r="T4250" s="88" t="n"/>
      <c r="U4250" s="89" t="n"/>
      <c r="V4250" s="89" t="n"/>
      <c r="W4250" s="89" t="n"/>
      <c r="X4250" s="87" t="n"/>
    </row>
    <row r="4251">
      <c r="A4251" s="13" t="n"/>
      <c r="B4251" s="14" t="n"/>
      <c r="C4251" s="14" t="n"/>
      <c r="D4251" s="14" t="n"/>
      <c r="E4251" s="13" t="n"/>
      <c r="F4251" s="13" t="n"/>
      <c r="G4251" s="14" t="n"/>
      <c r="H4251" s="15" t="n"/>
      <c r="I4251" s="15" t="n"/>
      <c r="J4251" s="40" t="n"/>
      <c r="K4251" s="15" t="n"/>
      <c r="L4251" s="15" t="n"/>
      <c r="M4251" s="15" t="n"/>
      <c r="N4251" s="14" t="n"/>
      <c r="O4251" s="13" t="n"/>
      <c r="P4251" s="14" t="n"/>
      <c r="Q4251" s="15">
        <f>IF(N4251="Sí",0,H4251)</f>
        <v/>
      </c>
      <c r="R4251" s="14">
        <f>F4251-TODAY()</f>
        <v/>
      </c>
      <c r="S4251" s="14">
        <f>IF(N4251="Sí","🟢 Pagado",IF(R4251&lt;0,"🔴 Vencido",IF(R4251&lt;=7,"🟡 Por vencer","")))</f>
        <v/>
      </c>
      <c r="T4251" s="88" t="n"/>
      <c r="U4251" s="89" t="n"/>
      <c r="V4251" s="89" t="n"/>
      <c r="W4251" s="89" t="n"/>
      <c r="X4251" s="87" t="n"/>
    </row>
    <row r="4252">
      <c r="A4252" s="13" t="n"/>
      <c r="B4252" s="14" t="n"/>
      <c r="C4252" s="14" t="n"/>
      <c r="D4252" s="14" t="n"/>
      <c r="E4252" s="13" t="n"/>
      <c r="F4252" s="13" t="n"/>
      <c r="G4252" s="14" t="n"/>
      <c r="H4252" s="15" t="n"/>
      <c r="I4252" s="15" t="n"/>
      <c r="J4252" s="40" t="n"/>
      <c r="K4252" s="15" t="n"/>
      <c r="L4252" s="15" t="n"/>
      <c r="M4252" s="15" t="n"/>
      <c r="N4252" s="14" t="n"/>
      <c r="O4252" s="13" t="n"/>
      <c r="P4252" s="14" t="n"/>
      <c r="Q4252" s="15">
        <f>IF(N4252="Sí",0,H4252)</f>
        <v/>
      </c>
      <c r="R4252" s="14">
        <f>F4252-TODAY()</f>
        <v/>
      </c>
      <c r="S4252" s="14">
        <f>IF(N4252="Sí","🟢 Pagado",IF(R4252&lt;0,"🔴 Vencido",IF(R4252&lt;=7,"🟡 Por vencer","")))</f>
        <v/>
      </c>
      <c r="T4252" s="88" t="n"/>
      <c r="U4252" s="89" t="n"/>
      <c r="V4252" s="89" t="n"/>
      <c r="W4252" s="89" t="n"/>
      <c r="X4252" s="87" t="n"/>
    </row>
    <row r="4253">
      <c r="A4253" s="13" t="n"/>
      <c r="B4253" s="14" t="n"/>
      <c r="C4253" s="14" t="n"/>
      <c r="D4253" s="14" t="n"/>
      <c r="E4253" s="13" t="n"/>
      <c r="F4253" s="13" t="n"/>
      <c r="G4253" s="14" t="n"/>
      <c r="H4253" s="15" t="n"/>
      <c r="I4253" s="15" t="n"/>
      <c r="J4253" s="40" t="n"/>
      <c r="K4253" s="15" t="n"/>
      <c r="L4253" s="15" t="n"/>
      <c r="M4253" s="15" t="n"/>
      <c r="N4253" s="14" t="n"/>
      <c r="O4253" s="13" t="n"/>
      <c r="P4253" s="14" t="n"/>
      <c r="Q4253" s="15">
        <f>IF(N4253="Sí",0,H4253)</f>
        <v/>
      </c>
      <c r="R4253" s="14">
        <f>F4253-TODAY()</f>
        <v/>
      </c>
      <c r="S4253" s="14">
        <f>IF(N4253="Sí","🟢 Pagado",IF(R4253&lt;0,"🔴 Vencido",IF(R4253&lt;=7,"🟡 Por vencer","")))</f>
        <v/>
      </c>
      <c r="T4253" s="88" t="n"/>
      <c r="U4253" s="89" t="n"/>
      <c r="V4253" s="89" t="n"/>
      <c r="W4253" s="89" t="n"/>
      <c r="X4253" s="87" t="n"/>
    </row>
    <row r="4254">
      <c r="A4254" s="13" t="n"/>
      <c r="B4254" s="14" t="n"/>
      <c r="C4254" s="14" t="n"/>
      <c r="D4254" s="14" t="n"/>
      <c r="E4254" s="13" t="n"/>
      <c r="F4254" s="13" t="n"/>
      <c r="G4254" s="14" t="n"/>
      <c r="H4254" s="15" t="n"/>
      <c r="I4254" s="15" t="n"/>
      <c r="J4254" s="40" t="n"/>
      <c r="K4254" s="15" t="n"/>
      <c r="L4254" s="15" t="n"/>
      <c r="M4254" s="15" t="n"/>
      <c r="N4254" s="14" t="n"/>
      <c r="O4254" s="13" t="n"/>
      <c r="P4254" s="14" t="n"/>
      <c r="Q4254" s="15">
        <f>IF(N4254="Sí",0,H4254)</f>
        <v/>
      </c>
      <c r="R4254" s="14">
        <f>F4254-TODAY()</f>
        <v/>
      </c>
      <c r="S4254" s="14">
        <f>IF(N4254="Sí","🟢 Pagado",IF(R4254&lt;0,"🔴 Vencido",IF(R4254&lt;=7,"🟡 Por vencer","")))</f>
        <v/>
      </c>
      <c r="T4254" s="88" t="n"/>
      <c r="U4254" s="89" t="n"/>
      <c r="V4254" s="89" t="n"/>
      <c r="W4254" s="89" t="n"/>
      <c r="X4254" s="87" t="n"/>
    </row>
    <row r="4255">
      <c r="A4255" s="13" t="n"/>
      <c r="B4255" s="14" t="n"/>
      <c r="C4255" s="14" t="n"/>
      <c r="D4255" s="14" t="n"/>
      <c r="E4255" s="13" t="n"/>
      <c r="F4255" s="13" t="n"/>
      <c r="G4255" s="14" t="n"/>
      <c r="H4255" s="15" t="n"/>
      <c r="I4255" s="15" t="n"/>
      <c r="J4255" s="40" t="n"/>
      <c r="K4255" s="15" t="n"/>
      <c r="L4255" s="15" t="n"/>
      <c r="M4255" s="15" t="n"/>
      <c r="N4255" s="14" t="n"/>
      <c r="O4255" s="13" t="n"/>
      <c r="P4255" s="14" t="n"/>
      <c r="Q4255" s="15">
        <f>IF(N4255="Sí",0,H4255)</f>
        <v/>
      </c>
      <c r="R4255" s="14">
        <f>F4255-TODAY()</f>
        <v/>
      </c>
      <c r="S4255" s="14">
        <f>IF(N4255="Sí","🟢 Pagado",IF(R4255&lt;0,"🔴 Vencido",IF(R4255&lt;=7,"🟡 Por vencer","")))</f>
        <v/>
      </c>
      <c r="T4255" s="88" t="n"/>
      <c r="U4255" s="89" t="n"/>
      <c r="V4255" s="89" t="n"/>
      <c r="W4255" s="89" t="n"/>
      <c r="X4255" s="87" t="n"/>
    </row>
    <row r="4256">
      <c r="A4256" s="13" t="n"/>
      <c r="B4256" s="14" t="n"/>
      <c r="C4256" s="14" t="n"/>
      <c r="D4256" s="14" t="n"/>
      <c r="E4256" s="13" t="n"/>
      <c r="F4256" s="13" t="n"/>
      <c r="G4256" s="14" t="n"/>
      <c r="H4256" s="15" t="n"/>
      <c r="I4256" s="15" t="n"/>
      <c r="J4256" s="40" t="n"/>
      <c r="K4256" s="15" t="n"/>
      <c r="L4256" s="15" t="n"/>
      <c r="M4256" s="15" t="n"/>
      <c r="N4256" s="14" t="n"/>
      <c r="O4256" s="13" t="n"/>
      <c r="P4256" s="14" t="n"/>
      <c r="Q4256" s="15">
        <f>IF(N4256="Sí",0,H4256)</f>
        <v/>
      </c>
      <c r="R4256" s="14">
        <f>F4256-TODAY()</f>
        <v/>
      </c>
      <c r="S4256" s="14">
        <f>IF(N4256="Sí","🟢 Pagado",IF(R4256&lt;0,"🔴 Vencido",IF(R4256&lt;=7,"🟡 Por vencer","")))</f>
        <v/>
      </c>
      <c r="T4256" s="88" t="n"/>
      <c r="U4256" s="89" t="n"/>
      <c r="V4256" s="89" t="n"/>
      <c r="W4256" s="89" t="n"/>
      <c r="X4256" s="87" t="n"/>
    </row>
    <row r="4257">
      <c r="A4257" s="13" t="n"/>
      <c r="B4257" s="14" t="n"/>
      <c r="C4257" s="14" t="n"/>
      <c r="D4257" s="14" t="n"/>
      <c r="E4257" s="13" t="n"/>
      <c r="F4257" s="13" t="n"/>
      <c r="G4257" s="14" t="n"/>
      <c r="H4257" s="15" t="n"/>
      <c r="I4257" s="15" t="n"/>
      <c r="J4257" s="40" t="n"/>
      <c r="K4257" s="15" t="n"/>
      <c r="L4257" s="15" t="n"/>
      <c r="M4257" s="15" t="n"/>
      <c r="N4257" s="14" t="n"/>
      <c r="O4257" s="13" t="n"/>
      <c r="P4257" s="14" t="n"/>
      <c r="Q4257" s="15">
        <f>IF(N4257="Sí",0,H4257)</f>
        <v/>
      </c>
      <c r="R4257" s="14">
        <f>F4257-TODAY()</f>
        <v/>
      </c>
      <c r="S4257" s="14">
        <f>IF(N4257="Sí","🟢 Pagado",IF(R4257&lt;0,"🔴 Vencido",IF(R4257&lt;=7,"🟡 Por vencer","")))</f>
        <v/>
      </c>
      <c r="T4257" s="88" t="n"/>
      <c r="U4257" s="89" t="n"/>
      <c r="V4257" s="89" t="n"/>
      <c r="W4257" s="89" t="n"/>
      <c r="X4257" s="87" t="n"/>
    </row>
    <row r="4258">
      <c r="A4258" s="13" t="n"/>
      <c r="B4258" s="14" t="n"/>
      <c r="C4258" s="14" t="n"/>
      <c r="D4258" s="14" t="n"/>
      <c r="E4258" s="13" t="n"/>
      <c r="F4258" s="13" t="n"/>
      <c r="G4258" s="14" t="n"/>
      <c r="H4258" s="15" t="n"/>
      <c r="I4258" s="15" t="n"/>
      <c r="J4258" s="40" t="n"/>
      <c r="K4258" s="15" t="n"/>
      <c r="L4258" s="15" t="n"/>
      <c r="M4258" s="15" t="n"/>
      <c r="N4258" s="14" t="n"/>
      <c r="O4258" s="13" t="n"/>
      <c r="P4258" s="14" t="n"/>
      <c r="Q4258" s="15">
        <f>IF(N4258="Sí",0,H4258)</f>
        <v/>
      </c>
      <c r="R4258" s="14">
        <f>F4258-TODAY()</f>
        <v/>
      </c>
      <c r="S4258" s="14">
        <f>IF(N4258="Sí","🟢 Pagado",IF(R4258&lt;0,"🔴 Vencido",IF(R4258&lt;=7,"🟡 Por vencer","")))</f>
        <v/>
      </c>
      <c r="T4258" s="88" t="n"/>
      <c r="U4258" s="89" t="n"/>
      <c r="V4258" s="89" t="n"/>
      <c r="W4258" s="89" t="n"/>
      <c r="X4258" s="87" t="n"/>
    </row>
    <row r="4259">
      <c r="A4259" s="13" t="n"/>
      <c r="B4259" s="14" t="n"/>
      <c r="C4259" s="14" t="n"/>
      <c r="D4259" s="14" t="n"/>
      <c r="E4259" s="13" t="n"/>
      <c r="F4259" s="13" t="n"/>
      <c r="G4259" s="14" t="n"/>
      <c r="H4259" s="15" t="n"/>
      <c r="I4259" s="15" t="n"/>
      <c r="J4259" s="40" t="n"/>
      <c r="K4259" s="15" t="n"/>
      <c r="L4259" s="15" t="n"/>
      <c r="M4259" s="15" t="n"/>
      <c r="N4259" s="14" t="n"/>
      <c r="O4259" s="13" t="n"/>
      <c r="P4259" s="14" t="n"/>
      <c r="Q4259" s="15">
        <f>IF(N4259="Sí",0,H4259)</f>
        <v/>
      </c>
      <c r="R4259" s="14">
        <f>F4259-TODAY()</f>
        <v/>
      </c>
      <c r="S4259" s="14">
        <f>IF(N4259="Sí","🟢 Pagado",IF(R4259&lt;0,"🔴 Vencido",IF(R4259&lt;=7,"🟡 Por vencer","")))</f>
        <v/>
      </c>
      <c r="T4259" s="88" t="n"/>
      <c r="U4259" s="89" t="n"/>
      <c r="V4259" s="89" t="n"/>
      <c r="W4259" s="89" t="n"/>
      <c r="X4259" s="87" t="n"/>
    </row>
    <row r="4260">
      <c r="A4260" s="13" t="n"/>
      <c r="B4260" s="14" t="n"/>
      <c r="C4260" s="14" t="n"/>
      <c r="D4260" s="14" t="n"/>
      <c r="E4260" s="13" t="n"/>
      <c r="F4260" s="13" t="n"/>
      <c r="G4260" s="14" t="n"/>
      <c r="H4260" s="15" t="n"/>
      <c r="I4260" s="15" t="n"/>
      <c r="J4260" s="40" t="n"/>
      <c r="K4260" s="15" t="n"/>
      <c r="L4260" s="15" t="n"/>
      <c r="M4260" s="15" t="n"/>
      <c r="N4260" s="14" t="n"/>
      <c r="O4260" s="13" t="n"/>
      <c r="P4260" s="14" t="n"/>
      <c r="Q4260" s="15">
        <f>IF(N4260="Sí",0,H4260)</f>
        <v/>
      </c>
      <c r="R4260" s="14">
        <f>F4260-TODAY()</f>
        <v/>
      </c>
      <c r="S4260" s="14">
        <f>IF(N4260="Sí","🟢 Pagado",IF(R4260&lt;0,"🔴 Vencido",IF(R4260&lt;=7,"🟡 Por vencer","")))</f>
        <v/>
      </c>
      <c r="T4260" s="88" t="n"/>
      <c r="U4260" s="89" t="n"/>
      <c r="V4260" s="89" t="n"/>
      <c r="W4260" s="89" t="n"/>
      <c r="X4260" s="87" t="n"/>
    </row>
    <row r="4261">
      <c r="A4261" s="13" t="n"/>
      <c r="B4261" s="14" t="n"/>
      <c r="C4261" s="14" t="n"/>
      <c r="D4261" s="14" t="n"/>
      <c r="E4261" s="13" t="n"/>
      <c r="F4261" s="13" t="n"/>
      <c r="G4261" s="14" t="n"/>
      <c r="H4261" s="15" t="n"/>
      <c r="I4261" s="15" t="n"/>
      <c r="J4261" s="40" t="n"/>
      <c r="K4261" s="15" t="n"/>
      <c r="L4261" s="15" t="n"/>
      <c r="M4261" s="15" t="n"/>
      <c r="N4261" s="14" t="n"/>
      <c r="O4261" s="13" t="n"/>
      <c r="P4261" s="14" t="n"/>
      <c r="Q4261" s="15">
        <f>IF(N4261="Sí",0,H4261)</f>
        <v/>
      </c>
      <c r="R4261" s="14">
        <f>F4261-TODAY()</f>
        <v/>
      </c>
      <c r="S4261" s="14">
        <f>IF(N4261="Sí","🟢 Pagado",IF(R4261&lt;0,"🔴 Vencido",IF(R4261&lt;=7,"🟡 Por vencer","")))</f>
        <v/>
      </c>
      <c r="T4261" s="88" t="n"/>
      <c r="U4261" s="89" t="n"/>
      <c r="V4261" s="89" t="n"/>
      <c r="W4261" s="89" t="n"/>
      <c r="X4261" s="87" t="n"/>
    </row>
    <row r="4262">
      <c r="A4262" s="13" t="n"/>
      <c r="B4262" s="14" t="n"/>
      <c r="C4262" s="14" t="n"/>
      <c r="D4262" s="14" t="n"/>
      <c r="E4262" s="13" t="n"/>
      <c r="F4262" s="13" t="n"/>
      <c r="G4262" s="14" t="n"/>
      <c r="H4262" s="15" t="n"/>
      <c r="I4262" s="15" t="n"/>
      <c r="J4262" s="40" t="n"/>
      <c r="K4262" s="15" t="n"/>
      <c r="L4262" s="15" t="n"/>
      <c r="M4262" s="15" t="n"/>
      <c r="N4262" s="14" t="n"/>
      <c r="O4262" s="13" t="n"/>
      <c r="P4262" s="14" t="n"/>
      <c r="Q4262" s="15">
        <f>IF(N4262="Sí",0,H4262)</f>
        <v/>
      </c>
      <c r="R4262" s="14">
        <f>F4262-TODAY()</f>
        <v/>
      </c>
      <c r="S4262" s="14">
        <f>IF(N4262="Sí","🟢 Pagado",IF(R4262&lt;0,"🔴 Vencido",IF(R4262&lt;=7,"🟡 Por vencer","")))</f>
        <v/>
      </c>
      <c r="T4262" s="88" t="n"/>
      <c r="U4262" s="89" t="n"/>
      <c r="V4262" s="89" t="n"/>
      <c r="W4262" s="89" t="n"/>
      <c r="X4262" s="87" t="n"/>
    </row>
    <row r="4263">
      <c r="A4263" s="13" t="n"/>
      <c r="B4263" s="14" t="n"/>
      <c r="C4263" s="14" t="n"/>
      <c r="D4263" s="14" t="n"/>
      <c r="E4263" s="13" t="n"/>
      <c r="F4263" s="13" t="n"/>
      <c r="G4263" s="14" t="n"/>
      <c r="H4263" s="15" t="n"/>
      <c r="I4263" s="15" t="n"/>
      <c r="J4263" s="40" t="n"/>
      <c r="K4263" s="15" t="n"/>
      <c r="L4263" s="15" t="n"/>
      <c r="M4263" s="15" t="n"/>
      <c r="N4263" s="14" t="n"/>
      <c r="O4263" s="13" t="n"/>
      <c r="P4263" s="14" t="n"/>
      <c r="Q4263" s="15">
        <f>IF(N4263="Sí",0,H4263)</f>
        <v/>
      </c>
      <c r="R4263" s="14">
        <f>F4263-TODAY()</f>
        <v/>
      </c>
      <c r="S4263" s="14">
        <f>IF(N4263="Sí","🟢 Pagado",IF(R4263&lt;0,"🔴 Vencido",IF(R4263&lt;=7,"🟡 Por vencer","")))</f>
        <v/>
      </c>
      <c r="T4263" s="88" t="n"/>
      <c r="U4263" s="89" t="n"/>
      <c r="V4263" s="89" t="n"/>
      <c r="W4263" s="89" t="n"/>
      <c r="X4263" s="87" t="n"/>
    </row>
    <row r="4264">
      <c r="A4264" s="13" t="n"/>
      <c r="B4264" s="14" t="n"/>
      <c r="C4264" s="14" t="n"/>
      <c r="D4264" s="14" t="n"/>
      <c r="E4264" s="13" t="n"/>
      <c r="F4264" s="13" t="n"/>
      <c r="G4264" s="14" t="n"/>
      <c r="H4264" s="15" t="n"/>
      <c r="I4264" s="15" t="n"/>
      <c r="J4264" s="40" t="n"/>
      <c r="K4264" s="15" t="n"/>
      <c r="L4264" s="15" t="n"/>
      <c r="M4264" s="15" t="n"/>
      <c r="N4264" s="14" t="n"/>
      <c r="O4264" s="13" t="n"/>
      <c r="P4264" s="14" t="n"/>
      <c r="Q4264" s="15">
        <f>IF(N4264="Sí",0,H4264)</f>
        <v/>
      </c>
      <c r="R4264" s="14">
        <f>F4264-TODAY()</f>
        <v/>
      </c>
      <c r="S4264" s="14">
        <f>IF(N4264="Sí","🟢 Pagado",IF(R4264&lt;0,"🔴 Vencido",IF(R4264&lt;=7,"🟡 Por vencer","")))</f>
        <v/>
      </c>
      <c r="T4264" s="88" t="n"/>
      <c r="U4264" s="89" t="n"/>
      <c r="V4264" s="89" t="n"/>
      <c r="W4264" s="89" t="n"/>
      <c r="X4264" s="87" t="n"/>
    </row>
    <row r="4265">
      <c r="A4265" s="13" t="n"/>
      <c r="B4265" s="14" t="n"/>
      <c r="C4265" s="14" t="n"/>
      <c r="D4265" s="14" t="n"/>
      <c r="E4265" s="13" t="n"/>
      <c r="F4265" s="13" t="n"/>
      <c r="G4265" s="14" t="n"/>
      <c r="H4265" s="15" t="n"/>
      <c r="I4265" s="15" t="n"/>
      <c r="J4265" s="40" t="n"/>
      <c r="K4265" s="15" t="n"/>
      <c r="L4265" s="15" t="n"/>
      <c r="M4265" s="15" t="n"/>
      <c r="N4265" s="14" t="n"/>
      <c r="O4265" s="13" t="n"/>
      <c r="P4265" s="14" t="n"/>
      <c r="Q4265" s="15">
        <f>IF(N4265="Sí",0,H4265)</f>
        <v/>
      </c>
      <c r="R4265" s="14">
        <f>F4265-TODAY()</f>
        <v/>
      </c>
      <c r="S4265" s="14">
        <f>IF(N4265="Sí","🟢 Pagado",IF(R4265&lt;0,"🔴 Vencido",IF(R4265&lt;=7,"🟡 Por vencer","")))</f>
        <v/>
      </c>
      <c r="T4265" s="88" t="n"/>
      <c r="U4265" s="89" t="n"/>
      <c r="V4265" s="89" t="n"/>
      <c r="W4265" s="89" t="n"/>
      <c r="X4265" s="87" t="n"/>
    </row>
    <row r="4266">
      <c r="A4266" s="13" t="n"/>
      <c r="B4266" s="14" t="n"/>
      <c r="C4266" s="14" t="n"/>
      <c r="D4266" s="14" t="n"/>
      <c r="E4266" s="13" t="n"/>
      <c r="F4266" s="13" t="n"/>
      <c r="G4266" s="14" t="n"/>
      <c r="H4266" s="15" t="n"/>
      <c r="I4266" s="15" t="n"/>
      <c r="J4266" s="40" t="n"/>
      <c r="K4266" s="15" t="n"/>
      <c r="L4266" s="15" t="n"/>
      <c r="M4266" s="15" t="n"/>
      <c r="N4266" s="14" t="n"/>
      <c r="O4266" s="13" t="n"/>
      <c r="P4266" s="14" t="n"/>
      <c r="Q4266" s="15">
        <f>IF(N4266="Sí",0,H4266)</f>
        <v/>
      </c>
      <c r="R4266" s="14">
        <f>F4266-TODAY()</f>
        <v/>
      </c>
      <c r="S4266" s="14">
        <f>IF(N4266="Sí","🟢 Pagado",IF(R4266&lt;0,"🔴 Vencido",IF(R4266&lt;=7,"🟡 Por vencer","")))</f>
        <v/>
      </c>
      <c r="T4266" s="88" t="n"/>
      <c r="U4266" s="89" t="n"/>
      <c r="V4266" s="89" t="n"/>
      <c r="W4266" s="89" t="n"/>
      <c r="X4266" s="87" t="n"/>
    </row>
    <row r="4267">
      <c r="A4267" s="13" t="n"/>
      <c r="B4267" s="14" t="n"/>
      <c r="C4267" s="14" t="n"/>
      <c r="D4267" s="14" t="n"/>
      <c r="E4267" s="13" t="n"/>
      <c r="F4267" s="13" t="n"/>
      <c r="G4267" s="14" t="n"/>
      <c r="H4267" s="15" t="n"/>
      <c r="I4267" s="15" t="n"/>
      <c r="J4267" s="40" t="n"/>
      <c r="K4267" s="15" t="n"/>
      <c r="L4267" s="15" t="n"/>
      <c r="M4267" s="15" t="n"/>
      <c r="N4267" s="14" t="n"/>
      <c r="O4267" s="13" t="n"/>
      <c r="P4267" s="14" t="n"/>
      <c r="Q4267" s="15">
        <f>IF(N4267="Sí",0,H4267)</f>
        <v/>
      </c>
      <c r="R4267" s="14">
        <f>F4267-TODAY()</f>
        <v/>
      </c>
      <c r="S4267" s="14">
        <f>IF(N4267="Sí","🟢 Pagado",IF(R4267&lt;0,"🔴 Vencido",IF(R4267&lt;=7,"🟡 Por vencer","")))</f>
        <v/>
      </c>
      <c r="T4267" s="88" t="n"/>
      <c r="U4267" s="89" t="n"/>
      <c r="V4267" s="89" t="n"/>
      <c r="W4267" s="89" t="n"/>
      <c r="X4267" s="87" t="n"/>
    </row>
    <row r="4268">
      <c r="A4268" s="13" t="n"/>
      <c r="B4268" s="14" t="n"/>
      <c r="C4268" s="14" t="n"/>
      <c r="D4268" s="14" t="n"/>
      <c r="E4268" s="13" t="n"/>
      <c r="F4268" s="13" t="n"/>
      <c r="G4268" s="14" t="n"/>
      <c r="H4268" s="15" t="n"/>
      <c r="I4268" s="15" t="n"/>
      <c r="J4268" s="40" t="n"/>
      <c r="K4268" s="15" t="n"/>
      <c r="L4268" s="15" t="n"/>
      <c r="M4268" s="15" t="n"/>
      <c r="N4268" s="14" t="n"/>
      <c r="O4268" s="13" t="n"/>
      <c r="P4268" s="14" t="n"/>
      <c r="Q4268" s="15">
        <f>IF(N4268="Sí",0,H4268)</f>
        <v/>
      </c>
      <c r="R4268" s="14">
        <f>F4268-TODAY()</f>
        <v/>
      </c>
      <c r="S4268" s="14">
        <f>IF(N4268="Sí","🟢 Pagado",IF(R4268&lt;0,"🔴 Vencido",IF(R4268&lt;=7,"🟡 Por vencer","")))</f>
        <v/>
      </c>
      <c r="T4268" s="88" t="n"/>
      <c r="U4268" s="89" t="n"/>
      <c r="V4268" s="89" t="n"/>
      <c r="W4268" s="89" t="n"/>
      <c r="X4268" s="87" t="n"/>
    </row>
    <row r="4269">
      <c r="A4269" s="13" t="n"/>
      <c r="B4269" s="14" t="n"/>
      <c r="C4269" s="14" t="n"/>
      <c r="D4269" s="14" t="n"/>
      <c r="E4269" s="13" t="n"/>
      <c r="F4269" s="13" t="n"/>
      <c r="G4269" s="14" t="n"/>
      <c r="H4269" s="15" t="n"/>
      <c r="I4269" s="15" t="n"/>
      <c r="J4269" s="40" t="n"/>
      <c r="K4269" s="15" t="n"/>
      <c r="L4269" s="15" t="n"/>
      <c r="M4269" s="15" t="n"/>
      <c r="N4269" s="14" t="n"/>
      <c r="O4269" s="13" t="n"/>
      <c r="P4269" s="14" t="n"/>
      <c r="Q4269" s="15">
        <f>IF(N4269="Sí",0,H4269)</f>
        <v/>
      </c>
      <c r="R4269" s="14">
        <f>F4269-TODAY()</f>
        <v/>
      </c>
      <c r="S4269" s="14">
        <f>IF(N4269="Sí","🟢 Pagado",IF(R4269&lt;0,"🔴 Vencido",IF(R4269&lt;=7,"🟡 Por vencer","")))</f>
        <v/>
      </c>
      <c r="T4269" s="88" t="n"/>
      <c r="U4269" s="89" t="n"/>
      <c r="V4269" s="89" t="n"/>
      <c r="W4269" s="89" t="n"/>
      <c r="X4269" s="87" t="n"/>
    </row>
    <row r="4270">
      <c r="A4270" s="13" t="n"/>
      <c r="B4270" s="14" t="n"/>
      <c r="C4270" s="14" t="n"/>
      <c r="D4270" s="14" t="n"/>
      <c r="E4270" s="13" t="n"/>
      <c r="F4270" s="13" t="n"/>
      <c r="G4270" s="14" t="n"/>
      <c r="H4270" s="15" t="n"/>
      <c r="I4270" s="15" t="n"/>
      <c r="J4270" s="40" t="n"/>
      <c r="K4270" s="15" t="n"/>
      <c r="L4270" s="15" t="n"/>
      <c r="M4270" s="15" t="n"/>
      <c r="N4270" s="14" t="n"/>
      <c r="O4270" s="13" t="n"/>
      <c r="P4270" s="14" t="n"/>
      <c r="Q4270" s="15">
        <f>IF(N4270="Sí",0,H4270)</f>
        <v/>
      </c>
      <c r="R4270" s="14">
        <f>F4270-TODAY()</f>
        <v/>
      </c>
      <c r="S4270" s="14">
        <f>IF(N4270="Sí","🟢 Pagado",IF(R4270&lt;0,"🔴 Vencido",IF(R4270&lt;=7,"🟡 Por vencer","")))</f>
        <v/>
      </c>
      <c r="T4270" s="88" t="n"/>
      <c r="U4270" s="89" t="n"/>
      <c r="V4270" s="89" t="n"/>
      <c r="W4270" s="89" t="n"/>
      <c r="X4270" s="87" t="n"/>
    </row>
    <row r="4271">
      <c r="A4271" s="13" t="n"/>
      <c r="B4271" s="14" t="n"/>
      <c r="C4271" s="14" t="n"/>
      <c r="D4271" s="14" t="n"/>
      <c r="E4271" s="13" t="n"/>
      <c r="F4271" s="13" t="n"/>
      <c r="G4271" s="14" t="n"/>
      <c r="H4271" s="15" t="n"/>
      <c r="I4271" s="15" t="n"/>
      <c r="J4271" s="40" t="n"/>
      <c r="K4271" s="15" t="n"/>
      <c r="L4271" s="15" t="n"/>
      <c r="M4271" s="15" t="n"/>
      <c r="N4271" s="14" t="n"/>
      <c r="O4271" s="13" t="n"/>
      <c r="P4271" s="14" t="n"/>
      <c r="Q4271" s="15">
        <f>IF(N4271="Sí",0,H4271)</f>
        <v/>
      </c>
      <c r="R4271" s="14">
        <f>F4271-TODAY()</f>
        <v/>
      </c>
      <c r="S4271" s="14">
        <f>IF(N4271="Sí","🟢 Pagado",IF(R4271&lt;0,"🔴 Vencido",IF(R4271&lt;=7,"🟡 Por vencer","")))</f>
        <v/>
      </c>
      <c r="T4271" s="88" t="n"/>
      <c r="U4271" s="89" t="n"/>
      <c r="V4271" s="89" t="n"/>
      <c r="W4271" s="89" t="n"/>
      <c r="X4271" s="87" t="n"/>
    </row>
    <row r="4272">
      <c r="A4272" s="13" t="n"/>
      <c r="B4272" s="14" t="n"/>
      <c r="C4272" s="14" t="n"/>
      <c r="D4272" s="14" t="n"/>
      <c r="E4272" s="13" t="n"/>
      <c r="F4272" s="13" t="n"/>
      <c r="G4272" s="14" t="n"/>
      <c r="H4272" s="15" t="n"/>
      <c r="I4272" s="15" t="n"/>
      <c r="J4272" s="40" t="n"/>
      <c r="K4272" s="15" t="n"/>
      <c r="L4272" s="15" t="n"/>
      <c r="M4272" s="15" t="n"/>
      <c r="N4272" s="14" t="n"/>
      <c r="O4272" s="13" t="n"/>
      <c r="P4272" s="14" t="n"/>
      <c r="Q4272" s="15">
        <f>IF(N4272="Sí",0,H4272)</f>
        <v/>
      </c>
      <c r="R4272" s="14">
        <f>F4272-TODAY()</f>
        <v/>
      </c>
      <c r="S4272" s="14">
        <f>IF(N4272="Sí","🟢 Pagado",IF(R4272&lt;0,"🔴 Vencido",IF(R4272&lt;=7,"🟡 Por vencer","")))</f>
        <v/>
      </c>
      <c r="T4272" s="88" t="n"/>
      <c r="U4272" s="89" t="n"/>
      <c r="V4272" s="89" t="n"/>
      <c r="W4272" s="89" t="n"/>
      <c r="X4272" s="87" t="n"/>
    </row>
    <row r="4273">
      <c r="A4273" s="13" t="n"/>
      <c r="B4273" s="14" t="n"/>
      <c r="C4273" s="14" t="n"/>
      <c r="D4273" s="14" t="n"/>
      <c r="E4273" s="13" t="n"/>
      <c r="F4273" s="13" t="n"/>
      <c r="G4273" s="14" t="n"/>
      <c r="H4273" s="15" t="n"/>
      <c r="I4273" s="15" t="n"/>
      <c r="J4273" s="40" t="n"/>
      <c r="K4273" s="15" t="n"/>
      <c r="L4273" s="15" t="n"/>
      <c r="M4273" s="15" t="n"/>
      <c r="N4273" s="14" t="n"/>
      <c r="O4273" s="13" t="n"/>
      <c r="P4273" s="14" t="n"/>
      <c r="Q4273" s="15">
        <f>IF(N4273="Sí",0,H4273)</f>
        <v/>
      </c>
      <c r="R4273" s="14">
        <f>F4273-TODAY()</f>
        <v/>
      </c>
      <c r="S4273" s="14">
        <f>IF(N4273="Sí","🟢 Pagado",IF(R4273&lt;0,"🔴 Vencido",IF(R4273&lt;=7,"🟡 Por vencer","")))</f>
        <v/>
      </c>
      <c r="T4273" s="88" t="n"/>
      <c r="U4273" s="89" t="n"/>
      <c r="V4273" s="89" t="n"/>
      <c r="W4273" s="89" t="n"/>
      <c r="X4273" s="87" t="n"/>
    </row>
    <row r="4274">
      <c r="A4274" s="13" t="n"/>
      <c r="B4274" s="14" t="n"/>
      <c r="C4274" s="14" t="n"/>
      <c r="D4274" s="14" t="n"/>
      <c r="E4274" s="13" t="n"/>
      <c r="F4274" s="13" t="n"/>
      <c r="G4274" s="14" t="n"/>
      <c r="H4274" s="15" t="n"/>
      <c r="I4274" s="15" t="n"/>
      <c r="J4274" s="40" t="n"/>
      <c r="K4274" s="15" t="n"/>
      <c r="L4274" s="15" t="n"/>
      <c r="M4274" s="15" t="n"/>
      <c r="N4274" s="14" t="n"/>
      <c r="O4274" s="13" t="n"/>
      <c r="P4274" s="14" t="n"/>
      <c r="Q4274" s="15">
        <f>IF(N4274="Sí",0,H4274)</f>
        <v/>
      </c>
      <c r="R4274" s="14">
        <f>F4274-TODAY()</f>
        <v/>
      </c>
      <c r="S4274" s="14">
        <f>IF(N4274="Sí","🟢 Pagado",IF(R4274&lt;0,"🔴 Vencido",IF(R4274&lt;=7,"🟡 Por vencer","")))</f>
        <v/>
      </c>
      <c r="T4274" s="88" t="n"/>
      <c r="U4274" s="89" t="n"/>
      <c r="V4274" s="89" t="n"/>
      <c r="W4274" s="89" t="n"/>
      <c r="X4274" s="87" t="n"/>
    </row>
    <row r="4275">
      <c r="A4275" s="13" t="n"/>
      <c r="B4275" s="14" t="n"/>
      <c r="C4275" s="14" t="n"/>
      <c r="D4275" s="14" t="n"/>
      <c r="E4275" s="13" t="n"/>
      <c r="F4275" s="13" t="n"/>
      <c r="G4275" s="14" t="n"/>
      <c r="H4275" s="15" t="n"/>
      <c r="I4275" s="15" t="n"/>
      <c r="J4275" s="40" t="n"/>
      <c r="K4275" s="15" t="n"/>
      <c r="L4275" s="15" t="n"/>
      <c r="M4275" s="15" t="n"/>
      <c r="N4275" s="14" t="n"/>
      <c r="O4275" s="13" t="n"/>
      <c r="P4275" s="14" t="n"/>
      <c r="Q4275" s="15">
        <f>IF(N4275="Sí",0,H4275)</f>
        <v/>
      </c>
      <c r="R4275" s="14">
        <f>F4275-TODAY()</f>
        <v/>
      </c>
      <c r="S4275" s="14">
        <f>IF(N4275="Sí","🟢 Pagado",IF(R4275&lt;0,"🔴 Vencido",IF(R4275&lt;=7,"🟡 Por vencer","")))</f>
        <v/>
      </c>
      <c r="T4275" s="88" t="n"/>
      <c r="U4275" s="89" t="n"/>
      <c r="V4275" s="89" t="n"/>
      <c r="W4275" s="89" t="n"/>
      <c r="X4275" s="87" t="n"/>
    </row>
    <row r="4276">
      <c r="A4276" s="13" t="n"/>
      <c r="B4276" s="14" t="n"/>
      <c r="C4276" s="14" t="n"/>
      <c r="D4276" s="14" t="n"/>
      <c r="E4276" s="13" t="n"/>
      <c r="F4276" s="13" t="n"/>
      <c r="G4276" s="14" t="n"/>
      <c r="H4276" s="15" t="n"/>
      <c r="I4276" s="15" t="n"/>
      <c r="J4276" s="40" t="n"/>
      <c r="K4276" s="15" t="n"/>
      <c r="L4276" s="15" t="n"/>
      <c r="M4276" s="15" t="n"/>
      <c r="N4276" s="14" t="n"/>
      <c r="O4276" s="13" t="n"/>
      <c r="P4276" s="14" t="n"/>
      <c r="Q4276" s="15">
        <f>IF(N4276="Sí",0,H4276)</f>
        <v/>
      </c>
      <c r="R4276" s="14">
        <f>F4276-TODAY()</f>
        <v/>
      </c>
      <c r="S4276" s="14">
        <f>IF(N4276="Sí","🟢 Pagado",IF(R4276&lt;0,"🔴 Vencido",IF(R4276&lt;=7,"🟡 Por vencer","")))</f>
        <v/>
      </c>
      <c r="T4276" s="88" t="n"/>
      <c r="U4276" s="89" t="n"/>
      <c r="V4276" s="89" t="n"/>
      <c r="W4276" s="89" t="n"/>
      <c r="X4276" s="87" t="n"/>
    </row>
    <row r="4277">
      <c r="A4277" s="13" t="n"/>
      <c r="B4277" s="14" t="n"/>
      <c r="C4277" s="14" t="n"/>
      <c r="D4277" s="14" t="n"/>
      <c r="E4277" s="13" t="n"/>
      <c r="F4277" s="13" t="n"/>
      <c r="G4277" s="14" t="n"/>
      <c r="H4277" s="15" t="n"/>
      <c r="I4277" s="15" t="n"/>
      <c r="J4277" s="40" t="n"/>
      <c r="K4277" s="15" t="n"/>
      <c r="L4277" s="15" t="n"/>
      <c r="M4277" s="15" t="n"/>
      <c r="N4277" s="14" t="n"/>
      <c r="O4277" s="13" t="n"/>
      <c r="P4277" s="14" t="n"/>
      <c r="Q4277" s="15">
        <f>IF(N4277="Sí",0,H4277)</f>
        <v/>
      </c>
      <c r="R4277" s="14">
        <f>F4277-TODAY()</f>
        <v/>
      </c>
      <c r="S4277" s="14">
        <f>IF(N4277="Sí","🟢 Pagado",IF(R4277&lt;0,"🔴 Vencido",IF(R4277&lt;=7,"🟡 Por vencer","")))</f>
        <v/>
      </c>
      <c r="T4277" s="88" t="n"/>
      <c r="U4277" s="89" t="n"/>
      <c r="V4277" s="89" t="n"/>
      <c r="W4277" s="89" t="n"/>
      <c r="X4277" s="87" t="n"/>
    </row>
    <row r="4278">
      <c r="A4278" s="13" t="n"/>
      <c r="B4278" s="14" t="n"/>
      <c r="C4278" s="14" t="n"/>
      <c r="D4278" s="14" t="n"/>
      <c r="E4278" s="13" t="n"/>
      <c r="F4278" s="13" t="n"/>
      <c r="G4278" s="14" t="n"/>
      <c r="H4278" s="15" t="n"/>
      <c r="I4278" s="15" t="n"/>
      <c r="J4278" s="40" t="n"/>
      <c r="K4278" s="15" t="n"/>
      <c r="L4278" s="15" t="n"/>
      <c r="M4278" s="15" t="n"/>
      <c r="N4278" s="14" t="n"/>
      <c r="O4278" s="13" t="n"/>
      <c r="P4278" s="14" t="n"/>
      <c r="Q4278" s="15">
        <f>IF(N4278="Sí",0,H4278)</f>
        <v/>
      </c>
      <c r="R4278" s="14">
        <f>F4278-TODAY()</f>
        <v/>
      </c>
      <c r="S4278" s="14">
        <f>IF(N4278="Sí","🟢 Pagado",IF(R4278&lt;0,"🔴 Vencido",IF(R4278&lt;=7,"🟡 Por vencer","")))</f>
        <v/>
      </c>
      <c r="T4278" s="88" t="n"/>
      <c r="U4278" s="89" t="n"/>
      <c r="V4278" s="89" t="n"/>
      <c r="W4278" s="89" t="n"/>
      <c r="X4278" s="87" t="n"/>
    </row>
    <row r="4279">
      <c r="A4279" s="13" t="n"/>
      <c r="B4279" s="14" t="n"/>
      <c r="C4279" s="14" t="n"/>
      <c r="D4279" s="14" t="n"/>
      <c r="E4279" s="13" t="n"/>
      <c r="F4279" s="13" t="n"/>
      <c r="G4279" s="14" t="n"/>
      <c r="H4279" s="15" t="n"/>
      <c r="I4279" s="15" t="n"/>
      <c r="J4279" s="40" t="n"/>
      <c r="K4279" s="15" t="n"/>
      <c r="L4279" s="15" t="n"/>
      <c r="M4279" s="15" t="n"/>
      <c r="N4279" s="14" t="n"/>
      <c r="O4279" s="13" t="n"/>
      <c r="P4279" s="14" t="n"/>
      <c r="Q4279" s="15">
        <f>IF(N4279="Sí",0,H4279)</f>
        <v/>
      </c>
      <c r="R4279" s="14">
        <f>F4279-TODAY()</f>
        <v/>
      </c>
      <c r="S4279" s="14">
        <f>IF(N4279="Sí","🟢 Pagado",IF(R4279&lt;0,"🔴 Vencido",IF(R4279&lt;=7,"🟡 Por vencer","")))</f>
        <v/>
      </c>
      <c r="T4279" s="88" t="n"/>
      <c r="U4279" s="89" t="n"/>
      <c r="V4279" s="89" t="n"/>
      <c r="W4279" s="89" t="n"/>
      <c r="X4279" s="87" t="n"/>
    </row>
    <row r="4280">
      <c r="A4280" s="13" t="n"/>
      <c r="B4280" s="14" t="n"/>
      <c r="C4280" s="14" t="n"/>
      <c r="D4280" s="14" t="n"/>
      <c r="E4280" s="13" t="n"/>
      <c r="F4280" s="13" t="n"/>
      <c r="G4280" s="14" t="n"/>
      <c r="H4280" s="15" t="n"/>
      <c r="I4280" s="15" t="n"/>
      <c r="J4280" s="40" t="n"/>
      <c r="K4280" s="15" t="n"/>
      <c r="L4280" s="15" t="n"/>
      <c r="M4280" s="15" t="n"/>
      <c r="N4280" s="14" t="n"/>
      <c r="O4280" s="13" t="n"/>
      <c r="P4280" s="14" t="n"/>
      <c r="Q4280" s="15">
        <f>IF(N4280="Sí",0,H4280)</f>
        <v/>
      </c>
      <c r="R4280" s="14">
        <f>F4280-TODAY()</f>
        <v/>
      </c>
      <c r="S4280" s="14">
        <f>IF(N4280="Sí","🟢 Pagado",IF(R4280&lt;0,"🔴 Vencido",IF(R4280&lt;=7,"🟡 Por vencer","")))</f>
        <v/>
      </c>
      <c r="T4280" s="88" t="n"/>
      <c r="U4280" s="89" t="n"/>
      <c r="V4280" s="89" t="n"/>
      <c r="W4280" s="89" t="n"/>
      <c r="X4280" s="87" t="n"/>
    </row>
    <row r="4281">
      <c r="A4281" s="13" t="n"/>
      <c r="B4281" s="14" t="n"/>
      <c r="C4281" s="14" t="n"/>
      <c r="D4281" s="14" t="n"/>
      <c r="E4281" s="13" t="n"/>
      <c r="F4281" s="13" t="n"/>
      <c r="G4281" s="14" t="n"/>
      <c r="H4281" s="15" t="n"/>
      <c r="I4281" s="15" t="n"/>
      <c r="J4281" s="40" t="n"/>
      <c r="K4281" s="15" t="n"/>
      <c r="L4281" s="15" t="n"/>
      <c r="M4281" s="15" t="n"/>
      <c r="N4281" s="14" t="n"/>
      <c r="O4281" s="13" t="n"/>
      <c r="P4281" s="14" t="n"/>
      <c r="Q4281" s="15">
        <f>IF(N4281="Sí",0,H4281)</f>
        <v/>
      </c>
      <c r="R4281" s="14">
        <f>F4281-TODAY()</f>
        <v/>
      </c>
      <c r="S4281" s="14">
        <f>IF(N4281="Sí","🟢 Pagado",IF(R4281&lt;0,"🔴 Vencido",IF(R4281&lt;=7,"🟡 Por vencer","")))</f>
        <v/>
      </c>
      <c r="T4281" s="88" t="n"/>
      <c r="U4281" s="89" t="n"/>
      <c r="V4281" s="89" t="n"/>
      <c r="W4281" s="89" t="n"/>
      <c r="X4281" s="87" t="n"/>
    </row>
    <row r="4282">
      <c r="A4282" s="13" t="n"/>
      <c r="B4282" s="14" t="n"/>
      <c r="C4282" s="14" t="n"/>
      <c r="D4282" s="14" t="n"/>
      <c r="E4282" s="13" t="n"/>
      <c r="F4282" s="13" t="n"/>
      <c r="G4282" s="14" t="n"/>
      <c r="H4282" s="15" t="n"/>
      <c r="I4282" s="15" t="n"/>
      <c r="J4282" s="40" t="n"/>
      <c r="K4282" s="15" t="n"/>
      <c r="L4282" s="15" t="n"/>
      <c r="M4282" s="15" t="n"/>
      <c r="N4282" s="14" t="n"/>
      <c r="O4282" s="13" t="n"/>
      <c r="P4282" s="14" t="n"/>
      <c r="Q4282" s="15">
        <f>IF(N4282="Sí",0,H4282)</f>
        <v/>
      </c>
      <c r="R4282" s="14">
        <f>F4282-TODAY()</f>
        <v/>
      </c>
      <c r="S4282" s="14">
        <f>IF(N4282="Sí","🟢 Pagado",IF(R4282&lt;0,"🔴 Vencido",IF(R4282&lt;=7,"🟡 Por vencer","")))</f>
        <v/>
      </c>
      <c r="T4282" s="88" t="n"/>
      <c r="U4282" s="89" t="n"/>
      <c r="V4282" s="89" t="n"/>
      <c r="W4282" s="89" t="n"/>
      <c r="X4282" s="87" t="n"/>
    </row>
    <row r="4283">
      <c r="A4283" s="13" t="n"/>
      <c r="B4283" s="14" t="n"/>
      <c r="C4283" s="14" t="n"/>
      <c r="D4283" s="14" t="n"/>
      <c r="E4283" s="13" t="n"/>
      <c r="F4283" s="13" t="n"/>
      <c r="G4283" s="14" t="n"/>
      <c r="H4283" s="15" t="n"/>
      <c r="I4283" s="15" t="n"/>
      <c r="J4283" s="40" t="n"/>
      <c r="K4283" s="15" t="n"/>
      <c r="L4283" s="15" t="n"/>
      <c r="M4283" s="15" t="n"/>
      <c r="N4283" s="14" t="n"/>
      <c r="O4283" s="13" t="n"/>
      <c r="P4283" s="14" t="n"/>
      <c r="Q4283" s="15">
        <f>IF(N4283="Sí",0,H4283)</f>
        <v/>
      </c>
      <c r="R4283" s="14">
        <f>F4283-TODAY()</f>
        <v/>
      </c>
      <c r="S4283" s="14">
        <f>IF(N4283="Sí","🟢 Pagado",IF(R4283&lt;0,"🔴 Vencido",IF(R4283&lt;=7,"🟡 Por vencer","")))</f>
        <v/>
      </c>
      <c r="T4283" s="88" t="n"/>
      <c r="U4283" s="89" t="n"/>
      <c r="V4283" s="89" t="n"/>
      <c r="W4283" s="89" t="n"/>
      <c r="X4283" s="87" t="n"/>
    </row>
    <row r="4284">
      <c r="A4284" s="13" t="n"/>
      <c r="B4284" s="14" t="n"/>
      <c r="C4284" s="14" t="n"/>
      <c r="D4284" s="14" t="n"/>
      <c r="E4284" s="13" t="n"/>
      <c r="F4284" s="13" t="n"/>
      <c r="G4284" s="14" t="n"/>
      <c r="H4284" s="15" t="n"/>
      <c r="I4284" s="15" t="n"/>
      <c r="J4284" s="40" t="n"/>
      <c r="K4284" s="15" t="n"/>
      <c r="L4284" s="15" t="n"/>
      <c r="M4284" s="15" t="n"/>
      <c r="N4284" s="14" t="n"/>
      <c r="O4284" s="13" t="n"/>
      <c r="P4284" s="14" t="n"/>
      <c r="Q4284" s="15">
        <f>IF(N4284="Sí",0,H4284)</f>
        <v/>
      </c>
      <c r="R4284" s="14">
        <f>F4284-TODAY()</f>
        <v/>
      </c>
      <c r="S4284" s="14">
        <f>IF(N4284="Sí","🟢 Pagado",IF(R4284&lt;0,"🔴 Vencido",IF(R4284&lt;=7,"🟡 Por vencer","")))</f>
        <v/>
      </c>
      <c r="T4284" s="88" t="n"/>
      <c r="U4284" s="89" t="n"/>
      <c r="V4284" s="89" t="n"/>
      <c r="W4284" s="89" t="n"/>
      <c r="X4284" s="87" t="n"/>
    </row>
    <row r="4285">
      <c r="A4285" s="13" t="n"/>
      <c r="B4285" s="14" t="n"/>
      <c r="C4285" s="14" t="n"/>
      <c r="D4285" s="14" t="n"/>
      <c r="E4285" s="13" t="n"/>
      <c r="F4285" s="13" t="n"/>
      <c r="G4285" s="14" t="n"/>
      <c r="H4285" s="15" t="n"/>
      <c r="I4285" s="15" t="n"/>
      <c r="J4285" s="40" t="n"/>
      <c r="K4285" s="15" t="n"/>
      <c r="L4285" s="15" t="n"/>
      <c r="M4285" s="15" t="n"/>
      <c r="N4285" s="14" t="n"/>
      <c r="O4285" s="13" t="n"/>
      <c r="P4285" s="14" t="n"/>
      <c r="Q4285" s="15">
        <f>IF(N4285="Sí",0,H4285)</f>
        <v/>
      </c>
      <c r="R4285" s="14">
        <f>F4285-TODAY()</f>
        <v/>
      </c>
      <c r="S4285" s="14">
        <f>IF(N4285="Sí","🟢 Pagado",IF(R4285&lt;0,"🔴 Vencido",IF(R4285&lt;=7,"🟡 Por vencer","")))</f>
        <v/>
      </c>
      <c r="T4285" s="88" t="n"/>
      <c r="U4285" s="89" t="n"/>
      <c r="V4285" s="89" t="n"/>
      <c r="W4285" s="89" t="n"/>
      <c r="X4285" s="87" t="n"/>
    </row>
    <row r="4286">
      <c r="A4286" s="13" t="n"/>
      <c r="B4286" s="14" t="n"/>
      <c r="C4286" s="14" t="n"/>
      <c r="D4286" s="14" t="n"/>
      <c r="E4286" s="13" t="n"/>
      <c r="F4286" s="13" t="n"/>
      <c r="G4286" s="14" t="n"/>
      <c r="H4286" s="15" t="n"/>
      <c r="I4286" s="15" t="n"/>
      <c r="J4286" s="40" t="n"/>
      <c r="K4286" s="15" t="n"/>
      <c r="L4286" s="15" t="n"/>
      <c r="M4286" s="15" t="n"/>
      <c r="N4286" s="14" t="n"/>
      <c r="O4286" s="13" t="n"/>
      <c r="P4286" s="14" t="n"/>
      <c r="Q4286" s="15">
        <f>IF(N4286="Sí",0,H4286)</f>
        <v/>
      </c>
      <c r="R4286" s="14">
        <f>F4286-TODAY()</f>
        <v/>
      </c>
      <c r="S4286" s="14">
        <f>IF(N4286="Sí","🟢 Pagado",IF(R4286&lt;0,"🔴 Vencido",IF(R4286&lt;=7,"🟡 Por vencer","")))</f>
        <v/>
      </c>
      <c r="T4286" s="88" t="n"/>
      <c r="U4286" s="89" t="n"/>
      <c r="V4286" s="89" t="n"/>
      <c r="W4286" s="89" t="n"/>
      <c r="X4286" s="87" t="n"/>
    </row>
    <row r="4287">
      <c r="A4287" s="13" t="n"/>
      <c r="B4287" s="14" t="n"/>
      <c r="C4287" s="14" t="n"/>
      <c r="D4287" s="14" t="n"/>
      <c r="E4287" s="13" t="n"/>
      <c r="F4287" s="13" t="n"/>
      <c r="G4287" s="14" t="n"/>
      <c r="H4287" s="15" t="n"/>
      <c r="I4287" s="15" t="n"/>
      <c r="J4287" s="40" t="n"/>
      <c r="K4287" s="15" t="n"/>
      <c r="L4287" s="15" t="n"/>
      <c r="M4287" s="15" t="n"/>
      <c r="N4287" s="14" t="n"/>
      <c r="O4287" s="13" t="n"/>
      <c r="P4287" s="14" t="n"/>
      <c r="Q4287" s="15">
        <f>IF(N4287="Sí",0,H4287)</f>
        <v/>
      </c>
      <c r="R4287" s="14">
        <f>F4287-TODAY()</f>
        <v/>
      </c>
      <c r="S4287" s="14">
        <f>IF(N4287="Sí","🟢 Pagado",IF(R4287&lt;0,"🔴 Vencido",IF(R4287&lt;=7,"🟡 Por vencer","")))</f>
        <v/>
      </c>
      <c r="T4287" s="88" t="n"/>
      <c r="U4287" s="89" t="n"/>
      <c r="V4287" s="89" t="n"/>
      <c r="W4287" s="89" t="n"/>
      <c r="X4287" s="87" t="n"/>
    </row>
    <row r="4288">
      <c r="A4288" s="13" t="n"/>
      <c r="B4288" s="14" t="n"/>
      <c r="C4288" s="14" t="n"/>
      <c r="D4288" s="14" t="n"/>
      <c r="E4288" s="13" t="n"/>
      <c r="F4288" s="13" t="n"/>
      <c r="G4288" s="14" t="n"/>
      <c r="H4288" s="15" t="n"/>
      <c r="I4288" s="15" t="n"/>
      <c r="J4288" s="40" t="n"/>
      <c r="K4288" s="15" t="n"/>
      <c r="L4288" s="15" t="n"/>
      <c r="M4288" s="15" t="n"/>
      <c r="N4288" s="14" t="n"/>
      <c r="O4288" s="13" t="n"/>
      <c r="P4288" s="14" t="n"/>
      <c r="Q4288" s="15">
        <f>IF(N4288="Sí",0,H4288)</f>
        <v/>
      </c>
      <c r="R4288" s="14">
        <f>F4288-TODAY()</f>
        <v/>
      </c>
      <c r="S4288" s="14">
        <f>IF(N4288="Sí","🟢 Pagado",IF(R4288&lt;0,"🔴 Vencido",IF(R4288&lt;=7,"🟡 Por vencer","")))</f>
        <v/>
      </c>
      <c r="T4288" s="88" t="n"/>
      <c r="U4288" s="89" t="n"/>
      <c r="V4288" s="89" t="n"/>
      <c r="W4288" s="89" t="n"/>
      <c r="X4288" s="87" t="n"/>
    </row>
    <row r="4289">
      <c r="A4289" s="13" t="n"/>
      <c r="B4289" s="14" t="n"/>
      <c r="C4289" s="14" t="n"/>
      <c r="D4289" s="14" t="n"/>
      <c r="E4289" s="13" t="n"/>
      <c r="F4289" s="13" t="n"/>
      <c r="G4289" s="14" t="n"/>
      <c r="H4289" s="15" t="n"/>
      <c r="I4289" s="15" t="n"/>
      <c r="J4289" s="40" t="n"/>
      <c r="K4289" s="15" t="n"/>
      <c r="L4289" s="15" t="n"/>
      <c r="M4289" s="15" t="n"/>
      <c r="N4289" s="14" t="n"/>
      <c r="O4289" s="13" t="n"/>
      <c r="P4289" s="14" t="n"/>
      <c r="Q4289" s="15">
        <f>IF(N4289="Sí",0,H4289)</f>
        <v/>
      </c>
      <c r="R4289" s="14">
        <f>F4289-TODAY()</f>
        <v/>
      </c>
      <c r="S4289" s="14">
        <f>IF(N4289="Sí","🟢 Pagado",IF(R4289&lt;0,"🔴 Vencido",IF(R4289&lt;=7,"🟡 Por vencer","")))</f>
        <v/>
      </c>
      <c r="T4289" s="88" t="n"/>
      <c r="U4289" s="89" t="n"/>
      <c r="V4289" s="89" t="n"/>
      <c r="W4289" s="89" t="n"/>
      <c r="X4289" s="87" t="n"/>
    </row>
    <row r="4290">
      <c r="A4290" s="13" t="n"/>
      <c r="B4290" s="14" t="n"/>
      <c r="C4290" s="14" t="n"/>
      <c r="D4290" s="14" t="n"/>
      <c r="E4290" s="13" t="n"/>
      <c r="F4290" s="13" t="n"/>
      <c r="G4290" s="14" t="n"/>
      <c r="H4290" s="15" t="n"/>
      <c r="I4290" s="15" t="n"/>
      <c r="J4290" s="40" t="n"/>
      <c r="K4290" s="15" t="n"/>
      <c r="L4290" s="15" t="n"/>
      <c r="M4290" s="15" t="n"/>
      <c r="N4290" s="14" t="n"/>
      <c r="O4290" s="13" t="n"/>
      <c r="P4290" s="14" t="n"/>
      <c r="Q4290" s="15">
        <f>IF(N4290="Sí",0,H4290)</f>
        <v/>
      </c>
      <c r="R4290" s="14">
        <f>F4290-TODAY()</f>
        <v/>
      </c>
      <c r="S4290" s="14">
        <f>IF(N4290="Sí","🟢 Pagado",IF(R4290&lt;0,"🔴 Vencido",IF(R4290&lt;=7,"🟡 Por vencer","")))</f>
        <v/>
      </c>
      <c r="T4290" s="88" t="n"/>
      <c r="U4290" s="89" t="n"/>
      <c r="V4290" s="89" t="n"/>
      <c r="W4290" s="89" t="n"/>
      <c r="X4290" s="87" t="n"/>
    </row>
    <row r="4291">
      <c r="A4291" s="13" t="n"/>
      <c r="B4291" s="14" t="n"/>
      <c r="C4291" s="14" t="n"/>
      <c r="D4291" s="14" t="n"/>
      <c r="E4291" s="13" t="n"/>
      <c r="F4291" s="13" t="n"/>
      <c r="G4291" s="14" t="n"/>
      <c r="H4291" s="15" t="n"/>
      <c r="I4291" s="15" t="n"/>
      <c r="J4291" s="40" t="n"/>
      <c r="K4291" s="15" t="n"/>
      <c r="L4291" s="15" t="n"/>
      <c r="M4291" s="15" t="n"/>
      <c r="N4291" s="14" t="n"/>
      <c r="O4291" s="13" t="n"/>
      <c r="P4291" s="14" t="n"/>
      <c r="Q4291" s="15">
        <f>IF(N4291="Sí",0,H4291)</f>
        <v/>
      </c>
      <c r="R4291" s="14">
        <f>F4291-TODAY()</f>
        <v/>
      </c>
      <c r="S4291" s="14">
        <f>IF(N4291="Sí","🟢 Pagado",IF(R4291&lt;0,"🔴 Vencido",IF(R4291&lt;=7,"🟡 Por vencer","")))</f>
        <v/>
      </c>
      <c r="T4291" s="88" t="n"/>
      <c r="U4291" s="89" t="n"/>
      <c r="V4291" s="89" t="n"/>
      <c r="W4291" s="89" t="n"/>
      <c r="X4291" s="87" t="n"/>
    </row>
    <row r="4292">
      <c r="A4292" s="13" t="n"/>
      <c r="B4292" s="14" t="n"/>
      <c r="C4292" s="14" t="n"/>
      <c r="D4292" s="14" t="n"/>
      <c r="E4292" s="13" t="n"/>
      <c r="F4292" s="13" t="n"/>
      <c r="G4292" s="14" t="n"/>
      <c r="H4292" s="15" t="n"/>
      <c r="I4292" s="15" t="n"/>
      <c r="J4292" s="40" t="n"/>
      <c r="K4292" s="15" t="n"/>
      <c r="L4292" s="15" t="n"/>
      <c r="M4292" s="15" t="n"/>
      <c r="N4292" s="14" t="n"/>
      <c r="O4292" s="13" t="n"/>
      <c r="P4292" s="14" t="n"/>
      <c r="Q4292" s="15">
        <f>IF(N4292="Sí",0,H4292)</f>
        <v/>
      </c>
      <c r="R4292" s="14">
        <f>F4292-TODAY()</f>
        <v/>
      </c>
      <c r="S4292" s="14">
        <f>IF(N4292="Sí","🟢 Pagado",IF(R4292&lt;0,"🔴 Vencido",IF(R4292&lt;=7,"🟡 Por vencer","")))</f>
        <v/>
      </c>
      <c r="T4292" s="88" t="n"/>
      <c r="U4292" s="89" t="n"/>
      <c r="V4292" s="89" t="n"/>
      <c r="W4292" s="89" t="n"/>
      <c r="X4292" s="87" t="n"/>
    </row>
    <row r="4293">
      <c r="A4293" s="13" t="n"/>
      <c r="B4293" s="14" t="n"/>
      <c r="C4293" s="14" t="n"/>
      <c r="D4293" s="14" t="n"/>
      <c r="E4293" s="13" t="n"/>
      <c r="F4293" s="13" t="n"/>
      <c r="G4293" s="14" t="n"/>
      <c r="H4293" s="15" t="n"/>
      <c r="I4293" s="15" t="n"/>
      <c r="J4293" s="40" t="n"/>
      <c r="K4293" s="15" t="n"/>
      <c r="L4293" s="15" t="n"/>
      <c r="M4293" s="15" t="n"/>
      <c r="N4293" s="14" t="n"/>
      <c r="O4293" s="13" t="n"/>
      <c r="P4293" s="14" t="n"/>
      <c r="Q4293" s="15">
        <f>IF(N4293="Sí",0,H4293)</f>
        <v/>
      </c>
      <c r="R4293" s="14">
        <f>F4293-TODAY()</f>
        <v/>
      </c>
      <c r="S4293" s="14">
        <f>IF(N4293="Sí","🟢 Pagado",IF(R4293&lt;0,"🔴 Vencido",IF(R4293&lt;=7,"🟡 Por vencer","")))</f>
        <v/>
      </c>
      <c r="T4293" s="88" t="n"/>
      <c r="U4293" s="89" t="n"/>
      <c r="V4293" s="89" t="n"/>
      <c r="W4293" s="89" t="n"/>
      <c r="X4293" s="87" t="n"/>
    </row>
    <row r="4294">
      <c r="A4294" s="13" t="n"/>
      <c r="B4294" s="14" t="n"/>
      <c r="C4294" s="14" t="n"/>
      <c r="D4294" s="14" t="n"/>
      <c r="E4294" s="13" t="n"/>
      <c r="F4294" s="13" t="n"/>
      <c r="G4294" s="14" t="n"/>
      <c r="H4294" s="15" t="n"/>
      <c r="I4294" s="15" t="n"/>
      <c r="J4294" s="40" t="n"/>
      <c r="K4294" s="15" t="n"/>
      <c r="L4294" s="15" t="n"/>
      <c r="M4294" s="15" t="n"/>
      <c r="N4294" s="14" t="n"/>
      <c r="O4294" s="13" t="n"/>
      <c r="P4294" s="14" t="n"/>
      <c r="Q4294" s="15">
        <f>IF(N4294="Sí",0,H4294)</f>
        <v/>
      </c>
      <c r="R4294" s="14">
        <f>F4294-TODAY()</f>
        <v/>
      </c>
      <c r="S4294" s="14">
        <f>IF(N4294="Sí","🟢 Pagado",IF(R4294&lt;0,"🔴 Vencido",IF(R4294&lt;=7,"🟡 Por vencer","")))</f>
        <v/>
      </c>
      <c r="T4294" s="88" t="n"/>
      <c r="U4294" s="89" t="n"/>
      <c r="V4294" s="89" t="n"/>
      <c r="W4294" s="89" t="n"/>
      <c r="X4294" s="87" t="n"/>
    </row>
    <row r="4295">
      <c r="A4295" s="13" t="n"/>
      <c r="B4295" s="14" t="n"/>
      <c r="C4295" s="14" t="n"/>
      <c r="D4295" s="14" t="n"/>
      <c r="E4295" s="13" t="n"/>
      <c r="F4295" s="13" t="n"/>
      <c r="G4295" s="14" t="n"/>
      <c r="H4295" s="15" t="n"/>
      <c r="I4295" s="15" t="n"/>
      <c r="J4295" s="40" t="n"/>
      <c r="K4295" s="15" t="n"/>
      <c r="L4295" s="15" t="n"/>
      <c r="M4295" s="15" t="n"/>
      <c r="N4295" s="14" t="n"/>
      <c r="O4295" s="13" t="n"/>
      <c r="P4295" s="14" t="n"/>
      <c r="Q4295" s="15">
        <f>IF(N4295="Sí",0,H4295)</f>
        <v/>
      </c>
      <c r="R4295" s="14">
        <f>F4295-TODAY()</f>
        <v/>
      </c>
      <c r="S4295" s="14">
        <f>IF(N4295="Sí","🟢 Pagado",IF(R4295&lt;0,"🔴 Vencido",IF(R4295&lt;=7,"🟡 Por vencer","")))</f>
        <v/>
      </c>
      <c r="T4295" s="88" t="n"/>
      <c r="U4295" s="89" t="n"/>
      <c r="V4295" s="89" t="n"/>
      <c r="W4295" s="89" t="n"/>
      <c r="X4295" s="87" t="n"/>
    </row>
    <row r="4296">
      <c r="A4296" s="13" t="n"/>
      <c r="B4296" s="14" t="n"/>
      <c r="C4296" s="14" t="n"/>
      <c r="D4296" s="14" t="n"/>
      <c r="E4296" s="13" t="n"/>
      <c r="F4296" s="13" t="n"/>
      <c r="G4296" s="14" t="n"/>
      <c r="H4296" s="15" t="n"/>
      <c r="I4296" s="15" t="n"/>
      <c r="J4296" s="40" t="n"/>
      <c r="K4296" s="15" t="n"/>
      <c r="L4296" s="15" t="n"/>
      <c r="M4296" s="15" t="n"/>
      <c r="N4296" s="14" t="n"/>
      <c r="O4296" s="13" t="n"/>
      <c r="P4296" s="14" t="n"/>
      <c r="Q4296" s="15">
        <f>IF(N4296="Sí",0,H4296)</f>
        <v/>
      </c>
      <c r="R4296" s="14">
        <f>F4296-TODAY()</f>
        <v/>
      </c>
      <c r="S4296" s="14">
        <f>IF(N4296="Sí","🟢 Pagado",IF(R4296&lt;0,"🔴 Vencido",IF(R4296&lt;=7,"🟡 Por vencer","")))</f>
        <v/>
      </c>
      <c r="T4296" s="88" t="n"/>
      <c r="U4296" s="89" t="n"/>
      <c r="V4296" s="89" t="n"/>
      <c r="W4296" s="89" t="n"/>
      <c r="X4296" s="87" t="n"/>
    </row>
    <row r="4297">
      <c r="A4297" s="13" t="n"/>
      <c r="B4297" s="14" t="n"/>
      <c r="C4297" s="14" t="n"/>
      <c r="D4297" s="14" t="n"/>
      <c r="E4297" s="13" t="n"/>
      <c r="F4297" s="13" t="n"/>
      <c r="G4297" s="14" t="n"/>
      <c r="H4297" s="15" t="n"/>
      <c r="I4297" s="15" t="n"/>
      <c r="J4297" s="40" t="n"/>
      <c r="K4297" s="15" t="n"/>
      <c r="L4297" s="15" t="n"/>
      <c r="M4297" s="15" t="n"/>
      <c r="N4297" s="14" t="n"/>
      <c r="O4297" s="13" t="n"/>
      <c r="P4297" s="14" t="n"/>
      <c r="Q4297" s="15">
        <f>IF(N4297="Sí",0,H4297)</f>
        <v/>
      </c>
      <c r="R4297" s="14">
        <f>F4297-TODAY()</f>
        <v/>
      </c>
      <c r="S4297" s="14">
        <f>IF(N4297="Sí","🟢 Pagado",IF(R4297&lt;0,"🔴 Vencido",IF(R4297&lt;=7,"🟡 Por vencer","")))</f>
        <v/>
      </c>
      <c r="T4297" s="88" t="n"/>
      <c r="U4297" s="89" t="n"/>
      <c r="V4297" s="89" t="n"/>
      <c r="W4297" s="89" t="n"/>
      <c r="X4297" s="87" t="n"/>
    </row>
    <row r="4298">
      <c r="A4298" s="13" t="n"/>
      <c r="B4298" s="14" t="n"/>
      <c r="C4298" s="14" t="n"/>
      <c r="D4298" s="14" t="n"/>
      <c r="E4298" s="13" t="n"/>
      <c r="F4298" s="13" t="n"/>
      <c r="G4298" s="14" t="n"/>
      <c r="H4298" s="15" t="n"/>
      <c r="I4298" s="15" t="n"/>
      <c r="J4298" s="40" t="n"/>
      <c r="K4298" s="15" t="n"/>
      <c r="L4298" s="15" t="n"/>
      <c r="M4298" s="15" t="n"/>
      <c r="N4298" s="14" t="n"/>
      <c r="O4298" s="13" t="n"/>
      <c r="P4298" s="14" t="n"/>
      <c r="Q4298" s="15">
        <f>IF(N4298="Sí",0,H4298)</f>
        <v/>
      </c>
      <c r="R4298" s="14">
        <f>F4298-TODAY()</f>
        <v/>
      </c>
      <c r="S4298" s="14">
        <f>IF(N4298="Sí","🟢 Pagado",IF(R4298&lt;0,"🔴 Vencido",IF(R4298&lt;=7,"🟡 Por vencer","")))</f>
        <v/>
      </c>
      <c r="T4298" s="88" t="n"/>
      <c r="U4298" s="89" t="n"/>
      <c r="V4298" s="89" t="n"/>
      <c r="W4298" s="89" t="n"/>
      <c r="X4298" s="87" t="n"/>
    </row>
    <row r="4299">
      <c r="A4299" s="13" t="n"/>
      <c r="B4299" s="14" t="n"/>
      <c r="C4299" s="14" t="n"/>
      <c r="D4299" s="14" t="n"/>
      <c r="E4299" s="13" t="n"/>
      <c r="F4299" s="13" t="n"/>
      <c r="G4299" s="14" t="n"/>
      <c r="H4299" s="15" t="n"/>
      <c r="I4299" s="15" t="n"/>
      <c r="J4299" s="40" t="n"/>
      <c r="K4299" s="15" t="n"/>
      <c r="L4299" s="15" t="n"/>
      <c r="M4299" s="15" t="n"/>
      <c r="N4299" s="14" t="n"/>
      <c r="O4299" s="13" t="n"/>
      <c r="P4299" s="14" t="n"/>
      <c r="Q4299" s="15">
        <f>IF(N4299="Sí",0,H4299)</f>
        <v/>
      </c>
      <c r="R4299" s="14">
        <f>F4299-TODAY()</f>
        <v/>
      </c>
      <c r="S4299" s="14">
        <f>IF(N4299="Sí","🟢 Pagado",IF(R4299&lt;0,"🔴 Vencido",IF(R4299&lt;=7,"🟡 Por vencer","")))</f>
        <v/>
      </c>
      <c r="T4299" s="88" t="n"/>
      <c r="U4299" s="89" t="n"/>
      <c r="V4299" s="89" t="n"/>
      <c r="W4299" s="89" t="n"/>
      <c r="X4299" s="87" t="n"/>
    </row>
    <row r="4300">
      <c r="A4300" s="13" t="n"/>
      <c r="B4300" s="14" t="n"/>
      <c r="C4300" s="14" t="n"/>
      <c r="D4300" s="14" t="n"/>
      <c r="E4300" s="13" t="n"/>
      <c r="F4300" s="13" t="n"/>
      <c r="G4300" s="14" t="n"/>
      <c r="H4300" s="15" t="n"/>
      <c r="I4300" s="15" t="n"/>
      <c r="J4300" s="40" t="n"/>
      <c r="K4300" s="15" t="n"/>
      <c r="L4300" s="15" t="n"/>
      <c r="M4300" s="15" t="n"/>
      <c r="N4300" s="14" t="n"/>
      <c r="O4300" s="13" t="n"/>
      <c r="P4300" s="14" t="n"/>
      <c r="Q4300" s="15">
        <f>IF(N4300="Sí",0,H4300)</f>
        <v/>
      </c>
      <c r="R4300" s="14">
        <f>F4300-TODAY()</f>
        <v/>
      </c>
      <c r="S4300" s="14">
        <f>IF(N4300="Sí","🟢 Pagado",IF(R4300&lt;0,"🔴 Vencido",IF(R4300&lt;=7,"🟡 Por vencer","")))</f>
        <v/>
      </c>
      <c r="T4300" s="88" t="n"/>
      <c r="U4300" s="89" t="n"/>
      <c r="V4300" s="89" t="n"/>
      <c r="W4300" s="89" t="n"/>
      <c r="X4300" s="87" t="n"/>
    </row>
    <row r="4301">
      <c r="A4301" s="13" t="n"/>
      <c r="B4301" s="14" t="n"/>
      <c r="C4301" s="14" t="n"/>
      <c r="D4301" s="14" t="n"/>
      <c r="E4301" s="13" t="n"/>
      <c r="F4301" s="13" t="n"/>
      <c r="G4301" s="14" t="n"/>
      <c r="H4301" s="15" t="n"/>
      <c r="I4301" s="15" t="n"/>
      <c r="J4301" s="40" t="n"/>
      <c r="K4301" s="15" t="n"/>
      <c r="L4301" s="15" t="n"/>
      <c r="M4301" s="15" t="n"/>
      <c r="N4301" s="14" t="n"/>
      <c r="O4301" s="13" t="n"/>
      <c r="P4301" s="14" t="n"/>
      <c r="Q4301" s="15">
        <f>IF(N4301="Sí",0,H4301)</f>
        <v/>
      </c>
      <c r="R4301" s="14">
        <f>F4301-TODAY()</f>
        <v/>
      </c>
      <c r="S4301" s="14">
        <f>IF(N4301="Sí","🟢 Pagado",IF(R4301&lt;0,"🔴 Vencido",IF(R4301&lt;=7,"🟡 Por vencer","")))</f>
        <v/>
      </c>
      <c r="T4301" s="88" t="n"/>
      <c r="U4301" s="89" t="n"/>
      <c r="V4301" s="89" t="n"/>
      <c r="W4301" s="89" t="n"/>
      <c r="X4301" s="87" t="n"/>
    </row>
    <row r="4302">
      <c r="A4302" s="13" t="n"/>
      <c r="B4302" s="14" t="n"/>
      <c r="C4302" s="14" t="n"/>
      <c r="D4302" s="14" t="n"/>
      <c r="E4302" s="13" t="n"/>
      <c r="F4302" s="13" t="n"/>
      <c r="G4302" s="14" t="n"/>
      <c r="H4302" s="15" t="n"/>
      <c r="I4302" s="15" t="n"/>
      <c r="J4302" s="40" t="n"/>
      <c r="K4302" s="15" t="n"/>
      <c r="L4302" s="15" t="n"/>
      <c r="M4302" s="15" t="n"/>
      <c r="N4302" s="14" t="n"/>
      <c r="O4302" s="13" t="n"/>
      <c r="P4302" s="14" t="n"/>
      <c r="Q4302" s="15">
        <f>IF(N4302="Sí",0,H4302)</f>
        <v/>
      </c>
      <c r="R4302" s="14">
        <f>F4302-TODAY()</f>
        <v/>
      </c>
      <c r="S4302" s="14">
        <f>IF(N4302="Sí","🟢 Pagado",IF(R4302&lt;0,"🔴 Vencido",IF(R4302&lt;=7,"🟡 Por vencer","")))</f>
        <v/>
      </c>
      <c r="T4302" s="88" t="n"/>
      <c r="U4302" s="89" t="n"/>
      <c r="V4302" s="89" t="n"/>
      <c r="W4302" s="89" t="n"/>
      <c r="X4302" s="87" t="n"/>
    </row>
    <row r="4303">
      <c r="A4303" s="13" t="n"/>
      <c r="B4303" s="14" t="n"/>
      <c r="C4303" s="14" t="n"/>
      <c r="D4303" s="14" t="n"/>
      <c r="E4303" s="13" t="n"/>
      <c r="F4303" s="13" t="n"/>
      <c r="G4303" s="14" t="n"/>
      <c r="H4303" s="15" t="n"/>
      <c r="I4303" s="15" t="n"/>
      <c r="J4303" s="40" t="n"/>
      <c r="K4303" s="15" t="n"/>
      <c r="L4303" s="15" t="n"/>
      <c r="M4303" s="15" t="n"/>
      <c r="N4303" s="14" t="n"/>
      <c r="O4303" s="13" t="n"/>
      <c r="P4303" s="14" t="n"/>
      <c r="Q4303" s="15">
        <f>IF(N4303="Sí",0,H4303)</f>
        <v/>
      </c>
      <c r="R4303" s="14">
        <f>F4303-TODAY()</f>
        <v/>
      </c>
      <c r="S4303" s="14">
        <f>IF(N4303="Sí","🟢 Pagado",IF(R4303&lt;0,"🔴 Vencido",IF(R4303&lt;=7,"🟡 Por vencer","")))</f>
        <v/>
      </c>
      <c r="T4303" s="88" t="n"/>
      <c r="U4303" s="89" t="n"/>
      <c r="V4303" s="89" t="n"/>
      <c r="W4303" s="89" t="n"/>
      <c r="X4303" s="87" t="n"/>
    </row>
    <row r="4304">
      <c r="A4304" s="13" t="n"/>
      <c r="B4304" s="14" t="n"/>
      <c r="C4304" s="14" t="n"/>
      <c r="D4304" s="14" t="n"/>
      <c r="E4304" s="13" t="n"/>
      <c r="F4304" s="13" t="n"/>
      <c r="G4304" s="14" t="n"/>
      <c r="H4304" s="15" t="n"/>
      <c r="I4304" s="15" t="n"/>
      <c r="J4304" s="40" t="n"/>
      <c r="K4304" s="15" t="n"/>
      <c r="L4304" s="15" t="n"/>
      <c r="M4304" s="15" t="n"/>
      <c r="N4304" s="14" t="n"/>
      <c r="O4304" s="13" t="n"/>
      <c r="P4304" s="14" t="n"/>
      <c r="Q4304" s="15">
        <f>IF(N4304="Sí",0,H4304)</f>
        <v/>
      </c>
      <c r="R4304" s="14">
        <f>F4304-TODAY()</f>
        <v/>
      </c>
      <c r="S4304" s="14">
        <f>IF(N4304="Sí","🟢 Pagado",IF(R4304&lt;0,"🔴 Vencido",IF(R4304&lt;=7,"🟡 Por vencer","")))</f>
        <v/>
      </c>
      <c r="T4304" s="88" t="n"/>
      <c r="U4304" s="89" t="n"/>
      <c r="V4304" s="89" t="n"/>
      <c r="W4304" s="89" t="n"/>
      <c r="X4304" s="87" t="n"/>
    </row>
    <row r="4305">
      <c r="A4305" s="13" t="n"/>
      <c r="B4305" s="14" t="n"/>
      <c r="C4305" s="14" t="n"/>
      <c r="D4305" s="14" t="n"/>
      <c r="E4305" s="13" t="n"/>
      <c r="F4305" s="13" t="n"/>
      <c r="G4305" s="14" t="n"/>
      <c r="H4305" s="15" t="n"/>
      <c r="I4305" s="15" t="n"/>
      <c r="J4305" s="40" t="n"/>
      <c r="K4305" s="15" t="n"/>
      <c r="L4305" s="15" t="n"/>
      <c r="M4305" s="15" t="n"/>
      <c r="N4305" s="14" t="n"/>
      <c r="O4305" s="13" t="n"/>
      <c r="P4305" s="14" t="n"/>
      <c r="Q4305" s="15">
        <f>IF(N4305="Sí",0,H4305)</f>
        <v/>
      </c>
      <c r="R4305" s="14">
        <f>F4305-TODAY()</f>
        <v/>
      </c>
      <c r="S4305" s="14">
        <f>IF(N4305="Sí","🟢 Pagado",IF(R4305&lt;0,"🔴 Vencido",IF(R4305&lt;=7,"🟡 Por vencer","")))</f>
        <v/>
      </c>
      <c r="T4305" s="88" t="n"/>
      <c r="U4305" s="89" t="n"/>
      <c r="V4305" s="89" t="n"/>
      <c r="W4305" s="89" t="n"/>
      <c r="X4305" s="87" t="n"/>
    </row>
    <row r="4306">
      <c r="A4306" s="13" t="n"/>
      <c r="B4306" s="14" t="n"/>
      <c r="C4306" s="14" t="n"/>
      <c r="D4306" s="14" t="n"/>
      <c r="E4306" s="13" t="n"/>
      <c r="F4306" s="13" t="n"/>
      <c r="G4306" s="14" t="n"/>
      <c r="H4306" s="15" t="n"/>
      <c r="I4306" s="15" t="n"/>
      <c r="J4306" s="40" t="n"/>
      <c r="K4306" s="15" t="n"/>
      <c r="L4306" s="15" t="n"/>
      <c r="M4306" s="15" t="n"/>
      <c r="N4306" s="14" t="n"/>
      <c r="O4306" s="13" t="n"/>
      <c r="P4306" s="14" t="n"/>
      <c r="Q4306" s="15">
        <f>IF(N4306="Sí",0,H4306)</f>
        <v/>
      </c>
      <c r="R4306" s="14">
        <f>F4306-TODAY()</f>
        <v/>
      </c>
      <c r="S4306" s="14">
        <f>IF(N4306="Sí","🟢 Pagado",IF(R4306&lt;0,"🔴 Vencido",IF(R4306&lt;=7,"🟡 Por vencer","")))</f>
        <v/>
      </c>
      <c r="T4306" s="88" t="n"/>
      <c r="U4306" s="89" t="n"/>
      <c r="V4306" s="89" t="n"/>
      <c r="W4306" s="89" t="n"/>
      <c r="X4306" s="87" t="n"/>
    </row>
    <row r="4307">
      <c r="A4307" s="13" t="n"/>
      <c r="B4307" s="14" t="n"/>
      <c r="C4307" s="14" t="n"/>
      <c r="D4307" s="14" t="n"/>
      <c r="E4307" s="13" t="n"/>
      <c r="F4307" s="13" t="n"/>
      <c r="G4307" s="14" t="n"/>
      <c r="H4307" s="15" t="n"/>
      <c r="I4307" s="15" t="n"/>
      <c r="J4307" s="40" t="n"/>
      <c r="K4307" s="15" t="n"/>
      <c r="L4307" s="15" t="n"/>
      <c r="M4307" s="15" t="n"/>
      <c r="N4307" s="14" t="n"/>
      <c r="O4307" s="13" t="n"/>
      <c r="P4307" s="14" t="n"/>
      <c r="Q4307" s="15">
        <f>IF(N4307="Sí",0,H4307)</f>
        <v/>
      </c>
      <c r="R4307" s="14">
        <f>F4307-TODAY()</f>
        <v/>
      </c>
      <c r="S4307" s="14">
        <f>IF(N4307="Sí","🟢 Pagado",IF(R4307&lt;0,"🔴 Vencido",IF(R4307&lt;=7,"🟡 Por vencer","")))</f>
        <v/>
      </c>
      <c r="T4307" s="88" t="n"/>
      <c r="U4307" s="89" t="n"/>
      <c r="V4307" s="89" t="n"/>
      <c r="W4307" s="89" t="n"/>
      <c r="X4307" s="87" t="n"/>
    </row>
    <row r="4308">
      <c r="A4308" s="13" t="n"/>
      <c r="B4308" s="14" t="n"/>
      <c r="C4308" s="14" t="n"/>
      <c r="D4308" s="14" t="n"/>
      <c r="E4308" s="13" t="n"/>
      <c r="F4308" s="13" t="n"/>
      <c r="G4308" s="14" t="n"/>
      <c r="H4308" s="15" t="n"/>
      <c r="I4308" s="15" t="n"/>
      <c r="J4308" s="40" t="n"/>
      <c r="K4308" s="15" t="n"/>
      <c r="L4308" s="15" t="n"/>
      <c r="M4308" s="15" t="n"/>
      <c r="N4308" s="14" t="n"/>
      <c r="O4308" s="13" t="n"/>
      <c r="P4308" s="14" t="n"/>
      <c r="Q4308" s="15">
        <f>IF(N4308="Sí",0,H4308)</f>
        <v/>
      </c>
      <c r="R4308" s="14">
        <f>F4308-TODAY()</f>
        <v/>
      </c>
      <c r="S4308" s="14">
        <f>IF(N4308="Sí","🟢 Pagado",IF(R4308&lt;0,"🔴 Vencido",IF(R4308&lt;=7,"🟡 Por vencer","")))</f>
        <v/>
      </c>
      <c r="T4308" s="88" t="n"/>
      <c r="U4308" s="89" t="n"/>
      <c r="V4308" s="89" t="n"/>
      <c r="W4308" s="89" t="n"/>
      <c r="X4308" s="87" t="n"/>
    </row>
    <row r="4309">
      <c r="A4309" s="13" t="n"/>
      <c r="B4309" s="14" t="n"/>
      <c r="C4309" s="14" t="n"/>
      <c r="D4309" s="14" t="n"/>
      <c r="E4309" s="13" t="n"/>
      <c r="F4309" s="13" t="n"/>
      <c r="G4309" s="14" t="n"/>
      <c r="H4309" s="15" t="n"/>
      <c r="I4309" s="15" t="n"/>
      <c r="J4309" s="40" t="n"/>
      <c r="K4309" s="15" t="n"/>
      <c r="L4309" s="15" t="n"/>
      <c r="M4309" s="15" t="n"/>
      <c r="N4309" s="14" t="n"/>
      <c r="O4309" s="13" t="n"/>
      <c r="P4309" s="14" t="n"/>
      <c r="Q4309" s="15">
        <f>IF(N4309="Sí",0,H4309)</f>
        <v/>
      </c>
      <c r="R4309" s="14">
        <f>F4309-TODAY()</f>
        <v/>
      </c>
      <c r="S4309" s="14">
        <f>IF(N4309="Sí","🟢 Pagado",IF(R4309&lt;0,"🔴 Vencido",IF(R4309&lt;=7,"🟡 Por vencer","")))</f>
        <v/>
      </c>
      <c r="T4309" s="88" t="n"/>
      <c r="U4309" s="89" t="n"/>
      <c r="V4309" s="89" t="n"/>
      <c r="W4309" s="89" t="n"/>
      <c r="X4309" s="87" t="n"/>
    </row>
    <row r="4310">
      <c r="A4310" s="13" t="n"/>
      <c r="B4310" s="14" t="n"/>
      <c r="C4310" s="14" t="n"/>
      <c r="D4310" s="14" t="n"/>
      <c r="E4310" s="13" t="n"/>
      <c r="F4310" s="13" t="n"/>
      <c r="G4310" s="14" t="n"/>
      <c r="H4310" s="15" t="n"/>
      <c r="I4310" s="15" t="n"/>
      <c r="J4310" s="40" t="n"/>
      <c r="K4310" s="15" t="n"/>
      <c r="L4310" s="15" t="n"/>
      <c r="M4310" s="15" t="n"/>
      <c r="N4310" s="14" t="n"/>
      <c r="O4310" s="13" t="n"/>
      <c r="P4310" s="14" t="n"/>
      <c r="Q4310" s="15">
        <f>IF(N4310="Sí",0,H4310)</f>
        <v/>
      </c>
      <c r="R4310" s="14">
        <f>F4310-TODAY()</f>
        <v/>
      </c>
      <c r="S4310" s="14">
        <f>IF(N4310="Sí","🟢 Pagado",IF(R4310&lt;0,"🔴 Vencido",IF(R4310&lt;=7,"🟡 Por vencer","")))</f>
        <v/>
      </c>
      <c r="T4310" s="88" t="n"/>
      <c r="U4310" s="89" t="n"/>
      <c r="V4310" s="89" t="n"/>
      <c r="W4310" s="89" t="n"/>
      <c r="X4310" s="87" t="n"/>
    </row>
    <row r="4311">
      <c r="A4311" s="13" t="n"/>
      <c r="B4311" s="14" t="n"/>
      <c r="C4311" s="14" t="n"/>
      <c r="D4311" s="14" t="n"/>
      <c r="E4311" s="13" t="n"/>
      <c r="F4311" s="13" t="n"/>
      <c r="G4311" s="14" t="n"/>
      <c r="H4311" s="15" t="n"/>
      <c r="I4311" s="15" t="n"/>
      <c r="J4311" s="40" t="n"/>
      <c r="K4311" s="15" t="n"/>
      <c r="L4311" s="15" t="n"/>
      <c r="M4311" s="15" t="n"/>
      <c r="N4311" s="14" t="n"/>
      <c r="O4311" s="13" t="n"/>
      <c r="P4311" s="14" t="n"/>
      <c r="Q4311" s="15">
        <f>IF(N4311="Sí",0,H4311)</f>
        <v/>
      </c>
      <c r="R4311" s="14">
        <f>F4311-TODAY()</f>
        <v/>
      </c>
      <c r="S4311" s="14">
        <f>IF(N4311="Sí","🟢 Pagado",IF(R4311&lt;0,"🔴 Vencido",IF(R4311&lt;=7,"🟡 Por vencer","")))</f>
        <v/>
      </c>
      <c r="T4311" s="88" t="n"/>
      <c r="U4311" s="89" t="n"/>
      <c r="V4311" s="89" t="n"/>
      <c r="W4311" s="89" t="n"/>
      <c r="X4311" s="87" t="n"/>
    </row>
    <row r="4312">
      <c r="A4312" s="13" t="n"/>
      <c r="B4312" s="14" t="n"/>
      <c r="C4312" s="14" t="n"/>
      <c r="D4312" s="14" t="n"/>
      <c r="E4312" s="13" t="n"/>
      <c r="F4312" s="13" t="n"/>
      <c r="G4312" s="14" t="n"/>
      <c r="H4312" s="15" t="n"/>
      <c r="I4312" s="15" t="n"/>
      <c r="J4312" s="40" t="n"/>
      <c r="K4312" s="15" t="n"/>
      <c r="L4312" s="15" t="n"/>
      <c r="M4312" s="15" t="n"/>
      <c r="N4312" s="14" t="n"/>
      <c r="O4312" s="13" t="n"/>
      <c r="P4312" s="14" t="n"/>
      <c r="Q4312" s="15">
        <f>IF(N4312="Sí",0,H4312)</f>
        <v/>
      </c>
      <c r="R4312" s="14">
        <f>F4312-TODAY()</f>
        <v/>
      </c>
      <c r="S4312" s="14">
        <f>IF(N4312="Sí","🟢 Pagado",IF(R4312&lt;0,"🔴 Vencido",IF(R4312&lt;=7,"🟡 Por vencer","")))</f>
        <v/>
      </c>
      <c r="T4312" s="88" t="n"/>
      <c r="U4312" s="89" t="n"/>
      <c r="V4312" s="89" t="n"/>
      <c r="W4312" s="89" t="n"/>
      <c r="X4312" s="87" t="n"/>
    </row>
    <row r="4313">
      <c r="A4313" s="13" t="n"/>
      <c r="B4313" s="14" t="n"/>
      <c r="C4313" s="14" t="n"/>
      <c r="D4313" s="14" t="n"/>
      <c r="E4313" s="13" t="n"/>
      <c r="F4313" s="13" t="n"/>
      <c r="G4313" s="14" t="n"/>
      <c r="H4313" s="15" t="n"/>
      <c r="I4313" s="15" t="n"/>
      <c r="J4313" s="40" t="n"/>
      <c r="K4313" s="15" t="n"/>
      <c r="L4313" s="15" t="n"/>
      <c r="M4313" s="15" t="n"/>
      <c r="N4313" s="14" t="n"/>
      <c r="O4313" s="13" t="n"/>
      <c r="P4313" s="14" t="n"/>
      <c r="Q4313" s="15">
        <f>IF(N4313="Sí",0,H4313)</f>
        <v/>
      </c>
      <c r="R4313" s="14">
        <f>F4313-TODAY()</f>
        <v/>
      </c>
      <c r="S4313" s="14">
        <f>IF(N4313="Sí","🟢 Pagado",IF(R4313&lt;0,"🔴 Vencido",IF(R4313&lt;=7,"🟡 Por vencer","")))</f>
        <v/>
      </c>
      <c r="T4313" s="88" t="n"/>
      <c r="U4313" s="89" t="n"/>
      <c r="V4313" s="89" t="n"/>
      <c r="W4313" s="89" t="n"/>
      <c r="X4313" s="87" t="n"/>
    </row>
    <row r="4314">
      <c r="A4314" s="13" t="n"/>
      <c r="B4314" s="14" t="n"/>
      <c r="C4314" s="14" t="n"/>
      <c r="D4314" s="14" t="n"/>
      <c r="E4314" s="13" t="n"/>
      <c r="F4314" s="13" t="n"/>
      <c r="G4314" s="14" t="n"/>
      <c r="H4314" s="15" t="n"/>
      <c r="I4314" s="15" t="n"/>
      <c r="J4314" s="40" t="n"/>
      <c r="K4314" s="15" t="n"/>
      <c r="L4314" s="15" t="n"/>
      <c r="M4314" s="15" t="n"/>
      <c r="N4314" s="14" t="n"/>
      <c r="O4314" s="13" t="n"/>
      <c r="P4314" s="14" t="n"/>
      <c r="Q4314" s="15">
        <f>IF(N4314="Sí",0,H4314)</f>
        <v/>
      </c>
      <c r="R4314" s="14">
        <f>F4314-TODAY()</f>
        <v/>
      </c>
      <c r="S4314" s="14">
        <f>IF(N4314="Sí","🟢 Pagado",IF(R4314&lt;0,"🔴 Vencido",IF(R4314&lt;=7,"🟡 Por vencer","")))</f>
        <v/>
      </c>
      <c r="T4314" s="88" t="n"/>
      <c r="U4314" s="89" t="n"/>
      <c r="V4314" s="89" t="n"/>
      <c r="W4314" s="89" t="n"/>
      <c r="X4314" s="87" t="n"/>
    </row>
    <row r="4315">
      <c r="A4315" s="13" t="n"/>
      <c r="B4315" s="14" t="n"/>
      <c r="C4315" s="14" t="n"/>
      <c r="D4315" s="14" t="n"/>
      <c r="E4315" s="13" t="n"/>
      <c r="F4315" s="13" t="n"/>
      <c r="G4315" s="14" t="n"/>
      <c r="H4315" s="15" t="n"/>
      <c r="I4315" s="15" t="n"/>
      <c r="J4315" s="40" t="n"/>
      <c r="K4315" s="15" t="n"/>
      <c r="L4315" s="15" t="n"/>
      <c r="M4315" s="15" t="n"/>
      <c r="N4315" s="14" t="n"/>
      <c r="O4315" s="13" t="n"/>
      <c r="P4315" s="14" t="n"/>
      <c r="Q4315" s="15">
        <f>IF(N4315="Sí",0,H4315)</f>
        <v/>
      </c>
      <c r="R4315" s="14">
        <f>F4315-TODAY()</f>
        <v/>
      </c>
      <c r="S4315" s="14">
        <f>IF(N4315="Sí","🟢 Pagado",IF(R4315&lt;0,"🔴 Vencido",IF(R4315&lt;=7,"🟡 Por vencer","")))</f>
        <v/>
      </c>
      <c r="T4315" s="88" t="n"/>
      <c r="U4315" s="89" t="n"/>
      <c r="V4315" s="89" t="n"/>
      <c r="W4315" s="89" t="n"/>
      <c r="X4315" s="87" t="n"/>
    </row>
    <row r="4316">
      <c r="A4316" s="13" t="n"/>
      <c r="B4316" s="14" t="n"/>
      <c r="C4316" s="14" t="n"/>
      <c r="D4316" s="14" t="n"/>
      <c r="E4316" s="13" t="n"/>
      <c r="F4316" s="13" t="n"/>
      <c r="G4316" s="14" t="n"/>
      <c r="H4316" s="15" t="n"/>
      <c r="I4316" s="15" t="n"/>
      <c r="J4316" s="40" t="n"/>
      <c r="K4316" s="15" t="n"/>
      <c r="L4316" s="15" t="n"/>
      <c r="M4316" s="15" t="n"/>
      <c r="N4316" s="14" t="n"/>
      <c r="O4316" s="13" t="n"/>
      <c r="P4316" s="14" t="n"/>
      <c r="Q4316" s="15">
        <f>IF(N4316="Sí",0,H4316)</f>
        <v/>
      </c>
      <c r="R4316" s="14">
        <f>F4316-TODAY()</f>
        <v/>
      </c>
      <c r="S4316" s="14">
        <f>IF(N4316="Sí","🟢 Pagado",IF(R4316&lt;0,"🔴 Vencido",IF(R4316&lt;=7,"🟡 Por vencer","")))</f>
        <v/>
      </c>
      <c r="T4316" s="88" t="n"/>
      <c r="U4316" s="89" t="n"/>
      <c r="V4316" s="89" t="n"/>
      <c r="W4316" s="89" t="n"/>
      <c r="X4316" s="87" t="n"/>
    </row>
    <row r="4317">
      <c r="A4317" s="13" t="n"/>
      <c r="B4317" s="14" t="n"/>
      <c r="C4317" s="14" t="n"/>
      <c r="D4317" s="14" t="n"/>
      <c r="E4317" s="13" t="n"/>
      <c r="F4317" s="13" t="n"/>
      <c r="G4317" s="14" t="n"/>
      <c r="H4317" s="15" t="n"/>
      <c r="I4317" s="15" t="n"/>
      <c r="J4317" s="40" t="n"/>
      <c r="K4317" s="15" t="n"/>
      <c r="L4317" s="15" t="n"/>
      <c r="M4317" s="15" t="n"/>
      <c r="N4317" s="14" t="n"/>
      <c r="O4317" s="13" t="n"/>
      <c r="P4317" s="14" t="n"/>
      <c r="Q4317" s="15">
        <f>IF(N4317="Sí",0,H4317)</f>
        <v/>
      </c>
      <c r="R4317" s="14">
        <f>F4317-TODAY()</f>
        <v/>
      </c>
      <c r="S4317" s="14">
        <f>IF(N4317="Sí","🟢 Pagado",IF(R4317&lt;0,"🔴 Vencido",IF(R4317&lt;=7,"🟡 Por vencer","")))</f>
        <v/>
      </c>
      <c r="T4317" s="88" t="n"/>
      <c r="U4317" s="89" t="n"/>
      <c r="V4317" s="89" t="n"/>
      <c r="W4317" s="89" t="n"/>
      <c r="X4317" s="87" t="n"/>
    </row>
    <row r="4318">
      <c r="A4318" s="13" t="n"/>
      <c r="B4318" s="14" t="n"/>
      <c r="C4318" s="14" t="n"/>
      <c r="D4318" s="14" t="n"/>
      <c r="E4318" s="13" t="n"/>
      <c r="F4318" s="13" t="n"/>
      <c r="G4318" s="14" t="n"/>
      <c r="H4318" s="15" t="n"/>
      <c r="I4318" s="15" t="n"/>
      <c r="J4318" s="40" t="n"/>
      <c r="K4318" s="15" t="n"/>
      <c r="L4318" s="15" t="n"/>
      <c r="M4318" s="15" t="n"/>
      <c r="N4318" s="14" t="n"/>
      <c r="O4318" s="13" t="n"/>
      <c r="P4318" s="14" t="n"/>
      <c r="Q4318" s="15">
        <f>IF(N4318="Sí",0,H4318)</f>
        <v/>
      </c>
      <c r="R4318" s="14">
        <f>F4318-TODAY()</f>
        <v/>
      </c>
      <c r="S4318" s="14">
        <f>IF(N4318="Sí","🟢 Pagado",IF(R4318&lt;0,"🔴 Vencido",IF(R4318&lt;=7,"🟡 Por vencer","")))</f>
        <v/>
      </c>
      <c r="T4318" s="88" t="n"/>
      <c r="U4318" s="89" t="n"/>
      <c r="V4318" s="89" t="n"/>
      <c r="W4318" s="89" t="n"/>
      <c r="X4318" s="87" t="n"/>
    </row>
    <row r="4319">
      <c r="A4319" s="13" t="n"/>
      <c r="B4319" s="14" t="n"/>
      <c r="C4319" s="14" t="n"/>
      <c r="D4319" s="14" t="n"/>
      <c r="E4319" s="13" t="n"/>
      <c r="F4319" s="13" t="n"/>
      <c r="G4319" s="14" t="n"/>
      <c r="H4319" s="15" t="n"/>
      <c r="I4319" s="15" t="n"/>
      <c r="J4319" s="40" t="n"/>
      <c r="K4319" s="15" t="n"/>
      <c r="L4319" s="15" t="n"/>
      <c r="M4319" s="15" t="n"/>
      <c r="N4319" s="14" t="n"/>
      <c r="O4319" s="13" t="n"/>
      <c r="P4319" s="14" t="n"/>
      <c r="Q4319" s="15">
        <f>IF(N4319="Sí",0,H4319)</f>
        <v/>
      </c>
      <c r="R4319" s="14">
        <f>F4319-TODAY()</f>
        <v/>
      </c>
      <c r="S4319" s="14">
        <f>IF(N4319="Sí","🟢 Pagado",IF(R4319&lt;0,"🔴 Vencido",IF(R4319&lt;=7,"🟡 Por vencer","")))</f>
        <v/>
      </c>
      <c r="T4319" s="88" t="n"/>
      <c r="U4319" s="89" t="n"/>
      <c r="V4319" s="89" t="n"/>
      <c r="W4319" s="89" t="n"/>
      <c r="X4319" s="87" t="n"/>
    </row>
    <row r="4320">
      <c r="A4320" s="13" t="n"/>
      <c r="B4320" s="14" t="n"/>
      <c r="C4320" s="14" t="n"/>
      <c r="D4320" s="14" t="n"/>
      <c r="E4320" s="13" t="n"/>
      <c r="F4320" s="13" t="n"/>
      <c r="G4320" s="14" t="n"/>
      <c r="H4320" s="15" t="n"/>
      <c r="I4320" s="15" t="n"/>
      <c r="J4320" s="40" t="n"/>
      <c r="K4320" s="15" t="n"/>
      <c r="L4320" s="15" t="n"/>
      <c r="M4320" s="15" t="n"/>
      <c r="N4320" s="14" t="n"/>
      <c r="O4320" s="13" t="n"/>
      <c r="P4320" s="14" t="n"/>
      <c r="Q4320" s="15">
        <f>IF(N4320="Sí",0,H4320)</f>
        <v/>
      </c>
      <c r="R4320" s="14">
        <f>F4320-TODAY()</f>
        <v/>
      </c>
      <c r="S4320" s="14">
        <f>IF(N4320="Sí","🟢 Pagado",IF(R4320&lt;0,"🔴 Vencido",IF(R4320&lt;=7,"🟡 Por vencer","")))</f>
        <v/>
      </c>
      <c r="T4320" s="88" t="n"/>
      <c r="U4320" s="89" t="n"/>
      <c r="V4320" s="89" t="n"/>
      <c r="W4320" s="89" t="n"/>
      <c r="X4320" s="87" t="n"/>
    </row>
    <row r="4321">
      <c r="A4321" s="13" t="n"/>
      <c r="B4321" s="14" t="n"/>
      <c r="C4321" s="14" t="n"/>
      <c r="D4321" s="14" t="n"/>
      <c r="E4321" s="13" t="n"/>
      <c r="F4321" s="13" t="n"/>
      <c r="G4321" s="14" t="n"/>
      <c r="H4321" s="15" t="n"/>
      <c r="I4321" s="15" t="n"/>
      <c r="J4321" s="40" t="n"/>
      <c r="K4321" s="15" t="n"/>
      <c r="L4321" s="15" t="n"/>
      <c r="M4321" s="15" t="n"/>
      <c r="N4321" s="14" t="n"/>
      <c r="O4321" s="13" t="n"/>
      <c r="P4321" s="14" t="n"/>
      <c r="Q4321" s="15">
        <f>IF(N4321="Sí",0,H4321)</f>
        <v/>
      </c>
      <c r="R4321" s="14">
        <f>F4321-TODAY()</f>
        <v/>
      </c>
      <c r="S4321" s="14">
        <f>IF(N4321="Sí","🟢 Pagado",IF(R4321&lt;0,"🔴 Vencido",IF(R4321&lt;=7,"🟡 Por vencer","")))</f>
        <v/>
      </c>
      <c r="T4321" s="88" t="n"/>
      <c r="U4321" s="89" t="n"/>
      <c r="V4321" s="89" t="n"/>
      <c r="W4321" s="89" t="n"/>
      <c r="X4321" s="87" t="n"/>
    </row>
    <row r="4322">
      <c r="A4322" s="13" t="n"/>
      <c r="B4322" s="14" t="n"/>
      <c r="C4322" s="14" t="n"/>
      <c r="D4322" s="14" t="n"/>
      <c r="E4322" s="13" t="n"/>
      <c r="F4322" s="13" t="n"/>
      <c r="G4322" s="14" t="n"/>
      <c r="H4322" s="15" t="n"/>
      <c r="I4322" s="15" t="n"/>
      <c r="J4322" s="40" t="n"/>
      <c r="K4322" s="15" t="n"/>
      <c r="L4322" s="15" t="n"/>
      <c r="M4322" s="15" t="n"/>
      <c r="N4322" s="14" t="n"/>
      <c r="O4322" s="13" t="n"/>
      <c r="P4322" s="14" t="n"/>
      <c r="Q4322" s="15">
        <f>IF(N4322="Sí",0,H4322)</f>
        <v/>
      </c>
      <c r="R4322" s="14">
        <f>F4322-TODAY()</f>
        <v/>
      </c>
      <c r="S4322" s="14">
        <f>IF(N4322="Sí","🟢 Pagado",IF(R4322&lt;0,"🔴 Vencido",IF(R4322&lt;=7,"🟡 Por vencer","")))</f>
        <v/>
      </c>
      <c r="T4322" s="88" t="n"/>
      <c r="U4322" s="89" t="n"/>
      <c r="V4322" s="89" t="n"/>
      <c r="W4322" s="89" t="n"/>
      <c r="X4322" s="87" t="n"/>
    </row>
    <row r="4323">
      <c r="A4323" s="13" t="n"/>
      <c r="B4323" s="14" t="n"/>
      <c r="C4323" s="14" t="n"/>
      <c r="D4323" s="14" t="n"/>
      <c r="E4323" s="13" t="n"/>
      <c r="F4323" s="13" t="n"/>
      <c r="G4323" s="14" t="n"/>
      <c r="H4323" s="15" t="n"/>
      <c r="I4323" s="15" t="n"/>
      <c r="J4323" s="40" t="n"/>
      <c r="K4323" s="15" t="n"/>
      <c r="L4323" s="15" t="n"/>
      <c r="M4323" s="15" t="n"/>
      <c r="N4323" s="14" t="n"/>
      <c r="O4323" s="13" t="n"/>
      <c r="P4323" s="14" t="n"/>
      <c r="Q4323" s="15">
        <f>IF(N4323="Sí",0,H4323)</f>
        <v/>
      </c>
      <c r="R4323" s="14">
        <f>F4323-TODAY()</f>
        <v/>
      </c>
      <c r="S4323" s="14">
        <f>IF(N4323="Sí","🟢 Pagado",IF(R4323&lt;0,"🔴 Vencido",IF(R4323&lt;=7,"🟡 Por vencer","")))</f>
        <v/>
      </c>
      <c r="T4323" s="88" t="n"/>
      <c r="U4323" s="89" t="n"/>
      <c r="V4323" s="89" t="n"/>
      <c r="W4323" s="89" t="n"/>
      <c r="X4323" s="87" t="n"/>
    </row>
    <row r="4324">
      <c r="A4324" s="13" t="n"/>
      <c r="B4324" s="14" t="n"/>
      <c r="C4324" s="14" t="n"/>
      <c r="D4324" s="14" t="n"/>
      <c r="E4324" s="13" t="n"/>
      <c r="F4324" s="13" t="n"/>
      <c r="G4324" s="14" t="n"/>
      <c r="H4324" s="15" t="n"/>
      <c r="I4324" s="15" t="n"/>
      <c r="J4324" s="40" t="n"/>
      <c r="K4324" s="15" t="n"/>
      <c r="L4324" s="15" t="n"/>
      <c r="M4324" s="15" t="n"/>
      <c r="N4324" s="14" t="n"/>
      <c r="O4324" s="13" t="n"/>
      <c r="P4324" s="14" t="n"/>
      <c r="Q4324" s="15">
        <f>IF(N4324="Sí",0,H4324)</f>
        <v/>
      </c>
      <c r="R4324" s="14">
        <f>F4324-TODAY()</f>
        <v/>
      </c>
      <c r="S4324" s="14">
        <f>IF(N4324="Sí","🟢 Pagado",IF(R4324&lt;0,"🔴 Vencido",IF(R4324&lt;=7,"🟡 Por vencer","")))</f>
        <v/>
      </c>
      <c r="T4324" s="88" t="n"/>
      <c r="U4324" s="89" t="n"/>
      <c r="V4324" s="89" t="n"/>
      <c r="W4324" s="89" t="n"/>
      <c r="X4324" s="87" t="n"/>
    </row>
    <row r="4325">
      <c r="A4325" s="13" t="n"/>
      <c r="B4325" s="14" t="n"/>
      <c r="C4325" s="14" t="n"/>
      <c r="D4325" s="14" t="n"/>
      <c r="E4325" s="13" t="n"/>
      <c r="F4325" s="13" t="n"/>
      <c r="G4325" s="14" t="n"/>
      <c r="H4325" s="15" t="n"/>
      <c r="I4325" s="15" t="n"/>
      <c r="J4325" s="40" t="n"/>
      <c r="K4325" s="15" t="n"/>
      <c r="L4325" s="15" t="n"/>
      <c r="M4325" s="15" t="n"/>
      <c r="N4325" s="14" t="n"/>
      <c r="O4325" s="13" t="n"/>
      <c r="P4325" s="14" t="n"/>
      <c r="Q4325" s="15">
        <f>IF(N4325="Sí",0,H4325)</f>
        <v/>
      </c>
      <c r="R4325" s="14">
        <f>F4325-TODAY()</f>
        <v/>
      </c>
      <c r="S4325" s="14">
        <f>IF(N4325="Sí","🟢 Pagado",IF(R4325&lt;0,"🔴 Vencido",IF(R4325&lt;=7,"🟡 Por vencer","")))</f>
        <v/>
      </c>
      <c r="T4325" s="88" t="n"/>
      <c r="U4325" s="89" t="n"/>
      <c r="V4325" s="89" t="n"/>
      <c r="W4325" s="89" t="n"/>
      <c r="X4325" s="87" t="n"/>
    </row>
    <row r="4326">
      <c r="A4326" s="13" t="n"/>
      <c r="B4326" s="14" t="n"/>
      <c r="C4326" s="14" t="n"/>
      <c r="D4326" s="14" t="n"/>
      <c r="E4326" s="13" t="n"/>
      <c r="F4326" s="13" t="n"/>
      <c r="G4326" s="14" t="n"/>
      <c r="H4326" s="15" t="n"/>
      <c r="I4326" s="15" t="n"/>
      <c r="J4326" s="40" t="n"/>
      <c r="K4326" s="15" t="n"/>
      <c r="L4326" s="15" t="n"/>
      <c r="M4326" s="15" t="n"/>
      <c r="N4326" s="14" t="n"/>
      <c r="O4326" s="13" t="n"/>
      <c r="P4326" s="14" t="n"/>
      <c r="Q4326" s="15">
        <f>IF(N4326="Sí",0,H4326)</f>
        <v/>
      </c>
      <c r="R4326" s="14">
        <f>F4326-TODAY()</f>
        <v/>
      </c>
      <c r="S4326" s="14">
        <f>IF(N4326="Sí","🟢 Pagado",IF(R4326&lt;0,"🔴 Vencido",IF(R4326&lt;=7,"🟡 Por vencer","")))</f>
        <v/>
      </c>
      <c r="T4326" s="88" t="n"/>
      <c r="U4326" s="89" t="n"/>
      <c r="V4326" s="89" t="n"/>
      <c r="W4326" s="89" t="n"/>
      <c r="X4326" s="87" t="n"/>
    </row>
    <row r="4327">
      <c r="A4327" s="13" t="n"/>
      <c r="B4327" s="14" t="n"/>
      <c r="C4327" s="14" t="n"/>
      <c r="D4327" s="14" t="n"/>
      <c r="E4327" s="13" t="n"/>
      <c r="F4327" s="13" t="n"/>
      <c r="G4327" s="14" t="n"/>
      <c r="H4327" s="15" t="n"/>
      <c r="I4327" s="15" t="n"/>
      <c r="J4327" s="40" t="n"/>
      <c r="K4327" s="15" t="n"/>
      <c r="L4327" s="15" t="n"/>
      <c r="M4327" s="15" t="n"/>
      <c r="N4327" s="14" t="n"/>
      <c r="O4327" s="13" t="n"/>
      <c r="P4327" s="14" t="n"/>
      <c r="Q4327" s="15">
        <f>IF(N4327="Sí",0,H4327)</f>
        <v/>
      </c>
      <c r="R4327" s="14">
        <f>F4327-TODAY()</f>
        <v/>
      </c>
      <c r="S4327" s="14">
        <f>IF(N4327="Sí","🟢 Pagado",IF(R4327&lt;0,"🔴 Vencido",IF(R4327&lt;=7,"🟡 Por vencer","")))</f>
        <v/>
      </c>
      <c r="T4327" s="88" t="n"/>
      <c r="U4327" s="89" t="n"/>
      <c r="V4327" s="89" t="n"/>
      <c r="W4327" s="89" t="n"/>
      <c r="X4327" s="87" t="n"/>
    </row>
    <row r="4328">
      <c r="A4328" s="13" t="n"/>
      <c r="B4328" s="14" t="n"/>
      <c r="C4328" s="14" t="n"/>
      <c r="D4328" s="14" t="n"/>
      <c r="E4328" s="13" t="n"/>
      <c r="F4328" s="13" t="n"/>
      <c r="G4328" s="14" t="n"/>
      <c r="H4328" s="15" t="n"/>
      <c r="I4328" s="15" t="n"/>
      <c r="J4328" s="40" t="n"/>
      <c r="K4328" s="15" t="n"/>
      <c r="L4328" s="15" t="n"/>
      <c r="M4328" s="15" t="n"/>
      <c r="N4328" s="14" t="n"/>
      <c r="O4328" s="13" t="n"/>
      <c r="P4328" s="14" t="n"/>
      <c r="Q4328" s="15">
        <f>IF(N4328="Sí",0,H4328)</f>
        <v/>
      </c>
      <c r="R4328" s="14">
        <f>F4328-TODAY()</f>
        <v/>
      </c>
      <c r="S4328" s="14">
        <f>IF(N4328="Sí","🟢 Pagado",IF(R4328&lt;0,"🔴 Vencido",IF(R4328&lt;=7,"🟡 Por vencer","")))</f>
        <v/>
      </c>
      <c r="T4328" s="88" t="n"/>
      <c r="U4328" s="89" t="n"/>
      <c r="V4328" s="89" t="n"/>
      <c r="W4328" s="89" t="n"/>
      <c r="X4328" s="87" t="n"/>
    </row>
    <row r="4329">
      <c r="A4329" s="13" t="n"/>
      <c r="B4329" s="14" t="n"/>
      <c r="C4329" s="14" t="n"/>
      <c r="D4329" s="14" t="n"/>
      <c r="E4329" s="13" t="n"/>
      <c r="F4329" s="13" t="n"/>
      <c r="G4329" s="14" t="n"/>
      <c r="H4329" s="15" t="n"/>
      <c r="I4329" s="15" t="n"/>
      <c r="J4329" s="40" t="n"/>
      <c r="K4329" s="15" t="n"/>
      <c r="L4329" s="15" t="n"/>
      <c r="M4329" s="15" t="n"/>
      <c r="N4329" s="14" t="n"/>
      <c r="O4329" s="13" t="n"/>
      <c r="P4329" s="14" t="n"/>
      <c r="Q4329" s="15">
        <f>IF(N4329="Sí",0,H4329)</f>
        <v/>
      </c>
      <c r="R4329" s="14">
        <f>F4329-TODAY()</f>
        <v/>
      </c>
      <c r="S4329" s="14">
        <f>IF(N4329="Sí","🟢 Pagado",IF(R4329&lt;0,"🔴 Vencido",IF(R4329&lt;=7,"🟡 Por vencer","")))</f>
        <v/>
      </c>
      <c r="T4329" s="88" t="n"/>
      <c r="U4329" s="89" t="n"/>
      <c r="V4329" s="89" t="n"/>
      <c r="W4329" s="89" t="n"/>
      <c r="X4329" s="87" t="n"/>
    </row>
    <row r="4330">
      <c r="A4330" s="13" t="n"/>
      <c r="B4330" s="14" t="n"/>
      <c r="C4330" s="14" t="n"/>
      <c r="D4330" s="14" t="n"/>
      <c r="E4330" s="13" t="n"/>
      <c r="F4330" s="13" t="n"/>
      <c r="G4330" s="14" t="n"/>
      <c r="H4330" s="15" t="n"/>
      <c r="I4330" s="15" t="n"/>
      <c r="J4330" s="40" t="n"/>
      <c r="K4330" s="15" t="n"/>
      <c r="L4330" s="15" t="n"/>
      <c r="M4330" s="15" t="n"/>
      <c r="N4330" s="14" t="n"/>
      <c r="O4330" s="13" t="n"/>
      <c r="P4330" s="14" t="n"/>
      <c r="Q4330" s="15">
        <f>IF(N4330="Sí",0,H4330)</f>
        <v/>
      </c>
      <c r="R4330" s="14">
        <f>F4330-TODAY()</f>
        <v/>
      </c>
      <c r="S4330" s="14">
        <f>IF(N4330="Sí","🟢 Pagado",IF(R4330&lt;0,"🔴 Vencido",IF(R4330&lt;=7,"🟡 Por vencer","")))</f>
        <v/>
      </c>
      <c r="T4330" s="88" t="n"/>
      <c r="U4330" s="89" t="n"/>
      <c r="V4330" s="89" t="n"/>
      <c r="W4330" s="89" t="n"/>
      <c r="X4330" s="87" t="n"/>
    </row>
    <row r="4331">
      <c r="A4331" s="13" t="n"/>
      <c r="B4331" s="14" t="n"/>
      <c r="C4331" s="14" t="n"/>
      <c r="D4331" s="14" t="n"/>
      <c r="E4331" s="13" t="n"/>
      <c r="F4331" s="13" t="n"/>
      <c r="G4331" s="14" t="n"/>
      <c r="H4331" s="15" t="n"/>
      <c r="I4331" s="15" t="n"/>
      <c r="J4331" s="40" t="n"/>
      <c r="K4331" s="15" t="n"/>
      <c r="L4331" s="15" t="n"/>
      <c r="M4331" s="15" t="n"/>
      <c r="N4331" s="14" t="n"/>
      <c r="O4331" s="13" t="n"/>
      <c r="P4331" s="14" t="n"/>
      <c r="Q4331" s="15">
        <f>IF(N4331="Sí",0,H4331)</f>
        <v/>
      </c>
      <c r="R4331" s="14">
        <f>F4331-TODAY()</f>
        <v/>
      </c>
      <c r="S4331" s="14">
        <f>IF(N4331="Sí","🟢 Pagado",IF(R4331&lt;0,"🔴 Vencido",IF(R4331&lt;=7,"🟡 Por vencer","")))</f>
        <v/>
      </c>
      <c r="T4331" s="88" t="n"/>
      <c r="U4331" s="89" t="n"/>
      <c r="V4331" s="89" t="n"/>
      <c r="W4331" s="89" t="n"/>
      <c r="X4331" s="87" t="n"/>
    </row>
    <row r="4332">
      <c r="A4332" s="13" t="n"/>
      <c r="B4332" s="14" t="n"/>
      <c r="C4332" s="14" t="n"/>
      <c r="D4332" s="14" t="n"/>
      <c r="E4332" s="13" t="n"/>
      <c r="F4332" s="13" t="n"/>
      <c r="G4332" s="14" t="n"/>
      <c r="H4332" s="15" t="n"/>
      <c r="I4332" s="15" t="n"/>
      <c r="J4332" s="40" t="n"/>
      <c r="K4332" s="15" t="n"/>
      <c r="L4332" s="15" t="n"/>
      <c r="M4332" s="15" t="n"/>
      <c r="N4332" s="14" t="n"/>
      <c r="O4332" s="13" t="n"/>
      <c r="P4332" s="14" t="n"/>
      <c r="Q4332" s="15">
        <f>IF(N4332="Sí",0,H4332)</f>
        <v/>
      </c>
      <c r="R4332" s="14">
        <f>F4332-TODAY()</f>
        <v/>
      </c>
      <c r="S4332" s="14">
        <f>IF(N4332="Sí","🟢 Pagado",IF(R4332&lt;0,"🔴 Vencido",IF(R4332&lt;=7,"🟡 Por vencer","")))</f>
        <v/>
      </c>
      <c r="T4332" s="88" t="n"/>
      <c r="U4332" s="89" t="n"/>
      <c r="V4332" s="89" t="n"/>
      <c r="W4332" s="89" t="n"/>
      <c r="X4332" s="87" t="n"/>
    </row>
    <row r="4333">
      <c r="A4333" s="13" t="n"/>
      <c r="B4333" s="14" t="n"/>
      <c r="C4333" s="14" t="n"/>
      <c r="D4333" s="14" t="n"/>
      <c r="E4333" s="13" t="n"/>
      <c r="F4333" s="13" t="n"/>
      <c r="G4333" s="14" t="n"/>
      <c r="H4333" s="15" t="n"/>
      <c r="I4333" s="15" t="n"/>
      <c r="J4333" s="40" t="n"/>
      <c r="K4333" s="15" t="n"/>
      <c r="L4333" s="15" t="n"/>
      <c r="M4333" s="15" t="n"/>
      <c r="N4333" s="14" t="n"/>
      <c r="O4333" s="13" t="n"/>
      <c r="P4333" s="14" t="n"/>
      <c r="Q4333" s="15">
        <f>IF(N4333="Sí",0,H4333)</f>
        <v/>
      </c>
      <c r="R4333" s="14">
        <f>F4333-TODAY()</f>
        <v/>
      </c>
      <c r="S4333" s="14">
        <f>IF(N4333="Sí","🟢 Pagado",IF(R4333&lt;0,"🔴 Vencido",IF(R4333&lt;=7,"🟡 Por vencer","")))</f>
        <v/>
      </c>
      <c r="T4333" s="88" t="n"/>
      <c r="U4333" s="89" t="n"/>
      <c r="V4333" s="89" t="n"/>
      <c r="W4333" s="89" t="n"/>
      <c r="X4333" s="87" t="n"/>
    </row>
    <row r="4334">
      <c r="A4334" s="13" t="n"/>
      <c r="B4334" s="14" t="n"/>
      <c r="C4334" s="14" t="n"/>
      <c r="D4334" s="14" t="n"/>
      <c r="E4334" s="13" t="n"/>
      <c r="F4334" s="13" t="n"/>
      <c r="G4334" s="14" t="n"/>
      <c r="H4334" s="15" t="n"/>
      <c r="I4334" s="15" t="n"/>
      <c r="J4334" s="40" t="n"/>
      <c r="K4334" s="15" t="n"/>
      <c r="L4334" s="15" t="n"/>
      <c r="M4334" s="15" t="n"/>
      <c r="N4334" s="14" t="n"/>
      <c r="O4334" s="13" t="n"/>
      <c r="P4334" s="14" t="n"/>
      <c r="Q4334" s="15">
        <f>IF(N4334="Sí",0,H4334)</f>
        <v/>
      </c>
      <c r="R4334" s="14">
        <f>F4334-TODAY()</f>
        <v/>
      </c>
      <c r="S4334" s="14">
        <f>IF(N4334="Sí","🟢 Pagado",IF(R4334&lt;0,"🔴 Vencido",IF(R4334&lt;=7,"🟡 Por vencer","")))</f>
        <v/>
      </c>
      <c r="T4334" s="88" t="n"/>
      <c r="U4334" s="89" t="n"/>
      <c r="V4334" s="89" t="n"/>
      <c r="W4334" s="89" t="n"/>
      <c r="X4334" s="87" t="n"/>
    </row>
    <row r="4335">
      <c r="A4335" s="13" t="n"/>
      <c r="B4335" s="14" t="n"/>
      <c r="C4335" s="14" t="n"/>
      <c r="D4335" s="14" t="n"/>
      <c r="E4335" s="13" t="n"/>
      <c r="F4335" s="13" t="n"/>
      <c r="G4335" s="14" t="n"/>
      <c r="H4335" s="15" t="n"/>
      <c r="I4335" s="15" t="n"/>
      <c r="J4335" s="40" t="n"/>
      <c r="K4335" s="15" t="n"/>
      <c r="L4335" s="15" t="n"/>
      <c r="M4335" s="15" t="n"/>
      <c r="N4335" s="14" t="n"/>
      <c r="O4335" s="13" t="n"/>
      <c r="P4335" s="14" t="n"/>
      <c r="Q4335" s="15">
        <f>IF(N4335="Sí",0,H4335)</f>
        <v/>
      </c>
      <c r="R4335" s="14">
        <f>F4335-TODAY()</f>
        <v/>
      </c>
      <c r="S4335" s="14">
        <f>IF(N4335="Sí","🟢 Pagado",IF(R4335&lt;0,"🔴 Vencido",IF(R4335&lt;=7,"🟡 Por vencer","")))</f>
        <v/>
      </c>
      <c r="T4335" s="88" t="n"/>
      <c r="U4335" s="89" t="n"/>
      <c r="V4335" s="89" t="n"/>
      <c r="W4335" s="89" t="n"/>
      <c r="X4335" s="87" t="n"/>
    </row>
    <row r="4336">
      <c r="A4336" s="13" t="n"/>
      <c r="B4336" s="14" t="n"/>
      <c r="C4336" s="14" t="n"/>
      <c r="D4336" s="14" t="n"/>
      <c r="E4336" s="13" t="n"/>
      <c r="F4336" s="13" t="n"/>
      <c r="G4336" s="14" t="n"/>
      <c r="H4336" s="15" t="n"/>
      <c r="I4336" s="15" t="n"/>
      <c r="J4336" s="40" t="n"/>
      <c r="K4336" s="15" t="n"/>
      <c r="L4336" s="15" t="n"/>
      <c r="M4336" s="15" t="n"/>
      <c r="N4336" s="14" t="n"/>
      <c r="O4336" s="13" t="n"/>
      <c r="P4336" s="14" t="n"/>
      <c r="Q4336" s="15">
        <f>IF(N4336="Sí",0,H4336)</f>
        <v/>
      </c>
      <c r="R4336" s="14">
        <f>F4336-TODAY()</f>
        <v/>
      </c>
      <c r="S4336" s="14">
        <f>IF(N4336="Sí","🟢 Pagado",IF(R4336&lt;0,"🔴 Vencido",IF(R4336&lt;=7,"🟡 Por vencer","")))</f>
        <v/>
      </c>
      <c r="T4336" s="88" t="n"/>
      <c r="U4336" s="89" t="n"/>
      <c r="V4336" s="89" t="n"/>
      <c r="W4336" s="89" t="n"/>
      <c r="X4336" s="87" t="n"/>
    </row>
    <row r="4337">
      <c r="A4337" s="13" t="n"/>
      <c r="B4337" s="14" t="n"/>
      <c r="C4337" s="14" t="n"/>
      <c r="D4337" s="14" t="n"/>
      <c r="E4337" s="13" t="n"/>
      <c r="F4337" s="13" t="n"/>
      <c r="G4337" s="14" t="n"/>
      <c r="H4337" s="15" t="n"/>
      <c r="I4337" s="15" t="n"/>
      <c r="J4337" s="40" t="n"/>
      <c r="K4337" s="15" t="n"/>
      <c r="L4337" s="15" t="n"/>
      <c r="M4337" s="15" t="n"/>
      <c r="N4337" s="14" t="n"/>
      <c r="O4337" s="13" t="n"/>
      <c r="P4337" s="14" t="n"/>
      <c r="Q4337" s="15">
        <f>IF(N4337="Sí",0,H4337)</f>
        <v/>
      </c>
      <c r="R4337" s="14">
        <f>F4337-TODAY()</f>
        <v/>
      </c>
      <c r="S4337" s="14">
        <f>IF(N4337="Sí","🟢 Pagado",IF(R4337&lt;0,"🔴 Vencido",IF(R4337&lt;=7,"🟡 Por vencer","")))</f>
        <v/>
      </c>
      <c r="T4337" s="88" t="n"/>
      <c r="U4337" s="89" t="n"/>
      <c r="V4337" s="89" t="n"/>
      <c r="W4337" s="89" t="n"/>
      <c r="X4337" s="87" t="n"/>
    </row>
    <row r="4338">
      <c r="A4338" s="13" t="n"/>
      <c r="B4338" s="14" t="n"/>
      <c r="C4338" s="14" t="n"/>
      <c r="D4338" s="14" t="n"/>
      <c r="E4338" s="13" t="n"/>
      <c r="F4338" s="13" t="n"/>
      <c r="G4338" s="14" t="n"/>
      <c r="H4338" s="15" t="n"/>
      <c r="I4338" s="15" t="n"/>
      <c r="J4338" s="40" t="n"/>
      <c r="K4338" s="15" t="n"/>
      <c r="L4338" s="15" t="n"/>
      <c r="M4338" s="15" t="n"/>
      <c r="N4338" s="14" t="n"/>
      <c r="O4338" s="13" t="n"/>
      <c r="P4338" s="14" t="n"/>
      <c r="Q4338" s="15">
        <f>IF(N4338="Sí",0,H4338)</f>
        <v/>
      </c>
      <c r="R4338" s="14">
        <f>F4338-TODAY()</f>
        <v/>
      </c>
      <c r="S4338" s="14">
        <f>IF(N4338="Sí","🟢 Pagado",IF(R4338&lt;0,"🔴 Vencido",IF(R4338&lt;=7,"🟡 Por vencer","")))</f>
        <v/>
      </c>
      <c r="T4338" s="88" t="n"/>
      <c r="U4338" s="89" t="n"/>
      <c r="V4338" s="89" t="n"/>
      <c r="W4338" s="89" t="n"/>
      <c r="X4338" s="87" t="n"/>
    </row>
    <row r="4339">
      <c r="A4339" s="13" t="n"/>
      <c r="B4339" s="14" t="n"/>
      <c r="C4339" s="14" t="n"/>
      <c r="D4339" s="14" t="n"/>
      <c r="E4339" s="13" t="n"/>
      <c r="F4339" s="13" t="n"/>
      <c r="G4339" s="14" t="n"/>
      <c r="H4339" s="15" t="n"/>
      <c r="I4339" s="15" t="n"/>
      <c r="J4339" s="40" t="n"/>
      <c r="K4339" s="15" t="n"/>
      <c r="L4339" s="15" t="n"/>
      <c r="M4339" s="15" t="n"/>
      <c r="N4339" s="14" t="n"/>
      <c r="O4339" s="13" t="n"/>
      <c r="P4339" s="14" t="n"/>
      <c r="Q4339" s="15">
        <f>IF(N4339="Sí",0,H4339)</f>
        <v/>
      </c>
      <c r="R4339" s="14">
        <f>F4339-TODAY()</f>
        <v/>
      </c>
      <c r="S4339" s="14">
        <f>IF(N4339="Sí","🟢 Pagado",IF(R4339&lt;0,"🔴 Vencido",IF(R4339&lt;=7,"🟡 Por vencer","")))</f>
        <v/>
      </c>
      <c r="T4339" s="88" t="n"/>
      <c r="U4339" s="89" t="n"/>
      <c r="V4339" s="89" t="n"/>
      <c r="W4339" s="89" t="n"/>
      <c r="X4339" s="87" t="n"/>
    </row>
    <row r="4340">
      <c r="A4340" s="13" t="n"/>
      <c r="B4340" s="14" t="n"/>
      <c r="C4340" s="14" t="n"/>
      <c r="D4340" s="14" t="n"/>
      <c r="E4340" s="13" t="n"/>
      <c r="F4340" s="13" t="n"/>
      <c r="G4340" s="14" t="n"/>
      <c r="H4340" s="15" t="n"/>
      <c r="I4340" s="15" t="n"/>
      <c r="J4340" s="40" t="n"/>
      <c r="K4340" s="15" t="n"/>
      <c r="L4340" s="15" t="n"/>
      <c r="M4340" s="15" t="n"/>
      <c r="N4340" s="14" t="n"/>
      <c r="O4340" s="13" t="n"/>
      <c r="P4340" s="14" t="n"/>
      <c r="Q4340" s="15">
        <f>IF(N4340="Sí",0,H4340)</f>
        <v/>
      </c>
      <c r="R4340" s="14">
        <f>F4340-TODAY()</f>
        <v/>
      </c>
      <c r="S4340" s="14">
        <f>IF(N4340="Sí","🟢 Pagado",IF(R4340&lt;0,"🔴 Vencido",IF(R4340&lt;=7,"🟡 Por vencer","")))</f>
        <v/>
      </c>
      <c r="T4340" s="88" t="n"/>
      <c r="U4340" s="89" t="n"/>
      <c r="V4340" s="89" t="n"/>
      <c r="W4340" s="89" t="n"/>
      <c r="X4340" s="87" t="n"/>
    </row>
    <row r="4341">
      <c r="A4341" s="13" t="n"/>
      <c r="B4341" s="14" t="n"/>
      <c r="C4341" s="14" t="n"/>
      <c r="D4341" s="14" t="n"/>
      <c r="E4341" s="13" t="n"/>
      <c r="F4341" s="13" t="n"/>
      <c r="G4341" s="14" t="n"/>
      <c r="H4341" s="15" t="n"/>
      <c r="I4341" s="15" t="n"/>
      <c r="J4341" s="40" t="n"/>
      <c r="K4341" s="15" t="n"/>
      <c r="L4341" s="15" t="n"/>
      <c r="M4341" s="15" t="n"/>
      <c r="N4341" s="14" t="n"/>
      <c r="O4341" s="13" t="n"/>
      <c r="P4341" s="14" t="n"/>
      <c r="Q4341" s="15">
        <f>IF(N4341="Sí",0,H4341)</f>
        <v/>
      </c>
      <c r="R4341" s="14">
        <f>F4341-TODAY()</f>
        <v/>
      </c>
      <c r="S4341" s="14">
        <f>IF(N4341="Sí","🟢 Pagado",IF(R4341&lt;0,"🔴 Vencido",IF(R4341&lt;=7,"🟡 Por vencer","")))</f>
        <v/>
      </c>
      <c r="T4341" s="88" t="n"/>
      <c r="U4341" s="89" t="n"/>
      <c r="V4341" s="89" t="n"/>
      <c r="W4341" s="89" t="n"/>
      <c r="X4341" s="87" t="n"/>
    </row>
    <row r="4342">
      <c r="A4342" s="13" t="n"/>
      <c r="B4342" s="14" t="n"/>
      <c r="C4342" s="14" t="n"/>
      <c r="D4342" s="14" t="n"/>
      <c r="E4342" s="13" t="n"/>
      <c r="F4342" s="13" t="n"/>
      <c r="G4342" s="14" t="n"/>
      <c r="H4342" s="15" t="n"/>
      <c r="I4342" s="15" t="n"/>
      <c r="J4342" s="40" t="n"/>
      <c r="K4342" s="15" t="n"/>
      <c r="L4342" s="15" t="n"/>
      <c r="M4342" s="15" t="n"/>
      <c r="N4342" s="14" t="n"/>
      <c r="O4342" s="13" t="n"/>
      <c r="P4342" s="14" t="n"/>
      <c r="Q4342" s="15">
        <f>IF(N4342="Sí",0,H4342)</f>
        <v/>
      </c>
      <c r="R4342" s="14">
        <f>F4342-TODAY()</f>
        <v/>
      </c>
      <c r="S4342" s="14">
        <f>IF(N4342="Sí","🟢 Pagado",IF(R4342&lt;0,"🔴 Vencido",IF(R4342&lt;=7,"🟡 Por vencer","")))</f>
        <v/>
      </c>
      <c r="T4342" s="88" t="n"/>
      <c r="U4342" s="89" t="n"/>
      <c r="V4342" s="89" t="n"/>
      <c r="W4342" s="89" t="n"/>
      <c r="X4342" s="87" t="n"/>
    </row>
    <row r="4343">
      <c r="A4343" s="13" t="n"/>
      <c r="B4343" s="14" t="n"/>
      <c r="C4343" s="14" t="n"/>
      <c r="D4343" s="14" t="n"/>
      <c r="E4343" s="13" t="n"/>
      <c r="F4343" s="13" t="n"/>
      <c r="G4343" s="14" t="n"/>
      <c r="H4343" s="15" t="n"/>
      <c r="I4343" s="15" t="n"/>
      <c r="J4343" s="40" t="n"/>
      <c r="K4343" s="15" t="n"/>
      <c r="L4343" s="15" t="n"/>
      <c r="M4343" s="15" t="n"/>
      <c r="N4343" s="14" t="n"/>
      <c r="O4343" s="13" t="n"/>
      <c r="P4343" s="14" t="n"/>
      <c r="Q4343" s="15">
        <f>IF(N4343="Sí",0,H4343)</f>
        <v/>
      </c>
      <c r="R4343" s="14">
        <f>F4343-TODAY()</f>
        <v/>
      </c>
      <c r="S4343" s="14">
        <f>IF(N4343="Sí","🟢 Pagado",IF(R4343&lt;0,"🔴 Vencido",IF(R4343&lt;=7,"🟡 Por vencer","")))</f>
        <v/>
      </c>
      <c r="T4343" s="88" t="n"/>
      <c r="U4343" s="89" t="n"/>
      <c r="V4343" s="89" t="n"/>
      <c r="W4343" s="89" t="n"/>
      <c r="X4343" s="87" t="n"/>
    </row>
    <row r="4344">
      <c r="A4344" s="13" t="n"/>
      <c r="B4344" s="14" t="n"/>
      <c r="C4344" s="14" t="n"/>
      <c r="D4344" s="14" t="n"/>
      <c r="E4344" s="13" t="n"/>
      <c r="F4344" s="13" t="n"/>
      <c r="G4344" s="14" t="n"/>
      <c r="H4344" s="15" t="n"/>
      <c r="I4344" s="15" t="n"/>
      <c r="J4344" s="40" t="n"/>
      <c r="K4344" s="15" t="n"/>
      <c r="L4344" s="15" t="n"/>
      <c r="M4344" s="15" t="n"/>
      <c r="N4344" s="14" t="n"/>
      <c r="O4344" s="13" t="n"/>
      <c r="P4344" s="14" t="n"/>
      <c r="Q4344" s="15">
        <f>IF(N4344="Sí",0,H4344)</f>
        <v/>
      </c>
      <c r="R4344" s="14">
        <f>F4344-TODAY()</f>
        <v/>
      </c>
      <c r="S4344" s="14">
        <f>IF(N4344="Sí","🟢 Pagado",IF(R4344&lt;0,"🔴 Vencido",IF(R4344&lt;=7,"🟡 Por vencer","")))</f>
        <v/>
      </c>
      <c r="T4344" s="88" t="n"/>
      <c r="U4344" s="89" t="n"/>
      <c r="V4344" s="89" t="n"/>
      <c r="W4344" s="89" t="n"/>
      <c r="X4344" s="87" t="n"/>
    </row>
    <row r="4345">
      <c r="A4345" s="13" t="n"/>
      <c r="B4345" s="14" t="n"/>
      <c r="C4345" s="14" t="n"/>
      <c r="D4345" s="14" t="n"/>
      <c r="E4345" s="13" t="n"/>
      <c r="F4345" s="13" t="n"/>
      <c r="G4345" s="14" t="n"/>
      <c r="H4345" s="15" t="n"/>
      <c r="I4345" s="15" t="n"/>
      <c r="J4345" s="40" t="n"/>
      <c r="K4345" s="15" t="n"/>
      <c r="L4345" s="15" t="n"/>
      <c r="M4345" s="15" t="n"/>
      <c r="N4345" s="14" t="n"/>
      <c r="O4345" s="13" t="n"/>
      <c r="P4345" s="14" t="n"/>
      <c r="Q4345" s="15">
        <f>IF(N4345="Sí",0,H4345)</f>
        <v/>
      </c>
      <c r="R4345" s="14">
        <f>F4345-TODAY()</f>
        <v/>
      </c>
      <c r="S4345" s="14">
        <f>IF(N4345="Sí","🟢 Pagado",IF(R4345&lt;0,"🔴 Vencido",IF(R4345&lt;=7,"🟡 Por vencer","")))</f>
        <v/>
      </c>
      <c r="T4345" s="88" t="n"/>
      <c r="U4345" s="89" t="n"/>
      <c r="V4345" s="89" t="n"/>
      <c r="W4345" s="89" t="n"/>
      <c r="X4345" s="87" t="n"/>
    </row>
    <row r="4346">
      <c r="A4346" s="13" t="n"/>
      <c r="B4346" s="14" t="n"/>
      <c r="C4346" s="14" t="n"/>
      <c r="D4346" s="14" t="n"/>
      <c r="E4346" s="13" t="n"/>
      <c r="F4346" s="13" t="n"/>
      <c r="G4346" s="14" t="n"/>
      <c r="H4346" s="15" t="n"/>
      <c r="I4346" s="15" t="n"/>
      <c r="J4346" s="40" t="n"/>
      <c r="K4346" s="15" t="n"/>
      <c r="L4346" s="15" t="n"/>
      <c r="M4346" s="15" t="n"/>
      <c r="N4346" s="14" t="n"/>
      <c r="O4346" s="13" t="n"/>
      <c r="P4346" s="14" t="n"/>
      <c r="Q4346" s="15">
        <f>IF(N4346="Sí",0,H4346)</f>
        <v/>
      </c>
      <c r="R4346" s="14">
        <f>F4346-TODAY()</f>
        <v/>
      </c>
      <c r="S4346" s="14">
        <f>IF(N4346="Sí","🟢 Pagado",IF(R4346&lt;0,"🔴 Vencido",IF(R4346&lt;=7,"🟡 Por vencer","")))</f>
        <v/>
      </c>
      <c r="T4346" s="88" t="n"/>
      <c r="U4346" s="89" t="n"/>
      <c r="V4346" s="89" t="n"/>
      <c r="W4346" s="89" t="n"/>
      <c r="X4346" s="87" t="n"/>
    </row>
    <row r="4347">
      <c r="A4347" s="13" t="n"/>
      <c r="B4347" s="14" t="n"/>
      <c r="C4347" s="14" t="n"/>
      <c r="D4347" s="14" t="n"/>
      <c r="E4347" s="13" t="n"/>
      <c r="F4347" s="13" t="n"/>
      <c r="G4347" s="14" t="n"/>
      <c r="H4347" s="15" t="n"/>
      <c r="I4347" s="15" t="n"/>
      <c r="J4347" s="40" t="n"/>
      <c r="K4347" s="15" t="n"/>
      <c r="L4347" s="15" t="n"/>
      <c r="M4347" s="15" t="n"/>
      <c r="N4347" s="14" t="n"/>
      <c r="O4347" s="13" t="n"/>
      <c r="P4347" s="14" t="n"/>
      <c r="Q4347" s="15">
        <f>IF(N4347="Sí",0,H4347)</f>
        <v/>
      </c>
      <c r="R4347" s="14">
        <f>F4347-TODAY()</f>
        <v/>
      </c>
      <c r="S4347" s="14">
        <f>IF(N4347="Sí","🟢 Pagado",IF(R4347&lt;0,"🔴 Vencido",IF(R4347&lt;=7,"🟡 Por vencer","")))</f>
        <v/>
      </c>
      <c r="T4347" s="88" t="n"/>
      <c r="U4347" s="89" t="n"/>
      <c r="V4347" s="89" t="n"/>
      <c r="W4347" s="89" t="n"/>
      <c r="X4347" s="87" t="n"/>
    </row>
    <row r="4348">
      <c r="A4348" s="13" t="n"/>
      <c r="B4348" s="14" t="n"/>
      <c r="C4348" s="14" t="n"/>
      <c r="D4348" s="14" t="n"/>
      <c r="E4348" s="13" t="n"/>
      <c r="F4348" s="13" t="n"/>
      <c r="G4348" s="14" t="n"/>
      <c r="H4348" s="15" t="n"/>
      <c r="I4348" s="15" t="n"/>
      <c r="J4348" s="40" t="n"/>
      <c r="K4348" s="15" t="n"/>
      <c r="L4348" s="15" t="n"/>
      <c r="M4348" s="15" t="n"/>
      <c r="N4348" s="14" t="n"/>
      <c r="O4348" s="13" t="n"/>
      <c r="P4348" s="14" t="n"/>
      <c r="Q4348" s="15">
        <f>IF(N4348="Sí",0,H4348)</f>
        <v/>
      </c>
      <c r="R4348" s="14">
        <f>F4348-TODAY()</f>
        <v/>
      </c>
      <c r="S4348" s="14">
        <f>IF(N4348="Sí","🟢 Pagado",IF(R4348&lt;0,"🔴 Vencido",IF(R4348&lt;=7,"🟡 Por vencer","")))</f>
        <v/>
      </c>
      <c r="T4348" s="88" t="n"/>
      <c r="U4348" s="89" t="n"/>
      <c r="V4348" s="89" t="n"/>
      <c r="W4348" s="89" t="n"/>
      <c r="X4348" s="87" t="n"/>
    </row>
    <row r="4349">
      <c r="A4349" s="13" t="n"/>
      <c r="B4349" s="14" t="n"/>
      <c r="C4349" s="14" t="n"/>
      <c r="D4349" s="14" t="n"/>
      <c r="E4349" s="13" t="n"/>
      <c r="F4349" s="13" t="n"/>
      <c r="G4349" s="14" t="n"/>
      <c r="H4349" s="15" t="n"/>
      <c r="I4349" s="15" t="n"/>
      <c r="J4349" s="40" t="n"/>
      <c r="K4349" s="15" t="n"/>
      <c r="L4349" s="15" t="n"/>
      <c r="M4349" s="15" t="n"/>
      <c r="N4349" s="14" t="n"/>
      <c r="O4349" s="13" t="n"/>
      <c r="P4349" s="14" t="n"/>
      <c r="Q4349" s="15">
        <f>IF(N4349="Sí",0,H4349)</f>
        <v/>
      </c>
      <c r="R4349" s="14">
        <f>F4349-TODAY()</f>
        <v/>
      </c>
      <c r="S4349" s="14">
        <f>IF(N4349="Sí","🟢 Pagado",IF(R4349&lt;0,"🔴 Vencido",IF(R4349&lt;=7,"🟡 Por vencer","")))</f>
        <v/>
      </c>
      <c r="T4349" s="88" t="n"/>
      <c r="U4349" s="89" t="n"/>
      <c r="V4349" s="89" t="n"/>
      <c r="W4349" s="89" t="n"/>
      <c r="X4349" s="87" t="n"/>
    </row>
    <row r="4350">
      <c r="A4350" s="13" t="n"/>
      <c r="B4350" s="14" t="n"/>
      <c r="C4350" s="14" t="n"/>
      <c r="D4350" s="14" t="n"/>
      <c r="E4350" s="13" t="n"/>
      <c r="F4350" s="13" t="n"/>
      <c r="G4350" s="14" t="n"/>
      <c r="H4350" s="15" t="n"/>
      <c r="I4350" s="15" t="n"/>
      <c r="J4350" s="40" t="n"/>
      <c r="K4350" s="15" t="n"/>
      <c r="L4350" s="15" t="n"/>
      <c r="M4350" s="15" t="n"/>
      <c r="N4350" s="14" t="n"/>
      <c r="O4350" s="13" t="n"/>
      <c r="P4350" s="14" t="n"/>
      <c r="Q4350" s="15">
        <f>IF(N4350="Sí",0,H4350)</f>
        <v/>
      </c>
      <c r="R4350" s="14">
        <f>F4350-TODAY()</f>
        <v/>
      </c>
      <c r="S4350" s="14">
        <f>IF(N4350="Sí","🟢 Pagado",IF(R4350&lt;0,"🔴 Vencido",IF(R4350&lt;=7,"🟡 Por vencer","")))</f>
        <v/>
      </c>
      <c r="T4350" s="88" t="n"/>
      <c r="U4350" s="89" t="n"/>
      <c r="V4350" s="89" t="n"/>
      <c r="W4350" s="89" t="n"/>
      <c r="X4350" s="87" t="n"/>
    </row>
    <row r="4351">
      <c r="A4351" s="13" t="n"/>
      <c r="B4351" s="14" t="n"/>
      <c r="C4351" s="14" t="n"/>
      <c r="D4351" s="14" t="n"/>
      <c r="E4351" s="13" t="n"/>
      <c r="F4351" s="13" t="n"/>
      <c r="G4351" s="14" t="n"/>
      <c r="H4351" s="15" t="n"/>
      <c r="I4351" s="15" t="n"/>
      <c r="J4351" s="40" t="n"/>
      <c r="K4351" s="15" t="n"/>
      <c r="L4351" s="15" t="n"/>
      <c r="M4351" s="15" t="n"/>
      <c r="N4351" s="14" t="n"/>
      <c r="O4351" s="13" t="n"/>
      <c r="P4351" s="14" t="n"/>
      <c r="Q4351" s="15">
        <f>IF(N4351="Sí",0,H4351)</f>
        <v/>
      </c>
      <c r="R4351" s="14">
        <f>F4351-TODAY()</f>
        <v/>
      </c>
      <c r="S4351" s="14">
        <f>IF(N4351="Sí","🟢 Pagado",IF(R4351&lt;0,"🔴 Vencido",IF(R4351&lt;=7,"🟡 Por vencer","")))</f>
        <v/>
      </c>
      <c r="T4351" s="88" t="n"/>
      <c r="U4351" s="89" t="n"/>
      <c r="V4351" s="89" t="n"/>
      <c r="W4351" s="89" t="n"/>
      <c r="X4351" s="87" t="n"/>
    </row>
    <row r="4352">
      <c r="A4352" s="13" t="n"/>
      <c r="B4352" s="14" t="n"/>
      <c r="C4352" s="14" t="n"/>
      <c r="D4352" s="14" t="n"/>
      <c r="E4352" s="13" t="n"/>
      <c r="F4352" s="13" t="n"/>
      <c r="G4352" s="14" t="n"/>
      <c r="H4352" s="15" t="n"/>
      <c r="I4352" s="15" t="n"/>
      <c r="J4352" s="40" t="n"/>
      <c r="K4352" s="15" t="n"/>
      <c r="L4352" s="15" t="n"/>
      <c r="M4352" s="15" t="n"/>
      <c r="N4352" s="14" t="n"/>
      <c r="O4352" s="13" t="n"/>
      <c r="P4352" s="14" t="n"/>
      <c r="Q4352" s="15">
        <f>IF(N4352="Sí",0,H4352)</f>
        <v/>
      </c>
      <c r="R4352" s="14">
        <f>F4352-TODAY()</f>
        <v/>
      </c>
      <c r="S4352" s="14">
        <f>IF(N4352="Sí","🟢 Pagado",IF(R4352&lt;0,"🔴 Vencido",IF(R4352&lt;=7,"🟡 Por vencer","")))</f>
        <v/>
      </c>
      <c r="T4352" s="88" t="n"/>
      <c r="U4352" s="89" t="n"/>
      <c r="V4352" s="89" t="n"/>
      <c r="W4352" s="89" t="n"/>
      <c r="X4352" s="87" t="n"/>
    </row>
    <row r="4353">
      <c r="A4353" s="13" t="n"/>
      <c r="B4353" s="14" t="n"/>
      <c r="C4353" s="14" t="n"/>
      <c r="D4353" s="14" t="n"/>
      <c r="E4353" s="13" t="n"/>
      <c r="F4353" s="13" t="n"/>
      <c r="G4353" s="14" t="n"/>
      <c r="H4353" s="15" t="n"/>
      <c r="I4353" s="15" t="n"/>
      <c r="J4353" s="40" t="n"/>
      <c r="K4353" s="15" t="n"/>
      <c r="L4353" s="15" t="n"/>
      <c r="M4353" s="15" t="n"/>
      <c r="N4353" s="14" t="n"/>
      <c r="O4353" s="13" t="n"/>
      <c r="P4353" s="14" t="n"/>
      <c r="Q4353" s="15">
        <f>IF(N4353="Sí",0,H4353)</f>
        <v/>
      </c>
      <c r="R4353" s="14">
        <f>F4353-TODAY()</f>
        <v/>
      </c>
      <c r="S4353" s="14">
        <f>IF(N4353="Sí","🟢 Pagado",IF(R4353&lt;0,"🔴 Vencido",IF(R4353&lt;=7,"🟡 Por vencer","")))</f>
        <v/>
      </c>
      <c r="T4353" s="88" t="n"/>
      <c r="U4353" s="89" t="n"/>
      <c r="V4353" s="89" t="n"/>
      <c r="W4353" s="89" t="n"/>
      <c r="X4353" s="87" t="n"/>
    </row>
    <row r="4354">
      <c r="A4354" s="13" t="n"/>
      <c r="B4354" s="14" t="n"/>
      <c r="C4354" s="14" t="n"/>
      <c r="D4354" s="14" t="n"/>
      <c r="E4354" s="13" t="n"/>
      <c r="F4354" s="13" t="n"/>
      <c r="G4354" s="14" t="n"/>
      <c r="H4354" s="15" t="n"/>
      <c r="I4354" s="15" t="n"/>
      <c r="J4354" s="40" t="n"/>
      <c r="K4354" s="15" t="n"/>
      <c r="L4354" s="15" t="n"/>
      <c r="M4354" s="15" t="n"/>
      <c r="N4354" s="14" t="n"/>
      <c r="O4354" s="13" t="n"/>
      <c r="P4354" s="14" t="n"/>
      <c r="Q4354" s="15">
        <f>IF(N4354="Sí",0,H4354)</f>
        <v/>
      </c>
      <c r="R4354" s="14">
        <f>F4354-TODAY()</f>
        <v/>
      </c>
      <c r="S4354" s="14">
        <f>IF(N4354="Sí","🟢 Pagado",IF(R4354&lt;0,"🔴 Vencido",IF(R4354&lt;=7,"🟡 Por vencer","")))</f>
        <v/>
      </c>
      <c r="T4354" s="88" t="n"/>
      <c r="U4354" s="89" t="n"/>
      <c r="V4354" s="89" t="n"/>
      <c r="W4354" s="89" t="n"/>
      <c r="X4354" s="87" t="n"/>
    </row>
    <row r="4355">
      <c r="A4355" s="13" t="n"/>
      <c r="B4355" s="14" t="n"/>
      <c r="C4355" s="14" t="n"/>
      <c r="D4355" s="14" t="n"/>
      <c r="E4355" s="13" t="n"/>
      <c r="F4355" s="13" t="n"/>
      <c r="G4355" s="14" t="n"/>
      <c r="H4355" s="15" t="n"/>
      <c r="I4355" s="15" t="n"/>
      <c r="J4355" s="40" t="n"/>
      <c r="K4355" s="15" t="n"/>
      <c r="L4355" s="15" t="n"/>
      <c r="M4355" s="15" t="n"/>
      <c r="N4355" s="14" t="n"/>
      <c r="O4355" s="13" t="n"/>
      <c r="P4355" s="14" t="n"/>
      <c r="Q4355" s="15">
        <f>IF(N4355="Sí",0,H4355)</f>
        <v/>
      </c>
      <c r="R4355" s="14">
        <f>F4355-TODAY()</f>
        <v/>
      </c>
      <c r="S4355" s="14">
        <f>IF(N4355="Sí","🟢 Pagado",IF(R4355&lt;0,"🔴 Vencido",IF(R4355&lt;=7,"🟡 Por vencer","")))</f>
        <v/>
      </c>
      <c r="T4355" s="88" t="n"/>
      <c r="U4355" s="89" t="n"/>
      <c r="V4355" s="89" t="n"/>
      <c r="W4355" s="89" t="n"/>
      <c r="X4355" s="87" t="n"/>
    </row>
    <row r="4356">
      <c r="A4356" s="13" t="n"/>
      <c r="B4356" s="14" t="n"/>
      <c r="C4356" s="14" t="n"/>
      <c r="D4356" s="14" t="n"/>
      <c r="E4356" s="13" t="n"/>
      <c r="F4356" s="13" t="n"/>
      <c r="G4356" s="14" t="n"/>
      <c r="H4356" s="15" t="n"/>
      <c r="I4356" s="15" t="n"/>
      <c r="J4356" s="40" t="n"/>
      <c r="K4356" s="15" t="n"/>
      <c r="L4356" s="15" t="n"/>
      <c r="M4356" s="15" t="n"/>
      <c r="N4356" s="14" t="n"/>
      <c r="O4356" s="13" t="n"/>
      <c r="P4356" s="14" t="n"/>
      <c r="Q4356" s="15">
        <f>IF(N4356="Sí",0,H4356)</f>
        <v/>
      </c>
      <c r="R4356" s="14">
        <f>F4356-TODAY()</f>
        <v/>
      </c>
      <c r="S4356" s="14">
        <f>IF(N4356="Sí","🟢 Pagado",IF(R4356&lt;0,"🔴 Vencido",IF(R4356&lt;=7,"🟡 Por vencer","")))</f>
        <v/>
      </c>
      <c r="T4356" s="88" t="n"/>
      <c r="U4356" s="89" t="n"/>
      <c r="V4356" s="89" t="n"/>
      <c r="W4356" s="89" t="n"/>
      <c r="X4356" s="87" t="n"/>
    </row>
    <row r="4357">
      <c r="A4357" s="13" t="n"/>
      <c r="B4357" s="14" t="n"/>
      <c r="C4357" s="14" t="n"/>
      <c r="D4357" s="14" t="n"/>
      <c r="E4357" s="13" t="n"/>
      <c r="F4357" s="13" t="n"/>
      <c r="G4357" s="14" t="n"/>
      <c r="H4357" s="15" t="n"/>
      <c r="I4357" s="15" t="n"/>
      <c r="J4357" s="40" t="n"/>
      <c r="K4357" s="15" t="n"/>
      <c r="L4357" s="15" t="n"/>
      <c r="M4357" s="15" t="n"/>
      <c r="N4357" s="14" t="n"/>
      <c r="O4357" s="13" t="n"/>
      <c r="P4357" s="14" t="n"/>
      <c r="Q4357" s="15">
        <f>IF(N4357="Sí",0,H4357)</f>
        <v/>
      </c>
      <c r="R4357" s="14">
        <f>F4357-TODAY()</f>
        <v/>
      </c>
      <c r="S4357" s="14">
        <f>IF(N4357="Sí","🟢 Pagado",IF(R4357&lt;0,"🔴 Vencido",IF(R4357&lt;=7,"🟡 Por vencer","")))</f>
        <v/>
      </c>
      <c r="T4357" s="88" t="n"/>
      <c r="U4357" s="89" t="n"/>
      <c r="V4357" s="89" t="n"/>
      <c r="W4357" s="89" t="n"/>
      <c r="X4357" s="87" t="n"/>
    </row>
    <row r="4358">
      <c r="A4358" s="13" t="n"/>
      <c r="B4358" s="14" t="n"/>
      <c r="C4358" s="14" t="n"/>
      <c r="D4358" s="14" t="n"/>
      <c r="E4358" s="13" t="n"/>
      <c r="F4358" s="13" t="n"/>
      <c r="G4358" s="14" t="n"/>
      <c r="H4358" s="15" t="n"/>
      <c r="I4358" s="15" t="n"/>
      <c r="J4358" s="40" t="n"/>
      <c r="K4358" s="15" t="n"/>
      <c r="L4358" s="15" t="n"/>
      <c r="M4358" s="15" t="n"/>
      <c r="N4358" s="14" t="n"/>
      <c r="O4358" s="13" t="n"/>
      <c r="P4358" s="14" t="n"/>
      <c r="Q4358" s="15">
        <f>IF(N4358="Sí",0,H4358)</f>
        <v/>
      </c>
      <c r="R4358" s="14">
        <f>F4358-TODAY()</f>
        <v/>
      </c>
      <c r="S4358" s="14">
        <f>IF(N4358="Sí","🟢 Pagado",IF(R4358&lt;0,"🔴 Vencido",IF(R4358&lt;=7,"🟡 Por vencer","")))</f>
        <v/>
      </c>
      <c r="T4358" s="88" t="n"/>
      <c r="U4358" s="89" t="n"/>
      <c r="V4358" s="89" t="n"/>
      <c r="W4358" s="89" t="n"/>
      <c r="X4358" s="87" t="n"/>
    </row>
    <row r="4359">
      <c r="A4359" s="13" t="n"/>
      <c r="B4359" s="14" t="n"/>
      <c r="C4359" s="14" t="n"/>
      <c r="D4359" s="14" t="n"/>
      <c r="E4359" s="13" t="n"/>
      <c r="F4359" s="13" t="n"/>
      <c r="G4359" s="14" t="n"/>
      <c r="H4359" s="15" t="n"/>
      <c r="I4359" s="15" t="n"/>
      <c r="J4359" s="40" t="n"/>
      <c r="K4359" s="15" t="n"/>
      <c r="L4359" s="15" t="n"/>
      <c r="M4359" s="15" t="n"/>
      <c r="N4359" s="14" t="n"/>
      <c r="O4359" s="13" t="n"/>
      <c r="P4359" s="14" t="n"/>
      <c r="Q4359" s="15">
        <f>IF(N4359="Sí",0,H4359)</f>
        <v/>
      </c>
      <c r="R4359" s="14">
        <f>F4359-TODAY()</f>
        <v/>
      </c>
      <c r="S4359" s="14">
        <f>IF(N4359="Sí","🟢 Pagado",IF(R4359&lt;0,"🔴 Vencido",IF(R4359&lt;=7,"🟡 Por vencer","")))</f>
        <v/>
      </c>
      <c r="T4359" s="88" t="n"/>
      <c r="U4359" s="89" t="n"/>
      <c r="V4359" s="89" t="n"/>
      <c r="W4359" s="89" t="n"/>
      <c r="X4359" s="87" t="n"/>
    </row>
    <row r="4360">
      <c r="A4360" s="13" t="n"/>
      <c r="B4360" s="14" t="n"/>
      <c r="C4360" s="14" t="n"/>
      <c r="D4360" s="14" t="n"/>
      <c r="E4360" s="13" t="n"/>
      <c r="F4360" s="13" t="n"/>
      <c r="G4360" s="14" t="n"/>
      <c r="H4360" s="15" t="n"/>
      <c r="I4360" s="15" t="n"/>
      <c r="J4360" s="40" t="n"/>
      <c r="K4360" s="15" t="n"/>
      <c r="L4360" s="15" t="n"/>
      <c r="M4360" s="15" t="n"/>
      <c r="N4360" s="14" t="n"/>
      <c r="O4360" s="13" t="n"/>
      <c r="P4360" s="14" t="n"/>
      <c r="Q4360" s="15">
        <f>IF(N4360="Sí",0,H4360)</f>
        <v/>
      </c>
      <c r="R4360" s="14">
        <f>F4360-TODAY()</f>
        <v/>
      </c>
      <c r="S4360" s="14">
        <f>IF(N4360="Sí","🟢 Pagado",IF(R4360&lt;0,"🔴 Vencido",IF(R4360&lt;=7,"🟡 Por vencer","")))</f>
        <v/>
      </c>
      <c r="T4360" s="88" t="n"/>
      <c r="U4360" s="89" t="n"/>
      <c r="V4360" s="89" t="n"/>
      <c r="W4360" s="89" t="n"/>
      <c r="X4360" s="87" t="n"/>
    </row>
    <row r="4361">
      <c r="A4361" s="13" t="n"/>
      <c r="B4361" s="14" t="n"/>
      <c r="C4361" s="14" t="n"/>
      <c r="D4361" s="14" t="n"/>
      <c r="E4361" s="13" t="n"/>
      <c r="F4361" s="13" t="n"/>
      <c r="G4361" s="14" t="n"/>
      <c r="H4361" s="15" t="n"/>
      <c r="I4361" s="15" t="n"/>
      <c r="J4361" s="40" t="n"/>
      <c r="K4361" s="15" t="n"/>
      <c r="L4361" s="15" t="n"/>
      <c r="M4361" s="15" t="n"/>
      <c r="N4361" s="14" t="n"/>
      <c r="O4361" s="13" t="n"/>
      <c r="P4361" s="14" t="n"/>
      <c r="Q4361" s="15">
        <f>IF(N4361="Sí",0,H4361)</f>
        <v/>
      </c>
      <c r="R4361" s="14">
        <f>F4361-TODAY()</f>
        <v/>
      </c>
      <c r="S4361" s="14">
        <f>IF(N4361="Sí","🟢 Pagado",IF(R4361&lt;0,"🔴 Vencido",IF(R4361&lt;=7,"🟡 Por vencer","")))</f>
        <v/>
      </c>
      <c r="T4361" s="88" t="n"/>
      <c r="U4361" s="89" t="n"/>
      <c r="V4361" s="89" t="n"/>
      <c r="W4361" s="89" t="n"/>
      <c r="X4361" s="87" t="n"/>
    </row>
    <row r="4362">
      <c r="A4362" s="13" t="n"/>
      <c r="B4362" s="14" t="n"/>
      <c r="C4362" s="14" t="n"/>
      <c r="D4362" s="14" t="n"/>
      <c r="E4362" s="13" t="n"/>
      <c r="F4362" s="13" t="n"/>
      <c r="G4362" s="14" t="n"/>
      <c r="H4362" s="15" t="n"/>
      <c r="I4362" s="15" t="n"/>
      <c r="J4362" s="40" t="n"/>
      <c r="K4362" s="15" t="n"/>
      <c r="L4362" s="15" t="n"/>
      <c r="M4362" s="15" t="n"/>
      <c r="N4362" s="14" t="n"/>
      <c r="O4362" s="13" t="n"/>
      <c r="P4362" s="14" t="n"/>
      <c r="Q4362" s="15">
        <f>IF(N4362="Sí",0,H4362)</f>
        <v/>
      </c>
      <c r="R4362" s="14">
        <f>F4362-TODAY()</f>
        <v/>
      </c>
      <c r="S4362" s="14">
        <f>IF(N4362="Sí","🟢 Pagado",IF(R4362&lt;0,"🔴 Vencido",IF(R4362&lt;=7,"🟡 Por vencer","")))</f>
        <v/>
      </c>
      <c r="T4362" s="88" t="n"/>
      <c r="U4362" s="89" t="n"/>
      <c r="V4362" s="89" t="n"/>
      <c r="W4362" s="89" t="n"/>
      <c r="X4362" s="87" t="n"/>
    </row>
    <row r="4363">
      <c r="A4363" s="13" t="n"/>
      <c r="B4363" s="14" t="n"/>
      <c r="C4363" s="14" t="n"/>
      <c r="D4363" s="14" t="n"/>
      <c r="E4363" s="13" t="n"/>
      <c r="F4363" s="13" t="n"/>
      <c r="G4363" s="14" t="n"/>
      <c r="H4363" s="15" t="n"/>
      <c r="I4363" s="15" t="n"/>
      <c r="J4363" s="40" t="n"/>
      <c r="K4363" s="15" t="n"/>
      <c r="L4363" s="15" t="n"/>
      <c r="M4363" s="15" t="n"/>
      <c r="N4363" s="14" t="n"/>
      <c r="O4363" s="13" t="n"/>
      <c r="P4363" s="14" t="n"/>
      <c r="Q4363" s="15">
        <f>IF(N4363="Sí",0,H4363)</f>
        <v/>
      </c>
      <c r="R4363" s="14">
        <f>F4363-TODAY()</f>
        <v/>
      </c>
      <c r="S4363" s="14">
        <f>IF(N4363="Sí","🟢 Pagado",IF(R4363&lt;0,"🔴 Vencido",IF(R4363&lt;=7,"🟡 Por vencer","")))</f>
        <v/>
      </c>
      <c r="T4363" s="88" t="n"/>
      <c r="U4363" s="89" t="n"/>
      <c r="V4363" s="89" t="n"/>
      <c r="W4363" s="89" t="n"/>
      <c r="X4363" s="87" t="n"/>
    </row>
    <row r="4364">
      <c r="A4364" s="13" t="n"/>
      <c r="B4364" s="14" t="n"/>
      <c r="C4364" s="14" t="n"/>
      <c r="D4364" s="14" t="n"/>
      <c r="E4364" s="13" t="n"/>
      <c r="F4364" s="13" t="n"/>
      <c r="G4364" s="14" t="n"/>
      <c r="H4364" s="15" t="n"/>
      <c r="I4364" s="15" t="n"/>
      <c r="J4364" s="40" t="n"/>
      <c r="K4364" s="15" t="n"/>
      <c r="L4364" s="15" t="n"/>
      <c r="M4364" s="15" t="n"/>
      <c r="N4364" s="14" t="n"/>
      <c r="O4364" s="13" t="n"/>
      <c r="P4364" s="14" t="n"/>
      <c r="Q4364" s="15">
        <f>IF(N4364="Sí",0,H4364)</f>
        <v/>
      </c>
      <c r="R4364" s="14">
        <f>F4364-TODAY()</f>
        <v/>
      </c>
      <c r="S4364" s="14">
        <f>IF(N4364="Sí","🟢 Pagado",IF(R4364&lt;0,"🔴 Vencido",IF(R4364&lt;=7,"🟡 Por vencer","")))</f>
        <v/>
      </c>
      <c r="T4364" s="88" t="n"/>
      <c r="U4364" s="89" t="n"/>
      <c r="V4364" s="89" t="n"/>
      <c r="W4364" s="89" t="n"/>
      <c r="X4364" s="87" t="n"/>
    </row>
    <row r="4365">
      <c r="A4365" s="13" t="n"/>
      <c r="B4365" s="14" t="n"/>
      <c r="C4365" s="14" t="n"/>
      <c r="D4365" s="14" t="n"/>
      <c r="E4365" s="13" t="n"/>
      <c r="F4365" s="13" t="n"/>
      <c r="G4365" s="14" t="n"/>
      <c r="H4365" s="15" t="n"/>
      <c r="I4365" s="15" t="n"/>
      <c r="J4365" s="40" t="n"/>
      <c r="K4365" s="15" t="n"/>
      <c r="L4365" s="15" t="n"/>
      <c r="M4365" s="15" t="n"/>
      <c r="N4365" s="14" t="n"/>
      <c r="O4365" s="13" t="n"/>
      <c r="P4365" s="14" t="n"/>
      <c r="Q4365" s="15">
        <f>IF(N4365="Sí",0,H4365)</f>
        <v/>
      </c>
      <c r="R4365" s="14">
        <f>F4365-TODAY()</f>
        <v/>
      </c>
      <c r="S4365" s="14">
        <f>IF(N4365="Sí","🟢 Pagado",IF(R4365&lt;0,"🔴 Vencido",IF(R4365&lt;=7,"🟡 Por vencer","")))</f>
        <v/>
      </c>
      <c r="T4365" s="88" t="n"/>
      <c r="U4365" s="89" t="n"/>
      <c r="V4365" s="89" t="n"/>
      <c r="W4365" s="89" t="n"/>
      <c r="X4365" s="87" t="n"/>
    </row>
    <row r="4366">
      <c r="A4366" s="13" t="n"/>
      <c r="B4366" s="14" t="n"/>
      <c r="C4366" s="14" t="n"/>
      <c r="D4366" s="14" t="n"/>
      <c r="E4366" s="13" t="n"/>
      <c r="F4366" s="13" t="n"/>
      <c r="G4366" s="14" t="n"/>
      <c r="H4366" s="15" t="n"/>
      <c r="I4366" s="15" t="n"/>
      <c r="J4366" s="40" t="n"/>
      <c r="K4366" s="15" t="n"/>
      <c r="L4366" s="15" t="n"/>
      <c r="M4366" s="15" t="n"/>
      <c r="N4366" s="14" t="n"/>
      <c r="O4366" s="13" t="n"/>
      <c r="P4366" s="14" t="n"/>
      <c r="Q4366" s="15">
        <f>IF(N4366="Sí",0,H4366)</f>
        <v/>
      </c>
      <c r="R4366" s="14">
        <f>F4366-TODAY()</f>
        <v/>
      </c>
      <c r="S4366" s="14">
        <f>IF(N4366="Sí","🟢 Pagado",IF(R4366&lt;0,"🔴 Vencido",IF(R4366&lt;=7,"🟡 Por vencer","")))</f>
        <v/>
      </c>
      <c r="T4366" s="88" t="n"/>
      <c r="U4366" s="89" t="n"/>
      <c r="V4366" s="89" t="n"/>
      <c r="W4366" s="89" t="n"/>
      <c r="X4366" s="87" t="n"/>
    </row>
    <row r="4367">
      <c r="A4367" s="13" t="n"/>
      <c r="B4367" s="14" t="n"/>
      <c r="C4367" s="14" t="n"/>
      <c r="D4367" s="14" t="n"/>
      <c r="E4367" s="13" t="n"/>
      <c r="F4367" s="13" t="n"/>
      <c r="G4367" s="14" t="n"/>
      <c r="H4367" s="15" t="n"/>
      <c r="I4367" s="15" t="n"/>
      <c r="J4367" s="40" t="n"/>
      <c r="K4367" s="15" t="n"/>
      <c r="L4367" s="15" t="n"/>
      <c r="M4367" s="15" t="n"/>
      <c r="N4367" s="14" t="n"/>
      <c r="O4367" s="13" t="n"/>
      <c r="P4367" s="14" t="n"/>
      <c r="Q4367" s="15">
        <f>IF(N4367="Sí",0,H4367)</f>
        <v/>
      </c>
      <c r="R4367" s="14">
        <f>F4367-TODAY()</f>
        <v/>
      </c>
      <c r="S4367" s="14">
        <f>IF(N4367="Sí","🟢 Pagado",IF(R4367&lt;0,"🔴 Vencido",IF(R4367&lt;=7,"🟡 Por vencer","")))</f>
        <v/>
      </c>
      <c r="T4367" s="88" t="n"/>
      <c r="U4367" s="89" t="n"/>
      <c r="V4367" s="89" t="n"/>
      <c r="W4367" s="89" t="n"/>
      <c r="X4367" s="87" t="n"/>
    </row>
    <row r="4368">
      <c r="A4368" s="13" t="n"/>
      <c r="B4368" s="14" t="n"/>
      <c r="C4368" s="14" t="n"/>
      <c r="D4368" s="14" t="n"/>
      <c r="E4368" s="13" t="n"/>
      <c r="F4368" s="13" t="n"/>
      <c r="G4368" s="14" t="n"/>
      <c r="H4368" s="15" t="n"/>
      <c r="I4368" s="15" t="n"/>
      <c r="J4368" s="40" t="n"/>
      <c r="K4368" s="15" t="n"/>
      <c r="L4368" s="15" t="n"/>
      <c r="M4368" s="15" t="n"/>
      <c r="N4368" s="14" t="n"/>
      <c r="O4368" s="13" t="n"/>
      <c r="P4368" s="14" t="n"/>
      <c r="Q4368" s="15">
        <f>IF(N4368="Sí",0,H4368)</f>
        <v/>
      </c>
      <c r="R4368" s="14">
        <f>F4368-TODAY()</f>
        <v/>
      </c>
      <c r="S4368" s="14">
        <f>IF(N4368="Sí","🟢 Pagado",IF(R4368&lt;0,"🔴 Vencido",IF(R4368&lt;=7,"🟡 Por vencer","")))</f>
        <v/>
      </c>
      <c r="T4368" s="88" t="n"/>
      <c r="U4368" s="89" t="n"/>
      <c r="V4368" s="89" t="n"/>
      <c r="W4368" s="89" t="n"/>
      <c r="X4368" s="87" t="n"/>
    </row>
    <row r="4369">
      <c r="A4369" s="13" t="n"/>
      <c r="B4369" s="14" t="n"/>
      <c r="C4369" s="14" t="n"/>
      <c r="D4369" s="14" t="n"/>
      <c r="E4369" s="13" t="n"/>
      <c r="F4369" s="13" t="n"/>
      <c r="G4369" s="14" t="n"/>
      <c r="H4369" s="15" t="n"/>
      <c r="I4369" s="15" t="n"/>
      <c r="J4369" s="40" t="n"/>
      <c r="K4369" s="15" t="n"/>
      <c r="L4369" s="15" t="n"/>
      <c r="M4369" s="15" t="n"/>
      <c r="N4369" s="14" t="n"/>
      <c r="O4369" s="13" t="n"/>
      <c r="P4369" s="14" t="n"/>
      <c r="Q4369" s="15">
        <f>IF(N4369="Sí",0,H4369)</f>
        <v/>
      </c>
      <c r="R4369" s="14">
        <f>F4369-TODAY()</f>
        <v/>
      </c>
      <c r="S4369" s="14">
        <f>IF(N4369="Sí","🟢 Pagado",IF(R4369&lt;0,"🔴 Vencido",IF(R4369&lt;=7,"🟡 Por vencer","")))</f>
        <v/>
      </c>
      <c r="T4369" s="88" t="n"/>
      <c r="U4369" s="89" t="n"/>
      <c r="V4369" s="89" t="n"/>
      <c r="W4369" s="89" t="n"/>
      <c r="X4369" s="87" t="n"/>
    </row>
    <row r="4370">
      <c r="A4370" s="13" t="n"/>
      <c r="B4370" s="14" t="n"/>
      <c r="C4370" s="14" t="n"/>
      <c r="D4370" s="14" t="n"/>
      <c r="E4370" s="13" t="n"/>
      <c r="F4370" s="13" t="n"/>
      <c r="G4370" s="14" t="n"/>
      <c r="H4370" s="15" t="n"/>
      <c r="I4370" s="15" t="n"/>
      <c r="J4370" s="40" t="n"/>
      <c r="K4370" s="15" t="n"/>
      <c r="L4370" s="15" t="n"/>
      <c r="M4370" s="15" t="n"/>
      <c r="N4370" s="14" t="n"/>
      <c r="O4370" s="13" t="n"/>
      <c r="P4370" s="14" t="n"/>
      <c r="Q4370" s="15">
        <f>IF(N4370="Sí",0,H4370)</f>
        <v/>
      </c>
      <c r="R4370" s="14">
        <f>F4370-TODAY()</f>
        <v/>
      </c>
      <c r="S4370" s="14">
        <f>IF(N4370="Sí","🟢 Pagado",IF(R4370&lt;0,"🔴 Vencido",IF(R4370&lt;=7,"🟡 Por vencer","")))</f>
        <v/>
      </c>
      <c r="T4370" s="88" t="n"/>
      <c r="U4370" s="89" t="n"/>
      <c r="V4370" s="89" t="n"/>
      <c r="W4370" s="89" t="n"/>
      <c r="X4370" s="87" t="n"/>
    </row>
    <row r="4371">
      <c r="A4371" s="13" t="n"/>
      <c r="B4371" s="14" t="n"/>
      <c r="C4371" s="14" t="n"/>
      <c r="D4371" s="14" t="n"/>
      <c r="E4371" s="13" t="n"/>
      <c r="F4371" s="13" t="n"/>
      <c r="G4371" s="14" t="n"/>
      <c r="H4371" s="15" t="n"/>
      <c r="I4371" s="15" t="n"/>
      <c r="J4371" s="40" t="n"/>
      <c r="K4371" s="15" t="n"/>
      <c r="L4371" s="15" t="n"/>
      <c r="M4371" s="15" t="n"/>
      <c r="N4371" s="14" t="n"/>
      <c r="O4371" s="13" t="n"/>
      <c r="P4371" s="14" t="n"/>
      <c r="Q4371" s="15">
        <f>IF(N4371="Sí",0,H4371)</f>
        <v/>
      </c>
      <c r="R4371" s="14">
        <f>F4371-TODAY()</f>
        <v/>
      </c>
      <c r="S4371" s="14">
        <f>IF(N4371="Sí","🟢 Pagado",IF(R4371&lt;0,"🔴 Vencido",IF(R4371&lt;=7,"🟡 Por vencer","")))</f>
        <v/>
      </c>
      <c r="T4371" s="88" t="n"/>
      <c r="U4371" s="89" t="n"/>
      <c r="V4371" s="89" t="n"/>
      <c r="W4371" s="89" t="n"/>
      <c r="X4371" s="87" t="n"/>
    </row>
    <row r="4372">
      <c r="A4372" s="13" t="n"/>
      <c r="B4372" s="14" t="n"/>
      <c r="C4372" s="14" t="n"/>
      <c r="D4372" s="14" t="n"/>
      <c r="E4372" s="13" t="n"/>
      <c r="F4372" s="13" t="n"/>
      <c r="G4372" s="14" t="n"/>
      <c r="H4372" s="15" t="n"/>
      <c r="I4372" s="15" t="n"/>
      <c r="J4372" s="40" t="n"/>
      <c r="K4372" s="15" t="n"/>
      <c r="L4372" s="15" t="n"/>
      <c r="M4372" s="15" t="n"/>
      <c r="N4372" s="14" t="n"/>
      <c r="O4372" s="13" t="n"/>
      <c r="P4372" s="14" t="n"/>
      <c r="Q4372" s="15">
        <f>IF(N4372="Sí",0,H4372)</f>
        <v/>
      </c>
      <c r="R4372" s="14">
        <f>F4372-TODAY()</f>
        <v/>
      </c>
      <c r="S4372" s="14">
        <f>IF(N4372="Sí","🟢 Pagado",IF(R4372&lt;0,"🔴 Vencido",IF(R4372&lt;=7,"🟡 Por vencer","")))</f>
        <v/>
      </c>
      <c r="T4372" s="88" t="n"/>
      <c r="U4372" s="89" t="n"/>
      <c r="V4372" s="89" t="n"/>
      <c r="W4372" s="89" t="n"/>
      <c r="X4372" s="87" t="n"/>
    </row>
    <row r="4373">
      <c r="A4373" s="13" t="n"/>
      <c r="B4373" s="14" t="n"/>
      <c r="C4373" s="14" t="n"/>
      <c r="D4373" s="14" t="n"/>
      <c r="E4373" s="13" t="n"/>
      <c r="F4373" s="13" t="n"/>
      <c r="G4373" s="14" t="n"/>
      <c r="H4373" s="15" t="n"/>
      <c r="I4373" s="15" t="n"/>
      <c r="J4373" s="40" t="n"/>
      <c r="K4373" s="15" t="n"/>
      <c r="L4373" s="15" t="n"/>
      <c r="M4373" s="15" t="n"/>
      <c r="N4373" s="14" t="n"/>
      <c r="O4373" s="13" t="n"/>
      <c r="P4373" s="14" t="n"/>
      <c r="Q4373" s="15">
        <f>IF(N4373="Sí",0,H4373)</f>
        <v/>
      </c>
      <c r="R4373" s="14">
        <f>F4373-TODAY()</f>
        <v/>
      </c>
      <c r="S4373" s="14">
        <f>IF(N4373="Sí","🟢 Pagado",IF(R4373&lt;0,"🔴 Vencido",IF(R4373&lt;=7,"🟡 Por vencer","")))</f>
        <v/>
      </c>
      <c r="T4373" s="88" t="n"/>
      <c r="U4373" s="89" t="n"/>
      <c r="V4373" s="89" t="n"/>
      <c r="W4373" s="89" t="n"/>
      <c r="X4373" s="87" t="n"/>
    </row>
    <row r="4374">
      <c r="A4374" s="13" t="n"/>
      <c r="B4374" s="14" t="n"/>
      <c r="C4374" s="14" t="n"/>
      <c r="D4374" s="14" t="n"/>
      <c r="E4374" s="13" t="n"/>
      <c r="F4374" s="13" t="n"/>
      <c r="G4374" s="14" t="n"/>
      <c r="H4374" s="15" t="n"/>
      <c r="I4374" s="15" t="n"/>
      <c r="J4374" s="40" t="n"/>
      <c r="K4374" s="15" t="n"/>
      <c r="L4374" s="15" t="n"/>
      <c r="M4374" s="15" t="n"/>
      <c r="N4374" s="14" t="n"/>
      <c r="O4374" s="13" t="n"/>
      <c r="P4374" s="14" t="n"/>
      <c r="Q4374" s="15">
        <f>IF(N4374="Sí",0,H4374)</f>
        <v/>
      </c>
      <c r="R4374" s="14">
        <f>F4374-TODAY()</f>
        <v/>
      </c>
      <c r="S4374" s="14">
        <f>IF(N4374="Sí","🟢 Pagado",IF(R4374&lt;0,"🔴 Vencido",IF(R4374&lt;=7,"🟡 Por vencer","")))</f>
        <v/>
      </c>
      <c r="T4374" s="88" t="n"/>
      <c r="U4374" s="89" t="n"/>
      <c r="V4374" s="89" t="n"/>
      <c r="W4374" s="89" t="n"/>
      <c r="X4374" s="87" t="n"/>
    </row>
    <row r="4375">
      <c r="A4375" s="13" t="n"/>
      <c r="B4375" s="14" t="n"/>
      <c r="C4375" s="14" t="n"/>
      <c r="D4375" s="14" t="n"/>
      <c r="E4375" s="13" t="n"/>
      <c r="F4375" s="13" t="n"/>
      <c r="G4375" s="14" t="n"/>
      <c r="H4375" s="15" t="n"/>
      <c r="I4375" s="15" t="n"/>
      <c r="J4375" s="40" t="n"/>
      <c r="K4375" s="15" t="n"/>
      <c r="L4375" s="15" t="n"/>
      <c r="M4375" s="15" t="n"/>
      <c r="N4375" s="14" t="n"/>
      <c r="O4375" s="13" t="n"/>
      <c r="P4375" s="14" t="n"/>
      <c r="Q4375" s="15">
        <f>IF(N4375="Sí",0,H4375)</f>
        <v/>
      </c>
      <c r="R4375" s="14">
        <f>F4375-TODAY()</f>
        <v/>
      </c>
      <c r="S4375" s="14">
        <f>IF(N4375="Sí","🟢 Pagado",IF(R4375&lt;0,"🔴 Vencido",IF(R4375&lt;=7,"🟡 Por vencer","")))</f>
        <v/>
      </c>
      <c r="T4375" s="88" t="n"/>
      <c r="U4375" s="89" t="n"/>
      <c r="V4375" s="89" t="n"/>
      <c r="W4375" s="89" t="n"/>
      <c r="X4375" s="87" t="n"/>
    </row>
    <row r="4376">
      <c r="A4376" s="13" t="n"/>
      <c r="B4376" s="14" t="n"/>
      <c r="C4376" s="14" t="n"/>
      <c r="D4376" s="14" t="n"/>
      <c r="E4376" s="13" t="n"/>
      <c r="F4376" s="13" t="n"/>
      <c r="G4376" s="14" t="n"/>
      <c r="H4376" s="15" t="n"/>
      <c r="I4376" s="15" t="n"/>
      <c r="J4376" s="40" t="n"/>
      <c r="K4376" s="15" t="n"/>
      <c r="L4376" s="15" t="n"/>
      <c r="M4376" s="15" t="n"/>
      <c r="N4376" s="14" t="n"/>
      <c r="O4376" s="13" t="n"/>
      <c r="P4376" s="14" t="n"/>
      <c r="Q4376" s="15">
        <f>IF(N4376="Sí",0,H4376)</f>
        <v/>
      </c>
      <c r="R4376" s="14">
        <f>F4376-TODAY()</f>
        <v/>
      </c>
      <c r="S4376" s="14">
        <f>IF(N4376="Sí","🟢 Pagado",IF(R4376&lt;0,"🔴 Vencido",IF(R4376&lt;=7,"🟡 Por vencer","")))</f>
        <v/>
      </c>
      <c r="T4376" s="88" t="n"/>
      <c r="U4376" s="89" t="n"/>
      <c r="V4376" s="89" t="n"/>
      <c r="W4376" s="89" t="n"/>
      <c r="X4376" s="87" t="n"/>
    </row>
    <row r="4377">
      <c r="A4377" s="13" t="n"/>
      <c r="B4377" s="14" t="n"/>
      <c r="C4377" s="14" t="n"/>
      <c r="D4377" s="14" t="n"/>
      <c r="E4377" s="13" t="n"/>
      <c r="F4377" s="13" t="n"/>
      <c r="G4377" s="14" t="n"/>
      <c r="H4377" s="15" t="n"/>
      <c r="I4377" s="15" t="n"/>
      <c r="J4377" s="40" t="n"/>
      <c r="K4377" s="15" t="n"/>
      <c r="L4377" s="15" t="n"/>
      <c r="M4377" s="15" t="n"/>
      <c r="N4377" s="14" t="n"/>
      <c r="O4377" s="13" t="n"/>
      <c r="P4377" s="14" t="n"/>
      <c r="Q4377" s="15">
        <f>IF(N4377="Sí",0,H4377)</f>
        <v/>
      </c>
      <c r="R4377" s="14">
        <f>F4377-TODAY()</f>
        <v/>
      </c>
      <c r="S4377" s="14">
        <f>IF(N4377="Sí","🟢 Pagado",IF(R4377&lt;0,"🔴 Vencido",IF(R4377&lt;=7,"🟡 Por vencer","")))</f>
        <v/>
      </c>
      <c r="T4377" s="88" t="n"/>
      <c r="U4377" s="89" t="n"/>
      <c r="V4377" s="89" t="n"/>
      <c r="W4377" s="89" t="n"/>
      <c r="X4377" s="87" t="n"/>
    </row>
    <row r="4378">
      <c r="A4378" s="13" t="n"/>
      <c r="B4378" s="14" t="n"/>
      <c r="C4378" s="14" t="n"/>
      <c r="D4378" s="14" t="n"/>
      <c r="E4378" s="13" t="n"/>
      <c r="F4378" s="13" t="n"/>
      <c r="G4378" s="14" t="n"/>
      <c r="H4378" s="15" t="n"/>
      <c r="I4378" s="15" t="n"/>
      <c r="J4378" s="40" t="n"/>
      <c r="K4378" s="15" t="n"/>
      <c r="L4378" s="15" t="n"/>
      <c r="M4378" s="15" t="n"/>
      <c r="N4378" s="14" t="n"/>
      <c r="O4378" s="13" t="n"/>
      <c r="P4378" s="14" t="n"/>
      <c r="Q4378" s="15">
        <f>IF(N4378="Sí",0,H4378)</f>
        <v/>
      </c>
      <c r="R4378" s="14">
        <f>F4378-TODAY()</f>
        <v/>
      </c>
      <c r="S4378" s="14">
        <f>IF(N4378="Sí","🟢 Pagado",IF(R4378&lt;0,"🔴 Vencido",IF(R4378&lt;=7,"🟡 Por vencer","")))</f>
        <v/>
      </c>
      <c r="T4378" s="88" t="n"/>
      <c r="U4378" s="89" t="n"/>
      <c r="V4378" s="89" t="n"/>
      <c r="W4378" s="89" t="n"/>
      <c r="X4378" s="87" t="n"/>
    </row>
    <row r="4379">
      <c r="A4379" s="13" t="n"/>
      <c r="B4379" s="14" t="n"/>
      <c r="C4379" s="14" t="n"/>
      <c r="D4379" s="14" t="n"/>
      <c r="E4379" s="13" t="n"/>
      <c r="F4379" s="13" t="n"/>
      <c r="G4379" s="14" t="n"/>
      <c r="H4379" s="15" t="n"/>
      <c r="I4379" s="15" t="n"/>
      <c r="J4379" s="40" t="n"/>
      <c r="K4379" s="15" t="n"/>
      <c r="L4379" s="15" t="n"/>
      <c r="M4379" s="15" t="n"/>
      <c r="N4379" s="14" t="n"/>
      <c r="O4379" s="13" t="n"/>
      <c r="P4379" s="14" t="n"/>
      <c r="Q4379" s="15">
        <f>IF(N4379="Sí",0,H4379)</f>
        <v/>
      </c>
      <c r="R4379" s="14">
        <f>F4379-TODAY()</f>
        <v/>
      </c>
      <c r="S4379" s="14">
        <f>IF(N4379="Sí","🟢 Pagado",IF(R4379&lt;0,"🔴 Vencido",IF(R4379&lt;=7,"🟡 Por vencer","")))</f>
        <v/>
      </c>
      <c r="T4379" s="88" t="n"/>
      <c r="U4379" s="89" t="n"/>
      <c r="V4379" s="89" t="n"/>
      <c r="W4379" s="89" t="n"/>
      <c r="X4379" s="87" t="n"/>
    </row>
    <row r="4380">
      <c r="A4380" s="13" t="n"/>
      <c r="B4380" s="14" t="n"/>
      <c r="C4380" s="14" t="n"/>
      <c r="D4380" s="14" t="n"/>
      <c r="E4380" s="13" t="n"/>
      <c r="F4380" s="13" t="n"/>
      <c r="G4380" s="14" t="n"/>
      <c r="H4380" s="15" t="n"/>
      <c r="I4380" s="15" t="n"/>
      <c r="J4380" s="40" t="n"/>
      <c r="K4380" s="15" t="n"/>
      <c r="L4380" s="15" t="n"/>
      <c r="M4380" s="15" t="n"/>
      <c r="N4380" s="14" t="n"/>
      <c r="O4380" s="13" t="n"/>
      <c r="P4380" s="14" t="n"/>
      <c r="Q4380" s="15">
        <f>IF(N4380="Sí",0,H4380)</f>
        <v/>
      </c>
      <c r="R4380" s="14">
        <f>F4380-TODAY()</f>
        <v/>
      </c>
      <c r="S4380" s="14">
        <f>IF(N4380="Sí","🟢 Pagado",IF(R4380&lt;0,"🔴 Vencido",IF(R4380&lt;=7,"🟡 Por vencer","")))</f>
        <v/>
      </c>
      <c r="T4380" s="88" t="n"/>
      <c r="U4380" s="89" t="n"/>
      <c r="V4380" s="89" t="n"/>
      <c r="W4380" s="89" t="n"/>
      <c r="X4380" s="87" t="n"/>
    </row>
    <row r="4381">
      <c r="A4381" s="13" t="n"/>
      <c r="B4381" s="14" t="n"/>
      <c r="C4381" s="14" t="n"/>
      <c r="D4381" s="14" t="n"/>
      <c r="E4381" s="13" t="n"/>
      <c r="F4381" s="13" t="n"/>
      <c r="G4381" s="14" t="n"/>
      <c r="H4381" s="15" t="n"/>
      <c r="I4381" s="15" t="n"/>
      <c r="J4381" s="40" t="n"/>
      <c r="K4381" s="15" t="n"/>
      <c r="L4381" s="15" t="n"/>
      <c r="M4381" s="15" t="n"/>
      <c r="N4381" s="14" t="n"/>
      <c r="O4381" s="13" t="n"/>
      <c r="P4381" s="14" t="n"/>
      <c r="Q4381" s="15">
        <f>IF(N4381="Sí",0,H4381)</f>
        <v/>
      </c>
      <c r="R4381" s="14">
        <f>F4381-TODAY()</f>
        <v/>
      </c>
      <c r="S4381" s="14">
        <f>IF(N4381="Sí","🟢 Pagado",IF(R4381&lt;0,"🔴 Vencido",IF(R4381&lt;=7,"🟡 Por vencer","")))</f>
        <v/>
      </c>
      <c r="T4381" s="88" t="n"/>
      <c r="U4381" s="89" t="n"/>
      <c r="V4381" s="89" t="n"/>
      <c r="W4381" s="89" t="n"/>
      <c r="X4381" s="87" t="n"/>
    </row>
    <row r="4382">
      <c r="A4382" s="13" t="n"/>
      <c r="B4382" s="14" t="n"/>
      <c r="C4382" s="14" t="n"/>
      <c r="D4382" s="14" t="n"/>
      <c r="E4382" s="13" t="n"/>
      <c r="F4382" s="13" t="n"/>
      <c r="G4382" s="14" t="n"/>
      <c r="H4382" s="15" t="n"/>
      <c r="I4382" s="15" t="n"/>
      <c r="J4382" s="40" t="n"/>
      <c r="K4382" s="15" t="n"/>
      <c r="L4382" s="15" t="n"/>
      <c r="M4382" s="15" t="n"/>
      <c r="N4382" s="14" t="n"/>
      <c r="O4382" s="13" t="n"/>
      <c r="P4382" s="14" t="n"/>
      <c r="Q4382" s="15">
        <f>IF(N4382="Sí",0,H4382)</f>
        <v/>
      </c>
      <c r="R4382" s="14">
        <f>F4382-TODAY()</f>
        <v/>
      </c>
      <c r="S4382" s="14">
        <f>IF(N4382="Sí","🟢 Pagado",IF(R4382&lt;0,"🔴 Vencido",IF(R4382&lt;=7,"🟡 Por vencer","")))</f>
        <v/>
      </c>
      <c r="T4382" s="88" t="n"/>
      <c r="U4382" s="89" t="n"/>
      <c r="V4382" s="89" t="n"/>
      <c r="W4382" s="89" t="n"/>
      <c r="X4382" s="87" t="n"/>
    </row>
    <row r="4383">
      <c r="A4383" s="13" t="n"/>
      <c r="B4383" s="14" t="n"/>
      <c r="C4383" s="14" t="n"/>
      <c r="D4383" s="14" t="n"/>
      <c r="E4383" s="13" t="n"/>
      <c r="F4383" s="13" t="n"/>
      <c r="G4383" s="14" t="n"/>
      <c r="H4383" s="15" t="n"/>
      <c r="I4383" s="15" t="n"/>
      <c r="J4383" s="40" t="n"/>
      <c r="K4383" s="15" t="n"/>
      <c r="L4383" s="15" t="n"/>
      <c r="M4383" s="15" t="n"/>
      <c r="N4383" s="14" t="n"/>
      <c r="O4383" s="13" t="n"/>
      <c r="P4383" s="14" t="n"/>
      <c r="Q4383" s="15">
        <f>IF(N4383="Sí",0,H4383)</f>
        <v/>
      </c>
      <c r="R4383" s="14">
        <f>F4383-TODAY()</f>
        <v/>
      </c>
      <c r="S4383" s="14">
        <f>IF(N4383="Sí","🟢 Pagado",IF(R4383&lt;0,"🔴 Vencido",IF(R4383&lt;=7,"🟡 Por vencer","")))</f>
        <v/>
      </c>
      <c r="T4383" s="88" t="n"/>
      <c r="U4383" s="89" t="n"/>
      <c r="V4383" s="89" t="n"/>
      <c r="W4383" s="89" t="n"/>
      <c r="X4383" s="87" t="n"/>
    </row>
    <row r="4384">
      <c r="A4384" s="13" t="n"/>
      <c r="B4384" s="14" t="n"/>
      <c r="C4384" s="14" t="n"/>
      <c r="D4384" s="14" t="n"/>
      <c r="E4384" s="13" t="n"/>
      <c r="F4384" s="13" t="n"/>
      <c r="G4384" s="14" t="n"/>
      <c r="H4384" s="15" t="n"/>
      <c r="I4384" s="15" t="n"/>
      <c r="J4384" s="40" t="n"/>
      <c r="K4384" s="15" t="n"/>
      <c r="L4384" s="15" t="n"/>
      <c r="M4384" s="15" t="n"/>
      <c r="N4384" s="14" t="n"/>
      <c r="O4384" s="13" t="n"/>
      <c r="P4384" s="14" t="n"/>
      <c r="Q4384" s="15">
        <f>IF(N4384="Sí",0,H4384)</f>
        <v/>
      </c>
      <c r="R4384" s="14">
        <f>F4384-TODAY()</f>
        <v/>
      </c>
      <c r="S4384" s="14">
        <f>IF(N4384="Sí","🟢 Pagado",IF(R4384&lt;0,"🔴 Vencido",IF(R4384&lt;=7,"🟡 Por vencer","")))</f>
        <v/>
      </c>
      <c r="T4384" s="88" t="n"/>
      <c r="U4384" s="89" t="n"/>
      <c r="V4384" s="89" t="n"/>
      <c r="W4384" s="89" t="n"/>
      <c r="X4384" s="87" t="n"/>
    </row>
    <row r="4385">
      <c r="A4385" s="13" t="n"/>
      <c r="B4385" s="14" t="n"/>
      <c r="C4385" s="14" t="n"/>
      <c r="D4385" s="14" t="n"/>
      <c r="E4385" s="13" t="n"/>
      <c r="F4385" s="13" t="n"/>
      <c r="G4385" s="14" t="n"/>
      <c r="H4385" s="15" t="n"/>
      <c r="I4385" s="15" t="n"/>
      <c r="J4385" s="40" t="n"/>
      <c r="K4385" s="15" t="n"/>
      <c r="L4385" s="15" t="n"/>
      <c r="M4385" s="15" t="n"/>
      <c r="N4385" s="14" t="n"/>
      <c r="O4385" s="13" t="n"/>
      <c r="P4385" s="14" t="n"/>
      <c r="Q4385" s="15">
        <f>IF(N4385="Sí",0,H4385)</f>
        <v/>
      </c>
      <c r="R4385" s="14">
        <f>F4385-TODAY()</f>
        <v/>
      </c>
      <c r="S4385" s="14">
        <f>IF(N4385="Sí","🟢 Pagado",IF(R4385&lt;0,"🔴 Vencido",IF(R4385&lt;=7,"🟡 Por vencer","")))</f>
        <v/>
      </c>
      <c r="T4385" s="88" t="n"/>
      <c r="U4385" s="89" t="n"/>
      <c r="V4385" s="89" t="n"/>
      <c r="W4385" s="89" t="n"/>
      <c r="X4385" s="87" t="n"/>
    </row>
    <row r="4386">
      <c r="A4386" s="13" t="n"/>
      <c r="B4386" s="14" t="n"/>
      <c r="C4386" s="14" t="n"/>
      <c r="D4386" s="14" t="n"/>
      <c r="E4386" s="13" t="n"/>
      <c r="F4386" s="13" t="n"/>
      <c r="G4386" s="14" t="n"/>
      <c r="H4386" s="15" t="n"/>
      <c r="I4386" s="15" t="n"/>
      <c r="J4386" s="40" t="n"/>
      <c r="K4386" s="15" t="n"/>
      <c r="L4386" s="15" t="n"/>
      <c r="M4386" s="15" t="n"/>
      <c r="N4386" s="14" t="n"/>
      <c r="O4386" s="13" t="n"/>
      <c r="P4386" s="14" t="n"/>
      <c r="Q4386" s="15">
        <f>IF(N4386="Sí",0,H4386)</f>
        <v/>
      </c>
      <c r="R4386" s="14">
        <f>F4386-TODAY()</f>
        <v/>
      </c>
      <c r="S4386" s="14">
        <f>IF(N4386="Sí","🟢 Pagado",IF(R4386&lt;0,"🔴 Vencido",IF(R4386&lt;=7,"🟡 Por vencer","")))</f>
        <v/>
      </c>
      <c r="T4386" s="88" t="n"/>
      <c r="U4386" s="89" t="n"/>
      <c r="V4386" s="89" t="n"/>
      <c r="W4386" s="89" t="n"/>
      <c r="X4386" s="87" t="n"/>
    </row>
    <row r="4387">
      <c r="A4387" s="13" t="n"/>
      <c r="B4387" s="14" t="n"/>
      <c r="C4387" s="14" t="n"/>
      <c r="D4387" s="14" t="n"/>
      <c r="E4387" s="13" t="n"/>
      <c r="F4387" s="13" t="n"/>
      <c r="G4387" s="14" t="n"/>
      <c r="H4387" s="15" t="n"/>
      <c r="I4387" s="15" t="n"/>
      <c r="J4387" s="40" t="n"/>
      <c r="K4387" s="15" t="n"/>
      <c r="L4387" s="15" t="n"/>
      <c r="M4387" s="15" t="n"/>
      <c r="N4387" s="14" t="n"/>
      <c r="O4387" s="13" t="n"/>
      <c r="P4387" s="14" t="n"/>
      <c r="Q4387" s="15">
        <f>IF(N4387="Sí",0,H4387)</f>
        <v/>
      </c>
      <c r="R4387" s="14">
        <f>F4387-TODAY()</f>
        <v/>
      </c>
      <c r="S4387" s="14">
        <f>IF(N4387="Sí","🟢 Pagado",IF(R4387&lt;0,"🔴 Vencido",IF(R4387&lt;=7,"🟡 Por vencer","")))</f>
        <v/>
      </c>
      <c r="T4387" s="88" t="n"/>
      <c r="U4387" s="89" t="n"/>
      <c r="V4387" s="89" t="n"/>
      <c r="W4387" s="89" t="n"/>
      <c r="X4387" s="87" t="n"/>
    </row>
    <row r="4388">
      <c r="A4388" s="13" t="n"/>
      <c r="B4388" s="14" t="n"/>
      <c r="C4388" s="14" t="n"/>
      <c r="D4388" s="14" t="n"/>
      <c r="E4388" s="13" t="n"/>
      <c r="F4388" s="13" t="n"/>
      <c r="G4388" s="14" t="n"/>
      <c r="H4388" s="15" t="n"/>
      <c r="I4388" s="15" t="n"/>
      <c r="J4388" s="40" t="n"/>
      <c r="K4388" s="15" t="n"/>
      <c r="L4388" s="15" t="n"/>
      <c r="M4388" s="15" t="n"/>
      <c r="N4388" s="14" t="n"/>
      <c r="O4388" s="13" t="n"/>
      <c r="P4388" s="14" t="n"/>
      <c r="Q4388" s="15">
        <f>IF(N4388="Sí",0,H4388)</f>
        <v/>
      </c>
      <c r="R4388" s="14">
        <f>F4388-TODAY()</f>
        <v/>
      </c>
      <c r="S4388" s="14">
        <f>IF(N4388="Sí","🟢 Pagado",IF(R4388&lt;0,"🔴 Vencido",IF(R4388&lt;=7,"🟡 Por vencer","")))</f>
        <v/>
      </c>
      <c r="T4388" s="88" t="n"/>
      <c r="U4388" s="89" t="n"/>
      <c r="V4388" s="89" t="n"/>
      <c r="W4388" s="89" t="n"/>
      <c r="X4388" s="87" t="n"/>
    </row>
    <row r="4389">
      <c r="A4389" s="13" t="n"/>
      <c r="B4389" s="14" t="n"/>
      <c r="C4389" s="14" t="n"/>
      <c r="D4389" s="14" t="n"/>
      <c r="E4389" s="13" t="n"/>
      <c r="F4389" s="13" t="n"/>
      <c r="G4389" s="14" t="n"/>
      <c r="H4389" s="15" t="n"/>
      <c r="I4389" s="15" t="n"/>
      <c r="J4389" s="40" t="n"/>
      <c r="K4389" s="15" t="n"/>
      <c r="L4389" s="15" t="n"/>
      <c r="M4389" s="15" t="n"/>
      <c r="N4389" s="14" t="n"/>
      <c r="O4389" s="13" t="n"/>
      <c r="P4389" s="14" t="n"/>
      <c r="Q4389" s="15">
        <f>IF(N4389="Sí",0,H4389)</f>
        <v/>
      </c>
      <c r="R4389" s="14">
        <f>F4389-TODAY()</f>
        <v/>
      </c>
      <c r="S4389" s="14">
        <f>IF(N4389="Sí","🟢 Pagado",IF(R4389&lt;0,"🔴 Vencido",IF(R4389&lt;=7,"🟡 Por vencer","")))</f>
        <v/>
      </c>
      <c r="T4389" s="88" t="n"/>
      <c r="U4389" s="89" t="n"/>
      <c r="V4389" s="89" t="n"/>
      <c r="W4389" s="89" t="n"/>
      <c r="X4389" s="87" t="n"/>
    </row>
    <row r="4390">
      <c r="A4390" s="13" t="n"/>
      <c r="B4390" s="14" t="n"/>
      <c r="C4390" s="14" t="n"/>
      <c r="D4390" s="14" t="n"/>
      <c r="E4390" s="13" t="n"/>
      <c r="F4390" s="13" t="n"/>
      <c r="G4390" s="14" t="n"/>
      <c r="H4390" s="15" t="n"/>
      <c r="I4390" s="15" t="n"/>
      <c r="J4390" s="40" t="n"/>
      <c r="K4390" s="15" t="n"/>
      <c r="L4390" s="15" t="n"/>
      <c r="M4390" s="15" t="n"/>
      <c r="N4390" s="14" t="n"/>
      <c r="O4390" s="13" t="n"/>
      <c r="P4390" s="14" t="n"/>
      <c r="Q4390" s="15">
        <f>IF(N4390="Sí",0,H4390)</f>
        <v/>
      </c>
      <c r="R4390" s="14">
        <f>F4390-TODAY()</f>
        <v/>
      </c>
      <c r="S4390" s="14">
        <f>IF(N4390="Sí","🟢 Pagado",IF(R4390&lt;0,"🔴 Vencido",IF(R4390&lt;=7,"🟡 Por vencer","")))</f>
        <v/>
      </c>
      <c r="T4390" s="88" t="n"/>
      <c r="U4390" s="89" t="n"/>
      <c r="V4390" s="89" t="n"/>
      <c r="W4390" s="89" t="n"/>
      <c r="X4390" s="87" t="n"/>
    </row>
    <row r="4391">
      <c r="A4391" s="13" t="n"/>
      <c r="B4391" s="14" t="n"/>
      <c r="C4391" s="14" t="n"/>
      <c r="D4391" s="14" t="n"/>
      <c r="E4391" s="13" t="n"/>
      <c r="F4391" s="13" t="n"/>
      <c r="G4391" s="14" t="n"/>
      <c r="H4391" s="15" t="n"/>
      <c r="I4391" s="15" t="n"/>
      <c r="J4391" s="40" t="n"/>
      <c r="K4391" s="15" t="n"/>
      <c r="L4391" s="15" t="n"/>
      <c r="M4391" s="15" t="n"/>
      <c r="N4391" s="14" t="n"/>
      <c r="O4391" s="13" t="n"/>
      <c r="P4391" s="14" t="n"/>
      <c r="Q4391" s="15">
        <f>IF(N4391="Sí",0,H4391)</f>
        <v/>
      </c>
      <c r="R4391" s="14">
        <f>F4391-TODAY()</f>
        <v/>
      </c>
      <c r="S4391" s="14">
        <f>IF(N4391="Sí","🟢 Pagado",IF(R4391&lt;0,"🔴 Vencido",IF(R4391&lt;=7,"🟡 Por vencer","")))</f>
        <v/>
      </c>
      <c r="T4391" s="88" t="n"/>
      <c r="U4391" s="89" t="n"/>
      <c r="V4391" s="89" t="n"/>
      <c r="W4391" s="89" t="n"/>
      <c r="X4391" s="87" t="n"/>
    </row>
    <row r="4392">
      <c r="A4392" s="13" t="n"/>
      <c r="B4392" s="14" t="n"/>
      <c r="C4392" s="14" t="n"/>
      <c r="D4392" s="14" t="n"/>
      <c r="E4392" s="13" t="n"/>
      <c r="F4392" s="13" t="n"/>
      <c r="G4392" s="14" t="n"/>
      <c r="H4392" s="15" t="n"/>
      <c r="I4392" s="15" t="n"/>
      <c r="J4392" s="40" t="n"/>
      <c r="K4392" s="15" t="n"/>
      <c r="L4392" s="15" t="n"/>
      <c r="M4392" s="15" t="n"/>
      <c r="N4392" s="14" t="n"/>
      <c r="O4392" s="13" t="n"/>
      <c r="P4392" s="14" t="n"/>
      <c r="Q4392" s="15">
        <f>IF(N4392="Sí",0,H4392)</f>
        <v/>
      </c>
      <c r="R4392" s="14">
        <f>F4392-TODAY()</f>
        <v/>
      </c>
      <c r="S4392" s="14">
        <f>IF(N4392="Sí","🟢 Pagado",IF(R4392&lt;0,"🔴 Vencido",IF(R4392&lt;=7,"🟡 Por vencer","")))</f>
        <v/>
      </c>
      <c r="T4392" s="88" t="n"/>
      <c r="U4392" s="89" t="n"/>
      <c r="V4392" s="89" t="n"/>
      <c r="W4392" s="89" t="n"/>
      <c r="X4392" s="87" t="n"/>
    </row>
    <row r="4393">
      <c r="A4393" s="13" t="n"/>
      <c r="B4393" s="14" t="n"/>
      <c r="C4393" s="14" t="n"/>
      <c r="D4393" s="14" t="n"/>
      <c r="E4393" s="13" t="n"/>
      <c r="F4393" s="13" t="n"/>
      <c r="G4393" s="14" t="n"/>
      <c r="H4393" s="15" t="n"/>
      <c r="I4393" s="15" t="n"/>
      <c r="J4393" s="40" t="n"/>
      <c r="K4393" s="15" t="n"/>
      <c r="L4393" s="15" t="n"/>
      <c r="M4393" s="15" t="n"/>
      <c r="N4393" s="14" t="n"/>
      <c r="O4393" s="13" t="n"/>
      <c r="P4393" s="14" t="n"/>
      <c r="Q4393" s="15">
        <f>IF(N4393="Sí",0,H4393)</f>
        <v/>
      </c>
      <c r="R4393" s="14">
        <f>F4393-TODAY()</f>
        <v/>
      </c>
      <c r="S4393" s="14">
        <f>IF(N4393="Sí","🟢 Pagado",IF(R4393&lt;0,"🔴 Vencido",IF(R4393&lt;=7,"🟡 Por vencer","")))</f>
        <v/>
      </c>
      <c r="T4393" s="88" t="n"/>
      <c r="U4393" s="89" t="n"/>
      <c r="V4393" s="89" t="n"/>
      <c r="W4393" s="89" t="n"/>
      <c r="X4393" s="87" t="n"/>
    </row>
    <row r="4394">
      <c r="A4394" s="13" t="n"/>
      <c r="B4394" s="14" t="n"/>
      <c r="C4394" s="14" t="n"/>
      <c r="D4394" s="14" t="n"/>
      <c r="E4394" s="13" t="n"/>
      <c r="F4394" s="13" t="n"/>
      <c r="G4394" s="14" t="n"/>
      <c r="H4394" s="15" t="n"/>
      <c r="I4394" s="15" t="n"/>
      <c r="J4394" s="40" t="n"/>
      <c r="K4394" s="15" t="n"/>
      <c r="L4394" s="15" t="n"/>
      <c r="M4394" s="15" t="n"/>
      <c r="N4394" s="14" t="n"/>
      <c r="O4394" s="13" t="n"/>
      <c r="P4394" s="14" t="n"/>
      <c r="Q4394" s="15">
        <f>IF(N4394="Sí",0,H4394)</f>
        <v/>
      </c>
      <c r="R4394" s="14">
        <f>F4394-TODAY()</f>
        <v/>
      </c>
      <c r="S4394" s="14">
        <f>IF(N4394="Sí","🟢 Pagado",IF(R4394&lt;0,"🔴 Vencido",IF(R4394&lt;=7,"🟡 Por vencer","")))</f>
        <v/>
      </c>
      <c r="T4394" s="88" t="n"/>
      <c r="U4394" s="89" t="n"/>
      <c r="V4394" s="89" t="n"/>
      <c r="W4394" s="89" t="n"/>
      <c r="X4394" s="87" t="n"/>
    </row>
    <row r="4395">
      <c r="A4395" s="13" t="n"/>
      <c r="B4395" s="14" t="n"/>
      <c r="C4395" s="14" t="n"/>
      <c r="D4395" s="14" t="n"/>
      <c r="E4395" s="13" t="n"/>
      <c r="F4395" s="13" t="n"/>
      <c r="G4395" s="14" t="n"/>
      <c r="H4395" s="15" t="n"/>
      <c r="I4395" s="15" t="n"/>
      <c r="J4395" s="40" t="n"/>
      <c r="K4395" s="15" t="n"/>
      <c r="L4395" s="15" t="n"/>
      <c r="M4395" s="15" t="n"/>
      <c r="N4395" s="14" t="n"/>
      <c r="O4395" s="13" t="n"/>
      <c r="P4395" s="14" t="n"/>
      <c r="Q4395" s="15">
        <f>IF(N4395="Sí",0,H4395)</f>
        <v/>
      </c>
      <c r="R4395" s="14">
        <f>F4395-TODAY()</f>
        <v/>
      </c>
      <c r="S4395" s="14">
        <f>IF(N4395="Sí","🟢 Pagado",IF(R4395&lt;0,"🔴 Vencido",IF(R4395&lt;=7,"🟡 Por vencer","")))</f>
        <v/>
      </c>
      <c r="T4395" s="88" t="n"/>
      <c r="U4395" s="89" t="n"/>
      <c r="V4395" s="89" t="n"/>
      <c r="W4395" s="89" t="n"/>
      <c r="X4395" s="87" t="n"/>
    </row>
    <row r="4396">
      <c r="A4396" s="13" t="n"/>
      <c r="B4396" s="14" t="n"/>
      <c r="C4396" s="14" t="n"/>
      <c r="D4396" s="14" t="n"/>
      <c r="E4396" s="13" t="n"/>
      <c r="F4396" s="13" t="n"/>
      <c r="G4396" s="14" t="n"/>
      <c r="H4396" s="15" t="n"/>
      <c r="I4396" s="15" t="n"/>
      <c r="J4396" s="40" t="n"/>
      <c r="K4396" s="15" t="n"/>
      <c r="L4396" s="15" t="n"/>
      <c r="M4396" s="15" t="n"/>
      <c r="N4396" s="14" t="n"/>
      <c r="O4396" s="13" t="n"/>
      <c r="P4396" s="14" t="n"/>
      <c r="Q4396" s="15">
        <f>IF(N4396="Sí",0,H4396)</f>
        <v/>
      </c>
      <c r="R4396" s="14">
        <f>F4396-TODAY()</f>
        <v/>
      </c>
      <c r="S4396" s="14">
        <f>IF(N4396="Sí","🟢 Pagado",IF(R4396&lt;0,"🔴 Vencido",IF(R4396&lt;=7,"🟡 Por vencer","")))</f>
        <v/>
      </c>
      <c r="T4396" s="88" t="n"/>
      <c r="U4396" s="89" t="n"/>
      <c r="V4396" s="89" t="n"/>
      <c r="W4396" s="89" t="n"/>
      <c r="X4396" s="87" t="n"/>
    </row>
    <row r="4397">
      <c r="A4397" s="13" t="n"/>
      <c r="B4397" s="14" t="n"/>
      <c r="C4397" s="14" t="n"/>
      <c r="D4397" s="14" t="n"/>
      <c r="E4397" s="13" t="n"/>
      <c r="F4397" s="13" t="n"/>
      <c r="G4397" s="14" t="n"/>
      <c r="H4397" s="15" t="n"/>
      <c r="I4397" s="15" t="n"/>
      <c r="J4397" s="40" t="n"/>
      <c r="K4397" s="15" t="n"/>
      <c r="L4397" s="15" t="n"/>
      <c r="M4397" s="15" t="n"/>
      <c r="N4397" s="14" t="n"/>
      <c r="O4397" s="13" t="n"/>
      <c r="P4397" s="14" t="n"/>
      <c r="Q4397" s="15">
        <f>IF(N4397="Sí",0,H4397)</f>
        <v/>
      </c>
      <c r="R4397" s="14">
        <f>F4397-TODAY()</f>
        <v/>
      </c>
      <c r="S4397" s="14">
        <f>IF(N4397="Sí","🟢 Pagado",IF(R4397&lt;0,"🔴 Vencido",IF(R4397&lt;=7,"🟡 Por vencer","")))</f>
        <v/>
      </c>
      <c r="T4397" s="88" t="n"/>
      <c r="U4397" s="89" t="n"/>
      <c r="V4397" s="89" t="n"/>
      <c r="W4397" s="89" t="n"/>
      <c r="X4397" s="87" t="n"/>
    </row>
    <row r="4398">
      <c r="A4398" s="13" t="n"/>
      <c r="B4398" s="14" t="n"/>
      <c r="C4398" s="14" t="n"/>
      <c r="D4398" s="14" t="n"/>
      <c r="E4398" s="13" t="n"/>
      <c r="F4398" s="13" t="n"/>
      <c r="G4398" s="14" t="n"/>
      <c r="H4398" s="15" t="n"/>
      <c r="I4398" s="15" t="n"/>
      <c r="J4398" s="40" t="n"/>
      <c r="K4398" s="15" t="n"/>
      <c r="L4398" s="15" t="n"/>
      <c r="M4398" s="15" t="n"/>
      <c r="N4398" s="14" t="n"/>
      <c r="O4398" s="13" t="n"/>
      <c r="P4398" s="14" t="n"/>
      <c r="Q4398" s="15">
        <f>IF(N4398="Sí",0,H4398)</f>
        <v/>
      </c>
      <c r="R4398" s="14">
        <f>F4398-TODAY()</f>
        <v/>
      </c>
      <c r="S4398" s="14">
        <f>IF(N4398="Sí","🟢 Pagado",IF(R4398&lt;0,"🔴 Vencido",IF(R4398&lt;=7,"🟡 Por vencer","")))</f>
        <v/>
      </c>
      <c r="T4398" s="88" t="n"/>
      <c r="U4398" s="89" t="n"/>
      <c r="V4398" s="89" t="n"/>
      <c r="W4398" s="89" t="n"/>
      <c r="X4398" s="87" t="n"/>
    </row>
    <row r="4399">
      <c r="A4399" s="13" t="n"/>
      <c r="B4399" s="14" t="n"/>
      <c r="C4399" s="14" t="n"/>
      <c r="D4399" s="14" t="n"/>
      <c r="E4399" s="13" t="n"/>
      <c r="F4399" s="13" t="n"/>
      <c r="G4399" s="14" t="n"/>
      <c r="H4399" s="15" t="n"/>
      <c r="I4399" s="15" t="n"/>
      <c r="J4399" s="40" t="n"/>
      <c r="K4399" s="15" t="n"/>
      <c r="L4399" s="15" t="n"/>
      <c r="M4399" s="15" t="n"/>
      <c r="N4399" s="14" t="n"/>
      <c r="O4399" s="13" t="n"/>
      <c r="P4399" s="14" t="n"/>
      <c r="Q4399" s="15">
        <f>IF(N4399="Sí",0,H4399)</f>
        <v/>
      </c>
      <c r="R4399" s="14">
        <f>F4399-TODAY()</f>
        <v/>
      </c>
      <c r="S4399" s="14">
        <f>IF(N4399="Sí","🟢 Pagado",IF(R4399&lt;0,"🔴 Vencido",IF(R4399&lt;=7,"🟡 Por vencer","")))</f>
        <v/>
      </c>
      <c r="T4399" s="88" t="n"/>
      <c r="U4399" s="89" t="n"/>
      <c r="V4399" s="89" t="n"/>
      <c r="W4399" s="89" t="n"/>
      <c r="X4399" s="87" t="n"/>
    </row>
    <row r="4400">
      <c r="A4400" s="13" t="n"/>
      <c r="B4400" s="14" t="n"/>
      <c r="C4400" s="14" t="n"/>
      <c r="D4400" s="14" t="n"/>
      <c r="E4400" s="13" t="n"/>
      <c r="F4400" s="13" t="n"/>
      <c r="G4400" s="14" t="n"/>
      <c r="H4400" s="15" t="n"/>
      <c r="I4400" s="15" t="n"/>
      <c r="J4400" s="40" t="n"/>
      <c r="K4400" s="15" t="n"/>
      <c r="L4400" s="15" t="n"/>
      <c r="M4400" s="15" t="n"/>
      <c r="N4400" s="14" t="n"/>
      <c r="O4400" s="13" t="n"/>
      <c r="P4400" s="14" t="n"/>
      <c r="Q4400" s="15">
        <f>IF(N4400="Sí",0,H4400)</f>
        <v/>
      </c>
      <c r="R4400" s="14">
        <f>F4400-TODAY()</f>
        <v/>
      </c>
      <c r="S4400" s="14">
        <f>IF(N4400="Sí","🟢 Pagado",IF(R4400&lt;0,"🔴 Vencido",IF(R4400&lt;=7,"🟡 Por vencer","")))</f>
        <v/>
      </c>
      <c r="T4400" s="88" t="n"/>
      <c r="U4400" s="89" t="n"/>
      <c r="V4400" s="89" t="n"/>
      <c r="W4400" s="89" t="n"/>
      <c r="X4400" s="87" t="n"/>
    </row>
    <row r="4401">
      <c r="A4401" s="13" t="n"/>
      <c r="B4401" s="14" t="n"/>
      <c r="C4401" s="14" t="n"/>
      <c r="D4401" s="14" t="n"/>
      <c r="E4401" s="13" t="n"/>
      <c r="F4401" s="13" t="n"/>
      <c r="G4401" s="14" t="n"/>
      <c r="H4401" s="15" t="n"/>
      <c r="I4401" s="15" t="n"/>
      <c r="J4401" s="40" t="n"/>
      <c r="K4401" s="15" t="n"/>
      <c r="L4401" s="15" t="n"/>
      <c r="M4401" s="15" t="n"/>
      <c r="N4401" s="14" t="n"/>
      <c r="O4401" s="13" t="n"/>
      <c r="P4401" s="14" t="n"/>
      <c r="Q4401" s="15">
        <f>IF(N4401="Sí",0,H4401)</f>
        <v/>
      </c>
      <c r="R4401" s="14">
        <f>F4401-TODAY()</f>
        <v/>
      </c>
      <c r="S4401" s="14">
        <f>IF(N4401="Sí","🟢 Pagado",IF(R4401&lt;0,"🔴 Vencido",IF(R4401&lt;=7,"🟡 Por vencer","")))</f>
        <v/>
      </c>
      <c r="T4401" s="88" t="n"/>
      <c r="U4401" s="89" t="n"/>
      <c r="V4401" s="89" t="n"/>
      <c r="W4401" s="89" t="n"/>
      <c r="X4401" s="87" t="n"/>
    </row>
    <row r="4402">
      <c r="A4402" s="13" t="n"/>
      <c r="B4402" s="14" t="n"/>
      <c r="C4402" s="14" t="n"/>
      <c r="D4402" s="14" t="n"/>
      <c r="E4402" s="13" t="n"/>
      <c r="F4402" s="13" t="n"/>
      <c r="G4402" s="14" t="n"/>
      <c r="H4402" s="15" t="n"/>
      <c r="I4402" s="15" t="n"/>
      <c r="J4402" s="40" t="n"/>
      <c r="K4402" s="15" t="n"/>
      <c r="L4402" s="15" t="n"/>
      <c r="M4402" s="15" t="n"/>
      <c r="N4402" s="14" t="n"/>
      <c r="O4402" s="13" t="n"/>
      <c r="P4402" s="14" t="n"/>
      <c r="Q4402" s="15">
        <f>IF(N4402="Sí",0,H4402)</f>
        <v/>
      </c>
      <c r="R4402" s="14">
        <f>F4402-TODAY()</f>
        <v/>
      </c>
      <c r="S4402" s="14">
        <f>IF(N4402="Sí","🟢 Pagado",IF(R4402&lt;0,"🔴 Vencido",IF(R4402&lt;=7,"🟡 Por vencer","")))</f>
        <v/>
      </c>
      <c r="T4402" s="88" t="n"/>
      <c r="U4402" s="89" t="n"/>
      <c r="V4402" s="89" t="n"/>
      <c r="W4402" s="89" t="n"/>
      <c r="X4402" s="87" t="n"/>
    </row>
    <row r="4403">
      <c r="A4403" s="13" t="n"/>
      <c r="B4403" s="14" t="n"/>
      <c r="C4403" s="14" t="n"/>
      <c r="D4403" s="14" t="n"/>
      <c r="E4403" s="13" t="n"/>
      <c r="F4403" s="13" t="n"/>
      <c r="G4403" s="14" t="n"/>
      <c r="H4403" s="15" t="n"/>
      <c r="I4403" s="15" t="n"/>
      <c r="J4403" s="40" t="n"/>
      <c r="K4403" s="15" t="n"/>
      <c r="L4403" s="15" t="n"/>
      <c r="M4403" s="15" t="n"/>
      <c r="N4403" s="14" t="n"/>
      <c r="O4403" s="13" t="n"/>
      <c r="P4403" s="14" t="n"/>
      <c r="Q4403" s="15">
        <f>IF(N4403="Sí",0,H4403)</f>
        <v/>
      </c>
      <c r="R4403" s="14">
        <f>F4403-TODAY()</f>
        <v/>
      </c>
      <c r="S4403" s="14">
        <f>IF(N4403="Sí","🟢 Pagado",IF(R4403&lt;0,"🔴 Vencido",IF(R4403&lt;=7,"🟡 Por vencer","")))</f>
        <v/>
      </c>
      <c r="T4403" s="88" t="n"/>
      <c r="U4403" s="89" t="n"/>
      <c r="V4403" s="89" t="n"/>
      <c r="W4403" s="89" t="n"/>
      <c r="X4403" s="87" t="n"/>
    </row>
    <row r="4404">
      <c r="A4404" s="13" t="n"/>
      <c r="B4404" s="14" t="n"/>
      <c r="C4404" s="14" t="n"/>
      <c r="D4404" s="14" t="n"/>
      <c r="E4404" s="13" t="n"/>
      <c r="F4404" s="13" t="n"/>
      <c r="G4404" s="14" t="n"/>
      <c r="H4404" s="15" t="n"/>
      <c r="I4404" s="15" t="n"/>
      <c r="J4404" s="40" t="n"/>
      <c r="K4404" s="15" t="n"/>
      <c r="L4404" s="15" t="n"/>
      <c r="M4404" s="15" t="n"/>
      <c r="N4404" s="14" t="n"/>
      <c r="O4404" s="13" t="n"/>
      <c r="P4404" s="14" t="n"/>
      <c r="Q4404" s="15">
        <f>IF(N4404="Sí",0,H4404)</f>
        <v/>
      </c>
      <c r="R4404" s="14">
        <f>F4404-TODAY()</f>
        <v/>
      </c>
      <c r="S4404" s="14">
        <f>IF(N4404="Sí","🟢 Pagado",IF(R4404&lt;0,"🔴 Vencido",IF(R4404&lt;=7,"🟡 Por vencer","")))</f>
        <v/>
      </c>
      <c r="T4404" s="88" t="n"/>
      <c r="U4404" s="89" t="n"/>
      <c r="V4404" s="89" t="n"/>
      <c r="W4404" s="89" t="n"/>
      <c r="X4404" s="87" t="n"/>
    </row>
    <row r="4405">
      <c r="A4405" s="13" t="n"/>
      <c r="B4405" s="14" t="n"/>
      <c r="C4405" s="14" t="n"/>
      <c r="D4405" s="14" t="n"/>
      <c r="E4405" s="13" t="n"/>
      <c r="F4405" s="13" t="n"/>
      <c r="G4405" s="14" t="n"/>
      <c r="H4405" s="15" t="n"/>
      <c r="I4405" s="15" t="n"/>
      <c r="J4405" s="40" t="n"/>
      <c r="K4405" s="15" t="n"/>
      <c r="L4405" s="15" t="n"/>
      <c r="M4405" s="15" t="n"/>
      <c r="N4405" s="14" t="n"/>
      <c r="O4405" s="13" t="n"/>
      <c r="P4405" s="14" t="n"/>
      <c r="Q4405" s="15">
        <f>IF(N4405="Sí",0,H4405)</f>
        <v/>
      </c>
      <c r="R4405" s="14">
        <f>F4405-TODAY()</f>
        <v/>
      </c>
      <c r="S4405" s="14">
        <f>IF(N4405="Sí","🟢 Pagado",IF(R4405&lt;0,"🔴 Vencido",IF(R4405&lt;=7,"🟡 Por vencer","")))</f>
        <v/>
      </c>
      <c r="T4405" s="88" t="n"/>
      <c r="U4405" s="89" t="n"/>
      <c r="V4405" s="89" t="n"/>
      <c r="W4405" s="89" t="n"/>
      <c r="X4405" s="87" t="n"/>
    </row>
    <row r="4406">
      <c r="A4406" s="13" t="n"/>
      <c r="B4406" s="14" t="n"/>
      <c r="C4406" s="14" t="n"/>
      <c r="D4406" s="14" t="n"/>
      <c r="E4406" s="13" t="n"/>
      <c r="F4406" s="13" t="n"/>
      <c r="G4406" s="14" t="n"/>
      <c r="H4406" s="15" t="n"/>
      <c r="I4406" s="15" t="n"/>
      <c r="J4406" s="40" t="n"/>
      <c r="K4406" s="15" t="n"/>
      <c r="L4406" s="15" t="n"/>
      <c r="M4406" s="15" t="n"/>
      <c r="N4406" s="14" t="n"/>
      <c r="O4406" s="13" t="n"/>
      <c r="P4406" s="14" t="n"/>
      <c r="Q4406" s="15">
        <f>IF(N4406="Sí",0,H4406)</f>
        <v/>
      </c>
      <c r="R4406" s="14">
        <f>F4406-TODAY()</f>
        <v/>
      </c>
      <c r="S4406" s="14">
        <f>IF(N4406="Sí","🟢 Pagado",IF(R4406&lt;0,"🔴 Vencido",IF(R4406&lt;=7,"🟡 Por vencer","")))</f>
        <v/>
      </c>
      <c r="T4406" s="88" t="n"/>
      <c r="U4406" s="89" t="n"/>
      <c r="V4406" s="89" t="n"/>
      <c r="W4406" s="89" t="n"/>
      <c r="X4406" s="87" t="n"/>
    </row>
    <row r="4407">
      <c r="A4407" s="13" t="n"/>
      <c r="B4407" s="14" t="n"/>
      <c r="C4407" s="14" t="n"/>
      <c r="D4407" s="14" t="n"/>
      <c r="E4407" s="13" t="n"/>
      <c r="F4407" s="13" t="n"/>
      <c r="G4407" s="14" t="n"/>
      <c r="H4407" s="15" t="n"/>
      <c r="I4407" s="15" t="n"/>
      <c r="J4407" s="40" t="n"/>
      <c r="K4407" s="15" t="n"/>
      <c r="L4407" s="15" t="n"/>
      <c r="M4407" s="15" t="n"/>
      <c r="N4407" s="14" t="n"/>
      <c r="O4407" s="13" t="n"/>
      <c r="P4407" s="14" t="n"/>
      <c r="Q4407" s="15">
        <f>IF(N4407="Sí",0,H4407)</f>
        <v/>
      </c>
      <c r="R4407" s="14">
        <f>F4407-TODAY()</f>
        <v/>
      </c>
      <c r="S4407" s="14">
        <f>IF(N4407="Sí","🟢 Pagado",IF(R4407&lt;0,"🔴 Vencido",IF(R4407&lt;=7,"🟡 Por vencer","")))</f>
        <v/>
      </c>
      <c r="T4407" s="88" t="n"/>
      <c r="U4407" s="89" t="n"/>
      <c r="V4407" s="89" t="n"/>
      <c r="W4407" s="89" t="n"/>
      <c r="X4407" s="87" t="n"/>
    </row>
    <row r="4408">
      <c r="A4408" s="13" t="n"/>
      <c r="B4408" s="14" t="n"/>
      <c r="C4408" s="14" t="n"/>
      <c r="D4408" s="14" t="n"/>
      <c r="E4408" s="13" t="n"/>
      <c r="F4408" s="13" t="n"/>
      <c r="G4408" s="14" t="n"/>
      <c r="H4408" s="15" t="n"/>
      <c r="I4408" s="15" t="n"/>
      <c r="J4408" s="40" t="n"/>
      <c r="K4408" s="15" t="n"/>
      <c r="L4408" s="15" t="n"/>
      <c r="M4408" s="15" t="n"/>
      <c r="N4408" s="14" t="n"/>
      <c r="O4408" s="13" t="n"/>
      <c r="P4408" s="14" t="n"/>
      <c r="Q4408" s="15">
        <f>IF(N4408="Sí",0,H4408)</f>
        <v/>
      </c>
      <c r="R4408" s="14">
        <f>F4408-TODAY()</f>
        <v/>
      </c>
      <c r="S4408" s="14">
        <f>IF(N4408="Sí","🟢 Pagado",IF(R4408&lt;0,"🔴 Vencido",IF(R4408&lt;=7,"🟡 Por vencer","")))</f>
        <v/>
      </c>
      <c r="T4408" s="88" t="n"/>
      <c r="U4408" s="89" t="n"/>
      <c r="V4408" s="89" t="n"/>
      <c r="W4408" s="89" t="n"/>
      <c r="X4408" s="87" t="n"/>
    </row>
    <row r="4409">
      <c r="A4409" s="13" t="n"/>
      <c r="B4409" s="14" t="n"/>
      <c r="C4409" s="14" t="n"/>
      <c r="D4409" s="14" t="n"/>
      <c r="E4409" s="13" t="n"/>
      <c r="F4409" s="13" t="n"/>
      <c r="G4409" s="14" t="n"/>
      <c r="H4409" s="15" t="n"/>
      <c r="I4409" s="15" t="n"/>
      <c r="J4409" s="40" t="n"/>
      <c r="K4409" s="15" t="n"/>
      <c r="L4409" s="15" t="n"/>
      <c r="M4409" s="15" t="n"/>
      <c r="N4409" s="14" t="n"/>
      <c r="O4409" s="13" t="n"/>
      <c r="P4409" s="14" t="n"/>
      <c r="Q4409" s="15">
        <f>IF(N4409="Sí",0,H4409)</f>
        <v/>
      </c>
      <c r="R4409" s="14">
        <f>F4409-TODAY()</f>
        <v/>
      </c>
      <c r="S4409" s="14">
        <f>IF(N4409="Sí","🟢 Pagado",IF(R4409&lt;0,"🔴 Vencido",IF(R4409&lt;=7,"🟡 Por vencer","")))</f>
        <v/>
      </c>
      <c r="T4409" s="88" t="n"/>
      <c r="U4409" s="89" t="n"/>
      <c r="V4409" s="89" t="n"/>
      <c r="W4409" s="89" t="n"/>
      <c r="X4409" s="87" t="n"/>
    </row>
    <row r="4410">
      <c r="A4410" s="13" t="n"/>
      <c r="B4410" s="14" t="n"/>
      <c r="C4410" s="14" t="n"/>
      <c r="D4410" s="14" t="n"/>
      <c r="E4410" s="13" t="n"/>
      <c r="F4410" s="13" t="n"/>
      <c r="G4410" s="14" t="n"/>
      <c r="H4410" s="15" t="n"/>
      <c r="I4410" s="15" t="n"/>
      <c r="J4410" s="40" t="n"/>
      <c r="K4410" s="15" t="n"/>
      <c r="L4410" s="15" t="n"/>
      <c r="M4410" s="15" t="n"/>
      <c r="N4410" s="14" t="n"/>
      <c r="O4410" s="13" t="n"/>
      <c r="P4410" s="14" t="n"/>
      <c r="Q4410" s="15">
        <f>IF(N4410="Sí",0,H4410)</f>
        <v/>
      </c>
      <c r="R4410" s="14">
        <f>F4410-TODAY()</f>
        <v/>
      </c>
      <c r="S4410" s="14">
        <f>IF(N4410="Sí","🟢 Pagado",IF(R4410&lt;0,"🔴 Vencido",IF(R4410&lt;=7,"🟡 Por vencer","")))</f>
        <v/>
      </c>
      <c r="T4410" s="88" t="n"/>
      <c r="U4410" s="89" t="n"/>
      <c r="V4410" s="89" t="n"/>
      <c r="W4410" s="89" t="n"/>
      <c r="X4410" s="87" t="n"/>
    </row>
    <row r="4411">
      <c r="A4411" s="13" t="n"/>
      <c r="B4411" s="14" t="n"/>
      <c r="C4411" s="14" t="n"/>
      <c r="D4411" s="14" t="n"/>
      <c r="E4411" s="13" t="n"/>
      <c r="F4411" s="13" t="n"/>
      <c r="G4411" s="14" t="n"/>
      <c r="H4411" s="15" t="n"/>
      <c r="I4411" s="15" t="n"/>
      <c r="J4411" s="40" t="n"/>
      <c r="K4411" s="15" t="n"/>
      <c r="L4411" s="15" t="n"/>
      <c r="M4411" s="15" t="n"/>
      <c r="N4411" s="14" t="n"/>
      <c r="O4411" s="13" t="n"/>
      <c r="P4411" s="14" t="n"/>
      <c r="Q4411" s="15">
        <f>IF(N4411="Sí",0,H4411)</f>
        <v/>
      </c>
      <c r="R4411" s="14">
        <f>F4411-TODAY()</f>
        <v/>
      </c>
      <c r="S4411" s="14">
        <f>IF(N4411="Sí","🟢 Pagado",IF(R4411&lt;0,"🔴 Vencido",IF(R4411&lt;=7,"🟡 Por vencer","")))</f>
        <v/>
      </c>
      <c r="T4411" s="88" t="n"/>
      <c r="U4411" s="89" t="n"/>
      <c r="V4411" s="89" t="n"/>
      <c r="W4411" s="89" t="n"/>
      <c r="X4411" s="87" t="n"/>
    </row>
    <row r="4412">
      <c r="A4412" s="13" t="n"/>
      <c r="B4412" s="14" t="n"/>
      <c r="C4412" s="14" t="n"/>
      <c r="D4412" s="14" t="n"/>
      <c r="E4412" s="13" t="n"/>
      <c r="F4412" s="13" t="n"/>
      <c r="G4412" s="14" t="n"/>
      <c r="H4412" s="15" t="n"/>
      <c r="I4412" s="15" t="n"/>
      <c r="J4412" s="40" t="n"/>
      <c r="K4412" s="15" t="n"/>
      <c r="L4412" s="15" t="n"/>
      <c r="M4412" s="15" t="n"/>
      <c r="N4412" s="14" t="n"/>
      <c r="O4412" s="13" t="n"/>
      <c r="P4412" s="14" t="n"/>
      <c r="Q4412" s="15">
        <f>IF(N4412="Sí",0,H4412)</f>
        <v/>
      </c>
      <c r="R4412" s="14">
        <f>F4412-TODAY()</f>
        <v/>
      </c>
      <c r="S4412" s="14">
        <f>IF(N4412="Sí","🟢 Pagado",IF(R4412&lt;0,"🔴 Vencido",IF(R4412&lt;=7,"🟡 Por vencer","")))</f>
        <v/>
      </c>
      <c r="T4412" s="88" t="n"/>
      <c r="U4412" s="89" t="n"/>
      <c r="V4412" s="89" t="n"/>
      <c r="W4412" s="89" t="n"/>
      <c r="X4412" s="87" t="n"/>
    </row>
    <row r="4413">
      <c r="A4413" s="13" t="n"/>
      <c r="B4413" s="14" t="n"/>
      <c r="C4413" s="14" t="n"/>
      <c r="D4413" s="14" t="n"/>
      <c r="E4413" s="13" t="n"/>
      <c r="F4413" s="13" t="n"/>
      <c r="G4413" s="14" t="n"/>
      <c r="H4413" s="15" t="n"/>
      <c r="I4413" s="15" t="n"/>
      <c r="J4413" s="40" t="n"/>
      <c r="K4413" s="15" t="n"/>
      <c r="L4413" s="15" t="n"/>
      <c r="M4413" s="15" t="n"/>
      <c r="N4413" s="14" t="n"/>
      <c r="O4413" s="13" t="n"/>
      <c r="P4413" s="14" t="n"/>
      <c r="Q4413" s="15">
        <f>IF(N4413="Sí",0,H4413)</f>
        <v/>
      </c>
      <c r="R4413" s="14">
        <f>F4413-TODAY()</f>
        <v/>
      </c>
      <c r="S4413" s="14">
        <f>IF(N4413="Sí","🟢 Pagado",IF(R4413&lt;0,"🔴 Vencido",IF(R4413&lt;=7,"🟡 Por vencer","")))</f>
        <v/>
      </c>
      <c r="T4413" s="88" t="n"/>
      <c r="U4413" s="89" t="n"/>
      <c r="V4413" s="89" t="n"/>
      <c r="W4413" s="89" t="n"/>
      <c r="X4413" s="87" t="n"/>
    </row>
    <row r="4414">
      <c r="A4414" s="13" t="n"/>
      <c r="B4414" s="14" t="n"/>
      <c r="C4414" s="14" t="n"/>
      <c r="D4414" s="14" t="n"/>
      <c r="E4414" s="13" t="n"/>
      <c r="F4414" s="13" t="n"/>
      <c r="G4414" s="14" t="n"/>
      <c r="H4414" s="15" t="n"/>
      <c r="I4414" s="15" t="n"/>
      <c r="J4414" s="40" t="n"/>
      <c r="K4414" s="15" t="n"/>
      <c r="L4414" s="15" t="n"/>
      <c r="M4414" s="15" t="n"/>
      <c r="N4414" s="14" t="n"/>
      <c r="O4414" s="13" t="n"/>
      <c r="P4414" s="14" t="n"/>
      <c r="Q4414" s="15">
        <f>IF(N4414="Sí",0,H4414)</f>
        <v/>
      </c>
      <c r="R4414" s="14">
        <f>F4414-TODAY()</f>
        <v/>
      </c>
      <c r="S4414" s="14">
        <f>IF(N4414="Sí","🟢 Pagado",IF(R4414&lt;0,"🔴 Vencido",IF(R4414&lt;=7,"🟡 Por vencer","")))</f>
        <v/>
      </c>
      <c r="T4414" s="88" t="n"/>
      <c r="U4414" s="89" t="n"/>
      <c r="V4414" s="89" t="n"/>
      <c r="W4414" s="89" t="n"/>
      <c r="X4414" s="87" t="n"/>
    </row>
    <row r="4415">
      <c r="A4415" s="13" t="n"/>
      <c r="B4415" s="14" t="n"/>
      <c r="C4415" s="14" t="n"/>
      <c r="D4415" s="14" t="n"/>
      <c r="E4415" s="13" t="n"/>
      <c r="F4415" s="13" t="n"/>
      <c r="G4415" s="14" t="n"/>
      <c r="H4415" s="15" t="n"/>
      <c r="I4415" s="15" t="n"/>
      <c r="J4415" s="40" t="n"/>
      <c r="K4415" s="15" t="n"/>
      <c r="L4415" s="15" t="n"/>
      <c r="M4415" s="15" t="n"/>
      <c r="N4415" s="14" t="n"/>
      <c r="O4415" s="13" t="n"/>
      <c r="P4415" s="14" t="n"/>
      <c r="Q4415" s="15">
        <f>IF(N4415="Sí",0,H4415)</f>
        <v/>
      </c>
      <c r="R4415" s="14">
        <f>F4415-TODAY()</f>
        <v/>
      </c>
      <c r="S4415" s="14">
        <f>IF(N4415="Sí","🟢 Pagado",IF(R4415&lt;0,"🔴 Vencido",IF(R4415&lt;=7,"🟡 Por vencer","")))</f>
        <v/>
      </c>
      <c r="T4415" s="88" t="n"/>
      <c r="U4415" s="89" t="n"/>
      <c r="V4415" s="89" t="n"/>
      <c r="W4415" s="89" t="n"/>
      <c r="X4415" s="87" t="n"/>
    </row>
    <row r="4416">
      <c r="A4416" s="13" t="n"/>
      <c r="B4416" s="14" t="n"/>
      <c r="C4416" s="14" t="n"/>
      <c r="D4416" s="14" t="n"/>
      <c r="E4416" s="13" t="n"/>
      <c r="F4416" s="13" t="n"/>
      <c r="G4416" s="14" t="n"/>
      <c r="H4416" s="15" t="n"/>
      <c r="I4416" s="15" t="n"/>
      <c r="J4416" s="40" t="n"/>
      <c r="K4416" s="15" t="n"/>
      <c r="L4416" s="15" t="n"/>
      <c r="M4416" s="15" t="n"/>
      <c r="N4416" s="14" t="n"/>
      <c r="O4416" s="13" t="n"/>
      <c r="P4416" s="14" t="n"/>
      <c r="Q4416" s="15">
        <f>IF(N4416="Sí",0,H4416)</f>
        <v/>
      </c>
      <c r="R4416" s="14">
        <f>F4416-TODAY()</f>
        <v/>
      </c>
      <c r="S4416" s="14">
        <f>IF(N4416="Sí","🟢 Pagado",IF(R4416&lt;0,"🔴 Vencido",IF(R4416&lt;=7,"🟡 Por vencer","")))</f>
        <v/>
      </c>
      <c r="T4416" s="88" t="n"/>
      <c r="U4416" s="89" t="n"/>
      <c r="V4416" s="89" t="n"/>
      <c r="W4416" s="89" t="n"/>
      <c r="X4416" s="87" t="n"/>
    </row>
    <row r="4417">
      <c r="A4417" s="13" t="n"/>
      <c r="B4417" s="14" t="n"/>
      <c r="C4417" s="14" t="n"/>
      <c r="D4417" s="14" t="n"/>
      <c r="E4417" s="13" t="n"/>
      <c r="F4417" s="13" t="n"/>
      <c r="G4417" s="14" t="n"/>
      <c r="H4417" s="15" t="n"/>
      <c r="I4417" s="15" t="n"/>
      <c r="J4417" s="40" t="n"/>
      <c r="K4417" s="15" t="n"/>
      <c r="L4417" s="15" t="n"/>
      <c r="M4417" s="15" t="n"/>
      <c r="N4417" s="14" t="n"/>
      <c r="O4417" s="13" t="n"/>
      <c r="P4417" s="14" t="n"/>
      <c r="Q4417" s="15">
        <f>IF(N4417="Sí",0,H4417)</f>
        <v/>
      </c>
      <c r="R4417" s="14">
        <f>F4417-TODAY()</f>
        <v/>
      </c>
      <c r="S4417" s="14">
        <f>IF(N4417="Sí","🟢 Pagado",IF(R4417&lt;0,"🔴 Vencido",IF(R4417&lt;=7,"🟡 Por vencer","")))</f>
        <v/>
      </c>
      <c r="T4417" s="88" t="n"/>
      <c r="U4417" s="89" t="n"/>
      <c r="V4417" s="89" t="n"/>
      <c r="W4417" s="89" t="n"/>
      <c r="X4417" s="87" t="n"/>
    </row>
    <row r="4418">
      <c r="A4418" s="13" t="n"/>
      <c r="B4418" s="14" t="n"/>
      <c r="C4418" s="14" t="n"/>
      <c r="D4418" s="14" t="n"/>
      <c r="E4418" s="13" t="n"/>
      <c r="F4418" s="13" t="n"/>
      <c r="G4418" s="14" t="n"/>
      <c r="H4418" s="15" t="n"/>
      <c r="I4418" s="15" t="n"/>
      <c r="J4418" s="40" t="n"/>
      <c r="K4418" s="15" t="n"/>
      <c r="L4418" s="15" t="n"/>
      <c r="M4418" s="15" t="n"/>
      <c r="N4418" s="14" t="n"/>
      <c r="O4418" s="13" t="n"/>
      <c r="P4418" s="14" t="n"/>
      <c r="Q4418" s="15">
        <f>IF(N4418="Sí",0,H4418)</f>
        <v/>
      </c>
      <c r="R4418" s="14">
        <f>F4418-TODAY()</f>
        <v/>
      </c>
      <c r="S4418" s="14">
        <f>IF(N4418="Sí","🟢 Pagado",IF(R4418&lt;0,"🔴 Vencido",IF(R4418&lt;=7,"🟡 Por vencer","")))</f>
        <v/>
      </c>
      <c r="T4418" s="88" t="n"/>
      <c r="U4418" s="89" t="n"/>
      <c r="V4418" s="89" t="n"/>
      <c r="W4418" s="89" t="n"/>
      <c r="X4418" s="87" t="n"/>
    </row>
    <row r="4419">
      <c r="A4419" s="13" t="n"/>
      <c r="B4419" s="14" t="n"/>
      <c r="C4419" s="14" t="n"/>
      <c r="D4419" s="14" t="n"/>
      <c r="E4419" s="13" t="n"/>
      <c r="F4419" s="13" t="n"/>
      <c r="G4419" s="14" t="n"/>
      <c r="H4419" s="15" t="n"/>
      <c r="I4419" s="15" t="n"/>
      <c r="J4419" s="40" t="n"/>
      <c r="K4419" s="15" t="n"/>
      <c r="L4419" s="15" t="n"/>
      <c r="M4419" s="15" t="n"/>
      <c r="N4419" s="14" t="n"/>
      <c r="O4419" s="13" t="n"/>
      <c r="P4419" s="14" t="n"/>
      <c r="Q4419" s="15">
        <f>IF(N4419="Sí",0,H4419)</f>
        <v/>
      </c>
      <c r="R4419" s="14">
        <f>F4419-TODAY()</f>
        <v/>
      </c>
      <c r="S4419" s="14">
        <f>IF(N4419="Sí","🟢 Pagado",IF(R4419&lt;0,"🔴 Vencido",IF(R4419&lt;=7,"🟡 Por vencer","")))</f>
        <v/>
      </c>
      <c r="T4419" s="88" t="n"/>
      <c r="U4419" s="89" t="n"/>
      <c r="V4419" s="89" t="n"/>
      <c r="W4419" s="89" t="n"/>
      <c r="X4419" s="87" t="n"/>
    </row>
    <row r="4420">
      <c r="A4420" s="13" t="n"/>
      <c r="B4420" s="14" t="n"/>
      <c r="C4420" s="14" t="n"/>
      <c r="D4420" s="14" t="n"/>
      <c r="E4420" s="13" t="n"/>
      <c r="F4420" s="13" t="n"/>
      <c r="G4420" s="14" t="n"/>
      <c r="H4420" s="15" t="n"/>
      <c r="I4420" s="15" t="n"/>
      <c r="J4420" s="40" t="n"/>
      <c r="K4420" s="15" t="n"/>
      <c r="L4420" s="15" t="n"/>
      <c r="M4420" s="15" t="n"/>
      <c r="N4420" s="14" t="n"/>
      <c r="O4420" s="13" t="n"/>
      <c r="P4420" s="14" t="n"/>
      <c r="Q4420" s="15">
        <f>IF(N4420="Sí",0,H4420)</f>
        <v/>
      </c>
      <c r="R4420" s="14">
        <f>F4420-TODAY()</f>
        <v/>
      </c>
      <c r="S4420" s="14">
        <f>IF(N4420="Sí","🟢 Pagado",IF(R4420&lt;0,"🔴 Vencido",IF(R4420&lt;=7,"🟡 Por vencer","")))</f>
        <v/>
      </c>
      <c r="T4420" s="88" t="n"/>
      <c r="U4420" s="89" t="n"/>
      <c r="V4420" s="89" t="n"/>
      <c r="W4420" s="89" t="n"/>
      <c r="X4420" s="87" t="n"/>
    </row>
    <row r="4421">
      <c r="A4421" s="13" t="n"/>
      <c r="B4421" s="14" t="n"/>
      <c r="C4421" s="14" t="n"/>
      <c r="D4421" s="14" t="n"/>
      <c r="E4421" s="13" t="n"/>
      <c r="F4421" s="13" t="n"/>
      <c r="G4421" s="14" t="n"/>
      <c r="H4421" s="15" t="n"/>
      <c r="I4421" s="15" t="n"/>
      <c r="J4421" s="40" t="n"/>
      <c r="K4421" s="15" t="n"/>
      <c r="L4421" s="15" t="n"/>
      <c r="M4421" s="15" t="n"/>
      <c r="N4421" s="14" t="n"/>
      <c r="O4421" s="13" t="n"/>
      <c r="P4421" s="14" t="n"/>
      <c r="Q4421" s="15">
        <f>IF(N4421="Sí",0,H4421)</f>
        <v/>
      </c>
      <c r="R4421" s="14">
        <f>F4421-TODAY()</f>
        <v/>
      </c>
      <c r="S4421" s="14">
        <f>IF(N4421="Sí","🟢 Pagado",IF(R4421&lt;0,"🔴 Vencido",IF(R4421&lt;=7,"🟡 Por vencer","")))</f>
        <v/>
      </c>
      <c r="T4421" s="88" t="n"/>
      <c r="U4421" s="89" t="n"/>
      <c r="V4421" s="89" t="n"/>
      <c r="W4421" s="89" t="n"/>
      <c r="X4421" s="87" t="n"/>
    </row>
    <row r="4422">
      <c r="A4422" s="13" t="n"/>
      <c r="B4422" s="14" t="n"/>
      <c r="C4422" s="14" t="n"/>
      <c r="D4422" s="14" t="n"/>
      <c r="E4422" s="13" t="n"/>
      <c r="F4422" s="13" t="n"/>
      <c r="G4422" s="14" t="n"/>
      <c r="H4422" s="15" t="n"/>
      <c r="I4422" s="15" t="n"/>
      <c r="J4422" s="40" t="n"/>
      <c r="K4422" s="15" t="n"/>
      <c r="L4422" s="15" t="n"/>
      <c r="M4422" s="15" t="n"/>
      <c r="N4422" s="14" t="n"/>
      <c r="O4422" s="13" t="n"/>
      <c r="P4422" s="14" t="n"/>
      <c r="Q4422" s="15">
        <f>IF(N4422="Sí",0,H4422)</f>
        <v/>
      </c>
      <c r="R4422" s="14">
        <f>F4422-TODAY()</f>
        <v/>
      </c>
      <c r="S4422" s="14">
        <f>IF(N4422="Sí","🟢 Pagado",IF(R4422&lt;0,"🔴 Vencido",IF(R4422&lt;=7,"🟡 Por vencer","")))</f>
        <v/>
      </c>
      <c r="T4422" s="88" t="n"/>
      <c r="U4422" s="89" t="n"/>
      <c r="V4422" s="89" t="n"/>
      <c r="W4422" s="89" t="n"/>
      <c r="X4422" s="87" t="n"/>
    </row>
    <row r="4423">
      <c r="A4423" s="13" t="n"/>
      <c r="B4423" s="14" t="n"/>
      <c r="C4423" s="14" t="n"/>
      <c r="D4423" s="14" t="n"/>
      <c r="E4423" s="13" t="n"/>
      <c r="F4423" s="13" t="n"/>
      <c r="G4423" s="14" t="n"/>
      <c r="H4423" s="15" t="n"/>
      <c r="I4423" s="15" t="n"/>
      <c r="J4423" s="40" t="n"/>
      <c r="K4423" s="15" t="n"/>
      <c r="L4423" s="15" t="n"/>
      <c r="M4423" s="15" t="n"/>
      <c r="N4423" s="14" t="n"/>
      <c r="O4423" s="13" t="n"/>
      <c r="P4423" s="14" t="n"/>
      <c r="Q4423" s="15">
        <f>IF(N4423="Sí",0,H4423)</f>
        <v/>
      </c>
      <c r="R4423" s="14">
        <f>F4423-TODAY()</f>
        <v/>
      </c>
      <c r="S4423" s="14">
        <f>IF(N4423="Sí","🟢 Pagado",IF(R4423&lt;0,"🔴 Vencido",IF(R4423&lt;=7,"🟡 Por vencer","")))</f>
        <v/>
      </c>
      <c r="T4423" s="88" t="n"/>
      <c r="U4423" s="89" t="n"/>
      <c r="V4423" s="89" t="n"/>
      <c r="W4423" s="89" t="n"/>
      <c r="X4423" s="87" t="n"/>
    </row>
    <row r="4424">
      <c r="A4424" s="13" t="n"/>
      <c r="B4424" s="14" t="n"/>
      <c r="C4424" s="14" t="n"/>
      <c r="D4424" s="14" t="n"/>
      <c r="E4424" s="13" t="n"/>
      <c r="F4424" s="13" t="n"/>
      <c r="G4424" s="14" t="n"/>
      <c r="H4424" s="15" t="n"/>
      <c r="I4424" s="15" t="n"/>
      <c r="J4424" s="40" t="n"/>
      <c r="K4424" s="15" t="n"/>
      <c r="L4424" s="15" t="n"/>
      <c r="M4424" s="15" t="n"/>
      <c r="N4424" s="14" t="n"/>
      <c r="O4424" s="13" t="n"/>
      <c r="P4424" s="14" t="n"/>
      <c r="Q4424" s="15">
        <f>IF(N4424="Sí",0,H4424)</f>
        <v/>
      </c>
      <c r="R4424" s="14">
        <f>F4424-TODAY()</f>
        <v/>
      </c>
      <c r="S4424" s="14">
        <f>IF(N4424="Sí","🟢 Pagado",IF(R4424&lt;0,"🔴 Vencido",IF(R4424&lt;=7,"🟡 Por vencer","")))</f>
        <v/>
      </c>
      <c r="T4424" s="88" t="n"/>
      <c r="U4424" s="89" t="n"/>
      <c r="V4424" s="89" t="n"/>
      <c r="W4424" s="89" t="n"/>
      <c r="X4424" s="87" t="n"/>
    </row>
    <row r="4425">
      <c r="A4425" s="13" t="n"/>
      <c r="B4425" s="14" t="n"/>
      <c r="C4425" s="14" t="n"/>
      <c r="D4425" s="14" t="n"/>
      <c r="E4425" s="13" t="n"/>
      <c r="F4425" s="13" t="n"/>
      <c r="G4425" s="14" t="n"/>
      <c r="H4425" s="15" t="n"/>
      <c r="I4425" s="15" t="n"/>
      <c r="J4425" s="40" t="n"/>
      <c r="K4425" s="15" t="n"/>
      <c r="L4425" s="15" t="n"/>
      <c r="M4425" s="15" t="n"/>
      <c r="N4425" s="14" t="n"/>
      <c r="O4425" s="13" t="n"/>
      <c r="P4425" s="14" t="n"/>
      <c r="Q4425" s="15">
        <f>IF(N4425="Sí",0,H4425)</f>
        <v/>
      </c>
      <c r="R4425" s="14">
        <f>F4425-TODAY()</f>
        <v/>
      </c>
      <c r="S4425" s="14">
        <f>IF(N4425="Sí","🟢 Pagado",IF(R4425&lt;0,"🔴 Vencido",IF(R4425&lt;=7,"🟡 Por vencer","")))</f>
        <v/>
      </c>
      <c r="T4425" s="88" t="n"/>
      <c r="U4425" s="89" t="n"/>
      <c r="V4425" s="89" t="n"/>
      <c r="W4425" s="89" t="n"/>
      <c r="X4425" s="87" t="n"/>
    </row>
    <row r="4426">
      <c r="A4426" s="13" t="n"/>
      <c r="B4426" s="14" t="n"/>
      <c r="C4426" s="14" t="n"/>
      <c r="D4426" s="14" t="n"/>
      <c r="E4426" s="13" t="n"/>
      <c r="F4426" s="13" t="n"/>
      <c r="G4426" s="14" t="n"/>
      <c r="H4426" s="15" t="n"/>
      <c r="I4426" s="15" t="n"/>
      <c r="J4426" s="40" t="n"/>
      <c r="K4426" s="15" t="n"/>
      <c r="L4426" s="15" t="n"/>
      <c r="M4426" s="15" t="n"/>
      <c r="N4426" s="14" t="n"/>
      <c r="O4426" s="13" t="n"/>
      <c r="P4426" s="14" t="n"/>
      <c r="Q4426" s="15">
        <f>IF(N4426="Sí",0,H4426)</f>
        <v/>
      </c>
      <c r="R4426" s="14">
        <f>F4426-TODAY()</f>
        <v/>
      </c>
      <c r="S4426" s="14">
        <f>IF(N4426="Sí","🟢 Pagado",IF(R4426&lt;0,"🔴 Vencido",IF(R4426&lt;=7,"🟡 Por vencer","")))</f>
        <v/>
      </c>
      <c r="T4426" s="88" t="n"/>
      <c r="U4426" s="89" t="n"/>
      <c r="V4426" s="89" t="n"/>
      <c r="W4426" s="89" t="n"/>
      <c r="X4426" s="87" t="n"/>
    </row>
    <row r="4427">
      <c r="A4427" s="13" t="n"/>
      <c r="B4427" s="14" t="n"/>
      <c r="C4427" s="14" t="n"/>
      <c r="D4427" s="14" t="n"/>
      <c r="E4427" s="13" t="n"/>
      <c r="F4427" s="13" t="n"/>
      <c r="G4427" s="14" t="n"/>
      <c r="H4427" s="15" t="n"/>
      <c r="I4427" s="15" t="n"/>
      <c r="J4427" s="40" t="n"/>
      <c r="K4427" s="15" t="n"/>
      <c r="L4427" s="15" t="n"/>
      <c r="M4427" s="15" t="n"/>
      <c r="N4427" s="14" t="n"/>
      <c r="O4427" s="13" t="n"/>
      <c r="P4427" s="14" t="n"/>
      <c r="Q4427" s="15">
        <f>IF(N4427="Sí",0,H4427)</f>
        <v/>
      </c>
      <c r="R4427" s="14">
        <f>F4427-TODAY()</f>
        <v/>
      </c>
      <c r="S4427" s="14">
        <f>IF(N4427="Sí","🟢 Pagado",IF(R4427&lt;0,"🔴 Vencido",IF(R4427&lt;=7,"🟡 Por vencer","")))</f>
        <v/>
      </c>
      <c r="T4427" s="88" t="n"/>
      <c r="U4427" s="89" t="n"/>
      <c r="V4427" s="89" t="n"/>
      <c r="W4427" s="89" t="n"/>
      <c r="X4427" s="87" t="n"/>
    </row>
    <row r="4428">
      <c r="A4428" s="13" t="n"/>
      <c r="B4428" s="14" t="n"/>
      <c r="C4428" s="14" t="n"/>
      <c r="D4428" s="14" t="n"/>
      <c r="E4428" s="13" t="n"/>
      <c r="F4428" s="13" t="n"/>
      <c r="G4428" s="14" t="n"/>
      <c r="H4428" s="15" t="n"/>
      <c r="I4428" s="15" t="n"/>
      <c r="J4428" s="40" t="n"/>
      <c r="K4428" s="15" t="n"/>
      <c r="L4428" s="15" t="n"/>
      <c r="M4428" s="15" t="n"/>
      <c r="N4428" s="14" t="n"/>
      <c r="O4428" s="13" t="n"/>
      <c r="P4428" s="14" t="n"/>
      <c r="Q4428" s="15">
        <f>IF(N4428="Sí",0,H4428)</f>
        <v/>
      </c>
      <c r="R4428" s="14">
        <f>F4428-TODAY()</f>
        <v/>
      </c>
      <c r="S4428" s="14">
        <f>IF(N4428="Sí","🟢 Pagado",IF(R4428&lt;0,"🔴 Vencido",IF(R4428&lt;=7,"🟡 Por vencer","")))</f>
        <v/>
      </c>
      <c r="T4428" s="88" t="n"/>
      <c r="U4428" s="89" t="n"/>
      <c r="V4428" s="89" t="n"/>
      <c r="W4428" s="89" t="n"/>
      <c r="X4428" s="87" t="n"/>
    </row>
    <row r="4429">
      <c r="A4429" s="13" t="n"/>
      <c r="B4429" s="14" t="n"/>
      <c r="C4429" s="14" t="n"/>
      <c r="D4429" s="14" t="n"/>
      <c r="E4429" s="13" t="n"/>
      <c r="F4429" s="13" t="n"/>
      <c r="G4429" s="14" t="n"/>
      <c r="H4429" s="15" t="n"/>
      <c r="I4429" s="15" t="n"/>
      <c r="J4429" s="40" t="n"/>
      <c r="K4429" s="15" t="n"/>
      <c r="L4429" s="15" t="n"/>
      <c r="M4429" s="15" t="n"/>
      <c r="N4429" s="14" t="n"/>
      <c r="O4429" s="13" t="n"/>
      <c r="P4429" s="14" t="n"/>
      <c r="Q4429" s="15">
        <f>IF(N4429="Sí",0,H4429)</f>
        <v/>
      </c>
      <c r="R4429" s="14">
        <f>F4429-TODAY()</f>
        <v/>
      </c>
      <c r="S4429" s="14">
        <f>IF(N4429="Sí","🟢 Pagado",IF(R4429&lt;0,"🔴 Vencido",IF(R4429&lt;=7,"🟡 Por vencer","")))</f>
        <v/>
      </c>
      <c r="T4429" s="88" t="n"/>
      <c r="U4429" s="89" t="n"/>
      <c r="V4429" s="89" t="n"/>
      <c r="W4429" s="89" t="n"/>
      <c r="X4429" s="87" t="n"/>
    </row>
    <row r="4430">
      <c r="A4430" s="13" t="n"/>
      <c r="B4430" s="14" t="n"/>
      <c r="C4430" s="14" t="n"/>
      <c r="D4430" s="14" t="n"/>
      <c r="E4430" s="13" t="n"/>
      <c r="F4430" s="13" t="n"/>
      <c r="G4430" s="14" t="n"/>
      <c r="H4430" s="15" t="n"/>
      <c r="I4430" s="15" t="n"/>
      <c r="J4430" s="40" t="n"/>
      <c r="K4430" s="15" t="n"/>
      <c r="L4430" s="15" t="n"/>
      <c r="M4430" s="15" t="n"/>
      <c r="N4430" s="14" t="n"/>
      <c r="O4430" s="13" t="n"/>
      <c r="P4430" s="14" t="n"/>
      <c r="Q4430" s="15">
        <f>IF(N4430="Sí",0,H4430)</f>
        <v/>
      </c>
      <c r="R4430" s="14">
        <f>F4430-TODAY()</f>
        <v/>
      </c>
      <c r="S4430" s="14">
        <f>IF(N4430="Sí","🟢 Pagado",IF(R4430&lt;0,"🔴 Vencido",IF(R4430&lt;=7,"🟡 Por vencer","")))</f>
        <v/>
      </c>
      <c r="T4430" s="88" t="n"/>
      <c r="U4430" s="89" t="n"/>
      <c r="V4430" s="89" t="n"/>
      <c r="W4430" s="89" t="n"/>
      <c r="X4430" s="87" t="n"/>
    </row>
    <row r="4431">
      <c r="A4431" s="13" t="n"/>
      <c r="B4431" s="14" t="n"/>
      <c r="C4431" s="14" t="n"/>
      <c r="D4431" s="14" t="n"/>
      <c r="E4431" s="13" t="n"/>
      <c r="F4431" s="13" t="n"/>
      <c r="G4431" s="14" t="n"/>
      <c r="H4431" s="15" t="n"/>
      <c r="I4431" s="15" t="n"/>
      <c r="J4431" s="40" t="n"/>
      <c r="K4431" s="15" t="n"/>
      <c r="L4431" s="15" t="n"/>
      <c r="M4431" s="15" t="n"/>
      <c r="N4431" s="14" t="n"/>
      <c r="O4431" s="13" t="n"/>
      <c r="P4431" s="14" t="n"/>
      <c r="Q4431" s="15">
        <f>IF(N4431="Sí",0,H4431)</f>
        <v/>
      </c>
      <c r="R4431" s="14">
        <f>F4431-TODAY()</f>
        <v/>
      </c>
      <c r="S4431" s="14">
        <f>IF(N4431="Sí","🟢 Pagado",IF(R4431&lt;0,"🔴 Vencido",IF(R4431&lt;=7,"🟡 Por vencer","")))</f>
        <v/>
      </c>
      <c r="T4431" s="88" t="n"/>
      <c r="U4431" s="89" t="n"/>
      <c r="V4431" s="89" t="n"/>
      <c r="W4431" s="89" t="n"/>
      <c r="X4431" s="87" t="n"/>
    </row>
    <row r="4432">
      <c r="A4432" s="13" t="n"/>
      <c r="B4432" s="14" t="n"/>
      <c r="C4432" s="14" t="n"/>
      <c r="D4432" s="14" t="n"/>
      <c r="E4432" s="13" t="n"/>
      <c r="F4432" s="13" t="n"/>
      <c r="G4432" s="14" t="n"/>
      <c r="H4432" s="15" t="n"/>
      <c r="I4432" s="15" t="n"/>
      <c r="J4432" s="40" t="n"/>
      <c r="K4432" s="15" t="n"/>
      <c r="L4432" s="15" t="n"/>
      <c r="M4432" s="15" t="n"/>
      <c r="N4432" s="14" t="n"/>
      <c r="O4432" s="13" t="n"/>
      <c r="P4432" s="14" t="n"/>
      <c r="Q4432" s="15">
        <f>IF(N4432="Sí",0,H4432)</f>
        <v/>
      </c>
      <c r="R4432" s="14">
        <f>F4432-TODAY()</f>
        <v/>
      </c>
      <c r="S4432" s="14">
        <f>IF(N4432="Sí","🟢 Pagado",IF(R4432&lt;0,"🔴 Vencido",IF(R4432&lt;=7,"🟡 Por vencer","")))</f>
        <v/>
      </c>
      <c r="T4432" s="88" t="n"/>
      <c r="U4432" s="89" t="n"/>
      <c r="V4432" s="89" t="n"/>
      <c r="W4432" s="89" t="n"/>
      <c r="X4432" s="87" t="n"/>
    </row>
    <row r="4433">
      <c r="A4433" s="13" t="n"/>
      <c r="B4433" s="14" t="n"/>
      <c r="C4433" s="14" t="n"/>
      <c r="D4433" s="14" t="n"/>
      <c r="E4433" s="13" t="n"/>
      <c r="F4433" s="13" t="n"/>
      <c r="G4433" s="14" t="n"/>
      <c r="H4433" s="15" t="n"/>
      <c r="I4433" s="15" t="n"/>
      <c r="J4433" s="40" t="n"/>
      <c r="K4433" s="15" t="n"/>
      <c r="L4433" s="15" t="n"/>
      <c r="M4433" s="15" t="n"/>
      <c r="N4433" s="14" t="n"/>
      <c r="O4433" s="13" t="n"/>
      <c r="P4433" s="14" t="n"/>
      <c r="Q4433" s="15">
        <f>IF(N4433="Sí",0,H4433)</f>
        <v/>
      </c>
      <c r="R4433" s="14">
        <f>F4433-TODAY()</f>
        <v/>
      </c>
      <c r="S4433" s="14">
        <f>IF(N4433="Sí","🟢 Pagado",IF(R4433&lt;0,"🔴 Vencido",IF(R4433&lt;=7,"🟡 Por vencer","")))</f>
        <v/>
      </c>
      <c r="T4433" s="88" t="n"/>
      <c r="U4433" s="89" t="n"/>
      <c r="V4433" s="89" t="n"/>
      <c r="W4433" s="89" t="n"/>
      <c r="X4433" s="87" t="n"/>
    </row>
    <row r="4434">
      <c r="A4434" s="13" t="n"/>
      <c r="B4434" s="14" t="n"/>
      <c r="C4434" s="14" t="n"/>
      <c r="D4434" s="14" t="n"/>
      <c r="E4434" s="13" t="n"/>
      <c r="F4434" s="13" t="n"/>
      <c r="G4434" s="14" t="n"/>
      <c r="H4434" s="15" t="n"/>
      <c r="I4434" s="15" t="n"/>
      <c r="J4434" s="40" t="n"/>
      <c r="K4434" s="15" t="n"/>
      <c r="L4434" s="15" t="n"/>
      <c r="M4434" s="15" t="n"/>
      <c r="N4434" s="14" t="n"/>
      <c r="O4434" s="13" t="n"/>
      <c r="P4434" s="14" t="n"/>
      <c r="Q4434" s="15">
        <f>IF(N4434="Sí",0,H4434)</f>
        <v/>
      </c>
      <c r="R4434" s="14">
        <f>F4434-TODAY()</f>
        <v/>
      </c>
      <c r="S4434" s="14">
        <f>IF(N4434="Sí","🟢 Pagado",IF(R4434&lt;0,"🔴 Vencido",IF(R4434&lt;=7,"🟡 Por vencer","")))</f>
        <v/>
      </c>
      <c r="T4434" s="88" t="n"/>
      <c r="U4434" s="89" t="n"/>
      <c r="V4434" s="89" t="n"/>
      <c r="W4434" s="89" t="n"/>
      <c r="X4434" s="87" t="n"/>
    </row>
    <row r="4435">
      <c r="A4435" s="13" t="n"/>
      <c r="B4435" s="14" t="n"/>
      <c r="C4435" s="14" t="n"/>
      <c r="D4435" s="14" t="n"/>
      <c r="E4435" s="13" t="n"/>
      <c r="F4435" s="13" t="n"/>
      <c r="G4435" s="14" t="n"/>
      <c r="H4435" s="15" t="n"/>
      <c r="I4435" s="15" t="n"/>
      <c r="J4435" s="40" t="n"/>
      <c r="K4435" s="15" t="n"/>
      <c r="L4435" s="15" t="n"/>
      <c r="M4435" s="15" t="n"/>
      <c r="N4435" s="14" t="n"/>
      <c r="O4435" s="13" t="n"/>
      <c r="P4435" s="14" t="n"/>
      <c r="Q4435" s="15">
        <f>IF(N4435="Sí",0,H4435)</f>
        <v/>
      </c>
      <c r="R4435" s="14">
        <f>F4435-TODAY()</f>
        <v/>
      </c>
      <c r="S4435" s="14">
        <f>IF(N4435="Sí","🟢 Pagado",IF(R4435&lt;0,"🔴 Vencido",IF(R4435&lt;=7,"🟡 Por vencer","")))</f>
        <v/>
      </c>
      <c r="T4435" s="88" t="n"/>
      <c r="U4435" s="89" t="n"/>
      <c r="V4435" s="89" t="n"/>
      <c r="W4435" s="89" t="n"/>
      <c r="X4435" s="87" t="n"/>
    </row>
    <row r="4436">
      <c r="A4436" s="13" t="n"/>
      <c r="B4436" s="14" t="n"/>
      <c r="C4436" s="14" t="n"/>
      <c r="D4436" s="14" t="n"/>
      <c r="E4436" s="13" t="n"/>
      <c r="F4436" s="13" t="n"/>
      <c r="G4436" s="14" t="n"/>
      <c r="H4436" s="15" t="n"/>
      <c r="I4436" s="15" t="n"/>
      <c r="J4436" s="40" t="n"/>
      <c r="K4436" s="15" t="n"/>
      <c r="L4436" s="15" t="n"/>
      <c r="M4436" s="15" t="n"/>
      <c r="N4436" s="14" t="n"/>
      <c r="O4436" s="13" t="n"/>
      <c r="P4436" s="14" t="n"/>
      <c r="Q4436" s="15">
        <f>IF(N4436="Sí",0,H4436)</f>
        <v/>
      </c>
      <c r="R4436" s="14">
        <f>F4436-TODAY()</f>
        <v/>
      </c>
      <c r="S4436" s="14">
        <f>IF(N4436="Sí","🟢 Pagado",IF(R4436&lt;0,"🔴 Vencido",IF(R4436&lt;=7,"🟡 Por vencer","")))</f>
        <v/>
      </c>
      <c r="T4436" s="88" t="n"/>
      <c r="U4436" s="89" t="n"/>
      <c r="V4436" s="89" t="n"/>
      <c r="W4436" s="89" t="n"/>
      <c r="X4436" s="87" t="n"/>
    </row>
    <row r="4437">
      <c r="A4437" s="13" t="n"/>
      <c r="B4437" s="14" t="n"/>
      <c r="C4437" s="14" t="n"/>
      <c r="D4437" s="14" t="n"/>
      <c r="E4437" s="13" t="n"/>
      <c r="F4437" s="13" t="n"/>
      <c r="G4437" s="14" t="n"/>
      <c r="H4437" s="15" t="n"/>
      <c r="I4437" s="15" t="n"/>
      <c r="J4437" s="40" t="n"/>
      <c r="K4437" s="15" t="n"/>
      <c r="L4437" s="15" t="n"/>
      <c r="M4437" s="15" t="n"/>
      <c r="N4437" s="14" t="n"/>
      <c r="O4437" s="13" t="n"/>
      <c r="P4437" s="14" t="n"/>
      <c r="Q4437" s="15">
        <f>IF(N4437="Sí",0,H4437)</f>
        <v/>
      </c>
      <c r="R4437" s="14">
        <f>F4437-TODAY()</f>
        <v/>
      </c>
      <c r="S4437" s="14">
        <f>IF(N4437="Sí","🟢 Pagado",IF(R4437&lt;0,"🔴 Vencido",IF(R4437&lt;=7,"🟡 Por vencer","")))</f>
        <v/>
      </c>
      <c r="T4437" s="88" t="n"/>
      <c r="U4437" s="89" t="n"/>
      <c r="V4437" s="89" t="n"/>
      <c r="W4437" s="89" t="n"/>
      <c r="X4437" s="87" t="n"/>
    </row>
    <row r="4438">
      <c r="A4438" s="13" t="n"/>
      <c r="B4438" s="14" t="n"/>
      <c r="C4438" s="14" t="n"/>
      <c r="D4438" s="14" t="n"/>
      <c r="E4438" s="13" t="n"/>
      <c r="F4438" s="13" t="n"/>
      <c r="G4438" s="14" t="n"/>
      <c r="H4438" s="15" t="n"/>
      <c r="I4438" s="15" t="n"/>
      <c r="J4438" s="40" t="n"/>
      <c r="K4438" s="15" t="n"/>
      <c r="L4438" s="15" t="n"/>
      <c r="M4438" s="15" t="n"/>
      <c r="N4438" s="14" t="n"/>
      <c r="O4438" s="13" t="n"/>
      <c r="P4438" s="14" t="n"/>
      <c r="Q4438" s="15">
        <f>IF(N4438="Sí",0,H4438)</f>
        <v/>
      </c>
      <c r="R4438" s="14">
        <f>F4438-TODAY()</f>
        <v/>
      </c>
      <c r="S4438" s="14">
        <f>IF(N4438="Sí","🟢 Pagado",IF(R4438&lt;0,"🔴 Vencido",IF(R4438&lt;=7,"🟡 Por vencer","")))</f>
        <v/>
      </c>
      <c r="T4438" s="88" t="n"/>
      <c r="U4438" s="89" t="n"/>
      <c r="V4438" s="89" t="n"/>
      <c r="W4438" s="89" t="n"/>
      <c r="X4438" s="87" t="n"/>
    </row>
    <row r="4439">
      <c r="A4439" s="13" t="n"/>
      <c r="B4439" s="14" t="n"/>
      <c r="C4439" s="14" t="n"/>
      <c r="D4439" s="14" t="n"/>
      <c r="E4439" s="13" t="n"/>
      <c r="F4439" s="13" t="n"/>
      <c r="G4439" s="14" t="n"/>
      <c r="H4439" s="15" t="n"/>
      <c r="I4439" s="15" t="n"/>
      <c r="J4439" s="40" t="n"/>
      <c r="K4439" s="15" t="n"/>
      <c r="L4439" s="15" t="n"/>
      <c r="M4439" s="15" t="n"/>
      <c r="N4439" s="14" t="n"/>
      <c r="O4439" s="13" t="n"/>
      <c r="P4439" s="14" t="n"/>
      <c r="Q4439" s="15">
        <f>IF(N4439="Sí",0,H4439)</f>
        <v/>
      </c>
      <c r="R4439" s="14">
        <f>F4439-TODAY()</f>
        <v/>
      </c>
      <c r="S4439" s="14">
        <f>IF(N4439="Sí","🟢 Pagado",IF(R4439&lt;0,"🔴 Vencido",IF(R4439&lt;=7,"🟡 Por vencer","")))</f>
        <v/>
      </c>
      <c r="T4439" s="88" t="n"/>
      <c r="U4439" s="89" t="n"/>
      <c r="V4439" s="89" t="n"/>
      <c r="W4439" s="89" t="n"/>
      <c r="X4439" s="87" t="n"/>
    </row>
    <row r="4440">
      <c r="A4440" s="13" t="n"/>
      <c r="B4440" s="14" t="n"/>
      <c r="C4440" s="14" t="n"/>
      <c r="D4440" s="14" t="n"/>
      <c r="E4440" s="13" t="n"/>
      <c r="F4440" s="13" t="n"/>
      <c r="G4440" s="14" t="n"/>
      <c r="H4440" s="15" t="n"/>
      <c r="I4440" s="15" t="n"/>
      <c r="J4440" s="40" t="n"/>
      <c r="K4440" s="15" t="n"/>
      <c r="L4440" s="15" t="n"/>
      <c r="M4440" s="15" t="n"/>
      <c r="N4440" s="14" t="n"/>
      <c r="O4440" s="13" t="n"/>
      <c r="P4440" s="14" t="n"/>
      <c r="Q4440" s="15">
        <f>IF(N4440="Sí",0,H4440)</f>
        <v/>
      </c>
      <c r="R4440" s="14">
        <f>F4440-TODAY()</f>
        <v/>
      </c>
      <c r="S4440" s="14">
        <f>IF(N4440="Sí","🟢 Pagado",IF(R4440&lt;0,"🔴 Vencido",IF(R4440&lt;=7,"🟡 Por vencer","")))</f>
        <v/>
      </c>
      <c r="T4440" s="88" t="n"/>
      <c r="U4440" s="89" t="n"/>
      <c r="V4440" s="89" t="n"/>
      <c r="W4440" s="89" t="n"/>
      <c r="X4440" s="87" t="n"/>
    </row>
    <row r="4441">
      <c r="A4441" s="13" t="n"/>
      <c r="B4441" s="14" t="n"/>
      <c r="C4441" s="14" t="n"/>
      <c r="D4441" s="14" t="n"/>
      <c r="E4441" s="13" t="n"/>
      <c r="F4441" s="13" t="n"/>
      <c r="G4441" s="14" t="n"/>
      <c r="H4441" s="15" t="n"/>
      <c r="I4441" s="15" t="n"/>
      <c r="J4441" s="40" t="n"/>
      <c r="K4441" s="15" t="n"/>
      <c r="L4441" s="15" t="n"/>
      <c r="M4441" s="15" t="n"/>
      <c r="N4441" s="14" t="n"/>
      <c r="O4441" s="13" t="n"/>
      <c r="P4441" s="14" t="n"/>
      <c r="Q4441" s="15">
        <f>IF(N4441="Sí",0,H4441)</f>
        <v/>
      </c>
      <c r="R4441" s="14">
        <f>F4441-TODAY()</f>
        <v/>
      </c>
      <c r="S4441" s="14">
        <f>IF(N4441="Sí","🟢 Pagado",IF(R4441&lt;0,"🔴 Vencido",IF(R4441&lt;=7,"🟡 Por vencer","")))</f>
        <v/>
      </c>
      <c r="T4441" s="88" t="n"/>
      <c r="U4441" s="89" t="n"/>
      <c r="V4441" s="89" t="n"/>
      <c r="W4441" s="89" t="n"/>
      <c r="X4441" s="87" t="n"/>
    </row>
    <row r="4442">
      <c r="A4442" s="13" t="n"/>
      <c r="B4442" s="14" t="n"/>
      <c r="C4442" s="14" t="n"/>
      <c r="D4442" s="14" t="n"/>
      <c r="E4442" s="13" t="n"/>
      <c r="F4442" s="13" t="n"/>
      <c r="G4442" s="14" t="n"/>
      <c r="H4442" s="15" t="n"/>
      <c r="I4442" s="15" t="n"/>
      <c r="J4442" s="40" t="n"/>
      <c r="K4442" s="15" t="n"/>
      <c r="L4442" s="15" t="n"/>
      <c r="M4442" s="15" t="n"/>
      <c r="N4442" s="14" t="n"/>
      <c r="O4442" s="13" t="n"/>
      <c r="P4442" s="14" t="n"/>
      <c r="Q4442" s="15">
        <f>IF(N4442="Sí",0,H4442)</f>
        <v/>
      </c>
      <c r="R4442" s="14">
        <f>F4442-TODAY()</f>
        <v/>
      </c>
      <c r="S4442" s="14">
        <f>IF(N4442="Sí","🟢 Pagado",IF(R4442&lt;0,"🔴 Vencido",IF(R4442&lt;=7,"🟡 Por vencer","")))</f>
        <v/>
      </c>
      <c r="T4442" s="88" t="n"/>
      <c r="U4442" s="89" t="n"/>
      <c r="V4442" s="89" t="n"/>
      <c r="W4442" s="89" t="n"/>
      <c r="X4442" s="87" t="n"/>
    </row>
    <row r="4443">
      <c r="A4443" s="13" t="n"/>
      <c r="B4443" s="14" t="n"/>
      <c r="C4443" s="14" t="n"/>
      <c r="D4443" s="14" t="n"/>
      <c r="E4443" s="13" t="n"/>
      <c r="F4443" s="13" t="n"/>
      <c r="G4443" s="14" t="n"/>
      <c r="H4443" s="15" t="n"/>
      <c r="I4443" s="15" t="n"/>
      <c r="J4443" s="40" t="n"/>
      <c r="K4443" s="15" t="n"/>
      <c r="L4443" s="15" t="n"/>
      <c r="M4443" s="15" t="n"/>
      <c r="N4443" s="14" t="n"/>
      <c r="O4443" s="13" t="n"/>
      <c r="P4443" s="14" t="n"/>
      <c r="Q4443" s="15">
        <f>IF(N4443="Sí",0,H4443)</f>
        <v/>
      </c>
      <c r="R4443" s="14">
        <f>F4443-TODAY()</f>
        <v/>
      </c>
      <c r="S4443" s="14">
        <f>IF(N4443="Sí","🟢 Pagado",IF(R4443&lt;0,"🔴 Vencido",IF(R4443&lt;=7,"🟡 Por vencer","")))</f>
        <v/>
      </c>
      <c r="T4443" s="88" t="n"/>
      <c r="U4443" s="89" t="n"/>
      <c r="V4443" s="89" t="n"/>
      <c r="W4443" s="89" t="n"/>
      <c r="X4443" s="87" t="n"/>
    </row>
    <row r="4444">
      <c r="A4444" s="13" t="n"/>
      <c r="B4444" s="14" t="n"/>
      <c r="C4444" s="14" t="n"/>
      <c r="D4444" s="14" t="n"/>
      <c r="E4444" s="13" t="n"/>
      <c r="F4444" s="13" t="n"/>
      <c r="G4444" s="14" t="n"/>
      <c r="H4444" s="15" t="n"/>
      <c r="I4444" s="15" t="n"/>
      <c r="J4444" s="40" t="n"/>
      <c r="K4444" s="15" t="n"/>
      <c r="L4444" s="15" t="n"/>
      <c r="M4444" s="15" t="n"/>
      <c r="N4444" s="14" t="n"/>
      <c r="O4444" s="13" t="n"/>
      <c r="P4444" s="14" t="n"/>
      <c r="Q4444" s="15">
        <f>IF(N4444="Sí",0,H4444)</f>
        <v/>
      </c>
      <c r="R4444" s="14">
        <f>F4444-TODAY()</f>
        <v/>
      </c>
      <c r="S4444" s="14">
        <f>IF(N4444="Sí","🟢 Pagado",IF(R4444&lt;0,"🔴 Vencido",IF(R4444&lt;=7,"🟡 Por vencer","")))</f>
        <v/>
      </c>
      <c r="T4444" s="88" t="n"/>
      <c r="U4444" s="89" t="n"/>
      <c r="V4444" s="89" t="n"/>
      <c r="W4444" s="89" t="n"/>
      <c r="X4444" s="87" t="n"/>
    </row>
    <row r="4445">
      <c r="A4445" s="13" t="n"/>
      <c r="B4445" s="14" t="n"/>
      <c r="C4445" s="14" t="n"/>
      <c r="D4445" s="14" t="n"/>
      <c r="E4445" s="13" t="n"/>
      <c r="F4445" s="13" t="n"/>
      <c r="G4445" s="14" t="n"/>
      <c r="H4445" s="15" t="n"/>
      <c r="I4445" s="15" t="n"/>
      <c r="J4445" s="40" t="n"/>
      <c r="K4445" s="15" t="n"/>
      <c r="L4445" s="15" t="n"/>
      <c r="M4445" s="15" t="n"/>
      <c r="N4445" s="14" t="n"/>
      <c r="O4445" s="13" t="n"/>
      <c r="P4445" s="14" t="n"/>
      <c r="Q4445" s="15">
        <f>IF(N4445="Sí",0,H4445)</f>
        <v/>
      </c>
      <c r="R4445" s="14">
        <f>F4445-TODAY()</f>
        <v/>
      </c>
      <c r="S4445" s="14">
        <f>IF(N4445="Sí","🟢 Pagado",IF(R4445&lt;0,"🔴 Vencido",IF(R4445&lt;=7,"🟡 Por vencer","")))</f>
        <v/>
      </c>
      <c r="T4445" s="88" t="n"/>
      <c r="U4445" s="89" t="n"/>
      <c r="V4445" s="89" t="n"/>
      <c r="W4445" s="89" t="n"/>
      <c r="X4445" s="87" t="n"/>
    </row>
    <row r="4446">
      <c r="A4446" s="13" t="n"/>
      <c r="B4446" s="14" t="n"/>
      <c r="C4446" s="14" t="n"/>
      <c r="D4446" s="14" t="n"/>
      <c r="E4446" s="13" t="n"/>
      <c r="F4446" s="13" t="n"/>
      <c r="G4446" s="14" t="n"/>
      <c r="H4446" s="15" t="n"/>
      <c r="I4446" s="15" t="n"/>
      <c r="J4446" s="40" t="n"/>
      <c r="K4446" s="15" t="n"/>
      <c r="L4446" s="15" t="n"/>
      <c r="M4446" s="15" t="n"/>
      <c r="N4446" s="14" t="n"/>
      <c r="O4446" s="13" t="n"/>
      <c r="P4446" s="14" t="n"/>
      <c r="Q4446" s="15">
        <f>IF(N4446="Sí",0,H4446)</f>
        <v/>
      </c>
      <c r="R4446" s="14">
        <f>F4446-TODAY()</f>
        <v/>
      </c>
      <c r="S4446" s="14">
        <f>IF(N4446="Sí","🟢 Pagado",IF(R4446&lt;0,"🔴 Vencido",IF(R4446&lt;=7,"🟡 Por vencer","")))</f>
        <v/>
      </c>
      <c r="T4446" s="88" t="n"/>
      <c r="U4446" s="89" t="n"/>
      <c r="V4446" s="89" t="n"/>
      <c r="W4446" s="89" t="n"/>
      <c r="X4446" s="87" t="n"/>
    </row>
    <row r="4447">
      <c r="A4447" s="13" t="n"/>
      <c r="B4447" s="14" t="n"/>
      <c r="C4447" s="14" t="n"/>
      <c r="D4447" s="14" t="n"/>
      <c r="E4447" s="13" t="n"/>
      <c r="F4447" s="13" t="n"/>
      <c r="G4447" s="14" t="n"/>
      <c r="H4447" s="15" t="n"/>
      <c r="I4447" s="15" t="n"/>
      <c r="J4447" s="40" t="n"/>
      <c r="K4447" s="15" t="n"/>
      <c r="L4447" s="15" t="n"/>
      <c r="M4447" s="15" t="n"/>
      <c r="N4447" s="14" t="n"/>
      <c r="O4447" s="13" t="n"/>
      <c r="P4447" s="14" t="n"/>
      <c r="Q4447" s="15">
        <f>IF(N4447="Sí",0,H4447)</f>
        <v/>
      </c>
      <c r="R4447" s="14">
        <f>F4447-TODAY()</f>
        <v/>
      </c>
      <c r="S4447" s="14">
        <f>IF(N4447="Sí","🟢 Pagado",IF(R4447&lt;0,"🔴 Vencido",IF(R4447&lt;=7,"🟡 Por vencer","")))</f>
        <v/>
      </c>
      <c r="T4447" s="88" t="n"/>
      <c r="U4447" s="89" t="n"/>
      <c r="V4447" s="89" t="n"/>
      <c r="W4447" s="89" t="n"/>
      <c r="X4447" s="87" t="n"/>
    </row>
    <row r="4448">
      <c r="A4448" s="13" t="n"/>
      <c r="B4448" s="14" t="n"/>
      <c r="C4448" s="14" t="n"/>
      <c r="D4448" s="14" t="n"/>
      <c r="E4448" s="13" t="n"/>
      <c r="F4448" s="13" t="n"/>
      <c r="G4448" s="14" t="n"/>
      <c r="H4448" s="15" t="n"/>
      <c r="I4448" s="15" t="n"/>
      <c r="J4448" s="40" t="n"/>
      <c r="K4448" s="15" t="n"/>
      <c r="L4448" s="15" t="n"/>
      <c r="M4448" s="15" t="n"/>
      <c r="N4448" s="14" t="n"/>
      <c r="O4448" s="13" t="n"/>
      <c r="P4448" s="14" t="n"/>
      <c r="Q4448" s="15">
        <f>IF(N4448="Sí",0,H4448)</f>
        <v/>
      </c>
      <c r="R4448" s="14">
        <f>F4448-TODAY()</f>
        <v/>
      </c>
      <c r="S4448" s="14">
        <f>IF(N4448="Sí","🟢 Pagado",IF(R4448&lt;0,"🔴 Vencido",IF(R4448&lt;=7,"🟡 Por vencer","")))</f>
        <v/>
      </c>
      <c r="T4448" s="88" t="n"/>
      <c r="U4448" s="89" t="n"/>
      <c r="V4448" s="89" t="n"/>
      <c r="W4448" s="89" t="n"/>
      <c r="X4448" s="87" t="n"/>
    </row>
    <row r="4449">
      <c r="A4449" s="13" t="n"/>
      <c r="B4449" s="14" t="n"/>
      <c r="C4449" s="14" t="n"/>
      <c r="D4449" s="14" t="n"/>
      <c r="E4449" s="13" t="n"/>
      <c r="F4449" s="13" t="n"/>
      <c r="G4449" s="14" t="n"/>
      <c r="H4449" s="15" t="n"/>
      <c r="I4449" s="15" t="n"/>
      <c r="J4449" s="40" t="n"/>
      <c r="K4449" s="15" t="n"/>
      <c r="L4449" s="15" t="n"/>
      <c r="M4449" s="15" t="n"/>
      <c r="N4449" s="14" t="n"/>
      <c r="O4449" s="13" t="n"/>
      <c r="P4449" s="14" t="n"/>
      <c r="Q4449" s="15">
        <f>IF(N4449="Sí",0,H4449)</f>
        <v/>
      </c>
      <c r="R4449" s="14">
        <f>F4449-TODAY()</f>
        <v/>
      </c>
      <c r="S4449" s="14">
        <f>IF(N4449="Sí","🟢 Pagado",IF(R4449&lt;0,"🔴 Vencido",IF(R4449&lt;=7,"🟡 Por vencer","")))</f>
        <v/>
      </c>
      <c r="T4449" s="88" t="n"/>
      <c r="U4449" s="89" t="n"/>
      <c r="V4449" s="89" t="n"/>
      <c r="W4449" s="89" t="n"/>
      <c r="X4449" s="87" t="n"/>
    </row>
    <row r="4450">
      <c r="A4450" s="13" t="n"/>
      <c r="B4450" s="14" t="n"/>
      <c r="C4450" s="14" t="n"/>
      <c r="D4450" s="14" t="n"/>
      <c r="E4450" s="13" t="n"/>
      <c r="F4450" s="13" t="n"/>
      <c r="G4450" s="14" t="n"/>
      <c r="H4450" s="15" t="n"/>
      <c r="I4450" s="15" t="n"/>
      <c r="J4450" s="40" t="n"/>
      <c r="K4450" s="15" t="n"/>
      <c r="L4450" s="15" t="n"/>
      <c r="M4450" s="15" t="n"/>
      <c r="N4450" s="14" t="n"/>
      <c r="O4450" s="13" t="n"/>
      <c r="P4450" s="14" t="n"/>
      <c r="Q4450" s="15">
        <f>IF(N4450="Sí",0,H4450)</f>
        <v/>
      </c>
      <c r="R4450" s="14">
        <f>F4450-TODAY()</f>
        <v/>
      </c>
      <c r="S4450" s="14">
        <f>IF(N4450="Sí","🟢 Pagado",IF(R4450&lt;0,"🔴 Vencido",IF(R4450&lt;=7,"🟡 Por vencer","")))</f>
        <v/>
      </c>
      <c r="T4450" s="88" t="n"/>
      <c r="U4450" s="89" t="n"/>
      <c r="V4450" s="89" t="n"/>
      <c r="W4450" s="89" t="n"/>
      <c r="X4450" s="87" t="n"/>
    </row>
    <row r="4451">
      <c r="A4451" s="13" t="n"/>
      <c r="B4451" s="14" t="n"/>
      <c r="C4451" s="14" t="n"/>
      <c r="D4451" s="14" t="n"/>
      <c r="E4451" s="13" t="n"/>
      <c r="F4451" s="13" t="n"/>
      <c r="G4451" s="14" t="n"/>
      <c r="H4451" s="15" t="n"/>
      <c r="I4451" s="15" t="n"/>
      <c r="J4451" s="40" t="n"/>
      <c r="K4451" s="15" t="n"/>
      <c r="L4451" s="15" t="n"/>
      <c r="M4451" s="15" t="n"/>
      <c r="N4451" s="14" t="n"/>
      <c r="O4451" s="13" t="n"/>
      <c r="P4451" s="14" t="n"/>
      <c r="Q4451" s="15">
        <f>IF(N4451="Sí",0,H4451)</f>
        <v/>
      </c>
      <c r="R4451" s="14">
        <f>F4451-TODAY()</f>
        <v/>
      </c>
      <c r="S4451" s="14">
        <f>IF(N4451="Sí","🟢 Pagado",IF(R4451&lt;0,"🔴 Vencido",IF(R4451&lt;=7,"🟡 Por vencer","")))</f>
        <v/>
      </c>
      <c r="T4451" s="88" t="n"/>
      <c r="U4451" s="89" t="n"/>
      <c r="V4451" s="89" t="n"/>
      <c r="W4451" s="89" t="n"/>
      <c r="X4451" s="87" t="n"/>
    </row>
    <row r="4452">
      <c r="A4452" s="13" t="n"/>
      <c r="B4452" s="14" t="n"/>
      <c r="C4452" s="14" t="n"/>
      <c r="D4452" s="14" t="n"/>
      <c r="E4452" s="13" t="n"/>
      <c r="F4452" s="13" t="n"/>
      <c r="G4452" s="14" t="n"/>
      <c r="H4452" s="15" t="n"/>
      <c r="I4452" s="15" t="n"/>
      <c r="J4452" s="40" t="n"/>
      <c r="K4452" s="15" t="n"/>
      <c r="L4452" s="15" t="n"/>
      <c r="M4452" s="15" t="n"/>
      <c r="N4452" s="14" t="n"/>
      <c r="O4452" s="13" t="n"/>
      <c r="P4452" s="14" t="n"/>
      <c r="Q4452" s="15">
        <f>IF(N4452="Sí",0,H4452)</f>
        <v/>
      </c>
      <c r="R4452" s="14">
        <f>F4452-TODAY()</f>
        <v/>
      </c>
      <c r="S4452" s="14">
        <f>IF(N4452="Sí","🟢 Pagado",IF(R4452&lt;0,"🔴 Vencido",IF(R4452&lt;=7,"🟡 Por vencer","")))</f>
        <v/>
      </c>
      <c r="T4452" s="88" t="n"/>
      <c r="U4452" s="89" t="n"/>
      <c r="V4452" s="89" t="n"/>
      <c r="W4452" s="89" t="n"/>
      <c r="X4452" s="87" t="n"/>
    </row>
    <row r="4453">
      <c r="A4453" s="13" t="n"/>
      <c r="B4453" s="14" t="n"/>
      <c r="C4453" s="14" t="n"/>
      <c r="D4453" s="14" t="n"/>
      <c r="E4453" s="13" t="n"/>
      <c r="F4453" s="13" t="n"/>
      <c r="G4453" s="14" t="n"/>
      <c r="H4453" s="15" t="n"/>
      <c r="I4453" s="15" t="n"/>
      <c r="J4453" s="40" t="n"/>
      <c r="K4453" s="15" t="n"/>
      <c r="L4453" s="15" t="n"/>
      <c r="M4453" s="15" t="n"/>
      <c r="N4453" s="14" t="n"/>
      <c r="O4453" s="13" t="n"/>
      <c r="P4453" s="14" t="n"/>
      <c r="Q4453" s="15">
        <f>IF(N4453="Sí",0,H4453)</f>
        <v/>
      </c>
      <c r="R4453" s="14">
        <f>F4453-TODAY()</f>
        <v/>
      </c>
      <c r="S4453" s="14">
        <f>IF(N4453="Sí","🟢 Pagado",IF(R4453&lt;0,"🔴 Vencido",IF(R4453&lt;=7,"🟡 Por vencer","")))</f>
        <v/>
      </c>
      <c r="T4453" s="88" t="n"/>
      <c r="U4453" s="89" t="n"/>
      <c r="V4453" s="89" t="n"/>
      <c r="W4453" s="89" t="n"/>
      <c r="X4453" s="87" t="n"/>
    </row>
    <row r="4454">
      <c r="A4454" s="13" t="n"/>
      <c r="B4454" s="14" t="n"/>
      <c r="C4454" s="14" t="n"/>
      <c r="D4454" s="14" t="n"/>
      <c r="E4454" s="13" t="n"/>
      <c r="F4454" s="13" t="n"/>
      <c r="G4454" s="14" t="n"/>
      <c r="H4454" s="15" t="n"/>
      <c r="I4454" s="15" t="n"/>
      <c r="J4454" s="40" t="n"/>
      <c r="K4454" s="15" t="n"/>
      <c r="L4454" s="15" t="n"/>
      <c r="M4454" s="15" t="n"/>
      <c r="N4454" s="14" t="n"/>
      <c r="O4454" s="13" t="n"/>
      <c r="P4454" s="14" t="n"/>
      <c r="Q4454" s="15">
        <f>IF(N4454="Sí",0,H4454)</f>
        <v/>
      </c>
      <c r="R4454" s="14">
        <f>F4454-TODAY()</f>
        <v/>
      </c>
      <c r="S4454" s="14">
        <f>IF(N4454="Sí","🟢 Pagado",IF(R4454&lt;0,"🔴 Vencido",IF(R4454&lt;=7,"🟡 Por vencer","")))</f>
        <v/>
      </c>
      <c r="T4454" s="88" t="n"/>
      <c r="U4454" s="89" t="n"/>
      <c r="V4454" s="89" t="n"/>
      <c r="W4454" s="89" t="n"/>
      <c r="X4454" s="87" t="n"/>
    </row>
    <row r="4455">
      <c r="A4455" s="13" t="n"/>
      <c r="B4455" s="14" t="n"/>
      <c r="C4455" s="14" t="n"/>
      <c r="D4455" s="14" t="n"/>
      <c r="E4455" s="13" t="n"/>
      <c r="F4455" s="13" t="n"/>
      <c r="G4455" s="14" t="n"/>
      <c r="H4455" s="15" t="n"/>
      <c r="I4455" s="15" t="n"/>
      <c r="J4455" s="40" t="n"/>
      <c r="K4455" s="15" t="n"/>
      <c r="L4455" s="15" t="n"/>
      <c r="M4455" s="15" t="n"/>
      <c r="N4455" s="14" t="n"/>
      <c r="O4455" s="13" t="n"/>
      <c r="P4455" s="14" t="n"/>
      <c r="Q4455" s="15">
        <f>IF(N4455="Sí",0,H4455)</f>
        <v/>
      </c>
      <c r="R4455" s="14">
        <f>F4455-TODAY()</f>
        <v/>
      </c>
      <c r="S4455" s="14">
        <f>IF(N4455="Sí","🟢 Pagado",IF(R4455&lt;0,"🔴 Vencido",IF(R4455&lt;=7,"🟡 Por vencer","")))</f>
        <v/>
      </c>
      <c r="T4455" s="88" t="n"/>
      <c r="U4455" s="89" t="n"/>
      <c r="V4455" s="89" t="n"/>
      <c r="W4455" s="89" t="n"/>
      <c r="X4455" s="87" t="n"/>
    </row>
    <row r="4456">
      <c r="A4456" s="13" t="n"/>
      <c r="B4456" s="14" t="n"/>
      <c r="C4456" s="14" t="n"/>
      <c r="D4456" s="14" t="n"/>
      <c r="E4456" s="13" t="n"/>
      <c r="F4456" s="13" t="n"/>
      <c r="G4456" s="14" t="n"/>
      <c r="H4456" s="15" t="n"/>
      <c r="I4456" s="15" t="n"/>
      <c r="J4456" s="40" t="n"/>
      <c r="K4456" s="15" t="n"/>
      <c r="L4456" s="15" t="n"/>
      <c r="M4456" s="15" t="n"/>
      <c r="N4456" s="14" t="n"/>
      <c r="O4456" s="13" t="n"/>
      <c r="P4456" s="14" t="n"/>
      <c r="Q4456" s="15">
        <f>IF(N4456="Sí",0,H4456)</f>
        <v/>
      </c>
      <c r="R4456" s="14">
        <f>F4456-TODAY()</f>
        <v/>
      </c>
      <c r="S4456" s="14">
        <f>IF(N4456="Sí","🟢 Pagado",IF(R4456&lt;0,"🔴 Vencido",IF(R4456&lt;=7,"🟡 Por vencer","")))</f>
        <v/>
      </c>
      <c r="T4456" s="88" t="n"/>
      <c r="U4456" s="89" t="n"/>
      <c r="V4456" s="89" t="n"/>
      <c r="W4456" s="89" t="n"/>
      <c r="X4456" s="87" t="n"/>
    </row>
    <row r="4457">
      <c r="A4457" s="13" t="n"/>
      <c r="B4457" s="14" t="n"/>
      <c r="C4457" s="14" t="n"/>
      <c r="D4457" s="14" t="n"/>
      <c r="E4457" s="13" t="n"/>
      <c r="F4457" s="13" t="n"/>
      <c r="G4457" s="14" t="n"/>
      <c r="H4457" s="15" t="n"/>
      <c r="I4457" s="15" t="n"/>
      <c r="J4457" s="40" t="n"/>
      <c r="K4457" s="15" t="n"/>
      <c r="L4457" s="15" t="n"/>
      <c r="M4457" s="15" t="n"/>
      <c r="N4457" s="14" t="n"/>
      <c r="O4457" s="13" t="n"/>
      <c r="P4457" s="14" t="n"/>
      <c r="Q4457" s="15">
        <f>IF(N4457="Sí",0,H4457)</f>
        <v/>
      </c>
      <c r="R4457" s="14">
        <f>F4457-TODAY()</f>
        <v/>
      </c>
      <c r="S4457" s="14">
        <f>IF(N4457="Sí","🟢 Pagado",IF(R4457&lt;0,"🔴 Vencido",IF(R4457&lt;=7,"🟡 Por vencer","")))</f>
        <v/>
      </c>
      <c r="T4457" s="88" t="n"/>
      <c r="U4457" s="89" t="n"/>
      <c r="V4457" s="89" t="n"/>
      <c r="W4457" s="89" t="n"/>
      <c r="X4457" s="87" t="n"/>
    </row>
    <row r="4458">
      <c r="A4458" s="13" t="n"/>
      <c r="B4458" s="14" t="n"/>
      <c r="C4458" s="14" t="n"/>
      <c r="D4458" s="14" t="n"/>
      <c r="E4458" s="13" t="n"/>
      <c r="F4458" s="13" t="n"/>
      <c r="G4458" s="14" t="n"/>
      <c r="H4458" s="15" t="n"/>
      <c r="I4458" s="15" t="n"/>
      <c r="J4458" s="40" t="n"/>
      <c r="K4458" s="15" t="n"/>
      <c r="L4458" s="15" t="n"/>
      <c r="M4458" s="15" t="n"/>
      <c r="N4458" s="14" t="n"/>
      <c r="O4458" s="13" t="n"/>
      <c r="P4458" s="14" t="n"/>
      <c r="Q4458" s="15">
        <f>IF(N4458="Sí",0,H4458)</f>
        <v/>
      </c>
      <c r="R4458" s="14">
        <f>F4458-TODAY()</f>
        <v/>
      </c>
      <c r="S4458" s="14">
        <f>IF(N4458="Sí","🟢 Pagado",IF(R4458&lt;0,"🔴 Vencido",IF(R4458&lt;=7,"🟡 Por vencer","")))</f>
        <v/>
      </c>
      <c r="T4458" s="88" t="n"/>
      <c r="U4458" s="89" t="n"/>
      <c r="V4458" s="89" t="n"/>
      <c r="W4458" s="89" t="n"/>
      <c r="X4458" s="87" t="n"/>
    </row>
    <row r="4459">
      <c r="A4459" s="13" t="n"/>
      <c r="B4459" s="14" t="n"/>
      <c r="C4459" s="14" t="n"/>
      <c r="D4459" s="14" t="n"/>
      <c r="E4459" s="13" t="n"/>
      <c r="F4459" s="13" t="n"/>
      <c r="G4459" s="14" t="n"/>
      <c r="H4459" s="15" t="n"/>
      <c r="I4459" s="15" t="n"/>
      <c r="J4459" s="40" t="n"/>
      <c r="K4459" s="15" t="n"/>
      <c r="L4459" s="15" t="n"/>
      <c r="M4459" s="15" t="n"/>
      <c r="N4459" s="14" t="n"/>
      <c r="O4459" s="13" t="n"/>
      <c r="P4459" s="14" t="n"/>
      <c r="Q4459" s="15">
        <f>IF(N4459="Sí",0,H4459)</f>
        <v/>
      </c>
      <c r="R4459" s="14">
        <f>F4459-TODAY()</f>
        <v/>
      </c>
      <c r="S4459" s="14">
        <f>IF(N4459="Sí","🟢 Pagado",IF(R4459&lt;0,"🔴 Vencido",IF(R4459&lt;=7,"🟡 Por vencer","")))</f>
        <v/>
      </c>
      <c r="T4459" s="88" t="n"/>
      <c r="U4459" s="89" t="n"/>
      <c r="V4459" s="89" t="n"/>
      <c r="W4459" s="89" t="n"/>
      <c r="X4459" s="87" t="n"/>
    </row>
    <row r="4460">
      <c r="A4460" s="13" t="n"/>
      <c r="B4460" s="14" t="n"/>
      <c r="C4460" s="14" t="n"/>
      <c r="D4460" s="14" t="n"/>
      <c r="E4460" s="13" t="n"/>
      <c r="F4460" s="13" t="n"/>
      <c r="G4460" s="14" t="n"/>
      <c r="H4460" s="15" t="n"/>
      <c r="I4460" s="15" t="n"/>
      <c r="J4460" s="40" t="n"/>
      <c r="K4460" s="15" t="n"/>
      <c r="L4460" s="15" t="n"/>
      <c r="M4460" s="15" t="n"/>
      <c r="N4460" s="14" t="n"/>
      <c r="O4460" s="13" t="n"/>
      <c r="P4460" s="14" t="n"/>
      <c r="Q4460" s="15">
        <f>IF(N4460="Sí",0,H4460)</f>
        <v/>
      </c>
      <c r="R4460" s="14">
        <f>F4460-TODAY()</f>
        <v/>
      </c>
      <c r="S4460" s="14">
        <f>IF(N4460="Sí","🟢 Pagado",IF(R4460&lt;0,"🔴 Vencido",IF(R4460&lt;=7,"🟡 Por vencer","")))</f>
        <v/>
      </c>
      <c r="T4460" s="88" t="n"/>
      <c r="U4460" s="89" t="n"/>
      <c r="V4460" s="89" t="n"/>
      <c r="W4460" s="89" t="n"/>
      <c r="X4460" s="87" t="n"/>
    </row>
    <row r="4461">
      <c r="A4461" s="13" t="n"/>
      <c r="B4461" s="14" t="n"/>
      <c r="C4461" s="14" t="n"/>
      <c r="D4461" s="14" t="n"/>
      <c r="E4461" s="13" t="n"/>
      <c r="F4461" s="13" t="n"/>
      <c r="G4461" s="14" t="n"/>
      <c r="H4461" s="15" t="n"/>
      <c r="I4461" s="15" t="n"/>
      <c r="J4461" s="40" t="n"/>
      <c r="K4461" s="15" t="n"/>
      <c r="L4461" s="15" t="n"/>
      <c r="M4461" s="15" t="n"/>
      <c r="N4461" s="14" t="n"/>
      <c r="O4461" s="13" t="n"/>
      <c r="P4461" s="14" t="n"/>
      <c r="Q4461" s="15">
        <f>IF(N4461="Sí",0,H4461)</f>
        <v/>
      </c>
      <c r="R4461" s="14">
        <f>F4461-TODAY()</f>
        <v/>
      </c>
      <c r="S4461" s="14">
        <f>IF(N4461="Sí","🟢 Pagado",IF(R4461&lt;0,"🔴 Vencido",IF(R4461&lt;=7,"🟡 Por vencer","")))</f>
        <v/>
      </c>
      <c r="T4461" s="88" t="n"/>
      <c r="U4461" s="89" t="n"/>
      <c r="V4461" s="89" t="n"/>
      <c r="W4461" s="89" t="n"/>
      <c r="X4461" s="87" t="n"/>
    </row>
    <row r="4462">
      <c r="A4462" s="13" t="n"/>
      <c r="B4462" s="14" t="n"/>
      <c r="C4462" s="14" t="n"/>
      <c r="D4462" s="14" t="n"/>
      <c r="E4462" s="13" t="n"/>
      <c r="F4462" s="13" t="n"/>
      <c r="G4462" s="14" t="n"/>
      <c r="H4462" s="15" t="n"/>
      <c r="I4462" s="15" t="n"/>
      <c r="J4462" s="40" t="n"/>
      <c r="K4462" s="15" t="n"/>
      <c r="L4462" s="15" t="n"/>
      <c r="M4462" s="15" t="n"/>
      <c r="N4462" s="14" t="n"/>
      <c r="O4462" s="13" t="n"/>
      <c r="P4462" s="14" t="n"/>
      <c r="Q4462" s="15">
        <f>IF(N4462="Sí",0,H4462)</f>
        <v/>
      </c>
      <c r="R4462" s="14">
        <f>F4462-TODAY()</f>
        <v/>
      </c>
      <c r="S4462" s="14">
        <f>IF(N4462="Sí","🟢 Pagado",IF(R4462&lt;0,"🔴 Vencido",IF(R4462&lt;=7,"🟡 Por vencer","")))</f>
        <v/>
      </c>
      <c r="T4462" s="88" t="n"/>
      <c r="U4462" s="89" t="n"/>
      <c r="V4462" s="89" t="n"/>
      <c r="W4462" s="89" t="n"/>
      <c r="X4462" s="87" t="n"/>
    </row>
    <row r="4463">
      <c r="A4463" s="13" t="n"/>
      <c r="B4463" s="14" t="n"/>
      <c r="C4463" s="14" t="n"/>
      <c r="D4463" s="14" t="n"/>
      <c r="E4463" s="13" t="n"/>
      <c r="F4463" s="13" t="n"/>
      <c r="G4463" s="14" t="n"/>
      <c r="H4463" s="15" t="n"/>
      <c r="I4463" s="15" t="n"/>
      <c r="J4463" s="40" t="n"/>
      <c r="K4463" s="15" t="n"/>
      <c r="L4463" s="15" t="n"/>
      <c r="M4463" s="15" t="n"/>
      <c r="N4463" s="14" t="n"/>
      <c r="O4463" s="13" t="n"/>
      <c r="P4463" s="14" t="n"/>
      <c r="Q4463" s="15">
        <f>IF(N4463="Sí",0,H4463)</f>
        <v/>
      </c>
      <c r="R4463" s="14">
        <f>F4463-TODAY()</f>
        <v/>
      </c>
      <c r="S4463" s="14">
        <f>IF(N4463="Sí","🟢 Pagado",IF(R4463&lt;0,"🔴 Vencido",IF(R4463&lt;=7,"🟡 Por vencer","")))</f>
        <v/>
      </c>
      <c r="T4463" s="88" t="n"/>
      <c r="U4463" s="89" t="n"/>
      <c r="V4463" s="89" t="n"/>
      <c r="W4463" s="89" t="n"/>
      <c r="X4463" s="87" t="n"/>
    </row>
    <row r="4464">
      <c r="A4464" s="13" t="n"/>
      <c r="B4464" s="14" t="n"/>
      <c r="C4464" s="14" t="n"/>
      <c r="D4464" s="14" t="n"/>
      <c r="E4464" s="13" t="n"/>
      <c r="F4464" s="13" t="n"/>
      <c r="G4464" s="14" t="n"/>
      <c r="H4464" s="15" t="n"/>
      <c r="I4464" s="15" t="n"/>
      <c r="J4464" s="40" t="n"/>
      <c r="K4464" s="15" t="n"/>
      <c r="L4464" s="15" t="n"/>
      <c r="M4464" s="15" t="n"/>
      <c r="N4464" s="14" t="n"/>
      <c r="O4464" s="13" t="n"/>
      <c r="P4464" s="14" t="n"/>
      <c r="Q4464" s="15">
        <f>IF(N4464="Sí",0,H4464)</f>
        <v/>
      </c>
      <c r="R4464" s="14">
        <f>F4464-TODAY()</f>
        <v/>
      </c>
      <c r="S4464" s="14">
        <f>IF(N4464="Sí","🟢 Pagado",IF(R4464&lt;0,"🔴 Vencido",IF(R4464&lt;=7,"🟡 Por vencer","")))</f>
        <v/>
      </c>
      <c r="T4464" s="88" t="n"/>
      <c r="U4464" s="89" t="n"/>
      <c r="V4464" s="89" t="n"/>
      <c r="W4464" s="89" t="n"/>
      <c r="X4464" s="87" t="n"/>
    </row>
    <row r="4465">
      <c r="A4465" s="13" t="n"/>
      <c r="B4465" s="14" t="n"/>
      <c r="C4465" s="14" t="n"/>
      <c r="D4465" s="14" t="n"/>
      <c r="E4465" s="13" t="n"/>
      <c r="F4465" s="13" t="n"/>
      <c r="G4465" s="14" t="n"/>
      <c r="H4465" s="15" t="n"/>
      <c r="I4465" s="15" t="n"/>
      <c r="J4465" s="40" t="n"/>
      <c r="K4465" s="15" t="n"/>
      <c r="L4465" s="15" t="n"/>
      <c r="M4465" s="15" t="n"/>
      <c r="N4465" s="14" t="n"/>
      <c r="O4465" s="13" t="n"/>
      <c r="P4465" s="14" t="n"/>
      <c r="Q4465" s="15">
        <f>IF(N4465="Sí",0,H4465)</f>
        <v/>
      </c>
      <c r="R4465" s="14">
        <f>F4465-TODAY()</f>
        <v/>
      </c>
      <c r="S4465" s="14">
        <f>IF(N4465="Sí","🟢 Pagado",IF(R4465&lt;0,"🔴 Vencido",IF(R4465&lt;=7,"🟡 Por vencer","")))</f>
        <v/>
      </c>
      <c r="T4465" s="88" t="n"/>
      <c r="U4465" s="89" t="n"/>
      <c r="V4465" s="89" t="n"/>
      <c r="W4465" s="89" t="n"/>
      <c r="X4465" s="87" t="n"/>
    </row>
    <row r="4466">
      <c r="A4466" s="13" t="n"/>
      <c r="B4466" s="14" t="n"/>
      <c r="C4466" s="14" t="n"/>
      <c r="D4466" s="14" t="n"/>
      <c r="E4466" s="13" t="n"/>
      <c r="F4466" s="13" t="n"/>
      <c r="G4466" s="14" t="n"/>
      <c r="H4466" s="15" t="n"/>
      <c r="I4466" s="15" t="n"/>
      <c r="J4466" s="40" t="n"/>
      <c r="K4466" s="15" t="n"/>
      <c r="L4466" s="15" t="n"/>
      <c r="M4466" s="15" t="n"/>
      <c r="N4466" s="14" t="n"/>
      <c r="O4466" s="13" t="n"/>
      <c r="P4466" s="14" t="n"/>
      <c r="Q4466" s="15">
        <f>IF(N4466="Sí",0,H4466)</f>
        <v/>
      </c>
      <c r="R4466" s="14">
        <f>F4466-TODAY()</f>
        <v/>
      </c>
      <c r="S4466" s="14">
        <f>IF(N4466="Sí","🟢 Pagado",IF(R4466&lt;0,"🔴 Vencido",IF(R4466&lt;=7,"🟡 Por vencer","")))</f>
        <v/>
      </c>
      <c r="T4466" s="88" t="n"/>
      <c r="U4466" s="89" t="n"/>
      <c r="V4466" s="89" t="n"/>
      <c r="W4466" s="89" t="n"/>
      <c r="X4466" s="87" t="n"/>
    </row>
    <row r="4467">
      <c r="A4467" s="13" t="n"/>
      <c r="B4467" s="14" t="n"/>
      <c r="C4467" s="14" t="n"/>
      <c r="D4467" s="14" t="n"/>
      <c r="E4467" s="13" t="n"/>
      <c r="F4467" s="13" t="n"/>
      <c r="G4467" s="14" t="n"/>
      <c r="H4467" s="15" t="n"/>
      <c r="I4467" s="15" t="n"/>
      <c r="J4467" s="40" t="n"/>
      <c r="K4467" s="15" t="n"/>
      <c r="L4467" s="15" t="n"/>
      <c r="M4467" s="15" t="n"/>
      <c r="N4467" s="14" t="n"/>
      <c r="O4467" s="13" t="n"/>
      <c r="P4467" s="14" t="n"/>
      <c r="Q4467" s="15">
        <f>IF(N4467="Sí",0,H4467)</f>
        <v/>
      </c>
      <c r="R4467" s="14">
        <f>F4467-TODAY()</f>
        <v/>
      </c>
      <c r="S4467" s="14">
        <f>IF(N4467="Sí","🟢 Pagado",IF(R4467&lt;0,"🔴 Vencido",IF(R4467&lt;=7,"🟡 Por vencer","")))</f>
        <v/>
      </c>
      <c r="T4467" s="88" t="n"/>
      <c r="U4467" s="89" t="n"/>
      <c r="V4467" s="89" t="n"/>
      <c r="W4467" s="89" t="n"/>
      <c r="X4467" s="87" t="n"/>
    </row>
    <row r="4468">
      <c r="A4468" s="13" t="n"/>
      <c r="B4468" s="14" t="n"/>
      <c r="C4468" s="14" t="n"/>
      <c r="D4468" s="14" t="n"/>
      <c r="E4468" s="13" t="n"/>
      <c r="F4468" s="13" t="n"/>
      <c r="G4468" s="14" t="n"/>
      <c r="H4468" s="15" t="n"/>
      <c r="I4468" s="15" t="n"/>
      <c r="J4468" s="40" t="n"/>
      <c r="K4468" s="15" t="n"/>
      <c r="L4468" s="15" t="n"/>
      <c r="M4468" s="15" t="n"/>
      <c r="N4468" s="14" t="n"/>
      <c r="O4468" s="13" t="n"/>
      <c r="P4468" s="14" t="n"/>
      <c r="Q4468" s="15">
        <f>IF(N4468="Sí",0,H4468)</f>
        <v/>
      </c>
      <c r="R4468" s="14">
        <f>F4468-TODAY()</f>
        <v/>
      </c>
      <c r="S4468" s="14">
        <f>IF(N4468="Sí","🟢 Pagado",IF(R4468&lt;0,"🔴 Vencido",IF(R4468&lt;=7,"🟡 Por vencer","")))</f>
        <v/>
      </c>
      <c r="T4468" s="88" t="n"/>
      <c r="U4468" s="89" t="n"/>
      <c r="V4468" s="89" t="n"/>
      <c r="W4468" s="89" t="n"/>
      <c r="X4468" s="87" t="n"/>
    </row>
    <row r="4469">
      <c r="A4469" s="13" t="n"/>
      <c r="B4469" s="14" t="n"/>
      <c r="C4469" s="14" t="n"/>
      <c r="D4469" s="14" t="n"/>
      <c r="E4469" s="13" t="n"/>
      <c r="F4469" s="13" t="n"/>
      <c r="G4469" s="14" t="n"/>
      <c r="H4469" s="15" t="n"/>
      <c r="I4469" s="15" t="n"/>
      <c r="J4469" s="40" t="n"/>
      <c r="K4469" s="15" t="n"/>
      <c r="L4469" s="15" t="n"/>
      <c r="M4469" s="15" t="n"/>
      <c r="N4469" s="14" t="n"/>
      <c r="O4469" s="13" t="n"/>
      <c r="P4469" s="14" t="n"/>
      <c r="Q4469" s="15">
        <f>IF(N4469="Sí",0,H4469)</f>
        <v/>
      </c>
      <c r="R4469" s="14">
        <f>F4469-TODAY()</f>
        <v/>
      </c>
      <c r="S4469" s="14">
        <f>IF(N4469="Sí","🟢 Pagado",IF(R4469&lt;0,"🔴 Vencido",IF(R4469&lt;=7,"🟡 Por vencer","")))</f>
        <v/>
      </c>
      <c r="T4469" s="88" t="n"/>
      <c r="U4469" s="89" t="n"/>
      <c r="V4469" s="89" t="n"/>
      <c r="W4469" s="89" t="n"/>
      <c r="X4469" s="87" t="n"/>
    </row>
    <row r="4470">
      <c r="A4470" s="13" t="n"/>
      <c r="B4470" s="14" t="n"/>
      <c r="C4470" s="14" t="n"/>
      <c r="D4470" s="14" t="n"/>
      <c r="E4470" s="13" t="n"/>
      <c r="F4470" s="13" t="n"/>
      <c r="G4470" s="14" t="n"/>
      <c r="H4470" s="15" t="n"/>
      <c r="I4470" s="15" t="n"/>
      <c r="J4470" s="40" t="n"/>
      <c r="K4470" s="15" t="n"/>
      <c r="L4470" s="15" t="n"/>
      <c r="M4470" s="15" t="n"/>
      <c r="N4470" s="14" t="n"/>
      <c r="O4470" s="13" t="n"/>
      <c r="P4470" s="14" t="n"/>
      <c r="Q4470" s="15">
        <f>IF(N4470="Sí",0,H4470)</f>
        <v/>
      </c>
      <c r="R4470" s="14">
        <f>F4470-TODAY()</f>
        <v/>
      </c>
      <c r="S4470" s="14">
        <f>IF(N4470="Sí","🟢 Pagado",IF(R4470&lt;0,"🔴 Vencido",IF(R4470&lt;=7,"🟡 Por vencer","")))</f>
        <v/>
      </c>
      <c r="T4470" s="88" t="n"/>
      <c r="U4470" s="89" t="n"/>
      <c r="V4470" s="89" t="n"/>
      <c r="W4470" s="89" t="n"/>
      <c r="X4470" s="87" t="n"/>
    </row>
    <row r="4471">
      <c r="A4471" s="13" t="n"/>
      <c r="B4471" s="14" t="n"/>
      <c r="C4471" s="14" t="n"/>
      <c r="D4471" s="14" t="n"/>
      <c r="E4471" s="13" t="n"/>
      <c r="F4471" s="13" t="n"/>
      <c r="G4471" s="14" t="n"/>
      <c r="H4471" s="15" t="n"/>
      <c r="I4471" s="15" t="n"/>
      <c r="J4471" s="40" t="n"/>
      <c r="K4471" s="15" t="n"/>
      <c r="L4471" s="15" t="n"/>
      <c r="M4471" s="15" t="n"/>
      <c r="N4471" s="14" t="n"/>
      <c r="O4471" s="13" t="n"/>
      <c r="P4471" s="14" t="n"/>
      <c r="Q4471" s="15">
        <f>IF(N4471="Sí",0,H4471)</f>
        <v/>
      </c>
      <c r="R4471" s="14">
        <f>F4471-TODAY()</f>
        <v/>
      </c>
      <c r="S4471" s="14">
        <f>IF(N4471="Sí","🟢 Pagado",IF(R4471&lt;0,"🔴 Vencido",IF(R4471&lt;=7,"🟡 Por vencer","")))</f>
        <v/>
      </c>
      <c r="T4471" s="88" t="n"/>
      <c r="U4471" s="89" t="n"/>
      <c r="V4471" s="89" t="n"/>
      <c r="W4471" s="89" t="n"/>
      <c r="X4471" s="87" t="n"/>
    </row>
    <row r="4472">
      <c r="A4472" s="13" t="n"/>
      <c r="B4472" s="14" t="n"/>
      <c r="C4472" s="14" t="n"/>
      <c r="D4472" s="14" t="n"/>
      <c r="E4472" s="13" t="n"/>
      <c r="F4472" s="13" t="n"/>
      <c r="G4472" s="14" t="n"/>
      <c r="H4472" s="15" t="n"/>
      <c r="I4472" s="15" t="n"/>
      <c r="J4472" s="40" t="n"/>
      <c r="K4472" s="15" t="n"/>
      <c r="L4472" s="15" t="n"/>
      <c r="M4472" s="15" t="n"/>
      <c r="N4472" s="14" t="n"/>
      <c r="O4472" s="13" t="n"/>
      <c r="P4472" s="14" t="n"/>
      <c r="Q4472" s="15">
        <f>IF(N4472="Sí",0,H4472)</f>
        <v/>
      </c>
      <c r="R4472" s="14">
        <f>F4472-TODAY()</f>
        <v/>
      </c>
      <c r="S4472" s="14">
        <f>IF(N4472="Sí","🟢 Pagado",IF(R4472&lt;0,"🔴 Vencido",IF(R4472&lt;=7,"🟡 Por vencer","")))</f>
        <v/>
      </c>
      <c r="T4472" s="88" t="n"/>
      <c r="U4472" s="89" t="n"/>
      <c r="V4472" s="89" t="n"/>
      <c r="W4472" s="89" t="n"/>
      <c r="X4472" s="87" t="n"/>
    </row>
    <row r="4473">
      <c r="A4473" s="13" t="n"/>
      <c r="B4473" s="14" t="n"/>
      <c r="C4473" s="14" t="n"/>
      <c r="D4473" s="14" t="n"/>
      <c r="E4473" s="13" t="n"/>
      <c r="F4473" s="13" t="n"/>
      <c r="G4473" s="14" t="n"/>
      <c r="H4473" s="15" t="n"/>
      <c r="I4473" s="15" t="n"/>
      <c r="J4473" s="40" t="n"/>
      <c r="K4473" s="15" t="n"/>
      <c r="L4473" s="15" t="n"/>
      <c r="M4473" s="15" t="n"/>
      <c r="N4473" s="14" t="n"/>
      <c r="O4473" s="13" t="n"/>
      <c r="P4473" s="14" t="n"/>
      <c r="Q4473" s="15">
        <f>IF(N4473="Sí",0,H4473)</f>
        <v/>
      </c>
      <c r="R4473" s="14">
        <f>F4473-TODAY()</f>
        <v/>
      </c>
      <c r="S4473" s="14">
        <f>IF(N4473="Sí","🟢 Pagado",IF(R4473&lt;0,"🔴 Vencido",IF(R4473&lt;=7,"🟡 Por vencer","")))</f>
        <v/>
      </c>
      <c r="T4473" s="88" t="n"/>
      <c r="U4473" s="89" t="n"/>
      <c r="V4473" s="89" t="n"/>
      <c r="W4473" s="89" t="n"/>
      <c r="X4473" s="87" t="n"/>
    </row>
    <row r="4474">
      <c r="A4474" s="13" t="n"/>
      <c r="B4474" s="14" t="n"/>
      <c r="C4474" s="14" t="n"/>
      <c r="D4474" s="14" t="n"/>
      <c r="E4474" s="13" t="n"/>
      <c r="F4474" s="13" t="n"/>
      <c r="G4474" s="14" t="n"/>
      <c r="H4474" s="15" t="n"/>
      <c r="I4474" s="15" t="n"/>
      <c r="J4474" s="40" t="n"/>
      <c r="K4474" s="15" t="n"/>
      <c r="L4474" s="15" t="n"/>
      <c r="M4474" s="15" t="n"/>
      <c r="N4474" s="14" t="n"/>
      <c r="O4474" s="13" t="n"/>
      <c r="P4474" s="14" t="n"/>
      <c r="Q4474" s="15">
        <f>IF(N4474="Sí",0,H4474)</f>
        <v/>
      </c>
      <c r="R4474" s="14">
        <f>F4474-TODAY()</f>
        <v/>
      </c>
      <c r="S4474" s="14">
        <f>IF(N4474="Sí","🟢 Pagado",IF(R4474&lt;0,"🔴 Vencido",IF(R4474&lt;=7,"🟡 Por vencer","")))</f>
        <v/>
      </c>
      <c r="T4474" s="88" t="n"/>
      <c r="U4474" s="89" t="n"/>
      <c r="V4474" s="89" t="n"/>
      <c r="W4474" s="89" t="n"/>
      <c r="X4474" s="87" t="n"/>
    </row>
    <row r="4475">
      <c r="A4475" s="13" t="n"/>
      <c r="B4475" s="14" t="n"/>
      <c r="C4475" s="14" t="n"/>
      <c r="D4475" s="14" t="n"/>
      <c r="E4475" s="13" t="n"/>
      <c r="F4475" s="13" t="n"/>
      <c r="G4475" s="14" t="n"/>
      <c r="H4475" s="15" t="n"/>
      <c r="I4475" s="15" t="n"/>
      <c r="J4475" s="40" t="n"/>
      <c r="K4475" s="15" t="n"/>
      <c r="L4475" s="15" t="n"/>
      <c r="M4475" s="15" t="n"/>
      <c r="N4475" s="14" t="n"/>
      <c r="O4475" s="13" t="n"/>
      <c r="P4475" s="14" t="n"/>
      <c r="Q4475" s="15">
        <f>IF(N4475="Sí",0,H4475)</f>
        <v/>
      </c>
      <c r="R4475" s="14">
        <f>F4475-TODAY()</f>
        <v/>
      </c>
      <c r="S4475" s="14">
        <f>IF(N4475="Sí","🟢 Pagado",IF(R4475&lt;0,"🔴 Vencido",IF(R4475&lt;=7,"🟡 Por vencer","")))</f>
        <v/>
      </c>
      <c r="T4475" s="88" t="n"/>
      <c r="U4475" s="89" t="n"/>
      <c r="V4475" s="89" t="n"/>
      <c r="W4475" s="89" t="n"/>
      <c r="X4475" s="87" t="n"/>
    </row>
    <row r="4476">
      <c r="A4476" s="13" t="n"/>
      <c r="B4476" s="14" t="n"/>
      <c r="C4476" s="14" t="n"/>
      <c r="D4476" s="14" t="n"/>
      <c r="E4476" s="13" t="n"/>
      <c r="F4476" s="13" t="n"/>
      <c r="G4476" s="14" t="n"/>
      <c r="H4476" s="15" t="n"/>
      <c r="I4476" s="15" t="n"/>
      <c r="J4476" s="40" t="n"/>
      <c r="K4476" s="15" t="n"/>
      <c r="L4476" s="15" t="n"/>
      <c r="M4476" s="15" t="n"/>
      <c r="N4476" s="14" t="n"/>
      <c r="O4476" s="13" t="n"/>
      <c r="P4476" s="14" t="n"/>
      <c r="Q4476" s="15">
        <f>IF(N4476="Sí",0,H4476)</f>
        <v/>
      </c>
      <c r="R4476" s="14">
        <f>F4476-TODAY()</f>
        <v/>
      </c>
      <c r="S4476" s="14">
        <f>IF(N4476="Sí","🟢 Pagado",IF(R4476&lt;0,"🔴 Vencido",IF(R4476&lt;=7,"🟡 Por vencer","")))</f>
        <v/>
      </c>
      <c r="T4476" s="88" t="n"/>
      <c r="U4476" s="89" t="n"/>
      <c r="V4476" s="89" t="n"/>
      <c r="W4476" s="89" t="n"/>
      <c r="X4476" s="87" t="n"/>
    </row>
    <row r="4477">
      <c r="A4477" s="13" t="n"/>
      <c r="B4477" s="14" t="n"/>
      <c r="C4477" s="14" t="n"/>
      <c r="D4477" s="14" t="n"/>
      <c r="E4477" s="13" t="n"/>
      <c r="F4477" s="13" t="n"/>
      <c r="G4477" s="14" t="n"/>
      <c r="H4477" s="15" t="n"/>
      <c r="I4477" s="15" t="n"/>
      <c r="J4477" s="40" t="n"/>
      <c r="K4477" s="15" t="n"/>
      <c r="L4477" s="15" t="n"/>
      <c r="M4477" s="15" t="n"/>
      <c r="N4477" s="14" t="n"/>
      <c r="O4477" s="13" t="n"/>
      <c r="P4477" s="14" t="n"/>
      <c r="Q4477" s="15">
        <f>IF(N4477="Sí",0,H4477)</f>
        <v/>
      </c>
      <c r="R4477" s="14">
        <f>F4477-TODAY()</f>
        <v/>
      </c>
      <c r="S4477" s="14">
        <f>IF(N4477="Sí","🟢 Pagado",IF(R4477&lt;0,"🔴 Vencido",IF(R4477&lt;=7,"🟡 Por vencer","")))</f>
        <v/>
      </c>
      <c r="T4477" s="88" t="n"/>
      <c r="U4477" s="89" t="n"/>
      <c r="V4477" s="89" t="n"/>
      <c r="W4477" s="89" t="n"/>
      <c r="X4477" s="87" t="n"/>
    </row>
    <row r="4478">
      <c r="A4478" s="13" t="n"/>
      <c r="B4478" s="14" t="n"/>
      <c r="C4478" s="14" t="n"/>
      <c r="D4478" s="14" t="n"/>
      <c r="E4478" s="13" t="n"/>
      <c r="F4478" s="13" t="n"/>
      <c r="G4478" s="14" t="n"/>
      <c r="H4478" s="15" t="n"/>
      <c r="I4478" s="15" t="n"/>
      <c r="J4478" s="40" t="n"/>
      <c r="K4478" s="15" t="n"/>
      <c r="L4478" s="15" t="n"/>
      <c r="M4478" s="15" t="n"/>
      <c r="N4478" s="14" t="n"/>
      <c r="O4478" s="13" t="n"/>
      <c r="P4478" s="14" t="n"/>
      <c r="Q4478" s="15">
        <f>IF(N4478="Sí",0,H4478)</f>
        <v/>
      </c>
      <c r="R4478" s="14">
        <f>F4478-TODAY()</f>
        <v/>
      </c>
      <c r="S4478" s="14">
        <f>IF(N4478="Sí","🟢 Pagado",IF(R4478&lt;0,"🔴 Vencido",IF(R4478&lt;=7,"🟡 Por vencer","")))</f>
        <v/>
      </c>
      <c r="T4478" s="88" t="n"/>
      <c r="U4478" s="89" t="n"/>
      <c r="V4478" s="89" t="n"/>
      <c r="W4478" s="89" t="n"/>
      <c r="X4478" s="87" t="n"/>
    </row>
    <row r="4479">
      <c r="A4479" s="13" t="n"/>
      <c r="B4479" s="14" t="n"/>
      <c r="C4479" s="14" t="n"/>
      <c r="D4479" s="14" t="n"/>
      <c r="E4479" s="13" t="n"/>
      <c r="F4479" s="13" t="n"/>
      <c r="G4479" s="14" t="n"/>
      <c r="H4479" s="15" t="n"/>
      <c r="I4479" s="15" t="n"/>
      <c r="J4479" s="40" t="n"/>
      <c r="K4479" s="15" t="n"/>
      <c r="L4479" s="15" t="n"/>
      <c r="M4479" s="15" t="n"/>
      <c r="N4479" s="14" t="n"/>
      <c r="O4479" s="13" t="n"/>
      <c r="P4479" s="14" t="n"/>
      <c r="Q4479" s="15">
        <f>IF(N4479="Sí",0,H4479)</f>
        <v/>
      </c>
      <c r="R4479" s="14">
        <f>F4479-TODAY()</f>
        <v/>
      </c>
      <c r="S4479" s="14">
        <f>IF(N4479="Sí","🟢 Pagado",IF(R4479&lt;0,"🔴 Vencido",IF(R4479&lt;=7,"🟡 Por vencer","")))</f>
        <v/>
      </c>
      <c r="T4479" s="88" t="n"/>
      <c r="U4479" s="89" t="n"/>
      <c r="V4479" s="89" t="n"/>
      <c r="W4479" s="89" t="n"/>
      <c r="X4479" s="87" t="n"/>
    </row>
    <row r="4480">
      <c r="A4480" s="13" t="n"/>
      <c r="B4480" s="14" t="n"/>
      <c r="C4480" s="14" t="n"/>
      <c r="D4480" s="14" t="n"/>
      <c r="E4480" s="13" t="n"/>
      <c r="F4480" s="13" t="n"/>
      <c r="G4480" s="14" t="n"/>
      <c r="H4480" s="15" t="n"/>
      <c r="I4480" s="15" t="n"/>
      <c r="J4480" s="40" t="n"/>
      <c r="K4480" s="15" t="n"/>
      <c r="L4480" s="15" t="n"/>
      <c r="M4480" s="15" t="n"/>
      <c r="N4480" s="14" t="n"/>
      <c r="O4480" s="13" t="n"/>
      <c r="P4480" s="14" t="n"/>
      <c r="Q4480" s="15">
        <f>IF(N4480="Sí",0,H4480)</f>
        <v/>
      </c>
      <c r="R4480" s="14">
        <f>F4480-TODAY()</f>
        <v/>
      </c>
      <c r="S4480" s="14">
        <f>IF(N4480="Sí","🟢 Pagado",IF(R4480&lt;0,"🔴 Vencido",IF(R4480&lt;=7,"🟡 Por vencer","")))</f>
        <v/>
      </c>
      <c r="T4480" s="88" t="n"/>
      <c r="U4480" s="89" t="n"/>
      <c r="V4480" s="89" t="n"/>
      <c r="W4480" s="89" t="n"/>
      <c r="X4480" s="87" t="n"/>
    </row>
    <row r="4481">
      <c r="A4481" s="13" t="n"/>
      <c r="B4481" s="14" t="n"/>
      <c r="C4481" s="14" t="n"/>
      <c r="D4481" s="14" t="n"/>
      <c r="E4481" s="13" t="n"/>
      <c r="F4481" s="13" t="n"/>
      <c r="G4481" s="14" t="n"/>
      <c r="H4481" s="15" t="n"/>
      <c r="I4481" s="15" t="n"/>
      <c r="J4481" s="40" t="n"/>
      <c r="K4481" s="15" t="n"/>
      <c r="L4481" s="15" t="n"/>
      <c r="M4481" s="15" t="n"/>
      <c r="N4481" s="14" t="n"/>
      <c r="O4481" s="13" t="n"/>
      <c r="P4481" s="14" t="n"/>
      <c r="Q4481" s="15">
        <f>IF(N4481="Sí",0,H4481)</f>
        <v/>
      </c>
      <c r="R4481" s="14">
        <f>F4481-TODAY()</f>
        <v/>
      </c>
      <c r="S4481" s="14">
        <f>IF(N4481="Sí","🟢 Pagado",IF(R4481&lt;0,"🔴 Vencido",IF(R4481&lt;=7,"🟡 Por vencer","")))</f>
        <v/>
      </c>
      <c r="T4481" s="88" t="n"/>
      <c r="U4481" s="89" t="n"/>
      <c r="V4481" s="89" t="n"/>
      <c r="W4481" s="89" t="n"/>
      <c r="X4481" s="87" t="n"/>
    </row>
    <row r="4482">
      <c r="A4482" s="13" t="n"/>
      <c r="B4482" s="14" t="n"/>
      <c r="C4482" s="14" t="n"/>
      <c r="D4482" s="14" t="n"/>
      <c r="E4482" s="13" t="n"/>
      <c r="F4482" s="13" t="n"/>
      <c r="G4482" s="14" t="n"/>
      <c r="H4482" s="15" t="n"/>
      <c r="I4482" s="15" t="n"/>
      <c r="J4482" s="40" t="n"/>
      <c r="K4482" s="15" t="n"/>
      <c r="L4482" s="15" t="n"/>
      <c r="M4482" s="15" t="n"/>
      <c r="N4482" s="14" t="n"/>
      <c r="O4482" s="13" t="n"/>
      <c r="P4482" s="14" t="n"/>
      <c r="Q4482" s="15">
        <f>IF(N4482="Sí",0,H4482)</f>
        <v/>
      </c>
      <c r="R4482" s="14">
        <f>F4482-TODAY()</f>
        <v/>
      </c>
      <c r="S4482" s="14">
        <f>IF(N4482="Sí","🟢 Pagado",IF(R4482&lt;0,"🔴 Vencido",IF(R4482&lt;=7,"🟡 Por vencer","")))</f>
        <v/>
      </c>
      <c r="T4482" s="88" t="n"/>
      <c r="U4482" s="89" t="n"/>
      <c r="V4482" s="89" t="n"/>
      <c r="W4482" s="89" t="n"/>
      <c r="X4482" s="87" t="n"/>
    </row>
    <row r="4483">
      <c r="A4483" s="13" t="n"/>
      <c r="B4483" s="14" t="n"/>
      <c r="C4483" s="14" t="n"/>
      <c r="D4483" s="14" t="n"/>
      <c r="E4483" s="13" t="n"/>
      <c r="F4483" s="13" t="n"/>
      <c r="G4483" s="14" t="n"/>
      <c r="H4483" s="15" t="n"/>
      <c r="I4483" s="15" t="n"/>
      <c r="J4483" s="40" t="n"/>
      <c r="K4483" s="15" t="n"/>
      <c r="L4483" s="15" t="n"/>
      <c r="M4483" s="15" t="n"/>
      <c r="N4483" s="14" t="n"/>
      <c r="O4483" s="13" t="n"/>
      <c r="P4483" s="14" t="n"/>
      <c r="Q4483" s="15">
        <f>IF(N4483="Sí",0,H4483)</f>
        <v/>
      </c>
      <c r="R4483" s="14">
        <f>F4483-TODAY()</f>
        <v/>
      </c>
      <c r="S4483" s="14">
        <f>IF(N4483="Sí","🟢 Pagado",IF(R4483&lt;0,"🔴 Vencido",IF(R4483&lt;=7,"🟡 Por vencer","")))</f>
        <v/>
      </c>
      <c r="T4483" s="88" t="n"/>
      <c r="U4483" s="89" t="n"/>
      <c r="V4483" s="89" t="n"/>
      <c r="W4483" s="89" t="n"/>
      <c r="X4483" s="87" t="n"/>
    </row>
    <row r="4484">
      <c r="A4484" s="13" t="n"/>
      <c r="B4484" s="14" t="n"/>
      <c r="C4484" s="14" t="n"/>
      <c r="D4484" s="14" t="n"/>
      <c r="E4484" s="13" t="n"/>
      <c r="F4484" s="13" t="n"/>
      <c r="G4484" s="14" t="n"/>
      <c r="H4484" s="15" t="n"/>
      <c r="I4484" s="15" t="n"/>
      <c r="J4484" s="40" t="n"/>
      <c r="K4484" s="15" t="n"/>
      <c r="L4484" s="15" t="n"/>
      <c r="M4484" s="15" t="n"/>
      <c r="N4484" s="14" t="n"/>
      <c r="O4484" s="13" t="n"/>
      <c r="P4484" s="14" t="n"/>
      <c r="Q4484" s="15">
        <f>IF(N4484="Sí",0,H4484)</f>
        <v/>
      </c>
      <c r="R4484" s="14">
        <f>F4484-TODAY()</f>
        <v/>
      </c>
      <c r="S4484" s="14">
        <f>IF(N4484="Sí","🟢 Pagado",IF(R4484&lt;0,"🔴 Vencido",IF(R4484&lt;=7,"🟡 Por vencer","")))</f>
        <v/>
      </c>
      <c r="T4484" s="88" t="n"/>
      <c r="U4484" s="89" t="n"/>
      <c r="V4484" s="89" t="n"/>
      <c r="W4484" s="89" t="n"/>
      <c r="X4484" s="87" t="n"/>
    </row>
    <row r="4485">
      <c r="A4485" s="13" t="n"/>
      <c r="B4485" s="14" t="n"/>
      <c r="C4485" s="14" t="n"/>
      <c r="D4485" s="14" t="n"/>
      <c r="E4485" s="13" t="n"/>
      <c r="F4485" s="13" t="n"/>
      <c r="G4485" s="14" t="n"/>
      <c r="H4485" s="15" t="n"/>
      <c r="I4485" s="15" t="n"/>
      <c r="J4485" s="40" t="n"/>
      <c r="K4485" s="15" t="n"/>
      <c r="L4485" s="15" t="n"/>
      <c r="M4485" s="15" t="n"/>
      <c r="N4485" s="14" t="n"/>
      <c r="O4485" s="13" t="n"/>
      <c r="P4485" s="14" t="n"/>
      <c r="Q4485" s="15">
        <f>IF(N4485="Sí",0,H4485)</f>
        <v/>
      </c>
      <c r="R4485" s="14">
        <f>F4485-TODAY()</f>
        <v/>
      </c>
      <c r="S4485" s="14">
        <f>IF(N4485="Sí","🟢 Pagado",IF(R4485&lt;0,"🔴 Vencido",IF(R4485&lt;=7,"🟡 Por vencer","")))</f>
        <v/>
      </c>
      <c r="T4485" s="88" t="n"/>
      <c r="U4485" s="89" t="n"/>
      <c r="V4485" s="89" t="n"/>
      <c r="W4485" s="89" t="n"/>
      <c r="X4485" s="87" t="n"/>
    </row>
    <row r="4486">
      <c r="A4486" s="13" t="n"/>
      <c r="B4486" s="14" t="n"/>
      <c r="C4486" s="14" t="n"/>
      <c r="D4486" s="14" t="n"/>
      <c r="E4486" s="13" t="n"/>
      <c r="F4486" s="13" t="n"/>
      <c r="G4486" s="14" t="n"/>
      <c r="H4486" s="15" t="n"/>
      <c r="I4486" s="15" t="n"/>
      <c r="J4486" s="40" t="n"/>
      <c r="K4486" s="15" t="n"/>
      <c r="L4486" s="15" t="n"/>
      <c r="M4486" s="15" t="n"/>
      <c r="N4486" s="14" t="n"/>
      <c r="O4486" s="13" t="n"/>
      <c r="P4486" s="14" t="n"/>
      <c r="Q4486" s="15">
        <f>IF(N4486="Sí",0,H4486)</f>
        <v/>
      </c>
      <c r="R4486" s="14">
        <f>F4486-TODAY()</f>
        <v/>
      </c>
      <c r="S4486" s="14">
        <f>IF(N4486="Sí","🟢 Pagado",IF(R4486&lt;0,"🔴 Vencido",IF(R4486&lt;=7,"🟡 Por vencer","")))</f>
        <v/>
      </c>
      <c r="T4486" s="88" t="n"/>
      <c r="U4486" s="89" t="n"/>
      <c r="V4486" s="89" t="n"/>
      <c r="W4486" s="89" t="n"/>
      <c r="X4486" s="87" t="n"/>
    </row>
    <row r="4487">
      <c r="A4487" s="13" t="n"/>
      <c r="B4487" s="14" t="n"/>
      <c r="C4487" s="14" t="n"/>
      <c r="D4487" s="14" t="n"/>
      <c r="E4487" s="13" t="n"/>
      <c r="F4487" s="13" t="n"/>
      <c r="G4487" s="14" t="n"/>
      <c r="H4487" s="15" t="n"/>
      <c r="I4487" s="15" t="n"/>
      <c r="J4487" s="40" t="n"/>
      <c r="K4487" s="15" t="n"/>
      <c r="L4487" s="15" t="n"/>
      <c r="M4487" s="15" t="n"/>
      <c r="N4487" s="14" t="n"/>
      <c r="O4487" s="13" t="n"/>
      <c r="P4487" s="14" t="n"/>
      <c r="Q4487" s="15">
        <f>IF(N4487="Sí",0,H4487)</f>
        <v/>
      </c>
      <c r="R4487" s="14">
        <f>F4487-TODAY()</f>
        <v/>
      </c>
      <c r="S4487" s="14">
        <f>IF(N4487="Sí","🟢 Pagado",IF(R4487&lt;0,"🔴 Vencido",IF(R4487&lt;=7,"🟡 Por vencer","")))</f>
        <v/>
      </c>
      <c r="T4487" s="88" t="n"/>
      <c r="U4487" s="89" t="n"/>
      <c r="V4487" s="89" t="n"/>
      <c r="W4487" s="89" t="n"/>
      <c r="X4487" s="87" t="n"/>
    </row>
    <row r="4488">
      <c r="A4488" s="13" t="n"/>
      <c r="B4488" s="14" t="n"/>
      <c r="C4488" s="14" t="n"/>
      <c r="D4488" s="14" t="n"/>
      <c r="E4488" s="13" t="n"/>
      <c r="F4488" s="13" t="n"/>
      <c r="G4488" s="14" t="n"/>
      <c r="H4488" s="15" t="n"/>
      <c r="I4488" s="15" t="n"/>
      <c r="J4488" s="40" t="n"/>
      <c r="K4488" s="15" t="n"/>
      <c r="L4488" s="15" t="n"/>
      <c r="M4488" s="15" t="n"/>
      <c r="N4488" s="14" t="n"/>
      <c r="O4488" s="13" t="n"/>
      <c r="P4488" s="14" t="n"/>
      <c r="Q4488" s="15">
        <f>IF(N4488="Sí",0,H4488)</f>
        <v/>
      </c>
      <c r="R4488" s="14">
        <f>F4488-TODAY()</f>
        <v/>
      </c>
      <c r="S4488" s="14">
        <f>IF(N4488="Sí","🟢 Pagado",IF(R4488&lt;0,"🔴 Vencido",IF(R4488&lt;=7,"🟡 Por vencer","")))</f>
        <v/>
      </c>
      <c r="T4488" s="88" t="n"/>
      <c r="U4488" s="89" t="n"/>
      <c r="V4488" s="89" t="n"/>
      <c r="W4488" s="89" t="n"/>
      <c r="X4488" s="87" t="n"/>
    </row>
    <row r="4489">
      <c r="A4489" s="13" t="n"/>
      <c r="B4489" s="14" t="n"/>
      <c r="C4489" s="14" t="n"/>
      <c r="D4489" s="14" t="n"/>
      <c r="E4489" s="13" t="n"/>
      <c r="F4489" s="13" t="n"/>
      <c r="G4489" s="14" t="n"/>
      <c r="H4489" s="15" t="n"/>
      <c r="I4489" s="15" t="n"/>
      <c r="J4489" s="40" t="n"/>
      <c r="K4489" s="15" t="n"/>
      <c r="L4489" s="15" t="n"/>
      <c r="M4489" s="15" t="n"/>
      <c r="N4489" s="14" t="n"/>
      <c r="O4489" s="13" t="n"/>
      <c r="P4489" s="14" t="n"/>
      <c r="Q4489" s="15">
        <f>IF(N4489="Sí",0,H4489)</f>
        <v/>
      </c>
      <c r="R4489" s="14">
        <f>F4489-TODAY()</f>
        <v/>
      </c>
      <c r="S4489" s="14">
        <f>IF(N4489="Sí","🟢 Pagado",IF(R4489&lt;0,"🔴 Vencido",IF(R4489&lt;=7,"🟡 Por vencer","")))</f>
        <v/>
      </c>
      <c r="T4489" s="88" t="n"/>
      <c r="U4489" s="89" t="n"/>
      <c r="V4489" s="89" t="n"/>
      <c r="W4489" s="89" t="n"/>
      <c r="X4489" s="87" t="n"/>
    </row>
    <row r="4490">
      <c r="A4490" s="13" t="n"/>
      <c r="B4490" s="14" t="n"/>
      <c r="C4490" s="14" t="n"/>
      <c r="D4490" s="14" t="n"/>
      <c r="E4490" s="13" t="n"/>
      <c r="F4490" s="13" t="n"/>
      <c r="G4490" s="14" t="n"/>
      <c r="H4490" s="15" t="n"/>
      <c r="I4490" s="15" t="n"/>
      <c r="J4490" s="40" t="n"/>
      <c r="K4490" s="15" t="n"/>
      <c r="L4490" s="15" t="n"/>
      <c r="M4490" s="15" t="n"/>
      <c r="N4490" s="14" t="n"/>
      <c r="O4490" s="13" t="n"/>
      <c r="P4490" s="14" t="n"/>
      <c r="Q4490" s="15">
        <f>IF(N4490="Sí",0,H4490)</f>
        <v/>
      </c>
      <c r="R4490" s="14">
        <f>F4490-TODAY()</f>
        <v/>
      </c>
      <c r="S4490" s="14">
        <f>IF(N4490="Sí","🟢 Pagado",IF(R4490&lt;0,"🔴 Vencido",IF(R4490&lt;=7,"🟡 Por vencer","")))</f>
        <v/>
      </c>
      <c r="T4490" s="88" t="n"/>
      <c r="U4490" s="89" t="n"/>
      <c r="V4490" s="89" t="n"/>
      <c r="W4490" s="89" t="n"/>
      <c r="X4490" s="87" t="n"/>
    </row>
    <row r="4491">
      <c r="A4491" s="13" t="n"/>
      <c r="B4491" s="14" t="n"/>
      <c r="C4491" s="14" t="n"/>
      <c r="D4491" s="14" t="n"/>
      <c r="E4491" s="13" t="n"/>
      <c r="F4491" s="13" t="n"/>
      <c r="G4491" s="14" t="n"/>
      <c r="H4491" s="15" t="n"/>
      <c r="I4491" s="15" t="n"/>
      <c r="J4491" s="40" t="n"/>
      <c r="K4491" s="15" t="n"/>
      <c r="L4491" s="15" t="n"/>
      <c r="M4491" s="15" t="n"/>
      <c r="N4491" s="14" t="n"/>
      <c r="O4491" s="13" t="n"/>
      <c r="P4491" s="14" t="n"/>
      <c r="Q4491" s="15">
        <f>IF(N4491="Sí",0,H4491)</f>
        <v/>
      </c>
      <c r="R4491" s="14">
        <f>F4491-TODAY()</f>
        <v/>
      </c>
      <c r="S4491" s="14">
        <f>IF(N4491="Sí","🟢 Pagado",IF(R4491&lt;0,"🔴 Vencido",IF(R4491&lt;=7,"🟡 Por vencer","")))</f>
        <v/>
      </c>
      <c r="T4491" s="88" t="n"/>
      <c r="U4491" s="89" t="n"/>
      <c r="V4491" s="89" t="n"/>
      <c r="W4491" s="89" t="n"/>
      <c r="X4491" s="87" t="n"/>
    </row>
    <row r="4492">
      <c r="A4492" s="13" t="n"/>
      <c r="B4492" s="14" t="n"/>
      <c r="C4492" s="14" t="n"/>
      <c r="D4492" s="14" t="n"/>
      <c r="E4492" s="13" t="n"/>
      <c r="F4492" s="13" t="n"/>
      <c r="G4492" s="14" t="n"/>
      <c r="H4492" s="15" t="n"/>
      <c r="I4492" s="15" t="n"/>
      <c r="J4492" s="40" t="n"/>
      <c r="K4492" s="15" t="n"/>
      <c r="L4492" s="15" t="n"/>
      <c r="M4492" s="15" t="n"/>
      <c r="N4492" s="14" t="n"/>
      <c r="O4492" s="13" t="n"/>
      <c r="P4492" s="14" t="n"/>
      <c r="Q4492" s="15">
        <f>IF(N4492="Sí",0,H4492)</f>
        <v/>
      </c>
      <c r="R4492" s="14">
        <f>F4492-TODAY()</f>
        <v/>
      </c>
      <c r="S4492" s="14">
        <f>IF(N4492="Sí","🟢 Pagado",IF(R4492&lt;0,"🔴 Vencido",IF(R4492&lt;=7,"🟡 Por vencer","")))</f>
        <v/>
      </c>
      <c r="T4492" s="88" t="n"/>
      <c r="U4492" s="89" t="n"/>
      <c r="V4492" s="89" t="n"/>
      <c r="W4492" s="89" t="n"/>
      <c r="X4492" s="87" t="n"/>
    </row>
    <row r="4493">
      <c r="A4493" s="13" t="n"/>
      <c r="B4493" s="14" t="n"/>
      <c r="C4493" s="14" t="n"/>
      <c r="D4493" s="14" t="n"/>
      <c r="E4493" s="13" t="n"/>
      <c r="F4493" s="13" t="n"/>
      <c r="G4493" s="14" t="n"/>
      <c r="H4493" s="15" t="n"/>
      <c r="I4493" s="15" t="n"/>
      <c r="J4493" s="40" t="n"/>
      <c r="K4493" s="15" t="n"/>
      <c r="L4493" s="15" t="n"/>
      <c r="M4493" s="15" t="n"/>
      <c r="N4493" s="14" t="n"/>
      <c r="O4493" s="13" t="n"/>
      <c r="P4493" s="14" t="n"/>
      <c r="Q4493" s="15">
        <f>IF(N4493="Sí",0,H4493)</f>
        <v/>
      </c>
      <c r="R4493" s="14">
        <f>F4493-TODAY()</f>
        <v/>
      </c>
      <c r="S4493" s="14">
        <f>IF(N4493="Sí","🟢 Pagado",IF(R4493&lt;0,"🔴 Vencido",IF(R4493&lt;=7,"🟡 Por vencer","")))</f>
        <v/>
      </c>
      <c r="T4493" s="88" t="n"/>
      <c r="U4493" s="89" t="n"/>
      <c r="V4493" s="89" t="n"/>
      <c r="W4493" s="89" t="n"/>
      <c r="X4493" s="87" t="n"/>
    </row>
    <row r="4494">
      <c r="A4494" s="13" t="n"/>
      <c r="B4494" s="14" t="n"/>
      <c r="C4494" s="14" t="n"/>
      <c r="D4494" s="14" t="n"/>
      <c r="E4494" s="13" t="n"/>
      <c r="F4494" s="13" t="n"/>
      <c r="G4494" s="14" t="n"/>
      <c r="H4494" s="15" t="n"/>
      <c r="I4494" s="15" t="n"/>
      <c r="J4494" s="40" t="n"/>
      <c r="K4494" s="15" t="n"/>
      <c r="L4494" s="15" t="n"/>
      <c r="M4494" s="15" t="n"/>
      <c r="N4494" s="14" t="n"/>
      <c r="O4494" s="13" t="n"/>
      <c r="P4494" s="14" t="n"/>
      <c r="Q4494" s="15">
        <f>IF(N4494="Sí",0,H4494)</f>
        <v/>
      </c>
      <c r="R4494" s="14">
        <f>F4494-TODAY()</f>
        <v/>
      </c>
      <c r="S4494" s="14">
        <f>IF(N4494="Sí","🟢 Pagado",IF(R4494&lt;0,"🔴 Vencido",IF(R4494&lt;=7,"🟡 Por vencer","")))</f>
        <v/>
      </c>
      <c r="T4494" s="88" t="n"/>
      <c r="U4494" s="89" t="n"/>
      <c r="V4494" s="89" t="n"/>
      <c r="W4494" s="89" t="n"/>
      <c r="X4494" s="87" t="n"/>
    </row>
    <row r="4495">
      <c r="A4495" s="13" t="n"/>
      <c r="B4495" s="14" t="n"/>
      <c r="C4495" s="14" t="n"/>
      <c r="D4495" s="14" t="n"/>
      <c r="E4495" s="13" t="n"/>
      <c r="F4495" s="13" t="n"/>
      <c r="G4495" s="14" t="n"/>
      <c r="H4495" s="15" t="n"/>
      <c r="I4495" s="15" t="n"/>
      <c r="J4495" s="40" t="n"/>
      <c r="K4495" s="15" t="n"/>
      <c r="L4495" s="15" t="n"/>
      <c r="M4495" s="15" t="n"/>
      <c r="N4495" s="14" t="n"/>
      <c r="O4495" s="13" t="n"/>
      <c r="P4495" s="14" t="n"/>
      <c r="Q4495" s="15">
        <f>IF(N4495="Sí",0,H4495)</f>
        <v/>
      </c>
      <c r="R4495" s="14">
        <f>F4495-TODAY()</f>
        <v/>
      </c>
      <c r="S4495" s="14">
        <f>IF(N4495="Sí","🟢 Pagado",IF(R4495&lt;0,"🔴 Vencido",IF(R4495&lt;=7,"🟡 Por vencer","")))</f>
        <v/>
      </c>
      <c r="T4495" s="88" t="n"/>
      <c r="U4495" s="89" t="n"/>
      <c r="V4495" s="89" t="n"/>
      <c r="W4495" s="89" t="n"/>
      <c r="X4495" s="87" t="n"/>
    </row>
    <row r="4496">
      <c r="A4496" s="13" t="n"/>
      <c r="B4496" s="14" t="n"/>
      <c r="C4496" s="14" t="n"/>
      <c r="D4496" s="14" t="n"/>
      <c r="E4496" s="13" t="n"/>
      <c r="F4496" s="13" t="n"/>
      <c r="G4496" s="14" t="n"/>
      <c r="H4496" s="15" t="n"/>
      <c r="I4496" s="15" t="n"/>
      <c r="J4496" s="40" t="n"/>
      <c r="K4496" s="15" t="n"/>
      <c r="L4496" s="15" t="n"/>
      <c r="M4496" s="15" t="n"/>
      <c r="N4496" s="14" t="n"/>
      <c r="O4496" s="13" t="n"/>
      <c r="P4496" s="14" t="n"/>
      <c r="Q4496" s="15">
        <f>IF(N4496="Sí",0,H4496)</f>
        <v/>
      </c>
      <c r="R4496" s="14">
        <f>F4496-TODAY()</f>
        <v/>
      </c>
      <c r="S4496" s="14">
        <f>IF(N4496="Sí","🟢 Pagado",IF(R4496&lt;0,"🔴 Vencido",IF(R4496&lt;=7,"🟡 Por vencer","")))</f>
        <v/>
      </c>
      <c r="T4496" s="88" t="n"/>
      <c r="U4496" s="89" t="n"/>
      <c r="V4496" s="89" t="n"/>
      <c r="W4496" s="89" t="n"/>
      <c r="X4496" s="87" t="n"/>
    </row>
    <row r="4497">
      <c r="A4497" s="13" t="n"/>
      <c r="B4497" s="14" t="n"/>
      <c r="C4497" s="14" t="n"/>
      <c r="D4497" s="14" t="n"/>
      <c r="E4497" s="13" t="n"/>
      <c r="F4497" s="13" t="n"/>
      <c r="G4497" s="14" t="n"/>
      <c r="H4497" s="15" t="n"/>
      <c r="I4497" s="15" t="n"/>
      <c r="J4497" s="40" t="n"/>
      <c r="K4497" s="15" t="n"/>
      <c r="L4497" s="15" t="n"/>
      <c r="M4497" s="15" t="n"/>
      <c r="N4497" s="14" t="n"/>
      <c r="O4497" s="13" t="n"/>
      <c r="P4497" s="14" t="n"/>
      <c r="Q4497" s="15">
        <f>IF(N4497="Sí",0,H4497)</f>
        <v/>
      </c>
      <c r="R4497" s="14">
        <f>F4497-TODAY()</f>
        <v/>
      </c>
      <c r="S4497" s="14">
        <f>IF(N4497="Sí","🟢 Pagado",IF(R4497&lt;0,"🔴 Vencido",IF(R4497&lt;=7,"🟡 Por vencer","")))</f>
        <v/>
      </c>
      <c r="T4497" s="88" t="n"/>
      <c r="U4497" s="89" t="n"/>
      <c r="V4497" s="89" t="n"/>
      <c r="W4497" s="89" t="n"/>
      <c r="X4497" s="87" t="n"/>
    </row>
    <row r="4498">
      <c r="A4498" s="13" t="n"/>
      <c r="B4498" s="14" t="n"/>
      <c r="C4498" s="14" t="n"/>
      <c r="D4498" s="14" t="n"/>
      <c r="E4498" s="13" t="n"/>
      <c r="F4498" s="13" t="n"/>
      <c r="G4498" s="14" t="n"/>
      <c r="H4498" s="15" t="n"/>
      <c r="I4498" s="15" t="n"/>
      <c r="J4498" s="40" t="n"/>
      <c r="K4498" s="15" t="n"/>
      <c r="L4498" s="15" t="n"/>
      <c r="M4498" s="15" t="n"/>
      <c r="N4498" s="14" t="n"/>
      <c r="O4498" s="13" t="n"/>
      <c r="P4498" s="14" t="n"/>
      <c r="Q4498" s="15">
        <f>IF(N4498="Sí",0,H4498)</f>
        <v/>
      </c>
      <c r="R4498" s="14">
        <f>F4498-TODAY()</f>
        <v/>
      </c>
      <c r="S4498" s="14">
        <f>IF(N4498="Sí","🟢 Pagado",IF(R4498&lt;0,"🔴 Vencido",IF(R4498&lt;=7,"🟡 Por vencer","")))</f>
        <v/>
      </c>
      <c r="T4498" s="88" t="n"/>
      <c r="U4498" s="89" t="n"/>
      <c r="V4498" s="89" t="n"/>
      <c r="W4498" s="89" t="n"/>
      <c r="X4498" s="87" t="n"/>
    </row>
    <row r="4499">
      <c r="A4499" s="13" t="n"/>
      <c r="B4499" s="14" t="n"/>
      <c r="C4499" s="14" t="n"/>
      <c r="D4499" s="14" t="n"/>
      <c r="E4499" s="13" t="n"/>
      <c r="F4499" s="13" t="n"/>
      <c r="G4499" s="14" t="n"/>
      <c r="H4499" s="15" t="n"/>
      <c r="I4499" s="15" t="n"/>
      <c r="J4499" s="40" t="n"/>
      <c r="K4499" s="15" t="n"/>
      <c r="L4499" s="15" t="n"/>
      <c r="M4499" s="15" t="n"/>
      <c r="N4499" s="14" t="n"/>
      <c r="O4499" s="13" t="n"/>
      <c r="P4499" s="14" t="n"/>
      <c r="Q4499" s="15">
        <f>IF(N4499="Sí",0,H4499)</f>
        <v/>
      </c>
      <c r="R4499" s="14">
        <f>F4499-TODAY()</f>
        <v/>
      </c>
      <c r="S4499" s="14">
        <f>IF(N4499="Sí","🟢 Pagado",IF(R4499&lt;0,"🔴 Vencido",IF(R4499&lt;=7,"🟡 Por vencer","")))</f>
        <v/>
      </c>
      <c r="T4499" s="88" t="n"/>
      <c r="U4499" s="89" t="n"/>
      <c r="V4499" s="89" t="n"/>
      <c r="W4499" s="89" t="n"/>
      <c r="X4499" s="87" t="n"/>
    </row>
    <row r="4500">
      <c r="A4500" s="13" t="n"/>
      <c r="B4500" s="14" t="n"/>
      <c r="C4500" s="14" t="n"/>
      <c r="D4500" s="14" t="n"/>
      <c r="E4500" s="13" t="n"/>
      <c r="F4500" s="13" t="n"/>
      <c r="G4500" s="14" t="n"/>
      <c r="H4500" s="15" t="n"/>
      <c r="I4500" s="15" t="n"/>
      <c r="J4500" s="40" t="n"/>
      <c r="K4500" s="15" t="n"/>
      <c r="L4500" s="15" t="n"/>
      <c r="M4500" s="15" t="n"/>
      <c r="N4500" s="14" t="n"/>
      <c r="O4500" s="13" t="n"/>
      <c r="P4500" s="14" t="n"/>
      <c r="Q4500" s="15">
        <f>IF(N4500="Sí",0,H4500)</f>
        <v/>
      </c>
      <c r="R4500" s="14">
        <f>F4500-TODAY()</f>
        <v/>
      </c>
      <c r="S4500" s="14">
        <f>IF(N4500="Sí","🟢 Pagado",IF(R4500&lt;0,"🔴 Vencido",IF(R4500&lt;=7,"🟡 Por vencer","")))</f>
        <v/>
      </c>
      <c r="T4500" s="88" t="n"/>
      <c r="U4500" s="89" t="n"/>
      <c r="V4500" s="89" t="n"/>
      <c r="W4500" s="89" t="n"/>
      <c r="X4500" s="87" t="n"/>
    </row>
    <row r="4501">
      <c r="A4501" s="13" t="n"/>
      <c r="B4501" s="14" t="n"/>
      <c r="C4501" s="14" t="n"/>
      <c r="D4501" s="14" t="n"/>
      <c r="E4501" s="13" t="n"/>
      <c r="F4501" s="13" t="n"/>
      <c r="G4501" s="14" t="n"/>
      <c r="H4501" s="15" t="n"/>
      <c r="I4501" s="15" t="n"/>
      <c r="J4501" s="40" t="n"/>
      <c r="K4501" s="15" t="n"/>
      <c r="L4501" s="15" t="n"/>
      <c r="M4501" s="15" t="n"/>
      <c r="N4501" s="14" t="n"/>
      <c r="O4501" s="13" t="n"/>
      <c r="P4501" s="14" t="n"/>
      <c r="Q4501" s="15">
        <f>IF(N4501="Sí",0,H4501)</f>
        <v/>
      </c>
      <c r="R4501" s="14">
        <f>F4501-TODAY()</f>
        <v/>
      </c>
      <c r="S4501" s="14">
        <f>IF(N4501="Sí","🟢 Pagado",IF(R4501&lt;0,"🔴 Vencido",IF(R4501&lt;=7,"🟡 Por vencer","")))</f>
        <v/>
      </c>
      <c r="T4501" s="88" t="n"/>
      <c r="U4501" s="89" t="n"/>
      <c r="V4501" s="89" t="n"/>
      <c r="W4501" s="89" t="n"/>
      <c r="X4501" s="87" t="n"/>
    </row>
    <row r="4502">
      <c r="A4502" s="13" t="n"/>
      <c r="B4502" s="14" t="n"/>
      <c r="C4502" s="14" t="n"/>
      <c r="D4502" s="14" t="n"/>
      <c r="E4502" s="13" t="n"/>
      <c r="F4502" s="13" t="n"/>
      <c r="G4502" s="14" t="n"/>
      <c r="H4502" s="15" t="n"/>
      <c r="I4502" s="15" t="n"/>
      <c r="J4502" s="40" t="n"/>
      <c r="K4502" s="15" t="n"/>
      <c r="L4502" s="15" t="n"/>
      <c r="M4502" s="15" t="n"/>
      <c r="N4502" s="14" t="n"/>
      <c r="O4502" s="13" t="n"/>
      <c r="P4502" s="14" t="n"/>
      <c r="Q4502" s="15">
        <f>IF(N4502="Sí",0,H4502)</f>
        <v/>
      </c>
      <c r="R4502" s="14">
        <f>F4502-TODAY()</f>
        <v/>
      </c>
      <c r="S4502" s="14">
        <f>IF(N4502="Sí","🟢 Pagado",IF(R4502&lt;0,"🔴 Vencido",IF(R4502&lt;=7,"🟡 Por vencer","")))</f>
        <v/>
      </c>
      <c r="T4502" s="88" t="n"/>
      <c r="U4502" s="89" t="n"/>
      <c r="V4502" s="89" t="n"/>
      <c r="W4502" s="89" t="n"/>
      <c r="X4502" s="87" t="n"/>
    </row>
    <row r="4503">
      <c r="A4503" s="13" t="n"/>
      <c r="B4503" s="14" t="n"/>
      <c r="C4503" s="14" t="n"/>
      <c r="D4503" s="14" t="n"/>
      <c r="E4503" s="13" t="n"/>
      <c r="F4503" s="13" t="n"/>
      <c r="G4503" s="14" t="n"/>
      <c r="H4503" s="15" t="n"/>
      <c r="I4503" s="15" t="n"/>
      <c r="J4503" s="40" t="n"/>
      <c r="K4503" s="15" t="n"/>
      <c r="L4503" s="15" t="n"/>
      <c r="M4503" s="15" t="n"/>
      <c r="N4503" s="14" t="n"/>
      <c r="O4503" s="13" t="n"/>
      <c r="P4503" s="14" t="n"/>
      <c r="Q4503" s="15">
        <f>IF(N4503="Sí",0,H4503)</f>
        <v/>
      </c>
      <c r="R4503" s="14">
        <f>F4503-TODAY()</f>
        <v/>
      </c>
      <c r="S4503" s="14">
        <f>IF(N4503="Sí","🟢 Pagado",IF(R4503&lt;0,"🔴 Vencido",IF(R4503&lt;=7,"🟡 Por vencer","")))</f>
        <v/>
      </c>
      <c r="T4503" s="88" t="n"/>
      <c r="U4503" s="89" t="n"/>
      <c r="V4503" s="89" t="n"/>
      <c r="W4503" s="89" t="n"/>
      <c r="X4503" s="87" t="n"/>
    </row>
    <row r="4504">
      <c r="A4504" s="13" t="n"/>
      <c r="B4504" s="14" t="n"/>
      <c r="C4504" s="14" t="n"/>
      <c r="D4504" s="14" t="n"/>
      <c r="E4504" s="13" t="n"/>
      <c r="F4504" s="13" t="n"/>
      <c r="G4504" s="14" t="n"/>
      <c r="H4504" s="15" t="n"/>
      <c r="I4504" s="15" t="n"/>
      <c r="J4504" s="40" t="n"/>
      <c r="K4504" s="15" t="n"/>
      <c r="L4504" s="15" t="n"/>
      <c r="M4504" s="15" t="n"/>
      <c r="N4504" s="14" t="n"/>
      <c r="O4504" s="13" t="n"/>
      <c r="P4504" s="14" t="n"/>
      <c r="Q4504" s="15">
        <f>IF(N4504="Sí",0,H4504)</f>
        <v/>
      </c>
      <c r="R4504" s="14">
        <f>F4504-TODAY()</f>
        <v/>
      </c>
      <c r="S4504" s="14">
        <f>IF(N4504="Sí","🟢 Pagado",IF(R4504&lt;0,"🔴 Vencido",IF(R4504&lt;=7,"🟡 Por vencer","")))</f>
        <v/>
      </c>
      <c r="T4504" s="88" t="n"/>
      <c r="U4504" s="89" t="n"/>
      <c r="V4504" s="89" t="n"/>
      <c r="W4504" s="89" t="n"/>
      <c r="X4504" s="87" t="n"/>
    </row>
    <row r="4505">
      <c r="A4505" s="13" t="n"/>
      <c r="B4505" s="14" t="n"/>
      <c r="C4505" s="14" t="n"/>
      <c r="D4505" s="14" t="n"/>
      <c r="E4505" s="13" t="n"/>
      <c r="F4505" s="13" t="n"/>
      <c r="G4505" s="14" t="n"/>
      <c r="H4505" s="15" t="n"/>
      <c r="I4505" s="15" t="n"/>
      <c r="J4505" s="40" t="n"/>
      <c r="K4505" s="15" t="n"/>
      <c r="L4505" s="15" t="n"/>
      <c r="M4505" s="15" t="n"/>
      <c r="N4505" s="14" t="n"/>
      <c r="O4505" s="13" t="n"/>
      <c r="P4505" s="14" t="n"/>
      <c r="Q4505" s="15">
        <f>IF(N4505="Sí",0,H4505)</f>
        <v/>
      </c>
      <c r="R4505" s="14">
        <f>F4505-TODAY()</f>
        <v/>
      </c>
      <c r="S4505" s="14">
        <f>IF(N4505="Sí","🟢 Pagado",IF(R4505&lt;0,"🔴 Vencido",IF(R4505&lt;=7,"🟡 Por vencer","")))</f>
        <v/>
      </c>
      <c r="T4505" s="88" t="n"/>
      <c r="U4505" s="89" t="n"/>
      <c r="V4505" s="89" t="n"/>
      <c r="W4505" s="89" t="n"/>
      <c r="X4505" s="87" t="n"/>
    </row>
    <row r="4506">
      <c r="A4506" s="13" t="n"/>
      <c r="B4506" s="14" t="n"/>
      <c r="C4506" s="14" t="n"/>
      <c r="D4506" s="14" t="n"/>
      <c r="E4506" s="13" t="n"/>
      <c r="F4506" s="13" t="n"/>
      <c r="G4506" s="14" t="n"/>
      <c r="H4506" s="15" t="n"/>
      <c r="I4506" s="15" t="n"/>
      <c r="J4506" s="40" t="n"/>
      <c r="K4506" s="15" t="n"/>
      <c r="L4506" s="15" t="n"/>
      <c r="M4506" s="15" t="n"/>
      <c r="N4506" s="14" t="n"/>
      <c r="O4506" s="13" t="n"/>
      <c r="P4506" s="14" t="n"/>
      <c r="Q4506" s="15">
        <f>IF(N4506="Sí",0,H4506)</f>
        <v/>
      </c>
      <c r="R4506" s="14">
        <f>F4506-TODAY()</f>
        <v/>
      </c>
      <c r="S4506" s="14">
        <f>IF(N4506="Sí","🟢 Pagado",IF(R4506&lt;0,"🔴 Vencido",IF(R4506&lt;=7,"🟡 Por vencer","")))</f>
        <v/>
      </c>
      <c r="T4506" s="88" t="n"/>
      <c r="U4506" s="89" t="n"/>
      <c r="V4506" s="89" t="n"/>
      <c r="W4506" s="89" t="n"/>
      <c r="X4506" s="87" t="n"/>
    </row>
    <row r="4507">
      <c r="A4507" s="13" t="n"/>
      <c r="B4507" s="14" t="n"/>
      <c r="C4507" s="14" t="n"/>
      <c r="D4507" s="14" t="n"/>
      <c r="E4507" s="13" t="n"/>
      <c r="F4507" s="13" t="n"/>
      <c r="G4507" s="14" t="n"/>
      <c r="H4507" s="15" t="n"/>
      <c r="I4507" s="15" t="n"/>
      <c r="J4507" s="40" t="n"/>
      <c r="K4507" s="15" t="n"/>
      <c r="L4507" s="15" t="n"/>
      <c r="M4507" s="15" t="n"/>
      <c r="N4507" s="14" t="n"/>
      <c r="O4507" s="13" t="n"/>
      <c r="P4507" s="14" t="n"/>
      <c r="Q4507" s="15">
        <f>IF(N4507="Sí",0,H4507)</f>
        <v/>
      </c>
      <c r="R4507" s="14">
        <f>F4507-TODAY()</f>
        <v/>
      </c>
      <c r="S4507" s="14">
        <f>IF(N4507="Sí","🟢 Pagado",IF(R4507&lt;0,"🔴 Vencido",IF(R4507&lt;=7,"🟡 Por vencer","")))</f>
        <v/>
      </c>
      <c r="T4507" s="88" t="n"/>
      <c r="U4507" s="89" t="n"/>
      <c r="V4507" s="89" t="n"/>
      <c r="W4507" s="89" t="n"/>
      <c r="X4507" s="87" t="n"/>
    </row>
    <row r="4508">
      <c r="A4508" s="13" t="n"/>
      <c r="B4508" s="14" t="n"/>
      <c r="C4508" s="14" t="n"/>
      <c r="D4508" s="14" t="n"/>
      <c r="E4508" s="13" t="n"/>
      <c r="F4508" s="13" t="n"/>
      <c r="G4508" s="14" t="n"/>
      <c r="H4508" s="15" t="n"/>
      <c r="I4508" s="15" t="n"/>
      <c r="J4508" s="40" t="n"/>
      <c r="K4508" s="15" t="n"/>
      <c r="L4508" s="15" t="n"/>
      <c r="M4508" s="15" t="n"/>
      <c r="N4508" s="14" t="n"/>
      <c r="O4508" s="13" t="n"/>
      <c r="P4508" s="14" t="n"/>
      <c r="Q4508" s="15">
        <f>IF(N4508="Sí",0,H4508)</f>
        <v/>
      </c>
      <c r="R4508" s="14">
        <f>F4508-TODAY()</f>
        <v/>
      </c>
      <c r="S4508" s="14">
        <f>IF(N4508="Sí","🟢 Pagado",IF(R4508&lt;0,"🔴 Vencido",IF(R4508&lt;=7,"🟡 Por vencer","")))</f>
        <v/>
      </c>
      <c r="T4508" s="88" t="n"/>
      <c r="U4508" s="89" t="n"/>
      <c r="V4508" s="89" t="n"/>
      <c r="W4508" s="89" t="n"/>
      <c r="X4508" s="87" t="n"/>
    </row>
    <row r="4509">
      <c r="A4509" s="13" t="n"/>
      <c r="B4509" s="14" t="n"/>
      <c r="C4509" s="14" t="n"/>
      <c r="D4509" s="14" t="n"/>
      <c r="E4509" s="13" t="n"/>
      <c r="F4509" s="13" t="n"/>
      <c r="G4509" s="14" t="n"/>
      <c r="H4509" s="15" t="n"/>
      <c r="I4509" s="15" t="n"/>
      <c r="J4509" s="40" t="n"/>
      <c r="K4509" s="15" t="n"/>
      <c r="L4509" s="15" t="n"/>
      <c r="M4509" s="15" t="n"/>
      <c r="N4509" s="14" t="n"/>
      <c r="O4509" s="13" t="n"/>
      <c r="P4509" s="14" t="n"/>
      <c r="Q4509" s="15">
        <f>IF(N4509="Sí",0,H4509)</f>
        <v/>
      </c>
      <c r="R4509" s="14">
        <f>F4509-TODAY()</f>
        <v/>
      </c>
      <c r="S4509" s="14">
        <f>IF(N4509="Sí","🟢 Pagado",IF(R4509&lt;0,"🔴 Vencido",IF(R4509&lt;=7,"🟡 Por vencer","")))</f>
        <v/>
      </c>
      <c r="T4509" s="88" t="n"/>
      <c r="U4509" s="89" t="n"/>
      <c r="V4509" s="89" t="n"/>
      <c r="W4509" s="89" t="n"/>
      <c r="X4509" s="87" t="n"/>
    </row>
    <row r="4510">
      <c r="A4510" s="13" t="n"/>
      <c r="B4510" s="14" t="n"/>
      <c r="C4510" s="14" t="n"/>
      <c r="D4510" s="14" t="n"/>
      <c r="E4510" s="13" t="n"/>
      <c r="F4510" s="13" t="n"/>
      <c r="G4510" s="14" t="n"/>
      <c r="H4510" s="15" t="n"/>
      <c r="I4510" s="15" t="n"/>
      <c r="J4510" s="40" t="n"/>
      <c r="K4510" s="15" t="n"/>
      <c r="L4510" s="15" t="n"/>
      <c r="M4510" s="15" t="n"/>
      <c r="N4510" s="14" t="n"/>
      <c r="O4510" s="13" t="n"/>
      <c r="P4510" s="14" t="n"/>
      <c r="Q4510" s="15">
        <f>IF(N4510="Sí",0,H4510)</f>
        <v/>
      </c>
      <c r="R4510" s="14">
        <f>F4510-TODAY()</f>
        <v/>
      </c>
      <c r="S4510" s="14">
        <f>IF(N4510="Sí","🟢 Pagado",IF(R4510&lt;0,"🔴 Vencido",IF(R4510&lt;=7,"🟡 Por vencer","")))</f>
        <v/>
      </c>
      <c r="T4510" s="88" t="n"/>
      <c r="U4510" s="89" t="n"/>
      <c r="V4510" s="89" t="n"/>
      <c r="W4510" s="89" t="n"/>
      <c r="X4510" s="87" t="n"/>
    </row>
    <row r="4511">
      <c r="A4511" s="13" t="n"/>
      <c r="B4511" s="14" t="n"/>
      <c r="C4511" s="14" t="n"/>
      <c r="D4511" s="14" t="n"/>
      <c r="E4511" s="13" t="n"/>
      <c r="F4511" s="13" t="n"/>
      <c r="G4511" s="14" t="n"/>
      <c r="H4511" s="15" t="n"/>
      <c r="I4511" s="15" t="n"/>
      <c r="J4511" s="40" t="n"/>
      <c r="K4511" s="15" t="n"/>
      <c r="L4511" s="15" t="n"/>
      <c r="M4511" s="15" t="n"/>
      <c r="N4511" s="14" t="n"/>
      <c r="O4511" s="13" t="n"/>
      <c r="P4511" s="14" t="n"/>
      <c r="Q4511" s="15">
        <f>IF(N4511="Sí",0,H4511)</f>
        <v/>
      </c>
      <c r="R4511" s="14">
        <f>F4511-TODAY()</f>
        <v/>
      </c>
      <c r="S4511" s="14">
        <f>IF(N4511="Sí","🟢 Pagado",IF(R4511&lt;0,"🔴 Vencido",IF(R4511&lt;=7,"🟡 Por vencer","")))</f>
        <v/>
      </c>
      <c r="T4511" s="88" t="n"/>
      <c r="U4511" s="89" t="n"/>
      <c r="V4511" s="89" t="n"/>
      <c r="W4511" s="89" t="n"/>
      <c r="X4511" s="87" t="n"/>
    </row>
    <row r="4512">
      <c r="A4512" s="13" t="n"/>
      <c r="B4512" s="14" t="n"/>
      <c r="C4512" s="14" t="n"/>
      <c r="D4512" s="14" t="n"/>
      <c r="E4512" s="13" t="n"/>
      <c r="F4512" s="13" t="n"/>
      <c r="G4512" s="14" t="n"/>
      <c r="H4512" s="15" t="n"/>
      <c r="I4512" s="15" t="n"/>
      <c r="J4512" s="40" t="n"/>
      <c r="K4512" s="15" t="n"/>
      <c r="L4512" s="15" t="n"/>
      <c r="M4512" s="15" t="n"/>
      <c r="N4512" s="14" t="n"/>
      <c r="O4512" s="13" t="n"/>
      <c r="P4512" s="14" t="n"/>
      <c r="Q4512" s="15">
        <f>IF(N4512="Sí",0,H4512)</f>
        <v/>
      </c>
      <c r="R4512" s="14">
        <f>F4512-TODAY()</f>
        <v/>
      </c>
      <c r="S4512" s="14">
        <f>IF(N4512="Sí","🟢 Pagado",IF(R4512&lt;0,"🔴 Vencido",IF(R4512&lt;=7,"🟡 Por vencer","")))</f>
        <v/>
      </c>
      <c r="T4512" s="88" t="n"/>
      <c r="U4512" s="89" t="n"/>
      <c r="V4512" s="89" t="n"/>
      <c r="W4512" s="89" t="n"/>
      <c r="X4512" s="87" t="n"/>
    </row>
    <row r="4513">
      <c r="A4513" s="13" t="n"/>
      <c r="B4513" s="14" t="n"/>
      <c r="C4513" s="14" t="n"/>
      <c r="D4513" s="14" t="n"/>
      <c r="E4513" s="13" t="n"/>
      <c r="F4513" s="13" t="n"/>
      <c r="G4513" s="14" t="n"/>
      <c r="H4513" s="15" t="n"/>
      <c r="I4513" s="15" t="n"/>
      <c r="J4513" s="40" t="n"/>
      <c r="K4513" s="15" t="n"/>
      <c r="L4513" s="15" t="n"/>
      <c r="M4513" s="15" t="n"/>
      <c r="N4513" s="14" t="n"/>
      <c r="O4513" s="13" t="n"/>
      <c r="P4513" s="14" t="n"/>
      <c r="Q4513" s="15">
        <f>IF(N4513="Sí",0,H4513)</f>
        <v/>
      </c>
      <c r="R4513" s="14">
        <f>F4513-TODAY()</f>
        <v/>
      </c>
      <c r="S4513" s="14">
        <f>IF(N4513="Sí","🟢 Pagado",IF(R4513&lt;0,"🔴 Vencido",IF(R4513&lt;=7,"🟡 Por vencer","")))</f>
        <v/>
      </c>
      <c r="T4513" s="88" t="n"/>
      <c r="U4513" s="89" t="n"/>
      <c r="V4513" s="89" t="n"/>
      <c r="W4513" s="89" t="n"/>
      <c r="X4513" s="87" t="n"/>
    </row>
    <row r="4514">
      <c r="A4514" s="13" t="n"/>
      <c r="B4514" s="14" t="n"/>
      <c r="C4514" s="14" t="n"/>
      <c r="D4514" s="14" t="n"/>
      <c r="E4514" s="13" t="n"/>
      <c r="F4514" s="13" t="n"/>
      <c r="G4514" s="14" t="n"/>
      <c r="H4514" s="15" t="n"/>
      <c r="I4514" s="15" t="n"/>
      <c r="J4514" s="40" t="n"/>
      <c r="K4514" s="15" t="n"/>
      <c r="L4514" s="15" t="n"/>
      <c r="M4514" s="15" t="n"/>
      <c r="N4514" s="14" t="n"/>
      <c r="O4514" s="13" t="n"/>
      <c r="P4514" s="14" t="n"/>
      <c r="Q4514" s="15">
        <f>IF(N4514="Sí",0,H4514)</f>
        <v/>
      </c>
      <c r="R4514" s="14">
        <f>F4514-TODAY()</f>
        <v/>
      </c>
      <c r="S4514" s="14">
        <f>IF(N4514="Sí","🟢 Pagado",IF(R4514&lt;0,"🔴 Vencido",IF(R4514&lt;=7,"🟡 Por vencer","")))</f>
        <v/>
      </c>
      <c r="T4514" s="88" t="n"/>
      <c r="U4514" s="89" t="n"/>
      <c r="V4514" s="89" t="n"/>
      <c r="W4514" s="89" t="n"/>
      <c r="X4514" s="87" t="n"/>
    </row>
    <row r="4515">
      <c r="A4515" s="13" t="n"/>
      <c r="B4515" s="14" t="n"/>
      <c r="C4515" s="14" t="n"/>
      <c r="D4515" s="14" t="n"/>
      <c r="E4515" s="13" t="n"/>
      <c r="F4515" s="13" t="n"/>
      <c r="G4515" s="14" t="n"/>
      <c r="H4515" s="15" t="n"/>
      <c r="I4515" s="15" t="n"/>
      <c r="J4515" s="40" t="n"/>
      <c r="K4515" s="15" t="n"/>
      <c r="L4515" s="15" t="n"/>
      <c r="M4515" s="15" t="n"/>
      <c r="N4515" s="14" t="n"/>
      <c r="O4515" s="13" t="n"/>
      <c r="P4515" s="14" t="n"/>
      <c r="Q4515" s="15">
        <f>IF(N4515="Sí",0,H4515)</f>
        <v/>
      </c>
      <c r="R4515" s="14">
        <f>F4515-TODAY()</f>
        <v/>
      </c>
      <c r="S4515" s="14">
        <f>IF(N4515="Sí","🟢 Pagado",IF(R4515&lt;0,"🔴 Vencido",IF(R4515&lt;=7,"🟡 Por vencer","")))</f>
        <v/>
      </c>
      <c r="T4515" s="88" t="n"/>
      <c r="U4515" s="89" t="n"/>
      <c r="V4515" s="89" t="n"/>
      <c r="W4515" s="89" t="n"/>
      <c r="X4515" s="87" t="n"/>
    </row>
    <row r="4516">
      <c r="A4516" s="13" t="n"/>
      <c r="B4516" s="14" t="n"/>
      <c r="C4516" s="14" t="n"/>
      <c r="D4516" s="14" t="n"/>
      <c r="E4516" s="13" t="n"/>
      <c r="F4516" s="13" t="n"/>
      <c r="G4516" s="14" t="n"/>
      <c r="H4516" s="15" t="n"/>
      <c r="I4516" s="15" t="n"/>
      <c r="J4516" s="40" t="n"/>
      <c r="K4516" s="15" t="n"/>
      <c r="L4516" s="15" t="n"/>
      <c r="M4516" s="15" t="n"/>
      <c r="N4516" s="14" t="n"/>
      <c r="O4516" s="13" t="n"/>
      <c r="P4516" s="14" t="n"/>
      <c r="Q4516" s="15">
        <f>IF(N4516="Sí",0,H4516)</f>
        <v/>
      </c>
      <c r="R4516" s="14">
        <f>F4516-TODAY()</f>
        <v/>
      </c>
      <c r="S4516" s="14">
        <f>IF(N4516="Sí","🟢 Pagado",IF(R4516&lt;0,"🔴 Vencido",IF(R4516&lt;=7,"🟡 Por vencer","")))</f>
        <v/>
      </c>
      <c r="T4516" s="88" t="n"/>
      <c r="U4516" s="89" t="n"/>
      <c r="V4516" s="89" t="n"/>
      <c r="W4516" s="89" t="n"/>
      <c r="X4516" s="87" t="n"/>
    </row>
    <row r="4517">
      <c r="A4517" s="13" t="n"/>
      <c r="B4517" s="14" t="n"/>
      <c r="C4517" s="14" t="n"/>
      <c r="D4517" s="14" t="n"/>
      <c r="E4517" s="13" t="n"/>
      <c r="F4517" s="13" t="n"/>
      <c r="G4517" s="14" t="n"/>
      <c r="H4517" s="15" t="n"/>
      <c r="I4517" s="15" t="n"/>
      <c r="J4517" s="40" t="n"/>
      <c r="K4517" s="15" t="n"/>
      <c r="L4517" s="15" t="n"/>
      <c r="M4517" s="15" t="n"/>
      <c r="N4517" s="14" t="n"/>
      <c r="O4517" s="13" t="n"/>
      <c r="P4517" s="14" t="n"/>
      <c r="Q4517" s="15">
        <f>IF(N4517="Sí",0,H4517)</f>
        <v/>
      </c>
      <c r="R4517" s="14">
        <f>F4517-TODAY()</f>
        <v/>
      </c>
      <c r="S4517" s="14">
        <f>IF(N4517="Sí","🟢 Pagado",IF(R4517&lt;0,"🔴 Vencido",IF(R4517&lt;=7,"🟡 Por vencer","")))</f>
        <v/>
      </c>
      <c r="T4517" s="88" t="n"/>
      <c r="U4517" s="89" t="n"/>
      <c r="V4517" s="89" t="n"/>
      <c r="W4517" s="89" t="n"/>
      <c r="X4517" s="87" t="n"/>
    </row>
    <row r="4518">
      <c r="A4518" s="13" t="n"/>
      <c r="B4518" s="14" t="n"/>
      <c r="C4518" s="14" t="n"/>
      <c r="D4518" s="14" t="n"/>
      <c r="E4518" s="13" t="n"/>
      <c r="F4518" s="13" t="n"/>
      <c r="G4518" s="14" t="n"/>
      <c r="H4518" s="15" t="n"/>
      <c r="I4518" s="15" t="n"/>
      <c r="J4518" s="40" t="n"/>
      <c r="K4518" s="15" t="n"/>
      <c r="L4518" s="15" t="n"/>
      <c r="M4518" s="15" t="n"/>
      <c r="N4518" s="14" t="n"/>
      <c r="O4518" s="13" t="n"/>
      <c r="P4518" s="14" t="n"/>
      <c r="Q4518" s="15">
        <f>IF(N4518="Sí",0,H4518)</f>
        <v/>
      </c>
      <c r="R4518" s="14">
        <f>F4518-TODAY()</f>
        <v/>
      </c>
      <c r="S4518" s="14">
        <f>IF(N4518="Sí","🟢 Pagado",IF(R4518&lt;0,"🔴 Vencido",IF(R4518&lt;=7,"🟡 Por vencer","")))</f>
        <v/>
      </c>
      <c r="T4518" s="88" t="n"/>
      <c r="U4518" s="89" t="n"/>
      <c r="V4518" s="89" t="n"/>
      <c r="W4518" s="89" t="n"/>
      <c r="X4518" s="87" t="n"/>
    </row>
    <row r="4519">
      <c r="A4519" s="13" t="n"/>
      <c r="B4519" s="14" t="n"/>
      <c r="C4519" s="14" t="n"/>
      <c r="D4519" s="14" t="n"/>
      <c r="E4519" s="13" t="n"/>
      <c r="F4519" s="13" t="n"/>
      <c r="G4519" s="14" t="n"/>
      <c r="H4519" s="15" t="n"/>
      <c r="I4519" s="15" t="n"/>
      <c r="J4519" s="40" t="n"/>
      <c r="K4519" s="15" t="n"/>
      <c r="L4519" s="15" t="n"/>
      <c r="M4519" s="15" t="n"/>
      <c r="N4519" s="14" t="n"/>
      <c r="O4519" s="13" t="n"/>
      <c r="P4519" s="14" t="n"/>
      <c r="Q4519" s="15">
        <f>IF(N4519="Sí",0,H4519)</f>
        <v/>
      </c>
      <c r="R4519" s="14">
        <f>F4519-TODAY()</f>
        <v/>
      </c>
      <c r="S4519" s="14">
        <f>IF(N4519="Sí","🟢 Pagado",IF(R4519&lt;0,"🔴 Vencido",IF(R4519&lt;=7,"🟡 Por vencer","")))</f>
        <v/>
      </c>
      <c r="T4519" s="88" t="n"/>
      <c r="U4519" s="89" t="n"/>
      <c r="V4519" s="89" t="n"/>
      <c r="W4519" s="89" t="n"/>
      <c r="X4519" s="87" t="n"/>
    </row>
    <row r="4520">
      <c r="A4520" s="13" t="n"/>
      <c r="B4520" s="14" t="n"/>
      <c r="C4520" s="14" t="n"/>
      <c r="D4520" s="14" t="n"/>
      <c r="E4520" s="13" t="n"/>
      <c r="F4520" s="13" t="n"/>
      <c r="G4520" s="14" t="n"/>
      <c r="H4520" s="15" t="n"/>
      <c r="I4520" s="15" t="n"/>
      <c r="J4520" s="40" t="n"/>
      <c r="K4520" s="15" t="n"/>
      <c r="L4520" s="15" t="n"/>
      <c r="M4520" s="15" t="n"/>
      <c r="N4520" s="14" t="n"/>
      <c r="O4520" s="13" t="n"/>
      <c r="P4520" s="14" t="n"/>
      <c r="Q4520" s="15">
        <f>IF(N4520="Sí",0,H4520)</f>
        <v/>
      </c>
      <c r="R4520" s="14">
        <f>F4520-TODAY()</f>
        <v/>
      </c>
      <c r="S4520" s="14">
        <f>IF(N4520="Sí","🟢 Pagado",IF(R4520&lt;0,"🔴 Vencido",IF(R4520&lt;=7,"🟡 Por vencer","")))</f>
        <v/>
      </c>
      <c r="T4520" s="88" t="n"/>
      <c r="U4520" s="89" t="n"/>
      <c r="V4520" s="89" t="n"/>
      <c r="W4520" s="89" t="n"/>
      <c r="X4520" s="87" t="n"/>
    </row>
    <row r="4521">
      <c r="A4521" s="13" t="n"/>
      <c r="B4521" s="14" t="n"/>
      <c r="C4521" s="14" t="n"/>
      <c r="D4521" s="14" t="n"/>
      <c r="E4521" s="13" t="n"/>
      <c r="F4521" s="13" t="n"/>
      <c r="G4521" s="14" t="n"/>
      <c r="H4521" s="15" t="n"/>
      <c r="I4521" s="15" t="n"/>
      <c r="J4521" s="40" t="n"/>
      <c r="K4521" s="15" t="n"/>
      <c r="L4521" s="15" t="n"/>
      <c r="M4521" s="15" t="n"/>
      <c r="N4521" s="14" t="n"/>
      <c r="O4521" s="13" t="n"/>
      <c r="P4521" s="14" t="n"/>
      <c r="Q4521" s="15">
        <f>IF(N4521="Sí",0,H4521)</f>
        <v/>
      </c>
      <c r="R4521" s="14">
        <f>F4521-TODAY()</f>
        <v/>
      </c>
      <c r="S4521" s="14">
        <f>IF(N4521="Sí","🟢 Pagado",IF(R4521&lt;0,"🔴 Vencido",IF(R4521&lt;=7,"🟡 Por vencer","")))</f>
        <v/>
      </c>
      <c r="T4521" s="88" t="n"/>
      <c r="U4521" s="89" t="n"/>
      <c r="V4521" s="89" t="n"/>
      <c r="W4521" s="89" t="n"/>
      <c r="X4521" s="87" t="n"/>
    </row>
    <row r="4522">
      <c r="A4522" s="13" t="n"/>
      <c r="B4522" s="14" t="n"/>
      <c r="C4522" s="14" t="n"/>
      <c r="D4522" s="14" t="n"/>
      <c r="E4522" s="13" t="n"/>
      <c r="F4522" s="13" t="n"/>
      <c r="G4522" s="14" t="n"/>
      <c r="H4522" s="15" t="n"/>
      <c r="I4522" s="15" t="n"/>
      <c r="J4522" s="40" t="n"/>
      <c r="K4522" s="15" t="n"/>
      <c r="L4522" s="15" t="n"/>
      <c r="M4522" s="15" t="n"/>
      <c r="N4522" s="14" t="n"/>
      <c r="O4522" s="13" t="n"/>
      <c r="P4522" s="14" t="n"/>
      <c r="Q4522" s="15">
        <f>IF(N4522="Sí",0,H4522)</f>
        <v/>
      </c>
      <c r="R4522" s="14">
        <f>F4522-TODAY()</f>
        <v/>
      </c>
      <c r="S4522" s="14">
        <f>IF(N4522="Sí","🟢 Pagado",IF(R4522&lt;0,"🔴 Vencido",IF(R4522&lt;=7,"🟡 Por vencer","")))</f>
        <v/>
      </c>
      <c r="T4522" s="88" t="n"/>
      <c r="U4522" s="89" t="n"/>
      <c r="V4522" s="89" t="n"/>
      <c r="W4522" s="89" t="n"/>
      <c r="X4522" s="87" t="n"/>
    </row>
    <row r="4523">
      <c r="A4523" s="13" t="n"/>
      <c r="B4523" s="14" t="n"/>
      <c r="C4523" s="14" t="n"/>
      <c r="D4523" s="14" t="n"/>
      <c r="E4523" s="13" t="n"/>
      <c r="F4523" s="13" t="n"/>
      <c r="G4523" s="14" t="n"/>
      <c r="H4523" s="15" t="n"/>
      <c r="I4523" s="15" t="n"/>
      <c r="J4523" s="40" t="n"/>
      <c r="K4523" s="15" t="n"/>
      <c r="L4523" s="15" t="n"/>
      <c r="M4523" s="15" t="n"/>
      <c r="N4523" s="14" t="n"/>
      <c r="O4523" s="13" t="n"/>
      <c r="P4523" s="14" t="n"/>
      <c r="Q4523" s="15">
        <f>IF(N4523="Sí",0,H4523)</f>
        <v/>
      </c>
      <c r="R4523" s="14">
        <f>F4523-TODAY()</f>
        <v/>
      </c>
      <c r="S4523" s="14">
        <f>IF(N4523="Sí","🟢 Pagado",IF(R4523&lt;0,"🔴 Vencido",IF(R4523&lt;=7,"🟡 Por vencer","")))</f>
        <v/>
      </c>
      <c r="T4523" s="88" t="n"/>
      <c r="U4523" s="89" t="n"/>
      <c r="V4523" s="89" t="n"/>
      <c r="W4523" s="89" t="n"/>
      <c r="X4523" s="87" t="n"/>
    </row>
    <row r="4524">
      <c r="A4524" s="13" t="n"/>
      <c r="B4524" s="14" t="n"/>
      <c r="C4524" s="14" t="n"/>
      <c r="D4524" s="14" t="n"/>
      <c r="E4524" s="13" t="n"/>
      <c r="F4524" s="13" t="n"/>
      <c r="G4524" s="14" t="n"/>
      <c r="H4524" s="15" t="n"/>
      <c r="I4524" s="15" t="n"/>
      <c r="J4524" s="40" t="n"/>
      <c r="K4524" s="15" t="n"/>
      <c r="L4524" s="15" t="n"/>
      <c r="M4524" s="15" t="n"/>
      <c r="N4524" s="14" t="n"/>
      <c r="O4524" s="13" t="n"/>
      <c r="P4524" s="14" t="n"/>
      <c r="Q4524" s="15">
        <f>IF(N4524="Sí",0,H4524)</f>
        <v/>
      </c>
      <c r="R4524" s="14">
        <f>F4524-TODAY()</f>
        <v/>
      </c>
      <c r="S4524" s="14">
        <f>IF(N4524="Sí","🟢 Pagado",IF(R4524&lt;0,"🔴 Vencido",IF(R4524&lt;=7,"🟡 Por vencer","")))</f>
        <v/>
      </c>
      <c r="T4524" s="88" t="n"/>
      <c r="U4524" s="89" t="n"/>
      <c r="V4524" s="89" t="n"/>
      <c r="W4524" s="89" t="n"/>
      <c r="X4524" s="87" t="n"/>
    </row>
    <row r="4525">
      <c r="A4525" s="13" t="n"/>
      <c r="B4525" s="14" t="n"/>
      <c r="C4525" s="14" t="n"/>
      <c r="D4525" s="14" t="n"/>
      <c r="E4525" s="13" t="n"/>
      <c r="F4525" s="13" t="n"/>
      <c r="G4525" s="14" t="n"/>
      <c r="H4525" s="15" t="n"/>
      <c r="I4525" s="15" t="n"/>
      <c r="J4525" s="40" t="n"/>
      <c r="K4525" s="15" t="n"/>
      <c r="L4525" s="15" t="n"/>
      <c r="M4525" s="15" t="n"/>
      <c r="N4525" s="14" t="n"/>
      <c r="O4525" s="13" t="n"/>
      <c r="P4525" s="14" t="n"/>
      <c r="Q4525" s="15">
        <f>IF(N4525="Sí",0,H4525)</f>
        <v/>
      </c>
      <c r="R4525" s="14">
        <f>F4525-TODAY()</f>
        <v/>
      </c>
      <c r="S4525" s="14">
        <f>IF(N4525="Sí","🟢 Pagado",IF(R4525&lt;0,"🔴 Vencido",IF(R4525&lt;=7,"🟡 Por vencer","")))</f>
        <v/>
      </c>
      <c r="T4525" s="88" t="n"/>
      <c r="U4525" s="89" t="n"/>
      <c r="V4525" s="89" t="n"/>
      <c r="W4525" s="89" t="n"/>
      <c r="X4525" s="87" t="n"/>
    </row>
    <row r="4526">
      <c r="A4526" s="13" t="n"/>
      <c r="B4526" s="14" t="n"/>
      <c r="C4526" s="14" t="n"/>
      <c r="D4526" s="14" t="n"/>
      <c r="E4526" s="13" t="n"/>
      <c r="F4526" s="13" t="n"/>
      <c r="G4526" s="14" t="n"/>
      <c r="H4526" s="15" t="n"/>
      <c r="I4526" s="15" t="n"/>
      <c r="J4526" s="40" t="n"/>
      <c r="K4526" s="15" t="n"/>
      <c r="L4526" s="15" t="n"/>
      <c r="M4526" s="15" t="n"/>
      <c r="N4526" s="14" t="n"/>
      <c r="O4526" s="13" t="n"/>
      <c r="P4526" s="14" t="n"/>
      <c r="Q4526" s="15">
        <f>IF(N4526="Sí",0,H4526)</f>
        <v/>
      </c>
      <c r="R4526" s="14">
        <f>F4526-TODAY()</f>
        <v/>
      </c>
      <c r="S4526" s="14">
        <f>IF(N4526="Sí","🟢 Pagado",IF(R4526&lt;0,"🔴 Vencido",IF(R4526&lt;=7,"🟡 Por vencer","")))</f>
        <v/>
      </c>
      <c r="T4526" s="88" t="n"/>
      <c r="U4526" s="89" t="n"/>
      <c r="V4526" s="89" t="n"/>
      <c r="W4526" s="89" t="n"/>
      <c r="X4526" s="87" t="n"/>
    </row>
    <row r="4527">
      <c r="A4527" s="13" t="n"/>
      <c r="B4527" s="14" t="n"/>
      <c r="C4527" s="14" t="n"/>
      <c r="D4527" s="14" t="n"/>
      <c r="E4527" s="13" t="n"/>
      <c r="F4527" s="13" t="n"/>
      <c r="G4527" s="14" t="n"/>
      <c r="H4527" s="15" t="n"/>
      <c r="I4527" s="15" t="n"/>
      <c r="J4527" s="40" t="n"/>
      <c r="K4527" s="15" t="n"/>
      <c r="L4527" s="15" t="n"/>
      <c r="M4527" s="15" t="n"/>
      <c r="N4527" s="14" t="n"/>
      <c r="O4527" s="13" t="n"/>
      <c r="P4527" s="14" t="n"/>
      <c r="Q4527" s="15">
        <f>IF(N4527="Sí",0,H4527)</f>
        <v/>
      </c>
      <c r="R4527" s="14">
        <f>F4527-TODAY()</f>
        <v/>
      </c>
      <c r="S4527" s="14">
        <f>IF(N4527="Sí","🟢 Pagado",IF(R4527&lt;0,"🔴 Vencido",IF(R4527&lt;=7,"🟡 Por vencer","")))</f>
        <v/>
      </c>
      <c r="T4527" s="88" t="n"/>
      <c r="U4527" s="89" t="n"/>
      <c r="V4527" s="89" t="n"/>
      <c r="W4527" s="89" t="n"/>
      <c r="X4527" s="87" t="n"/>
    </row>
    <row r="4528">
      <c r="A4528" s="13" t="n"/>
      <c r="B4528" s="14" t="n"/>
      <c r="C4528" s="14" t="n"/>
      <c r="D4528" s="14" t="n"/>
      <c r="E4528" s="13" t="n"/>
      <c r="F4528" s="13" t="n"/>
      <c r="G4528" s="14" t="n"/>
      <c r="H4528" s="15" t="n"/>
      <c r="I4528" s="15" t="n"/>
      <c r="J4528" s="40" t="n"/>
      <c r="K4528" s="15" t="n"/>
      <c r="L4528" s="15" t="n"/>
      <c r="M4528" s="15" t="n"/>
      <c r="N4528" s="14" t="n"/>
      <c r="O4528" s="13" t="n"/>
      <c r="P4528" s="14" t="n"/>
      <c r="Q4528" s="15">
        <f>IF(N4528="Sí",0,H4528)</f>
        <v/>
      </c>
      <c r="R4528" s="14">
        <f>F4528-TODAY()</f>
        <v/>
      </c>
      <c r="S4528" s="14">
        <f>IF(N4528="Sí","🟢 Pagado",IF(R4528&lt;0,"🔴 Vencido",IF(R4528&lt;=7,"🟡 Por vencer","")))</f>
        <v/>
      </c>
      <c r="T4528" s="88" t="n"/>
      <c r="U4528" s="89" t="n"/>
      <c r="V4528" s="89" t="n"/>
      <c r="W4528" s="89" t="n"/>
      <c r="X4528" s="87" t="n"/>
    </row>
    <row r="4529">
      <c r="A4529" s="13" t="n"/>
      <c r="B4529" s="14" t="n"/>
      <c r="C4529" s="14" t="n"/>
      <c r="D4529" s="14" t="n"/>
      <c r="E4529" s="13" t="n"/>
      <c r="F4529" s="13" t="n"/>
      <c r="G4529" s="14" t="n"/>
      <c r="H4529" s="15" t="n"/>
      <c r="I4529" s="15" t="n"/>
      <c r="J4529" s="40" t="n"/>
      <c r="K4529" s="15" t="n"/>
      <c r="L4529" s="15" t="n"/>
      <c r="M4529" s="15" t="n"/>
      <c r="N4529" s="14" t="n"/>
      <c r="O4529" s="13" t="n"/>
      <c r="P4529" s="14" t="n"/>
      <c r="Q4529" s="15">
        <f>IF(N4529="Sí",0,H4529)</f>
        <v/>
      </c>
      <c r="R4529" s="14">
        <f>F4529-TODAY()</f>
        <v/>
      </c>
      <c r="S4529" s="14">
        <f>IF(N4529="Sí","🟢 Pagado",IF(R4529&lt;0,"🔴 Vencido",IF(R4529&lt;=7,"🟡 Por vencer","")))</f>
        <v/>
      </c>
      <c r="T4529" s="88" t="n"/>
      <c r="U4529" s="89" t="n"/>
      <c r="V4529" s="89" t="n"/>
      <c r="W4529" s="89" t="n"/>
      <c r="X4529" s="87" t="n"/>
    </row>
    <row r="4530">
      <c r="A4530" s="13" t="n"/>
      <c r="B4530" s="14" t="n"/>
      <c r="C4530" s="14" t="n"/>
      <c r="D4530" s="14" t="n"/>
      <c r="E4530" s="13" t="n"/>
      <c r="F4530" s="13" t="n"/>
      <c r="G4530" s="14" t="n"/>
      <c r="H4530" s="15" t="n"/>
      <c r="I4530" s="15" t="n"/>
      <c r="J4530" s="40" t="n"/>
      <c r="K4530" s="15" t="n"/>
      <c r="L4530" s="15" t="n"/>
      <c r="M4530" s="15" t="n"/>
      <c r="N4530" s="14" t="n"/>
      <c r="O4530" s="13" t="n"/>
      <c r="P4530" s="14" t="n"/>
      <c r="Q4530" s="15">
        <f>IF(N4530="Sí",0,H4530)</f>
        <v/>
      </c>
      <c r="R4530" s="14">
        <f>F4530-TODAY()</f>
        <v/>
      </c>
      <c r="S4530" s="14">
        <f>IF(N4530="Sí","🟢 Pagado",IF(R4530&lt;0,"🔴 Vencido",IF(R4530&lt;=7,"🟡 Por vencer","")))</f>
        <v/>
      </c>
      <c r="T4530" s="88" t="n"/>
      <c r="U4530" s="89" t="n"/>
      <c r="V4530" s="89" t="n"/>
      <c r="W4530" s="89" t="n"/>
      <c r="X4530" s="87" t="n"/>
    </row>
    <row r="4531">
      <c r="A4531" s="13" t="n"/>
      <c r="B4531" s="14" t="n"/>
      <c r="C4531" s="14" t="n"/>
      <c r="D4531" s="14" t="n"/>
      <c r="E4531" s="13" t="n"/>
      <c r="F4531" s="13" t="n"/>
      <c r="G4531" s="14" t="n"/>
      <c r="H4531" s="15" t="n"/>
      <c r="I4531" s="15" t="n"/>
      <c r="J4531" s="40" t="n"/>
      <c r="K4531" s="15" t="n"/>
      <c r="L4531" s="15" t="n"/>
      <c r="M4531" s="15" t="n"/>
      <c r="N4531" s="14" t="n"/>
      <c r="O4531" s="13" t="n"/>
      <c r="P4531" s="14" t="n"/>
      <c r="Q4531" s="15">
        <f>IF(N4531="Sí",0,H4531)</f>
        <v/>
      </c>
      <c r="R4531" s="14">
        <f>F4531-TODAY()</f>
        <v/>
      </c>
      <c r="S4531" s="14">
        <f>IF(N4531="Sí","🟢 Pagado",IF(R4531&lt;0,"🔴 Vencido",IF(R4531&lt;=7,"🟡 Por vencer","")))</f>
        <v/>
      </c>
      <c r="T4531" s="88" t="n"/>
      <c r="U4531" s="89" t="n"/>
      <c r="V4531" s="89" t="n"/>
      <c r="W4531" s="89" t="n"/>
      <c r="X4531" s="87" t="n"/>
    </row>
    <row r="4532">
      <c r="A4532" s="13" t="n"/>
      <c r="B4532" s="14" t="n"/>
      <c r="C4532" s="14" t="n"/>
      <c r="D4532" s="14" t="n"/>
      <c r="E4532" s="13" t="n"/>
      <c r="F4532" s="13" t="n"/>
      <c r="G4532" s="14" t="n"/>
      <c r="H4532" s="15" t="n"/>
      <c r="I4532" s="15" t="n"/>
      <c r="J4532" s="40" t="n"/>
      <c r="K4532" s="15" t="n"/>
      <c r="L4532" s="15" t="n"/>
      <c r="M4532" s="15" t="n"/>
      <c r="N4532" s="14" t="n"/>
      <c r="O4532" s="13" t="n"/>
      <c r="P4532" s="14" t="n"/>
      <c r="Q4532" s="15">
        <f>IF(N4532="Sí",0,H4532)</f>
        <v/>
      </c>
      <c r="R4532" s="14">
        <f>F4532-TODAY()</f>
        <v/>
      </c>
      <c r="S4532" s="14">
        <f>IF(N4532="Sí","🟢 Pagado",IF(R4532&lt;0,"🔴 Vencido",IF(R4532&lt;=7,"🟡 Por vencer","")))</f>
        <v/>
      </c>
      <c r="T4532" s="88" t="n"/>
      <c r="U4532" s="89" t="n"/>
      <c r="V4532" s="89" t="n"/>
      <c r="W4532" s="89" t="n"/>
      <c r="X4532" s="87" t="n"/>
    </row>
    <row r="4533">
      <c r="A4533" s="13" t="n"/>
      <c r="B4533" s="14" t="n"/>
      <c r="C4533" s="14" t="n"/>
      <c r="D4533" s="14" t="n"/>
      <c r="E4533" s="13" t="n"/>
      <c r="F4533" s="13" t="n"/>
      <c r="G4533" s="14" t="n"/>
      <c r="H4533" s="15" t="n"/>
      <c r="I4533" s="15" t="n"/>
      <c r="J4533" s="40" t="n"/>
      <c r="K4533" s="15" t="n"/>
      <c r="L4533" s="15" t="n"/>
      <c r="M4533" s="15" t="n"/>
      <c r="N4533" s="14" t="n"/>
      <c r="O4533" s="13" t="n"/>
      <c r="P4533" s="14" t="n"/>
      <c r="Q4533" s="15">
        <f>IF(N4533="Sí",0,H4533)</f>
        <v/>
      </c>
      <c r="R4533" s="14">
        <f>F4533-TODAY()</f>
        <v/>
      </c>
      <c r="S4533" s="14">
        <f>IF(N4533="Sí","🟢 Pagado",IF(R4533&lt;0,"🔴 Vencido",IF(R4533&lt;=7,"🟡 Por vencer","")))</f>
        <v/>
      </c>
      <c r="T4533" s="88" t="n"/>
      <c r="U4533" s="89" t="n"/>
      <c r="V4533" s="89" t="n"/>
      <c r="W4533" s="89" t="n"/>
      <c r="X4533" s="87" t="n"/>
    </row>
    <row r="4534">
      <c r="A4534" s="13" t="n"/>
      <c r="B4534" s="14" t="n"/>
      <c r="C4534" s="14" t="n"/>
      <c r="D4534" s="14" t="n"/>
      <c r="E4534" s="13" t="n"/>
      <c r="F4534" s="13" t="n"/>
      <c r="G4534" s="14" t="n"/>
      <c r="H4534" s="15" t="n"/>
      <c r="I4534" s="15" t="n"/>
      <c r="J4534" s="40" t="n"/>
      <c r="K4534" s="15" t="n"/>
      <c r="L4534" s="15" t="n"/>
      <c r="M4534" s="15" t="n"/>
      <c r="N4534" s="14" t="n"/>
      <c r="O4534" s="13" t="n"/>
      <c r="P4534" s="14" t="n"/>
      <c r="Q4534" s="15">
        <f>IF(N4534="Sí",0,H4534)</f>
        <v/>
      </c>
      <c r="R4534" s="14">
        <f>F4534-TODAY()</f>
        <v/>
      </c>
      <c r="S4534" s="14">
        <f>IF(N4534="Sí","🟢 Pagado",IF(R4534&lt;0,"🔴 Vencido",IF(R4534&lt;=7,"🟡 Por vencer","")))</f>
        <v/>
      </c>
      <c r="T4534" s="88" t="n"/>
      <c r="U4534" s="89" t="n"/>
      <c r="V4534" s="89" t="n"/>
      <c r="W4534" s="89" t="n"/>
      <c r="X4534" s="87" t="n"/>
    </row>
    <row r="4535">
      <c r="A4535" s="13" t="n"/>
      <c r="B4535" s="14" t="n"/>
      <c r="C4535" s="14" t="n"/>
      <c r="D4535" s="14" t="n"/>
      <c r="E4535" s="13" t="n"/>
      <c r="F4535" s="13" t="n"/>
      <c r="G4535" s="14" t="n"/>
      <c r="H4535" s="15" t="n"/>
      <c r="I4535" s="15" t="n"/>
      <c r="J4535" s="40" t="n"/>
      <c r="K4535" s="15" t="n"/>
      <c r="L4535" s="15" t="n"/>
      <c r="M4535" s="15" t="n"/>
      <c r="N4535" s="14" t="n"/>
      <c r="O4535" s="13" t="n"/>
      <c r="P4535" s="14" t="n"/>
      <c r="Q4535" s="15">
        <f>IF(N4535="Sí",0,H4535)</f>
        <v/>
      </c>
      <c r="R4535" s="14">
        <f>F4535-TODAY()</f>
        <v/>
      </c>
      <c r="S4535" s="14">
        <f>IF(N4535="Sí","🟢 Pagado",IF(R4535&lt;0,"🔴 Vencido",IF(R4535&lt;=7,"🟡 Por vencer","")))</f>
        <v/>
      </c>
      <c r="T4535" s="88" t="n"/>
      <c r="U4535" s="89" t="n"/>
      <c r="V4535" s="89" t="n"/>
      <c r="W4535" s="89" t="n"/>
      <c r="X4535" s="87" t="n"/>
    </row>
    <row r="4536">
      <c r="A4536" s="13" t="n"/>
      <c r="B4536" s="14" t="n"/>
      <c r="C4536" s="14" t="n"/>
      <c r="D4536" s="14" t="n"/>
      <c r="E4536" s="13" t="n"/>
      <c r="F4536" s="13" t="n"/>
      <c r="G4536" s="14" t="n"/>
      <c r="H4536" s="15" t="n"/>
      <c r="I4536" s="15" t="n"/>
      <c r="J4536" s="40" t="n"/>
      <c r="K4536" s="15" t="n"/>
      <c r="L4536" s="15" t="n"/>
      <c r="M4536" s="15" t="n"/>
      <c r="N4536" s="14" t="n"/>
      <c r="O4536" s="13" t="n"/>
      <c r="P4536" s="14" t="n"/>
      <c r="Q4536" s="15">
        <f>IF(N4536="Sí",0,H4536)</f>
        <v/>
      </c>
      <c r="R4536" s="14">
        <f>F4536-TODAY()</f>
        <v/>
      </c>
      <c r="S4536" s="14">
        <f>IF(N4536="Sí","🟢 Pagado",IF(R4536&lt;0,"🔴 Vencido",IF(R4536&lt;=7,"🟡 Por vencer","")))</f>
        <v/>
      </c>
      <c r="T4536" s="88" t="n"/>
      <c r="U4536" s="89" t="n"/>
      <c r="V4536" s="89" t="n"/>
      <c r="W4536" s="89" t="n"/>
      <c r="X4536" s="87" t="n"/>
    </row>
    <row r="4537">
      <c r="A4537" s="13" t="n"/>
      <c r="B4537" s="14" t="n"/>
      <c r="C4537" s="14" t="n"/>
      <c r="D4537" s="14" t="n"/>
      <c r="E4537" s="13" t="n"/>
      <c r="F4537" s="13" t="n"/>
      <c r="G4537" s="14" t="n"/>
      <c r="H4537" s="15" t="n"/>
      <c r="I4537" s="15" t="n"/>
      <c r="J4537" s="40" t="n"/>
      <c r="K4537" s="15" t="n"/>
      <c r="L4537" s="15" t="n"/>
      <c r="M4537" s="15" t="n"/>
      <c r="N4537" s="14" t="n"/>
      <c r="O4537" s="13" t="n"/>
      <c r="P4537" s="14" t="n"/>
      <c r="Q4537" s="15">
        <f>IF(N4537="Sí",0,H4537)</f>
        <v/>
      </c>
      <c r="R4537" s="14">
        <f>F4537-TODAY()</f>
        <v/>
      </c>
      <c r="S4537" s="14">
        <f>IF(N4537="Sí","🟢 Pagado",IF(R4537&lt;0,"🔴 Vencido",IF(R4537&lt;=7,"🟡 Por vencer","")))</f>
        <v/>
      </c>
      <c r="T4537" s="88" t="n"/>
      <c r="U4537" s="89" t="n"/>
      <c r="V4537" s="89" t="n"/>
      <c r="W4537" s="89" t="n"/>
      <c r="X4537" s="87" t="n"/>
    </row>
    <row r="4538">
      <c r="A4538" s="13" t="n"/>
      <c r="B4538" s="14" t="n"/>
      <c r="C4538" s="14" t="n"/>
      <c r="D4538" s="14" t="n"/>
      <c r="E4538" s="13" t="n"/>
      <c r="F4538" s="13" t="n"/>
      <c r="G4538" s="14" t="n"/>
      <c r="H4538" s="15" t="n"/>
      <c r="I4538" s="15" t="n"/>
      <c r="J4538" s="40" t="n"/>
      <c r="K4538" s="15" t="n"/>
      <c r="L4538" s="15" t="n"/>
      <c r="M4538" s="15" t="n"/>
      <c r="N4538" s="14" t="n"/>
      <c r="O4538" s="13" t="n"/>
      <c r="P4538" s="14" t="n"/>
      <c r="Q4538" s="15">
        <f>IF(N4538="Sí",0,H4538)</f>
        <v/>
      </c>
      <c r="R4538" s="14">
        <f>F4538-TODAY()</f>
        <v/>
      </c>
      <c r="S4538" s="14">
        <f>IF(N4538="Sí","🟢 Pagado",IF(R4538&lt;0,"🔴 Vencido",IF(R4538&lt;=7,"🟡 Por vencer","")))</f>
        <v/>
      </c>
      <c r="T4538" s="88" t="n"/>
      <c r="U4538" s="89" t="n"/>
      <c r="V4538" s="89" t="n"/>
      <c r="W4538" s="89" t="n"/>
      <c r="X4538" s="87" t="n"/>
    </row>
    <row r="4539">
      <c r="A4539" s="13" t="n"/>
      <c r="B4539" s="14" t="n"/>
      <c r="C4539" s="14" t="n"/>
      <c r="D4539" s="14" t="n"/>
      <c r="E4539" s="13" t="n"/>
      <c r="F4539" s="13" t="n"/>
      <c r="G4539" s="14" t="n"/>
      <c r="H4539" s="15" t="n"/>
      <c r="I4539" s="15" t="n"/>
      <c r="J4539" s="40" t="n"/>
      <c r="K4539" s="15" t="n"/>
      <c r="L4539" s="15" t="n"/>
      <c r="M4539" s="15" t="n"/>
      <c r="N4539" s="14" t="n"/>
      <c r="O4539" s="13" t="n"/>
      <c r="P4539" s="14" t="n"/>
      <c r="Q4539" s="15">
        <f>IF(N4539="Sí",0,H4539)</f>
        <v/>
      </c>
      <c r="R4539" s="14">
        <f>F4539-TODAY()</f>
        <v/>
      </c>
      <c r="S4539" s="14">
        <f>IF(N4539="Sí","🟢 Pagado",IF(R4539&lt;0,"🔴 Vencido",IF(R4539&lt;=7,"🟡 Por vencer","")))</f>
        <v/>
      </c>
      <c r="T4539" s="88" t="n"/>
      <c r="U4539" s="89" t="n"/>
      <c r="V4539" s="89" t="n"/>
      <c r="W4539" s="89" t="n"/>
      <c r="X4539" s="87" t="n"/>
    </row>
    <row r="4540">
      <c r="A4540" s="13" t="n"/>
      <c r="B4540" s="14" t="n"/>
      <c r="C4540" s="14" t="n"/>
      <c r="D4540" s="14" t="n"/>
      <c r="E4540" s="13" t="n"/>
      <c r="F4540" s="13" t="n"/>
      <c r="G4540" s="14" t="n"/>
      <c r="H4540" s="15" t="n"/>
      <c r="I4540" s="15" t="n"/>
      <c r="J4540" s="40" t="n"/>
      <c r="K4540" s="15" t="n"/>
      <c r="L4540" s="15" t="n"/>
      <c r="M4540" s="15" t="n"/>
      <c r="N4540" s="14" t="n"/>
      <c r="O4540" s="13" t="n"/>
      <c r="P4540" s="14" t="n"/>
      <c r="Q4540" s="15">
        <f>IF(N4540="Sí",0,H4540)</f>
        <v/>
      </c>
      <c r="R4540" s="14">
        <f>F4540-TODAY()</f>
        <v/>
      </c>
      <c r="S4540" s="14">
        <f>IF(N4540="Sí","🟢 Pagado",IF(R4540&lt;0,"🔴 Vencido",IF(R4540&lt;=7,"🟡 Por vencer","")))</f>
        <v/>
      </c>
      <c r="T4540" s="88" t="n"/>
      <c r="U4540" s="89" t="n"/>
      <c r="V4540" s="89" t="n"/>
      <c r="W4540" s="89" t="n"/>
      <c r="X4540" s="87" t="n"/>
    </row>
    <row r="4541">
      <c r="A4541" s="13" t="n"/>
      <c r="B4541" s="14" t="n"/>
      <c r="C4541" s="14" t="n"/>
      <c r="D4541" s="14" t="n"/>
      <c r="E4541" s="13" t="n"/>
      <c r="F4541" s="13" t="n"/>
      <c r="G4541" s="14" t="n"/>
      <c r="H4541" s="15" t="n"/>
      <c r="I4541" s="15" t="n"/>
      <c r="J4541" s="40" t="n"/>
      <c r="K4541" s="15" t="n"/>
      <c r="L4541" s="15" t="n"/>
      <c r="M4541" s="15" t="n"/>
      <c r="N4541" s="14" t="n"/>
      <c r="O4541" s="13" t="n"/>
      <c r="P4541" s="14" t="n"/>
      <c r="Q4541" s="15">
        <f>IF(N4541="Sí",0,H4541)</f>
        <v/>
      </c>
      <c r="R4541" s="14">
        <f>F4541-TODAY()</f>
        <v/>
      </c>
      <c r="S4541" s="14">
        <f>IF(N4541="Sí","🟢 Pagado",IF(R4541&lt;0,"🔴 Vencido",IF(R4541&lt;=7,"🟡 Por vencer","")))</f>
        <v/>
      </c>
      <c r="T4541" s="88" t="n"/>
      <c r="U4541" s="89" t="n"/>
      <c r="V4541" s="89" t="n"/>
      <c r="W4541" s="89" t="n"/>
      <c r="X4541" s="87" t="n"/>
    </row>
    <row r="4542">
      <c r="A4542" s="13" t="n"/>
      <c r="B4542" s="14" t="n"/>
      <c r="C4542" s="14" t="n"/>
      <c r="D4542" s="14" t="n"/>
      <c r="E4542" s="13" t="n"/>
      <c r="F4542" s="13" t="n"/>
      <c r="G4542" s="14" t="n"/>
      <c r="H4542" s="15" t="n"/>
      <c r="I4542" s="15" t="n"/>
      <c r="J4542" s="40" t="n"/>
      <c r="K4542" s="15" t="n"/>
      <c r="L4542" s="15" t="n"/>
      <c r="M4542" s="15" t="n"/>
      <c r="N4542" s="14" t="n"/>
      <c r="O4542" s="13" t="n"/>
      <c r="P4542" s="14" t="n"/>
      <c r="Q4542" s="15">
        <f>IF(N4542="Sí",0,H4542)</f>
        <v/>
      </c>
      <c r="R4542" s="14">
        <f>F4542-TODAY()</f>
        <v/>
      </c>
      <c r="S4542" s="14">
        <f>IF(N4542="Sí","🟢 Pagado",IF(R4542&lt;0,"🔴 Vencido",IF(R4542&lt;=7,"🟡 Por vencer","")))</f>
        <v/>
      </c>
      <c r="T4542" s="88" t="n"/>
      <c r="U4542" s="89" t="n"/>
      <c r="V4542" s="89" t="n"/>
      <c r="W4542" s="89" t="n"/>
      <c r="X4542" s="87" t="n"/>
    </row>
    <row r="4543">
      <c r="A4543" s="13" t="n"/>
      <c r="B4543" s="14" t="n"/>
      <c r="C4543" s="14" t="n"/>
      <c r="D4543" s="14" t="n"/>
      <c r="E4543" s="13" t="n"/>
      <c r="F4543" s="13" t="n"/>
      <c r="G4543" s="14" t="n"/>
      <c r="H4543" s="15" t="n"/>
      <c r="I4543" s="15" t="n"/>
      <c r="J4543" s="40" t="n"/>
      <c r="K4543" s="15" t="n"/>
      <c r="L4543" s="15" t="n"/>
      <c r="M4543" s="15" t="n"/>
      <c r="N4543" s="14" t="n"/>
      <c r="O4543" s="13" t="n"/>
      <c r="P4543" s="14" t="n"/>
      <c r="Q4543" s="15">
        <f>IF(N4543="Sí",0,H4543)</f>
        <v/>
      </c>
      <c r="R4543" s="14">
        <f>F4543-TODAY()</f>
        <v/>
      </c>
      <c r="S4543" s="14">
        <f>IF(N4543="Sí","🟢 Pagado",IF(R4543&lt;0,"🔴 Vencido",IF(R4543&lt;=7,"🟡 Por vencer","")))</f>
        <v/>
      </c>
      <c r="T4543" s="88" t="n"/>
      <c r="U4543" s="89" t="n"/>
      <c r="V4543" s="89" t="n"/>
      <c r="W4543" s="89" t="n"/>
      <c r="X4543" s="87" t="n"/>
    </row>
    <row r="4544">
      <c r="A4544" s="13" t="n"/>
      <c r="B4544" s="14" t="n"/>
      <c r="C4544" s="14" t="n"/>
      <c r="D4544" s="14" t="n"/>
      <c r="E4544" s="13" t="n"/>
      <c r="F4544" s="13" t="n"/>
      <c r="G4544" s="14" t="n"/>
      <c r="H4544" s="15" t="n"/>
      <c r="I4544" s="15" t="n"/>
      <c r="J4544" s="40" t="n"/>
      <c r="K4544" s="15" t="n"/>
      <c r="L4544" s="15" t="n"/>
      <c r="M4544" s="15" t="n"/>
      <c r="N4544" s="14" t="n"/>
      <c r="O4544" s="13" t="n"/>
      <c r="P4544" s="14" t="n"/>
      <c r="Q4544" s="15">
        <f>IF(N4544="Sí",0,H4544)</f>
        <v/>
      </c>
      <c r="R4544" s="14">
        <f>F4544-TODAY()</f>
        <v/>
      </c>
      <c r="S4544" s="14">
        <f>IF(N4544="Sí","🟢 Pagado",IF(R4544&lt;0,"🔴 Vencido",IF(R4544&lt;=7,"🟡 Por vencer","")))</f>
        <v/>
      </c>
      <c r="T4544" s="88" t="n"/>
      <c r="U4544" s="89" t="n"/>
      <c r="V4544" s="89" t="n"/>
      <c r="W4544" s="89" t="n"/>
      <c r="X4544" s="87" t="n"/>
    </row>
    <row r="4545">
      <c r="A4545" s="13" t="n"/>
      <c r="B4545" s="14" t="n"/>
      <c r="C4545" s="14" t="n"/>
      <c r="D4545" s="14" t="n"/>
      <c r="E4545" s="13" t="n"/>
      <c r="F4545" s="13" t="n"/>
      <c r="G4545" s="14" t="n"/>
      <c r="H4545" s="15" t="n"/>
      <c r="I4545" s="15" t="n"/>
      <c r="J4545" s="40" t="n"/>
      <c r="K4545" s="15" t="n"/>
      <c r="L4545" s="15" t="n"/>
      <c r="M4545" s="15" t="n"/>
      <c r="N4545" s="14" t="n"/>
      <c r="O4545" s="13" t="n"/>
      <c r="P4545" s="14" t="n"/>
      <c r="Q4545" s="15">
        <f>IF(N4545="Sí",0,H4545)</f>
        <v/>
      </c>
      <c r="R4545" s="14">
        <f>F4545-TODAY()</f>
        <v/>
      </c>
      <c r="S4545" s="14">
        <f>IF(N4545="Sí","🟢 Pagado",IF(R4545&lt;0,"🔴 Vencido",IF(R4545&lt;=7,"🟡 Por vencer","")))</f>
        <v/>
      </c>
      <c r="T4545" s="88" t="n"/>
      <c r="U4545" s="89" t="n"/>
      <c r="V4545" s="89" t="n"/>
      <c r="W4545" s="89" t="n"/>
      <c r="X4545" s="87" t="n"/>
    </row>
    <row r="4546">
      <c r="A4546" s="13" t="n"/>
      <c r="B4546" s="14" t="n"/>
      <c r="C4546" s="14" t="n"/>
      <c r="D4546" s="14" t="n"/>
      <c r="E4546" s="13" t="n"/>
      <c r="F4546" s="13" t="n"/>
      <c r="G4546" s="14" t="n"/>
      <c r="H4546" s="15" t="n"/>
      <c r="I4546" s="15" t="n"/>
      <c r="J4546" s="40" t="n"/>
      <c r="K4546" s="15" t="n"/>
      <c r="L4546" s="15" t="n"/>
      <c r="M4546" s="15" t="n"/>
      <c r="N4546" s="14" t="n"/>
      <c r="O4546" s="13" t="n"/>
      <c r="P4546" s="14" t="n"/>
      <c r="Q4546" s="15">
        <f>IF(N4546="Sí",0,H4546)</f>
        <v/>
      </c>
      <c r="R4546" s="14">
        <f>F4546-TODAY()</f>
        <v/>
      </c>
      <c r="S4546" s="14">
        <f>IF(N4546="Sí","🟢 Pagado",IF(R4546&lt;0,"🔴 Vencido",IF(R4546&lt;=7,"🟡 Por vencer","")))</f>
        <v/>
      </c>
      <c r="T4546" s="88" t="n"/>
      <c r="U4546" s="89" t="n"/>
      <c r="V4546" s="89" t="n"/>
      <c r="W4546" s="89" t="n"/>
      <c r="X4546" s="87" t="n"/>
    </row>
    <row r="4547">
      <c r="A4547" s="13" t="n"/>
      <c r="B4547" s="14" t="n"/>
      <c r="C4547" s="14" t="n"/>
      <c r="D4547" s="14" t="n"/>
      <c r="E4547" s="13" t="n"/>
      <c r="F4547" s="13" t="n"/>
      <c r="G4547" s="14" t="n"/>
      <c r="H4547" s="15" t="n"/>
      <c r="I4547" s="15" t="n"/>
      <c r="J4547" s="40" t="n"/>
      <c r="K4547" s="15" t="n"/>
      <c r="L4547" s="15" t="n"/>
      <c r="M4547" s="15" t="n"/>
      <c r="N4547" s="14" t="n"/>
      <c r="O4547" s="13" t="n"/>
      <c r="P4547" s="14" t="n"/>
      <c r="Q4547" s="15">
        <f>IF(N4547="Sí",0,H4547)</f>
        <v/>
      </c>
      <c r="R4547" s="14">
        <f>F4547-TODAY()</f>
        <v/>
      </c>
      <c r="S4547" s="14">
        <f>IF(N4547="Sí","🟢 Pagado",IF(R4547&lt;0,"🔴 Vencido",IF(R4547&lt;=7,"🟡 Por vencer","")))</f>
        <v/>
      </c>
      <c r="T4547" s="88" t="n"/>
      <c r="U4547" s="89" t="n"/>
      <c r="V4547" s="89" t="n"/>
      <c r="W4547" s="89" t="n"/>
      <c r="X4547" s="87" t="n"/>
    </row>
    <row r="4548">
      <c r="A4548" s="13" t="n"/>
      <c r="B4548" s="14" t="n"/>
      <c r="C4548" s="14" t="n"/>
      <c r="D4548" s="14" t="n"/>
      <c r="E4548" s="13" t="n"/>
      <c r="F4548" s="13" t="n"/>
      <c r="G4548" s="14" t="n"/>
      <c r="H4548" s="15" t="n"/>
      <c r="I4548" s="15" t="n"/>
      <c r="J4548" s="40" t="n"/>
      <c r="K4548" s="15" t="n"/>
      <c r="L4548" s="15" t="n"/>
      <c r="M4548" s="15" t="n"/>
      <c r="N4548" s="14" t="n"/>
      <c r="O4548" s="13" t="n"/>
      <c r="P4548" s="14" t="n"/>
      <c r="Q4548" s="15">
        <f>IF(N4548="Sí",0,H4548)</f>
        <v/>
      </c>
      <c r="R4548" s="14">
        <f>F4548-TODAY()</f>
        <v/>
      </c>
      <c r="S4548" s="14">
        <f>IF(N4548="Sí","🟢 Pagado",IF(R4548&lt;0,"🔴 Vencido",IF(R4548&lt;=7,"🟡 Por vencer","")))</f>
        <v/>
      </c>
      <c r="T4548" s="88" t="n"/>
      <c r="U4548" s="89" t="n"/>
      <c r="V4548" s="89" t="n"/>
      <c r="W4548" s="89" t="n"/>
      <c r="X4548" s="87" t="n"/>
    </row>
    <row r="4549">
      <c r="A4549" s="13" t="n"/>
      <c r="B4549" s="14" t="n"/>
      <c r="C4549" s="14" t="n"/>
      <c r="D4549" s="14" t="n"/>
      <c r="E4549" s="13" t="n"/>
      <c r="F4549" s="13" t="n"/>
      <c r="G4549" s="14" t="n"/>
      <c r="H4549" s="15" t="n"/>
      <c r="I4549" s="15" t="n"/>
      <c r="J4549" s="40" t="n"/>
      <c r="K4549" s="15" t="n"/>
      <c r="L4549" s="15" t="n"/>
      <c r="M4549" s="15" t="n"/>
      <c r="N4549" s="14" t="n"/>
      <c r="O4549" s="13" t="n"/>
      <c r="P4549" s="14" t="n"/>
      <c r="Q4549" s="15">
        <f>IF(N4549="Sí",0,H4549)</f>
        <v/>
      </c>
      <c r="R4549" s="14">
        <f>F4549-TODAY()</f>
        <v/>
      </c>
      <c r="S4549" s="14">
        <f>IF(N4549="Sí","🟢 Pagado",IF(R4549&lt;0,"🔴 Vencido",IF(R4549&lt;=7,"🟡 Por vencer","")))</f>
        <v/>
      </c>
      <c r="T4549" s="88" t="n"/>
      <c r="U4549" s="89" t="n"/>
      <c r="V4549" s="89" t="n"/>
      <c r="W4549" s="89" t="n"/>
      <c r="X4549" s="87" t="n"/>
    </row>
    <row r="4550">
      <c r="A4550" s="13" t="n"/>
      <c r="B4550" s="14" t="n"/>
      <c r="C4550" s="14" t="n"/>
      <c r="D4550" s="14" t="n"/>
      <c r="E4550" s="13" t="n"/>
      <c r="F4550" s="13" t="n"/>
      <c r="G4550" s="14" t="n"/>
      <c r="H4550" s="15" t="n"/>
      <c r="I4550" s="15" t="n"/>
      <c r="J4550" s="40" t="n"/>
      <c r="K4550" s="15" t="n"/>
      <c r="L4550" s="15" t="n"/>
      <c r="M4550" s="15" t="n"/>
      <c r="N4550" s="14" t="n"/>
      <c r="O4550" s="13" t="n"/>
      <c r="P4550" s="14" t="n"/>
      <c r="Q4550" s="15">
        <f>IF(N4550="Sí",0,H4550)</f>
        <v/>
      </c>
      <c r="R4550" s="14">
        <f>F4550-TODAY()</f>
        <v/>
      </c>
      <c r="S4550" s="14">
        <f>IF(N4550="Sí","🟢 Pagado",IF(R4550&lt;0,"🔴 Vencido",IF(R4550&lt;=7,"🟡 Por vencer","")))</f>
        <v/>
      </c>
      <c r="T4550" s="88" t="n"/>
      <c r="U4550" s="89" t="n"/>
      <c r="V4550" s="89" t="n"/>
      <c r="W4550" s="89" t="n"/>
      <c r="X4550" s="87" t="n"/>
    </row>
    <row r="4551">
      <c r="A4551" s="13" t="n"/>
      <c r="B4551" s="14" t="n"/>
      <c r="C4551" s="14" t="n"/>
      <c r="D4551" s="14" t="n"/>
      <c r="E4551" s="13" t="n"/>
      <c r="F4551" s="13" t="n"/>
      <c r="G4551" s="14" t="n"/>
      <c r="H4551" s="15" t="n"/>
      <c r="I4551" s="15" t="n"/>
      <c r="J4551" s="40" t="n"/>
      <c r="K4551" s="15" t="n"/>
      <c r="L4551" s="15" t="n"/>
      <c r="M4551" s="15" t="n"/>
      <c r="N4551" s="14" t="n"/>
      <c r="O4551" s="13" t="n"/>
      <c r="P4551" s="14" t="n"/>
      <c r="Q4551" s="15">
        <f>IF(N4551="Sí",0,H4551)</f>
        <v/>
      </c>
      <c r="R4551" s="14">
        <f>F4551-TODAY()</f>
        <v/>
      </c>
      <c r="S4551" s="14">
        <f>IF(N4551="Sí","🟢 Pagado",IF(R4551&lt;0,"🔴 Vencido",IF(R4551&lt;=7,"🟡 Por vencer","")))</f>
        <v/>
      </c>
      <c r="T4551" s="88" t="n"/>
      <c r="U4551" s="89" t="n"/>
      <c r="V4551" s="89" t="n"/>
      <c r="W4551" s="89" t="n"/>
      <c r="X4551" s="87" t="n"/>
    </row>
    <row r="4552">
      <c r="A4552" s="13" t="n"/>
      <c r="B4552" s="14" t="n"/>
      <c r="C4552" s="14" t="n"/>
      <c r="D4552" s="14" t="n"/>
      <c r="E4552" s="13" t="n"/>
      <c r="F4552" s="13" t="n"/>
      <c r="G4552" s="14" t="n"/>
      <c r="H4552" s="15" t="n"/>
      <c r="I4552" s="15" t="n"/>
      <c r="J4552" s="40" t="n"/>
      <c r="K4552" s="15" t="n"/>
      <c r="L4552" s="15" t="n"/>
      <c r="M4552" s="15" t="n"/>
      <c r="N4552" s="14" t="n"/>
      <c r="O4552" s="13" t="n"/>
      <c r="P4552" s="14" t="n"/>
      <c r="Q4552" s="15">
        <f>IF(N4552="Sí",0,H4552)</f>
        <v/>
      </c>
      <c r="R4552" s="14">
        <f>F4552-TODAY()</f>
        <v/>
      </c>
      <c r="S4552" s="14">
        <f>IF(N4552="Sí","🟢 Pagado",IF(R4552&lt;0,"🔴 Vencido",IF(R4552&lt;=7,"🟡 Por vencer","")))</f>
        <v/>
      </c>
      <c r="T4552" s="88" t="n"/>
      <c r="U4552" s="89" t="n"/>
      <c r="V4552" s="89" t="n"/>
      <c r="W4552" s="89" t="n"/>
      <c r="X4552" s="87" t="n"/>
    </row>
    <row r="4553">
      <c r="A4553" s="13" t="n"/>
      <c r="B4553" s="14" t="n"/>
      <c r="C4553" s="14" t="n"/>
      <c r="D4553" s="14" t="n"/>
      <c r="E4553" s="13" t="n"/>
      <c r="F4553" s="13" t="n"/>
      <c r="G4553" s="14" t="n"/>
      <c r="H4553" s="15" t="n"/>
      <c r="I4553" s="15" t="n"/>
      <c r="J4553" s="40" t="n"/>
      <c r="K4553" s="15" t="n"/>
      <c r="L4553" s="15" t="n"/>
      <c r="M4553" s="15" t="n"/>
      <c r="N4553" s="14" t="n"/>
      <c r="O4553" s="13" t="n"/>
      <c r="P4553" s="14" t="n"/>
      <c r="Q4553" s="15">
        <f>IF(N4553="Sí",0,H4553)</f>
        <v/>
      </c>
      <c r="R4553" s="14">
        <f>F4553-TODAY()</f>
        <v/>
      </c>
      <c r="S4553" s="14">
        <f>IF(N4553="Sí","🟢 Pagado",IF(R4553&lt;0,"🔴 Vencido",IF(R4553&lt;=7,"🟡 Por vencer","")))</f>
        <v/>
      </c>
      <c r="T4553" s="88" t="n"/>
      <c r="U4553" s="89" t="n"/>
      <c r="V4553" s="89" t="n"/>
      <c r="W4553" s="89" t="n"/>
      <c r="X4553" s="87" t="n"/>
    </row>
    <row r="4554">
      <c r="A4554" s="13" t="n"/>
      <c r="B4554" s="14" t="n"/>
      <c r="C4554" s="14" t="n"/>
      <c r="D4554" s="14" t="n"/>
      <c r="E4554" s="13" t="n"/>
      <c r="F4554" s="13" t="n"/>
      <c r="G4554" s="14" t="n"/>
      <c r="H4554" s="15" t="n"/>
      <c r="I4554" s="15" t="n"/>
      <c r="J4554" s="40" t="n"/>
      <c r="K4554" s="15" t="n"/>
      <c r="L4554" s="15" t="n"/>
      <c r="M4554" s="15" t="n"/>
      <c r="N4554" s="14" t="n"/>
      <c r="O4554" s="13" t="n"/>
      <c r="P4554" s="14" t="n"/>
      <c r="Q4554" s="15">
        <f>IF(N4554="Sí",0,H4554)</f>
        <v/>
      </c>
      <c r="R4554" s="14">
        <f>F4554-TODAY()</f>
        <v/>
      </c>
      <c r="S4554" s="14">
        <f>IF(N4554="Sí","🟢 Pagado",IF(R4554&lt;0,"🔴 Vencido",IF(R4554&lt;=7,"🟡 Por vencer","")))</f>
        <v/>
      </c>
      <c r="T4554" s="88" t="n"/>
      <c r="U4554" s="89" t="n"/>
      <c r="V4554" s="89" t="n"/>
      <c r="W4554" s="89" t="n"/>
      <c r="X4554" s="87" t="n"/>
    </row>
    <row r="4555">
      <c r="A4555" s="13" t="n"/>
      <c r="B4555" s="14" t="n"/>
      <c r="C4555" s="14" t="n"/>
      <c r="D4555" s="14" t="n"/>
      <c r="E4555" s="13" t="n"/>
      <c r="F4555" s="13" t="n"/>
      <c r="G4555" s="14" t="n"/>
      <c r="H4555" s="15" t="n"/>
      <c r="I4555" s="15" t="n"/>
      <c r="J4555" s="40" t="n"/>
      <c r="K4555" s="15" t="n"/>
      <c r="L4555" s="15" t="n"/>
      <c r="M4555" s="15" t="n"/>
      <c r="N4555" s="14" t="n"/>
      <c r="O4555" s="13" t="n"/>
      <c r="P4555" s="14" t="n"/>
      <c r="Q4555" s="15">
        <f>IF(N4555="Sí",0,H4555)</f>
        <v/>
      </c>
      <c r="R4555" s="14">
        <f>F4555-TODAY()</f>
        <v/>
      </c>
      <c r="S4555" s="14">
        <f>IF(N4555="Sí","🟢 Pagado",IF(R4555&lt;0,"🔴 Vencido",IF(R4555&lt;=7,"🟡 Por vencer","")))</f>
        <v/>
      </c>
      <c r="T4555" s="88" t="n"/>
      <c r="U4555" s="89" t="n"/>
      <c r="V4555" s="89" t="n"/>
      <c r="W4555" s="89" t="n"/>
      <c r="X4555" s="87" t="n"/>
    </row>
    <row r="4556">
      <c r="A4556" s="13" t="n"/>
      <c r="B4556" s="14" t="n"/>
      <c r="C4556" s="14" t="n"/>
      <c r="D4556" s="14" t="n"/>
      <c r="E4556" s="13" t="n"/>
      <c r="F4556" s="13" t="n"/>
      <c r="G4556" s="14" t="n"/>
      <c r="H4556" s="15" t="n"/>
      <c r="I4556" s="15" t="n"/>
      <c r="J4556" s="40" t="n"/>
      <c r="K4556" s="15" t="n"/>
      <c r="L4556" s="15" t="n"/>
      <c r="M4556" s="15" t="n"/>
      <c r="N4556" s="14" t="n"/>
      <c r="O4556" s="13" t="n"/>
      <c r="P4556" s="14" t="n"/>
      <c r="Q4556" s="15">
        <f>IF(N4556="Sí",0,H4556)</f>
        <v/>
      </c>
      <c r="R4556" s="14">
        <f>F4556-TODAY()</f>
        <v/>
      </c>
      <c r="S4556" s="14">
        <f>IF(N4556="Sí","🟢 Pagado",IF(R4556&lt;0,"🔴 Vencido",IF(R4556&lt;=7,"🟡 Por vencer","")))</f>
        <v/>
      </c>
      <c r="T4556" s="88" t="n"/>
      <c r="U4556" s="89" t="n"/>
      <c r="V4556" s="89" t="n"/>
      <c r="W4556" s="89" t="n"/>
      <c r="X4556" s="87" t="n"/>
    </row>
    <row r="4557">
      <c r="A4557" s="13" t="n"/>
      <c r="B4557" s="14" t="n"/>
      <c r="C4557" s="14" t="n"/>
      <c r="D4557" s="14" t="n"/>
      <c r="E4557" s="13" t="n"/>
      <c r="F4557" s="13" t="n"/>
      <c r="G4557" s="14" t="n"/>
      <c r="H4557" s="15" t="n"/>
      <c r="I4557" s="15" t="n"/>
      <c r="J4557" s="40" t="n"/>
      <c r="K4557" s="15" t="n"/>
      <c r="L4557" s="15" t="n"/>
      <c r="M4557" s="15" t="n"/>
      <c r="N4557" s="14" t="n"/>
      <c r="O4557" s="13" t="n"/>
      <c r="P4557" s="14" t="n"/>
      <c r="Q4557" s="15">
        <f>IF(N4557="Sí",0,H4557)</f>
        <v/>
      </c>
      <c r="R4557" s="14">
        <f>F4557-TODAY()</f>
        <v/>
      </c>
      <c r="S4557" s="14">
        <f>IF(N4557="Sí","🟢 Pagado",IF(R4557&lt;0,"🔴 Vencido",IF(R4557&lt;=7,"🟡 Por vencer","")))</f>
        <v/>
      </c>
      <c r="T4557" s="88" t="n"/>
      <c r="U4557" s="89" t="n"/>
      <c r="V4557" s="89" t="n"/>
      <c r="W4557" s="89" t="n"/>
      <c r="X4557" s="87" t="n"/>
    </row>
    <row r="4558">
      <c r="A4558" s="13" t="n"/>
      <c r="B4558" s="14" t="n"/>
      <c r="C4558" s="14" t="n"/>
      <c r="D4558" s="14" t="n"/>
      <c r="E4558" s="13" t="n"/>
      <c r="F4558" s="13" t="n"/>
      <c r="G4558" s="14" t="n"/>
      <c r="H4558" s="15" t="n"/>
      <c r="I4558" s="15" t="n"/>
      <c r="J4558" s="40" t="n"/>
      <c r="K4558" s="15" t="n"/>
      <c r="L4558" s="15" t="n"/>
      <c r="M4558" s="15" t="n"/>
      <c r="N4558" s="14" t="n"/>
      <c r="O4558" s="13" t="n"/>
      <c r="P4558" s="14" t="n"/>
      <c r="Q4558" s="15">
        <f>IF(N4558="Sí",0,H4558)</f>
        <v/>
      </c>
      <c r="R4558" s="14">
        <f>F4558-TODAY()</f>
        <v/>
      </c>
      <c r="S4558" s="14">
        <f>IF(N4558="Sí","🟢 Pagado",IF(R4558&lt;0,"🔴 Vencido",IF(R4558&lt;=7,"🟡 Por vencer","")))</f>
        <v/>
      </c>
      <c r="T4558" s="88" t="n"/>
      <c r="U4558" s="89" t="n"/>
      <c r="V4558" s="89" t="n"/>
      <c r="W4558" s="89" t="n"/>
      <c r="X4558" s="87" t="n"/>
    </row>
    <row r="4559">
      <c r="A4559" s="13" t="n"/>
      <c r="B4559" s="14" t="n"/>
      <c r="C4559" s="14" t="n"/>
      <c r="D4559" s="14" t="n"/>
      <c r="E4559" s="13" t="n"/>
      <c r="F4559" s="13" t="n"/>
      <c r="G4559" s="14" t="n"/>
      <c r="H4559" s="15" t="n"/>
      <c r="I4559" s="15" t="n"/>
      <c r="J4559" s="40" t="n"/>
      <c r="K4559" s="15" t="n"/>
      <c r="L4559" s="15" t="n"/>
      <c r="M4559" s="15" t="n"/>
      <c r="N4559" s="14" t="n"/>
      <c r="O4559" s="13" t="n"/>
      <c r="P4559" s="14" t="n"/>
      <c r="Q4559" s="15">
        <f>IF(N4559="Sí",0,H4559)</f>
        <v/>
      </c>
      <c r="R4559" s="14">
        <f>F4559-TODAY()</f>
        <v/>
      </c>
      <c r="S4559" s="14">
        <f>IF(N4559="Sí","🟢 Pagado",IF(R4559&lt;0,"🔴 Vencido",IF(R4559&lt;=7,"🟡 Por vencer","")))</f>
        <v/>
      </c>
      <c r="T4559" s="88" t="n"/>
      <c r="U4559" s="89" t="n"/>
      <c r="V4559" s="89" t="n"/>
      <c r="W4559" s="89" t="n"/>
      <c r="X4559" s="87" t="n"/>
    </row>
    <row r="4560">
      <c r="A4560" s="13" t="n"/>
      <c r="B4560" s="14" t="n"/>
      <c r="C4560" s="14" t="n"/>
      <c r="D4560" s="14" t="n"/>
      <c r="E4560" s="13" t="n"/>
      <c r="F4560" s="13" t="n"/>
      <c r="G4560" s="14" t="n"/>
      <c r="H4560" s="15" t="n"/>
      <c r="I4560" s="15" t="n"/>
      <c r="J4560" s="40" t="n"/>
      <c r="K4560" s="15" t="n"/>
      <c r="L4560" s="15" t="n"/>
      <c r="M4560" s="15" t="n"/>
      <c r="N4560" s="14" t="n"/>
      <c r="O4560" s="13" t="n"/>
      <c r="P4560" s="14" t="n"/>
      <c r="Q4560" s="15">
        <f>IF(N4560="Sí",0,H4560)</f>
        <v/>
      </c>
      <c r="R4560" s="14">
        <f>F4560-TODAY()</f>
        <v/>
      </c>
      <c r="S4560" s="14">
        <f>IF(N4560="Sí","🟢 Pagado",IF(R4560&lt;0,"🔴 Vencido",IF(R4560&lt;=7,"🟡 Por vencer","")))</f>
        <v/>
      </c>
      <c r="T4560" s="88" t="n"/>
      <c r="U4560" s="89" t="n"/>
      <c r="V4560" s="89" t="n"/>
      <c r="W4560" s="89" t="n"/>
      <c r="X4560" s="87" t="n"/>
    </row>
    <row r="4561">
      <c r="A4561" s="13" t="n"/>
      <c r="B4561" s="14" t="n"/>
      <c r="C4561" s="14" t="n"/>
      <c r="D4561" s="14" t="n"/>
      <c r="E4561" s="13" t="n"/>
      <c r="F4561" s="13" t="n"/>
      <c r="G4561" s="14" t="n"/>
      <c r="H4561" s="15" t="n"/>
      <c r="I4561" s="15" t="n"/>
      <c r="J4561" s="40" t="n"/>
      <c r="K4561" s="15" t="n"/>
      <c r="L4561" s="15" t="n"/>
      <c r="M4561" s="15" t="n"/>
      <c r="N4561" s="14" t="n"/>
      <c r="O4561" s="13" t="n"/>
      <c r="P4561" s="14" t="n"/>
      <c r="Q4561" s="15">
        <f>IF(N4561="Sí",0,H4561)</f>
        <v/>
      </c>
      <c r="R4561" s="14">
        <f>F4561-TODAY()</f>
        <v/>
      </c>
      <c r="S4561" s="14">
        <f>IF(N4561="Sí","🟢 Pagado",IF(R4561&lt;0,"🔴 Vencido",IF(R4561&lt;=7,"🟡 Por vencer","")))</f>
        <v/>
      </c>
      <c r="T4561" s="88" t="n"/>
      <c r="U4561" s="89" t="n"/>
      <c r="V4561" s="89" t="n"/>
      <c r="W4561" s="89" t="n"/>
      <c r="X4561" s="87" t="n"/>
    </row>
    <row r="4562">
      <c r="A4562" s="13" t="n"/>
      <c r="B4562" s="14" t="n"/>
      <c r="C4562" s="14" t="n"/>
      <c r="D4562" s="14" t="n"/>
      <c r="E4562" s="13" t="n"/>
      <c r="F4562" s="13" t="n"/>
      <c r="G4562" s="14" t="n"/>
      <c r="H4562" s="15" t="n"/>
      <c r="I4562" s="15" t="n"/>
      <c r="J4562" s="40" t="n"/>
      <c r="K4562" s="15" t="n"/>
      <c r="L4562" s="15" t="n"/>
      <c r="M4562" s="15" t="n"/>
      <c r="N4562" s="14" t="n"/>
      <c r="O4562" s="13" t="n"/>
      <c r="P4562" s="14" t="n"/>
      <c r="Q4562" s="15">
        <f>IF(N4562="Sí",0,H4562)</f>
        <v/>
      </c>
      <c r="R4562" s="14">
        <f>F4562-TODAY()</f>
        <v/>
      </c>
      <c r="S4562" s="14">
        <f>IF(N4562="Sí","🟢 Pagado",IF(R4562&lt;0,"🔴 Vencido",IF(R4562&lt;=7,"🟡 Por vencer","")))</f>
        <v/>
      </c>
      <c r="T4562" s="88" t="n"/>
      <c r="U4562" s="89" t="n"/>
      <c r="V4562" s="89" t="n"/>
      <c r="W4562" s="89" t="n"/>
      <c r="X4562" s="87" t="n"/>
    </row>
    <row r="4563">
      <c r="A4563" s="13" t="n"/>
      <c r="B4563" s="14" t="n"/>
      <c r="C4563" s="14" t="n"/>
      <c r="D4563" s="14" t="n"/>
      <c r="E4563" s="13" t="n"/>
      <c r="F4563" s="13" t="n"/>
      <c r="G4563" s="14" t="n"/>
      <c r="H4563" s="15" t="n"/>
      <c r="I4563" s="15" t="n"/>
      <c r="J4563" s="40" t="n"/>
      <c r="K4563" s="15" t="n"/>
      <c r="L4563" s="15" t="n"/>
      <c r="M4563" s="15" t="n"/>
      <c r="N4563" s="14" t="n"/>
      <c r="O4563" s="13" t="n"/>
      <c r="P4563" s="14" t="n"/>
      <c r="Q4563" s="15">
        <f>IF(N4563="Sí",0,H4563)</f>
        <v/>
      </c>
      <c r="R4563" s="14">
        <f>F4563-TODAY()</f>
        <v/>
      </c>
      <c r="S4563" s="14">
        <f>IF(N4563="Sí","🟢 Pagado",IF(R4563&lt;0,"🔴 Vencido",IF(R4563&lt;=7,"🟡 Por vencer","")))</f>
        <v/>
      </c>
      <c r="T4563" s="88" t="n"/>
      <c r="U4563" s="89" t="n"/>
      <c r="V4563" s="89" t="n"/>
      <c r="W4563" s="89" t="n"/>
      <c r="X4563" s="87" t="n"/>
    </row>
    <row r="4564">
      <c r="A4564" s="13" t="n"/>
      <c r="B4564" s="14" t="n"/>
      <c r="C4564" s="14" t="n"/>
      <c r="D4564" s="14" t="n"/>
      <c r="E4564" s="13" t="n"/>
      <c r="F4564" s="13" t="n"/>
      <c r="G4564" s="14" t="n"/>
      <c r="H4564" s="15" t="n"/>
      <c r="I4564" s="15" t="n"/>
      <c r="J4564" s="40" t="n"/>
      <c r="K4564" s="15" t="n"/>
      <c r="L4564" s="15" t="n"/>
      <c r="M4564" s="15" t="n"/>
      <c r="N4564" s="14" t="n"/>
      <c r="O4564" s="13" t="n"/>
      <c r="P4564" s="14" t="n"/>
      <c r="Q4564" s="15">
        <f>IF(N4564="Sí",0,H4564)</f>
        <v/>
      </c>
      <c r="R4564" s="14">
        <f>F4564-TODAY()</f>
        <v/>
      </c>
      <c r="S4564" s="14">
        <f>IF(N4564="Sí","🟢 Pagado",IF(R4564&lt;0,"🔴 Vencido",IF(R4564&lt;=7,"🟡 Por vencer","")))</f>
        <v/>
      </c>
      <c r="T4564" s="88" t="n"/>
      <c r="U4564" s="89" t="n"/>
      <c r="V4564" s="89" t="n"/>
      <c r="W4564" s="89" t="n"/>
      <c r="X4564" s="87" t="n"/>
    </row>
    <row r="4565">
      <c r="A4565" s="13" t="n"/>
      <c r="B4565" s="14" t="n"/>
      <c r="C4565" s="14" t="n"/>
      <c r="D4565" s="14" t="n"/>
      <c r="E4565" s="13" t="n"/>
      <c r="F4565" s="13" t="n"/>
      <c r="G4565" s="14" t="n"/>
      <c r="H4565" s="15" t="n"/>
      <c r="I4565" s="15" t="n"/>
      <c r="J4565" s="40" t="n"/>
      <c r="K4565" s="15" t="n"/>
      <c r="L4565" s="15" t="n"/>
      <c r="M4565" s="15" t="n"/>
      <c r="N4565" s="14" t="n"/>
      <c r="O4565" s="13" t="n"/>
      <c r="P4565" s="14" t="n"/>
      <c r="Q4565" s="15">
        <f>IF(N4565="Sí",0,H4565)</f>
        <v/>
      </c>
      <c r="R4565" s="14">
        <f>F4565-TODAY()</f>
        <v/>
      </c>
      <c r="S4565" s="14">
        <f>IF(N4565="Sí","🟢 Pagado",IF(R4565&lt;0,"🔴 Vencido",IF(R4565&lt;=7,"🟡 Por vencer","")))</f>
        <v/>
      </c>
      <c r="T4565" s="88" t="n"/>
      <c r="U4565" s="89" t="n"/>
      <c r="V4565" s="89" t="n"/>
      <c r="W4565" s="89" t="n"/>
      <c r="X4565" s="87" t="n"/>
    </row>
    <row r="4566">
      <c r="A4566" s="13" t="n"/>
      <c r="B4566" s="14" t="n"/>
      <c r="C4566" s="14" t="n"/>
      <c r="D4566" s="14" t="n"/>
      <c r="E4566" s="13" t="n"/>
      <c r="F4566" s="13" t="n"/>
      <c r="G4566" s="14" t="n"/>
      <c r="H4566" s="15" t="n"/>
      <c r="I4566" s="15" t="n"/>
      <c r="J4566" s="40" t="n"/>
      <c r="K4566" s="15" t="n"/>
      <c r="L4566" s="15" t="n"/>
      <c r="M4566" s="15" t="n"/>
      <c r="N4566" s="14" t="n"/>
      <c r="O4566" s="13" t="n"/>
      <c r="P4566" s="14" t="n"/>
      <c r="Q4566" s="15">
        <f>IF(N4566="Sí",0,H4566)</f>
        <v/>
      </c>
      <c r="R4566" s="14">
        <f>F4566-TODAY()</f>
        <v/>
      </c>
      <c r="S4566" s="14">
        <f>IF(N4566="Sí","🟢 Pagado",IF(R4566&lt;0,"🔴 Vencido",IF(R4566&lt;=7,"🟡 Por vencer","")))</f>
        <v/>
      </c>
      <c r="T4566" s="88" t="n"/>
      <c r="U4566" s="89" t="n"/>
      <c r="V4566" s="89" t="n"/>
      <c r="W4566" s="89" t="n"/>
      <c r="X4566" s="87" t="n"/>
    </row>
    <row r="4567">
      <c r="A4567" s="13" t="n"/>
      <c r="B4567" s="14" t="n"/>
      <c r="C4567" s="14" t="n"/>
      <c r="D4567" s="14" t="n"/>
      <c r="E4567" s="13" t="n"/>
      <c r="F4567" s="13" t="n"/>
      <c r="G4567" s="14" t="n"/>
      <c r="H4567" s="15" t="n"/>
      <c r="I4567" s="15" t="n"/>
      <c r="J4567" s="40" t="n"/>
      <c r="K4567" s="15" t="n"/>
      <c r="L4567" s="15" t="n"/>
      <c r="M4567" s="15" t="n"/>
      <c r="N4567" s="14" t="n"/>
      <c r="O4567" s="13" t="n"/>
      <c r="P4567" s="14" t="n"/>
      <c r="Q4567" s="15">
        <f>IF(N4567="Sí",0,H4567)</f>
        <v/>
      </c>
      <c r="R4567" s="14">
        <f>F4567-TODAY()</f>
        <v/>
      </c>
      <c r="S4567" s="14">
        <f>IF(N4567="Sí","🟢 Pagado",IF(R4567&lt;0,"🔴 Vencido",IF(R4567&lt;=7,"🟡 Por vencer","")))</f>
        <v/>
      </c>
      <c r="T4567" s="88" t="n"/>
      <c r="U4567" s="89" t="n"/>
      <c r="V4567" s="89" t="n"/>
      <c r="W4567" s="89" t="n"/>
      <c r="X4567" s="87" t="n"/>
    </row>
    <row r="4568">
      <c r="A4568" s="13" t="n"/>
      <c r="B4568" s="14" t="n"/>
      <c r="C4568" s="14" t="n"/>
      <c r="D4568" s="14" t="n"/>
      <c r="E4568" s="13" t="n"/>
      <c r="F4568" s="13" t="n"/>
      <c r="G4568" s="14" t="n"/>
      <c r="H4568" s="15" t="n"/>
      <c r="I4568" s="15" t="n"/>
      <c r="J4568" s="40" t="n"/>
      <c r="K4568" s="15" t="n"/>
      <c r="L4568" s="15" t="n"/>
      <c r="M4568" s="15" t="n"/>
      <c r="N4568" s="14" t="n"/>
      <c r="O4568" s="13" t="n"/>
      <c r="P4568" s="14" t="n"/>
      <c r="Q4568" s="15">
        <f>IF(N4568="Sí",0,H4568)</f>
        <v/>
      </c>
      <c r="R4568" s="14">
        <f>F4568-TODAY()</f>
        <v/>
      </c>
      <c r="S4568" s="14">
        <f>IF(N4568="Sí","🟢 Pagado",IF(R4568&lt;0,"🔴 Vencido",IF(R4568&lt;=7,"🟡 Por vencer","")))</f>
        <v/>
      </c>
      <c r="T4568" s="88" t="n"/>
      <c r="U4568" s="89" t="n"/>
      <c r="V4568" s="89" t="n"/>
      <c r="W4568" s="89" t="n"/>
      <c r="X4568" s="87" t="n"/>
    </row>
    <row r="4569">
      <c r="A4569" s="13" t="n"/>
      <c r="B4569" s="14" t="n"/>
      <c r="C4569" s="14" t="n"/>
      <c r="D4569" s="14" t="n"/>
      <c r="E4569" s="13" t="n"/>
      <c r="F4569" s="13" t="n"/>
      <c r="G4569" s="14" t="n"/>
      <c r="H4569" s="15" t="n"/>
      <c r="I4569" s="15" t="n"/>
      <c r="J4569" s="40" t="n"/>
      <c r="K4569" s="15" t="n"/>
      <c r="L4569" s="15" t="n"/>
      <c r="M4569" s="15" t="n"/>
      <c r="N4569" s="14" t="n"/>
      <c r="O4569" s="13" t="n"/>
      <c r="P4569" s="14" t="n"/>
      <c r="Q4569" s="15">
        <f>IF(N4569="Sí",0,H4569)</f>
        <v/>
      </c>
      <c r="R4569" s="14">
        <f>F4569-TODAY()</f>
        <v/>
      </c>
      <c r="S4569" s="14">
        <f>IF(N4569="Sí","🟢 Pagado",IF(R4569&lt;0,"🔴 Vencido",IF(R4569&lt;=7,"🟡 Por vencer","")))</f>
        <v/>
      </c>
      <c r="T4569" s="88" t="n"/>
      <c r="U4569" s="89" t="n"/>
      <c r="V4569" s="89" t="n"/>
      <c r="W4569" s="89" t="n"/>
      <c r="X4569" s="87" t="n"/>
    </row>
    <row r="4570">
      <c r="A4570" s="13" t="n"/>
      <c r="B4570" s="14" t="n"/>
      <c r="C4570" s="14" t="n"/>
      <c r="D4570" s="14" t="n"/>
      <c r="E4570" s="13" t="n"/>
      <c r="F4570" s="13" t="n"/>
      <c r="G4570" s="14" t="n"/>
      <c r="H4570" s="15" t="n"/>
      <c r="I4570" s="15" t="n"/>
      <c r="J4570" s="40" t="n"/>
      <c r="K4570" s="15" t="n"/>
      <c r="L4570" s="15" t="n"/>
      <c r="M4570" s="15" t="n"/>
      <c r="N4570" s="14" t="n"/>
      <c r="O4570" s="13" t="n"/>
      <c r="P4570" s="14" t="n"/>
      <c r="Q4570" s="15">
        <f>IF(N4570="Sí",0,H4570)</f>
        <v/>
      </c>
      <c r="R4570" s="14">
        <f>F4570-TODAY()</f>
        <v/>
      </c>
      <c r="S4570" s="14">
        <f>IF(N4570="Sí","🟢 Pagado",IF(R4570&lt;0,"🔴 Vencido",IF(R4570&lt;=7,"🟡 Por vencer","")))</f>
        <v/>
      </c>
      <c r="T4570" s="88" t="n"/>
      <c r="U4570" s="89" t="n"/>
      <c r="V4570" s="89" t="n"/>
      <c r="W4570" s="89" t="n"/>
      <c r="X4570" s="87" t="n"/>
    </row>
    <row r="4571">
      <c r="A4571" s="13" t="n"/>
      <c r="B4571" s="14" t="n"/>
      <c r="C4571" s="14" t="n"/>
      <c r="D4571" s="14" t="n"/>
      <c r="E4571" s="13" t="n"/>
      <c r="F4571" s="13" t="n"/>
      <c r="G4571" s="14" t="n"/>
      <c r="H4571" s="15" t="n"/>
      <c r="I4571" s="15" t="n"/>
      <c r="J4571" s="40" t="n"/>
      <c r="K4571" s="15" t="n"/>
      <c r="L4571" s="15" t="n"/>
      <c r="M4571" s="15" t="n"/>
      <c r="N4571" s="14" t="n"/>
      <c r="O4571" s="13" t="n"/>
      <c r="P4571" s="14" t="n"/>
      <c r="Q4571" s="15">
        <f>IF(N4571="Sí",0,H4571)</f>
        <v/>
      </c>
      <c r="R4571" s="14">
        <f>F4571-TODAY()</f>
        <v/>
      </c>
      <c r="S4571" s="14">
        <f>IF(N4571="Sí","🟢 Pagado",IF(R4571&lt;0,"🔴 Vencido",IF(R4571&lt;=7,"🟡 Por vencer","")))</f>
        <v/>
      </c>
      <c r="T4571" s="88" t="n"/>
      <c r="U4571" s="89" t="n"/>
      <c r="V4571" s="89" t="n"/>
      <c r="W4571" s="89" t="n"/>
      <c r="X4571" s="87" t="n"/>
    </row>
    <row r="4572">
      <c r="A4572" s="13" t="n"/>
      <c r="B4572" s="14" t="n"/>
      <c r="C4572" s="14" t="n"/>
      <c r="D4572" s="14" t="n"/>
      <c r="E4572" s="13" t="n"/>
      <c r="F4572" s="13" t="n"/>
      <c r="G4572" s="14" t="n"/>
      <c r="H4572" s="15" t="n"/>
      <c r="I4572" s="15" t="n"/>
      <c r="J4572" s="40" t="n"/>
      <c r="K4572" s="15" t="n"/>
      <c r="L4572" s="15" t="n"/>
      <c r="M4572" s="15" t="n"/>
      <c r="N4572" s="14" t="n"/>
      <c r="O4572" s="13" t="n"/>
      <c r="P4572" s="14" t="n"/>
      <c r="Q4572" s="15">
        <f>IF(N4572="Sí",0,H4572)</f>
        <v/>
      </c>
      <c r="R4572" s="14">
        <f>F4572-TODAY()</f>
        <v/>
      </c>
      <c r="S4572" s="14">
        <f>IF(N4572="Sí","🟢 Pagado",IF(R4572&lt;0,"🔴 Vencido",IF(R4572&lt;=7,"🟡 Por vencer","")))</f>
        <v/>
      </c>
      <c r="T4572" s="88" t="n"/>
      <c r="U4572" s="89" t="n"/>
      <c r="V4572" s="89" t="n"/>
      <c r="W4572" s="89" t="n"/>
      <c r="X4572" s="87" t="n"/>
    </row>
    <row r="4573">
      <c r="A4573" s="13" t="n"/>
      <c r="B4573" s="14" t="n"/>
      <c r="C4573" s="14" t="n"/>
      <c r="D4573" s="14" t="n"/>
      <c r="E4573" s="13" t="n"/>
      <c r="F4573" s="13" t="n"/>
      <c r="G4573" s="14" t="n"/>
      <c r="H4573" s="15" t="n"/>
      <c r="I4573" s="15" t="n"/>
      <c r="J4573" s="40" t="n"/>
      <c r="K4573" s="15" t="n"/>
      <c r="L4573" s="15" t="n"/>
      <c r="M4573" s="15" t="n"/>
      <c r="N4573" s="14" t="n"/>
      <c r="O4573" s="13" t="n"/>
      <c r="P4573" s="14" t="n"/>
      <c r="Q4573" s="15">
        <f>IF(N4573="Sí",0,H4573)</f>
        <v/>
      </c>
      <c r="R4573" s="14">
        <f>F4573-TODAY()</f>
        <v/>
      </c>
      <c r="S4573" s="14">
        <f>IF(N4573="Sí","🟢 Pagado",IF(R4573&lt;0,"🔴 Vencido",IF(R4573&lt;=7,"🟡 Por vencer","")))</f>
        <v/>
      </c>
      <c r="T4573" s="88" t="n"/>
      <c r="U4573" s="89" t="n"/>
      <c r="V4573" s="89" t="n"/>
      <c r="W4573" s="89" t="n"/>
      <c r="X4573" s="87" t="n"/>
    </row>
    <row r="4574">
      <c r="A4574" s="13" t="n"/>
      <c r="B4574" s="14" t="n"/>
      <c r="C4574" s="14" t="n"/>
      <c r="D4574" s="14" t="n"/>
      <c r="E4574" s="13" t="n"/>
      <c r="F4574" s="13" t="n"/>
      <c r="G4574" s="14" t="n"/>
      <c r="H4574" s="15" t="n"/>
      <c r="I4574" s="15" t="n"/>
      <c r="J4574" s="40" t="n"/>
      <c r="K4574" s="15" t="n"/>
      <c r="L4574" s="15" t="n"/>
      <c r="M4574" s="15" t="n"/>
      <c r="N4574" s="14" t="n"/>
      <c r="O4574" s="13" t="n"/>
      <c r="P4574" s="14" t="n"/>
      <c r="Q4574" s="15">
        <f>IF(N4574="Sí",0,H4574)</f>
        <v/>
      </c>
      <c r="R4574" s="14">
        <f>F4574-TODAY()</f>
        <v/>
      </c>
      <c r="S4574" s="14">
        <f>IF(N4574="Sí","🟢 Pagado",IF(R4574&lt;0,"🔴 Vencido",IF(R4574&lt;=7,"🟡 Por vencer","")))</f>
        <v/>
      </c>
      <c r="T4574" s="88" t="n"/>
      <c r="U4574" s="89" t="n"/>
      <c r="V4574" s="89" t="n"/>
      <c r="W4574" s="89" t="n"/>
      <c r="X4574" s="87" t="n"/>
    </row>
    <row r="4575">
      <c r="A4575" s="13" t="n"/>
      <c r="B4575" s="14" t="n"/>
      <c r="C4575" s="14" t="n"/>
      <c r="D4575" s="14" t="n"/>
      <c r="E4575" s="13" t="n"/>
      <c r="F4575" s="13" t="n"/>
      <c r="G4575" s="14" t="n"/>
      <c r="H4575" s="15" t="n"/>
      <c r="I4575" s="15" t="n"/>
      <c r="J4575" s="40" t="n"/>
      <c r="K4575" s="15" t="n"/>
      <c r="L4575" s="15" t="n"/>
      <c r="M4575" s="15" t="n"/>
      <c r="N4575" s="14" t="n"/>
      <c r="O4575" s="13" t="n"/>
      <c r="P4575" s="14" t="n"/>
      <c r="Q4575" s="15">
        <f>IF(N4575="Sí",0,H4575)</f>
        <v/>
      </c>
      <c r="R4575" s="14">
        <f>F4575-TODAY()</f>
        <v/>
      </c>
      <c r="S4575" s="14">
        <f>IF(N4575="Sí","🟢 Pagado",IF(R4575&lt;0,"🔴 Vencido",IF(R4575&lt;=7,"🟡 Por vencer","")))</f>
        <v/>
      </c>
      <c r="T4575" s="88" t="n"/>
      <c r="U4575" s="89" t="n"/>
      <c r="V4575" s="89" t="n"/>
      <c r="W4575" s="89" t="n"/>
      <c r="X4575" s="87" t="n"/>
    </row>
    <row r="4576">
      <c r="A4576" s="13" t="n"/>
      <c r="B4576" s="14" t="n"/>
      <c r="C4576" s="14" t="n"/>
      <c r="D4576" s="14" t="n"/>
      <c r="E4576" s="13" t="n"/>
      <c r="F4576" s="13" t="n"/>
      <c r="G4576" s="14" t="n"/>
      <c r="H4576" s="15" t="n"/>
      <c r="I4576" s="15" t="n"/>
      <c r="J4576" s="40" t="n"/>
      <c r="K4576" s="15" t="n"/>
      <c r="L4576" s="15" t="n"/>
      <c r="M4576" s="15" t="n"/>
      <c r="N4576" s="14" t="n"/>
      <c r="O4576" s="13" t="n"/>
      <c r="P4576" s="14" t="n"/>
      <c r="Q4576" s="15">
        <f>IF(N4576="Sí",0,H4576)</f>
        <v/>
      </c>
      <c r="R4576" s="14">
        <f>F4576-TODAY()</f>
        <v/>
      </c>
      <c r="S4576" s="14">
        <f>IF(N4576="Sí","🟢 Pagado",IF(R4576&lt;0,"🔴 Vencido",IF(R4576&lt;=7,"🟡 Por vencer","")))</f>
        <v/>
      </c>
      <c r="T4576" s="88" t="n"/>
      <c r="U4576" s="89" t="n"/>
      <c r="V4576" s="89" t="n"/>
      <c r="W4576" s="89" t="n"/>
      <c r="X4576" s="87" t="n"/>
    </row>
    <row r="4577">
      <c r="A4577" s="13" t="n"/>
      <c r="B4577" s="14" t="n"/>
      <c r="C4577" s="14" t="n"/>
      <c r="D4577" s="14" t="n"/>
      <c r="E4577" s="13" t="n"/>
      <c r="F4577" s="13" t="n"/>
      <c r="G4577" s="14" t="n"/>
      <c r="H4577" s="15" t="n"/>
      <c r="I4577" s="15" t="n"/>
      <c r="J4577" s="40" t="n"/>
      <c r="K4577" s="15" t="n"/>
      <c r="L4577" s="15" t="n"/>
      <c r="M4577" s="15" t="n"/>
      <c r="N4577" s="14" t="n"/>
      <c r="O4577" s="13" t="n"/>
      <c r="P4577" s="14" t="n"/>
      <c r="Q4577" s="15">
        <f>IF(N4577="Sí",0,H4577)</f>
        <v/>
      </c>
      <c r="R4577" s="14">
        <f>F4577-TODAY()</f>
        <v/>
      </c>
      <c r="S4577" s="14">
        <f>IF(N4577="Sí","🟢 Pagado",IF(R4577&lt;0,"🔴 Vencido",IF(R4577&lt;=7,"🟡 Por vencer","")))</f>
        <v/>
      </c>
      <c r="T4577" s="88" t="n"/>
      <c r="U4577" s="89" t="n"/>
      <c r="V4577" s="89" t="n"/>
      <c r="W4577" s="89" t="n"/>
      <c r="X4577" s="87" t="n"/>
    </row>
    <row r="4578">
      <c r="A4578" s="13" t="n"/>
      <c r="B4578" s="14" t="n"/>
      <c r="C4578" s="14" t="n"/>
      <c r="D4578" s="14" t="n"/>
      <c r="E4578" s="13" t="n"/>
      <c r="F4578" s="13" t="n"/>
      <c r="G4578" s="14" t="n"/>
      <c r="H4578" s="15" t="n"/>
      <c r="I4578" s="15" t="n"/>
      <c r="J4578" s="40" t="n"/>
      <c r="K4578" s="15" t="n"/>
      <c r="L4578" s="15" t="n"/>
      <c r="M4578" s="15" t="n"/>
      <c r="N4578" s="14" t="n"/>
      <c r="O4578" s="13" t="n"/>
      <c r="P4578" s="14" t="n"/>
      <c r="Q4578" s="15">
        <f>IF(N4578="Sí",0,H4578)</f>
        <v/>
      </c>
      <c r="R4578" s="14">
        <f>F4578-TODAY()</f>
        <v/>
      </c>
      <c r="S4578" s="14">
        <f>IF(N4578="Sí","🟢 Pagado",IF(R4578&lt;0,"🔴 Vencido",IF(R4578&lt;=7,"🟡 Por vencer","")))</f>
        <v/>
      </c>
      <c r="T4578" s="88" t="n"/>
      <c r="U4578" s="89" t="n"/>
      <c r="V4578" s="89" t="n"/>
      <c r="W4578" s="89" t="n"/>
      <c r="X4578" s="87" t="n"/>
    </row>
    <row r="4579">
      <c r="A4579" s="13" t="n"/>
      <c r="B4579" s="14" t="n"/>
      <c r="C4579" s="14" t="n"/>
      <c r="D4579" s="14" t="n"/>
      <c r="E4579" s="13" t="n"/>
      <c r="F4579" s="13" t="n"/>
      <c r="G4579" s="14" t="n"/>
      <c r="H4579" s="15" t="n"/>
      <c r="I4579" s="15" t="n"/>
      <c r="J4579" s="40" t="n"/>
      <c r="K4579" s="15" t="n"/>
      <c r="L4579" s="15" t="n"/>
      <c r="M4579" s="15" t="n"/>
      <c r="N4579" s="14" t="n"/>
      <c r="O4579" s="13" t="n"/>
      <c r="P4579" s="14" t="n"/>
      <c r="Q4579" s="15">
        <f>IF(N4579="Sí",0,H4579)</f>
        <v/>
      </c>
      <c r="R4579" s="14">
        <f>F4579-TODAY()</f>
        <v/>
      </c>
      <c r="S4579" s="14">
        <f>IF(N4579="Sí","🟢 Pagado",IF(R4579&lt;0,"🔴 Vencido",IF(R4579&lt;=7,"🟡 Por vencer","")))</f>
        <v/>
      </c>
      <c r="T4579" s="88" t="n"/>
      <c r="U4579" s="89" t="n"/>
      <c r="V4579" s="89" t="n"/>
      <c r="W4579" s="89" t="n"/>
      <c r="X4579" s="87" t="n"/>
    </row>
    <row r="4580">
      <c r="A4580" s="13" t="n"/>
      <c r="B4580" s="14" t="n"/>
      <c r="C4580" s="14" t="n"/>
      <c r="D4580" s="14" t="n"/>
      <c r="E4580" s="13" t="n"/>
      <c r="F4580" s="13" t="n"/>
      <c r="G4580" s="14" t="n"/>
      <c r="H4580" s="15" t="n"/>
      <c r="I4580" s="15" t="n"/>
      <c r="J4580" s="40" t="n"/>
      <c r="K4580" s="15" t="n"/>
      <c r="L4580" s="15" t="n"/>
      <c r="M4580" s="15" t="n"/>
      <c r="N4580" s="14" t="n"/>
      <c r="O4580" s="13" t="n"/>
      <c r="P4580" s="14" t="n"/>
      <c r="Q4580" s="15">
        <f>IF(N4580="Sí",0,H4580)</f>
        <v/>
      </c>
      <c r="R4580" s="14">
        <f>F4580-TODAY()</f>
        <v/>
      </c>
      <c r="S4580" s="14">
        <f>IF(N4580="Sí","🟢 Pagado",IF(R4580&lt;0,"🔴 Vencido",IF(R4580&lt;=7,"🟡 Por vencer","")))</f>
        <v/>
      </c>
      <c r="T4580" s="88" t="n"/>
      <c r="U4580" s="89" t="n"/>
      <c r="V4580" s="89" t="n"/>
      <c r="W4580" s="89" t="n"/>
      <c r="X4580" s="87" t="n"/>
    </row>
    <row r="4581">
      <c r="A4581" s="13" t="n"/>
      <c r="B4581" s="14" t="n"/>
      <c r="C4581" s="14" t="n"/>
      <c r="D4581" s="14" t="n"/>
      <c r="E4581" s="13" t="n"/>
      <c r="F4581" s="13" t="n"/>
      <c r="G4581" s="14" t="n"/>
      <c r="H4581" s="15" t="n"/>
      <c r="I4581" s="15" t="n"/>
      <c r="J4581" s="40" t="n"/>
      <c r="K4581" s="15" t="n"/>
      <c r="L4581" s="15" t="n"/>
      <c r="M4581" s="15" t="n"/>
      <c r="N4581" s="14" t="n"/>
      <c r="O4581" s="13" t="n"/>
      <c r="P4581" s="14" t="n"/>
      <c r="Q4581" s="15">
        <f>IF(N4581="Sí",0,H4581)</f>
        <v/>
      </c>
      <c r="R4581" s="14">
        <f>F4581-TODAY()</f>
        <v/>
      </c>
      <c r="S4581" s="14">
        <f>IF(N4581="Sí","🟢 Pagado",IF(R4581&lt;0,"🔴 Vencido",IF(R4581&lt;=7,"🟡 Por vencer","")))</f>
        <v/>
      </c>
      <c r="T4581" s="88" t="n"/>
      <c r="U4581" s="89" t="n"/>
      <c r="V4581" s="89" t="n"/>
      <c r="W4581" s="89" t="n"/>
      <c r="X4581" s="87" t="n"/>
    </row>
    <row r="4582">
      <c r="A4582" s="13" t="n"/>
      <c r="B4582" s="14" t="n"/>
      <c r="C4582" s="14" t="n"/>
      <c r="D4582" s="14" t="n"/>
      <c r="E4582" s="13" t="n"/>
      <c r="F4582" s="13" t="n"/>
      <c r="G4582" s="14" t="n"/>
      <c r="H4582" s="15" t="n"/>
      <c r="I4582" s="15" t="n"/>
      <c r="J4582" s="40" t="n"/>
      <c r="K4582" s="15" t="n"/>
      <c r="L4582" s="15" t="n"/>
      <c r="M4582" s="15" t="n"/>
      <c r="N4582" s="14" t="n"/>
      <c r="O4582" s="13" t="n"/>
      <c r="P4582" s="14" t="n"/>
      <c r="Q4582" s="15">
        <f>IF(N4582="Sí",0,H4582)</f>
        <v/>
      </c>
      <c r="R4582" s="14">
        <f>F4582-TODAY()</f>
        <v/>
      </c>
      <c r="S4582" s="14">
        <f>IF(N4582="Sí","🟢 Pagado",IF(R4582&lt;0,"🔴 Vencido",IF(R4582&lt;=7,"🟡 Por vencer","")))</f>
        <v/>
      </c>
      <c r="T4582" s="88" t="n"/>
      <c r="U4582" s="89" t="n"/>
      <c r="V4582" s="89" t="n"/>
      <c r="W4582" s="89" t="n"/>
      <c r="X4582" s="87" t="n"/>
    </row>
    <row r="4583">
      <c r="A4583" s="13" t="n"/>
      <c r="B4583" s="14" t="n"/>
      <c r="C4583" s="14" t="n"/>
      <c r="D4583" s="14" t="n"/>
      <c r="E4583" s="13" t="n"/>
      <c r="F4583" s="13" t="n"/>
      <c r="G4583" s="14" t="n"/>
      <c r="H4583" s="15" t="n"/>
      <c r="I4583" s="15" t="n"/>
      <c r="J4583" s="40" t="n"/>
      <c r="K4583" s="15" t="n"/>
      <c r="L4583" s="15" t="n"/>
      <c r="M4583" s="15" t="n"/>
      <c r="N4583" s="14" t="n"/>
      <c r="O4583" s="13" t="n"/>
      <c r="P4583" s="14" t="n"/>
      <c r="Q4583" s="15">
        <f>IF(N4583="Sí",0,H4583)</f>
        <v/>
      </c>
      <c r="R4583" s="14">
        <f>F4583-TODAY()</f>
        <v/>
      </c>
      <c r="S4583" s="14">
        <f>IF(N4583="Sí","🟢 Pagado",IF(R4583&lt;0,"🔴 Vencido",IF(R4583&lt;=7,"🟡 Por vencer","")))</f>
        <v/>
      </c>
      <c r="T4583" s="88" t="n"/>
      <c r="U4583" s="89" t="n"/>
      <c r="V4583" s="89" t="n"/>
      <c r="W4583" s="89" t="n"/>
      <c r="X4583" s="87" t="n"/>
    </row>
    <row r="4584">
      <c r="A4584" s="13" t="n"/>
      <c r="B4584" s="14" t="n"/>
      <c r="C4584" s="14" t="n"/>
      <c r="D4584" s="14" t="n"/>
      <c r="E4584" s="13" t="n"/>
      <c r="F4584" s="13" t="n"/>
      <c r="G4584" s="14" t="n"/>
      <c r="H4584" s="15" t="n"/>
      <c r="I4584" s="15" t="n"/>
      <c r="J4584" s="40" t="n"/>
      <c r="K4584" s="15" t="n"/>
      <c r="L4584" s="15" t="n"/>
      <c r="M4584" s="15" t="n"/>
      <c r="N4584" s="14" t="n"/>
      <c r="O4584" s="13" t="n"/>
      <c r="P4584" s="14" t="n"/>
      <c r="Q4584" s="15">
        <f>IF(N4584="Sí",0,H4584)</f>
        <v/>
      </c>
      <c r="R4584" s="14">
        <f>F4584-TODAY()</f>
        <v/>
      </c>
      <c r="S4584" s="14">
        <f>IF(N4584="Sí","🟢 Pagado",IF(R4584&lt;0,"🔴 Vencido",IF(R4584&lt;=7,"🟡 Por vencer","")))</f>
        <v/>
      </c>
      <c r="T4584" s="88" t="n"/>
      <c r="U4584" s="89" t="n"/>
      <c r="V4584" s="89" t="n"/>
      <c r="W4584" s="89" t="n"/>
      <c r="X4584" s="87" t="n"/>
    </row>
    <row r="4585">
      <c r="A4585" s="13" t="n"/>
      <c r="B4585" s="14" t="n"/>
      <c r="C4585" s="14" t="n"/>
      <c r="D4585" s="14" t="n"/>
      <c r="E4585" s="13" t="n"/>
      <c r="F4585" s="13" t="n"/>
      <c r="G4585" s="14" t="n"/>
      <c r="H4585" s="15" t="n"/>
      <c r="I4585" s="15" t="n"/>
      <c r="J4585" s="40" t="n"/>
      <c r="K4585" s="15" t="n"/>
      <c r="L4585" s="15" t="n"/>
      <c r="M4585" s="15" t="n"/>
      <c r="N4585" s="14" t="n"/>
      <c r="O4585" s="13" t="n"/>
      <c r="P4585" s="14" t="n"/>
      <c r="Q4585" s="15">
        <f>IF(N4585="Sí",0,H4585)</f>
        <v/>
      </c>
      <c r="R4585" s="14">
        <f>F4585-TODAY()</f>
        <v/>
      </c>
      <c r="S4585" s="14">
        <f>IF(N4585="Sí","🟢 Pagado",IF(R4585&lt;0,"🔴 Vencido",IF(R4585&lt;=7,"🟡 Por vencer","")))</f>
        <v/>
      </c>
      <c r="T4585" s="88" t="n"/>
      <c r="U4585" s="89" t="n"/>
      <c r="V4585" s="89" t="n"/>
      <c r="W4585" s="89" t="n"/>
      <c r="X4585" s="87" t="n"/>
    </row>
    <row r="4586">
      <c r="A4586" s="13" t="n"/>
      <c r="B4586" s="14" t="n"/>
      <c r="C4586" s="14" t="n"/>
      <c r="D4586" s="14" t="n"/>
      <c r="E4586" s="13" t="n"/>
      <c r="F4586" s="13" t="n"/>
      <c r="G4586" s="14" t="n"/>
      <c r="H4586" s="15" t="n"/>
      <c r="I4586" s="15" t="n"/>
      <c r="J4586" s="40" t="n"/>
      <c r="K4586" s="15" t="n"/>
      <c r="L4586" s="15" t="n"/>
      <c r="M4586" s="15" t="n"/>
      <c r="N4586" s="14" t="n"/>
      <c r="O4586" s="13" t="n"/>
      <c r="P4586" s="14" t="n"/>
      <c r="Q4586" s="15">
        <f>IF(N4586="Sí",0,H4586)</f>
        <v/>
      </c>
      <c r="R4586" s="14">
        <f>F4586-TODAY()</f>
        <v/>
      </c>
      <c r="S4586" s="14">
        <f>IF(N4586="Sí","🟢 Pagado",IF(R4586&lt;0,"🔴 Vencido",IF(R4586&lt;=7,"🟡 Por vencer","")))</f>
        <v/>
      </c>
      <c r="T4586" s="88" t="n"/>
      <c r="U4586" s="89" t="n"/>
      <c r="V4586" s="89" t="n"/>
      <c r="W4586" s="89" t="n"/>
      <c r="X4586" s="87" t="n"/>
    </row>
    <row r="4587">
      <c r="A4587" s="13" t="n"/>
      <c r="B4587" s="14" t="n"/>
      <c r="C4587" s="14" t="n"/>
      <c r="D4587" s="14" t="n"/>
      <c r="E4587" s="13" t="n"/>
      <c r="F4587" s="13" t="n"/>
      <c r="G4587" s="14" t="n"/>
      <c r="H4587" s="15" t="n"/>
      <c r="I4587" s="15" t="n"/>
      <c r="J4587" s="40" t="n"/>
      <c r="K4587" s="15" t="n"/>
      <c r="L4587" s="15" t="n"/>
      <c r="M4587" s="15" t="n"/>
      <c r="N4587" s="14" t="n"/>
      <c r="O4587" s="13" t="n"/>
      <c r="P4587" s="14" t="n"/>
      <c r="Q4587" s="15">
        <f>IF(N4587="Sí",0,H4587)</f>
        <v/>
      </c>
      <c r="R4587" s="14">
        <f>F4587-TODAY()</f>
        <v/>
      </c>
      <c r="S4587" s="14">
        <f>IF(N4587="Sí","🟢 Pagado",IF(R4587&lt;0,"🔴 Vencido",IF(R4587&lt;=7,"🟡 Por vencer","")))</f>
        <v/>
      </c>
      <c r="T4587" s="88" t="n"/>
      <c r="U4587" s="89" t="n"/>
      <c r="V4587" s="89" t="n"/>
      <c r="W4587" s="89" t="n"/>
      <c r="X4587" s="87" t="n"/>
    </row>
    <row r="4588">
      <c r="A4588" s="13" t="n"/>
      <c r="B4588" s="14" t="n"/>
      <c r="C4588" s="14" t="n"/>
      <c r="D4588" s="14" t="n"/>
      <c r="E4588" s="13" t="n"/>
      <c r="F4588" s="13" t="n"/>
      <c r="G4588" s="14" t="n"/>
      <c r="H4588" s="15" t="n"/>
      <c r="I4588" s="15" t="n"/>
      <c r="J4588" s="40" t="n"/>
      <c r="K4588" s="15" t="n"/>
      <c r="L4588" s="15" t="n"/>
      <c r="M4588" s="15" t="n"/>
      <c r="N4588" s="14" t="n"/>
      <c r="O4588" s="13" t="n"/>
      <c r="P4588" s="14" t="n"/>
      <c r="Q4588" s="15">
        <f>IF(N4588="Sí",0,H4588)</f>
        <v/>
      </c>
      <c r="R4588" s="14">
        <f>F4588-TODAY()</f>
        <v/>
      </c>
      <c r="S4588" s="14">
        <f>IF(N4588="Sí","🟢 Pagado",IF(R4588&lt;0,"🔴 Vencido",IF(R4588&lt;=7,"🟡 Por vencer","")))</f>
        <v/>
      </c>
      <c r="T4588" s="88" t="n"/>
      <c r="U4588" s="89" t="n"/>
      <c r="V4588" s="89" t="n"/>
      <c r="W4588" s="89" t="n"/>
      <c r="X4588" s="87" t="n"/>
    </row>
    <row r="4589">
      <c r="A4589" s="13" t="n"/>
      <c r="B4589" s="14" t="n"/>
      <c r="C4589" s="14" t="n"/>
      <c r="D4589" s="14" t="n"/>
      <c r="E4589" s="13" t="n"/>
      <c r="F4589" s="13" t="n"/>
      <c r="G4589" s="14" t="n"/>
      <c r="H4589" s="15" t="n"/>
      <c r="I4589" s="15" t="n"/>
      <c r="J4589" s="40" t="n"/>
      <c r="K4589" s="15" t="n"/>
      <c r="L4589" s="15" t="n"/>
      <c r="M4589" s="15" t="n"/>
      <c r="N4589" s="14" t="n"/>
      <c r="O4589" s="13" t="n"/>
      <c r="P4589" s="14" t="n"/>
      <c r="Q4589" s="15">
        <f>IF(N4589="Sí",0,H4589)</f>
        <v/>
      </c>
      <c r="R4589" s="14">
        <f>F4589-TODAY()</f>
        <v/>
      </c>
      <c r="S4589" s="14">
        <f>IF(N4589="Sí","🟢 Pagado",IF(R4589&lt;0,"🔴 Vencido",IF(R4589&lt;=7,"🟡 Por vencer","")))</f>
        <v/>
      </c>
      <c r="T4589" s="88" t="n"/>
      <c r="U4589" s="89" t="n"/>
      <c r="V4589" s="89" t="n"/>
      <c r="W4589" s="89" t="n"/>
      <c r="X4589" s="87" t="n"/>
    </row>
    <row r="4590">
      <c r="A4590" s="13" t="n"/>
      <c r="B4590" s="14" t="n"/>
      <c r="C4590" s="14" t="n"/>
      <c r="D4590" s="14" t="n"/>
      <c r="E4590" s="13" t="n"/>
      <c r="F4590" s="13" t="n"/>
      <c r="G4590" s="14" t="n"/>
      <c r="H4590" s="15" t="n"/>
      <c r="I4590" s="15" t="n"/>
      <c r="J4590" s="40" t="n"/>
      <c r="K4590" s="15" t="n"/>
      <c r="L4590" s="15" t="n"/>
      <c r="M4590" s="15" t="n"/>
      <c r="N4590" s="14" t="n"/>
      <c r="O4590" s="13" t="n"/>
      <c r="P4590" s="14" t="n"/>
      <c r="Q4590" s="15">
        <f>IF(N4590="Sí",0,H4590)</f>
        <v/>
      </c>
      <c r="R4590" s="14">
        <f>F4590-TODAY()</f>
        <v/>
      </c>
      <c r="S4590" s="14">
        <f>IF(N4590="Sí","🟢 Pagado",IF(R4590&lt;0,"🔴 Vencido",IF(R4590&lt;=7,"🟡 Por vencer","")))</f>
        <v/>
      </c>
      <c r="T4590" s="88" t="n"/>
      <c r="U4590" s="89" t="n"/>
      <c r="V4590" s="89" t="n"/>
      <c r="W4590" s="89" t="n"/>
      <c r="X4590" s="87" t="n"/>
    </row>
    <row r="4591">
      <c r="A4591" s="13" t="n"/>
      <c r="B4591" s="14" t="n"/>
      <c r="C4591" s="14" t="n"/>
      <c r="D4591" s="14" t="n"/>
      <c r="E4591" s="13" t="n"/>
      <c r="F4591" s="13" t="n"/>
      <c r="G4591" s="14" t="n"/>
      <c r="H4591" s="15" t="n"/>
      <c r="I4591" s="15" t="n"/>
      <c r="J4591" s="40" t="n"/>
      <c r="K4591" s="15" t="n"/>
      <c r="L4591" s="15" t="n"/>
      <c r="M4591" s="15" t="n"/>
      <c r="N4591" s="14" t="n"/>
      <c r="O4591" s="13" t="n"/>
      <c r="P4591" s="14" t="n"/>
      <c r="Q4591" s="15">
        <f>IF(N4591="Sí",0,H4591)</f>
        <v/>
      </c>
      <c r="R4591" s="14">
        <f>F4591-TODAY()</f>
        <v/>
      </c>
      <c r="S4591" s="14">
        <f>IF(N4591="Sí","🟢 Pagado",IF(R4591&lt;0,"🔴 Vencido",IF(R4591&lt;=7,"🟡 Por vencer","")))</f>
        <v/>
      </c>
      <c r="T4591" s="88" t="n"/>
      <c r="U4591" s="89" t="n"/>
      <c r="V4591" s="89" t="n"/>
      <c r="W4591" s="89" t="n"/>
      <c r="X4591" s="87" t="n"/>
    </row>
    <row r="4592">
      <c r="A4592" s="13" t="n"/>
      <c r="B4592" s="14" t="n"/>
      <c r="C4592" s="14" t="n"/>
      <c r="D4592" s="14" t="n"/>
      <c r="E4592" s="13" t="n"/>
      <c r="F4592" s="13" t="n"/>
      <c r="G4592" s="14" t="n"/>
      <c r="H4592" s="15" t="n"/>
      <c r="I4592" s="15" t="n"/>
      <c r="J4592" s="40" t="n"/>
      <c r="K4592" s="15" t="n"/>
      <c r="L4592" s="15" t="n"/>
      <c r="M4592" s="15" t="n"/>
      <c r="N4592" s="14" t="n"/>
      <c r="O4592" s="13" t="n"/>
      <c r="P4592" s="14" t="n"/>
      <c r="Q4592" s="15">
        <f>IF(N4592="Sí",0,H4592)</f>
        <v/>
      </c>
      <c r="R4592" s="14">
        <f>F4592-TODAY()</f>
        <v/>
      </c>
      <c r="S4592" s="14">
        <f>IF(N4592="Sí","🟢 Pagado",IF(R4592&lt;0,"🔴 Vencido",IF(R4592&lt;=7,"🟡 Por vencer","")))</f>
        <v/>
      </c>
      <c r="T4592" s="88" t="n"/>
      <c r="U4592" s="89" t="n"/>
      <c r="V4592" s="89" t="n"/>
      <c r="W4592" s="89" t="n"/>
      <c r="X4592" s="87" t="n"/>
    </row>
    <row r="4593">
      <c r="A4593" s="13" t="n"/>
      <c r="B4593" s="14" t="n"/>
      <c r="C4593" s="14" t="n"/>
      <c r="D4593" s="14" t="n"/>
      <c r="E4593" s="13" t="n"/>
      <c r="F4593" s="13" t="n"/>
      <c r="G4593" s="14" t="n"/>
      <c r="H4593" s="15" t="n"/>
      <c r="I4593" s="15" t="n"/>
      <c r="J4593" s="40" t="n"/>
      <c r="K4593" s="15" t="n"/>
      <c r="L4593" s="15" t="n"/>
      <c r="M4593" s="15" t="n"/>
      <c r="N4593" s="14" t="n"/>
      <c r="O4593" s="13" t="n"/>
      <c r="P4593" s="14" t="n"/>
      <c r="Q4593" s="15">
        <f>IF(N4593="Sí",0,H4593)</f>
        <v/>
      </c>
      <c r="R4593" s="14">
        <f>F4593-TODAY()</f>
        <v/>
      </c>
      <c r="S4593" s="14">
        <f>IF(N4593="Sí","🟢 Pagado",IF(R4593&lt;0,"🔴 Vencido",IF(R4593&lt;=7,"🟡 Por vencer","")))</f>
        <v/>
      </c>
      <c r="T4593" s="88" t="n"/>
      <c r="U4593" s="89" t="n"/>
      <c r="V4593" s="89" t="n"/>
      <c r="W4593" s="89" t="n"/>
      <c r="X4593" s="87" t="n"/>
    </row>
    <row r="4594">
      <c r="A4594" s="13" t="n"/>
      <c r="B4594" s="14" t="n"/>
      <c r="C4594" s="14" t="n"/>
      <c r="D4594" s="14" t="n"/>
      <c r="E4594" s="13" t="n"/>
      <c r="F4594" s="13" t="n"/>
      <c r="G4594" s="14" t="n"/>
      <c r="H4594" s="15" t="n"/>
      <c r="I4594" s="15" t="n"/>
      <c r="J4594" s="40" t="n"/>
      <c r="K4594" s="15" t="n"/>
      <c r="L4594" s="15" t="n"/>
      <c r="M4594" s="15" t="n"/>
      <c r="N4594" s="14" t="n"/>
      <c r="O4594" s="13" t="n"/>
      <c r="P4594" s="14" t="n"/>
      <c r="Q4594" s="15">
        <f>IF(N4594="Sí",0,H4594)</f>
        <v/>
      </c>
      <c r="R4594" s="14">
        <f>F4594-TODAY()</f>
        <v/>
      </c>
      <c r="S4594" s="14">
        <f>IF(N4594="Sí","🟢 Pagado",IF(R4594&lt;0,"🔴 Vencido",IF(R4594&lt;=7,"🟡 Por vencer","")))</f>
        <v/>
      </c>
      <c r="T4594" s="88" t="n"/>
      <c r="U4594" s="89" t="n"/>
      <c r="V4594" s="89" t="n"/>
      <c r="W4594" s="89" t="n"/>
      <c r="X4594" s="87" t="n"/>
    </row>
    <row r="4595">
      <c r="A4595" s="13" t="n"/>
      <c r="B4595" s="14" t="n"/>
      <c r="C4595" s="14" t="n"/>
      <c r="D4595" s="14" t="n"/>
      <c r="E4595" s="13" t="n"/>
      <c r="F4595" s="13" t="n"/>
      <c r="G4595" s="14" t="n"/>
      <c r="H4595" s="15" t="n"/>
      <c r="I4595" s="15" t="n"/>
      <c r="J4595" s="40" t="n"/>
      <c r="K4595" s="15" t="n"/>
      <c r="L4595" s="15" t="n"/>
      <c r="M4595" s="15" t="n"/>
      <c r="N4595" s="14" t="n"/>
      <c r="O4595" s="13" t="n"/>
      <c r="P4595" s="14" t="n"/>
      <c r="Q4595" s="15">
        <f>IF(N4595="Sí",0,H4595)</f>
        <v/>
      </c>
      <c r="R4595" s="14">
        <f>F4595-TODAY()</f>
        <v/>
      </c>
      <c r="S4595" s="14">
        <f>IF(N4595="Sí","🟢 Pagado",IF(R4595&lt;0,"🔴 Vencido",IF(R4595&lt;=7,"🟡 Por vencer","")))</f>
        <v/>
      </c>
      <c r="T4595" s="88" t="n"/>
      <c r="U4595" s="89" t="n"/>
      <c r="V4595" s="89" t="n"/>
      <c r="W4595" s="89" t="n"/>
      <c r="X4595" s="87" t="n"/>
    </row>
    <row r="4596">
      <c r="A4596" s="13" t="n"/>
      <c r="B4596" s="14" t="n"/>
      <c r="C4596" s="14" t="n"/>
      <c r="D4596" s="14" t="n"/>
      <c r="E4596" s="13" t="n"/>
      <c r="F4596" s="13" t="n"/>
      <c r="G4596" s="14" t="n"/>
      <c r="H4596" s="15" t="n"/>
      <c r="I4596" s="15" t="n"/>
      <c r="J4596" s="40" t="n"/>
      <c r="K4596" s="15" t="n"/>
      <c r="L4596" s="15" t="n"/>
      <c r="M4596" s="15" t="n"/>
      <c r="N4596" s="14" t="n"/>
      <c r="O4596" s="13" t="n"/>
      <c r="P4596" s="14" t="n"/>
      <c r="Q4596" s="15">
        <f>IF(N4596="Sí",0,H4596)</f>
        <v/>
      </c>
      <c r="R4596" s="14">
        <f>F4596-TODAY()</f>
        <v/>
      </c>
      <c r="S4596" s="14">
        <f>IF(N4596="Sí","🟢 Pagado",IF(R4596&lt;0,"🔴 Vencido",IF(R4596&lt;=7,"🟡 Por vencer","")))</f>
        <v/>
      </c>
      <c r="T4596" s="88" t="n"/>
      <c r="U4596" s="89" t="n"/>
      <c r="V4596" s="89" t="n"/>
      <c r="W4596" s="89" t="n"/>
      <c r="X4596" s="87" t="n"/>
    </row>
    <row r="4597">
      <c r="A4597" s="13" t="n"/>
      <c r="B4597" s="14" t="n"/>
      <c r="C4597" s="14" t="n"/>
      <c r="D4597" s="14" t="n"/>
      <c r="E4597" s="13" t="n"/>
      <c r="F4597" s="13" t="n"/>
      <c r="G4597" s="14" t="n"/>
      <c r="H4597" s="15" t="n"/>
      <c r="I4597" s="15" t="n"/>
      <c r="J4597" s="40" t="n"/>
      <c r="K4597" s="15" t="n"/>
      <c r="L4597" s="15" t="n"/>
      <c r="M4597" s="15" t="n"/>
      <c r="N4597" s="14" t="n"/>
      <c r="O4597" s="13" t="n"/>
      <c r="P4597" s="14" t="n"/>
      <c r="Q4597" s="15">
        <f>IF(N4597="Sí",0,H4597)</f>
        <v/>
      </c>
      <c r="R4597" s="14">
        <f>F4597-TODAY()</f>
        <v/>
      </c>
      <c r="S4597" s="14">
        <f>IF(N4597="Sí","🟢 Pagado",IF(R4597&lt;0,"🔴 Vencido",IF(R4597&lt;=7,"🟡 Por vencer","")))</f>
        <v/>
      </c>
      <c r="T4597" s="88" t="n"/>
      <c r="U4597" s="89" t="n"/>
      <c r="V4597" s="89" t="n"/>
      <c r="W4597" s="89" t="n"/>
      <c r="X4597" s="87" t="n"/>
    </row>
    <row r="4598">
      <c r="A4598" s="13" t="n"/>
      <c r="B4598" s="14" t="n"/>
      <c r="C4598" s="14" t="n"/>
      <c r="D4598" s="14" t="n"/>
      <c r="E4598" s="13" t="n"/>
      <c r="F4598" s="13" t="n"/>
      <c r="G4598" s="14" t="n"/>
      <c r="H4598" s="15" t="n"/>
      <c r="I4598" s="15" t="n"/>
      <c r="J4598" s="40" t="n"/>
      <c r="K4598" s="15" t="n"/>
      <c r="L4598" s="15" t="n"/>
      <c r="M4598" s="15" t="n"/>
      <c r="N4598" s="14" t="n"/>
      <c r="O4598" s="13" t="n"/>
      <c r="P4598" s="14" t="n"/>
      <c r="Q4598" s="15">
        <f>IF(N4598="Sí",0,H4598)</f>
        <v/>
      </c>
      <c r="R4598" s="14">
        <f>F4598-TODAY()</f>
        <v/>
      </c>
      <c r="S4598" s="14">
        <f>IF(N4598="Sí","🟢 Pagado",IF(R4598&lt;0,"🔴 Vencido",IF(R4598&lt;=7,"🟡 Por vencer","")))</f>
        <v/>
      </c>
      <c r="T4598" s="88" t="n"/>
      <c r="U4598" s="89" t="n"/>
      <c r="V4598" s="89" t="n"/>
      <c r="W4598" s="89" t="n"/>
      <c r="X4598" s="87" t="n"/>
    </row>
    <row r="4599">
      <c r="A4599" s="13" t="n"/>
      <c r="B4599" s="14" t="n"/>
      <c r="C4599" s="14" t="n"/>
      <c r="D4599" s="14" t="n"/>
      <c r="E4599" s="13" t="n"/>
      <c r="F4599" s="13" t="n"/>
      <c r="G4599" s="14" t="n"/>
      <c r="H4599" s="15" t="n"/>
      <c r="I4599" s="15" t="n"/>
      <c r="J4599" s="40" t="n"/>
      <c r="K4599" s="15" t="n"/>
      <c r="L4599" s="15" t="n"/>
      <c r="M4599" s="15" t="n"/>
      <c r="N4599" s="14" t="n"/>
      <c r="O4599" s="13" t="n"/>
      <c r="P4599" s="14" t="n"/>
      <c r="Q4599" s="15">
        <f>IF(N4599="Sí",0,H4599)</f>
        <v/>
      </c>
      <c r="R4599" s="14">
        <f>F4599-TODAY()</f>
        <v/>
      </c>
      <c r="S4599" s="14">
        <f>IF(N4599="Sí","🟢 Pagado",IF(R4599&lt;0,"🔴 Vencido",IF(R4599&lt;=7,"🟡 Por vencer","")))</f>
        <v/>
      </c>
      <c r="T4599" s="88" t="n"/>
      <c r="U4599" s="89" t="n"/>
      <c r="V4599" s="89" t="n"/>
      <c r="W4599" s="89" t="n"/>
      <c r="X4599" s="87" t="n"/>
    </row>
    <row r="4600">
      <c r="A4600" s="13" t="n"/>
      <c r="B4600" s="14" t="n"/>
      <c r="C4600" s="14" t="n"/>
      <c r="D4600" s="14" t="n"/>
      <c r="E4600" s="13" t="n"/>
      <c r="F4600" s="13" t="n"/>
      <c r="G4600" s="14" t="n"/>
      <c r="H4600" s="15" t="n"/>
      <c r="I4600" s="15" t="n"/>
      <c r="J4600" s="40" t="n"/>
      <c r="K4600" s="15" t="n"/>
      <c r="L4600" s="15" t="n"/>
      <c r="M4600" s="15" t="n"/>
      <c r="N4600" s="14" t="n"/>
      <c r="O4600" s="13" t="n"/>
      <c r="P4600" s="14" t="n"/>
      <c r="Q4600" s="15">
        <f>IF(N4600="Sí",0,H4600)</f>
        <v/>
      </c>
      <c r="R4600" s="14">
        <f>F4600-TODAY()</f>
        <v/>
      </c>
      <c r="S4600" s="14">
        <f>IF(N4600="Sí","🟢 Pagado",IF(R4600&lt;0,"🔴 Vencido",IF(R4600&lt;=7,"🟡 Por vencer","")))</f>
        <v/>
      </c>
      <c r="T4600" s="88" t="n"/>
      <c r="U4600" s="89" t="n"/>
      <c r="V4600" s="89" t="n"/>
      <c r="W4600" s="89" t="n"/>
      <c r="X4600" s="87" t="n"/>
    </row>
    <row r="4601">
      <c r="A4601" s="13" t="n"/>
      <c r="B4601" s="14" t="n"/>
      <c r="C4601" s="14" t="n"/>
      <c r="D4601" s="14" t="n"/>
      <c r="E4601" s="13" t="n"/>
      <c r="F4601" s="13" t="n"/>
      <c r="G4601" s="14" t="n"/>
      <c r="H4601" s="15" t="n"/>
      <c r="I4601" s="15" t="n"/>
      <c r="J4601" s="40" t="n"/>
      <c r="K4601" s="15" t="n"/>
      <c r="L4601" s="15" t="n"/>
      <c r="M4601" s="15" t="n"/>
      <c r="N4601" s="14" t="n"/>
      <c r="O4601" s="13" t="n"/>
      <c r="P4601" s="14" t="n"/>
      <c r="Q4601" s="15">
        <f>IF(N4601="Sí",0,H4601)</f>
        <v/>
      </c>
      <c r="R4601" s="14">
        <f>F4601-TODAY()</f>
        <v/>
      </c>
      <c r="S4601" s="14">
        <f>IF(N4601="Sí","🟢 Pagado",IF(R4601&lt;0,"🔴 Vencido",IF(R4601&lt;=7,"🟡 Por vencer","")))</f>
        <v/>
      </c>
      <c r="T4601" s="88" t="n"/>
      <c r="U4601" s="89" t="n"/>
      <c r="V4601" s="89" t="n"/>
      <c r="W4601" s="89" t="n"/>
      <c r="X4601" s="87" t="n"/>
    </row>
    <row r="4602">
      <c r="A4602" s="13" t="n"/>
      <c r="B4602" s="14" t="n"/>
      <c r="C4602" s="14" t="n"/>
      <c r="D4602" s="14" t="n"/>
      <c r="E4602" s="13" t="n"/>
      <c r="F4602" s="13" t="n"/>
      <c r="G4602" s="14" t="n"/>
      <c r="H4602" s="15" t="n"/>
      <c r="I4602" s="15" t="n"/>
      <c r="J4602" s="40" t="n"/>
      <c r="K4602" s="15" t="n"/>
      <c r="L4602" s="15" t="n"/>
      <c r="M4602" s="15" t="n"/>
      <c r="N4602" s="14" t="n"/>
      <c r="O4602" s="13" t="n"/>
      <c r="P4602" s="14" t="n"/>
      <c r="Q4602" s="15">
        <f>IF(N4602="Sí",0,H4602)</f>
        <v/>
      </c>
      <c r="R4602" s="14">
        <f>F4602-TODAY()</f>
        <v/>
      </c>
      <c r="S4602" s="14">
        <f>IF(N4602="Sí","🟢 Pagado",IF(R4602&lt;0,"🔴 Vencido",IF(R4602&lt;=7,"🟡 Por vencer","")))</f>
        <v/>
      </c>
      <c r="T4602" s="88" t="n"/>
      <c r="U4602" s="89" t="n"/>
      <c r="V4602" s="89" t="n"/>
      <c r="W4602" s="89" t="n"/>
      <c r="X4602" s="87" t="n"/>
    </row>
    <row r="4603">
      <c r="A4603" s="13" t="n"/>
      <c r="B4603" s="14" t="n"/>
      <c r="C4603" s="14" t="n"/>
      <c r="D4603" s="14" t="n"/>
      <c r="E4603" s="13" t="n"/>
      <c r="F4603" s="13" t="n"/>
      <c r="G4603" s="14" t="n"/>
      <c r="H4603" s="15" t="n"/>
      <c r="I4603" s="15" t="n"/>
      <c r="J4603" s="40" t="n"/>
      <c r="K4603" s="15" t="n"/>
      <c r="L4603" s="15" t="n"/>
      <c r="M4603" s="15" t="n"/>
      <c r="N4603" s="14" t="n"/>
      <c r="O4603" s="13" t="n"/>
      <c r="P4603" s="14" t="n"/>
      <c r="Q4603" s="15">
        <f>IF(N4603="Sí",0,H4603)</f>
        <v/>
      </c>
      <c r="R4603" s="14">
        <f>F4603-TODAY()</f>
        <v/>
      </c>
      <c r="S4603" s="14">
        <f>IF(N4603="Sí","🟢 Pagado",IF(R4603&lt;0,"🔴 Vencido",IF(R4603&lt;=7,"🟡 Por vencer","")))</f>
        <v/>
      </c>
      <c r="T4603" s="88" t="n"/>
      <c r="U4603" s="89" t="n"/>
      <c r="V4603" s="89" t="n"/>
      <c r="W4603" s="89" t="n"/>
      <c r="X4603" s="87" t="n"/>
    </row>
    <row r="4604">
      <c r="A4604" s="13" t="n"/>
      <c r="B4604" s="14" t="n"/>
      <c r="C4604" s="14" t="n"/>
      <c r="D4604" s="14" t="n"/>
      <c r="E4604" s="13" t="n"/>
      <c r="F4604" s="13" t="n"/>
      <c r="G4604" s="14" t="n"/>
      <c r="H4604" s="15" t="n"/>
      <c r="I4604" s="15" t="n"/>
      <c r="J4604" s="40" t="n"/>
      <c r="K4604" s="15" t="n"/>
      <c r="L4604" s="15" t="n"/>
      <c r="M4604" s="15" t="n"/>
      <c r="N4604" s="14" t="n"/>
      <c r="O4604" s="13" t="n"/>
      <c r="P4604" s="14" t="n"/>
      <c r="Q4604" s="15">
        <f>IF(N4604="Sí",0,H4604)</f>
        <v/>
      </c>
      <c r="R4604" s="14">
        <f>F4604-TODAY()</f>
        <v/>
      </c>
      <c r="S4604" s="14">
        <f>IF(N4604="Sí","🟢 Pagado",IF(R4604&lt;0,"🔴 Vencido",IF(R4604&lt;=7,"🟡 Por vencer","")))</f>
        <v/>
      </c>
      <c r="T4604" s="88" t="n"/>
      <c r="U4604" s="89" t="n"/>
      <c r="V4604" s="89" t="n"/>
      <c r="W4604" s="89" t="n"/>
      <c r="X4604" s="87" t="n"/>
    </row>
    <row r="4605">
      <c r="A4605" s="13" t="n"/>
      <c r="B4605" s="14" t="n"/>
      <c r="C4605" s="14" t="n"/>
      <c r="D4605" s="14" t="n"/>
      <c r="E4605" s="13" t="n"/>
      <c r="F4605" s="13" t="n"/>
      <c r="G4605" s="14" t="n"/>
      <c r="H4605" s="15" t="n"/>
      <c r="I4605" s="15" t="n"/>
      <c r="J4605" s="40" t="n"/>
      <c r="K4605" s="15" t="n"/>
      <c r="L4605" s="15" t="n"/>
      <c r="M4605" s="15" t="n"/>
      <c r="N4605" s="14" t="n"/>
      <c r="O4605" s="13" t="n"/>
      <c r="P4605" s="14" t="n"/>
      <c r="Q4605" s="15">
        <f>IF(N4605="Sí",0,H4605)</f>
        <v/>
      </c>
      <c r="R4605" s="14">
        <f>F4605-TODAY()</f>
        <v/>
      </c>
      <c r="S4605" s="14">
        <f>IF(N4605="Sí","🟢 Pagado",IF(R4605&lt;0,"🔴 Vencido",IF(R4605&lt;=7,"🟡 Por vencer","")))</f>
        <v/>
      </c>
      <c r="T4605" s="88" t="n"/>
      <c r="U4605" s="89" t="n"/>
      <c r="V4605" s="89" t="n"/>
      <c r="W4605" s="89" t="n"/>
      <c r="X4605" s="87" t="n"/>
    </row>
    <row r="4606">
      <c r="A4606" s="13" t="n"/>
      <c r="B4606" s="14" t="n"/>
      <c r="C4606" s="14" t="n"/>
      <c r="D4606" s="14" t="n"/>
      <c r="E4606" s="13" t="n"/>
      <c r="F4606" s="13" t="n"/>
      <c r="G4606" s="14" t="n"/>
      <c r="H4606" s="15" t="n"/>
      <c r="I4606" s="15" t="n"/>
      <c r="J4606" s="40" t="n"/>
      <c r="K4606" s="15" t="n"/>
      <c r="L4606" s="15" t="n"/>
      <c r="M4606" s="15" t="n"/>
      <c r="N4606" s="14" t="n"/>
      <c r="O4606" s="13" t="n"/>
      <c r="P4606" s="14" t="n"/>
      <c r="Q4606" s="15">
        <f>IF(N4606="Sí",0,H4606)</f>
        <v/>
      </c>
      <c r="R4606" s="14">
        <f>F4606-TODAY()</f>
        <v/>
      </c>
      <c r="S4606" s="14">
        <f>IF(N4606="Sí","🟢 Pagado",IF(R4606&lt;0,"🔴 Vencido",IF(R4606&lt;=7,"🟡 Por vencer","")))</f>
        <v/>
      </c>
      <c r="T4606" s="88" t="n"/>
      <c r="U4606" s="89" t="n"/>
      <c r="V4606" s="89" t="n"/>
      <c r="W4606" s="89" t="n"/>
      <c r="X4606" s="87" t="n"/>
    </row>
    <row r="4607">
      <c r="A4607" s="13" t="n"/>
      <c r="B4607" s="14" t="n"/>
      <c r="C4607" s="14" t="n"/>
      <c r="D4607" s="14" t="n"/>
      <c r="E4607" s="13" t="n"/>
      <c r="F4607" s="13" t="n"/>
      <c r="G4607" s="14" t="n"/>
      <c r="H4607" s="15" t="n"/>
      <c r="I4607" s="15" t="n"/>
      <c r="J4607" s="40" t="n"/>
      <c r="K4607" s="15" t="n"/>
      <c r="L4607" s="15" t="n"/>
      <c r="M4607" s="15" t="n"/>
      <c r="N4607" s="14" t="n"/>
      <c r="O4607" s="13" t="n"/>
      <c r="P4607" s="14" t="n"/>
      <c r="Q4607" s="15">
        <f>IF(N4607="Sí",0,H4607)</f>
        <v/>
      </c>
      <c r="R4607" s="14">
        <f>F4607-TODAY()</f>
        <v/>
      </c>
      <c r="S4607" s="14">
        <f>IF(N4607="Sí","🟢 Pagado",IF(R4607&lt;0,"🔴 Vencido",IF(R4607&lt;=7,"🟡 Por vencer","")))</f>
        <v/>
      </c>
      <c r="T4607" s="88" t="n"/>
      <c r="U4607" s="89" t="n"/>
      <c r="V4607" s="89" t="n"/>
      <c r="W4607" s="89" t="n"/>
      <c r="X4607" s="87" t="n"/>
    </row>
    <row r="4608">
      <c r="A4608" s="13" t="n"/>
      <c r="B4608" s="14" t="n"/>
      <c r="C4608" s="14" t="n"/>
      <c r="D4608" s="14" t="n"/>
      <c r="E4608" s="13" t="n"/>
      <c r="F4608" s="13" t="n"/>
      <c r="G4608" s="14" t="n"/>
      <c r="H4608" s="15" t="n"/>
      <c r="I4608" s="15" t="n"/>
      <c r="J4608" s="40" t="n"/>
      <c r="K4608" s="15" t="n"/>
      <c r="L4608" s="15" t="n"/>
      <c r="M4608" s="15" t="n"/>
      <c r="N4608" s="14" t="n"/>
      <c r="O4608" s="13" t="n"/>
      <c r="P4608" s="14" t="n"/>
      <c r="Q4608" s="15">
        <f>IF(N4608="Sí",0,H4608)</f>
        <v/>
      </c>
      <c r="R4608" s="14">
        <f>F4608-TODAY()</f>
        <v/>
      </c>
      <c r="S4608" s="14">
        <f>IF(N4608="Sí","🟢 Pagado",IF(R4608&lt;0,"🔴 Vencido",IF(R4608&lt;=7,"🟡 Por vencer","")))</f>
        <v/>
      </c>
      <c r="T4608" s="88" t="n"/>
      <c r="U4608" s="89" t="n"/>
      <c r="V4608" s="89" t="n"/>
      <c r="W4608" s="89" t="n"/>
      <c r="X4608" s="87" t="n"/>
    </row>
    <row r="4609">
      <c r="A4609" s="13" t="n"/>
      <c r="B4609" s="14" t="n"/>
      <c r="C4609" s="14" t="n"/>
      <c r="D4609" s="14" t="n"/>
      <c r="E4609" s="13" t="n"/>
      <c r="F4609" s="13" t="n"/>
      <c r="G4609" s="14" t="n"/>
      <c r="H4609" s="15" t="n"/>
      <c r="I4609" s="15" t="n"/>
      <c r="J4609" s="40" t="n"/>
      <c r="K4609" s="15" t="n"/>
      <c r="L4609" s="15" t="n"/>
      <c r="M4609" s="15" t="n"/>
      <c r="N4609" s="14" t="n"/>
      <c r="O4609" s="13" t="n"/>
      <c r="P4609" s="14" t="n"/>
      <c r="Q4609" s="15">
        <f>IF(N4609="Sí",0,H4609)</f>
        <v/>
      </c>
      <c r="R4609" s="14">
        <f>F4609-TODAY()</f>
        <v/>
      </c>
      <c r="S4609" s="14">
        <f>IF(N4609="Sí","🟢 Pagado",IF(R4609&lt;0,"🔴 Vencido",IF(R4609&lt;=7,"🟡 Por vencer","")))</f>
        <v/>
      </c>
      <c r="T4609" s="88" t="n"/>
      <c r="U4609" s="89" t="n"/>
      <c r="V4609" s="89" t="n"/>
      <c r="W4609" s="89" t="n"/>
      <c r="X4609" s="87" t="n"/>
    </row>
    <row r="4610">
      <c r="A4610" s="13" t="n"/>
      <c r="B4610" s="14" t="n"/>
      <c r="C4610" s="14" t="n"/>
      <c r="D4610" s="14" t="n"/>
      <c r="E4610" s="13" t="n"/>
      <c r="F4610" s="13" t="n"/>
      <c r="G4610" s="14" t="n"/>
      <c r="H4610" s="15" t="n"/>
      <c r="I4610" s="15" t="n"/>
      <c r="J4610" s="40" t="n"/>
      <c r="K4610" s="15" t="n"/>
      <c r="L4610" s="15" t="n"/>
      <c r="M4610" s="15" t="n"/>
      <c r="N4610" s="14" t="n"/>
      <c r="O4610" s="13" t="n"/>
      <c r="P4610" s="14" t="n"/>
      <c r="Q4610" s="15">
        <f>IF(N4610="Sí",0,H4610)</f>
        <v/>
      </c>
      <c r="R4610" s="14">
        <f>F4610-TODAY()</f>
        <v/>
      </c>
      <c r="S4610" s="14">
        <f>IF(N4610="Sí","🟢 Pagado",IF(R4610&lt;0,"🔴 Vencido",IF(R4610&lt;=7,"🟡 Por vencer","")))</f>
        <v/>
      </c>
      <c r="T4610" s="88" t="n"/>
      <c r="U4610" s="89" t="n"/>
      <c r="V4610" s="89" t="n"/>
      <c r="W4610" s="89" t="n"/>
      <c r="X4610" s="87" t="n"/>
    </row>
    <row r="4611">
      <c r="A4611" s="13" t="n"/>
      <c r="B4611" s="14" t="n"/>
      <c r="C4611" s="14" t="n"/>
      <c r="D4611" s="14" t="n"/>
      <c r="E4611" s="13" t="n"/>
      <c r="F4611" s="13" t="n"/>
      <c r="G4611" s="14" t="n"/>
      <c r="H4611" s="15" t="n"/>
      <c r="I4611" s="15" t="n"/>
      <c r="J4611" s="40" t="n"/>
      <c r="K4611" s="15" t="n"/>
      <c r="L4611" s="15" t="n"/>
      <c r="M4611" s="15" t="n"/>
      <c r="N4611" s="14" t="n"/>
      <c r="O4611" s="13" t="n"/>
      <c r="P4611" s="14" t="n"/>
      <c r="Q4611" s="15">
        <f>IF(N4611="Sí",0,H4611)</f>
        <v/>
      </c>
      <c r="R4611" s="14">
        <f>F4611-TODAY()</f>
        <v/>
      </c>
      <c r="S4611" s="14">
        <f>IF(N4611="Sí","🟢 Pagado",IF(R4611&lt;0,"🔴 Vencido",IF(R4611&lt;=7,"🟡 Por vencer","")))</f>
        <v/>
      </c>
      <c r="T4611" s="88" t="n"/>
      <c r="U4611" s="89" t="n"/>
      <c r="V4611" s="89" t="n"/>
      <c r="W4611" s="89" t="n"/>
      <c r="X4611" s="87" t="n"/>
    </row>
    <row r="4612">
      <c r="A4612" s="13" t="n"/>
      <c r="B4612" s="14" t="n"/>
      <c r="C4612" s="14" t="n"/>
      <c r="D4612" s="14" t="n"/>
      <c r="E4612" s="13" t="n"/>
      <c r="F4612" s="13" t="n"/>
      <c r="G4612" s="14" t="n"/>
      <c r="H4612" s="15" t="n"/>
      <c r="I4612" s="15" t="n"/>
      <c r="J4612" s="40" t="n"/>
      <c r="K4612" s="15" t="n"/>
      <c r="L4612" s="15" t="n"/>
      <c r="M4612" s="15" t="n"/>
      <c r="N4612" s="14" t="n"/>
      <c r="O4612" s="13" t="n"/>
      <c r="P4612" s="14" t="n"/>
      <c r="Q4612" s="15">
        <f>IF(N4612="Sí",0,H4612)</f>
        <v/>
      </c>
      <c r="R4612" s="14">
        <f>F4612-TODAY()</f>
        <v/>
      </c>
      <c r="S4612" s="14">
        <f>IF(N4612="Sí","🟢 Pagado",IF(R4612&lt;0,"🔴 Vencido",IF(R4612&lt;=7,"🟡 Por vencer","")))</f>
        <v/>
      </c>
      <c r="T4612" s="88" t="n"/>
      <c r="U4612" s="89" t="n"/>
      <c r="V4612" s="89" t="n"/>
      <c r="W4612" s="89" t="n"/>
      <c r="X4612" s="87" t="n"/>
    </row>
    <row r="4613">
      <c r="A4613" s="13" t="n"/>
      <c r="B4613" s="14" t="n"/>
      <c r="C4613" s="14" t="n"/>
      <c r="D4613" s="14" t="n"/>
      <c r="E4613" s="13" t="n"/>
      <c r="F4613" s="13" t="n"/>
      <c r="G4613" s="14" t="n"/>
      <c r="H4613" s="15" t="n"/>
      <c r="I4613" s="15" t="n"/>
      <c r="J4613" s="40" t="n"/>
      <c r="K4613" s="15" t="n"/>
      <c r="L4613" s="15" t="n"/>
      <c r="M4613" s="15" t="n"/>
      <c r="N4613" s="14" t="n"/>
      <c r="O4613" s="13" t="n"/>
      <c r="P4613" s="14" t="n"/>
      <c r="Q4613" s="15">
        <f>IF(N4613="Sí",0,H4613)</f>
        <v/>
      </c>
      <c r="R4613" s="14">
        <f>F4613-TODAY()</f>
        <v/>
      </c>
      <c r="S4613" s="14">
        <f>IF(N4613="Sí","🟢 Pagado",IF(R4613&lt;0,"🔴 Vencido",IF(R4613&lt;=7,"🟡 Por vencer","")))</f>
        <v/>
      </c>
      <c r="T4613" s="88" t="n"/>
      <c r="U4613" s="89" t="n"/>
      <c r="V4613" s="89" t="n"/>
      <c r="W4613" s="89" t="n"/>
      <c r="X4613" s="87" t="n"/>
    </row>
    <row r="4614">
      <c r="A4614" s="13" t="n"/>
      <c r="B4614" s="14" t="n"/>
      <c r="C4614" s="14" t="n"/>
      <c r="D4614" s="14" t="n"/>
      <c r="E4614" s="13" t="n"/>
      <c r="F4614" s="13" t="n"/>
      <c r="G4614" s="14" t="n"/>
      <c r="H4614" s="15" t="n"/>
      <c r="I4614" s="15" t="n"/>
      <c r="J4614" s="40" t="n"/>
      <c r="K4614" s="15" t="n"/>
      <c r="L4614" s="15" t="n"/>
      <c r="M4614" s="15" t="n"/>
      <c r="N4614" s="14" t="n"/>
      <c r="O4614" s="13" t="n"/>
      <c r="P4614" s="14" t="n"/>
      <c r="Q4614" s="15">
        <f>IF(N4614="Sí",0,H4614)</f>
        <v/>
      </c>
      <c r="R4614" s="14">
        <f>F4614-TODAY()</f>
        <v/>
      </c>
      <c r="S4614" s="14">
        <f>IF(N4614="Sí","🟢 Pagado",IF(R4614&lt;0,"🔴 Vencido",IF(R4614&lt;=7,"🟡 Por vencer","")))</f>
        <v/>
      </c>
      <c r="T4614" s="88" t="n"/>
      <c r="U4614" s="89" t="n"/>
      <c r="V4614" s="89" t="n"/>
      <c r="W4614" s="89" t="n"/>
      <c r="X4614" s="87" t="n"/>
    </row>
    <row r="4615">
      <c r="A4615" s="13" t="n"/>
      <c r="B4615" s="14" t="n"/>
      <c r="C4615" s="14" t="n"/>
      <c r="D4615" s="14" t="n"/>
      <c r="E4615" s="13" t="n"/>
      <c r="F4615" s="13" t="n"/>
      <c r="G4615" s="14" t="n"/>
      <c r="H4615" s="15" t="n"/>
      <c r="I4615" s="15" t="n"/>
      <c r="J4615" s="40" t="n"/>
      <c r="K4615" s="15" t="n"/>
      <c r="L4615" s="15" t="n"/>
      <c r="M4615" s="15" t="n"/>
      <c r="N4615" s="14" t="n"/>
      <c r="O4615" s="13" t="n"/>
      <c r="P4615" s="14" t="n"/>
      <c r="Q4615" s="15">
        <f>IF(N4615="Sí",0,H4615)</f>
        <v/>
      </c>
      <c r="R4615" s="14">
        <f>F4615-TODAY()</f>
        <v/>
      </c>
      <c r="S4615" s="14">
        <f>IF(N4615="Sí","🟢 Pagado",IF(R4615&lt;0,"🔴 Vencido",IF(R4615&lt;=7,"🟡 Por vencer","")))</f>
        <v/>
      </c>
      <c r="T4615" s="88" t="n"/>
      <c r="U4615" s="89" t="n"/>
      <c r="V4615" s="89" t="n"/>
      <c r="W4615" s="89" t="n"/>
      <c r="X4615" s="87" t="n"/>
    </row>
    <row r="4616">
      <c r="A4616" s="13" t="n"/>
      <c r="B4616" s="14" t="n"/>
      <c r="C4616" s="14" t="n"/>
      <c r="D4616" s="14" t="n"/>
      <c r="E4616" s="13" t="n"/>
      <c r="F4616" s="13" t="n"/>
      <c r="G4616" s="14" t="n"/>
      <c r="H4616" s="15" t="n"/>
      <c r="I4616" s="15" t="n"/>
      <c r="J4616" s="40" t="n"/>
      <c r="K4616" s="15" t="n"/>
      <c r="L4616" s="15" t="n"/>
      <c r="M4616" s="15" t="n"/>
      <c r="N4616" s="14" t="n"/>
      <c r="O4616" s="13" t="n"/>
      <c r="P4616" s="14" t="n"/>
      <c r="Q4616" s="15">
        <f>IF(N4616="Sí",0,H4616)</f>
        <v/>
      </c>
      <c r="R4616" s="14">
        <f>F4616-TODAY()</f>
        <v/>
      </c>
      <c r="S4616" s="14">
        <f>IF(N4616="Sí","🟢 Pagado",IF(R4616&lt;0,"🔴 Vencido",IF(R4616&lt;=7,"🟡 Por vencer","")))</f>
        <v/>
      </c>
      <c r="T4616" s="88" t="n"/>
      <c r="U4616" s="89" t="n"/>
      <c r="V4616" s="89" t="n"/>
      <c r="W4616" s="89" t="n"/>
      <c r="X4616" s="87" t="n"/>
    </row>
    <row r="4617">
      <c r="A4617" s="13" t="n"/>
      <c r="B4617" s="14" t="n"/>
      <c r="C4617" s="14" t="n"/>
      <c r="D4617" s="14" t="n"/>
      <c r="E4617" s="13" t="n"/>
      <c r="F4617" s="13" t="n"/>
      <c r="G4617" s="14" t="n"/>
      <c r="H4617" s="15" t="n"/>
      <c r="I4617" s="15" t="n"/>
      <c r="J4617" s="40" t="n"/>
      <c r="K4617" s="15" t="n"/>
      <c r="L4617" s="15" t="n"/>
      <c r="M4617" s="15" t="n"/>
      <c r="N4617" s="14" t="n"/>
      <c r="O4617" s="13" t="n"/>
      <c r="P4617" s="14" t="n"/>
      <c r="Q4617" s="15">
        <f>IF(N4617="Sí",0,H4617)</f>
        <v/>
      </c>
      <c r="R4617" s="14">
        <f>F4617-TODAY()</f>
        <v/>
      </c>
      <c r="S4617" s="14">
        <f>IF(N4617="Sí","🟢 Pagado",IF(R4617&lt;0,"🔴 Vencido",IF(R4617&lt;=7,"🟡 Por vencer","")))</f>
        <v/>
      </c>
      <c r="T4617" s="88" t="n"/>
      <c r="U4617" s="89" t="n"/>
      <c r="V4617" s="89" t="n"/>
      <c r="W4617" s="89" t="n"/>
      <c r="X4617" s="87" t="n"/>
    </row>
    <row r="4618">
      <c r="A4618" s="13" t="n"/>
      <c r="B4618" s="14" t="n"/>
      <c r="C4618" s="14" t="n"/>
      <c r="D4618" s="14" t="n"/>
      <c r="E4618" s="13" t="n"/>
      <c r="F4618" s="13" t="n"/>
      <c r="G4618" s="14" t="n"/>
      <c r="H4618" s="15" t="n"/>
      <c r="I4618" s="15" t="n"/>
      <c r="J4618" s="40" t="n"/>
      <c r="K4618" s="15" t="n"/>
      <c r="L4618" s="15" t="n"/>
      <c r="M4618" s="15" t="n"/>
      <c r="N4618" s="14" t="n"/>
      <c r="O4618" s="13" t="n"/>
      <c r="P4618" s="14" t="n"/>
      <c r="Q4618" s="15">
        <f>IF(N4618="Sí",0,H4618)</f>
        <v/>
      </c>
      <c r="R4618" s="14">
        <f>F4618-TODAY()</f>
        <v/>
      </c>
      <c r="S4618" s="14">
        <f>IF(N4618="Sí","🟢 Pagado",IF(R4618&lt;0,"🔴 Vencido",IF(R4618&lt;=7,"🟡 Por vencer","")))</f>
        <v/>
      </c>
      <c r="T4618" s="88" t="n"/>
      <c r="U4618" s="89" t="n"/>
      <c r="V4618" s="89" t="n"/>
      <c r="W4618" s="89" t="n"/>
      <c r="X4618" s="87" t="n"/>
    </row>
    <row r="4619">
      <c r="A4619" s="13" t="n"/>
      <c r="B4619" s="14" t="n"/>
      <c r="C4619" s="14" t="n"/>
      <c r="D4619" s="14" t="n"/>
      <c r="E4619" s="13" t="n"/>
      <c r="F4619" s="13" t="n"/>
      <c r="G4619" s="14" t="n"/>
      <c r="H4619" s="15" t="n"/>
      <c r="I4619" s="15" t="n"/>
      <c r="J4619" s="40" t="n"/>
      <c r="K4619" s="15" t="n"/>
      <c r="L4619" s="15" t="n"/>
      <c r="M4619" s="15" t="n"/>
      <c r="N4619" s="14" t="n"/>
      <c r="O4619" s="13" t="n"/>
      <c r="P4619" s="14" t="n"/>
      <c r="Q4619" s="15">
        <f>IF(N4619="Sí",0,H4619)</f>
        <v/>
      </c>
      <c r="R4619" s="14">
        <f>F4619-TODAY()</f>
        <v/>
      </c>
      <c r="S4619" s="14">
        <f>IF(N4619="Sí","🟢 Pagado",IF(R4619&lt;0,"🔴 Vencido",IF(R4619&lt;=7,"🟡 Por vencer","")))</f>
        <v/>
      </c>
      <c r="T4619" s="88" t="n"/>
      <c r="U4619" s="89" t="n"/>
      <c r="V4619" s="89" t="n"/>
      <c r="W4619" s="89" t="n"/>
      <c r="X4619" s="87" t="n"/>
    </row>
    <row r="4620">
      <c r="A4620" s="13" t="n"/>
      <c r="B4620" s="14" t="n"/>
      <c r="C4620" s="14" t="n"/>
      <c r="D4620" s="14" t="n"/>
      <c r="E4620" s="13" t="n"/>
      <c r="F4620" s="13" t="n"/>
      <c r="G4620" s="14" t="n"/>
      <c r="H4620" s="15" t="n"/>
      <c r="I4620" s="15" t="n"/>
      <c r="J4620" s="40" t="n"/>
      <c r="K4620" s="15" t="n"/>
      <c r="L4620" s="15" t="n"/>
      <c r="M4620" s="15" t="n"/>
      <c r="N4620" s="14" t="n"/>
      <c r="O4620" s="13" t="n"/>
      <c r="P4620" s="14" t="n"/>
      <c r="Q4620" s="15">
        <f>IF(N4620="Sí",0,H4620)</f>
        <v/>
      </c>
      <c r="R4620" s="14">
        <f>F4620-TODAY()</f>
        <v/>
      </c>
      <c r="S4620" s="14">
        <f>IF(N4620="Sí","🟢 Pagado",IF(R4620&lt;0,"🔴 Vencido",IF(R4620&lt;=7,"🟡 Por vencer","")))</f>
        <v/>
      </c>
      <c r="T4620" s="88" t="n"/>
      <c r="U4620" s="89" t="n"/>
      <c r="V4620" s="89" t="n"/>
      <c r="W4620" s="89" t="n"/>
      <c r="X4620" s="87" t="n"/>
    </row>
    <row r="4621">
      <c r="A4621" s="13" t="n"/>
      <c r="B4621" s="14" t="n"/>
      <c r="C4621" s="14" t="n"/>
      <c r="D4621" s="14" t="n"/>
      <c r="E4621" s="13" t="n"/>
      <c r="F4621" s="13" t="n"/>
      <c r="G4621" s="14" t="n"/>
      <c r="H4621" s="15" t="n"/>
      <c r="I4621" s="15" t="n"/>
      <c r="J4621" s="40" t="n"/>
      <c r="K4621" s="15" t="n"/>
      <c r="L4621" s="15" t="n"/>
      <c r="M4621" s="15" t="n"/>
      <c r="N4621" s="14" t="n"/>
      <c r="O4621" s="13" t="n"/>
      <c r="P4621" s="14" t="n"/>
      <c r="Q4621" s="15">
        <f>IF(N4621="Sí",0,H4621)</f>
        <v/>
      </c>
      <c r="R4621" s="14">
        <f>F4621-TODAY()</f>
        <v/>
      </c>
      <c r="S4621" s="14">
        <f>IF(N4621="Sí","🟢 Pagado",IF(R4621&lt;0,"🔴 Vencido",IF(R4621&lt;=7,"🟡 Por vencer","")))</f>
        <v/>
      </c>
      <c r="T4621" s="88" t="n"/>
      <c r="U4621" s="89" t="n"/>
      <c r="V4621" s="89" t="n"/>
      <c r="W4621" s="89" t="n"/>
      <c r="X4621" s="87" t="n"/>
    </row>
    <row r="4622">
      <c r="A4622" s="13" t="n"/>
      <c r="B4622" s="14" t="n"/>
      <c r="C4622" s="14" t="n"/>
      <c r="D4622" s="14" t="n"/>
      <c r="E4622" s="13" t="n"/>
      <c r="F4622" s="13" t="n"/>
      <c r="G4622" s="14" t="n"/>
      <c r="H4622" s="15" t="n"/>
      <c r="I4622" s="15" t="n"/>
      <c r="J4622" s="40" t="n"/>
      <c r="K4622" s="15" t="n"/>
      <c r="L4622" s="15" t="n"/>
      <c r="M4622" s="15" t="n"/>
      <c r="N4622" s="14" t="n"/>
      <c r="O4622" s="13" t="n"/>
      <c r="P4622" s="14" t="n"/>
      <c r="Q4622" s="15">
        <f>IF(N4622="Sí",0,H4622)</f>
        <v/>
      </c>
      <c r="R4622" s="14">
        <f>F4622-TODAY()</f>
        <v/>
      </c>
      <c r="S4622" s="14">
        <f>IF(N4622="Sí","🟢 Pagado",IF(R4622&lt;0,"🔴 Vencido",IF(R4622&lt;=7,"🟡 Por vencer","")))</f>
        <v/>
      </c>
      <c r="T4622" s="88" t="n"/>
      <c r="U4622" s="89" t="n"/>
      <c r="V4622" s="89" t="n"/>
      <c r="W4622" s="89" t="n"/>
      <c r="X4622" s="87" t="n"/>
    </row>
    <row r="4623">
      <c r="A4623" s="13" t="n"/>
      <c r="B4623" s="14" t="n"/>
      <c r="C4623" s="14" t="n"/>
      <c r="D4623" s="14" t="n"/>
      <c r="E4623" s="13" t="n"/>
      <c r="F4623" s="13" t="n"/>
      <c r="G4623" s="14" t="n"/>
      <c r="H4623" s="15" t="n"/>
      <c r="I4623" s="15" t="n"/>
      <c r="J4623" s="40" t="n"/>
      <c r="K4623" s="15" t="n"/>
      <c r="L4623" s="15" t="n"/>
      <c r="M4623" s="15" t="n"/>
      <c r="N4623" s="14" t="n"/>
      <c r="O4623" s="13" t="n"/>
      <c r="P4623" s="14" t="n"/>
      <c r="Q4623" s="15">
        <f>IF(N4623="Sí",0,H4623)</f>
        <v/>
      </c>
      <c r="R4623" s="14">
        <f>F4623-TODAY()</f>
        <v/>
      </c>
      <c r="S4623" s="14">
        <f>IF(N4623="Sí","🟢 Pagado",IF(R4623&lt;0,"🔴 Vencido",IF(R4623&lt;=7,"🟡 Por vencer","")))</f>
        <v/>
      </c>
      <c r="T4623" s="88" t="n"/>
      <c r="U4623" s="89" t="n"/>
      <c r="V4623" s="89" t="n"/>
      <c r="W4623" s="89" t="n"/>
      <c r="X4623" s="87" t="n"/>
    </row>
    <row r="4624">
      <c r="A4624" s="13" t="n"/>
      <c r="B4624" s="14" t="n"/>
      <c r="C4624" s="14" t="n"/>
      <c r="D4624" s="14" t="n"/>
      <c r="E4624" s="13" t="n"/>
      <c r="F4624" s="13" t="n"/>
      <c r="G4624" s="14" t="n"/>
      <c r="H4624" s="15" t="n"/>
      <c r="I4624" s="15" t="n"/>
      <c r="J4624" s="40" t="n"/>
      <c r="K4624" s="15" t="n"/>
      <c r="L4624" s="15" t="n"/>
      <c r="M4624" s="15" t="n"/>
      <c r="N4624" s="14" t="n"/>
      <c r="O4624" s="13" t="n"/>
      <c r="P4624" s="14" t="n"/>
      <c r="Q4624" s="15">
        <f>IF(N4624="Sí",0,H4624)</f>
        <v/>
      </c>
      <c r="R4624" s="14">
        <f>F4624-TODAY()</f>
        <v/>
      </c>
      <c r="S4624" s="14">
        <f>IF(N4624="Sí","🟢 Pagado",IF(R4624&lt;0,"🔴 Vencido",IF(R4624&lt;=7,"🟡 Por vencer","")))</f>
        <v/>
      </c>
      <c r="T4624" s="88" t="n"/>
      <c r="U4624" s="89" t="n"/>
      <c r="V4624" s="89" t="n"/>
      <c r="W4624" s="89" t="n"/>
      <c r="X4624" s="87" t="n"/>
    </row>
    <row r="4625">
      <c r="A4625" s="13" t="n"/>
      <c r="B4625" s="14" t="n"/>
      <c r="C4625" s="14" t="n"/>
      <c r="D4625" s="14" t="n"/>
      <c r="E4625" s="13" t="n"/>
      <c r="F4625" s="13" t="n"/>
      <c r="G4625" s="14" t="n"/>
      <c r="H4625" s="15" t="n"/>
      <c r="I4625" s="15" t="n"/>
      <c r="J4625" s="40" t="n"/>
      <c r="K4625" s="15" t="n"/>
      <c r="L4625" s="15" t="n"/>
      <c r="M4625" s="15" t="n"/>
      <c r="N4625" s="14" t="n"/>
      <c r="O4625" s="13" t="n"/>
      <c r="P4625" s="14" t="n"/>
      <c r="Q4625" s="15">
        <f>IF(N4625="Sí",0,H4625)</f>
        <v/>
      </c>
      <c r="R4625" s="14">
        <f>F4625-TODAY()</f>
        <v/>
      </c>
      <c r="S4625" s="14">
        <f>IF(N4625="Sí","🟢 Pagado",IF(R4625&lt;0,"🔴 Vencido",IF(R4625&lt;=7,"🟡 Por vencer","")))</f>
        <v/>
      </c>
      <c r="T4625" s="88" t="n"/>
      <c r="U4625" s="89" t="n"/>
      <c r="V4625" s="89" t="n"/>
      <c r="W4625" s="89" t="n"/>
      <c r="X4625" s="87" t="n"/>
    </row>
    <row r="4626">
      <c r="A4626" s="13" t="n"/>
      <c r="B4626" s="14" t="n"/>
      <c r="C4626" s="14" t="n"/>
      <c r="D4626" s="14" t="n"/>
      <c r="E4626" s="13" t="n"/>
      <c r="F4626" s="13" t="n"/>
      <c r="G4626" s="14" t="n"/>
      <c r="H4626" s="15" t="n"/>
      <c r="I4626" s="15" t="n"/>
      <c r="J4626" s="40" t="n"/>
      <c r="K4626" s="15" t="n"/>
      <c r="L4626" s="15" t="n"/>
      <c r="M4626" s="15" t="n"/>
      <c r="N4626" s="14" t="n"/>
      <c r="O4626" s="13" t="n"/>
      <c r="P4626" s="14" t="n"/>
      <c r="Q4626" s="15">
        <f>IF(N4626="Sí",0,H4626)</f>
        <v/>
      </c>
      <c r="R4626" s="14">
        <f>F4626-TODAY()</f>
        <v/>
      </c>
      <c r="S4626" s="14">
        <f>IF(N4626="Sí","🟢 Pagado",IF(R4626&lt;0,"🔴 Vencido",IF(R4626&lt;=7,"🟡 Por vencer","")))</f>
        <v/>
      </c>
      <c r="T4626" s="88" t="n"/>
      <c r="U4626" s="89" t="n"/>
      <c r="V4626" s="89" t="n"/>
      <c r="W4626" s="89" t="n"/>
      <c r="X4626" s="87" t="n"/>
    </row>
    <row r="4627">
      <c r="A4627" s="13" t="n"/>
      <c r="B4627" s="14" t="n"/>
      <c r="C4627" s="14" t="n"/>
      <c r="D4627" s="14" t="n"/>
      <c r="E4627" s="13" t="n"/>
      <c r="F4627" s="13" t="n"/>
      <c r="G4627" s="14" t="n"/>
      <c r="H4627" s="15" t="n"/>
      <c r="I4627" s="15" t="n"/>
      <c r="J4627" s="40" t="n"/>
      <c r="K4627" s="15" t="n"/>
      <c r="L4627" s="15" t="n"/>
      <c r="M4627" s="15" t="n"/>
      <c r="N4627" s="14" t="n"/>
      <c r="O4627" s="13" t="n"/>
      <c r="P4627" s="14" t="n"/>
      <c r="Q4627" s="15">
        <f>IF(N4627="Sí",0,H4627)</f>
        <v/>
      </c>
      <c r="R4627" s="14">
        <f>F4627-TODAY()</f>
        <v/>
      </c>
      <c r="S4627" s="14">
        <f>IF(N4627="Sí","🟢 Pagado",IF(R4627&lt;0,"🔴 Vencido",IF(R4627&lt;=7,"🟡 Por vencer","")))</f>
        <v/>
      </c>
      <c r="T4627" s="88" t="n"/>
      <c r="U4627" s="89" t="n"/>
      <c r="V4627" s="89" t="n"/>
      <c r="W4627" s="89" t="n"/>
      <c r="X4627" s="87" t="n"/>
    </row>
    <row r="4628">
      <c r="A4628" s="13" t="n"/>
      <c r="B4628" s="14" t="n"/>
      <c r="C4628" s="14" t="n"/>
      <c r="D4628" s="14" t="n"/>
      <c r="E4628" s="13" t="n"/>
      <c r="F4628" s="13" t="n"/>
      <c r="G4628" s="14" t="n"/>
      <c r="H4628" s="15" t="n"/>
      <c r="I4628" s="15" t="n"/>
      <c r="J4628" s="40" t="n"/>
      <c r="K4628" s="15" t="n"/>
      <c r="L4628" s="15" t="n"/>
      <c r="M4628" s="15" t="n"/>
      <c r="N4628" s="14" t="n"/>
      <c r="O4628" s="13" t="n"/>
      <c r="P4628" s="14" t="n"/>
      <c r="Q4628" s="15">
        <f>IF(N4628="Sí",0,H4628)</f>
        <v/>
      </c>
      <c r="R4628" s="14">
        <f>F4628-TODAY()</f>
        <v/>
      </c>
      <c r="S4628" s="14">
        <f>IF(N4628="Sí","🟢 Pagado",IF(R4628&lt;0,"🔴 Vencido",IF(R4628&lt;=7,"🟡 Por vencer","")))</f>
        <v/>
      </c>
      <c r="T4628" s="88" t="n"/>
      <c r="U4628" s="89" t="n"/>
      <c r="V4628" s="89" t="n"/>
      <c r="W4628" s="89" t="n"/>
      <c r="X4628" s="87" t="n"/>
    </row>
    <row r="4629">
      <c r="A4629" s="13" t="n"/>
      <c r="B4629" s="14" t="n"/>
      <c r="C4629" s="14" t="n"/>
      <c r="D4629" s="14" t="n"/>
      <c r="E4629" s="13" t="n"/>
      <c r="F4629" s="13" t="n"/>
      <c r="G4629" s="14" t="n"/>
      <c r="H4629" s="15" t="n"/>
      <c r="I4629" s="15" t="n"/>
      <c r="J4629" s="40" t="n"/>
      <c r="K4629" s="15" t="n"/>
      <c r="L4629" s="15" t="n"/>
      <c r="M4629" s="15" t="n"/>
      <c r="N4629" s="14" t="n"/>
      <c r="O4629" s="13" t="n"/>
      <c r="P4629" s="14" t="n"/>
      <c r="Q4629" s="15">
        <f>IF(N4629="Sí",0,H4629)</f>
        <v/>
      </c>
      <c r="R4629" s="14">
        <f>F4629-TODAY()</f>
        <v/>
      </c>
      <c r="S4629" s="14">
        <f>IF(N4629="Sí","🟢 Pagado",IF(R4629&lt;0,"🔴 Vencido",IF(R4629&lt;=7,"🟡 Por vencer","")))</f>
        <v/>
      </c>
      <c r="T4629" s="88" t="n"/>
      <c r="U4629" s="89" t="n"/>
      <c r="V4629" s="89" t="n"/>
      <c r="W4629" s="89" t="n"/>
      <c r="X4629" s="87" t="n"/>
    </row>
    <row r="4630">
      <c r="A4630" s="13" t="n"/>
      <c r="B4630" s="14" t="n"/>
      <c r="C4630" s="14" t="n"/>
      <c r="D4630" s="14" t="n"/>
      <c r="E4630" s="13" t="n"/>
      <c r="F4630" s="13" t="n"/>
      <c r="G4630" s="14" t="n"/>
      <c r="H4630" s="15" t="n"/>
      <c r="I4630" s="15" t="n"/>
      <c r="J4630" s="40" t="n"/>
      <c r="K4630" s="15" t="n"/>
      <c r="L4630" s="15" t="n"/>
      <c r="M4630" s="15" t="n"/>
      <c r="N4630" s="14" t="n"/>
      <c r="O4630" s="13" t="n"/>
      <c r="P4630" s="14" t="n"/>
      <c r="Q4630" s="15">
        <f>IF(N4630="Sí",0,H4630)</f>
        <v/>
      </c>
      <c r="R4630" s="14">
        <f>F4630-TODAY()</f>
        <v/>
      </c>
      <c r="S4630" s="14">
        <f>IF(N4630="Sí","🟢 Pagado",IF(R4630&lt;0,"🔴 Vencido",IF(R4630&lt;=7,"🟡 Por vencer","")))</f>
        <v/>
      </c>
      <c r="T4630" s="88" t="n"/>
      <c r="U4630" s="89" t="n"/>
      <c r="V4630" s="89" t="n"/>
      <c r="W4630" s="89" t="n"/>
      <c r="X4630" s="87" t="n"/>
    </row>
    <row r="4631">
      <c r="A4631" s="13" t="n"/>
      <c r="B4631" s="14" t="n"/>
      <c r="C4631" s="14" t="n"/>
      <c r="D4631" s="14" t="n"/>
      <c r="E4631" s="13" t="n"/>
      <c r="F4631" s="13" t="n"/>
      <c r="G4631" s="14" t="n"/>
      <c r="H4631" s="15" t="n"/>
      <c r="I4631" s="15" t="n"/>
      <c r="J4631" s="40" t="n"/>
      <c r="K4631" s="15" t="n"/>
      <c r="L4631" s="15" t="n"/>
      <c r="M4631" s="15" t="n"/>
      <c r="N4631" s="14" t="n"/>
      <c r="O4631" s="13" t="n"/>
      <c r="P4631" s="14" t="n"/>
      <c r="Q4631" s="15">
        <f>IF(N4631="Sí",0,H4631)</f>
        <v/>
      </c>
      <c r="R4631" s="14">
        <f>F4631-TODAY()</f>
        <v/>
      </c>
      <c r="S4631" s="14">
        <f>IF(N4631="Sí","🟢 Pagado",IF(R4631&lt;0,"🔴 Vencido",IF(R4631&lt;=7,"🟡 Por vencer","")))</f>
        <v/>
      </c>
      <c r="T4631" s="88" t="n"/>
      <c r="U4631" s="89" t="n"/>
      <c r="V4631" s="89" t="n"/>
      <c r="W4631" s="89" t="n"/>
      <c r="X4631" s="87" t="n"/>
    </row>
    <row r="4632">
      <c r="A4632" s="13" t="n"/>
      <c r="B4632" s="14" t="n"/>
      <c r="C4632" s="14" t="n"/>
      <c r="D4632" s="14" t="n"/>
      <c r="E4632" s="13" t="n"/>
      <c r="F4632" s="13" t="n"/>
      <c r="G4632" s="14" t="n"/>
      <c r="H4632" s="15" t="n"/>
      <c r="I4632" s="15" t="n"/>
      <c r="J4632" s="40" t="n"/>
      <c r="K4632" s="15" t="n"/>
      <c r="L4632" s="15" t="n"/>
      <c r="M4632" s="15" t="n"/>
      <c r="N4632" s="14" t="n"/>
      <c r="O4632" s="13" t="n"/>
      <c r="P4632" s="14" t="n"/>
      <c r="Q4632" s="15">
        <f>IF(N4632="Sí",0,H4632)</f>
        <v/>
      </c>
      <c r="R4632" s="14">
        <f>F4632-TODAY()</f>
        <v/>
      </c>
      <c r="S4632" s="14">
        <f>IF(N4632="Sí","🟢 Pagado",IF(R4632&lt;0,"🔴 Vencido",IF(R4632&lt;=7,"🟡 Por vencer","")))</f>
        <v/>
      </c>
      <c r="T4632" s="88" t="n"/>
      <c r="U4632" s="89" t="n"/>
      <c r="V4632" s="89" t="n"/>
      <c r="W4632" s="89" t="n"/>
      <c r="X4632" s="87" t="n"/>
    </row>
    <row r="4633">
      <c r="A4633" s="13" t="n"/>
      <c r="B4633" s="14" t="n"/>
      <c r="C4633" s="14" t="n"/>
      <c r="D4633" s="14" t="n"/>
      <c r="E4633" s="13" t="n"/>
      <c r="F4633" s="13" t="n"/>
      <c r="G4633" s="14" t="n"/>
      <c r="H4633" s="15" t="n"/>
      <c r="I4633" s="15" t="n"/>
      <c r="J4633" s="40" t="n"/>
      <c r="K4633" s="15" t="n"/>
      <c r="L4633" s="15" t="n"/>
      <c r="M4633" s="15" t="n"/>
      <c r="N4633" s="14" t="n"/>
      <c r="O4633" s="13" t="n"/>
      <c r="P4633" s="14" t="n"/>
      <c r="Q4633" s="15">
        <f>IF(N4633="Sí",0,H4633)</f>
        <v/>
      </c>
      <c r="R4633" s="14">
        <f>F4633-TODAY()</f>
        <v/>
      </c>
      <c r="S4633" s="14">
        <f>IF(N4633="Sí","🟢 Pagado",IF(R4633&lt;0,"🔴 Vencido",IF(R4633&lt;=7,"🟡 Por vencer","")))</f>
        <v/>
      </c>
      <c r="T4633" s="88" t="n"/>
      <c r="U4633" s="89" t="n"/>
      <c r="V4633" s="89" t="n"/>
      <c r="W4633" s="89" t="n"/>
      <c r="X4633" s="87" t="n"/>
    </row>
    <row r="4634">
      <c r="A4634" s="13" t="n"/>
      <c r="B4634" s="14" t="n"/>
      <c r="C4634" s="14" t="n"/>
      <c r="D4634" s="14" t="n"/>
      <c r="E4634" s="13" t="n"/>
      <c r="F4634" s="13" t="n"/>
      <c r="G4634" s="14" t="n"/>
      <c r="H4634" s="15" t="n"/>
      <c r="I4634" s="15" t="n"/>
      <c r="J4634" s="40" t="n"/>
      <c r="K4634" s="15" t="n"/>
      <c r="L4634" s="15" t="n"/>
      <c r="M4634" s="15" t="n"/>
      <c r="N4634" s="14" t="n"/>
      <c r="O4634" s="13" t="n"/>
      <c r="P4634" s="14" t="n"/>
      <c r="Q4634" s="15">
        <f>IF(N4634="Sí",0,H4634)</f>
        <v/>
      </c>
      <c r="R4634" s="14">
        <f>F4634-TODAY()</f>
        <v/>
      </c>
      <c r="S4634" s="14">
        <f>IF(N4634="Sí","🟢 Pagado",IF(R4634&lt;0,"🔴 Vencido",IF(R4634&lt;=7,"🟡 Por vencer","")))</f>
        <v/>
      </c>
      <c r="T4634" s="88" t="n"/>
      <c r="U4634" s="89" t="n"/>
      <c r="V4634" s="89" t="n"/>
      <c r="W4634" s="89" t="n"/>
      <c r="X4634" s="87" t="n"/>
    </row>
    <row r="4635">
      <c r="A4635" s="13" t="n"/>
      <c r="B4635" s="14" t="n"/>
      <c r="C4635" s="14" t="n"/>
      <c r="D4635" s="14" t="n"/>
      <c r="E4635" s="13" t="n"/>
      <c r="F4635" s="13" t="n"/>
      <c r="G4635" s="14" t="n"/>
      <c r="H4635" s="15" t="n"/>
      <c r="I4635" s="15" t="n"/>
      <c r="J4635" s="40" t="n"/>
      <c r="K4635" s="15" t="n"/>
      <c r="L4635" s="15" t="n"/>
      <c r="M4635" s="15" t="n"/>
      <c r="N4635" s="14" t="n"/>
      <c r="O4635" s="13" t="n"/>
      <c r="P4635" s="14" t="n"/>
      <c r="Q4635" s="15">
        <f>IF(N4635="Sí",0,H4635)</f>
        <v/>
      </c>
      <c r="R4635" s="14">
        <f>F4635-TODAY()</f>
        <v/>
      </c>
      <c r="S4635" s="14">
        <f>IF(N4635="Sí","🟢 Pagado",IF(R4635&lt;0,"🔴 Vencido",IF(R4635&lt;=7,"🟡 Por vencer","")))</f>
        <v/>
      </c>
      <c r="T4635" s="88" t="n"/>
      <c r="U4635" s="89" t="n"/>
      <c r="V4635" s="89" t="n"/>
      <c r="W4635" s="89" t="n"/>
      <c r="X4635" s="87" t="n"/>
    </row>
    <row r="4636">
      <c r="A4636" s="13" t="n"/>
      <c r="B4636" s="14" t="n"/>
      <c r="C4636" s="14" t="n"/>
      <c r="D4636" s="14" t="n"/>
      <c r="E4636" s="13" t="n"/>
      <c r="F4636" s="13" t="n"/>
      <c r="G4636" s="14" t="n"/>
      <c r="H4636" s="15" t="n"/>
      <c r="I4636" s="15" t="n"/>
      <c r="J4636" s="40" t="n"/>
      <c r="K4636" s="15" t="n"/>
      <c r="L4636" s="15" t="n"/>
      <c r="M4636" s="15" t="n"/>
      <c r="N4636" s="14" t="n"/>
      <c r="O4636" s="13" t="n"/>
      <c r="P4636" s="14" t="n"/>
      <c r="Q4636" s="15">
        <f>IF(N4636="Sí",0,H4636)</f>
        <v/>
      </c>
      <c r="R4636" s="14">
        <f>F4636-TODAY()</f>
        <v/>
      </c>
      <c r="S4636" s="14">
        <f>IF(N4636="Sí","🟢 Pagado",IF(R4636&lt;0,"🔴 Vencido",IF(R4636&lt;=7,"🟡 Por vencer","")))</f>
        <v/>
      </c>
      <c r="T4636" s="88" t="n"/>
      <c r="U4636" s="89" t="n"/>
      <c r="V4636" s="89" t="n"/>
      <c r="W4636" s="89" t="n"/>
      <c r="X4636" s="87" t="n"/>
    </row>
    <row r="4637">
      <c r="A4637" s="13" t="n"/>
      <c r="B4637" s="14" t="n"/>
      <c r="C4637" s="14" t="n"/>
      <c r="D4637" s="14" t="n"/>
      <c r="E4637" s="13" t="n"/>
      <c r="F4637" s="13" t="n"/>
      <c r="G4637" s="14" t="n"/>
      <c r="H4637" s="15" t="n"/>
      <c r="I4637" s="15" t="n"/>
      <c r="J4637" s="40" t="n"/>
      <c r="K4637" s="15" t="n"/>
      <c r="L4637" s="15" t="n"/>
      <c r="M4637" s="15" t="n"/>
      <c r="N4637" s="14" t="n"/>
      <c r="O4637" s="13" t="n"/>
      <c r="P4637" s="14" t="n"/>
      <c r="Q4637" s="15">
        <f>IF(N4637="Sí",0,H4637)</f>
        <v/>
      </c>
      <c r="R4637" s="14">
        <f>F4637-TODAY()</f>
        <v/>
      </c>
      <c r="S4637" s="14">
        <f>IF(N4637="Sí","🟢 Pagado",IF(R4637&lt;0,"🔴 Vencido",IF(R4637&lt;=7,"🟡 Por vencer","")))</f>
        <v/>
      </c>
      <c r="T4637" s="88" t="n"/>
      <c r="U4637" s="89" t="n"/>
      <c r="V4637" s="89" t="n"/>
      <c r="W4637" s="89" t="n"/>
      <c r="X4637" s="87" t="n"/>
    </row>
    <row r="4638">
      <c r="A4638" s="13" t="n"/>
      <c r="B4638" s="14" t="n"/>
      <c r="C4638" s="14" t="n"/>
      <c r="D4638" s="14" t="n"/>
      <c r="E4638" s="13" t="n"/>
      <c r="F4638" s="13" t="n"/>
      <c r="G4638" s="14" t="n"/>
      <c r="H4638" s="15" t="n"/>
      <c r="I4638" s="15" t="n"/>
      <c r="J4638" s="40" t="n"/>
      <c r="K4638" s="15" t="n"/>
      <c r="L4638" s="15" t="n"/>
      <c r="M4638" s="15" t="n"/>
      <c r="N4638" s="14" t="n"/>
      <c r="O4638" s="13" t="n"/>
      <c r="P4638" s="14" t="n"/>
      <c r="Q4638" s="15">
        <f>IF(N4638="Sí",0,H4638)</f>
        <v/>
      </c>
      <c r="R4638" s="14">
        <f>F4638-TODAY()</f>
        <v/>
      </c>
      <c r="S4638" s="14">
        <f>IF(N4638="Sí","🟢 Pagado",IF(R4638&lt;0,"🔴 Vencido",IF(R4638&lt;=7,"🟡 Por vencer","")))</f>
        <v/>
      </c>
      <c r="T4638" s="88" t="n"/>
      <c r="U4638" s="89" t="n"/>
      <c r="V4638" s="89" t="n"/>
      <c r="W4638" s="89" t="n"/>
      <c r="X4638" s="87" t="n"/>
    </row>
    <row r="4639">
      <c r="A4639" s="13" t="n"/>
      <c r="B4639" s="14" t="n"/>
      <c r="C4639" s="14" t="n"/>
      <c r="D4639" s="14" t="n"/>
      <c r="E4639" s="13" t="n"/>
      <c r="F4639" s="13" t="n"/>
      <c r="G4639" s="14" t="n"/>
      <c r="H4639" s="15" t="n"/>
      <c r="I4639" s="15" t="n"/>
      <c r="J4639" s="40" t="n"/>
      <c r="K4639" s="15" t="n"/>
      <c r="L4639" s="15" t="n"/>
      <c r="M4639" s="15" t="n"/>
      <c r="N4639" s="14" t="n"/>
      <c r="O4639" s="13" t="n"/>
      <c r="P4639" s="14" t="n"/>
      <c r="Q4639" s="15">
        <f>IF(N4639="Sí",0,H4639)</f>
        <v/>
      </c>
      <c r="R4639" s="14">
        <f>F4639-TODAY()</f>
        <v/>
      </c>
      <c r="S4639" s="14">
        <f>IF(N4639="Sí","🟢 Pagado",IF(R4639&lt;0,"🔴 Vencido",IF(R4639&lt;=7,"🟡 Por vencer","")))</f>
        <v/>
      </c>
      <c r="T4639" s="88" t="n"/>
      <c r="U4639" s="89" t="n"/>
      <c r="V4639" s="89" t="n"/>
      <c r="W4639" s="89" t="n"/>
      <c r="X4639" s="87" t="n"/>
    </row>
    <row r="4640">
      <c r="A4640" s="13" t="n"/>
      <c r="B4640" s="14" t="n"/>
      <c r="C4640" s="14" t="n"/>
      <c r="D4640" s="14" t="n"/>
      <c r="E4640" s="13" t="n"/>
      <c r="F4640" s="13" t="n"/>
      <c r="G4640" s="14" t="n"/>
      <c r="H4640" s="15" t="n"/>
      <c r="I4640" s="15" t="n"/>
      <c r="J4640" s="40" t="n"/>
      <c r="K4640" s="15" t="n"/>
      <c r="L4640" s="15" t="n"/>
      <c r="M4640" s="15" t="n"/>
      <c r="N4640" s="14" t="n"/>
      <c r="O4640" s="13" t="n"/>
      <c r="P4640" s="14" t="n"/>
      <c r="Q4640" s="15">
        <f>IF(N4640="Sí",0,H4640)</f>
        <v/>
      </c>
      <c r="R4640" s="14">
        <f>F4640-TODAY()</f>
        <v/>
      </c>
      <c r="S4640" s="14">
        <f>IF(N4640="Sí","🟢 Pagado",IF(R4640&lt;0,"🔴 Vencido",IF(R4640&lt;=7,"🟡 Por vencer","")))</f>
        <v/>
      </c>
      <c r="T4640" s="88" t="n"/>
      <c r="U4640" s="89" t="n"/>
      <c r="V4640" s="89" t="n"/>
      <c r="W4640" s="89" t="n"/>
      <c r="X4640" s="87" t="n"/>
    </row>
    <row r="4641">
      <c r="A4641" s="13" t="n"/>
      <c r="B4641" s="14" t="n"/>
      <c r="C4641" s="14" t="n"/>
      <c r="D4641" s="14" t="n"/>
      <c r="E4641" s="13" t="n"/>
      <c r="F4641" s="13" t="n"/>
      <c r="G4641" s="14" t="n"/>
      <c r="H4641" s="15" t="n"/>
      <c r="I4641" s="15" t="n"/>
      <c r="J4641" s="40" t="n"/>
      <c r="K4641" s="15" t="n"/>
      <c r="L4641" s="15" t="n"/>
      <c r="M4641" s="15" t="n"/>
      <c r="N4641" s="14" t="n"/>
      <c r="O4641" s="13" t="n"/>
      <c r="P4641" s="14" t="n"/>
      <c r="Q4641" s="15">
        <f>IF(N4641="Sí",0,H4641)</f>
        <v/>
      </c>
      <c r="R4641" s="14">
        <f>F4641-TODAY()</f>
        <v/>
      </c>
      <c r="S4641" s="14">
        <f>IF(N4641="Sí","🟢 Pagado",IF(R4641&lt;0,"🔴 Vencido",IF(R4641&lt;=7,"🟡 Por vencer","")))</f>
        <v/>
      </c>
      <c r="T4641" s="88" t="n"/>
      <c r="U4641" s="89" t="n"/>
      <c r="V4641" s="89" t="n"/>
      <c r="W4641" s="89" t="n"/>
      <c r="X4641" s="87" t="n"/>
    </row>
    <row r="4642">
      <c r="A4642" s="13" t="n"/>
      <c r="B4642" s="14" t="n"/>
      <c r="C4642" s="14" t="n"/>
      <c r="D4642" s="14" t="n"/>
      <c r="E4642" s="13" t="n"/>
      <c r="F4642" s="13" t="n"/>
      <c r="G4642" s="14" t="n"/>
      <c r="H4642" s="15" t="n"/>
      <c r="I4642" s="15" t="n"/>
      <c r="J4642" s="40" t="n"/>
      <c r="K4642" s="15" t="n"/>
      <c r="L4642" s="15" t="n"/>
      <c r="M4642" s="15" t="n"/>
      <c r="N4642" s="14" t="n"/>
      <c r="O4642" s="13" t="n"/>
      <c r="P4642" s="14" t="n"/>
      <c r="Q4642" s="15">
        <f>IF(N4642="Sí",0,H4642)</f>
        <v/>
      </c>
      <c r="R4642" s="14">
        <f>F4642-TODAY()</f>
        <v/>
      </c>
      <c r="S4642" s="14">
        <f>IF(N4642="Sí","🟢 Pagado",IF(R4642&lt;0,"🔴 Vencido",IF(R4642&lt;=7,"🟡 Por vencer","")))</f>
        <v/>
      </c>
      <c r="T4642" s="88" t="n"/>
      <c r="U4642" s="89" t="n"/>
      <c r="V4642" s="89" t="n"/>
      <c r="W4642" s="89" t="n"/>
      <c r="X4642" s="87" t="n"/>
    </row>
    <row r="4643">
      <c r="A4643" s="13" t="n"/>
      <c r="B4643" s="14" t="n"/>
      <c r="C4643" s="14" t="n"/>
      <c r="D4643" s="14" t="n"/>
      <c r="E4643" s="13" t="n"/>
      <c r="F4643" s="13" t="n"/>
      <c r="G4643" s="14" t="n"/>
      <c r="H4643" s="15" t="n"/>
      <c r="I4643" s="15" t="n"/>
      <c r="J4643" s="40" t="n"/>
      <c r="K4643" s="15" t="n"/>
      <c r="L4643" s="15" t="n"/>
      <c r="M4643" s="15" t="n"/>
      <c r="N4643" s="14" t="n"/>
      <c r="O4643" s="13" t="n"/>
      <c r="P4643" s="14" t="n"/>
      <c r="Q4643" s="15">
        <f>IF(N4643="Sí",0,H4643)</f>
        <v/>
      </c>
      <c r="R4643" s="14">
        <f>F4643-TODAY()</f>
        <v/>
      </c>
      <c r="S4643" s="14">
        <f>IF(N4643="Sí","🟢 Pagado",IF(R4643&lt;0,"🔴 Vencido",IF(R4643&lt;=7,"🟡 Por vencer","")))</f>
        <v/>
      </c>
      <c r="T4643" s="88" t="n"/>
      <c r="U4643" s="89" t="n"/>
      <c r="V4643" s="89" t="n"/>
      <c r="W4643" s="89" t="n"/>
      <c r="X4643" s="87" t="n"/>
    </row>
    <row r="4644">
      <c r="A4644" s="13" t="n"/>
      <c r="B4644" s="14" t="n"/>
      <c r="C4644" s="14" t="n"/>
      <c r="D4644" s="14" t="n"/>
      <c r="E4644" s="13" t="n"/>
      <c r="F4644" s="13" t="n"/>
      <c r="G4644" s="14" t="n"/>
      <c r="H4644" s="15" t="n"/>
      <c r="I4644" s="15" t="n"/>
      <c r="J4644" s="40" t="n"/>
      <c r="K4644" s="15" t="n"/>
      <c r="L4644" s="15" t="n"/>
      <c r="M4644" s="15" t="n"/>
      <c r="N4644" s="14" t="n"/>
      <c r="O4644" s="13" t="n"/>
      <c r="P4644" s="14" t="n"/>
      <c r="Q4644" s="15">
        <f>IF(N4644="Sí",0,H4644)</f>
        <v/>
      </c>
      <c r="R4644" s="14">
        <f>F4644-TODAY()</f>
        <v/>
      </c>
      <c r="S4644" s="14">
        <f>IF(N4644="Sí","🟢 Pagado",IF(R4644&lt;0,"🔴 Vencido",IF(R4644&lt;=7,"🟡 Por vencer","")))</f>
        <v/>
      </c>
      <c r="T4644" s="88" t="n"/>
      <c r="U4644" s="89" t="n"/>
      <c r="V4644" s="89" t="n"/>
      <c r="W4644" s="89" t="n"/>
      <c r="X4644" s="87" t="n"/>
    </row>
    <row r="4645">
      <c r="A4645" s="13" t="n"/>
      <c r="B4645" s="14" t="n"/>
      <c r="C4645" s="14" t="n"/>
      <c r="D4645" s="14" t="n"/>
      <c r="E4645" s="13" t="n"/>
      <c r="F4645" s="13" t="n"/>
      <c r="G4645" s="14" t="n"/>
      <c r="H4645" s="15" t="n"/>
      <c r="I4645" s="15" t="n"/>
      <c r="J4645" s="40" t="n"/>
      <c r="K4645" s="15" t="n"/>
      <c r="L4645" s="15" t="n"/>
      <c r="M4645" s="15" t="n"/>
      <c r="N4645" s="14" t="n"/>
      <c r="O4645" s="13" t="n"/>
      <c r="P4645" s="14" t="n"/>
      <c r="Q4645" s="15">
        <f>IF(N4645="Sí",0,H4645)</f>
        <v/>
      </c>
      <c r="R4645" s="14">
        <f>F4645-TODAY()</f>
        <v/>
      </c>
      <c r="S4645" s="14">
        <f>IF(N4645="Sí","🟢 Pagado",IF(R4645&lt;0,"🔴 Vencido",IF(R4645&lt;=7,"🟡 Por vencer","")))</f>
        <v/>
      </c>
      <c r="T4645" s="88" t="n"/>
      <c r="U4645" s="89" t="n"/>
      <c r="V4645" s="89" t="n"/>
      <c r="W4645" s="89" t="n"/>
      <c r="X4645" s="87" t="n"/>
    </row>
    <row r="4646">
      <c r="A4646" s="13" t="n"/>
      <c r="B4646" s="14" t="n"/>
      <c r="C4646" s="14" t="n"/>
      <c r="D4646" s="14" t="n"/>
      <c r="E4646" s="13" t="n"/>
      <c r="F4646" s="13" t="n"/>
      <c r="G4646" s="14" t="n"/>
      <c r="H4646" s="15" t="n"/>
      <c r="I4646" s="15" t="n"/>
      <c r="J4646" s="40" t="n"/>
      <c r="K4646" s="15" t="n"/>
      <c r="L4646" s="15" t="n"/>
      <c r="M4646" s="15" t="n"/>
      <c r="N4646" s="14" t="n"/>
      <c r="O4646" s="13" t="n"/>
      <c r="P4646" s="14" t="n"/>
      <c r="Q4646" s="15">
        <f>IF(N4646="Sí",0,H4646)</f>
        <v/>
      </c>
      <c r="R4646" s="14">
        <f>F4646-TODAY()</f>
        <v/>
      </c>
      <c r="S4646" s="14">
        <f>IF(N4646="Sí","🟢 Pagado",IF(R4646&lt;0,"🔴 Vencido",IF(R4646&lt;=7,"🟡 Por vencer","")))</f>
        <v/>
      </c>
      <c r="T4646" s="88" t="n"/>
      <c r="U4646" s="89" t="n"/>
      <c r="V4646" s="89" t="n"/>
      <c r="W4646" s="89" t="n"/>
      <c r="X4646" s="87" t="n"/>
    </row>
    <row r="4647">
      <c r="A4647" s="13" t="n"/>
      <c r="B4647" s="14" t="n"/>
      <c r="C4647" s="14" t="n"/>
      <c r="D4647" s="14" t="n"/>
      <c r="E4647" s="13" t="n"/>
      <c r="F4647" s="13" t="n"/>
      <c r="G4647" s="14" t="n"/>
      <c r="H4647" s="15" t="n"/>
      <c r="I4647" s="15" t="n"/>
      <c r="J4647" s="40" t="n"/>
      <c r="K4647" s="15" t="n"/>
      <c r="L4647" s="15" t="n"/>
      <c r="M4647" s="15" t="n"/>
      <c r="N4647" s="14" t="n"/>
      <c r="O4647" s="13" t="n"/>
      <c r="P4647" s="14" t="n"/>
      <c r="Q4647" s="15">
        <f>IF(N4647="Sí",0,H4647)</f>
        <v/>
      </c>
      <c r="R4647" s="14">
        <f>F4647-TODAY()</f>
        <v/>
      </c>
      <c r="S4647" s="14">
        <f>IF(N4647="Sí","🟢 Pagado",IF(R4647&lt;0,"🔴 Vencido",IF(R4647&lt;=7,"🟡 Por vencer","")))</f>
        <v/>
      </c>
      <c r="T4647" s="88" t="n"/>
      <c r="U4647" s="89" t="n"/>
      <c r="V4647" s="89" t="n"/>
      <c r="W4647" s="89" t="n"/>
      <c r="X4647" s="87" t="n"/>
    </row>
    <row r="4648">
      <c r="A4648" s="13" t="n"/>
      <c r="B4648" s="14" t="n"/>
      <c r="C4648" s="14" t="n"/>
      <c r="D4648" s="14" t="n"/>
      <c r="E4648" s="13" t="n"/>
      <c r="F4648" s="13" t="n"/>
      <c r="G4648" s="14" t="n"/>
      <c r="H4648" s="15" t="n"/>
      <c r="I4648" s="15" t="n"/>
      <c r="J4648" s="40" t="n"/>
      <c r="K4648" s="15" t="n"/>
      <c r="L4648" s="15" t="n"/>
      <c r="M4648" s="15" t="n"/>
      <c r="N4648" s="14" t="n"/>
      <c r="O4648" s="13" t="n"/>
      <c r="P4648" s="14" t="n"/>
      <c r="Q4648" s="15">
        <f>IF(N4648="Sí",0,H4648)</f>
        <v/>
      </c>
      <c r="R4648" s="14">
        <f>F4648-TODAY()</f>
        <v/>
      </c>
      <c r="S4648" s="14">
        <f>IF(N4648="Sí","🟢 Pagado",IF(R4648&lt;0,"🔴 Vencido",IF(R4648&lt;=7,"🟡 Por vencer","")))</f>
        <v/>
      </c>
      <c r="T4648" s="88" t="n"/>
      <c r="U4648" s="89" t="n"/>
      <c r="V4648" s="89" t="n"/>
      <c r="W4648" s="89" t="n"/>
      <c r="X4648" s="87" t="n"/>
    </row>
    <row r="4649">
      <c r="A4649" s="13" t="n"/>
      <c r="B4649" s="14" t="n"/>
      <c r="C4649" s="14" t="n"/>
      <c r="D4649" s="14" t="n"/>
      <c r="E4649" s="13" t="n"/>
      <c r="F4649" s="13" t="n"/>
      <c r="G4649" s="14" t="n"/>
      <c r="H4649" s="15" t="n"/>
      <c r="I4649" s="15" t="n"/>
      <c r="J4649" s="40" t="n"/>
      <c r="K4649" s="15" t="n"/>
      <c r="L4649" s="15" t="n"/>
      <c r="M4649" s="15" t="n"/>
      <c r="N4649" s="14" t="n"/>
      <c r="O4649" s="13" t="n"/>
      <c r="P4649" s="14" t="n"/>
      <c r="Q4649" s="15">
        <f>IF(N4649="Sí",0,H4649)</f>
        <v/>
      </c>
      <c r="R4649" s="14">
        <f>F4649-TODAY()</f>
        <v/>
      </c>
      <c r="S4649" s="14">
        <f>IF(N4649="Sí","🟢 Pagado",IF(R4649&lt;0,"🔴 Vencido",IF(R4649&lt;=7,"🟡 Por vencer","")))</f>
        <v/>
      </c>
      <c r="T4649" s="88" t="n"/>
      <c r="U4649" s="89" t="n"/>
      <c r="V4649" s="89" t="n"/>
      <c r="W4649" s="89" t="n"/>
      <c r="X4649" s="87" t="n"/>
    </row>
    <row r="4650">
      <c r="A4650" s="13" t="n"/>
      <c r="B4650" s="14" t="n"/>
      <c r="C4650" s="14" t="n"/>
      <c r="D4650" s="14" t="n"/>
      <c r="E4650" s="13" t="n"/>
      <c r="F4650" s="13" t="n"/>
      <c r="G4650" s="14" t="n"/>
      <c r="H4650" s="15" t="n"/>
      <c r="I4650" s="15" t="n"/>
      <c r="J4650" s="40" t="n"/>
      <c r="K4650" s="15" t="n"/>
      <c r="L4650" s="15" t="n"/>
      <c r="M4650" s="15" t="n"/>
      <c r="N4650" s="14" t="n"/>
      <c r="O4650" s="13" t="n"/>
      <c r="P4650" s="14" t="n"/>
      <c r="Q4650" s="15">
        <f>IF(N4650="Sí",0,H4650)</f>
        <v/>
      </c>
      <c r="R4650" s="14">
        <f>F4650-TODAY()</f>
        <v/>
      </c>
      <c r="S4650" s="14">
        <f>IF(N4650="Sí","🟢 Pagado",IF(R4650&lt;0,"🔴 Vencido",IF(R4650&lt;=7,"🟡 Por vencer","")))</f>
        <v/>
      </c>
      <c r="T4650" s="88" t="n"/>
      <c r="U4650" s="89" t="n"/>
      <c r="V4650" s="89" t="n"/>
      <c r="W4650" s="89" t="n"/>
      <c r="X4650" s="87" t="n"/>
    </row>
    <row r="4651">
      <c r="A4651" s="13" t="n"/>
      <c r="B4651" s="14" t="n"/>
      <c r="C4651" s="14" t="n"/>
      <c r="D4651" s="14" t="n"/>
      <c r="E4651" s="13" t="n"/>
      <c r="F4651" s="13" t="n"/>
      <c r="G4651" s="14" t="n"/>
      <c r="H4651" s="15" t="n"/>
      <c r="I4651" s="15" t="n"/>
      <c r="J4651" s="40" t="n"/>
      <c r="K4651" s="15" t="n"/>
      <c r="L4651" s="15" t="n"/>
      <c r="M4651" s="15" t="n"/>
      <c r="N4651" s="14" t="n"/>
      <c r="O4651" s="13" t="n"/>
      <c r="P4651" s="14" t="n"/>
      <c r="Q4651" s="15">
        <f>IF(N4651="Sí",0,H4651)</f>
        <v/>
      </c>
      <c r="R4651" s="14">
        <f>F4651-TODAY()</f>
        <v/>
      </c>
      <c r="S4651" s="14">
        <f>IF(N4651="Sí","🟢 Pagado",IF(R4651&lt;0,"🔴 Vencido",IF(R4651&lt;=7,"🟡 Por vencer","")))</f>
        <v/>
      </c>
      <c r="T4651" s="88" t="n"/>
      <c r="U4651" s="89" t="n"/>
      <c r="V4651" s="89" t="n"/>
      <c r="W4651" s="89" t="n"/>
      <c r="X4651" s="87" t="n"/>
    </row>
    <row r="4652">
      <c r="A4652" s="13" t="n"/>
      <c r="B4652" s="14" t="n"/>
      <c r="C4652" s="14" t="n"/>
      <c r="D4652" s="14" t="n"/>
      <c r="E4652" s="13" t="n"/>
      <c r="F4652" s="13" t="n"/>
      <c r="G4652" s="14" t="n"/>
      <c r="H4652" s="15" t="n"/>
      <c r="I4652" s="15" t="n"/>
      <c r="J4652" s="40" t="n"/>
      <c r="K4652" s="15" t="n"/>
      <c r="L4652" s="15" t="n"/>
      <c r="M4652" s="15" t="n"/>
      <c r="N4652" s="14" t="n"/>
      <c r="O4652" s="13" t="n"/>
      <c r="P4652" s="14" t="n"/>
      <c r="Q4652" s="15">
        <f>IF(N4652="Sí",0,H4652)</f>
        <v/>
      </c>
      <c r="R4652" s="14">
        <f>F4652-TODAY()</f>
        <v/>
      </c>
      <c r="S4652" s="14">
        <f>IF(N4652="Sí","🟢 Pagado",IF(R4652&lt;0,"🔴 Vencido",IF(R4652&lt;=7,"🟡 Por vencer","")))</f>
        <v/>
      </c>
      <c r="T4652" s="88" t="n"/>
      <c r="U4652" s="89" t="n"/>
      <c r="V4652" s="89" t="n"/>
      <c r="W4652" s="89" t="n"/>
      <c r="X4652" s="87" t="n"/>
    </row>
    <row r="4653">
      <c r="A4653" s="13" t="n"/>
      <c r="B4653" s="14" t="n"/>
      <c r="C4653" s="14" t="n"/>
      <c r="D4653" s="14" t="n"/>
      <c r="E4653" s="13" t="n"/>
      <c r="F4653" s="13" t="n"/>
      <c r="G4653" s="14" t="n"/>
      <c r="H4653" s="15" t="n"/>
      <c r="I4653" s="15" t="n"/>
      <c r="J4653" s="40" t="n"/>
      <c r="K4653" s="15" t="n"/>
      <c r="L4653" s="15" t="n"/>
      <c r="M4653" s="15" t="n"/>
      <c r="N4653" s="14" t="n"/>
      <c r="O4653" s="13" t="n"/>
      <c r="P4653" s="14" t="n"/>
      <c r="Q4653" s="15">
        <f>IF(N4653="Sí",0,H4653)</f>
        <v/>
      </c>
      <c r="R4653" s="14">
        <f>F4653-TODAY()</f>
        <v/>
      </c>
      <c r="S4653" s="14">
        <f>IF(N4653="Sí","🟢 Pagado",IF(R4653&lt;0,"🔴 Vencido",IF(R4653&lt;=7,"🟡 Por vencer","")))</f>
        <v/>
      </c>
      <c r="T4653" s="88" t="n"/>
      <c r="U4653" s="89" t="n"/>
      <c r="V4653" s="89" t="n"/>
      <c r="W4653" s="89" t="n"/>
      <c r="X4653" s="87" t="n"/>
    </row>
    <row r="4654">
      <c r="A4654" s="13" t="n"/>
      <c r="B4654" s="14" t="n"/>
      <c r="C4654" s="14" t="n"/>
      <c r="D4654" s="14" t="n"/>
      <c r="E4654" s="13" t="n"/>
      <c r="F4654" s="13" t="n"/>
      <c r="G4654" s="14" t="n"/>
      <c r="H4654" s="15" t="n"/>
      <c r="I4654" s="15" t="n"/>
      <c r="J4654" s="40" t="n"/>
      <c r="K4654" s="15" t="n"/>
      <c r="L4654" s="15" t="n"/>
      <c r="M4654" s="15" t="n"/>
      <c r="N4654" s="14" t="n"/>
      <c r="O4654" s="13" t="n"/>
      <c r="P4654" s="14" t="n"/>
      <c r="Q4654" s="15">
        <f>IF(N4654="Sí",0,H4654)</f>
        <v/>
      </c>
      <c r="R4654" s="14">
        <f>F4654-TODAY()</f>
        <v/>
      </c>
      <c r="S4654" s="14">
        <f>IF(N4654="Sí","🟢 Pagado",IF(R4654&lt;0,"🔴 Vencido",IF(R4654&lt;=7,"🟡 Por vencer","")))</f>
        <v/>
      </c>
      <c r="T4654" s="88" t="n"/>
      <c r="U4654" s="89" t="n"/>
      <c r="V4654" s="89" t="n"/>
      <c r="W4654" s="89" t="n"/>
      <c r="X4654" s="87" t="n"/>
    </row>
    <row r="4655">
      <c r="A4655" s="13" t="n"/>
      <c r="B4655" s="14" t="n"/>
      <c r="C4655" s="14" t="n"/>
      <c r="D4655" s="14" t="n"/>
      <c r="E4655" s="13" t="n"/>
      <c r="F4655" s="13" t="n"/>
      <c r="G4655" s="14" t="n"/>
      <c r="H4655" s="15" t="n"/>
      <c r="I4655" s="15" t="n"/>
      <c r="J4655" s="40" t="n"/>
      <c r="K4655" s="15" t="n"/>
      <c r="L4655" s="15" t="n"/>
      <c r="M4655" s="15" t="n"/>
      <c r="N4655" s="14" t="n"/>
      <c r="O4655" s="13" t="n"/>
      <c r="P4655" s="14" t="n"/>
      <c r="Q4655" s="15">
        <f>IF(N4655="Sí",0,H4655)</f>
        <v/>
      </c>
      <c r="R4655" s="14">
        <f>F4655-TODAY()</f>
        <v/>
      </c>
      <c r="S4655" s="14">
        <f>IF(N4655="Sí","🟢 Pagado",IF(R4655&lt;0,"🔴 Vencido",IF(R4655&lt;=7,"🟡 Por vencer","")))</f>
        <v/>
      </c>
      <c r="T4655" s="88" t="n"/>
      <c r="U4655" s="89" t="n"/>
      <c r="V4655" s="89" t="n"/>
      <c r="W4655" s="89" t="n"/>
      <c r="X4655" s="87" t="n"/>
    </row>
    <row r="4656">
      <c r="A4656" s="13" t="n"/>
      <c r="B4656" s="14" t="n"/>
      <c r="C4656" s="14" t="n"/>
      <c r="D4656" s="14" t="n"/>
      <c r="E4656" s="13" t="n"/>
      <c r="F4656" s="13" t="n"/>
      <c r="G4656" s="14" t="n"/>
      <c r="H4656" s="15" t="n"/>
      <c r="I4656" s="15" t="n"/>
      <c r="J4656" s="40" t="n"/>
      <c r="K4656" s="15" t="n"/>
      <c r="L4656" s="15" t="n"/>
      <c r="M4656" s="15" t="n"/>
      <c r="N4656" s="14" t="n"/>
      <c r="O4656" s="13" t="n"/>
      <c r="P4656" s="14" t="n"/>
      <c r="Q4656" s="15">
        <f>IF(N4656="Sí",0,H4656)</f>
        <v/>
      </c>
      <c r="R4656" s="14">
        <f>F4656-TODAY()</f>
        <v/>
      </c>
      <c r="S4656" s="14">
        <f>IF(N4656="Sí","🟢 Pagado",IF(R4656&lt;0,"🔴 Vencido",IF(R4656&lt;=7,"🟡 Por vencer","")))</f>
        <v/>
      </c>
      <c r="T4656" s="88" t="n"/>
      <c r="U4656" s="89" t="n"/>
      <c r="V4656" s="89" t="n"/>
      <c r="W4656" s="89" t="n"/>
      <c r="X4656" s="87" t="n"/>
    </row>
    <row r="4657">
      <c r="A4657" s="13" t="n"/>
      <c r="B4657" s="14" t="n"/>
      <c r="C4657" s="14" t="n"/>
      <c r="D4657" s="14" t="n"/>
      <c r="E4657" s="13" t="n"/>
      <c r="F4657" s="13" t="n"/>
      <c r="G4657" s="14" t="n"/>
      <c r="H4657" s="15" t="n"/>
      <c r="I4657" s="15" t="n"/>
      <c r="J4657" s="40" t="n"/>
      <c r="K4657" s="15" t="n"/>
      <c r="L4657" s="15" t="n"/>
      <c r="M4657" s="15" t="n"/>
      <c r="N4657" s="14" t="n"/>
      <c r="O4657" s="13" t="n"/>
      <c r="P4657" s="14" t="n"/>
      <c r="Q4657" s="15">
        <f>IF(N4657="Sí",0,H4657)</f>
        <v/>
      </c>
      <c r="R4657" s="14">
        <f>F4657-TODAY()</f>
        <v/>
      </c>
      <c r="S4657" s="14">
        <f>IF(N4657="Sí","🟢 Pagado",IF(R4657&lt;0,"🔴 Vencido",IF(R4657&lt;=7,"🟡 Por vencer","")))</f>
        <v/>
      </c>
      <c r="T4657" s="88" t="n"/>
      <c r="U4657" s="89" t="n"/>
      <c r="V4657" s="89" t="n"/>
      <c r="W4657" s="89" t="n"/>
      <c r="X4657" s="87" t="n"/>
    </row>
    <row r="4658">
      <c r="A4658" s="13" t="n"/>
      <c r="B4658" s="14" t="n"/>
      <c r="C4658" s="14" t="n"/>
      <c r="D4658" s="14" t="n"/>
      <c r="E4658" s="13" t="n"/>
      <c r="F4658" s="13" t="n"/>
      <c r="G4658" s="14" t="n"/>
      <c r="H4658" s="15" t="n"/>
      <c r="I4658" s="15" t="n"/>
      <c r="J4658" s="40" t="n"/>
      <c r="K4658" s="15" t="n"/>
      <c r="L4658" s="15" t="n"/>
      <c r="M4658" s="15" t="n"/>
      <c r="N4658" s="14" t="n"/>
      <c r="O4658" s="13" t="n"/>
      <c r="P4658" s="14" t="n"/>
      <c r="Q4658" s="15">
        <f>IF(N4658="Sí",0,H4658)</f>
        <v/>
      </c>
      <c r="R4658" s="14">
        <f>F4658-TODAY()</f>
        <v/>
      </c>
      <c r="S4658" s="14">
        <f>IF(N4658="Sí","🟢 Pagado",IF(R4658&lt;0,"🔴 Vencido",IF(R4658&lt;=7,"🟡 Por vencer","")))</f>
        <v/>
      </c>
      <c r="T4658" s="88" t="n"/>
      <c r="U4658" s="89" t="n"/>
      <c r="V4658" s="89" t="n"/>
      <c r="W4658" s="89" t="n"/>
      <c r="X4658" s="87" t="n"/>
    </row>
    <row r="4659">
      <c r="A4659" s="13" t="n"/>
      <c r="B4659" s="14" t="n"/>
      <c r="C4659" s="14" t="n"/>
      <c r="D4659" s="14" t="n"/>
      <c r="E4659" s="13" t="n"/>
      <c r="F4659" s="13" t="n"/>
      <c r="G4659" s="14" t="n"/>
      <c r="H4659" s="15" t="n"/>
      <c r="I4659" s="15" t="n"/>
      <c r="J4659" s="40" t="n"/>
      <c r="K4659" s="15" t="n"/>
      <c r="L4659" s="15" t="n"/>
      <c r="M4659" s="15" t="n"/>
      <c r="N4659" s="14" t="n"/>
      <c r="O4659" s="13" t="n"/>
      <c r="P4659" s="14" t="n"/>
      <c r="Q4659" s="15">
        <f>IF(N4659="Sí",0,H4659)</f>
        <v/>
      </c>
      <c r="R4659" s="14">
        <f>F4659-TODAY()</f>
        <v/>
      </c>
      <c r="S4659" s="14">
        <f>IF(N4659="Sí","🟢 Pagado",IF(R4659&lt;0,"🔴 Vencido",IF(R4659&lt;=7,"🟡 Por vencer","")))</f>
        <v/>
      </c>
      <c r="T4659" s="88" t="n"/>
      <c r="U4659" s="89" t="n"/>
      <c r="V4659" s="89" t="n"/>
      <c r="W4659" s="89" t="n"/>
      <c r="X4659" s="87" t="n"/>
    </row>
    <row r="4660">
      <c r="A4660" s="13" t="n"/>
      <c r="B4660" s="14" t="n"/>
      <c r="C4660" s="14" t="n"/>
      <c r="D4660" s="14" t="n"/>
      <c r="E4660" s="13" t="n"/>
      <c r="F4660" s="13" t="n"/>
      <c r="G4660" s="14" t="n"/>
      <c r="H4660" s="15" t="n"/>
      <c r="I4660" s="15" t="n"/>
      <c r="J4660" s="40" t="n"/>
      <c r="K4660" s="15" t="n"/>
      <c r="L4660" s="15" t="n"/>
      <c r="M4660" s="15" t="n"/>
      <c r="N4660" s="14" t="n"/>
      <c r="O4660" s="13" t="n"/>
      <c r="P4660" s="14" t="n"/>
      <c r="Q4660" s="15">
        <f>IF(N4660="Sí",0,H4660)</f>
        <v/>
      </c>
      <c r="R4660" s="14">
        <f>F4660-TODAY()</f>
        <v/>
      </c>
      <c r="S4660" s="14">
        <f>IF(N4660="Sí","🟢 Pagado",IF(R4660&lt;0,"🔴 Vencido",IF(R4660&lt;=7,"🟡 Por vencer","")))</f>
        <v/>
      </c>
      <c r="T4660" s="88" t="n"/>
      <c r="U4660" s="89" t="n"/>
      <c r="V4660" s="89" t="n"/>
      <c r="W4660" s="89" t="n"/>
      <c r="X4660" s="87" t="n"/>
    </row>
    <row r="4661">
      <c r="A4661" s="13" t="n"/>
      <c r="B4661" s="14" t="n"/>
      <c r="C4661" s="14" t="n"/>
      <c r="D4661" s="14" t="n"/>
      <c r="E4661" s="13" t="n"/>
      <c r="F4661" s="13" t="n"/>
      <c r="G4661" s="14" t="n"/>
      <c r="H4661" s="15" t="n"/>
      <c r="I4661" s="15" t="n"/>
      <c r="J4661" s="40" t="n"/>
      <c r="K4661" s="15" t="n"/>
      <c r="L4661" s="15" t="n"/>
      <c r="M4661" s="15" t="n"/>
      <c r="N4661" s="14" t="n"/>
      <c r="O4661" s="13" t="n"/>
      <c r="P4661" s="14" t="n"/>
      <c r="Q4661" s="15">
        <f>IF(N4661="Sí",0,H4661)</f>
        <v/>
      </c>
      <c r="R4661" s="14">
        <f>F4661-TODAY()</f>
        <v/>
      </c>
      <c r="S4661" s="14">
        <f>IF(N4661="Sí","🟢 Pagado",IF(R4661&lt;0,"🔴 Vencido",IF(R4661&lt;=7,"🟡 Por vencer","")))</f>
        <v/>
      </c>
      <c r="T4661" s="88" t="n"/>
      <c r="U4661" s="89" t="n"/>
      <c r="V4661" s="89" t="n"/>
      <c r="W4661" s="89" t="n"/>
      <c r="X4661" s="87" t="n"/>
    </row>
    <row r="4662">
      <c r="A4662" s="13" t="n"/>
      <c r="B4662" s="14" t="n"/>
      <c r="C4662" s="14" t="n"/>
      <c r="D4662" s="14" t="n"/>
      <c r="E4662" s="13" t="n"/>
      <c r="F4662" s="13" t="n"/>
      <c r="G4662" s="14" t="n"/>
      <c r="H4662" s="15" t="n"/>
      <c r="I4662" s="15" t="n"/>
      <c r="J4662" s="40" t="n"/>
      <c r="K4662" s="15" t="n"/>
      <c r="L4662" s="15" t="n"/>
      <c r="M4662" s="15" t="n"/>
      <c r="N4662" s="14" t="n"/>
      <c r="O4662" s="13" t="n"/>
      <c r="P4662" s="14" t="n"/>
      <c r="Q4662" s="15">
        <f>IF(N4662="Sí",0,H4662)</f>
        <v/>
      </c>
      <c r="R4662" s="14">
        <f>F4662-TODAY()</f>
        <v/>
      </c>
      <c r="S4662" s="14">
        <f>IF(N4662="Sí","🟢 Pagado",IF(R4662&lt;0,"🔴 Vencido",IF(R4662&lt;=7,"🟡 Por vencer","")))</f>
        <v/>
      </c>
      <c r="T4662" s="88" t="n"/>
      <c r="U4662" s="89" t="n"/>
      <c r="V4662" s="89" t="n"/>
      <c r="W4662" s="89" t="n"/>
      <c r="X4662" s="87" t="n"/>
    </row>
    <row r="4663">
      <c r="A4663" s="13" t="n"/>
      <c r="B4663" s="14" t="n"/>
      <c r="C4663" s="14" t="n"/>
      <c r="D4663" s="14" t="n"/>
      <c r="E4663" s="13" t="n"/>
      <c r="F4663" s="13" t="n"/>
      <c r="G4663" s="14" t="n"/>
      <c r="H4663" s="15" t="n"/>
      <c r="I4663" s="15" t="n"/>
      <c r="J4663" s="40" t="n"/>
      <c r="K4663" s="15" t="n"/>
      <c r="L4663" s="15" t="n"/>
      <c r="M4663" s="15" t="n"/>
      <c r="N4663" s="14" t="n"/>
      <c r="O4663" s="13" t="n"/>
      <c r="P4663" s="14" t="n"/>
      <c r="Q4663" s="15">
        <f>IF(N4663="Sí",0,H4663)</f>
        <v/>
      </c>
      <c r="R4663" s="14">
        <f>F4663-TODAY()</f>
        <v/>
      </c>
      <c r="S4663" s="14">
        <f>IF(N4663="Sí","🟢 Pagado",IF(R4663&lt;0,"🔴 Vencido",IF(R4663&lt;=7,"🟡 Por vencer","")))</f>
        <v/>
      </c>
      <c r="T4663" s="88" t="n"/>
      <c r="U4663" s="89" t="n"/>
      <c r="V4663" s="89" t="n"/>
      <c r="W4663" s="89" t="n"/>
      <c r="X4663" s="87" t="n"/>
    </row>
    <row r="4664">
      <c r="A4664" s="13" t="n"/>
      <c r="B4664" s="14" t="n"/>
      <c r="C4664" s="14" t="n"/>
      <c r="D4664" s="14" t="n"/>
      <c r="E4664" s="13" t="n"/>
      <c r="F4664" s="13" t="n"/>
      <c r="G4664" s="14" t="n"/>
      <c r="H4664" s="15" t="n"/>
      <c r="I4664" s="15" t="n"/>
      <c r="J4664" s="40" t="n"/>
      <c r="K4664" s="15" t="n"/>
      <c r="L4664" s="15" t="n"/>
      <c r="M4664" s="15" t="n"/>
      <c r="N4664" s="14" t="n"/>
      <c r="O4664" s="13" t="n"/>
      <c r="P4664" s="14" t="n"/>
      <c r="Q4664" s="15">
        <f>IF(N4664="Sí",0,H4664)</f>
        <v/>
      </c>
      <c r="R4664" s="14">
        <f>F4664-TODAY()</f>
        <v/>
      </c>
      <c r="S4664" s="14">
        <f>IF(N4664="Sí","🟢 Pagado",IF(R4664&lt;0,"🔴 Vencido",IF(R4664&lt;=7,"🟡 Por vencer","")))</f>
        <v/>
      </c>
      <c r="T4664" s="88" t="n"/>
      <c r="U4664" s="89" t="n"/>
      <c r="V4664" s="89" t="n"/>
      <c r="W4664" s="89" t="n"/>
      <c r="X4664" s="87" t="n"/>
    </row>
    <row r="4665">
      <c r="A4665" s="13" t="n"/>
      <c r="B4665" s="14" t="n"/>
      <c r="C4665" s="14" t="n"/>
      <c r="D4665" s="14" t="n"/>
      <c r="E4665" s="13" t="n"/>
      <c r="F4665" s="13" t="n"/>
      <c r="G4665" s="14" t="n"/>
      <c r="H4665" s="15" t="n"/>
      <c r="I4665" s="15" t="n"/>
      <c r="J4665" s="40" t="n"/>
      <c r="K4665" s="15" t="n"/>
      <c r="L4665" s="15" t="n"/>
      <c r="M4665" s="15" t="n"/>
      <c r="N4665" s="14" t="n"/>
      <c r="O4665" s="13" t="n"/>
      <c r="P4665" s="14" t="n"/>
      <c r="Q4665" s="15">
        <f>IF(N4665="Sí",0,H4665)</f>
        <v/>
      </c>
      <c r="R4665" s="14">
        <f>F4665-TODAY()</f>
        <v/>
      </c>
      <c r="S4665" s="14">
        <f>IF(N4665="Sí","🟢 Pagado",IF(R4665&lt;0,"🔴 Vencido",IF(R4665&lt;=7,"🟡 Por vencer","")))</f>
        <v/>
      </c>
      <c r="T4665" s="88" t="n"/>
      <c r="U4665" s="89" t="n"/>
      <c r="V4665" s="89" t="n"/>
      <c r="W4665" s="89" t="n"/>
      <c r="X4665" s="87" t="n"/>
    </row>
    <row r="4666">
      <c r="A4666" s="13" t="n"/>
      <c r="B4666" s="14" t="n"/>
      <c r="C4666" s="14" t="n"/>
      <c r="D4666" s="14" t="n"/>
      <c r="E4666" s="13" t="n"/>
      <c r="F4666" s="13" t="n"/>
      <c r="G4666" s="14" t="n"/>
      <c r="H4666" s="15" t="n"/>
      <c r="I4666" s="15" t="n"/>
      <c r="J4666" s="40" t="n"/>
      <c r="K4666" s="15" t="n"/>
      <c r="L4666" s="15" t="n"/>
      <c r="M4666" s="15" t="n"/>
      <c r="N4666" s="14" t="n"/>
      <c r="O4666" s="13" t="n"/>
      <c r="P4666" s="14" t="n"/>
      <c r="Q4666" s="15">
        <f>IF(N4666="Sí",0,H4666)</f>
        <v/>
      </c>
      <c r="R4666" s="14">
        <f>F4666-TODAY()</f>
        <v/>
      </c>
      <c r="S4666" s="14">
        <f>IF(N4666="Sí","🟢 Pagado",IF(R4666&lt;0,"🔴 Vencido",IF(R4666&lt;=7,"🟡 Por vencer","")))</f>
        <v/>
      </c>
      <c r="T4666" s="88" t="n"/>
      <c r="U4666" s="89" t="n"/>
      <c r="V4666" s="89" t="n"/>
      <c r="W4666" s="89" t="n"/>
      <c r="X4666" s="87" t="n"/>
    </row>
    <row r="4667">
      <c r="A4667" s="13" t="n"/>
      <c r="B4667" s="14" t="n"/>
      <c r="C4667" s="14" t="n"/>
      <c r="D4667" s="14" t="n"/>
      <c r="E4667" s="13" t="n"/>
      <c r="F4667" s="13" t="n"/>
      <c r="G4667" s="14" t="n"/>
      <c r="H4667" s="15" t="n"/>
      <c r="I4667" s="15" t="n"/>
      <c r="J4667" s="40" t="n"/>
      <c r="K4667" s="15" t="n"/>
      <c r="L4667" s="15" t="n"/>
      <c r="M4667" s="15" t="n"/>
      <c r="N4667" s="14" t="n"/>
      <c r="O4667" s="13" t="n"/>
      <c r="P4667" s="14" t="n"/>
      <c r="Q4667" s="15">
        <f>IF(N4667="Sí",0,H4667)</f>
        <v/>
      </c>
      <c r="R4667" s="14">
        <f>F4667-TODAY()</f>
        <v/>
      </c>
      <c r="S4667" s="14">
        <f>IF(N4667="Sí","🟢 Pagado",IF(R4667&lt;0,"🔴 Vencido",IF(R4667&lt;=7,"🟡 Por vencer","")))</f>
        <v/>
      </c>
      <c r="T4667" s="88" t="n"/>
      <c r="U4667" s="89" t="n"/>
      <c r="V4667" s="89" t="n"/>
      <c r="W4667" s="89" t="n"/>
      <c r="X4667" s="87" t="n"/>
    </row>
    <row r="4668">
      <c r="A4668" s="13" t="n"/>
      <c r="B4668" s="14" t="n"/>
      <c r="C4668" s="14" t="n"/>
      <c r="D4668" s="14" t="n"/>
      <c r="E4668" s="13" t="n"/>
      <c r="F4668" s="13" t="n"/>
      <c r="G4668" s="14" t="n"/>
      <c r="H4668" s="15" t="n"/>
      <c r="I4668" s="15" t="n"/>
      <c r="J4668" s="40" t="n"/>
      <c r="K4668" s="15" t="n"/>
      <c r="L4668" s="15" t="n"/>
      <c r="M4668" s="15" t="n"/>
      <c r="N4668" s="14" t="n"/>
      <c r="O4668" s="13" t="n"/>
      <c r="P4668" s="14" t="n"/>
      <c r="Q4668" s="15">
        <f>IF(N4668="Sí",0,H4668)</f>
        <v/>
      </c>
      <c r="R4668" s="14">
        <f>F4668-TODAY()</f>
        <v/>
      </c>
      <c r="S4668" s="14">
        <f>IF(N4668="Sí","🟢 Pagado",IF(R4668&lt;0,"🔴 Vencido",IF(R4668&lt;=7,"🟡 Por vencer","")))</f>
        <v/>
      </c>
      <c r="T4668" s="88" t="n"/>
      <c r="U4668" s="89" t="n"/>
      <c r="V4668" s="89" t="n"/>
      <c r="W4668" s="89" t="n"/>
      <c r="X4668" s="87" t="n"/>
    </row>
    <row r="4669">
      <c r="A4669" s="13" t="n"/>
      <c r="B4669" s="14" t="n"/>
      <c r="C4669" s="14" t="n"/>
      <c r="D4669" s="14" t="n"/>
      <c r="E4669" s="13" t="n"/>
      <c r="F4669" s="13" t="n"/>
      <c r="G4669" s="14" t="n"/>
      <c r="H4669" s="15" t="n"/>
      <c r="I4669" s="15" t="n"/>
      <c r="J4669" s="40" t="n"/>
      <c r="K4669" s="15" t="n"/>
      <c r="L4669" s="15" t="n"/>
      <c r="M4669" s="15" t="n"/>
      <c r="N4669" s="14" t="n"/>
      <c r="O4669" s="13" t="n"/>
      <c r="P4669" s="14" t="n"/>
      <c r="Q4669" s="15">
        <f>IF(N4669="Sí",0,H4669)</f>
        <v/>
      </c>
      <c r="R4669" s="14">
        <f>F4669-TODAY()</f>
        <v/>
      </c>
      <c r="S4669" s="14">
        <f>IF(N4669="Sí","🟢 Pagado",IF(R4669&lt;0,"🔴 Vencido",IF(R4669&lt;=7,"🟡 Por vencer","")))</f>
        <v/>
      </c>
      <c r="T4669" s="88" t="n"/>
      <c r="U4669" s="89" t="n"/>
      <c r="V4669" s="89" t="n"/>
      <c r="W4669" s="89" t="n"/>
      <c r="X4669" s="87" t="n"/>
    </row>
    <row r="4670">
      <c r="A4670" s="13" t="n"/>
      <c r="B4670" s="14" t="n"/>
      <c r="C4670" s="14" t="n"/>
      <c r="D4670" s="14" t="n"/>
      <c r="E4670" s="13" t="n"/>
      <c r="F4670" s="13" t="n"/>
      <c r="G4670" s="14" t="n"/>
      <c r="H4670" s="15" t="n"/>
      <c r="I4670" s="15" t="n"/>
      <c r="J4670" s="40" t="n"/>
      <c r="K4670" s="15" t="n"/>
      <c r="L4670" s="15" t="n"/>
      <c r="M4670" s="15" t="n"/>
      <c r="N4670" s="14" t="n"/>
      <c r="O4670" s="13" t="n"/>
      <c r="P4670" s="14" t="n"/>
      <c r="Q4670" s="15">
        <f>IF(N4670="Sí",0,H4670)</f>
        <v/>
      </c>
      <c r="R4670" s="14">
        <f>F4670-TODAY()</f>
        <v/>
      </c>
      <c r="S4670" s="14">
        <f>IF(N4670="Sí","🟢 Pagado",IF(R4670&lt;0,"🔴 Vencido",IF(R4670&lt;=7,"🟡 Por vencer","")))</f>
        <v/>
      </c>
      <c r="T4670" s="88" t="n"/>
      <c r="U4670" s="89" t="n"/>
      <c r="V4670" s="89" t="n"/>
      <c r="W4670" s="89" t="n"/>
      <c r="X4670" s="87" t="n"/>
    </row>
    <row r="4671">
      <c r="A4671" s="13" t="n"/>
      <c r="B4671" s="14" t="n"/>
      <c r="C4671" s="14" t="n"/>
      <c r="D4671" s="14" t="n"/>
      <c r="E4671" s="13" t="n"/>
      <c r="F4671" s="13" t="n"/>
      <c r="G4671" s="14" t="n"/>
      <c r="H4671" s="15" t="n"/>
      <c r="I4671" s="15" t="n"/>
      <c r="J4671" s="40" t="n"/>
      <c r="K4671" s="15" t="n"/>
      <c r="L4671" s="15" t="n"/>
      <c r="M4671" s="15" t="n"/>
      <c r="N4671" s="14" t="n"/>
      <c r="O4671" s="13" t="n"/>
      <c r="P4671" s="14" t="n"/>
      <c r="Q4671" s="15">
        <f>IF(N4671="Sí",0,H4671)</f>
        <v/>
      </c>
      <c r="R4671" s="14">
        <f>F4671-TODAY()</f>
        <v/>
      </c>
      <c r="S4671" s="14">
        <f>IF(N4671="Sí","🟢 Pagado",IF(R4671&lt;0,"🔴 Vencido",IF(R4671&lt;=7,"🟡 Por vencer","")))</f>
        <v/>
      </c>
      <c r="T4671" s="88" t="n"/>
      <c r="U4671" s="89" t="n"/>
      <c r="V4671" s="89" t="n"/>
      <c r="W4671" s="89" t="n"/>
      <c r="X4671" s="87" t="n"/>
    </row>
    <row r="4672">
      <c r="A4672" s="13" t="n"/>
      <c r="B4672" s="14" t="n"/>
      <c r="C4672" s="14" t="n"/>
      <c r="D4672" s="14" t="n"/>
      <c r="E4672" s="13" t="n"/>
      <c r="F4672" s="13" t="n"/>
      <c r="G4672" s="14" t="n"/>
      <c r="H4672" s="15" t="n"/>
      <c r="I4672" s="15" t="n"/>
      <c r="J4672" s="40" t="n"/>
      <c r="K4672" s="15" t="n"/>
      <c r="L4672" s="15" t="n"/>
      <c r="M4672" s="15" t="n"/>
      <c r="N4672" s="14" t="n"/>
      <c r="O4672" s="13" t="n"/>
      <c r="P4672" s="14" t="n"/>
      <c r="Q4672" s="15">
        <f>IF(N4672="Sí",0,H4672)</f>
        <v/>
      </c>
      <c r="R4672" s="14">
        <f>F4672-TODAY()</f>
        <v/>
      </c>
      <c r="S4672" s="14">
        <f>IF(N4672="Sí","🟢 Pagado",IF(R4672&lt;0,"🔴 Vencido",IF(R4672&lt;=7,"🟡 Por vencer","")))</f>
        <v/>
      </c>
      <c r="T4672" s="88" t="n"/>
      <c r="U4672" s="89" t="n"/>
      <c r="V4672" s="89" t="n"/>
      <c r="W4672" s="89" t="n"/>
      <c r="X4672" s="87" t="n"/>
    </row>
    <row r="4673">
      <c r="A4673" s="13" t="n"/>
      <c r="B4673" s="14" t="n"/>
      <c r="C4673" s="14" t="n"/>
      <c r="D4673" s="14" t="n"/>
      <c r="E4673" s="13" t="n"/>
      <c r="F4673" s="13" t="n"/>
      <c r="G4673" s="14" t="n"/>
      <c r="H4673" s="15" t="n"/>
      <c r="I4673" s="15" t="n"/>
      <c r="J4673" s="40" t="n"/>
      <c r="K4673" s="15" t="n"/>
      <c r="L4673" s="15" t="n"/>
      <c r="M4673" s="15" t="n"/>
      <c r="N4673" s="14" t="n"/>
      <c r="O4673" s="13" t="n"/>
      <c r="P4673" s="14" t="n"/>
      <c r="Q4673" s="15">
        <f>IF(N4673="Sí",0,H4673)</f>
        <v/>
      </c>
      <c r="R4673" s="14">
        <f>F4673-TODAY()</f>
        <v/>
      </c>
      <c r="S4673" s="14">
        <f>IF(N4673="Sí","🟢 Pagado",IF(R4673&lt;0,"🔴 Vencido",IF(R4673&lt;=7,"🟡 Por vencer","")))</f>
        <v/>
      </c>
      <c r="T4673" s="88" t="n"/>
      <c r="U4673" s="89" t="n"/>
      <c r="V4673" s="89" t="n"/>
      <c r="W4673" s="89" t="n"/>
      <c r="X4673" s="87" t="n"/>
    </row>
    <row r="4674">
      <c r="A4674" s="13" t="n"/>
      <c r="B4674" s="14" t="n"/>
      <c r="C4674" s="14" t="n"/>
      <c r="D4674" s="14" t="n"/>
      <c r="E4674" s="13" t="n"/>
      <c r="F4674" s="13" t="n"/>
      <c r="G4674" s="14" t="n"/>
      <c r="H4674" s="15" t="n"/>
      <c r="I4674" s="15" t="n"/>
      <c r="J4674" s="40" t="n"/>
      <c r="K4674" s="15" t="n"/>
      <c r="L4674" s="15" t="n"/>
      <c r="M4674" s="15" t="n"/>
      <c r="N4674" s="14" t="n"/>
      <c r="O4674" s="13" t="n"/>
      <c r="P4674" s="14" t="n"/>
      <c r="Q4674" s="15">
        <f>IF(N4674="Sí",0,H4674)</f>
        <v/>
      </c>
      <c r="R4674" s="14">
        <f>F4674-TODAY()</f>
        <v/>
      </c>
      <c r="S4674" s="14">
        <f>IF(N4674="Sí","🟢 Pagado",IF(R4674&lt;0,"🔴 Vencido",IF(R4674&lt;=7,"🟡 Por vencer","")))</f>
        <v/>
      </c>
      <c r="T4674" s="88" t="n"/>
      <c r="U4674" s="89" t="n"/>
      <c r="V4674" s="89" t="n"/>
      <c r="W4674" s="89" t="n"/>
      <c r="X4674" s="87" t="n"/>
    </row>
    <row r="4675">
      <c r="A4675" s="13" t="n"/>
      <c r="B4675" s="14" t="n"/>
      <c r="C4675" s="14" t="n"/>
      <c r="D4675" s="14" t="n"/>
      <c r="E4675" s="13" t="n"/>
      <c r="F4675" s="13" t="n"/>
      <c r="G4675" s="14" t="n"/>
      <c r="H4675" s="15" t="n"/>
      <c r="I4675" s="15" t="n"/>
      <c r="J4675" s="40" t="n"/>
      <c r="K4675" s="15" t="n"/>
      <c r="L4675" s="15" t="n"/>
      <c r="M4675" s="15" t="n"/>
      <c r="N4675" s="14" t="n"/>
      <c r="O4675" s="13" t="n"/>
      <c r="P4675" s="14" t="n"/>
      <c r="Q4675" s="15">
        <f>IF(N4675="Sí",0,H4675)</f>
        <v/>
      </c>
      <c r="R4675" s="14">
        <f>F4675-TODAY()</f>
        <v/>
      </c>
      <c r="S4675" s="14">
        <f>IF(N4675="Sí","🟢 Pagado",IF(R4675&lt;0,"🔴 Vencido",IF(R4675&lt;=7,"🟡 Por vencer","")))</f>
        <v/>
      </c>
      <c r="T4675" s="88" t="n"/>
      <c r="U4675" s="89" t="n"/>
      <c r="V4675" s="89" t="n"/>
      <c r="W4675" s="89" t="n"/>
      <c r="X4675" s="87" t="n"/>
    </row>
    <row r="4676">
      <c r="A4676" s="13" t="n"/>
      <c r="B4676" s="14" t="n"/>
      <c r="C4676" s="14" t="n"/>
      <c r="D4676" s="14" t="n"/>
      <c r="E4676" s="13" t="n"/>
      <c r="F4676" s="13" t="n"/>
      <c r="G4676" s="14" t="n"/>
      <c r="H4676" s="15" t="n"/>
      <c r="I4676" s="15" t="n"/>
      <c r="J4676" s="40" t="n"/>
      <c r="K4676" s="15" t="n"/>
      <c r="L4676" s="15" t="n"/>
      <c r="M4676" s="15" t="n"/>
      <c r="N4676" s="14" t="n"/>
      <c r="O4676" s="13" t="n"/>
      <c r="P4676" s="14" t="n"/>
      <c r="Q4676" s="15">
        <f>IF(N4676="Sí",0,H4676)</f>
        <v/>
      </c>
      <c r="R4676" s="14">
        <f>F4676-TODAY()</f>
        <v/>
      </c>
      <c r="S4676" s="14">
        <f>IF(N4676="Sí","🟢 Pagado",IF(R4676&lt;0,"🔴 Vencido",IF(R4676&lt;=7,"🟡 Por vencer","")))</f>
        <v/>
      </c>
      <c r="T4676" s="88" t="n"/>
      <c r="U4676" s="89" t="n"/>
      <c r="V4676" s="89" t="n"/>
      <c r="W4676" s="89" t="n"/>
      <c r="X4676" s="87" t="n"/>
    </row>
    <row r="4677">
      <c r="A4677" s="13" t="n"/>
      <c r="B4677" s="14" t="n"/>
      <c r="C4677" s="14" t="n"/>
      <c r="D4677" s="14" t="n"/>
      <c r="E4677" s="13" t="n"/>
      <c r="F4677" s="13" t="n"/>
      <c r="G4677" s="14" t="n"/>
      <c r="H4677" s="15" t="n"/>
      <c r="I4677" s="15" t="n"/>
      <c r="J4677" s="40" t="n"/>
      <c r="K4677" s="15" t="n"/>
      <c r="L4677" s="15" t="n"/>
      <c r="M4677" s="15" t="n"/>
      <c r="N4677" s="14" t="n"/>
      <c r="O4677" s="13" t="n"/>
      <c r="P4677" s="14" t="n"/>
      <c r="Q4677" s="15">
        <f>IF(N4677="Sí",0,H4677)</f>
        <v/>
      </c>
      <c r="R4677" s="14">
        <f>F4677-TODAY()</f>
        <v/>
      </c>
      <c r="S4677" s="14">
        <f>IF(N4677="Sí","🟢 Pagado",IF(R4677&lt;0,"🔴 Vencido",IF(R4677&lt;=7,"🟡 Por vencer","")))</f>
        <v/>
      </c>
      <c r="T4677" s="88" t="n"/>
      <c r="U4677" s="89" t="n"/>
      <c r="V4677" s="89" t="n"/>
      <c r="W4677" s="89" t="n"/>
      <c r="X4677" s="87" t="n"/>
    </row>
    <row r="4678">
      <c r="A4678" s="13" t="n"/>
      <c r="B4678" s="14" t="n"/>
      <c r="C4678" s="14" t="n"/>
      <c r="D4678" s="14" t="n"/>
      <c r="E4678" s="13" t="n"/>
      <c r="F4678" s="13" t="n"/>
      <c r="G4678" s="14" t="n"/>
      <c r="H4678" s="15" t="n"/>
      <c r="I4678" s="15" t="n"/>
      <c r="J4678" s="40" t="n"/>
      <c r="K4678" s="15" t="n"/>
      <c r="L4678" s="15" t="n"/>
      <c r="M4678" s="15" t="n"/>
      <c r="N4678" s="14" t="n"/>
      <c r="O4678" s="13" t="n"/>
      <c r="P4678" s="14" t="n"/>
      <c r="Q4678" s="15">
        <f>IF(N4678="Sí",0,H4678)</f>
        <v/>
      </c>
      <c r="R4678" s="14">
        <f>F4678-TODAY()</f>
        <v/>
      </c>
      <c r="S4678" s="14">
        <f>IF(N4678="Sí","🟢 Pagado",IF(R4678&lt;0,"🔴 Vencido",IF(R4678&lt;=7,"🟡 Por vencer","")))</f>
        <v/>
      </c>
      <c r="T4678" s="88" t="n"/>
      <c r="U4678" s="89" t="n"/>
      <c r="V4678" s="89" t="n"/>
      <c r="W4678" s="89" t="n"/>
      <c r="X4678" s="87" t="n"/>
    </row>
    <row r="4679">
      <c r="A4679" s="13" t="n"/>
      <c r="B4679" s="14" t="n"/>
      <c r="C4679" s="14" t="n"/>
      <c r="D4679" s="14" t="n"/>
      <c r="E4679" s="13" t="n"/>
      <c r="F4679" s="13" t="n"/>
      <c r="G4679" s="14" t="n"/>
      <c r="H4679" s="15" t="n"/>
      <c r="I4679" s="15" t="n"/>
      <c r="J4679" s="40" t="n"/>
      <c r="K4679" s="15" t="n"/>
      <c r="L4679" s="15" t="n"/>
      <c r="M4679" s="15" t="n"/>
      <c r="N4679" s="14" t="n"/>
      <c r="O4679" s="13" t="n"/>
      <c r="P4679" s="14" t="n"/>
      <c r="Q4679" s="15">
        <f>IF(N4679="Sí",0,H4679)</f>
        <v/>
      </c>
      <c r="R4679" s="14">
        <f>F4679-TODAY()</f>
        <v/>
      </c>
      <c r="S4679" s="14">
        <f>IF(N4679="Sí","🟢 Pagado",IF(R4679&lt;0,"🔴 Vencido",IF(R4679&lt;=7,"🟡 Por vencer","")))</f>
        <v/>
      </c>
      <c r="T4679" s="88" t="n"/>
      <c r="U4679" s="89" t="n"/>
      <c r="V4679" s="89" t="n"/>
      <c r="W4679" s="89" t="n"/>
      <c r="X4679" s="87" t="n"/>
    </row>
    <row r="4680">
      <c r="A4680" s="13" t="n"/>
      <c r="B4680" s="14" t="n"/>
      <c r="C4680" s="14" t="n"/>
      <c r="D4680" s="14" t="n"/>
      <c r="E4680" s="13" t="n"/>
      <c r="F4680" s="13" t="n"/>
      <c r="G4680" s="14" t="n"/>
      <c r="H4680" s="15" t="n"/>
      <c r="I4680" s="15" t="n"/>
      <c r="J4680" s="40" t="n"/>
      <c r="K4680" s="15" t="n"/>
      <c r="L4680" s="15" t="n"/>
      <c r="M4680" s="15" t="n"/>
      <c r="N4680" s="14" t="n"/>
      <c r="O4680" s="13" t="n"/>
      <c r="P4680" s="14" t="n"/>
      <c r="Q4680" s="15">
        <f>IF(N4680="Sí",0,H4680)</f>
        <v/>
      </c>
      <c r="R4680" s="14">
        <f>F4680-TODAY()</f>
        <v/>
      </c>
      <c r="S4680" s="14">
        <f>IF(N4680="Sí","🟢 Pagado",IF(R4680&lt;0,"🔴 Vencido",IF(R4680&lt;=7,"🟡 Por vencer","")))</f>
        <v/>
      </c>
      <c r="T4680" s="88" t="n"/>
      <c r="U4680" s="89" t="n"/>
      <c r="V4680" s="89" t="n"/>
      <c r="W4680" s="89" t="n"/>
      <c r="X4680" s="87" t="n"/>
    </row>
    <row r="4681">
      <c r="A4681" s="13" t="n"/>
      <c r="B4681" s="14" t="n"/>
      <c r="C4681" s="14" t="n"/>
      <c r="D4681" s="14" t="n"/>
      <c r="E4681" s="13" t="n"/>
      <c r="F4681" s="13" t="n"/>
      <c r="G4681" s="14" t="n"/>
      <c r="H4681" s="15" t="n"/>
      <c r="I4681" s="15" t="n"/>
      <c r="J4681" s="40" t="n"/>
      <c r="K4681" s="15" t="n"/>
      <c r="L4681" s="15" t="n"/>
      <c r="M4681" s="15" t="n"/>
      <c r="N4681" s="14" t="n"/>
      <c r="O4681" s="13" t="n"/>
      <c r="P4681" s="14" t="n"/>
      <c r="Q4681" s="15">
        <f>IF(N4681="Sí",0,H4681)</f>
        <v/>
      </c>
      <c r="R4681" s="14">
        <f>F4681-TODAY()</f>
        <v/>
      </c>
      <c r="S4681" s="14">
        <f>IF(N4681="Sí","🟢 Pagado",IF(R4681&lt;0,"🔴 Vencido",IF(R4681&lt;=7,"🟡 Por vencer","")))</f>
        <v/>
      </c>
      <c r="T4681" s="88" t="n"/>
      <c r="U4681" s="89" t="n"/>
      <c r="V4681" s="89" t="n"/>
      <c r="W4681" s="89" t="n"/>
      <c r="X4681" s="87" t="n"/>
    </row>
    <row r="4682">
      <c r="A4682" s="13" t="n"/>
      <c r="B4682" s="14" t="n"/>
      <c r="C4682" s="14" t="n"/>
      <c r="D4682" s="14" t="n"/>
      <c r="E4682" s="13" t="n"/>
      <c r="F4682" s="13" t="n"/>
      <c r="G4682" s="14" t="n"/>
      <c r="H4682" s="15" t="n"/>
      <c r="I4682" s="15" t="n"/>
      <c r="J4682" s="40" t="n"/>
      <c r="K4682" s="15" t="n"/>
      <c r="L4682" s="15" t="n"/>
      <c r="M4682" s="15" t="n"/>
      <c r="N4682" s="14" t="n"/>
      <c r="O4682" s="13" t="n"/>
      <c r="P4682" s="14" t="n"/>
      <c r="Q4682" s="15">
        <f>IF(N4682="Sí",0,H4682)</f>
        <v/>
      </c>
      <c r="R4682" s="14">
        <f>F4682-TODAY()</f>
        <v/>
      </c>
      <c r="S4682" s="14">
        <f>IF(N4682="Sí","🟢 Pagado",IF(R4682&lt;0,"🔴 Vencido",IF(R4682&lt;=7,"🟡 Por vencer","")))</f>
        <v/>
      </c>
      <c r="T4682" s="88" t="n"/>
      <c r="U4682" s="89" t="n"/>
      <c r="V4682" s="89" t="n"/>
      <c r="W4682" s="89" t="n"/>
      <c r="X4682" s="87" t="n"/>
    </row>
    <row r="4683">
      <c r="A4683" s="13" t="n"/>
      <c r="B4683" s="14" t="n"/>
      <c r="C4683" s="14" t="n"/>
      <c r="D4683" s="14" t="n"/>
      <c r="E4683" s="13" t="n"/>
      <c r="F4683" s="13" t="n"/>
      <c r="G4683" s="14" t="n"/>
      <c r="H4683" s="15" t="n"/>
      <c r="I4683" s="15" t="n"/>
      <c r="J4683" s="40" t="n"/>
      <c r="K4683" s="15" t="n"/>
      <c r="L4683" s="15" t="n"/>
      <c r="M4683" s="15" t="n"/>
      <c r="N4683" s="14" t="n"/>
      <c r="O4683" s="13" t="n"/>
      <c r="P4683" s="14" t="n"/>
      <c r="Q4683" s="15">
        <f>IF(N4683="Sí",0,H4683)</f>
        <v/>
      </c>
      <c r="R4683" s="14">
        <f>F4683-TODAY()</f>
        <v/>
      </c>
      <c r="S4683" s="14">
        <f>IF(N4683="Sí","🟢 Pagado",IF(R4683&lt;0,"🔴 Vencido",IF(R4683&lt;=7,"🟡 Por vencer","")))</f>
        <v/>
      </c>
      <c r="T4683" s="88" t="n"/>
      <c r="U4683" s="89" t="n"/>
      <c r="V4683" s="89" t="n"/>
      <c r="W4683" s="89" t="n"/>
      <c r="X4683" s="87" t="n"/>
    </row>
    <row r="4684">
      <c r="A4684" s="13" t="n"/>
      <c r="B4684" s="14" t="n"/>
      <c r="C4684" s="14" t="n"/>
      <c r="D4684" s="14" t="n"/>
      <c r="E4684" s="13" t="n"/>
      <c r="F4684" s="13" t="n"/>
      <c r="G4684" s="14" t="n"/>
      <c r="H4684" s="15" t="n"/>
      <c r="I4684" s="15" t="n"/>
      <c r="J4684" s="40" t="n"/>
      <c r="K4684" s="15" t="n"/>
      <c r="L4684" s="15" t="n"/>
      <c r="M4684" s="15" t="n"/>
      <c r="N4684" s="14" t="n"/>
      <c r="O4684" s="13" t="n"/>
      <c r="P4684" s="14" t="n"/>
      <c r="Q4684" s="15">
        <f>IF(N4684="Sí",0,H4684)</f>
        <v/>
      </c>
      <c r="R4684" s="14">
        <f>F4684-TODAY()</f>
        <v/>
      </c>
      <c r="S4684" s="14">
        <f>IF(N4684="Sí","🟢 Pagado",IF(R4684&lt;0,"🔴 Vencido",IF(R4684&lt;=7,"🟡 Por vencer","")))</f>
        <v/>
      </c>
      <c r="T4684" s="88" t="n"/>
      <c r="U4684" s="89" t="n"/>
      <c r="V4684" s="89" t="n"/>
      <c r="W4684" s="89" t="n"/>
      <c r="X4684" s="87" t="n"/>
    </row>
    <row r="4685">
      <c r="A4685" s="13" t="n"/>
      <c r="B4685" s="14" t="n"/>
      <c r="C4685" s="14" t="n"/>
      <c r="D4685" s="14" t="n"/>
      <c r="E4685" s="13" t="n"/>
      <c r="F4685" s="13" t="n"/>
      <c r="G4685" s="14" t="n"/>
      <c r="H4685" s="15" t="n"/>
      <c r="I4685" s="15" t="n"/>
      <c r="J4685" s="40" t="n"/>
      <c r="K4685" s="15" t="n"/>
      <c r="L4685" s="15" t="n"/>
      <c r="M4685" s="15" t="n"/>
      <c r="N4685" s="14" t="n"/>
      <c r="O4685" s="13" t="n"/>
      <c r="P4685" s="14" t="n"/>
      <c r="Q4685" s="15">
        <f>IF(N4685="Sí",0,H4685)</f>
        <v/>
      </c>
      <c r="R4685" s="14">
        <f>F4685-TODAY()</f>
        <v/>
      </c>
      <c r="S4685" s="14">
        <f>IF(N4685="Sí","🟢 Pagado",IF(R4685&lt;0,"🔴 Vencido",IF(R4685&lt;=7,"🟡 Por vencer","")))</f>
        <v/>
      </c>
      <c r="T4685" s="88" t="n"/>
      <c r="U4685" s="89" t="n"/>
      <c r="V4685" s="89" t="n"/>
      <c r="W4685" s="89" t="n"/>
      <c r="X4685" s="87" t="n"/>
    </row>
    <row r="4686">
      <c r="A4686" s="13" t="n"/>
      <c r="B4686" s="14" t="n"/>
      <c r="C4686" s="14" t="n"/>
      <c r="D4686" s="14" t="n"/>
      <c r="E4686" s="13" t="n"/>
      <c r="F4686" s="13" t="n"/>
      <c r="G4686" s="14" t="n"/>
      <c r="H4686" s="15" t="n"/>
      <c r="I4686" s="15" t="n"/>
      <c r="J4686" s="40" t="n"/>
      <c r="K4686" s="15" t="n"/>
      <c r="L4686" s="15" t="n"/>
      <c r="M4686" s="15" t="n"/>
      <c r="N4686" s="14" t="n"/>
      <c r="O4686" s="13" t="n"/>
      <c r="P4686" s="14" t="n"/>
      <c r="Q4686" s="15">
        <f>IF(N4686="Sí",0,H4686)</f>
        <v/>
      </c>
      <c r="R4686" s="14">
        <f>F4686-TODAY()</f>
        <v/>
      </c>
      <c r="S4686" s="14">
        <f>IF(N4686="Sí","🟢 Pagado",IF(R4686&lt;0,"🔴 Vencido",IF(R4686&lt;=7,"🟡 Por vencer","")))</f>
        <v/>
      </c>
      <c r="T4686" s="88" t="n"/>
      <c r="U4686" s="89" t="n"/>
      <c r="V4686" s="89" t="n"/>
      <c r="W4686" s="89" t="n"/>
      <c r="X4686" s="87" t="n"/>
    </row>
    <row r="4687">
      <c r="A4687" s="13" t="n"/>
      <c r="B4687" s="14" t="n"/>
      <c r="C4687" s="14" t="n"/>
      <c r="D4687" s="14" t="n"/>
      <c r="E4687" s="13" t="n"/>
      <c r="F4687" s="13" t="n"/>
      <c r="G4687" s="14" t="n"/>
      <c r="H4687" s="15" t="n"/>
      <c r="I4687" s="15" t="n"/>
      <c r="J4687" s="40" t="n"/>
      <c r="K4687" s="15" t="n"/>
      <c r="L4687" s="15" t="n"/>
      <c r="M4687" s="15" t="n"/>
      <c r="N4687" s="14" t="n"/>
      <c r="O4687" s="13" t="n"/>
      <c r="P4687" s="14" t="n"/>
      <c r="Q4687" s="15">
        <f>IF(N4687="Sí",0,H4687)</f>
        <v/>
      </c>
      <c r="R4687" s="14">
        <f>F4687-TODAY()</f>
        <v/>
      </c>
      <c r="S4687" s="14">
        <f>IF(N4687="Sí","🟢 Pagado",IF(R4687&lt;0,"🔴 Vencido",IF(R4687&lt;=7,"🟡 Por vencer","")))</f>
        <v/>
      </c>
      <c r="T4687" s="88" t="n"/>
      <c r="U4687" s="89" t="n"/>
      <c r="V4687" s="89" t="n"/>
      <c r="W4687" s="89" t="n"/>
      <c r="X4687" s="87" t="n"/>
    </row>
    <row r="4688">
      <c r="A4688" s="13" t="n"/>
      <c r="B4688" s="14" t="n"/>
      <c r="C4688" s="14" t="n"/>
      <c r="D4688" s="14" t="n"/>
      <c r="E4688" s="13" t="n"/>
      <c r="F4688" s="13" t="n"/>
      <c r="G4688" s="14" t="n"/>
      <c r="H4688" s="15" t="n"/>
      <c r="I4688" s="15" t="n"/>
      <c r="J4688" s="40" t="n"/>
      <c r="K4688" s="15" t="n"/>
      <c r="L4688" s="15" t="n"/>
      <c r="M4688" s="15" t="n"/>
      <c r="N4688" s="14" t="n"/>
      <c r="O4688" s="13" t="n"/>
      <c r="P4688" s="14" t="n"/>
      <c r="Q4688" s="15">
        <f>IF(N4688="Sí",0,H4688)</f>
        <v/>
      </c>
      <c r="R4688" s="14">
        <f>F4688-TODAY()</f>
        <v/>
      </c>
      <c r="S4688" s="14">
        <f>IF(N4688="Sí","🟢 Pagado",IF(R4688&lt;0,"🔴 Vencido",IF(R4688&lt;=7,"🟡 Por vencer","")))</f>
        <v/>
      </c>
      <c r="T4688" s="88" t="n"/>
      <c r="U4688" s="89" t="n"/>
      <c r="V4688" s="89" t="n"/>
      <c r="W4688" s="89" t="n"/>
      <c r="X4688" s="87" t="n"/>
    </row>
    <row r="4689">
      <c r="A4689" s="13" t="n"/>
      <c r="B4689" s="14" t="n"/>
      <c r="C4689" s="14" t="n"/>
      <c r="D4689" s="14" t="n"/>
      <c r="E4689" s="13" t="n"/>
      <c r="F4689" s="13" t="n"/>
      <c r="G4689" s="14" t="n"/>
      <c r="H4689" s="15" t="n"/>
      <c r="I4689" s="15" t="n"/>
      <c r="J4689" s="40" t="n"/>
      <c r="K4689" s="15" t="n"/>
      <c r="L4689" s="15" t="n"/>
      <c r="M4689" s="15" t="n"/>
      <c r="N4689" s="14" t="n"/>
      <c r="O4689" s="13" t="n"/>
      <c r="P4689" s="14" t="n"/>
      <c r="Q4689" s="15">
        <f>IF(N4689="Sí",0,H4689)</f>
        <v/>
      </c>
      <c r="R4689" s="14">
        <f>F4689-TODAY()</f>
        <v/>
      </c>
      <c r="S4689" s="14">
        <f>IF(N4689="Sí","🟢 Pagado",IF(R4689&lt;0,"🔴 Vencido",IF(R4689&lt;=7,"🟡 Por vencer","")))</f>
        <v/>
      </c>
      <c r="T4689" s="88" t="n"/>
      <c r="U4689" s="89" t="n"/>
      <c r="V4689" s="89" t="n"/>
      <c r="W4689" s="89" t="n"/>
      <c r="X4689" s="87" t="n"/>
    </row>
    <row r="4690">
      <c r="A4690" s="13" t="n"/>
      <c r="B4690" s="14" t="n"/>
      <c r="C4690" s="14" t="n"/>
      <c r="D4690" s="14" t="n"/>
      <c r="E4690" s="13" t="n"/>
      <c r="F4690" s="13" t="n"/>
      <c r="G4690" s="14" t="n"/>
      <c r="H4690" s="15" t="n"/>
      <c r="I4690" s="15" t="n"/>
      <c r="J4690" s="40" t="n"/>
      <c r="K4690" s="15" t="n"/>
      <c r="L4690" s="15" t="n"/>
      <c r="M4690" s="15" t="n"/>
      <c r="N4690" s="14" t="n"/>
      <c r="O4690" s="13" t="n"/>
      <c r="P4690" s="14" t="n"/>
      <c r="Q4690" s="15">
        <f>IF(N4690="Sí",0,H4690)</f>
        <v/>
      </c>
      <c r="R4690" s="14">
        <f>F4690-TODAY()</f>
        <v/>
      </c>
      <c r="S4690" s="14">
        <f>IF(N4690="Sí","🟢 Pagado",IF(R4690&lt;0,"🔴 Vencido",IF(R4690&lt;=7,"🟡 Por vencer","")))</f>
        <v/>
      </c>
      <c r="T4690" s="88" t="n"/>
      <c r="U4690" s="89" t="n"/>
      <c r="V4690" s="89" t="n"/>
      <c r="W4690" s="89" t="n"/>
      <c r="X4690" s="87" t="n"/>
    </row>
    <row r="4691">
      <c r="A4691" s="13" t="n"/>
      <c r="B4691" s="14" t="n"/>
      <c r="C4691" s="14" t="n"/>
      <c r="D4691" s="14" t="n"/>
      <c r="E4691" s="13" t="n"/>
      <c r="F4691" s="13" t="n"/>
      <c r="G4691" s="14" t="n"/>
      <c r="H4691" s="15" t="n"/>
      <c r="I4691" s="15" t="n"/>
      <c r="J4691" s="40" t="n"/>
      <c r="K4691" s="15" t="n"/>
      <c r="L4691" s="15" t="n"/>
      <c r="M4691" s="15" t="n"/>
      <c r="N4691" s="14" t="n"/>
      <c r="O4691" s="13" t="n"/>
      <c r="P4691" s="14" t="n"/>
      <c r="Q4691" s="15">
        <f>IF(N4691="Sí",0,H4691)</f>
        <v/>
      </c>
      <c r="R4691" s="14">
        <f>F4691-TODAY()</f>
        <v/>
      </c>
      <c r="S4691" s="14">
        <f>IF(N4691="Sí","🟢 Pagado",IF(R4691&lt;0,"🔴 Vencido",IF(R4691&lt;=7,"🟡 Por vencer","")))</f>
        <v/>
      </c>
      <c r="T4691" s="88" t="n"/>
      <c r="U4691" s="89" t="n"/>
      <c r="V4691" s="89" t="n"/>
      <c r="W4691" s="89" t="n"/>
      <c r="X4691" s="87" t="n"/>
    </row>
    <row r="4692">
      <c r="A4692" s="13" t="n"/>
      <c r="B4692" s="14" t="n"/>
      <c r="C4692" s="14" t="n"/>
      <c r="D4692" s="14" t="n"/>
      <c r="E4692" s="13" t="n"/>
      <c r="F4692" s="13" t="n"/>
      <c r="G4692" s="14" t="n"/>
      <c r="H4692" s="15" t="n"/>
      <c r="I4692" s="15" t="n"/>
      <c r="J4692" s="40" t="n"/>
      <c r="K4692" s="15" t="n"/>
      <c r="L4692" s="15" t="n"/>
      <c r="M4692" s="15" t="n"/>
      <c r="N4692" s="14" t="n"/>
      <c r="O4692" s="13" t="n"/>
      <c r="P4692" s="14" t="n"/>
      <c r="Q4692" s="15">
        <f>IF(N4692="Sí",0,H4692)</f>
        <v/>
      </c>
      <c r="R4692" s="14">
        <f>F4692-TODAY()</f>
        <v/>
      </c>
      <c r="S4692" s="14">
        <f>IF(N4692="Sí","🟢 Pagado",IF(R4692&lt;0,"🔴 Vencido",IF(R4692&lt;=7,"🟡 Por vencer","")))</f>
        <v/>
      </c>
      <c r="T4692" s="88" t="n"/>
      <c r="U4692" s="89" t="n"/>
      <c r="V4692" s="89" t="n"/>
      <c r="W4692" s="89" t="n"/>
      <c r="X4692" s="87" t="n"/>
    </row>
    <row r="4693">
      <c r="A4693" s="13" t="n"/>
      <c r="B4693" s="14" t="n"/>
      <c r="C4693" s="14" t="n"/>
      <c r="D4693" s="14" t="n"/>
      <c r="E4693" s="13" t="n"/>
      <c r="F4693" s="13" t="n"/>
      <c r="G4693" s="14" t="n"/>
      <c r="H4693" s="15" t="n"/>
      <c r="I4693" s="15" t="n"/>
      <c r="J4693" s="40" t="n"/>
      <c r="K4693" s="15" t="n"/>
      <c r="L4693" s="15" t="n"/>
      <c r="M4693" s="15" t="n"/>
      <c r="N4693" s="14" t="n"/>
      <c r="O4693" s="13" t="n"/>
      <c r="P4693" s="14" t="n"/>
      <c r="Q4693" s="15">
        <f>IF(N4693="Sí",0,H4693)</f>
        <v/>
      </c>
      <c r="R4693" s="14">
        <f>F4693-TODAY()</f>
        <v/>
      </c>
      <c r="S4693" s="14">
        <f>IF(N4693="Sí","🟢 Pagado",IF(R4693&lt;0,"🔴 Vencido",IF(R4693&lt;=7,"🟡 Por vencer","")))</f>
        <v/>
      </c>
      <c r="T4693" s="88" t="n"/>
      <c r="U4693" s="89" t="n"/>
      <c r="V4693" s="89" t="n"/>
      <c r="W4693" s="89" t="n"/>
      <c r="X4693" s="87" t="n"/>
    </row>
    <row r="4694">
      <c r="A4694" s="13" t="n"/>
      <c r="B4694" s="14" t="n"/>
      <c r="C4694" s="14" t="n"/>
      <c r="D4694" s="14" t="n"/>
      <c r="E4694" s="13" t="n"/>
      <c r="F4694" s="13" t="n"/>
      <c r="G4694" s="14" t="n"/>
      <c r="H4694" s="15" t="n"/>
      <c r="I4694" s="15" t="n"/>
      <c r="J4694" s="40" t="n"/>
      <c r="K4694" s="15" t="n"/>
      <c r="L4694" s="15" t="n"/>
      <c r="M4694" s="15" t="n"/>
      <c r="N4694" s="14" t="n"/>
      <c r="O4694" s="13" t="n"/>
      <c r="P4694" s="14" t="n"/>
      <c r="Q4694" s="15">
        <f>IF(N4694="Sí",0,H4694)</f>
        <v/>
      </c>
      <c r="R4694" s="14">
        <f>F4694-TODAY()</f>
        <v/>
      </c>
      <c r="S4694" s="14">
        <f>IF(N4694="Sí","🟢 Pagado",IF(R4694&lt;0,"🔴 Vencido",IF(R4694&lt;=7,"🟡 Por vencer","")))</f>
        <v/>
      </c>
      <c r="T4694" s="88" t="n"/>
      <c r="U4694" s="89" t="n"/>
      <c r="V4694" s="89" t="n"/>
      <c r="W4694" s="89" t="n"/>
      <c r="X4694" s="87" t="n"/>
    </row>
    <row r="4695">
      <c r="A4695" s="13" t="n"/>
      <c r="B4695" s="14" t="n"/>
      <c r="C4695" s="14" t="n"/>
      <c r="D4695" s="14" t="n"/>
      <c r="E4695" s="13" t="n"/>
      <c r="F4695" s="13" t="n"/>
      <c r="G4695" s="14" t="n"/>
      <c r="H4695" s="15" t="n"/>
      <c r="I4695" s="15" t="n"/>
      <c r="J4695" s="40" t="n"/>
      <c r="K4695" s="15" t="n"/>
      <c r="L4695" s="15" t="n"/>
      <c r="M4695" s="15" t="n"/>
      <c r="N4695" s="14" t="n"/>
      <c r="O4695" s="13" t="n"/>
      <c r="P4695" s="14" t="n"/>
      <c r="Q4695" s="15">
        <f>IF(N4695="Sí",0,H4695)</f>
        <v/>
      </c>
      <c r="R4695" s="14">
        <f>F4695-TODAY()</f>
        <v/>
      </c>
      <c r="S4695" s="14">
        <f>IF(N4695="Sí","🟢 Pagado",IF(R4695&lt;0,"🔴 Vencido",IF(R4695&lt;=7,"🟡 Por vencer","")))</f>
        <v/>
      </c>
      <c r="T4695" s="88" t="n"/>
      <c r="U4695" s="89" t="n"/>
      <c r="V4695" s="89" t="n"/>
      <c r="W4695" s="89" t="n"/>
      <c r="X4695" s="87" t="n"/>
    </row>
    <row r="4696">
      <c r="A4696" s="13" t="n"/>
      <c r="B4696" s="14" t="n"/>
      <c r="C4696" s="14" t="n"/>
      <c r="D4696" s="14" t="n"/>
      <c r="E4696" s="13" t="n"/>
      <c r="F4696" s="13" t="n"/>
      <c r="G4696" s="14" t="n"/>
      <c r="H4696" s="15" t="n"/>
      <c r="I4696" s="15" t="n"/>
      <c r="J4696" s="40" t="n"/>
      <c r="K4696" s="15" t="n"/>
      <c r="L4696" s="15" t="n"/>
      <c r="M4696" s="15" t="n"/>
      <c r="N4696" s="14" t="n"/>
      <c r="O4696" s="13" t="n"/>
      <c r="P4696" s="14" t="n"/>
      <c r="Q4696" s="15">
        <f>IF(N4696="Sí",0,H4696)</f>
        <v/>
      </c>
      <c r="R4696" s="14">
        <f>F4696-TODAY()</f>
        <v/>
      </c>
      <c r="S4696" s="14">
        <f>IF(N4696="Sí","🟢 Pagado",IF(R4696&lt;0,"🔴 Vencido",IF(R4696&lt;=7,"🟡 Por vencer","")))</f>
        <v/>
      </c>
      <c r="T4696" s="88" t="n"/>
      <c r="U4696" s="89" t="n"/>
      <c r="V4696" s="89" t="n"/>
      <c r="W4696" s="89" t="n"/>
      <c r="X4696" s="87" t="n"/>
    </row>
    <row r="4697">
      <c r="A4697" s="13" t="n"/>
      <c r="B4697" s="14" t="n"/>
      <c r="C4697" s="14" t="n"/>
      <c r="D4697" s="14" t="n"/>
      <c r="E4697" s="13" t="n"/>
      <c r="F4697" s="13" t="n"/>
      <c r="G4697" s="14" t="n"/>
      <c r="H4697" s="15" t="n"/>
      <c r="I4697" s="15" t="n"/>
      <c r="J4697" s="40" t="n"/>
      <c r="K4697" s="15" t="n"/>
      <c r="L4697" s="15" t="n"/>
      <c r="M4697" s="15" t="n"/>
      <c r="N4697" s="14" t="n"/>
      <c r="O4697" s="13" t="n"/>
      <c r="P4697" s="14" t="n"/>
      <c r="Q4697" s="15">
        <f>IF(N4697="Sí",0,H4697)</f>
        <v/>
      </c>
      <c r="R4697" s="14">
        <f>F4697-TODAY()</f>
        <v/>
      </c>
      <c r="S4697" s="14">
        <f>IF(N4697="Sí","🟢 Pagado",IF(R4697&lt;0,"🔴 Vencido",IF(R4697&lt;=7,"🟡 Por vencer","")))</f>
        <v/>
      </c>
      <c r="T4697" s="88" t="n"/>
      <c r="U4697" s="89" t="n"/>
      <c r="V4697" s="89" t="n"/>
      <c r="W4697" s="89" t="n"/>
      <c r="X4697" s="87" t="n"/>
    </row>
    <row r="4698">
      <c r="A4698" s="13" t="n"/>
      <c r="B4698" s="14" t="n"/>
      <c r="C4698" s="14" t="n"/>
      <c r="D4698" s="14" t="n"/>
      <c r="E4698" s="13" t="n"/>
      <c r="F4698" s="13" t="n"/>
      <c r="G4698" s="14" t="n"/>
      <c r="H4698" s="15" t="n"/>
      <c r="I4698" s="15" t="n"/>
      <c r="J4698" s="40" t="n"/>
      <c r="K4698" s="15" t="n"/>
      <c r="L4698" s="15" t="n"/>
      <c r="M4698" s="15" t="n"/>
      <c r="N4698" s="14" t="n"/>
      <c r="O4698" s="13" t="n"/>
      <c r="P4698" s="14" t="n"/>
      <c r="Q4698" s="15">
        <f>IF(N4698="Sí",0,H4698)</f>
        <v/>
      </c>
      <c r="R4698" s="14">
        <f>F4698-TODAY()</f>
        <v/>
      </c>
      <c r="S4698" s="14">
        <f>IF(N4698="Sí","🟢 Pagado",IF(R4698&lt;0,"🔴 Vencido",IF(R4698&lt;=7,"🟡 Por vencer","")))</f>
        <v/>
      </c>
      <c r="T4698" s="88" t="n"/>
      <c r="U4698" s="89" t="n"/>
      <c r="V4698" s="89" t="n"/>
      <c r="W4698" s="89" t="n"/>
      <c r="X4698" s="87" t="n"/>
    </row>
    <row r="4699">
      <c r="A4699" s="13" t="n"/>
      <c r="B4699" s="14" t="n"/>
      <c r="C4699" s="14" t="n"/>
      <c r="D4699" s="14" t="n"/>
      <c r="E4699" s="13" t="n"/>
      <c r="F4699" s="13" t="n"/>
      <c r="G4699" s="14" t="n"/>
      <c r="H4699" s="15" t="n"/>
      <c r="I4699" s="15" t="n"/>
      <c r="J4699" s="40" t="n"/>
      <c r="K4699" s="15" t="n"/>
      <c r="L4699" s="15" t="n"/>
      <c r="M4699" s="15" t="n"/>
      <c r="N4699" s="14" t="n"/>
      <c r="O4699" s="13" t="n"/>
      <c r="P4699" s="14" t="n"/>
      <c r="Q4699" s="15">
        <f>IF(N4699="Sí",0,H4699)</f>
        <v/>
      </c>
      <c r="R4699" s="14">
        <f>F4699-TODAY()</f>
        <v/>
      </c>
      <c r="S4699" s="14">
        <f>IF(N4699="Sí","🟢 Pagado",IF(R4699&lt;0,"🔴 Vencido",IF(R4699&lt;=7,"🟡 Por vencer","")))</f>
        <v/>
      </c>
      <c r="T4699" s="88" t="n"/>
      <c r="U4699" s="89" t="n"/>
      <c r="V4699" s="89" t="n"/>
      <c r="W4699" s="89" t="n"/>
      <c r="X4699" s="87" t="n"/>
    </row>
    <row r="4700">
      <c r="A4700" s="13" t="n"/>
      <c r="B4700" s="14" t="n"/>
      <c r="C4700" s="14" t="n"/>
      <c r="D4700" s="14" t="n"/>
      <c r="E4700" s="13" t="n"/>
      <c r="F4700" s="13" t="n"/>
      <c r="G4700" s="14" t="n"/>
      <c r="H4700" s="15" t="n"/>
      <c r="I4700" s="15" t="n"/>
      <c r="J4700" s="40" t="n"/>
      <c r="K4700" s="15" t="n"/>
      <c r="L4700" s="15" t="n"/>
      <c r="M4700" s="15" t="n"/>
      <c r="N4700" s="14" t="n"/>
      <c r="O4700" s="13" t="n"/>
      <c r="P4700" s="14" t="n"/>
      <c r="Q4700" s="15">
        <f>IF(N4700="Sí",0,H4700)</f>
        <v/>
      </c>
      <c r="R4700" s="14">
        <f>F4700-TODAY()</f>
        <v/>
      </c>
      <c r="S4700" s="14">
        <f>IF(N4700="Sí","🟢 Pagado",IF(R4700&lt;0,"🔴 Vencido",IF(R4700&lt;=7,"🟡 Por vencer","")))</f>
        <v/>
      </c>
      <c r="T4700" s="88" t="n"/>
      <c r="U4700" s="89" t="n"/>
      <c r="V4700" s="89" t="n"/>
      <c r="W4700" s="89" t="n"/>
      <c r="X4700" s="87" t="n"/>
    </row>
    <row r="4701">
      <c r="A4701" s="13" t="n"/>
      <c r="B4701" s="14" t="n"/>
      <c r="C4701" s="14" t="n"/>
      <c r="D4701" s="14" t="n"/>
      <c r="E4701" s="13" t="n"/>
      <c r="F4701" s="13" t="n"/>
      <c r="G4701" s="14" t="n"/>
      <c r="H4701" s="15" t="n"/>
      <c r="I4701" s="15" t="n"/>
      <c r="J4701" s="40" t="n"/>
      <c r="K4701" s="15" t="n"/>
      <c r="L4701" s="15" t="n"/>
      <c r="M4701" s="15" t="n"/>
      <c r="N4701" s="14" t="n"/>
      <c r="O4701" s="13" t="n"/>
      <c r="P4701" s="14" t="n"/>
      <c r="Q4701" s="15">
        <f>IF(N4701="Sí",0,H4701)</f>
        <v/>
      </c>
      <c r="R4701" s="14">
        <f>F4701-TODAY()</f>
        <v/>
      </c>
      <c r="S4701" s="14">
        <f>IF(N4701="Sí","🟢 Pagado",IF(R4701&lt;0,"🔴 Vencido",IF(R4701&lt;=7,"🟡 Por vencer","")))</f>
        <v/>
      </c>
      <c r="T4701" s="88" t="n"/>
      <c r="U4701" s="89" t="n"/>
      <c r="V4701" s="89" t="n"/>
      <c r="W4701" s="89" t="n"/>
      <c r="X4701" s="87" t="n"/>
    </row>
    <row r="4702">
      <c r="A4702" s="13" t="n"/>
      <c r="B4702" s="14" t="n"/>
      <c r="C4702" s="14" t="n"/>
      <c r="D4702" s="14" t="n"/>
      <c r="E4702" s="13" t="n"/>
      <c r="F4702" s="13" t="n"/>
      <c r="G4702" s="14" t="n"/>
      <c r="H4702" s="15" t="n"/>
      <c r="I4702" s="15" t="n"/>
      <c r="J4702" s="40" t="n"/>
      <c r="K4702" s="15" t="n"/>
      <c r="L4702" s="15" t="n"/>
      <c r="M4702" s="15" t="n"/>
      <c r="N4702" s="14" t="n"/>
      <c r="O4702" s="13" t="n"/>
      <c r="P4702" s="14" t="n"/>
      <c r="Q4702" s="15">
        <f>IF(N4702="Sí",0,H4702)</f>
        <v/>
      </c>
      <c r="R4702" s="14">
        <f>F4702-TODAY()</f>
        <v/>
      </c>
      <c r="S4702" s="14">
        <f>IF(N4702="Sí","🟢 Pagado",IF(R4702&lt;0,"🔴 Vencido",IF(R4702&lt;=7,"🟡 Por vencer","")))</f>
        <v/>
      </c>
      <c r="T4702" s="88" t="n"/>
      <c r="U4702" s="89" t="n"/>
      <c r="V4702" s="89" t="n"/>
      <c r="W4702" s="89" t="n"/>
      <c r="X4702" s="87" t="n"/>
    </row>
    <row r="4703">
      <c r="A4703" s="13" t="n"/>
      <c r="B4703" s="14" t="n"/>
      <c r="C4703" s="14" t="n"/>
      <c r="D4703" s="14" t="n"/>
      <c r="E4703" s="13" t="n"/>
      <c r="F4703" s="13" t="n"/>
      <c r="G4703" s="14" t="n"/>
      <c r="H4703" s="15" t="n"/>
      <c r="I4703" s="15" t="n"/>
      <c r="J4703" s="40" t="n"/>
      <c r="K4703" s="15" t="n"/>
      <c r="L4703" s="15" t="n"/>
      <c r="M4703" s="15" t="n"/>
      <c r="N4703" s="14" t="n"/>
      <c r="O4703" s="13" t="n"/>
      <c r="P4703" s="14" t="n"/>
      <c r="Q4703" s="15">
        <f>IF(N4703="Sí",0,H4703)</f>
        <v/>
      </c>
      <c r="R4703" s="14">
        <f>F4703-TODAY()</f>
        <v/>
      </c>
      <c r="S4703" s="14">
        <f>IF(N4703="Sí","🟢 Pagado",IF(R4703&lt;0,"🔴 Vencido",IF(R4703&lt;=7,"🟡 Por vencer","")))</f>
        <v/>
      </c>
      <c r="T4703" s="88" t="n"/>
      <c r="U4703" s="89" t="n"/>
      <c r="V4703" s="89" t="n"/>
      <c r="W4703" s="89" t="n"/>
      <c r="X4703" s="87" t="n"/>
    </row>
    <row r="4704">
      <c r="A4704" s="13" t="n"/>
      <c r="B4704" s="14" t="n"/>
      <c r="C4704" s="14" t="n"/>
      <c r="D4704" s="14" t="n"/>
      <c r="E4704" s="13" t="n"/>
      <c r="F4704" s="13" t="n"/>
      <c r="G4704" s="14" t="n"/>
      <c r="H4704" s="15" t="n"/>
      <c r="I4704" s="15" t="n"/>
      <c r="J4704" s="40" t="n"/>
      <c r="K4704" s="15" t="n"/>
      <c r="L4704" s="15" t="n"/>
      <c r="M4704" s="15" t="n"/>
      <c r="N4704" s="14" t="n"/>
      <c r="O4704" s="13" t="n"/>
      <c r="P4704" s="14" t="n"/>
      <c r="Q4704" s="15">
        <f>IF(N4704="Sí",0,H4704)</f>
        <v/>
      </c>
      <c r="R4704" s="14">
        <f>F4704-TODAY()</f>
        <v/>
      </c>
      <c r="S4704" s="14">
        <f>IF(N4704="Sí","🟢 Pagado",IF(R4704&lt;0,"🔴 Vencido",IF(R4704&lt;=7,"🟡 Por vencer","")))</f>
        <v/>
      </c>
      <c r="T4704" s="88" t="n"/>
      <c r="U4704" s="89" t="n"/>
      <c r="V4704" s="89" t="n"/>
      <c r="W4704" s="89" t="n"/>
      <c r="X4704" s="87" t="n"/>
    </row>
    <row r="4705">
      <c r="A4705" s="13" t="n"/>
      <c r="B4705" s="14" t="n"/>
      <c r="C4705" s="14" t="n"/>
      <c r="D4705" s="14" t="n"/>
      <c r="E4705" s="13" t="n"/>
      <c r="F4705" s="13" t="n"/>
      <c r="G4705" s="14" t="n"/>
      <c r="H4705" s="15" t="n"/>
      <c r="I4705" s="15" t="n"/>
      <c r="J4705" s="40" t="n"/>
      <c r="K4705" s="15" t="n"/>
      <c r="L4705" s="15" t="n"/>
      <c r="M4705" s="15" t="n"/>
      <c r="N4705" s="14" t="n"/>
      <c r="O4705" s="13" t="n"/>
      <c r="P4705" s="14" t="n"/>
      <c r="Q4705" s="15">
        <f>IF(N4705="Sí",0,H4705)</f>
        <v/>
      </c>
      <c r="R4705" s="14">
        <f>F4705-TODAY()</f>
        <v/>
      </c>
      <c r="S4705" s="14">
        <f>IF(N4705="Sí","🟢 Pagado",IF(R4705&lt;0,"🔴 Vencido",IF(R4705&lt;=7,"🟡 Por vencer","")))</f>
        <v/>
      </c>
      <c r="T4705" s="88" t="n"/>
      <c r="U4705" s="89" t="n"/>
      <c r="V4705" s="89" t="n"/>
      <c r="W4705" s="89" t="n"/>
      <c r="X4705" s="87" t="n"/>
    </row>
    <row r="4706">
      <c r="A4706" s="13" t="n"/>
      <c r="B4706" s="14" t="n"/>
      <c r="C4706" s="14" t="n"/>
      <c r="D4706" s="14" t="n"/>
      <c r="E4706" s="13" t="n"/>
      <c r="F4706" s="13" t="n"/>
      <c r="G4706" s="14" t="n"/>
      <c r="H4706" s="15" t="n"/>
      <c r="I4706" s="15" t="n"/>
      <c r="J4706" s="40" t="n"/>
      <c r="K4706" s="15" t="n"/>
      <c r="L4706" s="15" t="n"/>
      <c r="M4706" s="15" t="n"/>
      <c r="N4706" s="14" t="n"/>
      <c r="O4706" s="13" t="n"/>
      <c r="P4706" s="14" t="n"/>
      <c r="Q4706" s="15">
        <f>IF(N4706="Sí",0,H4706)</f>
        <v/>
      </c>
      <c r="R4706" s="14">
        <f>F4706-TODAY()</f>
        <v/>
      </c>
      <c r="S4706" s="14">
        <f>IF(N4706="Sí","🟢 Pagado",IF(R4706&lt;0,"🔴 Vencido",IF(R4706&lt;=7,"🟡 Por vencer","")))</f>
        <v/>
      </c>
      <c r="T4706" s="88" t="n"/>
      <c r="U4706" s="89" t="n"/>
      <c r="V4706" s="89" t="n"/>
      <c r="W4706" s="89" t="n"/>
      <c r="X4706" s="87" t="n"/>
    </row>
    <row r="4707">
      <c r="A4707" s="13" t="n"/>
      <c r="B4707" s="14" t="n"/>
      <c r="C4707" s="14" t="n"/>
      <c r="D4707" s="14" t="n"/>
      <c r="E4707" s="13" t="n"/>
      <c r="F4707" s="13" t="n"/>
      <c r="G4707" s="14" t="n"/>
      <c r="H4707" s="15" t="n"/>
      <c r="I4707" s="15" t="n"/>
      <c r="J4707" s="40" t="n"/>
      <c r="K4707" s="15" t="n"/>
      <c r="L4707" s="15" t="n"/>
      <c r="M4707" s="15" t="n"/>
      <c r="N4707" s="14" t="n"/>
      <c r="O4707" s="13" t="n"/>
      <c r="P4707" s="14" t="n"/>
      <c r="Q4707" s="15">
        <f>IF(N4707="Sí",0,H4707)</f>
        <v/>
      </c>
      <c r="R4707" s="14">
        <f>F4707-TODAY()</f>
        <v/>
      </c>
      <c r="S4707" s="14">
        <f>IF(N4707="Sí","🟢 Pagado",IF(R4707&lt;0,"🔴 Vencido",IF(R4707&lt;=7,"🟡 Por vencer","")))</f>
        <v/>
      </c>
      <c r="T4707" s="88" t="n"/>
      <c r="U4707" s="89" t="n"/>
      <c r="V4707" s="89" t="n"/>
      <c r="W4707" s="89" t="n"/>
      <c r="X4707" s="87" t="n"/>
    </row>
    <row r="4708">
      <c r="A4708" s="13" t="n"/>
      <c r="B4708" s="14" t="n"/>
      <c r="C4708" s="14" t="n"/>
      <c r="D4708" s="14" t="n"/>
      <c r="E4708" s="13" t="n"/>
      <c r="F4708" s="13" t="n"/>
      <c r="G4708" s="14" t="n"/>
      <c r="H4708" s="15" t="n"/>
      <c r="I4708" s="15" t="n"/>
      <c r="J4708" s="40" t="n"/>
      <c r="K4708" s="15" t="n"/>
      <c r="L4708" s="15" t="n"/>
      <c r="M4708" s="15" t="n"/>
      <c r="N4708" s="14" t="n"/>
      <c r="O4708" s="13" t="n"/>
      <c r="P4708" s="14" t="n"/>
      <c r="Q4708" s="15">
        <f>IF(N4708="Sí",0,H4708)</f>
        <v/>
      </c>
      <c r="R4708" s="14">
        <f>F4708-TODAY()</f>
        <v/>
      </c>
      <c r="S4708" s="14">
        <f>IF(N4708="Sí","🟢 Pagado",IF(R4708&lt;0,"🔴 Vencido",IF(R4708&lt;=7,"🟡 Por vencer","")))</f>
        <v/>
      </c>
      <c r="T4708" s="88" t="n"/>
      <c r="U4708" s="89" t="n"/>
      <c r="V4708" s="89" t="n"/>
      <c r="W4708" s="89" t="n"/>
      <c r="X4708" s="87" t="n"/>
    </row>
    <row r="4709">
      <c r="A4709" s="13" t="n"/>
      <c r="B4709" s="14" t="n"/>
      <c r="C4709" s="14" t="n"/>
      <c r="D4709" s="14" t="n"/>
      <c r="E4709" s="13" t="n"/>
      <c r="F4709" s="13" t="n"/>
      <c r="G4709" s="14" t="n"/>
      <c r="H4709" s="15" t="n"/>
      <c r="I4709" s="15" t="n"/>
      <c r="J4709" s="40" t="n"/>
      <c r="K4709" s="15" t="n"/>
      <c r="L4709" s="15" t="n"/>
      <c r="M4709" s="15" t="n"/>
      <c r="N4709" s="14" t="n"/>
      <c r="O4709" s="13" t="n"/>
      <c r="P4709" s="14" t="n"/>
      <c r="Q4709" s="15">
        <f>IF(N4709="Sí",0,H4709)</f>
        <v/>
      </c>
      <c r="R4709" s="14">
        <f>F4709-TODAY()</f>
        <v/>
      </c>
      <c r="S4709" s="14">
        <f>IF(N4709="Sí","🟢 Pagado",IF(R4709&lt;0,"🔴 Vencido",IF(R4709&lt;=7,"🟡 Por vencer","")))</f>
        <v/>
      </c>
      <c r="T4709" s="88" t="n"/>
      <c r="U4709" s="89" t="n"/>
      <c r="V4709" s="89" t="n"/>
      <c r="W4709" s="89" t="n"/>
      <c r="X4709" s="87" t="n"/>
    </row>
    <row r="4710">
      <c r="A4710" s="13" t="n"/>
      <c r="B4710" s="14" t="n"/>
      <c r="C4710" s="14" t="n"/>
      <c r="D4710" s="14" t="n"/>
      <c r="E4710" s="13" t="n"/>
      <c r="F4710" s="13" t="n"/>
      <c r="G4710" s="14" t="n"/>
      <c r="H4710" s="15" t="n"/>
      <c r="I4710" s="15" t="n"/>
      <c r="J4710" s="40" t="n"/>
      <c r="K4710" s="15" t="n"/>
      <c r="L4710" s="15" t="n"/>
      <c r="M4710" s="15" t="n"/>
      <c r="N4710" s="14" t="n"/>
      <c r="O4710" s="13" t="n"/>
      <c r="P4710" s="14" t="n"/>
      <c r="Q4710" s="15">
        <f>IF(N4710="Sí",0,H4710)</f>
        <v/>
      </c>
      <c r="R4710" s="14">
        <f>F4710-TODAY()</f>
        <v/>
      </c>
      <c r="S4710" s="14">
        <f>IF(N4710="Sí","🟢 Pagado",IF(R4710&lt;0,"🔴 Vencido",IF(R4710&lt;=7,"🟡 Por vencer","")))</f>
        <v/>
      </c>
      <c r="T4710" s="88" t="n"/>
      <c r="U4710" s="89" t="n"/>
      <c r="V4710" s="89" t="n"/>
      <c r="W4710" s="89" t="n"/>
      <c r="X4710" s="87" t="n"/>
    </row>
    <row r="4711">
      <c r="A4711" s="13" t="n"/>
      <c r="B4711" s="14" t="n"/>
      <c r="C4711" s="14" t="n"/>
      <c r="D4711" s="14" t="n"/>
      <c r="E4711" s="13" t="n"/>
      <c r="F4711" s="13" t="n"/>
      <c r="G4711" s="14" t="n"/>
      <c r="H4711" s="15" t="n"/>
      <c r="I4711" s="15" t="n"/>
      <c r="J4711" s="40" t="n"/>
      <c r="K4711" s="15" t="n"/>
      <c r="L4711" s="15" t="n"/>
      <c r="M4711" s="15" t="n"/>
      <c r="N4711" s="14" t="n"/>
      <c r="O4711" s="13" t="n"/>
      <c r="P4711" s="14" t="n"/>
      <c r="Q4711" s="15">
        <f>IF(N4711="Sí",0,H4711)</f>
        <v/>
      </c>
      <c r="R4711" s="14">
        <f>F4711-TODAY()</f>
        <v/>
      </c>
      <c r="S4711" s="14">
        <f>IF(N4711="Sí","🟢 Pagado",IF(R4711&lt;0,"🔴 Vencido",IF(R4711&lt;=7,"🟡 Por vencer","")))</f>
        <v/>
      </c>
      <c r="T4711" s="88" t="n"/>
      <c r="U4711" s="89" t="n"/>
      <c r="V4711" s="89" t="n"/>
      <c r="W4711" s="89" t="n"/>
      <c r="X4711" s="87" t="n"/>
    </row>
    <row r="4712">
      <c r="A4712" s="13" t="n"/>
      <c r="B4712" s="14" t="n"/>
      <c r="C4712" s="14" t="n"/>
      <c r="D4712" s="14" t="n"/>
      <c r="E4712" s="13" t="n"/>
      <c r="F4712" s="13" t="n"/>
      <c r="G4712" s="14" t="n"/>
      <c r="H4712" s="15" t="n"/>
      <c r="I4712" s="15" t="n"/>
      <c r="J4712" s="40" t="n"/>
      <c r="K4712" s="15" t="n"/>
      <c r="L4712" s="15" t="n"/>
      <c r="M4712" s="15" t="n"/>
      <c r="N4712" s="14" t="n"/>
      <c r="O4712" s="13" t="n"/>
      <c r="P4712" s="14" t="n"/>
      <c r="Q4712" s="15">
        <f>IF(N4712="Sí",0,H4712)</f>
        <v/>
      </c>
      <c r="R4712" s="14">
        <f>F4712-TODAY()</f>
        <v/>
      </c>
      <c r="S4712" s="14">
        <f>IF(N4712="Sí","🟢 Pagado",IF(R4712&lt;0,"🔴 Vencido",IF(R4712&lt;=7,"🟡 Por vencer","")))</f>
        <v/>
      </c>
      <c r="T4712" s="88" t="n"/>
      <c r="U4712" s="89" t="n"/>
      <c r="V4712" s="89" t="n"/>
      <c r="W4712" s="89" t="n"/>
      <c r="X4712" s="87" t="n"/>
    </row>
    <row r="4713">
      <c r="A4713" s="13" t="n"/>
      <c r="B4713" s="14" t="n"/>
      <c r="C4713" s="14" t="n"/>
      <c r="D4713" s="14" t="n"/>
      <c r="E4713" s="13" t="n"/>
      <c r="F4713" s="13" t="n"/>
      <c r="G4713" s="14" t="n"/>
      <c r="H4713" s="15" t="n"/>
      <c r="I4713" s="15" t="n"/>
      <c r="J4713" s="40" t="n"/>
      <c r="K4713" s="15" t="n"/>
      <c r="L4713" s="15" t="n"/>
      <c r="M4713" s="15" t="n"/>
      <c r="N4713" s="14" t="n"/>
      <c r="O4713" s="13" t="n"/>
      <c r="P4713" s="14" t="n"/>
      <c r="Q4713" s="15">
        <f>IF(N4713="Sí",0,H4713)</f>
        <v/>
      </c>
      <c r="R4713" s="14">
        <f>F4713-TODAY()</f>
        <v/>
      </c>
      <c r="S4713" s="14">
        <f>IF(N4713="Sí","🟢 Pagado",IF(R4713&lt;0,"🔴 Vencido",IF(R4713&lt;=7,"🟡 Por vencer","")))</f>
        <v/>
      </c>
      <c r="T4713" s="88" t="n"/>
      <c r="U4713" s="89" t="n"/>
      <c r="V4713" s="89" t="n"/>
      <c r="W4713" s="89" t="n"/>
      <c r="X4713" s="87" t="n"/>
    </row>
    <row r="4714">
      <c r="A4714" s="13" t="n"/>
      <c r="B4714" s="14" t="n"/>
      <c r="C4714" s="14" t="n"/>
      <c r="D4714" s="14" t="n"/>
      <c r="E4714" s="13" t="n"/>
      <c r="F4714" s="13" t="n"/>
      <c r="G4714" s="14" t="n"/>
      <c r="H4714" s="15" t="n"/>
      <c r="I4714" s="15" t="n"/>
      <c r="J4714" s="40" t="n"/>
      <c r="K4714" s="15" t="n"/>
      <c r="L4714" s="15" t="n"/>
      <c r="M4714" s="15" t="n"/>
      <c r="N4714" s="14" t="n"/>
      <c r="O4714" s="13" t="n"/>
      <c r="P4714" s="14" t="n"/>
      <c r="Q4714" s="15">
        <f>IF(N4714="Sí",0,H4714)</f>
        <v/>
      </c>
      <c r="R4714" s="14">
        <f>F4714-TODAY()</f>
        <v/>
      </c>
      <c r="S4714" s="14">
        <f>IF(N4714="Sí","🟢 Pagado",IF(R4714&lt;0,"🔴 Vencido",IF(R4714&lt;=7,"🟡 Por vencer","")))</f>
        <v/>
      </c>
      <c r="T4714" s="88" t="n"/>
      <c r="U4714" s="89" t="n"/>
      <c r="V4714" s="89" t="n"/>
      <c r="W4714" s="89" t="n"/>
      <c r="X4714" s="87" t="n"/>
    </row>
    <row r="4715">
      <c r="A4715" s="13" t="n"/>
      <c r="B4715" s="14" t="n"/>
      <c r="C4715" s="14" t="n"/>
      <c r="D4715" s="14" t="n"/>
      <c r="E4715" s="13" t="n"/>
      <c r="F4715" s="13" t="n"/>
      <c r="G4715" s="14" t="n"/>
      <c r="H4715" s="15" t="n"/>
      <c r="I4715" s="15" t="n"/>
      <c r="J4715" s="40" t="n"/>
      <c r="K4715" s="15" t="n"/>
      <c r="L4715" s="15" t="n"/>
      <c r="M4715" s="15" t="n"/>
      <c r="N4715" s="14" t="n"/>
      <c r="O4715" s="13" t="n"/>
      <c r="P4715" s="14" t="n"/>
      <c r="Q4715" s="15">
        <f>IF(N4715="Sí",0,H4715)</f>
        <v/>
      </c>
      <c r="R4715" s="14">
        <f>F4715-TODAY()</f>
        <v/>
      </c>
      <c r="S4715" s="14">
        <f>IF(N4715="Sí","🟢 Pagado",IF(R4715&lt;0,"🔴 Vencido",IF(R4715&lt;=7,"🟡 Por vencer","")))</f>
        <v/>
      </c>
      <c r="T4715" s="88" t="n"/>
      <c r="U4715" s="89" t="n"/>
      <c r="V4715" s="89" t="n"/>
      <c r="W4715" s="89" t="n"/>
      <c r="X4715" s="87" t="n"/>
    </row>
    <row r="4716">
      <c r="A4716" s="13" t="n"/>
      <c r="B4716" s="14" t="n"/>
      <c r="C4716" s="14" t="n"/>
      <c r="D4716" s="14" t="n"/>
      <c r="E4716" s="13" t="n"/>
      <c r="F4716" s="13" t="n"/>
      <c r="G4716" s="14" t="n"/>
      <c r="H4716" s="15" t="n"/>
      <c r="I4716" s="15" t="n"/>
      <c r="J4716" s="40" t="n"/>
      <c r="K4716" s="15" t="n"/>
      <c r="L4716" s="15" t="n"/>
      <c r="M4716" s="15" t="n"/>
      <c r="N4716" s="14" t="n"/>
      <c r="O4716" s="13" t="n"/>
      <c r="P4716" s="14" t="n"/>
      <c r="Q4716" s="15">
        <f>IF(N4716="Sí",0,H4716)</f>
        <v/>
      </c>
      <c r="R4716" s="14">
        <f>F4716-TODAY()</f>
        <v/>
      </c>
      <c r="S4716" s="14">
        <f>IF(N4716="Sí","🟢 Pagado",IF(R4716&lt;0,"🔴 Vencido",IF(R4716&lt;=7,"🟡 Por vencer","")))</f>
        <v/>
      </c>
      <c r="T4716" s="88" t="n"/>
      <c r="U4716" s="89" t="n"/>
      <c r="V4716" s="89" t="n"/>
      <c r="W4716" s="89" t="n"/>
      <c r="X4716" s="87" t="n"/>
    </row>
    <row r="4717">
      <c r="A4717" s="13" t="n"/>
      <c r="B4717" s="14" t="n"/>
      <c r="C4717" s="14" t="n"/>
      <c r="D4717" s="14" t="n"/>
      <c r="E4717" s="13" t="n"/>
      <c r="F4717" s="13" t="n"/>
      <c r="G4717" s="14" t="n"/>
      <c r="H4717" s="15" t="n"/>
      <c r="I4717" s="15" t="n"/>
      <c r="J4717" s="40" t="n"/>
      <c r="K4717" s="15" t="n"/>
      <c r="L4717" s="15" t="n"/>
      <c r="M4717" s="15" t="n"/>
      <c r="N4717" s="14" t="n"/>
      <c r="O4717" s="13" t="n"/>
      <c r="P4717" s="14" t="n"/>
      <c r="Q4717" s="15">
        <f>IF(N4717="Sí",0,H4717)</f>
        <v/>
      </c>
      <c r="R4717" s="14">
        <f>F4717-TODAY()</f>
        <v/>
      </c>
      <c r="S4717" s="14">
        <f>IF(N4717="Sí","🟢 Pagado",IF(R4717&lt;0,"🔴 Vencido",IF(R4717&lt;=7,"🟡 Por vencer","")))</f>
        <v/>
      </c>
      <c r="T4717" s="88" t="n"/>
      <c r="U4717" s="89" t="n"/>
      <c r="V4717" s="89" t="n"/>
      <c r="W4717" s="89" t="n"/>
      <c r="X4717" s="87" t="n"/>
    </row>
    <row r="4718">
      <c r="A4718" s="13" t="n"/>
      <c r="B4718" s="14" t="n"/>
      <c r="C4718" s="14" t="n"/>
      <c r="D4718" s="14" t="n"/>
      <c r="E4718" s="13" t="n"/>
      <c r="F4718" s="13" t="n"/>
      <c r="G4718" s="14" t="n"/>
      <c r="H4718" s="15" t="n"/>
      <c r="I4718" s="15" t="n"/>
      <c r="J4718" s="40" t="n"/>
      <c r="K4718" s="15" t="n"/>
      <c r="L4718" s="15" t="n"/>
      <c r="M4718" s="15" t="n"/>
      <c r="N4718" s="14" t="n"/>
      <c r="O4718" s="13" t="n"/>
      <c r="P4718" s="14" t="n"/>
      <c r="Q4718" s="15">
        <f>IF(N4718="Sí",0,H4718)</f>
        <v/>
      </c>
      <c r="R4718" s="14">
        <f>F4718-TODAY()</f>
        <v/>
      </c>
      <c r="S4718" s="14">
        <f>IF(N4718="Sí","🟢 Pagado",IF(R4718&lt;0,"🔴 Vencido",IF(R4718&lt;=7,"🟡 Por vencer","")))</f>
        <v/>
      </c>
      <c r="T4718" s="88" t="n"/>
      <c r="U4718" s="89" t="n"/>
      <c r="V4718" s="89" t="n"/>
      <c r="W4718" s="89" t="n"/>
      <c r="X4718" s="87" t="n"/>
    </row>
    <row r="4719">
      <c r="A4719" s="13" t="n"/>
      <c r="B4719" s="14" t="n"/>
      <c r="C4719" s="14" t="n"/>
      <c r="D4719" s="14" t="n"/>
      <c r="E4719" s="13" t="n"/>
      <c r="F4719" s="13" t="n"/>
      <c r="G4719" s="14" t="n"/>
      <c r="H4719" s="15" t="n"/>
      <c r="I4719" s="15" t="n"/>
      <c r="J4719" s="40" t="n"/>
      <c r="K4719" s="15" t="n"/>
      <c r="L4719" s="15" t="n"/>
      <c r="M4719" s="15" t="n"/>
      <c r="N4719" s="14" t="n"/>
      <c r="O4719" s="13" t="n"/>
      <c r="P4719" s="14" t="n"/>
      <c r="Q4719" s="15">
        <f>IF(N4719="Sí",0,H4719)</f>
        <v/>
      </c>
      <c r="R4719" s="14">
        <f>F4719-TODAY()</f>
        <v/>
      </c>
      <c r="S4719" s="14">
        <f>IF(N4719="Sí","🟢 Pagado",IF(R4719&lt;0,"🔴 Vencido",IF(R4719&lt;=7,"🟡 Por vencer","")))</f>
        <v/>
      </c>
      <c r="T4719" s="88" t="n"/>
      <c r="U4719" s="89" t="n"/>
      <c r="V4719" s="89" t="n"/>
      <c r="W4719" s="89" t="n"/>
      <c r="X4719" s="87" t="n"/>
    </row>
    <row r="4720">
      <c r="A4720" s="13" t="n"/>
      <c r="B4720" s="14" t="n"/>
      <c r="C4720" s="14" t="n"/>
      <c r="D4720" s="14" t="n"/>
      <c r="E4720" s="13" t="n"/>
      <c r="F4720" s="13" t="n"/>
      <c r="G4720" s="14" t="n"/>
      <c r="H4720" s="15" t="n"/>
      <c r="I4720" s="15" t="n"/>
      <c r="J4720" s="40" t="n"/>
      <c r="K4720" s="15" t="n"/>
      <c r="L4720" s="15" t="n"/>
      <c r="M4720" s="15" t="n"/>
      <c r="N4720" s="14" t="n"/>
      <c r="O4720" s="13" t="n"/>
      <c r="P4720" s="14" t="n"/>
      <c r="Q4720" s="15">
        <f>IF(N4720="Sí",0,H4720)</f>
        <v/>
      </c>
      <c r="R4720" s="14">
        <f>F4720-TODAY()</f>
        <v/>
      </c>
      <c r="S4720" s="14">
        <f>IF(N4720="Sí","🟢 Pagado",IF(R4720&lt;0,"🔴 Vencido",IF(R4720&lt;=7,"🟡 Por vencer","")))</f>
        <v/>
      </c>
      <c r="T4720" s="88" t="n"/>
      <c r="U4720" s="89" t="n"/>
      <c r="V4720" s="89" t="n"/>
      <c r="W4720" s="89" t="n"/>
      <c r="X4720" s="87" t="n"/>
    </row>
    <row r="4721">
      <c r="A4721" s="13" t="n"/>
      <c r="B4721" s="14" t="n"/>
      <c r="C4721" s="14" t="n"/>
      <c r="D4721" s="14" t="n"/>
      <c r="E4721" s="13" t="n"/>
      <c r="F4721" s="13" t="n"/>
      <c r="G4721" s="14" t="n"/>
      <c r="H4721" s="15" t="n"/>
      <c r="I4721" s="15" t="n"/>
      <c r="J4721" s="40" t="n"/>
      <c r="K4721" s="15" t="n"/>
      <c r="L4721" s="15" t="n"/>
      <c r="M4721" s="15" t="n"/>
      <c r="N4721" s="14" t="n"/>
      <c r="O4721" s="13" t="n"/>
      <c r="P4721" s="14" t="n"/>
      <c r="Q4721" s="15">
        <f>IF(N4721="Sí",0,H4721)</f>
        <v/>
      </c>
      <c r="R4721" s="14">
        <f>F4721-TODAY()</f>
        <v/>
      </c>
      <c r="S4721" s="14">
        <f>IF(N4721="Sí","🟢 Pagado",IF(R4721&lt;0,"🔴 Vencido",IF(R4721&lt;=7,"🟡 Por vencer","")))</f>
        <v/>
      </c>
      <c r="T4721" s="88" t="n"/>
      <c r="U4721" s="89" t="n"/>
      <c r="V4721" s="89" t="n"/>
      <c r="W4721" s="89" t="n"/>
      <c r="X4721" s="87" t="n"/>
    </row>
    <row r="4722">
      <c r="A4722" s="13" t="n"/>
      <c r="B4722" s="14" t="n"/>
      <c r="C4722" s="14" t="n"/>
      <c r="D4722" s="14" t="n"/>
      <c r="E4722" s="13" t="n"/>
      <c r="F4722" s="13" t="n"/>
      <c r="G4722" s="14" t="n"/>
      <c r="H4722" s="15" t="n"/>
      <c r="I4722" s="15" t="n"/>
      <c r="J4722" s="40" t="n"/>
      <c r="K4722" s="15" t="n"/>
      <c r="L4722" s="15" t="n"/>
      <c r="M4722" s="15" t="n"/>
      <c r="N4722" s="14" t="n"/>
      <c r="O4722" s="13" t="n"/>
      <c r="P4722" s="14" t="n"/>
      <c r="Q4722" s="15">
        <f>IF(N4722="Sí",0,H4722)</f>
        <v/>
      </c>
      <c r="R4722" s="14">
        <f>F4722-TODAY()</f>
        <v/>
      </c>
      <c r="S4722" s="14">
        <f>IF(N4722="Sí","🟢 Pagado",IF(R4722&lt;0,"🔴 Vencido",IF(R4722&lt;=7,"🟡 Por vencer","")))</f>
        <v/>
      </c>
      <c r="T4722" s="88" t="n"/>
      <c r="U4722" s="89" t="n"/>
      <c r="V4722" s="89" t="n"/>
      <c r="W4722" s="89" t="n"/>
      <c r="X4722" s="87" t="n"/>
    </row>
    <row r="4723">
      <c r="A4723" s="13" t="n"/>
      <c r="B4723" s="14" t="n"/>
      <c r="C4723" s="14" t="n"/>
      <c r="D4723" s="14" t="n"/>
      <c r="E4723" s="13" t="n"/>
      <c r="F4723" s="13" t="n"/>
      <c r="G4723" s="14" t="n"/>
      <c r="H4723" s="15" t="n"/>
      <c r="I4723" s="15" t="n"/>
      <c r="J4723" s="40" t="n"/>
      <c r="K4723" s="15" t="n"/>
      <c r="L4723" s="15" t="n"/>
      <c r="M4723" s="15" t="n"/>
      <c r="N4723" s="14" t="n"/>
      <c r="O4723" s="13" t="n"/>
      <c r="P4723" s="14" t="n"/>
      <c r="Q4723" s="15">
        <f>IF(N4723="Sí",0,H4723)</f>
        <v/>
      </c>
      <c r="R4723" s="14">
        <f>F4723-TODAY()</f>
        <v/>
      </c>
      <c r="S4723" s="14">
        <f>IF(N4723="Sí","🟢 Pagado",IF(R4723&lt;0,"🔴 Vencido",IF(R4723&lt;=7,"🟡 Por vencer","")))</f>
        <v/>
      </c>
      <c r="T4723" s="88" t="n"/>
      <c r="U4723" s="89" t="n"/>
      <c r="V4723" s="89" t="n"/>
      <c r="W4723" s="89" t="n"/>
      <c r="X4723" s="87" t="n"/>
    </row>
    <row r="4724">
      <c r="A4724" s="13" t="n"/>
      <c r="B4724" s="14" t="n"/>
      <c r="C4724" s="14" t="n"/>
      <c r="D4724" s="14" t="n"/>
      <c r="E4724" s="13" t="n"/>
      <c r="F4724" s="13" t="n"/>
      <c r="G4724" s="14" t="n"/>
      <c r="H4724" s="15" t="n"/>
      <c r="I4724" s="15" t="n"/>
      <c r="J4724" s="40" t="n"/>
      <c r="K4724" s="15" t="n"/>
      <c r="L4724" s="15" t="n"/>
      <c r="M4724" s="15" t="n"/>
      <c r="N4724" s="14" t="n"/>
      <c r="O4724" s="13" t="n"/>
      <c r="P4724" s="14" t="n"/>
      <c r="Q4724" s="15">
        <f>IF(N4724="Sí",0,H4724)</f>
        <v/>
      </c>
      <c r="R4724" s="14">
        <f>F4724-TODAY()</f>
        <v/>
      </c>
      <c r="S4724" s="14">
        <f>IF(N4724="Sí","🟢 Pagado",IF(R4724&lt;0,"🔴 Vencido",IF(R4724&lt;=7,"🟡 Por vencer","")))</f>
        <v/>
      </c>
      <c r="T4724" s="88" t="n"/>
      <c r="U4724" s="89" t="n"/>
      <c r="V4724" s="89" t="n"/>
      <c r="W4724" s="89" t="n"/>
      <c r="X4724" s="87" t="n"/>
    </row>
    <row r="4725">
      <c r="A4725" s="13" t="n"/>
      <c r="B4725" s="14" t="n"/>
      <c r="C4725" s="14" t="n"/>
      <c r="D4725" s="14" t="n"/>
      <c r="E4725" s="13" t="n"/>
      <c r="F4725" s="13" t="n"/>
      <c r="G4725" s="14" t="n"/>
      <c r="H4725" s="15" t="n"/>
      <c r="I4725" s="15" t="n"/>
      <c r="J4725" s="40" t="n"/>
      <c r="K4725" s="15" t="n"/>
      <c r="L4725" s="15" t="n"/>
      <c r="M4725" s="15" t="n"/>
      <c r="N4725" s="14" t="n"/>
      <c r="O4725" s="13" t="n"/>
      <c r="P4725" s="14" t="n"/>
      <c r="Q4725" s="15">
        <f>IF(N4725="Sí",0,H4725)</f>
        <v/>
      </c>
      <c r="R4725" s="14">
        <f>F4725-TODAY()</f>
        <v/>
      </c>
      <c r="S4725" s="14">
        <f>IF(N4725="Sí","🟢 Pagado",IF(R4725&lt;0,"🔴 Vencido",IF(R4725&lt;=7,"🟡 Por vencer","")))</f>
        <v/>
      </c>
      <c r="T4725" s="88" t="n"/>
      <c r="U4725" s="89" t="n"/>
      <c r="V4725" s="89" t="n"/>
      <c r="W4725" s="89" t="n"/>
      <c r="X4725" s="87" t="n"/>
    </row>
    <row r="4726">
      <c r="A4726" s="13" t="n"/>
      <c r="B4726" s="14" t="n"/>
      <c r="C4726" s="14" t="n"/>
      <c r="D4726" s="14" t="n"/>
      <c r="E4726" s="13" t="n"/>
      <c r="F4726" s="13" t="n"/>
      <c r="G4726" s="14" t="n"/>
      <c r="H4726" s="15" t="n"/>
      <c r="I4726" s="15" t="n"/>
      <c r="J4726" s="40" t="n"/>
      <c r="K4726" s="15" t="n"/>
      <c r="L4726" s="15" t="n"/>
      <c r="M4726" s="15" t="n"/>
      <c r="N4726" s="14" t="n"/>
      <c r="O4726" s="13" t="n"/>
      <c r="P4726" s="14" t="n"/>
      <c r="Q4726" s="15">
        <f>IF(N4726="Sí",0,H4726)</f>
        <v/>
      </c>
      <c r="R4726" s="14">
        <f>F4726-TODAY()</f>
        <v/>
      </c>
      <c r="S4726" s="14">
        <f>IF(N4726="Sí","🟢 Pagado",IF(R4726&lt;0,"🔴 Vencido",IF(R4726&lt;=7,"🟡 Por vencer","")))</f>
        <v/>
      </c>
      <c r="T4726" s="88" t="n"/>
      <c r="U4726" s="89" t="n"/>
      <c r="V4726" s="89" t="n"/>
      <c r="W4726" s="89" t="n"/>
      <c r="X4726" s="87" t="n"/>
    </row>
    <row r="4727">
      <c r="A4727" s="13" t="n"/>
      <c r="B4727" s="14" t="n"/>
      <c r="C4727" s="14" t="n"/>
      <c r="D4727" s="14" t="n"/>
      <c r="E4727" s="13" t="n"/>
      <c r="F4727" s="13" t="n"/>
      <c r="G4727" s="14" t="n"/>
      <c r="H4727" s="15" t="n"/>
      <c r="I4727" s="15" t="n"/>
      <c r="J4727" s="40" t="n"/>
      <c r="K4727" s="15" t="n"/>
      <c r="L4727" s="15" t="n"/>
      <c r="M4727" s="15" t="n"/>
      <c r="N4727" s="14" t="n"/>
      <c r="O4727" s="13" t="n"/>
      <c r="P4727" s="14" t="n"/>
      <c r="Q4727" s="15">
        <f>IF(N4727="Sí",0,H4727)</f>
        <v/>
      </c>
      <c r="R4727" s="14">
        <f>F4727-TODAY()</f>
        <v/>
      </c>
      <c r="S4727" s="14">
        <f>IF(N4727="Sí","🟢 Pagado",IF(R4727&lt;0,"🔴 Vencido",IF(R4727&lt;=7,"🟡 Por vencer","")))</f>
        <v/>
      </c>
      <c r="T4727" s="88" t="n"/>
      <c r="U4727" s="89" t="n"/>
      <c r="V4727" s="89" t="n"/>
      <c r="W4727" s="89" t="n"/>
      <c r="X4727" s="87" t="n"/>
    </row>
    <row r="4728">
      <c r="A4728" s="13" t="n"/>
      <c r="B4728" s="14" t="n"/>
      <c r="C4728" s="14" t="n"/>
      <c r="D4728" s="14" t="n"/>
      <c r="E4728" s="13" t="n"/>
      <c r="F4728" s="13" t="n"/>
      <c r="G4728" s="14" t="n"/>
      <c r="H4728" s="15" t="n"/>
      <c r="I4728" s="15" t="n"/>
      <c r="J4728" s="40" t="n"/>
      <c r="K4728" s="15" t="n"/>
      <c r="L4728" s="15" t="n"/>
      <c r="M4728" s="15" t="n"/>
      <c r="N4728" s="14" t="n"/>
      <c r="O4728" s="13" t="n"/>
      <c r="P4728" s="14" t="n"/>
      <c r="Q4728" s="15">
        <f>IF(N4728="Sí",0,H4728)</f>
        <v/>
      </c>
      <c r="R4728" s="14">
        <f>F4728-TODAY()</f>
        <v/>
      </c>
      <c r="S4728" s="14">
        <f>IF(N4728="Sí","🟢 Pagado",IF(R4728&lt;0,"🔴 Vencido",IF(R4728&lt;=7,"🟡 Por vencer","")))</f>
        <v/>
      </c>
      <c r="T4728" s="88" t="n"/>
      <c r="U4728" s="89" t="n"/>
      <c r="V4728" s="89" t="n"/>
      <c r="W4728" s="89" t="n"/>
      <c r="X4728" s="87" t="n"/>
    </row>
    <row r="4729">
      <c r="A4729" s="13" t="n"/>
      <c r="B4729" s="14" t="n"/>
      <c r="C4729" s="14" t="n"/>
      <c r="D4729" s="14" t="n"/>
      <c r="E4729" s="13" t="n"/>
      <c r="F4729" s="13" t="n"/>
      <c r="G4729" s="14" t="n"/>
      <c r="H4729" s="15" t="n"/>
      <c r="I4729" s="15" t="n"/>
      <c r="J4729" s="40" t="n"/>
      <c r="K4729" s="15" t="n"/>
      <c r="L4729" s="15" t="n"/>
      <c r="M4729" s="15" t="n"/>
      <c r="N4729" s="14" t="n"/>
      <c r="O4729" s="13" t="n"/>
      <c r="P4729" s="14" t="n"/>
      <c r="Q4729" s="15">
        <f>IF(N4729="Sí",0,H4729)</f>
        <v/>
      </c>
      <c r="R4729" s="14">
        <f>F4729-TODAY()</f>
        <v/>
      </c>
      <c r="S4729" s="14">
        <f>IF(N4729="Sí","🟢 Pagado",IF(R4729&lt;0,"🔴 Vencido",IF(R4729&lt;=7,"🟡 Por vencer","")))</f>
        <v/>
      </c>
      <c r="T4729" s="88" t="n"/>
      <c r="U4729" s="89" t="n"/>
      <c r="V4729" s="89" t="n"/>
      <c r="W4729" s="89" t="n"/>
      <c r="X4729" s="87" t="n"/>
    </row>
    <row r="4730">
      <c r="A4730" s="13" t="n"/>
      <c r="B4730" s="14" t="n"/>
      <c r="C4730" s="14" t="n"/>
      <c r="D4730" s="14" t="n"/>
      <c r="E4730" s="13" t="n"/>
      <c r="F4730" s="13" t="n"/>
      <c r="G4730" s="14" t="n"/>
      <c r="H4730" s="15" t="n"/>
      <c r="I4730" s="15" t="n"/>
      <c r="J4730" s="40" t="n"/>
      <c r="K4730" s="15" t="n"/>
      <c r="L4730" s="15" t="n"/>
      <c r="M4730" s="15" t="n"/>
      <c r="N4730" s="14" t="n"/>
      <c r="O4730" s="13" t="n"/>
      <c r="P4730" s="14" t="n"/>
      <c r="Q4730" s="15">
        <f>IF(N4730="Sí",0,H4730)</f>
        <v/>
      </c>
      <c r="R4730" s="14">
        <f>F4730-TODAY()</f>
        <v/>
      </c>
      <c r="S4730" s="14">
        <f>IF(N4730="Sí","🟢 Pagado",IF(R4730&lt;0,"🔴 Vencido",IF(R4730&lt;=7,"🟡 Por vencer","")))</f>
        <v/>
      </c>
      <c r="T4730" s="88" t="n"/>
      <c r="U4730" s="89" t="n"/>
      <c r="V4730" s="89" t="n"/>
      <c r="W4730" s="89" t="n"/>
      <c r="X4730" s="87" t="n"/>
    </row>
    <row r="4731">
      <c r="A4731" s="13" t="n"/>
      <c r="B4731" s="14" t="n"/>
      <c r="C4731" s="14" t="n"/>
      <c r="D4731" s="14" t="n"/>
      <c r="E4731" s="13" t="n"/>
      <c r="F4731" s="13" t="n"/>
      <c r="G4731" s="14" t="n"/>
      <c r="H4731" s="15" t="n"/>
      <c r="I4731" s="15" t="n"/>
      <c r="J4731" s="40" t="n"/>
      <c r="K4731" s="15" t="n"/>
      <c r="L4731" s="15" t="n"/>
      <c r="M4731" s="15" t="n"/>
      <c r="N4731" s="14" t="n"/>
      <c r="O4731" s="13" t="n"/>
      <c r="P4731" s="14" t="n"/>
      <c r="Q4731" s="15">
        <f>IF(N4731="Sí",0,H4731)</f>
        <v/>
      </c>
      <c r="R4731" s="14">
        <f>F4731-TODAY()</f>
        <v/>
      </c>
      <c r="S4731" s="14">
        <f>IF(N4731="Sí","🟢 Pagado",IF(R4731&lt;0,"🔴 Vencido",IF(R4731&lt;=7,"🟡 Por vencer","")))</f>
        <v/>
      </c>
      <c r="T4731" s="88" t="n"/>
      <c r="U4731" s="89" t="n"/>
      <c r="V4731" s="89" t="n"/>
      <c r="W4731" s="89" t="n"/>
      <c r="X4731" s="87" t="n"/>
    </row>
    <row r="4732">
      <c r="A4732" s="13" t="n"/>
      <c r="B4732" s="14" t="n"/>
      <c r="C4732" s="14" t="n"/>
      <c r="D4732" s="14" t="n"/>
      <c r="E4732" s="13" t="n"/>
      <c r="F4732" s="13" t="n"/>
      <c r="G4732" s="14" t="n"/>
      <c r="H4732" s="15" t="n"/>
      <c r="I4732" s="15" t="n"/>
      <c r="J4732" s="40" t="n"/>
      <c r="K4732" s="15" t="n"/>
      <c r="L4732" s="15" t="n"/>
      <c r="M4732" s="15" t="n"/>
      <c r="N4732" s="14" t="n"/>
      <c r="O4732" s="13" t="n"/>
      <c r="P4732" s="14" t="n"/>
      <c r="Q4732" s="15">
        <f>IF(N4732="Sí",0,H4732)</f>
        <v/>
      </c>
      <c r="R4732" s="14">
        <f>F4732-TODAY()</f>
        <v/>
      </c>
      <c r="S4732" s="14">
        <f>IF(N4732="Sí","🟢 Pagado",IF(R4732&lt;0,"🔴 Vencido",IF(R4732&lt;=7,"🟡 Por vencer","")))</f>
        <v/>
      </c>
      <c r="T4732" s="88" t="n"/>
      <c r="U4732" s="89" t="n"/>
      <c r="V4732" s="89" t="n"/>
      <c r="W4732" s="89" t="n"/>
      <c r="X4732" s="87" t="n"/>
    </row>
    <row r="4733">
      <c r="A4733" s="13" t="n"/>
      <c r="B4733" s="14" t="n"/>
      <c r="C4733" s="14" t="n"/>
      <c r="D4733" s="14" t="n"/>
      <c r="E4733" s="13" t="n"/>
      <c r="F4733" s="13" t="n"/>
      <c r="G4733" s="14" t="n"/>
      <c r="H4733" s="15" t="n"/>
      <c r="I4733" s="15" t="n"/>
      <c r="J4733" s="40" t="n"/>
      <c r="K4733" s="15" t="n"/>
      <c r="L4733" s="15" t="n"/>
      <c r="M4733" s="15" t="n"/>
      <c r="N4733" s="14" t="n"/>
      <c r="O4733" s="13" t="n"/>
      <c r="P4733" s="14" t="n"/>
      <c r="Q4733" s="15">
        <f>IF(N4733="Sí",0,H4733)</f>
        <v/>
      </c>
      <c r="R4733" s="14">
        <f>F4733-TODAY()</f>
        <v/>
      </c>
      <c r="S4733" s="14">
        <f>IF(N4733="Sí","🟢 Pagado",IF(R4733&lt;0,"🔴 Vencido",IF(R4733&lt;=7,"🟡 Por vencer","")))</f>
        <v/>
      </c>
      <c r="T4733" s="88" t="n"/>
      <c r="U4733" s="89" t="n"/>
      <c r="V4733" s="89" t="n"/>
      <c r="W4733" s="89" t="n"/>
      <c r="X4733" s="87" t="n"/>
    </row>
    <row r="4734">
      <c r="A4734" s="13" t="n"/>
      <c r="B4734" s="14" t="n"/>
      <c r="C4734" s="14" t="n"/>
      <c r="D4734" s="14" t="n"/>
      <c r="E4734" s="13" t="n"/>
      <c r="F4734" s="13" t="n"/>
      <c r="G4734" s="14" t="n"/>
      <c r="H4734" s="15" t="n"/>
      <c r="I4734" s="15" t="n"/>
      <c r="J4734" s="40" t="n"/>
      <c r="K4734" s="15" t="n"/>
      <c r="L4734" s="15" t="n"/>
      <c r="M4734" s="15" t="n"/>
      <c r="N4734" s="14" t="n"/>
      <c r="O4734" s="13" t="n"/>
      <c r="P4734" s="14" t="n"/>
      <c r="Q4734" s="15">
        <f>IF(N4734="Sí",0,H4734)</f>
        <v/>
      </c>
      <c r="R4734" s="14">
        <f>F4734-TODAY()</f>
        <v/>
      </c>
      <c r="S4734" s="14">
        <f>IF(N4734="Sí","🟢 Pagado",IF(R4734&lt;0,"🔴 Vencido",IF(R4734&lt;=7,"🟡 Por vencer","")))</f>
        <v/>
      </c>
      <c r="T4734" s="88" t="n"/>
      <c r="U4734" s="89" t="n"/>
      <c r="V4734" s="89" t="n"/>
      <c r="W4734" s="89" t="n"/>
      <c r="X4734" s="87" t="n"/>
    </row>
    <row r="4735">
      <c r="A4735" s="13" t="n"/>
      <c r="B4735" s="14" t="n"/>
      <c r="C4735" s="14" t="n"/>
      <c r="D4735" s="14" t="n"/>
      <c r="E4735" s="13" t="n"/>
      <c r="F4735" s="13" t="n"/>
      <c r="G4735" s="14" t="n"/>
      <c r="H4735" s="15" t="n"/>
      <c r="I4735" s="15" t="n"/>
      <c r="J4735" s="40" t="n"/>
      <c r="K4735" s="15" t="n"/>
      <c r="L4735" s="15" t="n"/>
      <c r="M4735" s="15" t="n"/>
      <c r="N4735" s="14" t="n"/>
      <c r="O4735" s="13" t="n"/>
      <c r="P4735" s="14" t="n"/>
      <c r="Q4735" s="15">
        <f>IF(N4735="Sí",0,H4735)</f>
        <v/>
      </c>
      <c r="R4735" s="14">
        <f>F4735-TODAY()</f>
        <v/>
      </c>
      <c r="S4735" s="14">
        <f>IF(N4735="Sí","🟢 Pagado",IF(R4735&lt;0,"🔴 Vencido",IF(R4735&lt;=7,"🟡 Por vencer","")))</f>
        <v/>
      </c>
      <c r="T4735" s="88" t="n"/>
      <c r="U4735" s="89" t="n"/>
      <c r="V4735" s="89" t="n"/>
      <c r="W4735" s="89" t="n"/>
      <c r="X4735" s="87" t="n"/>
    </row>
    <row r="4736">
      <c r="A4736" s="13" t="n"/>
      <c r="B4736" s="14" t="n"/>
      <c r="C4736" s="14" t="n"/>
      <c r="D4736" s="14" t="n"/>
      <c r="E4736" s="13" t="n"/>
      <c r="F4736" s="13" t="n"/>
      <c r="G4736" s="14" t="n"/>
      <c r="H4736" s="15" t="n"/>
      <c r="I4736" s="15" t="n"/>
      <c r="J4736" s="40" t="n"/>
      <c r="K4736" s="15" t="n"/>
      <c r="L4736" s="15" t="n"/>
      <c r="M4736" s="15" t="n"/>
      <c r="N4736" s="14" t="n"/>
      <c r="O4736" s="13" t="n"/>
      <c r="P4736" s="14" t="n"/>
      <c r="Q4736" s="15">
        <f>IF(N4736="Sí",0,H4736)</f>
        <v/>
      </c>
      <c r="R4736" s="14">
        <f>F4736-TODAY()</f>
        <v/>
      </c>
      <c r="S4736" s="14">
        <f>IF(N4736="Sí","🟢 Pagado",IF(R4736&lt;0,"🔴 Vencido",IF(R4736&lt;=7,"🟡 Por vencer","")))</f>
        <v/>
      </c>
      <c r="T4736" s="88" t="n"/>
      <c r="U4736" s="89" t="n"/>
      <c r="V4736" s="89" t="n"/>
      <c r="W4736" s="89" t="n"/>
      <c r="X4736" s="87" t="n"/>
    </row>
    <row r="4737">
      <c r="A4737" s="13" t="n"/>
      <c r="B4737" s="14" t="n"/>
      <c r="C4737" s="14" t="n"/>
      <c r="D4737" s="14" t="n"/>
      <c r="E4737" s="13" t="n"/>
      <c r="F4737" s="13" t="n"/>
      <c r="G4737" s="14" t="n"/>
      <c r="H4737" s="15" t="n"/>
      <c r="I4737" s="15" t="n"/>
      <c r="J4737" s="40" t="n"/>
      <c r="K4737" s="15" t="n"/>
      <c r="L4737" s="15" t="n"/>
      <c r="M4737" s="15" t="n"/>
      <c r="N4737" s="14" t="n"/>
      <c r="O4737" s="13" t="n"/>
      <c r="P4737" s="14" t="n"/>
      <c r="Q4737" s="15">
        <f>IF(N4737="Sí",0,H4737)</f>
        <v/>
      </c>
      <c r="R4737" s="14">
        <f>F4737-TODAY()</f>
        <v/>
      </c>
      <c r="S4737" s="14">
        <f>IF(N4737="Sí","🟢 Pagado",IF(R4737&lt;0,"🔴 Vencido",IF(R4737&lt;=7,"🟡 Por vencer","")))</f>
        <v/>
      </c>
      <c r="T4737" s="88" t="n"/>
      <c r="U4737" s="89" t="n"/>
      <c r="V4737" s="89" t="n"/>
      <c r="W4737" s="89" t="n"/>
      <c r="X4737" s="87" t="n"/>
    </row>
    <row r="4738">
      <c r="A4738" s="13" t="n"/>
      <c r="B4738" s="14" t="n"/>
      <c r="C4738" s="14" t="n"/>
      <c r="D4738" s="14" t="n"/>
      <c r="E4738" s="13" t="n"/>
      <c r="F4738" s="13" t="n"/>
      <c r="G4738" s="14" t="n"/>
      <c r="H4738" s="15" t="n"/>
      <c r="I4738" s="15" t="n"/>
      <c r="J4738" s="40" t="n"/>
      <c r="K4738" s="15" t="n"/>
      <c r="L4738" s="15" t="n"/>
      <c r="M4738" s="15" t="n"/>
      <c r="N4738" s="14" t="n"/>
      <c r="O4738" s="13" t="n"/>
      <c r="P4738" s="14" t="n"/>
      <c r="Q4738" s="15">
        <f>IF(N4738="Sí",0,H4738)</f>
        <v/>
      </c>
      <c r="R4738" s="14">
        <f>F4738-TODAY()</f>
        <v/>
      </c>
      <c r="S4738" s="14">
        <f>IF(N4738="Sí","🟢 Pagado",IF(R4738&lt;0,"🔴 Vencido",IF(R4738&lt;=7,"🟡 Por vencer","")))</f>
        <v/>
      </c>
      <c r="T4738" s="88" t="n"/>
      <c r="U4738" s="89" t="n"/>
      <c r="V4738" s="89" t="n"/>
      <c r="W4738" s="89" t="n"/>
      <c r="X4738" s="87" t="n"/>
    </row>
    <row r="4739">
      <c r="A4739" s="13" t="n"/>
      <c r="B4739" s="14" t="n"/>
      <c r="C4739" s="14" t="n"/>
      <c r="D4739" s="14" t="n"/>
      <c r="E4739" s="13" t="n"/>
      <c r="F4739" s="13" t="n"/>
      <c r="G4739" s="14" t="n"/>
      <c r="H4739" s="15" t="n"/>
      <c r="I4739" s="15" t="n"/>
      <c r="J4739" s="40" t="n"/>
      <c r="K4739" s="15" t="n"/>
      <c r="L4739" s="15" t="n"/>
      <c r="M4739" s="15" t="n"/>
      <c r="N4739" s="14" t="n"/>
      <c r="O4739" s="13" t="n"/>
      <c r="P4739" s="14" t="n"/>
      <c r="Q4739" s="15">
        <f>IF(N4739="Sí",0,H4739)</f>
        <v/>
      </c>
      <c r="R4739" s="14">
        <f>F4739-TODAY()</f>
        <v/>
      </c>
      <c r="S4739" s="14">
        <f>IF(N4739="Sí","🟢 Pagado",IF(R4739&lt;0,"🔴 Vencido",IF(R4739&lt;=7,"🟡 Por vencer","")))</f>
        <v/>
      </c>
      <c r="T4739" s="88" t="n"/>
      <c r="U4739" s="89" t="n"/>
      <c r="V4739" s="89" t="n"/>
      <c r="W4739" s="89" t="n"/>
      <c r="X4739" s="87" t="n"/>
    </row>
    <row r="4740">
      <c r="A4740" s="13" t="n"/>
      <c r="B4740" s="14" t="n"/>
      <c r="C4740" s="14" t="n"/>
      <c r="D4740" s="14" t="n"/>
      <c r="E4740" s="13" t="n"/>
      <c r="F4740" s="13" t="n"/>
      <c r="G4740" s="14" t="n"/>
      <c r="H4740" s="15" t="n"/>
      <c r="I4740" s="15" t="n"/>
      <c r="J4740" s="40" t="n"/>
      <c r="K4740" s="15" t="n"/>
      <c r="L4740" s="15" t="n"/>
      <c r="M4740" s="15" t="n"/>
      <c r="N4740" s="14" t="n"/>
      <c r="O4740" s="13" t="n"/>
      <c r="P4740" s="14" t="n"/>
      <c r="Q4740" s="15">
        <f>IF(N4740="Sí",0,H4740)</f>
        <v/>
      </c>
      <c r="R4740" s="14">
        <f>F4740-TODAY()</f>
        <v/>
      </c>
      <c r="S4740" s="14">
        <f>IF(N4740="Sí","🟢 Pagado",IF(R4740&lt;0,"🔴 Vencido",IF(R4740&lt;=7,"🟡 Por vencer","")))</f>
        <v/>
      </c>
      <c r="T4740" s="88" t="n"/>
      <c r="U4740" s="89" t="n"/>
      <c r="V4740" s="89" t="n"/>
      <c r="W4740" s="89" t="n"/>
      <c r="X4740" s="87" t="n"/>
    </row>
    <row r="4741">
      <c r="A4741" s="13" t="n"/>
      <c r="B4741" s="14" t="n"/>
      <c r="C4741" s="14" t="n"/>
      <c r="D4741" s="14" t="n"/>
      <c r="E4741" s="13" t="n"/>
      <c r="F4741" s="13" t="n"/>
      <c r="G4741" s="14" t="n"/>
      <c r="H4741" s="15" t="n"/>
      <c r="I4741" s="15" t="n"/>
      <c r="J4741" s="40" t="n"/>
      <c r="K4741" s="15" t="n"/>
      <c r="L4741" s="15" t="n"/>
      <c r="M4741" s="15" t="n"/>
      <c r="N4741" s="14" t="n"/>
      <c r="O4741" s="13" t="n"/>
      <c r="P4741" s="14" t="n"/>
      <c r="Q4741" s="15">
        <f>IF(N4741="Sí",0,H4741)</f>
        <v/>
      </c>
      <c r="R4741" s="14">
        <f>F4741-TODAY()</f>
        <v/>
      </c>
      <c r="S4741" s="14">
        <f>IF(N4741="Sí","🟢 Pagado",IF(R4741&lt;0,"🔴 Vencido",IF(R4741&lt;=7,"🟡 Por vencer","")))</f>
        <v/>
      </c>
      <c r="T4741" s="88" t="n"/>
      <c r="U4741" s="89" t="n"/>
      <c r="V4741" s="89" t="n"/>
      <c r="W4741" s="89" t="n"/>
      <c r="X4741" s="87" t="n"/>
    </row>
    <row r="4742">
      <c r="A4742" s="13" t="n"/>
      <c r="B4742" s="14" t="n"/>
      <c r="C4742" s="14" t="n"/>
      <c r="D4742" s="14" t="n"/>
      <c r="E4742" s="13" t="n"/>
      <c r="F4742" s="13" t="n"/>
      <c r="G4742" s="14" t="n"/>
      <c r="H4742" s="15" t="n"/>
      <c r="I4742" s="15" t="n"/>
      <c r="J4742" s="40" t="n"/>
      <c r="K4742" s="15" t="n"/>
      <c r="L4742" s="15" t="n"/>
      <c r="M4742" s="15" t="n"/>
      <c r="N4742" s="14" t="n"/>
      <c r="O4742" s="13" t="n"/>
      <c r="P4742" s="14" t="n"/>
      <c r="Q4742" s="15">
        <f>IF(N4742="Sí",0,H4742)</f>
        <v/>
      </c>
      <c r="R4742" s="14">
        <f>F4742-TODAY()</f>
        <v/>
      </c>
      <c r="S4742" s="14">
        <f>IF(N4742="Sí","🟢 Pagado",IF(R4742&lt;0,"🔴 Vencido",IF(R4742&lt;=7,"🟡 Por vencer","")))</f>
        <v/>
      </c>
      <c r="T4742" s="88" t="n"/>
      <c r="U4742" s="89" t="n"/>
      <c r="V4742" s="89" t="n"/>
      <c r="W4742" s="89" t="n"/>
      <c r="X4742" s="87" t="n"/>
    </row>
    <row r="4743">
      <c r="A4743" s="13" t="n"/>
      <c r="B4743" s="14" t="n"/>
      <c r="C4743" s="14" t="n"/>
      <c r="D4743" s="14" t="n"/>
      <c r="E4743" s="13" t="n"/>
      <c r="F4743" s="13" t="n"/>
      <c r="G4743" s="14" t="n"/>
      <c r="H4743" s="15" t="n"/>
      <c r="I4743" s="15" t="n"/>
      <c r="J4743" s="40" t="n"/>
      <c r="K4743" s="15" t="n"/>
      <c r="L4743" s="15" t="n"/>
      <c r="M4743" s="15" t="n"/>
      <c r="N4743" s="14" t="n"/>
      <c r="O4743" s="13" t="n"/>
      <c r="P4743" s="14" t="n"/>
      <c r="Q4743" s="15">
        <f>IF(N4743="Sí",0,H4743)</f>
        <v/>
      </c>
      <c r="R4743" s="14">
        <f>F4743-TODAY()</f>
        <v/>
      </c>
      <c r="S4743" s="14">
        <f>IF(N4743="Sí","🟢 Pagado",IF(R4743&lt;0,"🔴 Vencido",IF(R4743&lt;=7,"🟡 Por vencer","")))</f>
        <v/>
      </c>
      <c r="T4743" s="88" t="n"/>
      <c r="U4743" s="89" t="n"/>
      <c r="V4743" s="89" t="n"/>
      <c r="W4743" s="89" t="n"/>
      <c r="X4743" s="87" t="n"/>
    </row>
    <row r="4744">
      <c r="A4744" s="13" t="n"/>
      <c r="B4744" s="14" t="n"/>
      <c r="C4744" s="14" t="n"/>
      <c r="D4744" s="14" t="n"/>
      <c r="E4744" s="13" t="n"/>
      <c r="F4744" s="13" t="n"/>
      <c r="G4744" s="14" t="n"/>
      <c r="H4744" s="15" t="n"/>
      <c r="I4744" s="15" t="n"/>
      <c r="J4744" s="40" t="n"/>
      <c r="K4744" s="15" t="n"/>
      <c r="L4744" s="15" t="n"/>
      <c r="M4744" s="15" t="n"/>
      <c r="N4744" s="14" t="n"/>
      <c r="O4744" s="13" t="n"/>
      <c r="P4744" s="14" t="n"/>
      <c r="Q4744" s="15">
        <f>IF(N4744="Sí",0,H4744)</f>
        <v/>
      </c>
      <c r="R4744" s="14">
        <f>F4744-TODAY()</f>
        <v/>
      </c>
      <c r="S4744" s="14">
        <f>IF(N4744="Sí","🟢 Pagado",IF(R4744&lt;0,"🔴 Vencido",IF(R4744&lt;=7,"🟡 Por vencer","")))</f>
        <v/>
      </c>
      <c r="T4744" s="88" t="n"/>
      <c r="U4744" s="89" t="n"/>
      <c r="V4744" s="89" t="n"/>
      <c r="W4744" s="89" t="n"/>
      <c r="X4744" s="87" t="n"/>
    </row>
    <row r="4745">
      <c r="A4745" s="13" t="n"/>
      <c r="B4745" s="14" t="n"/>
      <c r="C4745" s="14" t="n"/>
      <c r="D4745" s="14" t="n"/>
      <c r="E4745" s="13" t="n"/>
      <c r="F4745" s="13" t="n"/>
      <c r="G4745" s="14" t="n"/>
      <c r="H4745" s="15" t="n"/>
      <c r="I4745" s="15" t="n"/>
      <c r="J4745" s="40" t="n"/>
      <c r="K4745" s="15" t="n"/>
      <c r="L4745" s="15" t="n"/>
      <c r="M4745" s="15" t="n"/>
      <c r="N4745" s="14" t="n"/>
      <c r="O4745" s="13" t="n"/>
      <c r="P4745" s="14" t="n"/>
      <c r="Q4745" s="15">
        <f>IF(N4745="Sí",0,H4745)</f>
        <v/>
      </c>
      <c r="R4745" s="14">
        <f>F4745-TODAY()</f>
        <v/>
      </c>
      <c r="S4745" s="14">
        <f>IF(N4745="Sí","🟢 Pagado",IF(R4745&lt;0,"🔴 Vencido",IF(R4745&lt;=7,"🟡 Por vencer","")))</f>
        <v/>
      </c>
      <c r="T4745" s="88" t="n"/>
      <c r="U4745" s="89" t="n"/>
      <c r="V4745" s="89" t="n"/>
      <c r="W4745" s="89" t="n"/>
      <c r="X4745" s="87" t="n"/>
    </row>
    <row r="4746">
      <c r="A4746" s="13" t="n"/>
      <c r="B4746" s="14" t="n"/>
      <c r="C4746" s="14" t="n"/>
      <c r="D4746" s="14" t="n"/>
      <c r="E4746" s="13" t="n"/>
      <c r="F4746" s="13" t="n"/>
      <c r="G4746" s="14" t="n"/>
      <c r="H4746" s="15" t="n"/>
      <c r="I4746" s="15" t="n"/>
      <c r="J4746" s="40" t="n"/>
      <c r="K4746" s="15" t="n"/>
      <c r="L4746" s="15" t="n"/>
      <c r="M4746" s="15" t="n"/>
      <c r="N4746" s="14" t="n"/>
      <c r="O4746" s="13" t="n"/>
      <c r="P4746" s="14" t="n"/>
      <c r="Q4746" s="15">
        <f>IF(N4746="Sí",0,H4746)</f>
        <v/>
      </c>
      <c r="R4746" s="14">
        <f>F4746-TODAY()</f>
        <v/>
      </c>
      <c r="S4746" s="14">
        <f>IF(N4746="Sí","🟢 Pagado",IF(R4746&lt;0,"🔴 Vencido",IF(R4746&lt;=7,"🟡 Por vencer","")))</f>
        <v/>
      </c>
      <c r="T4746" s="88" t="n"/>
      <c r="U4746" s="89" t="n"/>
      <c r="V4746" s="89" t="n"/>
      <c r="W4746" s="89" t="n"/>
      <c r="X4746" s="87" t="n"/>
    </row>
    <row r="4747">
      <c r="A4747" s="13" t="n"/>
      <c r="B4747" s="14" t="n"/>
      <c r="C4747" s="14" t="n"/>
      <c r="D4747" s="14" t="n"/>
      <c r="E4747" s="13" t="n"/>
      <c r="F4747" s="13" t="n"/>
      <c r="G4747" s="14" t="n"/>
      <c r="H4747" s="15" t="n"/>
      <c r="I4747" s="15" t="n"/>
      <c r="J4747" s="40" t="n"/>
      <c r="K4747" s="15" t="n"/>
      <c r="L4747" s="15" t="n"/>
      <c r="M4747" s="15" t="n"/>
      <c r="N4747" s="14" t="n"/>
      <c r="O4747" s="13" t="n"/>
      <c r="P4747" s="14" t="n"/>
      <c r="Q4747" s="15">
        <f>IF(N4747="Sí",0,H4747)</f>
        <v/>
      </c>
      <c r="R4747" s="14">
        <f>F4747-TODAY()</f>
        <v/>
      </c>
      <c r="S4747" s="14">
        <f>IF(N4747="Sí","🟢 Pagado",IF(R4747&lt;0,"🔴 Vencido",IF(R4747&lt;=7,"🟡 Por vencer","")))</f>
        <v/>
      </c>
      <c r="T4747" s="88" t="n"/>
      <c r="U4747" s="89" t="n"/>
      <c r="V4747" s="89" t="n"/>
      <c r="W4747" s="89" t="n"/>
      <c r="X4747" s="87" t="n"/>
    </row>
    <row r="4748">
      <c r="A4748" s="13" t="n"/>
      <c r="B4748" s="14" t="n"/>
      <c r="C4748" s="14" t="n"/>
      <c r="D4748" s="14" t="n"/>
      <c r="E4748" s="13" t="n"/>
      <c r="F4748" s="13" t="n"/>
      <c r="G4748" s="14" t="n"/>
      <c r="H4748" s="15" t="n"/>
      <c r="I4748" s="15" t="n"/>
      <c r="J4748" s="40" t="n"/>
      <c r="K4748" s="15" t="n"/>
      <c r="L4748" s="15" t="n"/>
      <c r="M4748" s="15" t="n"/>
      <c r="N4748" s="14" t="n"/>
      <c r="O4748" s="13" t="n"/>
      <c r="P4748" s="14" t="n"/>
      <c r="Q4748" s="15">
        <f>IF(N4748="Sí",0,H4748)</f>
        <v/>
      </c>
      <c r="R4748" s="14">
        <f>F4748-TODAY()</f>
        <v/>
      </c>
      <c r="S4748" s="14">
        <f>IF(N4748="Sí","🟢 Pagado",IF(R4748&lt;0,"🔴 Vencido",IF(R4748&lt;=7,"🟡 Por vencer","")))</f>
        <v/>
      </c>
      <c r="T4748" s="88" t="n"/>
      <c r="U4748" s="89" t="n"/>
      <c r="V4748" s="89" t="n"/>
      <c r="W4748" s="89" t="n"/>
      <c r="X4748" s="87" t="n"/>
    </row>
    <row r="4749">
      <c r="A4749" s="13" t="n"/>
      <c r="B4749" s="14" t="n"/>
      <c r="C4749" s="14" t="n"/>
      <c r="D4749" s="14" t="n"/>
      <c r="E4749" s="13" t="n"/>
      <c r="F4749" s="13" t="n"/>
      <c r="G4749" s="14" t="n"/>
      <c r="H4749" s="15" t="n"/>
      <c r="I4749" s="15" t="n"/>
      <c r="J4749" s="40" t="n"/>
      <c r="K4749" s="15" t="n"/>
      <c r="L4749" s="15" t="n"/>
      <c r="M4749" s="15" t="n"/>
      <c r="N4749" s="14" t="n"/>
      <c r="O4749" s="13" t="n"/>
      <c r="P4749" s="14" t="n"/>
      <c r="Q4749" s="15">
        <f>IF(N4749="Sí",0,H4749)</f>
        <v/>
      </c>
      <c r="R4749" s="14">
        <f>F4749-TODAY()</f>
        <v/>
      </c>
      <c r="S4749" s="14">
        <f>IF(N4749="Sí","🟢 Pagado",IF(R4749&lt;0,"🔴 Vencido",IF(R4749&lt;=7,"🟡 Por vencer","")))</f>
        <v/>
      </c>
      <c r="T4749" s="88" t="n"/>
      <c r="U4749" s="89" t="n"/>
      <c r="V4749" s="89" t="n"/>
      <c r="W4749" s="89" t="n"/>
      <c r="X4749" s="87" t="n"/>
    </row>
    <row r="4750">
      <c r="A4750" s="13" t="n"/>
      <c r="B4750" s="14" t="n"/>
      <c r="C4750" s="14" t="n"/>
      <c r="D4750" s="14" t="n"/>
      <c r="E4750" s="13" t="n"/>
      <c r="F4750" s="13" t="n"/>
      <c r="G4750" s="14" t="n"/>
      <c r="H4750" s="15" t="n"/>
      <c r="I4750" s="15" t="n"/>
      <c r="J4750" s="40" t="n"/>
      <c r="K4750" s="15" t="n"/>
      <c r="L4750" s="15" t="n"/>
      <c r="M4750" s="15" t="n"/>
      <c r="N4750" s="14" t="n"/>
      <c r="O4750" s="13" t="n"/>
      <c r="P4750" s="14" t="n"/>
      <c r="Q4750" s="15">
        <f>IF(N4750="Sí",0,H4750)</f>
        <v/>
      </c>
      <c r="R4750" s="14">
        <f>F4750-TODAY()</f>
        <v/>
      </c>
      <c r="S4750" s="14">
        <f>IF(N4750="Sí","🟢 Pagado",IF(R4750&lt;0,"🔴 Vencido",IF(R4750&lt;=7,"🟡 Por vencer","")))</f>
        <v/>
      </c>
      <c r="T4750" s="88" t="n"/>
      <c r="U4750" s="89" t="n"/>
      <c r="V4750" s="89" t="n"/>
      <c r="W4750" s="89" t="n"/>
      <c r="X4750" s="87" t="n"/>
    </row>
    <row r="4751">
      <c r="A4751" s="13" t="n"/>
      <c r="B4751" s="14" t="n"/>
      <c r="C4751" s="14" t="n"/>
      <c r="D4751" s="14" t="n"/>
      <c r="E4751" s="13" t="n"/>
      <c r="F4751" s="13" t="n"/>
      <c r="G4751" s="14" t="n"/>
      <c r="H4751" s="15" t="n"/>
      <c r="I4751" s="15" t="n"/>
      <c r="J4751" s="40" t="n"/>
      <c r="K4751" s="15" t="n"/>
      <c r="L4751" s="15" t="n"/>
      <c r="M4751" s="15" t="n"/>
      <c r="N4751" s="14" t="n"/>
      <c r="O4751" s="13" t="n"/>
      <c r="P4751" s="14" t="n"/>
      <c r="Q4751" s="15">
        <f>IF(N4751="Sí",0,H4751)</f>
        <v/>
      </c>
      <c r="R4751" s="14">
        <f>F4751-TODAY()</f>
        <v/>
      </c>
      <c r="S4751" s="14">
        <f>IF(N4751="Sí","🟢 Pagado",IF(R4751&lt;0,"🔴 Vencido",IF(R4751&lt;=7,"🟡 Por vencer","")))</f>
        <v/>
      </c>
      <c r="T4751" s="88" t="n"/>
      <c r="U4751" s="89" t="n"/>
      <c r="V4751" s="89" t="n"/>
      <c r="W4751" s="89" t="n"/>
      <c r="X4751" s="87" t="n"/>
    </row>
    <row r="4752">
      <c r="A4752" s="13" t="n"/>
      <c r="B4752" s="14" t="n"/>
      <c r="C4752" s="14" t="n"/>
      <c r="D4752" s="14" t="n"/>
      <c r="E4752" s="13" t="n"/>
      <c r="F4752" s="13" t="n"/>
      <c r="G4752" s="14" t="n"/>
      <c r="H4752" s="15" t="n"/>
      <c r="I4752" s="15" t="n"/>
      <c r="J4752" s="40" t="n"/>
      <c r="K4752" s="15" t="n"/>
      <c r="L4752" s="15" t="n"/>
      <c r="M4752" s="15" t="n"/>
      <c r="N4752" s="14" t="n"/>
      <c r="O4752" s="13" t="n"/>
      <c r="P4752" s="14" t="n"/>
      <c r="Q4752" s="15">
        <f>IF(N4752="Sí",0,H4752)</f>
        <v/>
      </c>
      <c r="R4752" s="14">
        <f>F4752-TODAY()</f>
        <v/>
      </c>
      <c r="S4752" s="14">
        <f>IF(N4752="Sí","🟢 Pagado",IF(R4752&lt;0,"🔴 Vencido",IF(R4752&lt;=7,"🟡 Por vencer","")))</f>
        <v/>
      </c>
      <c r="T4752" s="88" t="n"/>
      <c r="U4752" s="89" t="n"/>
      <c r="V4752" s="89" t="n"/>
      <c r="W4752" s="89" t="n"/>
      <c r="X4752" s="87" t="n"/>
    </row>
    <row r="4753">
      <c r="A4753" s="13" t="n"/>
      <c r="B4753" s="14" t="n"/>
      <c r="C4753" s="14" t="n"/>
      <c r="D4753" s="14" t="n"/>
      <c r="E4753" s="13" t="n"/>
      <c r="F4753" s="13" t="n"/>
      <c r="G4753" s="14" t="n"/>
      <c r="H4753" s="15" t="n"/>
      <c r="I4753" s="15" t="n"/>
      <c r="J4753" s="40" t="n"/>
      <c r="K4753" s="15" t="n"/>
      <c r="L4753" s="15" t="n"/>
      <c r="M4753" s="15" t="n"/>
      <c r="N4753" s="14" t="n"/>
      <c r="O4753" s="13" t="n"/>
      <c r="P4753" s="14" t="n"/>
      <c r="Q4753" s="15">
        <f>IF(N4753="Sí",0,H4753)</f>
        <v/>
      </c>
      <c r="R4753" s="14">
        <f>F4753-TODAY()</f>
        <v/>
      </c>
      <c r="S4753" s="14">
        <f>IF(N4753="Sí","🟢 Pagado",IF(R4753&lt;0,"🔴 Vencido",IF(R4753&lt;=7,"🟡 Por vencer","")))</f>
        <v/>
      </c>
      <c r="T4753" s="88" t="n"/>
      <c r="U4753" s="89" t="n"/>
      <c r="V4753" s="89" t="n"/>
      <c r="W4753" s="89" t="n"/>
      <c r="X4753" s="87" t="n"/>
    </row>
    <row r="4754">
      <c r="A4754" s="13" t="n"/>
      <c r="B4754" s="14" t="n"/>
      <c r="C4754" s="14" t="n"/>
      <c r="D4754" s="14" t="n"/>
      <c r="E4754" s="13" t="n"/>
      <c r="F4754" s="13" t="n"/>
      <c r="G4754" s="14" t="n"/>
      <c r="H4754" s="15" t="n"/>
      <c r="I4754" s="15" t="n"/>
      <c r="J4754" s="40" t="n"/>
      <c r="K4754" s="15" t="n"/>
      <c r="L4754" s="15" t="n"/>
      <c r="M4754" s="15" t="n"/>
      <c r="N4754" s="14" t="n"/>
      <c r="O4754" s="13" t="n"/>
      <c r="P4754" s="14" t="n"/>
      <c r="Q4754" s="15">
        <f>IF(N4754="Sí",0,H4754)</f>
        <v/>
      </c>
      <c r="R4754" s="14">
        <f>F4754-TODAY()</f>
        <v/>
      </c>
      <c r="S4754" s="14">
        <f>IF(N4754="Sí","🟢 Pagado",IF(R4754&lt;0,"🔴 Vencido",IF(R4754&lt;=7,"🟡 Por vencer","")))</f>
        <v/>
      </c>
      <c r="T4754" s="88" t="n"/>
      <c r="U4754" s="89" t="n"/>
      <c r="V4754" s="89" t="n"/>
      <c r="W4754" s="89" t="n"/>
      <c r="X4754" s="87" t="n"/>
    </row>
    <row r="4755">
      <c r="A4755" s="13" t="n"/>
      <c r="B4755" s="14" t="n"/>
      <c r="C4755" s="14" t="n"/>
      <c r="D4755" s="14" t="n"/>
      <c r="E4755" s="13" t="n"/>
      <c r="F4755" s="13" t="n"/>
      <c r="G4755" s="14" t="n"/>
      <c r="H4755" s="15" t="n"/>
      <c r="I4755" s="15" t="n"/>
      <c r="J4755" s="40" t="n"/>
      <c r="K4755" s="15" t="n"/>
      <c r="L4755" s="15" t="n"/>
      <c r="M4755" s="15" t="n"/>
      <c r="N4755" s="14" t="n"/>
      <c r="O4755" s="13" t="n"/>
      <c r="P4755" s="14" t="n"/>
      <c r="Q4755" s="15">
        <f>IF(N4755="Sí",0,H4755)</f>
        <v/>
      </c>
      <c r="R4755" s="14">
        <f>F4755-TODAY()</f>
        <v/>
      </c>
      <c r="S4755" s="14">
        <f>IF(N4755="Sí","🟢 Pagado",IF(R4755&lt;0,"🔴 Vencido",IF(R4755&lt;=7,"🟡 Por vencer","")))</f>
        <v/>
      </c>
      <c r="T4755" s="88" t="n"/>
      <c r="U4755" s="89" t="n"/>
      <c r="V4755" s="89" t="n"/>
      <c r="W4755" s="89" t="n"/>
      <c r="X4755" s="87" t="n"/>
    </row>
    <row r="4756">
      <c r="A4756" s="13" t="n"/>
      <c r="B4756" s="14" t="n"/>
      <c r="C4756" s="14" t="n"/>
      <c r="D4756" s="14" t="n"/>
      <c r="E4756" s="13" t="n"/>
      <c r="F4756" s="13" t="n"/>
      <c r="G4756" s="14" t="n"/>
      <c r="H4756" s="15" t="n"/>
      <c r="I4756" s="15" t="n"/>
      <c r="J4756" s="40" t="n"/>
      <c r="K4756" s="15" t="n"/>
      <c r="L4756" s="15" t="n"/>
      <c r="M4756" s="15" t="n"/>
      <c r="N4756" s="14" t="n"/>
      <c r="O4756" s="13" t="n"/>
      <c r="P4756" s="14" t="n"/>
      <c r="Q4756" s="15">
        <f>IF(N4756="Sí",0,H4756)</f>
        <v/>
      </c>
      <c r="R4756" s="14">
        <f>F4756-TODAY()</f>
        <v/>
      </c>
      <c r="S4756" s="14">
        <f>IF(N4756="Sí","🟢 Pagado",IF(R4756&lt;0,"🔴 Vencido",IF(R4756&lt;=7,"🟡 Por vencer","")))</f>
        <v/>
      </c>
      <c r="T4756" s="88" t="n"/>
      <c r="U4756" s="89" t="n"/>
      <c r="V4756" s="89" t="n"/>
      <c r="W4756" s="89" t="n"/>
      <c r="X4756" s="87" t="n"/>
    </row>
    <row r="4757">
      <c r="A4757" s="13" t="n"/>
      <c r="B4757" s="14" t="n"/>
      <c r="C4757" s="14" t="n"/>
      <c r="D4757" s="14" t="n"/>
      <c r="E4757" s="13" t="n"/>
      <c r="F4757" s="13" t="n"/>
      <c r="G4757" s="14" t="n"/>
      <c r="H4757" s="15" t="n"/>
      <c r="I4757" s="15" t="n"/>
      <c r="J4757" s="40" t="n"/>
      <c r="K4757" s="15" t="n"/>
      <c r="L4757" s="15" t="n"/>
      <c r="M4757" s="15" t="n"/>
      <c r="N4757" s="14" t="n"/>
      <c r="O4757" s="13" t="n"/>
      <c r="P4757" s="14" t="n"/>
      <c r="Q4757" s="15">
        <f>IF(N4757="Sí",0,H4757)</f>
        <v/>
      </c>
      <c r="R4757" s="14">
        <f>F4757-TODAY()</f>
        <v/>
      </c>
      <c r="S4757" s="14">
        <f>IF(N4757="Sí","🟢 Pagado",IF(R4757&lt;0,"🔴 Vencido",IF(R4757&lt;=7,"🟡 Por vencer","")))</f>
        <v/>
      </c>
      <c r="T4757" s="88" t="n"/>
      <c r="U4757" s="89" t="n"/>
      <c r="V4757" s="89" t="n"/>
      <c r="W4757" s="89" t="n"/>
      <c r="X4757" s="87" t="n"/>
    </row>
    <row r="4758">
      <c r="A4758" s="13" t="n"/>
      <c r="B4758" s="14" t="n"/>
      <c r="C4758" s="14" t="n"/>
      <c r="D4758" s="14" t="n"/>
      <c r="E4758" s="13" t="n"/>
      <c r="F4758" s="13" t="n"/>
      <c r="G4758" s="14" t="n"/>
      <c r="H4758" s="15" t="n"/>
      <c r="I4758" s="15" t="n"/>
      <c r="J4758" s="40" t="n"/>
      <c r="K4758" s="15" t="n"/>
      <c r="L4758" s="15" t="n"/>
      <c r="M4758" s="15" t="n"/>
      <c r="N4758" s="14" t="n"/>
      <c r="O4758" s="13" t="n"/>
      <c r="P4758" s="14" t="n"/>
      <c r="Q4758" s="15">
        <f>IF(N4758="Sí",0,H4758)</f>
        <v/>
      </c>
      <c r="R4758" s="14">
        <f>F4758-TODAY()</f>
        <v/>
      </c>
      <c r="S4758" s="14">
        <f>IF(N4758="Sí","🟢 Pagado",IF(R4758&lt;0,"🔴 Vencido",IF(R4758&lt;=7,"🟡 Por vencer","")))</f>
        <v/>
      </c>
      <c r="T4758" s="88" t="n"/>
      <c r="U4758" s="89" t="n"/>
      <c r="V4758" s="89" t="n"/>
      <c r="W4758" s="89" t="n"/>
      <c r="X4758" s="87" t="n"/>
    </row>
    <row r="4759">
      <c r="A4759" s="13" t="n"/>
      <c r="B4759" s="14" t="n"/>
      <c r="C4759" s="14" t="n"/>
      <c r="D4759" s="14" t="n"/>
      <c r="E4759" s="13" t="n"/>
      <c r="F4759" s="13" t="n"/>
      <c r="G4759" s="14" t="n"/>
      <c r="H4759" s="15" t="n"/>
      <c r="I4759" s="15" t="n"/>
      <c r="J4759" s="40" t="n"/>
      <c r="K4759" s="15" t="n"/>
      <c r="L4759" s="15" t="n"/>
      <c r="M4759" s="15" t="n"/>
      <c r="N4759" s="14" t="n"/>
      <c r="O4759" s="13" t="n"/>
      <c r="P4759" s="14" t="n"/>
      <c r="Q4759" s="15">
        <f>IF(N4759="Sí",0,H4759)</f>
        <v/>
      </c>
      <c r="R4759" s="14">
        <f>F4759-TODAY()</f>
        <v/>
      </c>
      <c r="S4759" s="14">
        <f>IF(N4759="Sí","🟢 Pagado",IF(R4759&lt;0,"🔴 Vencido",IF(R4759&lt;=7,"🟡 Por vencer","")))</f>
        <v/>
      </c>
      <c r="T4759" s="88" t="n"/>
      <c r="U4759" s="89" t="n"/>
      <c r="V4759" s="89" t="n"/>
      <c r="W4759" s="89" t="n"/>
      <c r="X4759" s="87" t="n"/>
    </row>
    <row r="4760">
      <c r="A4760" s="13" t="n"/>
      <c r="B4760" s="14" t="n"/>
      <c r="C4760" s="14" t="n"/>
      <c r="D4760" s="14" t="n"/>
      <c r="E4760" s="13" t="n"/>
      <c r="F4760" s="13" t="n"/>
      <c r="G4760" s="14" t="n"/>
      <c r="H4760" s="15" t="n"/>
      <c r="I4760" s="15" t="n"/>
      <c r="J4760" s="40" t="n"/>
      <c r="K4760" s="15" t="n"/>
      <c r="L4760" s="15" t="n"/>
      <c r="M4760" s="15" t="n"/>
      <c r="N4760" s="14" t="n"/>
      <c r="O4760" s="13" t="n"/>
      <c r="P4760" s="14" t="n"/>
      <c r="Q4760" s="15">
        <f>IF(N4760="Sí",0,H4760)</f>
        <v/>
      </c>
      <c r="R4760" s="14">
        <f>F4760-TODAY()</f>
        <v/>
      </c>
      <c r="S4760" s="14">
        <f>IF(N4760="Sí","🟢 Pagado",IF(R4760&lt;0,"🔴 Vencido",IF(R4760&lt;=7,"🟡 Por vencer","")))</f>
        <v/>
      </c>
      <c r="T4760" s="88" t="n"/>
      <c r="U4760" s="89" t="n"/>
      <c r="V4760" s="89" t="n"/>
      <c r="W4760" s="89" t="n"/>
      <c r="X4760" s="87" t="n"/>
    </row>
    <row r="4761">
      <c r="A4761" s="13" t="n"/>
      <c r="B4761" s="14" t="n"/>
      <c r="C4761" s="14" t="n"/>
      <c r="D4761" s="14" t="n"/>
      <c r="E4761" s="13" t="n"/>
      <c r="F4761" s="13" t="n"/>
      <c r="G4761" s="14" t="n"/>
      <c r="H4761" s="15" t="n"/>
      <c r="I4761" s="15" t="n"/>
      <c r="J4761" s="40" t="n"/>
      <c r="K4761" s="15" t="n"/>
      <c r="L4761" s="15" t="n"/>
      <c r="M4761" s="15" t="n"/>
      <c r="N4761" s="14" t="n"/>
      <c r="O4761" s="13" t="n"/>
      <c r="P4761" s="14" t="n"/>
      <c r="Q4761" s="15">
        <f>IF(N4761="Sí",0,H4761)</f>
        <v/>
      </c>
      <c r="R4761" s="14">
        <f>F4761-TODAY()</f>
        <v/>
      </c>
      <c r="S4761" s="14">
        <f>IF(N4761="Sí","🟢 Pagado",IF(R4761&lt;0,"🔴 Vencido",IF(R4761&lt;=7,"🟡 Por vencer","")))</f>
        <v/>
      </c>
      <c r="T4761" s="88" t="n"/>
      <c r="U4761" s="89" t="n"/>
      <c r="V4761" s="89" t="n"/>
      <c r="W4761" s="89" t="n"/>
      <c r="X4761" s="87" t="n"/>
    </row>
    <row r="4762">
      <c r="A4762" s="13" t="n"/>
      <c r="B4762" s="14" t="n"/>
      <c r="C4762" s="14" t="n"/>
      <c r="D4762" s="14" t="n"/>
      <c r="E4762" s="13" t="n"/>
      <c r="F4762" s="13" t="n"/>
      <c r="G4762" s="14" t="n"/>
      <c r="H4762" s="15" t="n"/>
      <c r="I4762" s="15" t="n"/>
      <c r="J4762" s="40" t="n"/>
      <c r="K4762" s="15" t="n"/>
      <c r="L4762" s="15" t="n"/>
      <c r="M4762" s="15" t="n"/>
      <c r="N4762" s="14" t="n"/>
      <c r="O4762" s="13" t="n"/>
      <c r="P4762" s="14" t="n"/>
      <c r="Q4762" s="15">
        <f>IF(N4762="Sí",0,H4762)</f>
        <v/>
      </c>
      <c r="R4762" s="14">
        <f>F4762-TODAY()</f>
        <v/>
      </c>
      <c r="S4762" s="14">
        <f>IF(N4762="Sí","🟢 Pagado",IF(R4762&lt;0,"🔴 Vencido",IF(R4762&lt;=7,"🟡 Por vencer","")))</f>
        <v/>
      </c>
      <c r="T4762" s="88" t="n"/>
      <c r="U4762" s="89" t="n"/>
      <c r="V4762" s="89" t="n"/>
      <c r="W4762" s="89" t="n"/>
      <c r="X4762" s="87" t="n"/>
    </row>
    <row r="4763">
      <c r="A4763" s="13" t="n"/>
      <c r="B4763" s="14" t="n"/>
      <c r="C4763" s="14" t="n"/>
      <c r="D4763" s="14" t="n"/>
      <c r="E4763" s="13" t="n"/>
      <c r="F4763" s="13" t="n"/>
      <c r="G4763" s="14" t="n"/>
      <c r="H4763" s="15" t="n"/>
      <c r="I4763" s="15" t="n"/>
      <c r="J4763" s="40" t="n"/>
      <c r="K4763" s="15" t="n"/>
      <c r="L4763" s="15" t="n"/>
      <c r="M4763" s="15" t="n"/>
      <c r="N4763" s="14" t="n"/>
      <c r="O4763" s="13" t="n"/>
      <c r="P4763" s="14" t="n"/>
      <c r="Q4763" s="15">
        <f>IF(N4763="Sí",0,H4763)</f>
        <v/>
      </c>
      <c r="R4763" s="14">
        <f>F4763-TODAY()</f>
        <v/>
      </c>
      <c r="S4763" s="14">
        <f>IF(N4763="Sí","🟢 Pagado",IF(R4763&lt;0,"🔴 Vencido",IF(R4763&lt;=7,"🟡 Por vencer","")))</f>
        <v/>
      </c>
      <c r="T4763" s="88" t="n"/>
      <c r="U4763" s="89" t="n"/>
      <c r="V4763" s="89" t="n"/>
      <c r="W4763" s="89" t="n"/>
      <c r="X4763" s="87" t="n"/>
    </row>
    <row r="4764">
      <c r="A4764" s="13" t="n"/>
      <c r="B4764" s="14" t="n"/>
      <c r="C4764" s="14" t="n"/>
      <c r="D4764" s="14" t="n"/>
      <c r="E4764" s="13" t="n"/>
      <c r="F4764" s="13" t="n"/>
      <c r="G4764" s="14" t="n"/>
      <c r="H4764" s="15" t="n"/>
      <c r="I4764" s="15" t="n"/>
      <c r="J4764" s="40" t="n"/>
      <c r="K4764" s="15" t="n"/>
      <c r="L4764" s="15" t="n"/>
      <c r="M4764" s="15" t="n"/>
      <c r="N4764" s="14" t="n"/>
      <c r="O4764" s="13" t="n"/>
      <c r="P4764" s="14" t="n"/>
      <c r="Q4764" s="15">
        <f>IF(N4764="Sí",0,H4764)</f>
        <v/>
      </c>
      <c r="R4764" s="14">
        <f>F4764-TODAY()</f>
        <v/>
      </c>
      <c r="S4764" s="14">
        <f>IF(N4764="Sí","🟢 Pagado",IF(R4764&lt;0,"🔴 Vencido",IF(R4764&lt;=7,"🟡 Por vencer","")))</f>
        <v/>
      </c>
      <c r="T4764" s="88" t="n"/>
      <c r="U4764" s="89" t="n"/>
      <c r="V4764" s="89" t="n"/>
      <c r="W4764" s="89" t="n"/>
      <c r="X4764" s="87" t="n"/>
    </row>
    <row r="4765">
      <c r="A4765" s="13" t="n"/>
      <c r="B4765" s="14" t="n"/>
      <c r="C4765" s="14" t="n"/>
      <c r="D4765" s="14" t="n"/>
      <c r="E4765" s="13" t="n"/>
      <c r="F4765" s="13" t="n"/>
      <c r="G4765" s="14" t="n"/>
      <c r="H4765" s="15" t="n"/>
      <c r="I4765" s="15" t="n"/>
      <c r="J4765" s="40" t="n"/>
      <c r="K4765" s="15" t="n"/>
      <c r="L4765" s="15" t="n"/>
      <c r="M4765" s="15" t="n"/>
      <c r="N4765" s="14" t="n"/>
      <c r="O4765" s="13" t="n"/>
      <c r="P4765" s="14" t="n"/>
      <c r="Q4765" s="15">
        <f>IF(N4765="Sí",0,H4765)</f>
        <v/>
      </c>
      <c r="R4765" s="14">
        <f>F4765-TODAY()</f>
        <v/>
      </c>
      <c r="S4765" s="14">
        <f>IF(N4765="Sí","🟢 Pagado",IF(R4765&lt;0,"🔴 Vencido",IF(R4765&lt;=7,"🟡 Por vencer","")))</f>
        <v/>
      </c>
      <c r="T4765" s="88" t="n"/>
      <c r="U4765" s="89" t="n"/>
      <c r="V4765" s="89" t="n"/>
      <c r="W4765" s="89" t="n"/>
      <c r="X4765" s="87" t="n"/>
    </row>
    <row r="4766">
      <c r="A4766" s="13" t="n"/>
      <c r="B4766" s="14" t="n"/>
      <c r="C4766" s="14" t="n"/>
      <c r="D4766" s="14" t="n"/>
      <c r="E4766" s="13" t="n"/>
      <c r="F4766" s="13" t="n"/>
      <c r="G4766" s="14" t="n"/>
      <c r="H4766" s="15" t="n"/>
      <c r="I4766" s="15" t="n"/>
      <c r="J4766" s="40" t="n"/>
      <c r="K4766" s="15" t="n"/>
      <c r="L4766" s="15" t="n"/>
      <c r="M4766" s="15" t="n"/>
      <c r="N4766" s="14" t="n"/>
      <c r="O4766" s="13" t="n"/>
      <c r="P4766" s="14" t="n"/>
      <c r="Q4766" s="15">
        <f>IF(N4766="Sí",0,H4766)</f>
        <v/>
      </c>
      <c r="R4766" s="14">
        <f>F4766-TODAY()</f>
        <v/>
      </c>
      <c r="S4766" s="14">
        <f>IF(N4766="Sí","🟢 Pagado",IF(R4766&lt;0,"🔴 Vencido",IF(R4766&lt;=7,"🟡 Por vencer","")))</f>
        <v/>
      </c>
      <c r="T4766" s="88" t="n"/>
      <c r="U4766" s="89" t="n"/>
      <c r="V4766" s="89" t="n"/>
      <c r="W4766" s="89" t="n"/>
      <c r="X4766" s="87" t="n"/>
    </row>
    <row r="4767">
      <c r="A4767" s="13" t="n"/>
      <c r="B4767" s="14" t="n"/>
      <c r="C4767" s="14" t="n"/>
      <c r="D4767" s="14" t="n"/>
      <c r="E4767" s="13" t="n"/>
      <c r="F4767" s="13" t="n"/>
      <c r="G4767" s="14" t="n"/>
      <c r="H4767" s="15" t="n"/>
      <c r="I4767" s="15" t="n"/>
      <c r="J4767" s="40" t="n"/>
      <c r="K4767" s="15" t="n"/>
      <c r="L4767" s="15" t="n"/>
      <c r="M4767" s="15" t="n"/>
      <c r="N4767" s="14" t="n"/>
      <c r="O4767" s="13" t="n"/>
      <c r="P4767" s="14" t="n"/>
      <c r="Q4767" s="15">
        <f>IF(N4767="Sí",0,H4767)</f>
        <v/>
      </c>
      <c r="R4767" s="14">
        <f>F4767-TODAY()</f>
        <v/>
      </c>
      <c r="S4767" s="14">
        <f>IF(N4767="Sí","🟢 Pagado",IF(R4767&lt;0,"🔴 Vencido",IF(R4767&lt;=7,"🟡 Por vencer","")))</f>
        <v/>
      </c>
      <c r="T4767" s="88" t="n"/>
      <c r="U4767" s="89" t="n"/>
      <c r="V4767" s="89" t="n"/>
      <c r="W4767" s="89" t="n"/>
      <c r="X4767" s="87" t="n"/>
    </row>
    <row r="4768">
      <c r="A4768" s="13" t="n"/>
      <c r="B4768" s="14" t="n"/>
      <c r="C4768" s="14" t="n"/>
      <c r="D4768" s="14" t="n"/>
      <c r="E4768" s="13" t="n"/>
      <c r="F4768" s="13" t="n"/>
      <c r="G4768" s="14" t="n"/>
      <c r="H4768" s="15" t="n"/>
      <c r="I4768" s="15" t="n"/>
      <c r="J4768" s="40" t="n"/>
      <c r="K4768" s="15" t="n"/>
      <c r="L4768" s="15" t="n"/>
      <c r="M4768" s="15" t="n"/>
      <c r="N4768" s="14" t="n"/>
      <c r="O4768" s="13" t="n"/>
      <c r="P4768" s="14" t="n"/>
      <c r="Q4768" s="15">
        <f>IF(N4768="Sí",0,H4768)</f>
        <v/>
      </c>
      <c r="R4768" s="14">
        <f>F4768-TODAY()</f>
        <v/>
      </c>
      <c r="S4768" s="14">
        <f>IF(N4768="Sí","🟢 Pagado",IF(R4768&lt;0,"🔴 Vencido",IF(R4768&lt;=7,"🟡 Por vencer","")))</f>
        <v/>
      </c>
      <c r="T4768" s="88" t="n"/>
      <c r="U4768" s="89" t="n"/>
      <c r="V4768" s="89" t="n"/>
      <c r="W4768" s="89" t="n"/>
      <c r="X4768" s="87" t="n"/>
    </row>
    <row r="4769">
      <c r="A4769" s="13" t="n"/>
      <c r="B4769" s="14" t="n"/>
      <c r="C4769" s="14" t="n"/>
      <c r="D4769" s="14" t="n"/>
      <c r="E4769" s="13" t="n"/>
      <c r="F4769" s="13" t="n"/>
      <c r="G4769" s="14" t="n"/>
      <c r="H4769" s="15" t="n"/>
      <c r="I4769" s="15" t="n"/>
      <c r="J4769" s="40" t="n"/>
      <c r="K4769" s="15" t="n"/>
      <c r="L4769" s="15" t="n"/>
      <c r="M4769" s="15" t="n"/>
      <c r="N4769" s="14" t="n"/>
      <c r="O4769" s="13" t="n"/>
      <c r="P4769" s="14" t="n"/>
      <c r="Q4769" s="15">
        <f>IF(N4769="Sí",0,H4769)</f>
        <v/>
      </c>
      <c r="R4769" s="14">
        <f>F4769-TODAY()</f>
        <v/>
      </c>
      <c r="S4769" s="14">
        <f>IF(N4769="Sí","🟢 Pagado",IF(R4769&lt;0,"🔴 Vencido",IF(R4769&lt;=7,"🟡 Por vencer","")))</f>
        <v/>
      </c>
      <c r="T4769" s="88" t="n"/>
      <c r="U4769" s="89" t="n"/>
      <c r="V4769" s="89" t="n"/>
      <c r="W4769" s="89" t="n"/>
      <c r="X4769" s="87" t="n"/>
    </row>
    <row r="4770">
      <c r="A4770" s="13" t="n"/>
      <c r="B4770" s="14" t="n"/>
      <c r="C4770" s="14" t="n"/>
      <c r="D4770" s="14" t="n"/>
      <c r="E4770" s="13" t="n"/>
      <c r="F4770" s="13" t="n"/>
      <c r="G4770" s="14" t="n"/>
      <c r="H4770" s="15" t="n"/>
      <c r="I4770" s="15" t="n"/>
      <c r="J4770" s="40" t="n"/>
      <c r="K4770" s="15" t="n"/>
      <c r="L4770" s="15" t="n"/>
      <c r="M4770" s="15" t="n"/>
      <c r="N4770" s="14" t="n"/>
      <c r="O4770" s="13" t="n"/>
      <c r="P4770" s="14" t="n"/>
      <c r="Q4770" s="15">
        <f>IF(N4770="Sí",0,H4770)</f>
        <v/>
      </c>
      <c r="R4770" s="14">
        <f>F4770-TODAY()</f>
        <v/>
      </c>
      <c r="S4770" s="14">
        <f>IF(N4770="Sí","🟢 Pagado",IF(R4770&lt;0,"🔴 Vencido",IF(R4770&lt;=7,"🟡 Por vencer","")))</f>
        <v/>
      </c>
      <c r="T4770" s="88" t="n"/>
      <c r="U4770" s="89" t="n"/>
      <c r="V4770" s="89" t="n"/>
      <c r="W4770" s="89" t="n"/>
      <c r="X4770" s="87" t="n"/>
    </row>
    <row r="4771">
      <c r="A4771" s="13" t="n"/>
      <c r="B4771" s="14" t="n"/>
      <c r="C4771" s="14" t="n"/>
      <c r="D4771" s="14" t="n"/>
      <c r="E4771" s="13" t="n"/>
      <c r="F4771" s="13" t="n"/>
      <c r="G4771" s="14" t="n"/>
      <c r="H4771" s="15" t="n"/>
      <c r="I4771" s="15" t="n"/>
      <c r="J4771" s="40" t="n"/>
      <c r="K4771" s="15" t="n"/>
      <c r="L4771" s="15" t="n"/>
      <c r="M4771" s="15" t="n"/>
      <c r="N4771" s="14" t="n"/>
      <c r="O4771" s="13" t="n"/>
      <c r="P4771" s="14" t="n"/>
      <c r="Q4771" s="15">
        <f>IF(N4771="Sí",0,H4771)</f>
        <v/>
      </c>
      <c r="R4771" s="14">
        <f>F4771-TODAY()</f>
        <v/>
      </c>
      <c r="S4771" s="14">
        <f>IF(N4771="Sí","🟢 Pagado",IF(R4771&lt;0,"🔴 Vencido",IF(R4771&lt;=7,"🟡 Por vencer","")))</f>
        <v/>
      </c>
      <c r="T4771" s="88" t="n"/>
      <c r="U4771" s="89" t="n"/>
      <c r="V4771" s="89" t="n"/>
      <c r="W4771" s="89" t="n"/>
      <c r="X4771" s="87" t="n"/>
    </row>
    <row r="4772">
      <c r="A4772" s="13" t="n"/>
      <c r="B4772" s="14" t="n"/>
      <c r="C4772" s="14" t="n"/>
      <c r="D4772" s="14" t="n"/>
      <c r="E4772" s="13" t="n"/>
      <c r="F4772" s="13" t="n"/>
      <c r="G4772" s="14" t="n"/>
      <c r="H4772" s="15" t="n"/>
      <c r="I4772" s="15" t="n"/>
      <c r="J4772" s="40" t="n"/>
      <c r="K4772" s="15" t="n"/>
      <c r="L4772" s="15" t="n"/>
      <c r="M4772" s="15" t="n"/>
      <c r="N4772" s="14" t="n"/>
      <c r="O4772" s="13" t="n"/>
      <c r="P4772" s="14" t="n"/>
      <c r="Q4772" s="15">
        <f>IF(N4772="Sí",0,H4772)</f>
        <v/>
      </c>
      <c r="R4772" s="14">
        <f>F4772-TODAY()</f>
        <v/>
      </c>
      <c r="S4772" s="14">
        <f>IF(N4772="Sí","🟢 Pagado",IF(R4772&lt;0,"🔴 Vencido",IF(R4772&lt;=7,"🟡 Por vencer","")))</f>
        <v/>
      </c>
      <c r="T4772" s="88" t="n"/>
      <c r="U4772" s="89" t="n"/>
      <c r="V4772" s="89" t="n"/>
      <c r="W4772" s="89" t="n"/>
      <c r="X4772" s="87" t="n"/>
    </row>
    <row r="4773">
      <c r="A4773" s="13" t="n"/>
      <c r="B4773" s="14" t="n"/>
      <c r="C4773" s="14" t="n"/>
      <c r="D4773" s="14" t="n"/>
      <c r="E4773" s="13" t="n"/>
      <c r="F4773" s="13" t="n"/>
      <c r="G4773" s="14" t="n"/>
      <c r="H4773" s="15" t="n"/>
      <c r="I4773" s="15" t="n"/>
      <c r="J4773" s="40" t="n"/>
      <c r="K4773" s="15" t="n"/>
      <c r="L4773" s="15" t="n"/>
      <c r="M4773" s="15" t="n"/>
      <c r="N4773" s="14" t="n"/>
      <c r="O4773" s="13" t="n"/>
      <c r="P4773" s="14" t="n"/>
      <c r="Q4773" s="15">
        <f>IF(N4773="Sí",0,H4773)</f>
        <v/>
      </c>
      <c r="R4773" s="14">
        <f>F4773-TODAY()</f>
        <v/>
      </c>
      <c r="S4773" s="14">
        <f>IF(N4773="Sí","🟢 Pagado",IF(R4773&lt;0,"🔴 Vencido",IF(R4773&lt;=7,"🟡 Por vencer","")))</f>
        <v/>
      </c>
      <c r="T4773" s="88" t="n"/>
      <c r="U4773" s="89" t="n"/>
      <c r="V4773" s="89" t="n"/>
      <c r="W4773" s="89" t="n"/>
      <c r="X4773" s="87" t="n"/>
    </row>
    <row r="4774">
      <c r="A4774" s="13" t="n"/>
      <c r="B4774" s="14" t="n"/>
      <c r="C4774" s="14" t="n"/>
      <c r="D4774" s="14" t="n"/>
      <c r="E4774" s="13" t="n"/>
      <c r="F4774" s="13" t="n"/>
      <c r="G4774" s="14" t="n"/>
      <c r="H4774" s="15" t="n"/>
      <c r="I4774" s="15" t="n"/>
      <c r="J4774" s="40" t="n"/>
      <c r="K4774" s="15" t="n"/>
      <c r="L4774" s="15" t="n"/>
      <c r="M4774" s="15" t="n"/>
      <c r="N4774" s="14" t="n"/>
      <c r="O4774" s="13" t="n"/>
      <c r="P4774" s="14" t="n"/>
      <c r="Q4774" s="15">
        <f>IF(N4774="Sí",0,H4774)</f>
        <v/>
      </c>
      <c r="R4774" s="14">
        <f>F4774-TODAY()</f>
        <v/>
      </c>
      <c r="S4774" s="14">
        <f>IF(N4774="Sí","🟢 Pagado",IF(R4774&lt;0,"🔴 Vencido",IF(R4774&lt;=7,"🟡 Por vencer","")))</f>
        <v/>
      </c>
      <c r="T4774" s="88" t="n"/>
      <c r="U4774" s="89" t="n"/>
      <c r="V4774" s="89" t="n"/>
      <c r="W4774" s="89" t="n"/>
      <c r="X4774" s="87" t="n"/>
    </row>
    <row r="4775">
      <c r="A4775" s="13" t="n"/>
      <c r="B4775" s="14" t="n"/>
      <c r="C4775" s="14" t="n"/>
      <c r="D4775" s="14" t="n"/>
      <c r="E4775" s="13" t="n"/>
      <c r="F4775" s="13" t="n"/>
      <c r="G4775" s="14" t="n"/>
      <c r="H4775" s="15" t="n"/>
      <c r="I4775" s="15" t="n"/>
      <c r="J4775" s="40" t="n"/>
      <c r="K4775" s="15" t="n"/>
      <c r="L4775" s="15" t="n"/>
      <c r="M4775" s="15" t="n"/>
      <c r="N4775" s="14" t="n"/>
      <c r="O4775" s="13" t="n"/>
      <c r="P4775" s="14" t="n"/>
      <c r="Q4775" s="15">
        <f>IF(N4775="Sí",0,H4775)</f>
        <v/>
      </c>
      <c r="R4775" s="14">
        <f>F4775-TODAY()</f>
        <v/>
      </c>
      <c r="S4775" s="14">
        <f>IF(N4775="Sí","🟢 Pagado",IF(R4775&lt;0,"🔴 Vencido",IF(R4775&lt;=7,"🟡 Por vencer","")))</f>
        <v/>
      </c>
      <c r="T4775" s="88" t="n"/>
      <c r="U4775" s="89" t="n"/>
      <c r="V4775" s="89" t="n"/>
      <c r="W4775" s="89" t="n"/>
      <c r="X4775" s="87" t="n"/>
    </row>
    <row r="4776">
      <c r="A4776" s="13" t="n"/>
      <c r="B4776" s="14" t="n"/>
      <c r="C4776" s="14" t="n"/>
      <c r="D4776" s="14" t="n"/>
      <c r="E4776" s="13" t="n"/>
      <c r="F4776" s="13" t="n"/>
      <c r="G4776" s="14" t="n"/>
      <c r="H4776" s="15" t="n"/>
      <c r="I4776" s="15" t="n"/>
      <c r="J4776" s="40" t="n"/>
      <c r="K4776" s="15" t="n"/>
      <c r="L4776" s="15" t="n"/>
      <c r="M4776" s="15" t="n"/>
      <c r="N4776" s="14" t="n"/>
      <c r="O4776" s="13" t="n"/>
      <c r="P4776" s="14" t="n"/>
      <c r="Q4776" s="15">
        <f>IF(N4776="Sí",0,H4776)</f>
        <v/>
      </c>
      <c r="R4776" s="14">
        <f>F4776-TODAY()</f>
        <v/>
      </c>
      <c r="S4776" s="14">
        <f>IF(N4776="Sí","🟢 Pagado",IF(R4776&lt;0,"🔴 Vencido",IF(R4776&lt;=7,"🟡 Por vencer","")))</f>
        <v/>
      </c>
      <c r="T4776" s="88" t="n"/>
      <c r="U4776" s="89" t="n"/>
      <c r="V4776" s="89" t="n"/>
      <c r="W4776" s="89" t="n"/>
      <c r="X4776" s="87" t="n"/>
    </row>
    <row r="4777">
      <c r="A4777" s="13" t="n"/>
      <c r="B4777" s="14" t="n"/>
      <c r="C4777" s="14" t="n"/>
      <c r="D4777" s="14" t="n"/>
      <c r="E4777" s="13" t="n"/>
      <c r="F4777" s="13" t="n"/>
      <c r="G4777" s="14" t="n"/>
      <c r="H4777" s="15" t="n"/>
      <c r="I4777" s="15" t="n"/>
      <c r="J4777" s="40" t="n"/>
      <c r="K4777" s="15" t="n"/>
      <c r="L4777" s="15" t="n"/>
      <c r="M4777" s="15" t="n"/>
      <c r="N4777" s="14" t="n"/>
      <c r="O4777" s="13" t="n"/>
      <c r="P4777" s="14" t="n"/>
      <c r="Q4777" s="15">
        <f>IF(N4777="Sí",0,H4777)</f>
        <v/>
      </c>
      <c r="R4777" s="14">
        <f>F4777-TODAY()</f>
        <v/>
      </c>
      <c r="S4777" s="14">
        <f>IF(N4777="Sí","🟢 Pagado",IF(R4777&lt;0,"🔴 Vencido",IF(R4777&lt;=7,"🟡 Por vencer","")))</f>
        <v/>
      </c>
      <c r="T4777" s="88" t="n"/>
      <c r="U4777" s="89" t="n"/>
      <c r="V4777" s="89" t="n"/>
      <c r="W4777" s="89" t="n"/>
      <c r="X4777" s="87" t="n"/>
    </row>
    <row r="4778">
      <c r="A4778" s="13" t="n"/>
      <c r="B4778" s="14" t="n"/>
      <c r="C4778" s="14" t="n"/>
      <c r="D4778" s="14" t="n"/>
      <c r="E4778" s="13" t="n"/>
      <c r="F4778" s="13" t="n"/>
      <c r="G4778" s="14" t="n"/>
      <c r="H4778" s="15" t="n"/>
      <c r="I4778" s="15" t="n"/>
      <c r="J4778" s="40" t="n"/>
      <c r="K4778" s="15" t="n"/>
      <c r="L4778" s="15" t="n"/>
      <c r="M4778" s="15" t="n"/>
      <c r="N4778" s="14" t="n"/>
      <c r="O4778" s="13" t="n"/>
      <c r="P4778" s="14" t="n"/>
      <c r="Q4778" s="15">
        <f>IF(N4778="Sí",0,H4778)</f>
        <v/>
      </c>
      <c r="R4778" s="14">
        <f>F4778-TODAY()</f>
        <v/>
      </c>
      <c r="S4778" s="14">
        <f>IF(N4778="Sí","🟢 Pagado",IF(R4778&lt;0,"🔴 Vencido",IF(R4778&lt;=7,"🟡 Por vencer","")))</f>
        <v/>
      </c>
      <c r="T4778" s="88" t="n"/>
      <c r="U4778" s="89" t="n"/>
      <c r="V4778" s="89" t="n"/>
      <c r="W4778" s="89" t="n"/>
      <c r="X4778" s="87" t="n"/>
    </row>
    <row r="4779">
      <c r="A4779" s="13" t="n"/>
      <c r="B4779" s="14" t="n"/>
      <c r="C4779" s="14" t="n"/>
      <c r="D4779" s="14" t="n"/>
      <c r="E4779" s="13" t="n"/>
      <c r="F4779" s="13" t="n"/>
      <c r="G4779" s="14" t="n"/>
      <c r="H4779" s="15" t="n"/>
      <c r="I4779" s="15" t="n"/>
      <c r="J4779" s="40" t="n"/>
      <c r="K4779" s="15" t="n"/>
      <c r="L4779" s="15" t="n"/>
      <c r="M4779" s="15" t="n"/>
      <c r="N4779" s="14" t="n"/>
      <c r="O4779" s="13" t="n"/>
      <c r="P4779" s="14" t="n"/>
      <c r="Q4779" s="15">
        <f>IF(N4779="Sí",0,H4779)</f>
        <v/>
      </c>
      <c r="R4779" s="14">
        <f>F4779-TODAY()</f>
        <v/>
      </c>
      <c r="S4779" s="14">
        <f>IF(N4779="Sí","🟢 Pagado",IF(R4779&lt;0,"🔴 Vencido",IF(R4779&lt;=7,"🟡 Por vencer","")))</f>
        <v/>
      </c>
      <c r="T4779" s="88" t="n"/>
      <c r="U4779" s="89" t="n"/>
      <c r="V4779" s="89" t="n"/>
      <c r="W4779" s="89" t="n"/>
      <c r="X4779" s="87" t="n"/>
    </row>
    <row r="4780">
      <c r="A4780" s="13" t="n"/>
      <c r="B4780" s="14" t="n"/>
      <c r="C4780" s="14" t="n"/>
      <c r="D4780" s="14" t="n"/>
      <c r="E4780" s="13" t="n"/>
      <c r="F4780" s="13" t="n"/>
      <c r="G4780" s="14" t="n"/>
      <c r="H4780" s="15" t="n"/>
      <c r="I4780" s="15" t="n"/>
      <c r="J4780" s="40" t="n"/>
      <c r="K4780" s="15" t="n"/>
      <c r="L4780" s="15" t="n"/>
      <c r="M4780" s="15" t="n"/>
      <c r="N4780" s="14" t="n"/>
      <c r="O4780" s="13" t="n"/>
      <c r="P4780" s="14" t="n"/>
      <c r="Q4780" s="15">
        <f>IF(N4780="Sí",0,H4780)</f>
        <v/>
      </c>
      <c r="R4780" s="14">
        <f>F4780-TODAY()</f>
        <v/>
      </c>
      <c r="S4780" s="14">
        <f>IF(N4780="Sí","🟢 Pagado",IF(R4780&lt;0,"🔴 Vencido",IF(R4780&lt;=7,"🟡 Por vencer","")))</f>
        <v/>
      </c>
      <c r="T4780" s="88" t="n"/>
      <c r="U4780" s="89" t="n"/>
      <c r="V4780" s="89" t="n"/>
      <c r="W4780" s="89" t="n"/>
      <c r="X4780" s="87" t="n"/>
    </row>
    <row r="4781">
      <c r="A4781" s="13" t="n"/>
      <c r="B4781" s="14" t="n"/>
      <c r="C4781" s="14" t="n"/>
      <c r="D4781" s="14" t="n"/>
      <c r="E4781" s="13" t="n"/>
      <c r="F4781" s="13" t="n"/>
      <c r="G4781" s="14" t="n"/>
      <c r="H4781" s="15" t="n"/>
      <c r="I4781" s="15" t="n"/>
      <c r="J4781" s="40" t="n"/>
      <c r="K4781" s="15" t="n"/>
      <c r="L4781" s="15" t="n"/>
      <c r="M4781" s="15" t="n"/>
      <c r="N4781" s="14" t="n"/>
      <c r="O4781" s="13" t="n"/>
      <c r="P4781" s="14" t="n"/>
      <c r="Q4781" s="15">
        <f>IF(N4781="Sí",0,H4781)</f>
        <v/>
      </c>
      <c r="R4781" s="14">
        <f>F4781-TODAY()</f>
        <v/>
      </c>
      <c r="S4781" s="14">
        <f>IF(N4781="Sí","🟢 Pagado",IF(R4781&lt;0,"🔴 Vencido",IF(R4781&lt;=7,"🟡 Por vencer","")))</f>
        <v/>
      </c>
      <c r="T4781" s="88" t="n"/>
      <c r="U4781" s="89" t="n"/>
      <c r="V4781" s="89" t="n"/>
      <c r="W4781" s="89" t="n"/>
      <c r="X4781" s="87" t="n"/>
    </row>
    <row r="4782">
      <c r="A4782" s="13" t="n"/>
      <c r="B4782" s="14" t="n"/>
      <c r="C4782" s="14" t="n"/>
      <c r="D4782" s="14" t="n"/>
      <c r="E4782" s="13" t="n"/>
      <c r="F4782" s="13" t="n"/>
      <c r="G4782" s="14" t="n"/>
      <c r="H4782" s="15" t="n"/>
      <c r="I4782" s="15" t="n"/>
      <c r="J4782" s="40" t="n"/>
      <c r="K4782" s="15" t="n"/>
      <c r="L4782" s="15" t="n"/>
      <c r="M4782" s="15" t="n"/>
      <c r="N4782" s="14" t="n"/>
      <c r="O4782" s="13" t="n"/>
      <c r="P4782" s="14" t="n"/>
      <c r="Q4782" s="15">
        <f>IF(N4782="Sí",0,H4782)</f>
        <v/>
      </c>
      <c r="R4782" s="14">
        <f>F4782-TODAY()</f>
        <v/>
      </c>
      <c r="S4782" s="14">
        <f>IF(N4782="Sí","🟢 Pagado",IF(R4782&lt;0,"🔴 Vencido",IF(R4782&lt;=7,"🟡 Por vencer","")))</f>
        <v/>
      </c>
      <c r="T4782" s="88" t="n"/>
      <c r="U4782" s="89" t="n"/>
      <c r="V4782" s="89" t="n"/>
      <c r="W4782" s="89" t="n"/>
      <c r="X4782" s="87" t="n"/>
    </row>
    <row r="4783">
      <c r="A4783" s="13" t="n"/>
      <c r="B4783" s="14" t="n"/>
      <c r="C4783" s="14" t="n"/>
      <c r="D4783" s="14" t="n"/>
      <c r="E4783" s="13" t="n"/>
      <c r="F4783" s="13" t="n"/>
      <c r="G4783" s="14" t="n"/>
      <c r="H4783" s="15" t="n"/>
      <c r="I4783" s="15" t="n"/>
      <c r="J4783" s="40" t="n"/>
      <c r="K4783" s="15" t="n"/>
      <c r="L4783" s="15" t="n"/>
      <c r="M4783" s="15" t="n"/>
      <c r="N4783" s="14" t="n"/>
      <c r="O4783" s="13" t="n"/>
      <c r="P4783" s="14" t="n"/>
      <c r="Q4783" s="15">
        <f>IF(N4783="Sí",0,H4783)</f>
        <v/>
      </c>
      <c r="R4783" s="14">
        <f>F4783-TODAY()</f>
        <v/>
      </c>
      <c r="S4783" s="14">
        <f>IF(N4783="Sí","🟢 Pagado",IF(R4783&lt;0,"🔴 Vencido",IF(R4783&lt;=7,"🟡 Por vencer","")))</f>
        <v/>
      </c>
      <c r="T4783" s="88" t="n"/>
      <c r="U4783" s="89" t="n"/>
      <c r="V4783" s="89" t="n"/>
      <c r="W4783" s="89" t="n"/>
      <c r="X4783" s="87" t="n"/>
    </row>
    <row r="4784">
      <c r="A4784" s="13" t="n"/>
      <c r="B4784" s="14" t="n"/>
      <c r="C4784" s="14" t="n"/>
      <c r="D4784" s="14" t="n"/>
      <c r="E4784" s="13" t="n"/>
      <c r="F4784" s="13" t="n"/>
      <c r="G4784" s="14" t="n"/>
      <c r="H4784" s="15" t="n"/>
      <c r="I4784" s="15" t="n"/>
      <c r="J4784" s="40" t="n"/>
      <c r="K4784" s="15" t="n"/>
      <c r="L4784" s="15" t="n"/>
      <c r="M4784" s="15" t="n"/>
      <c r="N4784" s="14" t="n"/>
      <c r="O4784" s="13" t="n"/>
      <c r="P4784" s="14" t="n"/>
      <c r="Q4784" s="15">
        <f>IF(N4784="Sí",0,H4784)</f>
        <v/>
      </c>
      <c r="R4784" s="14">
        <f>F4784-TODAY()</f>
        <v/>
      </c>
      <c r="S4784" s="14">
        <f>IF(N4784="Sí","🟢 Pagado",IF(R4784&lt;0,"🔴 Vencido",IF(R4784&lt;=7,"🟡 Por vencer","")))</f>
        <v/>
      </c>
      <c r="T4784" s="88" t="n"/>
      <c r="U4784" s="89" t="n"/>
      <c r="V4784" s="89" t="n"/>
      <c r="W4784" s="89" t="n"/>
      <c r="X4784" s="87" t="n"/>
    </row>
    <row r="4785">
      <c r="A4785" s="13" t="n"/>
      <c r="B4785" s="14" t="n"/>
      <c r="C4785" s="14" t="n"/>
      <c r="D4785" s="14" t="n"/>
      <c r="E4785" s="13" t="n"/>
      <c r="F4785" s="13" t="n"/>
      <c r="G4785" s="14" t="n"/>
      <c r="H4785" s="15" t="n"/>
      <c r="I4785" s="15" t="n"/>
      <c r="J4785" s="40" t="n"/>
      <c r="K4785" s="15" t="n"/>
      <c r="L4785" s="15" t="n"/>
      <c r="M4785" s="15" t="n"/>
      <c r="N4785" s="14" t="n"/>
      <c r="O4785" s="13" t="n"/>
      <c r="P4785" s="14" t="n"/>
      <c r="Q4785" s="15">
        <f>IF(N4785="Sí",0,H4785)</f>
        <v/>
      </c>
      <c r="R4785" s="14">
        <f>F4785-TODAY()</f>
        <v/>
      </c>
      <c r="S4785" s="14">
        <f>IF(N4785="Sí","🟢 Pagado",IF(R4785&lt;0,"🔴 Vencido",IF(R4785&lt;=7,"🟡 Por vencer","")))</f>
        <v/>
      </c>
      <c r="T4785" s="88" t="n"/>
      <c r="U4785" s="89" t="n"/>
      <c r="V4785" s="89" t="n"/>
      <c r="W4785" s="89" t="n"/>
      <c r="X4785" s="87" t="n"/>
    </row>
    <row r="4786">
      <c r="A4786" s="13" t="n"/>
      <c r="B4786" s="14" t="n"/>
      <c r="C4786" s="14" t="n"/>
      <c r="D4786" s="14" t="n"/>
      <c r="E4786" s="13" t="n"/>
      <c r="F4786" s="13" t="n"/>
      <c r="G4786" s="14" t="n"/>
      <c r="H4786" s="15" t="n"/>
      <c r="I4786" s="15" t="n"/>
      <c r="J4786" s="40" t="n"/>
      <c r="K4786" s="15" t="n"/>
      <c r="L4786" s="15" t="n"/>
      <c r="M4786" s="15" t="n"/>
      <c r="N4786" s="14" t="n"/>
      <c r="O4786" s="13" t="n"/>
      <c r="P4786" s="14" t="n"/>
      <c r="Q4786" s="15">
        <f>IF(N4786="Sí",0,H4786)</f>
        <v/>
      </c>
      <c r="R4786" s="14">
        <f>F4786-TODAY()</f>
        <v/>
      </c>
      <c r="S4786" s="14">
        <f>IF(N4786="Sí","🟢 Pagado",IF(R4786&lt;0,"🔴 Vencido",IF(R4786&lt;=7,"🟡 Por vencer","")))</f>
        <v/>
      </c>
      <c r="T4786" s="88" t="n"/>
      <c r="U4786" s="89" t="n"/>
      <c r="V4786" s="89" t="n"/>
      <c r="W4786" s="89" t="n"/>
      <c r="X4786" s="87" t="n"/>
    </row>
    <row r="4787">
      <c r="A4787" s="13" t="n"/>
      <c r="B4787" s="14" t="n"/>
      <c r="C4787" s="14" t="n"/>
      <c r="D4787" s="14" t="n"/>
      <c r="E4787" s="13" t="n"/>
      <c r="F4787" s="13" t="n"/>
      <c r="G4787" s="14" t="n"/>
      <c r="H4787" s="15" t="n"/>
      <c r="I4787" s="15" t="n"/>
      <c r="J4787" s="40" t="n"/>
      <c r="K4787" s="15" t="n"/>
      <c r="L4787" s="15" t="n"/>
      <c r="M4787" s="15" t="n"/>
      <c r="N4787" s="14" t="n"/>
      <c r="O4787" s="13" t="n"/>
      <c r="P4787" s="14" t="n"/>
      <c r="Q4787" s="15">
        <f>IF(N4787="Sí",0,H4787)</f>
        <v/>
      </c>
      <c r="R4787" s="14">
        <f>F4787-TODAY()</f>
        <v/>
      </c>
      <c r="S4787" s="14">
        <f>IF(N4787="Sí","🟢 Pagado",IF(R4787&lt;0,"🔴 Vencido",IF(R4787&lt;=7,"🟡 Por vencer","")))</f>
        <v/>
      </c>
      <c r="T4787" s="88" t="n"/>
      <c r="U4787" s="89" t="n"/>
      <c r="V4787" s="89" t="n"/>
      <c r="W4787" s="89" t="n"/>
      <c r="X4787" s="87" t="n"/>
    </row>
    <row r="4788">
      <c r="A4788" s="13" t="n"/>
      <c r="B4788" s="14" t="n"/>
      <c r="C4788" s="14" t="n"/>
      <c r="D4788" s="14" t="n"/>
      <c r="E4788" s="13" t="n"/>
      <c r="F4788" s="13" t="n"/>
      <c r="G4788" s="14" t="n"/>
      <c r="H4788" s="15" t="n"/>
      <c r="I4788" s="15" t="n"/>
      <c r="J4788" s="40" t="n"/>
      <c r="K4788" s="15" t="n"/>
      <c r="L4788" s="15" t="n"/>
      <c r="M4788" s="15" t="n"/>
      <c r="N4788" s="14" t="n"/>
      <c r="O4788" s="13" t="n"/>
      <c r="P4788" s="14" t="n"/>
      <c r="Q4788" s="15">
        <f>IF(N4788="Sí",0,H4788)</f>
        <v/>
      </c>
      <c r="R4788" s="14">
        <f>F4788-TODAY()</f>
        <v/>
      </c>
      <c r="S4788" s="14">
        <f>IF(N4788="Sí","🟢 Pagado",IF(R4788&lt;0,"🔴 Vencido",IF(R4788&lt;=7,"🟡 Por vencer","")))</f>
        <v/>
      </c>
      <c r="T4788" s="88" t="n"/>
      <c r="U4788" s="89" t="n"/>
      <c r="V4788" s="89" t="n"/>
      <c r="W4788" s="89" t="n"/>
      <c r="X4788" s="87" t="n"/>
    </row>
    <row r="4789">
      <c r="A4789" s="13" t="n"/>
      <c r="B4789" s="14" t="n"/>
      <c r="C4789" s="14" t="n"/>
      <c r="D4789" s="14" t="n"/>
      <c r="E4789" s="13" t="n"/>
      <c r="F4789" s="13" t="n"/>
      <c r="G4789" s="14" t="n"/>
      <c r="H4789" s="15" t="n"/>
      <c r="I4789" s="15" t="n"/>
      <c r="J4789" s="40" t="n"/>
      <c r="K4789" s="15" t="n"/>
      <c r="L4789" s="15" t="n"/>
      <c r="M4789" s="15" t="n"/>
      <c r="N4789" s="14" t="n"/>
      <c r="O4789" s="13" t="n"/>
      <c r="P4789" s="14" t="n"/>
      <c r="Q4789" s="15">
        <f>IF(N4789="Sí",0,H4789)</f>
        <v/>
      </c>
      <c r="R4789" s="14">
        <f>F4789-TODAY()</f>
        <v/>
      </c>
      <c r="S4789" s="14">
        <f>IF(N4789="Sí","🟢 Pagado",IF(R4789&lt;0,"🔴 Vencido",IF(R4789&lt;=7,"🟡 Por vencer","")))</f>
        <v/>
      </c>
      <c r="T4789" s="88" t="n"/>
      <c r="U4789" s="89" t="n"/>
      <c r="V4789" s="89" t="n"/>
      <c r="W4789" s="89" t="n"/>
      <c r="X4789" s="87" t="n"/>
    </row>
    <row r="4790">
      <c r="A4790" s="13" t="n"/>
      <c r="B4790" s="14" t="n"/>
      <c r="C4790" s="14" t="n"/>
      <c r="D4790" s="14" t="n"/>
      <c r="E4790" s="13" t="n"/>
      <c r="F4790" s="13" t="n"/>
      <c r="G4790" s="14" t="n"/>
      <c r="H4790" s="15" t="n"/>
      <c r="I4790" s="15" t="n"/>
      <c r="J4790" s="40" t="n"/>
      <c r="K4790" s="15" t="n"/>
      <c r="L4790" s="15" t="n"/>
      <c r="M4790" s="15" t="n"/>
      <c r="N4790" s="14" t="n"/>
      <c r="O4790" s="13" t="n"/>
      <c r="P4790" s="14" t="n"/>
      <c r="Q4790" s="15">
        <f>IF(N4790="Sí",0,H4790)</f>
        <v/>
      </c>
      <c r="R4790" s="14">
        <f>F4790-TODAY()</f>
        <v/>
      </c>
      <c r="S4790" s="14">
        <f>IF(N4790="Sí","🟢 Pagado",IF(R4790&lt;0,"🔴 Vencido",IF(R4790&lt;=7,"🟡 Por vencer","")))</f>
        <v/>
      </c>
      <c r="T4790" s="88" t="n"/>
      <c r="U4790" s="89" t="n"/>
      <c r="V4790" s="89" t="n"/>
      <c r="W4790" s="89" t="n"/>
      <c r="X4790" s="87" t="n"/>
    </row>
    <row r="4791">
      <c r="A4791" s="13" t="n"/>
      <c r="B4791" s="14" t="n"/>
      <c r="C4791" s="14" t="n"/>
      <c r="D4791" s="14" t="n"/>
      <c r="E4791" s="13" t="n"/>
      <c r="F4791" s="13" t="n"/>
      <c r="G4791" s="14" t="n"/>
      <c r="H4791" s="15" t="n"/>
      <c r="I4791" s="15" t="n"/>
      <c r="J4791" s="40" t="n"/>
      <c r="K4791" s="15" t="n"/>
      <c r="L4791" s="15" t="n"/>
      <c r="M4791" s="15" t="n"/>
      <c r="N4791" s="14" t="n"/>
      <c r="O4791" s="13" t="n"/>
      <c r="P4791" s="14" t="n"/>
      <c r="Q4791" s="15">
        <f>IF(N4791="Sí",0,H4791)</f>
        <v/>
      </c>
      <c r="R4791" s="14">
        <f>F4791-TODAY()</f>
        <v/>
      </c>
      <c r="S4791" s="14">
        <f>IF(N4791="Sí","🟢 Pagado",IF(R4791&lt;0,"🔴 Vencido",IF(R4791&lt;=7,"🟡 Por vencer","")))</f>
        <v/>
      </c>
      <c r="T4791" s="88" t="n"/>
      <c r="U4791" s="89" t="n"/>
      <c r="V4791" s="89" t="n"/>
      <c r="W4791" s="89" t="n"/>
      <c r="X4791" s="87" t="n"/>
    </row>
    <row r="4792">
      <c r="A4792" s="13" t="n"/>
      <c r="B4792" s="14" t="n"/>
      <c r="C4792" s="14" t="n"/>
      <c r="D4792" s="14" t="n"/>
      <c r="E4792" s="13" t="n"/>
      <c r="F4792" s="13" t="n"/>
      <c r="G4792" s="14" t="n"/>
      <c r="H4792" s="15" t="n"/>
      <c r="I4792" s="15" t="n"/>
      <c r="J4792" s="40" t="n"/>
      <c r="K4792" s="15" t="n"/>
      <c r="L4792" s="15" t="n"/>
      <c r="M4792" s="15" t="n"/>
      <c r="N4792" s="14" t="n"/>
      <c r="O4792" s="13" t="n"/>
      <c r="P4792" s="14" t="n"/>
      <c r="Q4792" s="15">
        <f>IF(N4792="Sí",0,H4792)</f>
        <v/>
      </c>
      <c r="R4792" s="14">
        <f>F4792-TODAY()</f>
        <v/>
      </c>
      <c r="S4792" s="14">
        <f>IF(N4792="Sí","🟢 Pagado",IF(R4792&lt;0,"🔴 Vencido",IF(R4792&lt;=7,"🟡 Por vencer","")))</f>
        <v/>
      </c>
      <c r="T4792" s="88" t="n"/>
      <c r="U4792" s="89" t="n"/>
      <c r="V4792" s="89" t="n"/>
      <c r="W4792" s="89" t="n"/>
      <c r="X4792" s="87" t="n"/>
    </row>
    <row r="4793">
      <c r="A4793" s="13" t="n"/>
      <c r="B4793" s="14" t="n"/>
      <c r="C4793" s="14" t="n"/>
      <c r="D4793" s="14" t="n"/>
      <c r="E4793" s="13" t="n"/>
      <c r="F4793" s="13" t="n"/>
      <c r="G4793" s="14" t="n"/>
      <c r="H4793" s="15" t="n"/>
      <c r="I4793" s="15" t="n"/>
      <c r="J4793" s="40" t="n"/>
      <c r="K4793" s="15" t="n"/>
      <c r="L4793" s="15" t="n"/>
      <c r="M4793" s="15" t="n"/>
      <c r="N4793" s="14" t="n"/>
      <c r="O4793" s="13" t="n"/>
      <c r="P4793" s="14" t="n"/>
      <c r="Q4793" s="15">
        <f>IF(N4793="Sí",0,H4793)</f>
        <v/>
      </c>
      <c r="R4793" s="14">
        <f>F4793-TODAY()</f>
        <v/>
      </c>
      <c r="S4793" s="14">
        <f>IF(N4793="Sí","🟢 Pagado",IF(R4793&lt;0,"🔴 Vencido",IF(R4793&lt;=7,"🟡 Por vencer","")))</f>
        <v/>
      </c>
      <c r="T4793" s="88" t="n"/>
      <c r="U4793" s="89" t="n"/>
      <c r="V4793" s="89" t="n"/>
      <c r="W4793" s="89" t="n"/>
      <c r="X4793" s="87" t="n"/>
    </row>
    <row r="4794">
      <c r="A4794" s="13" t="n"/>
      <c r="B4794" s="14" t="n"/>
      <c r="C4794" s="14" t="n"/>
      <c r="D4794" s="14" t="n"/>
      <c r="E4794" s="13" t="n"/>
      <c r="F4794" s="13" t="n"/>
      <c r="G4794" s="14" t="n"/>
      <c r="H4794" s="15" t="n"/>
      <c r="I4794" s="15" t="n"/>
      <c r="J4794" s="40" t="n"/>
      <c r="K4794" s="15" t="n"/>
      <c r="L4794" s="15" t="n"/>
      <c r="M4794" s="15" t="n"/>
      <c r="N4794" s="14" t="n"/>
      <c r="O4794" s="13" t="n"/>
      <c r="P4794" s="14" t="n"/>
      <c r="Q4794" s="15">
        <f>IF(N4794="Sí",0,H4794)</f>
        <v/>
      </c>
      <c r="R4794" s="14">
        <f>F4794-TODAY()</f>
        <v/>
      </c>
      <c r="S4794" s="14">
        <f>IF(N4794="Sí","🟢 Pagado",IF(R4794&lt;0,"🔴 Vencido",IF(R4794&lt;=7,"🟡 Por vencer","")))</f>
        <v/>
      </c>
      <c r="T4794" s="88" t="n"/>
      <c r="U4794" s="89" t="n"/>
      <c r="V4794" s="89" t="n"/>
      <c r="W4794" s="89" t="n"/>
      <c r="X4794" s="87" t="n"/>
    </row>
    <row r="4795">
      <c r="A4795" s="13" t="n"/>
      <c r="B4795" s="14" t="n"/>
      <c r="C4795" s="14" t="n"/>
      <c r="D4795" s="14" t="n"/>
      <c r="E4795" s="13" t="n"/>
      <c r="F4795" s="13" t="n"/>
      <c r="G4795" s="14" t="n"/>
      <c r="H4795" s="15" t="n"/>
      <c r="I4795" s="15" t="n"/>
      <c r="J4795" s="40" t="n"/>
      <c r="K4795" s="15" t="n"/>
      <c r="L4795" s="15" t="n"/>
      <c r="M4795" s="15" t="n"/>
      <c r="N4795" s="14" t="n"/>
      <c r="O4795" s="13" t="n"/>
      <c r="P4795" s="14" t="n"/>
      <c r="Q4795" s="15">
        <f>IF(N4795="Sí",0,H4795)</f>
        <v/>
      </c>
      <c r="R4795" s="14">
        <f>F4795-TODAY()</f>
        <v/>
      </c>
      <c r="S4795" s="14">
        <f>IF(N4795="Sí","🟢 Pagado",IF(R4795&lt;0,"🔴 Vencido",IF(R4795&lt;=7,"🟡 Por vencer","")))</f>
        <v/>
      </c>
      <c r="T4795" s="88" t="n"/>
      <c r="U4795" s="89" t="n"/>
      <c r="V4795" s="89" t="n"/>
      <c r="W4795" s="89" t="n"/>
      <c r="X4795" s="87" t="n"/>
    </row>
    <row r="4796">
      <c r="A4796" s="13" t="n"/>
      <c r="B4796" s="14" t="n"/>
      <c r="C4796" s="14" t="n"/>
      <c r="D4796" s="14" t="n"/>
      <c r="E4796" s="13" t="n"/>
      <c r="F4796" s="13" t="n"/>
      <c r="G4796" s="14" t="n"/>
      <c r="H4796" s="15" t="n"/>
      <c r="I4796" s="15" t="n"/>
      <c r="J4796" s="40" t="n"/>
      <c r="K4796" s="15" t="n"/>
      <c r="L4796" s="15" t="n"/>
      <c r="M4796" s="15" t="n"/>
      <c r="N4796" s="14" t="n"/>
      <c r="O4796" s="13" t="n"/>
      <c r="P4796" s="14" t="n"/>
      <c r="Q4796" s="15">
        <f>IF(N4796="Sí",0,H4796)</f>
        <v/>
      </c>
      <c r="R4796" s="14">
        <f>F4796-TODAY()</f>
        <v/>
      </c>
      <c r="S4796" s="14">
        <f>IF(N4796="Sí","🟢 Pagado",IF(R4796&lt;0,"🔴 Vencido",IF(R4796&lt;=7,"🟡 Por vencer","")))</f>
        <v/>
      </c>
      <c r="T4796" s="88" t="n"/>
      <c r="U4796" s="89" t="n"/>
      <c r="V4796" s="89" t="n"/>
      <c r="W4796" s="89" t="n"/>
      <c r="X4796" s="87" t="n"/>
    </row>
    <row r="4797">
      <c r="A4797" s="13" t="n"/>
      <c r="B4797" s="14" t="n"/>
      <c r="C4797" s="14" t="n"/>
      <c r="D4797" s="14" t="n"/>
      <c r="E4797" s="13" t="n"/>
      <c r="F4797" s="13" t="n"/>
      <c r="G4797" s="14" t="n"/>
      <c r="H4797" s="15" t="n"/>
      <c r="I4797" s="15" t="n"/>
      <c r="J4797" s="40" t="n"/>
      <c r="K4797" s="15" t="n"/>
      <c r="L4797" s="15" t="n"/>
      <c r="M4797" s="15" t="n"/>
      <c r="N4797" s="14" t="n"/>
      <c r="O4797" s="13" t="n"/>
      <c r="P4797" s="14" t="n"/>
      <c r="Q4797" s="15">
        <f>IF(N4797="Sí",0,H4797)</f>
        <v/>
      </c>
      <c r="R4797" s="14">
        <f>F4797-TODAY()</f>
        <v/>
      </c>
      <c r="S4797" s="14">
        <f>IF(N4797="Sí","🟢 Pagado",IF(R4797&lt;0,"🔴 Vencido",IF(R4797&lt;=7,"🟡 Por vencer","")))</f>
        <v/>
      </c>
      <c r="T4797" s="88" t="n"/>
      <c r="U4797" s="89" t="n"/>
      <c r="V4797" s="89" t="n"/>
      <c r="W4797" s="89" t="n"/>
      <c r="X4797" s="87" t="n"/>
    </row>
    <row r="4798">
      <c r="A4798" s="13" t="n"/>
      <c r="B4798" s="14" t="n"/>
      <c r="C4798" s="14" t="n"/>
      <c r="D4798" s="14" t="n"/>
      <c r="E4798" s="13" t="n"/>
      <c r="F4798" s="13" t="n"/>
      <c r="G4798" s="14" t="n"/>
      <c r="H4798" s="15" t="n"/>
      <c r="I4798" s="15" t="n"/>
      <c r="J4798" s="40" t="n"/>
      <c r="K4798" s="15" t="n"/>
      <c r="L4798" s="15" t="n"/>
      <c r="M4798" s="15" t="n"/>
      <c r="N4798" s="14" t="n"/>
      <c r="O4798" s="13" t="n"/>
      <c r="P4798" s="14" t="n"/>
      <c r="Q4798" s="15">
        <f>IF(N4798="Sí",0,H4798)</f>
        <v/>
      </c>
      <c r="R4798" s="14">
        <f>F4798-TODAY()</f>
        <v/>
      </c>
      <c r="S4798" s="14">
        <f>IF(N4798="Sí","🟢 Pagado",IF(R4798&lt;0,"🔴 Vencido",IF(R4798&lt;=7,"🟡 Por vencer","")))</f>
        <v/>
      </c>
      <c r="T4798" s="88" t="n"/>
      <c r="U4798" s="89" t="n"/>
      <c r="V4798" s="89" t="n"/>
      <c r="W4798" s="89" t="n"/>
      <c r="X4798" s="87" t="n"/>
    </row>
    <row r="4799">
      <c r="A4799" s="13" t="n"/>
      <c r="B4799" s="14" t="n"/>
      <c r="C4799" s="14" t="n"/>
      <c r="D4799" s="14" t="n"/>
      <c r="E4799" s="13" t="n"/>
      <c r="F4799" s="13" t="n"/>
      <c r="G4799" s="14" t="n"/>
      <c r="H4799" s="15" t="n"/>
      <c r="I4799" s="15" t="n"/>
      <c r="J4799" s="40" t="n"/>
      <c r="K4799" s="15" t="n"/>
      <c r="L4799" s="15" t="n"/>
      <c r="M4799" s="15" t="n"/>
      <c r="N4799" s="14" t="n"/>
      <c r="O4799" s="13" t="n"/>
      <c r="P4799" s="14" t="n"/>
      <c r="Q4799" s="15">
        <f>IF(N4799="Sí",0,H4799)</f>
        <v/>
      </c>
      <c r="R4799" s="14">
        <f>F4799-TODAY()</f>
        <v/>
      </c>
      <c r="S4799" s="14">
        <f>IF(N4799="Sí","🟢 Pagado",IF(R4799&lt;0,"🔴 Vencido",IF(R4799&lt;=7,"🟡 Por vencer","")))</f>
        <v/>
      </c>
      <c r="T4799" s="88" t="n"/>
      <c r="U4799" s="89" t="n"/>
      <c r="V4799" s="89" t="n"/>
      <c r="W4799" s="89" t="n"/>
      <c r="X4799" s="87" t="n"/>
    </row>
    <row r="4800">
      <c r="A4800" s="13" t="n"/>
      <c r="B4800" s="14" t="n"/>
      <c r="C4800" s="14" t="n"/>
      <c r="D4800" s="14" t="n"/>
      <c r="E4800" s="13" t="n"/>
      <c r="F4800" s="13" t="n"/>
      <c r="G4800" s="14" t="n"/>
      <c r="H4800" s="15" t="n"/>
      <c r="I4800" s="15" t="n"/>
      <c r="J4800" s="40" t="n"/>
      <c r="K4800" s="15" t="n"/>
      <c r="L4800" s="15" t="n"/>
      <c r="M4800" s="15" t="n"/>
      <c r="N4800" s="14" t="n"/>
      <c r="O4800" s="13" t="n"/>
      <c r="P4800" s="14" t="n"/>
      <c r="Q4800" s="15">
        <f>IF(N4800="Sí",0,H4800)</f>
        <v/>
      </c>
      <c r="R4800" s="14">
        <f>F4800-TODAY()</f>
        <v/>
      </c>
      <c r="S4800" s="14">
        <f>IF(N4800="Sí","🟢 Pagado",IF(R4800&lt;0,"🔴 Vencido",IF(R4800&lt;=7,"🟡 Por vencer","")))</f>
        <v/>
      </c>
      <c r="T4800" s="88" t="n"/>
      <c r="U4800" s="89" t="n"/>
      <c r="V4800" s="89" t="n"/>
      <c r="W4800" s="89" t="n"/>
      <c r="X4800" s="87" t="n"/>
    </row>
    <row r="4801">
      <c r="A4801" s="13" t="n"/>
      <c r="B4801" s="14" t="n"/>
      <c r="C4801" s="14" t="n"/>
      <c r="D4801" s="14" t="n"/>
      <c r="E4801" s="13" t="n"/>
      <c r="F4801" s="13" t="n"/>
      <c r="G4801" s="14" t="n"/>
      <c r="H4801" s="15" t="n"/>
      <c r="I4801" s="15" t="n"/>
      <c r="J4801" s="40" t="n"/>
      <c r="K4801" s="15" t="n"/>
      <c r="L4801" s="15" t="n"/>
      <c r="M4801" s="15" t="n"/>
      <c r="N4801" s="14" t="n"/>
      <c r="O4801" s="13" t="n"/>
      <c r="P4801" s="14" t="n"/>
      <c r="Q4801" s="15">
        <f>IF(N4801="Sí",0,H4801)</f>
        <v/>
      </c>
      <c r="R4801" s="14">
        <f>F4801-TODAY()</f>
        <v/>
      </c>
      <c r="S4801" s="14">
        <f>IF(N4801="Sí","🟢 Pagado",IF(R4801&lt;0,"🔴 Vencido",IF(R4801&lt;=7,"🟡 Por vencer","")))</f>
        <v/>
      </c>
      <c r="T4801" s="88" t="n"/>
      <c r="U4801" s="89" t="n"/>
      <c r="V4801" s="89" t="n"/>
      <c r="W4801" s="89" t="n"/>
      <c r="X4801" s="87" t="n"/>
    </row>
    <row r="4802">
      <c r="A4802" s="13" t="n"/>
      <c r="B4802" s="14" t="n"/>
      <c r="C4802" s="14" t="n"/>
      <c r="D4802" s="14" t="n"/>
      <c r="E4802" s="13" t="n"/>
      <c r="F4802" s="13" t="n"/>
      <c r="G4802" s="14" t="n"/>
      <c r="H4802" s="15" t="n"/>
      <c r="I4802" s="15" t="n"/>
      <c r="J4802" s="40" t="n"/>
      <c r="K4802" s="15" t="n"/>
      <c r="L4802" s="15" t="n"/>
      <c r="M4802" s="15" t="n"/>
      <c r="N4802" s="14" t="n"/>
      <c r="O4802" s="13" t="n"/>
      <c r="P4802" s="14" t="n"/>
      <c r="Q4802" s="15">
        <f>IF(N4802="Sí",0,H4802)</f>
        <v/>
      </c>
      <c r="R4802" s="14">
        <f>F4802-TODAY()</f>
        <v/>
      </c>
      <c r="S4802" s="14">
        <f>IF(N4802="Sí","🟢 Pagado",IF(R4802&lt;0,"🔴 Vencido",IF(R4802&lt;=7,"🟡 Por vencer","")))</f>
        <v/>
      </c>
      <c r="T4802" s="88" t="n"/>
      <c r="U4802" s="89" t="n"/>
      <c r="V4802" s="89" t="n"/>
      <c r="W4802" s="89" t="n"/>
      <c r="X4802" s="87" t="n"/>
    </row>
    <row r="4803">
      <c r="A4803" s="13" t="n"/>
      <c r="B4803" s="14" t="n"/>
      <c r="C4803" s="14" t="n"/>
      <c r="D4803" s="14" t="n"/>
      <c r="E4803" s="13" t="n"/>
      <c r="F4803" s="13" t="n"/>
      <c r="G4803" s="14" t="n"/>
      <c r="H4803" s="15" t="n"/>
      <c r="I4803" s="15" t="n"/>
      <c r="J4803" s="40" t="n"/>
      <c r="K4803" s="15" t="n"/>
      <c r="L4803" s="15" t="n"/>
      <c r="M4803" s="15" t="n"/>
      <c r="N4803" s="14" t="n"/>
      <c r="O4803" s="13" t="n"/>
      <c r="P4803" s="14" t="n"/>
      <c r="Q4803" s="15">
        <f>IF(N4803="Sí",0,H4803)</f>
        <v/>
      </c>
      <c r="R4803" s="14">
        <f>F4803-TODAY()</f>
        <v/>
      </c>
      <c r="S4803" s="14">
        <f>IF(N4803="Sí","🟢 Pagado",IF(R4803&lt;0,"🔴 Vencido",IF(R4803&lt;=7,"🟡 Por vencer","")))</f>
        <v/>
      </c>
      <c r="T4803" s="88" t="n"/>
      <c r="U4803" s="89" t="n"/>
      <c r="V4803" s="89" t="n"/>
      <c r="W4803" s="89" t="n"/>
      <c r="X4803" s="87" t="n"/>
    </row>
    <row r="4804">
      <c r="A4804" s="13" t="n"/>
      <c r="B4804" s="14" t="n"/>
      <c r="C4804" s="14" t="n"/>
      <c r="D4804" s="14" t="n"/>
      <c r="E4804" s="13" t="n"/>
      <c r="F4804" s="13" t="n"/>
      <c r="G4804" s="14" t="n"/>
      <c r="H4804" s="15" t="n"/>
      <c r="I4804" s="15" t="n"/>
      <c r="J4804" s="40" t="n"/>
      <c r="K4804" s="15" t="n"/>
      <c r="L4804" s="15" t="n"/>
      <c r="M4804" s="15" t="n"/>
      <c r="N4804" s="14" t="n"/>
      <c r="O4804" s="13" t="n"/>
      <c r="P4804" s="14" t="n"/>
      <c r="Q4804" s="15">
        <f>IF(N4804="Sí",0,H4804)</f>
        <v/>
      </c>
      <c r="R4804" s="14">
        <f>F4804-TODAY()</f>
        <v/>
      </c>
      <c r="S4804" s="14">
        <f>IF(N4804="Sí","🟢 Pagado",IF(R4804&lt;0,"🔴 Vencido",IF(R4804&lt;=7,"🟡 Por vencer","")))</f>
        <v/>
      </c>
      <c r="T4804" s="88" t="n"/>
      <c r="U4804" s="89" t="n"/>
      <c r="V4804" s="89" t="n"/>
      <c r="W4804" s="89" t="n"/>
      <c r="X4804" s="87" t="n"/>
    </row>
    <row r="4805">
      <c r="A4805" s="13" t="n"/>
      <c r="B4805" s="14" t="n"/>
      <c r="C4805" s="14" t="n"/>
      <c r="D4805" s="14" t="n"/>
      <c r="E4805" s="13" t="n"/>
      <c r="F4805" s="13" t="n"/>
      <c r="G4805" s="14" t="n"/>
      <c r="H4805" s="15" t="n"/>
      <c r="I4805" s="15" t="n"/>
      <c r="J4805" s="40" t="n"/>
      <c r="K4805" s="15" t="n"/>
      <c r="L4805" s="15" t="n"/>
      <c r="M4805" s="15" t="n"/>
      <c r="N4805" s="14" t="n"/>
      <c r="O4805" s="13" t="n"/>
      <c r="P4805" s="14" t="n"/>
      <c r="Q4805" s="15">
        <f>IF(N4805="Sí",0,H4805)</f>
        <v/>
      </c>
      <c r="R4805" s="14">
        <f>F4805-TODAY()</f>
        <v/>
      </c>
      <c r="S4805" s="14">
        <f>IF(N4805="Sí","🟢 Pagado",IF(R4805&lt;0,"🔴 Vencido",IF(R4805&lt;=7,"🟡 Por vencer","")))</f>
        <v/>
      </c>
      <c r="T4805" s="88" t="n"/>
      <c r="U4805" s="89" t="n"/>
      <c r="V4805" s="89" t="n"/>
      <c r="W4805" s="89" t="n"/>
      <c r="X4805" s="87" t="n"/>
    </row>
    <row r="4806">
      <c r="A4806" s="13" t="n"/>
      <c r="B4806" s="14" t="n"/>
      <c r="C4806" s="14" t="n"/>
      <c r="D4806" s="14" t="n"/>
      <c r="E4806" s="13" t="n"/>
      <c r="F4806" s="13" t="n"/>
      <c r="G4806" s="14" t="n"/>
      <c r="H4806" s="15" t="n"/>
      <c r="I4806" s="15" t="n"/>
      <c r="J4806" s="40" t="n"/>
      <c r="K4806" s="15" t="n"/>
      <c r="L4806" s="15" t="n"/>
      <c r="M4806" s="15" t="n"/>
      <c r="N4806" s="14" t="n"/>
      <c r="O4806" s="13" t="n"/>
      <c r="P4806" s="14" t="n"/>
      <c r="Q4806" s="15">
        <f>IF(N4806="Sí",0,H4806)</f>
        <v/>
      </c>
      <c r="R4806" s="14">
        <f>F4806-TODAY()</f>
        <v/>
      </c>
      <c r="S4806" s="14">
        <f>IF(N4806="Sí","🟢 Pagado",IF(R4806&lt;0,"🔴 Vencido",IF(R4806&lt;=7,"🟡 Por vencer","")))</f>
        <v/>
      </c>
      <c r="T4806" s="88" t="n"/>
      <c r="U4806" s="89" t="n"/>
      <c r="V4806" s="89" t="n"/>
      <c r="W4806" s="89" t="n"/>
      <c r="X4806" s="87" t="n"/>
    </row>
    <row r="4807">
      <c r="A4807" s="13" t="n"/>
      <c r="B4807" s="14" t="n"/>
      <c r="C4807" s="14" t="n"/>
      <c r="D4807" s="14" t="n"/>
      <c r="E4807" s="13" t="n"/>
      <c r="F4807" s="13" t="n"/>
      <c r="G4807" s="14" t="n"/>
      <c r="H4807" s="15" t="n"/>
      <c r="I4807" s="15" t="n"/>
      <c r="J4807" s="40" t="n"/>
      <c r="K4807" s="15" t="n"/>
      <c r="L4807" s="15" t="n"/>
      <c r="M4807" s="15" t="n"/>
      <c r="N4807" s="14" t="n"/>
      <c r="O4807" s="13" t="n"/>
      <c r="P4807" s="14" t="n"/>
      <c r="Q4807" s="15">
        <f>IF(N4807="Sí",0,H4807)</f>
        <v/>
      </c>
      <c r="R4807" s="14">
        <f>F4807-TODAY()</f>
        <v/>
      </c>
      <c r="S4807" s="14">
        <f>IF(N4807="Sí","🟢 Pagado",IF(R4807&lt;0,"🔴 Vencido",IF(R4807&lt;=7,"🟡 Por vencer","")))</f>
        <v/>
      </c>
      <c r="T4807" s="88" t="n"/>
      <c r="U4807" s="89" t="n"/>
      <c r="V4807" s="89" t="n"/>
      <c r="W4807" s="89" t="n"/>
      <c r="X4807" s="87" t="n"/>
    </row>
    <row r="4808">
      <c r="A4808" s="13" t="n"/>
      <c r="B4808" s="14" t="n"/>
      <c r="C4808" s="14" t="n"/>
      <c r="D4808" s="14" t="n"/>
      <c r="E4808" s="13" t="n"/>
      <c r="F4808" s="13" t="n"/>
      <c r="G4808" s="14" t="n"/>
      <c r="H4808" s="15" t="n"/>
      <c r="I4808" s="15" t="n"/>
      <c r="J4808" s="40" t="n"/>
      <c r="K4808" s="15" t="n"/>
      <c r="L4808" s="15" t="n"/>
      <c r="M4808" s="15" t="n"/>
      <c r="N4808" s="14" t="n"/>
      <c r="O4808" s="13" t="n"/>
      <c r="P4808" s="14" t="n"/>
      <c r="Q4808" s="15">
        <f>IF(N4808="Sí",0,H4808)</f>
        <v/>
      </c>
      <c r="R4808" s="14">
        <f>F4808-TODAY()</f>
        <v/>
      </c>
      <c r="S4808" s="14">
        <f>IF(N4808="Sí","🟢 Pagado",IF(R4808&lt;0,"🔴 Vencido",IF(R4808&lt;=7,"🟡 Por vencer","")))</f>
        <v/>
      </c>
      <c r="T4808" s="88" t="n"/>
      <c r="U4808" s="89" t="n"/>
      <c r="V4808" s="89" t="n"/>
      <c r="W4808" s="89" t="n"/>
      <c r="X4808" s="87" t="n"/>
    </row>
    <row r="4809">
      <c r="A4809" s="13" t="n"/>
      <c r="B4809" s="14" t="n"/>
      <c r="C4809" s="14" t="n"/>
      <c r="D4809" s="14" t="n"/>
      <c r="E4809" s="13" t="n"/>
      <c r="F4809" s="13" t="n"/>
      <c r="G4809" s="14" t="n"/>
      <c r="H4809" s="15" t="n"/>
      <c r="I4809" s="15" t="n"/>
      <c r="J4809" s="40" t="n"/>
      <c r="K4809" s="15" t="n"/>
      <c r="L4809" s="15" t="n"/>
      <c r="M4809" s="15" t="n"/>
      <c r="N4809" s="14" t="n"/>
      <c r="O4809" s="13" t="n"/>
      <c r="P4809" s="14" t="n"/>
      <c r="Q4809" s="15">
        <f>IF(N4809="Sí",0,H4809)</f>
        <v/>
      </c>
      <c r="R4809" s="14">
        <f>F4809-TODAY()</f>
        <v/>
      </c>
      <c r="S4809" s="14">
        <f>IF(N4809="Sí","🟢 Pagado",IF(R4809&lt;0,"🔴 Vencido",IF(R4809&lt;=7,"🟡 Por vencer","")))</f>
        <v/>
      </c>
      <c r="T4809" s="88" t="n"/>
      <c r="U4809" s="89" t="n"/>
      <c r="V4809" s="89" t="n"/>
      <c r="W4809" s="89" t="n"/>
      <c r="X4809" s="87" t="n"/>
    </row>
    <row r="4810">
      <c r="A4810" s="13" t="n"/>
      <c r="B4810" s="14" t="n"/>
      <c r="C4810" s="14" t="n"/>
      <c r="D4810" s="14" t="n"/>
      <c r="E4810" s="13" t="n"/>
      <c r="F4810" s="13" t="n"/>
      <c r="G4810" s="14" t="n"/>
      <c r="H4810" s="15" t="n"/>
      <c r="I4810" s="15" t="n"/>
      <c r="J4810" s="40" t="n"/>
      <c r="K4810" s="15" t="n"/>
      <c r="L4810" s="15" t="n"/>
      <c r="M4810" s="15" t="n"/>
      <c r="N4810" s="14" t="n"/>
      <c r="O4810" s="13" t="n"/>
      <c r="P4810" s="14" t="n"/>
      <c r="Q4810" s="15">
        <f>IF(N4810="Sí",0,H4810)</f>
        <v/>
      </c>
      <c r="R4810" s="14">
        <f>F4810-TODAY()</f>
        <v/>
      </c>
      <c r="S4810" s="14">
        <f>IF(N4810="Sí","🟢 Pagado",IF(R4810&lt;0,"🔴 Vencido",IF(R4810&lt;=7,"🟡 Por vencer","")))</f>
        <v/>
      </c>
      <c r="T4810" s="88" t="n"/>
      <c r="U4810" s="89" t="n"/>
      <c r="V4810" s="89" t="n"/>
      <c r="W4810" s="89" t="n"/>
      <c r="X4810" s="87" t="n"/>
    </row>
    <row r="4811">
      <c r="A4811" s="13" t="n"/>
      <c r="B4811" s="14" t="n"/>
      <c r="C4811" s="14" t="n"/>
      <c r="D4811" s="14" t="n"/>
      <c r="E4811" s="13" t="n"/>
      <c r="F4811" s="13" t="n"/>
      <c r="G4811" s="14" t="n"/>
      <c r="H4811" s="15" t="n"/>
      <c r="I4811" s="15" t="n"/>
      <c r="J4811" s="40" t="n"/>
      <c r="K4811" s="15" t="n"/>
      <c r="L4811" s="15" t="n"/>
      <c r="M4811" s="15" t="n"/>
      <c r="N4811" s="14" t="n"/>
      <c r="O4811" s="13" t="n"/>
      <c r="P4811" s="14" t="n"/>
      <c r="Q4811" s="15">
        <f>IF(N4811="Sí",0,H4811)</f>
        <v/>
      </c>
      <c r="R4811" s="14">
        <f>F4811-TODAY()</f>
        <v/>
      </c>
      <c r="S4811" s="14">
        <f>IF(N4811="Sí","🟢 Pagado",IF(R4811&lt;0,"🔴 Vencido",IF(R4811&lt;=7,"🟡 Por vencer","")))</f>
        <v/>
      </c>
      <c r="T4811" s="88" t="n"/>
      <c r="U4811" s="89" t="n"/>
      <c r="V4811" s="89" t="n"/>
      <c r="W4811" s="89" t="n"/>
      <c r="X4811" s="87" t="n"/>
    </row>
    <row r="4812">
      <c r="A4812" s="13" t="n"/>
      <c r="B4812" s="14" t="n"/>
      <c r="C4812" s="14" t="n"/>
      <c r="D4812" s="14" t="n"/>
      <c r="E4812" s="13" t="n"/>
      <c r="F4812" s="13" t="n"/>
      <c r="G4812" s="14" t="n"/>
      <c r="H4812" s="15" t="n"/>
      <c r="I4812" s="15" t="n"/>
      <c r="J4812" s="40" t="n"/>
      <c r="K4812" s="15" t="n"/>
      <c r="L4812" s="15" t="n"/>
      <c r="M4812" s="15" t="n"/>
      <c r="N4812" s="14" t="n"/>
      <c r="O4812" s="13" t="n"/>
      <c r="P4812" s="14" t="n"/>
      <c r="Q4812" s="15">
        <f>IF(N4812="Sí",0,H4812)</f>
        <v/>
      </c>
      <c r="R4812" s="14">
        <f>F4812-TODAY()</f>
        <v/>
      </c>
      <c r="S4812" s="14">
        <f>IF(N4812="Sí","🟢 Pagado",IF(R4812&lt;0,"🔴 Vencido",IF(R4812&lt;=7,"🟡 Por vencer","")))</f>
        <v/>
      </c>
      <c r="T4812" s="88" t="n"/>
      <c r="U4812" s="89" t="n"/>
      <c r="V4812" s="89" t="n"/>
      <c r="W4812" s="89" t="n"/>
      <c r="X4812" s="87" t="n"/>
    </row>
    <row r="4813">
      <c r="A4813" s="13" t="n"/>
      <c r="B4813" s="14" t="n"/>
      <c r="C4813" s="14" t="n"/>
      <c r="D4813" s="14" t="n"/>
      <c r="E4813" s="13" t="n"/>
      <c r="F4813" s="13" t="n"/>
      <c r="G4813" s="14" t="n"/>
      <c r="H4813" s="15" t="n"/>
      <c r="I4813" s="15" t="n"/>
      <c r="J4813" s="40" t="n"/>
      <c r="K4813" s="15" t="n"/>
      <c r="L4813" s="15" t="n"/>
      <c r="M4813" s="15" t="n"/>
      <c r="N4813" s="14" t="n"/>
      <c r="O4813" s="13" t="n"/>
      <c r="P4813" s="14" t="n"/>
      <c r="Q4813" s="15">
        <f>IF(N4813="Sí",0,H4813)</f>
        <v/>
      </c>
      <c r="R4813" s="14">
        <f>F4813-TODAY()</f>
        <v/>
      </c>
      <c r="S4813" s="14">
        <f>IF(N4813="Sí","🟢 Pagado",IF(R4813&lt;0,"🔴 Vencido",IF(R4813&lt;=7,"🟡 Por vencer","")))</f>
        <v/>
      </c>
      <c r="T4813" s="88" t="n"/>
      <c r="U4813" s="89" t="n"/>
      <c r="V4813" s="89" t="n"/>
      <c r="W4813" s="89" t="n"/>
      <c r="X4813" s="87" t="n"/>
    </row>
    <row r="4814">
      <c r="A4814" s="13" t="n"/>
      <c r="B4814" s="14" t="n"/>
      <c r="C4814" s="14" t="n"/>
      <c r="D4814" s="14" t="n"/>
      <c r="E4814" s="13" t="n"/>
      <c r="F4814" s="13" t="n"/>
      <c r="G4814" s="14" t="n"/>
      <c r="H4814" s="15" t="n"/>
      <c r="I4814" s="15" t="n"/>
      <c r="J4814" s="40" t="n"/>
      <c r="K4814" s="15" t="n"/>
      <c r="L4814" s="15" t="n"/>
      <c r="M4814" s="15" t="n"/>
      <c r="N4814" s="14" t="n"/>
      <c r="O4814" s="13" t="n"/>
      <c r="P4814" s="14" t="n"/>
      <c r="Q4814" s="15">
        <f>IF(N4814="Sí",0,H4814)</f>
        <v/>
      </c>
      <c r="R4814" s="14">
        <f>F4814-TODAY()</f>
        <v/>
      </c>
      <c r="S4814" s="14">
        <f>IF(N4814="Sí","🟢 Pagado",IF(R4814&lt;0,"🔴 Vencido",IF(R4814&lt;=7,"🟡 Por vencer","")))</f>
        <v/>
      </c>
      <c r="T4814" s="88" t="n"/>
      <c r="U4814" s="89" t="n"/>
      <c r="V4814" s="89" t="n"/>
      <c r="W4814" s="89" t="n"/>
      <c r="X4814" s="87" t="n"/>
    </row>
    <row r="4815">
      <c r="A4815" s="13" t="n"/>
      <c r="B4815" s="14" t="n"/>
      <c r="C4815" s="14" t="n"/>
      <c r="D4815" s="14" t="n"/>
      <c r="E4815" s="13" t="n"/>
      <c r="F4815" s="13" t="n"/>
      <c r="G4815" s="14" t="n"/>
      <c r="H4815" s="15" t="n"/>
      <c r="I4815" s="15" t="n"/>
      <c r="J4815" s="40" t="n"/>
      <c r="K4815" s="15" t="n"/>
      <c r="L4815" s="15" t="n"/>
      <c r="M4815" s="15" t="n"/>
      <c r="N4815" s="14" t="n"/>
      <c r="O4815" s="13" t="n"/>
      <c r="P4815" s="14" t="n"/>
      <c r="Q4815" s="15">
        <f>IF(N4815="Sí",0,H4815)</f>
        <v/>
      </c>
      <c r="R4815" s="14">
        <f>F4815-TODAY()</f>
        <v/>
      </c>
      <c r="S4815" s="14">
        <f>IF(N4815="Sí","🟢 Pagado",IF(R4815&lt;0,"🔴 Vencido",IF(R4815&lt;=7,"🟡 Por vencer","")))</f>
        <v/>
      </c>
      <c r="T4815" s="88" t="n"/>
      <c r="U4815" s="89" t="n"/>
      <c r="V4815" s="89" t="n"/>
      <c r="W4815" s="89" t="n"/>
      <c r="X4815" s="87" t="n"/>
    </row>
    <row r="4816">
      <c r="A4816" s="13" t="n"/>
      <c r="B4816" s="14" t="n"/>
      <c r="C4816" s="14" t="n"/>
      <c r="D4816" s="14" t="n"/>
      <c r="E4816" s="13" t="n"/>
      <c r="F4816" s="13" t="n"/>
      <c r="G4816" s="14" t="n"/>
      <c r="H4816" s="15" t="n"/>
      <c r="I4816" s="15" t="n"/>
      <c r="J4816" s="40" t="n"/>
      <c r="K4816" s="15" t="n"/>
      <c r="L4816" s="15" t="n"/>
      <c r="M4816" s="15" t="n"/>
      <c r="N4816" s="14" t="n"/>
      <c r="O4816" s="13" t="n"/>
      <c r="P4816" s="14" t="n"/>
      <c r="Q4816" s="15">
        <f>IF(N4816="Sí",0,H4816)</f>
        <v/>
      </c>
      <c r="R4816" s="14">
        <f>F4816-TODAY()</f>
        <v/>
      </c>
      <c r="S4816" s="14">
        <f>IF(N4816="Sí","🟢 Pagado",IF(R4816&lt;0,"🔴 Vencido",IF(R4816&lt;=7,"🟡 Por vencer","")))</f>
        <v/>
      </c>
      <c r="T4816" s="88" t="n"/>
      <c r="U4816" s="89" t="n"/>
      <c r="V4816" s="89" t="n"/>
      <c r="W4816" s="89" t="n"/>
      <c r="X4816" s="87" t="n"/>
    </row>
    <row r="4817">
      <c r="A4817" s="13" t="n"/>
      <c r="B4817" s="14" t="n"/>
      <c r="C4817" s="14" t="n"/>
      <c r="D4817" s="14" t="n"/>
      <c r="E4817" s="13" t="n"/>
      <c r="F4817" s="13" t="n"/>
      <c r="G4817" s="14" t="n"/>
      <c r="H4817" s="15" t="n"/>
      <c r="I4817" s="15" t="n"/>
      <c r="J4817" s="40" t="n"/>
      <c r="K4817" s="15" t="n"/>
      <c r="L4817" s="15" t="n"/>
      <c r="M4817" s="15" t="n"/>
      <c r="N4817" s="14" t="n"/>
      <c r="O4817" s="13" t="n"/>
      <c r="P4817" s="14" t="n"/>
      <c r="Q4817" s="15">
        <f>IF(N4817="Sí",0,H4817)</f>
        <v/>
      </c>
      <c r="R4817" s="14">
        <f>F4817-TODAY()</f>
        <v/>
      </c>
      <c r="S4817" s="14">
        <f>IF(N4817="Sí","🟢 Pagado",IF(R4817&lt;0,"🔴 Vencido",IF(R4817&lt;=7,"🟡 Por vencer","")))</f>
        <v/>
      </c>
      <c r="T4817" s="88" t="n"/>
      <c r="U4817" s="89" t="n"/>
      <c r="V4817" s="89" t="n"/>
      <c r="W4817" s="89" t="n"/>
      <c r="X4817" s="87" t="n"/>
    </row>
    <row r="4818">
      <c r="A4818" s="13" t="n"/>
      <c r="B4818" s="14" t="n"/>
      <c r="C4818" s="14" t="n"/>
      <c r="D4818" s="14" t="n"/>
      <c r="E4818" s="13" t="n"/>
      <c r="F4818" s="13" t="n"/>
      <c r="G4818" s="14" t="n"/>
      <c r="H4818" s="15" t="n"/>
      <c r="I4818" s="15" t="n"/>
      <c r="J4818" s="40" t="n"/>
      <c r="K4818" s="15" t="n"/>
      <c r="L4818" s="15" t="n"/>
      <c r="M4818" s="15" t="n"/>
      <c r="N4818" s="14" t="n"/>
      <c r="O4818" s="13" t="n"/>
      <c r="P4818" s="14" t="n"/>
      <c r="Q4818" s="15">
        <f>IF(N4818="Sí",0,H4818)</f>
        <v/>
      </c>
      <c r="R4818" s="14">
        <f>F4818-TODAY()</f>
        <v/>
      </c>
      <c r="S4818" s="14">
        <f>IF(N4818="Sí","🟢 Pagado",IF(R4818&lt;0,"🔴 Vencido",IF(R4818&lt;=7,"🟡 Por vencer","")))</f>
        <v/>
      </c>
      <c r="T4818" s="88" t="n"/>
      <c r="U4818" s="89" t="n"/>
      <c r="V4818" s="89" t="n"/>
      <c r="W4818" s="89" t="n"/>
      <c r="X4818" s="87" t="n"/>
    </row>
    <row r="4819">
      <c r="A4819" s="13" t="n"/>
      <c r="B4819" s="14" t="n"/>
      <c r="C4819" s="14" t="n"/>
      <c r="D4819" s="14" t="n"/>
      <c r="E4819" s="13" t="n"/>
      <c r="F4819" s="13" t="n"/>
      <c r="G4819" s="14" t="n"/>
      <c r="H4819" s="15" t="n"/>
      <c r="I4819" s="15" t="n"/>
      <c r="J4819" s="40" t="n"/>
      <c r="K4819" s="15" t="n"/>
      <c r="L4819" s="15" t="n"/>
      <c r="M4819" s="15" t="n"/>
      <c r="N4819" s="14" t="n"/>
      <c r="O4819" s="13" t="n"/>
      <c r="P4819" s="14" t="n"/>
      <c r="Q4819" s="15">
        <f>IF(N4819="Sí",0,H4819)</f>
        <v/>
      </c>
      <c r="R4819" s="14">
        <f>F4819-TODAY()</f>
        <v/>
      </c>
      <c r="S4819" s="14">
        <f>IF(N4819="Sí","🟢 Pagado",IF(R4819&lt;0,"🔴 Vencido",IF(R4819&lt;=7,"🟡 Por vencer","")))</f>
        <v/>
      </c>
      <c r="T4819" s="88" t="n"/>
      <c r="U4819" s="89" t="n"/>
      <c r="V4819" s="89" t="n"/>
      <c r="W4819" s="89" t="n"/>
      <c r="X4819" s="87" t="n"/>
    </row>
    <row r="4820">
      <c r="A4820" s="13" t="n"/>
      <c r="B4820" s="14" t="n"/>
      <c r="C4820" s="14" t="n"/>
      <c r="D4820" s="14" t="n"/>
      <c r="E4820" s="13" t="n"/>
      <c r="F4820" s="13" t="n"/>
      <c r="G4820" s="14" t="n"/>
      <c r="H4820" s="15" t="n"/>
      <c r="I4820" s="15" t="n"/>
      <c r="J4820" s="40" t="n"/>
      <c r="K4820" s="15" t="n"/>
      <c r="L4820" s="15" t="n"/>
      <c r="M4820" s="15" t="n"/>
      <c r="N4820" s="14" t="n"/>
      <c r="O4820" s="13" t="n"/>
      <c r="P4820" s="14" t="n"/>
      <c r="Q4820" s="15">
        <f>IF(N4820="Sí",0,H4820)</f>
        <v/>
      </c>
      <c r="R4820" s="14">
        <f>F4820-TODAY()</f>
        <v/>
      </c>
      <c r="S4820" s="14">
        <f>IF(N4820="Sí","🟢 Pagado",IF(R4820&lt;0,"🔴 Vencido",IF(R4820&lt;=7,"🟡 Por vencer","")))</f>
        <v/>
      </c>
      <c r="T4820" s="88" t="n"/>
      <c r="U4820" s="89" t="n"/>
      <c r="V4820" s="89" t="n"/>
      <c r="W4820" s="89" t="n"/>
      <c r="X4820" s="87" t="n"/>
    </row>
    <row r="4821">
      <c r="A4821" s="13" t="n"/>
      <c r="B4821" s="14" t="n"/>
      <c r="C4821" s="14" t="n"/>
      <c r="D4821" s="14" t="n"/>
      <c r="E4821" s="13" t="n"/>
      <c r="F4821" s="13" t="n"/>
      <c r="G4821" s="14" t="n"/>
      <c r="H4821" s="15" t="n"/>
      <c r="I4821" s="15" t="n"/>
      <c r="J4821" s="40" t="n"/>
      <c r="K4821" s="15" t="n"/>
      <c r="L4821" s="15" t="n"/>
      <c r="M4821" s="15" t="n"/>
      <c r="N4821" s="14" t="n"/>
      <c r="O4821" s="13" t="n"/>
      <c r="P4821" s="14" t="n"/>
      <c r="Q4821" s="15">
        <f>IF(N4821="Sí",0,H4821)</f>
        <v/>
      </c>
      <c r="R4821" s="14">
        <f>F4821-TODAY()</f>
        <v/>
      </c>
      <c r="S4821" s="14">
        <f>IF(N4821="Sí","🟢 Pagado",IF(R4821&lt;0,"🔴 Vencido",IF(R4821&lt;=7,"🟡 Por vencer","")))</f>
        <v/>
      </c>
      <c r="T4821" s="88" t="n"/>
      <c r="U4821" s="89" t="n"/>
      <c r="V4821" s="89" t="n"/>
      <c r="W4821" s="89" t="n"/>
      <c r="X4821" s="87" t="n"/>
    </row>
    <row r="4822">
      <c r="A4822" s="13" t="n"/>
      <c r="B4822" s="14" t="n"/>
      <c r="C4822" s="14" t="n"/>
      <c r="D4822" s="14" t="n"/>
      <c r="E4822" s="13" t="n"/>
      <c r="F4822" s="13" t="n"/>
      <c r="G4822" s="14" t="n"/>
      <c r="H4822" s="15" t="n"/>
      <c r="I4822" s="15" t="n"/>
      <c r="J4822" s="40" t="n"/>
      <c r="K4822" s="15" t="n"/>
      <c r="L4822" s="15" t="n"/>
      <c r="M4822" s="15" t="n"/>
      <c r="N4822" s="14" t="n"/>
      <c r="O4822" s="13" t="n"/>
      <c r="P4822" s="14" t="n"/>
      <c r="Q4822" s="15">
        <f>IF(N4822="Sí",0,H4822)</f>
        <v/>
      </c>
      <c r="R4822" s="14">
        <f>F4822-TODAY()</f>
        <v/>
      </c>
      <c r="S4822" s="14">
        <f>IF(N4822="Sí","🟢 Pagado",IF(R4822&lt;0,"🔴 Vencido",IF(R4822&lt;=7,"🟡 Por vencer","")))</f>
        <v/>
      </c>
      <c r="T4822" s="88" t="n"/>
      <c r="U4822" s="89" t="n"/>
      <c r="V4822" s="89" t="n"/>
      <c r="W4822" s="89" t="n"/>
      <c r="X4822" s="87" t="n"/>
    </row>
    <row r="4823">
      <c r="A4823" s="13" t="n"/>
      <c r="B4823" s="14" t="n"/>
      <c r="C4823" s="14" t="n"/>
      <c r="D4823" s="14" t="n"/>
      <c r="E4823" s="13" t="n"/>
      <c r="F4823" s="13" t="n"/>
      <c r="G4823" s="14" t="n"/>
      <c r="H4823" s="15" t="n"/>
      <c r="I4823" s="15" t="n"/>
      <c r="J4823" s="40" t="n"/>
      <c r="K4823" s="15" t="n"/>
      <c r="L4823" s="15" t="n"/>
      <c r="M4823" s="15" t="n"/>
      <c r="N4823" s="14" t="n"/>
      <c r="O4823" s="13" t="n"/>
      <c r="P4823" s="14" t="n"/>
      <c r="Q4823" s="15">
        <f>IF(N4823="Sí",0,H4823)</f>
        <v/>
      </c>
      <c r="R4823" s="14">
        <f>F4823-TODAY()</f>
        <v/>
      </c>
      <c r="S4823" s="14">
        <f>IF(N4823="Sí","🟢 Pagado",IF(R4823&lt;0,"🔴 Vencido",IF(R4823&lt;=7,"🟡 Por vencer","")))</f>
        <v/>
      </c>
      <c r="T4823" s="88" t="n"/>
      <c r="U4823" s="89" t="n"/>
      <c r="V4823" s="89" t="n"/>
      <c r="W4823" s="89" t="n"/>
      <c r="X4823" s="87" t="n"/>
    </row>
    <row r="4824">
      <c r="A4824" s="13" t="n"/>
      <c r="B4824" s="14" t="n"/>
      <c r="C4824" s="14" t="n"/>
      <c r="D4824" s="14" t="n"/>
      <c r="E4824" s="13" t="n"/>
      <c r="F4824" s="13" t="n"/>
      <c r="G4824" s="14" t="n"/>
      <c r="H4824" s="15" t="n"/>
      <c r="I4824" s="15" t="n"/>
      <c r="J4824" s="40" t="n"/>
      <c r="K4824" s="15" t="n"/>
      <c r="L4824" s="15" t="n"/>
      <c r="M4824" s="15" t="n"/>
      <c r="N4824" s="14" t="n"/>
      <c r="O4824" s="13" t="n"/>
      <c r="P4824" s="14" t="n"/>
      <c r="Q4824" s="15">
        <f>IF(N4824="Sí",0,H4824)</f>
        <v/>
      </c>
      <c r="R4824" s="14">
        <f>F4824-TODAY()</f>
        <v/>
      </c>
      <c r="S4824" s="14">
        <f>IF(N4824="Sí","🟢 Pagado",IF(R4824&lt;0,"🔴 Vencido",IF(R4824&lt;=7,"🟡 Por vencer","")))</f>
        <v/>
      </c>
      <c r="T4824" s="88" t="n"/>
      <c r="U4824" s="89" t="n"/>
      <c r="V4824" s="89" t="n"/>
      <c r="W4824" s="89" t="n"/>
      <c r="X4824" s="87" t="n"/>
    </row>
    <row r="4825">
      <c r="A4825" s="13" t="n"/>
      <c r="B4825" s="14" t="n"/>
      <c r="C4825" s="14" t="n"/>
      <c r="D4825" s="14" t="n"/>
      <c r="E4825" s="13" t="n"/>
      <c r="F4825" s="13" t="n"/>
      <c r="G4825" s="14" t="n"/>
      <c r="H4825" s="15" t="n"/>
      <c r="I4825" s="15" t="n"/>
      <c r="J4825" s="40" t="n"/>
      <c r="K4825" s="15" t="n"/>
      <c r="L4825" s="15" t="n"/>
      <c r="M4825" s="15" t="n"/>
      <c r="N4825" s="14" t="n"/>
      <c r="O4825" s="13" t="n"/>
      <c r="P4825" s="14" t="n"/>
      <c r="Q4825" s="15">
        <f>IF(N4825="Sí",0,H4825)</f>
        <v/>
      </c>
      <c r="R4825" s="14">
        <f>F4825-TODAY()</f>
        <v/>
      </c>
      <c r="S4825" s="14">
        <f>IF(N4825="Sí","🟢 Pagado",IF(R4825&lt;0,"🔴 Vencido",IF(R4825&lt;=7,"🟡 Por vencer","")))</f>
        <v/>
      </c>
      <c r="T4825" s="88" t="n"/>
      <c r="U4825" s="89" t="n"/>
      <c r="V4825" s="89" t="n"/>
      <c r="W4825" s="89" t="n"/>
      <c r="X4825" s="87" t="n"/>
    </row>
    <row r="4826">
      <c r="A4826" s="13" t="n"/>
      <c r="B4826" s="14" t="n"/>
      <c r="C4826" s="14" t="n"/>
      <c r="D4826" s="14" t="n"/>
      <c r="E4826" s="13" t="n"/>
      <c r="F4826" s="13" t="n"/>
      <c r="G4826" s="14" t="n"/>
      <c r="H4826" s="15" t="n"/>
      <c r="I4826" s="15" t="n"/>
      <c r="J4826" s="40" t="n"/>
      <c r="K4826" s="15" t="n"/>
      <c r="L4826" s="15" t="n"/>
      <c r="M4826" s="15" t="n"/>
      <c r="N4826" s="14" t="n"/>
      <c r="O4826" s="13" t="n"/>
      <c r="P4826" s="14" t="n"/>
      <c r="Q4826" s="15">
        <f>IF(N4826="Sí",0,H4826)</f>
        <v/>
      </c>
      <c r="R4826" s="14">
        <f>F4826-TODAY()</f>
        <v/>
      </c>
      <c r="S4826" s="14">
        <f>IF(N4826="Sí","🟢 Pagado",IF(R4826&lt;0,"🔴 Vencido",IF(R4826&lt;=7,"🟡 Por vencer","")))</f>
        <v/>
      </c>
      <c r="T4826" s="88" t="n"/>
      <c r="U4826" s="89" t="n"/>
      <c r="V4826" s="89" t="n"/>
      <c r="W4826" s="89" t="n"/>
      <c r="X4826" s="87" t="n"/>
    </row>
    <row r="4827">
      <c r="A4827" s="13" t="n"/>
      <c r="B4827" s="14" t="n"/>
      <c r="C4827" s="14" t="n"/>
      <c r="D4827" s="14" t="n"/>
      <c r="E4827" s="13" t="n"/>
      <c r="F4827" s="13" t="n"/>
      <c r="G4827" s="14" t="n"/>
      <c r="H4827" s="15" t="n"/>
      <c r="I4827" s="15" t="n"/>
      <c r="J4827" s="40" t="n"/>
      <c r="K4827" s="15" t="n"/>
      <c r="L4827" s="15" t="n"/>
      <c r="M4827" s="15" t="n"/>
      <c r="N4827" s="14" t="n"/>
      <c r="O4827" s="13" t="n"/>
      <c r="P4827" s="14" t="n"/>
      <c r="Q4827" s="15">
        <f>IF(N4827="Sí",0,H4827)</f>
        <v/>
      </c>
      <c r="R4827" s="14">
        <f>F4827-TODAY()</f>
        <v/>
      </c>
      <c r="S4827" s="14">
        <f>IF(N4827="Sí","🟢 Pagado",IF(R4827&lt;0,"🔴 Vencido",IF(R4827&lt;=7,"🟡 Por vencer","")))</f>
        <v/>
      </c>
      <c r="T4827" s="88" t="n"/>
      <c r="U4827" s="89" t="n"/>
      <c r="V4827" s="89" t="n"/>
      <c r="W4827" s="89" t="n"/>
      <c r="X4827" s="87" t="n"/>
    </row>
    <row r="4828">
      <c r="A4828" s="13" t="n"/>
      <c r="B4828" s="14" t="n"/>
      <c r="C4828" s="14" t="n"/>
      <c r="D4828" s="14" t="n"/>
      <c r="E4828" s="13" t="n"/>
      <c r="F4828" s="13" t="n"/>
      <c r="G4828" s="14" t="n"/>
      <c r="H4828" s="15" t="n"/>
      <c r="I4828" s="15" t="n"/>
      <c r="J4828" s="40" t="n"/>
      <c r="K4828" s="15" t="n"/>
      <c r="L4828" s="15" t="n"/>
      <c r="M4828" s="15" t="n"/>
      <c r="N4828" s="14" t="n"/>
      <c r="O4828" s="13" t="n"/>
      <c r="P4828" s="14" t="n"/>
      <c r="Q4828" s="15">
        <f>IF(N4828="Sí",0,H4828)</f>
        <v/>
      </c>
      <c r="R4828" s="14">
        <f>F4828-TODAY()</f>
        <v/>
      </c>
      <c r="S4828" s="14">
        <f>IF(N4828="Sí","🟢 Pagado",IF(R4828&lt;0,"🔴 Vencido",IF(R4828&lt;=7,"🟡 Por vencer","")))</f>
        <v/>
      </c>
      <c r="T4828" s="88" t="n"/>
      <c r="U4828" s="89" t="n"/>
      <c r="V4828" s="89" t="n"/>
      <c r="W4828" s="89" t="n"/>
      <c r="X4828" s="87" t="n"/>
    </row>
    <row r="4829">
      <c r="A4829" s="13" t="n"/>
      <c r="B4829" s="14" t="n"/>
      <c r="C4829" s="14" t="n"/>
      <c r="D4829" s="14" t="n"/>
      <c r="E4829" s="13" t="n"/>
      <c r="F4829" s="13" t="n"/>
      <c r="G4829" s="14" t="n"/>
      <c r="H4829" s="15" t="n"/>
      <c r="I4829" s="15" t="n"/>
      <c r="J4829" s="40" t="n"/>
      <c r="K4829" s="15" t="n"/>
      <c r="L4829" s="15" t="n"/>
      <c r="M4829" s="15" t="n"/>
      <c r="N4829" s="14" t="n"/>
      <c r="O4829" s="13" t="n"/>
      <c r="P4829" s="14" t="n"/>
      <c r="Q4829" s="15">
        <f>IF(N4829="Sí",0,H4829)</f>
        <v/>
      </c>
      <c r="R4829" s="14">
        <f>F4829-TODAY()</f>
        <v/>
      </c>
      <c r="S4829" s="14">
        <f>IF(N4829="Sí","🟢 Pagado",IF(R4829&lt;0,"🔴 Vencido",IF(R4829&lt;=7,"🟡 Por vencer","")))</f>
        <v/>
      </c>
      <c r="T4829" s="88" t="n"/>
      <c r="U4829" s="89" t="n"/>
      <c r="V4829" s="89" t="n"/>
      <c r="W4829" s="89" t="n"/>
      <c r="X4829" s="87" t="n"/>
    </row>
    <row r="4830">
      <c r="A4830" s="13" t="n"/>
      <c r="B4830" s="14" t="n"/>
      <c r="C4830" s="14" t="n"/>
      <c r="D4830" s="14" t="n"/>
      <c r="E4830" s="13" t="n"/>
      <c r="F4830" s="13" t="n"/>
      <c r="G4830" s="14" t="n"/>
      <c r="H4830" s="15" t="n"/>
      <c r="I4830" s="15" t="n"/>
      <c r="J4830" s="40" t="n"/>
      <c r="K4830" s="15" t="n"/>
      <c r="L4830" s="15" t="n"/>
      <c r="M4830" s="15" t="n"/>
      <c r="N4830" s="14" t="n"/>
      <c r="O4830" s="13" t="n"/>
      <c r="P4830" s="14" t="n"/>
      <c r="Q4830" s="15">
        <f>IF(N4830="Sí",0,H4830)</f>
        <v/>
      </c>
      <c r="R4830" s="14">
        <f>F4830-TODAY()</f>
        <v/>
      </c>
      <c r="S4830" s="14">
        <f>IF(N4830="Sí","🟢 Pagado",IF(R4830&lt;0,"🔴 Vencido",IF(R4830&lt;=7,"🟡 Por vencer","")))</f>
        <v/>
      </c>
      <c r="T4830" s="88" t="n"/>
      <c r="U4830" s="89" t="n"/>
      <c r="V4830" s="89" t="n"/>
      <c r="W4830" s="89" t="n"/>
      <c r="X4830" s="87" t="n"/>
    </row>
    <row r="4831">
      <c r="A4831" s="13" t="n"/>
      <c r="B4831" s="14" t="n"/>
      <c r="C4831" s="14" t="n"/>
      <c r="D4831" s="14" t="n"/>
      <c r="E4831" s="13" t="n"/>
      <c r="F4831" s="13" t="n"/>
      <c r="G4831" s="14" t="n"/>
      <c r="H4831" s="15" t="n"/>
      <c r="I4831" s="15" t="n"/>
      <c r="J4831" s="40" t="n"/>
      <c r="K4831" s="15" t="n"/>
      <c r="L4831" s="15" t="n"/>
      <c r="M4831" s="15" t="n"/>
      <c r="N4831" s="14" t="n"/>
      <c r="O4831" s="13" t="n"/>
      <c r="P4831" s="14" t="n"/>
      <c r="Q4831" s="15">
        <f>IF(N4831="Sí",0,H4831)</f>
        <v/>
      </c>
      <c r="R4831" s="14">
        <f>F4831-TODAY()</f>
        <v/>
      </c>
      <c r="S4831" s="14">
        <f>IF(N4831="Sí","🟢 Pagado",IF(R4831&lt;0,"🔴 Vencido",IF(R4831&lt;=7,"🟡 Por vencer","")))</f>
        <v/>
      </c>
      <c r="T4831" s="88" t="n"/>
      <c r="U4831" s="89" t="n"/>
      <c r="V4831" s="89" t="n"/>
      <c r="W4831" s="89" t="n"/>
      <c r="X4831" s="87" t="n"/>
    </row>
    <row r="4832">
      <c r="A4832" s="13" t="n"/>
      <c r="B4832" s="14" t="n"/>
      <c r="C4832" s="14" t="n"/>
      <c r="D4832" s="14" t="n"/>
      <c r="E4832" s="13" t="n"/>
      <c r="F4832" s="13" t="n"/>
      <c r="G4832" s="14" t="n"/>
      <c r="H4832" s="15" t="n"/>
      <c r="I4832" s="15" t="n"/>
      <c r="J4832" s="40" t="n"/>
      <c r="K4832" s="15" t="n"/>
      <c r="L4832" s="15" t="n"/>
      <c r="M4832" s="15" t="n"/>
      <c r="N4832" s="14" t="n"/>
      <c r="O4832" s="13" t="n"/>
      <c r="P4832" s="14" t="n"/>
      <c r="Q4832" s="15">
        <f>IF(N4832="Sí",0,H4832)</f>
        <v/>
      </c>
      <c r="R4832" s="14">
        <f>F4832-TODAY()</f>
        <v/>
      </c>
      <c r="S4832" s="14">
        <f>IF(N4832="Sí","🟢 Pagado",IF(R4832&lt;0,"🔴 Vencido",IF(R4832&lt;=7,"🟡 Por vencer","")))</f>
        <v/>
      </c>
      <c r="T4832" s="88" t="n"/>
      <c r="U4832" s="89" t="n"/>
      <c r="V4832" s="89" t="n"/>
      <c r="W4832" s="89" t="n"/>
      <c r="X4832" s="87" t="n"/>
    </row>
    <row r="4833">
      <c r="A4833" s="13" t="n"/>
      <c r="B4833" s="14" t="n"/>
      <c r="C4833" s="14" t="n"/>
      <c r="D4833" s="14" t="n"/>
      <c r="E4833" s="13" t="n"/>
      <c r="F4833" s="13" t="n"/>
      <c r="G4833" s="14" t="n"/>
      <c r="H4833" s="15" t="n"/>
      <c r="I4833" s="15" t="n"/>
      <c r="J4833" s="40" t="n"/>
      <c r="K4833" s="15" t="n"/>
      <c r="L4833" s="15" t="n"/>
      <c r="M4833" s="15" t="n"/>
      <c r="N4833" s="14" t="n"/>
      <c r="O4833" s="13" t="n"/>
      <c r="P4833" s="14" t="n"/>
      <c r="Q4833" s="15">
        <f>IF(N4833="Sí",0,H4833)</f>
        <v/>
      </c>
      <c r="R4833" s="14">
        <f>F4833-TODAY()</f>
        <v/>
      </c>
      <c r="S4833" s="14">
        <f>IF(N4833="Sí","🟢 Pagado",IF(R4833&lt;0,"🔴 Vencido",IF(R4833&lt;=7,"🟡 Por vencer","")))</f>
        <v/>
      </c>
      <c r="T4833" s="88" t="n"/>
      <c r="U4833" s="89" t="n"/>
      <c r="V4833" s="89" t="n"/>
      <c r="W4833" s="89" t="n"/>
      <c r="X4833" s="87" t="n"/>
    </row>
    <row r="4834">
      <c r="A4834" s="13" t="n"/>
      <c r="B4834" s="14" t="n"/>
      <c r="C4834" s="14" t="n"/>
      <c r="D4834" s="14" t="n"/>
      <c r="E4834" s="13" t="n"/>
      <c r="F4834" s="13" t="n"/>
      <c r="G4834" s="14" t="n"/>
      <c r="H4834" s="15" t="n"/>
      <c r="I4834" s="15" t="n"/>
      <c r="J4834" s="40" t="n"/>
      <c r="K4834" s="15" t="n"/>
      <c r="L4834" s="15" t="n"/>
      <c r="M4834" s="15" t="n"/>
      <c r="N4834" s="14" t="n"/>
      <c r="O4834" s="13" t="n"/>
      <c r="P4834" s="14" t="n"/>
      <c r="Q4834" s="15">
        <f>IF(N4834="Sí",0,H4834)</f>
        <v/>
      </c>
      <c r="R4834" s="14">
        <f>F4834-TODAY()</f>
        <v/>
      </c>
      <c r="S4834" s="14">
        <f>IF(N4834="Sí","🟢 Pagado",IF(R4834&lt;0,"🔴 Vencido",IF(R4834&lt;=7,"🟡 Por vencer","")))</f>
        <v/>
      </c>
      <c r="T4834" s="88" t="n"/>
      <c r="U4834" s="89" t="n"/>
      <c r="V4834" s="89" t="n"/>
      <c r="W4834" s="89" t="n"/>
      <c r="X4834" s="87" t="n"/>
    </row>
    <row r="4835">
      <c r="A4835" s="13" t="n"/>
      <c r="B4835" s="14" t="n"/>
      <c r="C4835" s="14" t="n"/>
      <c r="D4835" s="14" t="n"/>
      <c r="E4835" s="13" t="n"/>
      <c r="F4835" s="13" t="n"/>
      <c r="G4835" s="14" t="n"/>
      <c r="H4835" s="15" t="n"/>
      <c r="I4835" s="15" t="n"/>
      <c r="J4835" s="40" t="n"/>
      <c r="K4835" s="15" t="n"/>
      <c r="L4835" s="15" t="n"/>
      <c r="M4835" s="15" t="n"/>
      <c r="N4835" s="14" t="n"/>
      <c r="O4835" s="13" t="n"/>
      <c r="P4835" s="14" t="n"/>
      <c r="Q4835" s="15">
        <f>IF(N4835="Sí",0,H4835)</f>
        <v/>
      </c>
      <c r="R4835" s="14">
        <f>F4835-TODAY()</f>
        <v/>
      </c>
      <c r="S4835" s="14">
        <f>IF(N4835="Sí","🟢 Pagado",IF(R4835&lt;0,"🔴 Vencido",IF(R4835&lt;=7,"🟡 Por vencer","")))</f>
        <v/>
      </c>
      <c r="T4835" s="88" t="n"/>
      <c r="U4835" s="89" t="n"/>
      <c r="V4835" s="89" t="n"/>
      <c r="W4835" s="89" t="n"/>
      <c r="X4835" s="87" t="n"/>
    </row>
    <row r="4836">
      <c r="A4836" s="13" t="n"/>
      <c r="B4836" s="14" t="n"/>
      <c r="C4836" s="14" t="n"/>
      <c r="D4836" s="14" t="n"/>
      <c r="E4836" s="13" t="n"/>
      <c r="F4836" s="13" t="n"/>
      <c r="G4836" s="14" t="n"/>
      <c r="H4836" s="15" t="n"/>
      <c r="I4836" s="15" t="n"/>
      <c r="J4836" s="40" t="n"/>
      <c r="K4836" s="15" t="n"/>
      <c r="L4836" s="15" t="n"/>
      <c r="M4836" s="15" t="n"/>
      <c r="N4836" s="14" t="n"/>
      <c r="O4836" s="13" t="n"/>
      <c r="P4836" s="14" t="n"/>
      <c r="Q4836" s="15">
        <f>IF(N4836="Sí",0,H4836)</f>
        <v/>
      </c>
      <c r="R4836" s="14">
        <f>F4836-TODAY()</f>
        <v/>
      </c>
      <c r="S4836" s="14">
        <f>IF(N4836="Sí","🟢 Pagado",IF(R4836&lt;0,"🔴 Vencido",IF(R4836&lt;=7,"🟡 Por vencer","")))</f>
        <v/>
      </c>
      <c r="T4836" s="88" t="n"/>
      <c r="U4836" s="89" t="n"/>
      <c r="V4836" s="89" t="n"/>
      <c r="W4836" s="89" t="n"/>
      <c r="X4836" s="87" t="n"/>
    </row>
    <row r="4837">
      <c r="A4837" s="13" t="n"/>
      <c r="B4837" s="14" t="n"/>
      <c r="C4837" s="14" t="n"/>
      <c r="D4837" s="14" t="n"/>
      <c r="E4837" s="13" t="n"/>
      <c r="F4837" s="13" t="n"/>
      <c r="G4837" s="14" t="n"/>
      <c r="H4837" s="15" t="n"/>
      <c r="I4837" s="15" t="n"/>
      <c r="J4837" s="40" t="n"/>
      <c r="K4837" s="15" t="n"/>
      <c r="L4837" s="15" t="n"/>
      <c r="M4837" s="15" t="n"/>
      <c r="N4837" s="14" t="n"/>
      <c r="O4837" s="13" t="n"/>
      <c r="P4837" s="14" t="n"/>
      <c r="Q4837" s="15">
        <f>IF(N4837="Sí",0,H4837)</f>
        <v/>
      </c>
      <c r="R4837" s="14">
        <f>F4837-TODAY()</f>
        <v/>
      </c>
      <c r="S4837" s="14">
        <f>IF(N4837="Sí","🟢 Pagado",IF(R4837&lt;0,"🔴 Vencido",IF(R4837&lt;=7,"🟡 Por vencer","")))</f>
        <v/>
      </c>
      <c r="T4837" s="88" t="n"/>
      <c r="U4837" s="89" t="n"/>
      <c r="V4837" s="89" t="n"/>
      <c r="W4837" s="89" t="n"/>
      <c r="X4837" s="87" t="n"/>
    </row>
    <row r="4838">
      <c r="A4838" s="13" t="n"/>
      <c r="B4838" s="14" t="n"/>
      <c r="C4838" s="14" t="n"/>
      <c r="D4838" s="14" t="n"/>
      <c r="E4838" s="13" t="n"/>
      <c r="F4838" s="13" t="n"/>
      <c r="G4838" s="14" t="n"/>
      <c r="H4838" s="15" t="n"/>
      <c r="I4838" s="15" t="n"/>
      <c r="J4838" s="40" t="n"/>
      <c r="K4838" s="15" t="n"/>
      <c r="L4838" s="15" t="n"/>
      <c r="M4838" s="15" t="n"/>
      <c r="N4838" s="14" t="n"/>
      <c r="O4838" s="13" t="n"/>
      <c r="P4838" s="14" t="n"/>
      <c r="Q4838" s="15">
        <f>IF(N4838="Sí",0,H4838)</f>
        <v/>
      </c>
      <c r="R4838" s="14">
        <f>F4838-TODAY()</f>
        <v/>
      </c>
      <c r="S4838" s="14">
        <f>IF(N4838="Sí","🟢 Pagado",IF(R4838&lt;0,"🔴 Vencido",IF(R4838&lt;=7,"🟡 Por vencer","")))</f>
        <v/>
      </c>
      <c r="T4838" s="88" t="n"/>
      <c r="U4838" s="89" t="n"/>
      <c r="V4838" s="89" t="n"/>
      <c r="W4838" s="89" t="n"/>
      <c r="X4838" s="87" t="n"/>
    </row>
    <row r="4839">
      <c r="A4839" s="13" t="n"/>
      <c r="B4839" s="14" t="n"/>
      <c r="C4839" s="14" t="n"/>
      <c r="D4839" s="14" t="n"/>
      <c r="E4839" s="13" t="n"/>
      <c r="F4839" s="13" t="n"/>
      <c r="G4839" s="14" t="n"/>
      <c r="H4839" s="15" t="n"/>
      <c r="I4839" s="15" t="n"/>
      <c r="J4839" s="40" t="n"/>
      <c r="K4839" s="15" t="n"/>
      <c r="L4839" s="15" t="n"/>
      <c r="M4839" s="15" t="n"/>
      <c r="N4839" s="14" t="n"/>
      <c r="O4839" s="13" t="n"/>
      <c r="P4839" s="14" t="n"/>
      <c r="Q4839" s="15">
        <f>IF(N4839="Sí",0,H4839)</f>
        <v/>
      </c>
      <c r="R4839" s="14">
        <f>F4839-TODAY()</f>
        <v/>
      </c>
      <c r="S4839" s="14">
        <f>IF(N4839="Sí","🟢 Pagado",IF(R4839&lt;0,"🔴 Vencido",IF(R4839&lt;=7,"🟡 Por vencer","")))</f>
        <v/>
      </c>
      <c r="T4839" s="88" t="n"/>
      <c r="U4839" s="89" t="n"/>
      <c r="V4839" s="89" t="n"/>
      <c r="W4839" s="89" t="n"/>
      <c r="X4839" s="87" t="n"/>
    </row>
    <row r="4840">
      <c r="A4840" s="13" t="n"/>
      <c r="B4840" s="14" t="n"/>
      <c r="C4840" s="14" t="n"/>
      <c r="D4840" s="14" t="n"/>
      <c r="E4840" s="13" t="n"/>
      <c r="F4840" s="13" t="n"/>
      <c r="G4840" s="14" t="n"/>
      <c r="H4840" s="15" t="n"/>
      <c r="I4840" s="15" t="n"/>
      <c r="J4840" s="40" t="n"/>
      <c r="K4840" s="15" t="n"/>
      <c r="L4840" s="15" t="n"/>
      <c r="M4840" s="15" t="n"/>
      <c r="N4840" s="14" t="n"/>
      <c r="O4840" s="13" t="n"/>
      <c r="P4840" s="14" t="n"/>
      <c r="Q4840" s="15">
        <f>IF(N4840="Sí",0,H4840)</f>
        <v/>
      </c>
      <c r="R4840" s="14">
        <f>F4840-TODAY()</f>
        <v/>
      </c>
      <c r="S4840" s="14">
        <f>IF(N4840="Sí","🟢 Pagado",IF(R4840&lt;0,"🔴 Vencido",IF(R4840&lt;=7,"🟡 Por vencer","")))</f>
        <v/>
      </c>
      <c r="T4840" s="88" t="n"/>
      <c r="U4840" s="89" t="n"/>
      <c r="V4840" s="89" t="n"/>
      <c r="W4840" s="89" t="n"/>
      <c r="X4840" s="87" t="n"/>
    </row>
    <row r="4841">
      <c r="A4841" s="13" t="n"/>
      <c r="B4841" s="14" t="n"/>
      <c r="C4841" s="14" t="n"/>
      <c r="D4841" s="14" t="n"/>
      <c r="E4841" s="13" t="n"/>
      <c r="F4841" s="13" t="n"/>
      <c r="G4841" s="14" t="n"/>
      <c r="H4841" s="15" t="n"/>
      <c r="I4841" s="15" t="n"/>
      <c r="J4841" s="40" t="n"/>
      <c r="K4841" s="15" t="n"/>
      <c r="L4841" s="15" t="n"/>
      <c r="M4841" s="15" t="n"/>
      <c r="N4841" s="14" t="n"/>
      <c r="O4841" s="13" t="n"/>
      <c r="P4841" s="14" t="n"/>
      <c r="Q4841" s="15">
        <f>IF(N4841="Sí",0,H4841)</f>
        <v/>
      </c>
      <c r="R4841" s="14">
        <f>F4841-TODAY()</f>
        <v/>
      </c>
      <c r="S4841" s="14">
        <f>IF(N4841="Sí","🟢 Pagado",IF(R4841&lt;0,"🔴 Vencido",IF(R4841&lt;=7,"🟡 Por vencer","")))</f>
        <v/>
      </c>
      <c r="T4841" s="88" t="n"/>
      <c r="U4841" s="89" t="n"/>
      <c r="V4841" s="89" t="n"/>
      <c r="W4841" s="89" t="n"/>
      <c r="X4841" s="87" t="n"/>
    </row>
    <row r="4842">
      <c r="A4842" s="13" t="n"/>
      <c r="B4842" s="14" t="n"/>
      <c r="C4842" s="14" t="n"/>
      <c r="D4842" s="14" t="n"/>
      <c r="E4842" s="13" t="n"/>
      <c r="F4842" s="13" t="n"/>
      <c r="G4842" s="14" t="n"/>
      <c r="H4842" s="15" t="n"/>
      <c r="I4842" s="15" t="n"/>
      <c r="J4842" s="40" t="n"/>
      <c r="K4842" s="15" t="n"/>
      <c r="L4842" s="15" t="n"/>
      <c r="M4842" s="15" t="n"/>
      <c r="N4842" s="14" t="n"/>
      <c r="O4842" s="13" t="n"/>
      <c r="P4842" s="14" t="n"/>
      <c r="Q4842" s="15">
        <f>IF(N4842="Sí",0,H4842)</f>
        <v/>
      </c>
      <c r="R4842" s="14">
        <f>F4842-TODAY()</f>
        <v/>
      </c>
      <c r="S4842" s="14">
        <f>IF(N4842="Sí","🟢 Pagado",IF(R4842&lt;0,"🔴 Vencido",IF(R4842&lt;=7,"🟡 Por vencer","")))</f>
        <v/>
      </c>
      <c r="T4842" s="88" t="n"/>
      <c r="U4842" s="89" t="n"/>
      <c r="V4842" s="89" t="n"/>
      <c r="W4842" s="89" t="n"/>
      <c r="X4842" s="87" t="n"/>
    </row>
    <row r="4843">
      <c r="A4843" s="13" t="n"/>
      <c r="B4843" s="14" t="n"/>
      <c r="C4843" s="14" t="n"/>
      <c r="D4843" s="14" t="n"/>
      <c r="E4843" s="13" t="n"/>
      <c r="F4843" s="13" t="n"/>
      <c r="G4843" s="14" t="n"/>
      <c r="H4843" s="15" t="n"/>
      <c r="I4843" s="15" t="n"/>
      <c r="J4843" s="40" t="n"/>
      <c r="K4843" s="15" t="n"/>
      <c r="L4843" s="15" t="n"/>
      <c r="M4843" s="15" t="n"/>
      <c r="N4843" s="14" t="n"/>
      <c r="O4843" s="13" t="n"/>
      <c r="P4843" s="14" t="n"/>
      <c r="Q4843" s="15">
        <f>IF(N4843="Sí",0,H4843)</f>
        <v/>
      </c>
      <c r="R4843" s="14">
        <f>F4843-TODAY()</f>
        <v/>
      </c>
      <c r="S4843" s="14">
        <f>IF(N4843="Sí","🟢 Pagado",IF(R4843&lt;0,"🔴 Vencido",IF(R4843&lt;=7,"🟡 Por vencer","")))</f>
        <v/>
      </c>
      <c r="T4843" s="88" t="n"/>
      <c r="U4843" s="89" t="n"/>
      <c r="V4843" s="89" t="n"/>
      <c r="W4843" s="89" t="n"/>
      <c r="X4843" s="87" t="n"/>
    </row>
    <row r="4844">
      <c r="A4844" s="13" t="n"/>
      <c r="B4844" s="14" t="n"/>
      <c r="C4844" s="14" t="n"/>
      <c r="D4844" s="14" t="n"/>
      <c r="E4844" s="13" t="n"/>
      <c r="F4844" s="13" t="n"/>
      <c r="G4844" s="14" t="n"/>
      <c r="H4844" s="15" t="n"/>
      <c r="I4844" s="15" t="n"/>
      <c r="J4844" s="40" t="n"/>
      <c r="K4844" s="15" t="n"/>
      <c r="L4844" s="15" t="n"/>
      <c r="M4844" s="15" t="n"/>
      <c r="N4844" s="14" t="n"/>
      <c r="O4844" s="13" t="n"/>
      <c r="P4844" s="14" t="n"/>
      <c r="Q4844" s="15">
        <f>IF(N4844="Sí",0,H4844)</f>
        <v/>
      </c>
      <c r="R4844" s="14">
        <f>F4844-TODAY()</f>
        <v/>
      </c>
      <c r="S4844" s="14">
        <f>IF(N4844="Sí","🟢 Pagado",IF(R4844&lt;0,"🔴 Vencido",IF(R4844&lt;=7,"🟡 Por vencer","")))</f>
        <v/>
      </c>
      <c r="T4844" s="88" t="n"/>
      <c r="U4844" s="89" t="n"/>
      <c r="V4844" s="89" t="n"/>
      <c r="W4844" s="89" t="n"/>
      <c r="X4844" s="87" t="n"/>
    </row>
    <row r="4845">
      <c r="A4845" s="13" t="n"/>
      <c r="B4845" s="14" t="n"/>
      <c r="C4845" s="14" t="n"/>
      <c r="D4845" s="14" t="n"/>
      <c r="E4845" s="13" t="n"/>
      <c r="F4845" s="13" t="n"/>
      <c r="G4845" s="14" t="n"/>
      <c r="H4845" s="15" t="n"/>
      <c r="I4845" s="15" t="n"/>
      <c r="J4845" s="40" t="n"/>
      <c r="K4845" s="15" t="n"/>
      <c r="L4845" s="15" t="n"/>
      <c r="M4845" s="15" t="n"/>
      <c r="N4845" s="14" t="n"/>
      <c r="O4845" s="13" t="n"/>
      <c r="P4845" s="14" t="n"/>
      <c r="Q4845" s="15">
        <f>IF(N4845="Sí",0,H4845)</f>
        <v/>
      </c>
      <c r="R4845" s="14">
        <f>F4845-TODAY()</f>
        <v/>
      </c>
      <c r="S4845" s="14">
        <f>IF(N4845="Sí","🟢 Pagado",IF(R4845&lt;0,"🔴 Vencido",IF(R4845&lt;=7,"🟡 Por vencer","")))</f>
        <v/>
      </c>
      <c r="T4845" s="88" t="n"/>
      <c r="U4845" s="89" t="n"/>
      <c r="V4845" s="89" t="n"/>
      <c r="W4845" s="89" t="n"/>
      <c r="X4845" s="87" t="n"/>
    </row>
    <row r="4846">
      <c r="A4846" s="13" t="n"/>
      <c r="B4846" s="14" t="n"/>
      <c r="C4846" s="14" t="n"/>
      <c r="D4846" s="14" t="n"/>
      <c r="E4846" s="13" t="n"/>
      <c r="F4846" s="13" t="n"/>
      <c r="G4846" s="14" t="n"/>
      <c r="H4846" s="15" t="n"/>
      <c r="I4846" s="15" t="n"/>
      <c r="J4846" s="40" t="n"/>
      <c r="K4846" s="15" t="n"/>
      <c r="L4846" s="15" t="n"/>
      <c r="M4846" s="15" t="n"/>
      <c r="N4846" s="14" t="n"/>
      <c r="O4846" s="13" t="n"/>
      <c r="P4846" s="14" t="n"/>
      <c r="Q4846" s="15">
        <f>IF(N4846="Sí",0,H4846)</f>
        <v/>
      </c>
      <c r="R4846" s="14">
        <f>F4846-TODAY()</f>
        <v/>
      </c>
      <c r="S4846" s="14">
        <f>IF(N4846="Sí","🟢 Pagado",IF(R4846&lt;0,"🔴 Vencido",IF(R4846&lt;=7,"🟡 Por vencer","")))</f>
        <v/>
      </c>
      <c r="T4846" s="88" t="n"/>
      <c r="U4846" s="89" t="n"/>
      <c r="V4846" s="89" t="n"/>
      <c r="W4846" s="89" t="n"/>
      <c r="X4846" s="87" t="n"/>
    </row>
    <row r="4847">
      <c r="A4847" s="13" t="n"/>
      <c r="B4847" s="14" t="n"/>
      <c r="C4847" s="14" t="n"/>
      <c r="D4847" s="14" t="n"/>
      <c r="E4847" s="13" t="n"/>
      <c r="F4847" s="13" t="n"/>
      <c r="G4847" s="14" t="n"/>
      <c r="H4847" s="15" t="n"/>
      <c r="I4847" s="15" t="n"/>
      <c r="J4847" s="40" t="n"/>
      <c r="K4847" s="15" t="n"/>
      <c r="L4847" s="15" t="n"/>
      <c r="M4847" s="15" t="n"/>
      <c r="N4847" s="14" t="n"/>
      <c r="O4847" s="13" t="n"/>
      <c r="P4847" s="14" t="n"/>
      <c r="Q4847" s="15">
        <f>IF(N4847="Sí",0,H4847)</f>
        <v/>
      </c>
      <c r="R4847" s="14">
        <f>F4847-TODAY()</f>
        <v/>
      </c>
      <c r="S4847" s="14">
        <f>IF(N4847="Sí","🟢 Pagado",IF(R4847&lt;0,"🔴 Vencido",IF(R4847&lt;=7,"🟡 Por vencer","")))</f>
        <v/>
      </c>
      <c r="T4847" s="88" t="n"/>
      <c r="U4847" s="89" t="n"/>
      <c r="V4847" s="89" t="n"/>
      <c r="W4847" s="89" t="n"/>
      <c r="X4847" s="87" t="n"/>
    </row>
    <row r="4848">
      <c r="A4848" s="13" t="n"/>
      <c r="B4848" s="14" t="n"/>
      <c r="C4848" s="14" t="n"/>
      <c r="D4848" s="14" t="n"/>
      <c r="E4848" s="13" t="n"/>
      <c r="F4848" s="13" t="n"/>
      <c r="G4848" s="14" t="n"/>
      <c r="H4848" s="15" t="n"/>
      <c r="I4848" s="15" t="n"/>
      <c r="J4848" s="40" t="n"/>
      <c r="K4848" s="15" t="n"/>
      <c r="L4848" s="15" t="n"/>
      <c r="M4848" s="15" t="n"/>
      <c r="N4848" s="14" t="n"/>
      <c r="O4848" s="13" t="n"/>
      <c r="P4848" s="14" t="n"/>
      <c r="Q4848" s="15">
        <f>IF(N4848="Sí",0,H4848)</f>
        <v/>
      </c>
      <c r="R4848" s="14">
        <f>F4848-TODAY()</f>
        <v/>
      </c>
      <c r="S4848" s="14">
        <f>IF(N4848="Sí","🟢 Pagado",IF(R4848&lt;0,"🔴 Vencido",IF(R4848&lt;=7,"🟡 Por vencer","")))</f>
        <v/>
      </c>
      <c r="T4848" s="88" t="n"/>
      <c r="U4848" s="89" t="n"/>
      <c r="V4848" s="89" t="n"/>
      <c r="W4848" s="89" t="n"/>
      <c r="X4848" s="87" t="n"/>
    </row>
    <row r="4849">
      <c r="A4849" s="13" t="n"/>
      <c r="B4849" s="14" t="n"/>
      <c r="C4849" s="14" t="n"/>
      <c r="D4849" s="14" t="n"/>
      <c r="E4849" s="13" t="n"/>
      <c r="F4849" s="13" t="n"/>
      <c r="G4849" s="14" t="n"/>
      <c r="H4849" s="15" t="n"/>
      <c r="I4849" s="15" t="n"/>
      <c r="J4849" s="40" t="n"/>
      <c r="K4849" s="15" t="n"/>
      <c r="L4849" s="15" t="n"/>
      <c r="M4849" s="15" t="n"/>
      <c r="N4849" s="14" t="n"/>
      <c r="O4849" s="13" t="n"/>
      <c r="P4849" s="14" t="n"/>
      <c r="Q4849" s="15">
        <f>IF(N4849="Sí",0,H4849)</f>
        <v/>
      </c>
      <c r="R4849" s="14">
        <f>F4849-TODAY()</f>
        <v/>
      </c>
      <c r="S4849" s="14">
        <f>IF(N4849="Sí","🟢 Pagado",IF(R4849&lt;0,"🔴 Vencido",IF(R4849&lt;=7,"🟡 Por vencer","")))</f>
        <v/>
      </c>
      <c r="T4849" s="88" t="n"/>
      <c r="U4849" s="89" t="n"/>
      <c r="V4849" s="89" t="n"/>
      <c r="W4849" s="89" t="n"/>
      <c r="X4849" s="87" t="n"/>
    </row>
    <row r="4850">
      <c r="A4850" s="13" t="n"/>
      <c r="B4850" s="14" t="n"/>
      <c r="C4850" s="14" t="n"/>
      <c r="D4850" s="14" t="n"/>
      <c r="E4850" s="13" t="n"/>
      <c r="F4850" s="13" t="n"/>
      <c r="G4850" s="14" t="n"/>
      <c r="H4850" s="15" t="n"/>
      <c r="I4850" s="15" t="n"/>
      <c r="J4850" s="40" t="n"/>
      <c r="K4850" s="15" t="n"/>
      <c r="L4850" s="15" t="n"/>
      <c r="M4850" s="15" t="n"/>
      <c r="N4850" s="14" t="n"/>
      <c r="O4850" s="13" t="n"/>
      <c r="P4850" s="14" t="n"/>
      <c r="Q4850" s="15">
        <f>IF(N4850="Sí",0,H4850)</f>
        <v/>
      </c>
      <c r="R4850" s="14">
        <f>F4850-TODAY()</f>
        <v/>
      </c>
      <c r="S4850" s="14">
        <f>IF(N4850="Sí","🟢 Pagado",IF(R4850&lt;0,"🔴 Vencido",IF(R4850&lt;=7,"🟡 Por vencer","")))</f>
        <v/>
      </c>
      <c r="T4850" s="88" t="n"/>
      <c r="U4850" s="89" t="n"/>
      <c r="V4850" s="89" t="n"/>
      <c r="W4850" s="89" t="n"/>
      <c r="X4850" s="87" t="n"/>
    </row>
    <row r="4851">
      <c r="A4851" s="13" t="n"/>
      <c r="B4851" s="14" t="n"/>
      <c r="C4851" s="14" t="n"/>
      <c r="D4851" s="14" t="n"/>
      <c r="E4851" s="13" t="n"/>
      <c r="F4851" s="13" t="n"/>
      <c r="G4851" s="14" t="n"/>
      <c r="H4851" s="15" t="n"/>
      <c r="I4851" s="15" t="n"/>
      <c r="J4851" s="40" t="n"/>
      <c r="K4851" s="15" t="n"/>
      <c r="L4851" s="15" t="n"/>
      <c r="M4851" s="15" t="n"/>
      <c r="N4851" s="14" t="n"/>
      <c r="O4851" s="13" t="n"/>
      <c r="P4851" s="14" t="n"/>
      <c r="Q4851" s="15">
        <f>IF(N4851="Sí",0,H4851)</f>
        <v/>
      </c>
      <c r="R4851" s="14">
        <f>F4851-TODAY()</f>
        <v/>
      </c>
      <c r="S4851" s="14">
        <f>IF(N4851="Sí","🟢 Pagado",IF(R4851&lt;0,"🔴 Vencido",IF(R4851&lt;=7,"🟡 Por vencer","")))</f>
        <v/>
      </c>
      <c r="T4851" s="88" t="n"/>
      <c r="U4851" s="89" t="n"/>
      <c r="V4851" s="89" t="n"/>
      <c r="W4851" s="89" t="n"/>
      <c r="X4851" s="87" t="n"/>
    </row>
    <row r="4852">
      <c r="A4852" s="13" t="n"/>
      <c r="B4852" s="14" t="n"/>
      <c r="C4852" s="14" t="n"/>
      <c r="D4852" s="14" t="n"/>
      <c r="E4852" s="13" t="n"/>
      <c r="F4852" s="13" t="n"/>
      <c r="G4852" s="14" t="n"/>
      <c r="H4852" s="15" t="n"/>
      <c r="I4852" s="15" t="n"/>
      <c r="J4852" s="40" t="n"/>
      <c r="K4852" s="15" t="n"/>
      <c r="L4852" s="15" t="n"/>
      <c r="M4852" s="15" t="n"/>
      <c r="N4852" s="14" t="n"/>
      <c r="O4852" s="13" t="n"/>
      <c r="P4852" s="14" t="n"/>
      <c r="Q4852" s="15">
        <f>IF(N4852="Sí",0,H4852)</f>
        <v/>
      </c>
      <c r="R4852" s="14">
        <f>F4852-TODAY()</f>
        <v/>
      </c>
      <c r="S4852" s="14">
        <f>IF(N4852="Sí","🟢 Pagado",IF(R4852&lt;0,"🔴 Vencido",IF(R4852&lt;=7,"🟡 Por vencer","")))</f>
        <v/>
      </c>
      <c r="T4852" s="88" t="n"/>
      <c r="U4852" s="89" t="n"/>
      <c r="V4852" s="89" t="n"/>
      <c r="W4852" s="89" t="n"/>
      <c r="X4852" s="87" t="n"/>
    </row>
    <row r="4853">
      <c r="A4853" s="13" t="n"/>
      <c r="B4853" s="14" t="n"/>
      <c r="C4853" s="14" t="n"/>
      <c r="D4853" s="14" t="n"/>
      <c r="E4853" s="13" t="n"/>
      <c r="F4853" s="13" t="n"/>
      <c r="G4853" s="14" t="n"/>
      <c r="H4853" s="15" t="n"/>
      <c r="I4853" s="15" t="n"/>
      <c r="J4853" s="40" t="n"/>
      <c r="K4853" s="15" t="n"/>
      <c r="L4853" s="15" t="n"/>
      <c r="M4853" s="15" t="n"/>
      <c r="N4853" s="14" t="n"/>
      <c r="O4853" s="13" t="n"/>
      <c r="P4853" s="14" t="n"/>
      <c r="Q4853" s="15">
        <f>IF(N4853="Sí",0,H4853)</f>
        <v/>
      </c>
      <c r="R4853" s="14">
        <f>F4853-TODAY()</f>
        <v/>
      </c>
      <c r="S4853" s="14">
        <f>IF(N4853="Sí","🟢 Pagado",IF(R4853&lt;0,"🔴 Vencido",IF(R4853&lt;=7,"🟡 Por vencer","")))</f>
        <v/>
      </c>
      <c r="T4853" s="88" t="n"/>
      <c r="U4853" s="89" t="n"/>
      <c r="V4853" s="89" t="n"/>
      <c r="W4853" s="89" t="n"/>
      <c r="X4853" s="87" t="n"/>
    </row>
    <row r="4854">
      <c r="A4854" s="13" t="n"/>
      <c r="B4854" s="14" t="n"/>
      <c r="C4854" s="14" t="n"/>
      <c r="D4854" s="14" t="n"/>
      <c r="E4854" s="13" t="n"/>
      <c r="F4854" s="13" t="n"/>
      <c r="G4854" s="14" t="n"/>
      <c r="H4854" s="15" t="n"/>
      <c r="I4854" s="15" t="n"/>
      <c r="J4854" s="40" t="n"/>
      <c r="K4854" s="15" t="n"/>
      <c r="L4854" s="15" t="n"/>
      <c r="M4854" s="15" t="n"/>
      <c r="N4854" s="14" t="n"/>
      <c r="O4854" s="13" t="n"/>
      <c r="P4854" s="14" t="n"/>
      <c r="Q4854" s="15">
        <f>IF(N4854="Sí",0,H4854)</f>
        <v/>
      </c>
      <c r="R4854" s="14">
        <f>F4854-TODAY()</f>
        <v/>
      </c>
      <c r="S4854" s="14">
        <f>IF(N4854="Sí","🟢 Pagado",IF(R4854&lt;0,"🔴 Vencido",IF(R4854&lt;=7,"🟡 Por vencer","")))</f>
        <v/>
      </c>
      <c r="T4854" s="88" t="n"/>
      <c r="U4854" s="89" t="n"/>
      <c r="V4854" s="89" t="n"/>
      <c r="W4854" s="89" t="n"/>
      <c r="X4854" s="87" t="n"/>
    </row>
    <row r="4855">
      <c r="A4855" s="13" t="n"/>
      <c r="B4855" s="14" t="n"/>
      <c r="C4855" s="14" t="n"/>
      <c r="D4855" s="14" t="n"/>
      <c r="E4855" s="13" t="n"/>
      <c r="F4855" s="13" t="n"/>
      <c r="G4855" s="14" t="n"/>
      <c r="H4855" s="15" t="n"/>
      <c r="I4855" s="15" t="n"/>
      <c r="J4855" s="40" t="n"/>
      <c r="K4855" s="15" t="n"/>
      <c r="L4855" s="15" t="n"/>
      <c r="M4855" s="15" t="n"/>
      <c r="N4855" s="14" t="n"/>
      <c r="O4855" s="13" t="n"/>
      <c r="P4855" s="14" t="n"/>
      <c r="Q4855" s="15">
        <f>IF(N4855="Sí",0,H4855)</f>
        <v/>
      </c>
      <c r="R4855" s="14">
        <f>F4855-TODAY()</f>
        <v/>
      </c>
      <c r="S4855" s="14">
        <f>IF(N4855="Sí","🟢 Pagado",IF(R4855&lt;0,"🔴 Vencido",IF(R4855&lt;=7,"🟡 Por vencer","")))</f>
        <v/>
      </c>
      <c r="T4855" s="88" t="n"/>
      <c r="U4855" s="89" t="n"/>
      <c r="V4855" s="89" t="n"/>
      <c r="W4855" s="89" t="n"/>
      <c r="X4855" s="87" t="n"/>
    </row>
    <row r="4856">
      <c r="A4856" s="13" t="n"/>
      <c r="B4856" s="14" t="n"/>
      <c r="C4856" s="14" t="n"/>
      <c r="D4856" s="14" t="n"/>
      <c r="E4856" s="13" t="n"/>
      <c r="F4856" s="13" t="n"/>
      <c r="G4856" s="14" t="n"/>
      <c r="H4856" s="15" t="n"/>
      <c r="I4856" s="15" t="n"/>
      <c r="J4856" s="40" t="n"/>
      <c r="K4856" s="15" t="n"/>
      <c r="L4856" s="15" t="n"/>
      <c r="M4856" s="15" t="n"/>
      <c r="N4856" s="14" t="n"/>
      <c r="O4856" s="13" t="n"/>
      <c r="P4856" s="14" t="n"/>
      <c r="Q4856" s="15">
        <f>IF(N4856="Sí",0,H4856)</f>
        <v/>
      </c>
      <c r="R4856" s="14">
        <f>F4856-TODAY()</f>
        <v/>
      </c>
      <c r="S4856" s="14">
        <f>IF(N4856="Sí","🟢 Pagado",IF(R4856&lt;0,"🔴 Vencido",IF(R4856&lt;=7,"🟡 Por vencer","")))</f>
        <v/>
      </c>
      <c r="T4856" s="88" t="n"/>
      <c r="U4856" s="89" t="n"/>
      <c r="V4856" s="89" t="n"/>
      <c r="W4856" s="89" t="n"/>
      <c r="X4856" s="87" t="n"/>
    </row>
    <row r="4857">
      <c r="A4857" s="13" t="n"/>
      <c r="B4857" s="14" t="n"/>
      <c r="C4857" s="14" t="n"/>
      <c r="D4857" s="14" t="n"/>
      <c r="E4857" s="13" t="n"/>
      <c r="F4857" s="13" t="n"/>
      <c r="G4857" s="14" t="n"/>
      <c r="H4857" s="15" t="n"/>
      <c r="I4857" s="15" t="n"/>
      <c r="J4857" s="40" t="n"/>
      <c r="K4857" s="15" t="n"/>
      <c r="L4857" s="15" t="n"/>
      <c r="M4857" s="15" t="n"/>
      <c r="N4857" s="14" t="n"/>
      <c r="O4857" s="13" t="n"/>
      <c r="P4857" s="14" t="n"/>
      <c r="Q4857" s="15">
        <f>IF(N4857="Sí",0,H4857)</f>
        <v/>
      </c>
      <c r="R4857" s="14">
        <f>F4857-TODAY()</f>
        <v/>
      </c>
      <c r="S4857" s="14">
        <f>IF(N4857="Sí","🟢 Pagado",IF(R4857&lt;0,"🔴 Vencido",IF(R4857&lt;=7,"🟡 Por vencer","")))</f>
        <v/>
      </c>
      <c r="T4857" s="88" t="n"/>
      <c r="U4857" s="89" t="n"/>
      <c r="V4857" s="89" t="n"/>
      <c r="W4857" s="89" t="n"/>
      <c r="X4857" s="87" t="n"/>
    </row>
    <row r="4858">
      <c r="A4858" s="13" t="n"/>
      <c r="B4858" s="14" t="n"/>
      <c r="C4858" s="14" t="n"/>
      <c r="D4858" s="14" t="n"/>
      <c r="E4858" s="13" t="n"/>
      <c r="F4858" s="13" t="n"/>
      <c r="G4858" s="14" t="n"/>
      <c r="H4858" s="15" t="n"/>
      <c r="I4858" s="15" t="n"/>
      <c r="J4858" s="40" t="n"/>
      <c r="K4858" s="15" t="n"/>
      <c r="L4858" s="15" t="n"/>
      <c r="M4858" s="15" t="n"/>
      <c r="N4858" s="14" t="n"/>
      <c r="O4858" s="13" t="n"/>
      <c r="P4858" s="14" t="n"/>
      <c r="Q4858" s="15">
        <f>IF(N4858="Sí",0,H4858)</f>
        <v/>
      </c>
      <c r="R4858" s="14">
        <f>F4858-TODAY()</f>
        <v/>
      </c>
      <c r="S4858" s="14">
        <f>IF(N4858="Sí","🟢 Pagado",IF(R4858&lt;0,"🔴 Vencido",IF(R4858&lt;=7,"🟡 Por vencer","")))</f>
        <v/>
      </c>
      <c r="T4858" s="88" t="n"/>
      <c r="U4858" s="89" t="n"/>
      <c r="V4858" s="89" t="n"/>
      <c r="W4858" s="89" t="n"/>
      <c r="X4858" s="87" t="n"/>
    </row>
    <row r="4859">
      <c r="A4859" s="13" t="n"/>
      <c r="B4859" s="14" t="n"/>
      <c r="C4859" s="14" t="n"/>
      <c r="D4859" s="14" t="n"/>
      <c r="E4859" s="13" t="n"/>
      <c r="F4859" s="13" t="n"/>
      <c r="G4859" s="14" t="n"/>
      <c r="H4859" s="15" t="n"/>
      <c r="I4859" s="15" t="n"/>
      <c r="J4859" s="40" t="n"/>
      <c r="K4859" s="15" t="n"/>
      <c r="L4859" s="15" t="n"/>
      <c r="M4859" s="15" t="n"/>
      <c r="N4859" s="14" t="n"/>
      <c r="O4859" s="13" t="n"/>
      <c r="P4859" s="14" t="n"/>
      <c r="Q4859" s="15">
        <f>IF(N4859="Sí",0,H4859)</f>
        <v/>
      </c>
      <c r="R4859" s="14">
        <f>F4859-TODAY()</f>
        <v/>
      </c>
      <c r="S4859" s="14">
        <f>IF(N4859="Sí","🟢 Pagado",IF(R4859&lt;0,"🔴 Vencido",IF(R4859&lt;=7,"🟡 Por vencer","")))</f>
        <v/>
      </c>
      <c r="T4859" s="88" t="n"/>
      <c r="U4859" s="89" t="n"/>
      <c r="V4859" s="89" t="n"/>
      <c r="W4859" s="89" t="n"/>
      <c r="X4859" s="87" t="n"/>
    </row>
    <row r="4860">
      <c r="A4860" s="13" t="n"/>
      <c r="B4860" s="14" t="n"/>
      <c r="C4860" s="14" t="n"/>
      <c r="D4860" s="14" t="n"/>
      <c r="E4860" s="13" t="n"/>
      <c r="F4860" s="13" t="n"/>
      <c r="G4860" s="14" t="n"/>
      <c r="H4860" s="15" t="n"/>
      <c r="I4860" s="15" t="n"/>
      <c r="J4860" s="40" t="n"/>
      <c r="K4860" s="15" t="n"/>
      <c r="L4860" s="15" t="n"/>
      <c r="M4860" s="15" t="n"/>
      <c r="N4860" s="14" t="n"/>
      <c r="O4860" s="13" t="n"/>
      <c r="P4860" s="14" t="n"/>
      <c r="Q4860" s="15">
        <f>IF(N4860="Sí",0,H4860)</f>
        <v/>
      </c>
      <c r="R4860" s="14">
        <f>F4860-TODAY()</f>
        <v/>
      </c>
      <c r="S4860" s="14">
        <f>IF(N4860="Sí","🟢 Pagado",IF(R4860&lt;0,"🔴 Vencido",IF(R4860&lt;=7,"🟡 Por vencer","")))</f>
        <v/>
      </c>
      <c r="T4860" s="88" t="n"/>
      <c r="U4860" s="89" t="n"/>
      <c r="V4860" s="89" t="n"/>
      <c r="W4860" s="89" t="n"/>
      <c r="X4860" s="87" t="n"/>
    </row>
    <row r="4861">
      <c r="A4861" s="13" t="n"/>
      <c r="B4861" s="14" t="n"/>
      <c r="C4861" s="14" t="n"/>
      <c r="D4861" s="14" t="n"/>
      <c r="E4861" s="13" t="n"/>
      <c r="F4861" s="13" t="n"/>
      <c r="G4861" s="14" t="n"/>
      <c r="H4861" s="15" t="n"/>
      <c r="I4861" s="15" t="n"/>
      <c r="J4861" s="40" t="n"/>
      <c r="K4861" s="15" t="n"/>
      <c r="L4861" s="15" t="n"/>
      <c r="M4861" s="15" t="n"/>
      <c r="N4861" s="14" t="n"/>
      <c r="O4861" s="13" t="n"/>
      <c r="P4861" s="14" t="n"/>
      <c r="Q4861" s="15">
        <f>IF(N4861="Sí",0,H4861)</f>
        <v/>
      </c>
      <c r="R4861" s="14">
        <f>F4861-TODAY()</f>
        <v/>
      </c>
      <c r="S4861" s="14">
        <f>IF(N4861="Sí","🟢 Pagado",IF(R4861&lt;0,"🔴 Vencido",IF(R4861&lt;=7,"🟡 Por vencer","")))</f>
        <v/>
      </c>
      <c r="T4861" s="88" t="n"/>
      <c r="U4861" s="89" t="n"/>
      <c r="V4861" s="89" t="n"/>
      <c r="W4861" s="89" t="n"/>
      <c r="X4861" s="87" t="n"/>
    </row>
    <row r="4862">
      <c r="A4862" s="13" t="n"/>
      <c r="B4862" s="14" t="n"/>
      <c r="C4862" s="14" t="n"/>
      <c r="D4862" s="14" t="n"/>
      <c r="E4862" s="13" t="n"/>
      <c r="F4862" s="13" t="n"/>
      <c r="G4862" s="14" t="n"/>
      <c r="H4862" s="15" t="n"/>
      <c r="I4862" s="15" t="n"/>
      <c r="J4862" s="40" t="n"/>
      <c r="K4862" s="15" t="n"/>
      <c r="L4862" s="15" t="n"/>
      <c r="M4862" s="15" t="n"/>
      <c r="N4862" s="14" t="n"/>
      <c r="O4862" s="13" t="n"/>
      <c r="P4862" s="14" t="n"/>
      <c r="Q4862" s="15">
        <f>IF(N4862="Sí",0,H4862)</f>
        <v/>
      </c>
      <c r="R4862" s="14">
        <f>F4862-TODAY()</f>
        <v/>
      </c>
      <c r="S4862" s="14">
        <f>IF(N4862="Sí","🟢 Pagado",IF(R4862&lt;0,"🔴 Vencido",IF(R4862&lt;=7,"🟡 Por vencer","")))</f>
        <v/>
      </c>
      <c r="T4862" s="88" t="n"/>
      <c r="U4862" s="89" t="n"/>
      <c r="V4862" s="89" t="n"/>
      <c r="W4862" s="89" t="n"/>
      <c r="X4862" s="87" t="n"/>
    </row>
    <row r="4863">
      <c r="A4863" s="13" t="n"/>
      <c r="B4863" s="14" t="n"/>
      <c r="C4863" s="14" t="n"/>
      <c r="D4863" s="14" t="n"/>
      <c r="E4863" s="13" t="n"/>
      <c r="F4863" s="13" t="n"/>
      <c r="G4863" s="14" t="n"/>
      <c r="H4863" s="15" t="n"/>
      <c r="I4863" s="15" t="n"/>
      <c r="J4863" s="40" t="n"/>
      <c r="K4863" s="15" t="n"/>
      <c r="L4863" s="15" t="n"/>
      <c r="M4863" s="15" t="n"/>
      <c r="N4863" s="14" t="n"/>
      <c r="O4863" s="13" t="n"/>
      <c r="P4863" s="14" t="n"/>
      <c r="Q4863" s="15">
        <f>IF(N4863="Sí",0,H4863)</f>
        <v/>
      </c>
      <c r="R4863" s="14">
        <f>F4863-TODAY()</f>
        <v/>
      </c>
      <c r="S4863" s="14">
        <f>IF(N4863="Sí","🟢 Pagado",IF(R4863&lt;0,"🔴 Vencido",IF(R4863&lt;=7,"🟡 Por vencer","")))</f>
        <v/>
      </c>
      <c r="T4863" s="88" t="n"/>
      <c r="U4863" s="89" t="n"/>
      <c r="V4863" s="89" t="n"/>
      <c r="W4863" s="89" t="n"/>
      <c r="X4863" s="87" t="n"/>
    </row>
    <row r="4864">
      <c r="A4864" s="13" t="n"/>
      <c r="B4864" s="14" t="n"/>
      <c r="C4864" s="14" t="n"/>
      <c r="D4864" s="14" t="n"/>
      <c r="E4864" s="13" t="n"/>
      <c r="F4864" s="13" t="n"/>
      <c r="G4864" s="14" t="n"/>
      <c r="H4864" s="15" t="n"/>
      <c r="I4864" s="15" t="n"/>
      <c r="J4864" s="40" t="n"/>
      <c r="K4864" s="15" t="n"/>
      <c r="L4864" s="15" t="n"/>
      <c r="M4864" s="15" t="n"/>
      <c r="N4864" s="14" t="n"/>
      <c r="O4864" s="13" t="n"/>
      <c r="P4864" s="14" t="n"/>
      <c r="Q4864" s="15">
        <f>IF(N4864="Sí",0,H4864)</f>
        <v/>
      </c>
      <c r="R4864" s="14">
        <f>F4864-TODAY()</f>
        <v/>
      </c>
      <c r="S4864" s="14">
        <f>IF(N4864="Sí","🟢 Pagado",IF(R4864&lt;0,"🔴 Vencido",IF(R4864&lt;=7,"🟡 Por vencer","")))</f>
        <v/>
      </c>
      <c r="T4864" s="88" t="n"/>
      <c r="U4864" s="89" t="n"/>
      <c r="V4864" s="89" t="n"/>
      <c r="W4864" s="89" t="n"/>
      <c r="X4864" s="87" t="n"/>
    </row>
    <row r="4865">
      <c r="A4865" s="13" t="n"/>
      <c r="B4865" s="14" t="n"/>
      <c r="C4865" s="14" t="n"/>
      <c r="D4865" s="14" t="n"/>
      <c r="E4865" s="13" t="n"/>
      <c r="F4865" s="13" t="n"/>
      <c r="G4865" s="14" t="n"/>
      <c r="H4865" s="15" t="n"/>
      <c r="I4865" s="15" t="n"/>
      <c r="J4865" s="40" t="n"/>
      <c r="K4865" s="15" t="n"/>
      <c r="L4865" s="15" t="n"/>
      <c r="M4865" s="15" t="n"/>
      <c r="N4865" s="14" t="n"/>
      <c r="O4865" s="13" t="n"/>
      <c r="P4865" s="14" t="n"/>
      <c r="Q4865" s="15">
        <f>IF(N4865="Sí",0,H4865)</f>
        <v/>
      </c>
      <c r="R4865" s="14">
        <f>F4865-TODAY()</f>
        <v/>
      </c>
      <c r="S4865" s="14">
        <f>IF(N4865="Sí","🟢 Pagado",IF(R4865&lt;0,"🔴 Vencido",IF(R4865&lt;=7,"🟡 Por vencer","")))</f>
        <v/>
      </c>
      <c r="T4865" s="88" t="n"/>
      <c r="U4865" s="89" t="n"/>
      <c r="V4865" s="89" t="n"/>
      <c r="W4865" s="89" t="n"/>
      <c r="X4865" s="87" t="n"/>
    </row>
    <row r="4866">
      <c r="A4866" s="13" t="n"/>
      <c r="B4866" s="14" t="n"/>
      <c r="C4866" s="14" t="n"/>
      <c r="D4866" s="14" t="n"/>
      <c r="E4866" s="13" t="n"/>
      <c r="F4866" s="13" t="n"/>
      <c r="G4866" s="14" t="n"/>
      <c r="H4866" s="15" t="n"/>
      <c r="I4866" s="15" t="n"/>
      <c r="J4866" s="40" t="n"/>
      <c r="K4866" s="15" t="n"/>
      <c r="L4866" s="15" t="n"/>
      <c r="M4866" s="15" t="n"/>
      <c r="N4866" s="14" t="n"/>
      <c r="O4866" s="13" t="n"/>
      <c r="P4866" s="14" t="n"/>
      <c r="Q4866" s="15">
        <f>IF(N4866="Sí",0,H4866)</f>
        <v/>
      </c>
      <c r="R4866" s="14">
        <f>F4866-TODAY()</f>
        <v/>
      </c>
      <c r="S4866" s="14">
        <f>IF(N4866="Sí","🟢 Pagado",IF(R4866&lt;0,"🔴 Vencido",IF(R4866&lt;=7,"🟡 Por vencer","")))</f>
        <v/>
      </c>
      <c r="T4866" s="88" t="n"/>
      <c r="U4866" s="89" t="n"/>
      <c r="V4866" s="89" t="n"/>
      <c r="W4866" s="89" t="n"/>
      <c r="X4866" s="87" t="n"/>
    </row>
    <row r="4867">
      <c r="A4867" s="13" t="n"/>
      <c r="B4867" s="14" t="n"/>
      <c r="C4867" s="14" t="n"/>
      <c r="D4867" s="14" t="n"/>
      <c r="E4867" s="13" t="n"/>
      <c r="F4867" s="13" t="n"/>
      <c r="G4867" s="14" t="n"/>
      <c r="H4867" s="15" t="n"/>
      <c r="I4867" s="15" t="n"/>
      <c r="J4867" s="40" t="n"/>
      <c r="K4867" s="15" t="n"/>
      <c r="L4867" s="15" t="n"/>
      <c r="M4867" s="15" t="n"/>
      <c r="N4867" s="14" t="n"/>
      <c r="O4867" s="13" t="n"/>
      <c r="P4867" s="14" t="n"/>
      <c r="Q4867" s="15">
        <f>IF(N4867="Sí",0,H4867)</f>
        <v/>
      </c>
      <c r="R4867" s="14">
        <f>F4867-TODAY()</f>
        <v/>
      </c>
      <c r="S4867" s="14">
        <f>IF(N4867="Sí","🟢 Pagado",IF(R4867&lt;0,"🔴 Vencido",IF(R4867&lt;=7,"🟡 Por vencer","")))</f>
        <v/>
      </c>
      <c r="T4867" s="88" t="n"/>
      <c r="U4867" s="89" t="n"/>
      <c r="V4867" s="89" t="n"/>
      <c r="W4867" s="89" t="n"/>
      <c r="X4867" s="87" t="n"/>
    </row>
    <row r="4868">
      <c r="A4868" s="13" t="n"/>
      <c r="B4868" s="14" t="n"/>
      <c r="C4868" s="14" t="n"/>
      <c r="D4868" s="14" t="n"/>
      <c r="E4868" s="13" t="n"/>
      <c r="F4868" s="13" t="n"/>
      <c r="G4868" s="14" t="n"/>
      <c r="H4868" s="15" t="n"/>
      <c r="I4868" s="15" t="n"/>
      <c r="J4868" s="40" t="n"/>
      <c r="K4868" s="15" t="n"/>
      <c r="L4868" s="15" t="n"/>
      <c r="M4868" s="15" t="n"/>
      <c r="N4868" s="14" t="n"/>
      <c r="O4868" s="13" t="n"/>
      <c r="P4868" s="14" t="n"/>
      <c r="Q4868" s="15">
        <f>IF(N4868="Sí",0,H4868)</f>
        <v/>
      </c>
      <c r="R4868" s="14">
        <f>F4868-TODAY()</f>
        <v/>
      </c>
      <c r="S4868" s="14">
        <f>IF(N4868="Sí","🟢 Pagado",IF(R4868&lt;0,"🔴 Vencido",IF(R4868&lt;=7,"🟡 Por vencer","")))</f>
        <v/>
      </c>
      <c r="T4868" s="88" t="n"/>
      <c r="U4868" s="89" t="n"/>
      <c r="V4868" s="89" t="n"/>
      <c r="W4868" s="89" t="n"/>
      <c r="X4868" s="87" t="n"/>
    </row>
    <row r="4869">
      <c r="A4869" s="13" t="n"/>
      <c r="B4869" s="14" t="n"/>
      <c r="C4869" s="14" t="n"/>
      <c r="D4869" s="14" t="n"/>
      <c r="E4869" s="13" t="n"/>
      <c r="F4869" s="13" t="n"/>
      <c r="G4869" s="14" t="n"/>
      <c r="H4869" s="15" t="n"/>
      <c r="I4869" s="15" t="n"/>
      <c r="J4869" s="40" t="n"/>
      <c r="K4869" s="15" t="n"/>
      <c r="L4869" s="15" t="n"/>
      <c r="M4869" s="15" t="n"/>
      <c r="N4869" s="14" t="n"/>
      <c r="O4869" s="13" t="n"/>
      <c r="P4869" s="14" t="n"/>
      <c r="Q4869" s="15">
        <f>IF(N4869="Sí",0,H4869)</f>
        <v/>
      </c>
      <c r="R4869" s="14">
        <f>F4869-TODAY()</f>
        <v/>
      </c>
      <c r="S4869" s="14">
        <f>IF(N4869="Sí","🟢 Pagado",IF(R4869&lt;0,"🔴 Vencido",IF(R4869&lt;=7,"🟡 Por vencer","")))</f>
        <v/>
      </c>
      <c r="T4869" s="88" t="n"/>
      <c r="U4869" s="89" t="n"/>
      <c r="V4869" s="89" t="n"/>
      <c r="W4869" s="89" t="n"/>
      <c r="X4869" s="87" t="n"/>
    </row>
    <row r="4870">
      <c r="A4870" s="13" t="n"/>
      <c r="B4870" s="14" t="n"/>
      <c r="C4870" s="14" t="n"/>
      <c r="D4870" s="14" t="n"/>
      <c r="E4870" s="13" t="n"/>
      <c r="F4870" s="13" t="n"/>
      <c r="G4870" s="14" t="n"/>
      <c r="H4870" s="15" t="n"/>
      <c r="I4870" s="15" t="n"/>
      <c r="J4870" s="40" t="n"/>
      <c r="K4870" s="15" t="n"/>
      <c r="L4870" s="15" t="n"/>
      <c r="M4870" s="15" t="n"/>
      <c r="N4870" s="14" t="n"/>
      <c r="O4870" s="13" t="n"/>
      <c r="P4870" s="14" t="n"/>
      <c r="Q4870" s="15">
        <f>IF(N4870="Sí",0,H4870)</f>
        <v/>
      </c>
      <c r="R4870" s="14">
        <f>F4870-TODAY()</f>
        <v/>
      </c>
      <c r="S4870" s="14">
        <f>IF(N4870="Sí","🟢 Pagado",IF(R4870&lt;0,"🔴 Vencido",IF(R4870&lt;=7,"🟡 Por vencer","")))</f>
        <v/>
      </c>
      <c r="T4870" s="88" t="n"/>
      <c r="U4870" s="89" t="n"/>
      <c r="V4870" s="89" t="n"/>
      <c r="W4870" s="89" t="n"/>
      <c r="X4870" s="87" t="n"/>
    </row>
    <row r="4871">
      <c r="A4871" s="13" t="n"/>
      <c r="B4871" s="14" t="n"/>
      <c r="C4871" s="14" t="n"/>
      <c r="D4871" s="14" t="n"/>
      <c r="E4871" s="13" t="n"/>
      <c r="F4871" s="13" t="n"/>
      <c r="G4871" s="14" t="n"/>
      <c r="H4871" s="15" t="n"/>
      <c r="I4871" s="15" t="n"/>
      <c r="J4871" s="40" t="n"/>
      <c r="K4871" s="15" t="n"/>
      <c r="L4871" s="15" t="n"/>
      <c r="M4871" s="15" t="n"/>
      <c r="N4871" s="14" t="n"/>
      <c r="O4871" s="13" t="n"/>
      <c r="P4871" s="14" t="n"/>
      <c r="Q4871" s="15">
        <f>IF(N4871="Sí",0,H4871)</f>
        <v/>
      </c>
      <c r="R4871" s="14">
        <f>F4871-TODAY()</f>
        <v/>
      </c>
      <c r="S4871" s="14">
        <f>IF(N4871="Sí","🟢 Pagado",IF(R4871&lt;0,"🔴 Vencido",IF(R4871&lt;=7,"🟡 Por vencer","")))</f>
        <v/>
      </c>
      <c r="T4871" s="88" t="n"/>
      <c r="U4871" s="89" t="n"/>
      <c r="V4871" s="89" t="n"/>
      <c r="W4871" s="89" t="n"/>
      <c r="X4871" s="87" t="n"/>
    </row>
    <row r="4872">
      <c r="A4872" s="13" t="n"/>
      <c r="B4872" s="14" t="n"/>
      <c r="C4872" s="14" t="n"/>
      <c r="D4872" s="14" t="n"/>
      <c r="E4872" s="13" t="n"/>
      <c r="F4872" s="13" t="n"/>
      <c r="G4872" s="14" t="n"/>
      <c r="H4872" s="15" t="n"/>
      <c r="I4872" s="15" t="n"/>
      <c r="J4872" s="40" t="n"/>
      <c r="K4872" s="15" t="n"/>
      <c r="L4872" s="15" t="n"/>
      <c r="M4872" s="15" t="n"/>
      <c r="N4872" s="14" t="n"/>
      <c r="O4872" s="13" t="n"/>
      <c r="P4872" s="14" t="n"/>
      <c r="Q4872" s="15">
        <f>IF(N4872="Sí",0,H4872)</f>
        <v/>
      </c>
      <c r="R4872" s="14">
        <f>F4872-TODAY()</f>
        <v/>
      </c>
      <c r="S4872" s="14">
        <f>IF(N4872="Sí","🟢 Pagado",IF(R4872&lt;0,"🔴 Vencido",IF(R4872&lt;=7,"🟡 Por vencer","")))</f>
        <v/>
      </c>
      <c r="T4872" s="88" t="n"/>
      <c r="U4872" s="89" t="n"/>
      <c r="V4872" s="89" t="n"/>
      <c r="W4872" s="89" t="n"/>
      <c r="X4872" s="87" t="n"/>
    </row>
    <row r="4873">
      <c r="A4873" s="13" t="n"/>
      <c r="B4873" s="14" t="n"/>
      <c r="C4873" s="14" t="n"/>
      <c r="D4873" s="14" t="n"/>
      <c r="E4873" s="13" t="n"/>
      <c r="F4873" s="13" t="n"/>
      <c r="G4873" s="14" t="n"/>
      <c r="H4873" s="15" t="n"/>
      <c r="I4873" s="15" t="n"/>
      <c r="J4873" s="40" t="n"/>
      <c r="K4873" s="15" t="n"/>
      <c r="L4873" s="15" t="n"/>
      <c r="M4873" s="15" t="n"/>
      <c r="N4873" s="14" t="n"/>
      <c r="O4873" s="13" t="n"/>
      <c r="P4873" s="14" t="n"/>
      <c r="Q4873" s="15">
        <f>IF(N4873="Sí",0,H4873)</f>
        <v/>
      </c>
      <c r="R4873" s="14">
        <f>F4873-TODAY()</f>
        <v/>
      </c>
      <c r="S4873" s="14">
        <f>IF(N4873="Sí","🟢 Pagado",IF(R4873&lt;0,"🔴 Vencido",IF(R4873&lt;=7,"🟡 Por vencer","")))</f>
        <v/>
      </c>
      <c r="T4873" s="88" t="n"/>
      <c r="U4873" s="89" t="n"/>
      <c r="V4873" s="89" t="n"/>
      <c r="W4873" s="89" t="n"/>
      <c r="X4873" s="87" t="n"/>
    </row>
    <row r="4874">
      <c r="A4874" s="13" t="n"/>
      <c r="B4874" s="14" t="n"/>
      <c r="C4874" s="14" t="n"/>
      <c r="D4874" s="14" t="n"/>
      <c r="E4874" s="13" t="n"/>
      <c r="F4874" s="13" t="n"/>
      <c r="G4874" s="14" t="n"/>
      <c r="H4874" s="15" t="n"/>
      <c r="I4874" s="15" t="n"/>
      <c r="J4874" s="40" t="n"/>
      <c r="K4874" s="15" t="n"/>
      <c r="L4874" s="15" t="n"/>
      <c r="M4874" s="15" t="n"/>
      <c r="N4874" s="14" t="n"/>
      <c r="O4874" s="13" t="n"/>
      <c r="P4874" s="14" t="n"/>
      <c r="Q4874" s="15">
        <f>IF(N4874="Sí",0,H4874)</f>
        <v/>
      </c>
      <c r="R4874" s="14">
        <f>F4874-TODAY()</f>
        <v/>
      </c>
      <c r="S4874" s="14">
        <f>IF(N4874="Sí","🟢 Pagado",IF(R4874&lt;0,"🔴 Vencido",IF(R4874&lt;=7,"🟡 Por vencer","")))</f>
        <v/>
      </c>
      <c r="T4874" s="88" t="n"/>
      <c r="U4874" s="89" t="n"/>
      <c r="V4874" s="89" t="n"/>
      <c r="W4874" s="89" t="n"/>
      <c r="X4874" s="87" t="n"/>
    </row>
    <row r="4875">
      <c r="A4875" s="13" t="n"/>
      <c r="B4875" s="14" t="n"/>
      <c r="C4875" s="14" t="n"/>
      <c r="D4875" s="14" t="n"/>
      <c r="E4875" s="13" t="n"/>
      <c r="F4875" s="13" t="n"/>
      <c r="G4875" s="14" t="n"/>
      <c r="H4875" s="15" t="n"/>
      <c r="I4875" s="15" t="n"/>
      <c r="J4875" s="40" t="n"/>
      <c r="K4875" s="15" t="n"/>
      <c r="L4875" s="15" t="n"/>
      <c r="M4875" s="15" t="n"/>
      <c r="N4875" s="14" t="n"/>
      <c r="O4875" s="13" t="n"/>
      <c r="P4875" s="14" t="n"/>
      <c r="Q4875" s="15">
        <f>IF(N4875="Sí",0,H4875)</f>
        <v/>
      </c>
      <c r="R4875" s="14">
        <f>F4875-TODAY()</f>
        <v/>
      </c>
      <c r="S4875" s="14">
        <f>IF(N4875="Sí","🟢 Pagado",IF(R4875&lt;0,"🔴 Vencido",IF(R4875&lt;=7,"🟡 Por vencer","")))</f>
        <v/>
      </c>
      <c r="T4875" s="88" t="n"/>
      <c r="U4875" s="89" t="n"/>
      <c r="V4875" s="89" t="n"/>
      <c r="W4875" s="89" t="n"/>
      <c r="X4875" s="87" t="n"/>
    </row>
    <row r="4876">
      <c r="A4876" s="13" t="n"/>
      <c r="B4876" s="14" t="n"/>
      <c r="C4876" s="14" t="n"/>
      <c r="D4876" s="14" t="n"/>
      <c r="E4876" s="13" t="n"/>
      <c r="F4876" s="13" t="n"/>
      <c r="G4876" s="14" t="n"/>
      <c r="H4876" s="15" t="n"/>
      <c r="I4876" s="15" t="n"/>
      <c r="J4876" s="40" t="n"/>
      <c r="K4876" s="15" t="n"/>
      <c r="L4876" s="15" t="n"/>
      <c r="M4876" s="15" t="n"/>
      <c r="N4876" s="14" t="n"/>
      <c r="O4876" s="13" t="n"/>
      <c r="P4876" s="14" t="n"/>
      <c r="Q4876" s="15">
        <f>IF(N4876="Sí",0,H4876)</f>
        <v/>
      </c>
      <c r="R4876" s="14">
        <f>F4876-TODAY()</f>
        <v/>
      </c>
      <c r="S4876" s="14">
        <f>IF(N4876="Sí","🟢 Pagado",IF(R4876&lt;0,"🔴 Vencido",IF(R4876&lt;=7,"🟡 Por vencer","")))</f>
        <v/>
      </c>
      <c r="T4876" s="88" t="n"/>
      <c r="U4876" s="89" t="n"/>
      <c r="V4876" s="89" t="n"/>
      <c r="W4876" s="89" t="n"/>
      <c r="X4876" s="87" t="n"/>
    </row>
    <row r="4877">
      <c r="A4877" s="13" t="n"/>
      <c r="B4877" s="14" t="n"/>
      <c r="C4877" s="14" t="n"/>
      <c r="D4877" s="14" t="n"/>
      <c r="E4877" s="13" t="n"/>
      <c r="F4877" s="13" t="n"/>
      <c r="G4877" s="14" t="n"/>
      <c r="H4877" s="15" t="n"/>
      <c r="I4877" s="15" t="n"/>
      <c r="J4877" s="40" t="n"/>
      <c r="K4877" s="15" t="n"/>
      <c r="L4877" s="15" t="n"/>
      <c r="M4877" s="15" t="n"/>
      <c r="N4877" s="14" t="n"/>
      <c r="O4877" s="13" t="n"/>
      <c r="P4877" s="14" t="n"/>
      <c r="Q4877" s="15">
        <f>IF(N4877="Sí",0,H4877)</f>
        <v/>
      </c>
      <c r="R4877" s="14">
        <f>F4877-TODAY()</f>
        <v/>
      </c>
      <c r="S4877" s="14">
        <f>IF(N4877="Sí","🟢 Pagado",IF(R4877&lt;0,"🔴 Vencido",IF(R4877&lt;=7,"🟡 Por vencer","")))</f>
        <v/>
      </c>
      <c r="T4877" s="88" t="n"/>
      <c r="U4877" s="89" t="n"/>
      <c r="V4877" s="89" t="n"/>
      <c r="W4877" s="89" t="n"/>
      <c r="X4877" s="87" t="n"/>
    </row>
    <row r="4878">
      <c r="A4878" s="13" t="n"/>
      <c r="B4878" s="14" t="n"/>
      <c r="C4878" s="14" t="n"/>
      <c r="D4878" s="14" t="n"/>
      <c r="E4878" s="13" t="n"/>
      <c r="F4878" s="13" t="n"/>
      <c r="G4878" s="14" t="n"/>
      <c r="H4878" s="15" t="n"/>
      <c r="I4878" s="15" t="n"/>
      <c r="J4878" s="40" t="n"/>
      <c r="K4878" s="15" t="n"/>
      <c r="L4878" s="15" t="n"/>
      <c r="M4878" s="15" t="n"/>
      <c r="N4878" s="14" t="n"/>
      <c r="O4878" s="13" t="n"/>
      <c r="P4878" s="14" t="n"/>
      <c r="Q4878" s="15">
        <f>IF(N4878="Sí",0,H4878)</f>
        <v/>
      </c>
      <c r="R4878" s="14">
        <f>F4878-TODAY()</f>
        <v/>
      </c>
      <c r="S4878" s="14">
        <f>IF(N4878="Sí","🟢 Pagado",IF(R4878&lt;0,"🔴 Vencido",IF(R4878&lt;=7,"🟡 Por vencer","")))</f>
        <v/>
      </c>
      <c r="T4878" s="88" t="n"/>
      <c r="U4878" s="89" t="n"/>
      <c r="V4878" s="89" t="n"/>
      <c r="W4878" s="89" t="n"/>
      <c r="X4878" s="87" t="n"/>
    </row>
    <row r="4879">
      <c r="A4879" s="13" t="n"/>
      <c r="B4879" s="14" t="n"/>
      <c r="C4879" s="14" t="n"/>
      <c r="D4879" s="14" t="n"/>
      <c r="E4879" s="13" t="n"/>
      <c r="F4879" s="13" t="n"/>
      <c r="G4879" s="14" t="n"/>
      <c r="H4879" s="15" t="n"/>
      <c r="I4879" s="15" t="n"/>
      <c r="J4879" s="40" t="n"/>
      <c r="K4879" s="15" t="n"/>
      <c r="L4879" s="15" t="n"/>
      <c r="M4879" s="15" t="n"/>
      <c r="N4879" s="14" t="n"/>
      <c r="O4879" s="13" t="n"/>
      <c r="P4879" s="14" t="n"/>
      <c r="Q4879" s="15">
        <f>IF(N4879="Sí",0,H4879)</f>
        <v/>
      </c>
      <c r="R4879" s="14">
        <f>F4879-TODAY()</f>
        <v/>
      </c>
      <c r="S4879" s="14">
        <f>IF(N4879="Sí","🟢 Pagado",IF(R4879&lt;0,"🔴 Vencido",IF(R4879&lt;=7,"🟡 Por vencer","")))</f>
        <v/>
      </c>
      <c r="T4879" s="88" t="n"/>
      <c r="U4879" s="89" t="n"/>
      <c r="V4879" s="89" t="n"/>
      <c r="W4879" s="89" t="n"/>
      <c r="X4879" s="87" t="n"/>
    </row>
    <row r="4880">
      <c r="A4880" s="13" t="n"/>
      <c r="B4880" s="14" t="n"/>
      <c r="C4880" s="14" t="n"/>
      <c r="D4880" s="14" t="n"/>
      <c r="E4880" s="13" t="n"/>
      <c r="F4880" s="13" t="n"/>
      <c r="G4880" s="14" t="n"/>
      <c r="H4880" s="15" t="n"/>
      <c r="I4880" s="15" t="n"/>
      <c r="J4880" s="40" t="n"/>
      <c r="K4880" s="15" t="n"/>
      <c r="L4880" s="15" t="n"/>
      <c r="M4880" s="15" t="n"/>
      <c r="N4880" s="14" t="n"/>
      <c r="O4880" s="13" t="n"/>
      <c r="P4880" s="14" t="n"/>
      <c r="Q4880" s="15">
        <f>IF(N4880="Sí",0,H4880)</f>
        <v/>
      </c>
      <c r="R4880" s="14">
        <f>F4880-TODAY()</f>
        <v/>
      </c>
      <c r="S4880" s="14">
        <f>IF(N4880="Sí","🟢 Pagado",IF(R4880&lt;0,"🔴 Vencido",IF(R4880&lt;=7,"🟡 Por vencer","")))</f>
        <v/>
      </c>
      <c r="T4880" s="88" t="n"/>
      <c r="U4880" s="89" t="n"/>
      <c r="V4880" s="89" t="n"/>
      <c r="W4880" s="89" t="n"/>
      <c r="X4880" s="87" t="n"/>
    </row>
    <row r="4881">
      <c r="A4881" s="13" t="n"/>
      <c r="B4881" s="14" t="n"/>
      <c r="C4881" s="14" t="n"/>
      <c r="D4881" s="14" t="n"/>
      <c r="E4881" s="13" t="n"/>
      <c r="F4881" s="13" t="n"/>
      <c r="G4881" s="14" t="n"/>
      <c r="H4881" s="15" t="n"/>
      <c r="I4881" s="15" t="n"/>
      <c r="J4881" s="40" t="n"/>
      <c r="K4881" s="15" t="n"/>
      <c r="L4881" s="15" t="n"/>
      <c r="M4881" s="15" t="n"/>
      <c r="N4881" s="14" t="n"/>
      <c r="O4881" s="13" t="n"/>
      <c r="P4881" s="14" t="n"/>
      <c r="Q4881" s="15">
        <f>IF(N4881="Sí",0,H4881)</f>
        <v/>
      </c>
      <c r="R4881" s="14">
        <f>F4881-TODAY()</f>
        <v/>
      </c>
      <c r="S4881" s="14">
        <f>IF(N4881="Sí","🟢 Pagado",IF(R4881&lt;0,"🔴 Vencido",IF(R4881&lt;=7,"🟡 Por vencer","")))</f>
        <v/>
      </c>
      <c r="T4881" s="88" t="n"/>
      <c r="U4881" s="89" t="n"/>
      <c r="V4881" s="89" t="n"/>
      <c r="W4881" s="89" t="n"/>
      <c r="X4881" s="87" t="n"/>
    </row>
    <row r="4882">
      <c r="A4882" s="13" t="n"/>
      <c r="B4882" s="14" t="n"/>
      <c r="C4882" s="14" t="n"/>
      <c r="D4882" s="14" t="n"/>
      <c r="E4882" s="13" t="n"/>
      <c r="F4882" s="13" t="n"/>
      <c r="G4882" s="14" t="n"/>
      <c r="H4882" s="15" t="n"/>
      <c r="I4882" s="15" t="n"/>
      <c r="J4882" s="40" t="n"/>
      <c r="K4882" s="15" t="n"/>
      <c r="L4882" s="15" t="n"/>
      <c r="M4882" s="15" t="n"/>
      <c r="N4882" s="14" t="n"/>
      <c r="O4882" s="13" t="n"/>
      <c r="P4882" s="14" t="n"/>
      <c r="Q4882" s="15">
        <f>IF(N4882="Sí",0,H4882)</f>
        <v/>
      </c>
      <c r="R4882" s="14">
        <f>F4882-TODAY()</f>
        <v/>
      </c>
      <c r="S4882" s="14">
        <f>IF(N4882="Sí","🟢 Pagado",IF(R4882&lt;0,"🔴 Vencido",IF(R4882&lt;=7,"🟡 Por vencer","")))</f>
        <v/>
      </c>
      <c r="T4882" s="88" t="n"/>
      <c r="U4882" s="89" t="n"/>
      <c r="V4882" s="89" t="n"/>
      <c r="W4882" s="89" t="n"/>
      <c r="X4882" s="87" t="n"/>
    </row>
    <row r="4883">
      <c r="A4883" s="13" t="n"/>
      <c r="B4883" s="14" t="n"/>
      <c r="C4883" s="14" t="n"/>
      <c r="D4883" s="14" t="n"/>
      <c r="E4883" s="13" t="n"/>
      <c r="F4883" s="13" t="n"/>
      <c r="G4883" s="14" t="n"/>
      <c r="H4883" s="15" t="n"/>
      <c r="I4883" s="15" t="n"/>
      <c r="J4883" s="40" t="n"/>
      <c r="K4883" s="15" t="n"/>
      <c r="L4883" s="15" t="n"/>
      <c r="M4883" s="15" t="n"/>
      <c r="N4883" s="14" t="n"/>
      <c r="O4883" s="13" t="n"/>
      <c r="P4883" s="14" t="n"/>
      <c r="Q4883" s="15">
        <f>IF(N4883="Sí",0,H4883)</f>
        <v/>
      </c>
      <c r="R4883" s="14">
        <f>F4883-TODAY()</f>
        <v/>
      </c>
      <c r="S4883" s="14">
        <f>IF(N4883="Sí","🟢 Pagado",IF(R4883&lt;0,"🔴 Vencido",IF(R4883&lt;=7,"🟡 Por vencer","")))</f>
        <v/>
      </c>
      <c r="T4883" s="88" t="n"/>
      <c r="U4883" s="89" t="n"/>
      <c r="V4883" s="89" t="n"/>
      <c r="W4883" s="89" t="n"/>
      <c r="X4883" s="87" t="n"/>
    </row>
    <row r="4884">
      <c r="A4884" s="13" t="n"/>
      <c r="B4884" s="14" t="n"/>
      <c r="C4884" s="14" t="n"/>
      <c r="D4884" s="14" t="n"/>
      <c r="E4884" s="13" t="n"/>
      <c r="F4884" s="13" t="n"/>
      <c r="G4884" s="14" t="n"/>
      <c r="H4884" s="15" t="n"/>
      <c r="I4884" s="15" t="n"/>
      <c r="J4884" s="40" t="n"/>
      <c r="K4884" s="15" t="n"/>
      <c r="L4884" s="15" t="n"/>
      <c r="M4884" s="15" t="n"/>
      <c r="N4884" s="14" t="n"/>
      <c r="O4884" s="13" t="n"/>
      <c r="P4884" s="14" t="n"/>
      <c r="Q4884" s="15">
        <f>IF(N4884="Sí",0,H4884)</f>
        <v/>
      </c>
      <c r="R4884" s="14">
        <f>F4884-TODAY()</f>
        <v/>
      </c>
      <c r="S4884" s="14">
        <f>IF(N4884="Sí","🟢 Pagado",IF(R4884&lt;0,"🔴 Vencido",IF(R4884&lt;=7,"🟡 Por vencer","")))</f>
        <v/>
      </c>
      <c r="T4884" s="88" t="n"/>
      <c r="U4884" s="89" t="n"/>
      <c r="V4884" s="89" t="n"/>
      <c r="W4884" s="89" t="n"/>
      <c r="X4884" s="87" t="n"/>
    </row>
    <row r="4885">
      <c r="A4885" s="13" t="n"/>
      <c r="B4885" s="14" t="n"/>
      <c r="C4885" s="14" t="n"/>
      <c r="D4885" s="14" t="n"/>
      <c r="E4885" s="13" t="n"/>
      <c r="F4885" s="13" t="n"/>
      <c r="G4885" s="14" t="n"/>
      <c r="H4885" s="15" t="n"/>
      <c r="I4885" s="15" t="n"/>
      <c r="J4885" s="40" t="n"/>
      <c r="K4885" s="15" t="n"/>
      <c r="L4885" s="15" t="n"/>
      <c r="M4885" s="15" t="n"/>
      <c r="N4885" s="14" t="n"/>
      <c r="O4885" s="13" t="n"/>
      <c r="P4885" s="14" t="n"/>
      <c r="Q4885" s="15">
        <f>IF(N4885="Sí",0,H4885)</f>
        <v/>
      </c>
      <c r="R4885" s="14">
        <f>F4885-TODAY()</f>
        <v/>
      </c>
      <c r="S4885" s="14">
        <f>IF(N4885="Sí","🟢 Pagado",IF(R4885&lt;0,"🔴 Vencido",IF(R4885&lt;=7,"🟡 Por vencer","")))</f>
        <v/>
      </c>
      <c r="T4885" s="88" t="n"/>
      <c r="U4885" s="89" t="n"/>
      <c r="V4885" s="89" t="n"/>
      <c r="W4885" s="89" t="n"/>
      <c r="X4885" s="87" t="n"/>
    </row>
    <row r="4886">
      <c r="A4886" s="13" t="n"/>
      <c r="B4886" s="14" t="n"/>
      <c r="C4886" s="14" t="n"/>
      <c r="D4886" s="14" t="n"/>
      <c r="E4886" s="13" t="n"/>
      <c r="F4886" s="13" t="n"/>
      <c r="G4886" s="14" t="n"/>
      <c r="H4886" s="15" t="n"/>
      <c r="I4886" s="15" t="n"/>
      <c r="J4886" s="40" t="n"/>
      <c r="K4886" s="15" t="n"/>
      <c r="L4886" s="15" t="n"/>
      <c r="M4886" s="15" t="n"/>
      <c r="N4886" s="14" t="n"/>
      <c r="O4886" s="13" t="n"/>
      <c r="P4886" s="14" t="n"/>
      <c r="Q4886" s="15">
        <f>IF(N4886="Sí",0,H4886)</f>
        <v/>
      </c>
      <c r="R4886" s="14">
        <f>F4886-TODAY()</f>
        <v/>
      </c>
      <c r="S4886" s="14">
        <f>IF(N4886="Sí","🟢 Pagado",IF(R4886&lt;0,"🔴 Vencido",IF(R4886&lt;=7,"🟡 Por vencer","")))</f>
        <v/>
      </c>
      <c r="T4886" s="88" t="n"/>
      <c r="U4886" s="89" t="n"/>
      <c r="V4886" s="89" t="n"/>
      <c r="W4886" s="89" t="n"/>
      <c r="X4886" s="87" t="n"/>
    </row>
    <row r="4887">
      <c r="A4887" s="13" t="n"/>
      <c r="B4887" s="14" t="n"/>
      <c r="C4887" s="14" t="n"/>
      <c r="D4887" s="14" t="n"/>
      <c r="E4887" s="13" t="n"/>
      <c r="F4887" s="13" t="n"/>
      <c r="G4887" s="14" t="n"/>
      <c r="H4887" s="15" t="n"/>
      <c r="I4887" s="15" t="n"/>
      <c r="J4887" s="40" t="n"/>
      <c r="K4887" s="15" t="n"/>
      <c r="L4887" s="15" t="n"/>
      <c r="M4887" s="15" t="n"/>
      <c r="N4887" s="14" t="n"/>
      <c r="O4887" s="13" t="n"/>
      <c r="P4887" s="14" t="n"/>
      <c r="Q4887" s="15">
        <f>IF(N4887="Sí",0,H4887)</f>
        <v/>
      </c>
      <c r="R4887" s="14">
        <f>F4887-TODAY()</f>
        <v/>
      </c>
      <c r="S4887" s="14">
        <f>IF(N4887="Sí","🟢 Pagado",IF(R4887&lt;0,"🔴 Vencido",IF(R4887&lt;=7,"🟡 Por vencer","")))</f>
        <v/>
      </c>
      <c r="T4887" s="88" t="n"/>
      <c r="U4887" s="89" t="n"/>
      <c r="V4887" s="89" t="n"/>
      <c r="W4887" s="89" t="n"/>
      <c r="X4887" s="87" t="n"/>
    </row>
    <row r="4888">
      <c r="A4888" s="13" t="n"/>
      <c r="B4888" s="14" t="n"/>
      <c r="C4888" s="14" t="n"/>
      <c r="D4888" s="14" t="n"/>
      <c r="E4888" s="13" t="n"/>
      <c r="F4888" s="13" t="n"/>
      <c r="G4888" s="14" t="n"/>
      <c r="H4888" s="15" t="n"/>
      <c r="I4888" s="15" t="n"/>
      <c r="J4888" s="40" t="n"/>
      <c r="K4888" s="15" t="n"/>
      <c r="L4888" s="15" t="n"/>
      <c r="M4888" s="15" t="n"/>
      <c r="N4888" s="14" t="n"/>
      <c r="O4888" s="13" t="n"/>
      <c r="P4888" s="14" t="n"/>
      <c r="Q4888" s="15">
        <f>IF(N4888="Sí",0,H4888)</f>
        <v/>
      </c>
      <c r="R4888" s="14">
        <f>F4888-TODAY()</f>
        <v/>
      </c>
      <c r="S4888" s="14">
        <f>IF(N4888="Sí","🟢 Pagado",IF(R4888&lt;0,"🔴 Vencido",IF(R4888&lt;=7,"🟡 Por vencer","")))</f>
        <v/>
      </c>
      <c r="T4888" s="88" t="n"/>
      <c r="U4888" s="89" t="n"/>
      <c r="V4888" s="89" t="n"/>
      <c r="W4888" s="89" t="n"/>
      <c r="X4888" s="87" t="n"/>
    </row>
    <row r="4889">
      <c r="A4889" s="13" t="n"/>
      <c r="B4889" s="14" t="n"/>
      <c r="C4889" s="14" t="n"/>
      <c r="D4889" s="14" t="n"/>
      <c r="E4889" s="13" t="n"/>
      <c r="F4889" s="13" t="n"/>
      <c r="G4889" s="14" t="n"/>
      <c r="H4889" s="15" t="n"/>
      <c r="I4889" s="15" t="n"/>
      <c r="J4889" s="40" t="n"/>
      <c r="K4889" s="15" t="n"/>
      <c r="L4889" s="15" t="n"/>
      <c r="M4889" s="15" t="n"/>
      <c r="N4889" s="14" t="n"/>
      <c r="O4889" s="13" t="n"/>
      <c r="P4889" s="14" t="n"/>
      <c r="Q4889" s="15">
        <f>IF(N4889="Sí",0,H4889)</f>
        <v/>
      </c>
      <c r="R4889" s="14">
        <f>F4889-TODAY()</f>
        <v/>
      </c>
      <c r="S4889" s="14">
        <f>IF(N4889="Sí","🟢 Pagado",IF(R4889&lt;0,"🔴 Vencido",IF(R4889&lt;=7,"🟡 Por vencer","")))</f>
        <v/>
      </c>
      <c r="T4889" s="88" t="n"/>
      <c r="U4889" s="89" t="n"/>
      <c r="V4889" s="89" t="n"/>
      <c r="W4889" s="89" t="n"/>
      <c r="X4889" s="87" t="n"/>
    </row>
    <row r="4890">
      <c r="A4890" s="13" t="n"/>
      <c r="B4890" s="14" t="n"/>
      <c r="C4890" s="14" t="n"/>
      <c r="D4890" s="14" t="n"/>
      <c r="E4890" s="13" t="n"/>
      <c r="F4890" s="13" t="n"/>
      <c r="G4890" s="14" t="n"/>
      <c r="H4890" s="15" t="n"/>
      <c r="I4890" s="15" t="n"/>
      <c r="J4890" s="40" t="n"/>
      <c r="K4890" s="15" t="n"/>
      <c r="L4890" s="15" t="n"/>
      <c r="M4890" s="15" t="n"/>
      <c r="N4890" s="14" t="n"/>
      <c r="O4890" s="13" t="n"/>
      <c r="P4890" s="14" t="n"/>
      <c r="Q4890" s="15">
        <f>IF(N4890="Sí",0,H4890)</f>
        <v/>
      </c>
      <c r="R4890" s="14">
        <f>F4890-TODAY()</f>
        <v/>
      </c>
      <c r="S4890" s="14">
        <f>IF(N4890="Sí","🟢 Pagado",IF(R4890&lt;0,"🔴 Vencido",IF(R4890&lt;=7,"🟡 Por vencer","")))</f>
        <v/>
      </c>
      <c r="T4890" s="88" t="n"/>
      <c r="U4890" s="89" t="n"/>
      <c r="V4890" s="89" t="n"/>
      <c r="W4890" s="89" t="n"/>
      <c r="X4890" s="87" t="n"/>
    </row>
    <row r="4891">
      <c r="A4891" s="13" t="n"/>
      <c r="B4891" s="14" t="n"/>
      <c r="C4891" s="14" t="n"/>
      <c r="D4891" s="14" t="n"/>
      <c r="E4891" s="13" t="n"/>
      <c r="F4891" s="13" t="n"/>
      <c r="G4891" s="14" t="n"/>
      <c r="H4891" s="15" t="n"/>
      <c r="I4891" s="15" t="n"/>
      <c r="J4891" s="40" t="n"/>
      <c r="K4891" s="15" t="n"/>
      <c r="L4891" s="15" t="n"/>
      <c r="M4891" s="15" t="n"/>
      <c r="N4891" s="14" t="n"/>
      <c r="O4891" s="13" t="n"/>
      <c r="P4891" s="14" t="n"/>
      <c r="Q4891" s="15">
        <f>IF(N4891="Sí",0,H4891)</f>
        <v/>
      </c>
      <c r="R4891" s="14">
        <f>F4891-TODAY()</f>
        <v/>
      </c>
      <c r="S4891" s="14">
        <f>IF(N4891="Sí","🟢 Pagado",IF(R4891&lt;0,"🔴 Vencido",IF(R4891&lt;=7,"🟡 Por vencer","")))</f>
        <v/>
      </c>
      <c r="T4891" s="88" t="n"/>
      <c r="U4891" s="89" t="n"/>
      <c r="V4891" s="89" t="n"/>
      <c r="W4891" s="89" t="n"/>
      <c r="X4891" s="87" t="n"/>
    </row>
    <row r="4892">
      <c r="A4892" s="13" t="n"/>
      <c r="B4892" s="14" t="n"/>
      <c r="C4892" s="14" t="n"/>
      <c r="D4892" s="14" t="n"/>
      <c r="E4892" s="13" t="n"/>
      <c r="F4892" s="13" t="n"/>
      <c r="G4892" s="14" t="n"/>
      <c r="H4892" s="15" t="n"/>
      <c r="I4892" s="15" t="n"/>
      <c r="J4892" s="40" t="n"/>
      <c r="K4892" s="15" t="n"/>
      <c r="L4892" s="15" t="n"/>
      <c r="M4892" s="15" t="n"/>
      <c r="N4892" s="14" t="n"/>
      <c r="O4892" s="13" t="n"/>
      <c r="P4892" s="14" t="n"/>
      <c r="Q4892" s="15">
        <f>IF(N4892="Sí",0,H4892)</f>
        <v/>
      </c>
      <c r="R4892" s="14">
        <f>F4892-TODAY()</f>
        <v/>
      </c>
      <c r="S4892" s="14">
        <f>IF(N4892="Sí","🟢 Pagado",IF(R4892&lt;0,"🔴 Vencido",IF(R4892&lt;=7,"🟡 Por vencer","")))</f>
        <v/>
      </c>
      <c r="T4892" s="88" t="n"/>
      <c r="U4892" s="89" t="n"/>
      <c r="V4892" s="89" t="n"/>
      <c r="W4892" s="89" t="n"/>
      <c r="X4892" s="87" t="n"/>
    </row>
    <row r="4893">
      <c r="A4893" s="13" t="n"/>
      <c r="B4893" s="14" t="n"/>
      <c r="C4893" s="14" t="n"/>
      <c r="D4893" s="14" t="n"/>
      <c r="E4893" s="13" t="n"/>
      <c r="F4893" s="13" t="n"/>
      <c r="G4893" s="14" t="n"/>
      <c r="H4893" s="15" t="n"/>
      <c r="I4893" s="15" t="n"/>
      <c r="J4893" s="40" t="n"/>
      <c r="K4893" s="15" t="n"/>
      <c r="L4893" s="15" t="n"/>
      <c r="M4893" s="15" t="n"/>
      <c r="N4893" s="14" t="n"/>
      <c r="O4893" s="13" t="n"/>
      <c r="P4893" s="14" t="n"/>
      <c r="Q4893" s="15">
        <f>IF(N4893="Sí",0,H4893)</f>
        <v/>
      </c>
      <c r="R4893" s="14">
        <f>F4893-TODAY()</f>
        <v/>
      </c>
      <c r="S4893" s="14">
        <f>IF(N4893="Sí","🟢 Pagado",IF(R4893&lt;0,"🔴 Vencido",IF(R4893&lt;=7,"🟡 Por vencer","")))</f>
        <v/>
      </c>
      <c r="T4893" s="88" t="n"/>
      <c r="U4893" s="89" t="n"/>
      <c r="V4893" s="89" t="n"/>
      <c r="W4893" s="89" t="n"/>
      <c r="X4893" s="87" t="n"/>
    </row>
    <row r="4894">
      <c r="A4894" s="13" t="n"/>
      <c r="B4894" s="14" t="n"/>
      <c r="C4894" s="14" t="n"/>
      <c r="D4894" s="14" t="n"/>
      <c r="E4894" s="13" t="n"/>
      <c r="F4894" s="13" t="n"/>
      <c r="G4894" s="14" t="n"/>
      <c r="H4894" s="15" t="n"/>
      <c r="I4894" s="15" t="n"/>
      <c r="J4894" s="40" t="n"/>
      <c r="K4894" s="15" t="n"/>
      <c r="L4894" s="15" t="n"/>
      <c r="M4894" s="15" t="n"/>
      <c r="N4894" s="14" t="n"/>
      <c r="O4894" s="13" t="n"/>
      <c r="P4894" s="14" t="n"/>
      <c r="Q4894" s="15">
        <f>IF(N4894="Sí",0,H4894)</f>
        <v/>
      </c>
      <c r="R4894" s="14">
        <f>F4894-TODAY()</f>
        <v/>
      </c>
      <c r="S4894" s="14">
        <f>IF(N4894="Sí","🟢 Pagado",IF(R4894&lt;0,"🔴 Vencido",IF(R4894&lt;=7,"🟡 Por vencer","")))</f>
        <v/>
      </c>
      <c r="T4894" s="88" t="n"/>
      <c r="U4894" s="89" t="n"/>
      <c r="V4894" s="89" t="n"/>
      <c r="W4894" s="89" t="n"/>
      <c r="X4894" s="87" t="n"/>
    </row>
    <row r="4895">
      <c r="A4895" s="13" t="n"/>
      <c r="B4895" s="14" t="n"/>
      <c r="C4895" s="14" t="n"/>
      <c r="D4895" s="14" t="n"/>
      <c r="E4895" s="13" t="n"/>
      <c r="F4895" s="13" t="n"/>
      <c r="G4895" s="14" t="n"/>
      <c r="H4895" s="15" t="n"/>
      <c r="I4895" s="15" t="n"/>
      <c r="J4895" s="40" t="n"/>
      <c r="K4895" s="15" t="n"/>
      <c r="L4895" s="15" t="n"/>
      <c r="M4895" s="15" t="n"/>
      <c r="N4895" s="14" t="n"/>
      <c r="O4895" s="13" t="n"/>
      <c r="P4895" s="14" t="n"/>
      <c r="Q4895" s="15">
        <f>IF(N4895="Sí",0,H4895)</f>
        <v/>
      </c>
      <c r="R4895" s="14">
        <f>F4895-TODAY()</f>
        <v/>
      </c>
      <c r="S4895" s="14">
        <f>IF(N4895="Sí","🟢 Pagado",IF(R4895&lt;0,"🔴 Vencido",IF(R4895&lt;=7,"🟡 Por vencer","")))</f>
        <v/>
      </c>
      <c r="T4895" s="88" t="n"/>
      <c r="U4895" s="89" t="n"/>
      <c r="V4895" s="89" t="n"/>
      <c r="W4895" s="89" t="n"/>
      <c r="X4895" s="87" t="n"/>
    </row>
    <row r="4896">
      <c r="A4896" s="13" t="n"/>
      <c r="B4896" s="14" t="n"/>
      <c r="C4896" s="14" t="n"/>
      <c r="D4896" s="14" t="n"/>
      <c r="E4896" s="13" t="n"/>
      <c r="F4896" s="13" t="n"/>
      <c r="G4896" s="14" t="n"/>
      <c r="H4896" s="15" t="n"/>
      <c r="I4896" s="15" t="n"/>
      <c r="J4896" s="40" t="n"/>
      <c r="K4896" s="15" t="n"/>
      <c r="L4896" s="15" t="n"/>
      <c r="M4896" s="15" t="n"/>
      <c r="N4896" s="14" t="n"/>
      <c r="O4896" s="13" t="n"/>
      <c r="P4896" s="14" t="n"/>
      <c r="Q4896" s="15">
        <f>IF(N4896="Sí",0,H4896)</f>
        <v/>
      </c>
      <c r="R4896" s="14">
        <f>F4896-TODAY()</f>
        <v/>
      </c>
      <c r="S4896" s="14">
        <f>IF(N4896="Sí","🟢 Pagado",IF(R4896&lt;0,"🔴 Vencido",IF(R4896&lt;=7,"🟡 Por vencer","")))</f>
        <v/>
      </c>
      <c r="T4896" s="88" t="n"/>
      <c r="U4896" s="89" t="n"/>
      <c r="V4896" s="89" t="n"/>
      <c r="W4896" s="89" t="n"/>
      <c r="X4896" s="87" t="n"/>
    </row>
    <row r="4897">
      <c r="A4897" s="13" t="n"/>
      <c r="B4897" s="14" t="n"/>
      <c r="C4897" s="14" t="n"/>
      <c r="D4897" s="14" t="n"/>
      <c r="E4897" s="13" t="n"/>
      <c r="F4897" s="13" t="n"/>
      <c r="G4897" s="14" t="n"/>
      <c r="H4897" s="15" t="n"/>
      <c r="I4897" s="15" t="n"/>
      <c r="J4897" s="40" t="n"/>
      <c r="K4897" s="15" t="n"/>
      <c r="L4897" s="15" t="n"/>
      <c r="M4897" s="15" t="n"/>
      <c r="N4897" s="14" t="n"/>
      <c r="O4897" s="13" t="n"/>
      <c r="P4897" s="14" t="n"/>
      <c r="Q4897" s="15">
        <f>IF(N4897="Sí",0,H4897)</f>
        <v/>
      </c>
      <c r="R4897" s="14">
        <f>F4897-TODAY()</f>
        <v/>
      </c>
      <c r="S4897" s="14">
        <f>IF(N4897="Sí","🟢 Pagado",IF(R4897&lt;0,"🔴 Vencido",IF(R4897&lt;=7,"🟡 Por vencer","")))</f>
        <v/>
      </c>
      <c r="T4897" s="88" t="n"/>
      <c r="U4897" s="89" t="n"/>
      <c r="V4897" s="89" t="n"/>
      <c r="W4897" s="89" t="n"/>
      <c r="X4897" s="87" t="n"/>
    </row>
    <row r="4898">
      <c r="A4898" s="13" t="n"/>
      <c r="B4898" s="14" t="n"/>
      <c r="C4898" s="14" t="n"/>
      <c r="D4898" s="14" t="n"/>
      <c r="E4898" s="13" t="n"/>
      <c r="F4898" s="13" t="n"/>
      <c r="G4898" s="14" t="n"/>
      <c r="H4898" s="15" t="n"/>
      <c r="I4898" s="15" t="n"/>
      <c r="J4898" s="40" t="n"/>
      <c r="K4898" s="15" t="n"/>
      <c r="L4898" s="15" t="n"/>
      <c r="M4898" s="15" t="n"/>
      <c r="N4898" s="14" t="n"/>
      <c r="O4898" s="13" t="n"/>
      <c r="P4898" s="14" t="n"/>
      <c r="Q4898" s="15">
        <f>IF(N4898="Sí",0,H4898)</f>
        <v/>
      </c>
      <c r="R4898" s="14">
        <f>F4898-TODAY()</f>
        <v/>
      </c>
      <c r="S4898" s="14">
        <f>IF(N4898="Sí","🟢 Pagado",IF(R4898&lt;0,"🔴 Vencido",IF(R4898&lt;=7,"🟡 Por vencer","")))</f>
        <v/>
      </c>
      <c r="T4898" s="88" t="n"/>
      <c r="U4898" s="89" t="n"/>
      <c r="V4898" s="89" t="n"/>
      <c r="W4898" s="89" t="n"/>
      <c r="X4898" s="87" t="n"/>
    </row>
    <row r="4899">
      <c r="A4899" s="13" t="n"/>
      <c r="B4899" s="14" t="n"/>
      <c r="C4899" s="14" t="n"/>
      <c r="D4899" s="14" t="n"/>
      <c r="E4899" s="13" t="n"/>
      <c r="F4899" s="13" t="n"/>
      <c r="G4899" s="14" t="n"/>
      <c r="H4899" s="15" t="n"/>
      <c r="I4899" s="15" t="n"/>
      <c r="J4899" s="40" t="n"/>
      <c r="K4899" s="15" t="n"/>
      <c r="L4899" s="15" t="n"/>
      <c r="M4899" s="15" t="n"/>
      <c r="N4899" s="14" t="n"/>
      <c r="O4899" s="13" t="n"/>
      <c r="P4899" s="14" t="n"/>
      <c r="Q4899" s="15">
        <f>IF(N4899="Sí",0,H4899)</f>
        <v/>
      </c>
      <c r="R4899" s="14">
        <f>F4899-TODAY()</f>
        <v/>
      </c>
      <c r="S4899" s="14">
        <f>IF(N4899="Sí","🟢 Pagado",IF(R4899&lt;0,"🔴 Vencido",IF(R4899&lt;=7,"🟡 Por vencer","")))</f>
        <v/>
      </c>
      <c r="T4899" s="88" t="n"/>
      <c r="U4899" s="89" t="n"/>
      <c r="V4899" s="89" t="n"/>
      <c r="W4899" s="89" t="n"/>
      <c r="X4899" s="87" t="n"/>
    </row>
    <row r="4900">
      <c r="A4900" s="13" t="n"/>
      <c r="B4900" s="14" t="n"/>
      <c r="C4900" s="14" t="n"/>
      <c r="D4900" s="14" t="n"/>
      <c r="E4900" s="13" t="n"/>
      <c r="F4900" s="13" t="n"/>
      <c r="G4900" s="14" t="n"/>
      <c r="H4900" s="15" t="n"/>
      <c r="I4900" s="15" t="n"/>
      <c r="J4900" s="40" t="n"/>
      <c r="K4900" s="15" t="n"/>
      <c r="L4900" s="15" t="n"/>
      <c r="M4900" s="15" t="n"/>
      <c r="N4900" s="14" t="n"/>
      <c r="O4900" s="13" t="n"/>
      <c r="P4900" s="14" t="n"/>
      <c r="Q4900" s="15">
        <f>IF(N4900="Sí",0,H4900)</f>
        <v/>
      </c>
      <c r="R4900" s="14">
        <f>F4900-TODAY()</f>
        <v/>
      </c>
      <c r="S4900" s="14">
        <f>IF(N4900="Sí","🟢 Pagado",IF(R4900&lt;0,"🔴 Vencido",IF(R4900&lt;=7,"🟡 Por vencer","")))</f>
        <v/>
      </c>
      <c r="T4900" s="88" t="n"/>
      <c r="U4900" s="89" t="n"/>
      <c r="V4900" s="89" t="n"/>
      <c r="W4900" s="89" t="n"/>
      <c r="X4900" s="87" t="n"/>
    </row>
    <row r="4901">
      <c r="A4901" s="13" t="n"/>
      <c r="B4901" s="14" t="n"/>
      <c r="C4901" s="14" t="n"/>
      <c r="D4901" s="14" t="n"/>
      <c r="E4901" s="13" t="n"/>
      <c r="F4901" s="13" t="n"/>
      <c r="G4901" s="14" t="n"/>
      <c r="H4901" s="15" t="n"/>
      <c r="I4901" s="15" t="n"/>
      <c r="J4901" s="40" t="n"/>
      <c r="K4901" s="15" t="n"/>
      <c r="L4901" s="15" t="n"/>
      <c r="M4901" s="15" t="n"/>
      <c r="N4901" s="14" t="n"/>
      <c r="O4901" s="13" t="n"/>
      <c r="P4901" s="14" t="n"/>
      <c r="Q4901" s="15">
        <f>IF(N4901="Sí",0,H4901)</f>
        <v/>
      </c>
      <c r="R4901" s="14">
        <f>F4901-TODAY()</f>
        <v/>
      </c>
      <c r="S4901" s="14">
        <f>IF(N4901="Sí","🟢 Pagado",IF(R4901&lt;0,"🔴 Vencido",IF(R4901&lt;=7,"🟡 Por vencer","")))</f>
        <v/>
      </c>
      <c r="T4901" s="88" t="n"/>
      <c r="U4901" s="89" t="n"/>
      <c r="V4901" s="89" t="n"/>
      <c r="W4901" s="89" t="n"/>
      <c r="X4901" s="87" t="n"/>
    </row>
    <row r="4902">
      <c r="A4902" s="13" t="n"/>
      <c r="B4902" s="14" t="n"/>
      <c r="C4902" s="14" t="n"/>
      <c r="D4902" s="14" t="n"/>
      <c r="E4902" s="13" t="n"/>
      <c r="F4902" s="13" t="n"/>
      <c r="G4902" s="14" t="n"/>
      <c r="H4902" s="15" t="n"/>
      <c r="I4902" s="15" t="n"/>
      <c r="J4902" s="40" t="n"/>
      <c r="K4902" s="15" t="n"/>
      <c r="L4902" s="15" t="n"/>
      <c r="M4902" s="15" t="n"/>
      <c r="N4902" s="14" t="n"/>
      <c r="O4902" s="13" t="n"/>
      <c r="P4902" s="14" t="n"/>
      <c r="Q4902" s="15">
        <f>IF(N4902="Sí",0,H4902)</f>
        <v/>
      </c>
      <c r="R4902" s="14">
        <f>F4902-TODAY()</f>
        <v/>
      </c>
      <c r="S4902" s="14">
        <f>IF(N4902="Sí","🟢 Pagado",IF(R4902&lt;0,"🔴 Vencido",IF(R4902&lt;=7,"🟡 Por vencer","")))</f>
        <v/>
      </c>
      <c r="T4902" s="88" t="n"/>
      <c r="U4902" s="89" t="n"/>
      <c r="V4902" s="89" t="n"/>
      <c r="W4902" s="89" t="n"/>
      <c r="X4902" s="87" t="n"/>
    </row>
    <row r="4903">
      <c r="A4903" s="13" t="n"/>
      <c r="B4903" s="14" t="n"/>
      <c r="C4903" s="14" t="n"/>
      <c r="D4903" s="14" t="n"/>
      <c r="E4903" s="13" t="n"/>
      <c r="F4903" s="13" t="n"/>
      <c r="G4903" s="14" t="n"/>
      <c r="H4903" s="15" t="n"/>
      <c r="I4903" s="15" t="n"/>
      <c r="J4903" s="40" t="n"/>
      <c r="K4903" s="15" t="n"/>
      <c r="L4903" s="15" t="n"/>
      <c r="M4903" s="15" t="n"/>
      <c r="N4903" s="14" t="n"/>
      <c r="O4903" s="13" t="n"/>
      <c r="P4903" s="14" t="n"/>
      <c r="Q4903" s="15">
        <f>IF(N4903="Sí",0,H4903)</f>
        <v/>
      </c>
      <c r="R4903" s="14">
        <f>F4903-TODAY()</f>
        <v/>
      </c>
      <c r="S4903" s="14">
        <f>IF(N4903="Sí","🟢 Pagado",IF(R4903&lt;0,"🔴 Vencido",IF(R4903&lt;=7,"🟡 Por vencer","")))</f>
        <v/>
      </c>
      <c r="T4903" s="88" t="n"/>
      <c r="U4903" s="89" t="n"/>
      <c r="V4903" s="89" t="n"/>
      <c r="W4903" s="89" t="n"/>
      <c r="X4903" s="87" t="n"/>
    </row>
    <row r="4904">
      <c r="A4904" s="13" t="n"/>
      <c r="B4904" s="14" t="n"/>
      <c r="C4904" s="14" t="n"/>
      <c r="D4904" s="14" t="n"/>
      <c r="E4904" s="13" t="n"/>
      <c r="F4904" s="13" t="n"/>
      <c r="G4904" s="14" t="n"/>
      <c r="H4904" s="15" t="n"/>
      <c r="I4904" s="15" t="n"/>
      <c r="J4904" s="40" t="n"/>
      <c r="K4904" s="15" t="n"/>
      <c r="L4904" s="15" t="n"/>
      <c r="M4904" s="15" t="n"/>
      <c r="N4904" s="14" t="n"/>
      <c r="O4904" s="13" t="n"/>
      <c r="P4904" s="14" t="n"/>
      <c r="Q4904" s="15">
        <f>IF(N4904="Sí",0,H4904)</f>
        <v/>
      </c>
      <c r="R4904" s="14">
        <f>F4904-TODAY()</f>
        <v/>
      </c>
      <c r="S4904" s="14">
        <f>IF(N4904="Sí","🟢 Pagado",IF(R4904&lt;0,"🔴 Vencido",IF(R4904&lt;=7,"🟡 Por vencer","")))</f>
        <v/>
      </c>
      <c r="T4904" s="88" t="n"/>
      <c r="U4904" s="89" t="n"/>
      <c r="V4904" s="89" t="n"/>
      <c r="W4904" s="89" t="n"/>
      <c r="X4904" s="87" t="n"/>
    </row>
    <row r="4905">
      <c r="A4905" s="13" t="n"/>
      <c r="B4905" s="14" t="n"/>
      <c r="C4905" s="14" t="n"/>
      <c r="D4905" s="14" t="n"/>
      <c r="E4905" s="13" t="n"/>
      <c r="F4905" s="13" t="n"/>
      <c r="G4905" s="14" t="n"/>
      <c r="H4905" s="15" t="n"/>
      <c r="I4905" s="15" t="n"/>
      <c r="J4905" s="40" t="n"/>
      <c r="K4905" s="15" t="n"/>
      <c r="L4905" s="15" t="n"/>
      <c r="M4905" s="15" t="n"/>
      <c r="N4905" s="14" t="n"/>
      <c r="O4905" s="13" t="n"/>
      <c r="P4905" s="14" t="n"/>
      <c r="Q4905" s="15">
        <f>IF(N4905="Sí",0,H4905)</f>
        <v/>
      </c>
      <c r="R4905" s="14">
        <f>F4905-TODAY()</f>
        <v/>
      </c>
      <c r="S4905" s="14">
        <f>IF(N4905="Sí","🟢 Pagado",IF(R4905&lt;0,"🔴 Vencido",IF(R4905&lt;=7,"🟡 Por vencer","")))</f>
        <v/>
      </c>
      <c r="T4905" s="88" t="n"/>
      <c r="U4905" s="89" t="n"/>
      <c r="V4905" s="89" t="n"/>
      <c r="W4905" s="89" t="n"/>
      <c r="X4905" s="87" t="n"/>
    </row>
    <row r="4906">
      <c r="A4906" s="13" t="n"/>
      <c r="B4906" s="14" t="n"/>
      <c r="C4906" s="14" t="n"/>
      <c r="D4906" s="14" t="n"/>
      <c r="E4906" s="13" t="n"/>
      <c r="F4906" s="13" t="n"/>
      <c r="G4906" s="14" t="n"/>
      <c r="H4906" s="15" t="n"/>
      <c r="I4906" s="15" t="n"/>
      <c r="J4906" s="40" t="n"/>
      <c r="K4906" s="15" t="n"/>
      <c r="L4906" s="15" t="n"/>
      <c r="M4906" s="15" t="n"/>
      <c r="N4906" s="14" t="n"/>
      <c r="O4906" s="13" t="n"/>
      <c r="P4906" s="14" t="n"/>
      <c r="Q4906" s="15">
        <f>IF(N4906="Sí",0,H4906)</f>
        <v/>
      </c>
      <c r="R4906" s="14">
        <f>F4906-TODAY()</f>
        <v/>
      </c>
      <c r="S4906" s="14">
        <f>IF(N4906="Sí","🟢 Pagado",IF(R4906&lt;0,"🔴 Vencido",IF(R4906&lt;=7,"🟡 Por vencer","")))</f>
        <v/>
      </c>
      <c r="T4906" s="88" t="n"/>
      <c r="U4906" s="89" t="n"/>
      <c r="V4906" s="89" t="n"/>
      <c r="W4906" s="89" t="n"/>
      <c r="X4906" s="87" t="n"/>
    </row>
    <row r="4907">
      <c r="A4907" s="13" t="n"/>
      <c r="B4907" s="14" t="n"/>
      <c r="C4907" s="14" t="n"/>
      <c r="D4907" s="14" t="n"/>
      <c r="E4907" s="13" t="n"/>
      <c r="F4907" s="13" t="n"/>
      <c r="G4907" s="14" t="n"/>
      <c r="H4907" s="15" t="n"/>
      <c r="I4907" s="15" t="n"/>
      <c r="J4907" s="40" t="n"/>
      <c r="K4907" s="15" t="n"/>
      <c r="L4907" s="15" t="n"/>
      <c r="M4907" s="15" t="n"/>
      <c r="N4907" s="14" t="n"/>
      <c r="O4907" s="13" t="n"/>
      <c r="P4907" s="14" t="n"/>
      <c r="Q4907" s="15">
        <f>IF(N4907="Sí",0,H4907)</f>
        <v/>
      </c>
      <c r="R4907" s="14">
        <f>F4907-TODAY()</f>
        <v/>
      </c>
      <c r="S4907" s="14">
        <f>IF(N4907="Sí","🟢 Pagado",IF(R4907&lt;0,"🔴 Vencido",IF(R4907&lt;=7,"🟡 Por vencer","")))</f>
        <v/>
      </c>
      <c r="T4907" s="88" t="n"/>
      <c r="U4907" s="89" t="n"/>
      <c r="V4907" s="89" t="n"/>
      <c r="W4907" s="89" t="n"/>
      <c r="X4907" s="87" t="n"/>
    </row>
    <row r="4908">
      <c r="A4908" s="13" t="n"/>
      <c r="B4908" s="14" t="n"/>
      <c r="C4908" s="14" t="n"/>
      <c r="D4908" s="14" t="n"/>
      <c r="E4908" s="13" t="n"/>
      <c r="F4908" s="13" t="n"/>
      <c r="G4908" s="14" t="n"/>
      <c r="H4908" s="15" t="n"/>
      <c r="I4908" s="15" t="n"/>
      <c r="J4908" s="40" t="n"/>
      <c r="K4908" s="15" t="n"/>
      <c r="L4908" s="15" t="n"/>
      <c r="M4908" s="15" t="n"/>
      <c r="N4908" s="14" t="n"/>
      <c r="O4908" s="13" t="n"/>
      <c r="P4908" s="14" t="n"/>
      <c r="Q4908" s="15">
        <f>IF(N4908="Sí",0,H4908)</f>
        <v/>
      </c>
      <c r="R4908" s="14">
        <f>F4908-TODAY()</f>
        <v/>
      </c>
      <c r="S4908" s="14">
        <f>IF(N4908="Sí","🟢 Pagado",IF(R4908&lt;0,"🔴 Vencido",IF(R4908&lt;=7,"🟡 Por vencer","")))</f>
        <v/>
      </c>
      <c r="T4908" s="88" t="n"/>
      <c r="U4908" s="89" t="n"/>
      <c r="V4908" s="89" t="n"/>
      <c r="W4908" s="89" t="n"/>
      <c r="X4908" s="87" t="n"/>
    </row>
    <row r="4909">
      <c r="A4909" s="13" t="n"/>
      <c r="B4909" s="14" t="n"/>
      <c r="C4909" s="14" t="n"/>
      <c r="D4909" s="14" t="n"/>
      <c r="E4909" s="13" t="n"/>
      <c r="F4909" s="13" t="n"/>
      <c r="G4909" s="14" t="n"/>
      <c r="H4909" s="15" t="n"/>
      <c r="I4909" s="15" t="n"/>
      <c r="J4909" s="40" t="n"/>
      <c r="K4909" s="15" t="n"/>
      <c r="L4909" s="15" t="n"/>
      <c r="M4909" s="15" t="n"/>
      <c r="N4909" s="14" t="n"/>
      <c r="O4909" s="13" t="n"/>
      <c r="P4909" s="14" t="n"/>
      <c r="Q4909" s="15">
        <f>IF(N4909="Sí",0,H4909)</f>
        <v/>
      </c>
      <c r="R4909" s="14">
        <f>F4909-TODAY()</f>
        <v/>
      </c>
      <c r="S4909" s="14">
        <f>IF(N4909="Sí","🟢 Pagado",IF(R4909&lt;0,"🔴 Vencido",IF(R4909&lt;=7,"🟡 Por vencer","")))</f>
        <v/>
      </c>
      <c r="T4909" s="88" t="n"/>
      <c r="U4909" s="89" t="n"/>
      <c r="V4909" s="89" t="n"/>
      <c r="W4909" s="89" t="n"/>
      <c r="X4909" s="87" t="n"/>
    </row>
    <row r="4910">
      <c r="A4910" s="13" t="n"/>
      <c r="B4910" s="14" t="n"/>
      <c r="C4910" s="14" t="n"/>
      <c r="D4910" s="14" t="n"/>
      <c r="E4910" s="13" t="n"/>
      <c r="F4910" s="13" t="n"/>
      <c r="G4910" s="14" t="n"/>
      <c r="H4910" s="15" t="n"/>
      <c r="I4910" s="15" t="n"/>
      <c r="J4910" s="40" t="n"/>
      <c r="K4910" s="15" t="n"/>
      <c r="L4910" s="15" t="n"/>
      <c r="M4910" s="15" t="n"/>
      <c r="N4910" s="14" t="n"/>
      <c r="O4910" s="13" t="n"/>
      <c r="P4910" s="14" t="n"/>
      <c r="Q4910" s="15">
        <f>IF(N4910="Sí",0,H4910)</f>
        <v/>
      </c>
      <c r="R4910" s="14">
        <f>F4910-TODAY()</f>
        <v/>
      </c>
      <c r="S4910" s="14">
        <f>IF(N4910="Sí","🟢 Pagado",IF(R4910&lt;0,"🔴 Vencido",IF(R4910&lt;=7,"🟡 Por vencer","")))</f>
        <v/>
      </c>
      <c r="T4910" s="88" t="n"/>
      <c r="U4910" s="89" t="n"/>
      <c r="V4910" s="89" t="n"/>
      <c r="W4910" s="89" t="n"/>
      <c r="X4910" s="87" t="n"/>
    </row>
    <row r="4911">
      <c r="A4911" s="13" t="n"/>
      <c r="B4911" s="14" t="n"/>
      <c r="C4911" s="14" t="n"/>
      <c r="D4911" s="14" t="n"/>
      <c r="E4911" s="13" t="n"/>
      <c r="F4911" s="13" t="n"/>
      <c r="G4911" s="14" t="n"/>
      <c r="H4911" s="15" t="n"/>
      <c r="I4911" s="15" t="n"/>
      <c r="J4911" s="40" t="n"/>
      <c r="K4911" s="15" t="n"/>
      <c r="L4911" s="15" t="n"/>
      <c r="M4911" s="15" t="n"/>
      <c r="N4911" s="14" t="n"/>
      <c r="O4911" s="13" t="n"/>
      <c r="P4911" s="14" t="n"/>
      <c r="Q4911" s="15">
        <f>IF(N4911="Sí",0,H4911)</f>
        <v/>
      </c>
      <c r="R4911" s="14">
        <f>F4911-TODAY()</f>
        <v/>
      </c>
      <c r="S4911" s="14">
        <f>IF(N4911="Sí","🟢 Pagado",IF(R4911&lt;0,"🔴 Vencido",IF(R4911&lt;=7,"🟡 Por vencer","")))</f>
        <v/>
      </c>
      <c r="T4911" s="88" t="n"/>
      <c r="U4911" s="89" t="n"/>
      <c r="V4911" s="89" t="n"/>
      <c r="W4911" s="89" t="n"/>
      <c r="X4911" s="87" t="n"/>
    </row>
    <row r="4912">
      <c r="A4912" s="13" t="n"/>
      <c r="B4912" s="14" t="n"/>
      <c r="C4912" s="14" t="n"/>
      <c r="D4912" s="14" t="n"/>
      <c r="E4912" s="13" t="n"/>
      <c r="F4912" s="13" t="n"/>
      <c r="G4912" s="14" t="n"/>
      <c r="H4912" s="15" t="n"/>
      <c r="I4912" s="15" t="n"/>
      <c r="J4912" s="40" t="n"/>
      <c r="K4912" s="15" t="n"/>
      <c r="L4912" s="15" t="n"/>
      <c r="M4912" s="15" t="n"/>
      <c r="N4912" s="14" t="n"/>
      <c r="O4912" s="13" t="n"/>
      <c r="P4912" s="14" t="n"/>
      <c r="Q4912" s="15">
        <f>IF(N4912="Sí",0,H4912)</f>
        <v/>
      </c>
      <c r="R4912" s="14">
        <f>F4912-TODAY()</f>
        <v/>
      </c>
      <c r="S4912" s="14">
        <f>IF(N4912="Sí","🟢 Pagado",IF(R4912&lt;0,"🔴 Vencido",IF(R4912&lt;=7,"🟡 Por vencer","")))</f>
        <v/>
      </c>
      <c r="T4912" s="88" t="n"/>
      <c r="U4912" s="89" t="n"/>
      <c r="V4912" s="89" t="n"/>
      <c r="W4912" s="89" t="n"/>
      <c r="X4912" s="87" t="n"/>
    </row>
    <row r="4913">
      <c r="A4913" s="13" t="n"/>
      <c r="B4913" s="14" t="n"/>
      <c r="C4913" s="14" t="n"/>
      <c r="D4913" s="14" t="n"/>
      <c r="E4913" s="13" t="n"/>
      <c r="F4913" s="13" t="n"/>
      <c r="G4913" s="14" t="n"/>
      <c r="H4913" s="15" t="n"/>
      <c r="I4913" s="15" t="n"/>
      <c r="J4913" s="40" t="n"/>
      <c r="K4913" s="15" t="n"/>
      <c r="L4913" s="15" t="n"/>
      <c r="M4913" s="15" t="n"/>
      <c r="N4913" s="14" t="n"/>
      <c r="O4913" s="13" t="n"/>
      <c r="P4913" s="14" t="n"/>
      <c r="Q4913" s="15">
        <f>IF(N4913="Sí",0,H4913)</f>
        <v/>
      </c>
      <c r="R4913" s="14">
        <f>F4913-TODAY()</f>
        <v/>
      </c>
      <c r="S4913" s="14">
        <f>IF(N4913="Sí","🟢 Pagado",IF(R4913&lt;0,"🔴 Vencido",IF(R4913&lt;=7,"🟡 Por vencer","")))</f>
        <v/>
      </c>
      <c r="T4913" s="88" t="n"/>
      <c r="U4913" s="89" t="n"/>
      <c r="V4913" s="89" t="n"/>
      <c r="W4913" s="89" t="n"/>
      <c r="X4913" s="87" t="n"/>
    </row>
    <row r="4914">
      <c r="A4914" s="13" t="n"/>
      <c r="B4914" s="14" t="n"/>
      <c r="C4914" s="14" t="n"/>
      <c r="D4914" s="14" t="n"/>
      <c r="E4914" s="13" t="n"/>
      <c r="F4914" s="13" t="n"/>
      <c r="G4914" s="14" t="n"/>
      <c r="H4914" s="15" t="n"/>
      <c r="I4914" s="15" t="n"/>
      <c r="J4914" s="40" t="n"/>
      <c r="K4914" s="15" t="n"/>
      <c r="L4914" s="15" t="n"/>
      <c r="M4914" s="15" t="n"/>
      <c r="N4914" s="14" t="n"/>
      <c r="O4914" s="13" t="n"/>
      <c r="P4914" s="14" t="n"/>
      <c r="Q4914" s="15">
        <f>IF(N4914="Sí",0,H4914)</f>
        <v/>
      </c>
      <c r="R4914" s="14">
        <f>F4914-TODAY()</f>
        <v/>
      </c>
      <c r="S4914" s="14">
        <f>IF(N4914="Sí","🟢 Pagado",IF(R4914&lt;0,"🔴 Vencido",IF(R4914&lt;=7,"🟡 Por vencer","")))</f>
        <v/>
      </c>
      <c r="T4914" s="88" t="n"/>
      <c r="U4914" s="89" t="n"/>
      <c r="V4914" s="89" t="n"/>
      <c r="W4914" s="89" t="n"/>
      <c r="X4914" s="87" t="n"/>
    </row>
    <row r="4915">
      <c r="A4915" s="13" t="n"/>
      <c r="B4915" s="14" t="n"/>
      <c r="C4915" s="14" t="n"/>
      <c r="D4915" s="14" t="n"/>
      <c r="E4915" s="13" t="n"/>
      <c r="F4915" s="13" t="n"/>
      <c r="G4915" s="14" t="n"/>
      <c r="H4915" s="15" t="n"/>
      <c r="I4915" s="15" t="n"/>
      <c r="J4915" s="40" t="n"/>
      <c r="K4915" s="15" t="n"/>
      <c r="L4915" s="15" t="n"/>
      <c r="M4915" s="15" t="n"/>
      <c r="N4915" s="14" t="n"/>
      <c r="O4915" s="13" t="n"/>
      <c r="P4915" s="14" t="n"/>
      <c r="Q4915" s="15">
        <f>IF(N4915="Sí",0,H4915)</f>
        <v/>
      </c>
      <c r="R4915" s="14">
        <f>F4915-TODAY()</f>
        <v/>
      </c>
      <c r="S4915" s="14">
        <f>IF(N4915="Sí","🟢 Pagado",IF(R4915&lt;0,"🔴 Vencido",IF(R4915&lt;=7,"🟡 Por vencer","")))</f>
        <v/>
      </c>
      <c r="T4915" s="88" t="n"/>
      <c r="U4915" s="89" t="n"/>
      <c r="V4915" s="89" t="n"/>
      <c r="W4915" s="89" t="n"/>
      <c r="X4915" s="87" t="n"/>
    </row>
    <row r="4916">
      <c r="A4916" s="13" t="n"/>
      <c r="B4916" s="14" t="n"/>
      <c r="C4916" s="14" t="n"/>
      <c r="D4916" s="14" t="n"/>
      <c r="E4916" s="13" t="n"/>
      <c r="F4916" s="13" t="n"/>
      <c r="G4916" s="14" t="n"/>
      <c r="H4916" s="15" t="n"/>
      <c r="I4916" s="15" t="n"/>
      <c r="J4916" s="40" t="n"/>
      <c r="K4916" s="15" t="n"/>
      <c r="L4916" s="15" t="n"/>
      <c r="M4916" s="15" t="n"/>
      <c r="N4916" s="14" t="n"/>
      <c r="O4916" s="13" t="n"/>
      <c r="P4916" s="14" t="n"/>
      <c r="Q4916" s="15">
        <f>IF(N4916="Sí",0,H4916)</f>
        <v/>
      </c>
      <c r="R4916" s="14">
        <f>F4916-TODAY()</f>
        <v/>
      </c>
      <c r="S4916" s="14">
        <f>IF(N4916="Sí","🟢 Pagado",IF(R4916&lt;0,"🔴 Vencido",IF(R4916&lt;=7,"🟡 Por vencer","")))</f>
        <v/>
      </c>
      <c r="T4916" s="88" t="n"/>
      <c r="U4916" s="89" t="n"/>
      <c r="V4916" s="89" t="n"/>
      <c r="W4916" s="89" t="n"/>
      <c r="X4916" s="87" t="n"/>
    </row>
    <row r="4917">
      <c r="A4917" s="13" t="n"/>
      <c r="B4917" s="14" t="n"/>
      <c r="C4917" s="14" t="n"/>
      <c r="D4917" s="14" t="n"/>
      <c r="E4917" s="13" t="n"/>
      <c r="F4917" s="13" t="n"/>
      <c r="G4917" s="14" t="n"/>
      <c r="H4917" s="15" t="n"/>
      <c r="I4917" s="15" t="n"/>
      <c r="J4917" s="40" t="n"/>
      <c r="K4917" s="15" t="n"/>
      <c r="L4917" s="15" t="n"/>
      <c r="M4917" s="15" t="n"/>
      <c r="N4917" s="14" t="n"/>
      <c r="O4917" s="13" t="n"/>
      <c r="P4917" s="14" t="n"/>
      <c r="Q4917" s="15">
        <f>IF(N4917="Sí",0,H4917)</f>
        <v/>
      </c>
      <c r="R4917" s="14">
        <f>F4917-TODAY()</f>
        <v/>
      </c>
      <c r="S4917" s="14">
        <f>IF(N4917="Sí","🟢 Pagado",IF(R4917&lt;0,"🔴 Vencido",IF(R4917&lt;=7,"🟡 Por vencer","")))</f>
        <v/>
      </c>
      <c r="T4917" s="88" t="n"/>
      <c r="U4917" s="89" t="n"/>
      <c r="V4917" s="89" t="n"/>
      <c r="W4917" s="89" t="n"/>
      <c r="X4917" s="87" t="n"/>
    </row>
    <row r="4918">
      <c r="A4918" s="13" t="n"/>
      <c r="B4918" s="14" t="n"/>
      <c r="C4918" s="14" t="n"/>
      <c r="D4918" s="14" t="n"/>
      <c r="E4918" s="13" t="n"/>
      <c r="F4918" s="13" t="n"/>
      <c r="G4918" s="14" t="n"/>
      <c r="H4918" s="15" t="n"/>
      <c r="I4918" s="15" t="n"/>
      <c r="J4918" s="40" t="n"/>
      <c r="K4918" s="15" t="n"/>
      <c r="L4918" s="15" t="n"/>
      <c r="M4918" s="15" t="n"/>
      <c r="N4918" s="14" t="n"/>
      <c r="O4918" s="13" t="n"/>
      <c r="P4918" s="14" t="n"/>
      <c r="Q4918" s="15">
        <f>IF(N4918="Sí",0,H4918)</f>
        <v/>
      </c>
      <c r="R4918" s="14">
        <f>F4918-TODAY()</f>
        <v/>
      </c>
      <c r="S4918" s="14">
        <f>IF(N4918="Sí","🟢 Pagado",IF(R4918&lt;0,"🔴 Vencido",IF(R4918&lt;=7,"🟡 Por vencer","")))</f>
        <v/>
      </c>
      <c r="T4918" s="88" t="n"/>
      <c r="U4918" s="89" t="n"/>
      <c r="V4918" s="89" t="n"/>
      <c r="W4918" s="89" t="n"/>
      <c r="X4918" s="87" t="n"/>
    </row>
    <row r="4919">
      <c r="A4919" s="13" t="n"/>
      <c r="B4919" s="14" t="n"/>
      <c r="C4919" s="14" t="n"/>
      <c r="D4919" s="14" t="n"/>
      <c r="E4919" s="13" t="n"/>
      <c r="F4919" s="13" t="n"/>
      <c r="G4919" s="14" t="n"/>
      <c r="H4919" s="15" t="n"/>
      <c r="I4919" s="15" t="n"/>
      <c r="J4919" s="40" t="n"/>
      <c r="K4919" s="15" t="n"/>
      <c r="L4919" s="15" t="n"/>
      <c r="M4919" s="15" t="n"/>
      <c r="N4919" s="14" t="n"/>
      <c r="O4919" s="13" t="n"/>
      <c r="P4919" s="14" t="n"/>
      <c r="Q4919" s="15">
        <f>IF(N4919="Sí",0,H4919)</f>
        <v/>
      </c>
      <c r="R4919" s="14">
        <f>F4919-TODAY()</f>
        <v/>
      </c>
      <c r="S4919" s="14">
        <f>IF(N4919="Sí","🟢 Pagado",IF(R4919&lt;0,"🔴 Vencido",IF(R4919&lt;=7,"🟡 Por vencer","")))</f>
        <v/>
      </c>
      <c r="T4919" s="88" t="n"/>
      <c r="U4919" s="89" t="n"/>
      <c r="V4919" s="89" t="n"/>
      <c r="W4919" s="89" t="n"/>
      <c r="X4919" s="87" t="n"/>
    </row>
    <row r="4920">
      <c r="A4920" s="13" t="n"/>
      <c r="B4920" s="14" t="n"/>
      <c r="C4920" s="14" t="n"/>
      <c r="D4920" s="14" t="n"/>
      <c r="E4920" s="13" t="n"/>
      <c r="F4920" s="13" t="n"/>
      <c r="G4920" s="14" t="n"/>
      <c r="H4920" s="15" t="n"/>
      <c r="I4920" s="15" t="n"/>
      <c r="J4920" s="40" t="n"/>
      <c r="K4920" s="15" t="n"/>
      <c r="L4920" s="15" t="n"/>
      <c r="M4920" s="15" t="n"/>
      <c r="N4920" s="14" t="n"/>
      <c r="O4920" s="13" t="n"/>
      <c r="P4920" s="14" t="n"/>
      <c r="Q4920" s="15">
        <f>IF(N4920="Sí",0,H4920)</f>
        <v/>
      </c>
      <c r="R4920" s="14">
        <f>F4920-TODAY()</f>
        <v/>
      </c>
      <c r="S4920" s="14">
        <f>IF(N4920="Sí","🟢 Pagado",IF(R4920&lt;0,"🔴 Vencido",IF(R4920&lt;=7,"🟡 Por vencer","")))</f>
        <v/>
      </c>
      <c r="T4920" s="88" t="n"/>
      <c r="U4920" s="89" t="n"/>
      <c r="V4920" s="89" t="n"/>
      <c r="W4920" s="89" t="n"/>
      <c r="X4920" s="87" t="n"/>
    </row>
    <row r="4921">
      <c r="A4921" s="13" t="n"/>
      <c r="B4921" s="14" t="n"/>
      <c r="C4921" s="14" t="n"/>
      <c r="D4921" s="14" t="n"/>
      <c r="E4921" s="13" t="n"/>
      <c r="F4921" s="13" t="n"/>
      <c r="G4921" s="14" t="n"/>
      <c r="H4921" s="15" t="n"/>
      <c r="I4921" s="15" t="n"/>
      <c r="J4921" s="40" t="n"/>
      <c r="K4921" s="15" t="n"/>
      <c r="L4921" s="15" t="n"/>
      <c r="M4921" s="15" t="n"/>
      <c r="N4921" s="14" t="n"/>
      <c r="O4921" s="13" t="n"/>
      <c r="P4921" s="14" t="n"/>
      <c r="Q4921" s="15">
        <f>IF(N4921="Sí",0,H4921)</f>
        <v/>
      </c>
      <c r="R4921" s="14">
        <f>F4921-TODAY()</f>
        <v/>
      </c>
      <c r="S4921" s="14">
        <f>IF(N4921="Sí","🟢 Pagado",IF(R4921&lt;0,"🔴 Vencido",IF(R4921&lt;=7,"🟡 Por vencer","")))</f>
        <v/>
      </c>
      <c r="T4921" s="88" t="n"/>
      <c r="U4921" s="89" t="n"/>
      <c r="V4921" s="89" t="n"/>
      <c r="W4921" s="89" t="n"/>
      <c r="X4921" s="87" t="n"/>
    </row>
    <row r="4922">
      <c r="A4922" s="13" t="n"/>
      <c r="B4922" s="14" t="n"/>
      <c r="C4922" s="14" t="n"/>
      <c r="D4922" s="14" t="n"/>
      <c r="E4922" s="13" t="n"/>
      <c r="F4922" s="13" t="n"/>
      <c r="G4922" s="14" t="n"/>
      <c r="H4922" s="15" t="n"/>
      <c r="I4922" s="15" t="n"/>
      <c r="J4922" s="40" t="n"/>
      <c r="K4922" s="15" t="n"/>
      <c r="L4922" s="15" t="n"/>
      <c r="M4922" s="15" t="n"/>
      <c r="N4922" s="14" t="n"/>
      <c r="O4922" s="13" t="n"/>
      <c r="P4922" s="14" t="n"/>
      <c r="Q4922" s="15">
        <f>IF(N4922="Sí",0,H4922)</f>
        <v/>
      </c>
      <c r="R4922" s="14">
        <f>F4922-TODAY()</f>
        <v/>
      </c>
      <c r="S4922" s="14">
        <f>IF(N4922="Sí","🟢 Pagado",IF(R4922&lt;0,"🔴 Vencido",IF(R4922&lt;=7,"🟡 Por vencer","")))</f>
        <v/>
      </c>
      <c r="T4922" s="88" t="n"/>
      <c r="U4922" s="89" t="n"/>
      <c r="V4922" s="89" t="n"/>
      <c r="W4922" s="89" t="n"/>
      <c r="X4922" s="87" t="n"/>
    </row>
    <row r="4923">
      <c r="A4923" s="13" t="n"/>
      <c r="B4923" s="14" t="n"/>
      <c r="C4923" s="14" t="n"/>
      <c r="D4923" s="14" t="n"/>
      <c r="E4923" s="13" t="n"/>
      <c r="F4923" s="13" t="n"/>
      <c r="G4923" s="14" t="n"/>
      <c r="H4923" s="15" t="n"/>
      <c r="I4923" s="15" t="n"/>
      <c r="J4923" s="40" t="n"/>
      <c r="K4923" s="15" t="n"/>
      <c r="L4923" s="15" t="n"/>
      <c r="M4923" s="15" t="n"/>
      <c r="N4923" s="14" t="n"/>
      <c r="O4923" s="13" t="n"/>
      <c r="P4923" s="14" t="n"/>
      <c r="Q4923" s="15">
        <f>IF(N4923="Sí",0,H4923)</f>
        <v/>
      </c>
      <c r="R4923" s="14">
        <f>F4923-TODAY()</f>
        <v/>
      </c>
      <c r="S4923" s="14">
        <f>IF(N4923="Sí","🟢 Pagado",IF(R4923&lt;0,"🔴 Vencido",IF(R4923&lt;=7,"🟡 Por vencer","")))</f>
        <v/>
      </c>
      <c r="T4923" s="88" t="n"/>
      <c r="U4923" s="89" t="n"/>
      <c r="V4923" s="89" t="n"/>
      <c r="W4923" s="89" t="n"/>
      <c r="X4923" s="87" t="n"/>
    </row>
    <row r="4924">
      <c r="A4924" s="13" t="n"/>
      <c r="B4924" s="14" t="n"/>
      <c r="C4924" s="14" t="n"/>
      <c r="D4924" s="14" t="n"/>
      <c r="E4924" s="13" t="n"/>
      <c r="F4924" s="13" t="n"/>
      <c r="G4924" s="14" t="n"/>
      <c r="H4924" s="15" t="n"/>
      <c r="I4924" s="15" t="n"/>
      <c r="J4924" s="40" t="n"/>
      <c r="K4924" s="15" t="n"/>
      <c r="L4924" s="15" t="n"/>
      <c r="M4924" s="15" t="n"/>
      <c r="N4924" s="14" t="n"/>
      <c r="O4924" s="13" t="n"/>
      <c r="P4924" s="14" t="n"/>
      <c r="Q4924" s="15">
        <f>IF(N4924="Sí",0,H4924)</f>
        <v/>
      </c>
      <c r="R4924" s="14">
        <f>F4924-TODAY()</f>
        <v/>
      </c>
      <c r="S4924" s="14">
        <f>IF(N4924="Sí","🟢 Pagado",IF(R4924&lt;0,"🔴 Vencido",IF(R4924&lt;=7,"🟡 Por vencer","")))</f>
        <v/>
      </c>
      <c r="T4924" s="88" t="n"/>
      <c r="U4924" s="89" t="n"/>
      <c r="V4924" s="89" t="n"/>
      <c r="W4924" s="89" t="n"/>
      <c r="X4924" s="87" t="n"/>
    </row>
    <row r="4925">
      <c r="A4925" s="13" t="n"/>
      <c r="B4925" s="14" t="n"/>
      <c r="C4925" s="14" t="n"/>
      <c r="D4925" s="14" t="n"/>
      <c r="E4925" s="13" t="n"/>
      <c r="F4925" s="13" t="n"/>
      <c r="G4925" s="14" t="n"/>
      <c r="H4925" s="15" t="n"/>
      <c r="I4925" s="15" t="n"/>
      <c r="J4925" s="40" t="n"/>
      <c r="K4925" s="15" t="n"/>
      <c r="L4925" s="15" t="n"/>
      <c r="M4925" s="15" t="n"/>
      <c r="N4925" s="14" t="n"/>
      <c r="O4925" s="13" t="n"/>
      <c r="P4925" s="14" t="n"/>
      <c r="Q4925" s="15">
        <f>IF(N4925="Sí",0,H4925)</f>
        <v/>
      </c>
      <c r="R4925" s="14">
        <f>F4925-TODAY()</f>
        <v/>
      </c>
      <c r="S4925" s="14">
        <f>IF(N4925="Sí","🟢 Pagado",IF(R4925&lt;0,"🔴 Vencido",IF(R4925&lt;=7,"🟡 Por vencer","")))</f>
        <v/>
      </c>
      <c r="T4925" s="88" t="n"/>
      <c r="U4925" s="89" t="n"/>
      <c r="V4925" s="89" t="n"/>
      <c r="W4925" s="89" t="n"/>
      <c r="X4925" s="87" t="n"/>
    </row>
    <row r="4926">
      <c r="A4926" s="13" t="n"/>
      <c r="B4926" s="14" t="n"/>
      <c r="C4926" s="14" t="n"/>
      <c r="D4926" s="14" t="n"/>
      <c r="E4926" s="13" t="n"/>
      <c r="F4926" s="13" t="n"/>
      <c r="G4926" s="14" t="n"/>
      <c r="H4926" s="15" t="n"/>
      <c r="I4926" s="15" t="n"/>
      <c r="J4926" s="40" t="n"/>
      <c r="K4926" s="15" t="n"/>
      <c r="L4926" s="15" t="n"/>
      <c r="M4926" s="15" t="n"/>
      <c r="N4926" s="14" t="n"/>
      <c r="O4926" s="13" t="n"/>
      <c r="P4926" s="14" t="n"/>
      <c r="Q4926" s="15">
        <f>IF(N4926="Sí",0,H4926)</f>
        <v/>
      </c>
      <c r="R4926" s="14">
        <f>F4926-TODAY()</f>
        <v/>
      </c>
      <c r="S4926" s="14">
        <f>IF(N4926="Sí","🟢 Pagado",IF(R4926&lt;0,"🔴 Vencido",IF(R4926&lt;=7,"🟡 Por vencer","")))</f>
        <v/>
      </c>
      <c r="T4926" s="88" t="n"/>
      <c r="U4926" s="89" t="n"/>
      <c r="V4926" s="89" t="n"/>
      <c r="W4926" s="89" t="n"/>
      <c r="X4926" s="87" t="n"/>
    </row>
    <row r="4927">
      <c r="A4927" s="13" t="n"/>
      <c r="B4927" s="14" t="n"/>
      <c r="C4927" s="14" t="n"/>
      <c r="D4927" s="14" t="n"/>
      <c r="E4927" s="13" t="n"/>
      <c r="F4927" s="13" t="n"/>
      <c r="G4927" s="14" t="n"/>
      <c r="H4927" s="15" t="n"/>
      <c r="I4927" s="15" t="n"/>
      <c r="J4927" s="40" t="n"/>
      <c r="K4927" s="15" t="n"/>
      <c r="L4927" s="15" t="n"/>
      <c r="M4927" s="15" t="n"/>
      <c r="N4927" s="14" t="n"/>
      <c r="O4927" s="13" t="n"/>
      <c r="P4927" s="14" t="n"/>
      <c r="Q4927" s="15">
        <f>IF(N4927="Sí",0,H4927)</f>
        <v/>
      </c>
      <c r="R4927" s="14">
        <f>F4927-TODAY()</f>
        <v/>
      </c>
      <c r="S4927" s="14">
        <f>IF(N4927="Sí","🟢 Pagado",IF(R4927&lt;0,"🔴 Vencido",IF(R4927&lt;=7,"🟡 Por vencer","")))</f>
        <v/>
      </c>
      <c r="T4927" s="88" t="n"/>
      <c r="U4927" s="89" t="n"/>
      <c r="V4927" s="89" t="n"/>
      <c r="W4927" s="89" t="n"/>
      <c r="X4927" s="87" t="n"/>
    </row>
    <row r="4928">
      <c r="A4928" s="13" t="n"/>
      <c r="B4928" s="14" t="n"/>
      <c r="C4928" s="14" t="n"/>
      <c r="D4928" s="14" t="n"/>
      <c r="E4928" s="13" t="n"/>
      <c r="F4928" s="13" t="n"/>
      <c r="G4928" s="14" t="n"/>
      <c r="H4928" s="15" t="n"/>
      <c r="I4928" s="15" t="n"/>
      <c r="J4928" s="40" t="n"/>
      <c r="K4928" s="15" t="n"/>
      <c r="L4928" s="15" t="n"/>
      <c r="M4928" s="15" t="n"/>
      <c r="N4928" s="14" t="n"/>
      <c r="O4928" s="13" t="n"/>
      <c r="P4928" s="14" t="n"/>
      <c r="Q4928" s="15">
        <f>IF(N4928="Sí",0,H4928)</f>
        <v/>
      </c>
      <c r="R4928" s="14">
        <f>F4928-TODAY()</f>
        <v/>
      </c>
      <c r="S4928" s="14">
        <f>IF(N4928="Sí","🟢 Pagado",IF(R4928&lt;0,"🔴 Vencido",IF(R4928&lt;=7,"🟡 Por vencer","")))</f>
        <v/>
      </c>
      <c r="T4928" s="88" t="n"/>
      <c r="U4928" s="89" t="n"/>
      <c r="V4928" s="89" t="n"/>
      <c r="W4928" s="89" t="n"/>
      <c r="X4928" s="87" t="n"/>
    </row>
    <row r="4929">
      <c r="A4929" s="13" t="n"/>
      <c r="B4929" s="14" t="n"/>
      <c r="C4929" s="14" t="n"/>
      <c r="D4929" s="14" t="n"/>
      <c r="E4929" s="13" t="n"/>
      <c r="F4929" s="13" t="n"/>
      <c r="G4929" s="14" t="n"/>
      <c r="H4929" s="15" t="n"/>
      <c r="I4929" s="15" t="n"/>
      <c r="J4929" s="40" t="n"/>
      <c r="K4929" s="15" t="n"/>
      <c r="L4929" s="15" t="n"/>
      <c r="M4929" s="15" t="n"/>
      <c r="N4929" s="14" t="n"/>
      <c r="O4929" s="13" t="n"/>
      <c r="P4929" s="14" t="n"/>
      <c r="Q4929" s="15">
        <f>IF(N4929="Sí",0,H4929)</f>
        <v/>
      </c>
      <c r="R4929" s="14">
        <f>F4929-TODAY()</f>
        <v/>
      </c>
      <c r="S4929" s="14">
        <f>IF(N4929="Sí","🟢 Pagado",IF(R4929&lt;0,"🔴 Vencido",IF(R4929&lt;=7,"🟡 Por vencer","")))</f>
        <v/>
      </c>
      <c r="T4929" s="88" t="n"/>
      <c r="U4929" s="89" t="n"/>
      <c r="V4929" s="89" t="n"/>
      <c r="W4929" s="89" t="n"/>
      <c r="X4929" s="87" t="n"/>
    </row>
    <row r="4930">
      <c r="A4930" s="13" t="n"/>
      <c r="B4930" s="14" t="n"/>
      <c r="C4930" s="14" t="n"/>
      <c r="D4930" s="14" t="n"/>
      <c r="E4930" s="13" t="n"/>
      <c r="F4930" s="13" t="n"/>
      <c r="G4930" s="14" t="n"/>
      <c r="H4930" s="15" t="n"/>
      <c r="I4930" s="15" t="n"/>
      <c r="J4930" s="40" t="n"/>
      <c r="K4930" s="15" t="n"/>
      <c r="L4930" s="15" t="n"/>
      <c r="M4930" s="15" t="n"/>
      <c r="N4930" s="14" t="n"/>
      <c r="O4930" s="13" t="n"/>
      <c r="P4930" s="14" t="n"/>
      <c r="Q4930" s="15">
        <f>IF(N4930="Sí",0,H4930)</f>
        <v/>
      </c>
      <c r="R4930" s="14">
        <f>F4930-TODAY()</f>
        <v/>
      </c>
      <c r="S4930" s="14">
        <f>IF(N4930="Sí","🟢 Pagado",IF(R4930&lt;0,"🔴 Vencido",IF(R4930&lt;=7,"🟡 Por vencer","")))</f>
        <v/>
      </c>
      <c r="T4930" s="88" t="n"/>
      <c r="U4930" s="89" t="n"/>
      <c r="V4930" s="89" t="n"/>
      <c r="W4930" s="89" t="n"/>
      <c r="X4930" s="87" t="n"/>
    </row>
    <row r="4931">
      <c r="A4931" s="13" t="n"/>
      <c r="B4931" s="14" t="n"/>
      <c r="C4931" s="14" t="n"/>
      <c r="D4931" s="14" t="n"/>
      <c r="E4931" s="13" t="n"/>
      <c r="F4931" s="13" t="n"/>
      <c r="G4931" s="14" t="n"/>
      <c r="H4931" s="15" t="n"/>
      <c r="I4931" s="15" t="n"/>
      <c r="J4931" s="40" t="n"/>
      <c r="K4931" s="15" t="n"/>
      <c r="L4931" s="15" t="n"/>
      <c r="M4931" s="15" t="n"/>
      <c r="N4931" s="14" t="n"/>
      <c r="O4931" s="13" t="n"/>
      <c r="P4931" s="14" t="n"/>
      <c r="Q4931" s="15">
        <f>IF(N4931="Sí",0,H4931)</f>
        <v/>
      </c>
      <c r="R4931" s="14">
        <f>F4931-TODAY()</f>
        <v/>
      </c>
      <c r="S4931" s="14">
        <f>IF(N4931="Sí","🟢 Pagado",IF(R4931&lt;0,"🔴 Vencido",IF(R4931&lt;=7,"🟡 Por vencer","")))</f>
        <v/>
      </c>
      <c r="T4931" s="88" t="n"/>
      <c r="U4931" s="89" t="n"/>
      <c r="V4931" s="89" t="n"/>
      <c r="W4931" s="89" t="n"/>
      <c r="X4931" s="87" t="n"/>
    </row>
    <row r="4932">
      <c r="A4932" s="13" t="n"/>
      <c r="B4932" s="14" t="n"/>
      <c r="C4932" s="14" t="n"/>
      <c r="D4932" s="14" t="n"/>
      <c r="E4932" s="13" t="n"/>
      <c r="F4932" s="13" t="n"/>
      <c r="G4932" s="14" t="n"/>
      <c r="H4932" s="15" t="n"/>
      <c r="I4932" s="15" t="n"/>
      <c r="J4932" s="40" t="n"/>
      <c r="K4932" s="15" t="n"/>
      <c r="L4932" s="15" t="n"/>
      <c r="M4932" s="15" t="n"/>
      <c r="N4932" s="14" t="n"/>
      <c r="O4932" s="13" t="n"/>
      <c r="P4932" s="14" t="n"/>
      <c r="Q4932" s="15">
        <f>IF(N4932="Sí",0,H4932)</f>
        <v/>
      </c>
      <c r="R4932" s="14">
        <f>F4932-TODAY()</f>
        <v/>
      </c>
      <c r="S4932" s="14">
        <f>IF(N4932="Sí","🟢 Pagado",IF(R4932&lt;0,"🔴 Vencido",IF(R4932&lt;=7,"🟡 Por vencer","")))</f>
        <v/>
      </c>
      <c r="T4932" s="88" t="n"/>
      <c r="U4932" s="89" t="n"/>
      <c r="V4932" s="89" t="n"/>
      <c r="W4932" s="89" t="n"/>
      <c r="X4932" s="87" t="n"/>
    </row>
    <row r="4933">
      <c r="A4933" s="13" t="n"/>
      <c r="B4933" s="14" t="n"/>
      <c r="C4933" s="14" t="n"/>
      <c r="D4933" s="14" t="n"/>
      <c r="E4933" s="13" t="n"/>
      <c r="F4933" s="13" t="n"/>
      <c r="G4933" s="14" t="n"/>
      <c r="H4933" s="15" t="n"/>
      <c r="I4933" s="15" t="n"/>
      <c r="J4933" s="40" t="n"/>
      <c r="K4933" s="15" t="n"/>
      <c r="L4933" s="15" t="n"/>
      <c r="M4933" s="15" t="n"/>
      <c r="N4933" s="14" t="n"/>
      <c r="O4933" s="13" t="n"/>
      <c r="P4933" s="14" t="n"/>
      <c r="Q4933" s="15">
        <f>IF(N4933="Sí",0,H4933)</f>
        <v/>
      </c>
      <c r="R4933" s="14">
        <f>F4933-TODAY()</f>
        <v/>
      </c>
      <c r="S4933" s="14">
        <f>IF(N4933="Sí","🟢 Pagado",IF(R4933&lt;0,"🔴 Vencido",IF(R4933&lt;=7,"🟡 Por vencer","")))</f>
        <v/>
      </c>
      <c r="T4933" s="88" t="n"/>
      <c r="U4933" s="89" t="n"/>
      <c r="V4933" s="89" t="n"/>
      <c r="W4933" s="89" t="n"/>
      <c r="X4933" s="87" t="n"/>
    </row>
    <row r="4934">
      <c r="A4934" s="13" t="n"/>
      <c r="B4934" s="14" t="n"/>
      <c r="C4934" s="14" t="n"/>
      <c r="D4934" s="14" t="n"/>
      <c r="E4934" s="13" t="n"/>
      <c r="F4934" s="13" t="n"/>
      <c r="G4934" s="14" t="n"/>
      <c r="H4934" s="15" t="n"/>
      <c r="I4934" s="15" t="n"/>
      <c r="J4934" s="40" t="n"/>
      <c r="K4934" s="15" t="n"/>
      <c r="L4934" s="15" t="n"/>
      <c r="M4934" s="15" t="n"/>
      <c r="N4934" s="14" t="n"/>
      <c r="O4934" s="13" t="n"/>
      <c r="P4934" s="14" t="n"/>
      <c r="Q4934" s="15">
        <f>IF(N4934="Sí",0,H4934)</f>
        <v/>
      </c>
      <c r="R4934" s="14">
        <f>F4934-TODAY()</f>
        <v/>
      </c>
      <c r="S4934" s="14">
        <f>IF(N4934="Sí","🟢 Pagado",IF(R4934&lt;0,"🔴 Vencido",IF(R4934&lt;=7,"🟡 Por vencer","")))</f>
        <v/>
      </c>
      <c r="T4934" s="88" t="n"/>
      <c r="U4934" s="89" t="n"/>
      <c r="V4934" s="89" t="n"/>
      <c r="W4934" s="89" t="n"/>
      <c r="X4934" s="87" t="n"/>
    </row>
    <row r="4935">
      <c r="A4935" s="13" t="n"/>
      <c r="B4935" s="14" t="n"/>
      <c r="C4935" s="14" t="n"/>
      <c r="D4935" s="14" t="n"/>
      <c r="E4935" s="13" t="n"/>
      <c r="F4935" s="13" t="n"/>
      <c r="G4935" s="14" t="n"/>
      <c r="H4935" s="15" t="n"/>
      <c r="I4935" s="15" t="n"/>
      <c r="J4935" s="40" t="n"/>
      <c r="K4935" s="15" t="n"/>
      <c r="L4935" s="15" t="n"/>
      <c r="M4935" s="15" t="n"/>
      <c r="N4935" s="14" t="n"/>
      <c r="O4935" s="13" t="n"/>
      <c r="P4935" s="14" t="n"/>
      <c r="Q4935" s="15">
        <f>IF(N4935="Sí",0,H4935)</f>
        <v/>
      </c>
      <c r="R4935" s="14">
        <f>F4935-TODAY()</f>
        <v/>
      </c>
      <c r="S4935" s="14">
        <f>IF(N4935="Sí","🟢 Pagado",IF(R4935&lt;0,"🔴 Vencido",IF(R4935&lt;=7,"🟡 Por vencer","")))</f>
        <v/>
      </c>
      <c r="T4935" s="88" t="n"/>
      <c r="U4935" s="89" t="n"/>
      <c r="V4935" s="89" t="n"/>
      <c r="W4935" s="89" t="n"/>
      <c r="X4935" s="87" t="n"/>
    </row>
    <row r="4936">
      <c r="A4936" s="13" t="n"/>
      <c r="B4936" s="14" t="n"/>
      <c r="C4936" s="14" t="n"/>
      <c r="D4936" s="14" t="n"/>
      <c r="E4936" s="13" t="n"/>
      <c r="F4936" s="13" t="n"/>
      <c r="G4936" s="14" t="n"/>
      <c r="H4936" s="15" t="n"/>
      <c r="I4936" s="15" t="n"/>
      <c r="J4936" s="40" t="n"/>
      <c r="K4936" s="15" t="n"/>
      <c r="L4936" s="15" t="n"/>
      <c r="M4936" s="15" t="n"/>
      <c r="N4936" s="14" t="n"/>
      <c r="O4936" s="13" t="n"/>
      <c r="P4936" s="14" t="n"/>
      <c r="Q4936" s="15">
        <f>IF(N4936="Sí",0,H4936)</f>
        <v/>
      </c>
      <c r="R4936" s="14">
        <f>F4936-TODAY()</f>
        <v/>
      </c>
      <c r="S4936" s="14">
        <f>IF(N4936="Sí","🟢 Pagado",IF(R4936&lt;0,"🔴 Vencido",IF(R4936&lt;=7,"🟡 Por vencer","")))</f>
        <v/>
      </c>
      <c r="T4936" s="88" t="n"/>
      <c r="U4936" s="89" t="n"/>
      <c r="V4936" s="89" t="n"/>
      <c r="W4936" s="89" t="n"/>
      <c r="X4936" s="87" t="n"/>
    </row>
    <row r="4937">
      <c r="A4937" s="13" t="n"/>
      <c r="B4937" s="14" t="n"/>
      <c r="C4937" s="14" t="n"/>
      <c r="D4937" s="14" t="n"/>
      <c r="E4937" s="13" t="n"/>
      <c r="F4937" s="13" t="n"/>
      <c r="G4937" s="14" t="n"/>
      <c r="H4937" s="15" t="n"/>
      <c r="I4937" s="15" t="n"/>
      <c r="J4937" s="40" t="n"/>
      <c r="K4937" s="15" t="n"/>
      <c r="L4937" s="15" t="n"/>
      <c r="M4937" s="15" t="n"/>
      <c r="N4937" s="14" t="n"/>
      <c r="O4937" s="13" t="n"/>
      <c r="P4937" s="14" t="n"/>
      <c r="Q4937" s="15">
        <f>IF(N4937="Sí",0,H4937)</f>
        <v/>
      </c>
      <c r="R4937" s="14">
        <f>F4937-TODAY()</f>
        <v/>
      </c>
      <c r="S4937" s="14">
        <f>IF(N4937="Sí","🟢 Pagado",IF(R4937&lt;0,"🔴 Vencido",IF(R4937&lt;=7,"🟡 Por vencer","")))</f>
        <v/>
      </c>
      <c r="T4937" s="88" t="n"/>
      <c r="U4937" s="89" t="n"/>
      <c r="V4937" s="89" t="n"/>
      <c r="W4937" s="89" t="n"/>
      <c r="X4937" s="87" t="n"/>
    </row>
    <row r="4938">
      <c r="A4938" s="13" t="n"/>
      <c r="B4938" s="14" t="n"/>
      <c r="C4938" s="14" t="n"/>
      <c r="D4938" s="14" t="n"/>
      <c r="E4938" s="13" t="n"/>
      <c r="F4938" s="13" t="n"/>
      <c r="G4938" s="14" t="n"/>
      <c r="H4938" s="15" t="n"/>
      <c r="I4938" s="15" t="n"/>
      <c r="J4938" s="40" t="n"/>
      <c r="K4938" s="15" t="n"/>
      <c r="L4938" s="15" t="n"/>
      <c r="M4938" s="15" t="n"/>
      <c r="N4938" s="14" t="n"/>
      <c r="O4938" s="13" t="n"/>
      <c r="P4938" s="14" t="n"/>
      <c r="Q4938" s="15">
        <f>IF(N4938="Sí",0,H4938)</f>
        <v/>
      </c>
      <c r="R4938" s="14">
        <f>F4938-TODAY()</f>
        <v/>
      </c>
      <c r="S4938" s="14">
        <f>IF(N4938="Sí","🟢 Pagado",IF(R4938&lt;0,"🔴 Vencido",IF(R4938&lt;=7,"🟡 Por vencer","")))</f>
        <v/>
      </c>
      <c r="T4938" s="88" t="n"/>
      <c r="U4938" s="89" t="n"/>
      <c r="V4938" s="89" t="n"/>
      <c r="W4938" s="89" t="n"/>
      <c r="X4938" s="87" t="n"/>
    </row>
    <row r="4939">
      <c r="A4939" s="13" t="n"/>
      <c r="B4939" s="14" t="n"/>
      <c r="C4939" s="14" t="n"/>
      <c r="D4939" s="14" t="n"/>
      <c r="E4939" s="13" t="n"/>
      <c r="F4939" s="13" t="n"/>
      <c r="G4939" s="14" t="n"/>
      <c r="H4939" s="15" t="n"/>
      <c r="I4939" s="15" t="n"/>
      <c r="J4939" s="40" t="n"/>
      <c r="K4939" s="15" t="n"/>
      <c r="L4939" s="15" t="n"/>
      <c r="M4939" s="15" t="n"/>
      <c r="N4939" s="14" t="n"/>
      <c r="O4939" s="13" t="n"/>
      <c r="P4939" s="14" t="n"/>
      <c r="Q4939" s="15">
        <f>IF(N4939="Sí",0,H4939)</f>
        <v/>
      </c>
      <c r="R4939" s="14">
        <f>F4939-TODAY()</f>
        <v/>
      </c>
      <c r="S4939" s="14">
        <f>IF(N4939="Sí","🟢 Pagado",IF(R4939&lt;0,"🔴 Vencido",IF(R4939&lt;=7,"🟡 Por vencer","")))</f>
        <v/>
      </c>
      <c r="T4939" s="88" t="n"/>
      <c r="U4939" s="89" t="n"/>
      <c r="V4939" s="89" t="n"/>
      <c r="W4939" s="89" t="n"/>
      <c r="X4939" s="87" t="n"/>
    </row>
    <row r="4940">
      <c r="A4940" s="13" t="n"/>
      <c r="B4940" s="14" t="n"/>
      <c r="C4940" s="14" t="n"/>
      <c r="D4940" s="14" t="n"/>
      <c r="E4940" s="13" t="n"/>
      <c r="F4940" s="13" t="n"/>
      <c r="G4940" s="14" t="n"/>
      <c r="H4940" s="15" t="n"/>
      <c r="I4940" s="15" t="n"/>
      <c r="J4940" s="40" t="n"/>
      <c r="K4940" s="15" t="n"/>
      <c r="L4940" s="15" t="n"/>
      <c r="M4940" s="15" t="n"/>
      <c r="N4940" s="14" t="n"/>
      <c r="O4940" s="13" t="n"/>
      <c r="P4940" s="14" t="n"/>
      <c r="Q4940" s="15">
        <f>IF(N4940="Sí",0,H4940)</f>
        <v/>
      </c>
      <c r="R4940" s="14">
        <f>F4940-TODAY()</f>
        <v/>
      </c>
      <c r="S4940" s="14">
        <f>IF(N4940="Sí","🟢 Pagado",IF(R4940&lt;0,"🔴 Vencido",IF(R4940&lt;=7,"🟡 Por vencer","")))</f>
        <v/>
      </c>
      <c r="T4940" s="88" t="n"/>
      <c r="U4940" s="89" t="n"/>
      <c r="V4940" s="89" t="n"/>
      <c r="W4940" s="89" t="n"/>
      <c r="X4940" s="87" t="n"/>
    </row>
    <row r="4941">
      <c r="A4941" s="13" t="n"/>
      <c r="B4941" s="14" t="n"/>
      <c r="C4941" s="14" t="n"/>
      <c r="D4941" s="14" t="n"/>
      <c r="E4941" s="13" t="n"/>
      <c r="F4941" s="13" t="n"/>
      <c r="G4941" s="14" t="n"/>
      <c r="H4941" s="15" t="n"/>
      <c r="I4941" s="15" t="n"/>
      <c r="J4941" s="40" t="n"/>
      <c r="K4941" s="15" t="n"/>
      <c r="L4941" s="15" t="n"/>
      <c r="M4941" s="15" t="n"/>
      <c r="N4941" s="14" t="n"/>
      <c r="O4941" s="13" t="n"/>
      <c r="P4941" s="14" t="n"/>
      <c r="Q4941" s="15">
        <f>IF(N4941="Sí",0,H4941)</f>
        <v/>
      </c>
      <c r="R4941" s="14">
        <f>F4941-TODAY()</f>
        <v/>
      </c>
      <c r="S4941" s="14">
        <f>IF(N4941="Sí","🟢 Pagado",IF(R4941&lt;0,"🔴 Vencido",IF(R4941&lt;=7,"🟡 Por vencer","")))</f>
        <v/>
      </c>
      <c r="T4941" s="88" t="n"/>
      <c r="U4941" s="89" t="n"/>
      <c r="V4941" s="89" t="n"/>
      <c r="W4941" s="89" t="n"/>
      <c r="X4941" s="87" t="n"/>
    </row>
    <row r="4942">
      <c r="A4942" s="13" t="n"/>
      <c r="B4942" s="14" t="n"/>
      <c r="C4942" s="14" t="n"/>
      <c r="D4942" s="14" t="n"/>
      <c r="E4942" s="13" t="n"/>
      <c r="F4942" s="13" t="n"/>
      <c r="G4942" s="14" t="n"/>
      <c r="H4942" s="15" t="n"/>
      <c r="I4942" s="15" t="n"/>
      <c r="J4942" s="40" t="n"/>
      <c r="K4942" s="15" t="n"/>
      <c r="L4942" s="15" t="n"/>
      <c r="M4942" s="15" t="n"/>
      <c r="N4942" s="14" t="n"/>
      <c r="O4942" s="13" t="n"/>
      <c r="P4942" s="14" t="n"/>
      <c r="Q4942" s="15">
        <f>IF(N4942="Sí",0,H4942)</f>
        <v/>
      </c>
      <c r="R4942" s="14">
        <f>F4942-TODAY()</f>
        <v/>
      </c>
      <c r="S4942" s="14">
        <f>IF(N4942="Sí","🟢 Pagado",IF(R4942&lt;0,"🔴 Vencido",IF(R4942&lt;=7,"🟡 Por vencer","")))</f>
        <v/>
      </c>
      <c r="T4942" s="88" t="n"/>
      <c r="U4942" s="89" t="n"/>
      <c r="V4942" s="89" t="n"/>
      <c r="W4942" s="89" t="n"/>
      <c r="X4942" s="87" t="n"/>
    </row>
    <row r="4943">
      <c r="A4943" s="13" t="n"/>
      <c r="B4943" s="14" t="n"/>
      <c r="C4943" s="14" t="n"/>
      <c r="D4943" s="14" t="n"/>
      <c r="E4943" s="13" t="n"/>
      <c r="F4943" s="13" t="n"/>
      <c r="G4943" s="14" t="n"/>
      <c r="H4943" s="15" t="n"/>
      <c r="I4943" s="15" t="n"/>
      <c r="J4943" s="40" t="n"/>
      <c r="K4943" s="15" t="n"/>
      <c r="L4943" s="15" t="n"/>
      <c r="M4943" s="15" t="n"/>
      <c r="N4943" s="14" t="n"/>
      <c r="O4943" s="13" t="n"/>
      <c r="P4943" s="14" t="n"/>
      <c r="Q4943" s="15">
        <f>IF(N4943="Sí",0,H4943)</f>
        <v/>
      </c>
      <c r="R4943" s="14">
        <f>F4943-TODAY()</f>
        <v/>
      </c>
      <c r="S4943" s="14">
        <f>IF(N4943="Sí","🟢 Pagado",IF(R4943&lt;0,"🔴 Vencido",IF(R4943&lt;=7,"🟡 Por vencer","")))</f>
        <v/>
      </c>
      <c r="T4943" s="88" t="n"/>
      <c r="U4943" s="89" t="n"/>
      <c r="V4943" s="89" t="n"/>
      <c r="W4943" s="89" t="n"/>
      <c r="X4943" s="87" t="n"/>
    </row>
    <row r="4944">
      <c r="A4944" s="13" t="n"/>
      <c r="B4944" s="14" t="n"/>
      <c r="C4944" s="14" t="n"/>
      <c r="D4944" s="14" t="n"/>
      <c r="E4944" s="13" t="n"/>
      <c r="F4944" s="13" t="n"/>
      <c r="G4944" s="14" t="n"/>
      <c r="H4944" s="15" t="n"/>
      <c r="I4944" s="15" t="n"/>
      <c r="J4944" s="40" t="n"/>
      <c r="K4944" s="15" t="n"/>
      <c r="L4944" s="15" t="n"/>
      <c r="M4944" s="15" t="n"/>
      <c r="N4944" s="14" t="n"/>
      <c r="O4944" s="13" t="n"/>
      <c r="P4944" s="14" t="n"/>
      <c r="Q4944" s="15">
        <f>IF(N4944="Sí",0,H4944)</f>
        <v/>
      </c>
      <c r="R4944" s="14">
        <f>F4944-TODAY()</f>
        <v/>
      </c>
      <c r="S4944" s="14">
        <f>IF(N4944="Sí","🟢 Pagado",IF(R4944&lt;0,"🔴 Vencido",IF(R4944&lt;=7,"🟡 Por vencer","")))</f>
        <v/>
      </c>
      <c r="T4944" s="88" t="n"/>
      <c r="U4944" s="89" t="n"/>
      <c r="V4944" s="89" t="n"/>
      <c r="W4944" s="89" t="n"/>
      <c r="X4944" s="87" t="n"/>
    </row>
    <row r="4945">
      <c r="A4945" s="13" t="n"/>
      <c r="B4945" s="14" t="n"/>
      <c r="C4945" s="14" t="n"/>
      <c r="D4945" s="14" t="n"/>
      <c r="E4945" s="13" t="n"/>
      <c r="F4945" s="13" t="n"/>
      <c r="G4945" s="14" t="n"/>
      <c r="H4945" s="15" t="n"/>
      <c r="I4945" s="15" t="n"/>
      <c r="J4945" s="40" t="n"/>
      <c r="K4945" s="15" t="n"/>
      <c r="L4945" s="15" t="n"/>
      <c r="M4945" s="15" t="n"/>
      <c r="N4945" s="14" t="n"/>
      <c r="O4945" s="13" t="n"/>
      <c r="P4945" s="14" t="n"/>
      <c r="Q4945" s="15">
        <f>IF(N4945="Sí",0,H4945)</f>
        <v/>
      </c>
      <c r="R4945" s="14">
        <f>F4945-TODAY()</f>
        <v/>
      </c>
      <c r="S4945" s="14">
        <f>IF(N4945="Sí","🟢 Pagado",IF(R4945&lt;0,"🔴 Vencido",IF(R4945&lt;=7,"🟡 Por vencer","")))</f>
        <v/>
      </c>
      <c r="T4945" s="88" t="n"/>
      <c r="U4945" s="89" t="n"/>
      <c r="V4945" s="89" t="n"/>
      <c r="W4945" s="89" t="n"/>
      <c r="X4945" s="87" t="n"/>
    </row>
    <row r="4946">
      <c r="A4946" s="13" t="n"/>
      <c r="B4946" s="14" t="n"/>
      <c r="C4946" s="14" t="n"/>
      <c r="D4946" s="14" t="n"/>
      <c r="E4946" s="13" t="n"/>
      <c r="F4946" s="13" t="n"/>
      <c r="G4946" s="14" t="n"/>
      <c r="H4946" s="15" t="n"/>
      <c r="I4946" s="15" t="n"/>
      <c r="J4946" s="40" t="n"/>
      <c r="K4946" s="15" t="n"/>
      <c r="L4946" s="15" t="n"/>
      <c r="M4946" s="15" t="n"/>
      <c r="N4946" s="14" t="n"/>
      <c r="O4946" s="13" t="n"/>
      <c r="P4946" s="14" t="n"/>
      <c r="Q4946" s="15">
        <f>IF(N4946="Sí",0,H4946)</f>
        <v/>
      </c>
      <c r="R4946" s="14">
        <f>F4946-TODAY()</f>
        <v/>
      </c>
      <c r="S4946" s="14">
        <f>IF(N4946="Sí","🟢 Pagado",IF(R4946&lt;0,"🔴 Vencido",IF(R4946&lt;=7,"🟡 Por vencer","")))</f>
        <v/>
      </c>
      <c r="T4946" s="88" t="n"/>
      <c r="U4946" s="89" t="n"/>
      <c r="V4946" s="89" t="n"/>
      <c r="W4946" s="89" t="n"/>
      <c r="X4946" s="87" t="n"/>
    </row>
    <row r="4947">
      <c r="A4947" s="13" t="n"/>
      <c r="B4947" s="14" t="n"/>
      <c r="C4947" s="14" t="n"/>
      <c r="D4947" s="14" t="n"/>
      <c r="E4947" s="13" t="n"/>
      <c r="F4947" s="13" t="n"/>
      <c r="G4947" s="14" t="n"/>
      <c r="H4947" s="15" t="n"/>
      <c r="I4947" s="15" t="n"/>
      <c r="J4947" s="40" t="n"/>
      <c r="K4947" s="15" t="n"/>
      <c r="L4947" s="15" t="n"/>
      <c r="M4947" s="15" t="n"/>
      <c r="N4947" s="14" t="n"/>
      <c r="O4947" s="13" t="n"/>
      <c r="P4947" s="14" t="n"/>
      <c r="Q4947" s="15">
        <f>IF(N4947="Sí",0,H4947)</f>
        <v/>
      </c>
      <c r="R4947" s="14">
        <f>F4947-TODAY()</f>
        <v/>
      </c>
      <c r="S4947" s="14">
        <f>IF(N4947="Sí","🟢 Pagado",IF(R4947&lt;0,"🔴 Vencido",IF(R4947&lt;=7,"🟡 Por vencer","")))</f>
        <v/>
      </c>
      <c r="T4947" s="88" t="n"/>
      <c r="U4947" s="89" t="n"/>
      <c r="V4947" s="89" t="n"/>
      <c r="W4947" s="89" t="n"/>
      <c r="X4947" s="87" t="n"/>
    </row>
    <row r="4948">
      <c r="A4948" s="13" t="n"/>
      <c r="B4948" s="14" t="n"/>
      <c r="C4948" s="14" t="n"/>
      <c r="D4948" s="14" t="n"/>
      <c r="E4948" s="13" t="n"/>
      <c r="F4948" s="13" t="n"/>
      <c r="G4948" s="14" t="n"/>
      <c r="H4948" s="15" t="n"/>
      <c r="I4948" s="15" t="n"/>
      <c r="J4948" s="40" t="n"/>
      <c r="K4948" s="15" t="n"/>
      <c r="L4948" s="15" t="n"/>
      <c r="M4948" s="15" t="n"/>
      <c r="N4948" s="14" t="n"/>
      <c r="O4948" s="13" t="n"/>
      <c r="P4948" s="14" t="n"/>
      <c r="Q4948" s="15">
        <f>IF(N4948="Sí",0,H4948)</f>
        <v/>
      </c>
      <c r="R4948" s="14">
        <f>F4948-TODAY()</f>
        <v/>
      </c>
      <c r="S4948" s="14">
        <f>IF(N4948="Sí","🟢 Pagado",IF(R4948&lt;0,"🔴 Vencido",IF(R4948&lt;=7,"🟡 Por vencer","")))</f>
        <v/>
      </c>
      <c r="T4948" s="88" t="n"/>
      <c r="U4948" s="89" t="n"/>
      <c r="V4948" s="89" t="n"/>
      <c r="W4948" s="89" t="n"/>
      <c r="X4948" s="87" t="n"/>
    </row>
    <row r="4949">
      <c r="A4949" s="13" t="n"/>
      <c r="B4949" s="14" t="n"/>
      <c r="C4949" s="14" t="n"/>
      <c r="D4949" s="14" t="n"/>
      <c r="E4949" s="13" t="n"/>
      <c r="F4949" s="13" t="n"/>
      <c r="G4949" s="14" t="n"/>
      <c r="H4949" s="15" t="n"/>
      <c r="I4949" s="15" t="n"/>
      <c r="J4949" s="40" t="n"/>
      <c r="K4949" s="15" t="n"/>
      <c r="L4949" s="15" t="n"/>
      <c r="M4949" s="15" t="n"/>
      <c r="N4949" s="14" t="n"/>
      <c r="O4949" s="13" t="n"/>
      <c r="P4949" s="14" t="n"/>
      <c r="Q4949" s="15">
        <f>IF(N4949="Sí",0,H4949)</f>
        <v/>
      </c>
      <c r="R4949" s="14">
        <f>F4949-TODAY()</f>
        <v/>
      </c>
      <c r="S4949" s="14">
        <f>IF(N4949="Sí","🟢 Pagado",IF(R4949&lt;0,"🔴 Vencido",IF(R4949&lt;=7,"🟡 Por vencer","")))</f>
        <v/>
      </c>
      <c r="T4949" s="88" t="n"/>
      <c r="U4949" s="89" t="n"/>
      <c r="V4949" s="89" t="n"/>
      <c r="W4949" s="89" t="n"/>
      <c r="X4949" s="87" t="n"/>
    </row>
    <row r="4950">
      <c r="A4950" s="13" t="n"/>
      <c r="B4950" s="14" t="n"/>
      <c r="C4950" s="14" t="n"/>
      <c r="D4950" s="14" t="n"/>
      <c r="E4950" s="13" t="n"/>
      <c r="F4950" s="13" t="n"/>
      <c r="G4950" s="14" t="n"/>
      <c r="H4950" s="15" t="n"/>
      <c r="I4950" s="15" t="n"/>
      <c r="J4950" s="40" t="n"/>
      <c r="K4950" s="15" t="n"/>
      <c r="L4950" s="15" t="n"/>
      <c r="M4950" s="15" t="n"/>
      <c r="N4950" s="14" t="n"/>
      <c r="O4950" s="13" t="n"/>
      <c r="P4950" s="14" t="n"/>
      <c r="Q4950" s="15">
        <f>IF(N4950="Sí",0,H4950)</f>
        <v/>
      </c>
      <c r="R4950" s="14">
        <f>F4950-TODAY()</f>
        <v/>
      </c>
      <c r="S4950" s="14">
        <f>IF(N4950="Sí","🟢 Pagado",IF(R4950&lt;0,"🔴 Vencido",IF(R4950&lt;=7,"🟡 Por vencer","")))</f>
        <v/>
      </c>
      <c r="T4950" s="88" t="n"/>
      <c r="U4950" s="89" t="n"/>
      <c r="V4950" s="89" t="n"/>
      <c r="W4950" s="89" t="n"/>
      <c r="X4950" s="87" t="n"/>
    </row>
    <row r="4951">
      <c r="A4951" s="13" t="n"/>
      <c r="B4951" s="14" t="n"/>
      <c r="C4951" s="14" t="n"/>
      <c r="D4951" s="14" t="n"/>
      <c r="E4951" s="13" t="n"/>
      <c r="F4951" s="13" t="n"/>
      <c r="G4951" s="14" t="n"/>
      <c r="H4951" s="15" t="n"/>
      <c r="I4951" s="15" t="n"/>
      <c r="J4951" s="40" t="n"/>
      <c r="K4951" s="15" t="n"/>
      <c r="L4951" s="15" t="n"/>
      <c r="M4951" s="15" t="n"/>
      <c r="N4951" s="14" t="n"/>
      <c r="O4951" s="13" t="n"/>
      <c r="P4951" s="14" t="n"/>
      <c r="Q4951" s="15">
        <f>IF(N4951="Sí",0,H4951)</f>
        <v/>
      </c>
      <c r="R4951" s="14">
        <f>F4951-TODAY()</f>
        <v/>
      </c>
      <c r="S4951" s="14">
        <f>IF(N4951="Sí","🟢 Pagado",IF(R4951&lt;0,"🔴 Vencido",IF(R4951&lt;=7,"🟡 Por vencer","")))</f>
        <v/>
      </c>
      <c r="T4951" s="88" t="n"/>
      <c r="U4951" s="89" t="n"/>
      <c r="V4951" s="89" t="n"/>
      <c r="W4951" s="89" t="n"/>
      <c r="X4951" s="87" t="n"/>
    </row>
    <row r="4952">
      <c r="A4952" s="13" t="n"/>
      <c r="B4952" s="14" t="n"/>
      <c r="C4952" s="14" t="n"/>
      <c r="D4952" s="14" t="n"/>
      <c r="E4952" s="13" t="n"/>
      <c r="F4952" s="13" t="n"/>
      <c r="G4952" s="14" t="n"/>
      <c r="H4952" s="15" t="n"/>
      <c r="I4952" s="15" t="n"/>
      <c r="J4952" s="40" t="n"/>
      <c r="K4952" s="15" t="n"/>
      <c r="L4952" s="15" t="n"/>
      <c r="M4952" s="15" t="n"/>
      <c r="N4952" s="14" t="n"/>
      <c r="O4952" s="13" t="n"/>
      <c r="P4952" s="14" t="n"/>
      <c r="Q4952" s="15">
        <f>IF(N4952="Sí",0,H4952)</f>
        <v/>
      </c>
      <c r="R4952" s="14">
        <f>F4952-TODAY()</f>
        <v/>
      </c>
      <c r="S4952" s="14">
        <f>IF(N4952="Sí","🟢 Pagado",IF(R4952&lt;0,"🔴 Vencido",IF(R4952&lt;=7,"🟡 Por vencer","")))</f>
        <v/>
      </c>
      <c r="T4952" s="88" t="n"/>
      <c r="U4952" s="89" t="n"/>
      <c r="V4952" s="89" t="n"/>
      <c r="W4952" s="89" t="n"/>
      <c r="X4952" s="87" t="n"/>
    </row>
    <row r="4953">
      <c r="A4953" s="13" t="n"/>
      <c r="B4953" s="14" t="n"/>
      <c r="C4953" s="14" t="n"/>
      <c r="D4953" s="14" t="n"/>
      <c r="E4953" s="13" t="n"/>
      <c r="F4953" s="13" t="n"/>
      <c r="G4953" s="14" t="n"/>
      <c r="H4953" s="15" t="n"/>
      <c r="I4953" s="15" t="n"/>
      <c r="J4953" s="40" t="n"/>
      <c r="K4953" s="15" t="n"/>
      <c r="L4953" s="15" t="n"/>
      <c r="M4953" s="15" t="n"/>
      <c r="N4953" s="14" t="n"/>
      <c r="O4953" s="13" t="n"/>
      <c r="P4953" s="14" t="n"/>
      <c r="Q4953" s="15">
        <f>IF(N4953="Sí",0,H4953)</f>
        <v/>
      </c>
      <c r="R4953" s="14">
        <f>F4953-TODAY()</f>
        <v/>
      </c>
      <c r="S4953" s="14">
        <f>IF(N4953="Sí","🟢 Pagado",IF(R4953&lt;0,"🔴 Vencido",IF(R4953&lt;=7,"🟡 Por vencer","")))</f>
        <v/>
      </c>
      <c r="T4953" s="88" t="n"/>
      <c r="U4953" s="89" t="n"/>
      <c r="V4953" s="89" t="n"/>
      <c r="W4953" s="89" t="n"/>
      <c r="X4953" s="87" t="n"/>
    </row>
    <row r="4954">
      <c r="A4954" s="13" t="n"/>
      <c r="B4954" s="14" t="n"/>
      <c r="C4954" s="14" t="n"/>
      <c r="D4954" s="14" t="n"/>
      <c r="E4954" s="13" t="n"/>
      <c r="F4954" s="13" t="n"/>
      <c r="G4954" s="14" t="n"/>
      <c r="H4954" s="15" t="n"/>
      <c r="I4954" s="15" t="n"/>
      <c r="J4954" s="40" t="n"/>
      <c r="K4954" s="15" t="n"/>
      <c r="L4954" s="15" t="n"/>
      <c r="M4954" s="15" t="n"/>
      <c r="N4954" s="14" t="n"/>
      <c r="O4954" s="13" t="n"/>
      <c r="P4954" s="14" t="n"/>
      <c r="Q4954" s="15">
        <f>IF(N4954="Sí",0,H4954)</f>
        <v/>
      </c>
      <c r="R4954" s="14">
        <f>F4954-TODAY()</f>
        <v/>
      </c>
      <c r="S4954" s="14">
        <f>IF(N4954="Sí","🟢 Pagado",IF(R4954&lt;0,"🔴 Vencido",IF(R4954&lt;=7,"🟡 Por vencer","")))</f>
        <v/>
      </c>
      <c r="T4954" s="88" t="n"/>
      <c r="U4954" s="89" t="n"/>
      <c r="V4954" s="89" t="n"/>
      <c r="W4954" s="89" t="n"/>
      <c r="X4954" s="87" t="n"/>
    </row>
    <row r="4955">
      <c r="A4955" s="13" t="n"/>
      <c r="B4955" s="14" t="n"/>
      <c r="C4955" s="14" t="n"/>
      <c r="D4955" s="14" t="n"/>
      <c r="E4955" s="13" t="n"/>
      <c r="F4955" s="13" t="n"/>
      <c r="G4955" s="14" t="n"/>
      <c r="H4955" s="15" t="n"/>
      <c r="I4955" s="15" t="n"/>
      <c r="J4955" s="40" t="n"/>
      <c r="K4955" s="15" t="n"/>
      <c r="L4955" s="15" t="n"/>
      <c r="M4955" s="15" t="n"/>
      <c r="N4955" s="14" t="n"/>
      <c r="O4955" s="13" t="n"/>
      <c r="P4955" s="14" t="n"/>
      <c r="Q4955" s="15">
        <f>IF(N4955="Sí",0,H4955)</f>
        <v/>
      </c>
      <c r="R4955" s="14">
        <f>F4955-TODAY()</f>
        <v/>
      </c>
      <c r="S4955" s="14">
        <f>IF(N4955="Sí","🟢 Pagado",IF(R4955&lt;0,"🔴 Vencido",IF(R4955&lt;=7,"🟡 Por vencer","")))</f>
        <v/>
      </c>
      <c r="T4955" s="88" t="n"/>
      <c r="U4955" s="89" t="n"/>
      <c r="V4955" s="89" t="n"/>
      <c r="W4955" s="89" t="n"/>
      <c r="X4955" s="87" t="n"/>
    </row>
    <row r="4956">
      <c r="A4956" s="13" t="n"/>
      <c r="B4956" s="14" t="n"/>
      <c r="C4956" s="14" t="n"/>
      <c r="D4956" s="14" t="n"/>
      <c r="E4956" s="13" t="n"/>
      <c r="F4956" s="13" t="n"/>
      <c r="G4956" s="14" t="n"/>
      <c r="H4956" s="15" t="n"/>
      <c r="I4956" s="15" t="n"/>
      <c r="J4956" s="40" t="n"/>
      <c r="K4956" s="15" t="n"/>
      <c r="L4956" s="15" t="n"/>
      <c r="M4956" s="15" t="n"/>
      <c r="N4956" s="14" t="n"/>
      <c r="O4956" s="13" t="n"/>
      <c r="P4956" s="14" t="n"/>
      <c r="Q4956" s="15">
        <f>IF(N4956="Sí",0,H4956)</f>
        <v/>
      </c>
      <c r="R4956" s="14">
        <f>F4956-TODAY()</f>
        <v/>
      </c>
      <c r="S4956" s="14">
        <f>IF(N4956="Sí","🟢 Pagado",IF(R4956&lt;0,"🔴 Vencido",IF(R4956&lt;=7,"🟡 Por vencer","")))</f>
        <v/>
      </c>
      <c r="T4956" s="88" t="n"/>
      <c r="U4956" s="89" t="n"/>
      <c r="V4956" s="89" t="n"/>
      <c r="W4956" s="89" t="n"/>
      <c r="X4956" s="87" t="n"/>
    </row>
    <row r="4957">
      <c r="A4957" s="13" t="n"/>
      <c r="B4957" s="14" t="n"/>
      <c r="C4957" s="14" t="n"/>
      <c r="D4957" s="14" t="n"/>
      <c r="E4957" s="13" t="n"/>
      <c r="F4957" s="13" t="n"/>
      <c r="G4957" s="14" t="n"/>
      <c r="H4957" s="15" t="n"/>
      <c r="I4957" s="15" t="n"/>
      <c r="J4957" s="40" t="n"/>
      <c r="K4957" s="15" t="n"/>
      <c r="L4957" s="15" t="n"/>
      <c r="M4957" s="15" t="n"/>
      <c r="N4957" s="14" t="n"/>
      <c r="O4957" s="13" t="n"/>
      <c r="P4957" s="14" t="n"/>
      <c r="Q4957" s="15">
        <f>IF(N4957="Sí",0,H4957)</f>
        <v/>
      </c>
      <c r="R4957" s="14">
        <f>F4957-TODAY()</f>
        <v/>
      </c>
      <c r="S4957" s="14">
        <f>IF(N4957="Sí","🟢 Pagado",IF(R4957&lt;0,"🔴 Vencido",IF(R4957&lt;=7,"🟡 Por vencer","")))</f>
        <v/>
      </c>
      <c r="T4957" s="88" t="n"/>
      <c r="U4957" s="89" t="n"/>
      <c r="V4957" s="89" t="n"/>
      <c r="W4957" s="89" t="n"/>
      <c r="X4957" s="87" t="n"/>
    </row>
    <row r="4958">
      <c r="A4958" s="13" t="n"/>
      <c r="B4958" s="14" t="n"/>
      <c r="C4958" s="14" t="n"/>
      <c r="D4958" s="14" t="n"/>
      <c r="E4958" s="13" t="n"/>
      <c r="F4958" s="13" t="n"/>
      <c r="G4958" s="14" t="n"/>
      <c r="H4958" s="15" t="n"/>
      <c r="I4958" s="15" t="n"/>
      <c r="J4958" s="40" t="n"/>
      <c r="K4958" s="15" t="n"/>
      <c r="L4958" s="15" t="n"/>
      <c r="M4958" s="15" t="n"/>
      <c r="N4958" s="14" t="n"/>
      <c r="O4958" s="13" t="n"/>
      <c r="P4958" s="14" t="n"/>
      <c r="Q4958" s="15">
        <f>IF(N4958="Sí",0,H4958)</f>
        <v/>
      </c>
      <c r="R4958" s="14">
        <f>F4958-TODAY()</f>
        <v/>
      </c>
      <c r="S4958" s="14">
        <f>IF(N4958="Sí","🟢 Pagado",IF(R4958&lt;0,"🔴 Vencido",IF(R4958&lt;=7,"🟡 Por vencer","")))</f>
        <v/>
      </c>
      <c r="T4958" s="88" t="n"/>
      <c r="U4958" s="89" t="n"/>
      <c r="V4958" s="89" t="n"/>
      <c r="W4958" s="89" t="n"/>
      <c r="X4958" s="87" t="n"/>
    </row>
    <row r="4959">
      <c r="A4959" s="13" t="n"/>
      <c r="B4959" s="14" t="n"/>
      <c r="C4959" s="14" t="n"/>
      <c r="D4959" s="14" t="n"/>
      <c r="E4959" s="13" t="n"/>
      <c r="F4959" s="13" t="n"/>
      <c r="G4959" s="14" t="n"/>
      <c r="H4959" s="15" t="n"/>
      <c r="I4959" s="15" t="n"/>
      <c r="J4959" s="40" t="n"/>
      <c r="K4959" s="15" t="n"/>
      <c r="L4959" s="15" t="n"/>
      <c r="M4959" s="15" t="n"/>
      <c r="N4959" s="14" t="n"/>
      <c r="O4959" s="13" t="n"/>
      <c r="P4959" s="14" t="n"/>
      <c r="Q4959" s="15">
        <f>IF(N4959="Sí",0,H4959)</f>
        <v/>
      </c>
      <c r="R4959" s="14">
        <f>F4959-TODAY()</f>
        <v/>
      </c>
      <c r="S4959" s="14">
        <f>IF(N4959="Sí","🟢 Pagado",IF(R4959&lt;0,"🔴 Vencido",IF(R4959&lt;=7,"🟡 Por vencer","")))</f>
        <v/>
      </c>
      <c r="T4959" s="88" t="n"/>
      <c r="U4959" s="89" t="n"/>
      <c r="V4959" s="89" t="n"/>
      <c r="W4959" s="89" t="n"/>
      <c r="X4959" s="87" t="n"/>
    </row>
    <row r="4960">
      <c r="A4960" s="13" t="n"/>
      <c r="B4960" s="14" t="n"/>
      <c r="C4960" s="14" t="n"/>
      <c r="D4960" s="14" t="n"/>
      <c r="E4960" s="13" t="n"/>
      <c r="F4960" s="13" t="n"/>
      <c r="G4960" s="14" t="n"/>
      <c r="H4960" s="15" t="n"/>
      <c r="I4960" s="15" t="n"/>
      <c r="J4960" s="40" t="n"/>
      <c r="K4960" s="15" t="n"/>
      <c r="L4960" s="15" t="n"/>
      <c r="M4960" s="15" t="n"/>
      <c r="N4960" s="14" t="n"/>
      <c r="O4960" s="13" t="n"/>
      <c r="P4960" s="14" t="n"/>
      <c r="Q4960" s="15">
        <f>IF(N4960="Sí",0,H4960)</f>
        <v/>
      </c>
      <c r="R4960" s="14">
        <f>F4960-TODAY()</f>
        <v/>
      </c>
      <c r="S4960" s="14">
        <f>IF(N4960="Sí","🟢 Pagado",IF(R4960&lt;0,"🔴 Vencido",IF(R4960&lt;=7,"🟡 Por vencer","")))</f>
        <v/>
      </c>
      <c r="T4960" s="88" t="n"/>
      <c r="U4960" s="89" t="n"/>
      <c r="V4960" s="89" t="n"/>
      <c r="W4960" s="89" t="n"/>
      <c r="X4960" s="87" t="n"/>
    </row>
    <row r="4961">
      <c r="A4961" s="13" t="n"/>
      <c r="B4961" s="14" t="n"/>
      <c r="C4961" s="14" t="n"/>
      <c r="D4961" s="14" t="n"/>
      <c r="E4961" s="13" t="n"/>
      <c r="F4961" s="13" t="n"/>
      <c r="G4961" s="14" t="n"/>
      <c r="H4961" s="15" t="n"/>
      <c r="I4961" s="15" t="n"/>
      <c r="J4961" s="40" t="n"/>
      <c r="K4961" s="15" t="n"/>
      <c r="L4961" s="15" t="n"/>
      <c r="M4961" s="15" t="n"/>
      <c r="N4961" s="14" t="n"/>
      <c r="O4961" s="13" t="n"/>
      <c r="P4961" s="14" t="n"/>
      <c r="Q4961" s="15">
        <f>IF(N4961="Sí",0,H4961)</f>
        <v/>
      </c>
      <c r="R4961" s="14">
        <f>F4961-TODAY()</f>
        <v/>
      </c>
      <c r="S4961" s="14">
        <f>IF(N4961="Sí","🟢 Pagado",IF(R4961&lt;0,"🔴 Vencido",IF(R4961&lt;=7,"🟡 Por vencer","")))</f>
        <v/>
      </c>
      <c r="T4961" s="88" t="n"/>
      <c r="U4961" s="89" t="n"/>
      <c r="V4961" s="89" t="n"/>
      <c r="W4961" s="89" t="n"/>
      <c r="X4961" s="87" t="n"/>
    </row>
    <row r="4962">
      <c r="A4962" s="13" t="n"/>
      <c r="B4962" s="14" t="n"/>
      <c r="C4962" s="14" t="n"/>
      <c r="D4962" s="14" t="n"/>
      <c r="E4962" s="13" t="n"/>
      <c r="F4962" s="13" t="n"/>
      <c r="G4962" s="14" t="n"/>
      <c r="H4962" s="15" t="n"/>
      <c r="I4962" s="15" t="n"/>
      <c r="J4962" s="40" t="n"/>
      <c r="K4962" s="15" t="n"/>
      <c r="L4962" s="15" t="n"/>
      <c r="M4962" s="15" t="n"/>
      <c r="N4962" s="14" t="n"/>
      <c r="O4962" s="13" t="n"/>
      <c r="P4962" s="14" t="n"/>
      <c r="Q4962" s="15">
        <f>IF(N4962="Sí",0,H4962)</f>
        <v/>
      </c>
      <c r="R4962" s="14">
        <f>F4962-TODAY()</f>
        <v/>
      </c>
      <c r="S4962" s="14">
        <f>IF(N4962="Sí","🟢 Pagado",IF(R4962&lt;0,"🔴 Vencido",IF(R4962&lt;=7,"🟡 Por vencer","")))</f>
        <v/>
      </c>
      <c r="T4962" s="88" t="n"/>
      <c r="U4962" s="89" t="n"/>
      <c r="V4962" s="89" t="n"/>
      <c r="W4962" s="89" t="n"/>
      <c r="X4962" s="87" t="n"/>
    </row>
    <row r="4963">
      <c r="A4963" s="13" t="n"/>
      <c r="B4963" s="14" t="n"/>
      <c r="C4963" s="14" t="n"/>
      <c r="D4963" s="14" t="n"/>
      <c r="E4963" s="13" t="n"/>
      <c r="F4963" s="13" t="n"/>
      <c r="G4963" s="14" t="n"/>
      <c r="H4963" s="15" t="n"/>
      <c r="I4963" s="15" t="n"/>
      <c r="J4963" s="40" t="n"/>
      <c r="K4963" s="15" t="n"/>
      <c r="L4963" s="15" t="n"/>
      <c r="M4963" s="15" t="n"/>
      <c r="N4963" s="14" t="n"/>
      <c r="O4963" s="13" t="n"/>
      <c r="P4963" s="14" t="n"/>
      <c r="Q4963" s="15">
        <f>IF(N4963="Sí",0,H4963)</f>
        <v/>
      </c>
      <c r="R4963" s="14">
        <f>F4963-TODAY()</f>
        <v/>
      </c>
      <c r="S4963" s="14">
        <f>IF(N4963="Sí","🟢 Pagado",IF(R4963&lt;0,"🔴 Vencido",IF(R4963&lt;=7,"🟡 Por vencer","")))</f>
        <v/>
      </c>
      <c r="T4963" s="88" t="n"/>
      <c r="U4963" s="89" t="n"/>
      <c r="V4963" s="89" t="n"/>
      <c r="W4963" s="89" t="n"/>
      <c r="X4963" s="87" t="n"/>
    </row>
    <row r="4964">
      <c r="A4964" s="13" t="n"/>
      <c r="B4964" s="14" t="n"/>
      <c r="C4964" s="14" t="n"/>
      <c r="D4964" s="14" t="n"/>
      <c r="E4964" s="13" t="n"/>
      <c r="F4964" s="13" t="n"/>
      <c r="G4964" s="14" t="n"/>
      <c r="H4964" s="15" t="n"/>
      <c r="I4964" s="15" t="n"/>
      <c r="J4964" s="40" t="n"/>
      <c r="K4964" s="15" t="n"/>
      <c r="L4964" s="15" t="n"/>
      <c r="M4964" s="15" t="n"/>
      <c r="N4964" s="14" t="n"/>
      <c r="O4964" s="13" t="n"/>
      <c r="P4964" s="14" t="n"/>
      <c r="Q4964" s="15">
        <f>IF(N4964="Sí",0,H4964)</f>
        <v/>
      </c>
      <c r="R4964" s="14">
        <f>F4964-TODAY()</f>
        <v/>
      </c>
      <c r="S4964" s="14">
        <f>IF(N4964="Sí","🟢 Pagado",IF(R4964&lt;0,"🔴 Vencido",IF(R4964&lt;=7,"🟡 Por vencer","")))</f>
        <v/>
      </c>
      <c r="T4964" s="88" t="n"/>
      <c r="U4964" s="89" t="n"/>
      <c r="V4964" s="89" t="n"/>
      <c r="W4964" s="89" t="n"/>
      <c r="X4964" s="87" t="n"/>
    </row>
    <row r="4965">
      <c r="A4965" s="13" t="n"/>
      <c r="B4965" s="14" t="n"/>
      <c r="C4965" s="14" t="n"/>
      <c r="D4965" s="14" t="n"/>
      <c r="E4965" s="13" t="n"/>
      <c r="F4965" s="13" t="n"/>
      <c r="G4965" s="14" t="n"/>
      <c r="H4965" s="15" t="n"/>
      <c r="I4965" s="15" t="n"/>
      <c r="J4965" s="40" t="n"/>
      <c r="K4965" s="15" t="n"/>
      <c r="L4965" s="15" t="n"/>
      <c r="M4965" s="15" t="n"/>
      <c r="N4965" s="14" t="n"/>
      <c r="O4965" s="13" t="n"/>
      <c r="P4965" s="14" t="n"/>
      <c r="Q4965" s="15">
        <f>IF(N4965="Sí",0,H4965)</f>
        <v/>
      </c>
      <c r="R4965" s="14">
        <f>F4965-TODAY()</f>
        <v/>
      </c>
      <c r="S4965" s="14">
        <f>IF(N4965="Sí","🟢 Pagado",IF(R4965&lt;0,"🔴 Vencido",IF(R4965&lt;=7,"🟡 Por vencer","")))</f>
        <v/>
      </c>
      <c r="T4965" s="88" t="n"/>
      <c r="U4965" s="89" t="n"/>
      <c r="V4965" s="89" t="n"/>
      <c r="W4965" s="89" t="n"/>
      <c r="X4965" s="87" t="n"/>
    </row>
    <row r="4966">
      <c r="A4966" s="13" t="n"/>
      <c r="B4966" s="14" t="n"/>
      <c r="C4966" s="14" t="n"/>
      <c r="D4966" s="14" t="n"/>
      <c r="E4966" s="13" t="n"/>
      <c r="F4966" s="13" t="n"/>
      <c r="G4966" s="14" t="n"/>
      <c r="H4966" s="15" t="n"/>
      <c r="I4966" s="15" t="n"/>
      <c r="J4966" s="40" t="n"/>
      <c r="K4966" s="15" t="n"/>
      <c r="L4966" s="15" t="n"/>
      <c r="M4966" s="15" t="n"/>
      <c r="N4966" s="14" t="n"/>
      <c r="O4966" s="13" t="n"/>
      <c r="P4966" s="14" t="n"/>
      <c r="Q4966" s="15">
        <f>IF(N4966="Sí",0,H4966)</f>
        <v/>
      </c>
      <c r="R4966" s="14">
        <f>F4966-TODAY()</f>
        <v/>
      </c>
      <c r="S4966" s="14">
        <f>IF(N4966="Sí","🟢 Pagado",IF(R4966&lt;0,"🔴 Vencido",IF(R4966&lt;=7,"🟡 Por vencer","")))</f>
        <v/>
      </c>
      <c r="T4966" s="88" t="n"/>
      <c r="U4966" s="89" t="n"/>
      <c r="V4966" s="89" t="n"/>
      <c r="W4966" s="89" t="n"/>
      <c r="X4966" s="87" t="n"/>
    </row>
    <row r="4967">
      <c r="A4967" s="13" t="n"/>
      <c r="B4967" s="14" t="n"/>
      <c r="C4967" s="14" t="n"/>
      <c r="D4967" s="14" t="n"/>
      <c r="E4967" s="13" t="n"/>
      <c r="F4967" s="13" t="n"/>
      <c r="G4967" s="14" t="n"/>
      <c r="H4967" s="15" t="n"/>
      <c r="I4967" s="15" t="n"/>
      <c r="J4967" s="40" t="n"/>
      <c r="K4967" s="15" t="n"/>
      <c r="L4967" s="15" t="n"/>
      <c r="M4967" s="15" t="n"/>
      <c r="N4967" s="14" t="n"/>
      <c r="O4967" s="13" t="n"/>
      <c r="P4967" s="14" t="n"/>
      <c r="Q4967" s="15">
        <f>IF(N4967="Sí",0,H4967)</f>
        <v/>
      </c>
      <c r="R4967" s="14">
        <f>F4967-TODAY()</f>
        <v/>
      </c>
      <c r="S4967" s="14">
        <f>IF(N4967="Sí","🟢 Pagado",IF(R4967&lt;0,"🔴 Vencido",IF(R4967&lt;=7,"🟡 Por vencer","")))</f>
        <v/>
      </c>
      <c r="T4967" s="88" t="n"/>
      <c r="U4967" s="89" t="n"/>
      <c r="V4967" s="89" t="n"/>
      <c r="W4967" s="89" t="n"/>
      <c r="X4967" s="87" t="n"/>
    </row>
    <row r="4968">
      <c r="A4968" s="13" t="n"/>
      <c r="B4968" s="14" t="n"/>
      <c r="C4968" s="14" t="n"/>
      <c r="D4968" s="14" t="n"/>
      <c r="E4968" s="13" t="n"/>
      <c r="F4968" s="13" t="n"/>
      <c r="G4968" s="14" t="n"/>
      <c r="H4968" s="15" t="n"/>
      <c r="I4968" s="15" t="n"/>
      <c r="J4968" s="40" t="n"/>
      <c r="K4968" s="15" t="n"/>
      <c r="L4968" s="15" t="n"/>
      <c r="M4968" s="15" t="n"/>
      <c r="N4968" s="14" t="n"/>
      <c r="O4968" s="13" t="n"/>
      <c r="P4968" s="14" t="n"/>
      <c r="Q4968" s="15">
        <f>IF(N4968="Sí",0,H4968)</f>
        <v/>
      </c>
      <c r="R4968" s="14">
        <f>F4968-TODAY()</f>
        <v/>
      </c>
      <c r="S4968" s="14">
        <f>IF(N4968="Sí","🟢 Pagado",IF(R4968&lt;0,"🔴 Vencido",IF(R4968&lt;=7,"🟡 Por vencer","")))</f>
        <v/>
      </c>
      <c r="T4968" s="88" t="n"/>
      <c r="U4968" s="89" t="n"/>
      <c r="V4968" s="89" t="n"/>
      <c r="W4968" s="89" t="n"/>
      <c r="X4968" s="87" t="n"/>
    </row>
    <row r="4969">
      <c r="A4969" s="13" t="n"/>
      <c r="B4969" s="14" t="n"/>
      <c r="C4969" s="14" t="n"/>
      <c r="D4969" s="14" t="n"/>
      <c r="E4969" s="13" t="n"/>
      <c r="F4969" s="13" t="n"/>
      <c r="G4969" s="14" t="n"/>
      <c r="H4969" s="15" t="n"/>
      <c r="I4969" s="15" t="n"/>
      <c r="J4969" s="40" t="n"/>
      <c r="K4969" s="15" t="n"/>
      <c r="L4969" s="15" t="n"/>
      <c r="M4969" s="15" t="n"/>
      <c r="N4969" s="14" t="n"/>
      <c r="O4969" s="13" t="n"/>
      <c r="P4969" s="14" t="n"/>
      <c r="Q4969" s="15">
        <f>IF(N4969="Sí",0,H4969)</f>
        <v/>
      </c>
      <c r="R4969" s="14">
        <f>F4969-TODAY()</f>
        <v/>
      </c>
      <c r="S4969" s="14">
        <f>IF(N4969="Sí","🟢 Pagado",IF(R4969&lt;0,"🔴 Vencido",IF(R4969&lt;=7,"🟡 Por vencer","")))</f>
        <v/>
      </c>
      <c r="T4969" s="88" t="n"/>
      <c r="U4969" s="89" t="n"/>
      <c r="V4969" s="89" t="n"/>
      <c r="W4969" s="89" t="n"/>
      <c r="X4969" s="87" t="n"/>
    </row>
    <row r="4970">
      <c r="A4970" s="13" t="n"/>
      <c r="B4970" s="14" t="n"/>
      <c r="C4970" s="14" t="n"/>
      <c r="D4970" s="14" t="n"/>
      <c r="E4970" s="13" t="n"/>
      <c r="F4970" s="13" t="n"/>
      <c r="G4970" s="14" t="n"/>
      <c r="H4970" s="15" t="n"/>
      <c r="I4970" s="15" t="n"/>
      <c r="J4970" s="40" t="n"/>
      <c r="K4970" s="15" t="n"/>
      <c r="L4970" s="15" t="n"/>
      <c r="M4970" s="15" t="n"/>
      <c r="N4970" s="14" t="n"/>
      <c r="O4970" s="13" t="n"/>
      <c r="P4970" s="14" t="n"/>
      <c r="Q4970" s="15">
        <f>IF(N4970="Sí",0,H4970)</f>
        <v/>
      </c>
      <c r="R4970" s="14">
        <f>F4970-TODAY()</f>
        <v/>
      </c>
      <c r="S4970" s="14">
        <f>IF(N4970="Sí","🟢 Pagado",IF(R4970&lt;0,"🔴 Vencido",IF(R4970&lt;=7,"🟡 Por vencer","")))</f>
        <v/>
      </c>
      <c r="T4970" s="88" t="n"/>
      <c r="U4970" s="89" t="n"/>
      <c r="V4970" s="89" t="n"/>
      <c r="W4970" s="89" t="n"/>
      <c r="X4970" s="87" t="n"/>
    </row>
    <row r="4971">
      <c r="A4971" s="13" t="n"/>
      <c r="B4971" s="14" t="n"/>
      <c r="C4971" s="14" t="n"/>
      <c r="D4971" s="14" t="n"/>
      <c r="E4971" s="13" t="n"/>
      <c r="F4971" s="13" t="n"/>
      <c r="G4971" s="14" t="n"/>
      <c r="H4971" s="15" t="n"/>
      <c r="I4971" s="15" t="n"/>
      <c r="J4971" s="40" t="n"/>
      <c r="K4971" s="15" t="n"/>
      <c r="L4971" s="15" t="n"/>
      <c r="M4971" s="15" t="n"/>
      <c r="N4971" s="14" t="n"/>
      <c r="O4971" s="13" t="n"/>
      <c r="P4971" s="14" t="n"/>
      <c r="Q4971" s="15">
        <f>IF(N4971="Sí",0,H4971)</f>
        <v/>
      </c>
      <c r="R4971" s="14">
        <f>F4971-TODAY()</f>
        <v/>
      </c>
      <c r="S4971" s="14">
        <f>IF(N4971="Sí","🟢 Pagado",IF(R4971&lt;0,"🔴 Vencido",IF(R4971&lt;=7,"🟡 Por vencer","")))</f>
        <v/>
      </c>
      <c r="T4971" s="88" t="n"/>
      <c r="U4971" s="89" t="n"/>
      <c r="V4971" s="89" t="n"/>
      <c r="W4971" s="89" t="n"/>
      <c r="X4971" s="87" t="n"/>
    </row>
    <row r="4972">
      <c r="A4972" s="13" t="n"/>
      <c r="B4972" s="14" t="n"/>
      <c r="C4972" s="14" t="n"/>
      <c r="D4972" s="14" t="n"/>
      <c r="E4972" s="13" t="n"/>
      <c r="F4972" s="13" t="n"/>
      <c r="G4972" s="14" t="n"/>
      <c r="H4972" s="15" t="n"/>
      <c r="I4972" s="15" t="n"/>
      <c r="J4972" s="40" t="n"/>
      <c r="K4972" s="15" t="n"/>
      <c r="L4972" s="15" t="n"/>
      <c r="M4972" s="15" t="n"/>
      <c r="N4972" s="14" t="n"/>
      <c r="O4972" s="13" t="n"/>
      <c r="P4972" s="14" t="n"/>
      <c r="Q4972" s="15">
        <f>IF(N4972="Sí",0,H4972)</f>
        <v/>
      </c>
      <c r="R4972" s="14">
        <f>F4972-TODAY()</f>
        <v/>
      </c>
      <c r="S4972" s="14">
        <f>IF(N4972="Sí","🟢 Pagado",IF(R4972&lt;0,"🔴 Vencido",IF(R4972&lt;=7,"🟡 Por vencer","")))</f>
        <v/>
      </c>
      <c r="T4972" s="88" t="n"/>
      <c r="U4972" s="89" t="n"/>
      <c r="V4972" s="89" t="n"/>
      <c r="W4972" s="89" t="n"/>
      <c r="X4972" s="87" t="n"/>
    </row>
    <row r="4973">
      <c r="A4973" s="13" t="n"/>
      <c r="B4973" s="14" t="n"/>
      <c r="C4973" s="14" t="n"/>
      <c r="D4973" s="14" t="n"/>
      <c r="E4973" s="13" t="n"/>
      <c r="F4973" s="13" t="n"/>
      <c r="G4973" s="14" t="n"/>
      <c r="H4973" s="15" t="n"/>
      <c r="I4973" s="15" t="n"/>
      <c r="J4973" s="40" t="n"/>
      <c r="K4973" s="15" t="n"/>
      <c r="L4973" s="15" t="n"/>
      <c r="M4973" s="15" t="n"/>
      <c r="N4973" s="14" t="n"/>
      <c r="O4973" s="13" t="n"/>
      <c r="P4973" s="14" t="n"/>
      <c r="Q4973" s="15">
        <f>IF(N4973="Sí",0,H4973)</f>
        <v/>
      </c>
      <c r="R4973" s="14">
        <f>F4973-TODAY()</f>
        <v/>
      </c>
      <c r="S4973" s="14">
        <f>IF(N4973="Sí","🟢 Pagado",IF(R4973&lt;0,"🔴 Vencido",IF(R4973&lt;=7,"🟡 Por vencer","")))</f>
        <v/>
      </c>
      <c r="T4973" s="88" t="n"/>
      <c r="U4973" s="89" t="n"/>
      <c r="V4973" s="89" t="n"/>
      <c r="W4973" s="89" t="n"/>
      <c r="X4973" s="87" t="n"/>
    </row>
    <row r="4974">
      <c r="A4974" s="13" t="n"/>
      <c r="B4974" s="14" t="n"/>
      <c r="C4974" s="14" t="n"/>
      <c r="D4974" s="14" t="n"/>
      <c r="E4974" s="13" t="n"/>
      <c r="F4974" s="13" t="n"/>
      <c r="G4974" s="14" t="n"/>
      <c r="H4974" s="15" t="n"/>
      <c r="I4974" s="15" t="n"/>
      <c r="J4974" s="40" t="n"/>
      <c r="K4974" s="15" t="n"/>
      <c r="L4974" s="15" t="n"/>
      <c r="M4974" s="15" t="n"/>
      <c r="N4974" s="14" t="n"/>
      <c r="O4974" s="13" t="n"/>
      <c r="P4974" s="14" t="n"/>
      <c r="Q4974" s="15">
        <f>IF(N4974="Sí",0,H4974)</f>
        <v/>
      </c>
      <c r="R4974" s="14">
        <f>F4974-TODAY()</f>
        <v/>
      </c>
      <c r="S4974" s="14">
        <f>IF(N4974="Sí","🟢 Pagado",IF(R4974&lt;0,"🔴 Vencido",IF(R4974&lt;=7,"🟡 Por vencer","")))</f>
        <v/>
      </c>
      <c r="T4974" s="88" t="n"/>
      <c r="U4974" s="89" t="n"/>
      <c r="V4974" s="89" t="n"/>
      <c r="W4974" s="89" t="n"/>
      <c r="X4974" s="87" t="n"/>
    </row>
    <row r="4975">
      <c r="A4975" s="13" t="n"/>
      <c r="B4975" s="14" t="n"/>
      <c r="C4975" s="14" t="n"/>
      <c r="D4975" s="14" t="n"/>
      <c r="E4975" s="13" t="n"/>
      <c r="F4975" s="13" t="n"/>
      <c r="G4975" s="14" t="n"/>
      <c r="H4975" s="15" t="n"/>
      <c r="I4975" s="15" t="n"/>
      <c r="J4975" s="40" t="n"/>
      <c r="K4975" s="15" t="n"/>
      <c r="L4975" s="15" t="n"/>
      <c r="M4975" s="15" t="n"/>
      <c r="N4975" s="14" t="n"/>
      <c r="O4975" s="13" t="n"/>
      <c r="P4975" s="14" t="n"/>
      <c r="Q4975" s="15">
        <f>IF(N4975="Sí",0,H4975)</f>
        <v/>
      </c>
      <c r="R4975" s="14">
        <f>F4975-TODAY()</f>
        <v/>
      </c>
      <c r="S4975" s="14">
        <f>IF(N4975="Sí","🟢 Pagado",IF(R4975&lt;0,"🔴 Vencido",IF(R4975&lt;=7,"🟡 Por vencer","")))</f>
        <v/>
      </c>
      <c r="T4975" s="88" t="n"/>
      <c r="U4975" s="89" t="n"/>
      <c r="V4975" s="89" t="n"/>
      <c r="W4975" s="89" t="n"/>
      <c r="X4975" s="87" t="n"/>
    </row>
    <row r="4976">
      <c r="A4976" s="13" t="n"/>
      <c r="B4976" s="14" t="n"/>
      <c r="C4976" s="14" t="n"/>
      <c r="D4976" s="14" t="n"/>
      <c r="E4976" s="13" t="n"/>
      <c r="F4976" s="13" t="n"/>
      <c r="G4976" s="14" t="n"/>
      <c r="H4976" s="15" t="n"/>
      <c r="I4976" s="15" t="n"/>
      <c r="J4976" s="40" t="n"/>
      <c r="K4976" s="15" t="n"/>
      <c r="L4976" s="15" t="n"/>
      <c r="M4976" s="15" t="n"/>
      <c r="N4976" s="14" t="n"/>
      <c r="O4976" s="13" t="n"/>
      <c r="P4976" s="14" t="n"/>
      <c r="Q4976" s="15">
        <f>IF(N4976="Sí",0,H4976)</f>
        <v/>
      </c>
      <c r="R4976" s="14">
        <f>F4976-TODAY()</f>
        <v/>
      </c>
      <c r="S4976" s="14">
        <f>IF(N4976="Sí","🟢 Pagado",IF(R4976&lt;0,"🔴 Vencido",IF(R4976&lt;=7,"🟡 Por vencer","")))</f>
        <v/>
      </c>
      <c r="T4976" s="88" t="n"/>
      <c r="U4976" s="89" t="n"/>
      <c r="V4976" s="89" t="n"/>
      <c r="W4976" s="89" t="n"/>
      <c r="X4976" s="87" t="n"/>
    </row>
    <row r="4977">
      <c r="A4977" s="13" t="n"/>
      <c r="B4977" s="14" t="n"/>
      <c r="C4977" s="14" t="n"/>
      <c r="D4977" s="14" t="n"/>
      <c r="E4977" s="13" t="n"/>
      <c r="F4977" s="13" t="n"/>
      <c r="G4977" s="14" t="n"/>
      <c r="H4977" s="15" t="n"/>
      <c r="I4977" s="15" t="n"/>
      <c r="J4977" s="40" t="n"/>
      <c r="K4977" s="15" t="n"/>
      <c r="L4977" s="15" t="n"/>
      <c r="M4977" s="15" t="n"/>
      <c r="N4977" s="14" t="n"/>
      <c r="O4977" s="13" t="n"/>
      <c r="P4977" s="14" t="n"/>
      <c r="Q4977" s="15">
        <f>IF(N4977="Sí",0,H4977)</f>
        <v/>
      </c>
      <c r="R4977" s="14">
        <f>F4977-TODAY()</f>
        <v/>
      </c>
      <c r="S4977" s="14">
        <f>IF(N4977="Sí","🟢 Pagado",IF(R4977&lt;0,"🔴 Vencido",IF(R4977&lt;=7,"🟡 Por vencer","")))</f>
        <v/>
      </c>
      <c r="T4977" s="88" t="n"/>
      <c r="U4977" s="89" t="n"/>
      <c r="V4977" s="89" t="n"/>
      <c r="W4977" s="89" t="n"/>
      <c r="X4977" s="87" t="n"/>
    </row>
    <row r="4978">
      <c r="A4978" s="13" t="n"/>
      <c r="B4978" s="14" t="n"/>
      <c r="C4978" s="14" t="n"/>
      <c r="D4978" s="14" t="n"/>
      <c r="E4978" s="13" t="n"/>
      <c r="F4978" s="13" t="n"/>
      <c r="G4978" s="14" t="n"/>
      <c r="H4978" s="15" t="n"/>
      <c r="I4978" s="15" t="n"/>
      <c r="J4978" s="40" t="n"/>
      <c r="K4978" s="15" t="n"/>
      <c r="L4978" s="15" t="n"/>
      <c r="M4978" s="15" t="n"/>
      <c r="N4978" s="14" t="n"/>
      <c r="O4978" s="13" t="n"/>
      <c r="P4978" s="14" t="n"/>
      <c r="Q4978" s="15">
        <f>IF(N4978="Sí",0,H4978)</f>
        <v/>
      </c>
      <c r="R4978" s="14">
        <f>F4978-TODAY()</f>
        <v/>
      </c>
      <c r="S4978" s="14">
        <f>IF(N4978="Sí","🟢 Pagado",IF(R4978&lt;0,"🔴 Vencido",IF(R4978&lt;=7,"🟡 Por vencer","")))</f>
        <v/>
      </c>
      <c r="T4978" s="88" t="n"/>
      <c r="U4978" s="89" t="n"/>
      <c r="V4978" s="89" t="n"/>
      <c r="W4978" s="89" t="n"/>
      <c r="X4978" s="87" t="n"/>
    </row>
    <row r="4979">
      <c r="A4979" s="13" t="n"/>
      <c r="B4979" s="14" t="n"/>
      <c r="C4979" s="14" t="n"/>
      <c r="D4979" s="14" t="n"/>
      <c r="E4979" s="13" t="n"/>
      <c r="F4979" s="13" t="n"/>
      <c r="G4979" s="14" t="n"/>
      <c r="H4979" s="15" t="n"/>
      <c r="I4979" s="15" t="n"/>
      <c r="J4979" s="40" t="n"/>
      <c r="K4979" s="15" t="n"/>
      <c r="L4979" s="15" t="n"/>
      <c r="M4979" s="15" t="n"/>
      <c r="N4979" s="14" t="n"/>
      <c r="O4979" s="13" t="n"/>
      <c r="P4979" s="14" t="n"/>
      <c r="Q4979" s="15">
        <f>IF(N4979="Sí",0,H4979)</f>
        <v/>
      </c>
      <c r="R4979" s="14">
        <f>F4979-TODAY()</f>
        <v/>
      </c>
      <c r="S4979" s="14">
        <f>IF(N4979="Sí","🟢 Pagado",IF(R4979&lt;0,"🔴 Vencido",IF(R4979&lt;=7,"🟡 Por vencer","")))</f>
        <v/>
      </c>
      <c r="T4979" s="88" t="n"/>
      <c r="U4979" s="89" t="n"/>
      <c r="V4979" s="89" t="n"/>
      <c r="W4979" s="89" t="n"/>
      <c r="X4979" s="87" t="n"/>
    </row>
    <row r="4980">
      <c r="A4980" s="13" t="n"/>
      <c r="B4980" s="14" t="n"/>
      <c r="C4980" s="14" t="n"/>
      <c r="D4980" s="14" t="n"/>
      <c r="E4980" s="13" t="n"/>
      <c r="F4980" s="13" t="n"/>
      <c r="G4980" s="14" t="n"/>
      <c r="H4980" s="15" t="n"/>
      <c r="I4980" s="15" t="n"/>
      <c r="J4980" s="40" t="n"/>
      <c r="K4980" s="15" t="n"/>
      <c r="L4980" s="15" t="n"/>
      <c r="M4980" s="15" t="n"/>
      <c r="N4980" s="14" t="n"/>
      <c r="O4980" s="13" t="n"/>
      <c r="P4980" s="14" t="n"/>
      <c r="Q4980" s="15">
        <f>IF(N4980="Sí",0,H4980)</f>
        <v/>
      </c>
      <c r="R4980" s="14">
        <f>F4980-TODAY()</f>
        <v/>
      </c>
      <c r="S4980" s="14">
        <f>IF(N4980="Sí","🟢 Pagado",IF(R4980&lt;0,"🔴 Vencido",IF(R4980&lt;=7,"🟡 Por vencer","")))</f>
        <v/>
      </c>
      <c r="T4980" s="88" t="n"/>
      <c r="U4980" s="89" t="n"/>
      <c r="V4980" s="89" t="n"/>
      <c r="W4980" s="89" t="n"/>
      <c r="X4980" s="87" t="n"/>
    </row>
    <row r="4981">
      <c r="A4981" s="13" t="n"/>
      <c r="B4981" s="14" t="n"/>
      <c r="C4981" s="14" t="n"/>
      <c r="D4981" s="14" t="n"/>
      <c r="E4981" s="13" t="n"/>
      <c r="F4981" s="13" t="n"/>
      <c r="G4981" s="14" t="n"/>
      <c r="H4981" s="15" t="n"/>
      <c r="I4981" s="15" t="n"/>
      <c r="J4981" s="40" t="n"/>
      <c r="K4981" s="15" t="n"/>
      <c r="L4981" s="15" t="n"/>
      <c r="M4981" s="15" t="n"/>
      <c r="N4981" s="14" t="n"/>
      <c r="O4981" s="13" t="n"/>
      <c r="P4981" s="14" t="n"/>
      <c r="Q4981" s="15">
        <f>IF(N4981="Sí",0,H4981)</f>
        <v/>
      </c>
      <c r="R4981" s="14">
        <f>F4981-TODAY()</f>
        <v/>
      </c>
      <c r="S4981" s="14">
        <f>IF(N4981="Sí","🟢 Pagado",IF(R4981&lt;0,"🔴 Vencido",IF(R4981&lt;=7,"🟡 Por vencer","")))</f>
        <v/>
      </c>
      <c r="T4981" s="88" t="n"/>
      <c r="U4981" s="89" t="n"/>
      <c r="V4981" s="89" t="n"/>
      <c r="W4981" s="89" t="n"/>
      <c r="X4981" s="87" t="n"/>
    </row>
    <row r="4982">
      <c r="A4982" s="13" t="n"/>
      <c r="B4982" s="14" t="n"/>
      <c r="C4982" s="14" t="n"/>
      <c r="D4982" s="14" t="n"/>
      <c r="E4982" s="13" t="n"/>
      <c r="F4982" s="13" t="n"/>
      <c r="G4982" s="14" t="n"/>
      <c r="H4982" s="15" t="n"/>
      <c r="I4982" s="15" t="n"/>
      <c r="J4982" s="40" t="n"/>
      <c r="K4982" s="15" t="n"/>
      <c r="L4982" s="15" t="n"/>
      <c r="M4982" s="15" t="n"/>
      <c r="N4982" s="14" t="n"/>
      <c r="O4982" s="13" t="n"/>
      <c r="P4982" s="14" t="n"/>
      <c r="Q4982" s="15">
        <f>IF(N4982="Sí",0,H4982)</f>
        <v/>
      </c>
      <c r="R4982" s="14">
        <f>F4982-TODAY()</f>
        <v/>
      </c>
      <c r="S4982" s="14">
        <f>IF(N4982="Sí","🟢 Pagado",IF(R4982&lt;0,"🔴 Vencido",IF(R4982&lt;=7,"🟡 Por vencer","")))</f>
        <v/>
      </c>
      <c r="T4982" s="88" t="n"/>
      <c r="U4982" s="89" t="n"/>
      <c r="V4982" s="89" t="n"/>
      <c r="W4982" s="89" t="n"/>
      <c r="X4982" s="87" t="n"/>
    </row>
    <row r="4983">
      <c r="A4983" s="13" t="n"/>
      <c r="B4983" s="14" t="n"/>
      <c r="C4983" s="14" t="n"/>
      <c r="D4983" s="14" t="n"/>
      <c r="E4983" s="13" t="n"/>
      <c r="F4983" s="13" t="n"/>
      <c r="G4983" s="14" t="n"/>
      <c r="H4983" s="15" t="n"/>
      <c r="I4983" s="15" t="n"/>
      <c r="J4983" s="40" t="n"/>
      <c r="K4983" s="15" t="n"/>
      <c r="L4983" s="15" t="n"/>
      <c r="M4983" s="15" t="n"/>
      <c r="N4983" s="14" t="n"/>
      <c r="O4983" s="13" t="n"/>
      <c r="P4983" s="14" t="n"/>
      <c r="Q4983" s="15">
        <f>IF(N4983="Sí",0,H4983)</f>
        <v/>
      </c>
      <c r="R4983" s="14">
        <f>F4983-TODAY()</f>
        <v/>
      </c>
      <c r="S4983" s="14">
        <f>IF(N4983="Sí","🟢 Pagado",IF(R4983&lt;0,"🔴 Vencido",IF(R4983&lt;=7,"🟡 Por vencer","")))</f>
        <v/>
      </c>
      <c r="T4983" s="88" t="n"/>
      <c r="U4983" s="89" t="n"/>
      <c r="V4983" s="89" t="n"/>
      <c r="W4983" s="89" t="n"/>
      <c r="X4983" s="87" t="n"/>
    </row>
    <row r="4984">
      <c r="A4984" s="13" t="n"/>
      <c r="B4984" s="14" t="n"/>
      <c r="C4984" s="14" t="n"/>
      <c r="D4984" s="14" t="n"/>
      <c r="E4984" s="13" t="n"/>
      <c r="F4984" s="13" t="n"/>
      <c r="G4984" s="14" t="n"/>
      <c r="H4984" s="15" t="n"/>
      <c r="I4984" s="15" t="n"/>
      <c r="J4984" s="40" t="n"/>
      <c r="K4984" s="15" t="n"/>
      <c r="L4984" s="15" t="n"/>
      <c r="M4984" s="15" t="n"/>
      <c r="N4984" s="14" t="n"/>
      <c r="O4984" s="13" t="n"/>
      <c r="P4984" s="14" t="n"/>
      <c r="Q4984" s="15">
        <f>IF(N4984="Sí",0,H4984)</f>
        <v/>
      </c>
      <c r="R4984" s="14">
        <f>F4984-TODAY()</f>
        <v/>
      </c>
      <c r="S4984" s="14">
        <f>IF(N4984="Sí","🟢 Pagado",IF(R4984&lt;0,"🔴 Vencido",IF(R4984&lt;=7,"🟡 Por vencer","")))</f>
        <v/>
      </c>
      <c r="T4984" s="88" t="n"/>
      <c r="U4984" s="89" t="n"/>
      <c r="V4984" s="89" t="n"/>
      <c r="W4984" s="89" t="n"/>
      <c r="X4984" s="87" t="n"/>
    </row>
    <row r="4985">
      <c r="A4985" s="13" t="n"/>
      <c r="B4985" s="14" t="n"/>
      <c r="C4985" s="14" t="n"/>
      <c r="D4985" s="14" t="n"/>
      <c r="E4985" s="13" t="n"/>
      <c r="F4985" s="13" t="n"/>
      <c r="G4985" s="14" t="n"/>
      <c r="H4985" s="15" t="n"/>
      <c r="I4985" s="15" t="n"/>
      <c r="J4985" s="40" t="n"/>
      <c r="K4985" s="15" t="n"/>
      <c r="L4985" s="15" t="n"/>
      <c r="M4985" s="15" t="n"/>
      <c r="N4985" s="14" t="n"/>
      <c r="O4985" s="13" t="n"/>
      <c r="P4985" s="14" t="n"/>
      <c r="Q4985" s="15">
        <f>IF(N4985="Sí",0,H4985)</f>
        <v/>
      </c>
      <c r="R4985" s="14">
        <f>F4985-TODAY()</f>
        <v/>
      </c>
      <c r="S4985" s="14">
        <f>IF(N4985="Sí","🟢 Pagado",IF(R4985&lt;0,"🔴 Vencido",IF(R4985&lt;=7,"🟡 Por vencer","")))</f>
        <v/>
      </c>
      <c r="T4985" s="88" t="n"/>
      <c r="U4985" s="89" t="n"/>
      <c r="V4985" s="89" t="n"/>
      <c r="W4985" s="89" t="n"/>
      <c r="X4985" s="87" t="n"/>
    </row>
    <row r="4986">
      <c r="A4986" s="13" t="n"/>
      <c r="B4986" s="14" t="n"/>
      <c r="C4986" s="14" t="n"/>
      <c r="D4986" s="14" t="n"/>
      <c r="E4986" s="13" t="n"/>
      <c r="F4986" s="13" t="n"/>
      <c r="G4986" s="14" t="n"/>
      <c r="H4986" s="15" t="n"/>
      <c r="I4986" s="15" t="n"/>
      <c r="J4986" s="40" t="n"/>
      <c r="K4986" s="15" t="n"/>
      <c r="L4986" s="15" t="n"/>
      <c r="M4986" s="15" t="n"/>
      <c r="N4986" s="14" t="n"/>
      <c r="O4986" s="13" t="n"/>
      <c r="P4986" s="14" t="n"/>
      <c r="Q4986" s="15">
        <f>IF(N4986="Sí",0,H4986)</f>
        <v/>
      </c>
      <c r="R4986" s="14">
        <f>F4986-TODAY()</f>
        <v/>
      </c>
      <c r="S4986" s="14">
        <f>IF(N4986="Sí","🟢 Pagado",IF(R4986&lt;0,"🔴 Vencido",IF(R4986&lt;=7,"🟡 Por vencer","")))</f>
        <v/>
      </c>
      <c r="T4986" s="88" t="n"/>
      <c r="U4986" s="89" t="n"/>
      <c r="V4986" s="89" t="n"/>
      <c r="W4986" s="89" t="n"/>
      <c r="X4986" s="87" t="n"/>
    </row>
    <row r="4987">
      <c r="A4987" s="13" t="n"/>
      <c r="B4987" s="14" t="n"/>
      <c r="C4987" s="14" t="n"/>
      <c r="D4987" s="14" t="n"/>
      <c r="E4987" s="13" t="n"/>
      <c r="F4987" s="13" t="n"/>
      <c r="G4987" s="14" t="n"/>
      <c r="H4987" s="15" t="n"/>
      <c r="I4987" s="15" t="n"/>
      <c r="J4987" s="40" t="n"/>
      <c r="K4987" s="15" t="n"/>
      <c r="L4987" s="15" t="n"/>
      <c r="M4987" s="15" t="n"/>
      <c r="N4987" s="14" t="n"/>
      <c r="O4987" s="13" t="n"/>
      <c r="P4987" s="14" t="n"/>
      <c r="Q4987" s="15">
        <f>IF(N4987="Sí",0,H4987)</f>
        <v/>
      </c>
      <c r="R4987" s="14">
        <f>F4987-TODAY()</f>
        <v/>
      </c>
      <c r="S4987" s="14">
        <f>IF(N4987="Sí","🟢 Pagado",IF(R4987&lt;0,"🔴 Vencido",IF(R4987&lt;=7,"🟡 Por vencer","")))</f>
        <v/>
      </c>
      <c r="T4987" s="88" t="n"/>
      <c r="U4987" s="89" t="n"/>
      <c r="V4987" s="89" t="n"/>
      <c r="W4987" s="89" t="n"/>
      <c r="X4987" s="87" t="n"/>
    </row>
    <row r="4988">
      <c r="A4988" s="13" t="n"/>
      <c r="B4988" s="14" t="n"/>
      <c r="C4988" s="14" t="n"/>
      <c r="D4988" s="14" t="n"/>
      <c r="E4988" s="13" t="n"/>
      <c r="F4988" s="13" t="n"/>
      <c r="G4988" s="14" t="n"/>
      <c r="H4988" s="15" t="n"/>
      <c r="I4988" s="15" t="n"/>
      <c r="J4988" s="40" t="n"/>
      <c r="K4988" s="15" t="n"/>
      <c r="L4988" s="15" t="n"/>
      <c r="M4988" s="15" t="n"/>
      <c r="N4988" s="14" t="n"/>
      <c r="O4988" s="13" t="n"/>
      <c r="P4988" s="14" t="n"/>
      <c r="Q4988" s="15">
        <f>IF(N4988="Sí",0,H4988)</f>
        <v/>
      </c>
      <c r="R4988" s="14">
        <f>F4988-TODAY()</f>
        <v/>
      </c>
      <c r="S4988" s="14">
        <f>IF(N4988="Sí","🟢 Pagado",IF(R4988&lt;0,"🔴 Vencido",IF(R4988&lt;=7,"🟡 Por vencer","")))</f>
        <v/>
      </c>
      <c r="T4988" s="88" t="n"/>
      <c r="U4988" s="89" t="n"/>
      <c r="V4988" s="89" t="n"/>
      <c r="W4988" s="89" t="n"/>
      <c r="X4988" s="87" t="n"/>
    </row>
    <row r="4989">
      <c r="A4989" s="13" t="n"/>
      <c r="B4989" s="14" t="n"/>
      <c r="C4989" s="14" t="n"/>
      <c r="D4989" s="14" t="n"/>
      <c r="E4989" s="13" t="n"/>
      <c r="F4989" s="13" t="n"/>
      <c r="G4989" s="14" t="n"/>
      <c r="H4989" s="15" t="n"/>
      <c r="I4989" s="15" t="n"/>
      <c r="J4989" s="40" t="n"/>
      <c r="K4989" s="15" t="n"/>
      <c r="L4989" s="15" t="n"/>
      <c r="M4989" s="15" t="n"/>
      <c r="N4989" s="14" t="n"/>
      <c r="O4989" s="13" t="n"/>
      <c r="P4989" s="14" t="n"/>
      <c r="Q4989" s="15">
        <f>IF(N4989="Sí",0,H4989)</f>
        <v/>
      </c>
      <c r="R4989" s="14">
        <f>F4989-TODAY()</f>
        <v/>
      </c>
      <c r="S4989" s="14">
        <f>IF(N4989="Sí","🟢 Pagado",IF(R4989&lt;0,"🔴 Vencido",IF(R4989&lt;=7,"🟡 Por vencer","")))</f>
        <v/>
      </c>
      <c r="T4989" s="88" t="n"/>
      <c r="U4989" s="89" t="n"/>
      <c r="V4989" s="89" t="n"/>
      <c r="W4989" s="89" t="n"/>
      <c r="X4989" s="87" t="n"/>
    </row>
  </sheetData>
  <autoFilter ref="A1:X4989">
    <filterColumn colId="18" hiddenButton="0" showButton="1">
      <filters>
        <filter val="🔴 Vencido"/>
        <filter val="🟡 Por vencer"/>
      </filters>
    </filterColumn>
  </autoFilter>
  <mergeCells count="1">
    <mergeCell ref="X42:X44"/>
  </mergeCells>
  <conditionalFormatting sqref="A2:S29 A30:N59 A60:G61 A62:M62 A63:N63 A64:G64 A65:M65 A66:S126 A127:E127 A128:S396 A397:A399 A400:I405 A406 A407:I407 A408 A409:I409 A410 A411:I1074 A1075:S4989 B398:J398 C397:I397 C399:I399 C406:I406 C408:I408 C410:I410 G127:S127 I61:M61 I64:M64 J60:N60 J397:S1074 N61:N62 N64:S65 O30:S32 O34:S63 P33:S33 X179">
    <cfRule type="expression" priority="10" dxfId="8">
      <formula>AND($N2="No",$R2&lt;0)</formula>
    </cfRule>
    <cfRule type="expression" priority="11" dxfId="7">
      <formula>AND($N2="No",$R2&lt;=7,$R2&gt;=0)</formula>
    </cfRule>
    <cfRule type="expression" priority="12" dxfId="6">
      <formula>$N2="Sí"</formula>
    </cfRule>
  </conditionalFormatting>
  <conditionalFormatting sqref="H60:H61">
    <cfRule type="expression" priority="21" dxfId="8">
      <formula>AND($N61="No",$R61&lt;0)</formula>
    </cfRule>
    <cfRule type="expression" priority="22" dxfId="7">
      <formula>AND($N61="No",$R61&lt;=7,$R61&gt;=0)</formula>
    </cfRule>
    <cfRule type="expression" priority="23" dxfId="6">
      <formula>$N61="Sí"</formula>
    </cfRule>
  </conditionalFormatting>
  <conditionalFormatting sqref="H64">
    <cfRule type="expression" priority="7" dxfId="8">
      <formula>AND($N65="No",$R65&lt;0)</formula>
    </cfRule>
    <cfRule type="expression" priority="8" dxfId="7">
      <formula>AND($N65="No",$R65&lt;=7,$R65&gt;=0)</formula>
    </cfRule>
    <cfRule type="expression" priority="9" dxfId="6">
      <formula>$N65="Sí"</formula>
    </cfRule>
  </conditionalFormatting>
  <conditionalFormatting sqref="I60">
    <cfRule type="expression" priority="4" dxfId="8">
      <formula>AND($N61="No",$R61&lt;0)</formula>
    </cfRule>
    <cfRule type="expression" priority="5" dxfId="7">
      <formula>AND($N61="No",$R61&lt;=7,$R61&gt;=0)</formula>
    </cfRule>
    <cfRule type="expression" priority="6" dxfId="6">
      <formula>$N61="Sí"</formula>
    </cfRule>
  </conditionalFormatting>
  <dataValidations count="6">
    <dataValidation sqref="N2:N221 N223:N4989" showDropDown="0" showInputMessage="0" showErrorMessage="0" allowBlank="1" type="list">
      <formula1>"Sí,No"</formula1>
    </dataValidation>
    <dataValidation sqref="T2:T327 T1724:T5488 V2:V332 V3163:V5488" showDropDown="0" showInputMessage="0" showErrorMessage="0" allowBlank="1" type="list">
      <formula1>"Jose,Beato"</formula1>
    </dataValidation>
    <dataValidation sqref="P2:P4989" showDropDown="0" showInputMessage="0" showErrorMessage="0" allowBlank="1" type="list">
      <formula1>"Efectivo,Tarjeta,Transferencia"</formula1>
    </dataValidation>
    <dataValidation sqref="G2:G4989" showDropDown="0" showInputMessage="0" showErrorMessage="0" allowBlank="1" type="list">
      <formula1>"Contado,Crédito"</formula1>
    </dataValidation>
    <dataValidation sqref="U2:U5488" showDropDown="0" showInputMessage="0" showErrorMessage="0" allowBlank="1" type="list">
      <formula1>"SI,NO,PENDIENTE"</formula1>
    </dataValidation>
    <dataValidation sqref="T328:T1723 V333:V3162" showDropDown="0" showInputMessage="0" showErrorMessage="0" allowBlank="1" type="list">
      <formula1>"Ignacio,Beato"</formula1>
    </dataValidation>
  </dataValidations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I13" sqref="I13:I18"/>
    </sheetView>
  </sheetViews>
  <sheetFormatPr baseColWidth="10" defaultColWidth="8.83203125" defaultRowHeight="19"/>
  <cols>
    <col width="13.6640625" bestFit="1" customWidth="1" style="65" min="1" max="1"/>
    <col width="16" customWidth="1" style="65" min="2" max="2"/>
    <col width="22" bestFit="1" customWidth="1" style="65" min="3" max="3"/>
    <col width="42" customWidth="1" style="65" min="4" max="4"/>
    <col width="22" customWidth="1" style="65" min="5" max="5"/>
    <col width="18" customWidth="1" style="65" min="6" max="6"/>
    <col width="19.1640625" bestFit="1" customWidth="1" style="65" min="7" max="7"/>
    <col width="14.83203125" customWidth="1" style="65" min="8" max="8"/>
    <col width="14" customWidth="1" style="65" min="9" max="9"/>
    <col width="15.33203125" bestFit="1" customWidth="1" style="65" min="10" max="10"/>
    <col width="51" customWidth="1" style="65" min="11" max="11"/>
    <col width="8.83203125" customWidth="1" style="65" min="12" max="12"/>
    <col width="8.83203125" customWidth="1" style="65" min="13" max="16384"/>
  </cols>
  <sheetData>
    <row r="1" ht="34" customHeight="1" s="115">
      <c r="A1" s="77" t="inlineStr">
        <is>
          <t>Presupuesto
 Total</t>
        </is>
      </c>
      <c r="B1" s="62" t="n">
        <v>800000</v>
      </c>
      <c r="C1" s="63" t="n"/>
      <c r="D1" s="61" t="inlineStr">
        <is>
          <t>Inversion Ignacio</t>
        </is>
      </c>
      <c r="E1" s="62">
        <f>SUMIFS(I:I,B:B,"Ignacio",G:G,"Pagado")</f>
        <v/>
      </c>
      <c r="F1" s="63" t="n"/>
      <c r="G1" s="63" t="n"/>
      <c r="H1" s="63" t="n"/>
      <c r="I1" s="63" t="n"/>
      <c r="J1" s="63" t="n"/>
      <c r="K1" s="63" t="n"/>
    </row>
    <row r="2" ht="34" customHeight="1" s="115">
      <c r="A2" s="77" t="inlineStr">
        <is>
          <t>Total
 Invertido</t>
        </is>
      </c>
      <c r="B2" s="62">
        <f>SUMIFS(I:I,G:G,"Pagado")</f>
        <v/>
      </c>
      <c r="C2" s="63" t="n"/>
      <c r="D2" s="61" t="inlineStr">
        <is>
          <t>Inversion Beato</t>
        </is>
      </c>
      <c r="E2" s="62">
        <f>SUMIFS(I:I,B:B,"Beato",G:G,"Pagado")</f>
        <v/>
      </c>
      <c r="F2" s="63" t="n"/>
      <c r="G2" s="63" t="n"/>
      <c r="H2" s="63" t="n"/>
      <c r="I2" s="63" t="n"/>
      <c r="J2" s="63" t="n"/>
      <c r="K2" s="63" t="n"/>
    </row>
    <row r="3" ht="34" customHeight="1" s="115">
      <c r="A3" s="77" t="inlineStr">
        <is>
          <t>Total 
Pendiente</t>
        </is>
      </c>
      <c r="B3" s="62">
        <f>SUMIFS(I:I,G:G,"Pendiente")</f>
        <v/>
      </c>
      <c r="C3" s="63" t="n"/>
      <c r="D3" s="61" t="inlineStr">
        <is>
          <t>Inversion La Cata</t>
        </is>
      </c>
      <c r="E3" s="62">
        <f>SUMIFS(I:I,B:B,"La Cata",G:G,"Pagado")</f>
        <v/>
      </c>
      <c r="F3" s="63" t="n"/>
      <c r="G3" s="63" t="n"/>
      <c r="H3" s="63" t="n"/>
      <c r="I3" s="63" t="n"/>
      <c r="J3" s="63" t="n"/>
      <c r="K3" s="63" t="n"/>
    </row>
    <row r="4" ht="34" customHeight="1" s="115">
      <c r="A4" s="77" t="inlineStr">
        <is>
          <t>Disponible 
Presupuesto</t>
        </is>
      </c>
      <c r="B4" s="62">
        <f>B1-(B2+B3)</f>
        <v/>
      </c>
      <c r="C4" s="63" t="n"/>
      <c r="D4" s="61" t="inlineStr">
        <is>
          <t>Total Capital Invertido</t>
        </is>
      </c>
      <c r="E4" s="62">
        <f>SUM(E1:E3)</f>
        <v/>
      </c>
      <c r="F4" s="63" t="n"/>
      <c r="G4" s="63" t="n"/>
      <c r="H4" s="63" t="n"/>
      <c r="I4" s="63" t="n"/>
      <c r="J4" s="63" t="n"/>
      <c r="K4" s="63" t="n"/>
    </row>
    <row r="5">
      <c r="A5" s="63" t="n"/>
      <c r="B5" s="63" t="n"/>
      <c r="C5" s="63" t="n"/>
      <c r="D5" s="63" t="n"/>
      <c r="E5" s="63" t="n"/>
      <c r="F5" s="63" t="n"/>
      <c r="G5" s="63" t="n"/>
      <c r="H5" s="63" t="n"/>
      <c r="I5" s="63" t="n"/>
      <c r="J5" s="63" t="n"/>
      <c r="K5" s="63" t="n"/>
    </row>
    <row r="6">
      <c r="A6" s="63" t="n"/>
      <c r="B6" s="63" t="n"/>
      <c r="C6" s="63" t="n"/>
      <c r="D6" s="63" t="n"/>
      <c r="E6" s="63" t="n"/>
      <c r="F6" s="63" t="n"/>
      <c r="G6" s="63" t="n"/>
      <c r="H6" s="63" t="n"/>
      <c r="I6" s="63" t="n"/>
      <c r="J6" s="63" t="n"/>
      <c r="K6" s="63" t="n"/>
    </row>
    <row r="7" ht="40" customHeight="1" s="115">
      <c r="A7" s="64" t="inlineStr">
        <is>
          <t>Fecha</t>
        </is>
      </c>
      <c r="B7" s="64" t="inlineStr">
        <is>
          <t>Pagado por</t>
        </is>
      </c>
      <c r="C7" s="64" t="inlineStr">
        <is>
          <t>Categoría</t>
        </is>
      </c>
      <c r="D7" s="64" t="inlineStr">
        <is>
          <t>Descripción</t>
        </is>
      </c>
      <c r="E7" s="64" t="inlineStr">
        <is>
          <t>Proveedor</t>
        </is>
      </c>
      <c r="F7" s="64" t="inlineStr">
        <is>
          <t>Método de pago</t>
        </is>
      </c>
      <c r="G7" s="79" t="inlineStr">
        <is>
          <t>Pagado a 
Suplidor</t>
        </is>
      </c>
      <c r="H7" s="79" t="inlineStr">
        <is>
          <t>Pago 
Inversionista</t>
        </is>
      </c>
      <c r="I7" s="64" t="inlineStr">
        <is>
          <t>Monto</t>
        </is>
      </c>
      <c r="J7" s="79" t="inlineStr">
        <is>
          <t>Fecha de pago 
Inversionista</t>
        </is>
      </c>
      <c r="K7" s="64" t="inlineStr">
        <is>
          <t>Notas</t>
        </is>
      </c>
    </row>
    <row r="8">
      <c r="A8" s="66" t="n">
        <v>46105</v>
      </c>
      <c r="B8" s="67" t="inlineStr">
        <is>
          <t>Ignacio</t>
        </is>
      </c>
      <c r="C8" s="67" t="inlineStr">
        <is>
          <t>Renta</t>
        </is>
      </c>
      <c r="D8" s="67" t="inlineStr">
        <is>
          <t xml:space="preserve">Depositos de Alquiler </t>
        </is>
      </c>
      <c r="E8" s="67" t="n"/>
      <c r="F8" s="67" t="inlineStr">
        <is>
          <t>Transferencia</t>
        </is>
      </c>
      <c r="G8" s="67" t="inlineStr">
        <is>
          <t>Pagado</t>
        </is>
      </c>
      <c r="H8" s="67" t="inlineStr">
        <is>
          <t>Pendiente</t>
        </is>
      </c>
      <c r="I8" s="68" t="n">
        <v>135000</v>
      </c>
      <c r="J8" s="66" t="n"/>
      <c r="K8" s="67" t="inlineStr">
        <is>
          <t xml:space="preserve">2+1 depositos de alquiler </t>
        </is>
      </c>
    </row>
    <row r="9">
      <c r="A9" s="66" t="n">
        <v>46105</v>
      </c>
      <c r="B9" s="67" t="inlineStr">
        <is>
          <t>Ignacio</t>
        </is>
      </c>
      <c r="C9" s="67" t="inlineStr">
        <is>
          <t>Seguridad</t>
        </is>
      </c>
      <c r="D9" s="67" t="inlineStr">
        <is>
          <t>Camaras</t>
        </is>
      </c>
      <c r="E9" s="67" t="n"/>
      <c r="F9" s="67" t="inlineStr">
        <is>
          <t>Transferencia</t>
        </is>
      </c>
      <c r="G9" s="67" t="inlineStr">
        <is>
          <t>Pagado</t>
        </is>
      </c>
      <c r="H9" s="67" t="inlineStr">
        <is>
          <t>Pendiente</t>
        </is>
      </c>
      <c r="I9" s="68" t="n">
        <v>162911</v>
      </c>
      <c r="J9" s="66" t="n"/>
      <c r="K9" s="67" t="inlineStr">
        <is>
          <t xml:space="preserve">13 Camaras + 1 router +cables red </t>
        </is>
      </c>
    </row>
    <row r="10">
      <c r="A10" s="66" t="n">
        <v>46107</v>
      </c>
      <c r="B10" s="67" t="inlineStr">
        <is>
          <t>Ignacio</t>
        </is>
      </c>
      <c r="C10" s="67" t="inlineStr">
        <is>
          <t>Sonido</t>
        </is>
      </c>
      <c r="D10" s="67" t="inlineStr">
        <is>
          <t>Bocina</t>
        </is>
      </c>
      <c r="E10" s="67" t="n"/>
      <c r="F10" s="67" t="inlineStr">
        <is>
          <t>Transferencia</t>
        </is>
      </c>
      <c r="G10" s="67" t="inlineStr">
        <is>
          <t>Pagado</t>
        </is>
      </c>
      <c r="H10" s="67" t="inlineStr">
        <is>
          <t>Pendiente</t>
        </is>
      </c>
      <c r="I10" s="68" t="n">
        <v>5400</v>
      </c>
      <c r="J10" s="66" t="n"/>
      <c r="K10" s="67" t="inlineStr">
        <is>
          <t xml:space="preserve">2 Bocinas </t>
        </is>
      </c>
    </row>
    <row r="11">
      <c r="A11" s="66" t="n">
        <v>46112</v>
      </c>
      <c r="B11" s="67" t="inlineStr">
        <is>
          <t>Ignacio</t>
        </is>
      </c>
      <c r="C11" s="67" t="inlineStr">
        <is>
          <t>Pintura</t>
        </is>
      </c>
      <c r="D11" s="67" t="inlineStr">
        <is>
          <t xml:space="preserve">Pintura fuera del local </t>
        </is>
      </c>
      <c r="E11" s="67" t="n"/>
      <c r="F11" s="67" t="inlineStr">
        <is>
          <t>Transferencia</t>
        </is>
      </c>
      <c r="G11" s="67" t="inlineStr">
        <is>
          <t>Pagado</t>
        </is>
      </c>
      <c r="H11" s="67" t="inlineStr">
        <is>
          <t>Pendiente</t>
        </is>
      </c>
      <c r="I11" s="68" t="n">
        <v>23500</v>
      </c>
      <c r="J11" s="66" t="n"/>
      <c r="K11" s="67" t="inlineStr">
        <is>
          <t>6 galones de pintura, tiner y mano de obra</t>
        </is>
      </c>
    </row>
    <row r="12" ht="20" customHeight="1" s="115">
      <c r="A12" s="66" t="n">
        <v>46114</v>
      </c>
      <c r="B12" s="67" t="inlineStr">
        <is>
          <t>Beato</t>
        </is>
      </c>
      <c r="C12" s="67" t="inlineStr">
        <is>
          <t>Seguridad</t>
        </is>
      </c>
      <c r="D12" s="67" t="inlineStr">
        <is>
          <t>Cables Camara</t>
        </is>
      </c>
      <c r="E12" s="67" t="n"/>
      <c r="F12" s="67" t="inlineStr">
        <is>
          <t>Tarjeta</t>
        </is>
      </c>
      <c r="G12" s="67" t="inlineStr">
        <is>
          <t>Pagado</t>
        </is>
      </c>
      <c r="H12" s="67" t="inlineStr">
        <is>
          <t>Pendiente</t>
        </is>
      </c>
      <c r="I12" s="68" t="n">
        <v>3400</v>
      </c>
      <c r="J12" s="66" t="n"/>
      <c r="K12" s="69" t="inlineStr">
        <is>
          <t>Agregar metodo de pago Tarjeta de Credito</t>
        </is>
      </c>
    </row>
    <row r="13">
      <c r="A13" s="66" t="n">
        <v>46121</v>
      </c>
      <c r="B13" s="67" t="inlineStr">
        <is>
          <t>Ignacio</t>
        </is>
      </c>
      <c r="C13" s="67" t="inlineStr">
        <is>
          <t>Techo</t>
        </is>
      </c>
      <c r="D13" s="67" t="inlineStr">
        <is>
          <t>Mano de Obra Techo y Division</t>
        </is>
      </c>
      <c r="E13" s="67" t="inlineStr">
        <is>
          <t>Maestro Bonvi</t>
        </is>
      </c>
      <c r="F13" s="67" t="inlineStr">
        <is>
          <t>Efectivo</t>
        </is>
      </c>
      <c r="G13" s="67" t="inlineStr">
        <is>
          <t>Pagado</t>
        </is>
      </c>
      <c r="H13" s="67" t="inlineStr">
        <is>
          <t>Pendiente</t>
        </is>
      </c>
      <c r="I13" s="68" t="n">
        <v>50000</v>
      </c>
      <c r="J13" s="66" t="n"/>
      <c r="K13" s="67" t="inlineStr">
        <is>
          <t>Adelante de la mano de obra</t>
        </is>
      </c>
    </row>
    <row r="14">
      <c r="A14" s="66" t="n">
        <v>46120</v>
      </c>
      <c r="B14" s="67" t="inlineStr">
        <is>
          <t>La Cata</t>
        </is>
      </c>
      <c r="C14" s="67" t="inlineStr">
        <is>
          <t>Techo</t>
        </is>
      </c>
      <c r="D14" s="67" t="inlineStr">
        <is>
          <t>Aluzinc y Materiales</t>
        </is>
      </c>
      <c r="E14" s="67" t="inlineStr">
        <is>
          <t>Ferreteria Prisma</t>
        </is>
      </c>
      <c r="F14" s="67" t="inlineStr">
        <is>
          <t>Transferencia</t>
        </is>
      </c>
      <c r="G14" s="67" t="inlineStr">
        <is>
          <t>Pagado</t>
        </is>
      </c>
      <c r="H14" s="67" t="inlineStr">
        <is>
          <t>Pendiente</t>
        </is>
      </c>
      <c r="I14" s="68" t="n">
        <v>55000</v>
      </c>
      <c r="J14" s="66" t="n"/>
      <c r="K14" s="67" t="n"/>
    </row>
    <row r="15">
      <c r="A15" s="66" t="n">
        <v>46120</v>
      </c>
      <c r="B15" s="67" t="inlineStr">
        <is>
          <t>La Cata</t>
        </is>
      </c>
      <c r="C15" s="67" t="inlineStr">
        <is>
          <t>Techo</t>
        </is>
      </c>
      <c r="D15" s="67" t="inlineStr">
        <is>
          <t>Perfiles y tornillos</t>
        </is>
      </c>
      <c r="E15" s="67" t="inlineStr">
        <is>
          <t>Ferreteria Prisma</t>
        </is>
      </c>
      <c r="F15" s="67" t="inlineStr">
        <is>
          <t>Transferencia</t>
        </is>
      </c>
      <c r="G15" s="67" t="inlineStr">
        <is>
          <t>Pagado</t>
        </is>
      </c>
      <c r="H15" s="67" t="inlineStr">
        <is>
          <t>Pendiente</t>
        </is>
      </c>
      <c r="I15" s="68" t="n">
        <v>15000</v>
      </c>
      <c r="J15" s="66" t="n"/>
      <c r="K15" s="67" t="n"/>
    </row>
    <row r="16">
      <c r="A16" s="66" t="n">
        <v>46120</v>
      </c>
      <c r="B16" s="67" t="inlineStr">
        <is>
          <t>La Cata</t>
        </is>
      </c>
      <c r="C16" s="67" t="inlineStr">
        <is>
          <t>Techo</t>
        </is>
      </c>
      <c r="D16" s="67" t="inlineStr">
        <is>
          <t>Madera y Clavos</t>
        </is>
      </c>
      <c r="E16" s="67" t="inlineStr">
        <is>
          <t>Ferreteria Prisma</t>
        </is>
      </c>
      <c r="F16" s="67" t="inlineStr">
        <is>
          <t>Transferencia</t>
        </is>
      </c>
      <c r="G16" s="67" t="inlineStr">
        <is>
          <t>Pagado</t>
        </is>
      </c>
      <c r="H16" s="67" t="inlineStr">
        <is>
          <t>Pendiente</t>
        </is>
      </c>
      <c r="I16" s="68" t="n">
        <v>4475</v>
      </c>
      <c r="J16" s="66" t="n"/>
      <c r="K16" s="67" t="n"/>
    </row>
    <row r="17">
      <c r="A17" s="66" t="n">
        <v>46121</v>
      </c>
      <c r="B17" s="67" t="inlineStr">
        <is>
          <t>Ignacio</t>
        </is>
      </c>
      <c r="C17" s="67" t="inlineStr">
        <is>
          <t>Techo PVC</t>
        </is>
      </c>
      <c r="D17" s="67" t="inlineStr">
        <is>
          <t>Adelanto y tumbado de Techo</t>
        </is>
      </c>
      <c r="E17" s="67" t="inlineStr">
        <is>
          <t xml:space="preserve">Maestro Melvin </t>
        </is>
      </c>
      <c r="F17" s="67" t="inlineStr">
        <is>
          <t>Transferencia</t>
        </is>
      </c>
      <c r="G17" s="67" t="inlineStr">
        <is>
          <t>Pagado</t>
        </is>
      </c>
      <c r="H17" s="67" t="inlineStr">
        <is>
          <t>Pendiente</t>
        </is>
      </c>
      <c r="I17" s="68" t="n">
        <v>20000</v>
      </c>
      <c r="J17" s="66" t="n"/>
      <c r="K17" s="67" t="n"/>
    </row>
    <row r="18">
      <c r="A18" s="66" t="n">
        <v>46118</v>
      </c>
      <c r="B18" s="67" t="inlineStr">
        <is>
          <t>La Cata</t>
        </is>
      </c>
      <c r="C18" s="67" t="inlineStr">
        <is>
          <t>Letrero</t>
        </is>
      </c>
      <c r="D18" s="67" t="inlineStr">
        <is>
          <t>Pago 50% Letrero</t>
        </is>
      </c>
      <c r="E18" s="67" t="inlineStr">
        <is>
          <t>Dexter Graphics</t>
        </is>
      </c>
      <c r="F18" s="67" t="inlineStr">
        <is>
          <t>Transferencia</t>
        </is>
      </c>
      <c r="G18" s="67" t="inlineStr">
        <is>
          <t>Pagado</t>
        </is>
      </c>
      <c r="H18" s="67" t="inlineStr">
        <is>
          <t>Pendiente</t>
        </is>
      </c>
      <c r="I18" s="68" t="n">
        <v>60000</v>
      </c>
      <c r="J18" s="66" t="n"/>
      <c r="K18" s="67" t="inlineStr">
        <is>
          <t>Adelanto por el 50% del trabajo del letrero</t>
        </is>
      </c>
    </row>
    <row r="19">
      <c r="A19" s="66" t="n">
        <v>46121</v>
      </c>
      <c r="B19" s="67" t="inlineStr">
        <is>
          <t>Ignacio</t>
        </is>
      </c>
      <c r="C19" s="67" t="inlineStr">
        <is>
          <t>Vidrios y Puertas</t>
        </is>
      </c>
      <c r="D19" s="67" t="inlineStr">
        <is>
          <t>Abono</t>
        </is>
      </c>
      <c r="E19" s="67" t="inlineStr">
        <is>
          <t>Maestro Ayendi</t>
        </is>
      </c>
      <c r="F19" s="67" t="inlineStr">
        <is>
          <t>Transferencia</t>
        </is>
      </c>
      <c r="G19" s="67" t="inlineStr">
        <is>
          <t>Pagado</t>
        </is>
      </c>
      <c r="H19" s="67" t="inlineStr">
        <is>
          <t>Pendiente</t>
        </is>
      </c>
      <c r="I19" s="68" t="n">
        <v>50000</v>
      </c>
      <c r="J19" s="66" t="n"/>
      <c r="K19" s="67" t="n"/>
    </row>
    <row r="20">
      <c r="A20" s="66" t="n">
        <v>46122</v>
      </c>
      <c r="B20" s="67" t="inlineStr">
        <is>
          <t>Ignacio</t>
        </is>
      </c>
      <c r="C20" s="67" t="inlineStr">
        <is>
          <t xml:space="preserve">Materiales </t>
        </is>
      </c>
      <c r="D20" s="67" t="inlineStr">
        <is>
          <t>Materiales para contruccion de meseta y banos</t>
        </is>
      </c>
      <c r="E20" s="67" t="inlineStr">
        <is>
          <t>Ferreteria Humberto</t>
        </is>
      </c>
      <c r="F20" s="67" t="inlineStr">
        <is>
          <t>Transferencia</t>
        </is>
      </c>
      <c r="G20" s="67" t="inlineStr">
        <is>
          <t>Pagado</t>
        </is>
      </c>
      <c r="H20" s="67" t="inlineStr">
        <is>
          <t>Pendiente</t>
        </is>
      </c>
      <c r="I20" s="68" t="n">
        <v>45440</v>
      </c>
      <c r="J20" s="66" t="n"/>
      <c r="K20" s="67" t="inlineStr">
        <is>
          <t xml:space="preserve">Materiales para la pared, division, banos etc. </t>
        </is>
      </c>
    </row>
    <row r="21">
      <c r="A21" s="66" t="n">
        <v>46122</v>
      </c>
      <c r="B21" s="67" t="inlineStr">
        <is>
          <t>Beato</t>
        </is>
      </c>
      <c r="C21" s="67" t="inlineStr">
        <is>
          <t>Materiales Techo PVC</t>
        </is>
      </c>
      <c r="D21" s="67" t="inlineStr">
        <is>
          <t>Materiales Techo PVC</t>
        </is>
      </c>
      <c r="E21" s="67" t="inlineStr">
        <is>
          <t>Max Ferreteria</t>
        </is>
      </c>
      <c r="F21" s="67" t="inlineStr">
        <is>
          <t>Tarjeta</t>
        </is>
      </c>
      <c r="G21" s="67" t="inlineStr">
        <is>
          <t>Pagado</t>
        </is>
      </c>
      <c r="H21" s="67" t="inlineStr">
        <is>
          <t>Pendiente</t>
        </is>
      </c>
      <c r="I21" s="68" t="n">
        <v>29458.04</v>
      </c>
      <c r="J21" s="66" t="n"/>
      <c r="K21" s="67" t="n"/>
    </row>
    <row r="22">
      <c r="A22" s="66" t="n">
        <v>46122</v>
      </c>
      <c r="B22" s="67" t="inlineStr">
        <is>
          <t>Beato</t>
        </is>
      </c>
      <c r="C22" s="67" t="inlineStr">
        <is>
          <t>Materiales Techo PVC</t>
        </is>
      </c>
      <c r="D22" s="67" t="inlineStr">
        <is>
          <t>Materiales Techo PVC</t>
        </is>
      </c>
      <c r="E22" s="67" t="inlineStr">
        <is>
          <t>Cielos Acusticos</t>
        </is>
      </c>
      <c r="F22" s="67" t="inlineStr">
        <is>
          <t>Tarjeta</t>
        </is>
      </c>
      <c r="G22" s="67" t="inlineStr">
        <is>
          <t>Pagado</t>
        </is>
      </c>
      <c r="H22" s="67" t="inlineStr">
        <is>
          <t>Pendiente</t>
        </is>
      </c>
      <c r="I22" s="68" t="n">
        <v>64779.17</v>
      </c>
      <c r="J22" s="66" t="n"/>
      <c r="K22" s="67" t="n"/>
    </row>
    <row r="23">
      <c r="A23" s="66" t="n">
        <v>38817</v>
      </c>
      <c r="B23" s="67" t="inlineStr">
        <is>
          <t>Ignacio</t>
        </is>
      </c>
      <c r="C23" s="67" t="inlineStr">
        <is>
          <t xml:space="preserve">Transporte </t>
        </is>
      </c>
      <c r="D23" s="67" t="inlineStr">
        <is>
          <t>Materiales Techo PVC</t>
        </is>
      </c>
      <c r="E23" s="67" t="inlineStr">
        <is>
          <t>Sotero</t>
        </is>
      </c>
      <c r="F23" s="67" t="inlineStr">
        <is>
          <t>Transferencia</t>
        </is>
      </c>
      <c r="G23" s="67" t="inlineStr">
        <is>
          <t>Pagado</t>
        </is>
      </c>
      <c r="H23" s="67" t="inlineStr">
        <is>
          <t>Pendiente</t>
        </is>
      </c>
      <c r="I23" s="68" t="n">
        <v>6000</v>
      </c>
      <c r="J23" s="66" t="n"/>
      <c r="K23" s="67" t="n"/>
    </row>
    <row r="24">
      <c r="A24" s="66" t="n">
        <v>46123</v>
      </c>
      <c r="B24" s="67" t="inlineStr">
        <is>
          <t>Ignacio</t>
        </is>
      </c>
      <c r="C24" s="67" t="inlineStr">
        <is>
          <t>Electricidad</t>
        </is>
      </c>
      <c r="D24" s="67" t="inlineStr">
        <is>
          <t>Materiales</t>
        </is>
      </c>
      <c r="E24" s="67" t="inlineStr">
        <is>
          <t>Maestro Pachi</t>
        </is>
      </c>
      <c r="F24" s="67" t="inlineStr">
        <is>
          <t>Transferencia</t>
        </is>
      </c>
      <c r="G24" s="67" t="inlineStr">
        <is>
          <t>Pagado</t>
        </is>
      </c>
      <c r="H24" s="67" t="inlineStr">
        <is>
          <t>Pendiente</t>
        </is>
      </c>
      <c r="I24" s="68" t="n">
        <v>3500</v>
      </c>
      <c r="J24" s="66" t="n"/>
      <c r="K24" s="67" t="inlineStr">
        <is>
          <t>Materialies para extension alto voltaje</t>
        </is>
      </c>
    </row>
    <row r="25">
      <c r="A25" s="66" t="n">
        <v>46125</v>
      </c>
      <c r="B25" s="67" t="inlineStr">
        <is>
          <t>Ignacio</t>
        </is>
      </c>
      <c r="C25" s="67" t="inlineStr">
        <is>
          <t>Techo</t>
        </is>
      </c>
      <c r="D25" s="67" t="inlineStr">
        <is>
          <t>Materiales</t>
        </is>
      </c>
      <c r="E25" s="67" t="inlineStr">
        <is>
          <t>Ferreteria Prisma</t>
        </is>
      </c>
      <c r="F25" s="67" t="inlineStr">
        <is>
          <t>Transferencia</t>
        </is>
      </c>
      <c r="G25" s="67" t="inlineStr">
        <is>
          <t>Pagado</t>
        </is>
      </c>
      <c r="H25" s="67" t="inlineStr">
        <is>
          <t>Pendiente</t>
        </is>
      </c>
      <c r="I25" s="68" t="n">
        <v>15700</v>
      </c>
      <c r="J25" s="66" t="n"/>
      <c r="K25" s="67" t="n"/>
    </row>
    <row r="26">
      <c r="A26" s="66" t="n">
        <v>46125</v>
      </c>
      <c r="B26" s="67" t="inlineStr">
        <is>
          <t>Ignacio</t>
        </is>
      </c>
      <c r="C26" s="67" t="inlineStr">
        <is>
          <t>Cable Bocinas</t>
        </is>
      </c>
      <c r="D26" s="67" t="inlineStr">
        <is>
          <t>Bocinas</t>
        </is>
      </c>
      <c r="E26" s="67" t="inlineStr">
        <is>
          <t>Amazon</t>
        </is>
      </c>
      <c r="F26" s="67" t="inlineStr">
        <is>
          <t>Tarjeta</t>
        </is>
      </c>
      <c r="G26" s="67" t="inlineStr">
        <is>
          <t>Pagado</t>
        </is>
      </c>
      <c r="H26" s="67" t="inlineStr">
        <is>
          <t>Pendiente</t>
        </is>
      </c>
      <c r="I26" s="68" t="n">
        <v>3900</v>
      </c>
      <c r="J26" s="66" t="n"/>
      <c r="K26" s="67" t="inlineStr">
        <is>
          <t>200 pies de cable audio 14amp</t>
        </is>
      </c>
    </row>
    <row r="27">
      <c r="A27" s="66" t="n">
        <v>46130</v>
      </c>
      <c r="B27" s="67" t="inlineStr">
        <is>
          <t>Ignacio</t>
        </is>
      </c>
      <c r="C27" s="67" t="inlineStr">
        <is>
          <t>Letrero</t>
        </is>
      </c>
      <c r="D27" s="67" t="inlineStr">
        <is>
          <t>Pago 50% Letrero</t>
        </is>
      </c>
      <c r="E27" s="67" t="inlineStr">
        <is>
          <t>Dexter Graphics</t>
        </is>
      </c>
      <c r="F27" s="67" t="inlineStr">
        <is>
          <t>Transferencia</t>
        </is>
      </c>
      <c r="G27" s="67" t="inlineStr">
        <is>
          <t>Pagado</t>
        </is>
      </c>
      <c r="H27" s="67" t="inlineStr">
        <is>
          <t>Pendiente</t>
        </is>
      </c>
      <c r="I27" s="68" t="n">
        <v>60000</v>
      </c>
      <c r="J27" s="66" t="n"/>
      <c r="K27" s="67" t="n"/>
    </row>
    <row r="28">
      <c r="A28" s="66" t="n">
        <v>46134</v>
      </c>
      <c r="B28" s="67" t="inlineStr">
        <is>
          <t>Ignacio</t>
        </is>
      </c>
      <c r="C28" s="67" t="inlineStr">
        <is>
          <t>Muebles</t>
        </is>
      </c>
      <c r="D28" s="67" t="inlineStr">
        <is>
          <t>Abono Muebles y mesas alta</t>
        </is>
      </c>
      <c r="E28" s="67" t="inlineStr">
        <is>
          <t>Tio Nelson</t>
        </is>
      </c>
      <c r="F28" s="67" t="inlineStr">
        <is>
          <t>Transferencia</t>
        </is>
      </c>
      <c r="G28" s="67" t="inlineStr">
        <is>
          <t>Pagado</t>
        </is>
      </c>
      <c r="H28" s="67" t="inlineStr">
        <is>
          <t>Pendiente</t>
        </is>
      </c>
      <c r="I28" s="68" t="n">
        <v>40000</v>
      </c>
      <c r="J28" s="66" t="n"/>
      <c r="K28" s="67" t="inlineStr">
        <is>
          <t xml:space="preserve">Restan 18mil, y la tapiceria del mueble. </t>
        </is>
      </c>
    </row>
    <row r="29">
      <c r="A29" s="66" t="n">
        <v>46134</v>
      </c>
      <c r="B29" s="67" t="inlineStr">
        <is>
          <t>Ignacio</t>
        </is>
      </c>
      <c r="C29" s="67" t="inlineStr">
        <is>
          <t>Ceramica</t>
        </is>
      </c>
      <c r="D29" s="67" t="inlineStr">
        <is>
          <t>Ceramica Meseta</t>
        </is>
      </c>
      <c r="E29" s="67" t="inlineStr">
        <is>
          <t>Ramizaba Terminaciones</t>
        </is>
      </c>
      <c r="F29" s="67" t="inlineStr">
        <is>
          <t>Transferencia</t>
        </is>
      </c>
      <c r="G29" s="67" t="inlineStr">
        <is>
          <t>Pagado</t>
        </is>
      </c>
      <c r="H29" s="67" t="inlineStr">
        <is>
          <t>Pendiente</t>
        </is>
      </c>
      <c r="I29" s="68" t="n">
        <v>4896</v>
      </c>
      <c r="J29" s="66" t="n"/>
      <c r="K29" s="67" t="n"/>
    </row>
    <row r="30">
      <c r="A30" s="66" t="n">
        <v>46134</v>
      </c>
      <c r="B30" s="67" t="inlineStr">
        <is>
          <t>Ignacio</t>
        </is>
      </c>
      <c r="C30" s="67" t="inlineStr">
        <is>
          <t xml:space="preserve">Materiales </t>
        </is>
      </c>
      <c r="D30" s="67" t="inlineStr">
        <is>
          <t xml:space="preserve">6 fundas de pegatin y barillas </t>
        </is>
      </c>
      <c r="E30" s="67" t="inlineStr">
        <is>
          <t>Tio Moreno</t>
        </is>
      </c>
      <c r="F30" s="67" t="inlineStr">
        <is>
          <t>Transferencia</t>
        </is>
      </c>
      <c r="G30" s="67" t="inlineStr">
        <is>
          <t>Pagado</t>
        </is>
      </c>
      <c r="H30" s="67" t="inlineStr">
        <is>
          <t>Pendiente</t>
        </is>
      </c>
      <c r="I30" s="68" t="n">
        <v>4000</v>
      </c>
      <c r="J30" s="66" t="n"/>
      <c r="K30" s="67" t="n"/>
    </row>
    <row r="31">
      <c r="A31" s="66" t="n">
        <v>46134</v>
      </c>
      <c r="B31" s="67" t="inlineStr">
        <is>
          <t>Ignacio</t>
        </is>
      </c>
      <c r="C31" s="67" t="inlineStr">
        <is>
          <t xml:space="preserve">Materiales </t>
        </is>
      </c>
      <c r="D31" s="67" t="inlineStr">
        <is>
          <t>Plomeria bano</t>
        </is>
      </c>
      <c r="E31" s="67" t="inlineStr">
        <is>
          <t>Ferreteria Prisma</t>
        </is>
      </c>
      <c r="F31" s="67" t="inlineStr">
        <is>
          <t>Transferencia</t>
        </is>
      </c>
      <c r="G31" s="67" t="inlineStr">
        <is>
          <t>Pagado</t>
        </is>
      </c>
      <c r="H31" s="67" t="inlineStr">
        <is>
          <t>Pendiente</t>
        </is>
      </c>
      <c r="I31" s="68" t="n">
        <v>1101</v>
      </c>
      <c r="J31" s="66" t="n"/>
      <c r="K31" s="67" t="n"/>
    </row>
    <row r="32">
      <c r="A32" s="66" t="n">
        <v>46135</v>
      </c>
      <c r="B32" s="67" t="inlineStr">
        <is>
          <t>Ignacio</t>
        </is>
      </c>
      <c r="C32" s="67" t="inlineStr">
        <is>
          <t>Ceramica</t>
        </is>
      </c>
      <c r="D32" s="67" t="inlineStr">
        <is>
          <t xml:space="preserve">Cermica piso bano etc. </t>
        </is>
      </c>
      <c r="E32" s="67" t="inlineStr">
        <is>
          <t>Ramizaba Terminaciones</t>
        </is>
      </c>
      <c r="F32" s="67" t="inlineStr">
        <is>
          <t>Transferencia</t>
        </is>
      </c>
      <c r="G32" s="67" t="inlineStr">
        <is>
          <t>Pagado</t>
        </is>
      </c>
      <c r="H32" s="67" t="inlineStr">
        <is>
          <t>Pendiente</t>
        </is>
      </c>
      <c r="I32" s="68" t="n">
        <v>6288</v>
      </c>
      <c r="J32" s="66" t="n"/>
      <c r="K32" s="67" t="n"/>
    </row>
    <row r="33">
      <c r="A33" s="66" t="n">
        <v>46135</v>
      </c>
      <c r="B33" s="67" t="inlineStr">
        <is>
          <t>Ignacio</t>
        </is>
      </c>
      <c r="C33" s="67" t="inlineStr">
        <is>
          <t>Ceramica</t>
        </is>
      </c>
      <c r="D33" s="67" t="inlineStr">
        <is>
          <t xml:space="preserve">Cermica piso bano etc. </t>
        </is>
      </c>
      <c r="E33" s="67" t="inlineStr">
        <is>
          <t>Ramizaba Terminaciones</t>
        </is>
      </c>
      <c r="F33" s="67" t="inlineStr">
        <is>
          <t>Transferencia</t>
        </is>
      </c>
      <c r="G33" s="67" t="inlineStr">
        <is>
          <t>Pagado</t>
        </is>
      </c>
      <c r="H33" s="67" t="inlineStr">
        <is>
          <t>Pendiente</t>
        </is>
      </c>
      <c r="I33" s="68" t="n">
        <v>2100</v>
      </c>
      <c r="J33" s="66" t="n"/>
      <c r="K33" s="67" t="n"/>
    </row>
    <row r="34">
      <c r="A34" s="66" t="n">
        <v>46136</v>
      </c>
      <c r="B34" s="67" t="inlineStr">
        <is>
          <t>Ignacio</t>
        </is>
      </c>
      <c r="C34" s="67" t="inlineStr">
        <is>
          <t xml:space="preserve">Materiales </t>
        </is>
      </c>
      <c r="D34" s="67" t="inlineStr">
        <is>
          <t>Materiales faltantes</t>
        </is>
      </c>
      <c r="E34" s="67" t="inlineStr">
        <is>
          <t>Ferreteria Prisma</t>
        </is>
      </c>
      <c r="F34" s="67" t="inlineStr">
        <is>
          <t>Transferencia</t>
        </is>
      </c>
      <c r="G34" s="67" t="inlineStr">
        <is>
          <t>Pagado</t>
        </is>
      </c>
      <c r="H34" s="67" t="inlineStr">
        <is>
          <t>Pendiente</t>
        </is>
      </c>
      <c r="I34" s="68" t="n">
        <v>4697</v>
      </c>
      <c r="J34" s="66" t="n"/>
      <c r="K34" s="67" t="n"/>
    </row>
    <row r="35">
      <c r="A35" s="66" t="n">
        <v>46132</v>
      </c>
      <c r="B35" s="67" t="inlineStr">
        <is>
          <t>Ignacio</t>
        </is>
      </c>
      <c r="C35" s="67" t="inlineStr">
        <is>
          <t>Sueldo</t>
        </is>
      </c>
      <c r="D35" s="67" t="inlineStr">
        <is>
          <t>Pago sueldo</t>
        </is>
      </c>
      <c r="E35" s="67" t="inlineStr">
        <is>
          <t>Valdez</t>
        </is>
      </c>
      <c r="F35" s="67" t="inlineStr">
        <is>
          <t>Transferencia</t>
        </is>
      </c>
      <c r="G35" s="67" t="inlineStr">
        <is>
          <t>Pagado</t>
        </is>
      </c>
      <c r="H35" s="67" t="inlineStr">
        <is>
          <t>Pendiente</t>
        </is>
      </c>
      <c r="I35" s="68" t="n">
        <v>5000</v>
      </c>
      <c r="J35" s="66" t="n"/>
      <c r="K35" s="67" t="inlineStr">
        <is>
          <t xml:space="preserve">Valdez es quien abre y cierra el local y nos esta asistiendo con las compras y asugrando que nadie va a poner mano alla. </t>
        </is>
      </c>
    </row>
    <row r="36">
      <c r="A36" s="66" t="n">
        <v>46136</v>
      </c>
      <c r="B36" s="67" t="inlineStr">
        <is>
          <t>Ignacio</t>
        </is>
      </c>
      <c r="C36" s="67" t="inlineStr">
        <is>
          <t>Construcion</t>
        </is>
      </c>
      <c r="D36" s="67" t="inlineStr">
        <is>
          <t>Adelanto Mano de obra</t>
        </is>
      </c>
      <c r="E36" s="67" t="inlineStr">
        <is>
          <t>Maestro Bonvi</t>
        </is>
      </c>
      <c r="F36" s="67" t="inlineStr">
        <is>
          <t>Transferencia</t>
        </is>
      </c>
      <c r="G36" s="67" t="inlineStr">
        <is>
          <t>Pagado</t>
        </is>
      </c>
      <c r="H36" s="67" t="inlineStr">
        <is>
          <t>Pendiente</t>
        </is>
      </c>
      <c r="I36" s="68" t="n">
        <v>30000</v>
      </c>
      <c r="J36" s="66" t="n"/>
      <c r="K36" s="67" t="n"/>
    </row>
    <row r="37">
      <c r="A37" s="66" t="n">
        <v>46137</v>
      </c>
      <c r="B37" s="67" t="inlineStr">
        <is>
          <t>Ignacio</t>
        </is>
      </c>
      <c r="C37" s="67" t="inlineStr">
        <is>
          <t>Construcion</t>
        </is>
      </c>
      <c r="D37" s="67" t="inlineStr">
        <is>
          <t>Materiales faltantes</t>
        </is>
      </c>
      <c r="E37" s="67" t="inlineStr">
        <is>
          <t>Ferreteria Prisma</t>
        </is>
      </c>
      <c r="F37" s="67" t="inlineStr">
        <is>
          <t>Transferencia</t>
        </is>
      </c>
      <c r="G37" s="67" t="inlineStr">
        <is>
          <t>Pagado</t>
        </is>
      </c>
      <c r="H37" s="67" t="inlineStr">
        <is>
          <t>Pendiente</t>
        </is>
      </c>
      <c r="I37" s="68" t="n">
        <v>1220</v>
      </c>
      <c r="J37" s="66" t="n"/>
      <c r="K37" s="67" t="n"/>
    </row>
    <row r="38">
      <c r="A38" s="66" t="n">
        <v>46137</v>
      </c>
      <c r="B38" s="67" t="inlineStr">
        <is>
          <t>Ignacio</t>
        </is>
      </c>
      <c r="C38" s="67" t="inlineStr">
        <is>
          <t>Construcion</t>
        </is>
      </c>
      <c r="D38" s="67" t="inlineStr">
        <is>
          <t>Materiales faltantes</t>
        </is>
      </c>
      <c r="E38" s="67" t="inlineStr">
        <is>
          <t>Ferreteria Prisma</t>
        </is>
      </c>
      <c r="F38" s="67" t="inlineStr">
        <is>
          <t>Transferencia</t>
        </is>
      </c>
      <c r="G38" s="67" t="inlineStr">
        <is>
          <t>Pagado</t>
        </is>
      </c>
      <c r="H38" s="67" t="inlineStr">
        <is>
          <t>Pendiente</t>
        </is>
      </c>
      <c r="I38" s="68" t="n">
        <v>1535</v>
      </c>
      <c r="J38" s="66" t="n"/>
      <c r="K38" s="67" t="n"/>
    </row>
    <row r="39">
      <c r="A39" s="66" t="n">
        <v>46140</v>
      </c>
      <c r="B39" s="67" t="inlineStr">
        <is>
          <t>Ignacio</t>
        </is>
      </c>
      <c r="C39" s="67" t="inlineStr">
        <is>
          <t>Construcion</t>
        </is>
      </c>
      <c r="D39" s="67" t="inlineStr">
        <is>
          <t>Materiales faltantes</t>
        </is>
      </c>
      <c r="E39" s="67" t="inlineStr">
        <is>
          <t>Ferreteria Luz</t>
        </is>
      </c>
      <c r="F39" s="67" t="inlineStr">
        <is>
          <t>Transferencia</t>
        </is>
      </c>
      <c r="G39" s="67" t="inlineStr">
        <is>
          <t>Pagado</t>
        </is>
      </c>
      <c r="H39" s="67" t="inlineStr">
        <is>
          <t>Pendiente</t>
        </is>
      </c>
      <c r="I39" s="68" t="n">
        <v>1170</v>
      </c>
      <c r="J39" s="66" t="n"/>
      <c r="K39" s="67" t="n"/>
    </row>
    <row r="40">
      <c r="A40" s="66" t="n">
        <v>46141</v>
      </c>
      <c r="B40" s="67" t="inlineStr">
        <is>
          <t>Ignacio</t>
        </is>
      </c>
      <c r="C40" s="67" t="inlineStr">
        <is>
          <t>Techo</t>
        </is>
      </c>
      <c r="D40" s="67" t="inlineStr">
        <is>
          <t>Materiales faltantes</t>
        </is>
      </c>
      <c r="E40" s="67" t="inlineStr">
        <is>
          <t>Ferreteria Prisma</t>
        </is>
      </c>
      <c r="F40" s="67" t="inlineStr">
        <is>
          <t>Transferencia</t>
        </is>
      </c>
      <c r="G40" s="67" t="inlineStr">
        <is>
          <t>Pagado</t>
        </is>
      </c>
      <c r="H40" s="67" t="inlineStr">
        <is>
          <t>Pendiente</t>
        </is>
      </c>
      <c r="I40" s="68" t="n">
        <v>13215</v>
      </c>
      <c r="J40" s="66" t="n"/>
      <c r="K40" s="67" t="n"/>
    </row>
    <row r="41">
      <c r="A41" s="66" t="n">
        <v>46141</v>
      </c>
      <c r="B41" s="67" t="inlineStr">
        <is>
          <t>Ignacio</t>
        </is>
      </c>
      <c r="C41" s="67" t="inlineStr">
        <is>
          <t>Construcion</t>
        </is>
      </c>
      <c r="D41" s="67" t="inlineStr">
        <is>
          <t xml:space="preserve">Cermica piso bano etc. </t>
        </is>
      </c>
      <c r="E41" s="67" t="inlineStr">
        <is>
          <t>Ramizaba Terminaciones</t>
        </is>
      </c>
      <c r="F41" s="67" t="inlineStr">
        <is>
          <t>Transferencia</t>
        </is>
      </c>
      <c r="G41" s="67" t="inlineStr">
        <is>
          <t>Pagado</t>
        </is>
      </c>
      <c r="H41" s="67" t="inlineStr">
        <is>
          <t>Pendiente</t>
        </is>
      </c>
      <c r="I41" s="68" t="n">
        <v>612</v>
      </c>
      <c r="J41" s="66" t="n"/>
      <c r="K41" s="67" t="n"/>
    </row>
    <row r="42">
      <c r="A42" s="66" t="n">
        <v>46141</v>
      </c>
      <c r="B42" s="67" t="inlineStr">
        <is>
          <t>Beato</t>
        </is>
      </c>
      <c r="C42" s="67" t="inlineStr">
        <is>
          <t>Abanicos</t>
        </is>
      </c>
      <c r="D42" s="67" t="inlineStr">
        <is>
          <t>4 Abanicos</t>
        </is>
      </c>
      <c r="E42" s="67" t="inlineStr">
        <is>
          <t>Innovacentro</t>
        </is>
      </c>
      <c r="F42" s="67" t="inlineStr">
        <is>
          <t>Tarjeta</t>
        </is>
      </c>
      <c r="G42" s="67" t="inlineStr">
        <is>
          <t>Pagado</t>
        </is>
      </c>
      <c r="H42" s="67" t="inlineStr">
        <is>
          <t>Pendiente</t>
        </is>
      </c>
      <c r="I42" s="68" t="n">
        <v>15539.99</v>
      </c>
      <c r="J42" s="66" t="n"/>
      <c r="K42" s="67" t="n"/>
    </row>
    <row r="43">
      <c r="A43" s="66" t="n">
        <v>46143</v>
      </c>
      <c r="B43" s="67" t="inlineStr">
        <is>
          <t>Ignacio</t>
        </is>
      </c>
      <c r="C43" s="67" t="inlineStr">
        <is>
          <t>Electricidad</t>
        </is>
      </c>
      <c r="D43" s="67" t="inlineStr">
        <is>
          <t>Cables Electricos</t>
        </is>
      </c>
      <c r="E43" s="67" t="inlineStr">
        <is>
          <t>Ferreteria Prisma</t>
        </is>
      </c>
      <c r="F43" s="67" t="inlineStr">
        <is>
          <t>Transferencia</t>
        </is>
      </c>
      <c r="G43" s="67" t="inlineStr">
        <is>
          <t>Pagado</t>
        </is>
      </c>
      <c r="H43" s="67" t="inlineStr">
        <is>
          <t>Pendiente</t>
        </is>
      </c>
      <c r="I43" s="68" t="n">
        <v>11600</v>
      </c>
      <c r="J43" s="66" t="n"/>
      <c r="K43" s="67" t="n"/>
    </row>
    <row r="44">
      <c r="A44" s="66" t="n">
        <v>46144</v>
      </c>
      <c r="B44" s="67" t="inlineStr">
        <is>
          <t>Ignacio</t>
        </is>
      </c>
      <c r="C44" s="67" t="inlineStr">
        <is>
          <t>Sueldo</t>
        </is>
      </c>
      <c r="D44" s="67" t="inlineStr">
        <is>
          <t>Pago sueldo</t>
        </is>
      </c>
      <c r="E44" s="67" t="inlineStr">
        <is>
          <t>Valdez</t>
        </is>
      </c>
      <c r="F44" s="67" t="inlineStr">
        <is>
          <t>Transferencia</t>
        </is>
      </c>
      <c r="G44" s="67" t="inlineStr">
        <is>
          <t>Pagado</t>
        </is>
      </c>
      <c r="H44" s="67" t="inlineStr">
        <is>
          <t>Pendiente</t>
        </is>
      </c>
      <c r="I44" s="68" t="n">
        <v>5000</v>
      </c>
      <c r="J44" s="66" t="n"/>
      <c r="K44" s="67" t="inlineStr">
        <is>
          <t xml:space="preserve">Valdez es quien abre y cierra el local y nos esta asistiendo con las compras y asugrando que nadie va a poner mano alla. </t>
        </is>
      </c>
    </row>
    <row r="45">
      <c r="A45" s="66" t="n">
        <v>46144</v>
      </c>
      <c r="B45" s="67" t="inlineStr">
        <is>
          <t>Ignacio</t>
        </is>
      </c>
      <c r="C45" s="67" t="inlineStr">
        <is>
          <t>Electricidad</t>
        </is>
      </c>
      <c r="D45" s="67" t="inlineStr">
        <is>
          <t>Cables Electricos</t>
        </is>
      </c>
      <c r="E45" s="67" t="inlineStr">
        <is>
          <t>Ferreteria Prisma</t>
        </is>
      </c>
      <c r="F45" s="67" t="inlineStr">
        <is>
          <t>Transferencia</t>
        </is>
      </c>
      <c r="G45" s="67" t="inlineStr">
        <is>
          <t>Pagado</t>
        </is>
      </c>
      <c r="H45" s="67" t="inlineStr">
        <is>
          <t>Pendiente</t>
        </is>
      </c>
      <c r="I45" s="68" t="n">
        <v>12506</v>
      </c>
      <c r="J45" s="66" t="n"/>
      <c r="K45" s="67" t="n"/>
    </row>
    <row r="46">
      <c r="A46" s="66" t="n">
        <v>46144</v>
      </c>
      <c r="B46" s="67" t="inlineStr">
        <is>
          <t>Ignacio</t>
        </is>
      </c>
      <c r="C46" s="67" t="inlineStr">
        <is>
          <t>Electricidad</t>
        </is>
      </c>
      <c r="D46" s="67" t="inlineStr">
        <is>
          <t>Tornillos abanicos</t>
        </is>
      </c>
      <c r="E46" s="67" t="inlineStr">
        <is>
          <t>Ferreteria Prisma</t>
        </is>
      </c>
      <c r="F46" s="67" t="inlineStr">
        <is>
          <t>Transferencia</t>
        </is>
      </c>
      <c r="G46" s="67" t="inlineStr">
        <is>
          <t>Pagado</t>
        </is>
      </c>
      <c r="H46" s="67" t="inlineStr">
        <is>
          <t>Pendiente</t>
        </is>
      </c>
      <c r="I46" s="68" t="n">
        <v>688</v>
      </c>
      <c r="J46" s="66" t="n"/>
      <c r="K46" s="67" t="n"/>
    </row>
    <row r="47">
      <c r="A47" s="66" t="n">
        <v>46144</v>
      </c>
      <c r="B47" s="67" t="inlineStr">
        <is>
          <t>Ignacio</t>
        </is>
      </c>
      <c r="C47" s="67" t="inlineStr">
        <is>
          <t>Electricidad</t>
        </is>
      </c>
      <c r="D47" s="67" t="inlineStr">
        <is>
          <t>Pago abono trabajo electricidad</t>
        </is>
      </c>
      <c r="E47" s="67" t="inlineStr">
        <is>
          <t>Maestro Pachi</t>
        </is>
      </c>
      <c r="F47" s="67" t="inlineStr">
        <is>
          <t>Transferencia</t>
        </is>
      </c>
      <c r="G47" s="67" t="inlineStr">
        <is>
          <t>Pagado</t>
        </is>
      </c>
      <c r="H47" s="67" t="inlineStr">
        <is>
          <t>Pendiente</t>
        </is>
      </c>
      <c r="I47" s="68" t="n">
        <v>10000</v>
      </c>
      <c r="J47" s="66" t="n"/>
      <c r="K47" s="67" t="n"/>
    </row>
    <row r="48">
      <c r="A48" s="66" t="n">
        <v>46147</v>
      </c>
      <c r="B48" s="67" t="inlineStr">
        <is>
          <t>Ignacio</t>
        </is>
      </c>
      <c r="C48" s="67" t="inlineStr">
        <is>
          <t>Construcion</t>
        </is>
      </c>
      <c r="D48" s="67" t="inlineStr">
        <is>
          <t>Espuma</t>
        </is>
      </c>
      <c r="E48" s="67" t="inlineStr">
        <is>
          <t>Ferreteria Prisma</t>
        </is>
      </c>
      <c r="F48" s="67" t="inlineStr">
        <is>
          <t>Transferencia</t>
        </is>
      </c>
      <c r="G48" s="67" t="inlineStr">
        <is>
          <t>Pagado</t>
        </is>
      </c>
      <c r="H48" s="67" t="inlineStr">
        <is>
          <t>Pendiente</t>
        </is>
      </c>
      <c r="I48" s="68" t="n">
        <v>1200</v>
      </c>
      <c r="J48" s="66" t="n"/>
      <c r="K48" s="67" t="n"/>
    </row>
    <row r="49">
      <c r="A49" s="66" t="n">
        <v>46147</v>
      </c>
      <c r="B49" s="67" t="inlineStr">
        <is>
          <t>La Cata</t>
        </is>
      </c>
      <c r="C49" s="67" t="inlineStr">
        <is>
          <t>Electricidad</t>
        </is>
      </c>
      <c r="D49" s="67" t="inlineStr">
        <is>
          <t>Cables Electricos</t>
        </is>
      </c>
      <c r="E49" s="67" t="inlineStr">
        <is>
          <t>Ferreteria Luz</t>
        </is>
      </c>
      <c r="F49" s="67" t="inlineStr">
        <is>
          <t>Transferencia</t>
        </is>
      </c>
      <c r="G49" s="67" t="inlineStr">
        <is>
          <t>Pagado</t>
        </is>
      </c>
      <c r="H49" s="67" t="inlineStr">
        <is>
          <t>Pagado</t>
        </is>
      </c>
      <c r="I49" s="68" t="n">
        <v>25600</v>
      </c>
      <c r="J49" s="66" t="n"/>
      <c r="K49" s="67" t="n"/>
    </row>
    <row r="50">
      <c r="A50" s="66" t="n">
        <v>46144</v>
      </c>
      <c r="B50" s="67" t="inlineStr">
        <is>
          <t>Ignacio</t>
        </is>
      </c>
      <c r="C50" s="67" t="inlineStr">
        <is>
          <t>Electricidad</t>
        </is>
      </c>
      <c r="D50" s="67" t="inlineStr">
        <is>
          <t>Materiales faltantes</t>
        </is>
      </c>
      <c r="E50" s="67" t="inlineStr">
        <is>
          <t>Ferreteria Luz</t>
        </is>
      </c>
      <c r="F50" s="67" t="inlineStr">
        <is>
          <t>Transferencia</t>
        </is>
      </c>
      <c r="G50" s="67" t="inlineStr">
        <is>
          <t>Pagado</t>
        </is>
      </c>
      <c r="H50" s="67" t="inlineStr">
        <is>
          <t>Pendiente</t>
        </is>
      </c>
      <c r="I50" s="68" t="n">
        <v>850</v>
      </c>
      <c r="J50" s="66" t="n"/>
      <c r="K50" s="67" t="n"/>
    </row>
    <row r="51">
      <c r="A51" s="66" t="n">
        <v>46149</v>
      </c>
      <c r="B51" s="67" t="inlineStr">
        <is>
          <t>Ignacio</t>
        </is>
      </c>
      <c r="C51" s="67" t="inlineStr">
        <is>
          <t>Electricidad</t>
        </is>
      </c>
      <c r="D51" s="67" t="inlineStr">
        <is>
          <t>Pago abono trabajo electricidad</t>
        </is>
      </c>
      <c r="E51" s="67" t="inlineStr">
        <is>
          <t>Maestro Pachi</t>
        </is>
      </c>
      <c r="F51" s="67" t="inlineStr">
        <is>
          <t>Transferencia</t>
        </is>
      </c>
      <c r="G51" s="67" t="inlineStr">
        <is>
          <t>Pagado</t>
        </is>
      </c>
      <c r="H51" s="67" t="inlineStr">
        <is>
          <t>Pendiente</t>
        </is>
      </c>
      <c r="I51" s="68" t="n">
        <v>5000</v>
      </c>
      <c r="J51" s="66" t="n"/>
      <c r="K51" s="67" t="n"/>
    </row>
    <row r="52">
      <c r="A52" s="66" t="n">
        <v>46150</v>
      </c>
      <c r="B52" s="67" t="inlineStr">
        <is>
          <t>Ignacio</t>
        </is>
      </c>
      <c r="C52" s="67" t="inlineStr">
        <is>
          <t>Construcion</t>
        </is>
      </c>
      <c r="D52" s="67" t="inlineStr">
        <is>
          <t>Adelanto Mano de obra</t>
        </is>
      </c>
      <c r="E52" s="67" t="inlineStr">
        <is>
          <t>Maestro Bonvi</t>
        </is>
      </c>
      <c r="F52" s="67" t="inlineStr">
        <is>
          <t>Transferencia</t>
        </is>
      </c>
      <c r="G52" s="67" t="inlineStr">
        <is>
          <t>Pagado</t>
        </is>
      </c>
      <c r="H52" s="67" t="inlineStr">
        <is>
          <t>Pendiente</t>
        </is>
      </c>
      <c r="I52" s="68" t="n">
        <v>10000</v>
      </c>
      <c r="J52" s="66" t="n"/>
      <c r="K52" s="67" t="n"/>
    </row>
    <row r="53">
      <c r="A53" s="66" t="n">
        <v>46150</v>
      </c>
      <c r="B53" s="67" t="inlineStr">
        <is>
          <t>Ignacio</t>
        </is>
      </c>
      <c r="C53" s="67" t="inlineStr">
        <is>
          <t>Electricidad</t>
        </is>
      </c>
      <c r="D53" s="67" t="inlineStr">
        <is>
          <t>Materiales faltantes</t>
        </is>
      </c>
      <c r="E53" s="67" t="inlineStr">
        <is>
          <t>Ferreteria Luz</t>
        </is>
      </c>
      <c r="F53" s="67" t="inlineStr">
        <is>
          <t>Transferencia</t>
        </is>
      </c>
      <c r="G53" s="67" t="inlineStr">
        <is>
          <t>Pagado</t>
        </is>
      </c>
      <c r="H53" s="67" t="inlineStr">
        <is>
          <t>Pendiente</t>
        </is>
      </c>
      <c r="I53" s="68" t="n">
        <v>7491.96</v>
      </c>
      <c r="J53" s="66" t="n"/>
      <c r="K53" s="67" t="n"/>
    </row>
    <row r="54">
      <c r="A54" s="66" t="n">
        <v>46153</v>
      </c>
      <c r="B54" s="67" t="inlineStr">
        <is>
          <t>Ignacio</t>
        </is>
      </c>
      <c r="C54" s="67" t="inlineStr">
        <is>
          <t>Electricidad</t>
        </is>
      </c>
      <c r="D54" s="67" t="inlineStr">
        <is>
          <t>Materiales</t>
        </is>
      </c>
      <c r="E54" s="67" t="inlineStr">
        <is>
          <t>Ferreteria Prisma</t>
        </is>
      </c>
      <c r="F54" s="67" t="inlineStr">
        <is>
          <t>Transferencia</t>
        </is>
      </c>
      <c r="G54" s="67" t="inlineStr">
        <is>
          <t>Pagado</t>
        </is>
      </c>
      <c r="H54" s="67" t="inlineStr">
        <is>
          <t>Pendiente</t>
        </is>
      </c>
      <c r="I54" s="68" t="n">
        <v>2645</v>
      </c>
      <c r="J54" s="66" t="n"/>
      <c r="K54" s="67" t="n"/>
    </row>
    <row r="55">
      <c r="A55" s="66" t="n">
        <v>46153</v>
      </c>
      <c r="B55" s="67" t="inlineStr">
        <is>
          <t>Ignacio</t>
        </is>
      </c>
      <c r="C55" s="67" t="inlineStr">
        <is>
          <t>Electricidad</t>
        </is>
      </c>
      <c r="D55" s="67" t="inlineStr">
        <is>
          <t>Materiales</t>
        </is>
      </c>
      <c r="E55" s="67" t="inlineStr">
        <is>
          <t>Ferreteria Corcino</t>
        </is>
      </c>
      <c r="F55" s="67" t="inlineStr">
        <is>
          <t>Transferencia</t>
        </is>
      </c>
      <c r="G55" s="67" t="inlineStr">
        <is>
          <t>Pagado</t>
        </is>
      </c>
      <c r="H55" s="67" t="inlineStr">
        <is>
          <t>Pendiente</t>
        </is>
      </c>
      <c r="I55" s="68" t="n">
        <v>1390</v>
      </c>
      <c r="J55" s="66" t="n"/>
      <c r="K55" s="67" t="n"/>
    </row>
    <row r="56">
      <c r="A56" s="85" t="n">
        <v>46153</v>
      </c>
      <c r="B56" s="67" t="inlineStr">
        <is>
          <t>Ignacio</t>
        </is>
      </c>
      <c r="C56" s="86" t="inlineStr">
        <is>
          <t>Electricidad</t>
        </is>
      </c>
      <c r="D56" s="86" t="inlineStr">
        <is>
          <t>Materiales Electricos</t>
        </is>
      </c>
      <c r="E56" s="86" t="inlineStr">
        <is>
          <t>Ferreteria Prisma</t>
        </is>
      </c>
      <c r="F56" s="86" t="inlineStr">
        <is>
          <t>Transferencia</t>
        </is>
      </c>
      <c r="G56" s="86" t="inlineStr">
        <is>
          <t>Pagado</t>
        </is>
      </c>
      <c r="H56" s="86" t="inlineStr">
        <is>
          <t>Pendiente</t>
        </is>
      </c>
      <c r="I56" s="68" t="n">
        <v>10854</v>
      </c>
      <c r="J56" s="66" t="n"/>
      <c r="K56" s="67" t="n"/>
    </row>
    <row r="57">
      <c r="A57" s="85" t="n">
        <v>46153</v>
      </c>
      <c r="B57" s="67" t="inlineStr">
        <is>
          <t>Ignacio</t>
        </is>
      </c>
      <c r="C57" s="86" t="inlineStr">
        <is>
          <t>Electricidad</t>
        </is>
      </c>
      <c r="D57" s="86" t="inlineStr">
        <is>
          <t>Materiales Electricos</t>
        </is>
      </c>
      <c r="E57" s="86" t="inlineStr">
        <is>
          <t>Ferreteria Prisma</t>
        </is>
      </c>
      <c r="F57" s="86" t="inlineStr">
        <is>
          <t>Transferencia</t>
        </is>
      </c>
      <c r="G57" s="86" t="inlineStr">
        <is>
          <t>Pagado</t>
        </is>
      </c>
      <c r="H57" s="86" t="inlineStr">
        <is>
          <t>Pendiente</t>
        </is>
      </c>
      <c r="I57" s="68" t="n">
        <v>435</v>
      </c>
      <c r="J57" s="66" t="n"/>
      <c r="K57" s="67" t="n"/>
    </row>
    <row r="58">
      <c r="A58" s="85" t="n">
        <v>46153</v>
      </c>
      <c r="B58" s="67" t="inlineStr">
        <is>
          <t>Ignacio</t>
        </is>
      </c>
      <c r="C58" s="86" t="inlineStr">
        <is>
          <t>Electricidad</t>
        </is>
      </c>
      <c r="D58" s="86" t="inlineStr">
        <is>
          <t>Materiales Electricos</t>
        </is>
      </c>
      <c r="E58" s="86" t="inlineStr">
        <is>
          <t>Ferreteria Prisma</t>
        </is>
      </c>
      <c r="F58" s="86" t="inlineStr">
        <is>
          <t>Transferencia</t>
        </is>
      </c>
      <c r="G58" s="86" t="inlineStr">
        <is>
          <t>Pagado</t>
        </is>
      </c>
      <c r="H58" s="86" t="inlineStr">
        <is>
          <t>Pendiente</t>
        </is>
      </c>
      <c r="I58" s="68" t="n">
        <v>685</v>
      </c>
      <c r="J58" s="66" t="n"/>
      <c r="K58" s="67" t="n"/>
    </row>
    <row r="59">
      <c r="A59" s="85" t="n">
        <v>46153</v>
      </c>
      <c r="B59" s="67" t="inlineStr">
        <is>
          <t>La Cata</t>
        </is>
      </c>
      <c r="C59" s="86" t="inlineStr">
        <is>
          <t>Electricidad</t>
        </is>
      </c>
      <c r="D59" s="86" t="inlineStr">
        <is>
          <t>Materiales Electricos</t>
        </is>
      </c>
      <c r="E59" s="86" t="inlineStr">
        <is>
          <t>Ferreteria Prisma</t>
        </is>
      </c>
      <c r="F59" s="86" t="inlineStr">
        <is>
          <t>Transferencia</t>
        </is>
      </c>
      <c r="G59" s="86" t="inlineStr">
        <is>
          <t>Pagado</t>
        </is>
      </c>
      <c r="H59" s="86" t="inlineStr">
        <is>
          <t>Pendiente</t>
        </is>
      </c>
      <c r="I59" s="68" t="n">
        <v>8725</v>
      </c>
      <c r="J59" s="66" t="n"/>
      <c r="K59" s="67" t="n"/>
    </row>
    <row r="60">
      <c r="A60" s="85" t="n">
        <v>46154</v>
      </c>
      <c r="B60" s="67" t="inlineStr">
        <is>
          <t>La Cata</t>
        </is>
      </c>
      <c r="C60" s="65" t="inlineStr">
        <is>
          <t>Letrero</t>
        </is>
      </c>
      <c r="D60" s="65" t="inlineStr">
        <is>
          <t>Pago 50% Letrero</t>
        </is>
      </c>
      <c r="E60" s="65" t="inlineStr">
        <is>
          <t>Dexter Graphics</t>
        </is>
      </c>
      <c r="F60" s="65" t="inlineStr">
        <is>
          <t>Transferencia</t>
        </is>
      </c>
      <c r="G60" s="65" t="inlineStr">
        <is>
          <t>Pagado</t>
        </is>
      </c>
      <c r="H60" s="65" t="inlineStr">
        <is>
          <t>Pagado</t>
        </is>
      </c>
      <c r="I60" s="65" t="n">
        <v>30000</v>
      </c>
      <c r="J60" s="66" t="n"/>
      <c r="K60" s="67" t="n"/>
    </row>
    <row r="61">
      <c r="A61" s="85" t="n">
        <v>46155</v>
      </c>
      <c r="B61" s="67" t="inlineStr">
        <is>
          <t>La Cata</t>
        </is>
      </c>
      <c r="C61" s="67" t="inlineStr">
        <is>
          <t>Electricidad</t>
        </is>
      </c>
      <c r="D61" s="67" t="inlineStr">
        <is>
          <t>Tinaco y Inversor</t>
        </is>
      </c>
      <c r="E61" s="86" t="inlineStr">
        <is>
          <t>Ferreteria Prisma</t>
        </is>
      </c>
      <c r="F61" s="67" t="inlineStr">
        <is>
          <t>Transferencia</t>
        </is>
      </c>
      <c r="G61" s="67" t="inlineStr">
        <is>
          <t>Pagado</t>
        </is>
      </c>
      <c r="H61" s="67" t="inlineStr">
        <is>
          <t>Pagado</t>
        </is>
      </c>
      <c r="I61" s="68" t="n">
        <v>20094.04</v>
      </c>
      <c r="J61" s="66" t="n"/>
      <c r="K61" s="67" t="n"/>
    </row>
    <row r="62">
      <c r="A62" s="85" t="n">
        <v>46155</v>
      </c>
      <c r="B62" s="67" t="inlineStr">
        <is>
          <t>Ignacio</t>
        </is>
      </c>
      <c r="C62" s="67" t="inlineStr">
        <is>
          <t>Pintura</t>
        </is>
      </c>
      <c r="D62" s="67" t="inlineStr">
        <is>
          <t>Pintura y masilla</t>
        </is>
      </c>
      <c r="E62" s="67" t="inlineStr">
        <is>
          <t>Ferreteria Prisma</t>
        </is>
      </c>
      <c r="F62" s="67" t="inlineStr">
        <is>
          <t>Transferencia</t>
        </is>
      </c>
      <c r="G62" s="67" t="inlineStr">
        <is>
          <t>Pagado</t>
        </is>
      </c>
      <c r="H62" s="67" t="inlineStr">
        <is>
          <t>Pendiente</t>
        </is>
      </c>
      <c r="I62" s="68" t="n">
        <v>2500</v>
      </c>
      <c r="J62" s="66" t="n"/>
      <c r="K62" s="67" t="n"/>
    </row>
    <row r="63">
      <c r="A63" s="66" t="n">
        <v>46157</v>
      </c>
      <c r="B63" s="67" t="inlineStr">
        <is>
          <t>Beato</t>
        </is>
      </c>
      <c r="C63" s="67" t="inlineStr">
        <is>
          <t>Aires</t>
        </is>
      </c>
      <c r="D63" s="67" t="inlineStr">
        <is>
          <t>Aires acondicionados</t>
        </is>
      </c>
      <c r="E63" s="67" t="inlineStr">
        <is>
          <t>Plaza Lama</t>
        </is>
      </c>
      <c r="F63" s="67" t="inlineStr">
        <is>
          <t>Transferencia</t>
        </is>
      </c>
      <c r="G63" s="67" t="inlineStr">
        <is>
          <t>Pagado</t>
        </is>
      </c>
      <c r="H63" s="67" t="inlineStr">
        <is>
          <t>Pendiente</t>
        </is>
      </c>
      <c r="I63" s="68" t="n">
        <v>101990</v>
      </c>
      <c r="J63" s="66" t="n"/>
      <c r="K63" s="67" t="n"/>
    </row>
    <row r="64">
      <c r="A64" s="66" t="n">
        <v>46157</v>
      </c>
      <c r="B64" s="67" t="inlineStr">
        <is>
          <t>Ignacio</t>
        </is>
      </c>
      <c r="C64" s="67" t="inlineStr">
        <is>
          <t>Soldador</t>
        </is>
      </c>
      <c r="D64" s="67" t="inlineStr">
        <is>
          <t>Cerrar puerta de atras y agregar candados a las demas puertas</t>
        </is>
      </c>
      <c r="E64" s="67" t="inlineStr">
        <is>
          <t>Tio Moreno</t>
        </is>
      </c>
      <c r="F64" s="67" t="inlineStr">
        <is>
          <t>Transferencia</t>
        </is>
      </c>
      <c r="G64" s="67" t="inlineStr">
        <is>
          <t>Pagado</t>
        </is>
      </c>
      <c r="H64" s="67" t="inlineStr">
        <is>
          <t>Pendiente</t>
        </is>
      </c>
      <c r="I64" s="68" t="n">
        <v>3000</v>
      </c>
      <c r="J64" s="66" t="n"/>
      <c r="K64" s="67" t="inlineStr">
        <is>
          <t>Cerrar puerta de atras y agregar candados a las demas puertas</t>
        </is>
      </c>
    </row>
    <row r="65">
      <c r="A65" s="66" t="n">
        <v>46157</v>
      </c>
      <c r="B65" s="67" t="inlineStr">
        <is>
          <t>Ignacio</t>
        </is>
      </c>
      <c r="C65" s="67" t="inlineStr">
        <is>
          <t>Pintura</t>
        </is>
      </c>
      <c r="D65" s="67" t="inlineStr">
        <is>
          <t>Pintura y masilla</t>
        </is>
      </c>
      <c r="E65" s="67" t="inlineStr">
        <is>
          <t>Ferreteria Prisma</t>
        </is>
      </c>
      <c r="F65" s="67" t="inlineStr">
        <is>
          <t>Transferencia</t>
        </is>
      </c>
      <c r="G65" s="67" t="inlineStr">
        <is>
          <t>Pagado</t>
        </is>
      </c>
      <c r="H65" s="67" t="inlineStr">
        <is>
          <t>Pendiente</t>
        </is>
      </c>
      <c r="I65" s="68" t="n">
        <v>2000</v>
      </c>
      <c r="J65" s="66" t="n"/>
      <c r="K65" s="67" t="n"/>
    </row>
    <row r="66">
      <c r="A66" s="66" t="n">
        <v>46157</v>
      </c>
      <c r="B66" s="67" t="inlineStr">
        <is>
          <t>Ignacio</t>
        </is>
      </c>
      <c r="C66" s="67" t="inlineStr">
        <is>
          <t>Pintura</t>
        </is>
      </c>
      <c r="D66" s="67" t="inlineStr">
        <is>
          <t>Pintura y masilla</t>
        </is>
      </c>
      <c r="E66" s="67" t="inlineStr">
        <is>
          <t>Ferreteria Prisma</t>
        </is>
      </c>
      <c r="F66" s="67" t="inlineStr">
        <is>
          <t>Transferencia</t>
        </is>
      </c>
      <c r="G66" s="67" t="inlineStr">
        <is>
          <t>Pagado</t>
        </is>
      </c>
      <c r="H66" s="67" t="inlineStr">
        <is>
          <t>Pendiente</t>
        </is>
      </c>
      <c r="I66" s="68" t="n">
        <v>1500</v>
      </c>
      <c r="J66" s="66" t="n"/>
      <c r="K66" s="67" t="n"/>
    </row>
    <row r="67">
      <c r="A67" s="66" t="n">
        <v>46157</v>
      </c>
      <c r="B67" s="67" t="inlineStr">
        <is>
          <t>Ignacio</t>
        </is>
      </c>
      <c r="C67" s="67" t="inlineStr">
        <is>
          <t>Pintura</t>
        </is>
      </c>
      <c r="D67" s="67" t="inlineStr">
        <is>
          <t>Mano de Obra Pintura</t>
        </is>
      </c>
      <c r="E67" s="67" t="inlineStr">
        <is>
          <t>Maestro Ronny</t>
        </is>
      </c>
      <c r="F67" s="67" t="inlineStr">
        <is>
          <t>Transferencia</t>
        </is>
      </c>
      <c r="G67" s="67" t="inlineStr">
        <is>
          <t>Pagado</t>
        </is>
      </c>
      <c r="H67" s="67" t="inlineStr">
        <is>
          <t>Pendiente</t>
        </is>
      </c>
      <c r="I67" s="68" t="n">
        <v>18000</v>
      </c>
      <c r="J67" s="66" t="n"/>
      <c r="K67" s="67" t="n"/>
    </row>
    <row r="68">
      <c r="A68" s="66" t="n">
        <v>46157</v>
      </c>
      <c r="B68" s="67" t="inlineStr">
        <is>
          <t>Ignacio</t>
        </is>
      </c>
      <c r="C68" s="67" t="inlineStr">
        <is>
          <t>Plomeria</t>
        </is>
      </c>
      <c r="D68" s="67" t="inlineStr">
        <is>
          <t>Tinaco y Inversor</t>
        </is>
      </c>
      <c r="E68" s="86" t="inlineStr">
        <is>
          <t>Ferreteria Prisma</t>
        </is>
      </c>
      <c r="F68" s="67" t="inlineStr">
        <is>
          <t>Transferencia</t>
        </is>
      </c>
      <c r="G68" s="67" t="inlineStr">
        <is>
          <t>Pagado</t>
        </is>
      </c>
      <c r="H68" s="67" t="inlineStr">
        <is>
          <t>Pendiente</t>
        </is>
      </c>
      <c r="I68" s="68" t="n">
        <v>3989</v>
      </c>
      <c r="J68" s="66" t="n"/>
      <c r="K68" s="67" t="n"/>
    </row>
    <row r="69">
      <c r="A69" s="66" t="n">
        <v>46157</v>
      </c>
      <c r="B69" s="67" t="inlineStr">
        <is>
          <t>Ignacio</t>
        </is>
      </c>
      <c r="C69" s="67" t="inlineStr">
        <is>
          <t>Plomeria</t>
        </is>
      </c>
      <c r="D69" s="67" t="inlineStr">
        <is>
          <t>Tinaco y Inversor</t>
        </is>
      </c>
      <c r="E69" s="86" t="inlineStr">
        <is>
          <t>Ferreteria Prisma</t>
        </is>
      </c>
      <c r="F69" s="67" t="inlineStr">
        <is>
          <t>Transferencia</t>
        </is>
      </c>
      <c r="G69" s="67" t="inlineStr">
        <is>
          <t>Pagado</t>
        </is>
      </c>
      <c r="H69" s="67" t="inlineStr">
        <is>
          <t>Pendiente</t>
        </is>
      </c>
      <c r="I69" s="68" t="n">
        <v>403</v>
      </c>
      <c r="J69" s="66" t="n"/>
      <c r="K69" s="67" t="n"/>
    </row>
    <row r="70">
      <c r="A70" s="66" t="n">
        <v>46157</v>
      </c>
      <c r="B70" s="67" t="inlineStr">
        <is>
          <t>Ignacio</t>
        </is>
      </c>
      <c r="C70" s="67" t="inlineStr">
        <is>
          <t>Sueldo</t>
        </is>
      </c>
      <c r="D70" s="67" t="inlineStr">
        <is>
          <t>Pago sueldo</t>
        </is>
      </c>
      <c r="E70" s="67" t="inlineStr">
        <is>
          <t>Valdez</t>
        </is>
      </c>
      <c r="F70" s="67" t="inlineStr">
        <is>
          <t>Transferencia</t>
        </is>
      </c>
      <c r="G70" s="67" t="inlineStr">
        <is>
          <t>Pagado</t>
        </is>
      </c>
      <c r="H70" s="67" t="inlineStr">
        <is>
          <t>Pendiente</t>
        </is>
      </c>
      <c r="I70" s="68" t="n">
        <v>5000</v>
      </c>
      <c r="J70" s="66" t="n"/>
      <c r="K70" s="67" t="n"/>
    </row>
    <row r="71">
      <c r="A71" s="66" t="n">
        <v>46157</v>
      </c>
      <c r="B71" s="67" t="inlineStr">
        <is>
          <t>Ignacio</t>
        </is>
      </c>
      <c r="C71" s="67" t="inlineStr">
        <is>
          <t>Pintor Arte</t>
        </is>
      </c>
      <c r="D71" s="67" t="inlineStr">
        <is>
          <t>50% Trabajo</t>
        </is>
      </c>
      <c r="E71" s="86" t="inlineStr">
        <is>
          <t>Moca Pintor</t>
        </is>
      </c>
      <c r="F71" s="67" t="inlineStr">
        <is>
          <t>Transferencia</t>
        </is>
      </c>
      <c r="G71" s="67" t="inlineStr">
        <is>
          <t>Pagado</t>
        </is>
      </c>
      <c r="H71" s="67" t="inlineStr">
        <is>
          <t>Pendiente</t>
        </is>
      </c>
      <c r="I71" s="68" t="n">
        <v>20000</v>
      </c>
      <c r="J71" s="66" t="n"/>
      <c r="K71" s="67" t="n"/>
    </row>
    <row r="72">
      <c r="A72" s="66" t="n">
        <v>46158</v>
      </c>
      <c r="B72" s="67" t="inlineStr">
        <is>
          <t>Ignacio</t>
        </is>
      </c>
      <c r="C72" s="67" t="inlineStr">
        <is>
          <t>Aires</t>
        </is>
      </c>
      <c r="D72" s="67" t="inlineStr">
        <is>
          <t>Palometas</t>
        </is>
      </c>
      <c r="E72" s="67" t="inlineStr">
        <is>
          <t>Ferreteria Luz</t>
        </is>
      </c>
      <c r="F72" s="67" t="inlineStr">
        <is>
          <t>Transferencia</t>
        </is>
      </c>
      <c r="G72" s="67" t="inlineStr">
        <is>
          <t>Pagado</t>
        </is>
      </c>
      <c r="H72" s="67" t="inlineStr">
        <is>
          <t>Pendiente</t>
        </is>
      </c>
      <c r="I72" s="68" t="n">
        <v>1015</v>
      </c>
      <c r="J72" s="66" t="n"/>
      <c r="K72" s="67" t="n"/>
    </row>
    <row r="73">
      <c r="A73" s="66" t="n">
        <v>46158</v>
      </c>
      <c r="B73" s="67" t="inlineStr">
        <is>
          <t>Ignacio</t>
        </is>
      </c>
      <c r="C73" s="67" t="inlineStr">
        <is>
          <t>Techo PVC</t>
        </is>
      </c>
      <c r="D73" s="67" t="inlineStr">
        <is>
          <t>PAGO FINAL MANO DE OBRA</t>
        </is>
      </c>
      <c r="E73" s="67" t="inlineStr">
        <is>
          <t xml:space="preserve">Maestro Melvin </t>
        </is>
      </c>
      <c r="F73" s="67" t="inlineStr">
        <is>
          <t>Transferencia</t>
        </is>
      </c>
      <c r="G73" s="67" t="inlineStr">
        <is>
          <t>Pagado</t>
        </is>
      </c>
      <c r="H73" s="67" t="inlineStr">
        <is>
          <t>Pendiente</t>
        </is>
      </c>
      <c r="I73" s="68" t="n">
        <v>75000</v>
      </c>
      <c r="J73" s="66" t="n"/>
      <c r="K73" s="67" t="n"/>
    </row>
    <row r="74">
      <c r="A74" s="66" t="n">
        <v>46158</v>
      </c>
      <c r="B74" s="67" t="inlineStr">
        <is>
          <t>Beato</t>
        </is>
      </c>
      <c r="C74" s="67" t="inlineStr">
        <is>
          <t>Luces faltantes</t>
        </is>
      </c>
      <c r="D74" s="67" t="n"/>
      <c r="E74" s="67" t="inlineStr">
        <is>
          <t>Max Ferreteria</t>
        </is>
      </c>
      <c r="F74" s="67" t="inlineStr">
        <is>
          <t>Transferencia</t>
        </is>
      </c>
      <c r="G74" s="67" t="inlineStr">
        <is>
          <t>Pagado</t>
        </is>
      </c>
      <c r="H74" s="67" t="inlineStr">
        <is>
          <t>Pendiente</t>
        </is>
      </c>
      <c r="I74" s="68" t="n">
        <v>5850.03</v>
      </c>
      <c r="J74" s="66" t="n"/>
      <c r="K74" s="67" t="n"/>
    </row>
    <row r="75">
      <c r="A75" s="66" t="n">
        <v>46158</v>
      </c>
      <c r="B75" s="67" t="inlineStr">
        <is>
          <t>Beato</t>
        </is>
      </c>
      <c r="C75" s="67" t="inlineStr">
        <is>
          <t>Inversor</t>
        </is>
      </c>
      <c r="D75" s="67" t="n"/>
      <c r="E75" s="67" t="inlineStr">
        <is>
          <t>Beato</t>
        </is>
      </c>
      <c r="F75" s="67" t="inlineStr">
        <is>
          <t>Transferencia</t>
        </is>
      </c>
      <c r="G75" s="67" t="inlineStr">
        <is>
          <t>Pagado</t>
        </is>
      </c>
      <c r="H75" s="67" t="inlineStr">
        <is>
          <t>Pendiente</t>
        </is>
      </c>
      <c r="I75" s="68" t="n">
        <v>29725</v>
      </c>
      <c r="J75" s="66" t="n"/>
      <c r="K75" s="67" t="n"/>
    </row>
    <row r="76">
      <c r="A76" s="66" t="n">
        <v>46158</v>
      </c>
      <c r="B76" s="67" t="inlineStr">
        <is>
          <t>Beato</t>
        </is>
      </c>
      <c r="C76" s="67" t="inlineStr">
        <is>
          <t>Inversor</t>
        </is>
      </c>
      <c r="D76" s="67" t="n"/>
      <c r="E76" s="67" t="inlineStr">
        <is>
          <t>Beato</t>
        </is>
      </c>
      <c r="F76" s="67" t="inlineStr">
        <is>
          <t>Transferencia</t>
        </is>
      </c>
      <c r="G76" s="67" t="inlineStr">
        <is>
          <t>Pagado</t>
        </is>
      </c>
      <c r="H76" s="67" t="inlineStr">
        <is>
          <t>Pendiente</t>
        </is>
      </c>
      <c r="I76" s="68" t="n">
        <v>29725</v>
      </c>
      <c r="J76" s="66" t="n"/>
      <c r="K76" s="67" t="n"/>
    </row>
    <row r="77">
      <c r="A77" s="66" t="n">
        <v>46159</v>
      </c>
      <c r="B77" s="67" t="inlineStr">
        <is>
          <t>Ignacio</t>
        </is>
      </c>
      <c r="C77" s="67" t="inlineStr">
        <is>
          <t>Aires</t>
        </is>
      </c>
      <c r="D77" s="67" t="inlineStr">
        <is>
          <t>Aires acondicionados</t>
        </is>
      </c>
      <c r="E77" s="67" t="inlineStr">
        <is>
          <t>Ferreteria Luz</t>
        </is>
      </c>
      <c r="F77" s="67" t="inlineStr">
        <is>
          <t>Transferencia</t>
        </is>
      </c>
      <c r="G77" s="67" t="inlineStr">
        <is>
          <t>Pagado</t>
        </is>
      </c>
      <c r="H77" s="67" t="inlineStr">
        <is>
          <t>Pendiente</t>
        </is>
      </c>
      <c r="I77" s="68" t="n">
        <v>4292</v>
      </c>
      <c r="J77" s="66" t="n"/>
      <c r="K77" s="67" t="n"/>
    </row>
    <row r="78">
      <c r="A78" s="66" t="n">
        <v>46159</v>
      </c>
      <c r="B78" s="67" t="inlineStr">
        <is>
          <t>Beato</t>
        </is>
      </c>
      <c r="C78" s="67" t="inlineStr">
        <is>
          <t>Aires</t>
        </is>
      </c>
      <c r="D78" s="67" t="inlineStr">
        <is>
          <t>Cortinas de aire</t>
        </is>
      </c>
      <c r="E78" s="67" t="n"/>
      <c r="F78" s="67" t="inlineStr">
        <is>
          <t>Transferencia</t>
        </is>
      </c>
      <c r="G78" s="67" t="inlineStr">
        <is>
          <t>Pagado</t>
        </is>
      </c>
      <c r="H78" s="67" t="inlineStr">
        <is>
          <t>Pendiente</t>
        </is>
      </c>
      <c r="I78" s="68" t="n">
        <v>12106.57</v>
      </c>
      <c r="J78" s="66" t="n"/>
      <c r="K78" s="67" t="n"/>
    </row>
    <row r="79">
      <c r="A79" s="66" t="n">
        <v>46160</v>
      </c>
      <c r="B79" s="67" t="inlineStr">
        <is>
          <t>Ignacio</t>
        </is>
      </c>
      <c r="C79" s="67" t="inlineStr">
        <is>
          <t>Aires</t>
        </is>
      </c>
      <c r="D79" s="67" t="inlineStr">
        <is>
          <t>Tuberias Aire</t>
        </is>
      </c>
      <c r="E79" s="67" t="inlineStr">
        <is>
          <t>Ferreteria Luz</t>
        </is>
      </c>
      <c r="F79" s="67" t="inlineStr">
        <is>
          <t>Transferencia</t>
        </is>
      </c>
      <c r="G79" s="67" t="inlineStr">
        <is>
          <t>Pagado</t>
        </is>
      </c>
      <c r="H79" s="67" t="inlineStr">
        <is>
          <t>Pendiente</t>
        </is>
      </c>
      <c r="I79" s="68" t="n">
        <v>1800</v>
      </c>
      <c r="J79" s="66" t="n"/>
      <c r="K79" s="67" t="n"/>
    </row>
    <row r="80">
      <c r="A80" s="66" t="n">
        <v>46160</v>
      </c>
      <c r="B80" s="67" t="inlineStr">
        <is>
          <t>Ignacio</t>
        </is>
      </c>
      <c r="C80" s="67" t="inlineStr">
        <is>
          <t>Aires</t>
        </is>
      </c>
      <c r="D80" s="67" t="n"/>
      <c r="E80" s="67" t="inlineStr">
        <is>
          <t>Ferreteria Luz</t>
        </is>
      </c>
      <c r="F80" s="67" t="inlineStr">
        <is>
          <t>Transferencia</t>
        </is>
      </c>
      <c r="G80" s="67" t="inlineStr">
        <is>
          <t>Pagado</t>
        </is>
      </c>
      <c r="H80" s="67" t="inlineStr">
        <is>
          <t>Pendiente</t>
        </is>
      </c>
      <c r="I80" s="68" t="n">
        <v>1200</v>
      </c>
      <c r="J80" s="66" t="n"/>
      <c r="K80" s="67" t="n"/>
    </row>
    <row r="81">
      <c r="A81" s="66" t="n">
        <v>46160</v>
      </c>
      <c r="B81" s="67" t="inlineStr">
        <is>
          <t>Ignacio</t>
        </is>
      </c>
      <c r="C81" s="67" t="inlineStr">
        <is>
          <t>Aires</t>
        </is>
      </c>
      <c r="D81" s="67" t="n"/>
      <c r="E81" s="67" t="inlineStr">
        <is>
          <t>Ferreteria Luz</t>
        </is>
      </c>
      <c r="F81" s="67" t="inlineStr">
        <is>
          <t>Transferencia</t>
        </is>
      </c>
      <c r="G81" s="67" t="inlineStr">
        <is>
          <t>Pagado</t>
        </is>
      </c>
      <c r="H81" s="67" t="inlineStr">
        <is>
          <t>Pendiente</t>
        </is>
      </c>
      <c r="I81" s="68" t="n">
        <v>1787</v>
      </c>
      <c r="J81" s="66" t="n"/>
      <c r="K81" s="67" t="n"/>
    </row>
    <row r="82">
      <c r="A82" s="66" t="n">
        <v>46161</v>
      </c>
      <c r="B82" s="67" t="inlineStr">
        <is>
          <t>La Cata</t>
        </is>
      </c>
      <c r="C82" s="67" t="inlineStr">
        <is>
          <t>Construcion</t>
        </is>
      </c>
      <c r="D82" s="67" t="inlineStr">
        <is>
          <t>PAGO FINAL MANO DE OBRA</t>
        </is>
      </c>
      <c r="E82" s="67" t="inlineStr">
        <is>
          <t>Maestro Bonvi</t>
        </is>
      </c>
      <c r="F82" s="67" t="inlineStr">
        <is>
          <t>Transferencia</t>
        </is>
      </c>
      <c r="G82" s="67" t="inlineStr">
        <is>
          <t>Pagado</t>
        </is>
      </c>
      <c r="H82" s="67" t="inlineStr">
        <is>
          <t>Pagado</t>
        </is>
      </c>
      <c r="I82" s="68" t="n">
        <v>115000</v>
      </c>
      <c r="J82" s="66" t="n"/>
      <c r="K82" s="67" t="n"/>
    </row>
    <row r="83">
      <c r="A83" s="66" t="n">
        <v>46161</v>
      </c>
      <c r="B83" s="67" t="inlineStr">
        <is>
          <t>Ignacio</t>
        </is>
      </c>
      <c r="C83" s="67" t="inlineStr">
        <is>
          <t>Caja fuerte</t>
        </is>
      </c>
      <c r="D83" s="67" t="inlineStr">
        <is>
          <t>Amazon</t>
        </is>
      </c>
      <c r="E83" s="67" t="n"/>
      <c r="F83" s="67" t="inlineStr">
        <is>
          <t>Transferencia</t>
        </is>
      </c>
      <c r="G83" s="67" t="inlineStr">
        <is>
          <t>Pagado</t>
        </is>
      </c>
      <c r="H83" s="67" t="inlineStr">
        <is>
          <t>Pendiente</t>
        </is>
      </c>
      <c r="I83" s="68" t="n">
        <v>7200</v>
      </c>
      <c r="J83" s="66" t="n"/>
      <c r="K83" s="67" t="n"/>
    </row>
    <row r="84">
      <c r="A84" s="66" t="n">
        <v>46161</v>
      </c>
      <c r="B84" s="67" t="inlineStr">
        <is>
          <t>Ignacio</t>
        </is>
      </c>
      <c r="C84" s="67" t="inlineStr">
        <is>
          <t>Computadora</t>
        </is>
      </c>
      <c r="D84" s="67" t="inlineStr">
        <is>
          <t>Amazon</t>
        </is>
      </c>
      <c r="E84" s="67" t="n"/>
      <c r="F84" s="67" t="inlineStr">
        <is>
          <t>Transferencia</t>
        </is>
      </c>
      <c r="G84" s="67" t="inlineStr">
        <is>
          <t>Pagado</t>
        </is>
      </c>
      <c r="H84" s="67" t="inlineStr">
        <is>
          <t>Pendiente</t>
        </is>
      </c>
      <c r="I84" s="68" t="n">
        <v>12300</v>
      </c>
      <c r="J84" s="66" t="n"/>
      <c r="K84" s="67" t="n"/>
    </row>
    <row r="85">
      <c r="A85" s="66" t="n">
        <v>46161</v>
      </c>
      <c r="B85" s="67" t="inlineStr">
        <is>
          <t>Beato</t>
        </is>
      </c>
      <c r="C85" s="67" t="inlineStr">
        <is>
          <t>Sillas</t>
        </is>
      </c>
      <c r="D85" s="67" t="inlineStr">
        <is>
          <t xml:space="preserve">Sillas Altas y bajitas </t>
        </is>
      </c>
      <c r="E85" s="67" t="inlineStr">
        <is>
          <t>Max Ferreteria</t>
        </is>
      </c>
      <c r="F85" s="67" t="inlineStr">
        <is>
          <t>Tarjeta</t>
        </is>
      </c>
      <c r="G85" s="67" t="inlineStr">
        <is>
          <t>Pagado</t>
        </is>
      </c>
      <c r="H85" s="67" t="inlineStr">
        <is>
          <t>Pendiente</t>
        </is>
      </c>
      <c r="I85" s="68" t="n">
        <v>45439.74</v>
      </c>
      <c r="J85" s="66" t="n"/>
      <c r="K85" s="67" t="n"/>
    </row>
    <row r="86">
      <c r="A86" s="66" t="n">
        <v>46162</v>
      </c>
      <c r="B86" s="67" t="inlineStr">
        <is>
          <t>Ignacio</t>
        </is>
      </c>
      <c r="C86" s="67" t="inlineStr">
        <is>
          <t>Telefonos</t>
        </is>
      </c>
      <c r="D86" s="67" t="inlineStr">
        <is>
          <t>Amazon</t>
        </is>
      </c>
      <c r="E86" s="67" t="n"/>
      <c r="F86" s="67" t="inlineStr">
        <is>
          <t>Transferencia</t>
        </is>
      </c>
      <c r="G86" s="67" t="inlineStr">
        <is>
          <t>Pagado</t>
        </is>
      </c>
      <c r="H86" s="67" t="inlineStr">
        <is>
          <t>Pendiente</t>
        </is>
      </c>
      <c r="I86" s="68" t="n">
        <v>3364</v>
      </c>
      <c r="J86" s="66" t="n"/>
      <c r="K86" s="67" t="n"/>
    </row>
    <row r="87">
      <c r="A87" s="66" t="n">
        <v>46163</v>
      </c>
      <c r="B87" s="67" t="inlineStr">
        <is>
          <t>Beato</t>
        </is>
      </c>
      <c r="C87" s="67" t="inlineStr">
        <is>
          <t>Computadora</t>
        </is>
      </c>
      <c r="D87" s="67" t="inlineStr">
        <is>
          <t>Caja registradora</t>
        </is>
      </c>
      <c r="E87" s="67" t="inlineStr">
        <is>
          <t>DH DULCE HOGAR</t>
        </is>
      </c>
      <c r="F87" s="67" t="inlineStr">
        <is>
          <t>Tarjeta</t>
        </is>
      </c>
      <c r="G87" s="67" t="inlineStr">
        <is>
          <t>Pagado</t>
        </is>
      </c>
      <c r="H87" s="67" t="inlineStr">
        <is>
          <t>Pendiente</t>
        </is>
      </c>
      <c r="I87" s="68" t="n">
        <v>3085</v>
      </c>
      <c r="J87" s="66" t="n"/>
      <c r="K87" s="67" t="n"/>
    </row>
    <row r="88">
      <c r="A88" s="66" t="n">
        <v>46163</v>
      </c>
      <c r="B88" s="67" t="inlineStr">
        <is>
          <t>Beato</t>
        </is>
      </c>
      <c r="C88" s="67" t="inlineStr">
        <is>
          <t>Computadora</t>
        </is>
      </c>
      <c r="D88" s="67" t="inlineStr">
        <is>
          <t>Disco duro, pistotla y printer</t>
        </is>
      </c>
      <c r="E88" s="67" t="inlineStr">
        <is>
          <t>Omega Tech SA</t>
        </is>
      </c>
      <c r="F88" s="67" t="inlineStr">
        <is>
          <t>Tarjeta</t>
        </is>
      </c>
      <c r="G88" s="67" t="inlineStr">
        <is>
          <t>Pagado</t>
        </is>
      </c>
      <c r="H88" s="67" t="inlineStr">
        <is>
          <t>Pendiente</t>
        </is>
      </c>
      <c r="I88" s="68" t="n">
        <v>36520</v>
      </c>
      <c r="J88" s="66" t="n"/>
      <c r="K88" s="67" t="n"/>
    </row>
    <row r="89">
      <c r="A89" s="66" t="n">
        <v>46163</v>
      </c>
      <c r="B89" s="67" t="inlineStr">
        <is>
          <t>Beato</t>
        </is>
      </c>
      <c r="C89" s="67" t="inlineStr">
        <is>
          <t>Electricidad</t>
        </is>
      </c>
      <c r="D89" s="67" t="inlineStr">
        <is>
          <t>Baterias Inversor</t>
        </is>
      </c>
      <c r="E89" s="67" t="inlineStr">
        <is>
          <t>Decohaven srl</t>
        </is>
      </c>
      <c r="F89" s="67" t="inlineStr">
        <is>
          <t>Tarjeta</t>
        </is>
      </c>
      <c r="G89" s="67" t="inlineStr">
        <is>
          <t>Pagado</t>
        </is>
      </c>
      <c r="H89" s="67" t="inlineStr">
        <is>
          <t>Pendiente</t>
        </is>
      </c>
      <c r="I89" s="68" t="n">
        <v>43890</v>
      </c>
      <c r="J89" s="66" t="n"/>
      <c r="K89" s="67" t="n"/>
    </row>
    <row r="90">
      <c r="A90" s="66" t="n">
        <v>46165</v>
      </c>
      <c r="B90" s="67" t="inlineStr">
        <is>
          <t>Beato</t>
        </is>
      </c>
      <c r="C90" s="67" t="inlineStr">
        <is>
          <t>Materiales</t>
        </is>
      </c>
      <c r="D90" s="67" t="inlineStr">
        <is>
          <t>Estantes tramerias</t>
        </is>
      </c>
      <c r="E90" s="67" t="inlineStr">
        <is>
          <t>Comercial Wan Xin</t>
        </is>
      </c>
      <c r="F90" s="67" t="inlineStr">
        <is>
          <t>Transferencia</t>
        </is>
      </c>
      <c r="G90" s="67" t="inlineStr">
        <is>
          <t>Pagado</t>
        </is>
      </c>
      <c r="H90" s="67" t="inlineStr">
        <is>
          <t>Pendiente</t>
        </is>
      </c>
      <c r="I90" s="68" t="n">
        <v>28000</v>
      </c>
      <c r="J90" s="66" t="n"/>
      <c r="K90" s="67" t="n"/>
    </row>
    <row r="91">
      <c r="A91" s="66" t="n">
        <v>46164</v>
      </c>
      <c r="B91" s="67" t="inlineStr">
        <is>
          <t>La Cata</t>
        </is>
      </c>
      <c r="C91" s="67" t="inlineStr">
        <is>
          <t>Materiales</t>
        </is>
      </c>
      <c r="D91" s="67" t="inlineStr">
        <is>
          <t>Materiales Mueble</t>
        </is>
      </c>
      <c r="E91" s="67" t="n"/>
      <c r="F91" s="67" t="inlineStr">
        <is>
          <t>Transferencia</t>
        </is>
      </c>
      <c r="G91" s="67" t="inlineStr">
        <is>
          <t>Pagado</t>
        </is>
      </c>
      <c r="H91" s="67" t="inlineStr">
        <is>
          <t>Pagado</t>
        </is>
      </c>
      <c r="I91" s="68" t="n">
        <v>29600</v>
      </c>
      <c r="J91" s="66" t="n"/>
      <c r="K91" s="67" t="n"/>
    </row>
    <row r="92">
      <c r="A92" s="66" t="n">
        <v>46164</v>
      </c>
      <c r="B92" s="67" t="inlineStr">
        <is>
          <t>Ignacio</t>
        </is>
      </c>
      <c r="C92" s="67" t="inlineStr">
        <is>
          <t>Materiales</t>
        </is>
      </c>
      <c r="D92" s="67" t="inlineStr">
        <is>
          <t>Materiales Cristales</t>
        </is>
      </c>
      <c r="E92" s="67" t="n"/>
      <c r="F92" s="67" t="inlineStr">
        <is>
          <t>Transferencia</t>
        </is>
      </c>
      <c r="G92" s="67" t="inlineStr">
        <is>
          <t>Pagado</t>
        </is>
      </c>
      <c r="H92" s="67" t="inlineStr">
        <is>
          <t>Pendiente</t>
        </is>
      </c>
      <c r="I92" s="68" t="n">
        <v>35000</v>
      </c>
      <c r="J92" s="66" t="n"/>
      <c r="K92" s="67" t="n"/>
    </row>
    <row r="93">
      <c r="A93" s="66" t="n">
        <v>46163</v>
      </c>
      <c r="B93" s="67" t="inlineStr">
        <is>
          <t>Ignacio</t>
        </is>
      </c>
      <c r="C93" s="67" t="inlineStr">
        <is>
          <t>Electricidad</t>
        </is>
      </c>
      <c r="D93" s="67" t="inlineStr">
        <is>
          <t>Fianza Edesur SJM</t>
        </is>
      </c>
      <c r="E93" s="67" t="n"/>
      <c r="F93" s="67" t="inlineStr">
        <is>
          <t>Transferencia</t>
        </is>
      </c>
      <c r="G93" s="67" t="inlineStr">
        <is>
          <t>Pagado</t>
        </is>
      </c>
      <c r="H93" s="67" t="inlineStr">
        <is>
          <t>Pendiente</t>
        </is>
      </c>
      <c r="I93" s="68" t="n">
        <v>5477</v>
      </c>
      <c r="J93" s="66" t="n"/>
      <c r="K93" s="67" t="n"/>
    </row>
    <row r="94">
      <c r="A94" s="66" t="n">
        <v>46164</v>
      </c>
      <c r="B94" s="67" t="inlineStr">
        <is>
          <t>La Cata</t>
        </is>
      </c>
      <c r="C94" s="67" t="inlineStr">
        <is>
          <t>Materiales</t>
        </is>
      </c>
      <c r="D94" s="67" t="inlineStr">
        <is>
          <t>Banco inversor</t>
        </is>
      </c>
      <c r="E94" s="67" t="n"/>
      <c r="F94" s="67" t="inlineStr">
        <is>
          <t>Transferencia</t>
        </is>
      </c>
      <c r="G94" s="67" t="inlineStr">
        <is>
          <t>Pagado</t>
        </is>
      </c>
      <c r="H94" s="67" t="inlineStr">
        <is>
          <t>Pagado</t>
        </is>
      </c>
      <c r="I94" s="68" t="n">
        <v>3000</v>
      </c>
      <c r="J94" s="66" t="n"/>
      <c r="K94" s="67" t="n"/>
    </row>
    <row r="95">
      <c r="A95" s="66" t="n">
        <v>46165</v>
      </c>
      <c r="B95" s="67" t="inlineStr">
        <is>
          <t>Ignacio</t>
        </is>
      </c>
      <c r="C95" s="67" t="inlineStr">
        <is>
          <t>Materiales Inversor</t>
        </is>
      </c>
      <c r="D95" s="67" t="inlineStr">
        <is>
          <t>Cables</t>
        </is>
      </c>
      <c r="E95" s="67" t="inlineStr">
        <is>
          <t>Ferreteria Luz</t>
        </is>
      </c>
      <c r="F95" s="67" t="inlineStr">
        <is>
          <t>Transferencia</t>
        </is>
      </c>
      <c r="G95" s="67" t="inlineStr">
        <is>
          <t>Pagado</t>
        </is>
      </c>
      <c r="H95" s="67" t="inlineStr">
        <is>
          <t>Pendiente</t>
        </is>
      </c>
      <c r="I95" s="68" t="n">
        <v>3848</v>
      </c>
      <c r="J95" s="66" t="n"/>
      <c r="K95" s="67" t="n"/>
    </row>
    <row r="96">
      <c r="A96" s="66" t="n">
        <v>46165</v>
      </c>
      <c r="B96" s="67" t="inlineStr">
        <is>
          <t>Beato</t>
        </is>
      </c>
      <c r="C96" s="67" t="inlineStr">
        <is>
          <t>Trameria</t>
        </is>
      </c>
      <c r="D96" s="67" t="inlineStr">
        <is>
          <t>Trameria La Cata</t>
        </is>
      </c>
      <c r="E96" s="67" t="n"/>
      <c r="F96" s="67" t="inlineStr">
        <is>
          <t>Transferencia</t>
        </is>
      </c>
      <c r="G96" s="67" t="inlineStr">
        <is>
          <t>Pagado</t>
        </is>
      </c>
      <c r="H96" s="67" t="inlineStr">
        <is>
          <t>Pendiente</t>
        </is>
      </c>
      <c r="I96" s="68" t="n">
        <v>28000</v>
      </c>
      <c r="J96" s="66" t="n"/>
      <c r="K96" s="67" t="n"/>
    </row>
    <row r="97">
      <c r="A97" s="66" t="n">
        <v>46165</v>
      </c>
      <c r="B97" s="67" t="inlineStr">
        <is>
          <t>La Cata</t>
        </is>
      </c>
      <c r="C97" s="67" t="inlineStr">
        <is>
          <t>Mano de Obra electrica</t>
        </is>
      </c>
      <c r="D97" s="67" t="inlineStr">
        <is>
          <t>PAGO FINAL MANO DE OBRA</t>
        </is>
      </c>
      <c r="E97" s="67" t="inlineStr">
        <is>
          <t>Maestro Pachi</t>
        </is>
      </c>
      <c r="F97" s="67" t="inlineStr">
        <is>
          <t>Transferencia</t>
        </is>
      </c>
      <c r="G97" s="67" t="inlineStr">
        <is>
          <t>Pagado</t>
        </is>
      </c>
      <c r="H97" s="67" t="inlineStr">
        <is>
          <t>Pagado</t>
        </is>
      </c>
      <c r="I97" s="68" t="n">
        <v>40000</v>
      </c>
      <c r="J97" s="66" t="n"/>
      <c r="K97" s="67" t="n"/>
    </row>
    <row r="98">
      <c r="A98" s="66" t="n">
        <v>46167</v>
      </c>
      <c r="B98" s="67" t="inlineStr">
        <is>
          <t>Beato</t>
        </is>
      </c>
      <c r="C98" s="67" t="inlineStr">
        <is>
          <t>Tv's</t>
        </is>
      </c>
      <c r="D98" s="67" t="n"/>
      <c r="E98" s="67" t="inlineStr">
        <is>
          <t>Plaza Lama</t>
        </is>
      </c>
      <c r="F98" s="67" t="inlineStr">
        <is>
          <t>Transferencia</t>
        </is>
      </c>
      <c r="G98" s="67" t="inlineStr">
        <is>
          <t>Pagado</t>
        </is>
      </c>
      <c r="H98" s="67" t="inlineStr">
        <is>
          <t>Pendiente</t>
        </is>
      </c>
      <c r="I98" s="68" t="n">
        <v>46990</v>
      </c>
      <c r="J98" s="66" t="n"/>
      <c r="K98" s="67" t="n"/>
    </row>
    <row r="99">
      <c r="A99" s="66" t="n">
        <v>46167</v>
      </c>
      <c r="B99" s="67" t="inlineStr">
        <is>
          <t>Beato</t>
        </is>
      </c>
      <c r="C99" s="67" t="inlineStr">
        <is>
          <t>Base TV's</t>
        </is>
      </c>
      <c r="D99" s="67" t="n"/>
      <c r="E99" s="67" t="inlineStr">
        <is>
          <t>Plaza Lama</t>
        </is>
      </c>
      <c r="F99" s="67" t="inlineStr">
        <is>
          <t>Transferencia</t>
        </is>
      </c>
      <c r="G99" s="67" t="inlineStr">
        <is>
          <t>Pagado</t>
        </is>
      </c>
      <c r="H99" s="67" t="inlineStr">
        <is>
          <t>Pendiente</t>
        </is>
      </c>
      <c r="I99" s="68" t="n">
        <v>3990</v>
      </c>
      <c r="J99" s="66" t="n"/>
      <c r="K99" s="67" t="n"/>
    </row>
    <row r="100">
      <c r="A100" s="66" t="n">
        <v>46168</v>
      </c>
      <c r="B100" s="67" t="inlineStr">
        <is>
          <t>La Cata</t>
        </is>
      </c>
      <c r="C100" s="67" t="inlineStr">
        <is>
          <t>Vidrios y Puertas</t>
        </is>
      </c>
      <c r="D100" s="67" t="inlineStr">
        <is>
          <t>Abono</t>
        </is>
      </c>
      <c r="E100" s="67" t="inlineStr">
        <is>
          <t>Maestro Ayendi</t>
        </is>
      </c>
      <c r="F100" s="67" t="inlineStr">
        <is>
          <t>Transferencia</t>
        </is>
      </c>
      <c r="G100" s="67" t="inlineStr">
        <is>
          <t>Pagado</t>
        </is>
      </c>
      <c r="H100" s="67" t="inlineStr">
        <is>
          <t>Pagado</t>
        </is>
      </c>
      <c r="I100" s="68" t="n">
        <v>20000</v>
      </c>
      <c r="J100" s="66" t="n"/>
      <c r="K100" s="67" t="n"/>
    </row>
    <row r="101">
      <c r="A101" s="66" t="n">
        <v>46168</v>
      </c>
      <c r="B101" s="67" t="inlineStr">
        <is>
          <t>Beato</t>
        </is>
      </c>
      <c r="C101" s="67" t="inlineStr">
        <is>
          <t>Trameria</t>
        </is>
      </c>
      <c r="D101" s="67" t="inlineStr">
        <is>
          <t>Trameria La Cata</t>
        </is>
      </c>
      <c r="E101" s="67" t="n"/>
      <c r="F101" s="67" t="inlineStr">
        <is>
          <t>Transferencia</t>
        </is>
      </c>
      <c r="G101" s="67" t="inlineStr">
        <is>
          <t>Pagado</t>
        </is>
      </c>
      <c r="H101" s="67" t="inlineStr">
        <is>
          <t>Pendiente</t>
        </is>
      </c>
      <c r="I101" s="68" t="n">
        <v>415</v>
      </c>
      <c r="J101" s="66" t="n"/>
      <c r="K101" s="67" t="n"/>
    </row>
    <row r="102">
      <c r="A102" s="66" t="n">
        <v>46172</v>
      </c>
      <c r="B102" s="67" t="inlineStr">
        <is>
          <t>La Cata</t>
        </is>
      </c>
      <c r="C102" s="67" t="inlineStr">
        <is>
          <t>Cable Internet</t>
        </is>
      </c>
      <c r="D102" s="67" t="n"/>
      <c r="E102" s="67" t="inlineStr">
        <is>
          <t>ICM Technology</t>
        </is>
      </c>
      <c r="F102" s="67" t="inlineStr">
        <is>
          <t>Transferencia</t>
        </is>
      </c>
      <c r="G102" s="67" t="inlineStr">
        <is>
          <t>Pagado</t>
        </is>
      </c>
      <c r="H102" s="67" t="inlineStr">
        <is>
          <t>Pagado</t>
        </is>
      </c>
      <c r="I102" s="68" t="n">
        <v>4495</v>
      </c>
      <c r="J102" s="66" t="n"/>
      <c r="K102" s="67" t="n"/>
    </row>
    <row r="103">
      <c r="A103" s="66" t="n">
        <v>46172</v>
      </c>
      <c r="B103" s="67" t="inlineStr">
        <is>
          <t>Ignacio</t>
        </is>
      </c>
      <c r="C103" s="67" t="inlineStr">
        <is>
          <t>Sueldo</t>
        </is>
      </c>
      <c r="D103" s="67" t="inlineStr">
        <is>
          <t>Pago sueldo</t>
        </is>
      </c>
      <c r="E103" s="67" t="inlineStr">
        <is>
          <t>Valdez</t>
        </is>
      </c>
      <c r="F103" s="67" t="inlineStr">
        <is>
          <t>Transferencia</t>
        </is>
      </c>
      <c r="G103" s="67" t="inlineStr">
        <is>
          <t>Pagado</t>
        </is>
      </c>
      <c r="H103" s="67" t="inlineStr">
        <is>
          <t>Pendiente</t>
        </is>
      </c>
      <c r="I103" s="68" t="n">
        <v>5000</v>
      </c>
      <c r="J103" s="66" t="n"/>
      <c r="K103" s="67" t="n"/>
    </row>
    <row r="104">
      <c r="A104" s="66" t="n">
        <v>46172</v>
      </c>
      <c r="B104" s="67" t="inlineStr">
        <is>
          <t>Ignacio</t>
        </is>
      </c>
      <c r="C104" s="67" t="inlineStr">
        <is>
          <t>Electricidad</t>
        </is>
      </c>
      <c r="D104" s="67" t="inlineStr">
        <is>
          <t>Mano de Obra</t>
        </is>
      </c>
      <c r="E104" s="67" t="inlineStr">
        <is>
          <t>Maestro Pachi</t>
        </is>
      </c>
      <c r="F104" s="67" t="inlineStr">
        <is>
          <t>Transferencia</t>
        </is>
      </c>
      <c r="G104" s="67" t="inlineStr">
        <is>
          <t>Pagado</t>
        </is>
      </c>
      <c r="H104" s="67" t="inlineStr">
        <is>
          <t>Pagado</t>
        </is>
      </c>
      <c r="I104" s="68" t="n">
        <v>4000</v>
      </c>
      <c r="J104" s="66" t="n"/>
      <c r="K104" s="67" t="n"/>
    </row>
    <row r="105">
      <c r="A105" s="66" t="n">
        <v>46178</v>
      </c>
      <c r="B105" s="67" t="inlineStr">
        <is>
          <t>Beato</t>
        </is>
      </c>
      <c r="C105" s="67" t="inlineStr">
        <is>
          <t>Materiales</t>
        </is>
      </c>
      <c r="D105" s="67" t="inlineStr">
        <is>
          <t>Trameria trasera La Cata</t>
        </is>
      </c>
      <c r="E105" s="67" t="inlineStr">
        <is>
          <t>Solares SA</t>
        </is>
      </c>
      <c r="F105" s="67" t="inlineStr">
        <is>
          <t>Tarjeta</t>
        </is>
      </c>
      <c r="G105" s="67" t="inlineStr">
        <is>
          <t>Pagado</t>
        </is>
      </c>
      <c r="H105" s="67" t="inlineStr">
        <is>
          <t>Pendiente</t>
        </is>
      </c>
      <c r="I105" s="68" t="n">
        <v>8448.42</v>
      </c>
      <c r="J105" s="66" t="n"/>
      <c r="K105" s="67" t="n"/>
    </row>
    <row r="106">
      <c r="A106" s="66" t="n">
        <v>46178</v>
      </c>
      <c r="B106" s="67" t="inlineStr">
        <is>
          <t>Beato</t>
        </is>
      </c>
      <c r="C106" s="67" t="inlineStr">
        <is>
          <t>Materiales</t>
        </is>
      </c>
      <c r="D106" s="67" t="inlineStr">
        <is>
          <t>Maouse, Teclado, Monitor y regleta</t>
        </is>
      </c>
      <c r="E106" s="67" t="inlineStr">
        <is>
          <t>Omega Tech SA</t>
        </is>
      </c>
      <c r="F106" s="67" t="inlineStr">
        <is>
          <t>Tarjeta</t>
        </is>
      </c>
      <c r="G106" s="67" t="inlineStr">
        <is>
          <t>Pagado</t>
        </is>
      </c>
      <c r="H106" s="67" t="inlineStr">
        <is>
          <t>Pendiente</t>
        </is>
      </c>
      <c r="I106" s="68" t="n">
        <v>9165</v>
      </c>
      <c r="J106" s="66" t="n"/>
      <c r="K106" s="67" t="n"/>
    </row>
    <row r="107">
      <c r="A107" s="66" t="n">
        <v>46181</v>
      </c>
      <c r="B107" s="67" t="inlineStr">
        <is>
          <t>Beato</t>
        </is>
      </c>
      <c r="C107" s="67" t="inlineStr">
        <is>
          <t>Materiales</t>
        </is>
      </c>
      <c r="D107" s="67" t="inlineStr">
        <is>
          <t xml:space="preserve">Vitrina acrilico </t>
        </is>
      </c>
      <c r="E107" s="67" t="inlineStr">
        <is>
          <t>ROTULPACK</t>
        </is>
      </c>
      <c r="F107" s="67" t="inlineStr">
        <is>
          <t>Tarjeta</t>
        </is>
      </c>
      <c r="G107" s="67" t="inlineStr">
        <is>
          <t>Pagado</t>
        </is>
      </c>
      <c r="H107" s="67" t="inlineStr">
        <is>
          <t>Pendiente</t>
        </is>
      </c>
      <c r="I107" s="68" t="n">
        <v>7291.89</v>
      </c>
      <c r="J107" s="66" t="n"/>
      <c r="K107" s="67" t="n"/>
    </row>
    <row r="108">
      <c r="A108" s="66" t="n">
        <v>46181</v>
      </c>
      <c r="B108" s="67" t="inlineStr">
        <is>
          <t>Beato</t>
        </is>
      </c>
      <c r="C108" s="67" t="inlineStr">
        <is>
          <t>Materiales</t>
        </is>
      </c>
      <c r="D108" s="67" t="inlineStr">
        <is>
          <t>Corte acrilico Vitrina</t>
        </is>
      </c>
      <c r="E108" s="67" t="inlineStr">
        <is>
          <t>ROTULPACK</t>
        </is>
      </c>
      <c r="F108" s="67" t="inlineStr">
        <is>
          <t>Tarjeta</t>
        </is>
      </c>
      <c r="G108" s="67" t="inlineStr">
        <is>
          <t>Pagado</t>
        </is>
      </c>
      <c r="H108" s="67" t="inlineStr">
        <is>
          <t>Pendiente</t>
        </is>
      </c>
      <c r="I108" s="68" t="n">
        <v>800</v>
      </c>
      <c r="J108" s="66" t="n"/>
      <c r="K108" s="67" t="n"/>
    </row>
    <row r="109">
      <c r="A109" s="66" t="n">
        <v>46059</v>
      </c>
      <c r="B109" s="67" t="inlineStr">
        <is>
          <t>La Cata</t>
        </is>
      </c>
      <c r="C109" s="67" t="inlineStr">
        <is>
          <t>Materiales</t>
        </is>
      </c>
      <c r="D109" s="67" t="n"/>
      <c r="E109" s="67" t="inlineStr">
        <is>
          <t>Ferreteria Luz</t>
        </is>
      </c>
      <c r="F109" s="67" t="inlineStr">
        <is>
          <t>Transferencia</t>
        </is>
      </c>
      <c r="G109" s="67" t="inlineStr">
        <is>
          <t>Pagado</t>
        </is>
      </c>
      <c r="H109" s="67" t="inlineStr">
        <is>
          <t>Pagado</t>
        </is>
      </c>
      <c r="I109" s="68" t="n">
        <v>13130</v>
      </c>
      <c r="J109" s="66" t="n"/>
      <c r="K109" s="67" t="n"/>
    </row>
    <row r="110">
      <c r="A110" s="66" t="n">
        <v>46059</v>
      </c>
      <c r="B110" s="67" t="inlineStr">
        <is>
          <t>La Cata</t>
        </is>
      </c>
      <c r="C110" s="67" t="inlineStr">
        <is>
          <t>Materiales</t>
        </is>
      </c>
      <c r="D110" s="67" t="n"/>
      <c r="E110" s="67" t="inlineStr">
        <is>
          <t>Ferreteria Prisma</t>
        </is>
      </c>
      <c r="F110" s="67" t="inlineStr">
        <is>
          <t>Transferencia</t>
        </is>
      </c>
      <c r="G110" s="67" t="inlineStr">
        <is>
          <t>Pagado</t>
        </is>
      </c>
      <c r="H110" s="67" t="inlineStr">
        <is>
          <t>Pagado</t>
        </is>
      </c>
      <c r="I110" s="68" t="n">
        <v>4865</v>
      </c>
      <c r="J110" s="66" t="n"/>
      <c r="K110" s="67" t="n"/>
    </row>
    <row r="111">
      <c r="A111" s="66" t="n">
        <v>46059</v>
      </c>
      <c r="B111" s="67" t="inlineStr">
        <is>
          <t>Ignacio</t>
        </is>
      </c>
      <c r="C111" s="67" t="inlineStr">
        <is>
          <t>Materiales</t>
        </is>
      </c>
      <c r="D111" s="67" t="inlineStr">
        <is>
          <t>LUZ LAMPARA EXTERNA</t>
        </is>
      </c>
      <c r="E111" s="67" t="inlineStr">
        <is>
          <t>CHINOS</t>
        </is>
      </c>
      <c r="F111" s="67" t="inlineStr">
        <is>
          <t>Transferencia</t>
        </is>
      </c>
      <c r="G111" s="67" t="inlineStr">
        <is>
          <t>Pagado</t>
        </is>
      </c>
      <c r="H111" s="67" t="inlineStr">
        <is>
          <t>Pagado</t>
        </is>
      </c>
      <c r="I111" s="68" t="n">
        <v>2510</v>
      </c>
      <c r="J111" s="66" t="n"/>
      <c r="K111" s="67" t="n"/>
    </row>
    <row r="112">
      <c r="A112" s="66" t="n">
        <v>46087</v>
      </c>
      <c r="B112" s="67" t="inlineStr">
        <is>
          <t>Ignacio</t>
        </is>
      </c>
      <c r="C112" s="67" t="inlineStr">
        <is>
          <t>Materiales</t>
        </is>
      </c>
      <c r="D112" s="67" t="inlineStr">
        <is>
          <t>Materiales Cristales</t>
        </is>
      </c>
      <c r="E112" s="67" t="n"/>
      <c r="F112" s="67" t="inlineStr">
        <is>
          <t>Transferencia</t>
        </is>
      </c>
      <c r="G112" s="67" t="inlineStr">
        <is>
          <t>Pagado</t>
        </is>
      </c>
      <c r="H112" s="67" t="inlineStr">
        <is>
          <t>Pendiente</t>
        </is>
      </c>
      <c r="I112" s="68" t="n">
        <v>5000</v>
      </c>
      <c r="J112" s="66" t="n"/>
      <c r="K112" s="67" t="n"/>
    </row>
    <row r="113">
      <c r="A113" s="66" t="n">
        <v>46087</v>
      </c>
      <c r="B113" s="67" t="inlineStr">
        <is>
          <t>La Cata</t>
        </is>
      </c>
      <c r="C113" s="67" t="inlineStr">
        <is>
          <t>Materiales</t>
        </is>
      </c>
      <c r="D113" s="67" t="n"/>
      <c r="E113" s="67" t="inlineStr">
        <is>
          <t>Ferreteria Prisma</t>
        </is>
      </c>
      <c r="F113" s="67" t="inlineStr">
        <is>
          <t>Transferencia</t>
        </is>
      </c>
      <c r="G113" s="67" t="inlineStr">
        <is>
          <t>Pagado</t>
        </is>
      </c>
      <c r="H113" s="67" t="inlineStr">
        <is>
          <t>Pagado</t>
        </is>
      </c>
      <c r="I113" s="68" t="n">
        <v>2060</v>
      </c>
      <c r="J113" s="66" t="n"/>
      <c r="K113" s="67" t="n"/>
    </row>
    <row r="114">
      <c r="A114" s="66" t="n">
        <v>46087</v>
      </c>
      <c r="B114" s="67" t="inlineStr">
        <is>
          <t>La Cata</t>
        </is>
      </c>
      <c r="C114" s="67" t="inlineStr">
        <is>
          <t>Materiales</t>
        </is>
      </c>
      <c r="D114" s="67" t="n"/>
      <c r="E114" s="67" t="inlineStr">
        <is>
          <t>Ferreteria Prisma</t>
        </is>
      </c>
      <c r="F114" s="67" t="inlineStr">
        <is>
          <t>Transferencia</t>
        </is>
      </c>
      <c r="G114" s="67" t="inlineStr">
        <is>
          <t>Pagado</t>
        </is>
      </c>
      <c r="H114" s="67" t="inlineStr">
        <is>
          <t>Pagado</t>
        </is>
      </c>
      <c r="I114" s="68" t="n">
        <v>6567</v>
      </c>
      <c r="J114" s="66" t="n"/>
      <c r="K114" s="67" t="n"/>
    </row>
    <row r="115">
      <c r="A115" s="66" t="n">
        <v>46087</v>
      </c>
      <c r="B115" s="67" t="inlineStr">
        <is>
          <t>Ignacio</t>
        </is>
      </c>
      <c r="C115" s="67" t="inlineStr">
        <is>
          <t>HERRERIA</t>
        </is>
      </c>
      <c r="D115" s="67" t="inlineStr">
        <is>
          <t>PONER OREJAS PUERTAS, Y PARILLA FREEZER</t>
        </is>
      </c>
      <c r="E115" s="67" t="inlineStr">
        <is>
          <t>HERRERO</t>
        </is>
      </c>
      <c r="F115" s="67" t="inlineStr">
        <is>
          <t>Efectivo</t>
        </is>
      </c>
      <c r="G115" s="67" t="inlineStr">
        <is>
          <t>Pagado</t>
        </is>
      </c>
      <c r="H115" s="67" t="inlineStr">
        <is>
          <t>Pendiente</t>
        </is>
      </c>
      <c r="I115" s="68" t="n">
        <v>4500</v>
      </c>
      <c r="J115" s="66" t="n"/>
      <c r="K115" s="67" t="n"/>
    </row>
    <row r="116">
      <c r="A116" s="66" t="n">
        <v>46087</v>
      </c>
      <c r="B116" s="67" t="inlineStr">
        <is>
          <t>Ignacio</t>
        </is>
      </c>
      <c r="C116" s="67" t="inlineStr">
        <is>
          <t>PINTURA</t>
        </is>
      </c>
      <c r="D116" s="67" t="inlineStr">
        <is>
          <t>MASILLA PINTURA</t>
        </is>
      </c>
      <c r="E116" s="67" t="inlineStr">
        <is>
          <t>Maestro Ronny</t>
        </is>
      </c>
      <c r="F116" s="67" t="inlineStr">
        <is>
          <t>Efectivo</t>
        </is>
      </c>
      <c r="G116" s="67" t="inlineStr">
        <is>
          <t>Pagado</t>
        </is>
      </c>
      <c r="H116" s="67" t="inlineStr">
        <is>
          <t>Pendiente</t>
        </is>
      </c>
      <c r="I116" s="68" t="n">
        <v>550</v>
      </c>
      <c r="J116" s="66" t="n"/>
      <c r="K116" s="67" t="n"/>
    </row>
    <row r="117">
      <c r="A117" s="66" t="n">
        <v>46087</v>
      </c>
      <c r="B117" s="67" t="inlineStr">
        <is>
          <t>Ignacio</t>
        </is>
      </c>
      <c r="C117" s="67" t="inlineStr">
        <is>
          <t>PINTURA</t>
        </is>
      </c>
      <c r="D117" s="67" t="inlineStr">
        <is>
          <t>LIJA MULTIUSO</t>
        </is>
      </c>
      <c r="E117" s="67" t="inlineStr">
        <is>
          <t>Maestro Ronny</t>
        </is>
      </c>
      <c r="F117" s="67" t="inlineStr">
        <is>
          <t>Efectivo</t>
        </is>
      </c>
      <c r="G117" s="67" t="inlineStr">
        <is>
          <t>Pagado</t>
        </is>
      </c>
      <c r="H117" s="67" t="inlineStr">
        <is>
          <t>Pendiente</t>
        </is>
      </c>
      <c r="I117" s="68" t="n">
        <v>120</v>
      </c>
      <c r="J117" s="66" t="n"/>
      <c r="K117" s="67" t="n"/>
    </row>
    <row r="118">
      <c r="A118" s="66" t="n">
        <v>46088</v>
      </c>
      <c r="B118" s="67" t="inlineStr">
        <is>
          <t>Ignacio</t>
        </is>
      </c>
      <c r="C118" s="67" t="inlineStr">
        <is>
          <t>Electricidad</t>
        </is>
      </c>
      <c r="D118" s="67" t="inlineStr">
        <is>
          <t xml:space="preserve">TOMA CORRIENTE FREEZER </t>
        </is>
      </c>
      <c r="E118" s="67" t="inlineStr">
        <is>
          <t>Maestro Pachi</t>
        </is>
      </c>
      <c r="F118" s="67" t="inlineStr">
        <is>
          <t>Efectivo</t>
        </is>
      </c>
      <c r="G118" s="67" t="inlineStr">
        <is>
          <t>Pagado</t>
        </is>
      </c>
      <c r="H118" s="67" t="inlineStr">
        <is>
          <t>Pendiente</t>
        </is>
      </c>
      <c r="I118" s="68" t="n">
        <v>575</v>
      </c>
      <c r="J118" s="66" t="n"/>
      <c r="K118" s="67" t="n"/>
    </row>
    <row r="119">
      <c r="A119" s="66" t="n">
        <v>46118</v>
      </c>
      <c r="B119" s="67" t="inlineStr">
        <is>
          <t>La Cata</t>
        </is>
      </c>
      <c r="C119" s="67" t="inlineStr">
        <is>
          <t>FREEZER</t>
        </is>
      </c>
      <c r="D119" s="67" t="inlineStr">
        <is>
          <t>2 FREEZER JULIO BARAHONA</t>
        </is>
      </c>
      <c r="E119" s="67" t="n"/>
      <c r="F119" s="67" t="inlineStr">
        <is>
          <t>Transferencia</t>
        </is>
      </c>
      <c r="G119" s="67" t="inlineStr">
        <is>
          <t>Pagado</t>
        </is>
      </c>
      <c r="H119" s="67" t="inlineStr">
        <is>
          <t>Pagado</t>
        </is>
      </c>
      <c r="I119" s="68" t="n">
        <v>85000</v>
      </c>
      <c r="J119" s="66" t="n"/>
      <c r="K119" s="67" t="n"/>
    </row>
    <row r="120">
      <c r="A120" s="85" t="n">
        <v>46177</v>
      </c>
      <c r="B120" s="67" t="inlineStr">
        <is>
          <t>La Cata</t>
        </is>
      </c>
      <c r="C120" s="65" t="inlineStr">
        <is>
          <t>Letrero</t>
        </is>
      </c>
      <c r="D120" s="65" t="inlineStr">
        <is>
          <t>Pago 50% Letrero</t>
        </is>
      </c>
      <c r="E120" s="65" t="inlineStr">
        <is>
          <t>Dexter Graphics</t>
        </is>
      </c>
      <c r="F120" s="65" t="inlineStr">
        <is>
          <t>Transferencia</t>
        </is>
      </c>
      <c r="G120" s="65" t="inlineStr">
        <is>
          <t>Pagado</t>
        </is>
      </c>
      <c r="H120" s="65" t="inlineStr">
        <is>
          <t>Pagado</t>
        </is>
      </c>
      <c r="I120" s="65" t="n">
        <v>30000</v>
      </c>
      <c r="J120" s="66" t="n"/>
      <c r="K120" s="67" t="n"/>
    </row>
    <row r="121">
      <c r="A121" s="66" t="n">
        <v>46118</v>
      </c>
      <c r="B121" s="67" t="inlineStr">
        <is>
          <t>La Cata</t>
        </is>
      </c>
      <c r="C121" s="67" t="inlineStr">
        <is>
          <t>FREEZER</t>
        </is>
      </c>
      <c r="D121" s="67" t="inlineStr">
        <is>
          <t xml:space="preserve">1 BOTELLERO SAN JUAN </t>
        </is>
      </c>
      <c r="E121" s="67" t="n"/>
      <c r="F121" s="67" t="inlineStr">
        <is>
          <t>Transferencia</t>
        </is>
      </c>
      <c r="G121" s="67" t="inlineStr">
        <is>
          <t>Pagado</t>
        </is>
      </c>
      <c r="H121" s="67" t="inlineStr">
        <is>
          <t>Pagado</t>
        </is>
      </c>
      <c r="I121" s="68" t="n">
        <v>41000</v>
      </c>
      <c r="J121" s="66" t="n"/>
      <c r="K121" s="67" t="n"/>
    </row>
    <row r="122">
      <c r="A122" s="66" t="n">
        <v>46148</v>
      </c>
      <c r="B122" s="67" t="inlineStr">
        <is>
          <t>Beato</t>
        </is>
      </c>
      <c r="C122" s="67" t="inlineStr">
        <is>
          <t>Trameria</t>
        </is>
      </c>
      <c r="D122" s="67" t="n"/>
      <c r="E122" s="67" t="n"/>
      <c r="F122" s="67" t="inlineStr">
        <is>
          <t>Transferencia</t>
        </is>
      </c>
      <c r="G122" s="67" t="inlineStr">
        <is>
          <t>Pagado</t>
        </is>
      </c>
      <c r="H122" s="67" t="inlineStr">
        <is>
          <t>Pendiente</t>
        </is>
      </c>
      <c r="I122" s="68" t="n">
        <v>8448.42</v>
      </c>
      <c r="J122" s="66" t="n"/>
      <c r="K122" s="67" t="n"/>
    </row>
    <row r="123">
      <c r="A123" s="66" t="n">
        <v>46182</v>
      </c>
      <c r="B123" s="67" t="inlineStr">
        <is>
          <t>La Cata</t>
        </is>
      </c>
      <c r="C123" s="67" t="inlineStr">
        <is>
          <t>SILLAS</t>
        </is>
      </c>
      <c r="D123" s="67" t="inlineStr">
        <is>
          <t>SILLAS Y MESAS</t>
        </is>
      </c>
      <c r="E123" s="67" t="n"/>
      <c r="F123" s="67" t="inlineStr">
        <is>
          <t>Transferencia</t>
        </is>
      </c>
      <c r="G123" s="67" t="inlineStr">
        <is>
          <t>Pagado</t>
        </is>
      </c>
      <c r="H123" s="67" t="inlineStr">
        <is>
          <t>Pendiente</t>
        </is>
      </c>
      <c r="I123" s="68" t="n">
        <v>12000</v>
      </c>
      <c r="J123" s="66" t="n"/>
      <c r="K123" s="67" t="n"/>
    </row>
    <row r="124">
      <c r="A124" s="66" t="n">
        <v>46148</v>
      </c>
      <c r="B124" s="67" t="inlineStr">
        <is>
          <t>Beato</t>
        </is>
      </c>
      <c r="C124" s="67" t="inlineStr">
        <is>
          <t>Computadora</t>
        </is>
      </c>
      <c r="D124" s="67" t="inlineStr">
        <is>
          <t>Monitor</t>
        </is>
      </c>
      <c r="E124" s="67" t="inlineStr">
        <is>
          <t>OMEGA TECH</t>
        </is>
      </c>
      <c r="F124" s="67" t="inlineStr">
        <is>
          <t>Transferencia</t>
        </is>
      </c>
      <c r="G124" s="67" t="inlineStr">
        <is>
          <t>Pagado</t>
        </is>
      </c>
      <c r="H124" s="67" t="inlineStr">
        <is>
          <t>Pendiente</t>
        </is>
      </c>
      <c r="I124" s="68" t="n">
        <v>9165</v>
      </c>
      <c r="J124" s="66" t="n"/>
      <c r="K124" s="67" t="n"/>
    </row>
    <row r="125">
      <c r="A125" s="66" t="n">
        <v>46088</v>
      </c>
      <c r="B125" s="67" t="inlineStr">
        <is>
          <t>Ignacio</t>
        </is>
      </c>
      <c r="C125" s="67" t="inlineStr">
        <is>
          <t>Muebles</t>
        </is>
      </c>
      <c r="D125" s="67" t="inlineStr">
        <is>
          <t>AVANCE MANO DE OBRA</t>
        </is>
      </c>
      <c r="E125" s="67" t="inlineStr">
        <is>
          <t>Tio Nelson</t>
        </is>
      </c>
      <c r="F125" s="67" t="inlineStr">
        <is>
          <t>Transferencia</t>
        </is>
      </c>
      <c r="G125" s="67" t="inlineStr">
        <is>
          <t>Pagado</t>
        </is>
      </c>
      <c r="H125" s="67" t="inlineStr">
        <is>
          <t>Pendiente</t>
        </is>
      </c>
      <c r="I125" s="68" t="n">
        <v>5000</v>
      </c>
      <c r="J125" s="66" t="n"/>
      <c r="K125" s="67" t="n"/>
    </row>
    <row r="126">
      <c r="A126" s="66" t="n">
        <v>46181</v>
      </c>
      <c r="B126" s="67" t="inlineStr">
        <is>
          <t>Beato</t>
        </is>
      </c>
      <c r="C126" s="67" t="inlineStr">
        <is>
          <t>Aires</t>
        </is>
      </c>
      <c r="D126" s="67" t="inlineStr">
        <is>
          <t>Aires acondicionados</t>
        </is>
      </c>
      <c r="E126" s="67" t="inlineStr">
        <is>
          <t>Plaza Lama</t>
        </is>
      </c>
      <c r="F126" s="67" t="inlineStr">
        <is>
          <t>Transferencia</t>
        </is>
      </c>
      <c r="G126" s="67" t="inlineStr">
        <is>
          <t>Pagado</t>
        </is>
      </c>
      <c r="H126" s="67" t="inlineStr">
        <is>
          <t>Pendiente</t>
        </is>
      </c>
      <c r="I126" s="68" t="n">
        <v>61995</v>
      </c>
      <c r="J126" s="66" t="n"/>
      <c r="K126" s="67" t="n"/>
    </row>
    <row r="127">
      <c r="A127" s="66" t="n">
        <v>46182</v>
      </c>
      <c r="B127" s="67" t="inlineStr">
        <is>
          <t>Beato</t>
        </is>
      </c>
      <c r="C127" s="67" t="inlineStr">
        <is>
          <t>MICA</t>
        </is>
      </c>
      <c r="D127" s="67" t="n"/>
      <c r="E127" s="67" t="n"/>
      <c r="F127" s="67" t="inlineStr">
        <is>
          <t>Transferencia</t>
        </is>
      </c>
      <c r="G127" s="67" t="inlineStr">
        <is>
          <t>Pagado</t>
        </is>
      </c>
      <c r="H127" s="67" t="inlineStr">
        <is>
          <t>Pendiente</t>
        </is>
      </c>
      <c r="I127" s="68" t="n">
        <v>800</v>
      </c>
      <c r="J127" s="66" t="n"/>
      <c r="K127" s="67" t="n"/>
    </row>
    <row r="128">
      <c r="A128" s="66" t="n">
        <v>46182</v>
      </c>
      <c r="B128" s="67" t="inlineStr">
        <is>
          <t>Beato</t>
        </is>
      </c>
      <c r="C128" s="67" t="inlineStr">
        <is>
          <t>MICA</t>
        </is>
      </c>
      <c r="D128" s="67" t="n"/>
      <c r="E128" s="67" t="n"/>
      <c r="F128" s="67" t="inlineStr">
        <is>
          <t>Transferencia</t>
        </is>
      </c>
      <c r="G128" s="67" t="inlineStr">
        <is>
          <t>Pagado</t>
        </is>
      </c>
      <c r="H128" s="67" t="inlineStr">
        <is>
          <t>Pendiente</t>
        </is>
      </c>
      <c r="I128" s="68" t="n">
        <v>7291.89</v>
      </c>
      <c r="J128" s="66" t="n"/>
      <c r="K128" s="67" t="n"/>
    </row>
    <row r="129">
      <c r="A129" s="66" t="n">
        <v>46183</v>
      </c>
      <c r="B129" s="67" t="inlineStr">
        <is>
          <t>La Cata</t>
        </is>
      </c>
      <c r="C129" s="67" t="inlineStr">
        <is>
          <t>FREEZER</t>
        </is>
      </c>
      <c r="D129" s="67" t="inlineStr">
        <is>
          <t>2 PUERTAS CAPITAL</t>
        </is>
      </c>
      <c r="E129" s="67" t="n"/>
      <c r="F129" s="67" t="inlineStr">
        <is>
          <t>Transferencia</t>
        </is>
      </c>
      <c r="G129" s="67" t="inlineStr">
        <is>
          <t>Pagado</t>
        </is>
      </c>
      <c r="H129" s="67" t="inlineStr">
        <is>
          <t>Pagado</t>
        </is>
      </c>
      <c r="I129" s="68" t="n">
        <v>53000</v>
      </c>
      <c r="J129" s="66" t="n"/>
      <c r="K129" s="67" t="n"/>
    </row>
    <row r="130">
      <c r="A130" s="66" t="n">
        <v>46088</v>
      </c>
      <c r="B130" s="67" t="inlineStr">
        <is>
          <t>Ignacio</t>
        </is>
      </c>
      <c r="C130" s="67" t="inlineStr">
        <is>
          <t>FLETE</t>
        </is>
      </c>
      <c r="D130" s="67" t="inlineStr">
        <is>
          <t>MOVER FREEZER</t>
        </is>
      </c>
      <c r="E130" s="67" t="inlineStr">
        <is>
          <t>Valdez</t>
        </is>
      </c>
      <c r="F130" s="67" t="inlineStr">
        <is>
          <t>Transferencia</t>
        </is>
      </c>
      <c r="G130" s="67" t="inlineStr">
        <is>
          <t>Pagado</t>
        </is>
      </c>
      <c r="H130" s="67" t="inlineStr">
        <is>
          <t>Pendiente</t>
        </is>
      </c>
      <c r="I130" s="68" t="n">
        <v>1000</v>
      </c>
      <c r="J130" s="66" t="n"/>
      <c r="K130" s="67" t="n"/>
    </row>
    <row r="131">
      <c r="A131" s="66" t="n">
        <v>46182</v>
      </c>
      <c r="B131" s="67" t="inlineStr">
        <is>
          <t>La Cata</t>
        </is>
      </c>
      <c r="C131" s="67" t="inlineStr">
        <is>
          <t>SILLAS</t>
        </is>
      </c>
      <c r="D131" s="67" t="inlineStr">
        <is>
          <t>SILLAS Y MESAS</t>
        </is>
      </c>
      <c r="E131" s="67" t="n"/>
      <c r="F131" s="67" t="inlineStr">
        <is>
          <t>Transferencia</t>
        </is>
      </c>
      <c r="G131" s="67" t="inlineStr">
        <is>
          <t>Pagado</t>
        </is>
      </c>
      <c r="H131" s="67" t="inlineStr">
        <is>
          <t>Pendiente</t>
        </is>
      </c>
      <c r="I131" s="68" t="n">
        <v>24000</v>
      </c>
      <c r="J131" s="66" t="n"/>
      <c r="K131" s="67" t="n"/>
    </row>
    <row r="132">
      <c r="A132" s="66" t="n">
        <v>46183</v>
      </c>
      <c r="B132" s="67" t="inlineStr">
        <is>
          <t>Ignacio</t>
        </is>
      </c>
      <c r="C132" s="67" t="inlineStr">
        <is>
          <t>SUB-WOOFER</t>
        </is>
      </c>
      <c r="D132" s="67" t="inlineStr">
        <is>
          <t>SONIDO</t>
        </is>
      </c>
      <c r="E132" s="67" t="n"/>
      <c r="F132" s="67" t="inlineStr">
        <is>
          <t>Transferencia</t>
        </is>
      </c>
      <c r="G132" s="67" t="inlineStr">
        <is>
          <t>Pagado</t>
        </is>
      </c>
      <c r="H132" s="67" t="inlineStr">
        <is>
          <t>Pendiente</t>
        </is>
      </c>
      <c r="I132" s="68" t="n">
        <v>8990</v>
      </c>
      <c r="J132" s="66" t="n"/>
      <c r="K132" s="67" t="n"/>
    </row>
    <row r="133">
      <c r="A133" s="66" t="n">
        <v>46184</v>
      </c>
      <c r="B133" s="67" t="inlineStr">
        <is>
          <t>Ignacio</t>
        </is>
      </c>
      <c r="C133" s="67" t="inlineStr">
        <is>
          <t>Caja fuerte</t>
        </is>
      </c>
      <c r="D133" s="67" t="inlineStr">
        <is>
          <t>ENVIO CAJA FUERTE</t>
        </is>
      </c>
      <c r="E133" s="67" t="n"/>
      <c r="F133" s="67" t="inlineStr">
        <is>
          <t>Transferencia</t>
        </is>
      </c>
      <c r="G133" s="67" t="inlineStr">
        <is>
          <t>Pagado</t>
        </is>
      </c>
      <c r="H133" s="67" t="inlineStr">
        <is>
          <t>Pendiente</t>
        </is>
      </c>
      <c r="I133" s="68" t="n">
        <v>6280</v>
      </c>
      <c r="J133" s="66" t="n"/>
      <c r="K133" s="67" t="n"/>
    </row>
    <row r="134">
      <c r="A134" s="66" t="n">
        <v>46184</v>
      </c>
      <c r="B134" s="67" t="inlineStr">
        <is>
          <t>La Cata</t>
        </is>
      </c>
      <c r="C134" s="67" t="inlineStr">
        <is>
          <t>Aires</t>
        </is>
      </c>
      <c r="D134" s="67" t="inlineStr">
        <is>
          <t>Aires acondicionados</t>
        </is>
      </c>
      <c r="E134" s="67" t="n"/>
      <c r="F134" s="67" t="inlineStr">
        <is>
          <t>Transferencia</t>
        </is>
      </c>
      <c r="G134" s="67" t="inlineStr">
        <is>
          <t>Pagado</t>
        </is>
      </c>
      <c r="H134" s="67" t="inlineStr">
        <is>
          <t>Pagado</t>
        </is>
      </c>
      <c r="I134" s="68" t="n">
        <v>6680</v>
      </c>
      <c r="J134" s="66" t="n"/>
      <c r="K134" s="67" t="n"/>
    </row>
    <row r="135">
      <c r="A135" s="66" t="n">
        <v>46184</v>
      </c>
      <c r="B135" s="67" t="inlineStr">
        <is>
          <t>La Cata</t>
        </is>
      </c>
      <c r="C135" s="67" t="inlineStr">
        <is>
          <t>Letrero</t>
        </is>
      </c>
      <c r="D135" s="67" t="inlineStr">
        <is>
          <t xml:space="preserve">NEVERAS FORRADO </t>
        </is>
      </c>
      <c r="E135" s="67" t="n"/>
      <c r="F135" s="67" t="inlineStr">
        <is>
          <t>Transferencia</t>
        </is>
      </c>
      <c r="G135" s="67" t="inlineStr">
        <is>
          <t>Pagado</t>
        </is>
      </c>
      <c r="H135" s="67" t="inlineStr">
        <is>
          <t>Pagado</t>
        </is>
      </c>
      <c r="I135" s="68" t="n">
        <v>5500</v>
      </c>
      <c r="J135" s="66" t="n"/>
      <c r="K135" s="67" t="n"/>
    </row>
    <row r="136">
      <c r="A136" s="66" t="n">
        <v>46184</v>
      </c>
      <c r="B136" s="67" t="inlineStr">
        <is>
          <t>La Cata</t>
        </is>
      </c>
      <c r="C136" s="67" t="inlineStr">
        <is>
          <t>LIMPIEZA</t>
        </is>
      </c>
      <c r="D136" s="67" t="inlineStr">
        <is>
          <t xml:space="preserve">PRODUCTOS VARIOS </t>
        </is>
      </c>
      <c r="E136" s="67" t="n"/>
      <c r="F136" s="67" t="inlineStr">
        <is>
          <t>Transferencia</t>
        </is>
      </c>
      <c r="G136" s="67" t="inlineStr">
        <is>
          <t>Pagado</t>
        </is>
      </c>
      <c r="H136" s="67" t="inlineStr">
        <is>
          <t>Pagado</t>
        </is>
      </c>
      <c r="I136" s="68" t="n">
        <v>4020</v>
      </c>
      <c r="J136" s="66" t="n"/>
      <c r="K136" s="67" t="n"/>
    </row>
    <row r="137">
      <c r="A137" s="66" t="n">
        <v>46187</v>
      </c>
      <c r="B137" s="67" t="inlineStr">
        <is>
          <t>Ignacio</t>
        </is>
      </c>
      <c r="C137" s="67" t="inlineStr">
        <is>
          <t>CHINOS</t>
        </is>
      </c>
      <c r="D137" s="67" t="inlineStr">
        <is>
          <t>COMPRA DE PLAFON CHINO</t>
        </is>
      </c>
      <c r="E137" s="67" t="n"/>
      <c r="F137" s="67" t="inlineStr">
        <is>
          <t>Transferencia</t>
        </is>
      </c>
      <c r="G137" s="67" t="inlineStr">
        <is>
          <t>Pagado</t>
        </is>
      </c>
      <c r="H137" s="67" t="inlineStr">
        <is>
          <t>Pendiente</t>
        </is>
      </c>
      <c r="I137" s="68" t="n">
        <v>7500</v>
      </c>
      <c r="J137" s="66" t="n"/>
      <c r="K137" s="67" t="n"/>
    </row>
    <row r="138">
      <c r="A138" s="66" t="n">
        <v>46188</v>
      </c>
      <c r="B138" s="67" t="inlineStr">
        <is>
          <t>Ignacio</t>
        </is>
      </c>
      <c r="C138" s="67" t="inlineStr">
        <is>
          <t>Ebanista</t>
        </is>
      </c>
      <c r="D138" s="67" t="inlineStr">
        <is>
          <t>Mano de Obra</t>
        </is>
      </c>
      <c r="E138" s="67" t="inlineStr">
        <is>
          <t>Tio Nelson</t>
        </is>
      </c>
      <c r="F138" s="67" t="inlineStr">
        <is>
          <t>Transferencia</t>
        </is>
      </c>
      <c r="G138" s="67" t="inlineStr">
        <is>
          <t>Pagado</t>
        </is>
      </c>
      <c r="H138" s="67" t="inlineStr">
        <is>
          <t>Pendiente</t>
        </is>
      </c>
      <c r="I138" s="68" t="n">
        <v>10500</v>
      </c>
      <c r="J138" s="66" t="n"/>
      <c r="K138" s="67" t="n"/>
    </row>
    <row r="139">
      <c r="A139" s="66" t="n">
        <v>46188</v>
      </c>
      <c r="B139" s="67" t="inlineStr">
        <is>
          <t>Ignacio</t>
        </is>
      </c>
      <c r="C139" s="67" t="inlineStr">
        <is>
          <t>Ebanista</t>
        </is>
      </c>
      <c r="D139" s="67" t="inlineStr">
        <is>
          <t>Materiales Mueble</t>
        </is>
      </c>
      <c r="E139" s="67" t="inlineStr">
        <is>
          <t>Tio Nelson</t>
        </is>
      </c>
      <c r="F139" s="67" t="inlineStr">
        <is>
          <t>Transferencia</t>
        </is>
      </c>
      <c r="G139" s="67" t="inlineStr">
        <is>
          <t>Pagado</t>
        </is>
      </c>
      <c r="H139" s="67" t="inlineStr">
        <is>
          <t>Pendiente</t>
        </is>
      </c>
      <c r="I139" s="68" t="n">
        <v>5320</v>
      </c>
      <c r="J139" s="66" t="n"/>
      <c r="K139" s="67" t="n"/>
    </row>
    <row r="140">
      <c r="A140" s="66" t="n">
        <v>46191</v>
      </c>
      <c r="B140" s="67" t="inlineStr">
        <is>
          <t>Beato</t>
        </is>
      </c>
      <c r="C140" s="67" t="inlineStr">
        <is>
          <t>Computadora</t>
        </is>
      </c>
      <c r="D140" s="67" t="inlineStr">
        <is>
          <t>adaptador</t>
        </is>
      </c>
      <c r="E140" s="67" t="inlineStr">
        <is>
          <t>OMEGA TECH</t>
        </is>
      </c>
      <c r="F140" s="67" t="inlineStr">
        <is>
          <t>Tarjeta</t>
        </is>
      </c>
      <c r="G140" s="67" t="inlineStr">
        <is>
          <t>Pagado</t>
        </is>
      </c>
      <c r="H140" s="67" t="inlineStr">
        <is>
          <t>Pendiente</t>
        </is>
      </c>
      <c r="I140" s="68" t="n">
        <v>285</v>
      </c>
      <c r="J140" s="66" t="n"/>
      <c r="K140" s="67" t="n"/>
    </row>
    <row r="141">
      <c r="A141" s="66" t="n">
        <v>46191</v>
      </c>
      <c r="B141" s="67" t="inlineStr">
        <is>
          <t>Ignacio</t>
        </is>
      </c>
      <c r="C141" s="67" t="inlineStr">
        <is>
          <t>SUBWOOFER</t>
        </is>
      </c>
      <c r="D141" s="67" t="inlineStr">
        <is>
          <t xml:space="preserve">ENVIO </t>
        </is>
      </c>
      <c r="E141" s="67" t="n"/>
      <c r="F141" s="67" t="inlineStr">
        <is>
          <t>Transferencia</t>
        </is>
      </c>
      <c r="G141" s="67" t="inlineStr">
        <is>
          <t>Pagado</t>
        </is>
      </c>
      <c r="H141" s="67" t="inlineStr">
        <is>
          <t>Pendiente</t>
        </is>
      </c>
      <c r="I141" s="68" t="n">
        <v>4382</v>
      </c>
      <c r="J141" s="66" t="n"/>
      <c r="K141" s="67" t="n"/>
    </row>
    <row r="142">
      <c r="A142" s="66" t="n">
        <v>46191</v>
      </c>
      <c r="B142" s="67" t="inlineStr">
        <is>
          <t>Ignacio</t>
        </is>
      </c>
      <c r="C142" s="67" t="inlineStr">
        <is>
          <t>SANCOCHO</t>
        </is>
      </c>
      <c r="D142" s="67" t="n"/>
      <c r="E142" s="67" t="inlineStr">
        <is>
          <t>Tio Moreno</t>
        </is>
      </c>
      <c r="F142" s="67" t="inlineStr">
        <is>
          <t>Transferencia</t>
        </is>
      </c>
      <c r="G142" s="67" t="inlineStr">
        <is>
          <t>Pagado</t>
        </is>
      </c>
      <c r="H142" s="67" t="inlineStr">
        <is>
          <t>Pendiente</t>
        </is>
      </c>
      <c r="I142" s="68" t="n">
        <v>8000</v>
      </c>
      <c r="J142" s="66" t="n"/>
      <c r="K142" s="67" t="n"/>
    </row>
    <row r="143">
      <c r="A143" s="66" t="n">
        <v>46193</v>
      </c>
      <c r="B143" s="67" t="inlineStr">
        <is>
          <t>Ignacio</t>
        </is>
      </c>
      <c r="C143" s="67" t="inlineStr">
        <is>
          <t>REGLETAS</t>
        </is>
      </c>
      <c r="D143" s="67" t="n"/>
      <c r="E143" s="67" t="inlineStr">
        <is>
          <t>CASA TEO</t>
        </is>
      </c>
      <c r="F143" s="67" t="inlineStr">
        <is>
          <t>Efectivo</t>
        </is>
      </c>
      <c r="G143" s="67" t="inlineStr">
        <is>
          <t>Pagado</t>
        </is>
      </c>
      <c r="H143" s="67" t="inlineStr">
        <is>
          <t>Pendiente</t>
        </is>
      </c>
      <c r="I143" s="68" t="n">
        <v>535</v>
      </c>
      <c r="J143" s="66" t="n"/>
      <c r="K143" s="67" t="n"/>
    </row>
    <row r="144">
      <c r="A144" s="66" t="n">
        <v>46193</v>
      </c>
      <c r="B144" s="67" t="inlineStr">
        <is>
          <t>Beato</t>
        </is>
      </c>
      <c r="C144" s="67" t="inlineStr">
        <is>
          <t>HOTEL SJ</t>
        </is>
      </c>
      <c r="D144" s="67" t="n"/>
      <c r="E144" s="67" t="inlineStr">
        <is>
          <t>AIRBNB</t>
        </is>
      </c>
      <c r="F144" s="67" t="inlineStr">
        <is>
          <t>Transferencia</t>
        </is>
      </c>
      <c r="G144" s="67" t="inlineStr">
        <is>
          <t>Pagado</t>
        </is>
      </c>
      <c r="H144" s="67" t="inlineStr">
        <is>
          <t>Pendiente</t>
        </is>
      </c>
      <c r="I144" s="68">
        <f>106*58</f>
        <v/>
      </c>
      <c r="J144" s="66" t="n"/>
      <c r="K144" s="67" t="n"/>
    </row>
    <row r="145">
      <c r="A145" s="66" t="n">
        <v>46193</v>
      </c>
      <c r="B145" s="67" t="inlineStr">
        <is>
          <t>Ignacio</t>
        </is>
      </c>
      <c r="C145" s="67" t="inlineStr">
        <is>
          <t>Electricidad</t>
        </is>
      </c>
      <c r="D145" s="67" t="n"/>
      <c r="E145" s="67" t="inlineStr">
        <is>
          <t>LUCES</t>
        </is>
      </c>
      <c r="F145" s="67" t="inlineStr">
        <is>
          <t>Transferencia</t>
        </is>
      </c>
      <c r="G145" s="67" t="inlineStr">
        <is>
          <t>Pagado</t>
        </is>
      </c>
      <c r="H145" s="67" t="inlineStr">
        <is>
          <t>Pendiente</t>
        </is>
      </c>
      <c r="I145" s="68" t="n">
        <v>1150</v>
      </c>
      <c r="J145" s="66" t="n"/>
      <c r="K145" s="67" t="n"/>
    </row>
    <row r="146">
      <c r="A146" s="66" t="n">
        <v>46193</v>
      </c>
      <c r="B146" s="67" t="inlineStr">
        <is>
          <t>Ignacio</t>
        </is>
      </c>
      <c r="C146" s="67" t="inlineStr">
        <is>
          <t>Electricidad</t>
        </is>
      </c>
      <c r="D146" s="67" t="n"/>
      <c r="E146" s="67" t="inlineStr">
        <is>
          <t>LUCES</t>
        </is>
      </c>
      <c r="F146" s="67" t="inlineStr">
        <is>
          <t>Transferencia</t>
        </is>
      </c>
      <c r="G146" s="67" t="inlineStr">
        <is>
          <t>Pagado</t>
        </is>
      </c>
      <c r="H146" s="67" t="inlineStr">
        <is>
          <t>Pendiente</t>
        </is>
      </c>
      <c r="I146" s="68" t="n">
        <v>2295</v>
      </c>
      <c r="J146" s="66" t="n"/>
      <c r="K146" s="67" t="n"/>
    </row>
    <row r="147">
      <c r="A147" s="66" t="n">
        <v>46193</v>
      </c>
      <c r="B147" s="67" t="inlineStr">
        <is>
          <t>Ignacio</t>
        </is>
      </c>
      <c r="C147" s="67" t="inlineStr">
        <is>
          <t>Electricidad</t>
        </is>
      </c>
      <c r="D147" s="67" t="n"/>
      <c r="E147" s="67" t="inlineStr">
        <is>
          <t>LUCES</t>
        </is>
      </c>
      <c r="F147" s="67" t="inlineStr">
        <is>
          <t>Transferencia</t>
        </is>
      </c>
      <c r="G147" s="67" t="inlineStr">
        <is>
          <t>Pagado</t>
        </is>
      </c>
      <c r="H147" s="67" t="inlineStr">
        <is>
          <t>Pendiente</t>
        </is>
      </c>
      <c r="I147" s="68" t="n">
        <v>3455</v>
      </c>
      <c r="J147" s="66" t="n"/>
      <c r="K147" s="67" t="n"/>
    </row>
    <row r="148">
      <c r="A148" s="66" t="n">
        <v>46193</v>
      </c>
      <c r="B148" s="67" t="inlineStr">
        <is>
          <t>Ignacio</t>
        </is>
      </c>
      <c r="C148" s="67" t="inlineStr">
        <is>
          <t>TANQUE BASURA</t>
        </is>
      </c>
      <c r="D148" s="67" t="n"/>
      <c r="E148" s="67" t="inlineStr">
        <is>
          <t>Ferreteria Prisma</t>
        </is>
      </c>
      <c r="F148" s="67" t="inlineStr">
        <is>
          <t>Transferencia</t>
        </is>
      </c>
      <c r="G148" s="67" t="inlineStr">
        <is>
          <t>Pagado</t>
        </is>
      </c>
      <c r="H148" s="67" t="inlineStr">
        <is>
          <t>Pendiente</t>
        </is>
      </c>
      <c r="I148" s="68" t="n">
        <v>1450</v>
      </c>
      <c r="J148" s="66" t="n"/>
      <c r="K148" s="67" t="n"/>
    </row>
    <row r="149">
      <c r="A149" s="66" t="n">
        <v>46193</v>
      </c>
      <c r="B149" s="67" t="inlineStr">
        <is>
          <t>Ignacio</t>
        </is>
      </c>
      <c r="C149" s="67" t="inlineStr">
        <is>
          <t>Electricidad</t>
        </is>
      </c>
      <c r="D149" s="67" t="n"/>
      <c r="E149" s="67" t="inlineStr">
        <is>
          <t>TORNILLOS</t>
        </is>
      </c>
      <c r="F149" s="67" t="inlineStr">
        <is>
          <t>Transferencia</t>
        </is>
      </c>
      <c r="G149" s="67" t="inlineStr">
        <is>
          <t>Pagado</t>
        </is>
      </c>
      <c r="H149" s="67" t="inlineStr">
        <is>
          <t>Pendiente</t>
        </is>
      </c>
      <c r="I149" s="68" t="n">
        <v>740</v>
      </c>
      <c r="J149" s="66" t="n"/>
      <c r="K149" s="67" t="n"/>
    </row>
    <row r="150">
      <c r="A150" s="66" t="n">
        <v>46193</v>
      </c>
      <c r="B150" s="67" t="inlineStr">
        <is>
          <t>Ignacio</t>
        </is>
      </c>
      <c r="C150" s="67" t="inlineStr">
        <is>
          <t>Electricidad</t>
        </is>
      </c>
      <c r="D150" s="67" t="n"/>
      <c r="E150" s="67" t="n"/>
      <c r="F150" s="67" t="inlineStr">
        <is>
          <t>Transferencia</t>
        </is>
      </c>
      <c r="G150" s="67" t="inlineStr">
        <is>
          <t>Pagado</t>
        </is>
      </c>
      <c r="H150" s="67" t="inlineStr">
        <is>
          <t>Pendiente</t>
        </is>
      </c>
      <c r="I150" s="68" t="n">
        <v>5614</v>
      </c>
      <c r="J150" s="66" t="n"/>
      <c r="K150" s="67" t="n"/>
    </row>
    <row r="151">
      <c r="A151" s="66" t="n">
        <v>46188</v>
      </c>
      <c r="B151" s="67" t="inlineStr">
        <is>
          <t>Ignacio</t>
        </is>
      </c>
      <c r="C151" s="67" t="inlineStr">
        <is>
          <t>Vuelo DR</t>
        </is>
      </c>
      <c r="D151" s="67" t="n"/>
      <c r="E151" s="67" t="inlineStr">
        <is>
          <t>Jetblue</t>
        </is>
      </c>
      <c r="F151" s="67" t="inlineStr">
        <is>
          <t>Transferencia</t>
        </is>
      </c>
      <c r="G151" s="67" t="inlineStr">
        <is>
          <t>Pagado</t>
        </is>
      </c>
      <c r="H151" s="67" t="inlineStr">
        <is>
          <t>Pendiente</t>
        </is>
      </c>
      <c r="I151" s="68">
        <f> 1220*58</f>
        <v/>
      </c>
      <c r="J151" s="66" t="n"/>
      <c r="K151" s="67" t="n"/>
    </row>
    <row r="152">
      <c r="A152" s="66" t="n">
        <v>46197</v>
      </c>
      <c r="B152" s="67" t="inlineStr">
        <is>
          <t>La Cata</t>
        </is>
      </c>
      <c r="C152" s="67" t="inlineStr">
        <is>
          <t>CANDADOS</t>
        </is>
      </c>
      <c r="D152" s="67" t="n"/>
      <c r="E152" s="67" t="inlineStr">
        <is>
          <t>Ferreteria Prisma</t>
        </is>
      </c>
      <c r="F152" s="67" t="inlineStr">
        <is>
          <t>Transferencia</t>
        </is>
      </c>
      <c r="G152" s="67" t="inlineStr">
        <is>
          <t>Pagado</t>
        </is>
      </c>
      <c r="H152" s="67" t="inlineStr">
        <is>
          <t>Pagado</t>
        </is>
      </c>
      <c r="I152" s="68" t="n">
        <v>5460</v>
      </c>
      <c r="J152" s="66" t="n"/>
      <c r="K152" s="67" t="n"/>
    </row>
    <row r="153">
      <c r="A153" s="66" t="n">
        <v>46200</v>
      </c>
      <c r="B153" s="67" t="inlineStr">
        <is>
          <t>La Cata</t>
        </is>
      </c>
      <c r="C153" s="67" t="inlineStr">
        <is>
          <t xml:space="preserve">MESAS VIP </t>
        </is>
      </c>
      <c r="D153" s="67" t="n"/>
      <c r="E153" s="67" t="inlineStr">
        <is>
          <t xml:space="preserve">OMA CHINAS </t>
        </is>
      </c>
      <c r="F153" s="67" t="inlineStr">
        <is>
          <t>Transferencia</t>
        </is>
      </c>
      <c r="G153" s="67" t="inlineStr">
        <is>
          <t>Pagado</t>
        </is>
      </c>
      <c r="H153" s="67" t="inlineStr">
        <is>
          <t>Pagado</t>
        </is>
      </c>
      <c r="I153" s="68" t="n">
        <v>6095</v>
      </c>
      <c r="J153" s="66" t="n"/>
      <c r="K153" s="67" t="n"/>
    </row>
    <row r="154">
      <c r="A154" s="66" t="n">
        <v>46207</v>
      </c>
      <c r="B154" s="67" t="inlineStr">
        <is>
          <t>La Cata</t>
        </is>
      </c>
      <c r="C154" s="67" t="inlineStr">
        <is>
          <t>Sillas Blancas</t>
        </is>
      </c>
      <c r="D154" s="67" t="n"/>
      <c r="E154" s="67" t="inlineStr">
        <is>
          <t xml:space="preserve">OMA CHINAS </t>
        </is>
      </c>
      <c r="F154" s="67" t="inlineStr">
        <is>
          <t>Transferencia</t>
        </is>
      </c>
      <c r="G154" s="67" t="inlineStr">
        <is>
          <t>Pagado</t>
        </is>
      </c>
      <c r="H154" s="67" t="inlineStr">
        <is>
          <t>Pagado</t>
        </is>
      </c>
      <c r="I154" s="68" t="n">
        <v>6175</v>
      </c>
      <c r="J154" s="66" t="n"/>
      <c r="K154" s="67" t="n"/>
    </row>
    <row r="155">
      <c r="A155" s="66" t="n">
        <v>46226</v>
      </c>
      <c r="B155" s="67" t="inlineStr">
        <is>
          <t>La Cata</t>
        </is>
      </c>
      <c r="C155" s="67" t="inlineStr">
        <is>
          <t>ALMACEN</t>
        </is>
      </c>
      <c r="D155" s="67" t="inlineStr">
        <is>
          <t>MATERIALES ALMACEN</t>
        </is>
      </c>
      <c r="E155" s="67" t="inlineStr">
        <is>
          <t>Ferreteria Prisma</t>
        </is>
      </c>
      <c r="F155" s="67" t="inlineStr">
        <is>
          <t>Transferencia</t>
        </is>
      </c>
      <c r="G155" s="67" t="inlineStr">
        <is>
          <t>Pagado</t>
        </is>
      </c>
      <c r="H155" s="67" t="inlineStr">
        <is>
          <t>Pagado</t>
        </is>
      </c>
      <c r="I155" s="68" t="n">
        <v>44255</v>
      </c>
      <c r="J155" s="66" t="n"/>
      <c r="K155" s="67" t="n"/>
    </row>
    <row r="156">
      <c r="A156" s="66" t="n">
        <v>46226</v>
      </c>
      <c r="B156" s="67" t="inlineStr">
        <is>
          <t>La Cata</t>
        </is>
      </c>
      <c r="C156" s="67" t="inlineStr">
        <is>
          <t>ALMACEN</t>
        </is>
      </c>
      <c r="D156" s="67" t="inlineStr">
        <is>
          <t>MATERIALES ALMACEN</t>
        </is>
      </c>
      <c r="E156" s="67" t="inlineStr">
        <is>
          <t>Ferreteria Prisma</t>
        </is>
      </c>
      <c r="F156" s="67" t="inlineStr">
        <is>
          <t>Transferencia</t>
        </is>
      </c>
      <c r="G156" s="67" t="inlineStr">
        <is>
          <t>Pagado</t>
        </is>
      </c>
      <c r="H156" s="67" t="inlineStr">
        <is>
          <t>Pagado</t>
        </is>
      </c>
      <c r="I156" s="68" t="n">
        <v>1620</v>
      </c>
      <c r="J156" s="66" t="n"/>
      <c r="K156" s="67" t="n"/>
    </row>
    <row r="157">
      <c r="A157" s="66" t="n">
        <v>46228</v>
      </c>
      <c r="B157" s="67" t="inlineStr">
        <is>
          <t>La Cata</t>
        </is>
      </c>
      <c r="C157" s="67" t="inlineStr">
        <is>
          <t>Letrero</t>
        </is>
      </c>
      <c r="D157" s="67" t="inlineStr">
        <is>
          <t>CERVEZA AL CARRO</t>
        </is>
      </c>
      <c r="E157" s="67" t="inlineStr">
        <is>
          <t>Dexter Graphics</t>
        </is>
      </c>
      <c r="F157" s="67" t="inlineStr">
        <is>
          <t>Transferencia</t>
        </is>
      </c>
      <c r="G157" s="67" t="inlineStr">
        <is>
          <t>Pagado</t>
        </is>
      </c>
      <c r="H157" s="67" t="inlineStr">
        <is>
          <t>Pagado</t>
        </is>
      </c>
      <c r="I157" s="68" t="n">
        <v>15000</v>
      </c>
      <c r="J157" s="66" t="n"/>
      <c r="K157" s="67" t="n"/>
    </row>
    <row r="158">
      <c r="A158" s="66" t="n"/>
      <c r="B158" s="67" t="n"/>
      <c r="C158" s="67" t="n"/>
      <c r="D158" s="67" t="n"/>
      <c r="E158" s="67" t="n"/>
      <c r="F158" s="67" t="n"/>
      <c r="G158" s="67" t="n"/>
      <c r="H158" s="67" t="n"/>
      <c r="I158" s="68" t="n"/>
      <c r="J158" s="66" t="n"/>
      <c r="K158" s="67" t="n"/>
    </row>
    <row r="159">
      <c r="A159" s="66" t="n"/>
      <c r="B159" s="67" t="n"/>
      <c r="C159" s="67" t="n"/>
      <c r="D159" s="67" t="n"/>
      <c r="E159" s="67" t="n"/>
      <c r="F159" s="67" t="n"/>
      <c r="G159" s="67" t="n"/>
      <c r="H159" s="67" t="n"/>
      <c r="I159" s="68" t="n"/>
      <c r="J159" s="66" t="n"/>
      <c r="K159" s="67" t="n"/>
    </row>
    <row r="160">
      <c r="A160" s="66" t="n"/>
      <c r="B160" s="67" t="n"/>
      <c r="C160" s="67" t="n"/>
      <c r="D160" s="67" t="n"/>
      <c r="E160" s="67" t="n"/>
      <c r="F160" s="67" t="n"/>
      <c r="G160" s="67" t="n"/>
      <c r="H160" s="67" t="n"/>
      <c r="I160" s="68" t="n"/>
      <c r="J160" s="66" t="n"/>
      <c r="K160" s="67" t="n"/>
    </row>
    <row r="161">
      <c r="A161" s="66" t="n"/>
      <c r="B161" s="67" t="n"/>
      <c r="C161" s="67" t="n"/>
      <c r="D161" s="67" t="n"/>
      <c r="E161" s="67" t="n"/>
      <c r="F161" s="67" t="n"/>
      <c r="G161" s="67" t="n"/>
      <c r="H161" s="67" t="n"/>
      <c r="I161" s="68" t="n"/>
      <c r="J161" s="66" t="n"/>
      <c r="K161" s="67" t="n"/>
    </row>
    <row r="162">
      <c r="A162" s="66" t="n"/>
      <c r="B162" s="67" t="n"/>
      <c r="C162" s="67" t="n"/>
      <c r="D162" s="67" t="n"/>
      <c r="E162" s="67" t="n"/>
      <c r="F162" s="67" t="n"/>
      <c r="G162" s="67" t="n"/>
      <c r="H162" s="67" t="n"/>
      <c r="I162" s="68" t="n"/>
      <c r="J162" s="66" t="n"/>
      <c r="K162" s="67" t="n"/>
    </row>
    <row r="163">
      <c r="A163" s="66" t="n"/>
      <c r="B163" s="67" t="n"/>
      <c r="C163" s="67" t="n"/>
      <c r="D163" s="67" t="n"/>
      <c r="E163" s="67" t="n"/>
      <c r="F163" s="67" t="n"/>
      <c r="G163" s="67" t="n"/>
      <c r="H163" s="67" t="n"/>
      <c r="I163" s="68" t="n"/>
      <c r="J163" s="66" t="n"/>
      <c r="K163" s="67" t="n"/>
    </row>
    <row r="164">
      <c r="A164" s="66" t="n"/>
      <c r="B164" s="67" t="n"/>
      <c r="C164" s="67" t="n"/>
      <c r="D164" s="67" t="n"/>
      <c r="E164" s="67" t="n"/>
      <c r="F164" s="67" t="n"/>
      <c r="G164" s="67" t="n"/>
      <c r="H164" s="67" t="n"/>
      <c r="I164" s="68" t="n"/>
      <c r="J164" s="66" t="n"/>
      <c r="K164" s="67" t="n"/>
    </row>
    <row r="165">
      <c r="A165" s="66" t="n"/>
      <c r="B165" s="67" t="n"/>
      <c r="C165" s="67" t="n"/>
      <c r="D165" s="67" t="n"/>
      <c r="E165" s="67" t="n"/>
      <c r="F165" s="67" t="n"/>
      <c r="G165" s="67" t="n"/>
      <c r="H165" s="67" t="n"/>
      <c r="I165" s="68" t="n"/>
      <c r="J165" s="66" t="n"/>
      <c r="K165" s="67" t="n"/>
    </row>
    <row r="166">
      <c r="A166" s="66" t="n"/>
      <c r="B166" s="67" t="n"/>
      <c r="C166" s="67" t="n"/>
      <c r="D166" s="67" t="n"/>
      <c r="E166" s="67" t="n"/>
      <c r="F166" s="67" t="n"/>
      <c r="G166" s="67" t="n"/>
      <c r="H166" s="67" t="n"/>
      <c r="I166" s="68" t="n"/>
      <c r="J166" s="66" t="n"/>
      <c r="K166" s="67" t="n"/>
    </row>
    <row r="167">
      <c r="A167" s="66" t="n"/>
      <c r="B167" s="67" t="n"/>
      <c r="C167" s="67" t="n"/>
      <c r="D167" s="67" t="n"/>
      <c r="E167" s="67" t="n"/>
      <c r="F167" s="67" t="n"/>
      <c r="G167" s="67" t="n"/>
      <c r="H167" s="67" t="n"/>
      <c r="I167" s="68" t="n"/>
      <c r="J167" s="66" t="n"/>
      <c r="K167" s="67" t="n"/>
    </row>
    <row r="168">
      <c r="A168" s="66" t="n"/>
      <c r="B168" s="67" t="n"/>
      <c r="C168" s="67" t="n"/>
      <c r="D168" s="67" t="n"/>
      <c r="E168" s="67" t="n"/>
      <c r="F168" s="67" t="n"/>
      <c r="G168" s="67" t="n"/>
      <c r="H168" s="67" t="n"/>
      <c r="I168" s="68" t="n"/>
      <c r="J168" s="66" t="n"/>
      <c r="K168" s="67" t="n"/>
    </row>
    <row r="169">
      <c r="A169" s="66" t="n"/>
      <c r="B169" s="67" t="n"/>
      <c r="C169" s="67" t="n"/>
      <c r="D169" s="67" t="n"/>
      <c r="E169" s="67" t="n"/>
      <c r="F169" s="67" t="n"/>
      <c r="G169" s="67" t="n"/>
      <c r="H169" s="67" t="n"/>
      <c r="I169" s="68" t="n"/>
      <c r="J169" s="66" t="n"/>
      <c r="K169" s="67" t="n"/>
    </row>
    <row r="170">
      <c r="A170" s="66" t="n"/>
      <c r="B170" s="67" t="n"/>
      <c r="C170" s="67" t="n"/>
      <c r="D170" s="67" t="n"/>
      <c r="E170" s="67" t="n"/>
      <c r="F170" s="67" t="n"/>
      <c r="G170" s="67" t="n"/>
      <c r="H170" s="67" t="n"/>
      <c r="I170" s="68" t="n"/>
      <c r="J170" s="66" t="n"/>
      <c r="K170" s="67" t="n"/>
    </row>
    <row r="171">
      <c r="A171" s="66" t="n"/>
      <c r="B171" s="67" t="n"/>
      <c r="C171" s="67" t="n"/>
      <c r="D171" s="67" t="n"/>
      <c r="E171" s="67" t="n"/>
      <c r="F171" s="67" t="n"/>
      <c r="G171" s="67" t="n"/>
      <c r="H171" s="67" t="n"/>
      <c r="I171" s="68" t="n"/>
      <c r="J171" s="66" t="n"/>
      <c r="K171" s="67" t="n"/>
    </row>
    <row r="172">
      <c r="A172" s="66" t="n"/>
      <c r="B172" s="67" t="inlineStr">
        <is>
          <t>La Cata</t>
        </is>
      </c>
      <c r="C172" s="67" t="n"/>
      <c r="D172" s="67" t="n"/>
      <c r="E172" s="67" t="n"/>
      <c r="F172" s="67" t="n"/>
      <c r="G172" s="67" t="n"/>
      <c r="H172" s="67" t="n"/>
      <c r="I172" s="68" t="n"/>
      <c r="J172" s="66" t="n"/>
      <c r="K172" s="67" t="n"/>
    </row>
    <row r="173">
      <c r="A173" s="66" t="n"/>
      <c r="B173" s="67" t="n"/>
      <c r="C173" s="67" t="n"/>
      <c r="D173" s="67" t="n"/>
      <c r="E173" s="67" t="n"/>
      <c r="F173" s="67" t="n"/>
      <c r="G173" s="67" t="n"/>
      <c r="H173" s="67" t="n"/>
      <c r="I173" s="68" t="n"/>
      <c r="J173" s="66" t="n"/>
      <c r="K173" s="67" t="n"/>
    </row>
    <row r="174">
      <c r="A174" s="66" t="n"/>
      <c r="B174" s="67" t="n"/>
      <c r="C174" s="67" t="n"/>
      <c r="D174" s="67" t="n"/>
      <c r="E174" s="67" t="n"/>
      <c r="F174" s="67" t="n"/>
      <c r="G174" s="67" t="n"/>
      <c r="H174" s="67" t="n"/>
      <c r="I174" s="68" t="n"/>
      <c r="J174" s="66" t="n"/>
      <c r="K174" s="67" t="n"/>
    </row>
    <row r="175">
      <c r="A175" s="66" t="n"/>
      <c r="B175" s="67" t="n"/>
      <c r="C175" s="67" t="n"/>
      <c r="D175" s="67" t="n"/>
      <c r="E175" s="67" t="n"/>
      <c r="F175" s="67" t="n"/>
      <c r="G175" s="67" t="n"/>
      <c r="H175" s="67" t="n"/>
      <c r="I175" s="68" t="n"/>
      <c r="J175" s="66" t="n"/>
      <c r="K175" s="67" t="n"/>
    </row>
    <row r="176">
      <c r="A176" s="66" t="n"/>
      <c r="B176" s="67" t="n"/>
      <c r="C176" s="67" t="n"/>
      <c r="D176" s="67" t="n"/>
      <c r="E176" s="67" t="n"/>
      <c r="F176" s="67" t="n"/>
      <c r="G176" s="67" t="n"/>
      <c r="H176" s="67" t="n"/>
      <c r="I176" s="68" t="n"/>
      <c r="J176" s="66" t="n"/>
      <c r="K176" s="67" t="n"/>
    </row>
    <row r="177">
      <c r="A177" s="66" t="n"/>
      <c r="B177" s="67" t="n"/>
      <c r="C177" s="67" t="n"/>
      <c r="D177" s="67" t="n"/>
      <c r="E177" s="67" t="n"/>
      <c r="F177" s="67" t="n"/>
      <c r="G177" s="67" t="n"/>
      <c r="H177" s="67" t="n"/>
      <c r="I177" s="68" t="n"/>
      <c r="J177" s="66" t="n"/>
      <c r="K177" s="67" t="n"/>
    </row>
    <row r="178">
      <c r="A178" s="66" t="n"/>
      <c r="B178" s="67" t="n"/>
      <c r="C178" s="67" t="n"/>
      <c r="D178" s="67" t="n"/>
      <c r="E178" s="67" t="n"/>
      <c r="F178" s="67" t="n"/>
      <c r="G178" s="67" t="n"/>
      <c r="H178" s="67" t="n"/>
      <c r="I178" s="68" t="n"/>
      <c r="J178" s="66" t="n"/>
      <c r="K178" s="67" t="n"/>
    </row>
    <row r="179">
      <c r="A179" s="66" t="n"/>
      <c r="B179" s="67" t="n"/>
      <c r="C179" s="67" t="n"/>
      <c r="D179" s="67" t="n"/>
      <c r="E179" s="67" t="n"/>
      <c r="F179" s="67" t="n"/>
      <c r="G179" s="67" t="n"/>
      <c r="H179" s="67" t="n"/>
      <c r="I179" s="68" t="n"/>
      <c r="J179" s="66" t="n"/>
      <c r="K179" s="67" t="n"/>
    </row>
    <row r="180">
      <c r="A180" s="66" t="n"/>
      <c r="B180" s="67" t="n"/>
      <c r="C180" s="67" t="n"/>
      <c r="D180" s="67" t="n"/>
      <c r="E180" s="67" t="n"/>
      <c r="F180" s="67" t="n"/>
      <c r="G180" s="67" t="n"/>
      <c r="H180" s="67" t="n"/>
      <c r="I180" s="68" t="n"/>
      <c r="J180" s="66" t="n"/>
      <c r="K180" s="67" t="n"/>
    </row>
    <row r="181">
      <c r="A181" s="66" t="n"/>
      <c r="B181" s="67" t="inlineStr">
        <is>
          <t>La Cata</t>
        </is>
      </c>
      <c r="C181" s="67" t="n"/>
      <c r="D181" s="67" t="n"/>
      <c r="E181" s="67" t="n"/>
      <c r="F181" s="67" t="n"/>
      <c r="G181" s="67" t="n"/>
      <c r="H181" s="67" t="n"/>
      <c r="I181" s="68" t="n"/>
      <c r="J181" s="66" t="n"/>
      <c r="K181" s="67" t="n"/>
    </row>
    <row r="182">
      <c r="A182" s="66" t="n"/>
      <c r="B182" s="67" t="n"/>
      <c r="C182" s="67" t="n"/>
      <c r="D182" s="67" t="n"/>
      <c r="E182" s="67" t="n"/>
      <c r="F182" s="67" t="n"/>
      <c r="G182" s="67" t="n"/>
      <c r="H182" s="67" t="n"/>
      <c r="I182" s="68" t="n"/>
      <c r="J182" s="66" t="n"/>
      <c r="K182" s="67" t="n"/>
    </row>
    <row r="183">
      <c r="A183" s="66" t="n"/>
      <c r="B183" s="67" t="n"/>
      <c r="C183" s="67" t="n"/>
      <c r="D183" s="67" t="n"/>
      <c r="E183" s="67" t="n"/>
      <c r="F183" s="67" t="n"/>
      <c r="G183" s="67" t="n"/>
      <c r="H183" s="67" t="n"/>
      <c r="I183" s="68" t="n"/>
      <c r="J183" s="66" t="n"/>
      <c r="K183" s="67" t="n"/>
    </row>
    <row r="184">
      <c r="A184" s="66" t="n"/>
      <c r="B184" s="67" t="n"/>
      <c r="C184" s="67" t="n"/>
      <c r="D184" s="67" t="n"/>
      <c r="E184" s="67" t="n"/>
      <c r="F184" s="67" t="n"/>
      <c r="G184" s="67" t="n"/>
      <c r="H184" s="67" t="n"/>
      <c r="I184" s="68" t="n"/>
      <c r="J184" s="66" t="n"/>
      <c r="K184" s="67" t="n"/>
    </row>
    <row r="185">
      <c r="A185" s="66" t="n"/>
      <c r="B185" s="67" t="n"/>
      <c r="C185" s="67" t="n"/>
      <c r="D185" s="67" t="n"/>
      <c r="E185" s="67" t="n"/>
      <c r="F185" s="67" t="n"/>
      <c r="G185" s="67" t="n"/>
      <c r="H185" s="67" t="n"/>
      <c r="I185" s="68" t="n"/>
      <c r="J185" s="66" t="n"/>
      <c r="K185" s="67" t="n"/>
    </row>
    <row r="186">
      <c r="A186" s="66" t="n"/>
      <c r="B186" s="67" t="n"/>
      <c r="C186" s="67" t="n"/>
      <c r="D186" s="67" t="n"/>
      <c r="E186" s="67" t="n"/>
      <c r="F186" s="67" t="n"/>
      <c r="G186" s="67" t="n"/>
      <c r="H186" s="67" t="n"/>
      <c r="I186" s="68" t="n"/>
      <c r="J186" s="66" t="n"/>
      <c r="K186" s="67" t="n"/>
    </row>
    <row r="187">
      <c r="A187" s="66" t="n"/>
      <c r="B187" s="67" t="n"/>
      <c r="C187" s="67" t="n"/>
      <c r="D187" s="67" t="n"/>
      <c r="E187" s="67" t="n"/>
      <c r="F187" s="67" t="n"/>
      <c r="G187" s="67" t="n"/>
      <c r="H187" s="67" t="n"/>
      <c r="I187" s="68" t="n"/>
      <c r="J187" s="66" t="n"/>
      <c r="K187" s="67" t="n"/>
    </row>
    <row r="188">
      <c r="A188" s="66" t="n"/>
      <c r="B188" s="67" t="n"/>
      <c r="C188" s="67" t="n"/>
      <c r="D188" s="67" t="n"/>
      <c r="E188" s="67" t="n"/>
      <c r="F188" s="67" t="n"/>
      <c r="G188" s="67" t="n"/>
      <c r="H188" s="67" t="n"/>
      <c r="I188" s="68" t="n"/>
      <c r="J188" s="66" t="n"/>
      <c r="K188" s="67" t="n"/>
    </row>
    <row r="189">
      <c r="A189" s="66" t="n"/>
      <c r="B189" s="67" t="n"/>
      <c r="C189" s="67" t="n"/>
      <c r="D189" s="67" t="n"/>
      <c r="E189" s="67" t="n"/>
      <c r="F189" s="67" t="n"/>
      <c r="G189" s="67" t="n"/>
      <c r="H189" s="67" t="n"/>
      <c r="I189" s="68" t="n"/>
      <c r="J189" s="66" t="n"/>
      <c r="K189" s="67" t="n"/>
    </row>
    <row r="190">
      <c r="A190" s="66" t="n"/>
      <c r="B190" s="67" t="inlineStr">
        <is>
          <t>La Cata</t>
        </is>
      </c>
      <c r="C190" s="67" t="n"/>
      <c r="D190" s="67" t="n"/>
      <c r="E190" s="67" t="n"/>
      <c r="F190" s="67" t="n"/>
      <c r="G190" s="67" t="n"/>
      <c r="H190" s="67" t="n"/>
      <c r="I190" s="68" t="n"/>
      <c r="J190" s="66" t="n"/>
      <c r="K190" s="67" t="n"/>
    </row>
    <row r="191">
      <c r="A191" s="66" t="n"/>
      <c r="B191" s="67" t="n"/>
      <c r="C191" s="67" t="n"/>
      <c r="D191" s="67" t="n"/>
      <c r="E191" s="67" t="n"/>
      <c r="F191" s="67" t="n"/>
      <c r="G191" s="67" t="n"/>
      <c r="H191" s="67" t="n"/>
      <c r="I191" s="68" t="n"/>
      <c r="J191" s="66" t="n"/>
      <c r="K191" s="67" t="n"/>
    </row>
    <row r="192">
      <c r="A192" s="66" t="n"/>
      <c r="B192" s="67" t="inlineStr">
        <is>
          <t>La Cata</t>
        </is>
      </c>
      <c r="C192" s="67" t="n"/>
      <c r="D192" s="67" t="n"/>
      <c r="E192" s="67" t="n"/>
      <c r="F192" s="67" t="n"/>
      <c r="G192" s="67" t="n"/>
      <c r="H192" s="67" t="n"/>
      <c r="I192" s="68" t="n"/>
      <c r="J192" s="66" t="n"/>
      <c r="K192" s="67" t="n"/>
    </row>
    <row r="193">
      <c r="A193" s="66" t="n"/>
      <c r="B193" s="67" t="n"/>
      <c r="C193" s="67" t="n"/>
      <c r="D193" s="67" t="n"/>
      <c r="E193" s="67" t="n"/>
      <c r="F193" s="67" t="n"/>
      <c r="G193" s="67" t="n"/>
      <c r="H193" s="67" t="n"/>
      <c r="I193" s="68" t="n"/>
      <c r="J193" s="66" t="n"/>
      <c r="K193" s="67" t="n"/>
    </row>
    <row r="194">
      <c r="A194" s="66" t="n"/>
      <c r="B194" s="67" t="n"/>
      <c r="C194" s="67" t="n"/>
      <c r="D194" s="67" t="n"/>
      <c r="E194" s="67" t="n"/>
      <c r="F194" s="67" t="n"/>
      <c r="G194" s="67" t="n"/>
      <c r="H194" s="67" t="n"/>
      <c r="I194" s="68" t="n"/>
      <c r="J194" s="66" t="n"/>
      <c r="K194" s="67" t="n"/>
    </row>
    <row r="195">
      <c r="A195" s="66" t="n"/>
      <c r="B195" s="67" t="n"/>
      <c r="C195" s="67" t="n"/>
      <c r="D195" s="67" t="n"/>
      <c r="E195" s="67" t="n"/>
      <c r="F195" s="67" t="n"/>
      <c r="G195" s="67" t="n"/>
      <c r="H195" s="67" t="n"/>
      <c r="I195" s="68" t="n"/>
      <c r="J195" s="66" t="n"/>
      <c r="K195" s="67" t="n"/>
    </row>
    <row r="196">
      <c r="A196" s="66" t="n"/>
      <c r="B196" s="67" t="n"/>
      <c r="C196" s="67" t="n"/>
      <c r="D196" s="67" t="n"/>
      <c r="E196" s="67" t="n"/>
      <c r="F196" s="67" t="n"/>
      <c r="G196" s="67" t="n"/>
      <c r="H196" s="67" t="n"/>
      <c r="I196" s="68" t="n"/>
      <c r="J196" s="66" t="n"/>
      <c r="K196" s="67" t="n"/>
    </row>
    <row r="197">
      <c r="A197" s="66" t="n"/>
      <c r="B197" s="67" t="n"/>
      <c r="C197" s="67" t="n"/>
      <c r="D197" s="67" t="n"/>
      <c r="E197" s="67" t="n"/>
      <c r="F197" s="67" t="n"/>
      <c r="G197" s="67" t="n"/>
      <c r="H197" s="67" t="n"/>
      <c r="I197" s="68" t="n"/>
      <c r="J197" s="66" t="n"/>
      <c r="K197" s="67" t="n"/>
    </row>
    <row r="198">
      <c r="A198" s="66" t="n"/>
      <c r="B198" s="67" t="n"/>
      <c r="C198" s="67" t="n"/>
      <c r="D198" s="67" t="n"/>
      <c r="E198" s="67" t="n"/>
      <c r="F198" s="67" t="n"/>
      <c r="G198" s="67" t="n"/>
      <c r="H198" s="67" t="n"/>
      <c r="I198" s="68" t="n"/>
      <c r="J198" s="66" t="n"/>
      <c r="K198" s="67" t="n"/>
    </row>
    <row r="199">
      <c r="A199" s="66" t="n"/>
      <c r="B199" s="67" t="n"/>
      <c r="C199" s="67" t="n"/>
      <c r="D199" s="67" t="n"/>
      <c r="E199" s="67" t="n"/>
      <c r="F199" s="67" t="n"/>
      <c r="G199" s="67" t="n"/>
      <c r="H199" s="67" t="n"/>
      <c r="I199" s="68" t="n"/>
      <c r="J199" s="66" t="n"/>
      <c r="K199" s="67" t="n"/>
    </row>
    <row r="200">
      <c r="A200" s="66" t="n"/>
      <c r="B200" s="67" t="n"/>
      <c r="C200" s="67" t="n"/>
      <c r="D200" s="67" t="n"/>
      <c r="E200" s="67" t="n"/>
      <c r="F200" s="67" t="n"/>
      <c r="G200" s="67" t="n"/>
      <c r="H200" s="67" t="n"/>
      <c r="I200" s="68" t="n"/>
      <c r="J200" s="66" t="n"/>
      <c r="K200" s="67" t="n"/>
    </row>
    <row r="201">
      <c r="A201" s="66" t="n"/>
      <c r="B201" s="67" t="n"/>
      <c r="C201" s="67" t="n"/>
      <c r="D201" s="67" t="n"/>
      <c r="E201" s="67" t="n"/>
      <c r="F201" s="67" t="n"/>
      <c r="G201" s="67" t="n"/>
      <c r="H201" s="67" t="n"/>
      <c r="I201" s="68" t="n"/>
      <c r="J201" s="66" t="n"/>
      <c r="K201" s="67" t="n"/>
    </row>
    <row r="202">
      <c r="A202" s="66" t="n"/>
      <c r="B202" s="67" t="n"/>
      <c r="C202" s="67" t="n"/>
      <c r="D202" s="67" t="n"/>
      <c r="E202" s="67" t="n"/>
      <c r="F202" s="67" t="n"/>
      <c r="G202" s="67" t="n"/>
      <c r="H202" s="67" t="n"/>
      <c r="I202" s="68" t="n"/>
      <c r="J202" s="66" t="n"/>
      <c r="K202" s="67" t="n"/>
    </row>
    <row r="203">
      <c r="A203" s="66" t="n"/>
      <c r="B203" s="67" t="n"/>
      <c r="C203" s="67" t="n"/>
      <c r="D203" s="67" t="n"/>
      <c r="E203" s="67" t="n"/>
      <c r="F203" s="67" t="n"/>
      <c r="G203" s="67" t="n"/>
      <c r="H203" s="67" t="n"/>
      <c r="I203" s="68" t="n"/>
      <c r="J203" s="66" t="n"/>
      <c r="K203" s="67" t="n"/>
    </row>
    <row r="204">
      <c r="A204" s="66" t="n"/>
      <c r="B204" s="67" t="n"/>
      <c r="C204" s="67" t="n"/>
      <c r="D204" s="67" t="n"/>
      <c r="E204" s="67" t="n"/>
      <c r="F204" s="67" t="n"/>
      <c r="G204" s="67" t="n"/>
      <c r="H204" s="67" t="n"/>
      <c r="I204" s="68" t="n"/>
      <c r="J204" s="66" t="n"/>
      <c r="K204" s="67" t="n"/>
    </row>
    <row r="205">
      <c r="A205" s="66" t="n"/>
      <c r="B205" s="67" t="n"/>
      <c r="C205" s="67" t="n"/>
      <c r="D205" s="67" t="n"/>
      <c r="E205" s="67" t="n"/>
      <c r="F205" s="67" t="n"/>
      <c r="G205" s="67" t="n"/>
      <c r="H205" s="67" t="n"/>
      <c r="I205" s="68" t="n"/>
      <c r="J205" s="66" t="n"/>
      <c r="K205" s="67" t="n"/>
    </row>
  </sheetData>
  <dataValidations count="6">
    <dataValidation sqref="G8:H55 G61:H119 G121:H205" showDropDown="0" showInputMessage="0" showErrorMessage="0" allowBlank="1" type="list">
      <formula1>"Pagado,Pendiente"</formula1>
    </dataValidation>
    <dataValidation sqref="B195:B205" showDropDown="0" showInputMessage="0" showErrorMessage="0" allowBlank="1" type="list">
      <formula1>"Jose,Beato,La Cata"</formula1>
    </dataValidation>
    <dataValidation sqref="F109:F111 F113:F119 F121 F125 F129:F130" showDropDown="0" showInputMessage="0" showErrorMessage="0" allowBlank="1" type="list">
      <formula1>"Transferencia,Efectivo,Tarjeta"</formula1>
    </dataValidation>
    <dataValidation sqref="F8:F55 F61:F108 F112 F140" showDropDown="0" showInputMessage="0" showErrorMessage="0" allowBlank="1" type="list">
      <formula1>"Transferencia,Efectivo,Tarjeta,Pendiente"</formula1>
    </dataValidation>
    <dataValidation sqref="F122:F124 F126:F128 F131:F139 F141:F205" showDropDown="0" showInputMessage="0" showErrorMessage="0" allowBlank="1" type="list">
      <formula1>"Transferencia,Efectivo"</formula1>
    </dataValidation>
    <dataValidation sqref="B8:B194" showDropDown="0" showInputMessage="0" showErrorMessage="0" allowBlank="1" type="list">
      <formula1>"Ignacio,Beato,La Cata"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70AD47"/>
    <outlinePr summaryBelow="1" summaryRight="1"/>
    <pageSetUpPr/>
  </sheetPr>
  <dimension ref="A1:V70"/>
  <sheetViews>
    <sheetView workbookViewId="0">
      <selection activeCell="F37" sqref="F37"/>
    </sheetView>
  </sheetViews>
  <sheetFormatPr baseColWidth="10" defaultRowHeight="15"/>
  <cols>
    <col width="3.33203125" customWidth="1" style="115" min="1" max="1"/>
    <col width="30" customWidth="1" style="115" min="2" max="2"/>
    <col width="18.33203125" customWidth="1" style="115" min="3" max="3"/>
    <col width="16.6640625" customWidth="1" style="115" min="4" max="4"/>
    <col width="20" customWidth="1" style="115" min="5" max="5"/>
    <col width="35.83203125" bestFit="1" customWidth="1" style="115" min="6" max="6"/>
    <col width="18.33203125" customWidth="1" style="115" min="7" max="7"/>
    <col width="16.6640625" customWidth="1" style="115" min="8" max="8"/>
  </cols>
  <sheetData>
    <row r="1" ht="8" customHeight="1" s="115">
      <c r="A1" s="149" t="n"/>
      <c r="B1" s="149" t="n"/>
      <c r="C1" s="149" t="n"/>
      <c r="D1" s="149" t="n"/>
      <c r="E1" s="149" t="n"/>
      <c r="F1" s="149" t="n"/>
      <c r="G1" s="149" t="n"/>
      <c r="H1" s="149" t="n"/>
      <c r="I1" s="149" t="n"/>
      <c r="J1" s="149" t="n"/>
      <c r="K1" s="149" t="n"/>
      <c r="L1" s="149" t="n"/>
      <c r="M1" s="149" t="n"/>
      <c r="N1" s="149" t="n"/>
      <c r="O1" s="149" t="n"/>
      <c r="P1" s="149" t="n"/>
      <c r="Q1" s="149" t="n"/>
      <c r="R1" s="149" t="n"/>
      <c r="S1" s="149" t="n"/>
      <c r="T1" s="149" t="n"/>
      <c r="U1" s="149" t="n"/>
      <c r="V1" s="149" t="n"/>
    </row>
    <row r="2" ht="26" customHeight="1" s="115">
      <c r="B2" s="120" t="inlineStr">
        <is>
          <t>📊 ANÁLISIS DE CUENTAS POR PAGAR (CXP) - LA CATA</t>
        </is>
      </c>
    </row>
    <row r="3">
      <c r="B3" s="151">
        <f>CONCATENATE("Análisis generado: ",TEXT(TODAY(),"d")," de ",TEXT(TODAY(),"mmmm")," de ",TEXT(TODAY(),"yyyy"))</f>
        <v/>
      </c>
    </row>
    <row r="5">
      <c r="B5" s="122" t="inlineStr">
        <is>
          <t>📋 TOTAL REGISTROS</t>
        </is>
      </c>
      <c r="C5" s="122" t="inlineStr">
        <is>
          <t>💰 MONTO TOTAL</t>
        </is>
      </c>
      <c r="D5" s="122" t="inlineStr">
        <is>
          <t>⏳ PENDIENTE</t>
        </is>
      </c>
      <c r="E5" s="122" t="inlineStr">
        <is>
          <t>✅ TASA PAGO</t>
        </is>
      </c>
      <c r="F5" s="122" t="inlineStr">
        <is>
          <t>🏢 PROVEEDORES</t>
        </is>
      </c>
    </row>
    <row r="6" ht="21" customHeight="1" s="115">
      <c r="B6" s="152">
        <f>COUNTA(CXP!B:B)-1</f>
        <v/>
      </c>
      <c r="C6" s="153">
        <f>SUM(CXP!H:H)</f>
        <v/>
      </c>
      <c r="D6" s="153">
        <f>SUM(CXP!Q:Q)</f>
        <v/>
      </c>
      <c r="E6" s="309">
        <f>IF(C6=0,0,1-(D6/C6))</f>
        <v/>
      </c>
      <c r="F6" s="152">
        <f t="array" ref="F6">ROWS(_xlfn.UNIQUE(_xlfn._xlws.FILTER(CXP!C2:C5000,CXP!C2:C5000&lt;&gt;"")))-1+1</f>
        <v/>
      </c>
    </row>
    <row r="8" ht="19" customHeight="1" s="115">
      <c r="B8" s="121" t="inlineStr">
        <is>
          <t>🚦 ESTADO DE PAGOS</t>
        </is>
      </c>
      <c r="F8" s="121" t="inlineStr">
        <is>
          <t>🏢 MONTO POR UBICACIÓN</t>
        </is>
      </c>
    </row>
    <row r="9">
      <c r="B9" s="122" t="inlineStr">
        <is>
          <t>Estado</t>
        </is>
      </c>
      <c r="C9" s="122" t="inlineStr">
        <is>
          <t>Cantidad</t>
        </is>
      </c>
      <c r="D9" s="122" t="inlineStr">
        <is>
          <t>Porcentaje</t>
        </is>
      </c>
      <c r="F9" s="122" t="inlineStr">
        <is>
          <t>Ubicación</t>
        </is>
      </c>
      <c r="G9" s="122" t="inlineStr">
        <is>
          <t>Monto Total</t>
        </is>
      </c>
      <c r="H9" s="122" t="inlineStr">
        <is>
          <t>Pendiente</t>
        </is>
      </c>
    </row>
    <row r="10">
      <c r="B10" s="125" t="inlineStr">
        <is>
          <t>🟢 Pagado</t>
        </is>
      </c>
      <c r="C10" s="168">
        <f>COUNTIFS(CXP!S:S,"*Pagado*",CXP!B:B,"&lt;&gt;")</f>
        <v/>
      </c>
      <c r="D10" s="310">
        <f>IF($B$6=0,0,C10/$B$6)</f>
        <v/>
      </c>
      <c r="F10" s="133" t="inlineStr">
        <is>
          <t>La Cata LMF</t>
        </is>
      </c>
      <c r="G10" s="134">
        <f>SUMIF(CXP!B:B,F10,CXP!H:H)</f>
        <v/>
      </c>
      <c r="H10" s="134">
        <f>SUMIF(CXP!B:B,F10,CXP!Q:Q)</f>
        <v/>
      </c>
    </row>
    <row r="11">
      <c r="B11" s="127" t="inlineStr">
        <is>
          <t>🔴 Vencido</t>
        </is>
      </c>
      <c r="C11" s="169">
        <f>COUNTIFS(CXP!S:S,"*Vencido*",CXP!B:B,"&lt;&gt;")</f>
        <v/>
      </c>
      <c r="D11" s="311">
        <f>IF($B$6=0,0,C11/$B$6)</f>
        <v/>
      </c>
      <c r="F11" s="125" t="inlineStr">
        <is>
          <t>AMBAS</t>
        </is>
      </c>
      <c r="G11" s="135">
        <f>SUMIF(CXP!B:B,F11,CXP!H:H)</f>
        <v/>
      </c>
      <c r="H11" s="135">
        <f>SUMIF(CXP!B:B,F11,CXP!Q:Q)</f>
        <v/>
      </c>
    </row>
    <row r="12">
      <c r="B12" s="129" t="inlineStr">
        <is>
          <t>🟡 Por vencer</t>
        </is>
      </c>
      <c r="C12" s="170">
        <f>COUNTIFS(CXP!S:S,"*Por vencer*",CXP!B:B,"&lt;&gt;")</f>
        <v/>
      </c>
      <c r="D12" s="312">
        <f>IF($B$6=0,0,C12/$B$6)</f>
        <v/>
      </c>
      <c r="F12" s="133" t="inlineStr">
        <is>
          <t>La Cata DF</t>
        </is>
      </c>
      <c r="G12" s="134">
        <f>SUMIF(CXP!B:B,F12,CXP!H:H)</f>
        <v/>
      </c>
      <c r="H12" s="134">
        <f>SUMIF(CXP!B:B,F12,CXP!Q:Q)</f>
        <v/>
      </c>
    </row>
    <row r="13">
      <c r="B13" s="131" t="inlineStr">
        <is>
          <t>Sin estado</t>
        </is>
      </c>
      <c r="C13" s="171">
        <f>B6-C10-C11-C12</f>
        <v/>
      </c>
      <c r="D13" s="313">
        <f>IF($B$6=0,0,C13/$B$6)</f>
        <v/>
      </c>
      <c r="F13" s="125" t="inlineStr">
        <is>
          <t>La Cata SJM</t>
        </is>
      </c>
      <c r="G13" s="135">
        <f>SUMIF(CXP!B:B,F13,CXP!H:H)</f>
        <v/>
      </c>
      <c r="H13" s="135">
        <f>SUMIF(CXP!B:B,F13,CXP!Q:Q)</f>
        <v/>
      </c>
    </row>
    <row r="15" ht="19" customHeight="1" s="115">
      <c r="B15" s="121" t="inlineStr">
        <is>
          <t>🏆 TOP 10 PROVEEDORES POR MONTO</t>
        </is>
      </c>
      <c r="F15" s="139" t="inlineStr">
        <is>
          <t>⚠️ MAYOR PENDIENTE POR PAGAR</t>
        </is>
      </c>
    </row>
    <row r="16">
      <c r="B16" s="122" t="inlineStr">
        <is>
          <t>Proveedor</t>
        </is>
      </c>
      <c r="C16" s="122" t="inlineStr">
        <is>
          <t>Monto Total</t>
        </is>
      </c>
      <c r="F16" s="140" t="inlineStr">
        <is>
          <t>Proveedor</t>
        </is>
      </c>
      <c r="G16" s="140" t="inlineStr">
        <is>
          <t>Pendiente</t>
        </is>
      </c>
    </row>
    <row r="17">
      <c r="B17" s="131">
        <f t="array" ref="B17:C26">_xlfn.LET(_xlpm.provs,_xlfn.UNIQUE(_xlfn._xlws.FILTER(CXP!C:C,CXP!C:C&lt;&gt;"")),_xlpm.montos,SUMIF(CXP!C:C,_xlpm.provs,CXP!H:H),_xlpm.sorted,_xlfn.SORTBY(_xlfn.HSTACK(_xlpm.provs,_xlpm.montos),_xlpm.montos,-1),_xlfn.TAKE(_xlpm.sorted,10))</f>
        <v/>
      </c>
      <c r="C17" s="136" t="n">
        <v>7567616.559999999</v>
      </c>
      <c r="F17" s="141">
        <f t="array" ref="F17:G23">_xlfn.LET(_xlpm.provs,_xlfn.UNIQUE(_xlfn._xlws.FILTER(CXP!C:C,CXP!C:C&lt;&gt;"")),_xlpm.pends,SUMIF(CXP!C:C,_xlpm.provs,CXP!Q:Q),_xlpm.filtered,_xlfn._xlws.FILTER(_xlfn.HSTACK(_xlpm.provs,_xlpm.pends),_xlpm.pends&gt;0),_xlpm.sorted,_xlfn.SORTBY(_xlpm.filtered,INDEX(_xlpm.filtered,,2),-1),_xlfn.TAKE(_xlpm.sorted,8))</f>
        <v/>
      </c>
      <c r="G17" s="142" t="n">
        <v>1953090.75</v>
      </c>
    </row>
    <row r="18">
      <c r="B18" s="137" t="inlineStr">
        <is>
          <t>SUPERNOVA /TULIPAN/DELVIS</t>
        </is>
      </c>
      <c r="C18" s="138" t="n">
        <v>7245995.66</v>
      </c>
      <c r="F18" s="127" t="inlineStr">
        <is>
          <t>JOSE IGNACIO ROA</t>
        </is>
      </c>
      <c r="G18" s="143" t="n">
        <v>1151430.96</v>
      </c>
    </row>
    <row r="19">
      <c r="B19" s="131" t="inlineStr">
        <is>
          <t>CERVECERIA NACIONAL DOMINICANA SA</t>
        </is>
      </c>
      <c r="C19" s="136" t="n">
        <v>4652231.13</v>
      </c>
      <c r="F19" s="144" t="inlineStr">
        <is>
          <t>SUPERNOVA /TULIPAN/DELVIS</t>
        </is>
      </c>
      <c r="G19" s="145" t="n">
        <v>1113173</v>
      </c>
    </row>
    <row r="20">
      <c r="B20" s="137" t="inlineStr">
        <is>
          <t>UNITED BRANDS</t>
        </is>
      </c>
      <c r="C20" s="138" t="n">
        <v>2397420.86</v>
      </c>
      <c r="F20" s="129" t="inlineStr">
        <is>
          <t>UNITED BRANDS</t>
        </is>
      </c>
      <c r="G20" s="146" t="n">
        <v>676726.6900000001</v>
      </c>
    </row>
    <row r="21">
      <c r="B21" s="131" t="inlineStr">
        <is>
          <t>JOSE IGNACIO ROA</t>
        </is>
      </c>
      <c r="C21" s="136" t="n">
        <v>1682084.21</v>
      </c>
      <c r="F21" s="147" t="inlineStr">
        <is>
          <t>UTENA GROUP</t>
        </is>
      </c>
      <c r="G21" s="148" t="n">
        <v>64142.95</v>
      </c>
    </row>
    <row r="22">
      <c r="B22" s="137" t="inlineStr">
        <is>
          <t>TUBEBIDA.NET( Hollandia)</t>
        </is>
      </c>
      <c r="C22" s="138" t="n">
        <v>238640.18</v>
      </c>
      <c r="F22" s="137" t="inlineStr">
        <is>
          <t>CABEZA LIQUORS</t>
        </is>
      </c>
      <c r="G22" s="138" t="n">
        <v>37799.99</v>
      </c>
    </row>
    <row r="23">
      <c r="B23" s="131" t="inlineStr">
        <is>
          <t>CABEZA LIQUORS STORE</t>
        </is>
      </c>
      <c r="C23" s="136" t="n">
        <v>211656.28</v>
      </c>
      <c r="F23" s="131" t="inlineStr">
        <is>
          <t>BEERS &amp; CO</t>
        </is>
      </c>
      <c r="G23" s="136" t="n">
        <v>6807.52</v>
      </c>
    </row>
    <row r="24">
      <c r="B24" s="137" t="inlineStr">
        <is>
          <t>CND LMF</t>
        </is>
      </c>
      <c r="C24" s="138" t="n">
        <v>160521.84</v>
      </c>
      <c r="F24" s="131" t="n"/>
      <c r="G24" s="136" t="n"/>
    </row>
    <row r="25">
      <c r="B25" s="131" t="inlineStr">
        <is>
          <t>FRITO LAY DOMINICANA S A</t>
        </is>
      </c>
      <c r="C25" s="136" t="n">
        <v>140830.7</v>
      </c>
    </row>
    <row r="26">
      <c r="B26" s="137" t="inlineStr">
        <is>
          <t>DGI</t>
        </is>
      </c>
      <c r="C26" s="138" t="n">
        <v>116242.76</v>
      </c>
    </row>
    <row r="28" ht="19" customHeight="1" s="115">
      <c r="B28" s="292">
        <f>_xlfn.CONCAT("📅 PAGOS DE LA SEMANA: ",TEXT(TODAY()+MOD(9-WEEKDAY(TODAY()),7),"DD/MM/YYYY")," - ",TEXT(TODAY()+MOD(9-WEEKDAY(TODAY()),7)+6,"DD/MM/YYYY"))</f>
        <v/>
      </c>
      <c r="I28" s="227" t="inlineStr">
        <is>
          <t>Semana:</t>
        </is>
      </c>
      <c r="J28" s="314">
        <f>TODAY()+MOD(9-WEEKDAY(TODAY()),7)</f>
        <v/>
      </c>
      <c r="K28" s="314">
        <f>J28+6</f>
        <v/>
      </c>
    </row>
    <row r="30">
      <c r="B30" s="118" t="inlineStr">
        <is>
          <t>💰 Total a Pagar:</t>
        </is>
      </c>
      <c r="C30" s="315">
        <f>SUMIFS(CXP!$Q:$Q,CXP!$F:$F,"&gt;="&amp;$J$28,CXP!$F:$F,"&lt;="&amp;$K$28,CXP!$N:$N,"No",CXP!$Q:$Q,"&gt;0")</f>
        <v/>
      </c>
      <c r="D30" s="118" t="inlineStr">
        <is>
          <t>📋 Facturas:</t>
        </is>
      </c>
      <c r="E30" s="229">
        <f>COUNTIFS(CXP!$F:$F,"&gt;="&amp;$J$28,CXP!$F:$F,"&lt;="&amp;$K$28,CXP!$N:$N,"No",CXP!$Q:$Q,"&gt;0")</f>
        <v/>
      </c>
      <c r="F30" s="118" t="inlineStr">
        <is>
          <t>🏢 Proveedores:</t>
        </is>
      </c>
      <c r="G30" s="229">
        <f t="array" ref="G30">IFERROR(ROWS(_xlfn.UNIQUE(_xlfn._xlws.FILTER(CXP!$C$2:$C$5000,(CXP!$F$2:$F$5000&gt;=$J$28)*(CXP!$F$2:$F$5000&lt;=$K$28)*(CXP!$N$2:$N$5000="No")*(CXP!$Q$2:$Q$5000&gt;0)))),0)</f>
        <v/>
      </c>
    </row>
    <row r="32">
      <c r="B32" s="230">
        <f>_xlfn.CONCAT("⚠️ VENCIDAS (antes de ",TEXT($J$28,"DD/MM"),"):")</f>
        <v/>
      </c>
      <c r="D32" s="315">
        <f>SUMIFS(CXP!$Q:$Q,CXP!$F:$F,"&lt;"&amp;$J$28,CXP!$N:$N,"No",CXP!$Q:$Q,"&gt;0")</f>
        <v/>
      </c>
      <c r="F32" s="119">
        <f>_xlfn.CONCAT("(",COUNTIFS(CXP!$F:$F,"&lt;"&amp;$J$28,CXP!$N:$N,"No",CXP!$Q:$Q,"&gt;0")," facturas)")</f>
        <v/>
      </c>
    </row>
    <row r="34">
      <c r="B34" s="231" t="inlineStr">
        <is>
          <t>📆 Por Día</t>
        </is>
      </c>
      <c r="C34" s="231" t="inlineStr">
        <is>
          <t>Fecha</t>
        </is>
      </c>
      <c r="D34" s="231" t="inlineStr">
        <is>
          <t>Facturas</t>
        </is>
      </c>
      <c r="E34" s="231" t="inlineStr">
        <is>
          <t>Monto</t>
        </is>
      </c>
    </row>
    <row r="35">
      <c r="B35" t="inlineStr">
        <is>
          <t>Lunes</t>
        </is>
      </c>
      <c r="C35" s="316">
        <f>$J$28+0</f>
        <v/>
      </c>
      <c r="D35">
        <f>COUNTIFS(CXP!$F:$F,$J$28+0,CXP!$N:$N,"No",CXP!$Q:$Q,"&gt;0")</f>
        <v/>
      </c>
      <c r="E35" s="317">
        <f>SUMIFS(CXP!$Q:$Q,CXP!$F:$F,$J$28+0,CXP!$N:$N,"No",CXP!$Q:$Q,"&gt;0")</f>
        <v/>
      </c>
    </row>
    <row r="36">
      <c r="B36" t="inlineStr">
        <is>
          <t>Martes</t>
        </is>
      </c>
      <c r="C36" s="316">
        <f>$J$28+1</f>
        <v/>
      </c>
      <c r="D36">
        <f>COUNTIFS(CXP!$F:$F,$J$28+1,CXP!$N:$N,"No",CXP!$Q:$Q,"&gt;0")</f>
        <v/>
      </c>
      <c r="E36" s="317">
        <f>SUMIFS(CXP!$Q:$Q,CXP!$F:$F,$J$28+1,CXP!$N:$N,"No",CXP!$Q:$Q,"&gt;0")</f>
        <v/>
      </c>
    </row>
    <row r="37">
      <c r="B37" t="inlineStr">
        <is>
          <t>Miércoles</t>
        </is>
      </c>
      <c r="C37" s="316">
        <f>$J$28+2</f>
        <v/>
      </c>
      <c r="D37">
        <f>COUNTIFS(CXP!$F:$F,$J$28+2,CXP!$N:$N,"No",CXP!$Q:$Q,"&gt;0")</f>
        <v/>
      </c>
      <c r="E37" s="317">
        <f>SUMIFS(CXP!$Q:$Q,CXP!$F:$F,$J$28+2,CXP!$N:$N,"No",CXP!$Q:$Q,"&gt;0")</f>
        <v/>
      </c>
    </row>
    <row r="38">
      <c r="B38" t="inlineStr">
        <is>
          <t>Jueves</t>
        </is>
      </c>
      <c r="C38" s="316">
        <f>$J$28+3</f>
        <v/>
      </c>
      <c r="D38">
        <f>COUNTIFS(CXP!$F:$F,$J$28+3,CXP!$N:$N,"No",CXP!$Q:$Q,"&gt;0")</f>
        <v/>
      </c>
      <c r="E38" s="317">
        <f>SUMIFS(CXP!$Q:$Q,CXP!$F:$F,$J$28+3,CXP!$N:$N,"No",CXP!$Q:$Q,"&gt;0")</f>
        <v/>
      </c>
    </row>
    <row r="39">
      <c r="B39" t="inlineStr">
        <is>
          <t>Viernes</t>
        </is>
      </c>
      <c r="C39" s="316">
        <f>$J$28+4</f>
        <v/>
      </c>
      <c r="D39">
        <f>COUNTIFS(CXP!$F:$F,$J$28+4,CXP!$N:$N,"No",CXP!$Q:$Q,"&gt;0")</f>
        <v/>
      </c>
      <c r="E39" s="317">
        <f>SUMIFS(CXP!$Q:$Q,CXP!$F:$F,$J$28+4,CXP!$N:$N,"No",CXP!$Q:$Q,"&gt;0")</f>
        <v/>
      </c>
    </row>
    <row r="40">
      <c r="B40" t="inlineStr">
        <is>
          <t>Sábado</t>
        </is>
      </c>
      <c r="C40" s="316">
        <f>$J$28+5</f>
        <v/>
      </c>
      <c r="D40">
        <f>COUNTIFS(CXP!$F:$F,$J$28+5,CXP!$N:$N,"No",CXP!$Q:$Q,"&gt;0")</f>
        <v/>
      </c>
      <c r="E40" s="317">
        <f>SUMIFS(CXP!$Q:$Q,CXP!$F:$F,$J$28+5,CXP!$N:$N,"No",CXP!$Q:$Q,"&gt;0")</f>
        <v/>
      </c>
    </row>
    <row r="41">
      <c r="B41" t="inlineStr">
        <is>
          <t>Domingo</t>
        </is>
      </c>
      <c r="C41" s="316">
        <f>$J$28+6</f>
        <v/>
      </c>
      <c r="D41">
        <f>COUNTIFS(CXP!$F:$F,$J$28+6,CXP!$N:$N,"No",CXP!$Q:$Q,"&gt;0")</f>
        <v/>
      </c>
      <c r="E41" s="317">
        <f>SUMIFS(CXP!$Q:$Q,CXP!$F:$F,$J$28+6,CXP!$N:$N,"No",CXP!$Q:$Q,"&gt;0")</f>
        <v/>
      </c>
    </row>
    <row r="42">
      <c r="B42" s="160" t="inlineStr">
        <is>
          <t>TOTAL SEMANA</t>
        </is>
      </c>
      <c r="C42" s="160" t="n"/>
      <c r="D42" s="160">
        <f>SUM(D35:D41)</f>
        <v/>
      </c>
      <c r="E42" s="318">
        <f>SUM(E35:E41)</f>
        <v/>
      </c>
    </row>
    <row r="44" ht="16" customHeight="1" s="115">
      <c r="B44" s="234" t="inlineStr">
        <is>
          <t>🧾 DETALLE PENDIENTE POR PROVEEDOR (Semana + Vencidas)</t>
        </is>
      </c>
    </row>
    <row r="45">
      <c r="B45" s="240" t="inlineStr">
        <is>
          <t>Proveedor</t>
        </is>
      </c>
      <c r="C45" s="239" t="inlineStr">
        <is>
          <t>Pendiente Semana</t>
        </is>
      </c>
      <c r="D45" s="239" t="inlineStr">
        <is>
          <t>Vencido</t>
        </is>
      </c>
      <c r="E45" s="239" t="inlineStr">
        <is>
          <t>TOTAL PENDIENTE</t>
        </is>
      </c>
      <c r="F45" s="239" t="inlineStr">
        <is>
          <t>Facturas</t>
        </is>
      </c>
      <c r="G45" s="242" t="inlineStr">
        <is>
          <t>Prioridad</t>
        </is>
      </c>
    </row>
    <row r="46" ht="16" customHeight="1" s="115" thickBot="1">
      <c r="B46" s="245">
        <f t="array" ref="B46">IFERROR(_xlfn._xlws.SORT(_xlfn.UNIQUE(_xlfn._xlws.FILTER(CXP!$C$2:$C$5000,(CXP!$Q$2:$Q$5000&gt;0)*(CXP!$N$2:$N$5000="No")))),"Sin pendientes")</f>
        <v/>
      </c>
      <c r="C46" s="237">
        <f t="array" ref="C46">IFERROR(_xlfn.MAP(_xlfn.ANCHORARRAY(B46),_xlfn.LAMBDA(_xlpm.prov,SUMIFS(CXP!$Q$2:$Q$5000,CXP!$C$2:$C$5000,_xlpm.prov,CXP!$F$2:$F$5000,"&gt;="&amp;$J$28,CXP!$F$2:$F$5000,"&lt;="&amp;$K$28,CXP!$N$2:$N$5000,"No"))),0)</f>
        <v/>
      </c>
      <c r="D46" s="237">
        <f t="array" ref="D46">IFERROR(_xlfn.MAP(_xlfn.ANCHORARRAY(B46),_xlfn.LAMBDA(_xlpm.prov,SUMIFS(CXP!$Q$2:$Q$5000,CXP!$C$2:$C$5000,_xlpm.prov,CXP!$F$2:$F$5000,"&lt;"&amp;$J$28,CXP!$N$2:$N$5000,"No"))),0)</f>
        <v/>
      </c>
      <c r="E46" s="237">
        <f t="array" ref="E46">_xlfn.ANCHORARRAY(C46)+_xlfn.ANCHORARRAY(D46)</f>
        <v/>
      </c>
      <c r="F46" s="238">
        <f t="array" ref="F46">IFERROR(_xlfn.MAP(_xlfn.ANCHORARRAY(B46),_xlfn.LAMBDA(_xlpm.prov,COUNTIFS(CXP!$C$2:$C$5000,_xlpm.prov,CXP!$Q$2:$Q$5000,"&gt;0",CXP!$N$2:$N$5000,"No"))),0)</f>
        <v/>
      </c>
      <c r="G46" s="246">
        <f t="array" ref="G46">IFERROR(_xlfn.MAP(_xlfn.ANCHORARRAY(D46),_xlfn.LAMBDA(_xlpm.venc,IF(_xlpm.venc&gt;0,"🔴 URGENTE",IF(C46&gt;0,"🟡 ESTA SEMANA","🟢 OK")))),"")</f>
        <v/>
      </c>
    </row>
    <row r="47" ht="17" customHeight="1" s="115" thickBot="1" thickTop="1">
      <c r="B47" s="255" t="inlineStr">
        <is>
          <t>📊 TOTAL PENDIENTE</t>
        </is>
      </c>
      <c r="C47" s="256">
        <f>SUM(_xlfn.ANCHORARRAY(C46))</f>
        <v/>
      </c>
      <c r="D47" s="256">
        <f>SUM(_xlfn.ANCHORARRAY(D46))</f>
        <v/>
      </c>
      <c r="E47" s="256">
        <f>SUM(_xlfn.ANCHORARRAY(E46))</f>
        <v/>
      </c>
      <c r="F47" s="257">
        <f>SUM(_xlfn.ANCHORARRAY(F46))</f>
        <v/>
      </c>
      <c r="G47" s="258" t="n"/>
    </row>
    <row r="48" ht="16" customHeight="1" s="115" thickTop="1">
      <c r="B48" s="251" t="n"/>
      <c r="C48" s="252" t="n"/>
      <c r="D48" s="252" t="n"/>
      <c r="E48" s="252" t="n"/>
      <c r="F48" s="253" t="n"/>
      <c r="G48" s="254" t="n"/>
    </row>
    <row r="49">
      <c r="B49" s="319" t="inlineStr">
        <is>
          <t>⚠️ FACTURAS VENCIDAS (Requieren Atención Inmediata)</t>
        </is>
      </c>
      <c r="C49" s="320" t="n"/>
      <c r="D49" s="320" t="n"/>
      <c r="E49" s="320" t="n"/>
      <c r="F49" s="320" t="n"/>
      <c r="G49" s="321" t="n"/>
    </row>
    <row r="50">
      <c r="B50" s="264" t="inlineStr">
        <is>
          <t>Proveedor</t>
        </is>
      </c>
      <c r="C50" s="265" t="inlineStr">
        <is>
          <t>Factura</t>
        </is>
      </c>
      <c r="D50" s="265" t="inlineStr">
        <is>
          <t>Fecha Venc.</t>
        </is>
      </c>
      <c r="E50" s="265" t="inlineStr">
        <is>
          <t>Días Vencida</t>
        </is>
      </c>
      <c r="F50" s="262" t="inlineStr">
        <is>
          <t>Monto Pendiente</t>
        </is>
      </c>
      <c r="G50" s="263" t="inlineStr">
        <is>
          <t>Ubicación</t>
        </is>
      </c>
    </row>
    <row r="51">
      <c r="B51" s="241">
        <f t="array" ref="B51">IFERROR(_xlfn._xlws.SORT(_xlfn._xlws.FILTER(CHOOSE({1,2,3,4,5,6},CXP!$C$2:$C$5000,CXP!$D$2:$D$5000,CXP!$F$2:$F$5000,TODAY()-CXP!$F$2:$F$5000,CXP!$Q$2:$Q$5000,CXP!$B$2:$B$5000),(CXP!$F$2:$F$5000&lt;$J$28)*(CXP!$N$2:$N$5000="No")*(CXP!$Q$2:$Q$5000&gt;0)),4,-1),"✅ No hay facturas vencidas")</f>
        <v/>
      </c>
      <c r="C51" s="322" t="n"/>
      <c r="D51" s="267" t="n"/>
      <c r="E51" s="235" t="n"/>
      <c r="F51" s="236" t="n"/>
      <c r="G51" s="243" t="n"/>
    </row>
    <row r="52">
      <c r="B52" s="241" t="n"/>
      <c r="C52" s="322" t="n"/>
      <c r="D52" s="267" t="n"/>
      <c r="E52" s="235" t="n"/>
      <c r="F52" s="236" t="n"/>
      <c r="G52" s="243" t="n"/>
    </row>
    <row r="53">
      <c r="B53" s="241" t="n"/>
      <c r="C53" s="322" t="n"/>
      <c r="D53" s="267" t="n"/>
      <c r="E53" s="235" t="n"/>
      <c r="F53" s="236" t="n"/>
      <c r="G53" s="243" t="n"/>
    </row>
    <row r="54" ht="16" customHeight="1" s="115">
      <c r="B54" s="234" t="inlineStr">
        <is>
          <t>📌 INSIGHTS CLAVE</t>
        </is>
      </c>
      <c r="C54" s="323" t="n"/>
      <c r="E54" s="8" t="n"/>
    </row>
    <row r="55">
      <c r="B55" t="inlineStr">
        <is>
          <t>• Tasa de pago del 80.3% - Buen comportamiento general de pagos</t>
        </is>
      </c>
      <c r="C55" s="323" t="n"/>
      <c r="E55" s="8" t="n"/>
    </row>
    <row r="56">
      <c r="B56" t="inlineStr">
        <is>
          <t>• RD$ 5.0M pendiente de pago (19.7% del total facturado)</t>
        </is>
      </c>
      <c r="C56" s="323" t="n"/>
      <c r="E56" s="8" t="n"/>
    </row>
    <row r="57">
      <c r="B57" t="inlineStr">
        <is>
          <t>• JUAN BEATO lidera tanto en monto total (RD$ 7.6M) como en pendiente (RD$ 1.95M)</t>
        </is>
      </c>
      <c r="C57" s="323" t="n"/>
      <c r="E57" s="8" t="n"/>
    </row>
    <row r="58">
      <c r="B58" t="inlineStr">
        <is>
          <t>• La Cata SJM tiene el mayor porcentaje de saldo pendiente (61% de sus facturas)</t>
        </is>
      </c>
      <c r="C58" s="323" t="n"/>
      <c r="E58" s="8" t="n"/>
    </row>
    <row r="59">
      <c r="B59" t="inlineStr">
        <is>
          <t>• 23 facturas vencidas (🔴) requieren atención inmediata</t>
        </is>
      </c>
      <c r="C59" s="323" t="n"/>
      <c r="E59" s="8" t="n"/>
    </row>
    <row r="60">
      <c r="B60" t="inlineStr">
        <is>
          <t>• La Cata LMF concentra el 55% de las compras totales (RD$ 14M)</t>
        </is>
      </c>
      <c r="C60" s="323" t="n"/>
      <c r="E60" s="8" t="n"/>
    </row>
    <row r="61">
      <c r="B61" t="inlineStr">
        <is>
          <t>• Los 3 principales proveedores representan el 77% del monto total</t>
        </is>
      </c>
    </row>
    <row r="70">
      <c r="B70" s="247" t="n"/>
      <c r="C70" s="324" t="n"/>
      <c r="D70" s="250" t="n"/>
      <c r="E70" s="249" t="n"/>
      <c r="F70" s="250" t="n"/>
      <c r="G70" s="247" t="n"/>
    </row>
  </sheetData>
  <mergeCells count="5">
    <mergeCell ref="B28:G28"/>
    <mergeCell ref="B49:G49"/>
    <mergeCell ref="B2:H2"/>
    <mergeCell ref="B44:G44"/>
    <mergeCell ref="B3:H3"/>
  </mergeCells>
  <conditionalFormatting sqref="B70:G70">
    <cfRule type="expression" priority="1" dxfId="5">
      <formula>AND($D70&gt;30,ISNUMBER($D70))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A1:T146"/>
  <sheetViews>
    <sheetView workbookViewId="0">
      <selection activeCell="S21" sqref="S21:T32"/>
    </sheetView>
  </sheetViews>
  <sheetFormatPr baseColWidth="10" defaultRowHeight="15"/>
  <cols>
    <col width="66.6640625" customWidth="1" style="115" min="1" max="1"/>
    <col width="14" bestFit="1" customWidth="1" style="115" min="2" max="2"/>
    <col width="16.6640625" bestFit="1" customWidth="1" style="115" min="3" max="3"/>
    <col width="18.33203125" bestFit="1" customWidth="1" style="115" min="4" max="4"/>
    <col width="17.6640625" bestFit="1" customWidth="1" style="115" min="5" max="5"/>
    <col width="13.6640625" bestFit="1" customWidth="1" style="115" min="6" max="8"/>
    <col width="12.6640625" bestFit="1" customWidth="1" style="115" min="13" max="13"/>
    <col width="13.6640625" bestFit="1" customWidth="1" style="115" min="14" max="14"/>
    <col width="14.33203125" bestFit="1" customWidth="1" style="115" min="15" max="15"/>
    <col hidden="1" width="13" customWidth="1" style="115" min="17" max="18"/>
    <col width="12.6640625" bestFit="1" customWidth="1" style="115" min="19" max="19"/>
    <col width="11.83203125" bestFit="1" customWidth="1" style="115" min="20" max="20"/>
  </cols>
  <sheetData>
    <row r="1" ht="35" customHeight="1" s="115">
      <c r="A1" s="223" t="inlineStr">
        <is>
          <t>📊 DASHBOARD COMPARATIVO - LA CATA</t>
        </is>
      </c>
      <c r="N1" s="158" t="inlineStr">
        <is>
          <t>Fecha Referencia:</t>
        </is>
      </c>
      <c r="O1" s="325">
        <f>TODAY()</f>
        <v/>
      </c>
    </row>
    <row r="3">
      <c r="A3" s="186" t="inlineStr">
        <is>
          <t>📅 VENTAS SEMANA ACTUAL</t>
        </is>
      </c>
    </row>
    <row r="4">
      <c r="A4" s="162" t="inlineStr">
        <is>
          <t>Día</t>
        </is>
      </c>
      <c r="B4" s="162" t="inlineStr">
        <is>
          <t>Fecha</t>
        </is>
      </c>
      <c r="C4" s="162" t="inlineStr">
        <is>
          <t>La Cata LMF</t>
        </is>
      </c>
      <c r="D4" s="162" t="inlineStr">
        <is>
          <t>La Cata DF</t>
        </is>
      </c>
      <c r="E4" s="162" t="inlineStr">
        <is>
          <t>La Cata SJM</t>
        </is>
      </c>
      <c r="F4" s="162" t="inlineStr">
        <is>
          <t>TOTAL DÍA</t>
        </is>
      </c>
      <c r="G4" s="162" t="inlineStr">
        <is>
          <t>% vs Promedio</t>
        </is>
      </c>
    </row>
    <row r="5">
      <c r="A5" s="123" t="inlineStr">
        <is>
          <t>Lunes</t>
        </is>
      </c>
      <c r="B5" s="326">
        <f>$O$1-WEEKDAY($O$1,2)+1</f>
        <v/>
      </c>
      <c r="C5" s="327">
        <f>SUMIFS('Ventas Diarias'!$J:$J,'Ventas Diarias'!$A:$A,B5,'Ventas Diarias'!$B:$B,"La Cata LMF")</f>
        <v/>
      </c>
      <c r="D5" s="327">
        <f>SUMIFS('Ventas Diarias'!$J:$J,'Ventas Diarias'!$A:$A,B5,'Ventas Diarias'!$B:$B,"La Cata DF")</f>
        <v/>
      </c>
      <c r="E5" s="327">
        <f>SUMIFS('Ventas Diarias'!$J:$J,'Ventas Diarias'!$A:$A,B5,'Ventas Diarias'!$B:$B,"La Cata SJM")</f>
        <v/>
      </c>
      <c r="F5" s="327">
        <f>C5+D5+E5</f>
        <v/>
      </c>
      <c r="G5" s="328">
        <f>IFERROR(F5/AVERAGE('Ventas Diarias'!$J:$J)-1,0)</f>
        <v/>
      </c>
    </row>
    <row r="6">
      <c r="A6" s="123" t="inlineStr">
        <is>
          <t>Martes</t>
        </is>
      </c>
      <c r="B6" s="326">
        <f>$O$1-WEEKDAY($O$1,2)+2</f>
        <v/>
      </c>
      <c r="C6" s="327">
        <f>SUMIFS('Ventas Diarias'!$J:$J,'Ventas Diarias'!$A:$A,B6,'Ventas Diarias'!$B:$B,"La Cata LMF")</f>
        <v/>
      </c>
      <c r="D6" s="327">
        <f>SUMIFS('Ventas Diarias'!$J:$J,'Ventas Diarias'!$A:$A,B6,'Ventas Diarias'!$B:$B,"La Cata DF")</f>
        <v/>
      </c>
      <c r="E6" s="327">
        <f>SUMIFS('Ventas Diarias'!$J:$J,'Ventas Diarias'!$A:$A,B6,'Ventas Diarias'!$B:$B,"La Cata SJM")</f>
        <v/>
      </c>
      <c r="F6" s="327">
        <f>C6+D6+E6</f>
        <v/>
      </c>
      <c r="G6" s="328">
        <f>IFERROR(F6/AVERAGE('Ventas Diarias'!$J:$J)-1,0)</f>
        <v/>
      </c>
    </row>
    <row r="7">
      <c r="A7" s="123" t="inlineStr">
        <is>
          <t>Miércoles</t>
        </is>
      </c>
      <c r="B7" s="326">
        <f>$O$1-WEEKDAY($O$1,2)+3</f>
        <v/>
      </c>
      <c r="C7" s="327">
        <f>SUMIFS('Ventas Diarias'!$J:$J,'Ventas Diarias'!$A:$A,B7,'Ventas Diarias'!$B:$B,"La Cata LMF")</f>
        <v/>
      </c>
      <c r="D7" s="327">
        <f>SUMIFS('Ventas Diarias'!$J:$J,'Ventas Diarias'!$A:$A,B7,'Ventas Diarias'!$B:$B,"La Cata DF")</f>
        <v/>
      </c>
      <c r="E7" s="327">
        <f>SUMIFS('Ventas Diarias'!$J:$J,'Ventas Diarias'!$A:$A,B7,'Ventas Diarias'!$B:$B,"La Cata SJM")</f>
        <v/>
      </c>
      <c r="F7" s="327">
        <f>C7+D7+E7</f>
        <v/>
      </c>
      <c r="G7" s="328">
        <f>IFERROR(F7/AVERAGE('Ventas Diarias'!$J:$J)-1,0)</f>
        <v/>
      </c>
    </row>
    <row r="8">
      <c r="A8" s="123" t="inlineStr">
        <is>
          <t>Jueves</t>
        </is>
      </c>
      <c r="B8" s="326">
        <f>$O$1-WEEKDAY($O$1,2)+4</f>
        <v/>
      </c>
      <c r="C8" s="327">
        <f>SUMIFS('Ventas Diarias'!$J:$J,'Ventas Diarias'!$A:$A,B8,'Ventas Diarias'!$B:$B,"La Cata LMF")</f>
        <v/>
      </c>
      <c r="D8" s="327">
        <f>SUMIFS('Ventas Diarias'!$J:$J,'Ventas Diarias'!$A:$A,B8,'Ventas Diarias'!$B:$B,"La Cata DF")</f>
        <v/>
      </c>
      <c r="E8" s="327">
        <f>SUMIFS('Ventas Diarias'!$J:$J,'Ventas Diarias'!$A:$A,B8,'Ventas Diarias'!$B:$B,"La Cata SJM")</f>
        <v/>
      </c>
      <c r="F8" s="327">
        <f>C8+D8+E8</f>
        <v/>
      </c>
      <c r="G8" s="328">
        <f>IFERROR(F8/AVERAGE('Ventas Diarias'!$J:$J)-1,0)</f>
        <v/>
      </c>
    </row>
    <row r="9">
      <c r="A9" s="123" t="inlineStr">
        <is>
          <t>Viernes</t>
        </is>
      </c>
      <c r="B9" s="326">
        <f>$O$1-WEEKDAY($O$1,2)+5</f>
        <v/>
      </c>
      <c r="C9" s="327">
        <f>SUMIFS('Ventas Diarias'!$J:$J,'Ventas Diarias'!$A:$A,B9,'Ventas Diarias'!$B:$B,"La Cata LMF")</f>
        <v/>
      </c>
      <c r="D9" s="327">
        <f>SUMIFS('Ventas Diarias'!$J:$J,'Ventas Diarias'!$A:$A,B9,'Ventas Diarias'!$B:$B,"La Cata DF")</f>
        <v/>
      </c>
      <c r="E9" s="327">
        <f>SUMIFS('Ventas Diarias'!$J:$J,'Ventas Diarias'!$A:$A,B9,'Ventas Diarias'!$B:$B,"La Cata SJM")</f>
        <v/>
      </c>
      <c r="F9" s="327">
        <f>C9+D9+E9</f>
        <v/>
      </c>
      <c r="G9" s="328">
        <f>IFERROR(F9/AVERAGE('Ventas Diarias'!$J:$J)-1,0)</f>
        <v/>
      </c>
    </row>
    <row r="10">
      <c r="A10" s="123" t="inlineStr">
        <is>
          <t>Sábado</t>
        </is>
      </c>
      <c r="B10" s="326">
        <f>$O$1-WEEKDAY($O$1,2)+6</f>
        <v/>
      </c>
      <c r="C10" s="327">
        <f>SUMIFS('Ventas Diarias'!$J:$J,'Ventas Diarias'!$A:$A,B10,'Ventas Diarias'!$B:$B,"La Cata LMF")</f>
        <v/>
      </c>
      <c r="D10" s="327">
        <f>SUMIFS('Ventas Diarias'!$J:$J,'Ventas Diarias'!$A:$A,B10,'Ventas Diarias'!$B:$B,"La Cata DF")</f>
        <v/>
      </c>
      <c r="E10" s="327">
        <f>SUMIFS('Ventas Diarias'!$J:$J,'Ventas Diarias'!$A:$A,B10,'Ventas Diarias'!$B:$B,"La Cata SJM")</f>
        <v/>
      </c>
      <c r="F10" s="327">
        <f>C10+D10+E10</f>
        <v/>
      </c>
      <c r="G10" s="328">
        <f>IFERROR(F10/AVERAGE('Ventas Diarias'!$J:$J)-1,0)</f>
        <v/>
      </c>
    </row>
    <row r="11">
      <c r="A11" s="123" t="inlineStr">
        <is>
          <t>Domingo</t>
        </is>
      </c>
      <c r="B11" s="326">
        <f>$O$1-WEEKDAY($O$1,2)+7</f>
        <v/>
      </c>
      <c r="C11" s="327">
        <f>SUMIFS('Ventas Diarias'!$J:$J,'Ventas Diarias'!$A:$A,B11,'Ventas Diarias'!$B:$B,"La Cata LMF")</f>
        <v/>
      </c>
      <c r="D11" s="327">
        <f>SUMIFS('Ventas Diarias'!$J:$J,'Ventas Diarias'!$A:$A,B11,'Ventas Diarias'!$B:$B,"La Cata DF")</f>
        <v/>
      </c>
      <c r="E11" s="327">
        <f>SUMIFS('Ventas Diarias'!$J:$J,'Ventas Diarias'!$A:$A,B11,'Ventas Diarias'!$B:$B,"La Cata SJM")</f>
        <v/>
      </c>
      <c r="F11" s="327">
        <f>C11+D11+E11</f>
        <v/>
      </c>
      <c r="G11" s="328">
        <f>IFERROR(F11/AVERAGE('Ventas Diarias'!$J:$J)-1,0)</f>
        <v/>
      </c>
    </row>
    <row r="12">
      <c r="A12" s="157" t="inlineStr">
        <is>
          <t>TOTAL SEMANA</t>
        </is>
      </c>
      <c r="B12" s="157" t="n"/>
      <c r="C12" s="329">
        <f>SUM(C5:C11)</f>
        <v/>
      </c>
      <c r="D12" s="329">
        <f>SUM(D5:D11)</f>
        <v/>
      </c>
      <c r="E12" s="329">
        <f>SUM(E5:E11)</f>
        <v/>
      </c>
      <c r="F12" s="329">
        <f>SUM(F5:F11)</f>
        <v/>
      </c>
      <c r="G12" s="330">
        <f>IFERROR(F12/(AVERAGE('Ventas Diarias'!$J:$J)*7)-1,0)</f>
        <v/>
      </c>
    </row>
    <row r="14">
      <c r="A14" s="220" t="inlineStr">
        <is>
          <t>📆 VENTAS MENSUALES POR TIENDA</t>
        </is>
      </c>
      <c r="Q14" t="inlineStr">
        <is>
          <t>Distribución Total 2026</t>
        </is>
      </c>
    </row>
    <row r="15">
      <c r="A15" s="162" t="inlineStr">
        <is>
          <t>Mes</t>
        </is>
      </c>
      <c r="B15" s="162" t="inlineStr">
        <is>
          <t>La Cata LMF</t>
        </is>
      </c>
      <c r="C15" s="162" t="inlineStr">
        <is>
          <t>La Cata DF</t>
        </is>
      </c>
      <c r="D15" s="162" t="inlineStr">
        <is>
          <t>La Cata SJM</t>
        </is>
      </c>
      <c r="E15" s="162" t="inlineStr">
        <is>
          <t>TOTAL</t>
        </is>
      </c>
      <c r="F15" s="162" t="inlineStr">
        <is>
          <t>% LMF</t>
        </is>
      </c>
      <c r="G15" s="162" t="inlineStr">
        <is>
          <t>% DF</t>
        </is>
      </c>
      <c r="H15" s="162" t="inlineStr">
        <is>
          <t>% SJM</t>
        </is>
      </c>
      <c r="Q15" t="inlineStr">
        <is>
          <t>Tienda</t>
        </is>
      </c>
      <c r="R15" t="inlineStr">
        <is>
          <t>Total</t>
        </is>
      </c>
    </row>
    <row r="16">
      <c r="A16" s="123" t="inlineStr">
        <is>
          <t>Enero 2026</t>
        </is>
      </c>
      <c r="B16" s="327">
        <f>SUMIFS('Ventas Diarias'!$J:$J,'Ventas Diarias'!$A:$A,"&gt;="&amp;46023,'Ventas Diarias'!$A:$A,"&lt;="&amp;46053,'Ventas Diarias'!$B:$B,"La Cata LMF")</f>
        <v/>
      </c>
      <c r="C16" s="327">
        <f>SUMIFS('Ventas Diarias'!$J:$J,'Ventas Diarias'!$A:$A,"&gt;="&amp;46023,'Ventas Diarias'!$A:$A,"&lt;="&amp;46053,'Ventas Diarias'!$B:$B,"La Cata DF")</f>
        <v/>
      </c>
      <c r="D16" s="327">
        <f>SUMIFS('Ventas Diarias'!$J:$J,'Ventas Diarias'!$A:$A,"&gt;="&amp;46023,'Ventas Diarias'!$A:$A,"&lt;="&amp;46053,'Ventas Diarias'!$B:$B,"La Cata SJM")</f>
        <v/>
      </c>
      <c r="E16" s="327">
        <f>B16+C16+D16</f>
        <v/>
      </c>
      <c r="F16" s="328">
        <f>IFERROR(B16/E16,0)</f>
        <v/>
      </c>
      <c r="G16" s="328">
        <f>IFERROR(C16/E16,0)</f>
        <v/>
      </c>
      <c r="H16" s="328">
        <f>IFERROR(D16/E16,0)</f>
        <v/>
      </c>
      <c r="Q16" t="inlineStr">
        <is>
          <t>La Cata LMF</t>
        </is>
      </c>
      <c r="R16">
        <f>B28</f>
        <v/>
      </c>
    </row>
    <row r="17">
      <c r="A17" s="123" t="inlineStr">
        <is>
          <t>Febrero 2026</t>
        </is>
      </c>
      <c r="B17" s="327">
        <f>SUMIFS('Ventas Diarias'!$J:$J,'Ventas Diarias'!$A:$A,"&gt;="&amp;46054,'Ventas Diarias'!$A:$A,"&lt;="&amp;46081,'Ventas Diarias'!$B:$B,"La Cata LMF")</f>
        <v/>
      </c>
      <c r="C17" s="327">
        <f>SUMIFS('Ventas Diarias'!$J:$J,'Ventas Diarias'!$A:$A,"&gt;="&amp;46054,'Ventas Diarias'!$A:$A,"&lt;="&amp;46081,'Ventas Diarias'!$B:$B,"La Cata DF")</f>
        <v/>
      </c>
      <c r="D17" s="327">
        <f>SUMIFS('Ventas Diarias'!$J:$J,'Ventas Diarias'!$A:$A,"&gt;="&amp;46054,'Ventas Diarias'!$A:$A,"&lt;="&amp;46081,'Ventas Diarias'!$B:$B,"La Cata SJM")</f>
        <v/>
      </c>
      <c r="E17" s="327">
        <f>B17+C17+D17</f>
        <v/>
      </c>
      <c r="F17" s="328">
        <f>IFERROR(B17/E17,0)</f>
        <v/>
      </c>
      <c r="G17" s="328">
        <f>IFERROR(C17/E17,0)</f>
        <v/>
      </c>
      <c r="H17" s="328">
        <f>IFERROR(D17/E17,0)</f>
        <v/>
      </c>
      <c r="Q17" t="inlineStr">
        <is>
          <t>La Cata DF</t>
        </is>
      </c>
      <c r="R17">
        <f>C28</f>
        <v/>
      </c>
    </row>
    <row r="18">
      <c r="A18" s="123" t="inlineStr">
        <is>
          <t>Marzo 2026</t>
        </is>
      </c>
      <c r="B18" s="327">
        <f>SUMIFS('Ventas Diarias'!$J:$J,'Ventas Diarias'!$A:$A,"&gt;="&amp;46082,'Ventas Diarias'!$A:$A,"&lt;="&amp;46112,'Ventas Diarias'!$B:$B,"La Cata LMF")</f>
        <v/>
      </c>
      <c r="C18" s="327">
        <f>SUMIFS('Ventas Diarias'!$J:$J,'Ventas Diarias'!$A:$A,"&gt;="&amp;46082,'Ventas Diarias'!$A:$A,"&lt;="&amp;46112,'Ventas Diarias'!$B:$B,"La Cata DF")</f>
        <v/>
      </c>
      <c r="D18" s="327">
        <f>SUMIFS('Ventas Diarias'!$J:$J,'Ventas Diarias'!$A:$A,"&gt;="&amp;46082,'Ventas Diarias'!$A:$A,"&lt;="&amp;46112,'Ventas Diarias'!$B:$B,"La Cata SJM")</f>
        <v/>
      </c>
      <c r="E18" s="327">
        <f>B18+C18+D18</f>
        <v/>
      </c>
      <c r="F18" s="328">
        <f>IFERROR(B18/E18,0)</f>
        <v/>
      </c>
      <c r="G18" s="328">
        <f>IFERROR(C18/E18,0)</f>
        <v/>
      </c>
      <c r="H18" s="328">
        <f>IFERROR(D18/E18,0)</f>
        <v/>
      </c>
      <c r="Q18" t="inlineStr">
        <is>
          <t>La Cata SJM</t>
        </is>
      </c>
      <c r="R18">
        <f>D28</f>
        <v/>
      </c>
    </row>
    <row r="19">
      <c r="A19" s="123" t="inlineStr">
        <is>
          <t>Abril 2026</t>
        </is>
      </c>
      <c r="B19" s="327">
        <f>SUMIFS('Ventas Diarias'!$J:$J,'Ventas Diarias'!$A:$A,"&gt;="&amp;46113,'Ventas Diarias'!$A:$A,"&lt;="&amp;46142,'Ventas Diarias'!$B:$B,"La Cata LMF")</f>
        <v/>
      </c>
      <c r="C19" s="327">
        <f>SUMIFS('Ventas Diarias'!$J:$J,'Ventas Diarias'!$A:$A,"&gt;="&amp;46113,'Ventas Diarias'!$A:$A,"&lt;="&amp;46142,'Ventas Diarias'!$B:$B,"La Cata DF")</f>
        <v/>
      </c>
      <c r="D19" s="327">
        <f>SUMIFS('Ventas Diarias'!$J:$J,'Ventas Diarias'!$A:$A,"&gt;="&amp;46113,'Ventas Diarias'!$A:$A,"&lt;="&amp;46142,'Ventas Diarias'!$B:$B,"La Cata SJM")</f>
        <v/>
      </c>
      <c r="E19" s="327">
        <f>B19+C19+D19</f>
        <v/>
      </c>
      <c r="F19" s="328">
        <f>IFERROR(B19/E19,0)</f>
        <v/>
      </c>
      <c r="G19" s="328">
        <f>IFERROR(C19/E19,0)</f>
        <v/>
      </c>
      <c r="H19" s="328">
        <f>IFERROR(D19/E19,0)</f>
        <v/>
      </c>
    </row>
    <row r="20">
      <c r="A20" s="123" t="inlineStr">
        <is>
          <t>Mayo 2026</t>
        </is>
      </c>
      <c r="B20" s="327">
        <f>SUMIFS('Ventas Diarias'!$J:$J,'Ventas Diarias'!$A:$A,"&gt;="&amp;46143,'Ventas Diarias'!$A:$A,"&lt;="&amp;46173,'Ventas Diarias'!$B:$B,"La Cata LMF")</f>
        <v/>
      </c>
      <c r="C20" s="327">
        <f>SUMIFS('Ventas Diarias'!$J:$J,'Ventas Diarias'!$A:$A,"&gt;="&amp;46143,'Ventas Diarias'!$A:$A,"&lt;="&amp;46173,'Ventas Diarias'!$B:$B,"La Cata DF")</f>
        <v/>
      </c>
      <c r="D20" s="327">
        <f>SUMIFS('Ventas Diarias'!$J:$J,'Ventas Diarias'!$A:$A,"&gt;="&amp;46143,'Ventas Diarias'!$A:$A,"&lt;="&amp;46173,'Ventas Diarias'!$B:$B,"La Cata SJM")</f>
        <v/>
      </c>
      <c r="E20" s="327">
        <f>B20+C20+D20</f>
        <v/>
      </c>
      <c r="F20" s="328">
        <f>IFERROR(B20/E20,0)</f>
        <v/>
      </c>
      <c r="G20" s="328">
        <f>IFERROR(C20/E20,0)</f>
        <v/>
      </c>
      <c r="H20" s="328">
        <f>IFERROR(D20/E20,0)</f>
        <v/>
      </c>
      <c r="Q20" t="inlineStr">
        <is>
          <t>Métodos de Pago</t>
        </is>
      </c>
    </row>
    <row r="21">
      <c r="A21" s="123" t="inlineStr">
        <is>
          <t>Junio 2026</t>
        </is>
      </c>
      <c r="B21" s="327">
        <f>SUMIFS('Ventas Diarias'!$J:$J,'Ventas Diarias'!$A:$A,"&gt;="&amp;46174,'Ventas Diarias'!$A:$A,"&lt;="&amp;46203,'Ventas Diarias'!$B:$B,"La Cata LMF")</f>
        <v/>
      </c>
      <c r="C21" s="327">
        <f>SUMIFS('Ventas Diarias'!$J:$J,'Ventas Diarias'!$A:$A,"&gt;="&amp;46174,'Ventas Diarias'!$A:$A,"&lt;="&amp;46203,'Ventas Diarias'!$B:$B,"La Cata DF")</f>
        <v/>
      </c>
      <c r="D21" s="327">
        <f>SUMIFS('Ventas Diarias'!$J:$J,'Ventas Diarias'!$A:$A,"&gt;="&amp;46174,'Ventas Diarias'!$A:$A,"&lt;="&amp;46203,'Ventas Diarias'!$B:$B,"La Cata SJM")</f>
        <v/>
      </c>
      <c r="E21" s="327">
        <f>B21+C21+D21</f>
        <v/>
      </c>
      <c r="F21" s="328">
        <f>IFERROR(B21/E21,0)</f>
        <v/>
      </c>
      <c r="G21" s="328">
        <f>IFERROR(C21/E21,0)</f>
        <v/>
      </c>
      <c r="H21" s="328">
        <f>IFERROR(D21/E21,0)</f>
        <v/>
      </c>
      <c r="Q21" t="inlineStr">
        <is>
          <t>Tienda</t>
        </is>
      </c>
      <c r="R21" t="inlineStr">
        <is>
          <t>Efectivo</t>
        </is>
      </c>
      <c r="S21" t="inlineStr">
        <is>
          <t>Tarjeta Neta</t>
        </is>
      </c>
      <c r="T21" t="inlineStr">
        <is>
          <t>Transferencias</t>
        </is>
      </c>
    </row>
    <row r="22">
      <c r="A22" s="123" t="inlineStr">
        <is>
          <t>Julio 2026</t>
        </is>
      </c>
      <c r="B22" s="327">
        <f>SUMIFS('Ventas Diarias'!$J:$J,'Ventas Diarias'!$A:$A,"&gt;="&amp;46204,'Ventas Diarias'!$A:$A,"&lt;="&amp;46234,'Ventas Diarias'!$B:$B,"La Cata LMF")</f>
        <v/>
      </c>
      <c r="C22" s="327">
        <f>SUMIFS('Ventas Diarias'!$J:$J,'Ventas Diarias'!$A:$A,"&gt;="&amp;46204,'Ventas Diarias'!$A:$A,"&lt;="&amp;46234,'Ventas Diarias'!$B:$B,"La Cata DF")</f>
        <v/>
      </c>
      <c r="D22" s="327">
        <f>SUMIFS('Ventas Diarias'!$J:$J,'Ventas Diarias'!$A:$A,"&gt;="&amp;46204,'Ventas Diarias'!$A:$A,"&lt;="&amp;46234,'Ventas Diarias'!$B:$B,"La Cata SJM")</f>
        <v/>
      </c>
      <c r="E22" s="327">
        <f>B22+C22+D22</f>
        <v/>
      </c>
      <c r="F22" s="328">
        <f>IFERROR(B22/E22,0)</f>
        <v/>
      </c>
      <c r="G22" s="328">
        <f>IFERROR(C22/E22,0)</f>
        <v/>
      </c>
      <c r="H22" s="328">
        <f>IFERROR(D22/E22,0)</f>
        <v/>
      </c>
    </row>
    <row r="23">
      <c r="A23" s="123" t="inlineStr">
        <is>
          <t>Agosto 2026</t>
        </is>
      </c>
      <c r="B23" s="327">
        <f>SUMIFS('Ventas Diarias'!$J:$J,'Ventas Diarias'!$A:$A,"&gt;="&amp;46235,'Ventas Diarias'!$A:$A,"&lt;="&amp;46265,'Ventas Diarias'!$B:$B,"La Cata LMF")</f>
        <v/>
      </c>
      <c r="C23" s="327">
        <f>SUMIFS('Ventas Diarias'!$J:$J,'Ventas Diarias'!$A:$A,"&gt;="&amp;46235,'Ventas Diarias'!$A:$A,"&lt;="&amp;46265,'Ventas Diarias'!$B:$B,"La Cata DF")</f>
        <v/>
      </c>
      <c r="D23" s="327">
        <f>SUMIFS('Ventas Diarias'!$J:$J,'Ventas Diarias'!$A:$A,"&gt;="&amp;46235,'Ventas Diarias'!$A:$A,"&lt;="&amp;46265,'Ventas Diarias'!$B:$B,"La Cata SJM")</f>
        <v/>
      </c>
      <c r="E23" s="327">
        <f>B23+C23+D23</f>
        <v/>
      </c>
      <c r="F23" s="328">
        <f>IFERROR(B23/E23,0)</f>
        <v/>
      </c>
      <c r="G23" s="328">
        <f>IFERROR(C23/E23,0)</f>
        <v/>
      </c>
      <c r="H23" s="328">
        <f>IFERROR(D23/E23,0)</f>
        <v/>
      </c>
    </row>
    <row r="24">
      <c r="A24" s="123" t="inlineStr">
        <is>
          <t>Septiembre 2026</t>
        </is>
      </c>
      <c r="B24" s="327">
        <f>SUMIFS('Ventas Diarias'!$J:$J,'Ventas Diarias'!$A:$A,"&gt;="&amp;46266,'Ventas Diarias'!$A:$A,"&lt;="&amp;46295,'Ventas Diarias'!$B:$B,"La Cata LMF")</f>
        <v/>
      </c>
      <c r="C24" s="327">
        <f>SUMIFS('Ventas Diarias'!$J:$J,'Ventas Diarias'!$A:$A,"&gt;="&amp;46266,'Ventas Diarias'!$A:$A,"&lt;="&amp;46295,'Ventas Diarias'!$B:$B,"La Cata DF")</f>
        <v/>
      </c>
      <c r="D24" s="327">
        <f>SUMIFS('Ventas Diarias'!$J:$J,'Ventas Diarias'!$A:$A,"&gt;="&amp;46266,'Ventas Diarias'!$A:$A,"&lt;="&amp;46295,'Ventas Diarias'!$B:$B,"La Cata SJM")</f>
        <v/>
      </c>
      <c r="E24" s="327">
        <f>B24+C24+D24</f>
        <v/>
      </c>
      <c r="F24" s="328">
        <f>IFERROR(B24/E24,0)</f>
        <v/>
      </c>
      <c r="G24" s="328">
        <f>IFERROR(C24/E24,0)</f>
        <v/>
      </c>
      <c r="H24" s="328">
        <f>IFERROR(D24/E24,0)</f>
        <v/>
      </c>
    </row>
    <row r="25">
      <c r="A25" s="123" t="inlineStr">
        <is>
          <t>Octubre 2026</t>
        </is>
      </c>
      <c r="B25" s="327">
        <f>SUMIFS('Ventas Diarias'!$J:$J,'Ventas Diarias'!$A:$A,"&gt;="&amp;46296,'Ventas Diarias'!$A:$A,"&lt;="&amp;46326,'Ventas Diarias'!$B:$B,"La Cata LMF")</f>
        <v/>
      </c>
      <c r="C25" s="327">
        <f>SUMIFS('Ventas Diarias'!$J:$J,'Ventas Diarias'!$A:$A,"&gt;="&amp;46296,'Ventas Diarias'!$A:$A,"&lt;="&amp;46326,'Ventas Diarias'!$B:$B,"La Cata DF")</f>
        <v/>
      </c>
      <c r="D25" s="327">
        <f>SUMIFS('Ventas Diarias'!$J:$J,'Ventas Diarias'!$A:$A,"&gt;="&amp;46296,'Ventas Diarias'!$A:$A,"&lt;="&amp;46326,'Ventas Diarias'!$B:$B,"La Cata SJM")</f>
        <v/>
      </c>
      <c r="E25" s="327">
        <f>B25+C25+D25</f>
        <v/>
      </c>
      <c r="F25" s="328">
        <f>IFERROR(B25/E25,0)</f>
        <v/>
      </c>
      <c r="G25" s="328">
        <f>IFERROR(C25/E25,0)</f>
        <v/>
      </c>
      <c r="H25" s="328">
        <f>IFERROR(D25/E25,0)</f>
        <v/>
      </c>
    </row>
    <row r="26">
      <c r="A26" s="123" t="inlineStr">
        <is>
          <t>Noviembre 2026</t>
        </is>
      </c>
      <c r="B26" s="327">
        <f>SUMIFS('Ventas Diarias'!$J:$J,'Ventas Diarias'!$A:$A,"&gt;="&amp;46327,'Ventas Diarias'!$A:$A,"&lt;="&amp;46356,'Ventas Diarias'!$B:$B,"La Cata LMF")</f>
        <v/>
      </c>
      <c r="C26" s="327">
        <f>SUMIFS('Ventas Diarias'!$J:$J,'Ventas Diarias'!$A:$A,"&gt;="&amp;46327,'Ventas Diarias'!$A:$A,"&lt;="&amp;46356,'Ventas Diarias'!$B:$B,"La Cata DF")</f>
        <v/>
      </c>
      <c r="D26" s="327">
        <f>SUMIFS('Ventas Diarias'!$J:$J,'Ventas Diarias'!$A:$A,"&gt;="&amp;46327,'Ventas Diarias'!$A:$A,"&lt;="&amp;46356,'Ventas Diarias'!$B:$B,"La Cata SJM")</f>
        <v/>
      </c>
      <c r="E26" s="327">
        <f>B26+C26+D26</f>
        <v/>
      </c>
      <c r="F26" s="328">
        <f>IFERROR(B26/E26,0)</f>
        <v/>
      </c>
      <c r="G26" s="328">
        <f>IFERROR(C26/E26,0)</f>
        <v/>
      </c>
      <c r="H26" s="328">
        <f>IFERROR(D26/E26,0)</f>
        <v/>
      </c>
    </row>
    <row r="27">
      <c r="A27" s="123" t="inlineStr">
        <is>
          <t>Diciembre 2026</t>
        </is>
      </c>
      <c r="B27" s="327">
        <f>SUMIFS('Ventas Diarias'!$J:$J,'Ventas Diarias'!$A:$A,"&gt;="&amp;46357,'Ventas Diarias'!$A:$A,"&lt;="&amp;46387,'Ventas Diarias'!$B:$B,"La Cata LMF")</f>
        <v/>
      </c>
      <c r="C27" s="327">
        <f>SUMIFS('Ventas Diarias'!$J:$J,'Ventas Diarias'!$A:$A,"&gt;="&amp;46357,'Ventas Diarias'!$A:$A,"&lt;="&amp;46387,'Ventas Diarias'!$B:$B,"La Cata DF")</f>
        <v/>
      </c>
      <c r="D27" s="327">
        <f>SUMIFS('Ventas Diarias'!$J:$J,'Ventas Diarias'!$A:$A,"&gt;="&amp;46357,'Ventas Diarias'!$A:$A,"&lt;="&amp;46387,'Ventas Diarias'!$B:$B,"La Cata SJM")</f>
        <v/>
      </c>
      <c r="E27" s="327">
        <f>B27+C27+D27</f>
        <v/>
      </c>
      <c r="F27" s="328">
        <f>IFERROR(B27/E27,0)</f>
        <v/>
      </c>
      <c r="G27" s="328">
        <f>IFERROR(C27/E27,0)</f>
        <v/>
      </c>
      <c r="H27" s="328">
        <f>IFERROR(D27/E27,0)</f>
        <v/>
      </c>
    </row>
    <row r="28">
      <c r="A28" s="157" t="inlineStr">
        <is>
          <t>TOTAL 2026</t>
        </is>
      </c>
      <c r="B28" s="329">
        <f>SUM(B16:B27)</f>
        <v/>
      </c>
      <c r="C28" s="329">
        <f>SUM(C16:C27)</f>
        <v/>
      </c>
      <c r="D28" s="329">
        <f>SUM(D16:D27)</f>
        <v/>
      </c>
      <c r="E28" s="329">
        <f>SUM(E16:E27)</f>
        <v/>
      </c>
      <c r="F28" s="330">
        <f>IFERROR(B28/E28,0)</f>
        <v/>
      </c>
      <c r="G28" s="330">
        <f>IFERROR(C28/E28,0)</f>
        <v/>
      </c>
      <c r="H28" s="330">
        <f>IFERROR(D28/E28,0)</f>
        <v/>
      </c>
      <c r="Q28" t="inlineStr">
        <is>
          <t>LMF</t>
        </is>
      </c>
      <c r="R28" s="317">
        <f>B47</f>
        <v/>
      </c>
      <c r="S28" s="317">
        <f>C47-D47</f>
        <v/>
      </c>
      <c r="T28" s="317">
        <f>E47</f>
        <v/>
      </c>
    </row>
    <row r="29">
      <c r="A29" s="163" t="inlineStr">
        <is>
          <t>Crecimiento Mensual</t>
        </is>
      </c>
      <c r="B29" s="155">
        <f>IFERROR((B21-B20)/B20,"N/A")</f>
        <v/>
      </c>
      <c r="C29" s="155">
        <f>IFERROR((C21-C20)/C20,"N/A")</f>
        <v/>
      </c>
      <c r="D29" s="155">
        <f>IFERROR((D21-D20)/D20,"N/A")</f>
        <v/>
      </c>
      <c r="E29" s="156">
        <f>IFERROR((E21-E20)/E20,"N/A")</f>
        <v/>
      </c>
      <c r="F29" s="156">
        <f>IFERROR(B29/E29,0)</f>
        <v/>
      </c>
      <c r="G29" s="156">
        <f>IFERROR(C29/E29,0)</f>
        <v/>
      </c>
      <c r="H29" s="156">
        <f>IFERROR(D29/E29,0)</f>
        <v/>
      </c>
      <c r="Q29" t="inlineStr">
        <is>
          <t>DF</t>
        </is>
      </c>
      <c r="R29" s="317">
        <f>B48</f>
        <v/>
      </c>
      <c r="S29" s="317">
        <f>C48-D48</f>
        <v/>
      </c>
      <c r="T29" s="317">
        <f>E48</f>
        <v/>
      </c>
    </row>
    <row r="30">
      <c r="A30" s="187" t="inlineStr">
        <is>
          <t>📈 INDICADORES CLAVE (KPIs)</t>
        </is>
      </c>
      <c r="Q30" t="inlineStr">
        <is>
          <t>SJM</t>
        </is>
      </c>
      <c r="R30" s="317">
        <f>B49</f>
        <v/>
      </c>
      <c r="S30" s="317">
        <f>C49-D49</f>
        <v/>
      </c>
      <c r="T30" s="317">
        <f>E49</f>
        <v/>
      </c>
    </row>
    <row r="31">
      <c r="A31" s="189" t="inlineStr">
        <is>
          <t>Promedio Diario LMF:</t>
        </is>
      </c>
      <c r="B31" s="331">
        <f>AVERAGEIF('Ventas Diarias'!$B:$B,"La Cata LMF",'Ventas Diarias'!$J:$J)</f>
        <v/>
      </c>
      <c r="C31" s="189" t="inlineStr">
        <is>
          <t>Promedio Diario DF:</t>
        </is>
      </c>
      <c r="D31" s="331">
        <f>AVERAGEIF('Ventas Diarias'!$B:$B,"La Cata DF",'Ventas Diarias'!$J:$J)</f>
        <v/>
      </c>
      <c r="E31" s="189" t="inlineStr">
        <is>
          <t>Promedio Diario SJM:</t>
        </is>
      </c>
      <c r="F31" s="332">
        <f>AVERAGEIF('Ventas Diarias'!$B:$B,"La Cata SJM",'Ventas Diarias'!$J:$J)</f>
        <v/>
      </c>
    </row>
    <row r="32">
      <c r="A32" s="191" t="inlineStr">
        <is>
          <t>Mejor Día LMF:</t>
        </is>
      </c>
      <c r="B32" s="333">
        <f>_xlfn.MAXIFS('Ventas Diarias'!$J:$J,'Ventas Diarias'!$B:$B,"La Cata LMF")</f>
        <v/>
      </c>
      <c r="C32" s="334" t="inlineStr">
        <is>
          <t>Mejor Día DF:</t>
        </is>
      </c>
      <c r="D32" s="335">
        <f>_xlfn.MAXIFS('Ventas Diarias'!$J:$J,'Ventas Diarias'!$B:$B,"La Cata DF")</f>
        <v/>
      </c>
      <c r="E32" s="336" t="inlineStr">
        <is>
          <t>Mejor Día SJM:</t>
        </is>
      </c>
      <c r="F32" s="332">
        <f>_xlfn.MAXIFS('Ventas Diarias'!$J:$J,'Ventas Diarias'!$B:$B,"La Cata SJM")</f>
        <v/>
      </c>
    </row>
    <row r="33" ht="16" customHeight="1" s="115">
      <c r="L33" s="234" t="inlineStr">
        <is>
          <t>💵 CONTROL DE DEPÓSITOS VS EFECTIVO VENDIDO</t>
        </is>
      </c>
    </row>
    <row r="34">
      <c r="A34" s="188" t="inlineStr">
        <is>
          <t>📊 VENTAS PROMEDIO POR DÍA DE LA SEMANA</t>
        </is>
      </c>
      <c r="L34" s="268" t="inlineStr">
        <is>
          <t>Ciclo: Domingo a Sábado | Depósito: Lunes siguiente | Tolerancia: ±RD$500</t>
        </is>
      </c>
    </row>
    <row r="35">
      <c r="A35" s="164" t="inlineStr">
        <is>
          <t>Día</t>
        </is>
      </c>
      <c r="B35" s="164" t="inlineStr">
        <is>
          <t>La Cata LMF</t>
        </is>
      </c>
      <c r="C35" s="164" t="inlineStr">
        <is>
          <t>La Cata DF</t>
        </is>
      </c>
      <c r="D35" s="164" t="inlineStr">
        <is>
          <t>La Cata SJM</t>
        </is>
      </c>
      <c r="E35" s="164" t="inlineStr">
        <is>
          <t>Promedio Total</t>
        </is>
      </c>
    </row>
    <row r="36">
      <c r="A36" s="123" t="inlineStr">
        <is>
          <t>Lunes</t>
        </is>
      </c>
      <c r="B36" s="327">
        <f t="array" ref="B36">IFERROR(SUMPRODUCT(('Ventas Diarias'!$B$2:$B$500="La Cata LMF")*(WEEKDAY('Ventas Diarias'!$A$2:$A$500,2)=1)*('Ventas Diarias'!$J$2:$J$500))/SUMPRODUCT(('Ventas Diarias'!$B$2:$B$500="La Cata LMF")*(WEEKDAY('Ventas Diarias'!$A$2:$A$500,2)=1)*('Ventas Diarias'!$J$2:$J$500&lt;&gt;0)),0)</f>
        <v/>
      </c>
      <c r="C36" s="327">
        <f t="array" ref="C36">IFERROR(SUMPRODUCT(('Ventas Diarias'!$B$2:$B$500="La Cata DF")*(WEEKDAY('Ventas Diarias'!$A$2:$A$500,2)=1)*('Ventas Diarias'!$J$2:$J$500))/SUMPRODUCT(('Ventas Diarias'!$B$2:$B$500="La Cata DF")*(WEEKDAY('Ventas Diarias'!$A$2:$A$500,2)=1)*('Ventas Diarias'!$J$2:$J$500&lt;&gt;0)),0)</f>
        <v/>
      </c>
      <c r="D36" s="327">
        <f t="array" ref="D36">IFERROR(SUMPRODUCT(('Ventas Diarias'!$B$2:$B$500="La Cata SJM")*(WEEKDAY('Ventas Diarias'!$A$2:$A$500,2)=1)*('Ventas Diarias'!$J$2:$J$500))/SUMPRODUCT(('Ventas Diarias'!$B$2:$B$500="La Cata SJM")*(WEEKDAY('Ventas Diarias'!$A$2:$A$500,2)=1)*('Ventas Diarias'!$J$2:$J$500&lt;&gt;0)),0)</f>
        <v/>
      </c>
      <c r="E36" s="327">
        <f>IFERROR(AVERAGE(B36:D36),0)</f>
        <v/>
      </c>
      <c r="L36" s="337" t="inlineStr">
        <is>
          <t>🏪 LA CATA LMF</t>
        </is>
      </c>
      <c r="M36" s="338" t="n"/>
      <c r="N36" s="338" t="n"/>
      <c r="O36" s="338" t="n"/>
      <c r="P36" s="338" t="n"/>
      <c r="Q36" s="338" t="n"/>
      <c r="R36" s="338" t="n"/>
      <c r="S36" s="339" t="n"/>
    </row>
    <row r="37">
      <c r="A37" s="123" t="inlineStr">
        <is>
          <t>Martes</t>
        </is>
      </c>
      <c r="B37" s="327">
        <f t="array" ref="B37">IFERROR(SUMPRODUCT(('Ventas Diarias'!$B$2:$B$500="La Cata LMF")*(WEEKDAY('Ventas Diarias'!$A$2:$A$500,2)=2)*('Ventas Diarias'!$J$2:$J$500))/SUMPRODUCT(('Ventas Diarias'!$B$2:$B$500="La Cata LMF")*(WEEKDAY('Ventas Diarias'!$A$2:$A$500,2)=2)*('Ventas Diarias'!$J$2:$J$500&lt;&gt;0)),0)</f>
        <v/>
      </c>
      <c r="C37" s="327">
        <f t="array" ref="C37">IFERROR(SUMPRODUCT(('Ventas Diarias'!$B$2:$B$500="La Cata DF")*(WEEKDAY('Ventas Diarias'!$A$2:$A$500,2)=2)*('Ventas Diarias'!$J$2:$J$500))/SUMPRODUCT(('Ventas Diarias'!$B$2:$B$500="La Cata DF")*(WEEKDAY('Ventas Diarias'!$A$2:$A$500,2)=2)*('Ventas Diarias'!$J$2:$J$500&lt;&gt;0)),0)</f>
        <v/>
      </c>
      <c r="D37" s="327">
        <f t="array" ref="D37">IFERROR(SUMPRODUCT(('Ventas Diarias'!$B$2:$B$500="La Cata SJM")*(WEEKDAY('Ventas Diarias'!$A$2:$A$500,2)=2)*('Ventas Diarias'!$J$2:$J$500))/SUMPRODUCT(('Ventas Diarias'!$B$2:$B$500="La Cata SJM")*(WEEKDAY('Ventas Diarias'!$A$2:$A$500,2)=2)*('Ventas Diarias'!$J$2:$J$500&lt;&gt;0)),0)</f>
        <v/>
      </c>
      <c r="E37" s="327">
        <f>IFERROR(AVERAGE(B37:D37),0)</f>
        <v/>
      </c>
      <c r="L37" s="282" t="inlineStr">
        <is>
          <t>Semana</t>
        </is>
      </c>
      <c r="M37" s="269" t="inlineStr">
        <is>
          <t>Inicio</t>
        </is>
      </c>
      <c r="N37" s="269" t="inlineStr">
        <is>
          <t>Fin</t>
        </is>
      </c>
      <c r="O37" s="269" t="inlineStr">
        <is>
          <t>Efectivo Vendido</t>
        </is>
      </c>
      <c r="P37" s="269" t="inlineStr">
        <is>
          <t>Depósito</t>
        </is>
      </c>
      <c r="Q37" s="269" t="inlineStr">
        <is>
          <t>Diferencia</t>
        </is>
      </c>
      <c r="R37" s="269" t="inlineStr">
        <is>
          <t>% Var</t>
        </is>
      </c>
      <c r="S37" s="286" t="inlineStr">
        <is>
          <t>Estado</t>
        </is>
      </c>
    </row>
    <row r="38">
      <c r="A38" s="123" t="inlineStr">
        <is>
          <t>Miércoles</t>
        </is>
      </c>
      <c r="B38" s="327">
        <f t="array" ref="B38">IFERROR(SUMPRODUCT(('Ventas Diarias'!$B$2:$B$500="La Cata LMF")*(WEEKDAY('Ventas Diarias'!$A$2:$A$500,2)=3)*('Ventas Diarias'!$J$2:$J$500))/SUMPRODUCT(('Ventas Diarias'!$B$2:$B$500="La Cata LMF")*(WEEKDAY('Ventas Diarias'!$A$2:$A$500,2)=3)*('Ventas Diarias'!$J$2:$J$500&lt;&gt;0)),0)</f>
        <v/>
      </c>
      <c r="C38" s="327">
        <f t="array" ref="C38">IFERROR(SUMPRODUCT(('Ventas Diarias'!$B$2:$B$500="La Cata DF")*(WEEKDAY('Ventas Diarias'!$A$2:$A$500,2)=3)*('Ventas Diarias'!$J$2:$J$500))/SUMPRODUCT(('Ventas Diarias'!$B$2:$B$500="La Cata DF")*(WEEKDAY('Ventas Diarias'!$A$2:$A$500,2)=3)*('Ventas Diarias'!$J$2:$J$500&lt;&gt;0)),0)</f>
        <v/>
      </c>
      <c r="D38" s="327">
        <f t="array" ref="D38">IFERROR(SUMPRODUCT(('Ventas Diarias'!$B$2:$B$500="La Cata SJM")*(WEEKDAY('Ventas Diarias'!$A$2:$A$500,2)=3)*('Ventas Diarias'!$J$2:$J$500))/SUMPRODUCT(('Ventas Diarias'!$B$2:$B$500="La Cata SJM")*(WEEKDAY('Ventas Diarias'!$A$2:$A$500,2)=3)*('Ventas Diarias'!$J$2:$J$500&lt;&gt;0)),0)</f>
        <v/>
      </c>
      <c r="E38" s="327">
        <f>IFERROR(AVERAGE(B38:D38),0)</f>
        <v/>
      </c>
      <c r="L38" s="283" t="n">
        <v>1</v>
      </c>
      <c r="M38" s="340">
        <f>TODAY()-WEEKDAY(TODAY())-6</f>
        <v/>
      </c>
      <c r="N38" s="340">
        <f>M38+6</f>
        <v/>
      </c>
      <c r="O38" s="341">
        <f>SUMIFS('Ventas Diarias'!$C:$C,'Ventas Diarias'!$A:$A,"&gt;="&amp;M38,'Ventas Diarias'!$A:$A,"&lt;="&amp;N38,'Ventas Diarias'!$B:$B,"La Cata LMF")</f>
        <v/>
      </c>
      <c r="P38" s="341">
        <f>SUMIFS('Ventas Diarias'!$N:$N,'Ventas Diarias'!$A:$A,"&gt;="&amp;M38,'Ventas Diarias'!$A:$A,"&lt;="&amp;N38+2,'Ventas Diarias'!$B:$B,"La Cata LMF")</f>
        <v/>
      </c>
      <c r="Q38" s="341">
        <f>P38-O38</f>
        <v/>
      </c>
      <c r="R38" s="342">
        <f>IFERROR(Q38/O38,0)</f>
        <v/>
      </c>
      <c r="S38" s="243">
        <f>IF(ABS(Q38)&lt;=500,"✅ OK",IF(Q38&lt;-500,"🔴 Faltante",IF(Q38&gt;500,"🟢 Sobrante","")))</f>
        <v/>
      </c>
    </row>
    <row r="39">
      <c r="A39" s="123" t="inlineStr">
        <is>
          <t>Jueves</t>
        </is>
      </c>
      <c r="B39" s="327">
        <f t="array" ref="B39">IFERROR(SUMPRODUCT(('Ventas Diarias'!$B$2:$B$500="La Cata LMF")*(WEEKDAY('Ventas Diarias'!$A$2:$A$500,2)=4)*('Ventas Diarias'!$J$2:$J$500))/SUMPRODUCT(('Ventas Diarias'!$B$2:$B$500="La Cata LMF")*(WEEKDAY('Ventas Diarias'!$A$2:$A$500,2)=4)*('Ventas Diarias'!$J$2:$J$500&lt;&gt;0)),0)</f>
        <v/>
      </c>
      <c r="C39" s="327">
        <f t="array" ref="C39">IFERROR(SUMPRODUCT(('Ventas Diarias'!$B$2:$B$500="La Cata DF")*(WEEKDAY('Ventas Diarias'!$A$2:$A$500,2)=4)*('Ventas Diarias'!$J$2:$J$500))/SUMPRODUCT(('Ventas Diarias'!$B$2:$B$500="La Cata DF")*(WEEKDAY('Ventas Diarias'!$A$2:$A$500,2)=4)*('Ventas Diarias'!$J$2:$J$500&lt;&gt;0)),0)</f>
        <v/>
      </c>
      <c r="D39" s="327">
        <f t="array" ref="D39">IFERROR(SUMPRODUCT(('Ventas Diarias'!$B$2:$B$500="La Cata SJM")*(WEEKDAY('Ventas Diarias'!$A$2:$A$500,2)=4)*('Ventas Diarias'!$J$2:$J$500))/SUMPRODUCT(('Ventas Diarias'!$B$2:$B$500="La Cata SJM")*(WEEKDAY('Ventas Diarias'!$A$2:$A$500,2)=4)*('Ventas Diarias'!$J$2:$J$500&lt;&gt;0)),0)</f>
        <v/>
      </c>
      <c r="E39" s="327">
        <f>IFERROR(AVERAGE(B39:D39),0)</f>
        <v/>
      </c>
      <c r="L39" s="283" t="n">
        <v>2</v>
      </c>
      <c r="M39" s="340">
        <f>M38-7</f>
        <v/>
      </c>
      <c r="N39" s="340">
        <f>M39+6</f>
        <v/>
      </c>
      <c r="O39" s="341">
        <f>SUMIFS('Ventas Diarias'!$C:$C,'Ventas Diarias'!$A:$A,"&gt;="&amp;M39,'Ventas Diarias'!$A:$A,"&lt;="&amp;N39,'Ventas Diarias'!$B:$B,"La Cata LMF")</f>
        <v/>
      </c>
      <c r="P39" s="341">
        <f>SUMIFS('Ventas Diarias'!$N:$N,'Ventas Diarias'!$A:$A,"&gt;="&amp;M39,'Ventas Diarias'!$A:$A,"&lt;="&amp;N39+2,'Ventas Diarias'!$B:$B,"La Cata LMF")</f>
        <v/>
      </c>
      <c r="Q39" s="341">
        <f>P39-O39</f>
        <v/>
      </c>
      <c r="R39" s="342">
        <f>IFERROR(Q39/O39,0)</f>
        <v/>
      </c>
      <c r="S39" s="243">
        <f>IF(ABS(Q39)&lt;=500,"✅ OK",IF(Q39&lt;-500,"🔴 Faltante",IF(Q39&gt;500,"🟢 Sobrante","")))</f>
        <v/>
      </c>
    </row>
    <row r="40">
      <c r="A40" s="123" t="inlineStr">
        <is>
          <t>Viernes</t>
        </is>
      </c>
      <c r="B40" s="327">
        <f t="array" ref="B40">IFERROR(SUMPRODUCT(('Ventas Diarias'!$B$2:$B$500="La Cata LMF")*(WEEKDAY('Ventas Diarias'!$A$2:$A$500,2)=5)*('Ventas Diarias'!$J$2:$J$500))/SUMPRODUCT(('Ventas Diarias'!$B$2:$B$500="La Cata LMF")*(WEEKDAY('Ventas Diarias'!$A$2:$A$500,2)=5)*('Ventas Diarias'!$J$2:$J$500&lt;&gt;0)),0)</f>
        <v/>
      </c>
      <c r="C40" s="327">
        <f t="array" ref="C40">IFERROR(SUMPRODUCT(('Ventas Diarias'!$B$2:$B$500="La Cata DF")*(WEEKDAY('Ventas Diarias'!$A$2:$A$500,2)=5)*('Ventas Diarias'!$J$2:$J$500))/SUMPRODUCT(('Ventas Diarias'!$B$2:$B$500="La Cata DF")*(WEEKDAY('Ventas Diarias'!$A$2:$A$500,2)=5)*('Ventas Diarias'!$J$2:$J$500&lt;&gt;0)),0)</f>
        <v/>
      </c>
      <c r="D40" s="327">
        <f t="array" ref="D40">IFERROR(SUMPRODUCT(('Ventas Diarias'!$B$2:$B$500="La Cata SJM")*(WEEKDAY('Ventas Diarias'!$A$2:$A$500,2)=5)*('Ventas Diarias'!$J$2:$J$500))/SUMPRODUCT(('Ventas Diarias'!$B$2:$B$500="La Cata SJM")*(WEEKDAY('Ventas Diarias'!$A$2:$A$500,2)=5)*('Ventas Diarias'!$J$2:$J$500&lt;&gt;0)),0)</f>
        <v/>
      </c>
      <c r="E40" s="327">
        <f>IFERROR(AVERAGE(B40:D40),0)</f>
        <v/>
      </c>
      <c r="L40" s="283" t="n">
        <v>3</v>
      </c>
      <c r="M40" s="340">
        <f>M39-7</f>
        <v/>
      </c>
      <c r="N40" s="340">
        <f>M40+6</f>
        <v/>
      </c>
      <c r="O40" s="341">
        <f>SUMIFS('Ventas Diarias'!$C:$C,'Ventas Diarias'!$A:$A,"&gt;="&amp;M40,'Ventas Diarias'!$A:$A,"&lt;="&amp;N40,'Ventas Diarias'!$B:$B,"La Cata LMF")</f>
        <v/>
      </c>
      <c r="P40" s="341">
        <f>SUMIFS('Ventas Diarias'!$N:$N,'Ventas Diarias'!$A:$A,"&gt;="&amp;M40,'Ventas Diarias'!$A:$A,"&lt;="&amp;N40+2,'Ventas Diarias'!$B:$B,"La Cata LMF")</f>
        <v/>
      </c>
      <c r="Q40" s="341">
        <f>P40-O40</f>
        <v/>
      </c>
      <c r="R40" s="342">
        <f>IFERROR(Q40/O40,0)</f>
        <v/>
      </c>
      <c r="S40" s="243">
        <f>IF(ABS(Q40)&lt;=500,"✅ OK",IF(Q40&lt;-500,"🔴 Faltante",IF(Q40&gt;500,"🟢 Sobrante","")))</f>
        <v/>
      </c>
    </row>
    <row r="41">
      <c r="A41" s="123" t="inlineStr">
        <is>
          <t>Sábado</t>
        </is>
      </c>
      <c r="B41" s="327">
        <f t="array" ref="B41">IFERROR(SUMPRODUCT(('Ventas Diarias'!$B$2:$B$500="La Cata LMF")*(WEEKDAY('Ventas Diarias'!$A$2:$A$500,2)=6)*('Ventas Diarias'!$J$2:$J$500))/SUMPRODUCT(('Ventas Diarias'!$B$2:$B$500="La Cata LMF")*(WEEKDAY('Ventas Diarias'!$A$2:$A$500,2)=6)*('Ventas Diarias'!$J$2:$J$500&lt;&gt;0)),0)</f>
        <v/>
      </c>
      <c r="C41" s="327">
        <f t="array" ref="C41">IFERROR(SUMPRODUCT(('Ventas Diarias'!$B$2:$B$500="La Cata DF")*(WEEKDAY('Ventas Diarias'!$A$2:$A$500,2)=6)*('Ventas Diarias'!$J$2:$J$500))/SUMPRODUCT(('Ventas Diarias'!$B$2:$B$500="La Cata DF")*(WEEKDAY('Ventas Diarias'!$A$2:$A$500,2)=6)*('Ventas Diarias'!$J$2:$J$500&lt;&gt;0)),0)</f>
        <v/>
      </c>
      <c r="D41" s="327">
        <f t="array" ref="D41">IFERROR(SUMPRODUCT(('Ventas Diarias'!$B$2:$B$500="La Cata SJM")*(WEEKDAY('Ventas Diarias'!$A$2:$A$500,2)=6)*('Ventas Diarias'!$J$2:$J$500))/SUMPRODUCT(('Ventas Diarias'!$B$2:$B$500="La Cata SJM")*(WEEKDAY('Ventas Diarias'!$A$2:$A$500,2)=6)*('Ventas Diarias'!$J$2:$J$500&lt;&gt;0)),0)</f>
        <v/>
      </c>
      <c r="E41" s="327">
        <f>IFERROR(AVERAGE(B41:D41),0)</f>
        <v/>
      </c>
      <c r="L41" s="283" t="n">
        <v>4</v>
      </c>
      <c r="M41" s="340">
        <f>M40-7</f>
        <v/>
      </c>
      <c r="N41" s="340">
        <f>M41+6</f>
        <v/>
      </c>
      <c r="O41" s="341">
        <f>SUMIFS('Ventas Diarias'!$C:$C,'Ventas Diarias'!$A:$A,"&gt;="&amp;M41,'Ventas Diarias'!$A:$A,"&lt;="&amp;N41,'Ventas Diarias'!$B:$B,"La Cata LMF")</f>
        <v/>
      </c>
      <c r="P41" s="341">
        <f>SUMIFS('Ventas Diarias'!$N:$N,'Ventas Diarias'!$A:$A,"&gt;="&amp;M41,'Ventas Diarias'!$A:$A,"&lt;="&amp;N41+2,'Ventas Diarias'!$B:$B,"La Cata LMF")</f>
        <v/>
      </c>
      <c r="Q41" s="341">
        <f>P41-O41</f>
        <v/>
      </c>
      <c r="R41" s="342">
        <f>IFERROR(Q41/O41,0)</f>
        <v/>
      </c>
      <c r="S41" s="243">
        <f>IF(ABS(Q41)&lt;=500,"✅ OK",IF(Q41&lt;-500,"🔴 Faltante",IF(Q41&gt;500,"🟢 Sobrante","")))</f>
        <v/>
      </c>
    </row>
    <row r="42">
      <c r="A42" s="157" t="inlineStr">
        <is>
          <t>Domingo</t>
        </is>
      </c>
      <c r="B42" s="329">
        <f t="array" ref="B42">IFERROR(SUMPRODUCT(('Ventas Diarias'!$B$2:$B$500="La Cata LMF")*(WEEKDAY('Ventas Diarias'!$A$2:$A$500,2)=7)*('Ventas Diarias'!$J$2:$J$500))/SUMPRODUCT(('Ventas Diarias'!$B$2:$B$500="La Cata LMF")*(WEEKDAY('Ventas Diarias'!$A$2:$A$500,2)=7)*('Ventas Diarias'!$J$2:$J$500&lt;&gt;0)),0)</f>
        <v/>
      </c>
      <c r="C42" s="329">
        <f t="array" ref="C42">IFERROR(SUMPRODUCT(('Ventas Diarias'!$B$2:$B$500="La Cata DF")*(WEEKDAY('Ventas Diarias'!$A$2:$A$500,2)=7)*('Ventas Diarias'!$J$2:$J$500))/SUMPRODUCT(('Ventas Diarias'!$B$2:$B$500="La Cata DF")*(WEEKDAY('Ventas Diarias'!$A$2:$A$500,2)=7)*('Ventas Diarias'!$J$2:$J$500&lt;&gt;0)),0)</f>
        <v/>
      </c>
      <c r="D42" s="329">
        <f t="array" ref="D42">IFERROR(SUMPRODUCT(('Ventas Diarias'!$B$2:$B$500="La Cata SJM")*(WEEKDAY('Ventas Diarias'!$A$2:$A$500,2)=7)*('Ventas Diarias'!$J$2:$J$500))/SUMPRODUCT(('Ventas Diarias'!$B$2:$B$500="La Cata SJM")*(WEEKDAY('Ventas Diarias'!$A$2:$A$500,2)=7)*('Ventas Diarias'!$J$2:$J$500&lt;&gt;0)),0)</f>
        <v/>
      </c>
      <c r="E42" s="329">
        <f>IFERROR(AVERAGE(B42:D42),0)</f>
        <v/>
      </c>
      <c r="L42" s="283" t="n">
        <v>5</v>
      </c>
      <c r="M42" s="340">
        <f>M41-7</f>
        <v/>
      </c>
      <c r="N42" s="340">
        <f>M42+6</f>
        <v/>
      </c>
      <c r="O42" s="341">
        <f>SUMIFS('Ventas Diarias'!$C:$C,'Ventas Diarias'!$A:$A,"&gt;="&amp;M42,'Ventas Diarias'!$A:$A,"&lt;="&amp;N42,'Ventas Diarias'!$B:$B,"La Cata LMF")</f>
        <v/>
      </c>
      <c r="P42" s="341">
        <f>SUMIFS('Ventas Diarias'!$N:$N,'Ventas Diarias'!$A:$A,"&gt;="&amp;M42,'Ventas Diarias'!$A:$A,"&lt;="&amp;N42+2,'Ventas Diarias'!$B:$B,"La Cata LMF")</f>
        <v/>
      </c>
      <c r="Q42" s="341">
        <f>P42-O42</f>
        <v/>
      </c>
      <c r="R42" s="342">
        <f>IFERROR(Q42/O42,0)</f>
        <v/>
      </c>
      <c r="S42" s="243">
        <f>IF(ABS(Q42)&lt;=500,"✅ OK",IF(Q42&lt;-500,"🔴 Faltante",IF(Q42&gt;500,"🟢 Sobrante","")))</f>
        <v/>
      </c>
    </row>
    <row r="43">
      <c r="L43" s="283" t="n">
        <v>6</v>
      </c>
      <c r="M43" s="340">
        <f>M42-7</f>
        <v/>
      </c>
      <c r="N43" s="340">
        <f>M43+6</f>
        <v/>
      </c>
      <c r="O43" s="341">
        <f>SUMIFS('Ventas Diarias'!$C:$C,'Ventas Diarias'!$A:$A,"&gt;="&amp;M43,'Ventas Diarias'!$A:$A,"&lt;="&amp;N43,'Ventas Diarias'!$B:$B,"La Cata LMF")</f>
        <v/>
      </c>
      <c r="P43" s="341">
        <f>SUMIFS('Ventas Diarias'!$N:$N,'Ventas Diarias'!$A:$A,"&gt;="&amp;M43,'Ventas Diarias'!$A:$A,"&lt;="&amp;N43+2,'Ventas Diarias'!$B:$B,"La Cata LMF")</f>
        <v/>
      </c>
      <c r="Q43" s="341">
        <f>P43-O43</f>
        <v/>
      </c>
      <c r="R43" s="342">
        <f>IFERROR(Q43/O43,0)</f>
        <v/>
      </c>
      <c r="S43" s="243">
        <f>IF(ABS(Q43)&lt;=500,"✅ OK",IF(Q43&lt;-500,"🔴 Faltante",IF(Q43&gt;500,"🟢 Sobrante","")))</f>
        <v/>
      </c>
    </row>
    <row r="44" ht="19" customHeight="1" s="115">
      <c r="A44" s="161" t="n"/>
      <c r="L44" s="283" t="n">
        <v>7</v>
      </c>
      <c r="M44" s="340">
        <f>M43-7</f>
        <v/>
      </c>
      <c r="N44" s="340">
        <f>M44+6</f>
        <v/>
      </c>
      <c r="O44" s="341">
        <f>SUMIFS('Ventas Diarias'!$C:$C,'Ventas Diarias'!$A:$A,"&gt;="&amp;M44,'Ventas Diarias'!$A:$A,"&lt;="&amp;N44,'Ventas Diarias'!$B:$B,"La Cata LMF")</f>
        <v/>
      </c>
      <c r="P44" s="341">
        <f>SUMIFS('Ventas Diarias'!$N:$N,'Ventas Diarias'!$A:$A,"&gt;="&amp;M44,'Ventas Diarias'!$A:$A,"&lt;="&amp;N44+2,'Ventas Diarias'!$B:$B,"La Cata LMF")</f>
        <v/>
      </c>
      <c r="Q44" s="341">
        <f>P44-O44</f>
        <v/>
      </c>
      <c r="R44" s="342">
        <f>IFERROR(Q44/O44,0)</f>
        <v/>
      </c>
      <c r="S44" s="243">
        <f>IF(ABS(Q44)&lt;=500,"✅ OK",IF(Q44&lt;-500,"🔴 Faltante",IF(Q44&gt;500,"🟢 Sobrante","")))</f>
        <v/>
      </c>
    </row>
    <row r="45">
      <c r="A45" s="186" t="inlineStr">
        <is>
          <t>💳 ANÁLISIS DE MÉTODOS DE PAGO</t>
        </is>
      </c>
      <c r="L45" s="284" t="n">
        <v>8</v>
      </c>
      <c r="M45" s="343">
        <f>M44-7</f>
        <v/>
      </c>
      <c r="N45" s="343">
        <f>M45+6</f>
        <v/>
      </c>
      <c r="O45" s="344">
        <f>SUMIFS('Ventas Diarias'!$C:$C,'Ventas Diarias'!$A:$A,"&gt;="&amp;M45,'Ventas Diarias'!$A:$A,"&lt;="&amp;N45,'Ventas Diarias'!$B:$B,"La Cata LMF")</f>
        <v/>
      </c>
      <c r="P45" s="344">
        <f>SUMIFS('Ventas Diarias'!$N:$N,'Ventas Diarias'!$A:$A,"&gt;="&amp;M45,'Ventas Diarias'!$A:$A,"&lt;="&amp;N45+2,'Ventas Diarias'!$B:$B,"La Cata LMF")</f>
        <v/>
      </c>
      <c r="Q45" s="344">
        <f>P45-O45</f>
        <v/>
      </c>
      <c r="R45" s="345">
        <f>IFERROR(Q45/O45,0)</f>
        <v/>
      </c>
      <c r="S45" s="244">
        <f>IF(ABS(Q45)&lt;=500,"✅ OK",IF(Q45&lt;-500,"🔴 Faltante",IF(Q45&gt;500,"🟢 Sobrante","")))</f>
        <v/>
      </c>
    </row>
    <row r="46">
      <c r="A46" s="164" t="inlineStr">
        <is>
          <t>Tienda</t>
        </is>
      </c>
      <c r="B46" s="164" t="inlineStr">
        <is>
          <t>Efectivo</t>
        </is>
      </c>
      <c r="C46" s="164" t="inlineStr">
        <is>
          <t>Tarjeta Bruta</t>
        </is>
      </c>
      <c r="D46" s="164" t="inlineStr">
        <is>
          <t>Fee Tarjeta</t>
        </is>
      </c>
      <c r="E46" s="164" t="inlineStr">
        <is>
          <t>Transferencias</t>
        </is>
      </c>
      <c r="F46" s="164" t="inlineStr">
        <is>
          <t>Total</t>
        </is>
      </c>
    </row>
    <row r="47">
      <c r="A47" s="123" t="inlineStr">
        <is>
          <t>La Cata LMF</t>
        </is>
      </c>
      <c r="B47" s="327" t="n">
        <v>13471413.17</v>
      </c>
      <c r="C47" s="327" t="n">
        <v>5379031.96</v>
      </c>
      <c r="D47" s="327" t="n">
        <v>185576.60262</v>
      </c>
      <c r="E47" s="327" t="n">
        <v>811608.5699999999</v>
      </c>
      <c r="F47" s="327" t="n">
        <v>19476477.09738</v>
      </c>
      <c r="L47" s="337" t="inlineStr">
        <is>
          <t>🏪 LA CATA DF</t>
        </is>
      </c>
      <c r="M47" s="338" t="n"/>
      <c r="N47" s="338" t="n"/>
      <c r="O47" s="338" t="n"/>
      <c r="P47" s="338" t="n"/>
      <c r="Q47" s="338" t="n"/>
      <c r="R47" s="338" t="n"/>
      <c r="S47" s="339" t="n"/>
    </row>
    <row r="48">
      <c r="A48" s="123" t="inlineStr">
        <is>
          <t>La Cata DF</t>
        </is>
      </c>
      <c r="B48" s="327" t="n">
        <v>1526379.47</v>
      </c>
      <c r="C48" s="327" t="n">
        <v>730942.6</v>
      </c>
      <c r="D48" s="327" t="n">
        <v>25217.5197</v>
      </c>
      <c r="E48" s="327" t="n">
        <v>34545</v>
      </c>
      <c r="F48" s="327" t="n">
        <v>2266649.5503</v>
      </c>
      <c r="L48" s="282" t="inlineStr">
        <is>
          <t>Semana</t>
        </is>
      </c>
      <c r="M48" s="269" t="inlineStr">
        <is>
          <t>Inicio</t>
        </is>
      </c>
      <c r="N48" s="269" t="inlineStr">
        <is>
          <t>Fin</t>
        </is>
      </c>
      <c r="O48" s="269" t="inlineStr">
        <is>
          <t>Efectivo Vendido</t>
        </is>
      </c>
      <c r="P48" s="269" t="inlineStr">
        <is>
          <t>Depósito</t>
        </is>
      </c>
      <c r="Q48" s="269" t="inlineStr">
        <is>
          <t>Diferencia</t>
        </is>
      </c>
      <c r="R48" s="269" t="inlineStr">
        <is>
          <t>% Var</t>
        </is>
      </c>
      <c r="S48" s="286" t="inlineStr">
        <is>
          <t>Estado</t>
        </is>
      </c>
    </row>
    <row r="49">
      <c r="A49" s="123" t="inlineStr">
        <is>
          <t>La Cata SJM</t>
        </is>
      </c>
      <c r="B49" s="327" t="n">
        <v>0</v>
      </c>
      <c r="C49" s="327" t="n">
        <v>0</v>
      </c>
      <c r="D49" s="327" t="n">
        <v>0</v>
      </c>
      <c r="E49" s="327" t="n">
        <v>0</v>
      </c>
      <c r="F49" s="327" t="n">
        <v>0</v>
      </c>
      <c r="L49" s="283" t="n">
        <v>1</v>
      </c>
      <c r="M49" s="340">
        <f>M38</f>
        <v/>
      </c>
      <c r="N49" s="340">
        <f>N38</f>
        <v/>
      </c>
      <c r="O49" s="341">
        <f>SUMIFS('Ventas Diarias'!$C:$C,'Ventas Diarias'!$A:$A,"&gt;="&amp;M49,'Ventas Diarias'!$A:$A,"&lt;="&amp;N49,'Ventas Diarias'!$B:$B,"La Cata DF")</f>
        <v/>
      </c>
      <c r="P49" s="341">
        <f>SUMIFS('Ventas Diarias'!$N:$N,'Ventas Diarias'!$A:$A,"&gt;="&amp;M49,'Ventas Diarias'!$A:$A,"&lt;="&amp;N49+2,'Ventas Diarias'!$B:$B,"La Cata DF")</f>
        <v/>
      </c>
      <c r="Q49" s="341">
        <f>P49-O49</f>
        <v/>
      </c>
      <c r="R49" s="342">
        <f>IFERROR(Q49/O49,0)</f>
        <v/>
      </c>
      <c r="S49" s="243">
        <f>IF(ABS(Q49)&lt;=500,"✅ OK",IF(Q49&lt;-500,"🔴 Faltante",IF(Q49&gt;500,"🟢 Sobrante","")))</f>
        <v/>
      </c>
    </row>
    <row r="50">
      <c r="A50" s="157" t="inlineStr">
        <is>
          <t>TOTAL</t>
        </is>
      </c>
      <c r="B50" s="329" t="n">
        <v>14997792.64</v>
      </c>
      <c r="C50" s="329" t="n">
        <v>6109974.56</v>
      </c>
      <c r="D50" s="329" t="n">
        <v>210794.12232</v>
      </c>
      <c r="E50" s="329" t="n">
        <v>846153.5699999999</v>
      </c>
      <c r="F50" s="329" t="n">
        <v>21743126.64768</v>
      </c>
      <c r="L50" s="283" t="n">
        <v>2</v>
      </c>
      <c r="M50" s="340">
        <f>M39</f>
        <v/>
      </c>
      <c r="N50" s="340">
        <f>N39</f>
        <v/>
      </c>
      <c r="O50" s="341">
        <f>SUMIFS('Ventas Diarias'!$C:$C,'Ventas Diarias'!$A:$A,"&gt;="&amp;M50,'Ventas Diarias'!$A:$A,"&lt;="&amp;N50,'Ventas Diarias'!$B:$B,"La Cata DF")</f>
        <v/>
      </c>
      <c r="P50" s="341">
        <f>SUMIFS('Ventas Diarias'!$N:$N,'Ventas Diarias'!$A:$A,"&gt;="&amp;M50,'Ventas Diarias'!$A:$A,"&lt;="&amp;N50+2,'Ventas Diarias'!$B:$B,"La Cata DF")</f>
        <v/>
      </c>
      <c r="Q50" s="341">
        <f>P50-O50</f>
        <v/>
      </c>
      <c r="R50" s="342">
        <f>IFERROR(Q50/O50,0)</f>
        <v/>
      </c>
      <c r="S50" s="243">
        <f>IF(ABS(Q50)&lt;=500,"✅ OK",IF(Q50&lt;-500,"🔴 Faltante",IF(Q50&gt;500,"🟢 Sobrante","")))</f>
        <v/>
      </c>
    </row>
    <row r="51">
      <c r="L51" s="283" t="n">
        <v>3</v>
      </c>
      <c r="M51" s="340">
        <f>M40</f>
        <v/>
      </c>
      <c r="N51" s="340">
        <f>N40</f>
        <v/>
      </c>
      <c r="O51" s="341">
        <f>SUMIFS('Ventas Diarias'!$C:$C,'Ventas Diarias'!$A:$A,"&gt;="&amp;M51,'Ventas Diarias'!$A:$A,"&lt;="&amp;N51,'Ventas Diarias'!$B:$B,"La Cata DF")</f>
        <v/>
      </c>
      <c r="P51" s="341">
        <f>SUMIFS('Ventas Diarias'!$N:$N,'Ventas Diarias'!$A:$A,"&gt;="&amp;M51,'Ventas Diarias'!$A:$A,"&lt;="&amp;N51+2,'Ventas Diarias'!$B:$B,"La Cata DF")</f>
        <v/>
      </c>
      <c r="Q51" s="341">
        <f>P51-O51</f>
        <v/>
      </c>
      <c r="R51" s="342">
        <f>IFERROR(Q51/O51,0)</f>
        <v/>
      </c>
      <c r="S51" s="243">
        <f>IF(ABS(Q51)&lt;=500,"✅ OK",IF(Q51&lt;-500,"🔴 Faltante",IF(Q51&gt;500,"🟢 Sobrante","")))</f>
        <v/>
      </c>
    </row>
    <row r="52">
      <c r="A52" s="164" t="inlineStr">
        <is>
          <t>% Distribución</t>
        </is>
      </c>
      <c r="B52" s="164" t="inlineStr">
        <is>
          <t>% Efectivo</t>
        </is>
      </c>
      <c r="C52" s="164" t="inlineStr">
        <is>
          <t>% Tarjeta</t>
        </is>
      </c>
      <c r="D52" s="164" t="inlineStr">
        <is>
          <t>Fee Perdido</t>
        </is>
      </c>
      <c r="E52" s="164" t="inlineStr">
        <is>
          <t>% Transfer</t>
        </is>
      </c>
      <c r="L52" s="283" t="n">
        <v>4</v>
      </c>
      <c r="M52" s="340">
        <f>M41</f>
        <v/>
      </c>
      <c r="N52" s="340">
        <f>N41</f>
        <v/>
      </c>
      <c r="O52" s="341">
        <f>SUMIFS('Ventas Diarias'!$C:$C,'Ventas Diarias'!$A:$A,"&gt;="&amp;M52,'Ventas Diarias'!$A:$A,"&lt;="&amp;N52,'Ventas Diarias'!$B:$B,"La Cata DF")</f>
        <v/>
      </c>
      <c r="P52" s="341">
        <f>SUMIFS('Ventas Diarias'!$N:$N,'Ventas Diarias'!$A:$A,"&gt;="&amp;M52,'Ventas Diarias'!$A:$A,"&lt;="&amp;N52+2,'Ventas Diarias'!$B:$B,"La Cata DF")</f>
        <v/>
      </c>
      <c r="Q52" s="341">
        <f>P52-O52</f>
        <v/>
      </c>
      <c r="R52" s="342">
        <f>IFERROR(Q52/O52,0)</f>
        <v/>
      </c>
      <c r="S52" s="243">
        <f>IF(ABS(Q52)&lt;=500,"✅ OK",IF(Q52&lt;-500,"🔴 Faltante",IF(Q52&gt;500,"🟢 Sobrante","")))</f>
        <v/>
      </c>
    </row>
    <row r="53">
      <c r="A53" s="123" t="inlineStr">
        <is>
          <t>La Cata LMF</t>
        </is>
      </c>
      <c r="B53" s="328" t="n">
        <v>0.6916760717374389</v>
      </c>
      <c r="C53" s="328" t="n">
        <v>0.266652707849236</v>
      </c>
      <c r="D53" s="327" t="n">
        <v>185576.60262</v>
      </c>
      <c r="E53" s="328" t="n">
        <v>0.0416712204133251</v>
      </c>
      <c r="L53" s="283" t="n">
        <v>5</v>
      </c>
      <c r="M53" s="340">
        <f>M42</f>
        <v/>
      </c>
      <c r="N53" s="340">
        <f>N42</f>
        <v/>
      </c>
      <c r="O53" s="341">
        <f>SUMIFS('Ventas Diarias'!$C:$C,'Ventas Diarias'!$A:$A,"&gt;="&amp;M53,'Ventas Diarias'!$A:$A,"&lt;="&amp;N53,'Ventas Diarias'!$B:$B,"La Cata DF")</f>
        <v/>
      </c>
      <c r="P53" s="341">
        <f>SUMIFS('Ventas Diarias'!$N:$N,'Ventas Diarias'!$A:$A,"&gt;="&amp;M53,'Ventas Diarias'!$A:$A,"&lt;="&amp;N53+2,'Ventas Diarias'!$B:$B,"La Cata DF")</f>
        <v/>
      </c>
      <c r="Q53" s="341">
        <f>P53-O53</f>
        <v/>
      </c>
      <c r="R53" s="342">
        <f>IFERROR(Q53/O53,0)</f>
        <v/>
      </c>
      <c r="S53" s="243">
        <f>IF(ABS(Q53)&lt;=500,"✅ OK",IF(Q53&lt;-500,"🔴 Faltante",IF(Q53&gt;500,"🟢 Sobrante","")))</f>
        <v/>
      </c>
    </row>
    <row r="54">
      <c r="A54" s="123" t="inlineStr">
        <is>
          <t>La Cata DF</t>
        </is>
      </c>
      <c r="B54" s="328" t="n">
        <v>0.673407792482953</v>
      </c>
      <c r="C54" s="328" t="n">
        <v>0.311351651253982</v>
      </c>
      <c r="D54" s="327" t="n">
        <v>25217.5197</v>
      </c>
      <c r="E54" s="328" t="n">
        <v>0.0152405562630658</v>
      </c>
      <c r="L54" s="283" t="n">
        <v>6</v>
      </c>
      <c r="M54" s="340">
        <f>M43</f>
        <v/>
      </c>
      <c r="N54" s="340">
        <f>N43</f>
        <v/>
      </c>
      <c r="O54" s="341">
        <f>SUMIFS('Ventas Diarias'!$C:$C,'Ventas Diarias'!$A:$A,"&gt;="&amp;M54,'Ventas Diarias'!$A:$A,"&lt;="&amp;N54,'Ventas Diarias'!$B:$B,"La Cata DF")</f>
        <v/>
      </c>
      <c r="P54" s="341">
        <f>SUMIFS('Ventas Diarias'!$N:$N,'Ventas Diarias'!$A:$A,"&gt;="&amp;M54,'Ventas Diarias'!$A:$A,"&lt;="&amp;N54+2,'Ventas Diarias'!$B:$B,"La Cata DF")</f>
        <v/>
      </c>
      <c r="Q54" s="341">
        <f>P54-O54</f>
        <v/>
      </c>
      <c r="R54" s="342">
        <f>IFERROR(Q54/O54,0)</f>
        <v/>
      </c>
      <c r="S54" s="243">
        <f>IF(ABS(Q54)&lt;=500,"✅ OK",IF(Q54&lt;-500,"🔴 Faltante",IF(Q54&gt;500,"🟢 Sobrante","")))</f>
        <v/>
      </c>
    </row>
    <row r="55">
      <c r="A55" s="123" t="inlineStr">
        <is>
          <t>La Cata SJM</t>
        </is>
      </c>
      <c r="B55" s="328" t="n">
        <v>0</v>
      </c>
      <c r="C55" s="328" t="n">
        <v>0</v>
      </c>
      <c r="D55" s="327" t="n">
        <v>0</v>
      </c>
      <c r="E55" s="328" t="n">
        <v>0</v>
      </c>
      <c r="L55" s="283" t="n">
        <v>7</v>
      </c>
      <c r="M55" s="340">
        <f>M44</f>
        <v/>
      </c>
      <c r="N55" s="340">
        <f>N44</f>
        <v/>
      </c>
      <c r="O55" s="341">
        <f>SUMIFS('Ventas Diarias'!$C:$C,'Ventas Diarias'!$A:$A,"&gt;="&amp;M55,'Ventas Diarias'!$A:$A,"&lt;="&amp;N55,'Ventas Diarias'!$B:$B,"La Cata DF")</f>
        <v/>
      </c>
      <c r="P55" s="341">
        <f>SUMIFS('Ventas Diarias'!$N:$N,'Ventas Diarias'!$A:$A,"&gt;="&amp;M55,'Ventas Diarias'!$A:$A,"&lt;="&amp;N55+2,'Ventas Diarias'!$B:$B,"La Cata DF")</f>
        <v/>
      </c>
      <c r="Q55" s="341">
        <f>P55-O55</f>
        <v/>
      </c>
      <c r="R55" s="342">
        <f>IFERROR(Q55/O55,0)</f>
        <v/>
      </c>
      <c r="S55" s="243">
        <f>IF(ABS(Q55)&lt;=500,"✅ OK",IF(Q55&lt;-500,"🔴 Faltante",IF(Q55&gt;500,"🟢 Sobrante","")))</f>
        <v/>
      </c>
    </row>
    <row r="56">
      <c r="L56" s="284" t="n">
        <v>8</v>
      </c>
      <c r="M56" s="343">
        <f>M45</f>
        <v/>
      </c>
      <c r="N56" s="343">
        <f>N45</f>
        <v/>
      </c>
      <c r="O56" s="344">
        <f>SUMIFS('Ventas Diarias'!$C:$C,'Ventas Diarias'!$A:$A,"&gt;="&amp;M56,'Ventas Diarias'!$A:$A,"&lt;="&amp;N56,'Ventas Diarias'!$B:$B,"La Cata DF")</f>
        <v/>
      </c>
      <c r="P56" s="344">
        <f>SUMIFS('Ventas Diarias'!$N:$N,'Ventas Diarias'!$A:$A,"&gt;="&amp;M56,'Ventas Diarias'!$A:$A,"&lt;="&amp;N56+2,'Ventas Diarias'!$B:$B,"La Cata DF")</f>
        <v/>
      </c>
      <c r="Q56" s="344">
        <f>P56-O56</f>
        <v/>
      </c>
      <c r="R56" s="345">
        <f>IFERROR(Q56/O56,0)</f>
        <v/>
      </c>
      <c r="S56" s="244">
        <f>IF(ABS(Q56)&lt;=500,"✅ OK",IF(Q56&lt;-500,"🔴 Faltante",IF(Q56&gt;500,"🟢 Sobrante","")))</f>
        <v/>
      </c>
    </row>
    <row r="58">
      <c r="A58" t="inlineStr">
        <is>
          <t>📌 NOTA: Los datos de La Cata SJM comenzarán a partir de Junio 2026. La semana actual mostrará 0 si no hay datos ingresados para esas fechas.</t>
        </is>
      </c>
      <c r="L58" s="288" t="inlineStr">
        <is>
          <t>📊 RESUMEN ÚLTIMAS 8 SEMANAS</t>
        </is>
      </c>
      <c r="M58" s="338" t="n"/>
      <c r="N58" s="338" t="n"/>
      <c r="O58" s="338" t="n"/>
      <c r="P58" s="338" t="n"/>
      <c r="Q58" s="338" t="n"/>
      <c r="R58" s="338" t="n"/>
      <c r="S58" s="338" t="n"/>
    </row>
    <row r="59">
      <c r="L59" s="274" t="inlineStr">
        <is>
          <t>Tienda</t>
        </is>
      </c>
      <c r="M59" s="274" t="inlineStr">
        <is>
          <t>Total Efectivo</t>
        </is>
      </c>
      <c r="N59" s="274" t="inlineStr">
        <is>
          <t>Total Depósitos</t>
        </is>
      </c>
      <c r="O59" s="274" t="inlineStr">
        <is>
          <t>Diferencia Neta</t>
        </is>
      </c>
      <c r="P59" s="274" t="inlineStr">
        <is>
          <t>% Variación</t>
        </is>
      </c>
      <c r="Q59" s="274" t="inlineStr">
        <is>
          <t>Estado</t>
        </is>
      </c>
    </row>
    <row r="60" ht="19" customHeight="1" s="115">
      <c r="A60" s="221" t="inlineStr">
        <is>
          <t>💰 RESUMEN FINANCIERO MENSUAL</t>
        </is>
      </c>
      <c r="L60" s="123" t="inlineStr">
        <is>
          <t>La Cata LMF</t>
        </is>
      </c>
      <c r="M60" s="327">
        <f>SUM(O38:O45)</f>
        <v/>
      </c>
      <c r="N60" s="327">
        <f>SUM(P38:P45)</f>
        <v/>
      </c>
      <c r="O60" s="327">
        <f>N60-M60</f>
        <v/>
      </c>
      <c r="P60" s="328">
        <f>IFERROR(O60/M60,0)</f>
        <v/>
      </c>
      <c r="Q60" s="124">
        <f>IF(ABS(O60)&lt;=4000,"✅ OK",IF(O60&lt;-4000,"🔴 Faltante","🟢 Sobrante"))</f>
        <v/>
      </c>
    </row>
    <row r="61">
      <c r="A61" s="164" t="inlineStr">
        <is>
          <t>Mes</t>
        </is>
      </c>
      <c r="B61" s="164" t="inlineStr">
        <is>
          <t>Ubicación</t>
        </is>
      </c>
      <c r="C61" s="164" t="inlineStr">
        <is>
          <t>Ventas</t>
        </is>
      </c>
      <c r="D61" s="164" t="inlineStr">
        <is>
          <t>Gastos</t>
        </is>
      </c>
      <c r="E61" s="164" t="inlineStr">
        <is>
          <t>Utilidad Neta</t>
        </is>
      </c>
      <c r="F61" s="164" t="inlineStr">
        <is>
          <t>Margen %</t>
        </is>
      </c>
      <c r="G61" s="164" t="inlineStr">
        <is>
          <t>CXP Pagadas</t>
        </is>
      </c>
      <c r="H61" s="164" t="inlineStr">
        <is>
          <t>Cash Neto</t>
        </is>
      </c>
      <c r="L61" s="123" t="inlineStr">
        <is>
          <t>La Cata DF</t>
        </is>
      </c>
      <c r="M61" s="327">
        <f>SUM(O49:O56)</f>
        <v/>
      </c>
      <c r="N61" s="327">
        <f>SUM(P49:P56)</f>
        <v/>
      </c>
      <c r="O61" s="327">
        <f>N61-M61</f>
        <v/>
      </c>
      <c r="P61" s="328">
        <f>IFERROR(O61/M61,0)</f>
        <v/>
      </c>
      <c r="Q61" s="124">
        <f>IF(ABS(O61)&lt;=4000,"✅ OK",IF(O61&lt;-4000,"🔴 Faltante","🟢 Sobrante"))</f>
        <v/>
      </c>
    </row>
    <row r="62" ht="16" customHeight="1" s="115" thickBot="1">
      <c r="A62" s="131" t="inlineStr">
        <is>
          <t>Enero 2026</t>
        </is>
      </c>
      <c r="B62" s="131" t="inlineStr">
        <is>
          <t>La Cata LMF</t>
        </is>
      </c>
      <c r="C62" s="346">
        <f>IFERROR(SUMIFS('Ventas Diarias'!$M:$M,'Ventas Diarias'!$B:$B,B62,'Ventas Diarias'!$A:$A,"&gt;="&amp;DATE(2026,1,1),'Ventas Diarias'!$A:$A,"&lt;"&amp;EOMONTH(DATE(2026,1,1),0)+1)/1.18,0)</f>
        <v/>
      </c>
      <c r="D62" s="346">
        <f>IFERROR(SUMIFS(Gastos!$E:$E,Gastos!$B:$B,B62,Gastos!$A:$A,"&gt;="&amp;DATE(2026,1,1),Gastos!$A:$A,"&lt;"&amp;EOMONTH(DATE(2026,1,1),0)+1),0)</f>
        <v/>
      </c>
      <c r="E62" s="346">
        <f>IFERROR(SUMIFS('Ventas Diarias'!$C:$C,'Ventas Diarias'!$B:$B,B62,'Ventas Diarias'!$A:$A,"&gt;="&amp;DATE(2026,1,1),'Ventas Diarias'!$A:$A,"&lt;"&amp;EOMONTH(DATE(2026,1,1),0)+1)+SUMIFS('Ventas Diarias'!$F:$F,'Ventas Diarias'!$B:$B,B62,'Ventas Diarias'!$A:$A,"&gt;="&amp;DATE(2026,1,1),'Ventas Diarias'!$A:$A,"&lt;"&amp;EOMONTH(DATE(2026,1,1),0)+1)+SUMIFS('Ventas Diarias'!$G:$G,'Ventas Diarias'!$B:$B,B62,'Ventas Diarias'!$A:$A,"&gt;="&amp;DATE(2026,1,1),'Ventas Diarias'!$A:$A,"&lt;"&amp;EOMONTH(DATE(2026,1,1),0)+1)-SUMIFS('Ventas Diarias'!$I:$I,'Ventas Diarias'!$B:$B,B62,'Ventas Diarias'!$A:$A,"&gt;="&amp;DATE(2026,1,1),'Ventas Diarias'!$A:$A,"&lt;"&amp;EOMONTH(DATE(2026,1,1),0)+1)-D62,0)</f>
        <v/>
      </c>
      <c r="F62" s="347">
        <f>IFERROR(E62/C62,"")</f>
        <v/>
      </c>
      <c r="G62" s="346">
        <f>IFERROR(SUMIFS(CXP!$M:$M,CXP!$N:$N,"Sí",CXP!$B:$B,B62,CXP!$J:$J,"&gt;="&amp;DATE(2026,1,1),CXP!$J:$J,"&lt;"&amp;EOMONTH(DATE(2026,1,1),0)+1),0)</f>
        <v/>
      </c>
      <c r="H62" s="346">
        <f>IF(E62=0,"",E62-G62)</f>
        <v/>
      </c>
      <c r="L62" s="289" t="inlineStr">
        <is>
          <t>TOTAL</t>
        </is>
      </c>
      <c r="M62" s="348">
        <f>M60+M61</f>
        <v/>
      </c>
      <c r="N62" s="348">
        <f>N60+N61</f>
        <v/>
      </c>
      <c r="O62" s="348">
        <f>O60+O61</f>
        <v/>
      </c>
      <c r="P62" s="349">
        <f>IFERROR(O62/M62,0)</f>
        <v/>
      </c>
      <c r="Q62" s="291">
        <f>IF(ABS(O62)&lt;=8000,"✅ OK",IF(O62&lt;-8000,"🔴 Faltante","🟢 Sobrante"))</f>
        <v/>
      </c>
    </row>
    <row r="63" ht="16" customHeight="1" s="115" thickTop="1">
      <c r="A63" s="123" t="inlineStr">
        <is>
          <t>Enero 2026</t>
        </is>
      </c>
      <c r="B63" s="123" t="inlineStr">
        <is>
          <t>La Cata DF</t>
        </is>
      </c>
      <c r="C63" s="327">
        <f>IFERROR(SUMIFS('Ventas Diarias'!$M:$M,'Ventas Diarias'!$B:$B,B63,'Ventas Diarias'!$A:$A,"&gt;="&amp;DATE(2026,1,1),'Ventas Diarias'!$A:$A,"&lt;"&amp;EOMONTH(DATE(2026,1,1),0)+1)/1.18,0)</f>
        <v/>
      </c>
      <c r="D63" s="327">
        <f>IFERROR(SUMIFS(Gastos!$E:$E,Gastos!$B:$B,B63,Gastos!$A:$A,"&gt;="&amp;DATE(2026,1,1),Gastos!$A:$A,"&lt;"&amp;EOMONTH(DATE(2026,1,1),0)+1),0)</f>
        <v/>
      </c>
      <c r="E63" s="327">
        <f>IFERROR(SUMIFS('Ventas Diarias'!$C:$C,'Ventas Diarias'!$B:$B,B63,'Ventas Diarias'!$A:$A,"&gt;="&amp;DATE(2026,1,1),'Ventas Diarias'!$A:$A,"&lt;"&amp;EOMONTH(DATE(2026,1,1),0)+1)+SUMIFS('Ventas Diarias'!$F:$F,'Ventas Diarias'!$B:$B,B63,'Ventas Diarias'!$A:$A,"&gt;="&amp;DATE(2026,1,1),'Ventas Diarias'!$A:$A,"&lt;"&amp;EOMONTH(DATE(2026,1,1),0)+1)+SUMIFS('Ventas Diarias'!$G:$G,'Ventas Diarias'!$B:$B,B63,'Ventas Diarias'!$A:$A,"&gt;="&amp;DATE(2026,1,1),'Ventas Diarias'!$A:$A,"&lt;"&amp;EOMONTH(DATE(2026,1,1),0)+1)-SUMIFS('Ventas Diarias'!$I:$I,'Ventas Diarias'!$B:$B,B63,'Ventas Diarias'!$A:$A,"&gt;="&amp;DATE(2026,1,1),'Ventas Diarias'!$A:$A,"&lt;"&amp;EOMONTH(DATE(2026,1,1),0)+1)-D63,0)</f>
        <v/>
      </c>
      <c r="F63" s="328">
        <f>IFERROR(E63/C63,"")</f>
        <v/>
      </c>
      <c r="G63" s="327">
        <f>IFERROR(SUMIFS(CXP!$M:$M,CXP!$N:$N,"Sí",CXP!$B:$B,B63,CXP!$J:$J,"&gt;="&amp;DATE(2026,1,1),CXP!$J:$J,"&lt;"&amp;EOMONTH(DATE(2026,1,1),0)+1),0)</f>
        <v/>
      </c>
      <c r="H63" s="327">
        <f>IF(E63=0,"",E63-G63)</f>
        <v/>
      </c>
    </row>
    <row r="64">
      <c r="A64" s="131" t="inlineStr">
        <is>
          <t>Enero 2026</t>
        </is>
      </c>
      <c r="B64" s="131" t="inlineStr">
        <is>
          <t>La Cata SJM</t>
        </is>
      </c>
      <c r="C64" s="346">
        <f>IFERROR(SUMIFS('Ventas Diarias'!$M:$M,'Ventas Diarias'!$B:$B,B64,'Ventas Diarias'!$A:$A,"&gt;="&amp;DATE(2026,1,1),'Ventas Diarias'!$A:$A,"&lt;"&amp;EOMONTH(DATE(2026,1,1),0)+1)/1.18,0)</f>
        <v/>
      </c>
      <c r="D64" s="346">
        <f>IFERROR(SUMIFS(Gastos!$E:$E,Gastos!$B:$B,B64,Gastos!$A:$A,"&gt;="&amp;DATE(2026,1,1),Gastos!$A:$A,"&lt;"&amp;EOMONTH(DATE(2026,1,1),0)+1),0)</f>
        <v/>
      </c>
      <c r="E64" s="346">
        <f>IFERROR(SUMIFS('Ventas Diarias'!$C:$C,'Ventas Diarias'!$B:$B,B64,'Ventas Diarias'!$A:$A,"&gt;="&amp;DATE(2026,1,1),'Ventas Diarias'!$A:$A,"&lt;"&amp;EOMONTH(DATE(2026,1,1),0)+1)+SUMIFS('Ventas Diarias'!$F:$F,'Ventas Diarias'!$B:$B,B64,'Ventas Diarias'!$A:$A,"&gt;="&amp;DATE(2026,1,1),'Ventas Diarias'!$A:$A,"&lt;"&amp;EOMONTH(DATE(2026,1,1),0)+1)+SUMIFS('Ventas Diarias'!$G:$G,'Ventas Diarias'!$B:$B,B64,'Ventas Diarias'!$A:$A,"&gt;="&amp;DATE(2026,1,1),'Ventas Diarias'!$A:$A,"&lt;"&amp;EOMONTH(DATE(2026,1,1),0)+1)-SUMIFS('Ventas Diarias'!$I:$I,'Ventas Diarias'!$B:$B,B64,'Ventas Diarias'!$A:$A,"&gt;="&amp;DATE(2026,1,1),'Ventas Diarias'!$A:$A,"&lt;"&amp;EOMONTH(DATE(2026,1,1),0)+1)-D64,0)</f>
        <v/>
      </c>
      <c r="F64" s="347">
        <f>IFERROR(E64/C64,"")</f>
        <v/>
      </c>
      <c r="G64" s="346">
        <f>IFERROR(SUMIFS(CXP!$M:$M,CXP!$N:$N,"Sí",CXP!$B:$B,B64,CXP!$J:$J,"&gt;="&amp;DATE(2026,1,1),CXP!$J:$J,"&lt;"&amp;EOMONTH(DATE(2026,1,1),0)+1),0)</f>
        <v/>
      </c>
      <c r="H64" s="346">
        <f>IF(E64=0,"",E64-G64)</f>
        <v/>
      </c>
    </row>
    <row r="65">
      <c r="A65" s="123" t="inlineStr">
        <is>
          <t>Febrero 2026</t>
        </is>
      </c>
      <c r="B65" s="123" t="inlineStr">
        <is>
          <t>La Cata LMF</t>
        </is>
      </c>
      <c r="C65" s="327">
        <f>IFERROR(SUMIFS('Ventas Diarias'!$M:$M,'Ventas Diarias'!$B:$B,B65,'Ventas Diarias'!$A:$A,"&gt;="&amp;DATE(2026,2,1),'Ventas Diarias'!$A:$A,"&lt;"&amp;EOMONTH(DATE(2026,2,1),0)+1)/1.18,0)</f>
        <v/>
      </c>
      <c r="D65" s="327">
        <f>IFERROR(SUMIFS(Gastos!$E:$E,Gastos!$B:$B,B65,Gastos!$A:$A,"&gt;="&amp;DATE(2026,2,1),Gastos!$A:$A,"&lt;"&amp;EOMONTH(DATE(2026,2,1),0)+1),0)</f>
        <v/>
      </c>
      <c r="E65" s="327">
        <f>IFERROR(SUMIFS('Ventas Diarias'!$C:$C,'Ventas Diarias'!$B:$B,B65,'Ventas Diarias'!$A:$A,"&gt;="&amp;DATE(2026,2,1),'Ventas Diarias'!$A:$A,"&lt;"&amp;EOMONTH(DATE(2026,2,1),0)+1)+SUMIFS('Ventas Diarias'!$F:$F,'Ventas Diarias'!$B:$B,B65,'Ventas Diarias'!$A:$A,"&gt;="&amp;DATE(2026,2,1),'Ventas Diarias'!$A:$A,"&lt;"&amp;EOMONTH(DATE(2026,2,1),0)+1)+SUMIFS('Ventas Diarias'!$G:$G,'Ventas Diarias'!$B:$B,B65,'Ventas Diarias'!$A:$A,"&gt;="&amp;DATE(2026,2,1),'Ventas Diarias'!$A:$A,"&lt;"&amp;EOMONTH(DATE(2026,2,1),0)+1)-SUMIFS('Ventas Diarias'!$I:$I,'Ventas Diarias'!$B:$B,B65,'Ventas Diarias'!$A:$A,"&gt;="&amp;DATE(2026,2,1),'Ventas Diarias'!$A:$A,"&lt;"&amp;EOMONTH(DATE(2026,2,1),0)+1)-D65,0)</f>
        <v/>
      </c>
      <c r="F65" s="328">
        <f>IFERROR(E65/C65,"")</f>
        <v/>
      </c>
      <c r="G65" s="327">
        <f>IFERROR(SUMIFS(CXP!$M:$M,CXP!$N:$N,"Sí",CXP!$B:$B,B65,CXP!$J:$J,"&gt;="&amp;DATE(2026,2,1),CXP!$J:$J,"&lt;"&amp;EOMONTH(DATE(2026,2,1),0)+1),0)</f>
        <v/>
      </c>
      <c r="H65" s="327">
        <f>IF(E65=0,"",E65-G65)</f>
        <v/>
      </c>
    </row>
    <row r="66">
      <c r="A66" s="131" t="inlineStr">
        <is>
          <t>Febrero 2026</t>
        </is>
      </c>
      <c r="B66" s="131" t="inlineStr">
        <is>
          <t>La Cata DF</t>
        </is>
      </c>
      <c r="C66" s="346">
        <f>IFERROR(SUMIFS('Ventas Diarias'!$M:$M,'Ventas Diarias'!$B:$B,B66,'Ventas Diarias'!$A:$A,"&gt;="&amp;DATE(2026,2,1),'Ventas Diarias'!$A:$A,"&lt;"&amp;EOMONTH(DATE(2026,2,1),0)+1)/1.18,0)</f>
        <v/>
      </c>
      <c r="D66" s="346">
        <f>IFERROR(SUMIFS(Gastos!$E:$E,Gastos!$B:$B,B66,Gastos!$A:$A,"&gt;="&amp;DATE(2026,2,1),Gastos!$A:$A,"&lt;"&amp;EOMONTH(DATE(2026,2,1),0)+1),0)</f>
        <v/>
      </c>
      <c r="E66" s="346">
        <f>IFERROR(SUMIFS('Ventas Diarias'!$C:$C,'Ventas Diarias'!$B:$B,B66,'Ventas Diarias'!$A:$A,"&gt;="&amp;DATE(2026,2,1),'Ventas Diarias'!$A:$A,"&lt;"&amp;EOMONTH(DATE(2026,2,1),0)+1)+SUMIFS('Ventas Diarias'!$F:$F,'Ventas Diarias'!$B:$B,B66,'Ventas Diarias'!$A:$A,"&gt;="&amp;DATE(2026,2,1),'Ventas Diarias'!$A:$A,"&lt;"&amp;EOMONTH(DATE(2026,2,1),0)+1)+SUMIFS('Ventas Diarias'!$G:$G,'Ventas Diarias'!$B:$B,B66,'Ventas Diarias'!$A:$A,"&gt;="&amp;DATE(2026,2,1),'Ventas Diarias'!$A:$A,"&lt;"&amp;EOMONTH(DATE(2026,2,1),0)+1)-SUMIFS('Ventas Diarias'!$I:$I,'Ventas Diarias'!$B:$B,B66,'Ventas Diarias'!$A:$A,"&gt;="&amp;DATE(2026,2,1),'Ventas Diarias'!$A:$A,"&lt;"&amp;EOMONTH(DATE(2026,2,1),0)+1)-D66,0)</f>
        <v/>
      </c>
      <c r="F66" s="347">
        <f>IFERROR(E66/C66,"")</f>
        <v/>
      </c>
      <c r="G66" s="346">
        <f>IFERROR(SUMIFS(CXP!$M:$M,CXP!$N:$N,"Sí",CXP!$B:$B,B66,CXP!$J:$J,"&gt;="&amp;DATE(2026,2,1),CXP!$J:$J,"&lt;"&amp;EOMONTH(DATE(2026,2,1),0)+1),0)</f>
        <v/>
      </c>
      <c r="H66" s="346">
        <f>IF(E66=0,"",E66-G66)</f>
        <v/>
      </c>
    </row>
    <row r="67">
      <c r="A67" s="123" t="inlineStr">
        <is>
          <t>Febrero 2026</t>
        </is>
      </c>
      <c r="B67" s="123" t="inlineStr">
        <is>
          <t>La Cata SJM</t>
        </is>
      </c>
      <c r="C67" s="327">
        <f>IFERROR(SUMIFS('Ventas Diarias'!$M:$M,'Ventas Diarias'!$B:$B,B67,'Ventas Diarias'!$A:$A,"&gt;="&amp;DATE(2026,2,1),'Ventas Diarias'!$A:$A,"&lt;"&amp;EOMONTH(DATE(2026,2,1),0)+1)/1.18,0)</f>
        <v/>
      </c>
      <c r="D67" s="327">
        <f>IFERROR(SUMIFS(Gastos!$E:$E,Gastos!$B:$B,B67,Gastos!$A:$A,"&gt;="&amp;DATE(2026,2,1),Gastos!$A:$A,"&lt;"&amp;EOMONTH(DATE(2026,2,1),0)+1),0)</f>
        <v/>
      </c>
      <c r="E67" s="327">
        <f>IFERROR(SUMIFS('Ventas Diarias'!$C:$C,'Ventas Diarias'!$B:$B,B67,'Ventas Diarias'!$A:$A,"&gt;="&amp;DATE(2026,2,1),'Ventas Diarias'!$A:$A,"&lt;"&amp;EOMONTH(DATE(2026,2,1),0)+1)+SUMIFS('Ventas Diarias'!$F:$F,'Ventas Diarias'!$B:$B,B67,'Ventas Diarias'!$A:$A,"&gt;="&amp;DATE(2026,2,1),'Ventas Diarias'!$A:$A,"&lt;"&amp;EOMONTH(DATE(2026,2,1),0)+1)+SUMIFS('Ventas Diarias'!$G:$G,'Ventas Diarias'!$B:$B,B67,'Ventas Diarias'!$A:$A,"&gt;="&amp;DATE(2026,2,1),'Ventas Diarias'!$A:$A,"&lt;"&amp;EOMONTH(DATE(2026,2,1),0)+1)-SUMIFS('Ventas Diarias'!$I:$I,'Ventas Diarias'!$B:$B,B67,'Ventas Diarias'!$A:$A,"&gt;="&amp;DATE(2026,2,1),'Ventas Diarias'!$A:$A,"&lt;"&amp;EOMONTH(DATE(2026,2,1),0)+1)-D67,0)</f>
        <v/>
      </c>
      <c r="F67" s="328">
        <f>IFERROR(E67/C67,"")</f>
        <v/>
      </c>
      <c r="G67" s="327">
        <f>IFERROR(SUMIFS(CXP!$M:$M,CXP!$N:$N,"Sí",CXP!$B:$B,B67,CXP!$J:$J,"&gt;="&amp;DATE(2026,2,1),CXP!$J:$J,"&lt;"&amp;EOMONTH(DATE(2026,2,1),0)+1),0)</f>
        <v/>
      </c>
      <c r="H67" s="327">
        <f>IF(E67=0,"",E67-G67)</f>
        <v/>
      </c>
    </row>
    <row r="68">
      <c r="A68" s="131" t="inlineStr">
        <is>
          <t>Marzo 2026</t>
        </is>
      </c>
      <c r="B68" s="131" t="inlineStr">
        <is>
          <t>La Cata LMF</t>
        </is>
      </c>
      <c r="C68" s="346">
        <f>IFERROR(SUMIFS('Ventas Diarias'!$M:$M,'Ventas Diarias'!$B:$B,B68,'Ventas Diarias'!$A:$A,"&gt;="&amp;DATE(2026,3,1),'Ventas Diarias'!$A:$A,"&lt;"&amp;EOMONTH(DATE(2026,3,1),0)+1)/1.18,0)</f>
        <v/>
      </c>
      <c r="D68" s="346">
        <f>IFERROR(SUMIFS(Gastos!$E:$E,Gastos!$B:$B,B68,Gastos!$A:$A,"&gt;="&amp;DATE(2026,3,1),Gastos!$A:$A,"&lt;"&amp;EOMONTH(DATE(2026,3,1),0)+1),0)</f>
        <v/>
      </c>
      <c r="E68" s="346">
        <f>IFERROR(SUMIFS('Ventas Diarias'!$C:$C,'Ventas Diarias'!$B:$B,B68,'Ventas Diarias'!$A:$A,"&gt;="&amp;DATE(2026,3,1),'Ventas Diarias'!$A:$A,"&lt;"&amp;EOMONTH(DATE(2026,3,1),0)+1)+SUMIFS('Ventas Diarias'!$F:$F,'Ventas Diarias'!$B:$B,B68,'Ventas Diarias'!$A:$A,"&gt;="&amp;DATE(2026,3,1),'Ventas Diarias'!$A:$A,"&lt;"&amp;EOMONTH(DATE(2026,3,1),0)+1)+SUMIFS('Ventas Diarias'!$G:$G,'Ventas Diarias'!$B:$B,B68,'Ventas Diarias'!$A:$A,"&gt;="&amp;DATE(2026,3,1),'Ventas Diarias'!$A:$A,"&lt;"&amp;EOMONTH(DATE(2026,3,1),0)+1)-SUMIFS('Ventas Diarias'!$I:$I,'Ventas Diarias'!$B:$B,B68,'Ventas Diarias'!$A:$A,"&gt;="&amp;DATE(2026,3,1),'Ventas Diarias'!$A:$A,"&lt;"&amp;EOMONTH(DATE(2026,3,1),0)+1)-D68,0)</f>
        <v/>
      </c>
      <c r="F68" s="347">
        <f>IFERROR(E68/C68,"")</f>
        <v/>
      </c>
      <c r="G68" s="346">
        <f>IFERROR(SUMIFS(CXP!$M:$M,CXP!$N:$N,"Sí",CXP!$B:$B,B68,CXP!$J:$J,"&gt;="&amp;DATE(2026,3,1),CXP!$J:$J,"&lt;"&amp;EOMONTH(DATE(2026,3,1),0)+1),0)</f>
        <v/>
      </c>
      <c r="H68" s="346">
        <f>IF(E68=0,"",E68-G68)</f>
        <v/>
      </c>
    </row>
    <row r="69">
      <c r="A69" s="123" t="inlineStr">
        <is>
          <t>Marzo 2026</t>
        </is>
      </c>
      <c r="B69" s="123" t="inlineStr">
        <is>
          <t>La Cata DF</t>
        </is>
      </c>
      <c r="C69" s="327">
        <f>IFERROR(SUMIFS('Ventas Diarias'!$M:$M,'Ventas Diarias'!$B:$B,B69,'Ventas Diarias'!$A:$A,"&gt;="&amp;DATE(2026,3,1),'Ventas Diarias'!$A:$A,"&lt;"&amp;EOMONTH(DATE(2026,3,1),0)+1)/1.18,0)</f>
        <v/>
      </c>
      <c r="D69" s="327">
        <f>IFERROR(SUMIFS(Gastos!$E:$E,Gastos!$B:$B,B69,Gastos!$A:$A,"&gt;="&amp;DATE(2026,3,1),Gastos!$A:$A,"&lt;"&amp;EOMONTH(DATE(2026,3,1),0)+1),0)</f>
        <v/>
      </c>
      <c r="E69" s="327">
        <f>IFERROR(SUMIFS('Ventas Diarias'!$C:$C,'Ventas Diarias'!$B:$B,B69,'Ventas Diarias'!$A:$A,"&gt;="&amp;DATE(2026,3,1),'Ventas Diarias'!$A:$A,"&lt;"&amp;EOMONTH(DATE(2026,3,1),0)+1)+SUMIFS('Ventas Diarias'!$F:$F,'Ventas Diarias'!$B:$B,B69,'Ventas Diarias'!$A:$A,"&gt;="&amp;DATE(2026,3,1),'Ventas Diarias'!$A:$A,"&lt;"&amp;EOMONTH(DATE(2026,3,1),0)+1)+SUMIFS('Ventas Diarias'!$G:$G,'Ventas Diarias'!$B:$B,B69,'Ventas Diarias'!$A:$A,"&gt;="&amp;DATE(2026,3,1),'Ventas Diarias'!$A:$A,"&lt;"&amp;EOMONTH(DATE(2026,3,1),0)+1)-SUMIFS('Ventas Diarias'!$I:$I,'Ventas Diarias'!$B:$B,B69,'Ventas Diarias'!$A:$A,"&gt;="&amp;DATE(2026,3,1),'Ventas Diarias'!$A:$A,"&lt;"&amp;EOMONTH(DATE(2026,3,1),0)+1)-D69,0)</f>
        <v/>
      </c>
      <c r="F69" s="328">
        <f>IFERROR(E69/C69,"")</f>
        <v/>
      </c>
      <c r="G69" s="327">
        <f>IFERROR(SUMIFS(CXP!$M:$M,CXP!$N:$N,"Sí",CXP!$B:$B,B69,CXP!$J:$J,"&gt;="&amp;DATE(2026,3,1),CXP!$J:$J,"&lt;"&amp;EOMONTH(DATE(2026,3,1),0)+1),0)</f>
        <v/>
      </c>
      <c r="H69" s="327">
        <f>IF(E69=0,"",E69-G69)</f>
        <v/>
      </c>
    </row>
    <row r="70">
      <c r="A70" s="131" t="inlineStr">
        <is>
          <t>Marzo 2026</t>
        </is>
      </c>
      <c r="B70" s="131" t="inlineStr">
        <is>
          <t>La Cata SJM</t>
        </is>
      </c>
      <c r="C70" s="346">
        <f>IFERROR(SUMIFS('Ventas Diarias'!$M:$M,'Ventas Diarias'!$B:$B,B70,'Ventas Diarias'!$A:$A,"&gt;="&amp;DATE(2026,3,1),'Ventas Diarias'!$A:$A,"&lt;"&amp;EOMONTH(DATE(2026,3,1),0)+1)/1.18,0)</f>
        <v/>
      </c>
      <c r="D70" s="346">
        <f>IFERROR(SUMIFS(Gastos!$E:$E,Gastos!$B:$B,B70,Gastos!$A:$A,"&gt;="&amp;DATE(2026,3,1),Gastos!$A:$A,"&lt;"&amp;EOMONTH(DATE(2026,3,1),0)+1),0)</f>
        <v/>
      </c>
      <c r="E70" s="346">
        <f>IFERROR(SUMIFS('Ventas Diarias'!$C:$C,'Ventas Diarias'!$B:$B,B70,'Ventas Diarias'!$A:$A,"&gt;="&amp;DATE(2026,3,1),'Ventas Diarias'!$A:$A,"&lt;"&amp;EOMONTH(DATE(2026,3,1),0)+1)+SUMIFS('Ventas Diarias'!$F:$F,'Ventas Diarias'!$B:$B,B70,'Ventas Diarias'!$A:$A,"&gt;="&amp;DATE(2026,3,1),'Ventas Diarias'!$A:$A,"&lt;"&amp;EOMONTH(DATE(2026,3,1),0)+1)+SUMIFS('Ventas Diarias'!$G:$G,'Ventas Diarias'!$B:$B,B70,'Ventas Diarias'!$A:$A,"&gt;="&amp;DATE(2026,3,1),'Ventas Diarias'!$A:$A,"&lt;"&amp;EOMONTH(DATE(2026,3,1),0)+1)-SUMIFS('Ventas Diarias'!$I:$I,'Ventas Diarias'!$B:$B,B70,'Ventas Diarias'!$A:$A,"&gt;="&amp;DATE(2026,3,1),'Ventas Diarias'!$A:$A,"&lt;"&amp;EOMONTH(DATE(2026,3,1),0)+1)-D70,0)</f>
        <v/>
      </c>
      <c r="F70" s="347">
        <f>IFERROR(E70/C70,"")</f>
        <v/>
      </c>
      <c r="G70" s="346">
        <f>IFERROR(SUMIFS(CXP!$M:$M,CXP!$N:$N,"Sí",CXP!$B:$B,B70,CXP!$J:$J,"&gt;="&amp;DATE(2026,3,1),CXP!$J:$J,"&lt;"&amp;EOMONTH(DATE(2026,3,1),0)+1),0)</f>
        <v/>
      </c>
      <c r="H70" s="346">
        <f>IF(E70=0,"",E70-G70)</f>
        <v/>
      </c>
    </row>
    <row r="71">
      <c r="A71" s="123" t="inlineStr">
        <is>
          <t>Abril 2026</t>
        </is>
      </c>
      <c r="B71" s="123" t="inlineStr">
        <is>
          <t>La Cata LMF</t>
        </is>
      </c>
      <c r="C71" s="327">
        <f>IFERROR(SUMIFS('Ventas Diarias'!$M:$M,'Ventas Diarias'!$B:$B,B71,'Ventas Diarias'!$A:$A,"&gt;="&amp;DATE(2026,4,1),'Ventas Diarias'!$A:$A,"&lt;"&amp;EOMONTH(DATE(2026,4,1),0)+1)/1.18,0)</f>
        <v/>
      </c>
      <c r="D71" s="327">
        <f>IFERROR(SUMIFS(Gastos!$E:$E,Gastos!$B:$B,B71,Gastos!$A:$A,"&gt;="&amp;DATE(2026,4,1),Gastos!$A:$A,"&lt;"&amp;EOMONTH(DATE(2026,4,1),0)+1),0)</f>
        <v/>
      </c>
      <c r="E71" s="327">
        <f>IFERROR(SUMIFS('Ventas Diarias'!$C:$C,'Ventas Diarias'!$B:$B,B71,'Ventas Diarias'!$A:$A,"&gt;="&amp;DATE(2026,4,1),'Ventas Diarias'!$A:$A,"&lt;"&amp;EOMONTH(DATE(2026,4,1),0)+1)+SUMIFS('Ventas Diarias'!$F:$F,'Ventas Diarias'!$B:$B,B71,'Ventas Diarias'!$A:$A,"&gt;="&amp;DATE(2026,4,1),'Ventas Diarias'!$A:$A,"&lt;"&amp;EOMONTH(DATE(2026,4,1),0)+1)+SUMIFS('Ventas Diarias'!$G:$G,'Ventas Diarias'!$B:$B,B71,'Ventas Diarias'!$A:$A,"&gt;="&amp;DATE(2026,4,1),'Ventas Diarias'!$A:$A,"&lt;"&amp;EOMONTH(DATE(2026,4,1),0)+1)-SUMIFS('Ventas Diarias'!$I:$I,'Ventas Diarias'!$B:$B,B71,'Ventas Diarias'!$A:$A,"&gt;="&amp;DATE(2026,4,1),'Ventas Diarias'!$A:$A,"&lt;"&amp;EOMONTH(DATE(2026,4,1),0)+1)-D71,0)</f>
        <v/>
      </c>
      <c r="F71" s="328">
        <f>IFERROR(E71/C71,"")</f>
        <v/>
      </c>
      <c r="G71" s="327">
        <f>IFERROR(SUMIFS(CXP!$M:$M,CXP!$N:$N,"Sí",CXP!$B:$B,B71,CXP!$J:$J,"&gt;="&amp;DATE(2026,4,1),CXP!$J:$J,"&lt;"&amp;EOMONTH(DATE(2026,4,1),0)+1),0)</f>
        <v/>
      </c>
      <c r="H71" s="327">
        <f>IF(E71=0,"",E71-G71)</f>
        <v/>
      </c>
    </row>
    <row r="72">
      <c r="A72" s="131" t="inlineStr">
        <is>
          <t>Abril 2026</t>
        </is>
      </c>
      <c r="B72" s="131" t="inlineStr">
        <is>
          <t>La Cata DF</t>
        </is>
      </c>
      <c r="C72" s="346">
        <f>IFERROR(SUMIFS('Ventas Diarias'!$M:$M,'Ventas Diarias'!$B:$B,B72,'Ventas Diarias'!$A:$A,"&gt;="&amp;DATE(2026,4,1),'Ventas Diarias'!$A:$A,"&lt;"&amp;EOMONTH(DATE(2026,4,1),0)+1)/1.18,0)</f>
        <v/>
      </c>
      <c r="D72" s="346">
        <f>IFERROR(SUMIFS(Gastos!$E:$E,Gastos!$B:$B,B72,Gastos!$A:$A,"&gt;="&amp;DATE(2026,4,1),Gastos!$A:$A,"&lt;"&amp;EOMONTH(DATE(2026,4,1),0)+1),0)</f>
        <v/>
      </c>
      <c r="E72" s="346">
        <f>IFERROR(SUMIFS('Ventas Diarias'!$C:$C,'Ventas Diarias'!$B:$B,B72,'Ventas Diarias'!$A:$A,"&gt;="&amp;DATE(2026,4,1),'Ventas Diarias'!$A:$A,"&lt;"&amp;EOMONTH(DATE(2026,4,1),0)+1)+SUMIFS('Ventas Diarias'!$F:$F,'Ventas Diarias'!$B:$B,B72,'Ventas Diarias'!$A:$A,"&gt;="&amp;DATE(2026,4,1),'Ventas Diarias'!$A:$A,"&lt;"&amp;EOMONTH(DATE(2026,4,1),0)+1)+SUMIFS('Ventas Diarias'!$G:$G,'Ventas Diarias'!$B:$B,B72,'Ventas Diarias'!$A:$A,"&gt;="&amp;DATE(2026,4,1),'Ventas Diarias'!$A:$A,"&lt;"&amp;EOMONTH(DATE(2026,4,1),0)+1)-SUMIFS('Ventas Diarias'!$I:$I,'Ventas Diarias'!$B:$B,B72,'Ventas Diarias'!$A:$A,"&gt;="&amp;DATE(2026,4,1),'Ventas Diarias'!$A:$A,"&lt;"&amp;EOMONTH(DATE(2026,4,1),0)+1)-D72,0)</f>
        <v/>
      </c>
      <c r="F72" s="347">
        <f>IFERROR(E72/C72,"")</f>
        <v/>
      </c>
      <c r="G72" s="346">
        <f>IFERROR(SUMIFS(CXP!$M:$M,CXP!$N:$N,"Sí",CXP!$B:$B,B72,CXP!$J:$J,"&gt;="&amp;DATE(2026,4,1),CXP!$J:$J,"&lt;"&amp;EOMONTH(DATE(2026,4,1),0)+1),0)</f>
        <v/>
      </c>
      <c r="H72" s="346">
        <f>IF(E72=0,"",E72-G72)</f>
        <v/>
      </c>
    </row>
    <row r="73">
      <c r="A73" s="123" t="inlineStr">
        <is>
          <t>Abril 2026</t>
        </is>
      </c>
      <c r="B73" s="123" t="inlineStr">
        <is>
          <t>La Cata SJM</t>
        </is>
      </c>
      <c r="C73" s="327">
        <f>IFERROR(SUMIFS('Ventas Diarias'!$M:$M,'Ventas Diarias'!$B:$B,B73,'Ventas Diarias'!$A:$A,"&gt;="&amp;DATE(2026,4,1),'Ventas Diarias'!$A:$A,"&lt;"&amp;EOMONTH(DATE(2026,4,1),0)+1)/1.18,0)</f>
        <v/>
      </c>
      <c r="D73" s="327">
        <f>IFERROR(SUMIFS(Gastos!$E:$E,Gastos!$B:$B,B73,Gastos!$A:$A,"&gt;="&amp;DATE(2026,4,1),Gastos!$A:$A,"&lt;"&amp;EOMONTH(DATE(2026,4,1),0)+1),0)</f>
        <v/>
      </c>
      <c r="E73" s="327">
        <f>IFERROR(SUMIFS('Ventas Diarias'!$C:$C,'Ventas Diarias'!$B:$B,B73,'Ventas Diarias'!$A:$A,"&gt;="&amp;DATE(2026,4,1),'Ventas Diarias'!$A:$A,"&lt;"&amp;EOMONTH(DATE(2026,4,1),0)+1)+SUMIFS('Ventas Diarias'!$F:$F,'Ventas Diarias'!$B:$B,B73,'Ventas Diarias'!$A:$A,"&gt;="&amp;DATE(2026,4,1),'Ventas Diarias'!$A:$A,"&lt;"&amp;EOMONTH(DATE(2026,4,1),0)+1)+SUMIFS('Ventas Diarias'!$G:$G,'Ventas Diarias'!$B:$B,B73,'Ventas Diarias'!$A:$A,"&gt;="&amp;DATE(2026,4,1),'Ventas Diarias'!$A:$A,"&lt;"&amp;EOMONTH(DATE(2026,4,1),0)+1)-SUMIFS('Ventas Diarias'!$I:$I,'Ventas Diarias'!$B:$B,B73,'Ventas Diarias'!$A:$A,"&gt;="&amp;DATE(2026,4,1),'Ventas Diarias'!$A:$A,"&lt;"&amp;EOMONTH(DATE(2026,4,1),0)+1)-D73,0)</f>
        <v/>
      </c>
      <c r="F73" s="328">
        <f>IFERROR(E73/C73,"")</f>
        <v/>
      </c>
      <c r="G73" s="327">
        <f>IFERROR(SUMIFS(CXP!$M:$M,CXP!$N:$N,"Sí",CXP!$B:$B,B73,CXP!$J:$J,"&gt;="&amp;DATE(2026,4,1),CXP!$J:$J,"&lt;"&amp;EOMONTH(DATE(2026,4,1),0)+1),0)</f>
        <v/>
      </c>
      <c r="H73" s="327">
        <f>IF(E73=0,"",E73-G73)</f>
        <v/>
      </c>
    </row>
    <row r="74">
      <c r="A74" s="131" t="inlineStr">
        <is>
          <t>Mayo 2026</t>
        </is>
      </c>
      <c r="B74" s="131" t="inlineStr">
        <is>
          <t>La Cata LMF</t>
        </is>
      </c>
      <c r="C74" s="346">
        <f>IFERROR(SUMIFS('Ventas Diarias'!$M:$M,'Ventas Diarias'!$B:$B,B74,'Ventas Diarias'!$A:$A,"&gt;="&amp;DATE(2026,5,1),'Ventas Diarias'!$A:$A,"&lt;"&amp;EOMONTH(DATE(2026,5,1),0)+1)/1.18,0)</f>
        <v/>
      </c>
      <c r="D74" s="346">
        <f>IFERROR(SUMIFS(Gastos!$E:$E,Gastos!$B:$B,B74,Gastos!$A:$A,"&gt;="&amp;DATE(2026,5,1),Gastos!$A:$A,"&lt;"&amp;EOMONTH(DATE(2026,5,1),0)+1),0)</f>
        <v/>
      </c>
      <c r="E74" s="346">
        <f>IFERROR(SUMIFS('Ventas Diarias'!$C:$C,'Ventas Diarias'!$B:$B,B74,'Ventas Diarias'!$A:$A,"&gt;="&amp;DATE(2026,5,1),'Ventas Diarias'!$A:$A,"&lt;"&amp;EOMONTH(DATE(2026,5,1),0)+1)+SUMIFS('Ventas Diarias'!$F:$F,'Ventas Diarias'!$B:$B,B74,'Ventas Diarias'!$A:$A,"&gt;="&amp;DATE(2026,5,1),'Ventas Diarias'!$A:$A,"&lt;"&amp;EOMONTH(DATE(2026,5,1),0)+1)+SUMIFS('Ventas Diarias'!$G:$G,'Ventas Diarias'!$B:$B,B74,'Ventas Diarias'!$A:$A,"&gt;="&amp;DATE(2026,5,1),'Ventas Diarias'!$A:$A,"&lt;"&amp;EOMONTH(DATE(2026,5,1),0)+1)-SUMIFS('Ventas Diarias'!$I:$I,'Ventas Diarias'!$B:$B,B74,'Ventas Diarias'!$A:$A,"&gt;="&amp;DATE(2026,5,1),'Ventas Diarias'!$A:$A,"&lt;"&amp;EOMONTH(DATE(2026,5,1),0)+1)-D74,0)</f>
        <v/>
      </c>
      <c r="F74" s="347">
        <f>IFERROR(E74/C74,"")</f>
        <v/>
      </c>
      <c r="G74" s="346">
        <f>IFERROR(SUMIFS(CXP!$M:$M,CXP!$N:$N,"Sí",CXP!$B:$B,B74,CXP!$J:$J,"&gt;="&amp;DATE(2026,5,1),CXP!$J:$J,"&lt;"&amp;EOMONTH(DATE(2026,5,1),0)+1),0)</f>
        <v/>
      </c>
      <c r="H74" s="346">
        <f>IF(E74=0,"",E74-G74)</f>
        <v/>
      </c>
    </row>
    <row r="75">
      <c r="A75" s="123" t="inlineStr">
        <is>
          <t>Mayo 2026</t>
        </is>
      </c>
      <c r="B75" s="123" t="inlineStr">
        <is>
          <t>La Cata DF</t>
        </is>
      </c>
      <c r="C75" s="327">
        <f>IFERROR(SUMIFS('Ventas Diarias'!$M:$M,'Ventas Diarias'!$B:$B,B75,'Ventas Diarias'!$A:$A,"&gt;="&amp;DATE(2026,5,1),'Ventas Diarias'!$A:$A,"&lt;"&amp;EOMONTH(DATE(2026,5,1),0)+1)/1.18,0)</f>
        <v/>
      </c>
      <c r="D75" s="327">
        <f>IFERROR(SUMIFS(Gastos!$E:$E,Gastos!$B:$B,B75,Gastos!$A:$A,"&gt;="&amp;DATE(2026,5,1),Gastos!$A:$A,"&lt;"&amp;EOMONTH(DATE(2026,5,1),0)+1),0)</f>
        <v/>
      </c>
      <c r="E75" s="327">
        <f>IFERROR(SUMIFS('Ventas Diarias'!$C:$C,'Ventas Diarias'!$B:$B,B75,'Ventas Diarias'!$A:$A,"&gt;="&amp;DATE(2026,5,1),'Ventas Diarias'!$A:$A,"&lt;"&amp;EOMONTH(DATE(2026,5,1),0)+1)+SUMIFS('Ventas Diarias'!$F:$F,'Ventas Diarias'!$B:$B,B75,'Ventas Diarias'!$A:$A,"&gt;="&amp;DATE(2026,5,1),'Ventas Diarias'!$A:$A,"&lt;"&amp;EOMONTH(DATE(2026,5,1),0)+1)+SUMIFS('Ventas Diarias'!$G:$G,'Ventas Diarias'!$B:$B,B75,'Ventas Diarias'!$A:$A,"&gt;="&amp;DATE(2026,5,1),'Ventas Diarias'!$A:$A,"&lt;"&amp;EOMONTH(DATE(2026,5,1),0)+1)-SUMIFS('Ventas Diarias'!$I:$I,'Ventas Diarias'!$B:$B,B75,'Ventas Diarias'!$A:$A,"&gt;="&amp;DATE(2026,5,1),'Ventas Diarias'!$A:$A,"&lt;"&amp;EOMONTH(DATE(2026,5,1),0)+1)-D75,0)</f>
        <v/>
      </c>
      <c r="F75" s="328">
        <f>IFERROR(E75/C75,"")</f>
        <v/>
      </c>
      <c r="G75" s="327">
        <f>IFERROR(SUMIFS(CXP!$M:$M,CXP!$N:$N,"Sí",CXP!$B:$B,B75,CXP!$J:$J,"&gt;="&amp;DATE(2026,5,1),CXP!$J:$J,"&lt;"&amp;EOMONTH(DATE(2026,5,1),0)+1),0)</f>
        <v/>
      </c>
      <c r="H75" s="327">
        <f>IF(E75=0,"",E75-G75)</f>
        <v/>
      </c>
    </row>
    <row r="76">
      <c r="A76" s="131" t="inlineStr">
        <is>
          <t>Mayo 2026</t>
        </is>
      </c>
      <c r="B76" s="131" t="inlineStr">
        <is>
          <t>La Cata SJM</t>
        </is>
      </c>
      <c r="C76" s="346">
        <f>IFERROR(SUMIFS('Ventas Diarias'!$M:$M,'Ventas Diarias'!$B:$B,B76,'Ventas Diarias'!$A:$A,"&gt;="&amp;DATE(2026,5,1),'Ventas Diarias'!$A:$A,"&lt;"&amp;EOMONTH(DATE(2026,5,1),0)+1)/1.18,0)</f>
        <v/>
      </c>
      <c r="D76" s="346">
        <f>IFERROR(SUMIFS(Gastos!$E:$E,Gastos!$B:$B,B76,Gastos!$A:$A,"&gt;="&amp;DATE(2026,5,1),Gastos!$A:$A,"&lt;"&amp;EOMONTH(DATE(2026,5,1),0)+1),0)</f>
        <v/>
      </c>
      <c r="E76" s="346">
        <f>IFERROR(SUMIFS('Ventas Diarias'!$C:$C,'Ventas Diarias'!$B:$B,B76,'Ventas Diarias'!$A:$A,"&gt;="&amp;DATE(2026,5,1),'Ventas Diarias'!$A:$A,"&lt;"&amp;EOMONTH(DATE(2026,5,1),0)+1)+SUMIFS('Ventas Diarias'!$F:$F,'Ventas Diarias'!$B:$B,B76,'Ventas Diarias'!$A:$A,"&gt;="&amp;DATE(2026,5,1),'Ventas Diarias'!$A:$A,"&lt;"&amp;EOMONTH(DATE(2026,5,1),0)+1)+SUMIFS('Ventas Diarias'!$G:$G,'Ventas Diarias'!$B:$B,B76,'Ventas Diarias'!$A:$A,"&gt;="&amp;DATE(2026,5,1),'Ventas Diarias'!$A:$A,"&lt;"&amp;EOMONTH(DATE(2026,5,1),0)+1)-SUMIFS('Ventas Diarias'!$I:$I,'Ventas Diarias'!$B:$B,B76,'Ventas Diarias'!$A:$A,"&gt;="&amp;DATE(2026,5,1),'Ventas Diarias'!$A:$A,"&lt;"&amp;EOMONTH(DATE(2026,5,1),0)+1)-D76,0)</f>
        <v/>
      </c>
      <c r="F76" s="347">
        <f>IFERROR(E76/C76,"")</f>
        <v/>
      </c>
      <c r="G76" s="346">
        <f>IFERROR(SUMIFS(CXP!$M:$M,CXP!$N:$N,"Sí",CXP!$B:$B,B76,CXP!$J:$J,"&gt;="&amp;DATE(2026,5,1),CXP!$J:$J,"&lt;"&amp;EOMONTH(DATE(2026,5,1),0)+1),0)</f>
        <v/>
      </c>
      <c r="H76" s="346">
        <f>IF(E76=0,"",E76-G76)</f>
        <v/>
      </c>
    </row>
    <row r="77">
      <c r="A77" s="123" t="inlineStr">
        <is>
          <t>Junio 2026</t>
        </is>
      </c>
      <c r="B77" s="123" t="inlineStr">
        <is>
          <t>La Cata LMF</t>
        </is>
      </c>
      <c r="C77" s="327">
        <f>IFERROR(SUMIFS('Ventas Diarias'!$M:$M,'Ventas Diarias'!$B:$B,B77,'Ventas Diarias'!$A:$A,"&gt;="&amp;DATE(2026,6,1),'Ventas Diarias'!$A:$A,"&lt;"&amp;EOMONTH(DATE(2026,6,1),0)+1)/1.18,0)</f>
        <v/>
      </c>
      <c r="D77" s="327">
        <f>IFERROR(SUMIFS(Gastos!$E:$E,Gastos!$B:$B,B77,Gastos!$A:$A,"&gt;="&amp;DATE(2026,6,1),Gastos!$A:$A,"&lt;"&amp;EOMONTH(DATE(2026,6,1),0)+1),0)</f>
        <v/>
      </c>
      <c r="E77" s="327">
        <f>IFERROR(SUMIFS('Ventas Diarias'!$C:$C,'Ventas Diarias'!$B:$B,B77,'Ventas Diarias'!$A:$A,"&gt;="&amp;DATE(2026,6,1),'Ventas Diarias'!$A:$A,"&lt;"&amp;EOMONTH(DATE(2026,6,1),0)+1)+SUMIFS('Ventas Diarias'!$F:$F,'Ventas Diarias'!$B:$B,B77,'Ventas Diarias'!$A:$A,"&gt;="&amp;DATE(2026,6,1),'Ventas Diarias'!$A:$A,"&lt;"&amp;EOMONTH(DATE(2026,6,1),0)+1)+SUMIFS('Ventas Diarias'!$G:$G,'Ventas Diarias'!$B:$B,B77,'Ventas Diarias'!$A:$A,"&gt;="&amp;DATE(2026,6,1),'Ventas Diarias'!$A:$A,"&lt;"&amp;EOMONTH(DATE(2026,6,1),0)+1)-SUMIFS('Ventas Diarias'!$I:$I,'Ventas Diarias'!$B:$B,B77,'Ventas Diarias'!$A:$A,"&gt;="&amp;DATE(2026,6,1),'Ventas Diarias'!$A:$A,"&lt;"&amp;EOMONTH(DATE(2026,6,1),0)+1)-D77,0)</f>
        <v/>
      </c>
      <c r="F77" s="328">
        <f>IFERROR(E77/C77,"")</f>
        <v/>
      </c>
      <c r="G77" s="327">
        <f>IFERROR(SUMIFS(CXP!$M:$M,CXP!$N:$N,"Sí",CXP!$B:$B,B77,CXP!$J:$J,"&gt;="&amp;DATE(2026,6,1),CXP!$J:$J,"&lt;"&amp;EOMONTH(DATE(2026,6,1),0)+1),0)</f>
        <v/>
      </c>
      <c r="H77" s="327">
        <f>IF(E77=0,"",E77-G77)</f>
        <v/>
      </c>
    </row>
    <row r="78">
      <c r="A78" s="131" t="inlineStr">
        <is>
          <t>Junio 2026</t>
        </is>
      </c>
      <c r="B78" s="131" t="inlineStr">
        <is>
          <t>La Cata DF</t>
        </is>
      </c>
      <c r="C78" s="346">
        <f>IFERROR(SUMIFS('Ventas Diarias'!$M:$M,'Ventas Diarias'!$B:$B,B78,'Ventas Diarias'!$A:$A,"&gt;="&amp;DATE(2026,6,1),'Ventas Diarias'!$A:$A,"&lt;"&amp;EOMONTH(DATE(2026,6,1),0)+1)/1.18,0)</f>
        <v/>
      </c>
      <c r="D78" s="346">
        <f>IFERROR(SUMIFS(Gastos!$E:$E,Gastos!$B:$B,B78,Gastos!$A:$A,"&gt;="&amp;DATE(2026,6,1),Gastos!$A:$A,"&lt;"&amp;EOMONTH(DATE(2026,6,1),0)+1),0)</f>
        <v/>
      </c>
      <c r="E78" s="346">
        <f>IFERROR(SUMIFS('Ventas Diarias'!$C:$C,'Ventas Diarias'!$B:$B,B78,'Ventas Diarias'!$A:$A,"&gt;="&amp;DATE(2026,6,1),'Ventas Diarias'!$A:$A,"&lt;"&amp;EOMONTH(DATE(2026,6,1),0)+1)+SUMIFS('Ventas Diarias'!$F:$F,'Ventas Diarias'!$B:$B,B78,'Ventas Diarias'!$A:$A,"&gt;="&amp;DATE(2026,6,1),'Ventas Diarias'!$A:$A,"&lt;"&amp;EOMONTH(DATE(2026,6,1),0)+1)+SUMIFS('Ventas Diarias'!$G:$G,'Ventas Diarias'!$B:$B,B78,'Ventas Diarias'!$A:$A,"&gt;="&amp;DATE(2026,6,1),'Ventas Diarias'!$A:$A,"&lt;"&amp;EOMONTH(DATE(2026,6,1),0)+1)-SUMIFS('Ventas Diarias'!$I:$I,'Ventas Diarias'!$B:$B,B78,'Ventas Diarias'!$A:$A,"&gt;="&amp;DATE(2026,6,1),'Ventas Diarias'!$A:$A,"&lt;"&amp;EOMONTH(DATE(2026,6,1),0)+1)-D78,0)</f>
        <v/>
      </c>
      <c r="F78" s="347">
        <f>IFERROR(E78/C78,"")</f>
        <v/>
      </c>
      <c r="G78" s="346">
        <f>IFERROR(SUMIFS(CXP!$M:$M,CXP!$N:$N,"Sí",CXP!$B:$B,B78,CXP!$J:$J,"&gt;="&amp;DATE(2026,6,1),CXP!$J:$J,"&lt;"&amp;EOMONTH(DATE(2026,6,1),0)+1),0)</f>
        <v/>
      </c>
      <c r="H78" s="346">
        <f>IF(E78=0,"",E78-G78)</f>
        <v/>
      </c>
    </row>
    <row r="79">
      <c r="A79" s="123" t="inlineStr">
        <is>
          <t>Junio 2026</t>
        </is>
      </c>
      <c r="B79" s="123" t="inlineStr">
        <is>
          <t>La Cata SJM</t>
        </is>
      </c>
      <c r="C79" s="327">
        <f>IFERROR(SUMIFS('Ventas Diarias'!$M:$M,'Ventas Diarias'!$B:$B,B79,'Ventas Diarias'!$A:$A,"&gt;="&amp;DATE(2026,6,1),'Ventas Diarias'!$A:$A,"&lt;"&amp;EOMONTH(DATE(2026,6,1),0)+1)/1.18,0)</f>
        <v/>
      </c>
      <c r="D79" s="327">
        <f>IFERROR(SUMIFS(Gastos!$E:$E,Gastos!$B:$B,B79,Gastos!$A:$A,"&gt;="&amp;DATE(2026,6,1),Gastos!$A:$A,"&lt;"&amp;EOMONTH(DATE(2026,6,1),0)+1),0)</f>
        <v/>
      </c>
      <c r="E79" s="327">
        <f>IFERROR(SUMIFS('Ventas Diarias'!$C:$C,'Ventas Diarias'!$B:$B,B79,'Ventas Diarias'!$A:$A,"&gt;="&amp;DATE(2026,6,1),'Ventas Diarias'!$A:$A,"&lt;"&amp;EOMONTH(DATE(2026,6,1),0)+1)+SUMIFS('Ventas Diarias'!$F:$F,'Ventas Diarias'!$B:$B,B79,'Ventas Diarias'!$A:$A,"&gt;="&amp;DATE(2026,6,1),'Ventas Diarias'!$A:$A,"&lt;"&amp;EOMONTH(DATE(2026,6,1),0)+1)+SUMIFS('Ventas Diarias'!$G:$G,'Ventas Diarias'!$B:$B,B79,'Ventas Diarias'!$A:$A,"&gt;="&amp;DATE(2026,6,1),'Ventas Diarias'!$A:$A,"&lt;"&amp;EOMONTH(DATE(2026,6,1),0)+1)-SUMIFS('Ventas Diarias'!$I:$I,'Ventas Diarias'!$B:$B,B79,'Ventas Diarias'!$A:$A,"&gt;="&amp;DATE(2026,6,1),'Ventas Diarias'!$A:$A,"&lt;"&amp;EOMONTH(DATE(2026,6,1),0)+1)-D79,0)</f>
        <v/>
      </c>
      <c r="F79" s="328">
        <f>IFERROR(E79/C79,"")</f>
        <v/>
      </c>
      <c r="G79" s="327">
        <f>IFERROR(SUMIFS(CXP!$M:$M,CXP!$N:$N,"Sí",CXP!$B:$B,B79,CXP!$J:$J,"&gt;="&amp;DATE(2026,6,1),CXP!$J:$J,"&lt;"&amp;EOMONTH(DATE(2026,6,1),0)+1),0)</f>
        <v/>
      </c>
      <c r="H79" s="327">
        <f>IF(E79=0,"",E79-G79)</f>
        <v/>
      </c>
    </row>
    <row r="80">
      <c r="A80" s="131" t="inlineStr">
        <is>
          <t>Julio 2026</t>
        </is>
      </c>
      <c r="B80" s="131" t="inlineStr">
        <is>
          <t>La Cata LMF</t>
        </is>
      </c>
      <c r="C80" s="346">
        <f>IFERROR(SUMIFS('Ventas Diarias'!$M:$M,'Ventas Diarias'!$B:$B,B80,'Ventas Diarias'!$A:$A,"&gt;="&amp;DATE(2026,7,1),'Ventas Diarias'!$A:$A,"&lt;"&amp;EOMONTH(DATE(2026,7,1),0)+1)/1.18,0)</f>
        <v/>
      </c>
      <c r="D80" s="346">
        <f>IFERROR(SUMIFS(Gastos!$E:$E,Gastos!$B:$B,B80,Gastos!$A:$A,"&gt;="&amp;DATE(2026,7,1),Gastos!$A:$A,"&lt;"&amp;EOMONTH(DATE(2026,7,1),0)+1),0)</f>
        <v/>
      </c>
      <c r="E80" s="346">
        <f>IFERROR(SUMIFS('Ventas Diarias'!$C:$C,'Ventas Diarias'!$B:$B,B80,'Ventas Diarias'!$A:$A,"&gt;="&amp;DATE(2026,7,1),'Ventas Diarias'!$A:$A,"&lt;"&amp;EOMONTH(DATE(2026,7,1),0)+1)+SUMIFS('Ventas Diarias'!$F:$F,'Ventas Diarias'!$B:$B,B80,'Ventas Diarias'!$A:$A,"&gt;="&amp;DATE(2026,7,1),'Ventas Diarias'!$A:$A,"&lt;"&amp;EOMONTH(DATE(2026,7,1),0)+1)+SUMIFS('Ventas Diarias'!$G:$G,'Ventas Diarias'!$B:$B,B80,'Ventas Diarias'!$A:$A,"&gt;="&amp;DATE(2026,7,1),'Ventas Diarias'!$A:$A,"&lt;"&amp;EOMONTH(DATE(2026,7,1),0)+1)-SUMIFS('Ventas Diarias'!$I:$I,'Ventas Diarias'!$B:$B,B80,'Ventas Diarias'!$A:$A,"&gt;="&amp;DATE(2026,7,1),'Ventas Diarias'!$A:$A,"&lt;"&amp;EOMONTH(DATE(2026,7,1),0)+1)-D80,0)</f>
        <v/>
      </c>
      <c r="F80" s="347">
        <f>IFERROR(E80/C80,"")</f>
        <v/>
      </c>
      <c r="G80" s="346">
        <f>IFERROR(SUMIFS(CXP!$M:$M,CXP!$N:$N,"Sí",CXP!$B:$B,B80,CXP!$J:$J,"&gt;="&amp;DATE(2026,7,1),CXP!$J:$J,"&lt;"&amp;EOMONTH(DATE(2026,7,1),0)+1),0)</f>
        <v/>
      </c>
      <c r="H80" s="346">
        <f>IF(E80=0,"",E80-G80)</f>
        <v/>
      </c>
    </row>
    <row r="81">
      <c r="A81" s="123" t="inlineStr">
        <is>
          <t>Julio 2026</t>
        </is>
      </c>
      <c r="B81" s="123" t="inlineStr">
        <is>
          <t>La Cata DF</t>
        </is>
      </c>
      <c r="C81" s="327">
        <f>IFERROR(SUMIFS('Ventas Diarias'!$M:$M,'Ventas Diarias'!$B:$B,B81,'Ventas Diarias'!$A:$A,"&gt;="&amp;DATE(2026,7,1),'Ventas Diarias'!$A:$A,"&lt;"&amp;EOMONTH(DATE(2026,7,1),0)+1)/1.18,0)</f>
        <v/>
      </c>
      <c r="D81" s="327">
        <f>IFERROR(SUMIFS(Gastos!$E:$E,Gastos!$B:$B,B81,Gastos!$A:$A,"&gt;="&amp;DATE(2026,7,1),Gastos!$A:$A,"&lt;"&amp;EOMONTH(DATE(2026,7,1),0)+1),0)</f>
        <v/>
      </c>
      <c r="E81" s="327">
        <f>IFERROR(SUMIFS('Ventas Diarias'!$C:$C,'Ventas Diarias'!$B:$B,B81,'Ventas Diarias'!$A:$A,"&gt;="&amp;DATE(2026,7,1),'Ventas Diarias'!$A:$A,"&lt;"&amp;EOMONTH(DATE(2026,7,1),0)+1)+SUMIFS('Ventas Diarias'!$F:$F,'Ventas Diarias'!$B:$B,B81,'Ventas Diarias'!$A:$A,"&gt;="&amp;DATE(2026,7,1),'Ventas Diarias'!$A:$A,"&lt;"&amp;EOMONTH(DATE(2026,7,1),0)+1)+SUMIFS('Ventas Diarias'!$G:$G,'Ventas Diarias'!$B:$B,B81,'Ventas Diarias'!$A:$A,"&gt;="&amp;DATE(2026,7,1),'Ventas Diarias'!$A:$A,"&lt;"&amp;EOMONTH(DATE(2026,7,1),0)+1)-SUMIFS('Ventas Diarias'!$I:$I,'Ventas Diarias'!$B:$B,B81,'Ventas Diarias'!$A:$A,"&gt;="&amp;DATE(2026,7,1),'Ventas Diarias'!$A:$A,"&lt;"&amp;EOMONTH(DATE(2026,7,1),0)+1)-D81,0)</f>
        <v/>
      </c>
      <c r="F81" s="328">
        <f>IFERROR(E81/C81,"")</f>
        <v/>
      </c>
      <c r="G81" s="327">
        <f>IFERROR(SUMIFS(CXP!$M:$M,CXP!$N:$N,"Sí",CXP!$B:$B,B81,CXP!$J:$J,"&gt;="&amp;DATE(2026,7,1),CXP!$J:$J,"&lt;"&amp;EOMONTH(DATE(2026,7,1),0)+1),0)</f>
        <v/>
      </c>
      <c r="H81" s="327">
        <f>IF(E81=0,"",E81-G81)</f>
        <v/>
      </c>
    </row>
    <row r="82">
      <c r="A82" s="131" t="inlineStr">
        <is>
          <t>Julio 2026</t>
        </is>
      </c>
      <c r="B82" s="131" t="inlineStr">
        <is>
          <t>La Cata SJM</t>
        </is>
      </c>
      <c r="C82" s="346">
        <f>IFERROR(SUMIFS('Ventas Diarias'!$M:$M,'Ventas Diarias'!$B:$B,B82,'Ventas Diarias'!$A:$A,"&gt;="&amp;DATE(2026,7,1),'Ventas Diarias'!$A:$A,"&lt;"&amp;EOMONTH(DATE(2026,7,1),0)+1)/1.18,0)</f>
        <v/>
      </c>
      <c r="D82" s="346">
        <f>IFERROR(SUMIFS(Gastos!$E:$E,Gastos!$B:$B,B82,Gastos!$A:$A,"&gt;="&amp;DATE(2026,7,1),Gastos!$A:$A,"&lt;"&amp;EOMONTH(DATE(2026,7,1),0)+1),0)</f>
        <v/>
      </c>
      <c r="E82" s="346">
        <f>IFERROR(SUMIFS('Ventas Diarias'!$C:$C,'Ventas Diarias'!$B:$B,B82,'Ventas Diarias'!$A:$A,"&gt;="&amp;DATE(2026,7,1),'Ventas Diarias'!$A:$A,"&lt;"&amp;EOMONTH(DATE(2026,7,1),0)+1)+SUMIFS('Ventas Diarias'!$F:$F,'Ventas Diarias'!$B:$B,B82,'Ventas Diarias'!$A:$A,"&gt;="&amp;DATE(2026,7,1),'Ventas Diarias'!$A:$A,"&lt;"&amp;EOMONTH(DATE(2026,7,1),0)+1)+SUMIFS('Ventas Diarias'!$G:$G,'Ventas Diarias'!$B:$B,B82,'Ventas Diarias'!$A:$A,"&gt;="&amp;DATE(2026,7,1),'Ventas Diarias'!$A:$A,"&lt;"&amp;EOMONTH(DATE(2026,7,1),0)+1)-SUMIFS('Ventas Diarias'!$I:$I,'Ventas Diarias'!$B:$B,B82,'Ventas Diarias'!$A:$A,"&gt;="&amp;DATE(2026,7,1),'Ventas Diarias'!$A:$A,"&lt;"&amp;EOMONTH(DATE(2026,7,1),0)+1)-D82,0)</f>
        <v/>
      </c>
      <c r="F82" s="347">
        <f>IFERROR(E82/C82,"")</f>
        <v/>
      </c>
      <c r="G82" s="346">
        <f>IFERROR(SUMIFS(CXP!$M:$M,CXP!$N:$N,"Sí",CXP!$B:$B,B82,CXP!$J:$J,"&gt;="&amp;DATE(2026,7,1),CXP!$J:$J,"&lt;"&amp;EOMONTH(DATE(2026,7,1),0)+1),0)</f>
        <v/>
      </c>
      <c r="H82" s="346">
        <f>IF(E82=0,"",E82-G82)</f>
        <v/>
      </c>
    </row>
    <row r="83">
      <c r="A83" s="123" t="inlineStr">
        <is>
          <t>Agosto 2026</t>
        </is>
      </c>
      <c r="B83" s="123" t="inlineStr">
        <is>
          <t>La Cata LMF</t>
        </is>
      </c>
      <c r="C83" s="327">
        <f>IFERROR(SUMIFS('Ventas Diarias'!$M:$M,'Ventas Diarias'!$B:$B,B83,'Ventas Diarias'!$A:$A,"&gt;="&amp;DATE(2026,8,1),'Ventas Diarias'!$A:$A,"&lt;"&amp;EOMONTH(DATE(2026,8,1),0)+1)/1.18,0)</f>
        <v/>
      </c>
      <c r="D83" s="327">
        <f>IFERROR(SUMIFS(Gastos!$E:$E,Gastos!$B:$B,B83,Gastos!$A:$A,"&gt;="&amp;DATE(2026,8,1),Gastos!$A:$A,"&lt;"&amp;EOMONTH(DATE(2026,8,1),0)+1),0)</f>
        <v/>
      </c>
      <c r="E83" s="327">
        <f>IFERROR(SUMIFS('Ventas Diarias'!$C:$C,'Ventas Diarias'!$B:$B,B83,'Ventas Diarias'!$A:$A,"&gt;="&amp;DATE(2026,8,1),'Ventas Diarias'!$A:$A,"&lt;"&amp;EOMONTH(DATE(2026,8,1),0)+1)+SUMIFS('Ventas Diarias'!$F:$F,'Ventas Diarias'!$B:$B,B83,'Ventas Diarias'!$A:$A,"&gt;="&amp;DATE(2026,8,1),'Ventas Diarias'!$A:$A,"&lt;"&amp;EOMONTH(DATE(2026,8,1),0)+1)+SUMIFS('Ventas Diarias'!$G:$G,'Ventas Diarias'!$B:$B,B83,'Ventas Diarias'!$A:$A,"&gt;="&amp;DATE(2026,8,1),'Ventas Diarias'!$A:$A,"&lt;"&amp;EOMONTH(DATE(2026,8,1),0)+1)-SUMIFS('Ventas Diarias'!$I:$I,'Ventas Diarias'!$B:$B,B83,'Ventas Diarias'!$A:$A,"&gt;="&amp;DATE(2026,8,1),'Ventas Diarias'!$A:$A,"&lt;"&amp;EOMONTH(DATE(2026,8,1),0)+1)-D83,0)</f>
        <v/>
      </c>
      <c r="F83" s="328">
        <f>IFERROR(E83/C83,"")</f>
        <v/>
      </c>
      <c r="G83" s="327">
        <f>IFERROR(SUMIFS(CXP!$M:$M,CXP!$N:$N,"Sí",CXP!$B:$B,B83,CXP!$J:$J,"&gt;="&amp;DATE(2026,8,1),CXP!$J:$J,"&lt;"&amp;EOMONTH(DATE(2026,8,1),0)+1),0)</f>
        <v/>
      </c>
      <c r="H83" s="327">
        <f>IF(E83=0,"",E83-G83)</f>
        <v/>
      </c>
    </row>
    <row r="84">
      <c r="A84" s="131" t="inlineStr">
        <is>
          <t>Agosto 2026</t>
        </is>
      </c>
      <c r="B84" s="131" t="inlineStr">
        <is>
          <t>La Cata DF</t>
        </is>
      </c>
      <c r="C84" s="346">
        <f>IFERROR(SUMIFS('Ventas Diarias'!$M:$M,'Ventas Diarias'!$B:$B,B84,'Ventas Diarias'!$A:$A,"&gt;="&amp;DATE(2026,8,1),'Ventas Diarias'!$A:$A,"&lt;"&amp;EOMONTH(DATE(2026,8,1),0)+1)/1.18,0)</f>
        <v/>
      </c>
      <c r="D84" s="346">
        <f>IFERROR(SUMIFS(Gastos!$E:$E,Gastos!$B:$B,B84,Gastos!$A:$A,"&gt;="&amp;DATE(2026,8,1),Gastos!$A:$A,"&lt;"&amp;EOMONTH(DATE(2026,8,1),0)+1),0)</f>
        <v/>
      </c>
      <c r="E84" s="346">
        <f>IFERROR(SUMIFS('Ventas Diarias'!$C:$C,'Ventas Diarias'!$B:$B,B84,'Ventas Diarias'!$A:$A,"&gt;="&amp;DATE(2026,8,1),'Ventas Diarias'!$A:$A,"&lt;"&amp;EOMONTH(DATE(2026,8,1),0)+1)+SUMIFS('Ventas Diarias'!$F:$F,'Ventas Diarias'!$B:$B,B84,'Ventas Diarias'!$A:$A,"&gt;="&amp;DATE(2026,8,1),'Ventas Diarias'!$A:$A,"&lt;"&amp;EOMONTH(DATE(2026,8,1),0)+1)+SUMIFS('Ventas Diarias'!$G:$G,'Ventas Diarias'!$B:$B,B84,'Ventas Diarias'!$A:$A,"&gt;="&amp;DATE(2026,8,1),'Ventas Diarias'!$A:$A,"&lt;"&amp;EOMONTH(DATE(2026,8,1),0)+1)-SUMIFS('Ventas Diarias'!$I:$I,'Ventas Diarias'!$B:$B,B84,'Ventas Diarias'!$A:$A,"&gt;="&amp;DATE(2026,8,1),'Ventas Diarias'!$A:$A,"&lt;"&amp;EOMONTH(DATE(2026,8,1),0)+1)-D84,0)</f>
        <v/>
      </c>
      <c r="F84" s="347">
        <f>IFERROR(E84/C84,"")</f>
        <v/>
      </c>
      <c r="G84" s="346">
        <f>IFERROR(SUMIFS(CXP!$M:$M,CXP!$N:$N,"Sí",CXP!$B:$B,B84,CXP!$J:$J,"&gt;="&amp;DATE(2026,8,1),CXP!$J:$J,"&lt;"&amp;EOMONTH(DATE(2026,8,1),0)+1),0)</f>
        <v/>
      </c>
      <c r="H84" s="346">
        <f>IF(E84=0,"",E84-G84)</f>
        <v/>
      </c>
    </row>
    <row r="85">
      <c r="A85" s="123" t="inlineStr">
        <is>
          <t>Agosto 2026</t>
        </is>
      </c>
      <c r="B85" s="123" t="inlineStr">
        <is>
          <t>La Cata SJM</t>
        </is>
      </c>
      <c r="C85" s="327">
        <f>IFERROR(SUMIFS('Ventas Diarias'!$M:$M,'Ventas Diarias'!$B:$B,B85,'Ventas Diarias'!$A:$A,"&gt;="&amp;DATE(2026,8,1),'Ventas Diarias'!$A:$A,"&lt;"&amp;EOMONTH(DATE(2026,8,1),0)+1)/1.18,0)</f>
        <v/>
      </c>
      <c r="D85" s="327">
        <f>IFERROR(SUMIFS(Gastos!$E:$E,Gastos!$B:$B,B85,Gastos!$A:$A,"&gt;="&amp;DATE(2026,8,1),Gastos!$A:$A,"&lt;"&amp;EOMONTH(DATE(2026,8,1),0)+1),0)</f>
        <v/>
      </c>
      <c r="E85" s="327">
        <f>IFERROR(SUMIFS('Ventas Diarias'!$C:$C,'Ventas Diarias'!$B:$B,B85,'Ventas Diarias'!$A:$A,"&gt;="&amp;DATE(2026,8,1),'Ventas Diarias'!$A:$A,"&lt;"&amp;EOMONTH(DATE(2026,8,1),0)+1)+SUMIFS('Ventas Diarias'!$F:$F,'Ventas Diarias'!$B:$B,B85,'Ventas Diarias'!$A:$A,"&gt;="&amp;DATE(2026,8,1),'Ventas Diarias'!$A:$A,"&lt;"&amp;EOMONTH(DATE(2026,8,1),0)+1)+SUMIFS('Ventas Diarias'!$G:$G,'Ventas Diarias'!$B:$B,B85,'Ventas Diarias'!$A:$A,"&gt;="&amp;DATE(2026,8,1),'Ventas Diarias'!$A:$A,"&lt;"&amp;EOMONTH(DATE(2026,8,1),0)+1)-SUMIFS('Ventas Diarias'!$I:$I,'Ventas Diarias'!$B:$B,B85,'Ventas Diarias'!$A:$A,"&gt;="&amp;DATE(2026,8,1),'Ventas Diarias'!$A:$A,"&lt;"&amp;EOMONTH(DATE(2026,8,1),0)+1)-D85,0)</f>
        <v/>
      </c>
      <c r="F85" s="328">
        <f>IFERROR(E85/C85,"")</f>
        <v/>
      </c>
      <c r="G85" s="327">
        <f>IFERROR(SUMIFS(CXP!$M:$M,CXP!$N:$N,"Sí",CXP!$B:$B,B85,CXP!$J:$J,"&gt;="&amp;DATE(2026,8,1),CXP!$J:$J,"&lt;"&amp;EOMONTH(DATE(2026,8,1),0)+1),0)</f>
        <v/>
      </c>
      <c r="H85" s="327">
        <f>IF(E85=0,"",E85-G85)</f>
        <v/>
      </c>
    </row>
    <row r="86">
      <c r="A86" s="131" t="inlineStr">
        <is>
          <t>Septiembre 2026</t>
        </is>
      </c>
      <c r="B86" s="131" t="inlineStr">
        <is>
          <t>La Cata LMF</t>
        </is>
      </c>
      <c r="C86" s="346">
        <f>IFERROR(SUMIFS('Ventas Diarias'!$M:$M,'Ventas Diarias'!$B:$B,B86,'Ventas Diarias'!$A:$A,"&gt;="&amp;DATE(2026,9,1),'Ventas Diarias'!$A:$A,"&lt;"&amp;EOMONTH(DATE(2026,9,1),0)+1)/1.18,0)</f>
        <v/>
      </c>
      <c r="D86" s="346">
        <f>IFERROR(SUMIFS(Gastos!$E:$E,Gastos!$B:$B,B86,Gastos!$A:$A,"&gt;="&amp;DATE(2026,9,1),Gastos!$A:$A,"&lt;"&amp;EOMONTH(DATE(2026,9,1),0)+1),0)</f>
        <v/>
      </c>
      <c r="E86" s="346">
        <f>IFERROR(SUMIFS('Ventas Diarias'!$C:$C,'Ventas Diarias'!$B:$B,B86,'Ventas Diarias'!$A:$A,"&gt;="&amp;DATE(2026,9,1),'Ventas Diarias'!$A:$A,"&lt;"&amp;EOMONTH(DATE(2026,9,1),0)+1)+SUMIFS('Ventas Diarias'!$F:$F,'Ventas Diarias'!$B:$B,B86,'Ventas Diarias'!$A:$A,"&gt;="&amp;DATE(2026,9,1),'Ventas Diarias'!$A:$A,"&lt;"&amp;EOMONTH(DATE(2026,9,1),0)+1)+SUMIFS('Ventas Diarias'!$G:$G,'Ventas Diarias'!$B:$B,B86,'Ventas Diarias'!$A:$A,"&gt;="&amp;DATE(2026,9,1),'Ventas Diarias'!$A:$A,"&lt;"&amp;EOMONTH(DATE(2026,9,1),0)+1)-SUMIFS('Ventas Diarias'!$I:$I,'Ventas Diarias'!$B:$B,B86,'Ventas Diarias'!$A:$A,"&gt;="&amp;DATE(2026,9,1),'Ventas Diarias'!$A:$A,"&lt;"&amp;EOMONTH(DATE(2026,9,1),0)+1)-D86,0)</f>
        <v/>
      </c>
      <c r="F86" s="347">
        <f>IFERROR(E86/C86,"")</f>
        <v/>
      </c>
      <c r="G86" s="346">
        <f>IFERROR(SUMIFS(CXP!$M:$M,CXP!$N:$N,"Sí",CXP!$B:$B,B86,CXP!$J:$J,"&gt;="&amp;DATE(2026,9,1),CXP!$J:$J,"&lt;"&amp;EOMONTH(DATE(2026,9,1),0)+1),0)</f>
        <v/>
      </c>
      <c r="H86" s="346">
        <f>IF(E86=0,"",E86-G86)</f>
        <v/>
      </c>
    </row>
    <row r="87">
      <c r="A87" s="123" t="inlineStr">
        <is>
          <t>Septiembre 2026</t>
        </is>
      </c>
      <c r="B87" s="123" t="inlineStr">
        <is>
          <t>La Cata DF</t>
        </is>
      </c>
      <c r="C87" s="327">
        <f>IFERROR(SUMIFS('Ventas Diarias'!$M:$M,'Ventas Diarias'!$B:$B,B87,'Ventas Diarias'!$A:$A,"&gt;="&amp;DATE(2026,9,1),'Ventas Diarias'!$A:$A,"&lt;"&amp;EOMONTH(DATE(2026,9,1),0)+1)/1.18,0)</f>
        <v/>
      </c>
      <c r="D87" s="327">
        <f>IFERROR(SUMIFS(Gastos!$E:$E,Gastos!$B:$B,B87,Gastos!$A:$A,"&gt;="&amp;DATE(2026,9,1),Gastos!$A:$A,"&lt;"&amp;EOMONTH(DATE(2026,9,1),0)+1),0)</f>
        <v/>
      </c>
      <c r="E87" s="327">
        <f>IFERROR(SUMIFS('Ventas Diarias'!$C:$C,'Ventas Diarias'!$B:$B,B87,'Ventas Diarias'!$A:$A,"&gt;="&amp;DATE(2026,9,1),'Ventas Diarias'!$A:$A,"&lt;"&amp;EOMONTH(DATE(2026,9,1),0)+1)+SUMIFS('Ventas Diarias'!$F:$F,'Ventas Diarias'!$B:$B,B87,'Ventas Diarias'!$A:$A,"&gt;="&amp;DATE(2026,9,1),'Ventas Diarias'!$A:$A,"&lt;"&amp;EOMONTH(DATE(2026,9,1),0)+1)+SUMIFS('Ventas Diarias'!$G:$G,'Ventas Diarias'!$B:$B,B87,'Ventas Diarias'!$A:$A,"&gt;="&amp;DATE(2026,9,1),'Ventas Diarias'!$A:$A,"&lt;"&amp;EOMONTH(DATE(2026,9,1),0)+1)-SUMIFS('Ventas Diarias'!$I:$I,'Ventas Diarias'!$B:$B,B87,'Ventas Diarias'!$A:$A,"&gt;="&amp;DATE(2026,9,1),'Ventas Diarias'!$A:$A,"&lt;"&amp;EOMONTH(DATE(2026,9,1),0)+1)-D87,0)</f>
        <v/>
      </c>
      <c r="F87" s="328">
        <f>IFERROR(E87/C87,"")</f>
        <v/>
      </c>
      <c r="G87" s="327">
        <f>IFERROR(SUMIFS(CXP!$M:$M,CXP!$N:$N,"Sí",CXP!$B:$B,B87,CXP!$J:$J,"&gt;="&amp;DATE(2026,9,1),CXP!$J:$J,"&lt;"&amp;EOMONTH(DATE(2026,9,1),0)+1),0)</f>
        <v/>
      </c>
      <c r="H87" s="327">
        <f>IF(E87=0,"",E87-G87)</f>
        <v/>
      </c>
    </row>
    <row r="88">
      <c r="A88" s="131" t="inlineStr">
        <is>
          <t>Septiembre 2026</t>
        </is>
      </c>
      <c r="B88" s="131" t="inlineStr">
        <is>
          <t>La Cata SJM</t>
        </is>
      </c>
      <c r="C88" s="346">
        <f>IFERROR(SUMIFS('Ventas Diarias'!$M:$M,'Ventas Diarias'!$B:$B,B88,'Ventas Diarias'!$A:$A,"&gt;="&amp;DATE(2026,9,1),'Ventas Diarias'!$A:$A,"&lt;"&amp;EOMONTH(DATE(2026,9,1),0)+1)/1.18,0)</f>
        <v/>
      </c>
      <c r="D88" s="346">
        <f>IFERROR(SUMIFS(Gastos!$E:$E,Gastos!$B:$B,B88,Gastos!$A:$A,"&gt;="&amp;DATE(2026,9,1),Gastos!$A:$A,"&lt;"&amp;EOMONTH(DATE(2026,9,1),0)+1),0)</f>
        <v/>
      </c>
      <c r="E88" s="346">
        <f>IFERROR(SUMIFS('Ventas Diarias'!$C:$C,'Ventas Diarias'!$B:$B,B88,'Ventas Diarias'!$A:$A,"&gt;="&amp;DATE(2026,9,1),'Ventas Diarias'!$A:$A,"&lt;"&amp;EOMONTH(DATE(2026,9,1),0)+1)+SUMIFS('Ventas Diarias'!$F:$F,'Ventas Diarias'!$B:$B,B88,'Ventas Diarias'!$A:$A,"&gt;="&amp;DATE(2026,9,1),'Ventas Diarias'!$A:$A,"&lt;"&amp;EOMONTH(DATE(2026,9,1),0)+1)+SUMIFS('Ventas Diarias'!$G:$G,'Ventas Diarias'!$B:$B,B88,'Ventas Diarias'!$A:$A,"&gt;="&amp;DATE(2026,9,1),'Ventas Diarias'!$A:$A,"&lt;"&amp;EOMONTH(DATE(2026,9,1),0)+1)-SUMIFS('Ventas Diarias'!$I:$I,'Ventas Diarias'!$B:$B,B88,'Ventas Diarias'!$A:$A,"&gt;="&amp;DATE(2026,9,1),'Ventas Diarias'!$A:$A,"&lt;"&amp;EOMONTH(DATE(2026,9,1),0)+1)-D88,0)</f>
        <v/>
      </c>
      <c r="F88" s="347">
        <f>IFERROR(E88/C88,"")</f>
        <v/>
      </c>
      <c r="G88" s="346">
        <f>IFERROR(SUMIFS(CXP!$M:$M,CXP!$N:$N,"Sí",CXP!$B:$B,B88,CXP!$J:$J,"&gt;="&amp;DATE(2026,9,1),CXP!$J:$J,"&lt;"&amp;EOMONTH(DATE(2026,9,1),0)+1),0)</f>
        <v/>
      </c>
      <c r="H88" s="346">
        <f>IF(E88=0,"",E88-G88)</f>
        <v/>
      </c>
    </row>
    <row r="89">
      <c r="A89" s="123" t="inlineStr">
        <is>
          <t>Octubre 2026</t>
        </is>
      </c>
      <c r="B89" s="123" t="inlineStr">
        <is>
          <t>La Cata LMF</t>
        </is>
      </c>
      <c r="C89" s="327">
        <f>IFERROR(SUMIFS('Ventas Diarias'!$M:$M,'Ventas Diarias'!$B:$B,B89,'Ventas Diarias'!$A:$A,"&gt;="&amp;DATE(2026,10,1),'Ventas Diarias'!$A:$A,"&lt;"&amp;EOMONTH(DATE(2026,10,1),0)+1)/1.18,0)</f>
        <v/>
      </c>
      <c r="D89" s="327">
        <f>IFERROR(SUMIFS(Gastos!$E:$E,Gastos!$B:$B,B89,Gastos!$A:$A,"&gt;="&amp;DATE(2026,10,1),Gastos!$A:$A,"&lt;"&amp;EOMONTH(DATE(2026,10,1),0)+1),0)</f>
        <v/>
      </c>
      <c r="E89" s="327">
        <f>IFERROR(SUMIFS('Ventas Diarias'!$C:$C,'Ventas Diarias'!$B:$B,B89,'Ventas Diarias'!$A:$A,"&gt;="&amp;DATE(2026,10,1),'Ventas Diarias'!$A:$A,"&lt;"&amp;EOMONTH(DATE(2026,10,1),0)+1)+SUMIFS('Ventas Diarias'!$F:$F,'Ventas Diarias'!$B:$B,B89,'Ventas Diarias'!$A:$A,"&gt;="&amp;DATE(2026,10,1),'Ventas Diarias'!$A:$A,"&lt;"&amp;EOMONTH(DATE(2026,10,1),0)+1)+SUMIFS('Ventas Diarias'!$G:$G,'Ventas Diarias'!$B:$B,B89,'Ventas Diarias'!$A:$A,"&gt;="&amp;DATE(2026,10,1),'Ventas Diarias'!$A:$A,"&lt;"&amp;EOMONTH(DATE(2026,10,1),0)+1)-SUMIFS('Ventas Diarias'!$I:$I,'Ventas Diarias'!$B:$B,B89,'Ventas Diarias'!$A:$A,"&gt;="&amp;DATE(2026,10,1),'Ventas Diarias'!$A:$A,"&lt;"&amp;EOMONTH(DATE(2026,10,1),0)+1)-D89,0)</f>
        <v/>
      </c>
      <c r="F89" s="328">
        <f>IFERROR(E89/C89,"")</f>
        <v/>
      </c>
      <c r="G89" s="327">
        <f>IFERROR(SUMIFS(CXP!$M:$M,CXP!$N:$N,"Sí",CXP!$B:$B,B89,CXP!$J:$J,"&gt;="&amp;DATE(2026,10,1),CXP!$J:$J,"&lt;"&amp;EOMONTH(DATE(2026,10,1),0)+1),0)</f>
        <v/>
      </c>
      <c r="H89" s="327">
        <f>IF(E89=0,"",E89-G89)</f>
        <v/>
      </c>
    </row>
    <row r="90">
      <c r="A90" s="131" t="inlineStr">
        <is>
          <t>Octubre 2026</t>
        </is>
      </c>
      <c r="B90" s="131" t="inlineStr">
        <is>
          <t>La Cata DF</t>
        </is>
      </c>
      <c r="C90" s="346">
        <f>IFERROR(SUMIFS('Ventas Diarias'!$M:$M,'Ventas Diarias'!$B:$B,B90,'Ventas Diarias'!$A:$A,"&gt;="&amp;DATE(2026,10,1),'Ventas Diarias'!$A:$A,"&lt;"&amp;EOMONTH(DATE(2026,10,1),0)+1)/1.18,0)</f>
        <v/>
      </c>
      <c r="D90" s="346">
        <f>IFERROR(SUMIFS(Gastos!$E:$E,Gastos!$B:$B,B90,Gastos!$A:$A,"&gt;="&amp;DATE(2026,10,1),Gastos!$A:$A,"&lt;"&amp;EOMONTH(DATE(2026,10,1),0)+1),0)</f>
        <v/>
      </c>
      <c r="E90" s="346">
        <f>IFERROR(SUMIFS('Ventas Diarias'!$C:$C,'Ventas Diarias'!$B:$B,B90,'Ventas Diarias'!$A:$A,"&gt;="&amp;DATE(2026,10,1),'Ventas Diarias'!$A:$A,"&lt;"&amp;EOMONTH(DATE(2026,10,1),0)+1)+SUMIFS('Ventas Diarias'!$F:$F,'Ventas Diarias'!$B:$B,B90,'Ventas Diarias'!$A:$A,"&gt;="&amp;DATE(2026,10,1),'Ventas Diarias'!$A:$A,"&lt;"&amp;EOMONTH(DATE(2026,10,1),0)+1)+SUMIFS('Ventas Diarias'!$G:$G,'Ventas Diarias'!$B:$B,B90,'Ventas Diarias'!$A:$A,"&gt;="&amp;DATE(2026,10,1),'Ventas Diarias'!$A:$A,"&lt;"&amp;EOMONTH(DATE(2026,10,1),0)+1)-SUMIFS('Ventas Diarias'!$I:$I,'Ventas Diarias'!$B:$B,B90,'Ventas Diarias'!$A:$A,"&gt;="&amp;DATE(2026,10,1),'Ventas Diarias'!$A:$A,"&lt;"&amp;EOMONTH(DATE(2026,10,1),0)+1)-D90,0)</f>
        <v/>
      </c>
      <c r="F90" s="347">
        <f>IFERROR(E90/C90,"")</f>
        <v/>
      </c>
      <c r="G90" s="346">
        <f>IFERROR(SUMIFS(CXP!$M:$M,CXP!$N:$N,"Sí",CXP!$B:$B,B90,CXP!$J:$J,"&gt;="&amp;DATE(2026,10,1),CXP!$J:$J,"&lt;"&amp;EOMONTH(DATE(2026,10,1),0)+1),0)</f>
        <v/>
      </c>
      <c r="H90" s="346">
        <f>IF(E90=0,"",E90-G90)</f>
        <v/>
      </c>
    </row>
    <row r="91">
      <c r="A91" s="123" t="inlineStr">
        <is>
          <t>Octubre 2026</t>
        </is>
      </c>
      <c r="B91" s="123" t="inlineStr">
        <is>
          <t>La Cata SJM</t>
        </is>
      </c>
      <c r="C91" s="327">
        <f>IFERROR(SUMIFS('Ventas Diarias'!$M:$M,'Ventas Diarias'!$B:$B,B91,'Ventas Diarias'!$A:$A,"&gt;="&amp;DATE(2026,10,1),'Ventas Diarias'!$A:$A,"&lt;"&amp;EOMONTH(DATE(2026,10,1),0)+1)/1.18,0)</f>
        <v/>
      </c>
      <c r="D91" s="327">
        <f>IFERROR(SUMIFS(Gastos!$E:$E,Gastos!$B:$B,B91,Gastos!$A:$A,"&gt;="&amp;DATE(2026,10,1),Gastos!$A:$A,"&lt;"&amp;EOMONTH(DATE(2026,10,1),0)+1),0)</f>
        <v/>
      </c>
      <c r="E91" s="327">
        <f>IFERROR(SUMIFS('Ventas Diarias'!$C:$C,'Ventas Diarias'!$B:$B,B91,'Ventas Diarias'!$A:$A,"&gt;="&amp;DATE(2026,10,1),'Ventas Diarias'!$A:$A,"&lt;"&amp;EOMONTH(DATE(2026,10,1),0)+1)+SUMIFS('Ventas Diarias'!$F:$F,'Ventas Diarias'!$B:$B,B91,'Ventas Diarias'!$A:$A,"&gt;="&amp;DATE(2026,10,1),'Ventas Diarias'!$A:$A,"&lt;"&amp;EOMONTH(DATE(2026,10,1),0)+1)+SUMIFS('Ventas Diarias'!$G:$G,'Ventas Diarias'!$B:$B,B91,'Ventas Diarias'!$A:$A,"&gt;="&amp;DATE(2026,10,1),'Ventas Diarias'!$A:$A,"&lt;"&amp;EOMONTH(DATE(2026,10,1),0)+1)-SUMIFS('Ventas Diarias'!$I:$I,'Ventas Diarias'!$B:$B,B91,'Ventas Diarias'!$A:$A,"&gt;="&amp;DATE(2026,10,1),'Ventas Diarias'!$A:$A,"&lt;"&amp;EOMONTH(DATE(2026,10,1),0)+1)-D91,0)</f>
        <v/>
      </c>
      <c r="F91" s="328">
        <f>IFERROR(E91/C91,"")</f>
        <v/>
      </c>
      <c r="G91" s="327">
        <f>IFERROR(SUMIFS(CXP!$M:$M,CXP!$N:$N,"Sí",CXP!$B:$B,B91,CXP!$J:$J,"&gt;="&amp;DATE(2026,10,1),CXP!$J:$J,"&lt;"&amp;EOMONTH(DATE(2026,10,1),0)+1),0)</f>
        <v/>
      </c>
      <c r="H91" s="327">
        <f>IF(E91=0,"",E91-G91)</f>
        <v/>
      </c>
    </row>
    <row r="92">
      <c r="A92" s="131" t="inlineStr">
        <is>
          <t>Noviembre 2026</t>
        </is>
      </c>
      <c r="B92" s="131" t="inlineStr">
        <is>
          <t>La Cata LMF</t>
        </is>
      </c>
      <c r="C92" s="346">
        <f>IFERROR(SUMIFS('Ventas Diarias'!$M:$M,'Ventas Diarias'!$B:$B,B92,'Ventas Diarias'!$A:$A,"&gt;="&amp;DATE(2026,11,1),'Ventas Diarias'!$A:$A,"&lt;"&amp;EOMONTH(DATE(2026,11,1),0)+1)/1.18,0)</f>
        <v/>
      </c>
      <c r="D92" s="346">
        <f>IFERROR(SUMIFS(Gastos!$E:$E,Gastos!$B:$B,B92,Gastos!$A:$A,"&gt;="&amp;DATE(2026,11,1),Gastos!$A:$A,"&lt;"&amp;EOMONTH(DATE(2026,11,1),0)+1),0)</f>
        <v/>
      </c>
      <c r="E92" s="346">
        <f>IFERROR(SUMIFS('Ventas Diarias'!$C:$C,'Ventas Diarias'!$B:$B,B92,'Ventas Diarias'!$A:$A,"&gt;="&amp;DATE(2026,11,1),'Ventas Diarias'!$A:$A,"&lt;"&amp;EOMONTH(DATE(2026,11,1),0)+1)+SUMIFS('Ventas Diarias'!$F:$F,'Ventas Diarias'!$B:$B,B92,'Ventas Diarias'!$A:$A,"&gt;="&amp;DATE(2026,11,1),'Ventas Diarias'!$A:$A,"&lt;"&amp;EOMONTH(DATE(2026,11,1),0)+1)+SUMIFS('Ventas Diarias'!$G:$G,'Ventas Diarias'!$B:$B,B92,'Ventas Diarias'!$A:$A,"&gt;="&amp;DATE(2026,11,1),'Ventas Diarias'!$A:$A,"&lt;"&amp;EOMONTH(DATE(2026,11,1),0)+1)-SUMIFS('Ventas Diarias'!$I:$I,'Ventas Diarias'!$B:$B,B92,'Ventas Diarias'!$A:$A,"&gt;="&amp;DATE(2026,11,1),'Ventas Diarias'!$A:$A,"&lt;"&amp;EOMONTH(DATE(2026,11,1),0)+1)-D92,0)</f>
        <v/>
      </c>
      <c r="F92" s="347">
        <f>IFERROR(E92/C92,"")</f>
        <v/>
      </c>
      <c r="G92" s="346">
        <f>IFERROR(SUMIFS(CXP!$M:$M,CXP!$N:$N,"Sí",CXP!$B:$B,B92,CXP!$J:$J,"&gt;="&amp;DATE(2026,11,1),CXP!$J:$J,"&lt;"&amp;EOMONTH(DATE(2026,11,1),0)+1),0)</f>
        <v/>
      </c>
      <c r="H92" s="346">
        <f>IF(E92=0,"",E92-G92)</f>
        <v/>
      </c>
    </row>
    <row r="93">
      <c r="A93" s="123" t="inlineStr">
        <is>
          <t>Noviembre 2026</t>
        </is>
      </c>
      <c r="B93" s="123" t="inlineStr">
        <is>
          <t>La Cata DF</t>
        </is>
      </c>
      <c r="C93" s="327">
        <f>IFERROR(SUMIFS('Ventas Diarias'!$M:$M,'Ventas Diarias'!$B:$B,B93,'Ventas Diarias'!$A:$A,"&gt;="&amp;DATE(2026,11,1),'Ventas Diarias'!$A:$A,"&lt;"&amp;EOMONTH(DATE(2026,11,1),0)+1)/1.18,0)</f>
        <v/>
      </c>
      <c r="D93" s="327">
        <f>IFERROR(SUMIFS(Gastos!$E:$E,Gastos!$B:$B,B93,Gastos!$A:$A,"&gt;="&amp;DATE(2026,11,1),Gastos!$A:$A,"&lt;"&amp;EOMONTH(DATE(2026,11,1),0)+1),0)</f>
        <v/>
      </c>
      <c r="E93" s="327">
        <f>IFERROR(SUMIFS('Ventas Diarias'!$C:$C,'Ventas Diarias'!$B:$B,B93,'Ventas Diarias'!$A:$A,"&gt;="&amp;DATE(2026,11,1),'Ventas Diarias'!$A:$A,"&lt;"&amp;EOMONTH(DATE(2026,11,1),0)+1)+SUMIFS('Ventas Diarias'!$F:$F,'Ventas Diarias'!$B:$B,B93,'Ventas Diarias'!$A:$A,"&gt;="&amp;DATE(2026,11,1),'Ventas Diarias'!$A:$A,"&lt;"&amp;EOMONTH(DATE(2026,11,1),0)+1)+SUMIFS('Ventas Diarias'!$G:$G,'Ventas Diarias'!$B:$B,B93,'Ventas Diarias'!$A:$A,"&gt;="&amp;DATE(2026,11,1),'Ventas Diarias'!$A:$A,"&lt;"&amp;EOMONTH(DATE(2026,11,1),0)+1)-SUMIFS('Ventas Diarias'!$I:$I,'Ventas Diarias'!$B:$B,B93,'Ventas Diarias'!$A:$A,"&gt;="&amp;DATE(2026,11,1),'Ventas Diarias'!$A:$A,"&lt;"&amp;EOMONTH(DATE(2026,11,1),0)+1)-D93,0)</f>
        <v/>
      </c>
      <c r="F93" s="328">
        <f>IFERROR(E93/C93,"")</f>
        <v/>
      </c>
      <c r="G93" s="327">
        <f>IFERROR(SUMIFS(CXP!$M:$M,CXP!$N:$N,"Sí",CXP!$B:$B,B93,CXP!$J:$J,"&gt;="&amp;DATE(2026,11,1),CXP!$J:$J,"&lt;"&amp;EOMONTH(DATE(2026,11,1),0)+1),0)</f>
        <v/>
      </c>
      <c r="H93" s="327">
        <f>IF(E93=0,"",E93-G93)</f>
        <v/>
      </c>
    </row>
    <row r="94">
      <c r="A94" s="131" t="inlineStr">
        <is>
          <t>Noviembre 2026</t>
        </is>
      </c>
      <c r="B94" s="131" t="inlineStr">
        <is>
          <t>La Cata SJM</t>
        </is>
      </c>
      <c r="C94" s="346">
        <f>IFERROR(SUMIFS('Ventas Diarias'!$M:$M,'Ventas Diarias'!$B:$B,B94,'Ventas Diarias'!$A:$A,"&gt;="&amp;DATE(2026,11,1),'Ventas Diarias'!$A:$A,"&lt;"&amp;EOMONTH(DATE(2026,11,1),0)+1)/1.18,0)</f>
        <v/>
      </c>
      <c r="D94" s="346">
        <f>IFERROR(SUMIFS(Gastos!$E:$E,Gastos!$B:$B,B94,Gastos!$A:$A,"&gt;="&amp;DATE(2026,11,1),Gastos!$A:$A,"&lt;"&amp;EOMONTH(DATE(2026,11,1),0)+1),0)</f>
        <v/>
      </c>
      <c r="E94" s="346">
        <f>IFERROR(SUMIFS('Ventas Diarias'!$C:$C,'Ventas Diarias'!$B:$B,B94,'Ventas Diarias'!$A:$A,"&gt;="&amp;DATE(2026,11,1),'Ventas Diarias'!$A:$A,"&lt;"&amp;EOMONTH(DATE(2026,11,1),0)+1)+SUMIFS('Ventas Diarias'!$F:$F,'Ventas Diarias'!$B:$B,B94,'Ventas Diarias'!$A:$A,"&gt;="&amp;DATE(2026,11,1),'Ventas Diarias'!$A:$A,"&lt;"&amp;EOMONTH(DATE(2026,11,1),0)+1)+SUMIFS('Ventas Diarias'!$G:$G,'Ventas Diarias'!$B:$B,B94,'Ventas Diarias'!$A:$A,"&gt;="&amp;DATE(2026,11,1),'Ventas Diarias'!$A:$A,"&lt;"&amp;EOMONTH(DATE(2026,11,1),0)+1)-SUMIFS('Ventas Diarias'!$I:$I,'Ventas Diarias'!$B:$B,B94,'Ventas Diarias'!$A:$A,"&gt;="&amp;DATE(2026,11,1),'Ventas Diarias'!$A:$A,"&lt;"&amp;EOMONTH(DATE(2026,11,1),0)+1)-D94,0)</f>
        <v/>
      </c>
      <c r="F94" s="347">
        <f>IFERROR(E94/C94,"")</f>
        <v/>
      </c>
      <c r="G94" s="346">
        <f>IFERROR(SUMIFS(CXP!$M:$M,CXP!$N:$N,"Sí",CXP!$B:$B,B94,CXP!$J:$J,"&gt;="&amp;DATE(2026,11,1),CXP!$J:$J,"&lt;"&amp;EOMONTH(DATE(2026,11,1),0)+1),0)</f>
        <v/>
      </c>
      <c r="H94" s="346">
        <f>IF(E94=0,"",E94-G94)</f>
        <v/>
      </c>
    </row>
    <row r="95">
      <c r="A95" s="123" t="inlineStr">
        <is>
          <t>Diciembre 2026</t>
        </is>
      </c>
      <c r="B95" s="123" t="inlineStr">
        <is>
          <t>La Cata LMF</t>
        </is>
      </c>
      <c r="C95" s="327">
        <f>IFERROR(SUMIFS('Ventas Diarias'!$M:$M,'Ventas Diarias'!$B:$B,B95,'Ventas Diarias'!$A:$A,"&gt;="&amp;DATE(2026,12,1),'Ventas Diarias'!$A:$A,"&lt;"&amp;EOMONTH(DATE(2026,12,1),0)+1)/1.18,0)</f>
        <v/>
      </c>
      <c r="D95" s="327">
        <f>IFERROR(SUMIFS(Gastos!$E:$E,Gastos!$B:$B,B95,Gastos!$A:$A,"&gt;="&amp;DATE(2026,12,1),Gastos!$A:$A,"&lt;"&amp;EOMONTH(DATE(2026,12,1),0)+1),0)</f>
        <v/>
      </c>
      <c r="E95" s="327">
        <f>IFERROR(SUMIFS('Ventas Diarias'!$C:$C,'Ventas Diarias'!$B:$B,B95,'Ventas Diarias'!$A:$A,"&gt;="&amp;DATE(2026,12,1),'Ventas Diarias'!$A:$A,"&lt;"&amp;EOMONTH(DATE(2026,12,1),0)+1)+SUMIFS('Ventas Diarias'!$F:$F,'Ventas Diarias'!$B:$B,B95,'Ventas Diarias'!$A:$A,"&gt;="&amp;DATE(2026,12,1),'Ventas Diarias'!$A:$A,"&lt;"&amp;EOMONTH(DATE(2026,12,1),0)+1)+SUMIFS('Ventas Diarias'!$G:$G,'Ventas Diarias'!$B:$B,B95,'Ventas Diarias'!$A:$A,"&gt;="&amp;DATE(2026,12,1),'Ventas Diarias'!$A:$A,"&lt;"&amp;EOMONTH(DATE(2026,12,1),0)+1)-SUMIFS('Ventas Diarias'!$I:$I,'Ventas Diarias'!$B:$B,B95,'Ventas Diarias'!$A:$A,"&gt;="&amp;DATE(2026,12,1),'Ventas Diarias'!$A:$A,"&lt;"&amp;EOMONTH(DATE(2026,12,1),0)+1)-D95,0)</f>
        <v/>
      </c>
      <c r="F95" s="328">
        <f>IFERROR(E95/C95,"")</f>
        <v/>
      </c>
      <c r="G95" s="327">
        <f>IFERROR(SUMIFS(CXP!$M:$M,CXP!$N:$N,"Sí",CXP!$B:$B,B95,CXP!$J:$J,"&gt;="&amp;DATE(2026,12,1),CXP!$J:$J,"&lt;"&amp;EOMONTH(DATE(2026,12,1),0)+1),0)</f>
        <v/>
      </c>
      <c r="H95" s="327">
        <f>IF(E95=0,"",E95-G95)</f>
        <v/>
      </c>
    </row>
    <row r="96">
      <c r="A96" s="131" t="inlineStr">
        <is>
          <t>Diciembre 2026</t>
        </is>
      </c>
      <c r="B96" s="131" t="inlineStr">
        <is>
          <t>La Cata DF</t>
        </is>
      </c>
      <c r="C96" s="346">
        <f>IFERROR(SUMIFS('Ventas Diarias'!$M:$M,'Ventas Diarias'!$B:$B,B96,'Ventas Diarias'!$A:$A,"&gt;="&amp;DATE(2026,12,1),'Ventas Diarias'!$A:$A,"&lt;"&amp;EOMONTH(DATE(2026,12,1),0)+1)/1.18,0)</f>
        <v/>
      </c>
      <c r="D96" s="346">
        <f>IFERROR(SUMIFS(Gastos!$E:$E,Gastos!$B:$B,B96,Gastos!$A:$A,"&gt;="&amp;DATE(2026,12,1),Gastos!$A:$A,"&lt;"&amp;EOMONTH(DATE(2026,12,1),0)+1),0)</f>
        <v/>
      </c>
      <c r="E96" s="346">
        <f>IFERROR(SUMIFS('Ventas Diarias'!$C:$C,'Ventas Diarias'!$B:$B,B96,'Ventas Diarias'!$A:$A,"&gt;="&amp;DATE(2026,12,1),'Ventas Diarias'!$A:$A,"&lt;"&amp;EOMONTH(DATE(2026,12,1),0)+1)+SUMIFS('Ventas Diarias'!$F:$F,'Ventas Diarias'!$B:$B,B96,'Ventas Diarias'!$A:$A,"&gt;="&amp;DATE(2026,12,1),'Ventas Diarias'!$A:$A,"&lt;"&amp;EOMONTH(DATE(2026,12,1),0)+1)+SUMIFS('Ventas Diarias'!$G:$G,'Ventas Diarias'!$B:$B,B96,'Ventas Diarias'!$A:$A,"&gt;="&amp;DATE(2026,12,1),'Ventas Diarias'!$A:$A,"&lt;"&amp;EOMONTH(DATE(2026,12,1),0)+1)-SUMIFS('Ventas Diarias'!$I:$I,'Ventas Diarias'!$B:$B,B96,'Ventas Diarias'!$A:$A,"&gt;="&amp;DATE(2026,12,1),'Ventas Diarias'!$A:$A,"&lt;"&amp;EOMONTH(DATE(2026,12,1),0)+1)-D96,0)</f>
        <v/>
      </c>
      <c r="F96" s="347">
        <f>IFERROR(E96/C96,"")</f>
        <v/>
      </c>
      <c r="G96" s="346">
        <f>IFERROR(SUMIFS(CXP!$M:$M,CXP!$N:$N,"Sí",CXP!$B:$B,B96,CXP!$J:$J,"&gt;="&amp;DATE(2026,12,1),CXP!$J:$J,"&lt;"&amp;EOMONTH(DATE(2026,12,1),0)+1),0)</f>
        <v/>
      </c>
      <c r="H96" s="346">
        <f>IF(E96=0,"",E96-G96)</f>
        <v/>
      </c>
    </row>
    <row r="97">
      <c r="A97" s="123" t="inlineStr">
        <is>
          <t>Diciembre 2026</t>
        </is>
      </c>
      <c r="B97" s="123" t="inlineStr">
        <is>
          <t>La Cata SJM</t>
        </is>
      </c>
      <c r="C97" s="327">
        <f>IFERROR(SUMIFS('Ventas Diarias'!$M:$M,'Ventas Diarias'!$B:$B,B97,'Ventas Diarias'!$A:$A,"&gt;="&amp;DATE(2026,12,1),'Ventas Diarias'!$A:$A,"&lt;"&amp;EOMONTH(DATE(2026,12,1),0)+1)/1.18,0)</f>
        <v/>
      </c>
      <c r="D97" s="327">
        <f>IFERROR(SUMIFS(Gastos!$E:$E,Gastos!$B:$B,B97,Gastos!$A:$A,"&gt;="&amp;DATE(2026,12,1),Gastos!$A:$A,"&lt;"&amp;EOMONTH(DATE(2026,12,1),0)+1),0)</f>
        <v/>
      </c>
      <c r="E97" s="327">
        <f>IFERROR(SUMIFS('Ventas Diarias'!$C:$C,'Ventas Diarias'!$B:$B,B97,'Ventas Diarias'!$A:$A,"&gt;="&amp;DATE(2026,12,1),'Ventas Diarias'!$A:$A,"&lt;"&amp;EOMONTH(DATE(2026,12,1),0)+1)+SUMIFS('Ventas Diarias'!$F:$F,'Ventas Diarias'!$B:$B,B97,'Ventas Diarias'!$A:$A,"&gt;="&amp;DATE(2026,12,1),'Ventas Diarias'!$A:$A,"&lt;"&amp;EOMONTH(DATE(2026,12,1),0)+1)+SUMIFS('Ventas Diarias'!$G:$G,'Ventas Diarias'!$B:$B,B97,'Ventas Diarias'!$A:$A,"&gt;="&amp;DATE(2026,12,1),'Ventas Diarias'!$A:$A,"&lt;"&amp;EOMONTH(DATE(2026,12,1),0)+1)-SUMIFS('Ventas Diarias'!$I:$I,'Ventas Diarias'!$B:$B,B97,'Ventas Diarias'!$A:$A,"&gt;="&amp;DATE(2026,12,1),'Ventas Diarias'!$A:$A,"&lt;"&amp;EOMONTH(DATE(2026,12,1),0)+1)-D97,0)</f>
        <v/>
      </c>
      <c r="F97" s="328">
        <f>IFERROR(E97/C97,"")</f>
        <v/>
      </c>
      <c r="G97" s="327">
        <f>IFERROR(SUMIFS(CXP!$M:$M,CXP!$N:$N,"Sí",CXP!$B:$B,B97,CXP!$J:$J,"&gt;="&amp;DATE(2026,12,1),CXP!$J:$J,"&lt;"&amp;EOMONTH(DATE(2026,12,1),0)+1),0)</f>
        <v/>
      </c>
      <c r="H97" s="327">
        <f>IF(E97=0,"",E97-G97)</f>
        <v/>
      </c>
    </row>
    <row r="98">
      <c r="A98" s="157" t="inlineStr">
        <is>
          <t>TOTAL 2026</t>
        </is>
      </c>
      <c r="B98" s="157" t="n"/>
      <c r="C98" s="329">
        <f>SUM(C62:C97)</f>
        <v/>
      </c>
      <c r="D98" s="329">
        <f>SUM(D62:D97)</f>
        <v/>
      </c>
      <c r="E98" s="329">
        <f>SUM(E62:E97)</f>
        <v/>
      </c>
      <c r="F98" s="330">
        <f>IFERROR(E98/C98,"")</f>
        <v/>
      </c>
      <c r="G98" s="329">
        <f>SUM(G62:G97)</f>
        <v/>
      </c>
      <c r="H98" s="329">
        <f>SUM(H62:H97)</f>
        <v/>
      </c>
    </row>
    <row r="100" ht="16" customHeight="1" s="115">
      <c r="A100" s="198" t="inlineStr">
        <is>
          <t>📊 KPIs FINANCIEROS 2026</t>
        </is>
      </c>
    </row>
    <row r="101">
      <c r="A101" s="203" t="inlineStr">
        <is>
          <t>Ventas Totales:</t>
        </is>
      </c>
      <c r="B101" s="350">
        <f>C98</f>
        <v/>
      </c>
      <c r="C101" s="205" t="n"/>
      <c r="D101" s="203" t="inlineStr">
        <is>
          <t>Mejor Mes (Ventas):</t>
        </is>
      </c>
      <c r="E101" s="205">
        <f>INDEX(A62:A97,MATCH(MAX(C62:C97),C62:C97,0))</f>
        <v/>
      </c>
      <c r="F101" s="202" t="n"/>
      <c r="G101" s="199" t="n"/>
      <c r="H101" s="199" t="n"/>
    </row>
    <row r="102">
      <c r="A102" s="351" t="inlineStr">
        <is>
          <t>Gastos Totales:</t>
        </is>
      </c>
      <c r="B102" s="350">
        <f>D98</f>
        <v/>
      </c>
      <c r="C102" s="350" t="n"/>
      <c r="D102" s="352" t="inlineStr">
        <is>
          <t>Peor Mes (Ventas):</t>
        </is>
      </c>
      <c r="E102" s="350">
        <f>INDEX(A62:A97,MATCH(_xlfn.MINIFS(C62:C97,C62:C97,"&gt;0"),C62:C97,0))</f>
        <v/>
      </c>
      <c r="F102" s="353" t="n"/>
      <c r="G102" s="199" t="n"/>
      <c r="H102" s="199" t="n"/>
    </row>
    <row r="103">
      <c r="A103" s="215" t="inlineStr">
        <is>
          <t>Utilidad Neta Total:</t>
        </is>
      </c>
      <c r="B103" s="354">
        <f>E98</f>
        <v/>
      </c>
      <c r="C103" s="210" t="n"/>
      <c r="D103" s="208" t="inlineStr">
        <is>
          <t>Mejor Margen:</t>
        </is>
      </c>
      <c r="E103" s="355">
        <f>MAX(F62:F97)</f>
        <v/>
      </c>
      <c r="F103" s="199" t="n"/>
      <c r="G103" s="199" t="n"/>
      <c r="H103" s="199" t="n"/>
    </row>
    <row r="104">
      <c r="A104" s="215" t="inlineStr">
        <is>
          <t>Margen Promedio:</t>
        </is>
      </c>
      <c r="B104" s="356">
        <f>F98</f>
        <v/>
      </c>
      <c r="C104" s="210" t="n"/>
      <c r="D104" s="208" t="inlineStr">
        <is>
          <t>Tienda Más Rentable:</t>
        </is>
      </c>
      <c r="E104" s="355">
        <f>INDEX(B62:B97,MATCH(MAX(E62:E97),E62:E97,0))</f>
        <v/>
      </c>
      <c r="F104" s="199" t="n"/>
      <c r="G104" s="199" t="n"/>
      <c r="H104" s="199" t="n"/>
    </row>
    <row r="105">
      <c r="A105" s="215" t="inlineStr">
        <is>
          <t>CXP Pagadas Total:</t>
        </is>
      </c>
      <c r="B105" s="354">
        <f>G98</f>
        <v/>
      </c>
      <c r="C105" s="210" t="n"/>
      <c r="D105" s="208" t="inlineStr">
        <is>
          <t>Mes con Mayor Gasto:</t>
        </is>
      </c>
      <c r="E105" s="218">
        <f>INDEX(A62:A97,MATCH(MAX(D62:D97),D62:D97,0))</f>
        <v/>
      </c>
      <c r="F105" s="199" t="n"/>
      <c r="G105" s="199" t="n"/>
      <c r="H105" s="199" t="n"/>
    </row>
    <row r="106">
      <c r="A106" s="216" t="inlineStr">
        <is>
          <t>Cash Neto Total:</t>
        </is>
      </c>
      <c r="B106" s="357">
        <f>H98</f>
        <v/>
      </c>
      <c r="C106" s="214" t="n"/>
      <c r="D106" s="212" t="inlineStr">
        <is>
          <t>Ratio Gasto/Venta:</t>
        </is>
      </c>
      <c r="E106" s="358">
        <f>IFERROR(D98/C98,"")</f>
        <v/>
      </c>
      <c r="F106" s="199" t="n"/>
      <c r="G106" s="199" t="n"/>
      <c r="H106" s="199" t="n"/>
    </row>
    <row r="108" ht="16" customHeight="1" s="115">
      <c r="A108" s="196" t="inlineStr">
        <is>
          <t>📌 INSIGHTS FINANCIEROS (Automáticos)</t>
        </is>
      </c>
    </row>
    <row r="109">
      <c r="A109" s="179">
        <f>"• Ventas totales 2026: RD$ "&amp;TEXT(C98,"#,##0")&amp;" con margen promedio de "&amp;TEXT(F98,"0.0%")</f>
        <v/>
      </c>
    </row>
    <row r="110">
      <c r="A110" s="179">
        <f>"• Mejor mes: "&amp;INDEX(A62:A97,MATCH(MAX(C62:C97),C62:C97,0))&amp;" con RD$ "&amp;TEXT(MAX(C62:C97),"#,##0")&amp;" en ventas"</f>
        <v/>
      </c>
    </row>
    <row r="111">
      <c r="A111" s="179">
        <f>"• La Cata LMF representa el "&amp;TEXT(SUMIF(B62:B97,"La Cata LMF",C62:C97)/C98,"0.0%")&amp;" de las ventas totales"</f>
        <v/>
      </c>
    </row>
    <row r="112">
      <c r="A112" s="179">
        <f>"• Ratio gastos/ventas: "&amp;TEXT(D98/C98,"0.0%")&amp;" - "&amp;IF(D98/C98&lt;0.1,"✅ Excelente control de gastos",IF(D98/C98&lt;0.2,"🟡 Gastos moderados","🔴 Revisar gastos"))</f>
        <v/>
      </c>
    </row>
    <row r="113">
      <c r="A113" s="179">
        <f>"• CXP pagadas representan el "&amp;TEXT(G98/E98,"0.0%")&amp;" de la utilidad generada"</f>
        <v/>
      </c>
    </row>
    <row r="114">
      <c r="A114" s="179">
        <f>"• Cash neto acumulado: RD$ "&amp;TEXT(H98,"#,##0")&amp;IF(H98&gt;0," - ✅ Flujo positivo"," - 🔴 Flujo negativo")</f>
        <v/>
      </c>
    </row>
    <row r="115">
      <c r="A115" s="179">
        <f>"• Mejor margen: "&amp;TEXT(MAX(F62:F97),"0.0%")&amp;" en "&amp;INDEX(A62:A97,MATCH(MAX(F62:F97),F62:F97,0))&amp;" ("&amp;INDEX(B62:B97,MATCH(MAX(F62:F97),F62:F97,0))&amp;")"</f>
        <v/>
      </c>
    </row>
    <row r="116">
      <c r="A116" s="179">
        <f>"• La Cata SJM: "&amp;IF(SUMIF(B62:B97,"La Cata SJM",C62:C97)=0,"Sin datos de ventas aún","RD$ "&amp;TEXT(SUMIF(B62:B97,"La Cata SJM",C62:C97),"#,##0")&amp;" en ventas")</f>
        <v/>
      </c>
    </row>
    <row r="118" ht="16" customHeight="1" s="115">
      <c r="A118" s="197" t="inlineStr">
        <is>
          <t>🏢 RESUMEN POR UBICACIÓN 2026</t>
        </is>
      </c>
    </row>
    <row r="119">
      <c r="A119" s="164" t="inlineStr">
        <is>
          <t>Ubicación</t>
        </is>
      </c>
      <c r="B119" s="164" t="inlineStr">
        <is>
          <t>Ventas</t>
        </is>
      </c>
      <c r="C119" s="164" t="inlineStr">
        <is>
          <t>Gastos</t>
        </is>
      </c>
      <c r="D119" s="164" t="inlineStr">
        <is>
          <t>Utilidad</t>
        </is>
      </c>
      <c r="E119" s="164" t="inlineStr">
        <is>
          <t>Margen</t>
        </is>
      </c>
      <c r="F119" s="164" t="inlineStr">
        <is>
          <t>CXP Pagadas</t>
        </is>
      </c>
      <c r="G119" s="164" t="inlineStr">
        <is>
          <t>Cash Neto</t>
        </is>
      </c>
      <c r="H119" s="164" t="inlineStr">
        <is>
          <t>% del Total</t>
        </is>
      </c>
    </row>
    <row r="120">
      <c r="A120" s="123" t="inlineStr">
        <is>
          <t>La Cata LMF</t>
        </is>
      </c>
      <c r="B120" s="327">
        <f>SUMIF($B$62:$B$97,"La Cata LMF",$C$62:$C$97)</f>
        <v/>
      </c>
      <c r="C120" s="327">
        <f>SUMIF($B$62:$B$97,"La Cata LMF",$D$62:$D$97)</f>
        <v/>
      </c>
      <c r="D120" s="327">
        <f>SUMIF($B$62:$B$97,"La Cata LMF",$E$62:$E$97)</f>
        <v/>
      </c>
      <c r="E120" s="328">
        <f>IFERROR(D120/B120,"")</f>
        <v/>
      </c>
      <c r="F120" s="327">
        <f>SUMIF($B$62:$B$97,"La Cata LMF",$G$62:$G$97)</f>
        <v/>
      </c>
      <c r="G120" s="327">
        <f>SUMIF($B$62:$B$97,"La Cata LMF",$H$62:$H$97)</f>
        <v/>
      </c>
      <c r="H120" s="328">
        <f>IFERROR(B120/$C$98,"")</f>
        <v/>
      </c>
    </row>
    <row r="121">
      <c r="A121" s="123" t="inlineStr">
        <is>
          <t>La Cata DF</t>
        </is>
      </c>
      <c r="B121" s="327">
        <f>SUMIF($B$62:$B$97,"La Cata DF",$C$62:$C$97)</f>
        <v/>
      </c>
      <c r="C121" s="327">
        <f>SUMIF($B$62:$B$97,"La Cata DF",$D$62:$D$97)</f>
        <v/>
      </c>
      <c r="D121" s="327">
        <f>SUMIF($B$62:$B$97,"La Cata DF",$E$62:$E$97)</f>
        <v/>
      </c>
      <c r="E121" s="328">
        <f>IFERROR(D121/B121,"")</f>
        <v/>
      </c>
      <c r="F121" s="327">
        <f>SUMIF($B$62:$B$97,"La Cata DF",$G$62:$G$97)</f>
        <v/>
      </c>
      <c r="G121" s="327">
        <f>SUMIF($B$62:$B$97,"La Cata DF",$H$62:$H$97)</f>
        <v/>
      </c>
      <c r="H121" s="328">
        <f>IFERROR(B121/$C$98,"")</f>
        <v/>
      </c>
    </row>
    <row r="122">
      <c r="A122" s="123" t="inlineStr">
        <is>
          <t>La Cata SJM</t>
        </is>
      </c>
      <c r="B122" s="327">
        <f>SUMIF($B$62:$B$97,"La Cata SJM",$C$62:$C$97)</f>
        <v/>
      </c>
      <c r="C122" s="327">
        <f>SUMIF($B$62:$B$97,"La Cata SJM",$D$62:$D$97)</f>
        <v/>
      </c>
      <c r="D122" s="327">
        <f>SUMIF($B$62:$B$97,"La Cata SJM",$E$62:$E$97)</f>
        <v/>
      </c>
      <c r="E122" s="328">
        <f>IFERROR(D122/B122,"")</f>
        <v/>
      </c>
      <c r="F122" s="327">
        <f>SUMIF($B$62:$B$97,"La Cata SJM",$G$62:$G$97)</f>
        <v/>
      </c>
      <c r="G122" s="327">
        <f>SUMIF($B$62:$B$97,"La Cata SJM",$H$62:$H$97)</f>
        <v/>
      </c>
      <c r="H122" s="328">
        <f>IFERROR(B122/$C$98,"")</f>
        <v/>
      </c>
    </row>
    <row r="123">
      <c r="A123" s="157" t="inlineStr">
        <is>
          <t>TOTAL</t>
        </is>
      </c>
      <c r="B123" s="329">
        <f>SUM(B120:B122)</f>
        <v/>
      </c>
      <c r="C123" s="329">
        <f>SUM(C120:C122)</f>
        <v/>
      </c>
      <c r="D123" s="329">
        <f>SUM(D120:D122)</f>
        <v/>
      </c>
      <c r="E123" s="330">
        <f>IFERROR(D123/B123,"")</f>
        <v/>
      </c>
      <c r="F123" s="329">
        <f>SUM(F120:F122)</f>
        <v/>
      </c>
      <c r="G123" s="329">
        <f>SUM(G120:G122)</f>
        <v/>
      </c>
      <c r="H123" s="330">
        <f>SUM(H120:H122)</f>
        <v/>
      </c>
    </row>
    <row r="125">
      <c r="A125" s="150" t="inlineStr">
        <is>
          <t>📌 NOTA: Todos los datos de esta sección se actualizan automáticamente desde Ventas Diarias, Gastos y CXP.</t>
        </is>
      </c>
    </row>
    <row r="127" ht="16" customHeight="1" s="115">
      <c r="A127" s="222" t="inlineStr">
        <is>
          <t>💡 RECOMENDACIONES ESTRATÉGICAS</t>
        </is>
      </c>
    </row>
    <row r="128">
      <c r="A128" s="183" t="inlineStr">
        <is>
          <t>🔹 ANÁLISIS DE MÉTODOS DE PAGO</t>
        </is>
      </c>
    </row>
    <row r="129">
      <c r="A129" s="185" t="inlineStr">
        <is>
          <t>• Monitorear el porcentaje de ventas en tarjeta vs efectivo por tienda</t>
        </is>
      </c>
    </row>
    <row r="130">
      <c r="A130" s="185" t="inlineStr">
        <is>
          <t>• El fee de tarjeta (3.45%) reduce márgenes - considerar promociones para efectivo</t>
        </is>
      </c>
    </row>
    <row r="131">
      <c r="A131" s="185" t="inlineStr">
        <is>
          <t>• Transferencias pueden tener menores costos - incentivar este método</t>
        </is>
      </c>
    </row>
    <row r="132">
      <c r="A132" s="185" t="n"/>
      <c r="B132" s="185" t="n"/>
      <c r="C132" s="185" t="n"/>
      <c r="D132" s="185" t="n"/>
      <c r="E132" s="185" t="n"/>
      <c r="F132" s="185" t="n"/>
      <c r="G132" s="185" t="n"/>
      <c r="H132" s="185" t="n"/>
    </row>
    <row r="133">
      <c r="A133" s="183" t="inlineStr">
        <is>
          <t>🔹 OPTIMIZACIÓN DE INVENTARIO</t>
        </is>
      </c>
    </row>
    <row r="134">
      <c r="A134" s="185" t="inlineStr">
        <is>
          <t>• Usar los días de mayor venta para planificar abastecimiento</t>
        </is>
      </c>
    </row>
    <row r="135">
      <c r="A135" s="185" t="inlineStr">
        <is>
          <t>• Identificar productos de mayor rotación por tienda</t>
        </is>
      </c>
    </row>
    <row r="136">
      <c r="A136" s="185" t="inlineStr">
        <is>
          <t>• La Cata SJM es nueva - ajustar inventario inicial según tendencias de LMF y DF</t>
        </is>
      </c>
    </row>
    <row r="137">
      <c r="A137" s="185" t="n"/>
      <c r="B137" s="185" t="n"/>
      <c r="C137" s="185" t="n"/>
      <c r="D137" s="185" t="n"/>
      <c r="E137" s="185" t="n"/>
      <c r="F137" s="185" t="n"/>
      <c r="G137" s="185" t="n"/>
      <c r="H137" s="185" t="n"/>
    </row>
    <row r="138">
      <c r="A138" s="183" t="inlineStr">
        <is>
          <t>🔹 GESTIÓN DE PERSONAL</t>
        </is>
      </c>
    </row>
    <row r="139">
      <c r="A139" s="185" t="inlineStr">
        <is>
          <t>• Programar más personal en días de alta venta identificados arriba</t>
        </is>
      </c>
    </row>
    <row r="140">
      <c r="A140" s="185" t="inlineStr">
        <is>
          <t>• Compartir mejores prácticas de la tienda con mejor rendimiento</t>
        </is>
      </c>
    </row>
    <row r="141">
      <c r="A141" s="185" t="inlineStr">
        <is>
          <t>• Capacitación cruzada entre tiendas para cubrir ausencias</t>
        </is>
      </c>
    </row>
    <row r="142">
      <c r="A142" s="185" t="n"/>
      <c r="B142" s="185" t="n"/>
      <c r="C142" s="185" t="n"/>
      <c r="D142" s="185" t="n"/>
      <c r="E142" s="185" t="n"/>
      <c r="F142" s="185" t="n"/>
      <c r="G142" s="185" t="n"/>
      <c r="H142" s="185" t="n"/>
    </row>
    <row r="143">
      <c r="A143" s="183" t="inlineStr">
        <is>
          <t>🔹 CONTROL FINANCIERO</t>
        </is>
      </c>
    </row>
    <row r="144">
      <c r="A144" s="185" t="inlineStr">
        <is>
          <t>• Comparar semanalmente el desempeño vs promedio histórico</t>
        </is>
      </c>
    </row>
    <row r="145">
      <c r="A145" s="185" t="inlineStr">
        <is>
          <t>• Analizar variaciones mayores al 20% del promedio (🔴 Alerta)</t>
        </is>
      </c>
    </row>
    <row r="146">
      <c r="A146" s="185" t="inlineStr">
        <is>
          <t>• Revisar CXP mensualmente para mantener flujo de caja saludable</t>
        </is>
      </c>
    </row>
  </sheetData>
  <mergeCells count="42">
    <mergeCell ref="A143:H143"/>
    <mergeCell ref="A14:G14"/>
    <mergeCell ref="A130:H130"/>
    <mergeCell ref="A114:H114"/>
    <mergeCell ref="A60:H60"/>
    <mergeCell ref="A138:H138"/>
    <mergeCell ref="A110:H110"/>
    <mergeCell ref="A146:H146"/>
    <mergeCell ref="L47:S47"/>
    <mergeCell ref="A44:G44"/>
    <mergeCell ref="A34:G34"/>
    <mergeCell ref="L33:S33"/>
    <mergeCell ref="A128:H128"/>
    <mergeCell ref="A108:H108"/>
    <mergeCell ref="A30:G30"/>
    <mergeCell ref="A118:H118"/>
    <mergeCell ref="A133:H133"/>
    <mergeCell ref="A145:H145"/>
    <mergeCell ref="A136:H136"/>
    <mergeCell ref="A139:H139"/>
    <mergeCell ref="L58:S58"/>
    <mergeCell ref="A113:H113"/>
    <mergeCell ref="A129:H129"/>
    <mergeCell ref="A116:H116"/>
    <mergeCell ref="A141:H141"/>
    <mergeCell ref="A135:H135"/>
    <mergeCell ref="A131:H131"/>
    <mergeCell ref="A144:H144"/>
    <mergeCell ref="A100:H100"/>
    <mergeCell ref="A140:H140"/>
    <mergeCell ref="L34:S34"/>
    <mergeCell ref="A109:H109"/>
    <mergeCell ref="A134:H134"/>
    <mergeCell ref="A3:G3"/>
    <mergeCell ref="A125:H125"/>
    <mergeCell ref="A45:F45"/>
    <mergeCell ref="A1:L1"/>
    <mergeCell ref="A115:H115"/>
    <mergeCell ref="A112:H112"/>
    <mergeCell ref="L36:S36"/>
    <mergeCell ref="A111:H111"/>
    <mergeCell ref="A127:H127"/>
  </mergeCells>
  <conditionalFormatting sqref="Q38:Q45">
    <cfRule type="cellIs" priority="1" operator="lessThan" dxfId="4">
      <formula>-500</formula>
    </cfRule>
    <cfRule type="expression" priority="2" dxfId="1">
      <formula>Q38&lt;-500</formula>
    </cfRule>
    <cfRule type="expression" priority="3" dxfId="0">
      <formula>Q38&gt;500</formula>
    </cfRule>
  </conditionalFormatting>
  <conditionalFormatting sqref="Q49:Q56">
    <cfRule type="expression" priority="4" dxfId="1">
      <formula>Q49&lt;-500</formula>
    </cfRule>
    <cfRule type="expression" priority="5" dxfId="0">
      <formula>Q49&gt;500</formula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FFC00000"/>
    <outlinePr summaryBelow="1" summaryRight="1"/>
    <pageSetUpPr/>
  </sheetPr>
  <dimension ref="A1:O5281"/>
  <sheetViews>
    <sheetView showGridLines="0" zoomScale="120" zoomScaleNormal="120" workbookViewId="0">
      <pane ySplit="1" topLeftCell="A2" activePane="bottomLeft" state="frozen"/>
      <selection pane="bottomLeft" activeCell="Q4" sqref="Q4"/>
    </sheetView>
  </sheetViews>
  <sheetFormatPr baseColWidth="10" defaultColWidth="8.83203125" defaultRowHeight="15"/>
  <cols>
    <col width="25.6640625" bestFit="1" customWidth="1" style="293" min="1" max="1"/>
    <col width="10" bestFit="1" customWidth="1" style="18" min="2" max="2"/>
    <col width="13.6640625" bestFit="1" customWidth="1" style="18" min="3" max="3"/>
    <col width="14.1640625" bestFit="1" customWidth="1" style="18" min="4" max="4"/>
    <col width="11.6640625" bestFit="1" customWidth="1" style="18" min="5" max="5"/>
    <col width="13.6640625" bestFit="1" customWidth="1" style="18" min="6" max="6"/>
    <col width="14.33203125" bestFit="1" customWidth="1" style="18" min="7" max="7"/>
    <col width="12.6640625" bestFit="1" customWidth="1" style="18" min="8" max="8"/>
    <col width="17.5" bestFit="1" customWidth="1" style="18" min="9" max="9"/>
    <col width="21.5" bestFit="1" customWidth="1" style="18" min="10" max="10"/>
    <col hidden="1" width="12.33203125" customWidth="1" style="18" min="11" max="12"/>
    <col width="18.33203125" bestFit="1" customWidth="1" style="18" min="13" max="13"/>
    <col width="16.33203125" bestFit="1" customWidth="1" style="18" min="14" max="14"/>
    <col width="63.1640625" bestFit="1" customWidth="1" style="22" min="15" max="15"/>
    <col width="8.83203125" customWidth="1" style="18" min="16" max="17"/>
    <col width="8.83203125" customWidth="1" style="18" min="18" max="16384"/>
  </cols>
  <sheetData>
    <row r="1" ht="48" customFormat="1" customHeight="1" s="106">
      <c r="A1" s="294" t="inlineStr">
        <is>
          <t>FECHA</t>
        </is>
      </c>
      <c r="B1" s="11" t="inlineStr">
        <is>
          <t>UBICACION</t>
        </is>
      </c>
      <c r="C1" s="11" t="inlineStr">
        <is>
          <t>EFECTIVO</t>
        </is>
      </c>
      <c r="D1" s="11" t="inlineStr">
        <is>
          <t>TARJETA (BRUTA)</t>
        </is>
      </c>
      <c r="E1" s="11" t="inlineStr">
        <is>
          <t>FEE TARJETA (3.45%)</t>
        </is>
      </c>
      <c r="F1" s="11" t="inlineStr">
        <is>
          <t>TARJETA NETA</t>
        </is>
      </c>
      <c r="G1" s="11" t="inlineStr">
        <is>
          <t>TRANSFERENCIAS</t>
        </is>
      </c>
      <c r="H1" s="11" t="inlineStr">
        <is>
          <t>PEDIDOS YA</t>
        </is>
      </c>
      <c r="I1" s="11" t="inlineStr">
        <is>
          <t>NOTAS DE CREDITO (-)</t>
        </is>
      </c>
      <c r="J1" s="11" t="inlineStr">
        <is>
          <t>TOTAL COBRADO CON ITBS</t>
        </is>
      </c>
      <c r="K1" s="11" t="inlineStr">
        <is>
          <t>VENTAS GRABADAS (BASE SIN ITBS)</t>
        </is>
      </c>
      <c r="L1" s="11" t="inlineStr">
        <is>
          <t>ITBS COBRADO</t>
        </is>
      </c>
      <c r="M1" s="11" t="inlineStr">
        <is>
          <t>VENTAS SIN ITBIS (para utilidad)</t>
        </is>
      </c>
      <c r="N1" s="31" t="inlineStr">
        <is>
          <t>DEPOSITO EFECTIVO (SEMANAL)</t>
        </is>
      </c>
      <c r="O1" s="105" t="inlineStr">
        <is>
          <t>NOTAS</t>
        </is>
      </c>
    </row>
    <row r="2">
      <c r="A2" s="295" t="n">
        <v>46174</v>
      </c>
      <c r="B2" s="14" t="inlineStr">
        <is>
          <t>La Cata LMF</t>
        </is>
      </c>
      <c r="C2" s="15" t="n">
        <v>20725</v>
      </c>
      <c r="D2" s="15" t="n">
        <v>5905</v>
      </c>
      <c r="E2" s="15">
        <f>D2*Setup!$B$5</f>
        <v/>
      </c>
      <c r="F2" s="15">
        <f>D2-E2</f>
        <v/>
      </c>
      <c r="G2" s="15" t="n">
        <v>2365</v>
      </c>
      <c r="H2" s="15" t="n"/>
      <c r="I2" s="15" t="n">
        <v>0</v>
      </c>
      <c r="J2" s="15">
        <f>C2+F2+G2-I2</f>
        <v/>
      </c>
      <c r="K2" s="15" t="n"/>
      <c r="L2" s="15">
        <f>K2*Setup!$B$6</f>
        <v/>
      </c>
      <c r="M2" s="15">
        <f>J2-L2</f>
        <v/>
      </c>
      <c r="N2" s="21" t="n"/>
    </row>
    <row r="3">
      <c r="A3" s="295" t="n">
        <v>46175</v>
      </c>
      <c r="B3" s="14" t="inlineStr">
        <is>
          <t>La Cata LMF</t>
        </is>
      </c>
      <c r="C3" s="15" t="n">
        <v>39077</v>
      </c>
      <c r="D3" s="15" t="n">
        <v>12420</v>
      </c>
      <c r="E3" s="15">
        <f>D3*Setup!$B$5</f>
        <v/>
      </c>
      <c r="F3" s="15">
        <f>D3-E3</f>
        <v/>
      </c>
      <c r="G3" s="15" t="n">
        <v>0</v>
      </c>
      <c r="H3" s="15" t="n"/>
      <c r="I3" s="15" t="n">
        <v>0</v>
      </c>
      <c r="J3" s="15">
        <f>C3+F3+G3-I3</f>
        <v/>
      </c>
      <c r="K3" s="15" t="n"/>
      <c r="L3" s="15">
        <f>K3*Setup!$B$6</f>
        <v/>
      </c>
      <c r="M3" s="15">
        <f>J3-L3</f>
        <v/>
      </c>
      <c r="N3" s="21" t="n"/>
    </row>
    <row r="4">
      <c r="A4" s="295" t="n">
        <v>46176</v>
      </c>
      <c r="B4" s="14" t="inlineStr">
        <is>
          <t>La Cata LMF</t>
        </is>
      </c>
      <c r="C4" s="15" t="n">
        <v>54488</v>
      </c>
      <c r="D4" s="15" t="n">
        <v>13620</v>
      </c>
      <c r="E4" s="15">
        <f>D4*Setup!$B$5</f>
        <v/>
      </c>
      <c r="F4" s="15">
        <f>D4-E4</f>
        <v/>
      </c>
      <c r="G4" s="15" t="n">
        <v>1866</v>
      </c>
      <c r="H4" s="15" t="n"/>
      <c r="I4" s="15" t="n">
        <v>0</v>
      </c>
      <c r="J4" s="15">
        <f>C4+F4+G4-I4</f>
        <v/>
      </c>
      <c r="K4" s="15" t="n"/>
      <c r="L4" s="15">
        <f>K4*Setup!$B$6</f>
        <v/>
      </c>
      <c r="M4" s="15">
        <f>J4-L4</f>
        <v/>
      </c>
      <c r="N4" s="21" t="n"/>
    </row>
    <row r="5">
      <c r="A5" s="295" t="n">
        <v>46177</v>
      </c>
      <c r="B5" s="14" t="inlineStr">
        <is>
          <t>La Cata LMF</t>
        </is>
      </c>
      <c r="C5" s="15" t="n">
        <v>104926</v>
      </c>
      <c r="D5" s="15" t="n">
        <v>46270</v>
      </c>
      <c r="E5" s="15">
        <f>D5*Setup!$B$5</f>
        <v/>
      </c>
      <c r="F5" s="15">
        <f>D5-E5</f>
        <v/>
      </c>
      <c r="G5" s="15" t="n">
        <v>3255</v>
      </c>
      <c r="H5" s="15" t="n"/>
      <c r="I5" s="15" t="n">
        <v>0</v>
      </c>
      <c r="J5" s="15">
        <f>C5+F5+G5-I5</f>
        <v/>
      </c>
      <c r="K5" s="15" t="n"/>
      <c r="L5" s="15">
        <f>K5*Setup!$B$6</f>
        <v/>
      </c>
      <c r="M5" s="15">
        <f>J5-L5</f>
        <v/>
      </c>
      <c r="N5" s="21" t="n"/>
    </row>
    <row r="6">
      <c r="A6" s="295" t="n">
        <v>46178</v>
      </c>
      <c r="B6" s="14" t="inlineStr">
        <is>
          <t>La Cata LMF</t>
        </is>
      </c>
      <c r="C6" s="15" t="n">
        <v>0</v>
      </c>
      <c r="D6" s="15" t="n">
        <v>0</v>
      </c>
      <c r="E6" s="15">
        <f>D6*Setup!$B$5</f>
        <v/>
      </c>
      <c r="F6" s="15">
        <f>D6-E6</f>
        <v/>
      </c>
      <c r="G6" s="15" t="n">
        <v>0</v>
      </c>
      <c r="H6" s="15" t="n"/>
      <c r="I6" s="15" t="n">
        <v>0</v>
      </c>
      <c r="J6" s="15">
        <f>C6+F6+G6-I6</f>
        <v/>
      </c>
      <c r="K6" s="15" t="n"/>
      <c r="L6" s="15">
        <f>K6*Setup!$B$6</f>
        <v/>
      </c>
      <c r="M6" s="15">
        <f>J6-L6</f>
        <v/>
      </c>
      <c r="N6" s="21" t="n"/>
    </row>
    <row r="7">
      <c r="A7" s="295" t="n">
        <v>46179</v>
      </c>
      <c r="B7" s="14" t="inlineStr">
        <is>
          <t>La Cata LMF</t>
        </is>
      </c>
      <c r="C7" s="15" t="n">
        <v>135910</v>
      </c>
      <c r="D7" s="15" t="n">
        <v>38305</v>
      </c>
      <c r="E7" s="15">
        <f>D7*Setup!$B$5</f>
        <v/>
      </c>
      <c r="F7" s="15">
        <f>D7-E7</f>
        <v/>
      </c>
      <c r="G7" s="15" t="n">
        <v>6875</v>
      </c>
      <c r="H7" s="15" t="n"/>
      <c r="I7" s="15" t="n">
        <v>0</v>
      </c>
      <c r="J7" s="15">
        <f>C7+F7+G7-I7</f>
        <v/>
      </c>
      <c r="K7" s="15" t="n"/>
      <c r="L7" s="15">
        <f>K7*Setup!$B$6</f>
        <v/>
      </c>
      <c r="M7" s="15">
        <f>J7-L7</f>
        <v/>
      </c>
      <c r="N7" s="21" t="n"/>
    </row>
    <row r="8">
      <c r="A8" s="295" t="n">
        <v>46180</v>
      </c>
      <c r="B8" s="14" t="inlineStr">
        <is>
          <t>La Cata LMF</t>
        </is>
      </c>
      <c r="C8" s="15" t="n">
        <v>168335</v>
      </c>
      <c r="D8" s="15" t="n">
        <v>53835</v>
      </c>
      <c r="E8" s="15">
        <f>D8*Setup!$B$5</f>
        <v/>
      </c>
      <c r="F8" s="15">
        <f>D8-E8</f>
        <v/>
      </c>
      <c r="G8" s="15" t="n">
        <v>0</v>
      </c>
      <c r="H8" s="15" t="n"/>
      <c r="I8" s="15" t="n">
        <v>0</v>
      </c>
      <c r="J8" s="15">
        <f>C8+F8+G8-I8</f>
        <v/>
      </c>
      <c r="K8" s="15" t="n"/>
      <c r="L8" s="15">
        <f>K8*Setup!$B$6</f>
        <v/>
      </c>
      <c r="M8" s="15">
        <f>J8-L8</f>
        <v/>
      </c>
      <c r="N8" s="21" t="n"/>
    </row>
    <row r="9">
      <c r="A9" s="295" t="n">
        <v>46181</v>
      </c>
      <c r="B9" s="14" t="inlineStr">
        <is>
          <t>La Cata LMF</t>
        </is>
      </c>
      <c r="C9" s="15" t="n">
        <v>20725</v>
      </c>
      <c r="D9" s="15" t="n">
        <v>5905</v>
      </c>
      <c r="E9" s="15">
        <f>D9*Setup!$B$5</f>
        <v/>
      </c>
      <c r="F9" s="15">
        <f>D9-E9</f>
        <v/>
      </c>
      <c r="G9" s="15" t="n">
        <v>2365</v>
      </c>
      <c r="H9" s="15" t="n"/>
      <c r="I9" s="15" t="n">
        <v>0</v>
      </c>
      <c r="J9" s="15">
        <f>C9+F9+G9-I9</f>
        <v/>
      </c>
      <c r="K9" s="15" t="n"/>
      <c r="L9" s="15">
        <f>K9*Setup!$B$6</f>
        <v/>
      </c>
      <c r="M9" s="15">
        <f>J9-L9</f>
        <v/>
      </c>
      <c r="N9" s="21" t="n">
        <v>623815</v>
      </c>
    </row>
    <row r="10">
      <c r="A10" s="295" t="n">
        <v>46182</v>
      </c>
      <c r="B10" s="14" t="inlineStr">
        <is>
          <t>La Cata LMF</t>
        </is>
      </c>
      <c r="C10" s="15" t="n">
        <v>33510</v>
      </c>
      <c r="D10" s="15" t="n">
        <v>11355</v>
      </c>
      <c r="E10" s="15">
        <f>D10*Setup!$B$5</f>
        <v/>
      </c>
      <c r="F10" s="15">
        <f>D10-E10</f>
        <v/>
      </c>
      <c r="G10" s="15" t="n">
        <v>0</v>
      </c>
      <c r="H10" s="15" t="n"/>
      <c r="I10" s="15" t="n">
        <v>0</v>
      </c>
      <c r="J10" s="15">
        <f>C10+F10+G10-I10</f>
        <v/>
      </c>
      <c r="K10" s="15" t="n"/>
      <c r="L10" s="15">
        <f>K10*Setup!$B$6</f>
        <v/>
      </c>
      <c r="M10" s="15">
        <f>J10-L10</f>
        <v/>
      </c>
      <c r="N10" s="21" t="n"/>
    </row>
    <row r="11">
      <c r="A11" s="295" t="n">
        <v>46183</v>
      </c>
      <c r="B11" s="14" t="inlineStr">
        <is>
          <t>La Cata LMF</t>
        </is>
      </c>
      <c r="C11" s="15" t="n">
        <v>19035</v>
      </c>
      <c r="D11" s="15" t="n">
        <v>4460</v>
      </c>
      <c r="E11" s="15">
        <f>D11*Setup!$B$5</f>
        <v/>
      </c>
      <c r="F11" s="15">
        <f>D11-E11</f>
        <v/>
      </c>
      <c r="G11" s="15" t="n">
        <v>0</v>
      </c>
      <c r="H11" s="15" t="n"/>
      <c r="I11" s="15" t="n">
        <v>0</v>
      </c>
      <c r="J11" s="15">
        <f>C11+F11+G11-I11</f>
        <v/>
      </c>
      <c r="K11" s="15" t="n"/>
      <c r="L11" s="15">
        <f>K11*Setup!$B$6</f>
        <v/>
      </c>
      <c r="M11" s="15">
        <f>J11-L11</f>
        <v/>
      </c>
      <c r="N11" s="21" t="n"/>
    </row>
    <row r="12">
      <c r="A12" s="295" t="n">
        <v>46184</v>
      </c>
      <c r="B12" s="14" t="inlineStr">
        <is>
          <t>La Cata LMF</t>
        </is>
      </c>
      <c r="C12" s="15" t="n">
        <v>14400</v>
      </c>
      <c r="D12" s="15" t="n">
        <v>9505</v>
      </c>
      <c r="E12" s="15">
        <f>D12*Setup!$B$5</f>
        <v/>
      </c>
      <c r="F12" s="15">
        <f>D12-E12</f>
        <v/>
      </c>
      <c r="G12" s="15" t="n">
        <v>0</v>
      </c>
      <c r="H12" s="15" t="n"/>
      <c r="I12" s="15" t="n">
        <v>0</v>
      </c>
      <c r="J12" s="15">
        <f>C12+F12+G12-I12</f>
        <v/>
      </c>
      <c r="K12" s="15" t="n"/>
      <c r="L12" s="15">
        <f>K12*Setup!$B$6</f>
        <v/>
      </c>
      <c r="M12" s="15">
        <f>J12-L12</f>
        <v/>
      </c>
      <c r="N12" s="21" t="n"/>
    </row>
    <row r="13">
      <c r="A13" s="295" t="n">
        <v>46185</v>
      </c>
      <c r="B13" s="14" t="inlineStr">
        <is>
          <t>La Cata LMF</t>
        </is>
      </c>
      <c r="C13" s="15" t="n">
        <v>47335</v>
      </c>
      <c r="D13" s="15" t="n">
        <v>14035</v>
      </c>
      <c r="E13" s="15">
        <f>D13*Setup!$B$5</f>
        <v/>
      </c>
      <c r="F13" s="15">
        <f>D13-E13</f>
        <v/>
      </c>
      <c r="G13" s="15" t="n">
        <v>1290</v>
      </c>
      <c r="H13" s="15" t="n"/>
      <c r="I13" s="15" t="n">
        <v>160</v>
      </c>
      <c r="J13" s="15">
        <f>C13+F13+G13-I13</f>
        <v/>
      </c>
      <c r="K13" s="15" t="n"/>
      <c r="L13" s="15">
        <f>K13*Setup!$B$6</f>
        <v/>
      </c>
      <c r="M13" s="15">
        <f>J13-L13</f>
        <v/>
      </c>
      <c r="N13" s="21" t="n"/>
    </row>
    <row r="14">
      <c r="A14" s="295" t="n">
        <v>46186</v>
      </c>
      <c r="B14" s="14" t="inlineStr">
        <is>
          <t>La Cata LMF</t>
        </is>
      </c>
      <c r="C14" s="15" t="n">
        <v>114934</v>
      </c>
      <c r="D14" s="15" t="n">
        <v>40440</v>
      </c>
      <c r="E14" s="15">
        <f>D14*Setup!$B$5</f>
        <v/>
      </c>
      <c r="F14" s="15">
        <f>D14-E14</f>
        <v/>
      </c>
      <c r="G14" s="15" t="n">
        <v>16775</v>
      </c>
      <c r="H14" s="15" t="n"/>
      <c r="I14" s="15" t="n">
        <v>0</v>
      </c>
      <c r="J14" s="15">
        <f>C14+F14+G14-I14</f>
        <v/>
      </c>
      <c r="K14" s="15" t="n"/>
      <c r="L14" s="15">
        <f>K14*Setup!$B$6</f>
        <v/>
      </c>
      <c r="M14" s="15">
        <f>J14-L14</f>
        <v/>
      </c>
      <c r="N14" s="21" t="n"/>
    </row>
    <row r="15">
      <c r="A15" s="295" t="n">
        <v>46187</v>
      </c>
      <c r="B15" s="14" t="inlineStr">
        <is>
          <t>La Cata LMF</t>
        </is>
      </c>
      <c r="C15" s="15" t="n">
        <v>183535</v>
      </c>
      <c r="D15" s="15" t="n">
        <v>53845</v>
      </c>
      <c r="E15" s="15">
        <f>D15*Setup!$B$5</f>
        <v/>
      </c>
      <c r="F15" s="15">
        <f>D15-E15</f>
        <v/>
      </c>
      <c r="G15" s="15" t="n">
        <v>1740</v>
      </c>
      <c r="H15" s="15" t="n"/>
      <c r="I15" s="15" t="n">
        <v>0</v>
      </c>
      <c r="J15" s="15">
        <f>C15+F15+G15-I15</f>
        <v/>
      </c>
      <c r="K15" s="15" t="n"/>
      <c r="L15" s="15">
        <f>K15*Setup!$B$6</f>
        <v/>
      </c>
      <c r="M15" s="15">
        <f>J15-L15</f>
        <v/>
      </c>
      <c r="N15" s="21" t="n"/>
    </row>
    <row r="16">
      <c r="A16" s="295" t="n">
        <v>46188</v>
      </c>
      <c r="B16" s="14" t="inlineStr">
        <is>
          <t>La Cata LMF</t>
        </is>
      </c>
      <c r="C16" s="15" t="n">
        <v>29567</v>
      </c>
      <c r="D16" s="15" t="n">
        <v>9435</v>
      </c>
      <c r="E16" s="15">
        <f>D16*Setup!$B$5</f>
        <v/>
      </c>
      <c r="F16" s="15">
        <f>D16-E16</f>
        <v/>
      </c>
      <c r="G16" s="15" t="n">
        <v>2765</v>
      </c>
      <c r="H16" s="15" t="n"/>
      <c r="I16" s="15" t="n">
        <v>0</v>
      </c>
      <c r="J16" s="15">
        <f>C16+F16+G16-I16</f>
        <v/>
      </c>
      <c r="K16" s="15" t="n"/>
      <c r="L16" s="15">
        <f>K16*Setup!$B$6</f>
        <v/>
      </c>
      <c r="M16" s="15">
        <f>J16-L16</f>
        <v/>
      </c>
      <c r="N16" s="21" t="n">
        <v>434840</v>
      </c>
    </row>
    <row r="17">
      <c r="A17" s="295" t="n">
        <v>46189</v>
      </c>
      <c r="B17" s="14" t="inlineStr">
        <is>
          <t>La Cata LMF</t>
        </is>
      </c>
      <c r="C17" s="15" t="n">
        <v>30559</v>
      </c>
      <c r="D17" s="15" t="n">
        <v>10346</v>
      </c>
      <c r="E17" s="15">
        <f>D17*Setup!$B$5</f>
        <v/>
      </c>
      <c r="F17" s="15">
        <f>D17-E17</f>
        <v/>
      </c>
      <c r="G17" s="15" t="n">
        <v>0</v>
      </c>
      <c r="H17" s="15" t="n"/>
      <c r="I17" s="15" t="n">
        <v>0</v>
      </c>
      <c r="J17" s="15">
        <f>C17+F17+G17-I17</f>
        <v/>
      </c>
      <c r="K17" s="15" t="n"/>
      <c r="L17" s="15">
        <f>K17*Setup!$B$6</f>
        <v/>
      </c>
      <c r="M17" s="15">
        <f>J17-L17</f>
        <v/>
      </c>
      <c r="N17" s="21" t="n"/>
    </row>
    <row r="18">
      <c r="A18" s="295" t="n">
        <v>46190</v>
      </c>
      <c r="B18" s="14" t="inlineStr">
        <is>
          <t>La Cata LMF</t>
        </is>
      </c>
      <c r="C18" s="15" t="n">
        <v>37857</v>
      </c>
      <c r="D18" s="15" t="n">
        <v>27615</v>
      </c>
      <c r="E18" s="15">
        <f>D18*Setup!$B$5</f>
        <v/>
      </c>
      <c r="F18" s="15">
        <f>D18-E18</f>
        <v/>
      </c>
      <c r="G18" s="15" t="n">
        <v>0</v>
      </c>
      <c r="H18" s="15" t="n"/>
      <c r="I18" s="15" t="n">
        <v>0</v>
      </c>
      <c r="J18" s="15">
        <f>C18+F18+G18-I18</f>
        <v/>
      </c>
      <c r="K18" s="15" t="n"/>
      <c r="L18" s="15">
        <f>K18*Setup!$B$6</f>
        <v/>
      </c>
      <c r="M18" s="15">
        <f>J18-L18</f>
        <v/>
      </c>
      <c r="N18" s="21" t="n"/>
    </row>
    <row r="19">
      <c r="A19" s="295" t="n">
        <v>46191</v>
      </c>
      <c r="B19" s="14" t="inlineStr">
        <is>
          <t>La Cata LMF</t>
        </is>
      </c>
      <c r="C19" s="15" t="n">
        <v>29700</v>
      </c>
      <c r="D19" s="15" t="n">
        <v>24095</v>
      </c>
      <c r="E19" s="15">
        <f>D19*Setup!$B$5</f>
        <v/>
      </c>
      <c r="F19" s="15">
        <f>D19-E19</f>
        <v/>
      </c>
      <c r="G19" s="15" t="n">
        <v>0</v>
      </c>
      <c r="H19" s="15" t="n"/>
      <c r="I19" s="15" t="n">
        <v>0</v>
      </c>
      <c r="J19" s="15">
        <f>C19+F19+G19-I19</f>
        <v/>
      </c>
      <c r="K19" s="15" t="n"/>
      <c r="L19" s="15">
        <f>K19*Setup!$B$6</f>
        <v/>
      </c>
      <c r="M19" s="15">
        <f>J19-L19</f>
        <v/>
      </c>
      <c r="N19" s="21" t="n"/>
    </row>
    <row r="20">
      <c r="A20" s="295" t="n">
        <v>46192</v>
      </c>
      <c r="B20" s="14" t="inlineStr">
        <is>
          <t>La Cata LMF</t>
        </is>
      </c>
      <c r="C20" s="15" t="n">
        <v>65320</v>
      </c>
      <c r="D20" s="15" t="n">
        <v>37590</v>
      </c>
      <c r="E20" s="15">
        <f>D20*Setup!$B$5</f>
        <v/>
      </c>
      <c r="F20" s="15">
        <f>D20-E20</f>
        <v/>
      </c>
      <c r="G20" s="15" t="n">
        <v>420</v>
      </c>
      <c r="H20" s="15" t="n"/>
      <c r="I20" s="15" t="n">
        <v>0</v>
      </c>
      <c r="J20" s="15">
        <f>C20+F20+G20-I20</f>
        <v/>
      </c>
      <c r="K20" s="15" t="n"/>
      <c r="L20" s="15">
        <f>K20*Setup!$B$6</f>
        <v/>
      </c>
      <c r="M20" s="15">
        <f>J20-L20</f>
        <v/>
      </c>
      <c r="N20" s="21" t="n"/>
    </row>
    <row r="21">
      <c r="A21" s="295" t="n">
        <v>46193</v>
      </c>
      <c r="B21" s="14" t="inlineStr">
        <is>
          <t>La Cata LMF</t>
        </is>
      </c>
      <c r="C21" s="15" t="n">
        <v>137440</v>
      </c>
      <c r="D21" s="15" t="n">
        <v>80635</v>
      </c>
      <c r="E21" s="15">
        <f>D21*Setup!$B$5</f>
        <v/>
      </c>
      <c r="F21" s="15">
        <f>D21-E21</f>
        <v/>
      </c>
      <c r="G21" s="15" t="n">
        <v>760</v>
      </c>
      <c r="H21" s="15" t="n"/>
      <c r="I21" s="15" t="n">
        <v>0</v>
      </c>
      <c r="J21" s="15">
        <f>C21+F21+G21-I21</f>
        <v/>
      </c>
      <c r="K21" s="15" t="n"/>
      <c r="L21" s="15">
        <f>K21*Setup!$B$6</f>
        <v/>
      </c>
      <c r="M21" s="15">
        <f>J21-L21</f>
        <v/>
      </c>
      <c r="N21" s="21" t="n"/>
    </row>
    <row r="22">
      <c r="A22" s="295" t="n">
        <v>46194</v>
      </c>
      <c r="B22" s="14" t="inlineStr">
        <is>
          <t>La Cata LMF</t>
        </is>
      </c>
      <c r="C22" s="15" t="n">
        <v>151265</v>
      </c>
      <c r="D22" s="15" t="n">
        <v>65345</v>
      </c>
      <c r="E22" s="15">
        <f>D22*Setup!$B$5</f>
        <v/>
      </c>
      <c r="F22" s="15">
        <f>D22-E22</f>
        <v/>
      </c>
      <c r="G22" s="15" t="n">
        <v>3155</v>
      </c>
      <c r="H22" s="15" t="n"/>
      <c r="I22" s="15" t="n">
        <v>0</v>
      </c>
      <c r="J22" s="15">
        <f>C22+F22+G22-I22</f>
        <v/>
      </c>
      <c r="K22" s="15" t="n"/>
      <c r="L22" s="15">
        <f>K22*Setup!$B$6</f>
        <v/>
      </c>
      <c r="M22" s="15">
        <f>J22-L22</f>
        <v/>
      </c>
      <c r="N22" s="21" t="n"/>
    </row>
    <row r="23">
      <c r="A23" s="295" t="n">
        <v>46195</v>
      </c>
      <c r="B23" s="14" t="inlineStr">
        <is>
          <t>La Cata LMF</t>
        </is>
      </c>
      <c r="C23" s="15" t="n">
        <v>24815</v>
      </c>
      <c r="D23" s="15" t="n">
        <v>16840</v>
      </c>
      <c r="E23" s="15">
        <f>D23*Setup!$B$5</f>
        <v/>
      </c>
      <c r="F23" s="15">
        <f>D23-E23</f>
        <v/>
      </c>
      <c r="G23" s="15" t="n">
        <v>600</v>
      </c>
      <c r="H23" s="15" t="n"/>
      <c r="I23" s="15" t="n">
        <v>0</v>
      </c>
      <c r="J23" s="15">
        <f>C23+F23+G23-I23</f>
        <v/>
      </c>
      <c r="K23" s="15" t="n"/>
      <c r="L23" s="15">
        <f>K23*Setup!$B$6</f>
        <v/>
      </c>
      <c r="M23" s="15">
        <f>J23-L23</f>
        <v/>
      </c>
      <c r="N23" s="21" t="n"/>
    </row>
    <row r="24">
      <c r="A24" s="295" t="n">
        <v>46196</v>
      </c>
      <c r="B24" s="14" t="inlineStr">
        <is>
          <t>La Cata LMF</t>
        </is>
      </c>
      <c r="C24" s="15" t="n">
        <v>55010</v>
      </c>
      <c r="D24" s="15" t="n">
        <v>15505</v>
      </c>
      <c r="E24" s="15">
        <f>D24*Setup!$B$5</f>
        <v/>
      </c>
      <c r="F24" s="15">
        <f>D24-E24</f>
        <v/>
      </c>
      <c r="G24" s="15" t="n">
        <v>2660</v>
      </c>
      <c r="H24" s="15" t="n"/>
      <c r="I24" s="15" t="n">
        <v>0</v>
      </c>
      <c r="J24" s="15">
        <f>C24+F24+G24-I24</f>
        <v/>
      </c>
      <c r="K24" s="15" t="n"/>
      <c r="L24" s="15">
        <f>K24*Setup!$B$6</f>
        <v/>
      </c>
      <c r="M24" s="15">
        <f>J24-L24</f>
        <v/>
      </c>
      <c r="N24" s="21" t="n"/>
    </row>
    <row r="25">
      <c r="A25" s="295" t="n">
        <v>46197</v>
      </c>
      <c r="B25" s="14" t="inlineStr">
        <is>
          <t>La Cata LMF</t>
        </is>
      </c>
      <c r="C25" s="15" t="n">
        <v>59190</v>
      </c>
      <c r="D25" s="15" t="n">
        <v>25428</v>
      </c>
      <c r="E25" s="15">
        <f>D25*Setup!$B$5</f>
        <v/>
      </c>
      <c r="F25" s="15">
        <f>D25-E25</f>
        <v/>
      </c>
      <c r="G25" s="15" t="n">
        <v>80</v>
      </c>
      <c r="H25" s="15" t="n"/>
      <c r="I25" s="15" t="n">
        <v>0</v>
      </c>
      <c r="J25" s="15">
        <f>C25+F25+G25-I25</f>
        <v/>
      </c>
      <c r="K25" s="15" t="n"/>
      <c r="L25" s="15">
        <f>K25*Setup!$B$6</f>
        <v/>
      </c>
      <c r="M25" s="15">
        <f>J25-L25</f>
        <v/>
      </c>
      <c r="N25" s="21" t="n"/>
    </row>
    <row r="26">
      <c r="A26" s="295" t="n">
        <v>46198</v>
      </c>
      <c r="B26" s="14" t="inlineStr">
        <is>
          <t>La Cata LMF</t>
        </is>
      </c>
      <c r="C26" s="15" t="n">
        <v>54185</v>
      </c>
      <c r="D26" s="15" t="n">
        <v>25635</v>
      </c>
      <c r="E26" s="15">
        <f>D26*Setup!$B$5</f>
        <v/>
      </c>
      <c r="F26" s="15">
        <f>D26-E26</f>
        <v/>
      </c>
      <c r="G26" s="15" t="n">
        <v>1925</v>
      </c>
      <c r="H26" s="15" t="n"/>
      <c r="I26" s="15" t="n">
        <v>0</v>
      </c>
      <c r="J26" s="15">
        <f>C26+F26+G26-I26</f>
        <v/>
      </c>
      <c r="K26" s="15" t="n"/>
      <c r="L26" s="15">
        <f>K26*Setup!$B$6</f>
        <v/>
      </c>
      <c r="M26" s="15">
        <f>J26-L26</f>
        <v/>
      </c>
      <c r="N26" s="21" t="n"/>
    </row>
    <row r="27">
      <c r="A27" s="295" t="n">
        <v>46199</v>
      </c>
      <c r="B27" s="14" t="inlineStr">
        <is>
          <t>La Cata LMF</t>
        </is>
      </c>
      <c r="C27" s="15" t="n">
        <v>46815</v>
      </c>
      <c r="D27" s="15" t="n">
        <v>32320</v>
      </c>
      <c r="E27" s="15">
        <f>D27*Setup!$B$5</f>
        <v/>
      </c>
      <c r="F27" s="15">
        <f>D27-E27</f>
        <v/>
      </c>
      <c r="G27" s="15" t="n">
        <v>375</v>
      </c>
      <c r="H27" s="15" t="n"/>
      <c r="I27" s="15" t="n">
        <v>0</v>
      </c>
      <c r="J27" s="15">
        <f>C27+F27+G27-I27</f>
        <v/>
      </c>
      <c r="K27" s="15" t="n"/>
      <c r="L27" s="15">
        <f>K27*Setup!$B$6</f>
        <v/>
      </c>
      <c r="M27" s="15">
        <f>J27-L27</f>
        <v/>
      </c>
      <c r="N27" s="21" t="n"/>
    </row>
    <row r="28">
      <c r="A28" s="295" t="n">
        <v>46200</v>
      </c>
      <c r="B28" s="14" t="inlineStr">
        <is>
          <t>La Cata LMF</t>
        </is>
      </c>
      <c r="C28" s="15" t="n">
        <v>160930</v>
      </c>
      <c r="D28" s="15" t="n">
        <v>69930</v>
      </c>
      <c r="E28" s="15">
        <f>D28*Setup!$B$5</f>
        <v/>
      </c>
      <c r="F28" s="15">
        <f>D28-E28</f>
        <v/>
      </c>
      <c r="G28" s="15" t="n">
        <v>3160</v>
      </c>
      <c r="H28" s="15" t="n"/>
      <c r="I28" s="15" t="n">
        <v>4585</v>
      </c>
      <c r="J28" s="15">
        <f>C28+F28+G28-I28</f>
        <v/>
      </c>
      <c r="K28" s="15" t="n"/>
      <c r="L28" s="15">
        <f>K28*Setup!$B$6</f>
        <v/>
      </c>
      <c r="M28" s="15">
        <f>J28-L28</f>
        <v/>
      </c>
      <c r="N28" s="21" t="n"/>
    </row>
    <row r="29">
      <c r="A29" s="295" t="n">
        <v>46201</v>
      </c>
      <c r="B29" s="14" t="inlineStr">
        <is>
          <t>La Cata LMF</t>
        </is>
      </c>
      <c r="C29" s="15" t="n">
        <v>208325</v>
      </c>
      <c r="D29" s="15" t="n">
        <v>60115</v>
      </c>
      <c r="E29" s="15">
        <f>D29*Setup!$B$5</f>
        <v/>
      </c>
      <c r="F29" s="15">
        <f>D29-E29</f>
        <v/>
      </c>
      <c r="G29" s="15" t="n">
        <v>5155</v>
      </c>
      <c r="H29" s="15" t="n"/>
      <c r="I29" s="15" t="n">
        <v>2930</v>
      </c>
      <c r="J29" s="15">
        <f>C29+F29+G29-I29</f>
        <v/>
      </c>
      <c r="K29" s="15" t="n"/>
      <c r="L29" s="15">
        <f>K29*Setup!$B$6</f>
        <v/>
      </c>
      <c r="M29" s="15">
        <f>J29-L29</f>
        <v/>
      </c>
      <c r="N29" s="21" t="n"/>
    </row>
    <row r="30">
      <c r="A30" s="295" t="n">
        <v>46202</v>
      </c>
      <c r="B30" s="14" t="inlineStr">
        <is>
          <t>La Cata LMF</t>
        </is>
      </c>
      <c r="C30" s="15" t="n">
        <v>41605</v>
      </c>
      <c r="D30" s="15" t="n">
        <v>17395</v>
      </c>
      <c r="E30" s="15">
        <f>D30*Setup!$B$5</f>
        <v/>
      </c>
      <c r="F30" s="15">
        <f>D30-E30</f>
        <v/>
      </c>
      <c r="G30" s="15" t="n">
        <v>580</v>
      </c>
      <c r="H30" s="15" t="n"/>
      <c r="I30" s="15" t="n">
        <v>0</v>
      </c>
      <c r="J30" s="15">
        <f>C30+F30+G30-I30</f>
        <v/>
      </c>
      <c r="K30" s="15" t="n"/>
      <c r="L30" s="15">
        <f>K30*Setup!$B$6</f>
        <v/>
      </c>
      <c r="M30" s="15">
        <f>J30-L30</f>
        <v/>
      </c>
      <c r="N30" s="21" t="n"/>
    </row>
    <row r="31">
      <c r="A31" s="295" t="n">
        <v>46203</v>
      </c>
      <c r="B31" s="14" t="inlineStr">
        <is>
          <t>La Cata LMF</t>
        </is>
      </c>
      <c r="C31" s="15" t="n">
        <v>38400</v>
      </c>
      <c r="D31" s="15" t="n">
        <v>12390</v>
      </c>
      <c r="E31" s="15">
        <f>D31*Setup!$B$5</f>
        <v/>
      </c>
      <c r="F31" s="15">
        <f>D31-E31</f>
        <v/>
      </c>
      <c r="G31" s="15" t="n">
        <v>1600</v>
      </c>
      <c r="H31" s="15" t="n"/>
      <c r="I31" s="15" t="n">
        <v>0</v>
      </c>
      <c r="J31" s="15">
        <f>C31+F31+G31-I31</f>
        <v/>
      </c>
      <c r="K31" s="15" t="n"/>
      <c r="L31" s="15">
        <f>K31*Setup!$B$6</f>
        <v/>
      </c>
      <c r="M31" s="15">
        <f>J31-L31</f>
        <v/>
      </c>
      <c r="N31" s="21" t="n"/>
    </row>
    <row r="32">
      <c r="A32" s="296" t="n">
        <v>46174</v>
      </c>
      <c r="B32" s="76" t="inlineStr">
        <is>
          <t>La Cata DF</t>
        </is>
      </c>
      <c r="C32" s="15" t="n">
        <v>4460</v>
      </c>
      <c r="D32" s="15" t="n">
        <v>3305</v>
      </c>
      <c r="E32" s="15">
        <f>D32*Setup!$B$5</f>
        <v/>
      </c>
      <c r="F32" s="15">
        <f>D32-E32</f>
        <v/>
      </c>
      <c r="G32" s="15" t="n">
        <v>0</v>
      </c>
      <c r="H32" s="15" t="n"/>
      <c r="I32" s="15" t="n">
        <v>0</v>
      </c>
      <c r="J32" s="15">
        <f>C32+F32+G32-I32</f>
        <v/>
      </c>
      <c r="K32" s="15" t="n"/>
      <c r="L32" s="15">
        <f>K32*Setup!$B$6</f>
        <v/>
      </c>
      <c r="M32" s="15">
        <f>J32-L32</f>
        <v/>
      </c>
      <c r="N32" s="21" t="n"/>
    </row>
    <row r="33">
      <c r="A33" s="296" t="n">
        <v>46175</v>
      </c>
      <c r="B33" s="76" t="inlineStr">
        <is>
          <t>La Cata DF</t>
        </is>
      </c>
      <c r="C33" s="15" t="n"/>
      <c r="D33" s="15" t="n"/>
      <c r="E33" s="15">
        <f>D33*Setup!$B$5</f>
        <v/>
      </c>
      <c r="F33" s="15">
        <f>D33-E33</f>
        <v/>
      </c>
      <c r="G33" s="15" t="n">
        <v>0</v>
      </c>
      <c r="H33" s="15" t="n"/>
      <c r="I33" s="15" t="n">
        <v>0</v>
      </c>
      <c r="J33" s="15">
        <f>C33+F33+G33-I33</f>
        <v/>
      </c>
      <c r="K33" s="15" t="n"/>
      <c r="L33" s="15">
        <f>K33*Setup!$B$6</f>
        <v/>
      </c>
      <c r="M33" s="15">
        <f>J33-L33</f>
        <v/>
      </c>
      <c r="N33" s="21" t="n"/>
    </row>
    <row r="34">
      <c r="A34" s="296" t="n">
        <v>46176</v>
      </c>
      <c r="B34" s="76" t="inlineStr">
        <is>
          <t>La Cata DF</t>
        </is>
      </c>
      <c r="C34" s="15" t="n"/>
      <c r="D34" s="15" t="n"/>
      <c r="E34" s="15">
        <f>D34*Setup!$B$5</f>
        <v/>
      </c>
      <c r="F34" s="15">
        <f>D34-E34</f>
        <v/>
      </c>
      <c r="G34" s="15" t="n">
        <v>0</v>
      </c>
      <c r="H34" s="15" t="n"/>
      <c r="I34" s="15" t="n">
        <v>0</v>
      </c>
      <c r="J34" s="15">
        <f>C34+F34+G34-I34</f>
        <v/>
      </c>
      <c r="K34" s="15" t="n"/>
      <c r="L34" s="15">
        <f>K34*Setup!$B$6</f>
        <v/>
      </c>
      <c r="M34" s="15">
        <f>J34-L34</f>
        <v/>
      </c>
      <c r="N34" s="21" t="n"/>
    </row>
    <row r="35">
      <c r="A35" s="296" t="n">
        <v>46177</v>
      </c>
      <c r="B35" s="76" t="inlineStr">
        <is>
          <t>La Cata DF</t>
        </is>
      </c>
      <c r="C35" s="15" t="n"/>
      <c r="D35" s="15" t="n"/>
      <c r="E35" s="15">
        <f>D35*Setup!$B$5</f>
        <v/>
      </c>
      <c r="F35" s="15">
        <f>D35-E35</f>
        <v/>
      </c>
      <c r="G35" s="15" t="n">
        <v>0</v>
      </c>
      <c r="H35" s="15" t="n"/>
      <c r="I35" s="15" t="n">
        <v>0</v>
      </c>
      <c r="J35" s="15">
        <f>C35+F35+G35-I35</f>
        <v/>
      </c>
      <c r="K35" s="15" t="n"/>
      <c r="L35" s="15">
        <f>K35*Setup!$B$6</f>
        <v/>
      </c>
      <c r="M35" s="15">
        <f>J35-L35</f>
        <v/>
      </c>
      <c r="N35" s="21" t="n"/>
    </row>
    <row r="36">
      <c r="A36" s="296" t="n">
        <v>46178</v>
      </c>
      <c r="B36" s="76" t="inlineStr">
        <is>
          <t>La Cata DF</t>
        </is>
      </c>
      <c r="C36" s="15" t="n"/>
      <c r="D36" s="15" t="n"/>
      <c r="E36" s="15">
        <f>D36*Setup!$B$5</f>
        <v/>
      </c>
      <c r="F36" s="15">
        <f>D36-E36</f>
        <v/>
      </c>
      <c r="G36" s="15" t="n">
        <v>0</v>
      </c>
      <c r="H36" s="15" t="n"/>
      <c r="I36" s="15" t="n">
        <v>0</v>
      </c>
      <c r="J36" s="15">
        <f>C36+F36+G36-I36</f>
        <v/>
      </c>
      <c r="K36" s="15" t="n"/>
      <c r="L36" s="15">
        <f>K36*Setup!$B$6</f>
        <v/>
      </c>
      <c r="M36" s="15">
        <f>J36-L36</f>
        <v/>
      </c>
      <c r="N36" s="21" t="n"/>
    </row>
    <row r="37">
      <c r="A37" s="296" t="n">
        <v>46179</v>
      </c>
      <c r="B37" s="76" t="inlineStr">
        <is>
          <t>La Cata DF</t>
        </is>
      </c>
      <c r="C37" s="15" t="n"/>
      <c r="D37" s="15" t="n"/>
      <c r="E37" s="15">
        <f>D37*Setup!$B$5</f>
        <v/>
      </c>
      <c r="F37" s="15">
        <f>D37-E37</f>
        <v/>
      </c>
      <c r="G37" s="15" t="n">
        <v>0</v>
      </c>
      <c r="H37" s="15" t="n"/>
      <c r="I37" s="15" t="n">
        <v>0</v>
      </c>
      <c r="J37" s="15">
        <f>C37+F37+G37-I37</f>
        <v/>
      </c>
      <c r="K37" s="15" t="n"/>
      <c r="L37" s="15">
        <f>K37*Setup!$B$6</f>
        <v/>
      </c>
      <c r="M37" s="15">
        <f>J37-L37</f>
        <v/>
      </c>
      <c r="N37" s="21" t="n"/>
    </row>
    <row r="38">
      <c r="A38" s="296" t="n">
        <v>46180</v>
      </c>
      <c r="B38" s="76" t="inlineStr">
        <is>
          <t>La Cata DF</t>
        </is>
      </c>
      <c r="C38" s="15" t="n"/>
      <c r="D38" s="15" t="n"/>
      <c r="E38" s="15">
        <f>D38*Setup!$B$5</f>
        <v/>
      </c>
      <c r="F38" s="15">
        <f>D38-E38</f>
        <v/>
      </c>
      <c r="G38" s="15" t="n">
        <v>0</v>
      </c>
      <c r="H38" s="15" t="n"/>
      <c r="I38" s="15" t="n">
        <v>0</v>
      </c>
      <c r="J38" s="15">
        <f>C38+F38+G38-I38</f>
        <v/>
      </c>
      <c r="K38" s="15" t="n"/>
      <c r="L38" s="15">
        <f>K38*Setup!$B$6</f>
        <v/>
      </c>
      <c r="M38" s="15">
        <f>J38-L38</f>
        <v/>
      </c>
      <c r="N38" s="21" t="n"/>
    </row>
    <row r="39">
      <c r="A39" s="296" t="n">
        <v>46181</v>
      </c>
      <c r="B39" s="76" t="inlineStr">
        <is>
          <t>La Cata DF</t>
        </is>
      </c>
      <c r="C39" s="15" t="n"/>
      <c r="D39" s="15" t="n"/>
      <c r="E39" s="15">
        <f>D39*Setup!$B$5</f>
        <v/>
      </c>
      <c r="F39" s="15">
        <f>D39-E39</f>
        <v/>
      </c>
      <c r="G39" s="15" t="n">
        <v>0</v>
      </c>
      <c r="H39" s="15" t="n"/>
      <c r="I39" s="15" t="n">
        <v>0</v>
      </c>
      <c r="J39" s="15">
        <f>C39+F39+G39-I39</f>
        <v/>
      </c>
      <c r="K39" s="15" t="n"/>
      <c r="L39" s="15">
        <f>K39*Setup!$B$6</f>
        <v/>
      </c>
      <c r="M39" s="15">
        <f>J39-L39</f>
        <v/>
      </c>
      <c r="N39" s="21" t="n"/>
    </row>
    <row r="40">
      <c r="A40" s="296" t="n">
        <v>46182</v>
      </c>
      <c r="B40" s="76" t="inlineStr">
        <is>
          <t>La Cata DF</t>
        </is>
      </c>
      <c r="C40" s="15" t="n"/>
      <c r="D40" s="15" t="n"/>
      <c r="E40" s="15">
        <f>D40*Setup!$B$5</f>
        <v/>
      </c>
      <c r="F40" s="15">
        <f>D40-E40</f>
        <v/>
      </c>
      <c r="G40" s="15" t="n">
        <v>0</v>
      </c>
      <c r="H40" s="15" t="n"/>
      <c r="I40" s="15" t="n">
        <v>0</v>
      </c>
      <c r="J40" s="15">
        <f>C40+F40+G40-I40</f>
        <v/>
      </c>
      <c r="K40" s="15" t="n"/>
      <c r="L40" s="15">
        <f>K40*Setup!$B$6</f>
        <v/>
      </c>
      <c r="M40" s="15">
        <f>J40-L40</f>
        <v/>
      </c>
      <c r="N40" s="21" t="n">
        <v>181328</v>
      </c>
    </row>
    <row r="41">
      <c r="A41" s="296" t="n">
        <v>46183</v>
      </c>
      <c r="B41" s="76" t="inlineStr">
        <is>
          <t>La Cata DF</t>
        </is>
      </c>
      <c r="C41" s="15" t="n"/>
      <c r="D41" s="15" t="n"/>
      <c r="E41" s="15">
        <f>D41*Setup!$B$5</f>
        <v/>
      </c>
      <c r="F41" s="15">
        <f>D41-E41</f>
        <v/>
      </c>
      <c r="G41" s="15" t="n">
        <v>0</v>
      </c>
      <c r="H41" s="15" t="n"/>
      <c r="I41" s="15" t="n">
        <v>0</v>
      </c>
      <c r="J41" s="15">
        <f>C41+F41+G41-I41</f>
        <v/>
      </c>
      <c r="K41" s="15" t="n"/>
      <c r="L41" s="15">
        <f>K41*Setup!$B$6</f>
        <v/>
      </c>
      <c r="M41" s="15">
        <f>J41-L41</f>
        <v/>
      </c>
      <c r="N41" s="21" t="n"/>
    </row>
    <row r="42">
      <c r="A42" s="296" t="n">
        <v>46184</v>
      </c>
      <c r="B42" s="76" t="inlineStr">
        <is>
          <t>La Cata DF</t>
        </is>
      </c>
      <c r="C42" s="15" t="n"/>
      <c r="D42" s="15" t="n"/>
      <c r="E42" s="15">
        <f>D42*Setup!$B$5</f>
        <v/>
      </c>
      <c r="F42" s="15">
        <f>D42-E42</f>
        <v/>
      </c>
      <c r="G42" s="15" t="n">
        <v>0</v>
      </c>
      <c r="H42" s="15" t="n"/>
      <c r="I42" s="15" t="n">
        <v>0</v>
      </c>
      <c r="J42" s="15">
        <f>C42+F42+G42-I42</f>
        <v/>
      </c>
      <c r="K42" s="15" t="n"/>
      <c r="L42" s="15">
        <f>K42*Setup!$B$6</f>
        <v/>
      </c>
      <c r="M42" s="15">
        <f>J42-L42</f>
        <v/>
      </c>
      <c r="N42" s="21" t="n"/>
    </row>
    <row r="43">
      <c r="A43" s="296" t="n">
        <v>46185</v>
      </c>
      <c r="B43" s="76" t="inlineStr">
        <is>
          <t>La Cata DF</t>
        </is>
      </c>
      <c r="C43" s="15" t="n"/>
      <c r="D43" s="15" t="n"/>
      <c r="E43" s="15">
        <f>D43*Setup!$B$5</f>
        <v/>
      </c>
      <c r="F43" s="15">
        <f>D43-E43</f>
        <v/>
      </c>
      <c r="G43" s="15" t="n">
        <v>0</v>
      </c>
      <c r="H43" s="15" t="n"/>
      <c r="I43" s="15" t="n">
        <v>0</v>
      </c>
      <c r="J43" s="15">
        <f>C43+F43+G43-I43</f>
        <v/>
      </c>
      <c r="K43" s="15" t="n"/>
      <c r="L43" s="15">
        <f>K43*Setup!$B$6</f>
        <v/>
      </c>
      <c r="M43" s="15">
        <f>J43-L43</f>
        <v/>
      </c>
      <c r="N43" s="21" t="n"/>
    </row>
    <row r="44">
      <c r="A44" s="296" t="n">
        <v>46186</v>
      </c>
      <c r="B44" s="76" t="inlineStr">
        <is>
          <t>La Cata DF</t>
        </is>
      </c>
      <c r="C44" s="15" t="n"/>
      <c r="D44" s="15" t="n"/>
      <c r="E44" s="15">
        <f>D44*Setup!$B$5</f>
        <v/>
      </c>
      <c r="F44" s="15">
        <f>D44-E44</f>
        <v/>
      </c>
      <c r="G44" s="15" t="n">
        <v>0</v>
      </c>
      <c r="H44" s="15" t="n"/>
      <c r="I44" s="15" t="n">
        <v>0</v>
      </c>
      <c r="J44" s="15">
        <f>C44+F44+G44-I44</f>
        <v/>
      </c>
      <c r="K44" s="15" t="n"/>
      <c r="L44" s="15">
        <f>K44*Setup!$B$6</f>
        <v/>
      </c>
      <c r="M44" s="15">
        <f>J44-L44</f>
        <v/>
      </c>
      <c r="N44" s="21" t="n"/>
    </row>
    <row r="45">
      <c r="A45" s="296" t="n">
        <v>46187</v>
      </c>
      <c r="B45" s="76" t="inlineStr">
        <is>
          <t>La Cata DF</t>
        </is>
      </c>
      <c r="C45" s="15" t="n"/>
      <c r="D45" s="15" t="n"/>
      <c r="E45" s="15">
        <f>D45*Setup!$B$5</f>
        <v/>
      </c>
      <c r="F45" s="15">
        <f>D45-E45</f>
        <v/>
      </c>
      <c r="G45" s="15" t="n">
        <v>0</v>
      </c>
      <c r="H45" s="15" t="n"/>
      <c r="I45" s="15" t="n">
        <v>0</v>
      </c>
      <c r="J45" s="15">
        <f>C45+F45+G45-I45</f>
        <v/>
      </c>
      <c r="K45" s="15" t="n"/>
      <c r="L45" s="15">
        <f>K45*Setup!$B$6</f>
        <v/>
      </c>
      <c r="M45" s="15">
        <f>J45-L45</f>
        <v/>
      </c>
      <c r="N45" s="21" t="n"/>
    </row>
    <row r="46">
      <c r="A46" s="296" t="n">
        <v>46188</v>
      </c>
      <c r="B46" s="76" t="inlineStr">
        <is>
          <t>La Cata DF</t>
        </is>
      </c>
      <c r="C46" s="15" t="n"/>
      <c r="D46" s="15" t="n"/>
      <c r="E46" s="15">
        <f>D46*Setup!$B$5</f>
        <v/>
      </c>
      <c r="F46" s="15">
        <f>D46-E46</f>
        <v/>
      </c>
      <c r="G46" s="15" t="n">
        <v>0</v>
      </c>
      <c r="H46" s="15" t="n"/>
      <c r="I46" s="15" t="n">
        <v>0</v>
      </c>
      <c r="J46" s="15">
        <f>C46+F46+G46-I46</f>
        <v/>
      </c>
      <c r="K46" s="15" t="n"/>
      <c r="L46" s="15">
        <f>K46*Setup!$B$6</f>
        <v/>
      </c>
      <c r="M46" s="15">
        <f>J46-L46</f>
        <v/>
      </c>
      <c r="N46" s="21" t="n"/>
    </row>
    <row r="47">
      <c r="A47" s="296" t="n">
        <v>46189</v>
      </c>
      <c r="B47" s="76" t="inlineStr">
        <is>
          <t>La Cata DF</t>
        </is>
      </c>
      <c r="C47" s="15" t="n"/>
      <c r="D47" s="15" t="n"/>
      <c r="E47" s="15">
        <f>D47*Setup!$B$5</f>
        <v/>
      </c>
      <c r="F47" s="15">
        <f>D47-E47</f>
        <v/>
      </c>
      <c r="G47" s="15" t="n">
        <v>0</v>
      </c>
      <c r="H47" s="15" t="n"/>
      <c r="I47" s="15" t="n">
        <v>0</v>
      </c>
      <c r="J47" s="15">
        <f>C47+F47+G47-I47</f>
        <v/>
      </c>
      <c r="K47" s="15" t="n"/>
      <c r="L47" s="15">
        <f>K47*Setup!$B$6</f>
        <v/>
      </c>
      <c r="M47" s="15">
        <f>J47-L47</f>
        <v/>
      </c>
      <c r="N47" s="21" t="n"/>
    </row>
    <row r="48">
      <c r="A48" s="296" t="n">
        <v>46190</v>
      </c>
      <c r="B48" s="76" t="inlineStr">
        <is>
          <t>La Cata DF</t>
        </is>
      </c>
      <c r="C48" s="15" t="n"/>
      <c r="D48" s="15" t="n"/>
      <c r="E48" s="15">
        <f>D48*Setup!$B$5</f>
        <v/>
      </c>
      <c r="F48" s="15">
        <f>D48-E48</f>
        <v/>
      </c>
      <c r="G48" s="15" t="n">
        <v>0</v>
      </c>
      <c r="H48" s="15" t="n"/>
      <c r="I48" s="15" t="n">
        <v>0</v>
      </c>
      <c r="J48" s="15">
        <f>C48+F48+G48-I48</f>
        <v/>
      </c>
      <c r="K48" s="15" t="n"/>
      <c r="L48" s="15">
        <f>K48*Setup!$B$6</f>
        <v/>
      </c>
      <c r="M48" s="15">
        <f>J48-L48</f>
        <v/>
      </c>
      <c r="N48" s="21" t="n"/>
    </row>
    <row r="49">
      <c r="A49" s="296" t="n">
        <v>46191</v>
      </c>
      <c r="B49" s="76" t="inlineStr">
        <is>
          <t>La Cata DF</t>
        </is>
      </c>
      <c r="C49" s="15" t="n"/>
      <c r="D49" s="15" t="n"/>
      <c r="E49" s="15">
        <f>D49*Setup!$B$5</f>
        <v/>
      </c>
      <c r="F49" s="15">
        <f>D49-E49</f>
        <v/>
      </c>
      <c r="G49" s="15" t="n">
        <v>0</v>
      </c>
      <c r="H49" s="15" t="n"/>
      <c r="I49" s="15" t="n">
        <v>0</v>
      </c>
      <c r="J49" s="15">
        <f>C49+F49+G49-I49</f>
        <v/>
      </c>
      <c r="K49" s="15" t="n"/>
      <c r="L49" s="15">
        <f>K49*Setup!$B$6</f>
        <v/>
      </c>
      <c r="M49" s="15">
        <f>J49-L49</f>
        <v/>
      </c>
      <c r="N49" s="21" t="n"/>
    </row>
    <row r="50">
      <c r="A50" s="296" t="n">
        <v>46192</v>
      </c>
      <c r="B50" s="76" t="inlineStr">
        <is>
          <t>La Cata DF</t>
        </is>
      </c>
      <c r="C50" s="15" t="n"/>
      <c r="D50" s="15" t="n"/>
      <c r="E50" s="15">
        <f>D50*Setup!$B$5</f>
        <v/>
      </c>
      <c r="F50" s="15">
        <f>D50-E50</f>
        <v/>
      </c>
      <c r="G50" s="15" t="n">
        <v>0</v>
      </c>
      <c r="H50" s="15" t="n"/>
      <c r="I50" s="15" t="n">
        <v>0</v>
      </c>
      <c r="J50" s="15">
        <f>C50+F50+G50-I50</f>
        <v/>
      </c>
      <c r="K50" s="15" t="n"/>
      <c r="L50" s="15">
        <f>K50*Setup!$B$6</f>
        <v/>
      </c>
      <c r="M50" s="15">
        <f>J50-L50</f>
        <v/>
      </c>
      <c r="N50" s="21" t="n"/>
    </row>
    <row r="51">
      <c r="A51" s="296" t="n">
        <v>46193</v>
      </c>
      <c r="B51" s="76" t="inlineStr">
        <is>
          <t>La Cata DF</t>
        </is>
      </c>
      <c r="C51" s="15" t="n"/>
      <c r="D51" s="15" t="n"/>
      <c r="E51" s="15">
        <f>D51*Setup!$B$5</f>
        <v/>
      </c>
      <c r="F51" s="15">
        <f>D51-E51</f>
        <v/>
      </c>
      <c r="G51" s="15" t="n">
        <v>0</v>
      </c>
      <c r="H51" s="15" t="n"/>
      <c r="I51" s="15" t="n">
        <v>0</v>
      </c>
      <c r="J51" s="15">
        <f>C51+F51+G51-I51</f>
        <v/>
      </c>
      <c r="K51" s="15" t="n"/>
      <c r="L51" s="15">
        <f>K51*Setup!$B$6</f>
        <v/>
      </c>
      <c r="M51" s="15">
        <f>J51-L51</f>
        <v/>
      </c>
      <c r="N51" s="21" t="n"/>
    </row>
    <row r="52">
      <c r="A52" s="296" t="n">
        <v>46194</v>
      </c>
      <c r="B52" s="76" t="inlineStr">
        <is>
          <t>La Cata DF</t>
        </is>
      </c>
      <c r="C52" s="15" t="n"/>
      <c r="D52" s="15" t="n"/>
      <c r="E52" s="15">
        <f>D52*Setup!$B$5</f>
        <v/>
      </c>
      <c r="F52" s="15">
        <f>D52-E52</f>
        <v/>
      </c>
      <c r="G52" s="15" t="n">
        <v>0</v>
      </c>
      <c r="H52" s="15" t="n"/>
      <c r="I52" s="15" t="n">
        <v>0</v>
      </c>
      <c r="J52" s="15">
        <f>C52+F52+G52-I52</f>
        <v/>
      </c>
      <c r="K52" s="15" t="n"/>
      <c r="L52" s="15">
        <f>K52*Setup!$B$6</f>
        <v/>
      </c>
      <c r="M52" s="15">
        <f>J52-L52</f>
        <v/>
      </c>
      <c r="N52" s="21" t="n"/>
    </row>
    <row r="53">
      <c r="A53" s="296" t="n">
        <v>46195</v>
      </c>
      <c r="B53" s="76" t="inlineStr">
        <is>
          <t>La Cata DF</t>
        </is>
      </c>
      <c r="C53" s="15" t="n"/>
      <c r="D53" s="15" t="n"/>
      <c r="E53" s="15">
        <f>D53*Setup!$B$5</f>
        <v/>
      </c>
      <c r="F53" s="15">
        <f>D53-E53</f>
        <v/>
      </c>
      <c r="G53" s="15" t="n">
        <v>0</v>
      </c>
      <c r="H53" s="15" t="n"/>
      <c r="I53" s="15" t="n">
        <v>0</v>
      </c>
      <c r="J53" s="15">
        <f>C53+F53+G53-I53</f>
        <v/>
      </c>
      <c r="K53" s="15" t="n"/>
      <c r="L53" s="15">
        <f>K53*Setup!$B$6</f>
        <v/>
      </c>
      <c r="M53" s="15">
        <f>J53-L53</f>
        <v/>
      </c>
      <c r="N53" s="21" t="n"/>
    </row>
    <row r="54">
      <c r="A54" s="296" t="n">
        <v>46196</v>
      </c>
      <c r="B54" s="76" t="inlineStr">
        <is>
          <t>La Cata DF</t>
        </is>
      </c>
      <c r="C54" s="15" t="n"/>
      <c r="D54" s="15" t="n"/>
      <c r="E54" s="15">
        <f>D54*Setup!$B$5</f>
        <v/>
      </c>
      <c r="F54" s="15">
        <f>D54-E54</f>
        <v/>
      </c>
      <c r="G54" s="15" t="n">
        <v>0</v>
      </c>
      <c r="H54" s="15" t="n"/>
      <c r="I54" s="15" t="n">
        <v>0</v>
      </c>
      <c r="J54" s="15">
        <f>C54+F54+G54-I54</f>
        <v/>
      </c>
      <c r="K54" s="15" t="n"/>
      <c r="L54" s="15">
        <f>K54*Setup!$B$6</f>
        <v/>
      </c>
      <c r="M54" s="15">
        <f>J54-L54</f>
        <v/>
      </c>
      <c r="N54" s="21" t="n"/>
    </row>
    <row r="55">
      <c r="A55" s="296" t="n">
        <v>46197</v>
      </c>
      <c r="B55" s="76" t="inlineStr">
        <is>
          <t>La Cata DF</t>
        </is>
      </c>
      <c r="C55" s="15" t="n"/>
      <c r="D55" s="15" t="n"/>
      <c r="E55" s="15">
        <f>D55*Setup!$B$5</f>
        <v/>
      </c>
      <c r="F55" s="15">
        <f>D55-E55</f>
        <v/>
      </c>
      <c r="G55" s="15" t="n">
        <v>0</v>
      </c>
      <c r="H55" s="15" t="n"/>
      <c r="I55" s="15" t="n">
        <v>0</v>
      </c>
      <c r="J55" s="15">
        <f>C55+F55+G55-I55</f>
        <v/>
      </c>
      <c r="K55" s="15" t="n"/>
      <c r="L55" s="15">
        <f>K55*Setup!$B$6</f>
        <v/>
      </c>
      <c r="M55" s="15">
        <f>J55-L55</f>
        <v/>
      </c>
      <c r="N55" s="21" t="n"/>
    </row>
    <row r="56">
      <c r="A56" s="296" t="n">
        <v>46198</v>
      </c>
      <c r="B56" s="76" t="inlineStr">
        <is>
          <t>La Cata DF</t>
        </is>
      </c>
      <c r="C56" s="15" t="n"/>
      <c r="D56" s="15" t="n"/>
      <c r="E56" s="15">
        <f>D56*Setup!$B$5</f>
        <v/>
      </c>
      <c r="F56" s="15">
        <f>D56-E56</f>
        <v/>
      </c>
      <c r="G56" s="15" t="n">
        <v>0</v>
      </c>
      <c r="H56" s="15" t="n"/>
      <c r="I56" s="15" t="n">
        <v>0</v>
      </c>
      <c r="J56" s="15">
        <f>C56+F56+G56-I56</f>
        <v/>
      </c>
      <c r="K56" s="15" t="n"/>
      <c r="L56" s="15">
        <f>K56*Setup!$B$6</f>
        <v/>
      </c>
      <c r="M56" s="15">
        <f>J56-L56</f>
        <v/>
      </c>
      <c r="N56" s="21" t="n"/>
    </row>
    <row r="57">
      <c r="A57" s="296" t="n">
        <v>46199</v>
      </c>
      <c r="B57" s="76" t="inlineStr">
        <is>
          <t>La Cata DF</t>
        </is>
      </c>
      <c r="C57" s="15" t="n"/>
      <c r="D57" s="15" t="n"/>
      <c r="E57" s="15">
        <f>D57*Setup!$B$5</f>
        <v/>
      </c>
      <c r="F57" s="15">
        <f>D57-E57</f>
        <v/>
      </c>
      <c r="G57" s="15" t="n">
        <v>0</v>
      </c>
      <c r="H57" s="15" t="n"/>
      <c r="I57" s="15" t="n">
        <v>0</v>
      </c>
      <c r="J57" s="15">
        <f>C57+F57+G57-I57</f>
        <v/>
      </c>
      <c r="K57" s="15" t="n"/>
      <c r="L57" s="15">
        <f>K57*Setup!$B$6</f>
        <v/>
      </c>
      <c r="M57" s="15">
        <f>J57-L57</f>
        <v/>
      </c>
      <c r="N57" s="21" t="n"/>
    </row>
    <row r="58">
      <c r="A58" s="296" t="n">
        <v>46200</v>
      </c>
      <c r="B58" s="76" t="inlineStr">
        <is>
          <t>La Cata DF</t>
        </is>
      </c>
      <c r="C58" s="15" t="n"/>
      <c r="D58" s="15" t="n"/>
      <c r="E58" s="15">
        <f>D58*Setup!$B$5</f>
        <v/>
      </c>
      <c r="F58" s="15">
        <f>D58-E58</f>
        <v/>
      </c>
      <c r="G58" s="15" t="n">
        <v>0</v>
      </c>
      <c r="H58" s="15" t="n"/>
      <c r="I58" s="15" t="n">
        <v>0</v>
      </c>
      <c r="J58" s="15">
        <f>C58+F58+G58-I58</f>
        <v/>
      </c>
      <c r="K58" s="15" t="n"/>
      <c r="L58" s="15">
        <f>K58*Setup!$B$6</f>
        <v/>
      </c>
      <c r="M58" s="15">
        <f>J58-L58</f>
        <v/>
      </c>
      <c r="N58" s="21" t="n"/>
    </row>
    <row r="59">
      <c r="A59" s="296" t="n">
        <v>46201</v>
      </c>
      <c r="B59" s="76" t="inlineStr">
        <is>
          <t>La Cata DF</t>
        </is>
      </c>
      <c r="C59" s="15" t="n"/>
      <c r="D59" s="15" t="n"/>
      <c r="E59" s="15">
        <f>D59*Setup!$B$5</f>
        <v/>
      </c>
      <c r="F59" s="15">
        <f>D59-E59</f>
        <v/>
      </c>
      <c r="G59" s="15" t="n">
        <v>0</v>
      </c>
      <c r="H59" s="15" t="n"/>
      <c r="I59" s="15" t="n">
        <v>0</v>
      </c>
      <c r="J59" s="15">
        <f>C59+F59+G59-I59</f>
        <v/>
      </c>
      <c r="K59" s="15" t="n"/>
      <c r="L59" s="15">
        <f>K59*Setup!$B$6</f>
        <v/>
      </c>
      <c r="M59" s="15">
        <f>J59-L59</f>
        <v/>
      </c>
      <c r="N59" s="21" t="n"/>
    </row>
    <row r="60">
      <c r="A60" s="296" t="n">
        <v>46202</v>
      </c>
      <c r="B60" s="76" t="inlineStr">
        <is>
          <t>La Cata DF</t>
        </is>
      </c>
      <c r="C60" s="15" t="n"/>
      <c r="D60" s="15" t="n"/>
      <c r="E60" s="15">
        <f>D60*Setup!$B$5</f>
        <v/>
      </c>
      <c r="F60" s="15">
        <f>D60-E60</f>
        <v/>
      </c>
      <c r="G60" s="15" t="n">
        <v>0</v>
      </c>
      <c r="H60" s="15" t="n"/>
      <c r="I60" s="15" t="n">
        <v>0</v>
      </c>
      <c r="J60" s="15">
        <f>C60+F60+G60-I60</f>
        <v/>
      </c>
      <c r="K60" s="15" t="n"/>
      <c r="L60" s="15">
        <f>K60*Setup!$B$6</f>
        <v/>
      </c>
      <c r="M60" s="15">
        <f>J60-L60</f>
        <v/>
      </c>
      <c r="N60" s="21" t="n"/>
    </row>
    <row r="61">
      <c r="A61" s="296" t="n">
        <v>46203</v>
      </c>
      <c r="B61" s="76" t="inlineStr">
        <is>
          <t>La Cata DF</t>
        </is>
      </c>
      <c r="C61" s="15" t="n"/>
      <c r="D61" s="15" t="n"/>
      <c r="E61" s="15">
        <f>D61*Setup!$B$5</f>
        <v/>
      </c>
      <c r="F61" s="15">
        <f>D61-E61</f>
        <v/>
      </c>
      <c r="G61" s="15" t="n">
        <v>0</v>
      </c>
      <c r="H61" s="15" t="n"/>
      <c r="I61" s="15" t="n">
        <v>0</v>
      </c>
      <c r="J61" s="15">
        <f>C61+F61+G61-I61</f>
        <v/>
      </c>
      <c r="K61" s="15" t="n"/>
      <c r="L61" s="15">
        <f>K61*Setup!$B$6</f>
        <v/>
      </c>
      <c r="M61" s="15">
        <f>J61-L61</f>
        <v/>
      </c>
      <c r="N61" s="21" t="n"/>
    </row>
    <row r="62" customFormat="1" s="112">
      <c r="A62" s="297" t="n"/>
      <c r="B62" s="108" t="n"/>
      <c r="C62" s="109" t="n"/>
      <c r="D62" s="109" t="n"/>
      <c r="E62" s="109" t="n"/>
      <c r="F62" s="109" t="n"/>
      <c r="G62" s="109" t="n"/>
      <c r="H62" s="109" t="n"/>
      <c r="I62" s="109" t="n"/>
      <c r="J62" s="109" t="n"/>
      <c r="K62" s="109" t="n"/>
      <c r="L62" s="109" t="n"/>
      <c r="M62" s="109" t="n"/>
      <c r="N62" s="110" t="n"/>
      <c r="O62" s="111" t="n"/>
    </row>
    <row r="63">
      <c r="A63" s="295" t="n">
        <v>46143</v>
      </c>
      <c r="B63" s="14" t="inlineStr">
        <is>
          <t>La Cata LMF</t>
        </is>
      </c>
      <c r="C63" s="15" t="n">
        <v>78835</v>
      </c>
      <c r="D63" s="15" t="n">
        <v>13840</v>
      </c>
      <c r="E63" s="15">
        <f>D63*Setup!$B$5</f>
        <v/>
      </c>
      <c r="F63" s="15">
        <f>D63-E63</f>
        <v/>
      </c>
      <c r="G63" s="15" t="n">
        <v>320</v>
      </c>
      <c r="H63" s="15" t="n"/>
      <c r="I63" s="15" t="n">
        <v>0</v>
      </c>
      <c r="J63" s="15">
        <f>C63+F63+G63-I63</f>
        <v/>
      </c>
      <c r="K63" s="15" t="n"/>
      <c r="L63" s="15">
        <f>K63*Setup!$B$6</f>
        <v/>
      </c>
      <c r="M63" s="15">
        <f>J63-L63</f>
        <v/>
      </c>
      <c r="N63" s="21" t="n"/>
    </row>
    <row r="64">
      <c r="A64" s="295" t="n">
        <v>46144</v>
      </c>
      <c r="B64" s="14" t="inlineStr">
        <is>
          <t>La Cata LMF</t>
        </is>
      </c>
      <c r="C64" s="15" t="n">
        <v>169855</v>
      </c>
      <c r="D64" s="15" t="n">
        <v>73995</v>
      </c>
      <c r="E64" s="15">
        <f>D64*Setup!$B$5</f>
        <v/>
      </c>
      <c r="F64" s="15">
        <f>D64-E64</f>
        <v/>
      </c>
      <c r="G64" s="15" t="n">
        <v>4420</v>
      </c>
      <c r="H64" s="15" t="n"/>
      <c r="I64" s="15" t="n">
        <v>0</v>
      </c>
      <c r="J64" s="15">
        <f>C64+F64+G64-I64</f>
        <v/>
      </c>
      <c r="K64" s="15" t="n"/>
      <c r="L64" s="15">
        <f>K64*Setup!$B$6</f>
        <v/>
      </c>
      <c r="M64" s="15">
        <f>J64-L64</f>
        <v/>
      </c>
      <c r="N64" s="21" t="n"/>
    </row>
    <row r="65">
      <c r="A65" s="295" t="n">
        <v>46145</v>
      </c>
      <c r="B65" s="14" t="inlineStr">
        <is>
          <t>La Cata LMF</t>
        </is>
      </c>
      <c r="C65" s="15" t="n">
        <v>214184</v>
      </c>
      <c r="D65" s="15" t="n">
        <v>103654</v>
      </c>
      <c r="E65" s="15">
        <f>D65*Setup!$B$5</f>
        <v/>
      </c>
      <c r="F65" s="15">
        <f>D65-E65</f>
        <v/>
      </c>
      <c r="G65" s="15" t="n">
        <v>10870</v>
      </c>
      <c r="H65" s="15" t="n"/>
      <c r="I65" s="15" t="n">
        <v>0</v>
      </c>
      <c r="J65" s="15">
        <f>C65+F65+G65-I65</f>
        <v/>
      </c>
      <c r="K65" s="15" t="n"/>
      <c r="L65" s="15">
        <f>K65*Setup!$B$6</f>
        <v/>
      </c>
      <c r="M65" s="15">
        <f>J65-L65</f>
        <v/>
      </c>
      <c r="N65" s="21" t="n"/>
    </row>
    <row r="66">
      <c r="A66" s="295" t="n">
        <v>46146</v>
      </c>
      <c r="B66" s="14" t="inlineStr">
        <is>
          <t>La Cata LMF</t>
        </is>
      </c>
      <c r="C66" s="15" t="n">
        <v>87074</v>
      </c>
      <c r="D66" s="15" t="n">
        <v>43820</v>
      </c>
      <c r="E66" s="15">
        <f>D66*Setup!$B$5</f>
        <v/>
      </c>
      <c r="F66" s="15">
        <f>D66-E66</f>
        <v/>
      </c>
      <c r="G66" s="15" t="n">
        <v>0</v>
      </c>
      <c r="H66" s="15" t="n"/>
      <c r="I66" s="15" t="n">
        <v>0</v>
      </c>
      <c r="J66" s="15">
        <f>C66+F66+G66-I66</f>
        <v/>
      </c>
      <c r="K66" s="15" t="n"/>
      <c r="L66" s="15">
        <f>K66*Setup!$B$6</f>
        <v/>
      </c>
      <c r="M66" s="15">
        <f>J66-L66</f>
        <v/>
      </c>
      <c r="N66" s="21" t="n">
        <v>511600</v>
      </c>
    </row>
    <row r="67">
      <c r="A67" s="295" t="n">
        <v>46147</v>
      </c>
      <c r="B67" s="14" t="inlineStr">
        <is>
          <t>La Cata LMF</t>
        </is>
      </c>
      <c r="C67" s="15" t="n">
        <v>28710</v>
      </c>
      <c r="D67" s="15" t="n">
        <v>5825</v>
      </c>
      <c r="E67" s="15">
        <f>D67*Setup!$B$5</f>
        <v/>
      </c>
      <c r="F67" s="15">
        <f>D67-E67</f>
        <v/>
      </c>
      <c r="G67" s="15" t="n">
        <v>705</v>
      </c>
      <c r="H67" s="15" t="n"/>
      <c r="I67" s="15" t="n">
        <v>0</v>
      </c>
      <c r="J67" s="15">
        <f>C67+F67+G67-I67</f>
        <v/>
      </c>
      <c r="K67" s="15" t="n"/>
      <c r="L67" s="15">
        <f>K67*Setup!$B$6</f>
        <v/>
      </c>
      <c r="M67" s="15">
        <f>J67-L67</f>
        <v/>
      </c>
      <c r="N67" s="21" t="n"/>
    </row>
    <row r="68">
      <c r="A68" s="295" t="n">
        <v>46148</v>
      </c>
      <c r="B68" s="14" t="inlineStr">
        <is>
          <t>La Cata LMF</t>
        </is>
      </c>
      <c r="C68" s="15" t="n">
        <v>30240</v>
      </c>
      <c r="D68" s="15" t="n">
        <v>13490</v>
      </c>
      <c r="E68" s="15">
        <f>D68*Setup!$B$5</f>
        <v/>
      </c>
      <c r="F68" s="15">
        <f>D68-E68</f>
        <v/>
      </c>
      <c r="G68" s="15" t="n">
        <v>0</v>
      </c>
      <c r="H68" s="15" t="n"/>
      <c r="I68" s="15" t="n">
        <v>0</v>
      </c>
      <c r="J68" s="15">
        <f>C68+F68+G68-I68</f>
        <v/>
      </c>
      <c r="K68" s="15" t="n"/>
      <c r="L68" s="15">
        <f>K68*Setup!$B$6</f>
        <v/>
      </c>
      <c r="M68" s="15">
        <f>J68-L68</f>
        <v/>
      </c>
      <c r="N68" s="21" t="n"/>
    </row>
    <row r="69">
      <c r="A69" s="295" t="n">
        <v>46149</v>
      </c>
      <c r="B69" s="14" t="inlineStr">
        <is>
          <t>La Cata LMF</t>
        </is>
      </c>
      <c r="C69" s="15" t="n">
        <v>31975</v>
      </c>
      <c r="D69" s="15" t="n">
        <v>15745</v>
      </c>
      <c r="E69" s="15">
        <f>D69*Setup!$B$5</f>
        <v/>
      </c>
      <c r="F69" s="15">
        <f>D69-E69</f>
        <v/>
      </c>
      <c r="G69" s="15" t="n">
        <v>0</v>
      </c>
      <c r="H69" s="15" t="n"/>
      <c r="I69" s="15" t="n">
        <v>0</v>
      </c>
      <c r="J69" s="15">
        <f>C69+F69+G69-I69</f>
        <v/>
      </c>
      <c r="K69" s="15" t="n"/>
      <c r="L69" s="15">
        <f>K69*Setup!$B$6</f>
        <v/>
      </c>
      <c r="M69" s="15">
        <f>J69-L69</f>
        <v/>
      </c>
      <c r="N69" s="21" t="n"/>
    </row>
    <row r="70">
      <c r="A70" s="295" t="n">
        <v>46150</v>
      </c>
      <c r="B70" s="14" t="inlineStr">
        <is>
          <t>La Cata LMF</t>
        </is>
      </c>
      <c r="C70" s="15" t="n">
        <v>70085</v>
      </c>
      <c r="D70" s="15" t="n">
        <v>19935</v>
      </c>
      <c r="E70" s="15">
        <f>D70*Setup!$B$5</f>
        <v/>
      </c>
      <c r="F70" s="15">
        <f>D70-E70</f>
        <v/>
      </c>
      <c r="G70" s="15" t="n">
        <v>4050</v>
      </c>
      <c r="H70" s="15" t="n"/>
      <c r="I70" s="15" t="n">
        <v>0</v>
      </c>
      <c r="J70" s="15">
        <f>C70+F70+G70-I70</f>
        <v/>
      </c>
      <c r="K70" s="15" t="n"/>
      <c r="L70" s="15">
        <f>K70*Setup!$B$6</f>
        <v/>
      </c>
      <c r="M70" s="15">
        <f>J70-L70</f>
        <v/>
      </c>
      <c r="N70" s="21" t="n"/>
    </row>
    <row r="71">
      <c r="A71" s="295" t="n">
        <v>46151</v>
      </c>
      <c r="B71" s="14" t="inlineStr">
        <is>
          <t>La Cata LMF</t>
        </is>
      </c>
      <c r="C71" s="15" t="n">
        <v>89085</v>
      </c>
      <c r="D71" s="15" t="n">
        <v>63415</v>
      </c>
      <c r="E71" s="15">
        <f>D71*Setup!$B$5</f>
        <v/>
      </c>
      <c r="F71" s="15">
        <f>D71-E71</f>
        <v/>
      </c>
      <c r="G71" s="15" t="n">
        <v>100</v>
      </c>
      <c r="H71" s="15" t="n"/>
      <c r="I71" s="15" t="n">
        <v>0</v>
      </c>
      <c r="J71" s="15">
        <f>C71+F71+G71-I71</f>
        <v/>
      </c>
      <c r="K71" s="15" t="n"/>
      <c r="L71" s="15">
        <f>K71*Setup!$B$6</f>
        <v/>
      </c>
      <c r="M71" s="15">
        <f>J71-L71</f>
        <v/>
      </c>
      <c r="N71" s="21" t="n"/>
    </row>
    <row r="72">
      <c r="A72" s="295" t="n">
        <v>46152</v>
      </c>
      <c r="B72" s="14" t="inlineStr">
        <is>
          <t>La Cata LMF</t>
        </is>
      </c>
      <c r="C72" s="15" t="n">
        <v>148285</v>
      </c>
      <c r="D72" s="15" t="n">
        <v>54435</v>
      </c>
      <c r="E72" s="15">
        <f>D72*Setup!$B$5</f>
        <v/>
      </c>
      <c r="F72" s="15">
        <f>D72-E72</f>
        <v/>
      </c>
      <c r="G72" s="15" t="n">
        <v>5490</v>
      </c>
      <c r="H72" s="15" t="n"/>
      <c r="I72" s="15" t="n">
        <v>0</v>
      </c>
      <c r="J72" s="15">
        <f>C72+F72+G72-I72</f>
        <v/>
      </c>
      <c r="K72" s="15" t="n"/>
      <c r="L72" s="15">
        <f>K72*Setup!$B$6</f>
        <v/>
      </c>
      <c r="M72" s="15">
        <f>J72-L72</f>
        <v/>
      </c>
      <c r="N72" s="21" t="n"/>
    </row>
    <row r="73">
      <c r="A73" s="295" t="n">
        <v>46153</v>
      </c>
      <c r="B73" s="14" t="inlineStr">
        <is>
          <t>La Cata LMF</t>
        </is>
      </c>
      <c r="C73" s="15" t="n">
        <v>25440</v>
      </c>
      <c r="D73" s="15" t="n">
        <v>2290</v>
      </c>
      <c r="E73" s="15">
        <f>D73*Setup!$B$5</f>
        <v/>
      </c>
      <c r="F73" s="15">
        <f>D73-E73</f>
        <v/>
      </c>
      <c r="G73" s="15" t="n">
        <v>0</v>
      </c>
      <c r="H73" s="15" t="n"/>
      <c r="I73" s="15" t="n">
        <v>0</v>
      </c>
      <c r="J73" s="15">
        <f>C73+F73+G73-I73</f>
        <v/>
      </c>
      <c r="K73" s="15" t="n"/>
      <c r="L73" s="15">
        <f>K73*Setup!$B$6</f>
        <v/>
      </c>
      <c r="M73" s="15">
        <f>J73-L73</f>
        <v/>
      </c>
      <c r="N73" s="21" t="n">
        <v>563100</v>
      </c>
    </row>
    <row r="74">
      <c r="A74" s="295" t="n">
        <v>46154</v>
      </c>
      <c r="B74" s="14" t="inlineStr">
        <is>
          <t>La Cata LMF</t>
        </is>
      </c>
      <c r="C74" s="15" t="n">
        <v>21960</v>
      </c>
      <c r="D74" s="15" t="n">
        <v>16180</v>
      </c>
      <c r="E74" s="15">
        <f>D74*Setup!$B$5</f>
        <v/>
      </c>
      <c r="F74" s="15">
        <f>D74-E74</f>
        <v/>
      </c>
      <c r="G74" s="15" t="n">
        <v>0</v>
      </c>
      <c r="H74" s="15" t="n"/>
      <c r="I74" s="15" t="n">
        <v>0</v>
      </c>
      <c r="J74" s="15">
        <f>C74+F74+G74-I74</f>
        <v/>
      </c>
      <c r="K74" s="15" t="n"/>
      <c r="L74" s="15">
        <f>K74*Setup!$B$6</f>
        <v/>
      </c>
      <c r="M74" s="15">
        <f>J74-L74</f>
        <v/>
      </c>
      <c r="N74" s="21" t="n"/>
    </row>
    <row r="75">
      <c r="A75" s="295" t="n">
        <v>46155</v>
      </c>
      <c r="B75" s="14" t="inlineStr">
        <is>
          <t>La Cata LMF</t>
        </is>
      </c>
      <c r="C75" s="15" t="n">
        <v>36225</v>
      </c>
      <c r="D75" s="15" t="n">
        <v>7880</v>
      </c>
      <c r="E75" s="15">
        <f>D75*Setup!$B$5</f>
        <v/>
      </c>
      <c r="F75" s="15">
        <f>D75-E75</f>
        <v/>
      </c>
      <c r="G75" s="15" t="n">
        <v>3095</v>
      </c>
      <c r="H75" s="15" t="n"/>
      <c r="I75" s="15" t="n">
        <v>0</v>
      </c>
      <c r="J75" s="15">
        <f>C75+F75+G75-I75</f>
        <v/>
      </c>
      <c r="K75" s="15" t="n"/>
      <c r="L75" s="15">
        <f>K75*Setup!$B$6</f>
        <v/>
      </c>
      <c r="M75" s="15">
        <f>J75-L75</f>
        <v/>
      </c>
      <c r="N75" s="21" t="n"/>
    </row>
    <row r="76">
      <c r="A76" s="295" t="n">
        <v>46156</v>
      </c>
      <c r="B76" s="14" t="inlineStr">
        <is>
          <t>La Cata LMF</t>
        </is>
      </c>
      <c r="C76" s="15" t="n">
        <v>23200</v>
      </c>
      <c r="D76" s="15" t="n">
        <v>6950</v>
      </c>
      <c r="E76" s="15">
        <f>D76*Setup!$B$5</f>
        <v/>
      </c>
      <c r="F76" s="15">
        <f>D76-E76</f>
        <v/>
      </c>
      <c r="G76" s="15" t="n">
        <v>0</v>
      </c>
      <c r="H76" s="15" t="n"/>
      <c r="I76" s="15" t="n">
        <v>0</v>
      </c>
      <c r="J76" s="15">
        <f>C76+F76+G76-I76</f>
        <v/>
      </c>
      <c r="K76" s="15" t="n"/>
      <c r="L76" s="15">
        <f>K76*Setup!$B$6</f>
        <v/>
      </c>
      <c r="M76" s="15">
        <f>J76-L76</f>
        <v/>
      </c>
      <c r="N76" s="21" t="n"/>
    </row>
    <row r="77">
      <c r="A77" s="295" t="n">
        <v>46157</v>
      </c>
      <c r="B77" s="14" t="inlineStr">
        <is>
          <t>La Cata LMF</t>
        </is>
      </c>
      <c r="C77" s="15" t="n">
        <v>47765</v>
      </c>
      <c r="D77" s="15" t="n">
        <v>7255</v>
      </c>
      <c r="E77" s="15">
        <f>D77*Setup!$B$5</f>
        <v/>
      </c>
      <c r="F77" s="15">
        <f>D77-E77</f>
        <v/>
      </c>
      <c r="G77" s="15" t="n">
        <v>12820</v>
      </c>
      <c r="H77" s="15" t="n"/>
      <c r="I77" s="15" t="n">
        <v>0</v>
      </c>
      <c r="J77" s="15">
        <f>C77+F77+G77-I77</f>
        <v/>
      </c>
      <c r="K77" s="15" t="n"/>
      <c r="L77" s="15">
        <f>K77*Setup!$B$6</f>
        <v/>
      </c>
      <c r="M77" s="15">
        <f>J77-L77</f>
        <v/>
      </c>
      <c r="N77" s="21" t="n"/>
    </row>
    <row r="78">
      <c r="A78" s="295" t="n">
        <v>46158</v>
      </c>
      <c r="B78" s="14" t="inlineStr">
        <is>
          <t>La Cata LMF</t>
        </is>
      </c>
      <c r="C78" s="15" t="n">
        <v>144732</v>
      </c>
      <c r="D78" s="15" t="n">
        <v>80333</v>
      </c>
      <c r="E78" s="15">
        <f>D78*Setup!$B$5</f>
        <v/>
      </c>
      <c r="F78" s="15">
        <f>D78-E78</f>
        <v/>
      </c>
      <c r="G78" s="15" t="n">
        <v>5885</v>
      </c>
      <c r="H78" s="15" t="n"/>
      <c r="I78" s="15" t="n">
        <v>330</v>
      </c>
      <c r="J78" s="15">
        <f>C78+F78+G78-I78</f>
        <v/>
      </c>
      <c r="K78" s="15" t="n"/>
      <c r="L78" s="15">
        <f>K78*Setup!$B$6</f>
        <v/>
      </c>
      <c r="M78" s="15">
        <f>J78-L78</f>
        <v/>
      </c>
      <c r="N78" s="21" t="n"/>
    </row>
    <row r="79">
      <c r="A79" s="295" t="n">
        <v>46159</v>
      </c>
      <c r="B79" s="14" t="inlineStr">
        <is>
          <t>La Cata LMF</t>
        </is>
      </c>
      <c r="C79" s="15" t="n">
        <v>176873</v>
      </c>
      <c r="D79" s="15" t="n">
        <v>59965</v>
      </c>
      <c r="E79" s="15">
        <f>D79*Setup!$B$5</f>
        <v/>
      </c>
      <c r="F79" s="15">
        <f>D79-E79</f>
        <v/>
      </c>
      <c r="G79" s="15" t="n">
        <v>2980</v>
      </c>
      <c r="H79" s="15" t="n"/>
      <c r="I79" s="15" t="n">
        <v>435</v>
      </c>
      <c r="J79" s="15">
        <f>C79+F79+G79-I79</f>
        <v/>
      </c>
      <c r="K79" s="15" t="n"/>
      <c r="L79" s="15">
        <f>K79*Setup!$B$6</f>
        <v/>
      </c>
      <c r="M79" s="15">
        <f>J79-L79</f>
        <v/>
      </c>
      <c r="N79" s="21" t="n"/>
    </row>
    <row r="80">
      <c r="A80" s="295" t="n">
        <v>46160</v>
      </c>
      <c r="B80" s="14" t="inlineStr">
        <is>
          <t>La Cata LMF</t>
        </is>
      </c>
      <c r="C80" s="15" t="n">
        <v>26545</v>
      </c>
      <c r="D80" s="15" t="n">
        <v>12780</v>
      </c>
      <c r="E80" s="15">
        <f>D80*Setup!$B$5</f>
        <v/>
      </c>
      <c r="F80" s="15">
        <f>D80-E80</f>
        <v/>
      </c>
      <c r="G80" s="15" t="n">
        <v>0</v>
      </c>
      <c r="H80" s="15" t="n"/>
      <c r="I80" s="15" t="n">
        <v>0</v>
      </c>
      <c r="J80" s="15">
        <f>C80+F80+G80-I80</f>
        <v/>
      </c>
      <c r="K80" s="15" t="n"/>
      <c r="L80" s="15">
        <f>K80*Setup!$B$6</f>
        <v/>
      </c>
      <c r="M80" s="15">
        <f>J80-L80</f>
        <v/>
      </c>
      <c r="N80" s="21" t="n">
        <v>478610</v>
      </c>
    </row>
    <row r="81">
      <c r="A81" s="295" t="n">
        <v>46161</v>
      </c>
      <c r="B81" s="14" t="inlineStr">
        <is>
          <t>La Cata LMF</t>
        </is>
      </c>
      <c r="C81" s="15" t="n">
        <v>27905</v>
      </c>
      <c r="D81" s="15" t="n">
        <v>6260</v>
      </c>
      <c r="E81" s="15">
        <f>D81*Setup!$B$5</f>
        <v/>
      </c>
      <c r="F81" s="15">
        <f>D81-E81</f>
        <v/>
      </c>
      <c r="G81" s="15" t="n">
        <v>600</v>
      </c>
      <c r="H81" s="15" t="n"/>
      <c r="I81" s="15" t="n">
        <v>0</v>
      </c>
      <c r="J81" s="15">
        <f>C81+F81+G81-I81</f>
        <v/>
      </c>
      <c r="K81" s="15" t="n"/>
      <c r="L81" s="15">
        <f>K81*Setup!$B$6</f>
        <v/>
      </c>
      <c r="M81" s="15">
        <f>J81-L81</f>
        <v/>
      </c>
      <c r="N81" s="21" t="n"/>
    </row>
    <row r="82">
      <c r="A82" s="295" t="n">
        <v>46162</v>
      </c>
      <c r="B82" s="14" t="inlineStr">
        <is>
          <t>La Cata LMF</t>
        </is>
      </c>
      <c r="C82" s="15" t="n">
        <v>38255</v>
      </c>
      <c r="D82" s="15" t="n">
        <v>36870</v>
      </c>
      <c r="E82" s="15">
        <f>D82*Setup!$B$5</f>
        <v/>
      </c>
      <c r="F82" s="15">
        <f>D82-E82</f>
        <v/>
      </c>
      <c r="G82" s="15" t="n">
        <v>0</v>
      </c>
      <c r="H82" s="15" t="n"/>
      <c r="I82" s="15" t="n">
        <v>0</v>
      </c>
      <c r="J82" s="15">
        <f>C82+F82+G82-I82</f>
        <v/>
      </c>
      <c r="K82" s="15" t="n"/>
      <c r="L82" s="15">
        <f>K82*Setup!$B$6</f>
        <v/>
      </c>
      <c r="M82" s="15">
        <f>J82-L82</f>
        <v/>
      </c>
      <c r="N82" s="21" t="n"/>
    </row>
    <row r="83">
      <c r="A83" s="295" t="n">
        <v>46163</v>
      </c>
      <c r="B83" s="14" t="inlineStr">
        <is>
          <t>La Cata LMF</t>
        </is>
      </c>
      <c r="C83" s="15" t="n">
        <v>34940</v>
      </c>
      <c r="D83" s="15" t="n">
        <v>15880</v>
      </c>
      <c r="E83" s="15">
        <f>D83*Setup!$B$5</f>
        <v/>
      </c>
      <c r="F83" s="15">
        <f>D83-E83</f>
        <v/>
      </c>
      <c r="G83" s="15" t="n">
        <v>2820</v>
      </c>
      <c r="H83" s="15" t="n"/>
      <c r="I83" s="15" t="n">
        <v>0</v>
      </c>
      <c r="J83" s="15">
        <f>C83+F83+G83-I83</f>
        <v/>
      </c>
      <c r="K83" s="15" t="n"/>
      <c r="L83" s="15">
        <f>K83*Setup!$B$6</f>
        <v/>
      </c>
      <c r="M83" s="15">
        <f>J83-L83</f>
        <v/>
      </c>
      <c r="N83" s="21" t="n"/>
    </row>
    <row r="84">
      <c r="A84" s="295" t="n">
        <v>46164</v>
      </c>
      <c r="B84" s="14" t="inlineStr">
        <is>
          <t>La Cata LMF</t>
        </is>
      </c>
      <c r="C84" s="15" t="n">
        <v>70590</v>
      </c>
      <c r="D84" s="15" t="n">
        <v>37595</v>
      </c>
      <c r="E84" s="15">
        <f>D84*Setup!$B$5</f>
        <v/>
      </c>
      <c r="F84" s="15">
        <f>D84-E84</f>
        <v/>
      </c>
      <c r="G84" s="15" t="n">
        <v>1390</v>
      </c>
      <c r="H84" s="15" t="n"/>
      <c r="I84" s="15" t="n">
        <v>0</v>
      </c>
      <c r="J84" s="15">
        <f>C84+F84+G84-I84</f>
        <v/>
      </c>
      <c r="K84" s="15" t="n"/>
      <c r="L84" s="15">
        <f>K84*Setup!$B$6</f>
        <v/>
      </c>
      <c r="M84" s="15">
        <f>J84-L84</f>
        <v/>
      </c>
      <c r="N84" s="21" t="n"/>
    </row>
    <row r="85">
      <c r="A85" s="295" t="n">
        <v>46165</v>
      </c>
      <c r="B85" s="14" t="inlineStr">
        <is>
          <t>La Cata LMF</t>
        </is>
      </c>
      <c r="C85" s="15" t="n">
        <v>112970</v>
      </c>
      <c r="D85" s="15" t="n">
        <v>53170</v>
      </c>
      <c r="E85" s="15">
        <f>D85*Setup!$B$5</f>
        <v/>
      </c>
      <c r="F85" s="15">
        <f>D85-E85</f>
        <v/>
      </c>
      <c r="G85" s="15" t="n">
        <v>0</v>
      </c>
      <c r="H85" s="15" t="n"/>
      <c r="I85" s="15" t="n">
        <v>0</v>
      </c>
      <c r="J85" s="15">
        <f>C85+F85+G85-I85</f>
        <v/>
      </c>
      <c r="K85" s="15" t="n"/>
      <c r="L85" s="15">
        <f>K85*Setup!$B$6</f>
        <v/>
      </c>
      <c r="M85" s="15">
        <f>J85-L85</f>
        <v/>
      </c>
      <c r="N85" s="21" t="n"/>
    </row>
    <row r="86">
      <c r="A86" s="295" t="n">
        <v>46166</v>
      </c>
      <c r="B86" s="14" t="inlineStr">
        <is>
          <t>La Cata LMF</t>
        </is>
      </c>
      <c r="C86" s="15" t="n">
        <v>146790</v>
      </c>
      <c r="D86" s="15" t="n">
        <v>37750</v>
      </c>
      <c r="E86" s="15">
        <f>D86*Setup!$B$5</f>
        <v/>
      </c>
      <c r="F86" s="15">
        <f>D86-E86</f>
        <v/>
      </c>
      <c r="G86" s="15" t="n">
        <v>3810</v>
      </c>
      <c r="H86" s="15" t="n"/>
      <c r="I86" s="15" t="n">
        <v>0</v>
      </c>
      <c r="J86" s="15">
        <f>C86+F86+G86-I86</f>
        <v/>
      </c>
      <c r="K86" s="15" t="n"/>
      <c r="L86" s="15">
        <f>K86*Setup!$B$6</f>
        <v/>
      </c>
      <c r="M86" s="15">
        <f>J86-L86</f>
        <v/>
      </c>
      <c r="N86" s="21" t="n"/>
    </row>
    <row r="87">
      <c r="A87" s="295" t="n">
        <v>46167</v>
      </c>
      <c r="B87" s="14" t="inlineStr">
        <is>
          <t>La Cata LMF</t>
        </is>
      </c>
      <c r="C87" s="15" t="n">
        <v>31965</v>
      </c>
      <c r="D87" s="15" t="n">
        <v>15365</v>
      </c>
      <c r="E87" s="15">
        <f>D87*Setup!$B$5</f>
        <v/>
      </c>
      <c r="F87" s="15">
        <f>D87-E87</f>
        <v/>
      </c>
      <c r="G87" s="15" t="n">
        <v>0</v>
      </c>
      <c r="H87" s="15" t="n"/>
      <c r="I87" s="15" t="n">
        <v>0</v>
      </c>
      <c r="J87" s="15">
        <f>C87+F87+G87-I87</f>
        <v/>
      </c>
      <c r="K87" s="15" t="n"/>
      <c r="L87" s="15">
        <f>K87*Setup!$B$6</f>
        <v/>
      </c>
      <c r="M87" s="15">
        <f>J87-L87</f>
        <v/>
      </c>
      <c r="N87" s="21" t="n">
        <v>461001</v>
      </c>
    </row>
    <row r="88">
      <c r="A88" s="295" t="n">
        <v>46168</v>
      </c>
      <c r="B88" s="14" t="inlineStr">
        <is>
          <t>La Cata LMF</t>
        </is>
      </c>
      <c r="C88" s="15" t="n">
        <v>30080</v>
      </c>
      <c r="D88" s="15" t="n">
        <v>16760</v>
      </c>
      <c r="E88" s="15">
        <f>D88*Setup!$B$5</f>
        <v/>
      </c>
      <c r="F88" s="15">
        <f>D88-E88</f>
        <v/>
      </c>
      <c r="G88" s="15" t="n">
        <v>0</v>
      </c>
      <c r="H88" s="15" t="n"/>
      <c r="I88" s="15" t="n">
        <v>0</v>
      </c>
      <c r="J88" s="15">
        <f>C88+F88+G88-I88</f>
        <v/>
      </c>
      <c r="K88" s="15" t="n"/>
      <c r="L88" s="15">
        <f>K88*Setup!$B$6</f>
        <v/>
      </c>
      <c r="M88" s="15">
        <f>J88-L88</f>
        <v/>
      </c>
      <c r="N88" s="21" t="n"/>
    </row>
    <row r="89">
      <c r="A89" s="295" t="n">
        <v>46169</v>
      </c>
      <c r="B89" s="14" t="inlineStr">
        <is>
          <t>La Cata LMF</t>
        </is>
      </c>
      <c r="C89" s="15" t="n">
        <v>45115</v>
      </c>
      <c r="D89" s="15" t="n">
        <v>3325</v>
      </c>
      <c r="E89" s="15">
        <f>D89*Setup!$B$5</f>
        <v/>
      </c>
      <c r="F89" s="15">
        <f>D89-E89</f>
        <v/>
      </c>
      <c r="G89" s="15" t="n">
        <v>9840</v>
      </c>
      <c r="H89" s="15" t="n"/>
      <c r="I89" s="15" t="n">
        <v>0</v>
      </c>
      <c r="J89" s="15">
        <f>C89+F89+G89-I89</f>
        <v/>
      </c>
      <c r="K89" s="15" t="n"/>
      <c r="L89" s="15">
        <f>K89*Setup!$B$6</f>
        <v/>
      </c>
      <c r="M89" s="15">
        <f>J89-L89</f>
        <v/>
      </c>
      <c r="N89" s="21" t="n"/>
    </row>
    <row r="90">
      <c r="A90" s="295" t="n">
        <v>46170</v>
      </c>
      <c r="B90" s="14" t="inlineStr">
        <is>
          <t>La Cata LMF</t>
        </is>
      </c>
      <c r="C90" s="15" t="n">
        <v>38977</v>
      </c>
      <c r="D90" s="15" t="n">
        <v>21462</v>
      </c>
      <c r="E90" s="15">
        <f>D90*Setup!$B$5</f>
        <v/>
      </c>
      <c r="F90" s="15">
        <f>D90-E90</f>
        <v/>
      </c>
      <c r="G90" s="15" t="n">
        <v>3155</v>
      </c>
      <c r="H90" s="15" t="n"/>
      <c r="I90" s="15" t="n">
        <v>0</v>
      </c>
      <c r="J90" s="15">
        <f>C90+F90+G90-I90</f>
        <v/>
      </c>
      <c r="K90" s="15" t="n"/>
      <c r="L90" s="15">
        <f>K90*Setup!$B$6</f>
        <v/>
      </c>
      <c r="M90" s="15">
        <f>J90-L90</f>
        <v/>
      </c>
      <c r="N90" s="21" t="n"/>
    </row>
    <row r="91">
      <c r="A91" s="295" t="n">
        <v>46171</v>
      </c>
      <c r="B91" s="14" t="inlineStr">
        <is>
          <t>La Cata LMF</t>
        </is>
      </c>
      <c r="C91" s="15" t="n">
        <v>78460</v>
      </c>
      <c r="D91" s="15" t="n">
        <v>35475</v>
      </c>
      <c r="E91" s="15">
        <f>D91*Setup!$B$5</f>
        <v/>
      </c>
      <c r="F91" s="15">
        <f>D91-E91</f>
        <v/>
      </c>
      <c r="G91" s="15" t="n">
        <v>4750</v>
      </c>
      <c r="H91" s="15" t="n"/>
      <c r="I91" s="15" t="n">
        <v>0</v>
      </c>
      <c r="J91" s="15">
        <f>C91+F91+G91-I91</f>
        <v/>
      </c>
      <c r="K91" s="15" t="n"/>
      <c r="L91" s="15">
        <f>K91*Setup!$B$6</f>
        <v/>
      </c>
      <c r="M91" s="15">
        <f>J91-L91</f>
        <v/>
      </c>
      <c r="N91" s="21" t="n"/>
    </row>
    <row r="92">
      <c r="A92" s="295" t="n">
        <v>46172</v>
      </c>
      <c r="B92" s="14" t="inlineStr">
        <is>
          <t>La Cata LMF</t>
        </is>
      </c>
      <c r="C92" s="15" t="n">
        <v>168585</v>
      </c>
      <c r="D92" s="15" t="n">
        <v>107360</v>
      </c>
      <c r="E92" s="15">
        <f>D92*Setup!$B$5</f>
        <v/>
      </c>
      <c r="F92" s="15">
        <f>D92-E92</f>
        <v/>
      </c>
      <c r="G92" s="15" t="n">
        <v>3010</v>
      </c>
      <c r="H92" s="15" t="n"/>
      <c r="I92" s="15" t="n">
        <v>0</v>
      </c>
      <c r="J92" s="15">
        <f>C92+F92+G92-I92</f>
        <v/>
      </c>
      <c r="K92" s="15" t="n"/>
      <c r="L92" s="15">
        <f>K92*Setup!$B$6</f>
        <v/>
      </c>
      <c r="M92" s="15">
        <f>J92-L92</f>
        <v/>
      </c>
      <c r="N92" s="21" t="n"/>
    </row>
    <row r="93">
      <c r="A93" s="295" t="n">
        <v>46173</v>
      </c>
      <c r="B93" s="14" t="inlineStr">
        <is>
          <t>La Cata LMF</t>
        </is>
      </c>
      <c r="C93" s="15" t="n">
        <v>345921</v>
      </c>
      <c r="D93" s="15" t="n">
        <v>100290</v>
      </c>
      <c r="E93" s="15">
        <f>D93*Setup!$B$5</f>
        <v/>
      </c>
      <c r="F93" s="15">
        <f>D93-E93</f>
        <v/>
      </c>
      <c r="G93" s="15" t="n">
        <v>8335</v>
      </c>
      <c r="H93" s="15" t="n"/>
      <c r="I93" s="15" t="n">
        <v>0</v>
      </c>
      <c r="J93" s="15">
        <f>C93+F93+G93-I93</f>
        <v/>
      </c>
      <c r="K93" s="15" t="n"/>
      <c r="L93" s="15">
        <f>K93*Setup!$B$6</f>
        <v/>
      </c>
      <c r="M93" s="15">
        <f>J93-L93</f>
        <v/>
      </c>
      <c r="N93" s="21" t="n"/>
    </row>
    <row r="94" customFormat="1" s="101">
      <c r="A94" s="298" t="n"/>
      <c r="B94" s="103" t="n"/>
      <c r="C94" s="98" t="n"/>
      <c r="D94" s="98" t="n"/>
      <c r="E94" s="98" t="n"/>
      <c r="F94" s="98" t="n"/>
      <c r="G94" s="98" t="n"/>
      <c r="H94" s="98" t="n"/>
      <c r="I94" s="98" t="n"/>
      <c r="J94" s="98" t="n"/>
      <c r="K94" s="98" t="n"/>
      <c r="L94" s="98" t="n"/>
      <c r="M94" s="98" t="n"/>
      <c r="N94" s="99" t="n"/>
      <c r="O94" s="100" t="n"/>
    </row>
    <row r="95">
      <c r="A95" s="296" t="n">
        <v>46143</v>
      </c>
      <c r="B95" s="76" t="inlineStr">
        <is>
          <t>La Cata DF</t>
        </is>
      </c>
      <c r="C95" s="15" t="n">
        <v>19450</v>
      </c>
      <c r="D95" s="15" t="n">
        <v>4475</v>
      </c>
      <c r="E95" s="15">
        <f>D95*Setup!$B$5</f>
        <v/>
      </c>
      <c r="F95" s="15">
        <f>D95-E95</f>
        <v/>
      </c>
      <c r="G95" s="15" t="n">
        <v>0</v>
      </c>
      <c r="H95" s="15" t="n">
        <v>8145</v>
      </c>
      <c r="I95" s="15" t="n">
        <v>0</v>
      </c>
      <c r="J95" s="15">
        <f>C95+F95+G95-I95</f>
        <v/>
      </c>
      <c r="K95" s="15" t="n"/>
      <c r="L95" s="15">
        <f>K95*Setup!$B$6</f>
        <v/>
      </c>
      <c r="M95" s="15">
        <f>J95-L95</f>
        <v/>
      </c>
      <c r="N95" s="21" t="n"/>
    </row>
    <row r="96">
      <c r="A96" s="296" t="n">
        <v>46144</v>
      </c>
      <c r="B96" s="76" t="inlineStr">
        <is>
          <t>La Cata DF</t>
        </is>
      </c>
      <c r="C96" s="15" t="n">
        <v>20050</v>
      </c>
      <c r="D96" s="15" t="n">
        <v>14660</v>
      </c>
      <c r="E96" s="15">
        <f>D96*Setup!$B$5</f>
        <v/>
      </c>
      <c r="F96" s="15">
        <f>D96-E96</f>
        <v/>
      </c>
      <c r="G96" s="15" t="n">
        <v>0</v>
      </c>
      <c r="H96" s="15" t="n">
        <v>5033.75</v>
      </c>
      <c r="I96" s="15" t="n">
        <v>0</v>
      </c>
      <c r="J96" s="15">
        <f>C96+F96+G96-I96</f>
        <v/>
      </c>
      <c r="K96" s="15" t="n"/>
      <c r="L96" s="15">
        <f>K96*Setup!$B$6</f>
        <v/>
      </c>
      <c r="M96" s="15">
        <f>J96-L96</f>
        <v/>
      </c>
      <c r="N96" s="21" t="n"/>
    </row>
    <row r="97">
      <c r="A97" s="296" t="n">
        <v>46145</v>
      </c>
      <c r="B97" s="76" t="inlineStr">
        <is>
          <t>La Cata DF</t>
        </is>
      </c>
      <c r="C97" s="15" t="n">
        <v>14465</v>
      </c>
      <c r="D97" s="15" t="n">
        <v>4265</v>
      </c>
      <c r="E97" s="15">
        <f>D97*Setup!$B$5</f>
        <v/>
      </c>
      <c r="F97" s="15">
        <f>D97-E97</f>
        <v/>
      </c>
      <c r="G97" s="15" t="n">
        <v>0</v>
      </c>
      <c r="H97" s="15" t="n">
        <v>6060</v>
      </c>
      <c r="I97" s="15" t="n">
        <v>0</v>
      </c>
      <c r="J97" s="15">
        <f>C97+F97+G97-I97</f>
        <v/>
      </c>
      <c r="K97" s="15" t="n"/>
      <c r="L97" s="15">
        <f>K97*Setup!$B$6</f>
        <v/>
      </c>
      <c r="M97" s="15">
        <f>J97-L97</f>
        <v/>
      </c>
      <c r="N97" s="21" t="n">
        <v>75670</v>
      </c>
    </row>
    <row r="98">
      <c r="A98" s="296" t="n">
        <v>46146</v>
      </c>
      <c r="B98" s="76" t="inlineStr">
        <is>
          <t>La Cata DF</t>
        </is>
      </c>
      <c r="C98" s="15" t="n">
        <v>11835</v>
      </c>
      <c r="D98" s="15" t="n">
        <v>11880</v>
      </c>
      <c r="E98" s="15">
        <f>D98*Setup!$B$5</f>
        <v/>
      </c>
      <c r="F98" s="15">
        <f>D98-E98</f>
        <v/>
      </c>
      <c r="G98" s="15" t="n">
        <v>0</v>
      </c>
      <c r="H98" s="15" t="n">
        <v>5185</v>
      </c>
      <c r="I98" s="15" t="n">
        <v>0</v>
      </c>
      <c r="J98" s="15">
        <f>C98+F98+G98-I98</f>
        <v/>
      </c>
      <c r="K98" s="15" t="n"/>
      <c r="L98" s="15">
        <f>K98*Setup!$B$6</f>
        <v/>
      </c>
      <c r="M98" s="15">
        <f>J98-L98</f>
        <v/>
      </c>
      <c r="N98" s="21" t="n"/>
    </row>
    <row r="99">
      <c r="A99" s="296" t="n">
        <v>46147</v>
      </c>
      <c r="B99" s="76" t="inlineStr">
        <is>
          <t>La Cata DF</t>
        </is>
      </c>
      <c r="C99" s="15" t="n">
        <v>3290</v>
      </c>
      <c r="D99" s="15" t="n">
        <v>2195</v>
      </c>
      <c r="E99" s="15">
        <f>D99*Setup!$B$5</f>
        <v/>
      </c>
      <c r="F99" s="15">
        <f>D99-E99</f>
        <v/>
      </c>
      <c r="G99" s="15" t="n">
        <v>0</v>
      </c>
      <c r="H99" s="15" t="n">
        <v>2795</v>
      </c>
      <c r="I99" s="15" t="n">
        <v>0</v>
      </c>
      <c r="J99" s="15">
        <f>C99+F99+G99-I99</f>
        <v/>
      </c>
      <c r="K99" s="15" t="n"/>
      <c r="L99" s="15">
        <f>K99*Setup!$B$6</f>
        <v/>
      </c>
      <c r="M99" s="15">
        <f>J99-L99</f>
        <v/>
      </c>
      <c r="N99" s="21" t="n"/>
    </row>
    <row r="100">
      <c r="A100" s="296" t="n">
        <v>46148</v>
      </c>
      <c r="B100" s="76" t="inlineStr">
        <is>
          <t>La Cata DF</t>
        </is>
      </c>
      <c r="C100" s="15" t="n">
        <v>3820</v>
      </c>
      <c r="D100" s="15" t="n">
        <v>3385</v>
      </c>
      <c r="E100" s="15">
        <f>D100*Setup!$B$5</f>
        <v/>
      </c>
      <c r="F100" s="15">
        <f>D100-E100</f>
        <v/>
      </c>
      <c r="G100" s="15" t="n">
        <v>1015</v>
      </c>
      <c r="H100" s="15" t="n">
        <v>590</v>
      </c>
      <c r="I100" s="15" t="n">
        <v>0</v>
      </c>
      <c r="J100" s="15">
        <f>C100+F100+G100-I100</f>
        <v/>
      </c>
      <c r="K100" s="15" t="n"/>
      <c r="L100" s="15">
        <f>K100*Setup!$B$6</f>
        <v/>
      </c>
      <c r="M100" s="15">
        <f>J100-L100</f>
        <v/>
      </c>
      <c r="N100" s="21" t="n"/>
    </row>
    <row r="101">
      <c r="A101" s="296" t="n">
        <v>46149</v>
      </c>
      <c r="B101" s="76" t="inlineStr">
        <is>
          <t>La Cata DF</t>
        </is>
      </c>
      <c r="C101" s="15" t="n">
        <v>8785</v>
      </c>
      <c r="D101" s="15" t="n">
        <v>1895</v>
      </c>
      <c r="E101" s="15">
        <f>D101*Setup!$B$5</f>
        <v/>
      </c>
      <c r="F101" s="15" t="n">
        <v>825</v>
      </c>
      <c r="G101" s="15" t="n">
        <v>0</v>
      </c>
      <c r="H101" s="15" t="n"/>
      <c r="I101" s="15" t="n">
        <v>0</v>
      </c>
      <c r="J101" s="15">
        <f>C101+F101+G101-I101</f>
        <v/>
      </c>
      <c r="K101" s="15" t="n"/>
      <c r="L101" s="15">
        <f>K101*Setup!$B$6</f>
        <v/>
      </c>
      <c r="M101" s="15">
        <f>J101-L101</f>
        <v/>
      </c>
      <c r="N101" s="21" t="n"/>
    </row>
    <row r="102">
      <c r="A102" s="296" t="n">
        <v>46150</v>
      </c>
      <c r="B102" s="76" t="inlineStr">
        <is>
          <t>La Cata DF</t>
        </is>
      </c>
      <c r="C102" s="15" t="n">
        <v>21495</v>
      </c>
      <c r="D102" s="15" t="n">
        <v>5090</v>
      </c>
      <c r="E102" s="15">
        <f>D102*Setup!$B$5</f>
        <v/>
      </c>
      <c r="F102" s="15">
        <f>D102-E102</f>
        <v/>
      </c>
      <c r="G102" s="15" t="n">
        <v>2465</v>
      </c>
      <c r="H102" s="15" t="n"/>
      <c r="I102" s="15" t="n">
        <v>0</v>
      </c>
      <c r="J102" s="15">
        <f>C102+F102+G102-I102</f>
        <v/>
      </c>
      <c r="K102" s="15" t="n"/>
      <c r="L102" s="15">
        <f>K102*Setup!$B$6</f>
        <v/>
      </c>
      <c r="M102" s="15">
        <f>J102-L102</f>
        <v/>
      </c>
      <c r="N102" s="21" t="n"/>
    </row>
    <row r="103">
      <c r="A103" s="296" t="n">
        <v>46151</v>
      </c>
      <c r="B103" s="76" t="inlineStr">
        <is>
          <t>La Cata DF</t>
        </is>
      </c>
      <c r="C103" s="15" t="n">
        <v>25390</v>
      </c>
      <c r="D103" s="15" t="n">
        <v>21460</v>
      </c>
      <c r="E103" s="15">
        <f>D103*Setup!$B$5</f>
        <v/>
      </c>
      <c r="F103" s="15">
        <f>D103-E103</f>
        <v/>
      </c>
      <c r="G103" s="15" t="n">
        <v>0</v>
      </c>
      <c r="H103" s="15" t="n">
        <v>7780</v>
      </c>
      <c r="I103" s="15" t="n">
        <v>0</v>
      </c>
      <c r="J103" s="15">
        <f>C103+F103+G103-I103</f>
        <v/>
      </c>
      <c r="K103" s="15" t="n"/>
      <c r="L103" s="15">
        <f>K103*Setup!$B$6</f>
        <v/>
      </c>
      <c r="M103" s="15">
        <f>J103-L103</f>
        <v/>
      </c>
      <c r="N103" s="21" t="n"/>
    </row>
    <row r="104">
      <c r="A104" s="296" t="n">
        <v>46152</v>
      </c>
      <c r="B104" s="76" t="inlineStr">
        <is>
          <t>La Cata DF</t>
        </is>
      </c>
      <c r="C104" s="15" t="n">
        <v>23405</v>
      </c>
      <c r="D104" s="15" t="n">
        <v>6490</v>
      </c>
      <c r="E104" s="15">
        <f>D104*Setup!$B$5</f>
        <v/>
      </c>
      <c r="F104" s="15">
        <f>D104-E104</f>
        <v/>
      </c>
      <c r="G104" s="15" t="n">
        <v>0</v>
      </c>
      <c r="H104" s="15" t="n">
        <v>5532.75</v>
      </c>
      <c r="I104" s="15" t="n">
        <v>0</v>
      </c>
      <c r="J104" s="15">
        <f>C104+F104+G104-I104</f>
        <v/>
      </c>
      <c r="K104" s="15" t="n"/>
      <c r="L104" s="15">
        <f>K104*Setup!$B$6</f>
        <v/>
      </c>
      <c r="M104" s="15">
        <f>J104-L104</f>
        <v/>
      </c>
      <c r="N104" s="21" t="n"/>
    </row>
    <row r="105">
      <c r="A105" s="296" t="n">
        <v>46153</v>
      </c>
      <c r="B105" s="76" t="inlineStr">
        <is>
          <t>La Cata DF</t>
        </is>
      </c>
      <c r="C105" s="15" t="n">
        <v>2045</v>
      </c>
      <c r="D105" s="15" t="n">
        <v>1515</v>
      </c>
      <c r="E105" s="15">
        <f>D105*Setup!$B$5</f>
        <v/>
      </c>
      <c r="F105" s="15">
        <f>D105-E105</f>
        <v/>
      </c>
      <c r="G105" s="15" t="n">
        <v>0</v>
      </c>
      <c r="H105" s="15" t="n">
        <v>1475</v>
      </c>
      <c r="I105" s="15" t="n">
        <v>0</v>
      </c>
      <c r="J105" s="15">
        <f>C105+F105+G105-I105</f>
        <v/>
      </c>
      <c r="K105" s="15" t="n"/>
      <c r="L105" s="15">
        <f>K105*Setup!$B$6</f>
        <v/>
      </c>
      <c r="M105" s="15">
        <f>J105-L105</f>
        <v/>
      </c>
      <c r="N105" s="21" t="n"/>
    </row>
    <row r="106">
      <c r="A106" s="296" t="n">
        <v>46154</v>
      </c>
      <c r="B106" s="76" t="inlineStr">
        <is>
          <t>La Cata DF</t>
        </is>
      </c>
      <c r="C106" s="15" t="n">
        <v>2885</v>
      </c>
      <c r="D106" s="15" t="n">
        <v>0</v>
      </c>
      <c r="E106" s="15">
        <f>D106*Setup!$B$5</f>
        <v/>
      </c>
      <c r="F106" s="15" t="n">
        <v>645</v>
      </c>
      <c r="G106" s="15" t="n">
        <v>0</v>
      </c>
      <c r="H106" s="15" t="n">
        <v>785</v>
      </c>
      <c r="I106" s="15" t="n">
        <v>0</v>
      </c>
      <c r="J106" s="15">
        <f>C106+F106+G106-I106</f>
        <v/>
      </c>
      <c r="K106" s="15" t="n"/>
      <c r="L106" s="15">
        <f>K106*Setup!$B$6</f>
        <v/>
      </c>
      <c r="M106" s="15">
        <f>J106-L106</f>
        <v/>
      </c>
      <c r="N106" s="21" t="n">
        <v>97380</v>
      </c>
    </row>
    <row r="107">
      <c r="A107" s="296" t="n">
        <v>46155</v>
      </c>
      <c r="B107" s="76" t="inlineStr">
        <is>
          <t>La Cata DF</t>
        </is>
      </c>
      <c r="C107" s="15" t="n">
        <v>4225</v>
      </c>
      <c r="D107" s="15" t="n">
        <v>2065</v>
      </c>
      <c r="E107" s="15">
        <f>D107*Setup!$B$5</f>
        <v/>
      </c>
      <c r="F107" s="15">
        <f>D107-E107</f>
        <v/>
      </c>
      <c r="G107" s="15" t="n">
        <v>0</v>
      </c>
      <c r="H107" s="15" t="n">
        <v>6535</v>
      </c>
      <c r="I107" s="15" t="n">
        <v>0</v>
      </c>
      <c r="J107" s="15">
        <f>C107+F107+G107-I107</f>
        <v/>
      </c>
      <c r="K107" s="15" t="n"/>
      <c r="L107" s="15">
        <f>K107*Setup!$B$6</f>
        <v/>
      </c>
      <c r="M107" s="15">
        <f>J107-L107</f>
        <v/>
      </c>
      <c r="N107" s="21" t="n"/>
    </row>
    <row r="108">
      <c r="A108" s="296" t="n">
        <v>46156</v>
      </c>
      <c r="B108" s="76" t="inlineStr">
        <is>
          <t>La Cata DF</t>
        </is>
      </c>
      <c r="C108" s="15" t="n">
        <v>6545</v>
      </c>
      <c r="D108" s="15" t="n">
        <v>4915</v>
      </c>
      <c r="E108" s="15">
        <f>D108*Setup!$B$5</f>
        <v/>
      </c>
      <c r="F108" s="15">
        <f>D108-E108</f>
        <v/>
      </c>
      <c r="G108" s="15" t="n">
        <v>0</v>
      </c>
      <c r="H108" s="15" t="n">
        <v>4910</v>
      </c>
      <c r="I108" s="15" t="n">
        <v>0</v>
      </c>
      <c r="J108" s="15">
        <f>C108+F108+G108-I108</f>
        <v/>
      </c>
      <c r="K108" s="15" t="n"/>
      <c r="L108" s="15">
        <f>K108*Setup!$B$6</f>
        <v/>
      </c>
      <c r="M108" s="15">
        <f>J108-L108</f>
        <v/>
      </c>
      <c r="N108" s="21" t="n"/>
    </row>
    <row r="109">
      <c r="A109" s="296" t="n">
        <v>46157</v>
      </c>
      <c r="B109" s="76" t="inlineStr">
        <is>
          <t>La Cata DF</t>
        </is>
      </c>
      <c r="C109" s="15" t="n">
        <v>25150</v>
      </c>
      <c r="D109" s="15" t="n">
        <v>13270</v>
      </c>
      <c r="E109" s="15">
        <f>D109*Setup!$B$5</f>
        <v/>
      </c>
      <c r="F109" s="15">
        <f>D109-E109</f>
        <v/>
      </c>
      <c r="G109" s="15" t="n">
        <v>570</v>
      </c>
      <c r="H109" s="15" t="n">
        <v>7891</v>
      </c>
      <c r="I109" s="15" t="n">
        <v>0</v>
      </c>
      <c r="J109" s="15">
        <f>C109+F109+G109-I109</f>
        <v/>
      </c>
      <c r="K109" s="15" t="n"/>
      <c r="L109" s="15">
        <f>K109*Setup!$B$6</f>
        <v/>
      </c>
      <c r="M109" s="15">
        <f>J109-L109</f>
        <v/>
      </c>
      <c r="N109" s="21" t="n"/>
    </row>
    <row r="110">
      <c r="A110" s="296" t="n">
        <v>46158</v>
      </c>
      <c r="B110" s="76" t="inlineStr">
        <is>
          <t>La Cata DF</t>
        </is>
      </c>
      <c r="C110" s="15" t="n">
        <v>23455</v>
      </c>
      <c r="D110" s="15" t="n">
        <v>6725</v>
      </c>
      <c r="E110" s="15">
        <f>D110*Setup!$B$5</f>
        <v/>
      </c>
      <c r="F110" s="15">
        <f>D110-E110</f>
        <v/>
      </c>
      <c r="G110" s="15" t="n">
        <v>0</v>
      </c>
      <c r="H110" s="15" t="n">
        <v>2850.5</v>
      </c>
      <c r="I110" s="15" t="n">
        <v>0</v>
      </c>
      <c r="J110" s="15">
        <f>C110+F110+G110-I110</f>
        <v/>
      </c>
      <c r="K110" s="15" t="n"/>
      <c r="L110" s="15">
        <f>K110*Setup!$B$6</f>
        <v/>
      </c>
      <c r="M110" s="15">
        <f>J110-L110</f>
        <v/>
      </c>
      <c r="N110" s="21" t="n"/>
    </row>
    <row r="111">
      <c r="A111" s="296" t="n">
        <v>46159</v>
      </c>
      <c r="B111" s="76" t="inlineStr">
        <is>
          <t>La Cata DF</t>
        </is>
      </c>
      <c r="C111" s="15" t="n">
        <v>22195</v>
      </c>
      <c r="D111" s="15" t="n">
        <v>11150</v>
      </c>
      <c r="E111" s="15">
        <f>D111*Setup!$B$5</f>
        <v/>
      </c>
      <c r="F111" s="15">
        <f>D111-E111</f>
        <v/>
      </c>
      <c r="G111" s="15" t="n">
        <v>3350</v>
      </c>
      <c r="H111" s="15" t="n">
        <v>2560</v>
      </c>
      <c r="I111" s="15" t="n">
        <v>0</v>
      </c>
      <c r="J111" s="15">
        <f>C111+F111+G111-I111</f>
        <v/>
      </c>
      <c r="K111" s="15" t="n"/>
      <c r="L111" s="15">
        <f>K111*Setup!$B$6</f>
        <v/>
      </c>
      <c r="M111" s="15">
        <f>J111-L111</f>
        <v/>
      </c>
      <c r="N111" s="21" t="n"/>
    </row>
    <row r="112">
      <c r="A112" s="296" t="n">
        <v>46160</v>
      </c>
      <c r="B112" s="76" t="inlineStr">
        <is>
          <t>La Cata DF</t>
        </is>
      </c>
      <c r="C112" s="15" t="n">
        <v>9105</v>
      </c>
      <c r="D112" s="15" t="n">
        <v>600</v>
      </c>
      <c r="E112" s="15">
        <f>D112*Setup!$B$5</f>
        <v/>
      </c>
      <c r="F112" s="15">
        <f>D112-E112</f>
        <v/>
      </c>
      <c r="G112" s="15" t="n">
        <v>0</v>
      </c>
      <c r="H112" s="15" t="n">
        <v>155</v>
      </c>
      <c r="I112" s="15" t="n">
        <v>0</v>
      </c>
      <c r="J112" s="15">
        <f>C112+F112+G112-I112</f>
        <v/>
      </c>
      <c r="K112" s="15" t="n"/>
      <c r="L112" s="15">
        <f>K112*Setup!$B$6</f>
        <v/>
      </c>
      <c r="M112" s="15">
        <f>J112-L112</f>
        <v/>
      </c>
      <c r="N112" s="21" t="n"/>
    </row>
    <row r="113">
      <c r="A113" s="296" t="n">
        <v>46161</v>
      </c>
      <c r="B113" s="76" t="inlineStr">
        <is>
          <t>La Cata DF</t>
        </is>
      </c>
      <c r="C113" s="15" t="n">
        <v>1040</v>
      </c>
      <c r="D113" s="15" t="n">
        <v>0</v>
      </c>
      <c r="E113" s="15">
        <f>D113*Setup!$B$5</f>
        <v/>
      </c>
      <c r="F113" s="15">
        <f>D113-E113</f>
        <v/>
      </c>
      <c r="G113" s="15" t="n">
        <v>0</v>
      </c>
      <c r="H113" s="15" t="n">
        <v>310</v>
      </c>
      <c r="I113" s="15" t="n">
        <v>0</v>
      </c>
      <c r="J113" s="15">
        <f>C113+F113+G113-I113</f>
        <v/>
      </c>
      <c r="K113" s="15" t="n"/>
      <c r="L113" s="15">
        <f>K113*Setup!$B$6</f>
        <v/>
      </c>
      <c r="M113" s="15">
        <f>J113-L113</f>
        <v/>
      </c>
      <c r="N113" s="21" t="n"/>
    </row>
    <row r="114">
      <c r="A114" s="296" t="n">
        <v>46162</v>
      </c>
      <c r="B114" s="76" t="inlineStr">
        <is>
          <t>La Cata DF</t>
        </is>
      </c>
      <c r="C114" s="15" t="n">
        <v>8980</v>
      </c>
      <c r="D114" s="15" t="n">
        <v>6895</v>
      </c>
      <c r="E114" s="15">
        <f>D114*Setup!$B$5</f>
        <v/>
      </c>
      <c r="F114" s="15">
        <f>D114-E114</f>
        <v/>
      </c>
      <c r="G114" s="15" t="n">
        <v>0</v>
      </c>
      <c r="H114" s="15" t="n"/>
      <c r="I114" s="15" t="n">
        <v>0</v>
      </c>
      <c r="J114" s="15">
        <f>C114+F114+G114-I114</f>
        <v/>
      </c>
      <c r="K114" s="15" t="n"/>
      <c r="L114" s="15">
        <f>K114*Setup!$B$6</f>
        <v/>
      </c>
      <c r="M114" s="15">
        <f>J114-L114</f>
        <v/>
      </c>
      <c r="N114" s="21" t="n"/>
    </row>
    <row r="115">
      <c r="A115" s="296" t="n">
        <v>46163</v>
      </c>
      <c r="B115" s="76" t="inlineStr">
        <is>
          <t>La Cata DF</t>
        </is>
      </c>
      <c r="C115" s="15" t="n">
        <v>9480</v>
      </c>
      <c r="D115" s="15" t="n">
        <v>0</v>
      </c>
      <c r="E115" s="15">
        <f>D115*Setup!$B$5</f>
        <v/>
      </c>
      <c r="F115" s="15">
        <f>D115-E115</f>
        <v/>
      </c>
      <c r="G115" s="15" t="n">
        <v>0</v>
      </c>
      <c r="H115" s="15" t="n">
        <v>2215</v>
      </c>
      <c r="I115" s="15" t="n">
        <v>0</v>
      </c>
      <c r="J115" s="15">
        <f>C115+F115+G115-I115</f>
        <v/>
      </c>
      <c r="K115" s="15" t="n"/>
      <c r="L115" s="15">
        <f>K115*Setup!$B$6</f>
        <v/>
      </c>
      <c r="M115" s="15">
        <f>J115-L115</f>
        <v/>
      </c>
      <c r="N115" s="21" t="n">
        <v>85930</v>
      </c>
    </row>
    <row r="116">
      <c r="A116" s="296" t="n">
        <v>46164</v>
      </c>
      <c r="B116" s="76" t="inlineStr">
        <is>
          <t>La Cata DF</t>
        </is>
      </c>
      <c r="C116" s="15" t="n">
        <v>29500</v>
      </c>
      <c r="D116" s="15" t="n">
        <v>13140</v>
      </c>
      <c r="E116" s="15">
        <f>D116*Setup!$B$5</f>
        <v/>
      </c>
      <c r="F116" s="15">
        <f>D116-E116</f>
        <v/>
      </c>
      <c r="G116" s="15" t="n">
        <v>0</v>
      </c>
      <c r="H116" s="15" t="n">
        <v>8475</v>
      </c>
      <c r="I116" s="15" t="n">
        <v>0</v>
      </c>
      <c r="J116" s="15">
        <f>C116+F116+G116-I116</f>
        <v/>
      </c>
      <c r="K116" s="15" t="n"/>
      <c r="L116" s="15">
        <f>K116*Setup!$B$6</f>
        <v/>
      </c>
      <c r="M116" s="15">
        <f>J116-L116</f>
        <v/>
      </c>
      <c r="N116" s="21" t="n"/>
    </row>
    <row r="117">
      <c r="A117" s="296" t="n">
        <v>46165</v>
      </c>
      <c r="B117" s="76" t="inlineStr">
        <is>
          <t>La Cata DF</t>
        </is>
      </c>
      <c r="C117" s="15" t="n">
        <v>29490</v>
      </c>
      <c r="D117" s="15" t="n">
        <v>12260</v>
      </c>
      <c r="E117" s="15">
        <f>D117*Setup!$B$5</f>
        <v/>
      </c>
      <c r="F117" s="15">
        <f>D117-E117</f>
        <v/>
      </c>
      <c r="G117" s="15" t="n">
        <v>0</v>
      </c>
      <c r="H117" s="15" t="n">
        <v>6033.75</v>
      </c>
      <c r="I117" s="15" t="n">
        <v>0</v>
      </c>
      <c r="J117" s="15">
        <f>C117+F117+G117-I117</f>
        <v/>
      </c>
      <c r="K117" s="15" t="n"/>
      <c r="L117" s="15">
        <f>K117*Setup!$B$6</f>
        <v/>
      </c>
      <c r="M117" s="15">
        <f>J117-L117</f>
        <v/>
      </c>
      <c r="N117" s="21" t="n"/>
    </row>
    <row r="118">
      <c r="A118" s="296" t="n">
        <v>46166</v>
      </c>
      <c r="B118" s="76" t="inlineStr">
        <is>
          <t>La Cata DF</t>
        </is>
      </c>
      <c r="C118" s="15" t="n">
        <v>14980</v>
      </c>
      <c r="D118" s="15" t="n">
        <v>8895</v>
      </c>
      <c r="E118" s="15">
        <f>D118*Setup!$B$5</f>
        <v/>
      </c>
      <c r="F118" s="15">
        <f>D118-E118</f>
        <v/>
      </c>
      <c r="G118" s="15" t="n">
        <v>930</v>
      </c>
      <c r="H118" s="15" t="n">
        <v>4333.25</v>
      </c>
      <c r="I118" s="15" t="n">
        <v>0</v>
      </c>
      <c r="J118" s="15">
        <f>C118+F118+G118-I118</f>
        <v/>
      </c>
      <c r="K118" s="15" t="n"/>
      <c r="L118" s="15">
        <f>K118*Setup!$B$6</f>
        <v/>
      </c>
      <c r="M118" s="15">
        <f>J118-L118</f>
        <v/>
      </c>
      <c r="N118" s="21" t="n"/>
    </row>
    <row r="119">
      <c r="A119" s="296" t="n">
        <v>46167</v>
      </c>
      <c r="B119" s="76" t="inlineStr">
        <is>
          <t>La Cata DF</t>
        </is>
      </c>
      <c r="C119" s="15" t="n">
        <v>15925</v>
      </c>
      <c r="D119" s="15" t="n">
        <v>5260</v>
      </c>
      <c r="E119" s="15">
        <f>D119*Setup!$B$5</f>
        <v/>
      </c>
      <c r="F119" s="15">
        <f>D119-E119</f>
        <v/>
      </c>
      <c r="G119" s="15" t="n">
        <v>1910</v>
      </c>
      <c r="H119" s="15" t="n">
        <v>1152.75</v>
      </c>
      <c r="I119" s="15" t="n">
        <v>0</v>
      </c>
      <c r="J119" s="15">
        <f>C119+F119+G119-I119</f>
        <v/>
      </c>
      <c r="K119" s="15" t="n"/>
      <c r="L119" s="15">
        <f>K119*Setup!$B$6</f>
        <v/>
      </c>
      <c r="M119" s="15">
        <f>J119-L119</f>
        <v/>
      </c>
      <c r="N119" s="21" t="n"/>
    </row>
    <row r="120">
      <c r="A120" s="296" t="n">
        <v>46168</v>
      </c>
      <c r="B120" s="76" t="inlineStr">
        <is>
          <t>La Cata DF</t>
        </is>
      </c>
      <c r="C120" s="15" t="n">
        <v>2715</v>
      </c>
      <c r="D120" s="15" t="n">
        <v>405</v>
      </c>
      <c r="E120" s="15">
        <f>D120*Setup!$B$5</f>
        <v/>
      </c>
      <c r="F120" s="15">
        <f>D120-E120</f>
        <v/>
      </c>
      <c r="G120" s="15" t="n">
        <v>0</v>
      </c>
      <c r="H120" s="15" t="n">
        <v>2865</v>
      </c>
      <c r="I120" s="15" t="n">
        <v>0</v>
      </c>
      <c r="J120" s="15">
        <f>C120+F120+G120-I120</f>
        <v/>
      </c>
      <c r="K120" s="15" t="n"/>
      <c r="L120" s="15">
        <f>K120*Setup!$B$6</f>
        <v/>
      </c>
      <c r="M120" s="15">
        <f>J120-L120</f>
        <v/>
      </c>
      <c r="N120" s="21" t="n"/>
    </row>
    <row r="121">
      <c r="A121" s="296" t="n">
        <v>46169</v>
      </c>
      <c r="B121" s="76" t="inlineStr">
        <is>
          <t>La Cata DF</t>
        </is>
      </c>
      <c r="C121" s="15" t="n">
        <v>4815</v>
      </c>
      <c r="D121" s="15" t="n">
        <v>1520</v>
      </c>
      <c r="E121" s="15">
        <f>D121*Setup!$B$5</f>
        <v/>
      </c>
      <c r="F121" s="15">
        <f>D121-E121</f>
        <v/>
      </c>
      <c r="G121" s="15" t="n">
        <v>0</v>
      </c>
      <c r="H121" s="15" t="n">
        <v>5915</v>
      </c>
      <c r="I121" s="15" t="n">
        <v>0</v>
      </c>
      <c r="J121" s="15">
        <f>C121+F121+G121-I121</f>
        <v/>
      </c>
      <c r="K121" s="15" t="n"/>
      <c r="L121" s="15">
        <f>K121*Setup!$B$6</f>
        <v/>
      </c>
      <c r="M121" s="15">
        <f>J121-L121</f>
        <v/>
      </c>
      <c r="N121" s="21" t="n"/>
    </row>
    <row r="122">
      <c r="A122" s="296" t="n">
        <v>46170</v>
      </c>
      <c r="B122" s="76" t="inlineStr">
        <is>
          <t>La Cata DF</t>
        </is>
      </c>
      <c r="C122" s="15" t="n">
        <v>0</v>
      </c>
      <c r="D122" s="15" t="n">
        <v>0</v>
      </c>
      <c r="E122" s="15">
        <f>D122*Setup!$B$5</f>
        <v/>
      </c>
      <c r="F122" s="15">
        <f>D122-E122</f>
        <v/>
      </c>
      <c r="G122" s="15" t="n">
        <v>0</v>
      </c>
      <c r="H122" s="15" t="n"/>
      <c r="I122" s="15" t="n">
        <v>0</v>
      </c>
      <c r="J122" s="15">
        <f>C122+F122+G122-I122</f>
        <v/>
      </c>
      <c r="K122" s="15" t="n"/>
      <c r="L122" s="15">
        <f>K122*Setup!$B$6</f>
        <v/>
      </c>
      <c r="M122" s="15">
        <f>J122-L122</f>
        <v/>
      </c>
      <c r="N122" s="21" t="n"/>
    </row>
    <row r="123">
      <c r="A123" s="296" t="n">
        <v>46171</v>
      </c>
      <c r="B123" s="76" t="inlineStr">
        <is>
          <t>La Cata DF</t>
        </is>
      </c>
      <c r="C123" s="15" t="n">
        <v>0</v>
      </c>
      <c r="D123" s="15" t="n">
        <v>0</v>
      </c>
      <c r="E123" s="15">
        <f>D123*Setup!$B$5</f>
        <v/>
      </c>
      <c r="F123" s="15">
        <f>D123-E123</f>
        <v/>
      </c>
      <c r="G123" s="15" t="n">
        <v>0</v>
      </c>
      <c r="H123" s="15" t="n"/>
      <c r="I123" s="15" t="n">
        <v>0</v>
      </c>
      <c r="J123" s="15">
        <f>C123+F123+G123-I123</f>
        <v/>
      </c>
      <c r="K123" s="15" t="n"/>
      <c r="L123" s="15">
        <f>K123*Setup!$B$6</f>
        <v/>
      </c>
      <c r="M123" s="15">
        <f>J123-L123</f>
        <v/>
      </c>
      <c r="N123" s="21" t="n"/>
    </row>
    <row r="124">
      <c r="A124" s="296" t="n">
        <v>46172</v>
      </c>
      <c r="B124" s="76" t="inlineStr">
        <is>
          <t>La Cata DF</t>
        </is>
      </c>
      <c r="C124" s="15" t="n">
        <v>0</v>
      </c>
      <c r="D124" s="15" t="n">
        <v>0</v>
      </c>
      <c r="E124" s="15">
        <f>D124*Setup!$B$5</f>
        <v/>
      </c>
      <c r="F124" s="15">
        <f>D124-E124</f>
        <v/>
      </c>
      <c r="G124" s="15" t="n">
        <v>0</v>
      </c>
      <c r="H124" s="15" t="n"/>
      <c r="I124" s="15" t="n">
        <v>0</v>
      </c>
      <c r="J124" s="15">
        <f>C124+F124+G124-I124</f>
        <v/>
      </c>
      <c r="K124" s="15" t="n"/>
      <c r="L124" s="15">
        <f>K124*Setup!$B$6</f>
        <v/>
      </c>
      <c r="M124" s="15">
        <f>J124-L124</f>
        <v/>
      </c>
      <c r="N124" s="21" t="n"/>
    </row>
    <row r="125">
      <c r="A125" s="296" t="n">
        <v>46173</v>
      </c>
      <c r="B125" s="76" t="inlineStr">
        <is>
          <t>La Cata DF</t>
        </is>
      </c>
      <c r="C125" s="15" t="n">
        <v>0</v>
      </c>
      <c r="D125" s="15" t="n">
        <v>0</v>
      </c>
      <c r="E125" s="15">
        <f>D125*Setup!$B$5</f>
        <v/>
      </c>
      <c r="F125" s="15">
        <f>D125-E125</f>
        <v/>
      </c>
      <c r="G125" s="15" t="n">
        <v>0</v>
      </c>
      <c r="H125" s="15" t="n"/>
      <c r="I125" s="15" t="n">
        <v>0</v>
      </c>
      <c r="J125" s="15">
        <f>C125+F125+G125-I125</f>
        <v/>
      </c>
      <c r="K125" s="15" t="n"/>
      <c r="L125" s="15">
        <f>K125*Setup!$B$6</f>
        <v/>
      </c>
      <c r="M125" s="15">
        <f>J125-L125</f>
        <v/>
      </c>
      <c r="N125" s="21" t="n"/>
    </row>
    <row r="126">
      <c r="A126" s="299" t="n"/>
      <c r="B126" s="45" t="n"/>
      <c r="C126" s="46" t="n"/>
      <c r="D126" s="46" t="n"/>
      <c r="E126" s="46" t="n"/>
      <c r="F126" s="46" t="n"/>
      <c r="G126" s="46" t="n"/>
      <c r="H126" s="46" t="n"/>
      <c r="I126" s="46" t="n"/>
      <c r="J126" s="46" t="n"/>
      <c r="K126" s="46" t="n"/>
      <c r="L126" s="46" t="n"/>
      <c r="M126" s="46" t="n"/>
      <c r="N126" s="47" t="n"/>
      <c r="O126" s="48" t="n"/>
    </row>
    <row r="127">
      <c r="A127" s="295" t="n">
        <v>46113</v>
      </c>
      <c r="B127" s="14" t="inlineStr">
        <is>
          <t>La Cata LMF</t>
        </is>
      </c>
      <c r="C127" s="15" t="n">
        <v>70545</v>
      </c>
      <c r="D127" s="15" t="n">
        <v>33265</v>
      </c>
      <c r="E127" s="15">
        <f>D127*Setup!$B$5</f>
        <v/>
      </c>
      <c r="F127" s="15">
        <f>D127-E127</f>
        <v/>
      </c>
      <c r="G127" s="15" t="n">
        <v>0</v>
      </c>
      <c r="H127" s="15" t="n"/>
      <c r="I127" s="15" t="n">
        <v>0</v>
      </c>
      <c r="J127" s="15">
        <f>C127+F127+G127-I127</f>
        <v/>
      </c>
      <c r="K127" s="15" t="n"/>
      <c r="L127" s="15">
        <f>K127*Setup!$B$6</f>
        <v/>
      </c>
      <c r="M127" s="15">
        <f>J127-L127</f>
        <v/>
      </c>
      <c r="N127" s="21" t="n"/>
    </row>
    <row r="128">
      <c r="A128" s="295" t="n">
        <v>46114</v>
      </c>
      <c r="B128" s="14" t="inlineStr">
        <is>
          <t>La Cata LMF</t>
        </is>
      </c>
      <c r="C128" s="15" t="n">
        <v>234477</v>
      </c>
      <c r="D128" s="15" t="n">
        <v>151708</v>
      </c>
      <c r="E128" s="15">
        <f>D128*Setup!$B$5</f>
        <v/>
      </c>
      <c r="F128" s="15">
        <f>D128-E128</f>
        <v/>
      </c>
      <c r="G128" s="15" t="n">
        <v>30735</v>
      </c>
      <c r="H128" s="15" t="n"/>
      <c r="I128" s="15" t="n">
        <v>5220</v>
      </c>
      <c r="J128" s="15">
        <f>C128+F128+G128-I128</f>
        <v/>
      </c>
      <c r="K128" s="15" t="n"/>
      <c r="L128" s="15">
        <f>K128*Setup!$B$6</f>
        <v/>
      </c>
      <c r="M128" s="15">
        <f>J128-L128</f>
        <v/>
      </c>
      <c r="N128" s="21" t="n"/>
    </row>
    <row r="129">
      <c r="A129" s="295" t="n">
        <v>46115</v>
      </c>
      <c r="B129" s="14" t="inlineStr">
        <is>
          <t>La Cata LMF</t>
        </is>
      </c>
      <c r="C129" s="15" t="n">
        <v>20100</v>
      </c>
      <c r="D129" s="15" t="n">
        <v>3110</v>
      </c>
      <c r="E129" s="15">
        <f>D129*Setup!$B$5</f>
        <v/>
      </c>
      <c r="F129" s="15">
        <f>D129-E129</f>
        <v/>
      </c>
      <c r="G129" s="15" t="n">
        <v>800</v>
      </c>
      <c r="H129" s="15" t="n"/>
      <c r="I129" s="15" t="n">
        <v>0</v>
      </c>
      <c r="J129" s="15">
        <f>C129+F129+G129-I129</f>
        <v/>
      </c>
      <c r="K129" s="15" t="n"/>
      <c r="L129" s="15">
        <f>K129*Setup!$B$6</f>
        <v/>
      </c>
      <c r="M129" s="15">
        <f>J129-L129</f>
        <v/>
      </c>
      <c r="N129" s="21" t="n"/>
    </row>
    <row r="130">
      <c r="A130" s="295" t="n">
        <v>46116</v>
      </c>
      <c r="B130" s="14" t="inlineStr">
        <is>
          <t>La Cata LMF</t>
        </is>
      </c>
      <c r="C130" s="15" t="n">
        <v>400332</v>
      </c>
      <c r="D130" s="15" t="n">
        <v>148543</v>
      </c>
      <c r="E130" s="15">
        <f>D130*Setup!$B$5</f>
        <v/>
      </c>
      <c r="F130" s="15">
        <f>D130-E130</f>
        <v/>
      </c>
      <c r="G130" s="15" t="n">
        <v>6995</v>
      </c>
      <c r="H130" s="15" t="n"/>
      <c r="I130" s="15" t="n">
        <v>1835</v>
      </c>
      <c r="J130" s="15">
        <f>C130+F130+G130-I130</f>
        <v/>
      </c>
      <c r="K130" s="15" t="n"/>
      <c r="L130" s="15">
        <f>K130*Setup!$B$6</f>
        <v/>
      </c>
      <c r="M130" s="15">
        <f>J130-L130</f>
        <v/>
      </c>
      <c r="N130" s="21" t="n"/>
    </row>
    <row r="131">
      <c r="A131" s="295" t="n">
        <v>46117</v>
      </c>
      <c r="B131" s="14" t="inlineStr">
        <is>
          <t>La Cata LMF</t>
        </is>
      </c>
      <c r="C131" s="15" t="n">
        <v>149660</v>
      </c>
      <c r="D131" s="15" t="n">
        <v>96680</v>
      </c>
      <c r="E131" s="15">
        <f>D131*Setup!$B$5</f>
        <v/>
      </c>
      <c r="F131" s="15">
        <f>D131-E131</f>
        <v/>
      </c>
      <c r="G131" s="15" t="n">
        <v>2525</v>
      </c>
      <c r="H131" s="15" t="n"/>
      <c r="I131" s="15" t="n">
        <v>0</v>
      </c>
      <c r="J131" s="15">
        <f>C131+F131+G131-I131</f>
        <v/>
      </c>
      <c r="K131" s="15" t="n"/>
      <c r="L131" s="15">
        <f>K131*Setup!$B$6</f>
        <v/>
      </c>
      <c r="M131" s="15">
        <f>J131-L131</f>
        <v/>
      </c>
      <c r="N131" s="21" t="n"/>
    </row>
    <row r="132">
      <c r="A132" s="295" t="n">
        <v>46118</v>
      </c>
      <c r="B132" s="14" t="inlineStr">
        <is>
          <t>La Cata LMF</t>
        </is>
      </c>
      <c r="C132" s="15" t="n">
        <v>37385</v>
      </c>
      <c r="D132" s="15" t="n">
        <v>19405</v>
      </c>
      <c r="E132" s="15">
        <f>D132*Setup!$B$5</f>
        <v/>
      </c>
      <c r="F132" s="15">
        <f>D132-E132</f>
        <v/>
      </c>
      <c r="G132" s="15" t="n">
        <v>2355</v>
      </c>
      <c r="H132" s="15" t="n"/>
      <c r="I132" s="15" t="n">
        <v>0</v>
      </c>
      <c r="J132" s="15">
        <f>C132+F132+G132-I132</f>
        <v/>
      </c>
      <c r="K132" s="15" t="n"/>
      <c r="L132" s="15">
        <f>K132*Setup!$B$6</f>
        <v/>
      </c>
      <c r="M132" s="15">
        <f>J132-L132</f>
        <v/>
      </c>
      <c r="N132" s="21" t="n"/>
    </row>
    <row r="133">
      <c r="A133" s="295" t="n">
        <v>46119</v>
      </c>
      <c r="B133" s="14" t="inlineStr">
        <is>
          <t>La Cata LMF</t>
        </is>
      </c>
      <c r="C133" s="15" t="n">
        <v>31680</v>
      </c>
      <c r="D133" s="15" t="n">
        <v>9975</v>
      </c>
      <c r="E133" s="15">
        <f>D133*Setup!$B$5</f>
        <v/>
      </c>
      <c r="F133" s="15">
        <f>D133-E133</f>
        <v/>
      </c>
      <c r="G133" s="15" t="n">
        <v>0</v>
      </c>
      <c r="H133" s="15" t="n"/>
      <c r="I133" s="15" t="n">
        <v>0</v>
      </c>
      <c r="J133" s="15">
        <f>C133+F133+G133-I133</f>
        <v/>
      </c>
      <c r="K133" s="15" t="n"/>
      <c r="L133" s="15">
        <f>K133*Setup!$B$6</f>
        <v/>
      </c>
      <c r="M133" s="15">
        <f>J133-L133</f>
        <v/>
      </c>
      <c r="N133" s="21" t="n"/>
    </row>
    <row r="134">
      <c r="A134" s="295" t="n">
        <v>46120</v>
      </c>
      <c r="B134" s="14" t="inlineStr">
        <is>
          <t>La Cata LMF</t>
        </is>
      </c>
      <c r="C134" s="15" t="n">
        <v>29115</v>
      </c>
      <c r="D134" s="15" t="n">
        <v>3705</v>
      </c>
      <c r="E134" s="15">
        <f>D134*Setup!$B$5</f>
        <v/>
      </c>
      <c r="F134" s="15">
        <f>D134-E134</f>
        <v/>
      </c>
      <c r="G134" s="15" t="n">
        <v>0</v>
      </c>
      <c r="H134" s="15" t="n"/>
      <c r="I134" s="15" t="n">
        <v>0</v>
      </c>
      <c r="J134" s="15">
        <f>C134+F134+G134-I134</f>
        <v/>
      </c>
      <c r="K134" s="15" t="n"/>
      <c r="L134" s="15">
        <f>K134*Setup!$B$6</f>
        <v/>
      </c>
      <c r="M134" s="15">
        <f>J134-L134</f>
        <v/>
      </c>
      <c r="N134" s="21" t="n"/>
    </row>
    <row r="135">
      <c r="A135" s="295" t="n">
        <v>46121</v>
      </c>
      <c r="B135" s="14" t="inlineStr">
        <is>
          <t>La Cata LMF</t>
        </is>
      </c>
      <c r="C135" s="15" t="n">
        <v>24700</v>
      </c>
      <c r="D135" s="15" t="n">
        <v>7285</v>
      </c>
      <c r="E135" s="15">
        <f>D135*Setup!$B$5</f>
        <v/>
      </c>
      <c r="F135" s="15">
        <f>D135-E135</f>
        <v/>
      </c>
      <c r="G135" s="15" t="n">
        <v>0</v>
      </c>
      <c r="H135" s="15" t="n"/>
      <c r="I135" s="15" t="n">
        <v>0</v>
      </c>
      <c r="J135" s="15">
        <f>C135+F135+G135-I135</f>
        <v/>
      </c>
      <c r="K135" s="15" t="n"/>
      <c r="L135" s="15">
        <f>K135*Setup!$B$6</f>
        <v/>
      </c>
      <c r="M135" s="15">
        <f>J135-L135</f>
        <v/>
      </c>
      <c r="N135" s="21" t="n"/>
    </row>
    <row r="136">
      <c r="A136" s="295" t="n">
        <v>46122</v>
      </c>
      <c r="B136" s="14" t="inlineStr">
        <is>
          <t>La Cata LMF</t>
        </is>
      </c>
      <c r="C136" s="15" t="n">
        <v>45753</v>
      </c>
      <c r="D136" s="15" t="n">
        <v>17975</v>
      </c>
      <c r="E136" s="15">
        <f>D136*Setup!$B$5</f>
        <v/>
      </c>
      <c r="F136" s="15">
        <f>D136-E136</f>
        <v/>
      </c>
      <c r="G136" s="15" t="n">
        <v>0</v>
      </c>
      <c r="H136" s="15" t="n"/>
      <c r="I136" s="15" t="n">
        <v>0</v>
      </c>
      <c r="J136" s="15">
        <f>C136+F136+G136-I136</f>
        <v/>
      </c>
      <c r="K136" s="15" t="n"/>
      <c r="L136" s="15">
        <f>K136*Setup!$B$6</f>
        <v/>
      </c>
      <c r="M136" s="15">
        <f>J136-L136</f>
        <v/>
      </c>
      <c r="N136" s="21" t="n"/>
    </row>
    <row r="137">
      <c r="A137" s="295" t="n">
        <v>46123</v>
      </c>
      <c r="B137" s="14" t="inlineStr">
        <is>
          <t>La Cata LMF</t>
        </is>
      </c>
      <c r="C137" s="15" t="n">
        <v>99484</v>
      </c>
      <c r="D137" s="15" t="n">
        <v>59210</v>
      </c>
      <c r="E137" s="15">
        <f>D137*Setup!$B$5</f>
        <v/>
      </c>
      <c r="F137" s="15">
        <f>D137-E137</f>
        <v/>
      </c>
      <c r="G137" s="15" t="n">
        <v>19210</v>
      </c>
      <c r="H137" s="15" t="n"/>
      <c r="I137" s="15" t="n">
        <v>0</v>
      </c>
      <c r="J137" s="15">
        <f>C137+F137+G137-I137</f>
        <v/>
      </c>
      <c r="K137" s="15" t="n"/>
      <c r="L137" s="15">
        <f>K137*Setup!$B$6</f>
        <v/>
      </c>
      <c r="M137" s="15">
        <f>J137-L137</f>
        <v/>
      </c>
      <c r="N137" s="21" t="n"/>
    </row>
    <row r="138">
      <c r="A138" s="295" t="n">
        <v>46124</v>
      </c>
      <c r="B138" s="14" t="inlineStr">
        <is>
          <t>La Cata LMF</t>
        </is>
      </c>
      <c r="C138" s="15" t="n">
        <v>109245</v>
      </c>
      <c r="D138" s="15" t="n">
        <v>47326</v>
      </c>
      <c r="E138" s="15">
        <f>D138*Setup!$B$5</f>
        <v/>
      </c>
      <c r="F138" s="15">
        <f>D138-E138</f>
        <v/>
      </c>
      <c r="G138" s="15" t="n">
        <v>3130</v>
      </c>
      <c r="H138" s="15" t="n"/>
      <c r="I138" s="15" t="n">
        <v>1680</v>
      </c>
      <c r="J138" s="15">
        <f>C138+F138+G138-I138</f>
        <v/>
      </c>
      <c r="K138" s="15" t="n"/>
      <c r="L138" s="15">
        <f>K138*Setup!$B$6</f>
        <v/>
      </c>
      <c r="M138" s="15">
        <f>J138-L138</f>
        <v/>
      </c>
      <c r="N138" s="21" t="n"/>
    </row>
    <row r="139">
      <c r="A139" s="295" t="n">
        <v>46125</v>
      </c>
      <c r="B139" s="14" t="inlineStr">
        <is>
          <t>La Cata LMF</t>
        </is>
      </c>
      <c r="C139" s="15" t="n">
        <v>29590</v>
      </c>
      <c r="D139" s="15" t="n">
        <v>4920</v>
      </c>
      <c r="E139" s="15">
        <f>D139*Setup!$B$5</f>
        <v/>
      </c>
      <c r="F139" s="15">
        <f>D139-E139</f>
        <v/>
      </c>
      <c r="G139" s="15" t="n">
        <v>8965</v>
      </c>
      <c r="H139" s="15" t="n"/>
      <c r="I139" s="15" t="n">
        <v>0</v>
      </c>
      <c r="J139" s="15">
        <f>C139+F139+G139-I139</f>
        <v/>
      </c>
      <c r="K139" s="15" t="n"/>
      <c r="L139" s="15">
        <f>K139*Setup!$B$6</f>
        <v/>
      </c>
      <c r="M139" s="15">
        <f>J139-L139</f>
        <v/>
      </c>
      <c r="N139" s="21" t="n">
        <v>377450</v>
      </c>
    </row>
    <row r="140">
      <c r="A140" s="295" t="n">
        <v>46126</v>
      </c>
      <c r="B140" s="14" t="inlineStr">
        <is>
          <t>La Cata LMF</t>
        </is>
      </c>
      <c r="C140" s="15" t="n">
        <v>18240</v>
      </c>
      <c r="D140" s="15" t="n">
        <v>10260</v>
      </c>
      <c r="E140" s="15">
        <f>D140*Setup!$B$5</f>
        <v/>
      </c>
      <c r="F140" s="15">
        <f>D140-E140</f>
        <v/>
      </c>
      <c r="G140" s="15" t="n">
        <v>0</v>
      </c>
      <c r="H140" s="15" t="n"/>
      <c r="I140" s="15" t="n">
        <v>0</v>
      </c>
      <c r="J140" s="15">
        <f>C140+F140+G140-I140</f>
        <v/>
      </c>
      <c r="K140" s="15" t="n"/>
      <c r="L140" s="15">
        <f>K140*Setup!$B$6</f>
        <v/>
      </c>
      <c r="M140" s="15">
        <f>J140-L140</f>
        <v/>
      </c>
      <c r="N140" s="21" t="n"/>
    </row>
    <row r="141">
      <c r="A141" s="295" t="n">
        <v>46127</v>
      </c>
      <c r="B141" s="14" t="inlineStr">
        <is>
          <t>La Cata LMF</t>
        </is>
      </c>
      <c r="C141" s="15" t="n">
        <v>23270</v>
      </c>
      <c r="D141" s="15" t="n">
        <v>11765</v>
      </c>
      <c r="E141" s="15">
        <f>D141*Setup!$B$5</f>
        <v/>
      </c>
      <c r="F141" s="15">
        <f>D141-E141</f>
        <v/>
      </c>
      <c r="G141" s="15" t="n">
        <v>0</v>
      </c>
      <c r="H141" s="15" t="n"/>
      <c r="I141" s="15" t="n">
        <v>0</v>
      </c>
      <c r="J141" s="15">
        <f>C141+F141+G141-I141</f>
        <v/>
      </c>
      <c r="K141" s="15" t="n"/>
      <c r="L141" s="15">
        <f>K141*Setup!$B$6</f>
        <v/>
      </c>
      <c r="M141" s="15">
        <f>J141-L141</f>
        <v/>
      </c>
      <c r="N141" s="21" t="n"/>
    </row>
    <row r="142">
      <c r="A142" s="295" t="n">
        <v>46128</v>
      </c>
      <c r="B142" s="14" t="inlineStr">
        <is>
          <t>La Cata LMF</t>
        </is>
      </c>
      <c r="C142" s="15" t="n">
        <v>24505</v>
      </c>
      <c r="D142" s="15" t="n">
        <v>4635</v>
      </c>
      <c r="E142" s="15">
        <f>D142*Setup!$B$5</f>
        <v/>
      </c>
      <c r="F142" s="15">
        <f>D142-E142</f>
        <v/>
      </c>
      <c r="G142" s="15" t="n">
        <v>0</v>
      </c>
      <c r="H142" s="15" t="n"/>
      <c r="I142" s="15" t="n">
        <v>0</v>
      </c>
      <c r="J142" s="15">
        <f>C142+F142+G142-I142</f>
        <v/>
      </c>
      <c r="K142" s="15" t="n"/>
      <c r="L142" s="15">
        <f>K142*Setup!$B$6</f>
        <v/>
      </c>
      <c r="M142" s="15">
        <f>J142-L142</f>
        <v/>
      </c>
      <c r="N142" s="21" t="n"/>
    </row>
    <row r="143">
      <c r="A143" s="295" t="n">
        <v>46129</v>
      </c>
      <c r="B143" s="14" t="inlineStr">
        <is>
          <t>La Cata LMF</t>
        </is>
      </c>
      <c r="C143" s="15" t="n">
        <v>57000</v>
      </c>
      <c r="D143" s="15" t="n">
        <v>8280</v>
      </c>
      <c r="E143" s="15">
        <f>D143*Setup!$B$5</f>
        <v/>
      </c>
      <c r="F143" s="15">
        <f>D143-E143</f>
        <v/>
      </c>
      <c r="G143" s="15" t="n">
        <v>300</v>
      </c>
      <c r="H143" s="15" t="n"/>
      <c r="I143" s="15" t="n">
        <v>0</v>
      </c>
      <c r="J143" s="15">
        <f>C143+F143+G143-I143</f>
        <v/>
      </c>
      <c r="K143" s="15" t="n"/>
      <c r="L143" s="15">
        <f>K143*Setup!$B$6</f>
        <v/>
      </c>
      <c r="M143" s="15">
        <f>J143-L143</f>
        <v/>
      </c>
      <c r="N143" s="21" t="n"/>
    </row>
    <row r="144">
      <c r="A144" s="295" t="n">
        <v>46130</v>
      </c>
      <c r="B144" s="14" t="inlineStr">
        <is>
          <t>La Cata LMF</t>
        </is>
      </c>
      <c r="C144" s="15" t="n">
        <v>104550</v>
      </c>
      <c r="D144" s="15" t="n">
        <v>48615</v>
      </c>
      <c r="E144" s="15">
        <f>D144*Setup!$B$5</f>
        <v/>
      </c>
      <c r="F144" s="15">
        <f>D144-E144</f>
        <v/>
      </c>
      <c r="G144" s="15" t="n">
        <v>3530</v>
      </c>
      <c r="H144" s="15" t="n"/>
      <c r="I144" s="15" t="n">
        <v>0</v>
      </c>
      <c r="J144" s="15">
        <f>C144+F144+G144-I144</f>
        <v/>
      </c>
      <c r="K144" s="15" t="n"/>
      <c r="L144" s="15">
        <f>K144*Setup!$B$6</f>
        <v/>
      </c>
      <c r="M144" s="15">
        <f>J144-L144</f>
        <v/>
      </c>
      <c r="N144" s="21" t="n"/>
    </row>
    <row r="145">
      <c r="A145" s="295" t="n">
        <v>46131</v>
      </c>
      <c r="B145" s="14" t="inlineStr">
        <is>
          <t>La Cata LMF</t>
        </is>
      </c>
      <c r="C145" s="15" t="n">
        <v>127115</v>
      </c>
      <c r="D145" s="15" t="n">
        <v>57145</v>
      </c>
      <c r="E145" s="15">
        <f>D145*Setup!$B$5</f>
        <v/>
      </c>
      <c r="F145" s="15">
        <f>D145-E145</f>
        <v/>
      </c>
      <c r="G145" s="15" t="n">
        <v>1545</v>
      </c>
      <c r="H145" s="15" t="n"/>
      <c r="I145" s="15" t="n">
        <v>0</v>
      </c>
      <c r="J145" s="15">
        <f>C145+F145+G145-I145</f>
        <v/>
      </c>
      <c r="K145" s="15" t="n"/>
      <c r="L145" s="15">
        <f>K145*Setup!$B$6</f>
        <v/>
      </c>
      <c r="M145" s="15">
        <f>J145-L145</f>
        <v/>
      </c>
      <c r="N145" s="21" t="n"/>
    </row>
    <row r="146">
      <c r="A146" s="295" t="n">
        <v>46132</v>
      </c>
      <c r="B146" s="14" t="inlineStr">
        <is>
          <t>La Cata LMF</t>
        </is>
      </c>
      <c r="C146" s="15" t="n">
        <v>22115</v>
      </c>
      <c r="D146" s="15" t="n">
        <v>7550</v>
      </c>
      <c r="E146" s="15">
        <f>D146*Setup!$B$5</f>
        <v/>
      </c>
      <c r="F146" s="15">
        <f>D146-E146</f>
        <v/>
      </c>
      <c r="G146" s="15" t="n">
        <v>3916</v>
      </c>
      <c r="H146" s="15" t="n"/>
      <c r="I146" s="15" t="n">
        <v>0</v>
      </c>
      <c r="J146" s="15">
        <f>C146+F146+G146-I146</f>
        <v/>
      </c>
      <c r="K146" s="15" t="n"/>
      <c r="L146" s="15">
        <f>K146*Setup!$B$6</f>
        <v/>
      </c>
      <c r="M146" s="15">
        <f>J146-L146</f>
        <v/>
      </c>
      <c r="N146" s="21" t="n">
        <v>384935</v>
      </c>
    </row>
    <row r="147">
      <c r="A147" s="295" t="n">
        <v>46133</v>
      </c>
      <c r="B147" s="14" t="inlineStr">
        <is>
          <t>La Cata LMF</t>
        </is>
      </c>
      <c r="C147" s="15" t="n">
        <v>21555</v>
      </c>
      <c r="D147" s="15" t="n">
        <v>7245</v>
      </c>
      <c r="E147" s="15">
        <f>D147*Setup!$B$5</f>
        <v/>
      </c>
      <c r="F147" s="15">
        <f>D147-E147</f>
        <v/>
      </c>
      <c r="G147" s="15" t="n">
        <v>1500</v>
      </c>
      <c r="H147" s="15" t="n"/>
      <c r="I147" s="15" t="n">
        <v>1630</v>
      </c>
      <c r="J147" s="15">
        <f>C147+F147+G147-I147</f>
        <v/>
      </c>
      <c r="K147" s="15" t="n"/>
      <c r="L147" s="15">
        <f>K147*Setup!$B$6</f>
        <v/>
      </c>
      <c r="M147" s="15">
        <f>J147-L147</f>
        <v/>
      </c>
      <c r="N147" s="21" t="n"/>
    </row>
    <row r="148">
      <c r="A148" s="295" t="n">
        <v>46134</v>
      </c>
      <c r="B148" s="14" t="inlineStr">
        <is>
          <t>La Cata LMF</t>
        </is>
      </c>
      <c r="C148" s="15" t="n">
        <v>28075</v>
      </c>
      <c r="D148" s="15" t="n">
        <v>6625</v>
      </c>
      <c r="E148" s="15">
        <f>D148*Setup!$B$5</f>
        <v/>
      </c>
      <c r="F148" s="15">
        <f>D148-E148</f>
        <v/>
      </c>
      <c r="G148" s="15" t="n">
        <v>8750</v>
      </c>
      <c r="H148" s="15" t="n"/>
      <c r="I148" s="15" t="n">
        <v>0</v>
      </c>
      <c r="J148" s="15">
        <f>C148+F148+G148-I148</f>
        <v/>
      </c>
      <c r="K148" s="15" t="n"/>
      <c r="L148" s="15">
        <f>K148*Setup!$B$6</f>
        <v/>
      </c>
      <c r="M148" s="15">
        <f>J148-L148</f>
        <v/>
      </c>
      <c r="N148" s="21" t="n"/>
    </row>
    <row r="149">
      <c r="A149" s="295" t="n">
        <v>46135</v>
      </c>
      <c r="B149" s="14" t="inlineStr">
        <is>
          <t>La Cata LMF</t>
        </is>
      </c>
      <c r="C149" s="15" t="n">
        <v>32430</v>
      </c>
      <c r="D149" s="15" t="n">
        <v>13110</v>
      </c>
      <c r="E149" s="15">
        <f>D149*Setup!$B$5</f>
        <v/>
      </c>
      <c r="F149" s="15">
        <f>D149-E149</f>
        <v/>
      </c>
      <c r="G149" s="15" t="n">
        <v>695</v>
      </c>
      <c r="H149" s="15" t="n"/>
      <c r="I149" s="15" t="n">
        <v>0</v>
      </c>
      <c r="J149" s="15">
        <f>C149+F149+G149-I149</f>
        <v/>
      </c>
      <c r="K149" s="15" t="n"/>
      <c r="L149" s="15">
        <f>K149*Setup!$B$6</f>
        <v/>
      </c>
      <c r="M149" s="15">
        <f>J149-L149</f>
        <v/>
      </c>
      <c r="N149" s="21" t="n"/>
    </row>
    <row r="150">
      <c r="A150" s="295" t="n">
        <v>46136</v>
      </c>
      <c r="B150" s="14" t="inlineStr">
        <is>
          <t>La Cata LMF</t>
        </is>
      </c>
      <c r="C150" s="15" t="n">
        <v>37530</v>
      </c>
      <c r="D150" s="15" t="n">
        <v>16295</v>
      </c>
      <c r="E150" s="15">
        <f>D150*Setup!$B$5</f>
        <v/>
      </c>
      <c r="F150" s="15">
        <f>D150-E150</f>
        <v/>
      </c>
      <c r="G150" s="78" t="n">
        <v>130802.23</v>
      </c>
      <c r="H150" s="15" t="n"/>
      <c r="I150" s="15" t="n">
        <v>0</v>
      </c>
      <c r="J150" s="15">
        <f>C150+F150+G150-I150</f>
        <v/>
      </c>
      <c r="K150" s="15" t="n"/>
      <c r="L150" s="15">
        <f>K150*Setup!$B$6</f>
        <v/>
      </c>
      <c r="M150" s="15">
        <f>J150-L150</f>
        <v/>
      </c>
      <c r="N150" s="21" t="n"/>
      <c r="O150" s="22" t="inlineStr">
        <is>
          <t>Este monto facturado por transferencia es el pago por visibilidad de UB</t>
        </is>
      </c>
    </row>
    <row r="151">
      <c r="A151" s="295" t="n">
        <v>46137</v>
      </c>
      <c r="B151" s="14" t="inlineStr">
        <is>
          <t>La Cata LMF</t>
        </is>
      </c>
      <c r="C151" s="15" t="n">
        <v>99755</v>
      </c>
      <c r="D151" s="15" t="n">
        <v>43440</v>
      </c>
      <c r="E151" s="15">
        <f>D151*Setup!$B$5</f>
        <v/>
      </c>
      <c r="F151" s="15">
        <f>D151-E151</f>
        <v/>
      </c>
      <c r="G151" s="15" t="n">
        <v>0</v>
      </c>
      <c r="H151" s="15" t="n"/>
      <c r="I151" s="15" t="n">
        <v>0</v>
      </c>
      <c r="J151" s="15">
        <f>C151+F151+G151-I151</f>
        <v/>
      </c>
      <c r="K151" s="15" t="n"/>
      <c r="L151" s="15">
        <f>K151*Setup!$B$6</f>
        <v/>
      </c>
      <c r="M151" s="15">
        <f>J151-L151</f>
        <v/>
      </c>
      <c r="N151" s="21" t="n"/>
    </row>
    <row r="152">
      <c r="A152" s="295" t="n">
        <v>46138</v>
      </c>
      <c r="B152" s="14" t="inlineStr">
        <is>
          <t>La Cata LMF</t>
        </is>
      </c>
      <c r="C152" s="15" t="n">
        <v>102385</v>
      </c>
      <c r="D152" s="15" t="n">
        <v>41325</v>
      </c>
      <c r="E152" s="15">
        <f>D152*Setup!$B$5</f>
        <v/>
      </c>
      <c r="F152" s="15">
        <f>D152-E152</f>
        <v/>
      </c>
      <c r="G152" s="15" t="n">
        <v>2335</v>
      </c>
      <c r="H152" s="15" t="n"/>
      <c r="I152" s="15" t="n">
        <v>3940</v>
      </c>
      <c r="J152" s="15">
        <f>C152+F152+G152-I152</f>
        <v/>
      </c>
      <c r="K152" s="15" t="n"/>
      <c r="L152" s="15">
        <f>K152*Setup!$B$6</f>
        <v/>
      </c>
      <c r="M152" s="15">
        <f>J152-L152</f>
        <v/>
      </c>
      <c r="N152" s="21" t="n"/>
    </row>
    <row r="153">
      <c r="A153" s="295" t="n">
        <v>46139</v>
      </c>
      <c r="B153" s="14" t="inlineStr">
        <is>
          <t>La Cata LMF</t>
        </is>
      </c>
      <c r="C153" s="15" t="n">
        <v>34565</v>
      </c>
      <c r="D153" s="15" t="n">
        <v>12385</v>
      </c>
      <c r="E153" s="15">
        <f>D153*Setup!$B$5</f>
        <v/>
      </c>
      <c r="F153" s="15">
        <f>D153-E153</f>
        <v/>
      </c>
      <c r="G153" s="15" t="n">
        <v>1330</v>
      </c>
      <c r="H153" s="15" t="n"/>
      <c r="I153" s="15" t="n">
        <v>0</v>
      </c>
      <c r="J153" s="15">
        <f>C153+F153+G153-I153</f>
        <v/>
      </c>
      <c r="K153" s="15" t="n"/>
      <c r="L153" s="15">
        <f>K153*Setup!$B$6</f>
        <v/>
      </c>
      <c r="M153" s="15">
        <f>J153-L153</f>
        <v/>
      </c>
      <c r="N153" s="21" t="n">
        <v>346010</v>
      </c>
    </row>
    <row r="154">
      <c r="A154" s="295" t="n">
        <v>46140</v>
      </c>
      <c r="B154" s="14" t="inlineStr">
        <is>
          <t>La Cata LMF</t>
        </is>
      </c>
      <c r="C154" s="15" t="n">
        <v>20095</v>
      </c>
      <c r="D154" s="15" t="n">
        <v>7460</v>
      </c>
      <c r="E154" s="15">
        <f>D154*Setup!$B$5</f>
        <v/>
      </c>
      <c r="F154" s="15">
        <f>D154-E154</f>
        <v/>
      </c>
      <c r="G154" s="15" t="n">
        <v>155</v>
      </c>
      <c r="H154" s="15" t="n"/>
      <c r="I154" s="15" t="n">
        <v>0</v>
      </c>
      <c r="J154" s="15">
        <f>C154+F154+G154-I154</f>
        <v/>
      </c>
      <c r="K154" s="15" t="n"/>
      <c r="L154" s="15">
        <f>K154*Setup!$B$6</f>
        <v/>
      </c>
      <c r="M154" s="15">
        <f>J154-L154</f>
        <v/>
      </c>
      <c r="N154" s="21" t="n"/>
    </row>
    <row r="155">
      <c r="A155" s="295" t="n">
        <v>46141</v>
      </c>
      <c r="B155" s="14" t="inlineStr">
        <is>
          <t>La Cata LMF</t>
        </is>
      </c>
      <c r="C155" s="15" t="n">
        <v>22020</v>
      </c>
      <c r="D155" s="15" t="n">
        <v>2975</v>
      </c>
      <c r="E155" s="15">
        <f>D155*Setup!$B$5</f>
        <v/>
      </c>
      <c r="F155" s="15">
        <f>D155-E155</f>
        <v/>
      </c>
      <c r="G155" s="15" t="n">
        <v>2790</v>
      </c>
      <c r="H155" s="15" t="n"/>
      <c r="I155" s="15" t="n">
        <v>0</v>
      </c>
      <c r="J155" s="15">
        <f>C155+F155+G155-I155</f>
        <v/>
      </c>
      <c r="K155" s="15" t="n"/>
      <c r="L155" s="15">
        <f>K155*Setup!$B$6</f>
        <v/>
      </c>
      <c r="M155" s="15">
        <f>J155-L155</f>
        <v/>
      </c>
      <c r="N155" s="21" t="n"/>
    </row>
    <row r="156">
      <c r="A156" s="295" t="n">
        <v>46142</v>
      </c>
      <c r="B156" s="14" t="inlineStr">
        <is>
          <t>La Cata LMF</t>
        </is>
      </c>
      <c r="C156" s="15" t="n">
        <v>40300</v>
      </c>
      <c r="D156" s="15" t="n">
        <v>15560</v>
      </c>
      <c r="E156" s="15">
        <f>D156*Setup!$B$5</f>
        <v/>
      </c>
      <c r="F156" s="15">
        <f>D156-E156</f>
        <v/>
      </c>
      <c r="G156" s="15" t="n">
        <v>0</v>
      </c>
      <c r="H156" s="15" t="n"/>
      <c r="I156" s="15" t="n">
        <v>0</v>
      </c>
      <c r="J156" s="15">
        <f>C156+F156+G156-I156</f>
        <v/>
      </c>
      <c r="K156" s="15" t="n"/>
      <c r="L156" s="15">
        <f>K156*Setup!$B$6</f>
        <v/>
      </c>
      <c r="M156" s="15">
        <f>J156-L156</f>
        <v/>
      </c>
      <c r="N156" s="21" t="n"/>
    </row>
    <row r="157">
      <c r="A157" s="295" t="n">
        <v>46113</v>
      </c>
      <c r="B157" s="76" t="inlineStr">
        <is>
          <t>La Cata DF</t>
        </is>
      </c>
      <c r="C157" s="15" t="n">
        <v>20940</v>
      </c>
      <c r="D157" s="15" t="n">
        <v>3225</v>
      </c>
      <c r="E157" s="15">
        <f>D157*Setup!$B$5</f>
        <v/>
      </c>
      <c r="F157" s="15">
        <f>D157-E157</f>
        <v/>
      </c>
      <c r="G157" s="15" t="n">
        <v>0</v>
      </c>
      <c r="H157" s="15" t="n">
        <v>1665.5</v>
      </c>
      <c r="I157" s="15" t="n">
        <v>0</v>
      </c>
      <c r="J157" s="15">
        <f>C157+F157+G157-I157</f>
        <v/>
      </c>
      <c r="K157" s="15" t="n"/>
      <c r="L157" s="15">
        <f>K157*Setup!$B$6</f>
        <v/>
      </c>
      <c r="M157" s="15">
        <f>J157-L157</f>
        <v/>
      </c>
      <c r="N157" s="21" t="n"/>
    </row>
    <row r="158">
      <c r="A158" s="295" t="n">
        <v>46114</v>
      </c>
      <c r="B158" s="76" t="inlineStr">
        <is>
          <t>La Cata DF</t>
        </is>
      </c>
      <c r="C158" s="15" t="n">
        <v>20175</v>
      </c>
      <c r="D158" s="15" t="n">
        <v>12545</v>
      </c>
      <c r="E158" s="15">
        <f>D158*Setup!$B$5</f>
        <v/>
      </c>
      <c r="F158" s="15">
        <f>D158-E158</f>
        <v/>
      </c>
      <c r="G158" s="15" t="n">
        <v>525</v>
      </c>
      <c r="H158" s="15" t="n">
        <v>19946</v>
      </c>
      <c r="I158" s="15" t="n">
        <v>0</v>
      </c>
      <c r="J158" s="15">
        <f>C158+F158+G158-I158</f>
        <v/>
      </c>
      <c r="K158" s="15" t="n"/>
      <c r="L158" s="15">
        <f>K158*Setup!$B$6</f>
        <v/>
      </c>
      <c r="M158" s="15">
        <f>J158-L158</f>
        <v/>
      </c>
      <c r="N158" s="21" t="n"/>
    </row>
    <row r="159">
      <c r="A159" s="295" t="n">
        <v>46115</v>
      </c>
      <c r="B159" s="76" t="inlineStr">
        <is>
          <t>La Cata DF</t>
        </is>
      </c>
      <c r="C159" s="15" t="n">
        <v>0</v>
      </c>
      <c r="D159" s="15" t="n">
        <v>0</v>
      </c>
      <c r="E159" s="15">
        <f>D159*Setup!$B$5</f>
        <v/>
      </c>
      <c r="F159" s="15">
        <f>D159-E159</f>
        <v/>
      </c>
      <c r="G159" s="15" t="n">
        <v>0</v>
      </c>
      <c r="H159" s="15" t="n"/>
      <c r="I159" s="15" t="n">
        <v>0</v>
      </c>
      <c r="J159" s="15">
        <f>C159+F159+G159-I159</f>
        <v/>
      </c>
      <c r="K159" s="15" t="n"/>
      <c r="L159" s="15">
        <f>K159*Setup!$B$6</f>
        <v/>
      </c>
      <c r="M159" s="15">
        <f>J159-L159</f>
        <v/>
      </c>
      <c r="N159" s="21" t="n"/>
    </row>
    <row r="160">
      <c r="A160" s="295" t="n">
        <v>46116</v>
      </c>
      <c r="B160" s="76" t="inlineStr">
        <is>
          <t>La Cata DF</t>
        </is>
      </c>
      <c r="C160" s="15" t="n">
        <v>19835</v>
      </c>
      <c r="D160" s="15" t="n">
        <v>7360</v>
      </c>
      <c r="E160" s="15">
        <f>D160*Setup!$B$5</f>
        <v/>
      </c>
      <c r="F160" s="15">
        <f>D160-E160</f>
        <v/>
      </c>
      <c r="G160" s="15" t="n">
        <v>1290</v>
      </c>
      <c r="H160" s="15" t="n">
        <v>11385</v>
      </c>
      <c r="I160" s="15" t="n">
        <v>0</v>
      </c>
      <c r="J160" s="15">
        <f>C160+F160+G160-I160</f>
        <v/>
      </c>
      <c r="K160" s="15" t="n"/>
      <c r="L160" s="15">
        <f>K160*Setup!$B$6</f>
        <v/>
      </c>
      <c r="M160" s="15">
        <f>J160-L160</f>
        <v/>
      </c>
      <c r="N160" s="21" t="n"/>
    </row>
    <row r="161">
      <c r="A161" s="295" t="n">
        <v>46117</v>
      </c>
      <c r="B161" s="76" t="inlineStr">
        <is>
          <t>La Cata DF</t>
        </is>
      </c>
      <c r="C161" s="15" t="n">
        <v>11170</v>
      </c>
      <c r="D161" s="15" t="n">
        <v>9250</v>
      </c>
      <c r="E161" s="15">
        <f>D161*Setup!$B$5</f>
        <v/>
      </c>
      <c r="F161" s="15">
        <f>D161-E161</f>
        <v/>
      </c>
      <c r="G161" s="15" t="n">
        <v>0</v>
      </c>
      <c r="H161" s="15" t="n">
        <v>4263</v>
      </c>
      <c r="I161" s="15" t="n">
        <v>0</v>
      </c>
      <c r="J161" s="15">
        <f>C161+F161+G161-I161</f>
        <v/>
      </c>
      <c r="K161" s="15" t="n"/>
      <c r="L161" s="15">
        <f>K161*Setup!$B$6</f>
        <v/>
      </c>
      <c r="M161" s="15">
        <f>J161-L161</f>
        <v/>
      </c>
      <c r="N161" s="21" t="n"/>
    </row>
    <row r="162">
      <c r="A162" s="295" t="n">
        <v>46118</v>
      </c>
      <c r="B162" s="76" t="inlineStr">
        <is>
          <t>La Cata DF</t>
        </is>
      </c>
      <c r="C162" s="15" t="n">
        <v>2580</v>
      </c>
      <c r="D162" s="15" t="n">
        <v>2770</v>
      </c>
      <c r="E162" s="15">
        <f>D162*Setup!$B$5</f>
        <v/>
      </c>
      <c r="F162" s="15">
        <f>D162-E162</f>
        <v/>
      </c>
      <c r="G162" s="15" t="n">
        <v>0</v>
      </c>
      <c r="H162" s="15" t="n">
        <v>4620</v>
      </c>
      <c r="I162" s="15" t="n">
        <v>0</v>
      </c>
      <c r="J162" s="15">
        <f>C162+F162+G162-I162</f>
        <v/>
      </c>
      <c r="K162" s="15" t="n"/>
      <c r="L162" s="15">
        <f>K162*Setup!$B$6</f>
        <v/>
      </c>
      <c r="M162" s="15">
        <f>J162-L162</f>
        <v/>
      </c>
      <c r="N162" s="21" t="n"/>
    </row>
    <row r="163">
      <c r="A163" s="295" t="n">
        <v>46119</v>
      </c>
      <c r="B163" s="76" t="inlineStr">
        <is>
          <t>La Cata DF</t>
        </is>
      </c>
      <c r="C163" s="15" t="n">
        <v>0</v>
      </c>
      <c r="D163" s="15" t="n">
        <v>0</v>
      </c>
      <c r="E163" s="15" t="n">
        <v>0</v>
      </c>
      <c r="F163" s="15">
        <f>D163-E163</f>
        <v/>
      </c>
      <c r="G163" s="15" t="n">
        <v>0</v>
      </c>
      <c r="H163" s="15" t="n">
        <v>0</v>
      </c>
      <c r="I163" s="15" t="n">
        <v>0</v>
      </c>
      <c r="J163" s="15">
        <f>C163+F163+G163-I163</f>
        <v/>
      </c>
      <c r="K163" s="15" t="n"/>
      <c r="L163" s="15">
        <f>K163*Setup!$B$6</f>
        <v/>
      </c>
      <c r="M163" s="15">
        <f>J163-L163</f>
        <v/>
      </c>
      <c r="N163" s="21" t="n"/>
    </row>
    <row r="164">
      <c r="A164" s="295" t="n">
        <v>46120</v>
      </c>
      <c r="B164" s="76" t="inlineStr">
        <is>
          <t>La Cata DF</t>
        </is>
      </c>
      <c r="C164" s="15" t="n">
        <v>2870</v>
      </c>
      <c r="D164" s="15" t="n">
        <v>2180</v>
      </c>
      <c r="E164" s="15">
        <f>D164*Setup!$B$5</f>
        <v/>
      </c>
      <c r="F164" s="15">
        <f>D164-E164</f>
        <v/>
      </c>
      <c r="G164" s="15" t="n">
        <v>0</v>
      </c>
      <c r="H164" s="15" t="n">
        <v>1000</v>
      </c>
      <c r="I164" s="15" t="n">
        <v>0</v>
      </c>
      <c r="J164" s="15">
        <f>C164+F164+G164-I164</f>
        <v/>
      </c>
      <c r="K164" s="15" t="n"/>
      <c r="L164" s="15">
        <f>K164*Setup!$B$6</f>
        <v/>
      </c>
      <c r="M164" s="15">
        <f>J164-L164</f>
        <v/>
      </c>
      <c r="N164" s="21" t="n"/>
    </row>
    <row r="165">
      <c r="A165" s="295" t="n">
        <v>46121</v>
      </c>
      <c r="B165" s="76" t="inlineStr">
        <is>
          <t>La Cata DF</t>
        </is>
      </c>
      <c r="C165" s="15" t="n">
        <v>3005</v>
      </c>
      <c r="D165" s="15" t="n">
        <v>1925</v>
      </c>
      <c r="E165" s="15">
        <f>D165*Setup!$B$5</f>
        <v/>
      </c>
      <c r="F165" s="15">
        <f>D165-E165</f>
        <v/>
      </c>
      <c r="G165" s="15" t="n">
        <v>0</v>
      </c>
      <c r="H165" s="15" t="n">
        <v>6535</v>
      </c>
      <c r="I165" s="15" t="n">
        <v>0</v>
      </c>
      <c r="J165" s="15">
        <f>C165+F165+G165-I165</f>
        <v/>
      </c>
      <c r="K165" s="15" t="n"/>
      <c r="L165" s="15">
        <f>K165*Setup!$B$6</f>
        <v/>
      </c>
      <c r="M165" s="15">
        <f>J165-L165</f>
        <v/>
      </c>
      <c r="N165" s="21" t="n"/>
    </row>
    <row r="166">
      <c r="A166" s="295" t="n">
        <v>46122</v>
      </c>
      <c r="B166" s="76" t="inlineStr">
        <is>
          <t>La Cata DF</t>
        </is>
      </c>
      <c r="C166" s="15" t="n">
        <v>7005</v>
      </c>
      <c r="D166" s="15" t="n">
        <v>5605</v>
      </c>
      <c r="E166" s="15">
        <f>D166*Setup!$B$5</f>
        <v/>
      </c>
      <c r="F166" s="15">
        <f>D166-E166</f>
        <v/>
      </c>
      <c r="G166" s="15" t="n">
        <v>0</v>
      </c>
      <c r="H166" s="15" t="n">
        <v>6885.25</v>
      </c>
      <c r="I166" s="15" t="n">
        <v>0</v>
      </c>
      <c r="J166" s="15">
        <f>C166+F166+G166-I166</f>
        <v/>
      </c>
      <c r="K166" s="15" t="n"/>
      <c r="L166" s="15">
        <f>K166*Setup!$B$6</f>
        <v/>
      </c>
      <c r="M166" s="15">
        <f>J166-L166</f>
        <v/>
      </c>
      <c r="N166" s="21" t="n"/>
    </row>
    <row r="167">
      <c r="A167" s="295" t="n">
        <v>46123</v>
      </c>
      <c r="B167" s="76" t="inlineStr">
        <is>
          <t>La Cata DF</t>
        </is>
      </c>
      <c r="C167" s="15" t="n">
        <v>12505</v>
      </c>
      <c r="D167" s="15" t="n">
        <v>8230</v>
      </c>
      <c r="E167" s="15">
        <f>D167*Setup!$B$5</f>
        <v/>
      </c>
      <c r="F167" s="15">
        <f>D167-E167</f>
        <v/>
      </c>
      <c r="G167" s="15" t="n">
        <v>0</v>
      </c>
      <c r="H167" s="15" t="n">
        <v>6340</v>
      </c>
      <c r="I167" s="15" t="n">
        <v>0</v>
      </c>
      <c r="J167" s="15">
        <f>C167+F167+G167-I167</f>
        <v/>
      </c>
      <c r="K167" s="15" t="n"/>
      <c r="L167" s="15">
        <f>K167*Setup!$B$6</f>
        <v/>
      </c>
      <c r="M167" s="15">
        <f>J167-L167</f>
        <v/>
      </c>
      <c r="N167" s="21" t="n"/>
    </row>
    <row r="168">
      <c r="A168" s="295" t="n">
        <v>46124</v>
      </c>
      <c r="B168" s="76" t="inlineStr">
        <is>
          <t>La Cata DF</t>
        </is>
      </c>
      <c r="C168" s="15" t="n">
        <v>16720</v>
      </c>
      <c r="D168" s="15" t="n">
        <v>10155</v>
      </c>
      <c r="E168" s="15">
        <f>D168*Setup!$B$5</f>
        <v/>
      </c>
      <c r="F168" s="15">
        <f>D168-E168</f>
        <v/>
      </c>
      <c r="G168" s="15" t="n">
        <v>0</v>
      </c>
      <c r="H168" s="15" t="n">
        <v>6033.3</v>
      </c>
      <c r="I168" s="15" t="n">
        <v>0</v>
      </c>
      <c r="J168" s="15">
        <f>C168+F168+G168-I168</f>
        <v/>
      </c>
      <c r="K168" s="15" t="n"/>
      <c r="L168" s="15">
        <f>K168*Setup!$B$6</f>
        <v/>
      </c>
      <c r="M168" s="15">
        <f>J168-L168</f>
        <v/>
      </c>
      <c r="N168" s="21" t="n"/>
    </row>
    <row r="169">
      <c r="A169" s="295" t="n">
        <v>46125</v>
      </c>
      <c r="B169" s="76" t="inlineStr">
        <is>
          <t>La Cata DF</t>
        </is>
      </c>
      <c r="C169" s="15" t="n">
        <v>2595</v>
      </c>
      <c r="D169" s="15" t="n">
        <v>1785</v>
      </c>
      <c r="E169" s="15">
        <f>D169*Setup!$B$5</f>
        <v/>
      </c>
      <c r="F169" s="15">
        <f>D169-E169</f>
        <v/>
      </c>
      <c r="G169" s="15" t="n">
        <v>0</v>
      </c>
      <c r="H169" s="15" t="n">
        <v>3752.5</v>
      </c>
      <c r="I169" s="15" t="n">
        <v>0</v>
      </c>
      <c r="J169" s="15">
        <f>C169+F169+G169-I169</f>
        <v/>
      </c>
      <c r="K169" s="15" t="n"/>
      <c r="L169" s="15">
        <f>K169*Setup!$B$6</f>
        <v/>
      </c>
      <c r="M169" s="15">
        <f>J169-L169</f>
        <v/>
      </c>
      <c r="N169" s="21" t="n"/>
    </row>
    <row r="170">
      <c r="A170" s="295" t="n">
        <v>46126</v>
      </c>
      <c r="B170" s="76" t="inlineStr">
        <is>
          <t>La Cata DF</t>
        </is>
      </c>
      <c r="C170" s="15" t="n">
        <v>1445</v>
      </c>
      <c r="D170" s="15" t="n">
        <v>615</v>
      </c>
      <c r="E170" s="15">
        <f>D170*Setup!$B$5</f>
        <v/>
      </c>
      <c r="F170" s="15">
        <f>D170-E170</f>
        <v/>
      </c>
      <c r="G170" s="15" t="n">
        <v>0</v>
      </c>
      <c r="H170" s="15" t="n">
        <v>1330</v>
      </c>
      <c r="I170" s="15" t="n">
        <v>0</v>
      </c>
      <c r="J170" s="15">
        <f>C170+F170+G170-I170</f>
        <v/>
      </c>
      <c r="K170" s="15" t="n"/>
      <c r="L170" s="15">
        <f>K170*Setup!$B$6</f>
        <v/>
      </c>
      <c r="M170" s="15">
        <f>J170-L170</f>
        <v/>
      </c>
      <c r="N170" s="21" t="n"/>
    </row>
    <row r="171">
      <c r="A171" s="295" t="n">
        <v>46127</v>
      </c>
      <c r="B171" s="76" t="inlineStr">
        <is>
          <t>La Cata DF</t>
        </is>
      </c>
      <c r="C171" s="15" t="n">
        <v>3795</v>
      </c>
      <c r="D171" s="15" t="n">
        <v>2660</v>
      </c>
      <c r="E171" s="15">
        <f>D171*Setup!$B$5</f>
        <v/>
      </c>
      <c r="F171" s="15">
        <f>D171-E171</f>
        <v/>
      </c>
      <c r="G171" s="15" t="n">
        <v>0</v>
      </c>
      <c r="H171" s="15" t="n">
        <v>3825</v>
      </c>
      <c r="I171" s="15" t="n">
        <v>0</v>
      </c>
      <c r="J171" s="15">
        <f>C171+F171+G171-I171</f>
        <v/>
      </c>
      <c r="K171" s="15" t="n"/>
      <c r="L171" s="15">
        <f>K171*Setup!$B$6</f>
        <v/>
      </c>
      <c r="M171" s="15">
        <f>J171-L171</f>
        <v/>
      </c>
      <c r="N171" s="21" t="n"/>
    </row>
    <row r="172">
      <c r="A172" s="295" t="n">
        <v>46128</v>
      </c>
      <c r="B172" s="76" t="inlineStr">
        <is>
          <t>La Cata DF</t>
        </is>
      </c>
      <c r="C172" s="15" t="n">
        <v>7865</v>
      </c>
      <c r="D172" s="15" t="n">
        <v>4385</v>
      </c>
      <c r="E172" s="15">
        <f>D172*Setup!$B$5</f>
        <v/>
      </c>
      <c r="F172" s="15">
        <f>D172-E172</f>
        <v/>
      </c>
      <c r="G172" s="15" t="n">
        <v>0</v>
      </c>
      <c r="H172" s="15" t="n">
        <v>935</v>
      </c>
      <c r="I172" s="15" t="n">
        <v>0</v>
      </c>
      <c r="J172" s="15">
        <f>C172+F172+G172-I172</f>
        <v/>
      </c>
      <c r="K172" s="15" t="n"/>
      <c r="L172" s="15">
        <f>K172*Setup!$B$6</f>
        <v/>
      </c>
      <c r="M172" s="15">
        <f>J172-L172</f>
        <v/>
      </c>
      <c r="N172" s="21" t="n"/>
    </row>
    <row r="173">
      <c r="A173" s="295" t="n">
        <v>46129</v>
      </c>
      <c r="B173" s="76" t="inlineStr">
        <is>
          <t>La Cata DF</t>
        </is>
      </c>
      <c r="C173" s="15" t="n">
        <v>7665</v>
      </c>
      <c r="D173" s="15" t="n">
        <v>10290</v>
      </c>
      <c r="E173" s="15">
        <f>D173*Setup!$B$5</f>
        <v/>
      </c>
      <c r="F173" s="15">
        <f>D173-E173</f>
        <v/>
      </c>
      <c r="G173" s="15" t="n">
        <v>0</v>
      </c>
      <c r="H173" s="15" t="n">
        <v>2094</v>
      </c>
      <c r="I173" s="15" t="n">
        <v>0</v>
      </c>
      <c r="J173" s="15">
        <f>C173+F173+G173-I173</f>
        <v/>
      </c>
      <c r="K173" s="15" t="n"/>
      <c r="L173" s="15">
        <f>K173*Setup!$B$6</f>
        <v/>
      </c>
      <c r="M173" s="15">
        <f>J173-L173</f>
        <v/>
      </c>
      <c r="N173" s="21" t="n"/>
    </row>
    <row r="174">
      <c r="A174" s="295" t="n">
        <v>46130</v>
      </c>
      <c r="B174" s="76" t="inlineStr">
        <is>
          <t>La Cata DF</t>
        </is>
      </c>
      <c r="C174" s="15" t="n">
        <v>12255</v>
      </c>
      <c r="D174" s="15" t="n">
        <v>8450</v>
      </c>
      <c r="E174" s="15">
        <f>D174*Setup!$B$5</f>
        <v/>
      </c>
      <c r="F174" s="15">
        <f>D174-E174</f>
        <v/>
      </c>
      <c r="G174" s="15" t="n">
        <v>0</v>
      </c>
      <c r="H174" s="15" t="n">
        <v>13855</v>
      </c>
      <c r="I174" s="15" t="n">
        <v>0</v>
      </c>
      <c r="J174" s="15">
        <f>C174+F174+G174-I174</f>
        <v/>
      </c>
      <c r="K174" s="15" t="n"/>
      <c r="L174" s="15">
        <f>K174*Setup!$B$6</f>
        <v/>
      </c>
      <c r="M174" s="15">
        <f>J174-L174</f>
        <v/>
      </c>
      <c r="N174" s="21" t="n"/>
    </row>
    <row r="175">
      <c r="A175" s="295" t="n">
        <v>46131</v>
      </c>
      <c r="B175" s="76" t="inlineStr">
        <is>
          <t>La Cata DF</t>
        </is>
      </c>
      <c r="C175" s="15" t="n">
        <v>14975</v>
      </c>
      <c r="D175" s="15" t="n">
        <v>8920</v>
      </c>
      <c r="E175" s="15">
        <f>D175*Setup!$B$5</f>
        <v/>
      </c>
      <c r="F175" s="15">
        <f>D175-E175</f>
        <v/>
      </c>
      <c r="G175" s="15" t="n">
        <v>0</v>
      </c>
      <c r="H175" s="15" t="n">
        <v>11655</v>
      </c>
      <c r="I175" s="15" t="n">
        <v>0</v>
      </c>
      <c r="J175" s="15">
        <f>C175+F175+G175-I175</f>
        <v/>
      </c>
      <c r="K175" s="15" t="n"/>
      <c r="L175" s="15">
        <f>K175*Setup!$B$6</f>
        <v/>
      </c>
      <c r="M175" s="15">
        <f>J175-L175</f>
        <v/>
      </c>
      <c r="N175" s="21" t="n"/>
    </row>
    <row r="176">
      <c r="A176" s="295" t="n">
        <v>46132</v>
      </c>
      <c r="B176" s="76" t="inlineStr">
        <is>
          <t>La Cata DF</t>
        </is>
      </c>
      <c r="C176" s="15" t="n">
        <v>5160</v>
      </c>
      <c r="D176" s="15" t="n">
        <v>3540</v>
      </c>
      <c r="E176" s="15">
        <f>D176*Setup!$B$5</f>
        <v/>
      </c>
      <c r="F176" s="15">
        <f>D176-E176</f>
        <v/>
      </c>
      <c r="G176" s="15" t="n">
        <v>0</v>
      </c>
      <c r="H176" s="15" t="n">
        <v>1835</v>
      </c>
      <c r="I176" s="15" t="n">
        <v>0</v>
      </c>
      <c r="J176" s="15">
        <f>C176+F176+G176-I176</f>
        <v/>
      </c>
      <c r="K176" s="15" t="n"/>
      <c r="L176" s="15">
        <f>K176*Setup!$B$6</f>
        <v/>
      </c>
      <c r="M176" s="15">
        <f>J176-L176</f>
        <v/>
      </c>
      <c r="N176" s="21" t="n"/>
    </row>
    <row r="177">
      <c r="A177" s="295" t="n">
        <v>46133</v>
      </c>
      <c r="B177" s="76" t="inlineStr">
        <is>
          <t>La Cata DF</t>
        </is>
      </c>
      <c r="C177" s="15" t="n">
        <v>1650</v>
      </c>
      <c r="D177" s="15" t="n">
        <v>600</v>
      </c>
      <c r="E177" s="15">
        <f>D177*Setup!$B$5</f>
        <v/>
      </c>
      <c r="F177" s="15">
        <f>D177-E177</f>
        <v/>
      </c>
      <c r="G177" s="15" t="n">
        <v>0</v>
      </c>
      <c r="H177" s="15" t="n">
        <v>540</v>
      </c>
      <c r="I177" s="15" t="n">
        <v>0</v>
      </c>
      <c r="J177" s="15">
        <f>C177+F177+G177-I177</f>
        <v/>
      </c>
      <c r="K177" s="15" t="n"/>
      <c r="L177" s="15">
        <f>K177*Setup!$B$6</f>
        <v/>
      </c>
      <c r="M177" s="15">
        <f>J177-L177</f>
        <v/>
      </c>
      <c r="N177" s="21" t="n"/>
    </row>
    <row r="178">
      <c r="A178" s="295" t="n">
        <v>46134</v>
      </c>
      <c r="B178" s="76" t="inlineStr">
        <is>
          <t>La Cata DF</t>
        </is>
      </c>
      <c r="C178" s="15" t="n">
        <v>3715</v>
      </c>
      <c r="D178" s="15" t="n">
        <v>1345</v>
      </c>
      <c r="E178" s="15">
        <f>D178*Setup!$B$5</f>
        <v/>
      </c>
      <c r="F178" s="15">
        <f>D178-E178</f>
        <v/>
      </c>
      <c r="G178" s="15" t="n">
        <v>0</v>
      </c>
      <c r="H178" s="15" t="n">
        <v>2970</v>
      </c>
      <c r="I178" s="15" t="n">
        <v>0</v>
      </c>
      <c r="J178" s="15">
        <f>C178+F178+G178-I178</f>
        <v/>
      </c>
      <c r="K178" s="15" t="n"/>
      <c r="L178" s="15">
        <f>K178*Setup!$B$6</f>
        <v/>
      </c>
      <c r="M178" s="15">
        <f>J178-L178</f>
        <v/>
      </c>
      <c r="N178" s="21" t="n"/>
    </row>
    <row r="179">
      <c r="A179" s="295" t="n">
        <v>46135</v>
      </c>
      <c r="B179" s="76" t="inlineStr">
        <is>
          <t>La Cata DF</t>
        </is>
      </c>
      <c r="C179" s="15" t="n">
        <v>2115</v>
      </c>
      <c r="D179" s="15" t="n">
        <v>1345</v>
      </c>
      <c r="E179" s="15">
        <f>D179*Setup!$B$5</f>
        <v/>
      </c>
      <c r="F179" s="15">
        <f>D179-E179</f>
        <v/>
      </c>
      <c r="G179" s="15" t="n">
        <v>0</v>
      </c>
      <c r="H179" s="15" t="n">
        <v>0</v>
      </c>
      <c r="I179" s="15" t="n">
        <v>0</v>
      </c>
      <c r="J179" s="15">
        <f>C179+F179+G179-I179</f>
        <v/>
      </c>
      <c r="K179" s="15" t="n"/>
      <c r="L179" s="15">
        <f>K179*Setup!$B$6</f>
        <v/>
      </c>
      <c r="M179" s="15">
        <f>J179-L179</f>
        <v/>
      </c>
      <c r="N179" s="21" t="n"/>
    </row>
    <row r="180">
      <c r="A180" s="295" t="n">
        <v>46136</v>
      </c>
      <c r="B180" s="76" t="inlineStr">
        <is>
          <t>La Cata DF</t>
        </is>
      </c>
      <c r="C180" s="15" t="n">
        <v>6160</v>
      </c>
      <c r="D180" s="15" t="n">
        <v>7445</v>
      </c>
      <c r="E180" s="15">
        <f>D180*Setup!$B$5</f>
        <v/>
      </c>
      <c r="F180" s="15">
        <f>D180-E180</f>
        <v/>
      </c>
      <c r="G180" s="15" t="n">
        <v>270</v>
      </c>
      <c r="H180" s="15" t="n">
        <v>7467.5</v>
      </c>
      <c r="I180" s="15" t="n">
        <v>0</v>
      </c>
      <c r="J180" s="15">
        <f>C180+F180+G180-I180</f>
        <v/>
      </c>
      <c r="K180" s="15" t="n"/>
      <c r="L180" s="15">
        <f>K180*Setup!$B$6</f>
        <v/>
      </c>
      <c r="M180" s="15">
        <f>J180-L180</f>
        <v/>
      </c>
      <c r="N180" s="21" t="n"/>
    </row>
    <row r="181">
      <c r="A181" s="295" t="n">
        <v>46137</v>
      </c>
      <c r="B181" s="76" t="inlineStr">
        <is>
          <t>La Cata DF</t>
        </is>
      </c>
      <c r="C181" s="15" t="n">
        <v>27090</v>
      </c>
      <c r="D181" s="15" t="n">
        <v>20360</v>
      </c>
      <c r="E181" s="15">
        <f>D181*Setup!$B$5</f>
        <v/>
      </c>
      <c r="F181" s="15">
        <f>D181-E181</f>
        <v/>
      </c>
      <c r="G181" s="15" t="n">
        <v>725</v>
      </c>
      <c r="H181" s="15" t="n">
        <v>11525</v>
      </c>
      <c r="I181" s="15" t="n">
        <v>0</v>
      </c>
      <c r="J181" s="15">
        <f>C181+F181+G181-I181</f>
        <v/>
      </c>
      <c r="K181" s="15" t="n"/>
      <c r="L181" s="15">
        <f>K181*Setup!$B$6</f>
        <v/>
      </c>
      <c r="M181" s="15">
        <f>J181-L181</f>
        <v/>
      </c>
      <c r="N181" s="21" t="n"/>
    </row>
    <row r="182">
      <c r="A182" s="295" t="n">
        <v>46138</v>
      </c>
      <c r="B182" s="76" t="inlineStr">
        <is>
          <t>La Cata DF</t>
        </is>
      </c>
      <c r="C182" s="15" t="n">
        <v>21165</v>
      </c>
      <c r="D182" s="15" t="n">
        <v>10860</v>
      </c>
      <c r="E182" s="15">
        <f>D182*Setup!$B$5</f>
        <v/>
      </c>
      <c r="F182" s="15">
        <f>D182-E182</f>
        <v/>
      </c>
      <c r="G182" s="15" t="n">
        <v>0</v>
      </c>
      <c r="H182" s="15" t="n">
        <v>4700</v>
      </c>
      <c r="I182" s="15" t="n">
        <v>0</v>
      </c>
      <c r="J182" s="15">
        <f>C182+F182+G182-I182</f>
        <v/>
      </c>
      <c r="K182" s="15" t="n"/>
      <c r="L182" s="15">
        <f>K182*Setup!$B$6</f>
        <v/>
      </c>
      <c r="M182" s="15">
        <f>J182-L182</f>
        <v/>
      </c>
      <c r="N182" s="21" t="n"/>
    </row>
    <row r="183">
      <c r="A183" s="295" t="n">
        <v>46139</v>
      </c>
      <c r="B183" s="76" t="inlineStr">
        <is>
          <t>La Cata DF</t>
        </is>
      </c>
      <c r="C183" s="15" t="n">
        <v>2485</v>
      </c>
      <c r="D183" s="15" t="n">
        <v>850</v>
      </c>
      <c r="E183" s="15">
        <f>D183*Setup!$B$5</f>
        <v/>
      </c>
      <c r="F183" s="15">
        <f>D183-E183</f>
        <v/>
      </c>
      <c r="G183" s="15" t="n">
        <v>0</v>
      </c>
      <c r="H183" s="15" t="n">
        <v>840</v>
      </c>
      <c r="I183" s="15" t="n">
        <v>0</v>
      </c>
      <c r="J183" s="15">
        <f>C183+F183+G183-I183</f>
        <v/>
      </c>
      <c r="K183" s="15" t="n"/>
      <c r="L183" s="15">
        <f>K183*Setup!$B$6</f>
        <v/>
      </c>
      <c r="M183" s="15">
        <f>J183-L183</f>
        <v/>
      </c>
      <c r="N183" s="21" t="n"/>
    </row>
    <row r="184">
      <c r="A184" s="295" t="n">
        <v>46140</v>
      </c>
      <c r="B184" s="76" t="inlineStr">
        <is>
          <t>La Cata DF</t>
        </is>
      </c>
      <c r="C184" s="15" t="n">
        <v>1730</v>
      </c>
      <c r="D184" s="15" t="n">
        <v>1510</v>
      </c>
      <c r="E184" s="15">
        <f>D184*Setup!$B$5</f>
        <v/>
      </c>
      <c r="F184" s="15">
        <f>D184-E184</f>
        <v/>
      </c>
      <c r="G184" s="15" t="n">
        <v>0</v>
      </c>
      <c r="H184" s="15" t="n">
        <v>960</v>
      </c>
      <c r="I184" s="15" t="n">
        <v>0</v>
      </c>
      <c r="J184" s="15">
        <f>C184+F184+G184-I184</f>
        <v/>
      </c>
      <c r="K184" s="15" t="n"/>
      <c r="L184" s="15">
        <f>K184*Setup!$B$6</f>
        <v/>
      </c>
      <c r="M184" s="15">
        <f>J184-L184</f>
        <v/>
      </c>
      <c r="N184" s="21" t="n"/>
    </row>
    <row r="185">
      <c r="A185" s="295" t="n">
        <v>46141</v>
      </c>
      <c r="B185" s="76" t="inlineStr">
        <is>
          <t>La Cata DF</t>
        </is>
      </c>
      <c r="C185" s="15" t="n">
        <v>6460</v>
      </c>
      <c r="D185" s="15" t="n">
        <v>940</v>
      </c>
      <c r="E185" s="15">
        <f>D185*Setup!$B$5</f>
        <v/>
      </c>
      <c r="F185" s="15">
        <f>D185-E185</f>
        <v/>
      </c>
      <c r="G185" s="15" t="n">
        <v>0</v>
      </c>
      <c r="H185" s="15" t="n">
        <v>655</v>
      </c>
      <c r="I185" s="15" t="n">
        <v>0</v>
      </c>
      <c r="J185" s="15">
        <f>C185+F185+G185-I185</f>
        <v/>
      </c>
      <c r="K185" s="15" t="n"/>
      <c r="L185" s="15">
        <f>K185*Setup!$B$6</f>
        <v/>
      </c>
      <c r="M185" s="15">
        <f>J185-L185</f>
        <v/>
      </c>
      <c r="N185" s="21" t="n"/>
    </row>
    <row r="186">
      <c r="A186" s="295" t="n">
        <v>46142</v>
      </c>
      <c r="B186" s="76" t="inlineStr">
        <is>
          <t>La Cata DF</t>
        </is>
      </c>
      <c r="C186" s="15" t="n">
        <v>14072.75</v>
      </c>
      <c r="D186" s="15" t="n">
        <v>4265</v>
      </c>
      <c r="E186" s="15">
        <f>D186*Setup!$B$5</f>
        <v/>
      </c>
      <c r="F186" s="15">
        <f>D186-E186</f>
        <v/>
      </c>
      <c r="G186" s="15" t="n">
        <v>0</v>
      </c>
      <c r="H186" s="15" t="n"/>
      <c r="I186" s="15" t="n">
        <v>0</v>
      </c>
      <c r="J186" s="15">
        <f>C186+F186+G186-I186</f>
        <v/>
      </c>
      <c r="K186" s="15" t="n"/>
      <c r="L186" s="15">
        <f>K186*Setup!$B$6</f>
        <v/>
      </c>
      <c r="M186" s="15">
        <f>J186-L186</f>
        <v/>
      </c>
      <c r="N186" s="21" t="n"/>
    </row>
    <row r="187" customFormat="1" s="75">
      <c r="A187" s="300" t="n"/>
      <c r="B187" s="71" t="n"/>
      <c r="C187" s="72" t="n"/>
      <c r="D187" s="72" t="n"/>
      <c r="E187" s="72" t="n"/>
      <c r="F187" s="72" t="n"/>
      <c r="G187" s="72" t="n"/>
      <c r="H187" s="72" t="n"/>
      <c r="I187" s="72" t="n"/>
      <c r="J187" s="72" t="n"/>
      <c r="K187" s="72" t="n"/>
      <c r="L187" s="72" t="n"/>
      <c r="M187" s="72" t="n"/>
      <c r="N187" s="73" t="n"/>
      <c r="O187" s="74" t="n"/>
    </row>
    <row r="188">
      <c r="A188" s="295" t="n">
        <v>46082</v>
      </c>
      <c r="B188" s="14" t="inlineStr">
        <is>
          <t>La Cata LMF</t>
        </is>
      </c>
      <c r="C188" s="15" t="n">
        <v>131186</v>
      </c>
      <c r="D188" s="15" t="n">
        <v>45670</v>
      </c>
      <c r="E188" s="15">
        <f>D188*Setup!$B$5</f>
        <v/>
      </c>
      <c r="F188" s="15">
        <f>D188-E188</f>
        <v/>
      </c>
      <c r="G188" s="15" t="n">
        <v>4090</v>
      </c>
      <c r="H188" s="15" t="n"/>
      <c r="I188" s="15" t="n">
        <v>0</v>
      </c>
      <c r="J188" s="15">
        <f>C188+F188+G188-I188</f>
        <v/>
      </c>
      <c r="K188" s="15" t="n"/>
      <c r="L188" s="15">
        <f>K188*Setup!$B$6</f>
        <v/>
      </c>
      <c r="M188" s="15">
        <f>J188-L188</f>
        <v/>
      </c>
      <c r="N188" s="21" t="n"/>
    </row>
    <row r="189">
      <c r="A189" s="295" t="n">
        <v>46083</v>
      </c>
      <c r="B189" s="14" t="inlineStr">
        <is>
          <t>La Cata LMF</t>
        </is>
      </c>
      <c r="C189" s="15" t="n">
        <v>27465</v>
      </c>
      <c r="D189" s="15" t="n">
        <v>1845</v>
      </c>
      <c r="E189" s="15">
        <f>D189*Setup!$B$5</f>
        <v/>
      </c>
      <c r="F189" s="15">
        <f>D189-E189</f>
        <v/>
      </c>
      <c r="G189" s="15" t="n">
        <v>0</v>
      </c>
      <c r="H189" s="15" t="n"/>
      <c r="I189" s="15" t="n">
        <v>485</v>
      </c>
      <c r="J189" s="15">
        <f>C189+F189+G189-I189</f>
        <v/>
      </c>
      <c r="K189" s="15" t="n"/>
      <c r="L189" s="15">
        <f>K189*Setup!$B$6</f>
        <v/>
      </c>
      <c r="M189" s="15">
        <f>J189-L189</f>
        <v/>
      </c>
      <c r="N189" s="21" t="n"/>
    </row>
    <row r="190">
      <c r="A190" s="295" t="n">
        <v>46084</v>
      </c>
      <c r="B190" s="14" t="inlineStr">
        <is>
          <t>La Cata LMF</t>
        </is>
      </c>
      <c r="C190" s="15" t="n">
        <v>38640</v>
      </c>
      <c r="D190" s="15" t="n">
        <v>17465</v>
      </c>
      <c r="E190" s="15">
        <f>D190*Setup!$B$5</f>
        <v/>
      </c>
      <c r="F190" s="15">
        <f>D190-E190</f>
        <v/>
      </c>
      <c r="G190" s="15" t="n">
        <v>150</v>
      </c>
      <c r="H190" s="15" t="n"/>
      <c r="I190" s="15" t="n">
        <v>0</v>
      </c>
      <c r="J190" s="15">
        <f>C190+F190+G190-I190</f>
        <v/>
      </c>
      <c r="K190" s="15" t="n"/>
      <c r="L190" s="15">
        <f>K190*Setup!$B$6</f>
        <v/>
      </c>
      <c r="M190" s="15">
        <f>J190-L190</f>
        <v/>
      </c>
      <c r="N190" s="21" t="n"/>
    </row>
    <row r="191">
      <c r="A191" s="295" t="n">
        <v>46085</v>
      </c>
      <c r="B191" s="14" t="inlineStr">
        <is>
          <t>La Cata LMF</t>
        </is>
      </c>
      <c r="C191" s="15" t="n">
        <v>30375</v>
      </c>
      <c r="D191" s="15" t="n">
        <v>8985</v>
      </c>
      <c r="E191" s="15">
        <f>D191*Setup!$B$5</f>
        <v/>
      </c>
      <c r="F191" s="15">
        <f>D191-E191</f>
        <v/>
      </c>
      <c r="G191" s="15" t="n">
        <v>476</v>
      </c>
      <c r="H191" s="15" t="n"/>
      <c r="I191" s="15" t="n">
        <v>0</v>
      </c>
      <c r="J191" s="15">
        <f>C191+F191+G191-I191</f>
        <v/>
      </c>
      <c r="K191" s="15" t="n"/>
      <c r="L191" s="15">
        <f>K191*Setup!$B$6</f>
        <v/>
      </c>
      <c r="M191" s="15">
        <f>J191-L191</f>
        <v/>
      </c>
      <c r="N191" s="21" t="n"/>
    </row>
    <row r="192">
      <c r="A192" s="295" t="n">
        <v>46086</v>
      </c>
      <c r="B192" s="14" t="inlineStr">
        <is>
          <t>La Cata LMF</t>
        </is>
      </c>
      <c r="C192" s="15" t="n">
        <v>21680</v>
      </c>
      <c r="D192" s="15" t="n">
        <v>10410</v>
      </c>
      <c r="E192" s="15">
        <f>D192*Setup!$B$5</f>
        <v/>
      </c>
      <c r="F192" s="15">
        <f>D192-E192</f>
        <v/>
      </c>
      <c r="G192" s="15" t="n">
        <v>0</v>
      </c>
      <c r="H192" s="15" t="n"/>
      <c r="I192" s="15" t="n">
        <v>355</v>
      </c>
      <c r="J192" s="15">
        <f>C192+F192+G192-I192</f>
        <v/>
      </c>
      <c r="K192" s="15" t="n"/>
      <c r="L192" s="15">
        <f>K192*Setup!$B$6</f>
        <v/>
      </c>
      <c r="M192" s="15">
        <f>J192-L192</f>
        <v/>
      </c>
      <c r="N192" s="21" t="n"/>
    </row>
    <row r="193">
      <c r="A193" s="295" t="n">
        <v>46087</v>
      </c>
      <c r="B193" s="14" t="inlineStr">
        <is>
          <t>La Cata LMF</t>
        </is>
      </c>
      <c r="C193" s="15" t="n">
        <v>46830</v>
      </c>
      <c r="D193" s="15" t="n">
        <v>5805</v>
      </c>
      <c r="E193" s="15">
        <f>D193*Setup!$B$5</f>
        <v/>
      </c>
      <c r="F193" s="15">
        <f>D193-E193</f>
        <v/>
      </c>
      <c r="G193" s="15" t="n">
        <v>1280</v>
      </c>
      <c r="H193" s="15" t="n"/>
      <c r="I193" s="15" t="n">
        <v>0</v>
      </c>
      <c r="J193" s="15">
        <f>C193+F193+G193-I193</f>
        <v/>
      </c>
      <c r="K193" s="15" t="n"/>
      <c r="L193" s="15">
        <f>K193*Setup!$B$6</f>
        <v/>
      </c>
      <c r="M193" s="15">
        <f>J193-L193</f>
        <v/>
      </c>
      <c r="N193" s="21" t="n"/>
    </row>
    <row r="194">
      <c r="A194" s="295" t="n">
        <v>46088</v>
      </c>
      <c r="B194" s="14" t="inlineStr">
        <is>
          <t>La Cata LMF</t>
        </is>
      </c>
      <c r="C194" s="15" t="n">
        <v>123680</v>
      </c>
      <c r="D194" s="15" t="n">
        <v>46220</v>
      </c>
      <c r="E194" s="15">
        <f>D194*Setup!$B$5</f>
        <v/>
      </c>
      <c r="F194" s="15">
        <f>D194-E194</f>
        <v/>
      </c>
      <c r="G194" s="15" t="n">
        <v>4665</v>
      </c>
      <c r="H194" s="15" t="n"/>
      <c r="I194" s="15" t="n">
        <v>480</v>
      </c>
      <c r="J194" s="15">
        <f>C194+F194+G194-I194</f>
        <v/>
      </c>
      <c r="K194" s="15" t="n"/>
      <c r="L194" s="15">
        <f>K194*Setup!$B$6</f>
        <v/>
      </c>
      <c r="M194" s="15">
        <f>J194-L194</f>
        <v/>
      </c>
      <c r="N194" s="21" t="n"/>
    </row>
    <row r="195">
      <c r="A195" s="295" t="n">
        <v>46089</v>
      </c>
      <c r="B195" s="14" t="inlineStr">
        <is>
          <t>La Cata LMF</t>
        </is>
      </c>
      <c r="C195" s="15" t="n">
        <v>107420</v>
      </c>
      <c r="D195" s="15" t="n">
        <v>28180</v>
      </c>
      <c r="E195" s="15">
        <f>D195*Setup!$B$5</f>
        <v/>
      </c>
      <c r="F195" s="15">
        <f>D195-E195</f>
        <v/>
      </c>
      <c r="G195" s="15" t="n">
        <v>4695</v>
      </c>
      <c r="H195" s="15" t="n"/>
      <c r="I195" s="15" t="n">
        <v>480</v>
      </c>
      <c r="J195" s="15">
        <f>C195+F195+G195-I195</f>
        <v/>
      </c>
      <c r="K195" s="15" t="n"/>
      <c r="L195" s="15">
        <f>K195*Setup!$B$6</f>
        <v/>
      </c>
      <c r="M195" s="15">
        <f>J195-L195</f>
        <v/>
      </c>
      <c r="N195" s="21" t="n"/>
    </row>
    <row r="196">
      <c r="A196" s="295" t="n">
        <v>46090</v>
      </c>
      <c r="B196" s="14" t="inlineStr">
        <is>
          <t>La Cata LMF</t>
        </is>
      </c>
      <c r="C196" s="15" t="n">
        <v>10365</v>
      </c>
      <c r="D196" s="15" t="n">
        <v>3610</v>
      </c>
      <c r="E196" s="15">
        <f>D196*Setup!$B$5</f>
        <v/>
      </c>
      <c r="F196" s="15">
        <f>D196-E196</f>
        <v/>
      </c>
      <c r="G196" s="15" t="n">
        <v>8980</v>
      </c>
      <c r="H196" s="15" t="n"/>
      <c r="I196" s="15" t="n">
        <v>0</v>
      </c>
      <c r="J196" s="15">
        <f>C196+F196+G196-I196</f>
        <v/>
      </c>
      <c r="K196" s="15" t="n"/>
      <c r="L196" s="15">
        <f>K196*Setup!$B$6</f>
        <v/>
      </c>
      <c r="M196" s="15">
        <f>J196-L196</f>
        <v/>
      </c>
      <c r="N196" s="21" t="n">
        <v>398668</v>
      </c>
    </row>
    <row r="197">
      <c r="A197" s="295" t="n">
        <v>46091</v>
      </c>
      <c r="B197" s="14" t="inlineStr">
        <is>
          <t>La Cata LMF</t>
        </is>
      </c>
      <c r="C197" s="15" t="n">
        <v>26423</v>
      </c>
      <c r="D197" s="15" t="n">
        <v>5325</v>
      </c>
      <c r="E197" s="15">
        <f>D197*Setup!$B$5</f>
        <v/>
      </c>
      <c r="F197" s="15">
        <f>D197-E197</f>
        <v/>
      </c>
      <c r="G197" s="15" t="n">
        <v>0</v>
      </c>
      <c r="H197" s="15" t="n"/>
      <c r="I197" s="15" t="n">
        <v>0</v>
      </c>
      <c r="J197" s="15">
        <f>C197+F197+G197-I197</f>
        <v/>
      </c>
      <c r="K197" s="15" t="n"/>
      <c r="L197" s="15">
        <f>K197*Setup!$B$6</f>
        <v/>
      </c>
      <c r="M197" s="15">
        <f>J197-L197</f>
        <v/>
      </c>
      <c r="N197" s="21" t="n"/>
    </row>
    <row r="198">
      <c r="A198" s="295" t="n">
        <v>46092</v>
      </c>
      <c r="B198" s="14" t="inlineStr">
        <is>
          <t>La Cata LMF</t>
        </is>
      </c>
      <c r="C198" s="15" t="n">
        <v>25228</v>
      </c>
      <c r="D198" s="15" t="n">
        <v>7020</v>
      </c>
      <c r="E198" s="15">
        <f>D198*Setup!$B$5</f>
        <v/>
      </c>
      <c r="F198" s="15">
        <f>D198-E198</f>
        <v/>
      </c>
      <c r="G198" s="15" t="n">
        <v>0</v>
      </c>
      <c r="H198" s="15" t="n"/>
      <c r="I198" s="15" t="n">
        <v>0</v>
      </c>
      <c r="J198" s="15">
        <f>C198+F198+G198-I198</f>
        <v/>
      </c>
      <c r="K198" s="15" t="n"/>
      <c r="L198" s="15">
        <f>K198*Setup!$B$6</f>
        <v/>
      </c>
      <c r="M198" s="15">
        <f>J198-L198</f>
        <v/>
      </c>
      <c r="N198" s="21" t="n"/>
    </row>
    <row r="199">
      <c r="A199" s="295" t="n">
        <v>46093</v>
      </c>
      <c r="B199" s="14" t="inlineStr">
        <is>
          <t>La Cata LMF</t>
        </is>
      </c>
      <c r="C199" s="15" t="n">
        <v>24755</v>
      </c>
      <c r="D199" s="15" t="n">
        <v>5880</v>
      </c>
      <c r="E199" s="15">
        <f>D199*Setup!$B$5</f>
        <v/>
      </c>
      <c r="F199" s="15">
        <f>D199-E199</f>
        <v/>
      </c>
      <c r="G199" s="15" t="n">
        <v>0</v>
      </c>
      <c r="H199" s="15" t="n"/>
      <c r="I199" s="15" t="n">
        <v>0</v>
      </c>
      <c r="J199" s="15">
        <f>C199+F199+G199-I199</f>
        <v/>
      </c>
      <c r="K199" s="15" t="n"/>
      <c r="L199" s="15">
        <f>K199*Setup!$B$6</f>
        <v/>
      </c>
      <c r="M199" s="15">
        <f>J199-L199</f>
        <v/>
      </c>
      <c r="N199" s="21" t="n"/>
    </row>
    <row r="200">
      <c r="A200" s="295" t="n">
        <v>46094</v>
      </c>
      <c r="B200" s="14" t="inlineStr">
        <is>
          <t>La Cata LMF</t>
        </is>
      </c>
      <c r="C200" s="15" t="n">
        <v>32960</v>
      </c>
      <c r="D200" s="15" t="n">
        <v>7945</v>
      </c>
      <c r="E200" s="15">
        <f>D200*Setup!$B$5</f>
        <v/>
      </c>
      <c r="F200" s="15">
        <f>D200-E200</f>
        <v/>
      </c>
      <c r="G200" s="15" t="n">
        <v>1305</v>
      </c>
      <c r="H200" s="15" t="n"/>
      <c r="I200" s="15" t="n">
        <v>0</v>
      </c>
      <c r="J200" s="15">
        <f>C200+F200+G200-I200</f>
        <v/>
      </c>
      <c r="K200" s="15" t="n"/>
      <c r="L200" s="15">
        <f>K200*Setup!$B$6</f>
        <v/>
      </c>
      <c r="M200" s="15">
        <f>J200-L200</f>
        <v/>
      </c>
      <c r="N200" s="21" t="n"/>
    </row>
    <row r="201">
      <c r="A201" s="295" t="n">
        <v>46095</v>
      </c>
      <c r="B201" s="14" t="inlineStr">
        <is>
          <t>La Cata LMF</t>
        </is>
      </c>
      <c r="C201" s="15" t="n">
        <v>110895</v>
      </c>
      <c r="D201" s="15" t="n">
        <v>28405</v>
      </c>
      <c r="E201" s="15">
        <f>D201*Setup!$B$5</f>
        <v/>
      </c>
      <c r="F201" s="15">
        <f>D201-E201</f>
        <v/>
      </c>
      <c r="G201" s="15" t="n">
        <v>990</v>
      </c>
      <c r="H201" s="15" t="n"/>
      <c r="I201" s="15" t="n">
        <v>0</v>
      </c>
      <c r="J201" s="15">
        <f>C201+F201+G201-I201</f>
        <v/>
      </c>
      <c r="K201" s="15" t="n"/>
      <c r="L201" s="15">
        <f>K201*Setup!$B$6</f>
        <v/>
      </c>
      <c r="M201" s="15">
        <f>J201-L201</f>
        <v/>
      </c>
      <c r="N201" s="21" t="n"/>
    </row>
    <row r="202">
      <c r="A202" s="295" t="n">
        <v>46096</v>
      </c>
      <c r="B202" s="14" t="inlineStr">
        <is>
          <t>La Cata LMF</t>
        </is>
      </c>
      <c r="C202" s="15" t="n">
        <v>96830</v>
      </c>
      <c r="D202" s="15" t="n">
        <v>47050</v>
      </c>
      <c r="E202" s="15">
        <f>D202*Setup!$B$5</f>
        <v/>
      </c>
      <c r="F202" s="15">
        <f>D202-E202</f>
        <v/>
      </c>
      <c r="G202" s="15" t="n">
        <v>3555</v>
      </c>
      <c r="H202" s="15" t="n"/>
      <c r="I202" s="15" t="n">
        <v>0</v>
      </c>
      <c r="J202" s="15">
        <f>C202+F202+G202-I202</f>
        <v/>
      </c>
      <c r="K202" s="15" t="n"/>
      <c r="L202" s="15">
        <f>K202*Setup!$B$6</f>
        <v/>
      </c>
      <c r="M202" s="15">
        <f>J202-L202</f>
        <v/>
      </c>
      <c r="N202" s="21" t="n"/>
    </row>
    <row r="203">
      <c r="A203" s="295" t="n">
        <v>46097</v>
      </c>
      <c r="B203" s="14" t="inlineStr">
        <is>
          <t>La Cata LMF</t>
        </is>
      </c>
      <c r="C203" s="15" t="n">
        <v>19054</v>
      </c>
      <c r="D203" s="15" t="n">
        <v>3880</v>
      </c>
      <c r="E203" s="15">
        <f>D203*Setup!$B$5</f>
        <v/>
      </c>
      <c r="F203" s="15">
        <f>D203-E203</f>
        <v/>
      </c>
      <c r="G203" s="15" t="n">
        <v>0</v>
      </c>
      <c r="H203" s="15" t="n"/>
      <c r="I203" s="15" t="n">
        <v>0</v>
      </c>
      <c r="J203" s="15">
        <f>C203+F203+G203-I203</f>
        <v/>
      </c>
      <c r="K203" s="15" t="n"/>
      <c r="L203" s="15">
        <f>K203*Setup!$B$6</f>
        <v/>
      </c>
      <c r="M203" s="15">
        <f>J203-L203</f>
        <v/>
      </c>
      <c r="N203" s="21" t="n">
        <v>329925</v>
      </c>
    </row>
    <row r="204">
      <c r="A204" s="295" t="n">
        <v>46098</v>
      </c>
      <c r="B204" s="14" t="inlineStr">
        <is>
          <t>La Cata LMF</t>
        </is>
      </c>
      <c r="C204" s="15" t="n">
        <v>20215</v>
      </c>
      <c r="D204" s="15" t="n">
        <v>5760</v>
      </c>
      <c r="E204" s="15">
        <f>D204*Setup!$B$5</f>
        <v/>
      </c>
      <c r="F204" s="15">
        <f>D204-E204</f>
        <v/>
      </c>
      <c r="G204" s="15" t="n">
        <v>960</v>
      </c>
      <c r="H204" s="15" t="n"/>
      <c r="I204" s="15" t="n">
        <v>0</v>
      </c>
      <c r="J204" s="15">
        <f>C204+F204+G204-I204</f>
        <v/>
      </c>
      <c r="K204" s="15" t="n"/>
      <c r="L204" s="15">
        <f>K204*Setup!$B$6</f>
        <v/>
      </c>
      <c r="M204" s="15">
        <f>J204-L204</f>
        <v/>
      </c>
      <c r="N204" s="21" t="n"/>
    </row>
    <row r="205">
      <c r="A205" s="295" t="n">
        <v>46099</v>
      </c>
      <c r="B205" s="14" t="inlineStr">
        <is>
          <t>La Cata LMF</t>
        </is>
      </c>
      <c r="C205" s="15" t="n">
        <v>30070</v>
      </c>
      <c r="D205" s="15" t="n">
        <v>1590</v>
      </c>
      <c r="E205" s="15">
        <f>D205*Setup!$B$5</f>
        <v/>
      </c>
      <c r="F205" s="15">
        <f>D205-E205</f>
        <v/>
      </c>
      <c r="G205" s="15" t="n">
        <v>20228</v>
      </c>
      <c r="H205" s="15" t="n"/>
      <c r="I205" s="15" t="n">
        <v>0</v>
      </c>
      <c r="J205" s="15">
        <f>C205+F205+G205-I205</f>
        <v/>
      </c>
      <c r="K205" s="15" t="n"/>
      <c r="L205" s="15">
        <f>K205*Setup!$B$6</f>
        <v/>
      </c>
      <c r="M205" s="15">
        <f>J205-L205</f>
        <v/>
      </c>
      <c r="N205" s="21" t="n"/>
      <c r="O205" s="22" t="inlineStr">
        <is>
          <t>Pago por transferencia es el pago por el faltante del. Inventario de Enero y febrero</t>
        </is>
      </c>
    </row>
    <row r="206">
      <c r="A206" s="295" t="n">
        <v>46100</v>
      </c>
      <c r="B206" s="14" t="inlineStr">
        <is>
          <t>La Cata LMF</t>
        </is>
      </c>
      <c r="C206" s="15" t="n">
        <v>40550</v>
      </c>
      <c r="D206" s="15" t="n">
        <v>14100</v>
      </c>
      <c r="E206" s="15">
        <f>D206*Setup!$B$5</f>
        <v/>
      </c>
      <c r="F206" s="15">
        <f>D206-E206</f>
        <v/>
      </c>
      <c r="G206" s="15" t="n">
        <v>1250</v>
      </c>
      <c r="H206" s="15" t="n"/>
      <c r="I206" s="15" t="n">
        <v>0</v>
      </c>
      <c r="J206" s="15">
        <f>C206+F206+G206-I206</f>
        <v/>
      </c>
      <c r="K206" s="15" t="n"/>
      <c r="L206" s="15">
        <f>K206*Setup!$B$6</f>
        <v/>
      </c>
      <c r="M206" s="15">
        <f>J206-L206</f>
        <v/>
      </c>
      <c r="N206" s="21" t="n"/>
    </row>
    <row r="207">
      <c r="A207" s="295" t="n">
        <v>46101</v>
      </c>
      <c r="B207" s="14" t="inlineStr">
        <is>
          <t>La Cata LMF</t>
        </is>
      </c>
      <c r="C207" s="15" t="n">
        <v>63895</v>
      </c>
      <c r="D207" s="15" t="n">
        <v>10050</v>
      </c>
      <c r="E207" s="15">
        <f>D207*Setup!$B$5</f>
        <v/>
      </c>
      <c r="F207" s="15">
        <f>D207-E207</f>
        <v/>
      </c>
      <c r="G207" s="15" t="n">
        <v>0</v>
      </c>
      <c r="H207" s="15" t="n"/>
      <c r="I207" s="15" t="n">
        <v>0</v>
      </c>
      <c r="J207" s="15">
        <f>C207+F207+G207-I207</f>
        <v/>
      </c>
      <c r="K207" s="15" t="n"/>
      <c r="L207" s="15">
        <f>K207*Setup!$B$6</f>
        <v/>
      </c>
      <c r="M207" s="15">
        <f>J207-L207</f>
        <v/>
      </c>
      <c r="N207" s="21" t="n"/>
    </row>
    <row r="208">
      <c r="A208" s="295" t="n">
        <v>46102</v>
      </c>
      <c r="B208" s="14" t="inlineStr">
        <is>
          <t>La Cata LMF</t>
        </is>
      </c>
      <c r="C208" s="15" t="n">
        <v>93040</v>
      </c>
      <c r="D208" s="15" t="n">
        <v>57780</v>
      </c>
      <c r="E208" s="15">
        <f>D208*Setup!$B$5</f>
        <v/>
      </c>
      <c r="F208" s="15">
        <f>D208-E208</f>
        <v/>
      </c>
      <c r="G208" s="15" t="n">
        <v>7885</v>
      </c>
      <c r="H208" s="15" t="n"/>
      <c r="I208" s="15" t="n">
        <v>0</v>
      </c>
      <c r="J208" s="15">
        <f>C208+F208+G208-I208</f>
        <v/>
      </c>
      <c r="K208" s="15" t="n"/>
      <c r="L208" s="15">
        <f>K208*Setup!$B$6</f>
        <v/>
      </c>
      <c r="M208" s="15">
        <f>J208-L208</f>
        <v/>
      </c>
      <c r="N208" s="21" t="n"/>
    </row>
    <row r="209">
      <c r="A209" s="295" t="n">
        <v>46103</v>
      </c>
      <c r="B209" s="14" t="inlineStr">
        <is>
          <t>La Cata LMF</t>
        </is>
      </c>
      <c r="C209" s="15" t="n">
        <v>138692</v>
      </c>
      <c r="D209" s="15" t="n">
        <v>33514</v>
      </c>
      <c r="E209" s="15">
        <f>D209*Setup!$B$5</f>
        <v/>
      </c>
      <c r="F209" s="15">
        <f>D209-E209</f>
        <v/>
      </c>
      <c r="G209" s="15" t="n">
        <v>2290</v>
      </c>
      <c r="H209" s="15" t="n"/>
      <c r="I209" s="15" t="n">
        <v>0</v>
      </c>
      <c r="J209" s="15">
        <f>C209+F209+G209-I209</f>
        <v/>
      </c>
      <c r="K209" s="15" t="n"/>
      <c r="L209" s="15">
        <f>K209*Setup!$B$6</f>
        <v/>
      </c>
      <c r="M209" s="15">
        <f>J209-L209</f>
        <v/>
      </c>
      <c r="N209" s="21" t="n"/>
    </row>
    <row r="210">
      <c r="A210" s="295" t="n">
        <v>46104</v>
      </c>
      <c r="B210" s="14" t="inlineStr">
        <is>
          <t>La Cata LMF</t>
        </is>
      </c>
      <c r="C210" s="15" t="n">
        <v>20171</v>
      </c>
      <c r="D210" s="15" t="n">
        <v>8400</v>
      </c>
      <c r="E210" s="15">
        <f>D210*Setup!$B$5</f>
        <v/>
      </c>
      <c r="F210" s="15">
        <f>D210-E210</f>
        <v/>
      </c>
      <c r="G210" s="15" t="n">
        <v>670</v>
      </c>
      <c r="H210" s="15" t="n"/>
      <c r="I210" s="15" t="n">
        <v>0</v>
      </c>
      <c r="J210" s="15">
        <f>C210+F210+G210-I210</f>
        <v/>
      </c>
      <c r="K210" s="15" t="n"/>
      <c r="L210" s="15">
        <f>K210*Setup!$B$6</f>
        <v/>
      </c>
      <c r="M210" s="15">
        <f>J210-L210</f>
        <v/>
      </c>
      <c r="N210" s="21" t="n">
        <v>409245</v>
      </c>
    </row>
    <row r="211">
      <c r="A211" s="295" t="n">
        <v>46105</v>
      </c>
      <c r="B211" s="14" t="inlineStr">
        <is>
          <t>La Cata LMF</t>
        </is>
      </c>
      <c r="C211" s="15" t="n">
        <v>34320</v>
      </c>
      <c r="D211" s="15" t="n">
        <v>6685</v>
      </c>
      <c r="E211" s="15">
        <f>D211*Setup!$B$5</f>
        <v/>
      </c>
      <c r="F211" s="15">
        <f>D211-E211</f>
        <v/>
      </c>
      <c r="G211" s="15" t="n">
        <v>725</v>
      </c>
      <c r="H211" s="15" t="n"/>
      <c r="I211" s="15" t="n">
        <v>2095</v>
      </c>
      <c r="J211" s="15">
        <f>C211+F211+G211-I211</f>
        <v/>
      </c>
      <c r="K211" s="15" t="n"/>
      <c r="L211" s="15">
        <f>K211*Setup!$B$6</f>
        <v/>
      </c>
      <c r="M211" s="15">
        <f>J211-L211</f>
        <v/>
      </c>
      <c r="N211" s="21" t="n"/>
    </row>
    <row r="212">
      <c r="A212" s="295" t="n">
        <v>46106</v>
      </c>
      <c r="B212" s="14" t="inlineStr">
        <is>
          <t>La Cata LMF</t>
        </is>
      </c>
      <c r="C212" s="15" t="n">
        <v>39540</v>
      </c>
      <c r="D212" s="15" t="n">
        <v>12860</v>
      </c>
      <c r="E212" s="15">
        <f>D212*Setup!$B$5</f>
        <v/>
      </c>
      <c r="F212" s="15">
        <f>D212-E212</f>
        <v/>
      </c>
      <c r="G212" s="15" t="n">
        <v>0</v>
      </c>
      <c r="H212" s="15" t="n"/>
      <c r="I212" s="15" t="n">
        <v>0</v>
      </c>
      <c r="J212" s="15">
        <f>C212+F212+G212-I212</f>
        <v/>
      </c>
      <c r="K212" s="15" t="n"/>
      <c r="L212" s="15">
        <f>K212*Setup!$B$6</f>
        <v/>
      </c>
      <c r="M212" s="15">
        <f>J212-L212</f>
        <v/>
      </c>
      <c r="N212" s="21" t="n"/>
    </row>
    <row r="213">
      <c r="A213" s="295" t="n">
        <v>46107</v>
      </c>
      <c r="B213" s="14" t="inlineStr">
        <is>
          <t>La Cata LMF</t>
        </is>
      </c>
      <c r="C213" s="15" t="n">
        <v>25840</v>
      </c>
      <c r="D213" s="15" t="n">
        <v>27110</v>
      </c>
      <c r="E213" s="15">
        <f>D213*Setup!$B$5</f>
        <v/>
      </c>
      <c r="F213" s="15">
        <f>D213-E213</f>
        <v/>
      </c>
      <c r="G213" s="15" t="n">
        <v>7045</v>
      </c>
      <c r="H213" s="15" t="n"/>
      <c r="I213" s="15" t="n">
        <v>0</v>
      </c>
      <c r="J213" s="15">
        <f>C213+F213+G213-I213</f>
        <v/>
      </c>
      <c r="K213" s="15" t="n"/>
      <c r="L213" s="15">
        <f>K213*Setup!$B$6</f>
        <v/>
      </c>
      <c r="M213" s="15">
        <f>J213-L213</f>
        <v/>
      </c>
      <c r="N213" s="21" t="n"/>
    </row>
    <row r="214">
      <c r="A214" s="295" t="n">
        <v>46108</v>
      </c>
      <c r="B214" s="14" t="inlineStr">
        <is>
          <t>La Cata LMF</t>
        </is>
      </c>
      <c r="C214" s="15" t="n">
        <v>39727</v>
      </c>
      <c r="D214" s="15" t="n">
        <v>11528</v>
      </c>
      <c r="E214" s="15">
        <f>D214*Setup!$B$5</f>
        <v/>
      </c>
      <c r="F214" s="15">
        <f>D214-E214</f>
        <v/>
      </c>
      <c r="G214" s="15" t="n">
        <v>0</v>
      </c>
      <c r="H214" s="15" t="n"/>
      <c r="I214" s="15" t="n">
        <v>0</v>
      </c>
      <c r="J214" s="15">
        <f>C214+F214+G214-I214</f>
        <v/>
      </c>
      <c r="K214" s="15" t="n"/>
      <c r="L214" s="15">
        <f>K214*Setup!$B$6</f>
        <v/>
      </c>
      <c r="M214" s="15">
        <f>J214-L214</f>
        <v/>
      </c>
      <c r="N214" s="21" t="n"/>
    </row>
    <row r="215">
      <c r="A215" s="295" t="n">
        <v>46109</v>
      </c>
      <c r="B215" s="14" t="inlineStr">
        <is>
          <t>La Cata LMF</t>
        </is>
      </c>
      <c r="C215" s="15" t="n">
        <v>86330</v>
      </c>
      <c r="D215" s="15" t="n">
        <v>26245</v>
      </c>
      <c r="E215" s="15">
        <f>D215*Setup!$B$5</f>
        <v/>
      </c>
      <c r="F215" s="15">
        <f>D215-E215</f>
        <v/>
      </c>
      <c r="G215" s="15" t="n">
        <v>12945</v>
      </c>
      <c r="H215" s="15" t="n"/>
      <c r="I215" s="15" t="n">
        <v>475</v>
      </c>
      <c r="J215" s="15">
        <f>C215+F215+G215-I215</f>
        <v/>
      </c>
      <c r="K215" s="15" t="n"/>
      <c r="L215" s="15">
        <f>K215*Setup!$B$6</f>
        <v/>
      </c>
      <c r="M215" s="15">
        <f>J215-L215</f>
        <v/>
      </c>
      <c r="N215" s="21" t="n"/>
    </row>
    <row r="216">
      <c r="A216" s="295" t="n">
        <v>46110</v>
      </c>
      <c r="B216" s="14" t="inlineStr">
        <is>
          <t>La Cata LMF</t>
        </is>
      </c>
      <c r="C216" s="15" t="n">
        <v>130426</v>
      </c>
      <c r="D216" s="15" t="n">
        <v>44948</v>
      </c>
      <c r="E216" s="15">
        <f>D216*Setup!$B$5</f>
        <v/>
      </c>
      <c r="F216" s="15">
        <f>D216-E216</f>
        <v/>
      </c>
      <c r="G216" s="15" t="n">
        <v>12866</v>
      </c>
      <c r="H216" s="15" t="n"/>
      <c r="I216" s="15" t="n">
        <v>0</v>
      </c>
      <c r="J216" s="15">
        <f>C216+F216+G216-I216</f>
        <v/>
      </c>
      <c r="K216" s="15" t="n"/>
      <c r="L216" s="15">
        <f>K216*Setup!$B$6</f>
        <v/>
      </c>
      <c r="M216" s="15">
        <f>J216-L216</f>
        <v/>
      </c>
      <c r="N216" s="21" t="n"/>
    </row>
    <row r="217">
      <c r="A217" s="295" t="n">
        <v>46111</v>
      </c>
      <c r="B217" s="14" t="inlineStr">
        <is>
          <t>La Cata LMF</t>
        </is>
      </c>
      <c r="C217" s="15" t="n">
        <v>38515</v>
      </c>
      <c r="D217" s="15" t="n">
        <v>15159</v>
      </c>
      <c r="E217" s="15">
        <f>D217*Setup!$B$5</f>
        <v/>
      </c>
      <c r="F217" s="15">
        <f>D217-E217</f>
        <v/>
      </c>
      <c r="G217" s="15" t="n">
        <v>0</v>
      </c>
      <c r="H217" s="15" t="n"/>
      <c r="I217" s="15" t="n">
        <v>0</v>
      </c>
      <c r="J217" s="15">
        <f>C217+F217+G217-I217</f>
        <v/>
      </c>
      <c r="K217" s="15" t="n"/>
      <c r="L217" s="15">
        <f>K217*Setup!$B$6</f>
        <v/>
      </c>
      <c r="M217" s="15">
        <f>J217-L217</f>
        <v/>
      </c>
      <c r="N217" s="21" t="n">
        <v>382245</v>
      </c>
    </row>
    <row r="218">
      <c r="A218" s="295" t="n">
        <v>46112</v>
      </c>
      <c r="B218" s="14" t="inlineStr">
        <is>
          <t>La Cata LMF</t>
        </is>
      </c>
      <c r="C218" s="15" t="n">
        <v>61685</v>
      </c>
      <c r="D218" s="15" t="n">
        <v>20320</v>
      </c>
      <c r="E218" s="15">
        <f>D218*Setup!$B$5</f>
        <v/>
      </c>
      <c r="F218" s="15">
        <f>D218-E218</f>
        <v/>
      </c>
      <c r="G218" s="15" t="n">
        <v>17890</v>
      </c>
      <c r="H218" s="15" t="n"/>
      <c r="I218" s="15" t="n">
        <v>0</v>
      </c>
      <c r="J218" s="15">
        <f>C218+F218+G218-I218</f>
        <v/>
      </c>
      <c r="K218" s="15" t="n"/>
      <c r="L218" s="15">
        <f>K218*Setup!$B$6</f>
        <v/>
      </c>
      <c r="M218" s="15">
        <f>J218-L218</f>
        <v/>
      </c>
      <c r="N218" s="21" t="n"/>
    </row>
    <row r="219">
      <c r="A219" s="295" t="n">
        <v>46082</v>
      </c>
      <c r="B219" s="14" t="inlineStr">
        <is>
          <t>La Cata DF</t>
        </is>
      </c>
      <c r="C219" s="15" t="n">
        <v>18620</v>
      </c>
      <c r="D219" s="15" t="n">
        <v>2150</v>
      </c>
      <c r="E219" s="15">
        <f>D219*Setup!$B$5</f>
        <v/>
      </c>
      <c r="F219" s="15">
        <f>D219-E219</f>
        <v/>
      </c>
      <c r="G219" s="15" t="n">
        <v>0</v>
      </c>
      <c r="H219" s="15" t="n"/>
      <c r="I219" s="15" t="n">
        <v>0</v>
      </c>
      <c r="J219" s="15">
        <f>C219+F219+G219-I219</f>
        <v/>
      </c>
      <c r="K219" s="15" t="n"/>
      <c r="L219" s="15">
        <f>K219*Setup!$B$6</f>
        <v/>
      </c>
      <c r="M219" s="15">
        <f>J219-L219</f>
        <v/>
      </c>
      <c r="N219" s="21" t="n"/>
    </row>
    <row r="220">
      <c r="A220" s="295" t="n">
        <v>46083</v>
      </c>
      <c r="B220" s="14" t="inlineStr">
        <is>
          <t>La Cata DF</t>
        </is>
      </c>
      <c r="C220" s="15" t="n">
        <v>1225</v>
      </c>
      <c r="D220" s="15" t="n">
        <v>315</v>
      </c>
      <c r="E220" s="15">
        <f>D220*Setup!$B$5</f>
        <v/>
      </c>
      <c r="F220" s="15">
        <f>D220-E220</f>
        <v/>
      </c>
      <c r="G220" s="15" t="n">
        <v>0</v>
      </c>
      <c r="H220" s="15" t="n"/>
      <c r="I220" s="15" t="n">
        <v>0</v>
      </c>
      <c r="J220" s="15">
        <f>C220+F220+G220-I220</f>
        <v/>
      </c>
      <c r="K220" s="15" t="n"/>
      <c r="L220" s="15">
        <f>K220*Setup!$B$6</f>
        <v/>
      </c>
      <c r="M220" s="15">
        <f>J220-L220</f>
        <v/>
      </c>
      <c r="N220" s="21" t="n"/>
    </row>
    <row r="221">
      <c r="A221" s="295" t="n">
        <v>46084</v>
      </c>
      <c r="B221" s="14" t="inlineStr">
        <is>
          <t>La Cata DF</t>
        </is>
      </c>
      <c r="C221" s="15" t="n">
        <v>5900</v>
      </c>
      <c r="D221" s="15" t="n">
        <v>2110</v>
      </c>
      <c r="E221" s="15">
        <f>D221*Setup!$B$5</f>
        <v/>
      </c>
      <c r="F221" s="15">
        <f>D221-E221</f>
        <v/>
      </c>
      <c r="G221" s="15" t="n">
        <v>0</v>
      </c>
      <c r="H221" s="15" t="n"/>
      <c r="I221" s="15" t="n">
        <v>0</v>
      </c>
      <c r="J221" s="15">
        <f>C221+F221+G221-I221</f>
        <v/>
      </c>
      <c r="K221" s="15" t="n"/>
      <c r="L221" s="15">
        <f>K221*Setup!$B$6</f>
        <v/>
      </c>
      <c r="M221" s="15">
        <f>J221-L221</f>
        <v/>
      </c>
      <c r="N221" s="21" t="n"/>
    </row>
    <row r="222">
      <c r="A222" s="295" t="n">
        <v>46085</v>
      </c>
      <c r="B222" s="14" t="inlineStr">
        <is>
          <t>La Cata DF</t>
        </is>
      </c>
      <c r="C222" s="15" t="n">
        <v>1935</v>
      </c>
      <c r="D222" s="15" t="n">
        <v>410</v>
      </c>
      <c r="E222" s="15">
        <f>D222*Setup!$B$5</f>
        <v/>
      </c>
      <c r="F222" s="15">
        <f>D222-E222</f>
        <v/>
      </c>
      <c r="G222" s="15" t="n">
        <v>0</v>
      </c>
      <c r="H222" s="15" t="n"/>
      <c r="I222" s="15" t="n">
        <v>0</v>
      </c>
      <c r="J222" s="15">
        <f>C222+F222+G222-I222</f>
        <v/>
      </c>
      <c r="K222" s="15" t="n"/>
      <c r="L222" s="15">
        <f>K222*Setup!$B$6</f>
        <v/>
      </c>
      <c r="M222" s="15">
        <f>J222-L222</f>
        <v/>
      </c>
      <c r="N222" s="21" t="n"/>
    </row>
    <row r="223">
      <c r="A223" s="295" t="n">
        <v>46086</v>
      </c>
      <c r="B223" s="14" t="inlineStr">
        <is>
          <t>La Cata DF</t>
        </is>
      </c>
      <c r="C223" s="15" t="n">
        <v>8665</v>
      </c>
      <c r="D223" s="15" t="n">
        <v>1320</v>
      </c>
      <c r="E223" s="15">
        <f>D223*Setup!$B$5</f>
        <v/>
      </c>
      <c r="F223" s="15">
        <f>D223-E223</f>
        <v/>
      </c>
      <c r="G223" s="15" t="n">
        <v>0</v>
      </c>
      <c r="H223" s="15" t="n"/>
      <c r="I223" s="15" t="n">
        <v>0</v>
      </c>
      <c r="J223" s="15">
        <f>C223+F223+G223-I223</f>
        <v/>
      </c>
      <c r="K223" s="15" t="n"/>
      <c r="L223" s="15">
        <f>K223*Setup!$B$6</f>
        <v/>
      </c>
      <c r="M223" s="15">
        <f>J223-L223</f>
        <v/>
      </c>
      <c r="N223" s="21" t="n"/>
    </row>
    <row r="224">
      <c r="A224" s="295" t="n">
        <v>46087</v>
      </c>
      <c r="B224" s="14" t="inlineStr">
        <is>
          <t>La Cata DF</t>
        </is>
      </c>
      <c r="C224" s="15" t="n">
        <v>7770</v>
      </c>
      <c r="D224" s="15" t="n">
        <v>5225</v>
      </c>
      <c r="E224" s="15">
        <f>D224*Setup!$B$5</f>
        <v/>
      </c>
      <c r="F224" s="15">
        <f>D224-E224</f>
        <v/>
      </c>
      <c r="G224" s="15" t="n">
        <v>0</v>
      </c>
      <c r="H224" s="15" t="n"/>
      <c r="I224" s="15" t="n">
        <v>0</v>
      </c>
      <c r="J224" s="15">
        <f>C224+F224+G224-I224</f>
        <v/>
      </c>
      <c r="K224" s="15" t="n"/>
      <c r="L224" s="15">
        <f>K224*Setup!$B$6</f>
        <v/>
      </c>
      <c r="M224" s="15">
        <f>J224-L224</f>
        <v/>
      </c>
      <c r="N224" s="21" t="n"/>
    </row>
    <row r="225">
      <c r="A225" s="295" t="n">
        <v>46088</v>
      </c>
      <c r="B225" s="14" t="inlineStr">
        <is>
          <t>La Cata DF</t>
        </is>
      </c>
      <c r="C225" s="15" t="n">
        <v>12485</v>
      </c>
      <c r="D225" s="15" t="n">
        <v>7600</v>
      </c>
      <c r="E225" s="15">
        <f>D225*Setup!$B$5</f>
        <v/>
      </c>
      <c r="F225" s="15">
        <f>D225-E225</f>
        <v/>
      </c>
      <c r="G225" s="15" t="n">
        <v>0</v>
      </c>
      <c r="H225" s="15" t="n"/>
      <c r="I225" s="15" t="n">
        <v>0</v>
      </c>
      <c r="J225" s="15">
        <f>C225+F225+G225-I225</f>
        <v/>
      </c>
      <c r="K225" s="15" t="n"/>
      <c r="L225" s="15">
        <f>K225*Setup!$B$6</f>
        <v/>
      </c>
      <c r="M225" s="15">
        <f>J225-L225</f>
        <v/>
      </c>
      <c r="N225" s="21" t="n"/>
    </row>
    <row r="226">
      <c r="A226" s="295" t="n">
        <v>46089</v>
      </c>
      <c r="B226" s="14" t="inlineStr">
        <is>
          <t>La Cata DF</t>
        </is>
      </c>
      <c r="C226" s="15" t="n">
        <v>10730</v>
      </c>
      <c r="D226" s="15" t="n">
        <v>8050</v>
      </c>
      <c r="E226" s="15">
        <f>D226*Setup!$B$5</f>
        <v/>
      </c>
      <c r="F226" s="15">
        <f>D226-E226</f>
        <v/>
      </c>
      <c r="G226" s="15" t="n">
        <v>0</v>
      </c>
      <c r="H226" s="15" t="n"/>
      <c r="I226" s="15" t="n">
        <v>0</v>
      </c>
      <c r="J226" s="15">
        <f>C226+F226+G226-I226</f>
        <v/>
      </c>
      <c r="K226" s="15" t="n"/>
      <c r="L226" s="15">
        <f>K226*Setup!$B$6</f>
        <v/>
      </c>
      <c r="M226" s="15">
        <f>J226-L226</f>
        <v/>
      </c>
      <c r="N226" s="21" t="n"/>
    </row>
    <row r="227">
      <c r="A227" s="295" t="n">
        <v>46090</v>
      </c>
      <c r="B227" s="14" t="inlineStr">
        <is>
          <t>La Cata DF</t>
        </is>
      </c>
      <c r="C227" s="15" t="n">
        <v>3280</v>
      </c>
      <c r="D227" s="15" t="n">
        <v>885</v>
      </c>
      <c r="E227" s="15">
        <f>D227*Setup!$B$5</f>
        <v/>
      </c>
      <c r="F227" s="15">
        <f>D227-E227</f>
        <v/>
      </c>
      <c r="G227" s="15" t="n">
        <v>0</v>
      </c>
      <c r="H227" s="15" t="n"/>
      <c r="I227" s="15" t="n">
        <v>0</v>
      </c>
      <c r="J227" s="15">
        <f>C227+F227+G227-I227</f>
        <v/>
      </c>
      <c r="K227" s="15" t="n"/>
      <c r="L227" s="15">
        <f>K227*Setup!$B$6</f>
        <v/>
      </c>
      <c r="M227" s="15">
        <f>J227-L227</f>
        <v/>
      </c>
      <c r="N227" s="21" t="n"/>
    </row>
    <row r="228">
      <c r="A228" s="295" t="n">
        <v>46091</v>
      </c>
      <c r="B228" s="14" t="inlineStr">
        <is>
          <t>La Cata DF</t>
        </is>
      </c>
      <c r="C228" s="15" t="n">
        <v>0</v>
      </c>
      <c r="D228" s="15" t="n">
        <v>0</v>
      </c>
      <c r="E228" s="15">
        <f>D228*Setup!$B$5</f>
        <v/>
      </c>
      <c r="F228" s="15">
        <f>D228-E228</f>
        <v/>
      </c>
      <c r="G228" s="15" t="n">
        <v>0</v>
      </c>
      <c r="H228" s="15" t="n"/>
      <c r="I228" s="15" t="n">
        <v>0</v>
      </c>
      <c r="J228" s="15">
        <f>C228+F228+G228-I228</f>
        <v/>
      </c>
      <c r="K228" s="15" t="n"/>
      <c r="L228" s="15">
        <f>K228*Setup!$B$6</f>
        <v/>
      </c>
      <c r="M228" s="15">
        <f>J228-L228</f>
        <v/>
      </c>
      <c r="N228" s="21" t="n"/>
    </row>
    <row r="229">
      <c r="A229" s="295" t="n">
        <v>46092</v>
      </c>
      <c r="B229" s="14" t="inlineStr">
        <is>
          <t>La Cata DF</t>
        </is>
      </c>
      <c r="C229" s="15" t="n">
        <v>5280</v>
      </c>
      <c r="D229" s="15" t="n">
        <v>1345</v>
      </c>
      <c r="E229" s="15">
        <f>D229*Setup!$B$5</f>
        <v/>
      </c>
      <c r="F229" s="15">
        <f>D229-E229</f>
        <v/>
      </c>
      <c r="G229" s="15" t="n">
        <v>740</v>
      </c>
      <c r="H229" s="15" t="n"/>
      <c r="I229" s="15" t="n">
        <v>0</v>
      </c>
      <c r="J229" s="15">
        <f>C229+F229+G229-I229</f>
        <v/>
      </c>
      <c r="K229" s="15" t="n"/>
      <c r="L229" s="15">
        <f>K229*Setup!$B$6</f>
        <v/>
      </c>
      <c r="M229" s="15">
        <f>J229-L229</f>
        <v/>
      </c>
      <c r="N229" s="21" t="n">
        <v>47805</v>
      </c>
    </row>
    <row r="230">
      <c r="A230" s="295" t="n">
        <v>46093</v>
      </c>
      <c r="B230" s="14" t="inlineStr">
        <is>
          <t>La Cata DF</t>
        </is>
      </c>
      <c r="C230" s="15" t="n">
        <v>5240</v>
      </c>
      <c r="D230" s="15" t="n">
        <v>4505</v>
      </c>
      <c r="E230" s="15">
        <f>D230*Setup!$B$5</f>
        <v/>
      </c>
      <c r="F230" s="15">
        <f>D230-E230</f>
        <v/>
      </c>
      <c r="G230" s="15" t="n">
        <v>795</v>
      </c>
      <c r="H230" s="15" t="n">
        <v>1100</v>
      </c>
      <c r="I230" s="15" t="n">
        <v>0</v>
      </c>
      <c r="J230" s="15">
        <f>C230+F230+G230-I230</f>
        <v/>
      </c>
      <c r="K230" s="15" t="n"/>
      <c r="L230" s="15">
        <f>K230*Setup!$B$6</f>
        <v/>
      </c>
      <c r="M230" s="15">
        <f>J230-L230</f>
        <v/>
      </c>
      <c r="N230" s="21" t="n"/>
    </row>
    <row r="231">
      <c r="A231" s="295" t="n">
        <v>46094</v>
      </c>
      <c r="B231" s="14" t="inlineStr">
        <is>
          <t>La Cata DF</t>
        </is>
      </c>
      <c r="C231" s="15" t="n">
        <v>15080</v>
      </c>
      <c r="D231" s="15" t="n">
        <v>21260</v>
      </c>
      <c r="E231" s="15">
        <f>D231*Setup!$B$5</f>
        <v/>
      </c>
      <c r="F231" s="15">
        <f>D231-E231</f>
        <v/>
      </c>
      <c r="G231" s="15" t="n">
        <v>0</v>
      </c>
      <c r="H231" s="15" t="n">
        <v>2300</v>
      </c>
      <c r="I231" s="15" t="n">
        <v>0</v>
      </c>
      <c r="J231" s="15">
        <f>C231+F231+G231-I231</f>
        <v/>
      </c>
      <c r="K231" s="15" t="n"/>
      <c r="L231" s="15">
        <f>K231*Setup!$B$6</f>
        <v/>
      </c>
      <c r="M231" s="15">
        <f>J231-L231</f>
        <v/>
      </c>
      <c r="N231" s="21" t="n"/>
    </row>
    <row r="232">
      <c r="A232" s="295" t="n">
        <v>46095</v>
      </c>
      <c r="B232" s="14" t="inlineStr">
        <is>
          <t>La Cata DF</t>
        </is>
      </c>
      <c r="C232" s="15" t="n">
        <v>14370</v>
      </c>
      <c r="D232" s="15" t="n">
        <v>4970</v>
      </c>
      <c r="E232" s="15">
        <f>D232*Setup!$B$5</f>
        <v/>
      </c>
      <c r="F232" s="15">
        <f>D232-E232</f>
        <v/>
      </c>
      <c r="G232" s="15" t="n">
        <v>0</v>
      </c>
      <c r="H232" s="15" t="n">
        <v>5425.9</v>
      </c>
      <c r="I232" s="15" t="n">
        <v>0</v>
      </c>
      <c r="J232" s="15">
        <f>C232+F232+G232-I232</f>
        <v/>
      </c>
      <c r="K232" s="15" t="n"/>
      <c r="L232" s="15">
        <f>K232*Setup!$B$6</f>
        <v/>
      </c>
      <c r="M232" s="15">
        <f>J232-L232</f>
        <v/>
      </c>
      <c r="N232" s="21" t="n"/>
    </row>
    <row r="233">
      <c r="A233" s="295" t="n">
        <v>46096</v>
      </c>
      <c r="B233" s="14" t="inlineStr">
        <is>
          <t>La Cata DF</t>
        </is>
      </c>
      <c r="C233" s="15" t="n">
        <v>15655</v>
      </c>
      <c r="D233" s="15" t="n">
        <v>4290</v>
      </c>
      <c r="E233" s="15">
        <f>D233*Setup!$B$5</f>
        <v/>
      </c>
      <c r="F233" s="15">
        <f>D233-E233</f>
        <v/>
      </c>
      <c r="G233" s="15" t="n">
        <v>0</v>
      </c>
      <c r="H233" s="15" t="n">
        <v>5880</v>
      </c>
      <c r="I233" s="15" t="n">
        <v>0</v>
      </c>
      <c r="J233" s="15">
        <f>C233+F233+G233-I233</f>
        <v/>
      </c>
      <c r="K233" s="15" t="n"/>
      <c r="L233" s="15">
        <f>K233*Setup!$B$6</f>
        <v/>
      </c>
      <c r="M233" s="15">
        <f>J233-L233</f>
        <v/>
      </c>
      <c r="N233" s="21" t="n"/>
    </row>
    <row r="234">
      <c r="A234" s="295" t="n">
        <v>46097</v>
      </c>
      <c r="B234" s="14" t="inlineStr">
        <is>
          <t>La Cata DF</t>
        </is>
      </c>
      <c r="C234" s="15" t="n">
        <v>7060</v>
      </c>
      <c r="D234" s="15" t="n">
        <v>1660</v>
      </c>
      <c r="E234" s="15">
        <f>D234*Setup!$B$5</f>
        <v/>
      </c>
      <c r="F234" s="15">
        <f>D234-E234</f>
        <v/>
      </c>
      <c r="G234" s="15" t="n">
        <v>0</v>
      </c>
      <c r="H234" s="15" t="n"/>
      <c r="I234" s="15" t="n">
        <v>0</v>
      </c>
      <c r="J234" s="15">
        <f>C234+F234+G234-I234</f>
        <v/>
      </c>
      <c r="K234" s="15" t="n"/>
      <c r="L234" s="15">
        <f>K234*Setup!$B$6</f>
        <v/>
      </c>
      <c r="M234" s="15">
        <f>J234-L234</f>
        <v/>
      </c>
      <c r="N234" s="21" t="n"/>
    </row>
    <row r="235">
      <c r="A235" s="295" t="n">
        <v>46098</v>
      </c>
      <c r="B235" s="14" t="inlineStr">
        <is>
          <t>La Cata DF</t>
        </is>
      </c>
      <c r="C235" s="15" t="n">
        <v>0</v>
      </c>
      <c r="D235" s="15" t="n">
        <v>0</v>
      </c>
      <c r="E235" s="15">
        <f>D235*Setup!$B$5</f>
        <v/>
      </c>
      <c r="F235" s="15">
        <f>D235-E235</f>
        <v/>
      </c>
      <c r="G235" s="15" t="n">
        <v>0</v>
      </c>
      <c r="H235" s="15" t="n"/>
      <c r="I235" s="15" t="n">
        <v>0</v>
      </c>
      <c r="J235" s="15">
        <f>C235+F235+G235-I235</f>
        <v/>
      </c>
      <c r="K235" s="15" t="n"/>
      <c r="L235" s="15">
        <f>K235*Setup!$B$6</f>
        <v/>
      </c>
      <c r="M235" s="15">
        <f>J235-L235</f>
        <v/>
      </c>
      <c r="N235" s="21" t="n"/>
    </row>
    <row r="236">
      <c r="A236" s="295" t="n">
        <v>46099</v>
      </c>
      <c r="B236" s="14" t="inlineStr">
        <is>
          <t>La Cata DF</t>
        </is>
      </c>
      <c r="C236" s="15" t="n">
        <v>6565</v>
      </c>
      <c r="D236" s="15" t="n">
        <v>2010</v>
      </c>
      <c r="E236" s="15">
        <f>D236*Setup!$B$5</f>
        <v/>
      </c>
      <c r="F236" s="15">
        <f>D236-E236</f>
        <v/>
      </c>
      <c r="G236" s="15" t="n">
        <v>380</v>
      </c>
      <c r="H236" s="15" t="n">
        <v>1570</v>
      </c>
      <c r="I236" s="15" t="n">
        <v>0</v>
      </c>
      <c r="J236" s="15">
        <f>C236+F236+G236-I236</f>
        <v/>
      </c>
      <c r="K236" s="15" t="n"/>
      <c r="L236" s="15">
        <f>K236*Setup!$B$6</f>
        <v/>
      </c>
      <c r="M236" s="15">
        <f>J236-L236</f>
        <v/>
      </c>
      <c r="N236" s="21" t="n"/>
    </row>
    <row r="237">
      <c r="A237" s="295" t="n">
        <v>46100</v>
      </c>
      <c r="B237" s="14" t="inlineStr">
        <is>
          <t>La Cata DF</t>
        </is>
      </c>
      <c r="C237" s="15" t="n">
        <v>3895</v>
      </c>
      <c r="D237" s="15" t="n">
        <v>745</v>
      </c>
      <c r="E237" s="15">
        <f>D237*Setup!$B$5</f>
        <v/>
      </c>
      <c r="F237" s="15">
        <f>D237-E237</f>
        <v/>
      </c>
      <c r="G237" s="15" t="n">
        <v>0</v>
      </c>
      <c r="H237" s="15" t="n">
        <v>960</v>
      </c>
      <c r="I237" s="15" t="n">
        <v>0</v>
      </c>
      <c r="J237" s="15">
        <f>C237+F237+G237-I237</f>
        <v/>
      </c>
      <c r="K237" s="15" t="n"/>
      <c r="L237" s="15">
        <f>K237*Setup!$B$6</f>
        <v/>
      </c>
      <c r="M237" s="15">
        <f>J237-L237</f>
        <v/>
      </c>
      <c r="N237" s="21" t="n"/>
    </row>
    <row r="238">
      <c r="A238" s="295" t="n">
        <v>46101</v>
      </c>
      <c r="B238" s="14" t="inlineStr">
        <is>
          <t>La Cata DF</t>
        </is>
      </c>
      <c r="C238" s="15" t="n">
        <v>17445</v>
      </c>
      <c r="D238" s="15" t="n">
        <v>0</v>
      </c>
      <c r="E238" s="15">
        <f>D238*Setup!$B$5</f>
        <v/>
      </c>
      <c r="F238" s="15" t="n">
        <v>15495</v>
      </c>
      <c r="G238" s="15" t="n">
        <v>0</v>
      </c>
      <c r="H238" s="15" t="n">
        <v>525</v>
      </c>
      <c r="I238" s="15" t="n">
        <v>0</v>
      </c>
      <c r="J238" s="15">
        <f>C238+F238+G238-I238</f>
        <v/>
      </c>
      <c r="K238" s="15" t="n"/>
      <c r="L238" s="15">
        <f>K238*Setup!$B$6</f>
        <v/>
      </c>
      <c r="M238" s="15">
        <f>J238-L238</f>
        <v/>
      </c>
      <c r="N238" s="21" t="n"/>
    </row>
    <row r="239">
      <c r="A239" s="295" t="n">
        <v>46102</v>
      </c>
      <c r="B239" s="14" t="inlineStr">
        <is>
          <t>La Cata DF</t>
        </is>
      </c>
      <c r="C239" s="15" t="n">
        <v>20925</v>
      </c>
      <c r="D239" s="15" t="n">
        <v>9220</v>
      </c>
      <c r="E239" s="15">
        <f>D239*Setup!$B$5</f>
        <v/>
      </c>
      <c r="F239" s="15">
        <f>D239-E239</f>
        <v/>
      </c>
      <c r="G239" s="15" t="n">
        <v>1050</v>
      </c>
      <c r="H239" s="15" t="n">
        <v>4308.25</v>
      </c>
      <c r="I239" s="15" t="n">
        <v>0</v>
      </c>
      <c r="J239" s="15">
        <f>C239+F239+G239-I239</f>
        <v/>
      </c>
      <c r="K239" s="15" t="n"/>
      <c r="L239" s="15">
        <f>K239*Setup!$B$6</f>
        <v/>
      </c>
      <c r="M239" s="15">
        <f>J239-L239</f>
        <v/>
      </c>
      <c r="N239" s="21" t="n"/>
    </row>
    <row r="240">
      <c r="A240" s="295" t="n">
        <v>46103</v>
      </c>
      <c r="B240" s="14" t="inlineStr">
        <is>
          <t>La Cata DF</t>
        </is>
      </c>
      <c r="C240" s="15" t="n">
        <v>25680</v>
      </c>
      <c r="D240" s="15" t="n">
        <v>9465</v>
      </c>
      <c r="E240" s="15">
        <f>D240*Setup!$B$5</f>
        <v/>
      </c>
      <c r="F240" s="15">
        <f>D240-E240</f>
        <v/>
      </c>
      <c r="G240" s="15" t="n">
        <v>0</v>
      </c>
      <c r="H240" s="15" t="n">
        <v>7089.95</v>
      </c>
      <c r="I240" s="15" t="n">
        <v>0</v>
      </c>
      <c r="J240" s="15">
        <f>C240+F240+G240-I240</f>
        <v/>
      </c>
      <c r="K240" s="15" t="n"/>
      <c r="L240" s="15">
        <f>K240*Setup!$B$6</f>
        <v/>
      </c>
      <c r="M240" s="15">
        <f>J240-L240</f>
        <v/>
      </c>
      <c r="N240" s="21" t="n"/>
    </row>
    <row r="241">
      <c r="A241" s="295" t="n">
        <v>46104</v>
      </c>
      <c r="B241" s="14" t="inlineStr">
        <is>
          <t>La Cata DF</t>
        </is>
      </c>
      <c r="C241" s="15" t="n">
        <v>4610</v>
      </c>
      <c r="D241" s="15" t="n">
        <v>2160</v>
      </c>
      <c r="E241" s="15">
        <f>D241*Setup!$B$5</f>
        <v/>
      </c>
      <c r="F241" s="15">
        <f>D241-E241</f>
        <v/>
      </c>
      <c r="G241" s="15" t="n">
        <v>0</v>
      </c>
      <c r="H241" s="15" t="n">
        <v>900</v>
      </c>
      <c r="I241" s="15" t="n">
        <v>0</v>
      </c>
      <c r="J241" s="15">
        <f>C241+F241+G241-I241</f>
        <v/>
      </c>
      <c r="K241" s="15" t="n"/>
      <c r="L241" s="15">
        <f>K241*Setup!$B$6</f>
        <v/>
      </c>
      <c r="M241" s="15">
        <f>J241-L241</f>
        <v/>
      </c>
      <c r="N241" s="21" t="n"/>
    </row>
    <row r="242">
      <c r="A242" s="295" t="n">
        <v>46105</v>
      </c>
      <c r="B242" s="14" t="inlineStr">
        <is>
          <t>La Cata DF</t>
        </is>
      </c>
      <c r="C242" s="15" t="n">
        <v>0</v>
      </c>
      <c r="D242" s="15" t="n">
        <v>0</v>
      </c>
      <c r="E242" s="15" t="n">
        <v>0</v>
      </c>
      <c r="F242" s="15">
        <f>D242-E242</f>
        <v/>
      </c>
      <c r="G242" s="15" t="n">
        <v>0</v>
      </c>
      <c r="H242" s="15" t="n">
        <v>0</v>
      </c>
      <c r="I242" s="15" t="n">
        <v>0</v>
      </c>
      <c r="J242" s="15">
        <f>C242+F242+G242-I242</f>
        <v/>
      </c>
      <c r="K242" s="15" t="n"/>
      <c r="L242" s="15">
        <f>K242*Setup!$B$6</f>
        <v/>
      </c>
      <c r="M242" s="15">
        <f>J242-L242</f>
        <v/>
      </c>
      <c r="N242" s="21" t="n"/>
    </row>
    <row r="243">
      <c r="A243" s="295" t="n">
        <v>46106</v>
      </c>
      <c r="B243" s="14" t="inlineStr">
        <is>
          <t>La Cata DF</t>
        </is>
      </c>
      <c r="C243" s="15" t="n">
        <v>5085</v>
      </c>
      <c r="D243" s="15" t="n">
        <v>130</v>
      </c>
      <c r="E243" s="15">
        <f>D243*Setup!$B$5</f>
        <v/>
      </c>
      <c r="F243" s="15">
        <f>D243-E243</f>
        <v/>
      </c>
      <c r="G243" s="15" t="n">
        <v>0</v>
      </c>
      <c r="H243" s="15" t="n">
        <v>1204.12</v>
      </c>
      <c r="I243" s="15" t="n">
        <v>0</v>
      </c>
      <c r="J243" s="15">
        <f>C243+F243+G243-I243</f>
        <v/>
      </c>
      <c r="K243" s="15" t="n"/>
      <c r="L243" s="15">
        <f>K243*Setup!$B$6</f>
        <v/>
      </c>
      <c r="M243" s="15">
        <f>J243-L243</f>
        <v/>
      </c>
      <c r="N243" s="21" t="n"/>
    </row>
    <row r="244">
      <c r="A244" s="295" t="n">
        <v>46107</v>
      </c>
      <c r="B244" s="14" t="inlineStr">
        <is>
          <t>La Cata DF</t>
        </is>
      </c>
      <c r="C244" s="15" t="n">
        <v>3430</v>
      </c>
      <c r="D244" s="15" t="n">
        <v>1970</v>
      </c>
      <c r="E244" s="15">
        <f>D244*Setup!$B$5</f>
        <v/>
      </c>
      <c r="F244" s="15">
        <f>D244-E244</f>
        <v/>
      </c>
      <c r="G244" s="15" t="n">
        <v>840</v>
      </c>
      <c r="H244" s="15" t="n">
        <v>160</v>
      </c>
      <c r="I244" s="15" t="n">
        <v>0</v>
      </c>
      <c r="J244" s="15">
        <f>C244+F244+G244-I244</f>
        <v/>
      </c>
      <c r="K244" s="15" t="n"/>
      <c r="L244" s="15">
        <f>K244*Setup!$B$6</f>
        <v/>
      </c>
      <c r="M244" s="15">
        <f>J244-L244</f>
        <v/>
      </c>
      <c r="N244" s="21" t="n"/>
    </row>
    <row r="245">
      <c r="A245" s="295" t="n">
        <v>46108</v>
      </c>
      <c r="B245" s="14" t="inlineStr">
        <is>
          <t>La Cata DF</t>
        </is>
      </c>
      <c r="C245" s="15" t="n">
        <v>7040</v>
      </c>
      <c r="D245" s="15" t="n">
        <v>8965</v>
      </c>
      <c r="E245" s="15">
        <f>D245*Setup!$B$5</f>
        <v/>
      </c>
      <c r="F245" s="15">
        <f>D245-E245</f>
        <v/>
      </c>
      <c r="G245" s="15" t="n">
        <v>0</v>
      </c>
      <c r="H245" s="15" t="n">
        <v>6496</v>
      </c>
      <c r="I245" s="15" t="n">
        <v>0</v>
      </c>
      <c r="J245" s="15">
        <f>C245+F245+G245-I245</f>
        <v/>
      </c>
      <c r="K245" s="15" t="n"/>
      <c r="L245" s="15">
        <f>K245*Setup!$B$6</f>
        <v/>
      </c>
      <c r="M245" s="15">
        <f>J245-L245</f>
        <v/>
      </c>
      <c r="N245" s="21" t="n"/>
    </row>
    <row r="246">
      <c r="A246" s="295" t="n">
        <v>46109</v>
      </c>
      <c r="B246" s="14" t="inlineStr">
        <is>
          <t>La Cata DF</t>
        </is>
      </c>
      <c r="C246" s="15" t="n">
        <v>21975</v>
      </c>
      <c r="D246" s="15" t="n">
        <v>9670</v>
      </c>
      <c r="E246" s="15">
        <f>D246*Setup!$B$5</f>
        <v/>
      </c>
      <c r="F246" s="15">
        <f>D246-E246</f>
        <v/>
      </c>
      <c r="G246" s="15" t="n">
        <v>1615</v>
      </c>
      <c r="H246" s="15" t="n">
        <v>11469.72</v>
      </c>
      <c r="I246" s="15" t="n">
        <v>0</v>
      </c>
      <c r="J246" s="15">
        <f>C246+F246+G246-I246</f>
        <v/>
      </c>
      <c r="K246" s="15" t="n"/>
      <c r="L246" s="15">
        <f>K246*Setup!$B$6</f>
        <v/>
      </c>
      <c r="M246" s="15">
        <f>J246-L246</f>
        <v/>
      </c>
      <c r="N246" s="21" t="n"/>
    </row>
    <row r="247">
      <c r="A247" s="295" t="n">
        <v>46110</v>
      </c>
      <c r="B247" s="14" t="inlineStr">
        <is>
          <t>La Cata DF</t>
        </is>
      </c>
      <c r="C247" s="15" t="n">
        <v>24185</v>
      </c>
      <c r="D247" s="15" t="n">
        <v>6865</v>
      </c>
      <c r="E247" s="15">
        <f>D247*Setup!$B$5</f>
        <v/>
      </c>
      <c r="F247" s="15">
        <f>D247-E247</f>
        <v/>
      </c>
      <c r="G247" s="15" t="n">
        <v>650</v>
      </c>
      <c r="H247" s="15" t="n">
        <v>2825</v>
      </c>
      <c r="I247" s="15" t="n">
        <v>0</v>
      </c>
      <c r="J247" s="15">
        <f>C247+F247+G247-I247</f>
        <v/>
      </c>
      <c r="K247" s="15" t="n"/>
      <c r="L247" s="15">
        <f>K247*Setup!$B$6</f>
        <v/>
      </c>
      <c r="M247" s="15">
        <f>J247-L247</f>
        <v/>
      </c>
      <c r="N247" s="21" t="n"/>
    </row>
    <row r="248">
      <c r="A248" s="295" t="n">
        <v>46111</v>
      </c>
      <c r="B248" s="14" t="inlineStr">
        <is>
          <t>La Cata DF</t>
        </is>
      </c>
      <c r="C248" s="15" t="n">
        <v>2050</v>
      </c>
      <c r="D248" s="15" t="n">
        <v>620</v>
      </c>
      <c r="E248" s="15">
        <f>D248*Setup!$B$5</f>
        <v/>
      </c>
      <c r="F248" s="15">
        <f>D248-E248</f>
        <v/>
      </c>
      <c r="G248" s="15" t="n">
        <v>1440</v>
      </c>
      <c r="H248" s="15" t="n">
        <v>3838.2</v>
      </c>
      <c r="I248" s="15" t="n">
        <v>0</v>
      </c>
      <c r="J248" s="15">
        <f>C248+F248+G248-I248</f>
        <v/>
      </c>
      <c r="K248" s="15" t="n"/>
      <c r="L248" s="15">
        <f>K248*Setup!$B$6</f>
        <v/>
      </c>
      <c r="M248" s="15">
        <f>J248-L248</f>
        <v/>
      </c>
      <c r="N248" s="21" t="n"/>
    </row>
    <row r="249">
      <c r="A249" s="295" t="n">
        <v>46112</v>
      </c>
      <c r="B249" s="14" t="inlineStr">
        <is>
          <t>La Cata DF</t>
        </is>
      </c>
      <c r="C249" s="15" t="n">
        <v>4585</v>
      </c>
      <c r="D249" s="15" t="n">
        <v>1995</v>
      </c>
      <c r="E249" s="15">
        <f>D249*Setup!$B$5</f>
        <v/>
      </c>
      <c r="F249" s="15">
        <f>D249-E249</f>
        <v/>
      </c>
      <c r="G249" s="15" t="n">
        <v>650</v>
      </c>
      <c r="H249" s="15" t="n">
        <v>4785</v>
      </c>
      <c r="I249" s="15" t="n">
        <v>0</v>
      </c>
      <c r="J249" s="15">
        <f>C249+F249+G249-I249</f>
        <v/>
      </c>
      <c r="K249" s="15" t="n"/>
      <c r="L249" s="15">
        <f>K249*Setup!$B$6</f>
        <v/>
      </c>
      <c r="M249" s="15">
        <f>J249-L249</f>
        <v/>
      </c>
      <c r="N249" s="21" t="n"/>
    </row>
    <row r="250">
      <c r="A250" s="301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31" t="n"/>
      <c r="O250" s="17" t="n"/>
    </row>
    <row r="251">
      <c r="A251" s="295" t="n">
        <v>46054</v>
      </c>
      <c r="B251" s="14" t="inlineStr">
        <is>
          <t>La Cata LMF</t>
        </is>
      </c>
      <c r="C251" s="15" t="n">
        <v>104285</v>
      </c>
      <c r="D251" s="15" t="n">
        <v>38550</v>
      </c>
      <c r="E251" s="15">
        <f>D251*Setup!$B$5</f>
        <v/>
      </c>
      <c r="F251" s="15">
        <f>D251-E251</f>
        <v/>
      </c>
      <c r="G251" s="15" t="n">
        <v>295</v>
      </c>
      <c r="H251" s="15" t="n"/>
      <c r="I251" s="15" t="n">
        <v>0</v>
      </c>
      <c r="J251" s="15">
        <f>C251+F251+G251-I251</f>
        <v/>
      </c>
      <c r="K251" s="15" t="n"/>
      <c r="L251" s="15">
        <f>K251*Setup!$B$6</f>
        <v/>
      </c>
      <c r="M251" s="15">
        <f>J251-L251</f>
        <v/>
      </c>
      <c r="N251" s="21" t="n"/>
    </row>
    <row r="252">
      <c r="A252" s="295" t="n">
        <v>46055</v>
      </c>
      <c r="B252" s="14" t="inlineStr">
        <is>
          <t>La Cata LMF</t>
        </is>
      </c>
      <c r="C252" s="15" t="n">
        <v>30835</v>
      </c>
      <c r="D252" s="15" t="n">
        <v>3365</v>
      </c>
      <c r="E252" s="15">
        <f>D252*Setup!$B$5</f>
        <v/>
      </c>
      <c r="F252" s="15">
        <f>D252-E252</f>
        <v/>
      </c>
      <c r="G252" s="15" t="n">
        <v>330</v>
      </c>
      <c r="H252" s="15" t="n"/>
      <c r="I252" s="15" t="n">
        <v>0</v>
      </c>
      <c r="J252" s="15">
        <f>C252+F252+G252-I252</f>
        <v/>
      </c>
      <c r="K252" s="15" t="n"/>
      <c r="L252" s="15">
        <f>K252*Setup!$B$6</f>
        <v/>
      </c>
      <c r="M252" s="15">
        <f>J252-L252</f>
        <v/>
      </c>
      <c r="N252" s="21" t="n">
        <v>558930</v>
      </c>
    </row>
    <row r="253">
      <c r="A253" s="295" t="n">
        <v>46056</v>
      </c>
      <c r="B253" s="14" t="inlineStr">
        <is>
          <t>La Cata LMF</t>
        </is>
      </c>
      <c r="C253" s="15" t="n">
        <v>29290</v>
      </c>
      <c r="D253" s="15" t="n">
        <v>9465</v>
      </c>
      <c r="E253" s="15">
        <f>D253*Setup!$B$5</f>
        <v/>
      </c>
      <c r="F253" s="15">
        <f>D253-E253</f>
        <v/>
      </c>
      <c r="G253" s="15" t="n">
        <v>1770</v>
      </c>
      <c r="H253" s="15" t="n"/>
      <c r="I253" s="15" t="n">
        <v>0</v>
      </c>
      <c r="J253" s="15">
        <f>C253+F253+G253-I253</f>
        <v/>
      </c>
      <c r="K253" s="15" t="n"/>
      <c r="L253" s="15">
        <f>K253*Setup!$B$6</f>
        <v/>
      </c>
      <c r="M253" s="15">
        <f>J253-L253</f>
        <v/>
      </c>
      <c r="N253" s="21" t="n"/>
    </row>
    <row r="254">
      <c r="A254" s="295" t="n">
        <v>46057</v>
      </c>
      <c r="B254" s="14" t="inlineStr">
        <is>
          <t>La Cata LMF</t>
        </is>
      </c>
      <c r="C254" s="15" t="n">
        <v>39235</v>
      </c>
      <c r="D254" s="15" t="n">
        <v>10805</v>
      </c>
      <c r="E254" s="15">
        <f>D254*Setup!$B$5</f>
        <v/>
      </c>
      <c r="F254" s="15">
        <f>D254-E254</f>
        <v/>
      </c>
      <c r="G254" s="25" t="n">
        <v>180081.34</v>
      </c>
      <c r="H254" s="25" t="n"/>
      <c r="I254" s="15" t="n">
        <v>0</v>
      </c>
      <c r="J254" s="15">
        <f>C254+F254+G254-I254</f>
        <v/>
      </c>
      <c r="K254" s="15" t="n"/>
      <c r="L254" s="15">
        <f>K254*Setup!$B$6</f>
        <v/>
      </c>
      <c r="M254" s="15">
        <f>J254-L254</f>
        <v/>
      </c>
      <c r="N254" s="21" t="n"/>
      <c r="O254" s="26" t="inlineStr">
        <is>
          <t>$178,466.34 en Transferencia es el pago por visibilidad de UB.</t>
        </is>
      </c>
    </row>
    <row r="255">
      <c r="A255" s="295" t="n">
        <v>46058</v>
      </c>
      <c r="B255" s="14" t="inlineStr">
        <is>
          <t>La Cata LMF</t>
        </is>
      </c>
      <c r="C255" s="15" t="n">
        <v>46625</v>
      </c>
      <c r="D255" s="15" t="n">
        <v>14135</v>
      </c>
      <c r="E255" s="15">
        <f>D255*Setup!$B$5</f>
        <v/>
      </c>
      <c r="F255" s="15">
        <f>D255-E255</f>
        <v/>
      </c>
      <c r="G255" s="15" t="n">
        <v>60</v>
      </c>
      <c r="H255" s="15" t="n"/>
      <c r="I255" s="15" t="n">
        <v>0</v>
      </c>
      <c r="J255" s="15">
        <f>C255+F255+G255-I255</f>
        <v/>
      </c>
      <c r="K255" s="15" t="n"/>
      <c r="L255" s="15">
        <f>K255*Setup!$B$6</f>
        <v/>
      </c>
      <c r="M255" s="15">
        <f>J255-L255</f>
        <v/>
      </c>
      <c r="N255" s="21" t="n"/>
    </row>
    <row r="256">
      <c r="A256" s="295" t="n">
        <v>46059</v>
      </c>
      <c r="B256" s="14" t="inlineStr">
        <is>
          <t>La Cata LMF</t>
        </is>
      </c>
      <c r="C256" s="15" t="n">
        <v>78645</v>
      </c>
      <c r="D256" s="15" t="n">
        <v>14005</v>
      </c>
      <c r="E256" s="15">
        <f>D256*Setup!$B$5</f>
        <v/>
      </c>
      <c r="F256" s="15">
        <f>D256-E256</f>
        <v/>
      </c>
      <c r="G256" s="15" t="n">
        <v>240</v>
      </c>
      <c r="H256" s="15" t="n"/>
      <c r="I256" s="15" t="n">
        <v>0</v>
      </c>
      <c r="J256" s="15">
        <f>C256+F256+G256-I256</f>
        <v/>
      </c>
      <c r="K256" s="15" t="n"/>
      <c r="L256" s="15">
        <f>K256*Setup!$B$6</f>
        <v/>
      </c>
      <c r="M256" s="15">
        <f>J256-L256</f>
        <v/>
      </c>
      <c r="N256" s="21" t="n"/>
    </row>
    <row r="257">
      <c r="A257" s="295" t="n">
        <v>46060</v>
      </c>
      <c r="B257" s="14" t="inlineStr">
        <is>
          <t>La Cata LMF</t>
        </is>
      </c>
      <c r="C257" s="15" t="n">
        <v>159986</v>
      </c>
      <c r="D257" s="15" t="n">
        <v>55915</v>
      </c>
      <c r="E257" s="15">
        <f>D257*Setup!$B$5</f>
        <v/>
      </c>
      <c r="F257" s="15">
        <f>D257-E257</f>
        <v/>
      </c>
      <c r="G257" s="15" t="n">
        <v>3940</v>
      </c>
      <c r="H257" s="15" t="n"/>
      <c r="I257" s="15" t="n">
        <v>835</v>
      </c>
      <c r="J257" s="15">
        <f>C257+F257+G257-I257</f>
        <v/>
      </c>
      <c r="K257" s="15" t="n"/>
      <c r="L257" s="15">
        <f>K257*Setup!$B$6</f>
        <v/>
      </c>
      <c r="M257" s="15">
        <f>J257-L257</f>
        <v/>
      </c>
      <c r="N257" s="21" t="n"/>
    </row>
    <row r="258">
      <c r="A258" s="295" t="n">
        <v>46061</v>
      </c>
      <c r="B258" s="14" t="inlineStr">
        <is>
          <t>La Cata LMF</t>
        </is>
      </c>
      <c r="C258" s="15" t="n">
        <v>111155</v>
      </c>
      <c r="D258" s="15" t="n">
        <v>46793</v>
      </c>
      <c r="E258" s="15">
        <f>D258*Setup!$B$5</f>
        <v/>
      </c>
      <c r="F258" s="15">
        <f>D258-E258</f>
        <v/>
      </c>
      <c r="G258" s="15" t="n">
        <v>1650</v>
      </c>
      <c r="H258" s="15" t="n"/>
      <c r="I258" s="15" t="n">
        <v>0</v>
      </c>
      <c r="J258" s="15">
        <f>C258+F258+G258-I258</f>
        <v/>
      </c>
      <c r="K258" s="15" t="n"/>
      <c r="L258" s="15">
        <f>K258*Setup!$B$6</f>
        <v/>
      </c>
      <c r="M258" s="15">
        <f>J258-L258</f>
        <v/>
      </c>
      <c r="N258" s="21" t="n"/>
    </row>
    <row r="259">
      <c r="A259" s="295" t="n">
        <v>46062</v>
      </c>
      <c r="B259" s="14" t="inlineStr">
        <is>
          <t>La Cata LMF</t>
        </is>
      </c>
      <c r="C259" s="15" t="n">
        <v>15085</v>
      </c>
      <c r="D259" s="15" t="n">
        <v>4425</v>
      </c>
      <c r="E259" s="15">
        <f>D259*Setup!$B$5</f>
        <v/>
      </c>
      <c r="F259" s="15">
        <f>D259-E259</f>
        <v/>
      </c>
      <c r="G259" s="15" t="n">
        <v>300</v>
      </c>
      <c r="H259" s="15" t="n"/>
      <c r="I259" s="15" t="n">
        <v>0</v>
      </c>
      <c r="J259" s="15">
        <f>C259+F259+G259-I259</f>
        <v/>
      </c>
      <c r="K259" s="15" t="n"/>
      <c r="L259" s="15">
        <f>K259*Setup!$B$6</f>
        <v/>
      </c>
      <c r="M259" s="15">
        <f>J259-L259</f>
        <v/>
      </c>
      <c r="N259" s="21" t="n">
        <v>501910</v>
      </c>
    </row>
    <row r="260">
      <c r="A260" s="295" t="n">
        <v>46063</v>
      </c>
      <c r="B260" s="14" t="inlineStr">
        <is>
          <t>La Cata LMF</t>
        </is>
      </c>
      <c r="C260" s="15" t="n">
        <v>38700</v>
      </c>
      <c r="D260" s="15" t="n">
        <v>5875</v>
      </c>
      <c r="E260" s="15">
        <f>D260*Setup!$B$5</f>
        <v/>
      </c>
      <c r="F260" s="15">
        <f>D260-E260</f>
        <v/>
      </c>
      <c r="G260" s="15" t="n">
        <v>0</v>
      </c>
      <c r="H260" s="15" t="n"/>
      <c r="I260" s="15" t="n">
        <v>0</v>
      </c>
      <c r="J260" s="15">
        <f>C260+F260+G260-I260</f>
        <v/>
      </c>
      <c r="K260" s="15" t="n"/>
      <c r="L260" s="15">
        <f>K260*Setup!$B$6</f>
        <v/>
      </c>
      <c r="M260" s="15">
        <f>J260-L260</f>
        <v/>
      </c>
      <c r="N260" s="21" t="n"/>
    </row>
    <row r="261">
      <c r="A261" s="295" t="n">
        <v>46064</v>
      </c>
      <c r="B261" s="14" t="inlineStr">
        <is>
          <t>La Cata LMF</t>
        </is>
      </c>
      <c r="C261" s="15" t="n">
        <v>39100</v>
      </c>
      <c r="D261" s="15" t="n">
        <v>11675</v>
      </c>
      <c r="E261" s="15">
        <f>D261*Setup!$B$5</f>
        <v/>
      </c>
      <c r="F261" s="15">
        <f>D261-E261</f>
        <v/>
      </c>
      <c r="G261" s="15" t="n">
        <v>1095</v>
      </c>
      <c r="H261" s="15" t="n"/>
      <c r="I261" s="15" t="n">
        <v>0</v>
      </c>
      <c r="J261" s="15">
        <f>C261+F261+G261-I261</f>
        <v/>
      </c>
      <c r="K261" s="15" t="n"/>
      <c r="L261" s="15">
        <f>K261*Setup!$B$6</f>
        <v/>
      </c>
      <c r="M261" s="15">
        <f>J261-L261</f>
        <v/>
      </c>
      <c r="N261" s="21" t="n"/>
    </row>
    <row r="262">
      <c r="A262" s="295" t="n">
        <v>46065</v>
      </c>
      <c r="B262" s="14" t="inlineStr">
        <is>
          <t>La Cata LMF</t>
        </is>
      </c>
      <c r="C262" s="15" t="n">
        <v>32930</v>
      </c>
      <c r="D262" s="15" t="n">
        <v>8480</v>
      </c>
      <c r="E262" s="15">
        <f>D262*Setup!$B$5</f>
        <v/>
      </c>
      <c r="F262" s="15">
        <f>D262-E262</f>
        <v/>
      </c>
      <c r="G262" s="15" t="n">
        <v>0</v>
      </c>
      <c r="H262" s="15" t="n"/>
      <c r="I262" s="15" t="n">
        <v>0</v>
      </c>
      <c r="J262" s="15">
        <f>C262+F262+G262-I262</f>
        <v/>
      </c>
      <c r="K262" s="15" t="n"/>
      <c r="L262" s="15">
        <f>K262*Setup!$B$6</f>
        <v/>
      </c>
      <c r="M262" s="15">
        <f>J262-L262</f>
        <v/>
      </c>
      <c r="N262" s="21" t="n"/>
    </row>
    <row r="263">
      <c r="A263" s="295" t="n">
        <v>46066</v>
      </c>
      <c r="B263" s="14" t="inlineStr">
        <is>
          <t>La Cata LMF</t>
        </is>
      </c>
      <c r="C263" s="15" t="n">
        <v>71695</v>
      </c>
      <c r="D263" s="15" t="n">
        <v>25825</v>
      </c>
      <c r="E263" s="15">
        <f>D263*Setup!$B$5</f>
        <v/>
      </c>
      <c r="F263" s="15">
        <f>D263-E263</f>
        <v/>
      </c>
      <c r="G263" s="15" t="n">
        <v>14205</v>
      </c>
      <c r="H263" s="15" t="n"/>
      <c r="I263" s="15" t="n">
        <v>5400</v>
      </c>
      <c r="J263" s="15">
        <f>C263+F263+G263-I263</f>
        <v/>
      </c>
      <c r="K263" s="15" t="n"/>
      <c r="L263" s="15">
        <f>K263*Setup!$B$6</f>
        <v/>
      </c>
      <c r="M263" s="15">
        <f>J263-L263</f>
        <v/>
      </c>
      <c r="N263" s="21" t="n"/>
    </row>
    <row r="264">
      <c r="A264" s="295" t="n">
        <v>46067</v>
      </c>
      <c r="B264" s="14" t="inlineStr">
        <is>
          <t>La Cata LMF</t>
        </is>
      </c>
      <c r="C264" s="15" t="n">
        <v>208765</v>
      </c>
      <c r="D264" s="15" t="n">
        <v>60945</v>
      </c>
      <c r="E264" s="15">
        <f>D264*Setup!$B$5</f>
        <v/>
      </c>
      <c r="F264" s="15">
        <f>D264-E264</f>
        <v/>
      </c>
      <c r="G264" s="15" t="n">
        <v>1240</v>
      </c>
      <c r="H264" s="15" t="n"/>
      <c r="I264" s="15" t="n">
        <v>0</v>
      </c>
      <c r="J264" s="15">
        <f>C264+F264+G264-I264</f>
        <v/>
      </c>
      <c r="K264" s="15" t="n"/>
      <c r="L264" s="15">
        <f>K264*Setup!$B$6</f>
        <v/>
      </c>
      <c r="M264" s="15">
        <f>J264-L264</f>
        <v/>
      </c>
      <c r="N264" s="21" t="n"/>
    </row>
    <row r="265">
      <c r="A265" s="295" t="n">
        <v>46068</v>
      </c>
      <c r="B265" s="14" t="inlineStr">
        <is>
          <t>La Cata LMF</t>
        </is>
      </c>
      <c r="C265" s="15" t="n">
        <v>121275</v>
      </c>
      <c r="D265" s="15" t="n">
        <v>37315</v>
      </c>
      <c r="E265" s="15">
        <f>D265*Setup!$B$5</f>
        <v/>
      </c>
      <c r="F265" s="15">
        <f>D265-E265</f>
        <v/>
      </c>
      <c r="G265" s="15" t="n">
        <v>18025</v>
      </c>
      <c r="H265" s="15" t="n"/>
      <c r="I265" s="15" t="n">
        <v>7685</v>
      </c>
      <c r="J265" s="15">
        <f>C265+F265+G265-I265</f>
        <v/>
      </c>
      <c r="K265" s="15" t="n"/>
      <c r="L265" s="15">
        <f>K265*Setup!$B$6</f>
        <v/>
      </c>
      <c r="M265" s="15">
        <f>J265-L265</f>
        <v/>
      </c>
      <c r="N265" s="21" t="n">
        <v>547155</v>
      </c>
      <c r="O265" s="22" t="inlineStr">
        <is>
          <t>Validar las transacciones de este dia</t>
        </is>
      </c>
    </row>
    <row r="266">
      <c r="A266" s="295" t="n">
        <v>46069</v>
      </c>
      <c r="B266" s="14" t="inlineStr">
        <is>
          <t>La Cata LMF</t>
        </is>
      </c>
      <c r="C266" s="15" t="n">
        <v>25785</v>
      </c>
      <c r="D266" s="15" t="n">
        <v>3420</v>
      </c>
      <c r="E266" s="15">
        <f>D266*Setup!$B$5</f>
        <v/>
      </c>
      <c r="F266" s="15">
        <f>D266-E266</f>
        <v/>
      </c>
      <c r="G266" s="15" t="n">
        <v>13823</v>
      </c>
      <c r="H266" s="15" t="n"/>
      <c r="I266" s="15" t="n">
        <v>0</v>
      </c>
      <c r="J266" s="15">
        <f>C266+F266+G266-I266</f>
        <v/>
      </c>
      <c r="K266" s="15" t="n"/>
      <c r="L266" s="15">
        <f>K266*Setup!$B$6</f>
        <v/>
      </c>
      <c r="M266" s="15">
        <f>J266-L266</f>
        <v/>
      </c>
      <c r="N266" s="21" t="n"/>
    </row>
    <row r="267">
      <c r="A267" s="295" t="n">
        <v>46070</v>
      </c>
      <c r="B267" s="14" t="inlineStr">
        <is>
          <t>La Cata LMF</t>
        </is>
      </c>
      <c r="C267" s="15" t="n">
        <v>41845</v>
      </c>
      <c r="D267" s="15" t="n">
        <v>7775</v>
      </c>
      <c r="E267" s="15">
        <f>D267*Setup!$B$5</f>
        <v/>
      </c>
      <c r="F267" s="15">
        <f>D267-E267</f>
        <v/>
      </c>
      <c r="G267" s="15" t="n">
        <v>435</v>
      </c>
      <c r="H267" s="15" t="n"/>
      <c r="I267" s="15" t="n">
        <v>0</v>
      </c>
      <c r="J267" s="15">
        <f>C267+F267+G267-I267</f>
        <v/>
      </c>
      <c r="K267" s="15" t="n"/>
      <c r="L267" s="15">
        <f>K267*Setup!$B$6</f>
        <v/>
      </c>
      <c r="M267" s="15">
        <f>J267-L267</f>
        <v/>
      </c>
      <c r="N267" s="21" t="n"/>
    </row>
    <row r="268">
      <c r="A268" s="295" t="n">
        <v>46071</v>
      </c>
      <c r="B268" s="14" t="inlineStr">
        <is>
          <t>La Cata LMF</t>
        </is>
      </c>
      <c r="C268" s="15" t="n">
        <v>34854</v>
      </c>
      <c r="D268" s="15" t="n">
        <v>7741</v>
      </c>
      <c r="E268" s="15">
        <f>D268*Setup!$B$5</f>
        <v/>
      </c>
      <c r="F268" s="15">
        <f>D268-E268</f>
        <v/>
      </c>
      <c r="G268" s="15" t="n">
        <v>0</v>
      </c>
      <c r="H268" s="15" t="n"/>
      <c r="I268" s="15" t="n">
        <v>0</v>
      </c>
      <c r="J268" s="15">
        <f>C268+F268+G268-I268</f>
        <v/>
      </c>
      <c r="K268" s="15" t="n"/>
      <c r="L268" s="15">
        <f>K268*Setup!$B$6</f>
        <v/>
      </c>
      <c r="M268" s="15">
        <f>J268-L268</f>
        <v/>
      </c>
      <c r="N268" s="21" t="n"/>
    </row>
    <row r="269">
      <c r="A269" s="295" t="n">
        <v>46072</v>
      </c>
      <c r="B269" s="14" t="inlineStr">
        <is>
          <t>La Cata LMF</t>
        </is>
      </c>
      <c r="C269" s="15" t="n">
        <v>27400</v>
      </c>
      <c r="D269" s="15" t="n">
        <v>7455</v>
      </c>
      <c r="E269" s="15">
        <f>D269*Setup!$B$5</f>
        <v/>
      </c>
      <c r="F269" s="15">
        <f>D269-E269</f>
        <v/>
      </c>
      <c r="G269" s="15" t="n">
        <v>165</v>
      </c>
      <c r="H269" s="15" t="n"/>
      <c r="I269" s="15" t="n">
        <v>0</v>
      </c>
      <c r="J269" s="15">
        <f>C269+F269+G269-I269</f>
        <v/>
      </c>
      <c r="K269" s="15" t="n"/>
      <c r="L269" s="15">
        <f>K269*Setup!$B$6</f>
        <v/>
      </c>
      <c r="M269" s="15">
        <f>J269-L269</f>
        <v/>
      </c>
      <c r="N269" s="21" t="n"/>
    </row>
    <row r="270">
      <c r="A270" s="295" t="n">
        <v>46073</v>
      </c>
      <c r="B270" s="14" t="inlineStr">
        <is>
          <t>La Cata LMF</t>
        </is>
      </c>
      <c r="C270" s="15" t="n">
        <v>54655</v>
      </c>
      <c r="D270" s="15" t="n">
        <v>16205</v>
      </c>
      <c r="E270" s="15">
        <f>D270*Setup!$B$5</f>
        <v/>
      </c>
      <c r="F270" s="15">
        <f>D270-E270</f>
        <v/>
      </c>
      <c r="G270" s="15" t="n">
        <v>2380</v>
      </c>
      <c r="H270" s="15" t="n"/>
      <c r="I270" s="15" t="n">
        <v>0</v>
      </c>
      <c r="J270" s="15">
        <f>C270+F270+G270-I270</f>
        <v/>
      </c>
      <c r="K270" s="15" t="n"/>
      <c r="L270" s="15">
        <f>K270*Setup!$B$6</f>
        <v/>
      </c>
      <c r="M270" s="15">
        <f>J270-L270</f>
        <v/>
      </c>
      <c r="N270" s="21" t="n"/>
    </row>
    <row r="271">
      <c r="A271" s="295" t="n">
        <v>46074</v>
      </c>
      <c r="B271" s="14" t="inlineStr">
        <is>
          <t>La Cata LMF</t>
        </is>
      </c>
      <c r="C271" s="15" t="n">
        <v>140023</v>
      </c>
      <c r="D271" s="15" t="n">
        <v>55960</v>
      </c>
      <c r="E271" s="15">
        <f>D271*Setup!$B$5</f>
        <v/>
      </c>
      <c r="F271" s="15">
        <f>D271-E271</f>
        <v/>
      </c>
      <c r="G271" s="15" t="n">
        <v>365</v>
      </c>
      <c r="H271" s="15" t="n"/>
      <c r="I271" s="15" t="n">
        <v>0</v>
      </c>
      <c r="J271" s="15">
        <f>C271+F271+G271-I271</f>
        <v/>
      </c>
      <c r="K271" s="15" t="n"/>
      <c r="L271" s="15">
        <f>K271*Setup!$B$6</f>
        <v/>
      </c>
      <c r="M271" s="15">
        <f>J271-L271</f>
        <v/>
      </c>
      <c r="N271" s="21" t="n"/>
    </row>
    <row r="272">
      <c r="A272" s="295" t="n">
        <v>46075</v>
      </c>
      <c r="B272" s="14" t="inlineStr">
        <is>
          <t>La Cata LMF</t>
        </is>
      </c>
      <c r="C272" s="15" t="n">
        <v>136957</v>
      </c>
      <c r="D272" s="15" t="n">
        <v>40713</v>
      </c>
      <c r="E272" s="15">
        <f>D272*Setup!$B$5</f>
        <v/>
      </c>
      <c r="F272" s="15">
        <f>D272-E272</f>
        <v/>
      </c>
      <c r="G272" s="15" t="n">
        <v>0</v>
      </c>
      <c r="H272" s="15" t="n"/>
      <c r="I272" s="15" t="n">
        <v>0</v>
      </c>
      <c r="J272" s="15">
        <f>C272+F272+G272-I272</f>
        <v/>
      </c>
      <c r="K272" s="15" t="n"/>
      <c r="L272" s="15">
        <f>K272*Setup!$B$6</f>
        <v/>
      </c>
      <c r="M272" s="15">
        <f>J272-L272</f>
        <v/>
      </c>
      <c r="N272" s="21" t="n">
        <v>462300</v>
      </c>
    </row>
    <row r="273">
      <c r="A273" s="295" t="n">
        <v>46076</v>
      </c>
      <c r="B273" s="14" t="inlineStr">
        <is>
          <t>La Cata LMF</t>
        </is>
      </c>
      <c r="C273" s="15" t="n">
        <v>17675</v>
      </c>
      <c r="D273" s="15" t="n">
        <v>3095</v>
      </c>
      <c r="E273" s="15">
        <f>D273*Setup!$B$5</f>
        <v/>
      </c>
      <c r="F273" s="15">
        <f>D273-E273</f>
        <v/>
      </c>
      <c r="G273" s="15" t="n">
        <v>0</v>
      </c>
      <c r="H273" s="15" t="n"/>
      <c r="I273" s="15" t="n">
        <v>0</v>
      </c>
      <c r="J273" s="15">
        <f>C273+F273+G273-I273</f>
        <v/>
      </c>
      <c r="K273" s="15" t="n"/>
      <c r="L273" s="15">
        <f>K273*Setup!$B$6</f>
        <v/>
      </c>
      <c r="M273" s="15">
        <f>J273-L273</f>
        <v/>
      </c>
      <c r="N273" s="21" t="n"/>
    </row>
    <row r="274">
      <c r="A274" s="295" t="n">
        <v>46077</v>
      </c>
      <c r="B274" s="14" t="inlineStr">
        <is>
          <t>La Cata LMF</t>
        </is>
      </c>
      <c r="C274" s="15" t="n">
        <v>43290</v>
      </c>
      <c r="D274" s="15" t="n">
        <v>9339</v>
      </c>
      <c r="E274" s="15">
        <f>D274*Setup!$B$5</f>
        <v/>
      </c>
      <c r="F274" s="15">
        <f>D274-E274</f>
        <v/>
      </c>
      <c r="G274" s="15" t="n">
        <v>50</v>
      </c>
      <c r="H274" s="15" t="n"/>
      <c r="I274" s="15" t="n">
        <v>0</v>
      </c>
      <c r="J274" s="15">
        <f>C274+F274+G274-I274</f>
        <v/>
      </c>
      <c r="K274" s="15" t="n"/>
      <c r="L274" s="15">
        <f>K274*Setup!$B$6</f>
        <v/>
      </c>
      <c r="M274" s="15">
        <f>J274-L274</f>
        <v/>
      </c>
      <c r="N274" s="21" t="n"/>
    </row>
    <row r="275">
      <c r="A275" s="295" t="n">
        <v>46078</v>
      </c>
      <c r="B275" s="14" t="inlineStr">
        <is>
          <t>La Cata LMF</t>
        </is>
      </c>
      <c r="C275" s="15" t="n">
        <v>32575</v>
      </c>
      <c r="D275" s="15" t="n">
        <v>24180</v>
      </c>
      <c r="E275" s="15">
        <f>D275*Setup!$B$5</f>
        <v/>
      </c>
      <c r="F275" s="15">
        <f>D275-E275</f>
        <v/>
      </c>
      <c r="G275" s="15" t="n">
        <v>2270</v>
      </c>
      <c r="H275" s="15" t="n"/>
      <c r="I275" s="15" t="n">
        <v>0</v>
      </c>
      <c r="J275" s="15">
        <f>C275+F275+G275-I275</f>
        <v/>
      </c>
      <c r="K275" s="15" t="n"/>
      <c r="L275" s="15">
        <f>K275*Setup!$B$6</f>
        <v/>
      </c>
      <c r="M275" s="15">
        <f>J275-L275</f>
        <v/>
      </c>
      <c r="N275" s="21" t="n"/>
    </row>
    <row r="276">
      <c r="A276" s="295" t="n">
        <v>46079</v>
      </c>
      <c r="B276" s="14" t="inlineStr">
        <is>
          <t>La Cata LMF</t>
        </is>
      </c>
      <c r="C276" s="15" t="n">
        <v>46555</v>
      </c>
      <c r="D276" s="15" t="n">
        <v>7955</v>
      </c>
      <c r="E276" s="15">
        <f>D276*Setup!$B$5</f>
        <v/>
      </c>
      <c r="F276" s="15">
        <f>D276-E276</f>
        <v/>
      </c>
      <c r="G276" s="15" t="n">
        <v>580</v>
      </c>
      <c r="H276" s="15" t="n"/>
      <c r="I276" s="15" t="n">
        <v>0</v>
      </c>
      <c r="J276" s="15">
        <f>C276+F276+G276-I276</f>
        <v/>
      </c>
      <c r="K276" s="15" t="n"/>
      <c r="L276" s="15">
        <f>K276*Setup!$B$6</f>
        <v/>
      </c>
      <c r="M276" s="15">
        <f>J276-L276</f>
        <v/>
      </c>
      <c r="N276" s="21" t="n"/>
    </row>
    <row r="277">
      <c r="A277" s="295" t="n">
        <v>46080</v>
      </c>
      <c r="B277" s="14" t="inlineStr">
        <is>
          <t>La Cata LMF</t>
        </is>
      </c>
      <c r="C277" s="15" t="n">
        <v>117755</v>
      </c>
      <c r="D277" s="15" t="n">
        <v>67740</v>
      </c>
      <c r="E277" s="15">
        <f>D277*Setup!$B$5</f>
        <v/>
      </c>
      <c r="F277" s="15">
        <f>D277-E277</f>
        <v/>
      </c>
      <c r="G277" s="15" t="n">
        <v>3820</v>
      </c>
      <c r="H277" s="15" t="n"/>
      <c r="I277" s="15" t="n">
        <v>1270</v>
      </c>
      <c r="J277" s="15">
        <f>C277+F277+G277-I277</f>
        <v/>
      </c>
      <c r="K277" s="15" t="n"/>
      <c r="L277" s="15">
        <f>K277*Setup!$B$6</f>
        <v/>
      </c>
      <c r="M277" s="15">
        <f>J277-L277</f>
        <v/>
      </c>
      <c r="N277" s="21" t="n"/>
    </row>
    <row r="278">
      <c r="A278" s="295" t="n">
        <v>46081</v>
      </c>
      <c r="B278" s="14" t="inlineStr">
        <is>
          <t>La Cata LMF</t>
        </is>
      </c>
      <c r="C278" s="15" t="n">
        <v>103585</v>
      </c>
      <c r="D278" s="15" t="n">
        <v>66500</v>
      </c>
      <c r="E278" s="15">
        <f>D278*Setup!$B$5</f>
        <v/>
      </c>
      <c r="F278" s="15">
        <f>D278-E278</f>
        <v/>
      </c>
      <c r="G278" s="15" t="n">
        <v>1950</v>
      </c>
      <c r="H278" s="15" t="n"/>
      <c r="I278" s="15" t="n">
        <v>0</v>
      </c>
      <c r="J278" s="15">
        <f>C278+F278+G278-I278</f>
        <v/>
      </c>
      <c r="K278" s="15" t="n"/>
      <c r="L278" s="15">
        <f>K278*Setup!$B$6</f>
        <v/>
      </c>
      <c r="M278" s="15">
        <f>J278-L278</f>
        <v/>
      </c>
      <c r="N278" s="21" t="n"/>
    </row>
    <row r="279">
      <c r="A279" s="295" t="n">
        <v>46054</v>
      </c>
      <c r="B279" s="14" t="inlineStr">
        <is>
          <t>La Cata DF</t>
        </is>
      </c>
      <c r="C279" s="15" t="n">
        <v>25805</v>
      </c>
      <c r="D279" s="15" t="n">
        <v>13850</v>
      </c>
      <c r="E279" s="15">
        <f>D279*Setup!$B$5</f>
        <v/>
      </c>
      <c r="F279" s="15">
        <f>D279-E279</f>
        <v/>
      </c>
      <c r="G279" s="15" t="n">
        <v>0</v>
      </c>
      <c r="H279" s="15" t="n"/>
      <c r="I279" s="15" t="n">
        <v>0</v>
      </c>
      <c r="J279" s="15">
        <f>C279+F279+G279-I279</f>
        <v/>
      </c>
      <c r="K279" s="15" t="n"/>
      <c r="L279" s="15">
        <f>K279*Setup!$B$6</f>
        <v/>
      </c>
      <c r="M279" s="15">
        <f>J279-L279</f>
        <v/>
      </c>
      <c r="N279" s="21" t="n"/>
    </row>
    <row r="280">
      <c r="A280" s="295" t="n">
        <v>46055</v>
      </c>
      <c r="B280" s="14" t="inlineStr">
        <is>
          <t>La Cata DF</t>
        </is>
      </c>
      <c r="C280" s="15" t="n">
        <v>5870</v>
      </c>
      <c r="D280" s="15" t="n">
        <v>1770</v>
      </c>
      <c r="E280" s="15">
        <f>D280*Setup!$B$5</f>
        <v/>
      </c>
      <c r="F280" s="15">
        <f>D280-E280</f>
        <v/>
      </c>
      <c r="G280" s="15" t="n">
        <v>860</v>
      </c>
      <c r="H280" s="15" t="n"/>
      <c r="I280" s="15" t="n">
        <v>0</v>
      </c>
      <c r="J280" s="15">
        <f>C280+F280+G280-I280</f>
        <v/>
      </c>
      <c r="K280" s="15" t="n"/>
      <c r="L280" s="15">
        <f>K280*Setup!$B$6</f>
        <v/>
      </c>
      <c r="M280" s="15">
        <f>J280-L280</f>
        <v/>
      </c>
      <c r="N280" s="21" t="n"/>
    </row>
    <row r="281">
      <c r="A281" s="295" t="n">
        <v>46056</v>
      </c>
      <c r="B281" s="14" t="inlineStr">
        <is>
          <t>La Cata DF</t>
        </is>
      </c>
      <c r="C281" s="15" t="n">
        <v>0</v>
      </c>
      <c r="D281" s="15" t="n">
        <v>0</v>
      </c>
      <c r="E281" s="15">
        <f>D281*Setup!$B$5</f>
        <v/>
      </c>
      <c r="F281" s="15">
        <f>D281-E281</f>
        <v/>
      </c>
      <c r="G281" s="15" t="n">
        <v>0</v>
      </c>
      <c r="H281" s="15" t="n"/>
      <c r="I281" s="15" t="n">
        <v>0</v>
      </c>
      <c r="J281" s="15">
        <f>C281+F281+G281-I281</f>
        <v/>
      </c>
      <c r="K281" s="15" t="n"/>
      <c r="L281" s="15">
        <f>K281*Setup!$B$6</f>
        <v/>
      </c>
      <c r="M281" s="15">
        <f>J281-L281</f>
        <v/>
      </c>
      <c r="N281" s="21" t="n"/>
    </row>
    <row r="282">
      <c r="A282" s="295" t="n">
        <v>46057</v>
      </c>
      <c r="B282" s="14" t="inlineStr">
        <is>
          <t>La Cata DF</t>
        </is>
      </c>
      <c r="C282" s="15" t="n">
        <v>8070</v>
      </c>
      <c r="D282" s="15" t="n">
        <v>3960</v>
      </c>
      <c r="E282" s="15">
        <f>D282*Setup!$B$5</f>
        <v/>
      </c>
      <c r="F282" s="15">
        <f>D282-E282</f>
        <v/>
      </c>
      <c r="G282" s="15" t="n">
        <v>0</v>
      </c>
      <c r="H282" s="15" t="n"/>
      <c r="I282" s="15" t="n">
        <v>0</v>
      </c>
      <c r="J282" s="15">
        <f>C282+F282+G282-I282</f>
        <v/>
      </c>
      <c r="K282" s="15" t="n"/>
      <c r="L282" s="15">
        <f>K282*Setup!$B$6</f>
        <v/>
      </c>
      <c r="M282" s="15">
        <f>J282-L282</f>
        <v/>
      </c>
      <c r="N282" s="21" t="n"/>
    </row>
    <row r="283">
      <c r="A283" s="295" t="n">
        <v>46058</v>
      </c>
      <c r="B283" s="14" t="inlineStr">
        <is>
          <t>La Cata DF</t>
        </is>
      </c>
      <c r="C283" s="15" t="n">
        <v>7025</v>
      </c>
      <c r="D283" s="15" t="n">
        <v>7145</v>
      </c>
      <c r="E283" s="15">
        <f>D283*Setup!$B$5</f>
        <v/>
      </c>
      <c r="F283" s="15">
        <f>D283-E283</f>
        <v/>
      </c>
      <c r="G283" s="15" t="n">
        <v>0</v>
      </c>
      <c r="H283" s="15" t="n"/>
      <c r="I283" s="15" t="n">
        <v>0</v>
      </c>
      <c r="J283" s="15">
        <f>C283+F283+G283-I283</f>
        <v/>
      </c>
      <c r="K283" s="15" t="n"/>
      <c r="L283" s="15">
        <f>K283*Setup!$B$6</f>
        <v/>
      </c>
      <c r="M283" s="15">
        <f>J283-L283</f>
        <v/>
      </c>
      <c r="N283" s="21" t="n"/>
    </row>
    <row r="284">
      <c r="A284" s="295" t="n">
        <v>46059</v>
      </c>
      <c r="B284" s="14" t="inlineStr">
        <is>
          <t>La Cata DF</t>
        </is>
      </c>
      <c r="C284" s="15" t="n">
        <v>16945</v>
      </c>
      <c r="D284" s="15" t="n">
        <v>7410</v>
      </c>
      <c r="E284" s="15">
        <f>D284*Setup!$B$5</f>
        <v/>
      </c>
      <c r="F284" s="15">
        <f>D284-E284</f>
        <v/>
      </c>
      <c r="G284" s="15" t="n">
        <v>0</v>
      </c>
      <c r="H284" s="15" t="n"/>
      <c r="I284" s="15" t="n">
        <v>0</v>
      </c>
      <c r="J284" s="15">
        <f>C284+F284+G284-I284</f>
        <v/>
      </c>
      <c r="K284" s="15" t="n"/>
      <c r="L284" s="15">
        <f>K284*Setup!$B$6</f>
        <v/>
      </c>
      <c r="M284" s="15">
        <f>J284-L284</f>
        <v/>
      </c>
      <c r="N284" s="21" t="n"/>
    </row>
    <row r="285">
      <c r="A285" s="295" t="n">
        <v>46060</v>
      </c>
      <c r="B285" s="14" t="inlineStr">
        <is>
          <t>La Cata DF</t>
        </is>
      </c>
      <c r="C285" s="15" t="n">
        <v>15795</v>
      </c>
      <c r="D285" s="15" t="n">
        <v>4240</v>
      </c>
      <c r="E285" s="15">
        <f>D285*Setup!$B$5</f>
        <v/>
      </c>
      <c r="F285" s="15">
        <f>D285-E285</f>
        <v/>
      </c>
      <c r="G285" s="15" t="n">
        <v>0</v>
      </c>
      <c r="H285" s="15" t="n"/>
      <c r="I285" s="15" t="n">
        <v>0</v>
      </c>
      <c r="J285" s="15">
        <f>C285+F285+G285-I285</f>
        <v/>
      </c>
      <c r="K285" s="15" t="n"/>
      <c r="L285" s="15">
        <f>K285*Setup!$B$6</f>
        <v/>
      </c>
      <c r="M285" s="15">
        <f>J285-L285</f>
        <v/>
      </c>
      <c r="N285" s="21" t="n"/>
    </row>
    <row r="286">
      <c r="A286" s="295" t="n">
        <v>46061</v>
      </c>
      <c r="B286" s="14" t="inlineStr">
        <is>
          <t>La Cata DF</t>
        </is>
      </c>
      <c r="C286" s="15" t="n">
        <v>19020</v>
      </c>
      <c r="D286" s="15" t="n">
        <v>6845</v>
      </c>
      <c r="E286" s="15">
        <f>D286*Setup!$B$5</f>
        <v/>
      </c>
      <c r="F286" s="15">
        <f>D286-E286</f>
        <v/>
      </c>
      <c r="G286" s="15" t="n">
        <v>0</v>
      </c>
      <c r="H286" s="15" t="n"/>
      <c r="I286" s="15" t="n">
        <v>0</v>
      </c>
      <c r="J286" s="15">
        <f>C286+F286+G286-I286</f>
        <v/>
      </c>
      <c r="K286" s="15" t="n"/>
      <c r="L286" s="15">
        <f>K286*Setup!$B$6</f>
        <v/>
      </c>
      <c r="M286" s="15">
        <f>J286-L286</f>
        <v/>
      </c>
      <c r="N286" s="21" t="n"/>
    </row>
    <row r="287">
      <c r="A287" s="295" t="n">
        <v>46062</v>
      </c>
      <c r="B287" s="14" t="inlineStr">
        <is>
          <t>La Cata DF</t>
        </is>
      </c>
      <c r="C287" s="15" t="n">
        <v>4510</v>
      </c>
      <c r="D287" s="15" t="n">
        <v>0</v>
      </c>
      <c r="E287" s="15">
        <f>D287*Setup!$B$5</f>
        <v/>
      </c>
      <c r="F287" s="15">
        <f>D287-E287</f>
        <v/>
      </c>
      <c r="G287" s="15" t="n">
        <v>0</v>
      </c>
      <c r="H287" s="15" t="n"/>
      <c r="I287" s="15" t="n">
        <v>0</v>
      </c>
      <c r="J287" s="15">
        <f>C287+F287+G287-I287</f>
        <v/>
      </c>
      <c r="K287" s="15" t="n"/>
      <c r="L287" s="15">
        <f>K287*Setup!$B$6</f>
        <v/>
      </c>
      <c r="M287" s="15">
        <f>J287-L287</f>
        <v/>
      </c>
      <c r="N287" s="21" t="n"/>
    </row>
    <row r="288">
      <c r="A288" s="295" t="n">
        <v>46063</v>
      </c>
      <c r="B288" s="14" t="inlineStr">
        <is>
          <t>La Cata DF</t>
        </is>
      </c>
      <c r="C288" s="15" t="n">
        <v>0</v>
      </c>
      <c r="D288" s="15" t="n">
        <v>0</v>
      </c>
      <c r="E288" s="15">
        <f>D288*Setup!$B$5</f>
        <v/>
      </c>
      <c r="F288" s="15">
        <f>D288-E288</f>
        <v/>
      </c>
      <c r="G288" s="15" t="n">
        <v>300</v>
      </c>
      <c r="H288" s="15" t="n"/>
      <c r="I288" s="15" t="n">
        <v>0</v>
      </c>
      <c r="J288" s="15">
        <f>C288+F288+G288-I288</f>
        <v/>
      </c>
      <c r="K288" s="15" t="n"/>
      <c r="L288" s="15">
        <f>K288*Setup!$B$6</f>
        <v/>
      </c>
      <c r="M288" s="15">
        <f>J288-L288</f>
        <v/>
      </c>
      <c r="N288" s="21" t="n"/>
    </row>
    <row r="289">
      <c r="A289" s="295" t="n">
        <v>46064</v>
      </c>
      <c r="B289" s="14" t="inlineStr">
        <is>
          <t>La Cata DF</t>
        </is>
      </c>
      <c r="C289" s="15" t="n">
        <v>6360</v>
      </c>
      <c r="D289" s="15" t="n">
        <v>1190</v>
      </c>
      <c r="E289" s="15">
        <f>D289*Setup!$B$5</f>
        <v/>
      </c>
      <c r="F289" s="15">
        <f>D289-E289</f>
        <v/>
      </c>
      <c r="G289" s="15" t="n">
        <v>0</v>
      </c>
      <c r="H289" s="15" t="n"/>
      <c r="I289" s="15" t="n">
        <v>0</v>
      </c>
      <c r="J289" s="15">
        <f>C289+F289+G289-I289</f>
        <v/>
      </c>
      <c r="K289" s="15" t="n"/>
      <c r="L289" s="15">
        <f>K289*Setup!$B$6</f>
        <v/>
      </c>
      <c r="M289" s="15">
        <f>J289-L289</f>
        <v/>
      </c>
      <c r="N289" s="21" t="n"/>
    </row>
    <row r="290">
      <c r="A290" s="295" t="n">
        <v>46065</v>
      </c>
      <c r="B290" s="14" t="inlineStr">
        <is>
          <t>La Cata DF</t>
        </is>
      </c>
      <c r="C290" s="15" t="n">
        <v>10220</v>
      </c>
      <c r="D290" s="15" t="n">
        <v>3720</v>
      </c>
      <c r="E290" s="15">
        <f>D290*Setup!$B$5</f>
        <v/>
      </c>
      <c r="F290" s="15">
        <f>D290-E290</f>
        <v/>
      </c>
      <c r="G290" s="15" t="n">
        <v>0</v>
      </c>
      <c r="H290" s="15" t="n"/>
      <c r="I290" s="15" t="n">
        <v>0</v>
      </c>
      <c r="J290" s="15">
        <f>C290+F290+G290-I290</f>
        <v/>
      </c>
      <c r="K290" s="15" t="n"/>
      <c r="L290" s="15">
        <f>K290*Setup!$B$6</f>
        <v/>
      </c>
      <c r="M290" s="15">
        <f>J290-L290</f>
        <v/>
      </c>
      <c r="N290" s="21" t="n"/>
    </row>
    <row r="291">
      <c r="A291" s="295" t="n">
        <v>46066</v>
      </c>
      <c r="B291" s="14" t="inlineStr">
        <is>
          <t>La Cata DF</t>
        </is>
      </c>
      <c r="C291" s="15" t="n">
        <v>11240</v>
      </c>
      <c r="D291" s="15" t="n">
        <v>6385</v>
      </c>
      <c r="E291" s="15">
        <f>D291*Setup!$B$5</f>
        <v/>
      </c>
      <c r="F291" s="15">
        <f>D291-E291</f>
        <v/>
      </c>
      <c r="G291" s="15" t="n">
        <v>0</v>
      </c>
      <c r="H291" s="15" t="n"/>
      <c r="I291" s="15" t="n">
        <v>0</v>
      </c>
      <c r="J291" s="15">
        <f>C291+F291+G291-I291</f>
        <v/>
      </c>
      <c r="K291" s="15" t="n"/>
      <c r="L291" s="15">
        <f>K291*Setup!$B$6</f>
        <v/>
      </c>
      <c r="M291" s="15">
        <f>J291-L291</f>
        <v/>
      </c>
      <c r="N291" s="21" t="n"/>
    </row>
    <row r="292">
      <c r="A292" s="295" t="n">
        <v>46067</v>
      </c>
      <c r="B292" s="14" t="inlineStr">
        <is>
          <t>La Cata DF</t>
        </is>
      </c>
      <c r="C292" s="15" t="n">
        <v>22574.12</v>
      </c>
      <c r="D292" s="15" t="n">
        <v>4085</v>
      </c>
      <c r="E292" s="15">
        <f>D292*Setup!$B$5</f>
        <v/>
      </c>
      <c r="F292" s="15">
        <f>D292-E292</f>
        <v/>
      </c>
      <c r="G292" s="15" t="n">
        <v>0</v>
      </c>
      <c r="H292" s="15" t="n"/>
      <c r="I292" s="15" t="n">
        <v>0</v>
      </c>
      <c r="J292" s="15">
        <f>C292+F292+G292-I292</f>
        <v/>
      </c>
      <c r="K292" s="15" t="n"/>
      <c r="L292" s="15">
        <f>K292*Setup!$B$6</f>
        <v/>
      </c>
      <c r="M292" s="15">
        <f>J292-L292</f>
        <v/>
      </c>
      <c r="N292" s="21" t="n"/>
    </row>
    <row r="293">
      <c r="A293" s="295" t="n">
        <v>46068</v>
      </c>
      <c r="B293" s="14" t="inlineStr">
        <is>
          <t>La Cata DF</t>
        </is>
      </c>
      <c r="C293" s="15" t="n">
        <v>23795</v>
      </c>
      <c r="D293" s="15" t="n">
        <v>9440</v>
      </c>
      <c r="E293" s="15">
        <f>D293*Setup!$B$5</f>
        <v/>
      </c>
      <c r="F293" s="15">
        <f>D293-E293</f>
        <v/>
      </c>
      <c r="G293" s="15" t="n">
        <v>0</v>
      </c>
      <c r="H293" s="15" t="n"/>
      <c r="I293" s="15" t="n">
        <v>0</v>
      </c>
      <c r="J293" s="15">
        <f>C293+F293+G293-I293</f>
        <v/>
      </c>
      <c r="K293" s="15" t="n"/>
      <c r="L293" s="15">
        <f>K293*Setup!$B$6</f>
        <v/>
      </c>
      <c r="M293" s="15">
        <f>J293-L293</f>
        <v/>
      </c>
      <c r="N293" s="21" t="n"/>
    </row>
    <row r="294">
      <c r="A294" s="295" t="n">
        <v>46069</v>
      </c>
      <c r="B294" s="14" t="inlineStr">
        <is>
          <t>La Cata DF</t>
        </is>
      </c>
      <c r="C294" s="15" t="n">
        <v>5690</v>
      </c>
      <c r="D294" s="15" t="n">
        <v>350</v>
      </c>
      <c r="E294" s="15">
        <f>D294*Setup!$B$5</f>
        <v/>
      </c>
      <c r="F294" s="15">
        <f>D294-E294</f>
        <v/>
      </c>
      <c r="G294" s="15" t="n">
        <v>0</v>
      </c>
      <c r="H294" s="15" t="n"/>
      <c r="I294" s="15" t="n">
        <v>0</v>
      </c>
      <c r="J294" s="15">
        <f>C294+F294+G294-I294</f>
        <v/>
      </c>
      <c r="K294" s="15" t="n"/>
      <c r="L294" s="15">
        <f>K294*Setup!$B$6</f>
        <v/>
      </c>
      <c r="M294" s="15">
        <f>J294-L294</f>
        <v/>
      </c>
      <c r="N294" s="21" t="n"/>
    </row>
    <row r="295">
      <c r="A295" s="295" t="n">
        <v>46070</v>
      </c>
      <c r="B295" s="14" t="inlineStr">
        <is>
          <t>La Cata DF</t>
        </is>
      </c>
      <c r="C295" s="15" t="n">
        <v>0</v>
      </c>
      <c r="D295" s="15" t="n">
        <v>0</v>
      </c>
      <c r="E295" s="15">
        <f>D295*Setup!$B$5</f>
        <v/>
      </c>
      <c r="F295" s="15">
        <f>D295-E295</f>
        <v/>
      </c>
      <c r="G295" s="15" t="n">
        <v>0</v>
      </c>
      <c r="H295" s="15" t="n"/>
      <c r="I295" s="15" t="n">
        <v>0</v>
      </c>
      <c r="J295" s="15">
        <f>C295+F295+G295-I295</f>
        <v/>
      </c>
      <c r="K295" s="15" t="n"/>
      <c r="L295" s="15">
        <f>K295*Setup!$B$6</f>
        <v/>
      </c>
      <c r="M295" s="15">
        <f>J295-L295</f>
        <v/>
      </c>
      <c r="N295" s="21" t="n"/>
    </row>
    <row r="296">
      <c r="A296" s="295" t="n">
        <v>46071</v>
      </c>
      <c r="B296" s="14" t="inlineStr">
        <is>
          <t>La Cata DF</t>
        </is>
      </c>
      <c r="C296" s="15" t="n">
        <v>12185</v>
      </c>
      <c r="D296" s="15" t="n">
        <v>850</v>
      </c>
      <c r="E296" s="15">
        <f>D296*Setup!$B$5</f>
        <v/>
      </c>
      <c r="F296" s="15">
        <f>D296-E296</f>
        <v/>
      </c>
      <c r="G296" s="15" t="n">
        <v>0</v>
      </c>
      <c r="H296" s="15" t="n"/>
      <c r="I296" s="15" t="n">
        <v>0</v>
      </c>
      <c r="J296" s="15">
        <f>C296+F296+G296-I296</f>
        <v/>
      </c>
      <c r="K296" s="15" t="n"/>
      <c r="L296" s="15">
        <f>K296*Setup!$B$6</f>
        <v/>
      </c>
      <c r="M296" s="15">
        <f>J296-L296</f>
        <v/>
      </c>
      <c r="N296" s="21" t="n"/>
    </row>
    <row r="297">
      <c r="A297" s="295" t="n">
        <v>46072</v>
      </c>
      <c r="B297" s="14" t="inlineStr">
        <is>
          <t>La Cata DF</t>
        </is>
      </c>
      <c r="C297" s="15" t="n">
        <v>6775</v>
      </c>
      <c r="D297" s="15" t="n">
        <v>3810</v>
      </c>
      <c r="E297" s="15">
        <f>D297*Setup!$B$5</f>
        <v/>
      </c>
      <c r="F297" s="15">
        <f>D297-E297</f>
        <v/>
      </c>
      <c r="G297" s="15" t="n">
        <v>0</v>
      </c>
      <c r="H297" s="15" t="n"/>
      <c r="I297" s="15" t="n">
        <v>0</v>
      </c>
      <c r="J297" s="15">
        <f>C297+F297+G297-I297</f>
        <v/>
      </c>
      <c r="K297" s="15" t="n"/>
      <c r="L297" s="15">
        <f>K297*Setup!$B$6</f>
        <v/>
      </c>
      <c r="M297" s="15">
        <f>J297-L297</f>
        <v/>
      </c>
      <c r="N297" s="21" t="n">
        <v>150000</v>
      </c>
      <c r="O297" s="22" t="inlineStr">
        <is>
          <t>Deposito 2-15 Febrero</t>
        </is>
      </c>
    </row>
    <row r="298">
      <c r="A298" s="295" t="n">
        <v>46073</v>
      </c>
      <c r="B298" s="14" t="inlineStr">
        <is>
          <t>La Cata DF</t>
        </is>
      </c>
      <c r="C298" s="15" t="n">
        <v>14525</v>
      </c>
      <c r="D298" s="15" t="n">
        <v>8540</v>
      </c>
      <c r="E298" s="15">
        <f>D298*Setup!$B$5</f>
        <v/>
      </c>
      <c r="F298" s="15">
        <f>D298-E298</f>
        <v/>
      </c>
      <c r="G298" s="15" t="n">
        <v>465</v>
      </c>
      <c r="H298" s="15" t="n"/>
      <c r="I298" s="15" t="n">
        <v>0</v>
      </c>
      <c r="J298" s="15">
        <f>C298+F298+G298-I298</f>
        <v/>
      </c>
      <c r="K298" s="15" t="n"/>
      <c r="L298" s="15">
        <f>K298*Setup!$B$6</f>
        <v/>
      </c>
      <c r="M298" s="15">
        <f>J298-L298</f>
        <v/>
      </c>
      <c r="N298" s="21" t="n"/>
    </row>
    <row r="299">
      <c r="A299" s="295" t="n">
        <v>46074</v>
      </c>
      <c r="B299" s="14" t="inlineStr">
        <is>
          <t>La Cata DF</t>
        </is>
      </c>
      <c r="C299" s="15" t="n">
        <v>16020</v>
      </c>
      <c r="D299" s="15" t="n">
        <v>10545</v>
      </c>
      <c r="E299" s="15">
        <f>D299*Setup!$B$5</f>
        <v/>
      </c>
      <c r="F299" s="15">
        <f>D299-E299</f>
        <v/>
      </c>
      <c r="G299" s="15" t="n">
        <v>0</v>
      </c>
      <c r="H299" s="15" t="n"/>
      <c r="I299" s="15" t="n">
        <v>0</v>
      </c>
      <c r="J299" s="15">
        <f>C299+F299+G299-I299</f>
        <v/>
      </c>
      <c r="K299" s="15" t="n"/>
      <c r="L299" s="15">
        <f>K299*Setup!$B$6</f>
        <v/>
      </c>
      <c r="M299" s="15">
        <f>J299-L299</f>
        <v/>
      </c>
      <c r="N299" s="21" t="n"/>
    </row>
    <row r="300">
      <c r="A300" s="295" t="n">
        <v>46075</v>
      </c>
      <c r="B300" s="14" t="inlineStr">
        <is>
          <t>La Cata DF</t>
        </is>
      </c>
      <c r="C300" s="15" t="n">
        <v>18375</v>
      </c>
      <c r="D300" s="15" t="n">
        <v>2825</v>
      </c>
      <c r="E300" s="15">
        <f>D300*Setup!$B$5</f>
        <v/>
      </c>
      <c r="F300" s="15">
        <f>D300-E300</f>
        <v/>
      </c>
      <c r="G300" s="15" t="n">
        <v>0</v>
      </c>
      <c r="H300" s="15" t="n"/>
      <c r="I300" s="15" t="n">
        <v>0</v>
      </c>
      <c r="J300" s="15">
        <f>C300+F300+G300-I300</f>
        <v/>
      </c>
      <c r="K300" s="15" t="n"/>
      <c r="L300" s="15">
        <f>K300*Setup!$B$6</f>
        <v/>
      </c>
      <c r="M300" s="15">
        <f>J300-L300</f>
        <v/>
      </c>
      <c r="N300" s="21" t="n"/>
    </row>
    <row r="301">
      <c r="A301" s="295" t="n">
        <v>46076</v>
      </c>
      <c r="B301" s="14" t="inlineStr">
        <is>
          <t>La Cata DF</t>
        </is>
      </c>
      <c r="C301" s="15" t="n">
        <v>3135</v>
      </c>
      <c r="D301" s="15" t="n">
        <v>1485</v>
      </c>
      <c r="E301" s="15">
        <f>D301*Setup!$B$5</f>
        <v/>
      </c>
      <c r="F301" s="15">
        <f>D301-E301</f>
        <v/>
      </c>
      <c r="G301" s="15" t="n">
        <v>0</v>
      </c>
      <c r="H301" s="15" t="n"/>
      <c r="I301" s="15" t="n">
        <v>0</v>
      </c>
      <c r="J301" s="15">
        <f>C301+F301+G301-I301</f>
        <v/>
      </c>
      <c r="K301" s="15" t="n"/>
      <c r="L301" s="15">
        <f>K301*Setup!$B$6</f>
        <v/>
      </c>
      <c r="M301" s="15">
        <f>J301-L301</f>
        <v/>
      </c>
      <c r="N301" s="21" t="n">
        <v>101040</v>
      </c>
      <c r="O301" s="22" t="inlineStr">
        <is>
          <t xml:space="preserve">$95 Sobrante </t>
        </is>
      </c>
    </row>
    <row r="302">
      <c r="A302" s="295" t="n">
        <v>46077</v>
      </c>
      <c r="B302" s="14" t="inlineStr">
        <is>
          <t>La Cata DF</t>
        </is>
      </c>
      <c r="C302" s="15" t="n">
        <v>0</v>
      </c>
      <c r="D302" s="15" t="n">
        <v>0</v>
      </c>
      <c r="E302" s="15">
        <f>D302*Setup!$B$5</f>
        <v/>
      </c>
      <c r="F302" s="15">
        <f>D302-E302</f>
        <v/>
      </c>
      <c r="G302" s="15" t="n">
        <v>0</v>
      </c>
      <c r="H302" s="15" t="n"/>
      <c r="I302" s="15" t="n">
        <v>0</v>
      </c>
      <c r="J302" s="15">
        <f>C302+F302+G302-I302</f>
        <v/>
      </c>
      <c r="K302" s="15" t="n"/>
      <c r="L302" s="15">
        <f>K302*Setup!$B$6</f>
        <v/>
      </c>
      <c r="M302" s="15">
        <f>J302-L302</f>
        <v/>
      </c>
      <c r="N302" s="21" t="n"/>
    </row>
    <row r="303">
      <c r="A303" s="295" t="n">
        <v>46078</v>
      </c>
      <c r="B303" s="14" t="inlineStr">
        <is>
          <t>La Cata DF</t>
        </is>
      </c>
      <c r="C303" s="15" t="n">
        <v>6745</v>
      </c>
      <c r="D303" s="15" t="n">
        <v>2390</v>
      </c>
      <c r="E303" s="15">
        <f>D303*Setup!$B$5</f>
        <v/>
      </c>
      <c r="F303" s="15">
        <f>D303-E303</f>
        <v/>
      </c>
      <c r="G303" s="15" t="n">
        <v>0</v>
      </c>
      <c r="H303" s="15" t="n"/>
      <c r="I303" s="15" t="n">
        <v>0</v>
      </c>
      <c r="J303" s="15">
        <f>C303+F303+G303-I303</f>
        <v/>
      </c>
      <c r="K303" s="15" t="n"/>
      <c r="L303" s="15">
        <f>K303*Setup!$B$6</f>
        <v/>
      </c>
      <c r="M303" s="15">
        <f>J303-L303</f>
        <v/>
      </c>
      <c r="N303" s="21" t="n"/>
    </row>
    <row r="304">
      <c r="A304" s="295" t="n">
        <v>46079</v>
      </c>
      <c r="B304" s="14" t="inlineStr">
        <is>
          <t>La Cata DF</t>
        </is>
      </c>
      <c r="C304" s="15" t="n">
        <v>10550</v>
      </c>
      <c r="D304" s="15" t="n">
        <v>8465</v>
      </c>
      <c r="E304" s="15">
        <f>D304*Setup!$B$5</f>
        <v/>
      </c>
      <c r="F304" s="15">
        <f>D304-E304</f>
        <v/>
      </c>
      <c r="G304" s="15" t="n">
        <v>0</v>
      </c>
      <c r="H304" s="15" t="n"/>
      <c r="I304" s="15" t="n">
        <v>0</v>
      </c>
      <c r="J304" s="15">
        <f>C304+F304+G304-I304</f>
        <v/>
      </c>
      <c r="K304" s="15" t="n"/>
      <c r="L304" s="15">
        <f>K304*Setup!$B$6</f>
        <v/>
      </c>
      <c r="M304" s="15">
        <f>J304-L304</f>
        <v/>
      </c>
      <c r="N304" s="21" t="n"/>
    </row>
    <row r="305">
      <c r="A305" s="295" t="n">
        <v>46080</v>
      </c>
      <c r="B305" s="14" t="inlineStr">
        <is>
          <t>La Cata DF</t>
        </is>
      </c>
      <c r="C305" s="15" t="n">
        <v>13100</v>
      </c>
      <c r="D305" s="15" t="n">
        <v>11540</v>
      </c>
      <c r="E305" s="15">
        <f>D305*Setup!$B$5</f>
        <v/>
      </c>
      <c r="F305" s="15">
        <f>D305-E305</f>
        <v/>
      </c>
      <c r="G305" s="15" t="n">
        <v>0</v>
      </c>
      <c r="H305" s="15" t="n"/>
      <c r="I305" s="15" t="n">
        <v>0</v>
      </c>
      <c r="J305" s="15">
        <f>C305+F305+G305-I305</f>
        <v/>
      </c>
      <c r="K305" s="15" t="n"/>
      <c r="L305" s="15">
        <f>K305*Setup!$B$6</f>
        <v/>
      </c>
      <c r="M305" s="15">
        <f>J305-L305</f>
        <v/>
      </c>
      <c r="N305" s="21" t="n"/>
    </row>
    <row r="306">
      <c r="A306" s="295" t="n">
        <v>46081</v>
      </c>
      <c r="B306" s="14" t="inlineStr">
        <is>
          <t>La Cata DF</t>
        </is>
      </c>
      <c r="C306" s="15" t="n">
        <v>9070</v>
      </c>
      <c r="D306" s="15" t="n">
        <v>2540</v>
      </c>
      <c r="E306" s="15">
        <f>D306*Setup!$B$5</f>
        <v/>
      </c>
      <c r="F306" s="15">
        <f>D306-E306</f>
        <v/>
      </c>
      <c r="G306" s="15" t="n">
        <v>1105</v>
      </c>
      <c r="H306" s="15" t="n"/>
      <c r="I306" s="15" t="n">
        <v>0</v>
      </c>
      <c r="J306" s="15">
        <f>C306+F306+G306-I306</f>
        <v/>
      </c>
      <c r="K306" s="15" t="n"/>
      <c r="L306" s="15">
        <f>K306*Setup!$B$6</f>
        <v/>
      </c>
      <c r="M306" s="15">
        <f>J306-L306</f>
        <v/>
      </c>
      <c r="N306" s="21" t="n"/>
    </row>
    <row r="307">
      <c r="A307" s="299" t="n"/>
      <c r="B307" s="45" t="n"/>
      <c r="C307" s="46" t="n"/>
      <c r="D307" s="46" t="n"/>
      <c r="E307" s="46" t="n"/>
      <c r="F307" s="46" t="n"/>
      <c r="G307" s="46" t="n"/>
      <c r="H307" s="46" t="n"/>
      <c r="I307" s="46" t="n"/>
      <c r="J307" s="46" t="n"/>
      <c r="K307" s="46" t="n"/>
      <c r="L307" s="46" t="n"/>
      <c r="M307" s="46" t="n"/>
      <c r="N307" s="47" t="n"/>
      <c r="O307" s="48" t="n"/>
    </row>
    <row r="308">
      <c r="A308" s="295" t="n">
        <v>46023</v>
      </c>
      <c r="B308" s="14" t="inlineStr">
        <is>
          <t>La Cata LMF</t>
        </is>
      </c>
      <c r="C308" s="302" t="n">
        <v>561911.5600000001</v>
      </c>
      <c r="D308" s="302" t="n">
        <v>191788.96</v>
      </c>
      <c r="E308" s="15">
        <f>D308*Setup!$B$5</f>
        <v/>
      </c>
      <c r="F308" s="15">
        <f>D308-E308</f>
        <v/>
      </c>
      <c r="G308" s="15" t="n">
        <v>0</v>
      </c>
      <c r="H308" s="15" t="n"/>
      <c r="I308" s="15" t="n">
        <v>705</v>
      </c>
      <c r="J308" s="15">
        <f>C308+F308+G308-I308</f>
        <v/>
      </c>
      <c r="K308" s="15" t="n"/>
      <c r="L308" s="15">
        <f>K308*Setup!$B$6</f>
        <v/>
      </c>
      <c r="M308" s="15">
        <f>J308-L308</f>
        <v/>
      </c>
      <c r="N308" s="21" t="n"/>
    </row>
    <row r="309">
      <c r="A309" s="295" t="n">
        <v>46024</v>
      </c>
      <c r="B309" s="14" t="inlineStr">
        <is>
          <t>La Cata LMF</t>
        </is>
      </c>
      <c r="C309" s="302" t="n">
        <v>243603</v>
      </c>
      <c r="D309" s="302" t="n">
        <v>126392</v>
      </c>
      <c r="E309" s="15">
        <f>D309*Setup!$B$5</f>
        <v/>
      </c>
      <c r="F309" s="15">
        <f>D309-E309</f>
        <v/>
      </c>
      <c r="G309" s="15" t="n">
        <v>7890</v>
      </c>
      <c r="H309" s="15" t="n"/>
      <c r="I309" s="15" t="n">
        <v>395</v>
      </c>
      <c r="J309" s="15">
        <f>C309+F309+G309-I309</f>
        <v/>
      </c>
      <c r="K309" s="15" t="n"/>
      <c r="L309" s="15">
        <f>K309*Setup!$B$6</f>
        <v/>
      </c>
      <c r="M309" s="15">
        <f>J309-L309</f>
        <v/>
      </c>
      <c r="N309" s="21" t="n"/>
    </row>
    <row r="310">
      <c r="A310" s="295" t="n">
        <v>46025</v>
      </c>
      <c r="B310" s="14" t="inlineStr">
        <is>
          <t>La Cata LMF</t>
        </is>
      </c>
      <c r="C310" s="302" t="n">
        <v>111795.61</v>
      </c>
      <c r="D310" s="302" t="n">
        <v>114720</v>
      </c>
      <c r="E310" s="15">
        <f>D310*Setup!$B$5</f>
        <v/>
      </c>
      <c r="F310" s="15">
        <f>D310-E310</f>
        <v/>
      </c>
      <c r="G310" s="15" t="n">
        <v>16502</v>
      </c>
      <c r="H310" s="15" t="n"/>
      <c r="I310" s="15" t="n">
        <v>6219</v>
      </c>
      <c r="J310" s="15">
        <f>C310+F310+G310-I310</f>
        <v/>
      </c>
      <c r="K310" s="15" t="n"/>
      <c r="L310" s="15">
        <f>K310*Setup!$B$6</f>
        <v/>
      </c>
      <c r="M310" s="15">
        <f>J310-L310</f>
        <v/>
      </c>
      <c r="N310" s="21" t="n"/>
    </row>
    <row r="311">
      <c r="A311" s="295" t="n">
        <v>46026</v>
      </c>
      <c r="B311" s="14" t="inlineStr">
        <is>
          <t>La Cata LMF</t>
        </is>
      </c>
      <c r="C311" s="302" t="n">
        <v>150879</v>
      </c>
      <c r="D311" s="302" t="n">
        <v>94242</v>
      </c>
      <c r="E311" s="15">
        <f>D311*Setup!$B$5</f>
        <v/>
      </c>
      <c r="F311" s="15">
        <f>D311-E311</f>
        <v/>
      </c>
      <c r="G311" s="15" t="n">
        <v>2865</v>
      </c>
      <c r="H311" s="15" t="n"/>
      <c r="I311" s="15" t="n">
        <v>0</v>
      </c>
      <c r="J311" s="15">
        <f>C311+F311+G311-I311</f>
        <v/>
      </c>
      <c r="K311" s="15" t="n"/>
      <c r="L311" s="15">
        <f>K311*Setup!$B$6</f>
        <v/>
      </c>
      <c r="M311" s="15">
        <f>J311-L311</f>
        <v/>
      </c>
      <c r="N311" s="21" t="n"/>
    </row>
    <row r="312">
      <c r="A312" s="295" t="n">
        <v>46027</v>
      </c>
      <c r="B312" s="14" t="inlineStr">
        <is>
          <t>La Cata LMF</t>
        </is>
      </c>
      <c r="C312" s="302" t="n">
        <v>54994</v>
      </c>
      <c r="D312" s="302" t="n">
        <v>22455</v>
      </c>
      <c r="E312" s="15">
        <f>D312*Setup!$B$5</f>
        <v/>
      </c>
      <c r="F312" s="15">
        <f>D312-E312</f>
        <v/>
      </c>
      <c r="G312" s="15" t="n">
        <v>645</v>
      </c>
      <c r="H312" s="15" t="n"/>
      <c r="I312" s="15" t="n">
        <v>220</v>
      </c>
      <c r="J312" s="15">
        <f>C312+F312+G312-I312</f>
        <v/>
      </c>
      <c r="K312" s="15" t="n"/>
      <c r="L312" s="15">
        <f>K312*Setup!$B$6</f>
        <v/>
      </c>
      <c r="M312" s="15">
        <f>J312-L312</f>
        <v/>
      </c>
      <c r="N312" s="21" t="n"/>
    </row>
    <row r="313">
      <c r="A313" s="303" t="n">
        <v>46028</v>
      </c>
      <c r="B313" s="14" t="inlineStr">
        <is>
          <t>La Cata LMF</t>
        </is>
      </c>
      <c r="C313" s="302" t="n">
        <v>45555</v>
      </c>
      <c r="D313" s="302" t="n">
        <v>13990</v>
      </c>
      <c r="E313" s="15">
        <f>D313*Setup!$B$5</f>
        <v/>
      </c>
      <c r="F313" s="15">
        <f>D313-E313</f>
        <v/>
      </c>
      <c r="G313" s="15" t="n">
        <v>1190</v>
      </c>
      <c r="H313" s="15" t="n"/>
      <c r="I313" s="15" t="n">
        <v>0</v>
      </c>
      <c r="J313" s="15">
        <f>C313+F313+G313-I313</f>
        <v/>
      </c>
      <c r="K313" s="15" t="n"/>
      <c r="L313" s="15">
        <f>K313*Setup!$B$6</f>
        <v/>
      </c>
      <c r="M313" s="15">
        <f>J313-L313</f>
        <v/>
      </c>
      <c r="N313" s="21" t="n">
        <v>511590</v>
      </c>
    </row>
    <row r="314">
      <c r="A314" s="295" t="n">
        <v>46029</v>
      </c>
      <c r="B314" s="14" t="inlineStr">
        <is>
          <t>La Cata LMF</t>
        </is>
      </c>
      <c r="C314" s="302" t="n">
        <v>50380</v>
      </c>
      <c r="D314" s="302" t="n">
        <v>9300</v>
      </c>
      <c r="E314" s="15">
        <f>D314*Setup!$B$5</f>
        <v/>
      </c>
      <c r="F314" s="15">
        <f>D314-E314</f>
        <v/>
      </c>
      <c r="G314" s="15" t="n">
        <v>195</v>
      </c>
      <c r="H314" s="15" t="n"/>
      <c r="I314" s="15" t="n">
        <v>0</v>
      </c>
      <c r="J314" s="15">
        <f>C314+F314+G314-I314</f>
        <v/>
      </c>
      <c r="K314" s="15" t="n"/>
      <c r="L314" s="15">
        <f>K314*Setup!$B$6</f>
        <v/>
      </c>
      <c r="M314" s="15">
        <f>J314-L314</f>
        <v/>
      </c>
      <c r="N314" s="21" t="n"/>
    </row>
    <row r="315">
      <c r="A315" s="295" t="n">
        <v>46030</v>
      </c>
      <c r="B315" s="14" t="inlineStr">
        <is>
          <t>La Cata LMF</t>
        </is>
      </c>
      <c r="C315" s="302" t="n">
        <v>37165</v>
      </c>
      <c r="D315" s="302" t="n">
        <v>3720</v>
      </c>
      <c r="E315" s="15">
        <f>D315*Setup!$B$5</f>
        <v/>
      </c>
      <c r="F315" s="15">
        <f>D315-E315</f>
        <v/>
      </c>
      <c r="G315" s="15" t="n">
        <v>0</v>
      </c>
      <c r="H315" s="15" t="n"/>
      <c r="I315" s="15" t="n">
        <v>0</v>
      </c>
      <c r="J315" s="15">
        <f>C315+F315+G315-I315</f>
        <v/>
      </c>
      <c r="K315" s="15" t="n"/>
      <c r="L315" s="15">
        <f>K315*Setup!$B$6</f>
        <v/>
      </c>
      <c r="M315" s="15">
        <f>J315-L315</f>
        <v/>
      </c>
      <c r="N315" s="21" t="n"/>
    </row>
    <row r="316">
      <c r="A316" s="295" t="n">
        <v>46031</v>
      </c>
      <c r="B316" s="14" t="inlineStr">
        <is>
          <t>La Cata LMF</t>
        </is>
      </c>
      <c r="C316" s="302" t="n">
        <v>34940</v>
      </c>
      <c r="D316" s="302" t="n">
        <v>34250</v>
      </c>
      <c r="E316" s="15">
        <f>D316*Setup!$B$5</f>
        <v/>
      </c>
      <c r="F316" s="15">
        <f>D316-E316</f>
        <v/>
      </c>
      <c r="G316" s="15" t="n">
        <v>1930</v>
      </c>
      <c r="H316" s="15" t="n"/>
      <c r="I316" s="15" t="n">
        <v>0</v>
      </c>
      <c r="J316" s="15">
        <f>C316+F316+G316-I316</f>
        <v/>
      </c>
      <c r="K316" s="15" t="n"/>
      <c r="L316" s="15">
        <f>K316*Setup!$B$6</f>
        <v/>
      </c>
      <c r="M316" s="15">
        <f>J316-L316</f>
        <v/>
      </c>
      <c r="N316" s="21" t="n"/>
    </row>
    <row r="317">
      <c r="A317" s="295" t="n">
        <v>46032</v>
      </c>
      <c r="B317" s="14" t="inlineStr">
        <is>
          <t>La Cata LMF</t>
        </is>
      </c>
      <c r="C317" s="302" t="n">
        <v>78191</v>
      </c>
      <c r="D317" s="302" t="n">
        <v>28095</v>
      </c>
      <c r="E317" s="15">
        <f>D317*Setup!$B$5</f>
        <v/>
      </c>
      <c r="F317" s="15">
        <f>D317-E317</f>
        <v/>
      </c>
      <c r="G317" s="15" t="n">
        <v>0</v>
      </c>
      <c r="H317" s="15" t="n"/>
      <c r="I317" s="15" t="n">
        <v>995</v>
      </c>
      <c r="J317" s="15">
        <f>C317+F317+G317-I317</f>
        <v/>
      </c>
      <c r="K317" s="15" t="n"/>
      <c r="L317" s="15">
        <f>K317*Setup!$B$6</f>
        <v/>
      </c>
      <c r="M317" s="15">
        <f>J317-L317</f>
        <v/>
      </c>
      <c r="N317" s="21" t="n"/>
    </row>
    <row r="318">
      <c r="A318" s="295" t="n">
        <v>46033</v>
      </c>
      <c r="B318" s="14" t="inlineStr">
        <is>
          <t>La Cata LMF</t>
        </is>
      </c>
      <c r="C318" s="302" t="n">
        <v>103865</v>
      </c>
      <c r="D318" s="302" t="n">
        <v>48035</v>
      </c>
      <c r="E318" s="15">
        <f>D318*Setup!$B$5</f>
        <v/>
      </c>
      <c r="F318" s="15">
        <f>D318-E318</f>
        <v/>
      </c>
      <c r="G318" s="15" t="n">
        <v>2325</v>
      </c>
      <c r="H318" s="15" t="n"/>
      <c r="I318" s="15" t="n">
        <v>0</v>
      </c>
      <c r="J318" s="15">
        <f>C318+F318+G318-I318</f>
        <v/>
      </c>
      <c r="K318" s="15" t="n"/>
      <c r="L318" s="15">
        <f>K318*Setup!$B$6</f>
        <v/>
      </c>
      <c r="M318" s="15">
        <f>J318-L318</f>
        <v/>
      </c>
      <c r="N318" s="21" t="n"/>
    </row>
    <row r="319">
      <c r="A319" s="303" t="n">
        <v>46034</v>
      </c>
      <c r="B319" s="14" t="inlineStr">
        <is>
          <t>La Cata LMF</t>
        </is>
      </c>
      <c r="C319" s="302" t="n">
        <v>24400</v>
      </c>
      <c r="D319" s="302" t="n">
        <v>14880</v>
      </c>
      <c r="E319" s="15">
        <f>D319*Setup!$B$5</f>
        <v/>
      </c>
      <c r="F319" s="15">
        <f>D319-E319</f>
        <v/>
      </c>
      <c r="G319" s="15" t="n">
        <v>0</v>
      </c>
      <c r="H319" s="15" t="n"/>
      <c r="I319" s="15" t="n">
        <v>870</v>
      </c>
      <c r="J319" s="15">
        <f>C319+F319+G319-I319</f>
        <v/>
      </c>
      <c r="K319" s="15" t="n"/>
      <c r="L319" s="15">
        <f>K319*Setup!$B$6</f>
        <v/>
      </c>
      <c r="M319" s="15">
        <f>J319-L319</f>
        <v/>
      </c>
      <c r="N319" s="21" t="n">
        <v>408130</v>
      </c>
    </row>
    <row r="320">
      <c r="A320" s="295" t="n">
        <v>46035</v>
      </c>
      <c r="B320" s="14" t="inlineStr">
        <is>
          <t>La Cata LMF</t>
        </is>
      </c>
      <c r="C320" s="302" t="n">
        <v>42075</v>
      </c>
      <c r="D320" s="302" t="n">
        <v>12823</v>
      </c>
      <c r="E320" s="15">
        <f>D320*Setup!$B$5</f>
        <v/>
      </c>
      <c r="F320" s="15">
        <f>D320-E320</f>
        <v/>
      </c>
      <c r="G320" s="15" t="n">
        <v>1350</v>
      </c>
      <c r="H320" s="15" t="n"/>
      <c r="I320" s="15" t="n">
        <v>675</v>
      </c>
      <c r="J320" s="15">
        <f>C320+F320+G320-I320</f>
        <v/>
      </c>
      <c r="K320" s="15" t="n"/>
      <c r="L320" s="15">
        <f>K320*Setup!$B$6</f>
        <v/>
      </c>
      <c r="M320" s="15">
        <f>J320-L320</f>
        <v/>
      </c>
      <c r="N320" s="21" t="n"/>
    </row>
    <row r="321">
      <c r="A321" s="295" t="n">
        <v>46036</v>
      </c>
      <c r="B321" s="14" t="inlineStr">
        <is>
          <t>La Cata LMF</t>
        </is>
      </c>
      <c r="C321" s="302" t="n">
        <v>39490</v>
      </c>
      <c r="D321" s="302" t="n">
        <v>3100</v>
      </c>
      <c r="E321" s="15">
        <f>D321*Setup!$B$5</f>
        <v/>
      </c>
      <c r="F321" s="15">
        <f>D321-E321</f>
        <v/>
      </c>
      <c r="G321" s="15" t="n">
        <v>5125</v>
      </c>
      <c r="H321" s="15" t="n"/>
      <c r="I321" s="15" t="n">
        <v>0</v>
      </c>
      <c r="J321" s="15">
        <f>C321+F321+G321-I321</f>
        <v/>
      </c>
      <c r="K321" s="15" t="n"/>
      <c r="L321" s="15">
        <f>K321*Setup!$B$6</f>
        <v/>
      </c>
      <c r="M321" s="15">
        <f>J321-L321</f>
        <v/>
      </c>
      <c r="N321" s="21" t="n"/>
    </row>
    <row r="322">
      <c r="A322" s="295" t="n">
        <v>46037</v>
      </c>
      <c r="B322" s="14" t="inlineStr">
        <is>
          <t>La Cata LMF</t>
        </is>
      </c>
      <c r="C322" s="302" t="n">
        <v>27070</v>
      </c>
      <c r="D322" s="302" t="n">
        <v>30350</v>
      </c>
      <c r="E322" s="15">
        <f>D322*Setup!$B$5</f>
        <v/>
      </c>
      <c r="F322" s="15">
        <f>D322-E322</f>
        <v/>
      </c>
      <c r="G322" s="15" t="n">
        <v>0</v>
      </c>
      <c r="H322" s="15" t="n"/>
      <c r="I322" s="15" t="n">
        <v>0</v>
      </c>
      <c r="J322" s="15">
        <f>C322+F322+G322-I322</f>
        <v/>
      </c>
      <c r="K322" s="15" t="n"/>
      <c r="L322" s="15">
        <f>K322*Setup!$B$6</f>
        <v/>
      </c>
      <c r="M322" s="15">
        <f>J322-L322</f>
        <v/>
      </c>
      <c r="N322" s="21" t="n"/>
    </row>
    <row r="323">
      <c r="A323" s="295" t="n">
        <v>46038</v>
      </c>
      <c r="B323" s="14" t="inlineStr">
        <is>
          <t>La Cata LMF</t>
        </is>
      </c>
      <c r="C323" s="302" t="n">
        <v>42968</v>
      </c>
      <c r="D323" s="302" t="n">
        <v>35085</v>
      </c>
      <c r="E323" s="15">
        <f>D323*Setup!$B$5</f>
        <v/>
      </c>
      <c r="F323" s="15">
        <f>D323-E323</f>
        <v/>
      </c>
      <c r="G323" s="15" t="n">
        <v>0</v>
      </c>
      <c r="H323" s="15" t="n"/>
      <c r="I323" s="15" t="n">
        <v>0</v>
      </c>
      <c r="J323" s="15">
        <f>C323+F323+G323-I323</f>
        <v/>
      </c>
      <c r="K323" s="15" t="n"/>
      <c r="L323" s="15">
        <f>K323*Setup!$B$6</f>
        <v/>
      </c>
      <c r="M323" s="15">
        <f>J323-L323</f>
        <v/>
      </c>
      <c r="N323" s="21" t="n"/>
    </row>
    <row r="324">
      <c r="A324" s="295" t="n">
        <v>46039</v>
      </c>
      <c r="B324" s="14" t="inlineStr">
        <is>
          <t>La Cata LMF</t>
        </is>
      </c>
      <c r="C324" s="302" t="n">
        <v>109222</v>
      </c>
      <c r="D324" s="302" t="n">
        <v>55501</v>
      </c>
      <c r="E324" s="15">
        <f>D324*Setup!$B$5</f>
        <v/>
      </c>
      <c r="F324" s="15">
        <f>D324-E324</f>
        <v/>
      </c>
      <c r="G324" s="15" t="n">
        <v>420</v>
      </c>
      <c r="H324" s="15" t="n"/>
      <c r="I324" s="15" t="n">
        <v>820</v>
      </c>
      <c r="J324" s="15">
        <f>C324+F324+G324-I324</f>
        <v/>
      </c>
      <c r="K324" s="15" t="n"/>
      <c r="L324" s="15">
        <f>K324*Setup!$B$6</f>
        <v/>
      </c>
      <c r="M324" s="15">
        <f>J324-L324</f>
        <v/>
      </c>
      <c r="N324" s="21" t="n"/>
    </row>
    <row r="325">
      <c r="A325" s="295" t="n">
        <v>46040</v>
      </c>
      <c r="B325" s="14" t="inlineStr">
        <is>
          <t>La Cata LMF</t>
        </is>
      </c>
      <c r="C325" s="302" t="n">
        <v>102670</v>
      </c>
      <c r="D325" s="302" t="n">
        <v>29893</v>
      </c>
      <c r="E325" s="15">
        <f>D325*Setup!$B$5</f>
        <v/>
      </c>
      <c r="F325" s="15">
        <f>D325-E325</f>
        <v/>
      </c>
      <c r="G325" s="15" t="n">
        <v>900</v>
      </c>
      <c r="H325" s="15" t="n"/>
      <c r="I325" s="15" t="n">
        <v>0</v>
      </c>
      <c r="J325" s="15">
        <f>C325+F325+G325-I325</f>
        <v/>
      </c>
      <c r="K325" s="15" t="n"/>
      <c r="L325" s="15">
        <f>K325*Setup!$B$6</f>
        <v/>
      </c>
      <c r="M325" s="15">
        <f>J325-L325</f>
        <v/>
      </c>
      <c r="N325" s="21" t="n"/>
    </row>
    <row r="326">
      <c r="A326" s="303" t="n">
        <v>46041</v>
      </c>
      <c r="B326" s="14" t="inlineStr">
        <is>
          <t>La Cata LMF</t>
        </is>
      </c>
      <c r="C326" s="302" t="n">
        <v>28194</v>
      </c>
      <c r="D326" s="302" t="n">
        <v>6985</v>
      </c>
      <c r="E326" s="15">
        <f>D326*Setup!$B$5</f>
        <v/>
      </c>
      <c r="F326" s="15">
        <f>D326-E326</f>
        <v/>
      </c>
      <c r="G326" s="15" t="n">
        <v>0</v>
      </c>
      <c r="H326" s="15" t="n"/>
      <c r="I326" s="15" t="n">
        <v>0</v>
      </c>
      <c r="J326" s="15">
        <f>C326+F326+G326-I326</f>
        <v/>
      </c>
      <c r="K326" s="15" t="n"/>
      <c r="L326" s="15">
        <f>K326*Setup!$B$6</f>
        <v/>
      </c>
      <c r="M326" s="15">
        <f>J326-L326</f>
        <v/>
      </c>
      <c r="N326" s="21" t="n">
        <v>387540</v>
      </c>
      <c r="O326" s="304" t="n"/>
    </row>
    <row r="327">
      <c r="A327" s="295" t="n">
        <v>46042</v>
      </c>
      <c r="B327" s="14" t="inlineStr">
        <is>
          <t>La Cata LMF</t>
        </is>
      </c>
      <c r="C327" s="302" t="n">
        <v>39706</v>
      </c>
      <c r="D327" s="302" t="n">
        <v>20212</v>
      </c>
      <c r="E327" s="15">
        <f>D327*Setup!$B$5</f>
        <v/>
      </c>
      <c r="F327" s="15">
        <f>D327-E327</f>
        <v/>
      </c>
      <c r="G327" s="15" t="n">
        <v>1450</v>
      </c>
      <c r="H327" s="15" t="n"/>
      <c r="I327" s="15" t="n">
        <v>0</v>
      </c>
      <c r="J327" s="15">
        <f>C327+F327+G327-I327</f>
        <v/>
      </c>
      <c r="K327" s="15" t="n"/>
      <c r="L327" s="15">
        <f>K327*Setup!$B$6</f>
        <v/>
      </c>
      <c r="M327" s="15">
        <f>J327-L327</f>
        <v/>
      </c>
      <c r="N327" s="21" t="n"/>
    </row>
    <row r="328">
      <c r="A328" s="295" t="n">
        <v>46043</v>
      </c>
      <c r="B328" s="14" t="inlineStr">
        <is>
          <t>La Cata LMF</t>
        </is>
      </c>
      <c r="C328" s="302" t="n">
        <v>192090</v>
      </c>
      <c r="D328" s="302" t="n">
        <v>56540</v>
      </c>
      <c r="E328" s="15">
        <f>D328*Setup!$B$5</f>
        <v/>
      </c>
      <c r="F328" s="15">
        <f>D328-E328</f>
        <v/>
      </c>
      <c r="G328" s="15" t="n">
        <v>14185</v>
      </c>
      <c r="H328" s="15" t="n"/>
      <c r="I328" s="15" t="n">
        <v>0</v>
      </c>
      <c r="J328" s="15">
        <f>C328+F328+G328-I328</f>
        <v/>
      </c>
      <c r="K328" s="15" t="n"/>
      <c r="L328" s="15">
        <f>K328*Setup!$B$6</f>
        <v/>
      </c>
      <c r="M328" s="15">
        <f>J328-L328</f>
        <v/>
      </c>
      <c r="N328" s="21" t="n"/>
    </row>
    <row r="329">
      <c r="A329" s="295" t="n">
        <v>46044</v>
      </c>
      <c r="B329" s="14" t="inlineStr">
        <is>
          <t>La Cata LMF</t>
        </is>
      </c>
      <c r="C329" s="302" t="n">
        <v>37055</v>
      </c>
      <c r="D329" s="302" t="n">
        <v>10825</v>
      </c>
      <c r="E329" s="15">
        <f>D329*Setup!$B$5</f>
        <v/>
      </c>
      <c r="F329" s="15">
        <f>D329-E329</f>
        <v/>
      </c>
      <c r="G329" s="15" t="n">
        <v>0</v>
      </c>
      <c r="H329" s="15" t="n"/>
      <c r="I329" s="15" t="n">
        <v>0</v>
      </c>
      <c r="J329" s="15">
        <f>C329+F329+G329-I329</f>
        <v/>
      </c>
      <c r="K329" s="15" t="n"/>
      <c r="L329" s="15">
        <f>K329*Setup!$B$6</f>
        <v/>
      </c>
      <c r="M329" s="15">
        <f>J329-L329</f>
        <v/>
      </c>
      <c r="N329" s="21" t="n"/>
    </row>
    <row r="330">
      <c r="A330" s="295" t="n">
        <v>46045</v>
      </c>
      <c r="B330" s="14" t="inlineStr">
        <is>
          <t>La Cata LMF</t>
        </is>
      </c>
      <c r="C330" s="302" t="n">
        <v>45155</v>
      </c>
      <c r="D330" s="302" t="n">
        <v>31475</v>
      </c>
      <c r="E330" s="15">
        <f>D330*Setup!$B$5</f>
        <v/>
      </c>
      <c r="F330" s="15">
        <f>D330-E330</f>
        <v/>
      </c>
      <c r="G330" s="15" t="n">
        <v>0</v>
      </c>
      <c r="H330" s="15" t="n"/>
      <c r="I330" s="15" t="n">
        <v>1365</v>
      </c>
      <c r="J330" s="15">
        <f>C330+F330+G330-I330</f>
        <v/>
      </c>
      <c r="K330" s="15" t="n"/>
      <c r="L330" s="15">
        <f>K330*Setup!$B$6</f>
        <v/>
      </c>
      <c r="M330" s="15">
        <f>J330-L330</f>
        <v/>
      </c>
      <c r="N330" s="21" t="n"/>
    </row>
    <row r="331">
      <c r="A331" s="295" t="n">
        <v>46046</v>
      </c>
      <c r="B331" s="14" t="inlineStr">
        <is>
          <t>La Cata LMF</t>
        </is>
      </c>
      <c r="C331" s="302" t="n">
        <v>115685</v>
      </c>
      <c r="D331" s="302" t="n">
        <v>57585</v>
      </c>
      <c r="E331" s="15">
        <f>D331*Setup!$B$5</f>
        <v/>
      </c>
      <c r="F331" s="15">
        <f>D331-E331</f>
        <v/>
      </c>
      <c r="G331" s="15" t="n">
        <v>0</v>
      </c>
      <c r="H331" s="15" t="n"/>
      <c r="I331" s="15" t="n">
        <v>0</v>
      </c>
      <c r="J331" s="15">
        <f>C331+F331+G331-I331</f>
        <v/>
      </c>
      <c r="K331" s="15" t="n"/>
      <c r="L331" s="15">
        <f>K331*Setup!$B$6</f>
        <v/>
      </c>
      <c r="M331" s="15">
        <f>J331-L331</f>
        <v/>
      </c>
      <c r="N331" s="21" t="n"/>
    </row>
    <row r="332">
      <c r="A332" s="295" t="n">
        <v>46047</v>
      </c>
      <c r="B332" s="14" t="inlineStr">
        <is>
          <t>La Cata LMF</t>
        </is>
      </c>
      <c r="C332" s="302" t="n">
        <v>164615</v>
      </c>
      <c r="D332" s="302" t="n">
        <v>70375</v>
      </c>
      <c r="E332" s="15">
        <f>D332*Setup!$B$5</f>
        <v/>
      </c>
      <c r="F332" s="15">
        <f>D332-E332</f>
        <v/>
      </c>
      <c r="G332" s="15" t="n">
        <v>80</v>
      </c>
      <c r="H332" s="15" t="n"/>
      <c r="I332" s="15" t="n">
        <v>0</v>
      </c>
      <c r="J332" s="15">
        <f>C332+F332+G332-I332</f>
        <v/>
      </c>
      <c r="K332" s="15" t="n"/>
      <c r="L332" s="15">
        <f>K332*Setup!$B$6</f>
        <v/>
      </c>
      <c r="M332" s="15">
        <f>J332-L332</f>
        <v/>
      </c>
      <c r="N332" s="21" t="n"/>
    </row>
    <row r="333">
      <c r="A333" s="303" t="n">
        <v>46048</v>
      </c>
      <c r="B333" s="14" t="inlineStr">
        <is>
          <t>La Cata LMF</t>
        </is>
      </c>
      <c r="C333" s="302" t="n">
        <v>80022</v>
      </c>
      <c r="D333" s="302" t="n">
        <v>42315</v>
      </c>
      <c r="E333" s="15">
        <f>D333*Setup!$B$5</f>
        <v/>
      </c>
      <c r="F333" s="15">
        <f>D333-E333</f>
        <v/>
      </c>
      <c r="G333" s="15" t="n">
        <v>4020</v>
      </c>
      <c r="H333" s="15" t="n"/>
      <c r="I333" s="15" t="n">
        <v>0</v>
      </c>
      <c r="J333" s="15">
        <f>C333+F333+G333-I333</f>
        <v/>
      </c>
      <c r="K333" s="15" t="n"/>
      <c r="L333" s="15">
        <f>K333*Setup!$B$6</f>
        <v/>
      </c>
      <c r="M333" s="15">
        <f>J333-L333</f>
        <v/>
      </c>
      <c r="N333" s="21" t="n"/>
    </row>
    <row r="334">
      <c r="A334" s="295" t="n">
        <v>46049</v>
      </c>
      <c r="B334" s="14" t="inlineStr">
        <is>
          <t>La Cata LMF</t>
        </is>
      </c>
      <c r="C334" s="302" t="n">
        <v>48365</v>
      </c>
      <c r="D334" s="302" t="n">
        <v>21675</v>
      </c>
      <c r="E334" s="15">
        <f>D334*Setup!$B$5</f>
        <v/>
      </c>
      <c r="F334" s="15">
        <f>D334-E334</f>
        <v/>
      </c>
      <c r="G334" s="15" t="n">
        <v>1200</v>
      </c>
      <c r="H334" s="15" t="n"/>
      <c r="I334" s="15" t="n">
        <v>0</v>
      </c>
      <c r="J334" s="15">
        <f>C334+F334+G334-I334</f>
        <v/>
      </c>
      <c r="K334" s="15" t="n"/>
      <c r="L334" s="15">
        <f>K334*Setup!$B$6</f>
        <v/>
      </c>
      <c r="M334" s="15">
        <f>J334-L334</f>
        <v/>
      </c>
      <c r="N334" s="21" t="n">
        <v>624540</v>
      </c>
    </row>
    <row r="335">
      <c r="A335" s="295" t="n">
        <v>46050</v>
      </c>
      <c r="B335" s="14" t="inlineStr">
        <is>
          <t>La Cata LMF</t>
        </is>
      </c>
      <c r="C335" s="302" t="n">
        <v>41530</v>
      </c>
      <c r="D335" s="302" t="n">
        <v>10040</v>
      </c>
      <c r="E335" s="15">
        <f>D335*Setup!$B$5</f>
        <v/>
      </c>
      <c r="F335" s="15">
        <f>D335-E335</f>
        <v/>
      </c>
      <c r="G335" s="15" t="n">
        <v>0</v>
      </c>
      <c r="H335" s="15" t="n"/>
      <c r="I335" s="15" t="n">
        <v>0</v>
      </c>
      <c r="J335" s="15">
        <f>C335+F335+G335-I335</f>
        <v/>
      </c>
      <c r="K335" s="15" t="n"/>
      <c r="L335" s="15">
        <f>K335*Setup!$B$6</f>
        <v/>
      </c>
      <c r="M335" s="15">
        <f>J335-L335</f>
        <v/>
      </c>
      <c r="N335" s="21" t="n"/>
    </row>
    <row r="336">
      <c r="A336" s="295" t="n">
        <v>46051</v>
      </c>
      <c r="B336" s="14" t="inlineStr">
        <is>
          <t>La Cata LMF</t>
        </is>
      </c>
      <c r="C336" s="302" t="n">
        <v>45620</v>
      </c>
      <c r="D336" s="302" t="n">
        <v>14645</v>
      </c>
      <c r="E336" s="15">
        <f>D336*Setup!$B$5</f>
        <v/>
      </c>
      <c r="F336" s="15">
        <f>D336-E336</f>
        <v/>
      </c>
      <c r="G336" s="15" t="n">
        <v>1060</v>
      </c>
      <c r="H336" s="15" t="n"/>
      <c r="I336" s="15" t="n">
        <v>0</v>
      </c>
      <c r="J336" s="15">
        <f>C336+F336+G336-I336</f>
        <v/>
      </c>
      <c r="K336" s="15" t="n"/>
      <c r="L336" s="15">
        <f>K336*Setup!$B$6</f>
        <v/>
      </c>
      <c r="M336" s="15">
        <f>J336-L336</f>
        <v/>
      </c>
      <c r="N336" s="21" t="n"/>
    </row>
    <row r="337">
      <c r="A337" s="295" t="n">
        <v>46052</v>
      </c>
      <c r="B337" s="14" t="inlineStr">
        <is>
          <t>La Cata LMF</t>
        </is>
      </c>
      <c r="C337" s="302" t="n">
        <v>80975</v>
      </c>
      <c r="D337" s="302" t="n">
        <v>12383</v>
      </c>
      <c r="E337" s="15">
        <f>D337*Setup!$B$5</f>
        <v/>
      </c>
      <c r="F337" s="15">
        <f>D337-E337</f>
        <v/>
      </c>
      <c r="G337" s="15" t="n">
        <v>628</v>
      </c>
      <c r="H337" s="15" t="n"/>
      <c r="I337" s="15" t="n">
        <v>0</v>
      </c>
      <c r="J337" s="15">
        <f>C337+F337+G337-I337</f>
        <v/>
      </c>
      <c r="K337" s="15" t="n"/>
      <c r="L337" s="15">
        <f>K337*Setup!$B$6</f>
        <v/>
      </c>
      <c r="M337" s="15">
        <f>J337-L337</f>
        <v/>
      </c>
      <c r="N337" s="21" t="n"/>
    </row>
    <row r="338">
      <c r="A338" s="295" t="n">
        <v>46053</v>
      </c>
      <c r="B338" s="14" t="inlineStr">
        <is>
          <t>La Cata LMF</t>
        </is>
      </c>
      <c r="C338" s="302" t="n">
        <v>156755</v>
      </c>
      <c r="D338" s="302" t="n">
        <v>72317</v>
      </c>
      <c r="E338" s="15">
        <f>D338*Setup!$B$5</f>
        <v/>
      </c>
      <c r="F338" s="15">
        <f>D338-E338</f>
        <v/>
      </c>
      <c r="G338" s="15" t="n">
        <v>3065</v>
      </c>
      <c r="H338" s="15" t="n"/>
      <c r="I338" s="15" t="n">
        <v>785</v>
      </c>
      <c r="J338" s="15">
        <f>C338+F338+G338-I338</f>
        <v/>
      </c>
      <c r="K338" s="15" t="n"/>
      <c r="L338" s="15">
        <f>K338*Setup!$B$6</f>
        <v/>
      </c>
      <c r="M338" s="15">
        <f>J338-L338</f>
        <v/>
      </c>
      <c r="N338" s="21" t="n"/>
    </row>
    <row r="339">
      <c r="A339" s="295" t="n">
        <v>46023</v>
      </c>
      <c r="B339" s="14" t="inlineStr">
        <is>
          <t>La Cata DF</t>
        </is>
      </c>
      <c r="C339" s="302" t="n">
        <v>16502.6</v>
      </c>
      <c r="D339" s="302" t="n">
        <v>15265</v>
      </c>
      <c r="E339" s="15">
        <f>D339*Setup!$B$5</f>
        <v/>
      </c>
      <c r="F339" s="15">
        <f>D339-E339</f>
        <v/>
      </c>
      <c r="G339" s="15" t="n">
        <v>0</v>
      </c>
      <c r="H339" s="15" t="n"/>
      <c r="I339" s="15" t="n">
        <v>0</v>
      </c>
      <c r="J339" s="15">
        <f>C339+F339+G339-I339</f>
        <v/>
      </c>
      <c r="K339" s="15" t="n"/>
      <c r="L339" s="15">
        <f>K339*Setup!$B$6</f>
        <v/>
      </c>
      <c r="M339" s="15">
        <f>J339-L339</f>
        <v/>
      </c>
      <c r="N339" s="21" t="n"/>
    </row>
    <row r="340">
      <c r="A340" s="295" t="n">
        <v>46024</v>
      </c>
      <c r="B340" s="14" t="inlineStr">
        <is>
          <t>La Cata DF</t>
        </is>
      </c>
      <c r="C340" s="302" t="n">
        <v>3875</v>
      </c>
      <c r="D340" s="302" t="n">
        <v>2080</v>
      </c>
      <c r="E340" s="15">
        <f>D340*Setup!$B$5</f>
        <v/>
      </c>
      <c r="F340" s="15">
        <f>D340-E340</f>
        <v/>
      </c>
      <c r="G340" s="15" t="n">
        <v>0</v>
      </c>
      <c r="H340" s="15" t="n"/>
      <c r="I340" s="15" t="n">
        <v>0</v>
      </c>
      <c r="J340" s="15">
        <f>C340+F340+G340-I340</f>
        <v/>
      </c>
      <c r="K340" s="15" t="n"/>
      <c r="L340" s="15">
        <f>K340*Setup!$B$6</f>
        <v/>
      </c>
      <c r="M340" s="15">
        <f>J340-L340</f>
        <v/>
      </c>
      <c r="N340" s="21" t="n"/>
    </row>
    <row r="341">
      <c r="A341" s="295" t="n">
        <v>46025</v>
      </c>
      <c r="B341" s="14" t="inlineStr">
        <is>
          <t>La Cata DF</t>
        </is>
      </c>
      <c r="C341" s="302" t="n">
        <v>6495</v>
      </c>
      <c r="D341" s="302" t="n">
        <v>2695</v>
      </c>
      <c r="E341" s="15">
        <f>D341*Setup!$B$5</f>
        <v/>
      </c>
      <c r="F341" s="15">
        <f>D341-E341</f>
        <v/>
      </c>
      <c r="G341" s="15" t="n">
        <v>0</v>
      </c>
      <c r="H341" s="15" t="n"/>
      <c r="I341" s="15" t="n">
        <v>0</v>
      </c>
      <c r="J341" s="15">
        <f>C341+F341+G341-I341</f>
        <v/>
      </c>
      <c r="K341" s="15" t="n"/>
      <c r="L341" s="15">
        <f>K341*Setup!$B$6</f>
        <v/>
      </c>
      <c r="M341" s="15">
        <f>J341-L341</f>
        <v/>
      </c>
      <c r="N341" s="21" t="n"/>
    </row>
    <row r="342">
      <c r="A342" s="295" t="n">
        <v>46026</v>
      </c>
      <c r="B342" s="14" t="inlineStr">
        <is>
          <t>La Cata DF</t>
        </is>
      </c>
      <c r="C342" s="302" t="n">
        <v>17995</v>
      </c>
      <c r="D342" s="302" t="n">
        <v>9272.6</v>
      </c>
      <c r="E342" s="15">
        <f>D342*Setup!$B$5</f>
        <v/>
      </c>
      <c r="F342" s="15">
        <f>D342-E342</f>
        <v/>
      </c>
      <c r="G342" s="15" t="n">
        <v>0</v>
      </c>
      <c r="H342" s="15" t="n"/>
      <c r="I342" s="15" t="n">
        <v>0</v>
      </c>
      <c r="J342" s="15">
        <f>C342+F342+G342-I342</f>
        <v/>
      </c>
      <c r="K342" s="15" t="n"/>
      <c r="L342" s="15">
        <f>K342*Setup!$B$6</f>
        <v/>
      </c>
      <c r="M342" s="15">
        <f>J342-L342</f>
        <v/>
      </c>
      <c r="N342" s="21" t="n"/>
    </row>
    <row r="343">
      <c r="A343" s="295" t="n">
        <v>46027</v>
      </c>
      <c r="B343" s="14" t="inlineStr">
        <is>
          <t>La Cata DF</t>
        </is>
      </c>
      <c r="C343" s="302" t="n">
        <v>6355</v>
      </c>
      <c r="D343" s="302" t="n">
        <v>650</v>
      </c>
      <c r="E343" s="15">
        <f>D343*Setup!$B$5</f>
        <v/>
      </c>
      <c r="F343" s="15">
        <f>D343-E343</f>
        <v/>
      </c>
      <c r="G343" s="15" t="n">
        <v>0</v>
      </c>
      <c r="H343" s="15" t="n"/>
      <c r="I343" s="15" t="n">
        <v>0</v>
      </c>
      <c r="J343" s="15">
        <f>C343+F343+G343-I343</f>
        <v/>
      </c>
      <c r="K343" s="15" t="n"/>
      <c r="L343" s="15">
        <f>K343*Setup!$B$6</f>
        <v/>
      </c>
      <c r="M343" s="15">
        <f>J343-L343</f>
        <v/>
      </c>
      <c r="N343" s="21" t="n"/>
    </row>
    <row r="344">
      <c r="A344" s="295" t="n">
        <v>46028</v>
      </c>
      <c r="B344" s="14" t="inlineStr">
        <is>
          <t>La Cata DF</t>
        </is>
      </c>
      <c r="C344" s="302" t="n">
        <v>6055</v>
      </c>
      <c r="D344" s="302" t="n">
        <v>395</v>
      </c>
      <c r="E344" s="15">
        <f>D344*Setup!$B$5</f>
        <v/>
      </c>
      <c r="F344" s="15">
        <f>D344-E344</f>
        <v/>
      </c>
      <c r="G344" s="15" t="n">
        <v>0</v>
      </c>
      <c r="H344" s="15" t="n"/>
      <c r="I344" s="15" t="n">
        <v>0</v>
      </c>
      <c r="J344" s="15">
        <f>C344+F344+G344-I344</f>
        <v/>
      </c>
      <c r="K344" s="15" t="n"/>
      <c r="L344" s="15">
        <f>K344*Setup!$B$6</f>
        <v/>
      </c>
      <c r="M344" s="15">
        <f>J344-L344</f>
        <v/>
      </c>
      <c r="N344" s="21" t="n"/>
    </row>
    <row r="345">
      <c r="A345" s="295" t="n">
        <v>46029</v>
      </c>
      <c r="B345" s="14" t="inlineStr">
        <is>
          <t>La Cata DF</t>
        </is>
      </c>
      <c r="C345" s="302" t="n">
        <v>8160</v>
      </c>
      <c r="D345" s="302" t="n">
        <v>390</v>
      </c>
      <c r="E345" s="15">
        <f>D345*Setup!$B$5</f>
        <v/>
      </c>
      <c r="F345" s="15">
        <f>D345-E345</f>
        <v/>
      </c>
      <c r="G345" s="15" t="n">
        <v>0</v>
      </c>
      <c r="H345" s="15" t="n"/>
      <c r="I345" s="15" t="n">
        <v>0</v>
      </c>
      <c r="J345" s="15">
        <f>C345+F345+G345-I345</f>
        <v/>
      </c>
      <c r="K345" s="15" t="n"/>
      <c r="L345" s="15">
        <f>K345*Setup!$B$6</f>
        <v/>
      </c>
      <c r="M345" s="15">
        <f>J345-L345</f>
        <v/>
      </c>
      <c r="N345" s="21" t="n"/>
    </row>
    <row r="346">
      <c r="A346" s="295" t="n">
        <v>46030</v>
      </c>
      <c r="B346" s="14" t="inlineStr">
        <is>
          <t>La Cata DF</t>
        </is>
      </c>
      <c r="C346" s="302" t="n">
        <v>8080</v>
      </c>
      <c r="D346" s="302" t="n">
        <v>1485</v>
      </c>
      <c r="E346" s="15">
        <f>D346*Setup!$B$5</f>
        <v/>
      </c>
      <c r="F346" s="15">
        <f>D346-E346</f>
        <v/>
      </c>
      <c r="G346" s="15" t="n">
        <v>0</v>
      </c>
      <c r="H346" s="15" t="n"/>
      <c r="I346" s="15" t="n">
        <v>0</v>
      </c>
      <c r="J346" s="15">
        <f>C346+F346+G346-I346</f>
        <v/>
      </c>
      <c r="K346" s="15" t="n"/>
      <c r="L346" s="15">
        <f>K346*Setup!$B$6</f>
        <v/>
      </c>
      <c r="M346" s="15">
        <f>J346-L346</f>
        <v/>
      </c>
      <c r="N346" s="21" t="n"/>
    </row>
    <row r="347">
      <c r="A347" s="295" t="n">
        <v>46031</v>
      </c>
      <c r="B347" s="14" t="inlineStr">
        <is>
          <t>La Cata DF</t>
        </is>
      </c>
      <c r="C347" s="302" t="n">
        <v>4805</v>
      </c>
      <c r="D347" s="302" t="n">
        <v>3050</v>
      </c>
      <c r="E347" s="15">
        <f>D347*Setup!$B$5</f>
        <v/>
      </c>
      <c r="F347" s="15">
        <f>D347-E347</f>
        <v/>
      </c>
      <c r="G347" s="15" t="n">
        <v>0</v>
      </c>
      <c r="H347" s="15" t="n"/>
      <c r="I347" s="15" t="n">
        <v>0</v>
      </c>
      <c r="J347" s="15">
        <f>C347+F347+G347-I347</f>
        <v/>
      </c>
      <c r="K347" s="15" t="n"/>
      <c r="L347" s="15">
        <f>K347*Setup!$B$6</f>
        <v/>
      </c>
      <c r="M347" s="15">
        <f>J347-L347</f>
        <v/>
      </c>
      <c r="N347" s="21" t="n"/>
    </row>
    <row r="348">
      <c r="A348" s="295" t="n">
        <v>46032</v>
      </c>
      <c r="B348" s="14" t="inlineStr">
        <is>
          <t>La Cata DF</t>
        </is>
      </c>
      <c r="C348" s="302" t="n">
        <v>16570</v>
      </c>
      <c r="D348" s="302" t="n">
        <v>11145</v>
      </c>
      <c r="E348" s="15">
        <f>D348*Setup!$B$5</f>
        <v/>
      </c>
      <c r="F348" s="15">
        <f>D348-E348</f>
        <v/>
      </c>
      <c r="G348" s="15" t="n">
        <v>0</v>
      </c>
      <c r="H348" s="15" t="n"/>
      <c r="I348" s="15" t="n">
        <v>0</v>
      </c>
      <c r="J348" s="15">
        <f>C348+F348+G348-I348</f>
        <v/>
      </c>
      <c r="K348" s="15" t="n"/>
      <c r="L348" s="15">
        <f>K348*Setup!$B$6</f>
        <v/>
      </c>
      <c r="M348" s="15">
        <f>J348-L348</f>
        <v/>
      </c>
      <c r="N348" s="21" t="n"/>
    </row>
    <row r="349">
      <c r="A349" s="295" t="n">
        <v>46033</v>
      </c>
      <c r="B349" s="14" t="inlineStr">
        <is>
          <t>La Cata DF</t>
        </is>
      </c>
      <c r="C349" s="302" t="n">
        <v>9370</v>
      </c>
      <c r="D349" s="302" t="n">
        <v>4005</v>
      </c>
      <c r="E349" s="15">
        <f>D349*Setup!$B$5</f>
        <v/>
      </c>
      <c r="F349" s="15">
        <f>D349-E349</f>
        <v/>
      </c>
      <c r="G349" s="15" t="n">
        <v>0</v>
      </c>
      <c r="H349" s="15" t="n"/>
      <c r="I349" s="15" t="n">
        <v>0</v>
      </c>
      <c r="J349" s="15">
        <f>C349+F349+G349-I349</f>
        <v/>
      </c>
      <c r="K349" s="15" t="n"/>
      <c r="L349" s="15">
        <f>K349*Setup!$B$6</f>
        <v/>
      </c>
      <c r="M349" s="15">
        <f>J349-L349</f>
        <v/>
      </c>
      <c r="N349" s="21" t="n"/>
    </row>
    <row r="350">
      <c r="A350" s="295" t="n">
        <v>46034</v>
      </c>
      <c r="B350" s="14" t="inlineStr">
        <is>
          <t>La Cata DF</t>
        </is>
      </c>
      <c r="C350" s="302" t="n">
        <v>5010</v>
      </c>
      <c r="D350" s="302" t="n">
        <v>0</v>
      </c>
      <c r="E350" s="15">
        <f>D350*Setup!$B$5</f>
        <v/>
      </c>
      <c r="F350" s="15">
        <f>D350-E350</f>
        <v/>
      </c>
      <c r="G350" s="15" t="n">
        <v>0</v>
      </c>
      <c r="H350" s="15" t="n"/>
      <c r="I350" s="15" t="n">
        <v>0</v>
      </c>
      <c r="J350" s="15">
        <f>C350+F350+G350-I350</f>
        <v/>
      </c>
      <c r="K350" s="15" t="n"/>
      <c r="L350" s="15">
        <f>K350*Setup!$B$6</f>
        <v/>
      </c>
      <c r="M350" s="15">
        <f>J350-L350</f>
        <v/>
      </c>
      <c r="N350" s="21" t="n"/>
    </row>
    <row r="351">
      <c r="A351" s="295" t="n">
        <v>46035</v>
      </c>
      <c r="B351" s="14" t="inlineStr">
        <is>
          <t>La Cata DF</t>
        </is>
      </c>
      <c r="C351" s="302" t="n">
        <v>0</v>
      </c>
      <c r="D351" s="302" t="n">
        <v>0</v>
      </c>
      <c r="E351" s="15">
        <f>D351*Setup!$B$5</f>
        <v/>
      </c>
      <c r="F351" s="15">
        <f>D351-E351</f>
        <v/>
      </c>
      <c r="G351" s="15" t="n">
        <v>0</v>
      </c>
      <c r="H351" s="15" t="n"/>
      <c r="I351" s="15" t="n">
        <v>0</v>
      </c>
      <c r="J351" s="15">
        <f>C351+F351+G351-I351</f>
        <v/>
      </c>
      <c r="K351" s="15" t="n"/>
      <c r="L351" s="15">
        <f>K351*Setup!$B$6</f>
        <v/>
      </c>
      <c r="M351" s="15">
        <f>J351-L351</f>
        <v/>
      </c>
      <c r="N351" s="21" t="n"/>
    </row>
    <row r="352">
      <c r="A352" s="295" t="n">
        <v>46036</v>
      </c>
      <c r="B352" s="14" t="inlineStr">
        <is>
          <t>La Cata DF</t>
        </is>
      </c>
      <c r="C352" s="302" t="n">
        <v>8985</v>
      </c>
      <c r="D352" s="302" t="n">
        <v>990</v>
      </c>
      <c r="E352" s="15">
        <f>D352*Setup!$B$5</f>
        <v/>
      </c>
      <c r="F352" s="15">
        <f>D352-E352</f>
        <v/>
      </c>
      <c r="G352" s="15" t="n">
        <v>0</v>
      </c>
      <c r="H352" s="15" t="n"/>
      <c r="I352" s="15" t="n">
        <v>0</v>
      </c>
      <c r="J352" s="15">
        <f>C352+F352+G352-I352</f>
        <v/>
      </c>
      <c r="K352" s="15" t="n"/>
      <c r="L352" s="15">
        <f>K352*Setup!$B$6</f>
        <v/>
      </c>
      <c r="M352" s="15">
        <f>J352-L352</f>
        <v/>
      </c>
      <c r="N352" s="21" t="n"/>
    </row>
    <row r="353">
      <c r="A353" s="295" t="n">
        <v>46037</v>
      </c>
      <c r="B353" s="14" t="inlineStr">
        <is>
          <t>La Cata DF</t>
        </is>
      </c>
      <c r="C353" s="302" t="n">
        <v>5020</v>
      </c>
      <c r="D353" s="302" t="n">
        <v>2515</v>
      </c>
      <c r="E353" s="15">
        <f>D353*Setup!$B$5</f>
        <v/>
      </c>
      <c r="F353" s="15">
        <f>D353-E353</f>
        <v/>
      </c>
      <c r="G353" s="15" t="n">
        <v>0</v>
      </c>
      <c r="H353" s="15" t="n"/>
      <c r="I353" s="15" t="n">
        <v>0</v>
      </c>
      <c r="J353" s="15">
        <f>C353+F353+G353-I353</f>
        <v/>
      </c>
      <c r="K353" s="15" t="n"/>
      <c r="L353" s="15">
        <f>K353*Setup!$B$6</f>
        <v/>
      </c>
      <c r="M353" s="15">
        <f>J353-L353</f>
        <v/>
      </c>
      <c r="N353" s="21" t="n"/>
    </row>
    <row r="354">
      <c r="A354" s="295" t="n">
        <v>46038</v>
      </c>
      <c r="B354" s="14" t="inlineStr">
        <is>
          <t>La Cata DF</t>
        </is>
      </c>
      <c r="C354" s="302" t="n">
        <v>15315</v>
      </c>
      <c r="D354" s="302" t="n">
        <v>5585</v>
      </c>
      <c r="E354" s="15">
        <f>D354*Setup!$B$5</f>
        <v/>
      </c>
      <c r="F354" s="15">
        <f>D354-E354</f>
        <v/>
      </c>
      <c r="G354" s="15" t="n">
        <v>9000</v>
      </c>
      <c r="H354" s="15" t="n"/>
      <c r="I354" s="15" t="n">
        <v>0</v>
      </c>
      <c r="J354" s="15">
        <f>C354+F354+G354-I354</f>
        <v/>
      </c>
      <c r="K354" s="15" t="n"/>
      <c r="L354" s="15">
        <f>K354*Setup!$B$6</f>
        <v/>
      </c>
      <c r="M354" s="15">
        <f>J354-L354</f>
        <v/>
      </c>
      <c r="N354" s="21" t="n"/>
    </row>
    <row r="355">
      <c r="A355" s="295" t="n">
        <v>46039</v>
      </c>
      <c r="B355" s="14" t="inlineStr">
        <is>
          <t>La Cata DF</t>
        </is>
      </c>
      <c r="C355" s="302" t="n">
        <v>17110</v>
      </c>
      <c r="D355" s="302" t="n">
        <v>13045</v>
      </c>
      <c r="E355" s="15">
        <f>D355*Setup!$B$5</f>
        <v/>
      </c>
      <c r="F355" s="15">
        <f>D355-E355</f>
        <v/>
      </c>
      <c r="G355" s="15" t="n">
        <v>0</v>
      </c>
      <c r="H355" s="15" t="n"/>
      <c r="I355" s="15" t="n">
        <v>0</v>
      </c>
      <c r="J355" s="15">
        <f>C355+F355+G355-I355</f>
        <v/>
      </c>
      <c r="K355" s="15" t="n"/>
      <c r="L355" s="15">
        <f>K355*Setup!$B$6</f>
        <v/>
      </c>
      <c r="M355" s="15">
        <f>J355-L355</f>
        <v/>
      </c>
      <c r="N355" s="21" t="n"/>
    </row>
    <row r="356">
      <c r="A356" s="295" t="n">
        <v>46040</v>
      </c>
      <c r="B356" s="14" t="inlineStr">
        <is>
          <t>La Cata DF</t>
        </is>
      </c>
      <c r="C356" s="302" t="n">
        <v>26885</v>
      </c>
      <c r="D356" s="302" t="n">
        <v>15085</v>
      </c>
      <c r="E356" s="15">
        <f>D356*Setup!$B$5</f>
        <v/>
      </c>
      <c r="F356" s="15">
        <f>D356-E356</f>
        <v/>
      </c>
      <c r="G356" s="15" t="n">
        <v>735</v>
      </c>
      <c r="H356" s="15" t="n"/>
      <c r="I356" s="15" t="n">
        <v>0</v>
      </c>
      <c r="J356" s="15">
        <f>C356+F356+G356-I356</f>
        <v/>
      </c>
      <c r="K356" s="15" t="n"/>
      <c r="L356" s="15">
        <f>K356*Setup!$B$6</f>
        <v/>
      </c>
      <c r="M356" s="15">
        <f>J356-L356</f>
        <v/>
      </c>
      <c r="N356" s="21" t="n"/>
    </row>
    <row r="357">
      <c r="A357" s="295" t="n">
        <v>46041</v>
      </c>
      <c r="B357" s="14" t="inlineStr">
        <is>
          <t>La Cata DF</t>
        </is>
      </c>
      <c r="C357" s="302" t="n">
        <v>4480</v>
      </c>
      <c r="D357" s="302" t="n">
        <v>1465</v>
      </c>
      <c r="E357" s="15">
        <f>D357*Setup!$B$5</f>
        <v/>
      </c>
      <c r="F357" s="15">
        <f>D357-E357</f>
        <v/>
      </c>
      <c r="G357" s="15" t="n">
        <v>0</v>
      </c>
      <c r="H357" s="15" t="n"/>
      <c r="I357" s="15" t="n">
        <v>0</v>
      </c>
      <c r="J357" s="15">
        <f>C357+F357+G357-I357</f>
        <v/>
      </c>
      <c r="K357" s="15" t="n"/>
      <c r="L357" s="15">
        <f>K357*Setup!$B$6</f>
        <v/>
      </c>
      <c r="M357" s="15">
        <f>J357-L357</f>
        <v/>
      </c>
      <c r="N357" s="21" t="n"/>
    </row>
    <row r="358">
      <c r="A358" s="295" t="n">
        <v>46042</v>
      </c>
      <c r="B358" s="14" t="inlineStr">
        <is>
          <t>La Cata DF</t>
        </is>
      </c>
      <c r="C358" s="302" t="n">
        <v>0</v>
      </c>
      <c r="D358" s="302" t="n">
        <v>0</v>
      </c>
      <c r="E358" s="15">
        <f>D358*Setup!$B$5</f>
        <v/>
      </c>
      <c r="F358" s="15">
        <f>D358-E358</f>
        <v/>
      </c>
      <c r="G358" s="15" t="n">
        <v>0</v>
      </c>
      <c r="H358" s="15" t="n"/>
      <c r="I358" s="15" t="n">
        <v>0</v>
      </c>
      <c r="J358" s="15">
        <f>C358+F358+G358-I358</f>
        <v/>
      </c>
      <c r="K358" s="15" t="n"/>
      <c r="L358" s="15">
        <f>K358*Setup!$B$6</f>
        <v/>
      </c>
      <c r="M358" s="15">
        <f>J358-L358</f>
        <v/>
      </c>
      <c r="N358" s="21" t="n"/>
    </row>
    <row r="359">
      <c r="A359" s="295" t="n">
        <v>46043</v>
      </c>
      <c r="B359" s="14" t="inlineStr">
        <is>
          <t>La Cata DF</t>
        </is>
      </c>
      <c r="C359" s="302" t="n">
        <v>16530</v>
      </c>
      <c r="D359" s="302" t="n">
        <v>7590</v>
      </c>
      <c r="E359" s="15">
        <f>D359*Setup!$B$5</f>
        <v/>
      </c>
      <c r="F359" s="15">
        <f>D359-E359</f>
        <v/>
      </c>
      <c r="G359" s="15" t="n">
        <v>0</v>
      </c>
      <c r="H359" s="15" t="n"/>
      <c r="I359" s="15" t="n">
        <v>0</v>
      </c>
      <c r="J359" s="15">
        <f>C359+F359+G359-I359</f>
        <v/>
      </c>
      <c r="K359" s="15" t="n"/>
      <c r="L359" s="15">
        <f>K359*Setup!$B$6</f>
        <v/>
      </c>
      <c r="M359" s="15">
        <f>J359-L359</f>
        <v/>
      </c>
      <c r="N359" s="21" t="n"/>
    </row>
    <row r="360">
      <c r="A360" s="295" t="n">
        <v>46044</v>
      </c>
      <c r="B360" s="14" t="inlineStr">
        <is>
          <t>La Cata DF</t>
        </is>
      </c>
      <c r="C360" s="302" t="n">
        <v>6225</v>
      </c>
      <c r="D360" s="302" t="n">
        <v>1200</v>
      </c>
      <c r="E360" s="15">
        <f>D360*Setup!$B$5</f>
        <v/>
      </c>
      <c r="F360" s="15">
        <f>D360-E360</f>
        <v/>
      </c>
      <c r="G360" s="15" t="n">
        <v>0</v>
      </c>
      <c r="H360" s="15" t="n"/>
      <c r="I360" s="15" t="n">
        <v>0</v>
      </c>
      <c r="J360" s="15">
        <f>C360+F360+G360-I360</f>
        <v/>
      </c>
      <c r="K360" s="15" t="n"/>
      <c r="L360" s="15">
        <f>K360*Setup!$B$6</f>
        <v/>
      </c>
      <c r="M360" s="15">
        <f>J360-L360</f>
        <v/>
      </c>
      <c r="N360" s="21" t="n"/>
    </row>
    <row r="361">
      <c r="A361" s="295" t="n">
        <v>46045</v>
      </c>
      <c r="B361" s="14" t="inlineStr">
        <is>
          <t>La Cata DF</t>
        </is>
      </c>
      <c r="C361" s="302" t="n">
        <v>12395</v>
      </c>
      <c r="D361" s="302" t="n">
        <v>6655</v>
      </c>
      <c r="E361" s="15">
        <f>D361*Setup!$B$5</f>
        <v/>
      </c>
      <c r="F361" s="15">
        <f>D361-E361</f>
        <v/>
      </c>
      <c r="G361" s="15" t="n">
        <v>0</v>
      </c>
      <c r="H361" s="15" t="n"/>
      <c r="I361" s="15" t="n">
        <v>0</v>
      </c>
      <c r="J361" s="15">
        <f>C361+F361+G361-I361</f>
        <v/>
      </c>
      <c r="K361" s="15" t="n"/>
      <c r="L361" s="15">
        <f>K361*Setup!$B$6</f>
        <v/>
      </c>
      <c r="M361" s="15">
        <f>J361-L361</f>
        <v/>
      </c>
      <c r="N361" s="21" t="n"/>
    </row>
    <row r="362">
      <c r="A362" s="295" t="n">
        <v>46046</v>
      </c>
      <c r="B362" s="14" t="inlineStr">
        <is>
          <t>La Cata DF</t>
        </is>
      </c>
      <c r="C362" s="302" t="n">
        <v>15180</v>
      </c>
      <c r="D362" s="302" t="n">
        <v>8170</v>
      </c>
      <c r="E362" s="15">
        <f>D362*Setup!$B$5</f>
        <v/>
      </c>
      <c r="F362" s="15">
        <f>D362-E362</f>
        <v/>
      </c>
      <c r="G362" s="15" t="n">
        <v>0</v>
      </c>
      <c r="H362" s="15" t="n"/>
      <c r="I362" s="15" t="n">
        <v>0</v>
      </c>
      <c r="J362" s="15">
        <f>C362+F362+G362-I362</f>
        <v/>
      </c>
      <c r="K362" s="15" t="n"/>
      <c r="L362" s="15">
        <f>K362*Setup!$B$6</f>
        <v/>
      </c>
      <c r="M362" s="15">
        <f>J362-L362</f>
        <v/>
      </c>
      <c r="N362" s="21" t="n"/>
    </row>
    <row r="363">
      <c r="A363" s="295" t="n">
        <v>46047</v>
      </c>
      <c r="B363" s="14" t="inlineStr">
        <is>
          <t>La Cata DF</t>
        </is>
      </c>
      <c r="C363" s="302" t="n">
        <v>17820</v>
      </c>
      <c r="D363" s="302" t="n">
        <v>5105</v>
      </c>
      <c r="E363" s="15">
        <f>D363*Setup!$B$5</f>
        <v/>
      </c>
      <c r="F363" s="15">
        <f>D363-E363</f>
        <v/>
      </c>
      <c r="G363" s="15" t="n">
        <v>0</v>
      </c>
      <c r="H363" s="15" t="n"/>
      <c r="I363" s="15" t="n">
        <v>0</v>
      </c>
      <c r="J363" s="15">
        <f>C363+F363+G363-I363</f>
        <v/>
      </c>
      <c r="K363" s="15" t="n"/>
      <c r="L363" s="15">
        <f>K363*Setup!$B$6</f>
        <v/>
      </c>
      <c r="M363" s="15">
        <f>J363-L363</f>
        <v/>
      </c>
      <c r="N363" s="21" t="n"/>
    </row>
    <row r="364">
      <c r="A364" s="295" t="n">
        <v>46048</v>
      </c>
      <c r="B364" s="14" t="inlineStr">
        <is>
          <t>La Cata DF</t>
        </is>
      </c>
      <c r="C364" s="302" t="n">
        <v>13870</v>
      </c>
      <c r="D364" s="302" t="n">
        <v>14715</v>
      </c>
      <c r="E364" s="15">
        <f>D364*Setup!$B$5</f>
        <v/>
      </c>
      <c r="F364" s="15">
        <f>D364-E364</f>
        <v/>
      </c>
      <c r="G364" s="15" t="n">
        <v>0</v>
      </c>
      <c r="H364" s="15" t="n"/>
      <c r="I364" s="15" t="n">
        <v>0</v>
      </c>
      <c r="J364" s="15">
        <f>C364+F364+G364-I364</f>
        <v/>
      </c>
      <c r="K364" s="15" t="n"/>
      <c r="L364" s="15">
        <f>K364*Setup!$B$6</f>
        <v/>
      </c>
      <c r="M364" s="15">
        <f>J364-L364</f>
        <v/>
      </c>
      <c r="N364" s="21" t="n"/>
    </row>
    <row r="365">
      <c r="A365" s="295" t="n">
        <v>46049</v>
      </c>
      <c r="B365" s="14" t="inlineStr">
        <is>
          <t>La Cata DF</t>
        </is>
      </c>
      <c r="C365" s="302" t="n">
        <v>0</v>
      </c>
      <c r="D365" s="302" t="n">
        <v>0</v>
      </c>
      <c r="E365" s="15">
        <f>D365*Setup!$B$5</f>
        <v/>
      </c>
      <c r="F365" s="15">
        <f>D365-E365</f>
        <v/>
      </c>
      <c r="G365" s="15" t="n">
        <v>0</v>
      </c>
      <c r="H365" s="15" t="n"/>
      <c r="I365" s="15" t="n">
        <v>0</v>
      </c>
      <c r="J365" s="15">
        <f>C365+F365+G365-I365</f>
        <v/>
      </c>
      <c r="K365" s="15" t="n"/>
      <c r="L365" s="15">
        <f>K365*Setup!$B$6</f>
        <v/>
      </c>
      <c r="M365" s="15">
        <f>J365-L365</f>
        <v/>
      </c>
      <c r="N365" s="21" t="n"/>
    </row>
    <row r="366">
      <c r="A366" s="295" t="n">
        <v>46050</v>
      </c>
      <c r="B366" s="14" t="inlineStr">
        <is>
          <t>La Cata DF</t>
        </is>
      </c>
      <c r="C366" s="302" t="n">
        <v>5790</v>
      </c>
      <c r="D366" s="302" t="n">
        <v>230</v>
      </c>
      <c r="E366" s="15">
        <f>D366*Setup!$B$5</f>
        <v/>
      </c>
      <c r="F366" s="15">
        <f>D366-E366</f>
        <v/>
      </c>
      <c r="G366" s="15" t="n">
        <v>0</v>
      </c>
      <c r="H366" s="15" t="n"/>
      <c r="I366" s="15" t="n">
        <v>0</v>
      </c>
      <c r="J366" s="15">
        <f>C366+F366+G366-I366</f>
        <v/>
      </c>
      <c r="K366" s="15" t="n"/>
      <c r="L366" s="15">
        <f>K366*Setup!$B$6</f>
        <v/>
      </c>
      <c r="M366" s="15">
        <f>J366-L366</f>
        <v/>
      </c>
      <c r="N366" s="21" t="n"/>
    </row>
    <row r="367">
      <c r="A367" s="295" t="n">
        <v>46051</v>
      </c>
      <c r="B367" s="14" t="inlineStr">
        <is>
          <t>La Cata DF</t>
        </is>
      </c>
      <c r="C367" s="302" t="n">
        <v>3940</v>
      </c>
      <c r="D367" s="302" t="n">
        <v>1720</v>
      </c>
      <c r="E367" s="15">
        <f>D367*Setup!$B$5</f>
        <v/>
      </c>
      <c r="F367" s="15">
        <f>D367-E367</f>
        <v/>
      </c>
      <c r="G367" s="15" t="n">
        <v>0</v>
      </c>
      <c r="H367" s="15" t="n"/>
      <c r="I367" s="15" t="n">
        <v>0</v>
      </c>
      <c r="J367" s="15">
        <f>C367+F367+G367-I367</f>
        <v/>
      </c>
      <c r="K367" s="15" t="n"/>
      <c r="L367" s="15">
        <f>K367*Setup!$B$6</f>
        <v/>
      </c>
      <c r="M367" s="15">
        <f>J367-L367</f>
        <v/>
      </c>
      <c r="N367" s="21" t="n"/>
    </row>
    <row r="368">
      <c r="A368" s="295" t="n">
        <v>46052</v>
      </c>
      <c r="B368" s="14" t="inlineStr">
        <is>
          <t>La Cata DF</t>
        </is>
      </c>
      <c r="C368" s="302" t="n">
        <v>20950</v>
      </c>
      <c r="D368" s="302" t="n">
        <v>18280</v>
      </c>
      <c r="E368" s="15">
        <f>D368*Setup!$B$5</f>
        <v/>
      </c>
      <c r="F368" s="15">
        <f>D368-E368</f>
        <v/>
      </c>
      <c r="G368" s="15" t="n">
        <v>870</v>
      </c>
      <c r="H368" s="15" t="n"/>
      <c r="I368" s="15" t="n">
        <v>0</v>
      </c>
      <c r="J368" s="15">
        <f>C368+F368+G368-I368</f>
        <v/>
      </c>
      <c r="K368" s="15" t="n"/>
      <c r="L368" s="15">
        <f>K368*Setup!$B$6</f>
        <v/>
      </c>
      <c r="M368" s="15">
        <f>J368-L368</f>
        <v/>
      </c>
      <c r="N368" s="21" t="n"/>
    </row>
    <row r="369">
      <c r="A369" s="295" t="n">
        <v>46053</v>
      </c>
      <c r="B369" s="14" t="inlineStr">
        <is>
          <t>La Cata DF</t>
        </is>
      </c>
      <c r="C369" s="302" t="n">
        <v>24270</v>
      </c>
      <c r="D369" s="302" t="n">
        <v>13745</v>
      </c>
      <c r="E369" s="15">
        <f>D369*Setup!$B$5</f>
        <v/>
      </c>
      <c r="F369" s="15">
        <f>D369-E369</f>
        <v/>
      </c>
      <c r="G369" s="15" t="n">
        <v>0</v>
      </c>
      <c r="H369" s="15" t="n"/>
      <c r="I369" s="15" t="n">
        <v>0</v>
      </c>
      <c r="J369" s="15">
        <f>C369+F369+G369-I369</f>
        <v/>
      </c>
      <c r="K369" s="15" t="n"/>
      <c r="L369" s="15">
        <f>K369*Setup!$B$6</f>
        <v/>
      </c>
      <c r="M369" s="15">
        <f>J369-L369</f>
        <v/>
      </c>
      <c r="N369" s="21" t="n"/>
    </row>
    <row r="370">
      <c r="A370" s="295" t="n"/>
      <c r="B370" s="14" t="n"/>
      <c r="C370" s="15" t="n"/>
      <c r="D370" s="15" t="n"/>
      <c r="E370" s="15">
        <f>D370*Setup!$B$5</f>
        <v/>
      </c>
      <c r="F370" s="15">
        <f>D370-E370</f>
        <v/>
      </c>
      <c r="G370" s="15" t="n"/>
      <c r="H370" s="15" t="n"/>
      <c r="I370" s="15" t="n"/>
      <c r="J370" s="15">
        <f>C370+F370+G370-I370</f>
        <v/>
      </c>
      <c r="K370" s="15" t="n"/>
      <c r="L370" s="15">
        <f>K370*Setup!$B$6</f>
        <v/>
      </c>
      <c r="M370" s="15">
        <f>J370-L370</f>
        <v/>
      </c>
      <c r="N370" s="21" t="n"/>
    </row>
    <row r="371">
      <c r="A371" s="295" t="n"/>
      <c r="B371" s="14" t="n"/>
      <c r="C371" s="15" t="n"/>
      <c r="D371" s="15" t="n"/>
      <c r="E371" s="15">
        <f>D371*Setup!$B$5</f>
        <v/>
      </c>
      <c r="F371" s="15">
        <f>D371-E371</f>
        <v/>
      </c>
      <c r="G371" s="15" t="n"/>
      <c r="H371" s="15" t="n"/>
      <c r="I371" s="15" t="n"/>
      <c r="J371" s="15">
        <f>C371+F371+G371-I371</f>
        <v/>
      </c>
      <c r="K371" s="15" t="n"/>
      <c r="L371" s="15">
        <f>K371*Setup!$B$6</f>
        <v/>
      </c>
      <c r="M371" s="15">
        <f>J371-L371</f>
        <v/>
      </c>
      <c r="N371" s="21" t="n"/>
    </row>
    <row r="372">
      <c r="A372" s="295" t="n"/>
      <c r="B372" s="14" t="n"/>
      <c r="C372" s="15" t="n"/>
      <c r="D372" s="15" t="n"/>
      <c r="E372" s="15">
        <f>D372*Setup!$B$5</f>
        <v/>
      </c>
      <c r="F372" s="15">
        <f>D372-E372</f>
        <v/>
      </c>
      <c r="G372" s="15" t="n"/>
      <c r="H372" s="15" t="n"/>
      <c r="I372" s="15" t="n"/>
      <c r="J372" s="15">
        <f>C372+F372+G372-I372</f>
        <v/>
      </c>
      <c r="K372" s="15" t="n"/>
      <c r="L372" s="15">
        <f>K372*Setup!$B$6</f>
        <v/>
      </c>
      <c r="M372" s="15">
        <f>J372-L372</f>
        <v/>
      </c>
      <c r="N372" s="21" t="n"/>
    </row>
    <row r="373">
      <c r="A373" s="295" t="n"/>
      <c r="B373" s="14" t="n"/>
      <c r="C373" s="15" t="n"/>
      <c r="D373" s="15" t="n"/>
      <c r="E373" s="15">
        <f>D373*Setup!$B$5</f>
        <v/>
      </c>
      <c r="F373" s="15">
        <f>D373-E373</f>
        <v/>
      </c>
      <c r="G373" s="15" t="n"/>
      <c r="H373" s="15" t="n"/>
      <c r="I373" s="15" t="n"/>
      <c r="J373" s="15">
        <f>C373+F373+G373-I373</f>
        <v/>
      </c>
      <c r="K373" s="15" t="n"/>
      <c r="L373" s="15">
        <f>K373*Setup!$B$6</f>
        <v/>
      </c>
      <c r="M373" s="15">
        <f>J373-L373</f>
        <v/>
      </c>
      <c r="N373" s="21" t="n"/>
    </row>
    <row r="374">
      <c r="A374" s="295" t="n"/>
      <c r="B374" s="14" t="n"/>
      <c r="C374" s="15" t="n"/>
      <c r="D374" s="15" t="n"/>
      <c r="E374" s="15">
        <f>D374*Setup!$B$5</f>
        <v/>
      </c>
      <c r="F374" s="15">
        <f>D374-E374</f>
        <v/>
      </c>
      <c r="G374" s="15" t="n"/>
      <c r="H374" s="15" t="n"/>
      <c r="I374" s="15" t="n"/>
      <c r="J374" s="15">
        <f>C374+F374+G374-I374</f>
        <v/>
      </c>
      <c r="K374" s="15" t="n"/>
      <c r="L374" s="15">
        <f>K374*Setup!$B$6</f>
        <v/>
      </c>
      <c r="M374" s="15">
        <f>J374-L374</f>
        <v/>
      </c>
      <c r="N374" s="21" t="n"/>
    </row>
    <row r="375">
      <c r="A375" s="295" t="n"/>
      <c r="B375" s="14" t="n"/>
      <c r="C375" s="15" t="n"/>
      <c r="D375" s="15" t="n"/>
      <c r="E375" s="15">
        <f>D375*Setup!$B$5</f>
        <v/>
      </c>
      <c r="F375" s="15">
        <f>D375-E375</f>
        <v/>
      </c>
      <c r="G375" s="15" t="n"/>
      <c r="H375" s="15" t="n"/>
      <c r="I375" s="15" t="n"/>
      <c r="J375" s="15">
        <f>C375+F375+G375-I375</f>
        <v/>
      </c>
      <c r="K375" s="15" t="n"/>
      <c r="L375" s="15">
        <f>K375*Setup!$B$6</f>
        <v/>
      </c>
      <c r="M375" s="15">
        <f>J375-L375</f>
        <v/>
      </c>
      <c r="N375" s="21" t="n"/>
    </row>
    <row r="376">
      <c r="A376" s="295" t="n"/>
      <c r="B376" s="14" t="n"/>
      <c r="C376" s="15" t="n"/>
      <c r="D376" s="15" t="n"/>
      <c r="E376" s="15">
        <f>D376*Setup!$B$5</f>
        <v/>
      </c>
      <c r="F376" s="15">
        <f>D376-E376</f>
        <v/>
      </c>
      <c r="G376" s="15" t="n"/>
      <c r="H376" s="15" t="n"/>
      <c r="I376" s="15" t="n"/>
      <c r="J376" s="15">
        <f>C376+F376+G376-I376</f>
        <v/>
      </c>
      <c r="K376" s="15" t="n"/>
      <c r="L376" s="15">
        <f>K376*Setup!$B$6</f>
        <v/>
      </c>
      <c r="M376" s="15">
        <f>J376-L376</f>
        <v/>
      </c>
      <c r="N376" s="21" t="n"/>
    </row>
    <row r="377">
      <c r="A377" s="295" t="n"/>
      <c r="B377" s="14" t="n"/>
      <c r="C377" s="15" t="n"/>
      <c r="D377" s="15" t="n"/>
      <c r="E377" s="15">
        <f>D377*Setup!$B$5</f>
        <v/>
      </c>
      <c r="F377" s="15">
        <f>D377-E377</f>
        <v/>
      </c>
      <c r="G377" s="15" t="n"/>
      <c r="H377" s="15" t="n"/>
      <c r="I377" s="15" t="n"/>
      <c r="J377" s="15">
        <f>C377+F377+G377-I377</f>
        <v/>
      </c>
      <c r="K377" s="15" t="n"/>
      <c r="L377" s="15">
        <f>K377*Setup!$B$6</f>
        <v/>
      </c>
      <c r="M377" s="15">
        <f>J377-L377</f>
        <v/>
      </c>
      <c r="N377" s="21" t="n"/>
    </row>
    <row r="378">
      <c r="A378" s="295" t="n"/>
      <c r="B378" s="14" t="n"/>
      <c r="C378" s="15" t="n"/>
      <c r="D378" s="15" t="n"/>
      <c r="E378" s="15">
        <f>D378*Setup!$B$5</f>
        <v/>
      </c>
      <c r="F378" s="15">
        <f>D378-E378</f>
        <v/>
      </c>
      <c r="G378" s="15" t="n"/>
      <c r="H378" s="15" t="n"/>
      <c r="I378" s="15" t="n"/>
      <c r="J378" s="15">
        <f>C378+F378+G378-I378</f>
        <v/>
      </c>
      <c r="K378" s="15" t="n"/>
      <c r="L378" s="15">
        <f>K378*Setup!$B$6</f>
        <v/>
      </c>
      <c r="M378" s="15">
        <f>J378-L378</f>
        <v/>
      </c>
      <c r="N378" s="21" t="n"/>
    </row>
    <row r="379">
      <c r="A379" s="295" t="n"/>
      <c r="B379" s="14" t="n"/>
      <c r="C379" s="15" t="n"/>
      <c r="D379" s="15" t="n"/>
      <c r="E379" s="15">
        <f>D379*Setup!$B$5</f>
        <v/>
      </c>
      <c r="F379" s="15">
        <f>D379-E379</f>
        <v/>
      </c>
      <c r="G379" s="15" t="n"/>
      <c r="H379" s="15" t="n"/>
      <c r="I379" s="15" t="n"/>
      <c r="J379" s="15">
        <f>C379+F379+G379-I379</f>
        <v/>
      </c>
      <c r="K379" s="15" t="n"/>
      <c r="L379" s="15">
        <f>K379*Setup!$B$6</f>
        <v/>
      </c>
      <c r="M379" s="15">
        <f>J379-L379</f>
        <v/>
      </c>
      <c r="N379" s="21" t="n"/>
    </row>
    <row r="380">
      <c r="A380" s="295" t="n"/>
      <c r="B380" s="14" t="n"/>
      <c r="C380" s="15" t="n"/>
      <c r="D380" s="15" t="n"/>
      <c r="E380" s="15">
        <f>D380*Setup!$B$5</f>
        <v/>
      </c>
      <c r="F380" s="15">
        <f>D380-E380</f>
        <v/>
      </c>
      <c r="G380" s="15" t="n"/>
      <c r="H380" s="15" t="n"/>
      <c r="I380" s="15" t="n"/>
      <c r="J380" s="15">
        <f>C380+F380+G380-I380</f>
        <v/>
      </c>
      <c r="K380" s="15" t="n"/>
      <c r="L380" s="15">
        <f>K380*Setup!$B$6</f>
        <v/>
      </c>
      <c r="M380" s="15">
        <f>J380-L380</f>
        <v/>
      </c>
      <c r="N380" s="21" t="n"/>
    </row>
    <row r="381">
      <c r="A381" s="295" t="n"/>
      <c r="B381" s="14" t="n"/>
      <c r="C381" s="15" t="n"/>
      <c r="D381" s="15" t="n"/>
      <c r="E381" s="15">
        <f>D381*Setup!$B$5</f>
        <v/>
      </c>
      <c r="F381" s="15">
        <f>D381-E381</f>
        <v/>
      </c>
      <c r="G381" s="15" t="n"/>
      <c r="H381" s="15" t="n"/>
      <c r="I381" s="15" t="n"/>
      <c r="J381" s="15">
        <f>C381+F381+G381-I381</f>
        <v/>
      </c>
      <c r="K381" s="15" t="n"/>
      <c r="L381" s="15">
        <f>K381*Setup!$B$6</f>
        <v/>
      </c>
      <c r="M381" s="15">
        <f>J381-L381</f>
        <v/>
      </c>
      <c r="N381" s="21" t="n"/>
    </row>
    <row r="382">
      <c r="A382" s="295" t="n"/>
      <c r="B382" s="14" t="n"/>
      <c r="C382" s="15" t="n"/>
      <c r="D382" s="15" t="n"/>
      <c r="E382" s="15">
        <f>D382*Setup!$B$5</f>
        <v/>
      </c>
      <c r="F382" s="15">
        <f>D382-E382</f>
        <v/>
      </c>
      <c r="G382" s="15" t="n"/>
      <c r="H382" s="15" t="n"/>
      <c r="I382" s="15" t="n"/>
      <c r="J382" s="15">
        <f>C382+F382+G382-I382</f>
        <v/>
      </c>
      <c r="K382" s="15" t="n"/>
      <c r="L382" s="15">
        <f>K382*Setup!$B$6</f>
        <v/>
      </c>
      <c r="M382" s="15">
        <f>J382-L382</f>
        <v/>
      </c>
      <c r="N382" s="21" t="n"/>
    </row>
    <row r="383">
      <c r="A383" s="295" t="n"/>
      <c r="B383" s="14" t="n"/>
      <c r="C383" s="15" t="n"/>
      <c r="D383" s="15" t="n"/>
      <c r="E383" s="15">
        <f>D383*Setup!$B$5</f>
        <v/>
      </c>
      <c r="F383" s="15">
        <f>D383-E383</f>
        <v/>
      </c>
      <c r="G383" s="15" t="n"/>
      <c r="H383" s="15" t="n"/>
      <c r="I383" s="15" t="n"/>
      <c r="J383" s="15">
        <f>C383+F383+G383-I383</f>
        <v/>
      </c>
      <c r="K383" s="15" t="n"/>
      <c r="L383" s="15">
        <f>K383*Setup!$B$6</f>
        <v/>
      </c>
      <c r="M383" s="15">
        <f>J383-L383</f>
        <v/>
      </c>
      <c r="N383" s="21" t="n"/>
    </row>
    <row r="384">
      <c r="A384" s="295" t="n"/>
      <c r="B384" s="14" t="n"/>
      <c r="C384" s="15" t="n"/>
      <c r="D384" s="15" t="n"/>
      <c r="E384" s="15">
        <f>D384*Setup!$B$5</f>
        <v/>
      </c>
      <c r="F384" s="15">
        <f>D384-E384</f>
        <v/>
      </c>
      <c r="G384" s="15" t="n"/>
      <c r="H384" s="15" t="n"/>
      <c r="I384" s="15" t="n"/>
      <c r="J384" s="15">
        <f>C384+F384+G384-I384</f>
        <v/>
      </c>
      <c r="K384" s="15" t="n"/>
      <c r="L384" s="15">
        <f>K384*Setup!$B$6</f>
        <v/>
      </c>
      <c r="M384" s="15">
        <f>J384-L384</f>
        <v/>
      </c>
      <c r="N384" s="21" t="n"/>
    </row>
    <row r="385">
      <c r="A385" s="295" t="n"/>
      <c r="B385" s="14" t="n"/>
      <c r="C385" s="15" t="n"/>
      <c r="D385" s="15" t="n"/>
      <c r="E385" s="15">
        <f>D385*Setup!$B$5</f>
        <v/>
      </c>
      <c r="F385" s="15">
        <f>D385-E385</f>
        <v/>
      </c>
      <c r="G385" s="15" t="n"/>
      <c r="H385" s="15" t="n"/>
      <c r="I385" s="15" t="n"/>
      <c r="J385" s="15">
        <f>C385+F385+G385-I385</f>
        <v/>
      </c>
      <c r="K385" s="15" t="n"/>
      <c r="L385" s="15">
        <f>K385*Setup!$B$6</f>
        <v/>
      </c>
      <c r="M385" s="15">
        <f>J385-L385</f>
        <v/>
      </c>
      <c r="N385" s="21" t="n"/>
    </row>
    <row r="386">
      <c r="A386" s="295" t="n"/>
      <c r="B386" s="14" t="n"/>
      <c r="C386" s="15" t="n"/>
      <c r="D386" s="15" t="n"/>
      <c r="E386" s="15">
        <f>D386*Setup!$B$5</f>
        <v/>
      </c>
      <c r="F386" s="15">
        <f>D386-E386</f>
        <v/>
      </c>
      <c r="G386" s="15" t="n"/>
      <c r="H386" s="15" t="n"/>
      <c r="I386" s="15" t="n"/>
      <c r="J386" s="15">
        <f>C386+F386+G386-I386</f>
        <v/>
      </c>
      <c r="K386" s="15" t="n"/>
      <c r="L386" s="15">
        <f>K386*Setup!$B$6</f>
        <v/>
      </c>
      <c r="M386" s="15">
        <f>J386-L386</f>
        <v/>
      </c>
      <c r="N386" s="21" t="n"/>
    </row>
    <row r="387">
      <c r="A387" s="295" t="n"/>
      <c r="B387" s="14" t="n"/>
      <c r="C387" s="15" t="n"/>
      <c r="D387" s="15" t="n"/>
      <c r="E387" s="15">
        <f>D387*Setup!$B$5</f>
        <v/>
      </c>
      <c r="F387" s="15">
        <f>D387-E387</f>
        <v/>
      </c>
      <c r="G387" s="15" t="n"/>
      <c r="H387" s="15" t="n"/>
      <c r="I387" s="15" t="n"/>
      <c r="J387" s="15">
        <f>C387+F387+G387-I387</f>
        <v/>
      </c>
      <c r="K387" s="15" t="n"/>
      <c r="L387" s="15">
        <f>K387*Setup!$B$6</f>
        <v/>
      </c>
      <c r="M387" s="15">
        <f>J387-L387</f>
        <v/>
      </c>
      <c r="N387" s="21" t="n"/>
    </row>
    <row r="388">
      <c r="A388" s="295" t="n"/>
      <c r="B388" s="14" t="n"/>
      <c r="C388" s="15" t="n"/>
      <c r="D388" s="15" t="n"/>
      <c r="E388" s="15">
        <f>D388*Setup!$B$5</f>
        <v/>
      </c>
      <c r="F388" s="15">
        <f>D388-E388</f>
        <v/>
      </c>
      <c r="G388" s="15" t="n"/>
      <c r="H388" s="15" t="n"/>
      <c r="I388" s="15" t="n"/>
      <c r="J388" s="15">
        <f>C388+F388+G388-I388</f>
        <v/>
      </c>
      <c r="K388" s="15" t="n"/>
      <c r="L388" s="15">
        <f>K388*Setup!$B$6</f>
        <v/>
      </c>
      <c r="M388" s="15">
        <f>J388-L388</f>
        <v/>
      </c>
      <c r="N388" s="21" t="n"/>
    </row>
    <row r="389">
      <c r="A389" s="295" t="n"/>
      <c r="B389" s="14" t="n"/>
      <c r="C389" s="15" t="n"/>
      <c r="D389" s="15" t="n"/>
      <c r="E389" s="15">
        <f>D389*Setup!$B$5</f>
        <v/>
      </c>
      <c r="F389" s="15">
        <f>D389-E389</f>
        <v/>
      </c>
      <c r="G389" s="15" t="n"/>
      <c r="H389" s="15" t="n"/>
      <c r="I389" s="15" t="n"/>
      <c r="J389" s="15">
        <f>C389+F389+G389-I389</f>
        <v/>
      </c>
      <c r="K389" s="15" t="n"/>
      <c r="L389" s="15">
        <f>K389*Setup!$B$6</f>
        <v/>
      </c>
      <c r="M389" s="15">
        <f>J389-L389</f>
        <v/>
      </c>
      <c r="N389" s="21" t="n"/>
    </row>
    <row r="390">
      <c r="A390" s="295" t="n"/>
      <c r="B390" s="14" t="n"/>
      <c r="C390" s="15" t="n"/>
      <c r="D390" s="15" t="n"/>
      <c r="E390" s="15">
        <f>D390*Setup!$B$5</f>
        <v/>
      </c>
      <c r="F390" s="15">
        <f>D390-E390</f>
        <v/>
      </c>
      <c r="G390" s="15" t="n"/>
      <c r="H390" s="15" t="n"/>
      <c r="I390" s="15" t="n"/>
      <c r="J390" s="15">
        <f>C390+F390+G390-I390</f>
        <v/>
      </c>
      <c r="K390" s="15" t="n"/>
      <c r="L390" s="15">
        <f>K390*Setup!$B$6</f>
        <v/>
      </c>
      <c r="M390" s="15">
        <f>J390-L390</f>
        <v/>
      </c>
      <c r="N390" s="21" t="n"/>
    </row>
    <row r="391">
      <c r="A391" s="295" t="n"/>
      <c r="B391" s="14" t="n"/>
      <c r="C391" s="15" t="n"/>
      <c r="D391" s="15" t="n"/>
      <c r="E391" s="15">
        <f>D391*Setup!$B$5</f>
        <v/>
      </c>
      <c r="F391" s="15">
        <f>D391-E391</f>
        <v/>
      </c>
      <c r="G391" s="15" t="n"/>
      <c r="H391" s="15" t="n"/>
      <c r="I391" s="15" t="n"/>
      <c r="J391" s="15">
        <f>C391+F391+G391-I391</f>
        <v/>
      </c>
      <c r="K391" s="15" t="n"/>
      <c r="L391" s="15">
        <f>K391*Setup!$B$6</f>
        <v/>
      </c>
      <c r="M391" s="15">
        <f>J391-L391</f>
        <v/>
      </c>
      <c r="N391" s="21" t="n"/>
    </row>
    <row r="392">
      <c r="A392" s="295" t="n"/>
      <c r="B392" s="14" t="n"/>
      <c r="C392" s="15" t="n"/>
      <c r="D392" s="15" t="n"/>
      <c r="E392" s="15">
        <f>D392*Setup!$B$5</f>
        <v/>
      </c>
      <c r="F392" s="15">
        <f>D392-E392</f>
        <v/>
      </c>
      <c r="G392" s="15" t="n"/>
      <c r="H392" s="15" t="n"/>
      <c r="I392" s="15" t="n"/>
      <c r="J392" s="15">
        <f>C392+F392+G392-I392</f>
        <v/>
      </c>
      <c r="K392" s="15" t="n"/>
      <c r="L392" s="15">
        <f>K392*Setup!$B$6</f>
        <v/>
      </c>
      <c r="M392" s="15">
        <f>J392-L392</f>
        <v/>
      </c>
      <c r="N392" s="21" t="n"/>
    </row>
    <row r="393">
      <c r="A393" s="295" t="n"/>
      <c r="B393" s="14" t="n"/>
      <c r="C393" s="15" t="n"/>
      <c r="D393" s="15" t="n"/>
      <c r="E393" s="15">
        <f>D393*Setup!$B$5</f>
        <v/>
      </c>
      <c r="F393" s="15">
        <f>D393-E393</f>
        <v/>
      </c>
      <c r="G393" s="15" t="n"/>
      <c r="H393" s="15" t="n"/>
      <c r="I393" s="15" t="n"/>
      <c r="J393" s="15">
        <f>C393+F393+G393-I393</f>
        <v/>
      </c>
      <c r="K393" s="15" t="n"/>
      <c r="L393" s="15">
        <f>K393*Setup!$B$6</f>
        <v/>
      </c>
      <c r="M393" s="15">
        <f>J393-L393</f>
        <v/>
      </c>
      <c r="N393" s="21" t="n"/>
    </row>
    <row r="394">
      <c r="A394" s="295" t="n"/>
      <c r="B394" s="14" t="n"/>
      <c r="C394" s="15" t="n"/>
      <c r="D394" s="15" t="n"/>
      <c r="E394" s="15">
        <f>D394*Setup!$B$5</f>
        <v/>
      </c>
      <c r="F394" s="15">
        <f>D394-E394</f>
        <v/>
      </c>
      <c r="G394" s="15" t="n"/>
      <c r="H394" s="15" t="n"/>
      <c r="I394" s="15" t="n"/>
      <c r="J394" s="15">
        <f>C394+F394+G394-I394</f>
        <v/>
      </c>
      <c r="K394" s="15" t="n"/>
      <c r="L394" s="15">
        <f>K394*Setup!$B$6</f>
        <v/>
      </c>
      <c r="M394" s="15">
        <f>J394-L394</f>
        <v/>
      </c>
      <c r="N394" s="21" t="n"/>
    </row>
    <row r="395">
      <c r="A395" s="295" t="n"/>
      <c r="B395" s="14" t="n"/>
      <c r="C395" s="15" t="n"/>
      <c r="D395" s="15" t="n"/>
      <c r="E395" s="15">
        <f>D395*Setup!$B$5</f>
        <v/>
      </c>
      <c r="F395" s="15">
        <f>D395-E395</f>
        <v/>
      </c>
      <c r="G395" s="15" t="n"/>
      <c r="H395" s="15" t="n"/>
      <c r="I395" s="15" t="n"/>
      <c r="J395" s="15">
        <f>C395+F395+G395-I395</f>
        <v/>
      </c>
      <c r="K395" s="15" t="n"/>
      <c r="L395" s="15">
        <f>K395*Setup!$B$6</f>
        <v/>
      </c>
      <c r="M395" s="15">
        <f>J395-L395</f>
        <v/>
      </c>
      <c r="N395" s="21" t="n"/>
    </row>
    <row r="396">
      <c r="A396" s="295" t="n"/>
      <c r="B396" s="14" t="n"/>
      <c r="C396" s="15" t="n"/>
      <c r="D396" s="15" t="n"/>
      <c r="E396" s="15">
        <f>D396*Setup!$B$5</f>
        <v/>
      </c>
      <c r="F396" s="15">
        <f>D396-E396</f>
        <v/>
      </c>
      <c r="G396" s="15" t="n"/>
      <c r="H396" s="15" t="n"/>
      <c r="I396" s="15" t="n"/>
      <c r="J396" s="15">
        <f>C396+F396+G396-I396</f>
        <v/>
      </c>
      <c r="K396" s="15" t="n"/>
      <c r="L396" s="15">
        <f>K396*Setup!$B$6</f>
        <v/>
      </c>
      <c r="M396" s="15">
        <f>J396-L396</f>
        <v/>
      </c>
      <c r="N396" s="21" t="n"/>
    </row>
    <row r="397">
      <c r="A397" s="295" t="n"/>
      <c r="B397" s="14" t="n"/>
      <c r="C397" s="15" t="n"/>
      <c r="D397" s="15" t="n"/>
      <c r="E397" s="15">
        <f>D397*Setup!$B$5</f>
        <v/>
      </c>
      <c r="F397" s="15">
        <f>D397-E397</f>
        <v/>
      </c>
      <c r="G397" s="15" t="n"/>
      <c r="H397" s="15" t="n"/>
      <c r="I397" s="15" t="n"/>
      <c r="J397" s="15">
        <f>C397+F397+G397-I397</f>
        <v/>
      </c>
      <c r="K397" s="15" t="n"/>
      <c r="L397" s="15">
        <f>K397*Setup!$B$6</f>
        <v/>
      </c>
      <c r="M397" s="15">
        <f>J397-L397</f>
        <v/>
      </c>
      <c r="N397" s="21" t="n"/>
    </row>
    <row r="398">
      <c r="A398" s="295" t="n"/>
      <c r="B398" s="14" t="n"/>
      <c r="C398" s="15" t="n"/>
      <c r="D398" s="15" t="n"/>
      <c r="E398" s="15">
        <f>D398*Setup!$B$5</f>
        <v/>
      </c>
      <c r="F398" s="15">
        <f>D398-E398</f>
        <v/>
      </c>
      <c r="G398" s="15" t="n"/>
      <c r="H398" s="15" t="n"/>
      <c r="I398" s="15" t="n"/>
      <c r="J398" s="15">
        <f>C398+F398+G398-I398</f>
        <v/>
      </c>
      <c r="K398" s="15" t="n"/>
      <c r="L398" s="15">
        <f>K398*Setup!$B$6</f>
        <v/>
      </c>
      <c r="M398" s="15">
        <f>J398-L398</f>
        <v/>
      </c>
      <c r="N398" s="21" t="n"/>
    </row>
    <row r="399">
      <c r="A399" s="295" t="n"/>
      <c r="B399" s="14" t="n"/>
      <c r="C399" s="15" t="n"/>
      <c r="D399" s="15" t="n"/>
      <c r="E399" s="15">
        <f>D399*Setup!$B$5</f>
        <v/>
      </c>
      <c r="F399" s="15">
        <f>D399-E399</f>
        <v/>
      </c>
      <c r="G399" s="15" t="n"/>
      <c r="H399" s="15" t="n"/>
      <c r="I399" s="15" t="n"/>
      <c r="J399" s="15">
        <f>C399+F399+G399-I399</f>
        <v/>
      </c>
      <c r="K399" s="15" t="n"/>
      <c r="L399" s="15">
        <f>K399*Setup!$B$6</f>
        <v/>
      </c>
      <c r="M399" s="15">
        <f>J399-L399</f>
        <v/>
      </c>
      <c r="N399" s="21" t="n"/>
    </row>
    <row r="400">
      <c r="A400" s="295" t="n"/>
      <c r="B400" s="14" t="n"/>
      <c r="C400" s="15" t="n"/>
      <c r="D400" s="15" t="n"/>
      <c r="E400" s="15">
        <f>D400*Setup!$B$5</f>
        <v/>
      </c>
      <c r="F400" s="15">
        <f>D400-E400</f>
        <v/>
      </c>
      <c r="G400" s="15" t="n"/>
      <c r="H400" s="15" t="n"/>
      <c r="I400" s="15" t="n"/>
      <c r="J400" s="15">
        <f>C400+F400+G400-I400</f>
        <v/>
      </c>
      <c r="K400" s="15" t="n"/>
      <c r="L400" s="15">
        <f>K400*Setup!$B$6</f>
        <v/>
      </c>
      <c r="M400" s="15">
        <f>J400-L400</f>
        <v/>
      </c>
      <c r="N400" s="21" t="n"/>
    </row>
    <row r="401">
      <c r="A401" s="295" t="n"/>
      <c r="B401" s="14" t="n"/>
      <c r="C401" s="15" t="n"/>
      <c r="D401" s="15" t="n"/>
      <c r="E401" s="15">
        <f>D401*Setup!$B$5</f>
        <v/>
      </c>
      <c r="F401" s="15">
        <f>D401-E401</f>
        <v/>
      </c>
      <c r="G401" s="15" t="n"/>
      <c r="H401" s="15" t="n"/>
      <c r="I401" s="15" t="n"/>
      <c r="J401" s="15">
        <f>C401+F401+G401-I401</f>
        <v/>
      </c>
      <c r="K401" s="15" t="n"/>
      <c r="L401" s="15">
        <f>K401*Setup!$B$6</f>
        <v/>
      </c>
      <c r="M401" s="15">
        <f>J401-L401</f>
        <v/>
      </c>
      <c r="N401" s="21" t="n"/>
    </row>
    <row r="402">
      <c r="A402" s="295" t="n"/>
      <c r="B402" s="14" t="n"/>
      <c r="C402" s="15" t="n"/>
      <c r="D402" s="15" t="n"/>
      <c r="E402" s="15">
        <f>D402*Setup!$B$5</f>
        <v/>
      </c>
      <c r="F402" s="15">
        <f>D402-E402</f>
        <v/>
      </c>
      <c r="G402" s="15" t="n"/>
      <c r="H402" s="15" t="n"/>
      <c r="I402" s="15" t="n"/>
      <c r="J402" s="15">
        <f>C402+F402+G402-I402</f>
        <v/>
      </c>
      <c r="K402" s="15" t="n"/>
      <c r="L402" s="15">
        <f>K402*Setup!$B$6</f>
        <v/>
      </c>
      <c r="M402" s="15">
        <f>J402-L402</f>
        <v/>
      </c>
      <c r="N402" s="21" t="n"/>
    </row>
    <row r="403">
      <c r="A403" s="295" t="n"/>
      <c r="B403" s="14" t="n"/>
      <c r="C403" s="15" t="n"/>
      <c r="D403" s="15" t="n"/>
      <c r="E403" s="15">
        <f>D403*Setup!$B$5</f>
        <v/>
      </c>
      <c r="F403" s="15">
        <f>D403-E403</f>
        <v/>
      </c>
      <c r="G403" s="15" t="n"/>
      <c r="H403" s="15" t="n"/>
      <c r="I403" s="15" t="n"/>
      <c r="J403" s="15">
        <f>C403+F403+G403-I403</f>
        <v/>
      </c>
      <c r="K403" s="15" t="n"/>
      <c r="L403" s="15">
        <f>K403*Setup!$B$6</f>
        <v/>
      </c>
      <c r="M403" s="15">
        <f>J403-L403</f>
        <v/>
      </c>
      <c r="N403" s="21" t="n"/>
    </row>
    <row r="404">
      <c r="A404" s="295" t="n"/>
      <c r="B404" s="14" t="n"/>
      <c r="C404" s="15" t="n"/>
      <c r="D404" s="15" t="n"/>
      <c r="E404" s="15">
        <f>D404*Setup!$B$5</f>
        <v/>
      </c>
      <c r="F404" s="15">
        <f>D404-E404</f>
        <v/>
      </c>
      <c r="G404" s="15" t="n"/>
      <c r="H404" s="15" t="n"/>
      <c r="I404" s="15" t="n"/>
      <c r="J404" s="15">
        <f>C404+F404+G404-I404</f>
        <v/>
      </c>
      <c r="K404" s="15" t="n"/>
      <c r="L404" s="15">
        <f>K404*Setup!$B$6</f>
        <v/>
      </c>
      <c r="M404" s="15">
        <f>J404-L404</f>
        <v/>
      </c>
      <c r="N404" s="21" t="n"/>
    </row>
    <row r="405">
      <c r="A405" s="295" t="n"/>
      <c r="B405" s="14" t="n"/>
      <c r="C405" s="15" t="n"/>
      <c r="D405" s="15" t="n"/>
      <c r="E405" s="15">
        <f>D405*Setup!$B$5</f>
        <v/>
      </c>
      <c r="F405" s="15">
        <f>D405-E405</f>
        <v/>
      </c>
      <c r="G405" s="15" t="n"/>
      <c r="H405" s="15" t="n"/>
      <c r="I405" s="15" t="n"/>
      <c r="J405" s="15">
        <f>C405+F405+G405-I405</f>
        <v/>
      </c>
      <c r="K405" s="15" t="n"/>
      <c r="L405" s="15">
        <f>K405*Setup!$B$6</f>
        <v/>
      </c>
      <c r="M405" s="15">
        <f>J405-L405</f>
        <v/>
      </c>
      <c r="N405" s="21" t="n"/>
    </row>
    <row r="406">
      <c r="A406" s="295" t="n"/>
      <c r="B406" s="14" t="n"/>
      <c r="C406" s="15" t="n"/>
      <c r="D406" s="15" t="n"/>
      <c r="E406" s="15">
        <f>D406*Setup!$B$5</f>
        <v/>
      </c>
      <c r="F406" s="15">
        <f>D406-E406</f>
        <v/>
      </c>
      <c r="G406" s="15" t="n"/>
      <c r="H406" s="15" t="n"/>
      <c r="I406" s="15" t="n"/>
      <c r="J406" s="15">
        <f>C406+F406+G406-I406</f>
        <v/>
      </c>
      <c r="K406" s="15" t="n"/>
      <c r="L406" s="15">
        <f>K406*Setup!$B$6</f>
        <v/>
      </c>
      <c r="M406" s="15">
        <f>J406-L406</f>
        <v/>
      </c>
      <c r="N406" s="21" t="n"/>
    </row>
    <row r="407">
      <c r="A407" s="295" t="n"/>
      <c r="B407" s="14" t="n"/>
      <c r="C407" s="15" t="n"/>
      <c r="D407" s="15" t="n"/>
      <c r="E407" s="15">
        <f>D407*Setup!$B$5</f>
        <v/>
      </c>
      <c r="F407" s="15">
        <f>D407-E407</f>
        <v/>
      </c>
      <c r="G407" s="15" t="n"/>
      <c r="H407" s="15" t="n"/>
      <c r="I407" s="15" t="n"/>
      <c r="J407" s="15">
        <f>C407+F407+G407-I407</f>
        <v/>
      </c>
      <c r="K407" s="15" t="n"/>
      <c r="L407" s="15">
        <f>K407*Setup!$B$6</f>
        <v/>
      </c>
      <c r="M407" s="15">
        <f>J407-L407</f>
        <v/>
      </c>
      <c r="N407" s="21" t="n"/>
    </row>
    <row r="408">
      <c r="A408" s="295" t="n"/>
      <c r="B408" s="14" t="n"/>
      <c r="C408" s="15" t="n"/>
      <c r="D408" s="15" t="n"/>
      <c r="E408" s="15">
        <f>D408*Setup!$B$5</f>
        <v/>
      </c>
      <c r="F408" s="15">
        <f>D408-E408</f>
        <v/>
      </c>
      <c r="G408" s="15" t="n"/>
      <c r="H408" s="15" t="n"/>
      <c r="I408" s="15" t="n"/>
      <c r="J408" s="15">
        <f>C408+F408+G408-I408</f>
        <v/>
      </c>
      <c r="K408" s="15" t="n"/>
      <c r="L408" s="15">
        <f>K408*Setup!$B$6</f>
        <v/>
      </c>
      <c r="M408" s="15">
        <f>J408-L408</f>
        <v/>
      </c>
      <c r="N408" s="21" t="n"/>
    </row>
    <row r="409">
      <c r="A409" s="295" t="n"/>
      <c r="B409" s="14" t="n"/>
      <c r="C409" s="15" t="n"/>
      <c r="D409" s="15" t="n"/>
      <c r="E409" s="15">
        <f>D409*Setup!$B$5</f>
        <v/>
      </c>
      <c r="F409" s="15">
        <f>D409-E409</f>
        <v/>
      </c>
      <c r="G409" s="15" t="n"/>
      <c r="H409" s="15" t="n"/>
      <c r="I409" s="15" t="n"/>
      <c r="J409" s="15">
        <f>C409+F409+G409-I409</f>
        <v/>
      </c>
      <c r="K409" s="15" t="n"/>
      <c r="L409" s="15">
        <f>K409*Setup!$B$6</f>
        <v/>
      </c>
      <c r="M409" s="15">
        <f>J409-L409</f>
        <v/>
      </c>
      <c r="N409" s="21" t="n"/>
    </row>
    <row r="410">
      <c r="A410" s="295" t="n"/>
      <c r="B410" s="14" t="n"/>
      <c r="C410" s="15" t="n"/>
      <c r="D410" s="15" t="n"/>
      <c r="E410" s="15">
        <f>D410*Setup!$B$5</f>
        <v/>
      </c>
      <c r="F410" s="15">
        <f>D410-E410</f>
        <v/>
      </c>
      <c r="G410" s="15" t="n"/>
      <c r="H410" s="15" t="n"/>
      <c r="I410" s="15" t="n"/>
      <c r="J410" s="15">
        <f>C410+F410+G410-I410</f>
        <v/>
      </c>
      <c r="K410" s="15" t="n"/>
      <c r="L410" s="15">
        <f>K410*Setup!$B$6</f>
        <v/>
      </c>
      <c r="M410" s="15">
        <f>J410-L410</f>
        <v/>
      </c>
      <c r="N410" s="21" t="n"/>
    </row>
    <row r="411">
      <c r="A411" s="295" t="n"/>
      <c r="B411" s="14" t="n"/>
      <c r="C411" s="15" t="n"/>
      <c r="D411" s="15" t="n"/>
      <c r="E411" s="15">
        <f>D411*Setup!$B$5</f>
        <v/>
      </c>
      <c r="F411" s="15">
        <f>D411-E411</f>
        <v/>
      </c>
      <c r="G411" s="15" t="n"/>
      <c r="H411" s="15" t="n"/>
      <c r="I411" s="15" t="n"/>
      <c r="J411" s="15">
        <f>C411+F411+G411-I411</f>
        <v/>
      </c>
      <c r="K411" s="15" t="n"/>
      <c r="L411" s="15">
        <f>K411*Setup!$B$6</f>
        <v/>
      </c>
      <c r="M411" s="15">
        <f>J411-L411</f>
        <v/>
      </c>
      <c r="N411" s="21" t="n"/>
    </row>
    <row r="412">
      <c r="A412" s="295" t="n"/>
      <c r="B412" s="14" t="n"/>
      <c r="C412" s="15" t="n"/>
      <c r="D412" s="15" t="n"/>
      <c r="E412" s="15">
        <f>D412*Setup!$B$5</f>
        <v/>
      </c>
      <c r="F412" s="15">
        <f>D412-E412</f>
        <v/>
      </c>
      <c r="G412" s="15" t="n"/>
      <c r="H412" s="15" t="n"/>
      <c r="I412" s="15" t="n"/>
      <c r="J412" s="15">
        <f>C412+F412+G412-I412</f>
        <v/>
      </c>
      <c r="K412" s="15" t="n"/>
      <c r="L412" s="15">
        <f>K412*Setup!$B$6</f>
        <v/>
      </c>
      <c r="M412" s="15">
        <f>J412-L412</f>
        <v/>
      </c>
      <c r="N412" s="21" t="n"/>
    </row>
    <row r="413">
      <c r="A413" s="295" t="n"/>
      <c r="B413" s="14" t="n"/>
      <c r="C413" s="15" t="n"/>
      <c r="D413" s="15" t="n"/>
      <c r="E413" s="15">
        <f>D413*Setup!$B$5</f>
        <v/>
      </c>
      <c r="F413" s="15">
        <f>D413-E413</f>
        <v/>
      </c>
      <c r="G413" s="15" t="n"/>
      <c r="H413" s="15" t="n"/>
      <c r="I413" s="15" t="n"/>
      <c r="J413" s="15">
        <f>C413+F413+G413-I413</f>
        <v/>
      </c>
      <c r="K413" s="15" t="n"/>
      <c r="L413" s="15">
        <f>K413*Setup!$B$6</f>
        <v/>
      </c>
      <c r="M413" s="15">
        <f>J413-L413</f>
        <v/>
      </c>
      <c r="N413" s="21" t="n"/>
    </row>
    <row r="414">
      <c r="A414" s="295" t="n"/>
      <c r="B414" s="14" t="n"/>
      <c r="C414" s="15" t="n"/>
      <c r="D414" s="15" t="n"/>
      <c r="E414" s="15">
        <f>D414*Setup!$B$5</f>
        <v/>
      </c>
      <c r="F414" s="15">
        <f>D414-E414</f>
        <v/>
      </c>
      <c r="G414" s="15" t="n"/>
      <c r="H414" s="15" t="n"/>
      <c r="I414" s="15" t="n"/>
      <c r="J414" s="15">
        <f>C414+F414+G414-I414</f>
        <v/>
      </c>
      <c r="K414" s="15" t="n"/>
      <c r="L414" s="15">
        <f>K414*Setup!$B$6</f>
        <v/>
      </c>
      <c r="M414" s="15">
        <f>J414-L414</f>
        <v/>
      </c>
      <c r="N414" s="21" t="n"/>
    </row>
    <row r="415">
      <c r="A415" s="295" t="n"/>
      <c r="B415" s="14" t="n"/>
      <c r="C415" s="15" t="n"/>
      <c r="D415" s="15" t="n"/>
      <c r="E415" s="15">
        <f>D415*Setup!$B$5</f>
        <v/>
      </c>
      <c r="F415" s="15">
        <f>D415-E415</f>
        <v/>
      </c>
      <c r="G415" s="15" t="n"/>
      <c r="H415" s="15" t="n"/>
      <c r="I415" s="15" t="n"/>
      <c r="J415" s="15">
        <f>C415+F415+G415-I415</f>
        <v/>
      </c>
      <c r="K415" s="15" t="n"/>
      <c r="L415" s="15">
        <f>K415*Setup!$B$6</f>
        <v/>
      </c>
      <c r="M415" s="15">
        <f>J415-L415</f>
        <v/>
      </c>
      <c r="N415" s="21" t="n"/>
    </row>
    <row r="416">
      <c r="A416" s="295" t="n"/>
      <c r="B416" s="14" t="n"/>
      <c r="C416" s="15" t="n"/>
      <c r="D416" s="15" t="n"/>
      <c r="E416" s="15">
        <f>D416*Setup!$B$5</f>
        <v/>
      </c>
      <c r="F416" s="15">
        <f>D416-E416</f>
        <v/>
      </c>
      <c r="G416" s="15" t="n"/>
      <c r="H416" s="15" t="n"/>
      <c r="I416" s="15" t="n"/>
      <c r="J416" s="15">
        <f>C416+F416+G416-I416</f>
        <v/>
      </c>
      <c r="K416" s="15" t="n"/>
      <c r="L416" s="15">
        <f>K416*Setup!$B$6</f>
        <v/>
      </c>
      <c r="M416" s="15">
        <f>J416-L416</f>
        <v/>
      </c>
      <c r="N416" s="21" t="n"/>
    </row>
    <row r="417">
      <c r="A417" s="295" t="n"/>
      <c r="B417" s="14" t="n"/>
      <c r="C417" s="15" t="n"/>
      <c r="D417" s="15" t="n"/>
      <c r="E417" s="15">
        <f>D417*Setup!$B$5</f>
        <v/>
      </c>
      <c r="F417" s="15">
        <f>D417-E417</f>
        <v/>
      </c>
      <c r="G417" s="15" t="n"/>
      <c r="H417" s="15" t="n"/>
      <c r="I417" s="15" t="n"/>
      <c r="J417" s="15">
        <f>C417+F417+G417-I417</f>
        <v/>
      </c>
      <c r="K417" s="15" t="n"/>
      <c r="L417" s="15">
        <f>K417*Setup!$B$6</f>
        <v/>
      </c>
      <c r="M417" s="15">
        <f>J417-L417</f>
        <v/>
      </c>
      <c r="N417" s="21" t="n"/>
    </row>
    <row r="418">
      <c r="A418" s="295" t="n"/>
      <c r="B418" s="14" t="n"/>
      <c r="C418" s="15" t="n"/>
      <c r="D418" s="15" t="n"/>
      <c r="E418" s="15">
        <f>D418*Setup!$B$5</f>
        <v/>
      </c>
      <c r="F418" s="15">
        <f>D418-E418</f>
        <v/>
      </c>
      <c r="G418" s="15" t="n"/>
      <c r="H418" s="15" t="n"/>
      <c r="I418" s="15" t="n"/>
      <c r="J418" s="15">
        <f>C418+F418+G418-I418</f>
        <v/>
      </c>
      <c r="K418" s="15" t="n"/>
      <c r="L418" s="15">
        <f>K418*Setup!$B$6</f>
        <v/>
      </c>
      <c r="M418" s="15">
        <f>J418-L418</f>
        <v/>
      </c>
      <c r="N418" s="21" t="n"/>
    </row>
    <row r="419">
      <c r="A419" s="295" t="n"/>
      <c r="B419" s="14" t="n"/>
      <c r="C419" s="15" t="n"/>
      <c r="D419" s="15" t="n"/>
      <c r="E419" s="15">
        <f>D419*Setup!$B$5</f>
        <v/>
      </c>
      <c r="F419" s="15">
        <f>D419-E419</f>
        <v/>
      </c>
      <c r="G419" s="15" t="n"/>
      <c r="H419" s="15" t="n"/>
      <c r="I419" s="15" t="n"/>
      <c r="J419" s="15">
        <f>C419+F419+G419-I419</f>
        <v/>
      </c>
      <c r="K419" s="15" t="n"/>
      <c r="L419" s="15">
        <f>K419*Setup!$B$6</f>
        <v/>
      </c>
      <c r="M419" s="15">
        <f>J419-L419</f>
        <v/>
      </c>
      <c r="N419" s="21" t="n"/>
    </row>
    <row r="420">
      <c r="A420" s="295" t="n"/>
      <c r="B420" s="14" t="n"/>
      <c r="C420" s="15" t="n"/>
      <c r="D420" s="15" t="n"/>
      <c r="E420" s="15">
        <f>D420*Setup!$B$5</f>
        <v/>
      </c>
      <c r="F420" s="15">
        <f>D420-E420</f>
        <v/>
      </c>
      <c r="G420" s="15" t="n"/>
      <c r="H420" s="15" t="n"/>
      <c r="I420" s="15" t="n"/>
      <c r="J420" s="15">
        <f>C420+F420+G420-I420</f>
        <v/>
      </c>
      <c r="K420" s="15" t="n"/>
      <c r="L420" s="15">
        <f>K420*Setup!$B$6</f>
        <v/>
      </c>
      <c r="M420" s="15">
        <f>J420-L420</f>
        <v/>
      </c>
      <c r="N420" s="21" t="n"/>
    </row>
    <row r="421">
      <c r="A421" s="295" t="n"/>
      <c r="B421" s="14" t="n"/>
      <c r="C421" s="15" t="n"/>
      <c r="D421" s="15" t="n"/>
      <c r="E421" s="15">
        <f>D421*Setup!$B$5</f>
        <v/>
      </c>
      <c r="F421" s="15">
        <f>D421-E421</f>
        <v/>
      </c>
      <c r="G421" s="15" t="n"/>
      <c r="H421" s="15" t="n"/>
      <c r="I421" s="15" t="n"/>
      <c r="J421" s="15">
        <f>C421+F421+G421-I421</f>
        <v/>
      </c>
      <c r="K421" s="15" t="n"/>
      <c r="L421" s="15">
        <f>K421*Setup!$B$6</f>
        <v/>
      </c>
      <c r="M421" s="15">
        <f>J421-L421</f>
        <v/>
      </c>
      <c r="N421" s="21" t="n"/>
    </row>
    <row r="422">
      <c r="A422" s="295" t="n"/>
      <c r="B422" s="14" t="n"/>
      <c r="C422" s="15" t="n"/>
      <c r="D422" s="15" t="n"/>
      <c r="E422" s="15">
        <f>D422*Setup!$B$5</f>
        <v/>
      </c>
      <c r="F422" s="15">
        <f>D422-E422</f>
        <v/>
      </c>
      <c r="G422" s="15" t="n"/>
      <c r="H422" s="15" t="n"/>
      <c r="I422" s="15" t="n"/>
      <c r="J422" s="15">
        <f>C422+F422+G422-I422</f>
        <v/>
      </c>
      <c r="K422" s="15" t="n"/>
      <c r="L422" s="15">
        <f>K422*Setup!$B$6</f>
        <v/>
      </c>
      <c r="M422" s="15">
        <f>J422-L422</f>
        <v/>
      </c>
      <c r="N422" s="21" t="n"/>
    </row>
    <row r="423">
      <c r="A423" s="295" t="n"/>
      <c r="B423" s="14" t="n"/>
      <c r="C423" s="15" t="n"/>
      <c r="D423" s="15" t="n"/>
      <c r="E423" s="15">
        <f>D423*Setup!$B$5</f>
        <v/>
      </c>
      <c r="F423" s="15">
        <f>D423-E423</f>
        <v/>
      </c>
      <c r="G423" s="15" t="n"/>
      <c r="H423" s="15" t="n"/>
      <c r="I423" s="15" t="n"/>
      <c r="J423" s="15">
        <f>C423+F423+G423-I423</f>
        <v/>
      </c>
      <c r="K423" s="15" t="n"/>
      <c r="L423" s="15">
        <f>K423*Setup!$B$6</f>
        <v/>
      </c>
      <c r="M423" s="15">
        <f>J423-L423</f>
        <v/>
      </c>
      <c r="N423" s="21" t="n"/>
    </row>
    <row r="424">
      <c r="A424" s="295" t="n"/>
      <c r="B424" s="14" t="n"/>
      <c r="C424" s="15" t="n"/>
      <c r="D424" s="15" t="n"/>
      <c r="E424" s="15">
        <f>D424*Setup!$B$5</f>
        <v/>
      </c>
      <c r="F424" s="15">
        <f>D424-E424</f>
        <v/>
      </c>
      <c r="G424" s="15" t="n"/>
      <c r="H424" s="15" t="n"/>
      <c r="I424" s="15" t="n"/>
      <c r="J424" s="15">
        <f>C424+F424+G424-I424</f>
        <v/>
      </c>
      <c r="K424" s="15" t="n"/>
      <c r="L424" s="15">
        <f>K424*Setup!$B$6</f>
        <v/>
      </c>
      <c r="M424" s="15">
        <f>J424-L424</f>
        <v/>
      </c>
      <c r="N424" s="21" t="n"/>
    </row>
    <row r="425">
      <c r="A425" s="295" t="n"/>
      <c r="B425" s="14" t="n"/>
      <c r="C425" s="15" t="n"/>
      <c r="D425" s="15" t="n"/>
      <c r="E425" s="15">
        <f>D425*Setup!$B$5</f>
        <v/>
      </c>
      <c r="F425" s="15">
        <f>D425-E425</f>
        <v/>
      </c>
      <c r="G425" s="15" t="n"/>
      <c r="H425" s="15" t="n"/>
      <c r="I425" s="15" t="n"/>
      <c r="J425" s="15">
        <f>C425+F425+G425-I425</f>
        <v/>
      </c>
      <c r="K425" s="15" t="n"/>
      <c r="L425" s="15">
        <f>K425*Setup!$B$6</f>
        <v/>
      </c>
      <c r="M425" s="15">
        <f>J425-L425</f>
        <v/>
      </c>
      <c r="N425" s="21" t="n"/>
    </row>
    <row r="426">
      <c r="A426" s="295" t="n"/>
      <c r="B426" s="14" t="n"/>
      <c r="C426" s="15" t="n"/>
      <c r="D426" s="15" t="n"/>
      <c r="E426" s="15">
        <f>D426*Setup!$B$5</f>
        <v/>
      </c>
      <c r="F426" s="15">
        <f>D426-E426</f>
        <v/>
      </c>
      <c r="G426" s="15" t="n"/>
      <c r="H426" s="15" t="n"/>
      <c r="I426" s="15" t="n"/>
      <c r="J426" s="15">
        <f>C426+F426+G426-I426</f>
        <v/>
      </c>
      <c r="K426" s="15" t="n"/>
      <c r="L426" s="15">
        <f>K426*Setup!$B$6</f>
        <v/>
      </c>
      <c r="M426" s="15">
        <f>J426-L426</f>
        <v/>
      </c>
      <c r="N426" s="21" t="n"/>
    </row>
    <row r="427">
      <c r="A427" s="295" t="n"/>
      <c r="B427" s="14" t="n"/>
      <c r="C427" s="15" t="n"/>
      <c r="D427" s="15" t="n"/>
      <c r="E427" s="15">
        <f>D427*Setup!$B$5</f>
        <v/>
      </c>
      <c r="F427" s="15">
        <f>D427-E427</f>
        <v/>
      </c>
      <c r="G427" s="15" t="n"/>
      <c r="H427" s="15" t="n"/>
      <c r="I427" s="15" t="n"/>
      <c r="J427" s="15">
        <f>C427+F427+G427-I427</f>
        <v/>
      </c>
      <c r="K427" s="15" t="n"/>
      <c r="L427" s="15">
        <f>K427*Setup!$B$6</f>
        <v/>
      </c>
      <c r="M427" s="15">
        <f>J427-L427</f>
        <v/>
      </c>
      <c r="N427" s="21" t="n"/>
    </row>
    <row r="428">
      <c r="A428" s="295" t="n"/>
      <c r="B428" s="14" t="n"/>
      <c r="C428" s="15" t="n"/>
      <c r="D428" s="15" t="n"/>
      <c r="E428" s="15">
        <f>D428*Setup!$B$5</f>
        <v/>
      </c>
      <c r="F428" s="15">
        <f>D428-E428</f>
        <v/>
      </c>
      <c r="G428" s="15" t="n"/>
      <c r="H428" s="15" t="n"/>
      <c r="I428" s="15" t="n"/>
      <c r="J428" s="15">
        <f>C428+F428+G428-I428</f>
        <v/>
      </c>
      <c r="K428" s="15" t="n"/>
      <c r="L428" s="15">
        <f>K428*Setup!$B$6</f>
        <v/>
      </c>
      <c r="M428" s="15">
        <f>J428-L428</f>
        <v/>
      </c>
      <c r="N428" s="21" t="n"/>
    </row>
    <row r="429">
      <c r="A429" s="295" t="n"/>
      <c r="B429" s="14" t="n"/>
      <c r="C429" s="15" t="n"/>
      <c r="D429" s="15" t="n"/>
      <c r="E429" s="15">
        <f>D429*Setup!$B$5</f>
        <v/>
      </c>
      <c r="F429" s="15">
        <f>D429-E429</f>
        <v/>
      </c>
      <c r="G429" s="15" t="n"/>
      <c r="H429" s="15" t="n"/>
      <c r="I429" s="15" t="n"/>
      <c r="J429" s="15">
        <f>C429+F429+G429-I429</f>
        <v/>
      </c>
      <c r="K429" s="15" t="n"/>
      <c r="L429" s="15">
        <f>K429*Setup!$B$6</f>
        <v/>
      </c>
      <c r="M429" s="15">
        <f>J429-L429</f>
        <v/>
      </c>
      <c r="N429" s="21" t="n"/>
    </row>
    <row r="430">
      <c r="A430" s="295" t="n"/>
      <c r="B430" s="14" t="n"/>
      <c r="C430" s="15" t="n"/>
      <c r="D430" s="15" t="n"/>
      <c r="E430" s="15">
        <f>D430*Setup!$B$5</f>
        <v/>
      </c>
      <c r="F430" s="15">
        <f>D430-E430</f>
        <v/>
      </c>
      <c r="G430" s="15" t="n"/>
      <c r="H430" s="15" t="n"/>
      <c r="I430" s="15" t="n"/>
      <c r="J430" s="15">
        <f>C430+F430+G430-I430</f>
        <v/>
      </c>
      <c r="K430" s="15" t="n"/>
      <c r="L430" s="15">
        <f>K430*Setup!$B$6</f>
        <v/>
      </c>
      <c r="M430" s="15">
        <f>J430-L430</f>
        <v/>
      </c>
      <c r="N430" s="21" t="n"/>
    </row>
    <row r="431">
      <c r="A431" s="295" t="n"/>
      <c r="B431" s="14" t="n"/>
      <c r="C431" s="15" t="n"/>
      <c r="D431" s="15" t="n"/>
      <c r="E431" s="15">
        <f>D431*Setup!$B$5</f>
        <v/>
      </c>
      <c r="F431" s="15">
        <f>D431-E431</f>
        <v/>
      </c>
      <c r="G431" s="15" t="n"/>
      <c r="H431" s="15" t="n"/>
      <c r="I431" s="15" t="n"/>
      <c r="J431" s="15">
        <f>C431+F431+G431-I431</f>
        <v/>
      </c>
      <c r="K431" s="15" t="n"/>
      <c r="L431" s="15">
        <f>K431*Setup!$B$6</f>
        <v/>
      </c>
      <c r="M431" s="15">
        <f>J431-L431</f>
        <v/>
      </c>
      <c r="N431" s="21" t="n"/>
    </row>
    <row r="432">
      <c r="A432" s="295" t="n"/>
      <c r="B432" s="14" t="n"/>
      <c r="C432" s="15" t="n"/>
      <c r="D432" s="15" t="n"/>
      <c r="E432" s="15">
        <f>D432*Setup!$B$5</f>
        <v/>
      </c>
      <c r="F432" s="15">
        <f>D432-E432</f>
        <v/>
      </c>
      <c r="G432" s="15" t="n"/>
      <c r="H432" s="15" t="n"/>
      <c r="I432" s="15" t="n"/>
      <c r="J432" s="15">
        <f>C432+F432+G432-I432</f>
        <v/>
      </c>
      <c r="K432" s="15" t="n"/>
      <c r="L432" s="15">
        <f>K432*Setup!$B$6</f>
        <v/>
      </c>
      <c r="M432" s="15">
        <f>J432-L432</f>
        <v/>
      </c>
      <c r="N432" s="21" t="n"/>
    </row>
    <row r="433">
      <c r="A433" s="295" t="n"/>
      <c r="B433" s="14" t="n"/>
      <c r="C433" s="15" t="n"/>
      <c r="D433" s="15" t="n"/>
      <c r="E433" s="15">
        <f>D433*Setup!$B$5</f>
        <v/>
      </c>
      <c r="F433" s="15">
        <f>D433-E433</f>
        <v/>
      </c>
      <c r="G433" s="15" t="n"/>
      <c r="H433" s="15" t="n"/>
      <c r="I433" s="15" t="n"/>
      <c r="J433" s="15">
        <f>C433+F433+G433-I433</f>
        <v/>
      </c>
      <c r="K433" s="15" t="n"/>
      <c r="L433" s="15">
        <f>K433*Setup!$B$6</f>
        <v/>
      </c>
      <c r="M433" s="15">
        <f>J433-L433</f>
        <v/>
      </c>
      <c r="N433" s="21" t="n"/>
    </row>
    <row r="434">
      <c r="A434" s="295" t="n"/>
      <c r="B434" s="14" t="n"/>
      <c r="C434" s="15" t="n"/>
      <c r="D434" s="15" t="n"/>
      <c r="E434" s="15">
        <f>D434*Setup!$B$5</f>
        <v/>
      </c>
      <c r="F434" s="15">
        <f>D434-E434</f>
        <v/>
      </c>
      <c r="G434" s="15" t="n"/>
      <c r="H434" s="15" t="n"/>
      <c r="I434" s="15" t="n"/>
      <c r="J434" s="15">
        <f>C434+F434+G434-I434</f>
        <v/>
      </c>
      <c r="K434" s="15" t="n"/>
      <c r="L434" s="15">
        <f>K434*Setup!$B$6</f>
        <v/>
      </c>
      <c r="M434" s="15">
        <f>J434-L434</f>
        <v/>
      </c>
      <c r="N434" s="21" t="n"/>
    </row>
    <row r="435">
      <c r="A435" s="295" t="n"/>
      <c r="B435" s="14" t="n"/>
      <c r="C435" s="15" t="n"/>
      <c r="D435" s="15" t="n"/>
      <c r="E435" s="15">
        <f>D435*Setup!$B$5</f>
        <v/>
      </c>
      <c r="F435" s="15">
        <f>D435-E435</f>
        <v/>
      </c>
      <c r="G435" s="15" t="n"/>
      <c r="H435" s="15" t="n"/>
      <c r="I435" s="15" t="n"/>
      <c r="J435" s="15">
        <f>C435+F435+G435-I435</f>
        <v/>
      </c>
      <c r="K435" s="15" t="n"/>
      <c r="L435" s="15">
        <f>K435*Setup!$B$6</f>
        <v/>
      </c>
      <c r="M435" s="15">
        <f>J435-L435</f>
        <v/>
      </c>
      <c r="N435" s="21" t="n"/>
    </row>
    <row r="436">
      <c r="A436" s="295" t="n"/>
      <c r="B436" s="14" t="n"/>
      <c r="C436" s="15" t="n"/>
      <c r="D436" s="15" t="n"/>
      <c r="E436" s="15">
        <f>D436*Setup!$B$5</f>
        <v/>
      </c>
      <c r="F436" s="15">
        <f>D436-E436</f>
        <v/>
      </c>
      <c r="G436" s="15" t="n"/>
      <c r="H436" s="15" t="n"/>
      <c r="I436" s="15" t="n"/>
      <c r="J436" s="15">
        <f>C436+F436+G436-I436</f>
        <v/>
      </c>
      <c r="K436" s="15" t="n"/>
      <c r="L436" s="15">
        <f>K436*Setup!$B$6</f>
        <v/>
      </c>
      <c r="M436" s="15">
        <f>J436-L436</f>
        <v/>
      </c>
      <c r="N436" s="21" t="n"/>
    </row>
    <row r="437">
      <c r="A437" s="295" t="n"/>
      <c r="B437" s="14" t="n"/>
      <c r="C437" s="15" t="n"/>
      <c r="D437" s="15" t="n"/>
      <c r="E437" s="15">
        <f>D437*Setup!$B$5</f>
        <v/>
      </c>
      <c r="F437" s="15">
        <f>D437-E437</f>
        <v/>
      </c>
      <c r="G437" s="15" t="n"/>
      <c r="H437" s="15" t="n"/>
      <c r="I437" s="15" t="n"/>
      <c r="J437" s="15">
        <f>C437+F437+G437-I437</f>
        <v/>
      </c>
      <c r="K437" s="15" t="n"/>
      <c r="L437" s="15">
        <f>K437*Setup!$B$6</f>
        <v/>
      </c>
      <c r="M437" s="15">
        <f>J437-L437</f>
        <v/>
      </c>
      <c r="N437" s="21" t="n"/>
    </row>
    <row r="438">
      <c r="A438" s="295" t="n"/>
      <c r="B438" s="14" t="n"/>
      <c r="C438" s="15" t="n"/>
      <c r="D438" s="15" t="n"/>
      <c r="E438" s="15">
        <f>D438*Setup!$B$5</f>
        <v/>
      </c>
      <c r="F438" s="15">
        <f>D438-E438</f>
        <v/>
      </c>
      <c r="G438" s="15" t="n"/>
      <c r="H438" s="15" t="n"/>
      <c r="I438" s="15" t="n"/>
      <c r="J438" s="15">
        <f>C438+F438+G438-I438</f>
        <v/>
      </c>
      <c r="K438" s="15" t="n"/>
      <c r="L438" s="15">
        <f>K438*Setup!$B$6</f>
        <v/>
      </c>
      <c r="M438" s="15">
        <f>J438-L438</f>
        <v/>
      </c>
      <c r="N438" s="21" t="n"/>
    </row>
    <row r="439">
      <c r="A439" s="295" t="n"/>
      <c r="B439" s="14" t="n"/>
      <c r="C439" s="15" t="n"/>
      <c r="D439" s="15" t="n"/>
      <c r="E439" s="15">
        <f>D439*Setup!$B$5</f>
        <v/>
      </c>
      <c r="F439" s="15">
        <f>D439-E439</f>
        <v/>
      </c>
      <c r="G439" s="15" t="n"/>
      <c r="H439" s="15" t="n"/>
      <c r="I439" s="15" t="n"/>
      <c r="J439" s="15">
        <f>C439+F439+G439-I439</f>
        <v/>
      </c>
      <c r="K439" s="15" t="n"/>
      <c r="L439" s="15">
        <f>K439*Setup!$B$6</f>
        <v/>
      </c>
      <c r="M439" s="15">
        <f>J439-L439</f>
        <v/>
      </c>
      <c r="N439" s="21" t="n"/>
    </row>
    <row r="440">
      <c r="A440" s="295" t="n"/>
      <c r="B440" s="14" t="n"/>
      <c r="C440" s="15" t="n"/>
      <c r="D440" s="15" t="n"/>
      <c r="E440" s="15">
        <f>D440*Setup!$B$5</f>
        <v/>
      </c>
      <c r="F440" s="15">
        <f>D440-E440</f>
        <v/>
      </c>
      <c r="G440" s="15" t="n"/>
      <c r="H440" s="15" t="n"/>
      <c r="I440" s="15" t="n"/>
      <c r="J440" s="15">
        <f>C440+F440+G440-I440</f>
        <v/>
      </c>
      <c r="K440" s="15" t="n"/>
      <c r="L440" s="15">
        <f>K440*Setup!$B$6</f>
        <v/>
      </c>
      <c r="M440" s="15">
        <f>J440-L440</f>
        <v/>
      </c>
      <c r="N440" s="21" t="n"/>
    </row>
    <row r="441">
      <c r="A441" s="295" t="n"/>
      <c r="B441" s="14" t="n"/>
      <c r="C441" s="15" t="n"/>
      <c r="D441" s="15" t="n"/>
      <c r="E441" s="15">
        <f>D441*Setup!$B$5</f>
        <v/>
      </c>
      <c r="F441" s="15">
        <f>D441-E441</f>
        <v/>
      </c>
      <c r="G441" s="15" t="n"/>
      <c r="H441" s="15" t="n"/>
      <c r="I441" s="15" t="n"/>
      <c r="J441" s="15">
        <f>C441+F441+G441-I441</f>
        <v/>
      </c>
      <c r="K441" s="15" t="n"/>
      <c r="L441" s="15">
        <f>K441*Setup!$B$6</f>
        <v/>
      </c>
      <c r="M441" s="15">
        <f>J441-L441</f>
        <v/>
      </c>
      <c r="N441" s="21" t="n"/>
    </row>
    <row r="442">
      <c r="A442" s="295" t="n"/>
      <c r="B442" s="14" t="n"/>
      <c r="C442" s="15" t="n"/>
      <c r="D442" s="15" t="n"/>
      <c r="E442" s="15">
        <f>D442*Setup!$B$5</f>
        <v/>
      </c>
      <c r="F442" s="15">
        <f>D442-E442</f>
        <v/>
      </c>
      <c r="G442" s="15" t="n"/>
      <c r="H442" s="15" t="n"/>
      <c r="I442" s="15" t="n"/>
      <c r="J442" s="15">
        <f>C442+F442+G442-I442</f>
        <v/>
      </c>
      <c r="K442" s="15" t="n"/>
      <c r="L442" s="15">
        <f>K442*Setup!$B$6</f>
        <v/>
      </c>
      <c r="M442" s="15">
        <f>J442-L442</f>
        <v/>
      </c>
      <c r="N442" s="21" t="n"/>
    </row>
    <row r="443">
      <c r="A443" s="295" t="n"/>
      <c r="B443" s="14" t="n"/>
      <c r="C443" s="15" t="n"/>
      <c r="D443" s="15" t="n"/>
      <c r="E443" s="15">
        <f>D443*Setup!$B$5</f>
        <v/>
      </c>
      <c r="F443" s="15">
        <f>D443-E443</f>
        <v/>
      </c>
      <c r="G443" s="15" t="n"/>
      <c r="H443" s="15" t="n"/>
      <c r="I443" s="15" t="n"/>
      <c r="J443" s="15">
        <f>C443+F443+G443-I443</f>
        <v/>
      </c>
      <c r="K443" s="15" t="n"/>
      <c r="L443" s="15">
        <f>K443*Setup!$B$6</f>
        <v/>
      </c>
      <c r="M443" s="15">
        <f>J443-L443</f>
        <v/>
      </c>
      <c r="N443" s="21" t="n"/>
    </row>
    <row r="444">
      <c r="A444" s="295" t="n"/>
      <c r="B444" s="14" t="n"/>
      <c r="C444" s="15" t="n"/>
      <c r="D444" s="15" t="n"/>
      <c r="E444" s="15">
        <f>D444*Setup!$B$5</f>
        <v/>
      </c>
      <c r="F444" s="15">
        <f>D444-E444</f>
        <v/>
      </c>
      <c r="G444" s="15" t="n"/>
      <c r="H444" s="15" t="n"/>
      <c r="I444" s="15" t="n"/>
      <c r="J444" s="15">
        <f>C444+F444+G444-I444</f>
        <v/>
      </c>
      <c r="K444" s="15" t="n"/>
      <c r="L444" s="15">
        <f>K444*Setup!$B$6</f>
        <v/>
      </c>
      <c r="M444" s="15">
        <f>J444-L444</f>
        <v/>
      </c>
      <c r="N444" s="21" t="n"/>
    </row>
    <row r="445">
      <c r="A445" s="295" t="n"/>
      <c r="B445" s="14" t="n"/>
      <c r="C445" s="15" t="n"/>
      <c r="D445" s="15" t="n"/>
      <c r="E445" s="15">
        <f>D445*Setup!$B$5</f>
        <v/>
      </c>
      <c r="F445" s="15">
        <f>D445-E445</f>
        <v/>
      </c>
      <c r="G445" s="15" t="n"/>
      <c r="H445" s="15" t="n"/>
      <c r="I445" s="15" t="n"/>
      <c r="J445" s="15">
        <f>C445+F445+G445-I445</f>
        <v/>
      </c>
      <c r="K445" s="15" t="n"/>
      <c r="L445" s="15">
        <f>K445*Setup!$B$6</f>
        <v/>
      </c>
      <c r="M445" s="15">
        <f>J445-L445</f>
        <v/>
      </c>
      <c r="N445" s="21" t="n"/>
    </row>
    <row r="446">
      <c r="A446" s="295" t="n"/>
      <c r="B446" s="14" t="n"/>
      <c r="C446" s="15" t="n"/>
      <c r="D446" s="15" t="n"/>
      <c r="E446" s="15">
        <f>D446*Setup!$B$5</f>
        <v/>
      </c>
      <c r="F446" s="15">
        <f>D446-E446</f>
        <v/>
      </c>
      <c r="G446" s="15" t="n"/>
      <c r="H446" s="15" t="n"/>
      <c r="I446" s="15" t="n"/>
      <c r="J446" s="15">
        <f>C446+F446+G446-I446</f>
        <v/>
      </c>
      <c r="K446" s="15" t="n"/>
      <c r="L446" s="15">
        <f>K446*Setup!$B$6</f>
        <v/>
      </c>
      <c r="M446" s="15">
        <f>J446-L446</f>
        <v/>
      </c>
      <c r="N446" s="21" t="n"/>
    </row>
    <row r="447">
      <c r="A447" s="295" t="n"/>
      <c r="B447" s="14" t="n"/>
      <c r="C447" s="15" t="n"/>
      <c r="D447" s="15" t="n"/>
      <c r="E447" s="15">
        <f>D447*Setup!$B$5</f>
        <v/>
      </c>
      <c r="F447" s="15">
        <f>D447-E447</f>
        <v/>
      </c>
      <c r="G447" s="15" t="n"/>
      <c r="H447" s="15" t="n"/>
      <c r="I447" s="15" t="n"/>
      <c r="J447" s="15">
        <f>C447+F447+G447-I447</f>
        <v/>
      </c>
      <c r="K447" s="15" t="n"/>
      <c r="L447" s="15">
        <f>K447*Setup!$B$6</f>
        <v/>
      </c>
      <c r="M447" s="15">
        <f>J447-L447</f>
        <v/>
      </c>
      <c r="N447" s="21" t="n"/>
    </row>
    <row r="448">
      <c r="A448" s="295" t="n"/>
      <c r="B448" s="14" t="n"/>
      <c r="C448" s="15" t="n"/>
      <c r="D448" s="15" t="n"/>
      <c r="E448" s="15">
        <f>D448*Setup!$B$5</f>
        <v/>
      </c>
      <c r="F448" s="15">
        <f>D448-E448</f>
        <v/>
      </c>
      <c r="G448" s="15" t="n"/>
      <c r="H448" s="15" t="n"/>
      <c r="I448" s="15" t="n"/>
      <c r="J448" s="15">
        <f>C448+F448+G448-I448</f>
        <v/>
      </c>
      <c r="K448" s="15" t="n"/>
      <c r="L448" s="15">
        <f>K448*Setup!$B$6</f>
        <v/>
      </c>
      <c r="M448" s="15">
        <f>J448-L448</f>
        <v/>
      </c>
      <c r="N448" s="21" t="n"/>
    </row>
    <row r="449">
      <c r="A449" s="295" t="n"/>
      <c r="B449" s="14" t="n"/>
      <c r="C449" s="15" t="n"/>
      <c r="D449" s="15" t="n"/>
      <c r="E449" s="15">
        <f>D449*Setup!$B$5</f>
        <v/>
      </c>
      <c r="F449" s="15">
        <f>D449-E449</f>
        <v/>
      </c>
      <c r="G449" s="15" t="n"/>
      <c r="H449" s="15" t="n"/>
      <c r="I449" s="15" t="n"/>
      <c r="J449" s="15">
        <f>C449+F449+G449-I449</f>
        <v/>
      </c>
      <c r="K449" s="15" t="n"/>
      <c r="L449" s="15">
        <f>K449*Setup!$B$6</f>
        <v/>
      </c>
      <c r="M449" s="15">
        <f>J449-L449</f>
        <v/>
      </c>
      <c r="N449" s="21" t="n"/>
    </row>
    <row r="450">
      <c r="A450" s="295" t="n"/>
      <c r="B450" s="14" t="n"/>
      <c r="C450" s="15" t="n"/>
      <c r="D450" s="15" t="n"/>
      <c r="E450" s="15">
        <f>D450*Setup!$B$5</f>
        <v/>
      </c>
      <c r="F450" s="15">
        <f>D450-E450</f>
        <v/>
      </c>
      <c r="G450" s="15" t="n"/>
      <c r="H450" s="15" t="n"/>
      <c r="I450" s="15" t="n"/>
      <c r="J450" s="15">
        <f>C450+F450+G450-I450</f>
        <v/>
      </c>
      <c r="K450" s="15" t="n"/>
      <c r="L450" s="15">
        <f>K450*Setup!$B$6</f>
        <v/>
      </c>
      <c r="M450" s="15">
        <f>J450-L450</f>
        <v/>
      </c>
      <c r="N450" s="21" t="n"/>
    </row>
    <row r="451">
      <c r="A451" s="295" t="n"/>
      <c r="B451" s="14" t="n"/>
      <c r="C451" s="15" t="n"/>
      <c r="D451" s="15" t="n"/>
      <c r="E451" s="15">
        <f>D451*Setup!$B$5</f>
        <v/>
      </c>
      <c r="F451" s="15">
        <f>D451-E451</f>
        <v/>
      </c>
      <c r="G451" s="15" t="n"/>
      <c r="H451" s="15" t="n"/>
      <c r="I451" s="15" t="n"/>
      <c r="J451" s="15">
        <f>C451+F451+G451-I451</f>
        <v/>
      </c>
      <c r="K451" s="15" t="n"/>
      <c r="L451" s="15">
        <f>K451*Setup!$B$6</f>
        <v/>
      </c>
      <c r="M451" s="15">
        <f>J451-L451</f>
        <v/>
      </c>
      <c r="N451" s="21" t="n"/>
    </row>
    <row r="452">
      <c r="A452" s="295" t="n"/>
      <c r="B452" s="14" t="n"/>
      <c r="C452" s="15" t="n"/>
      <c r="D452" s="15" t="n"/>
      <c r="E452" s="15">
        <f>D452*Setup!$B$5</f>
        <v/>
      </c>
      <c r="F452" s="15">
        <f>D452-E452</f>
        <v/>
      </c>
      <c r="G452" s="15" t="n"/>
      <c r="H452" s="15" t="n"/>
      <c r="I452" s="15" t="n"/>
      <c r="J452" s="15">
        <f>C452+F452+G452-I452</f>
        <v/>
      </c>
      <c r="K452" s="15" t="n"/>
      <c r="L452" s="15">
        <f>K452*Setup!$B$6</f>
        <v/>
      </c>
      <c r="M452" s="15">
        <f>J452-L452</f>
        <v/>
      </c>
      <c r="N452" s="21" t="n"/>
    </row>
    <row r="453">
      <c r="A453" s="295" t="n"/>
      <c r="B453" s="14" t="n"/>
      <c r="C453" s="15" t="n"/>
      <c r="D453" s="15" t="n"/>
      <c r="E453" s="15">
        <f>D453*Setup!$B$5</f>
        <v/>
      </c>
      <c r="F453" s="15">
        <f>D453-E453</f>
        <v/>
      </c>
      <c r="G453" s="15" t="n"/>
      <c r="H453" s="15" t="n"/>
      <c r="I453" s="15" t="n"/>
      <c r="J453" s="15">
        <f>C453+F453+G453-I453</f>
        <v/>
      </c>
      <c r="K453" s="15" t="n"/>
      <c r="L453" s="15">
        <f>K453*Setup!$B$6</f>
        <v/>
      </c>
      <c r="M453" s="15">
        <f>J453-L453</f>
        <v/>
      </c>
      <c r="N453" s="21" t="n"/>
    </row>
    <row r="454">
      <c r="A454" s="295" t="n"/>
      <c r="B454" s="14" t="n"/>
      <c r="C454" s="15" t="n"/>
      <c r="D454" s="15" t="n"/>
      <c r="E454" s="15">
        <f>D454*Setup!$B$5</f>
        <v/>
      </c>
      <c r="F454" s="15">
        <f>D454-E454</f>
        <v/>
      </c>
      <c r="G454" s="15" t="n"/>
      <c r="H454" s="15" t="n"/>
      <c r="I454" s="15" t="n"/>
      <c r="J454" s="15">
        <f>C454+F454+G454-I454</f>
        <v/>
      </c>
      <c r="K454" s="15" t="n"/>
      <c r="L454" s="15">
        <f>K454*Setup!$B$6</f>
        <v/>
      </c>
      <c r="M454" s="15">
        <f>J454-L454</f>
        <v/>
      </c>
      <c r="N454" s="21" t="n"/>
    </row>
    <row r="455">
      <c r="A455" s="295" t="n"/>
      <c r="B455" s="14" t="n"/>
      <c r="C455" s="15" t="n"/>
      <c r="D455" s="15" t="n"/>
      <c r="E455" s="15">
        <f>D455*Setup!$B$5</f>
        <v/>
      </c>
      <c r="F455" s="15">
        <f>D455-E455</f>
        <v/>
      </c>
      <c r="G455" s="15" t="n"/>
      <c r="H455" s="15" t="n"/>
      <c r="I455" s="15" t="n"/>
      <c r="J455" s="15">
        <f>C455+F455+G455-I455</f>
        <v/>
      </c>
      <c r="K455" s="15" t="n"/>
      <c r="L455" s="15">
        <f>K455*Setup!$B$6</f>
        <v/>
      </c>
      <c r="M455" s="15">
        <f>J455-L455</f>
        <v/>
      </c>
      <c r="N455" s="21" t="n"/>
    </row>
    <row r="456">
      <c r="A456" s="295" t="n"/>
      <c r="B456" s="14" t="n"/>
      <c r="C456" s="15" t="n"/>
      <c r="D456" s="15" t="n"/>
      <c r="E456" s="15">
        <f>D456*Setup!$B$5</f>
        <v/>
      </c>
      <c r="F456" s="15">
        <f>D456-E456</f>
        <v/>
      </c>
      <c r="G456" s="15" t="n"/>
      <c r="H456" s="15" t="n"/>
      <c r="I456" s="15" t="n"/>
      <c r="J456" s="15">
        <f>C456+F456+G456-I456</f>
        <v/>
      </c>
      <c r="K456" s="15" t="n"/>
      <c r="L456" s="15">
        <f>K456*Setup!$B$6</f>
        <v/>
      </c>
      <c r="M456" s="15">
        <f>J456-L456</f>
        <v/>
      </c>
      <c r="N456" s="21" t="n"/>
    </row>
    <row r="457">
      <c r="A457" s="295" t="n"/>
      <c r="B457" s="14" t="n"/>
      <c r="C457" s="15" t="n"/>
      <c r="D457" s="15" t="n"/>
      <c r="E457" s="15">
        <f>D457*Setup!$B$5</f>
        <v/>
      </c>
      <c r="F457" s="15">
        <f>D457-E457</f>
        <v/>
      </c>
      <c r="G457" s="15" t="n"/>
      <c r="H457" s="15" t="n"/>
      <c r="I457" s="15" t="n"/>
      <c r="J457" s="15">
        <f>C457+F457+G457-I457</f>
        <v/>
      </c>
      <c r="K457" s="15" t="n"/>
      <c r="L457" s="15">
        <f>K457*Setup!$B$6</f>
        <v/>
      </c>
      <c r="M457" s="15">
        <f>J457-L457</f>
        <v/>
      </c>
      <c r="N457" s="21" t="n"/>
    </row>
    <row r="458">
      <c r="A458" s="295" t="n"/>
      <c r="B458" s="14" t="n"/>
      <c r="C458" s="15" t="n"/>
      <c r="D458" s="15" t="n"/>
      <c r="E458" s="15">
        <f>D458*Setup!$B$5</f>
        <v/>
      </c>
      <c r="F458" s="15">
        <f>D458-E458</f>
        <v/>
      </c>
      <c r="G458" s="15" t="n"/>
      <c r="H458" s="15" t="n"/>
      <c r="I458" s="15" t="n"/>
      <c r="J458" s="15">
        <f>C458+F458+G458-I458</f>
        <v/>
      </c>
      <c r="K458" s="15" t="n"/>
      <c r="L458" s="15">
        <f>K458*Setup!$B$6</f>
        <v/>
      </c>
      <c r="M458" s="15">
        <f>J458-L458</f>
        <v/>
      </c>
      <c r="N458" s="21" t="n"/>
    </row>
    <row r="459">
      <c r="A459" s="295" t="n"/>
      <c r="B459" s="14" t="n"/>
      <c r="C459" s="15" t="n"/>
      <c r="D459" s="15" t="n"/>
      <c r="E459" s="15">
        <f>D459*Setup!$B$5</f>
        <v/>
      </c>
      <c r="F459" s="15">
        <f>D459-E459</f>
        <v/>
      </c>
      <c r="G459" s="15" t="n"/>
      <c r="H459" s="15" t="n"/>
      <c r="I459" s="15" t="n"/>
      <c r="J459" s="15">
        <f>C459+F459+G459-I459</f>
        <v/>
      </c>
      <c r="K459" s="15" t="n"/>
      <c r="L459" s="15">
        <f>K459*Setup!$B$6</f>
        <v/>
      </c>
      <c r="M459" s="15">
        <f>J459-L459</f>
        <v/>
      </c>
      <c r="N459" s="21" t="n"/>
    </row>
    <row r="460">
      <c r="A460" s="295" t="n"/>
      <c r="B460" s="14" t="n"/>
      <c r="C460" s="15" t="n"/>
      <c r="D460" s="15" t="n"/>
      <c r="E460" s="15">
        <f>D460*Setup!$B$5</f>
        <v/>
      </c>
      <c r="F460" s="15">
        <f>D460-E460</f>
        <v/>
      </c>
      <c r="G460" s="15" t="n"/>
      <c r="H460" s="15" t="n"/>
      <c r="I460" s="15" t="n"/>
      <c r="J460" s="15">
        <f>C460+F460+G460-I460</f>
        <v/>
      </c>
      <c r="K460" s="15" t="n"/>
      <c r="L460" s="15">
        <f>K460*Setup!$B$6</f>
        <v/>
      </c>
      <c r="M460" s="15">
        <f>J460-L460</f>
        <v/>
      </c>
      <c r="N460" s="21" t="n"/>
    </row>
    <row r="461">
      <c r="A461" s="295" t="n"/>
      <c r="B461" s="14" t="n"/>
      <c r="C461" s="15" t="n"/>
      <c r="D461" s="15" t="n"/>
      <c r="E461" s="15">
        <f>D461*Setup!$B$5</f>
        <v/>
      </c>
      <c r="F461" s="15">
        <f>D461-E461</f>
        <v/>
      </c>
      <c r="G461" s="15" t="n"/>
      <c r="H461" s="15" t="n"/>
      <c r="I461" s="15" t="n"/>
      <c r="J461" s="15">
        <f>C461+F461+G461-I461</f>
        <v/>
      </c>
      <c r="K461" s="15" t="n"/>
      <c r="L461" s="15">
        <f>K461*Setup!$B$6</f>
        <v/>
      </c>
      <c r="M461" s="15">
        <f>J461-L461</f>
        <v/>
      </c>
      <c r="N461" s="21" t="n"/>
    </row>
    <row r="462">
      <c r="A462" s="295" t="n"/>
      <c r="B462" s="14" t="n"/>
      <c r="C462" s="15" t="n"/>
      <c r="D462" s="15" t="n"/>
      <c r="E462" s="15">
        <f>D462*Setup!$B$5</f>
        <v/>
      </c>
      <c r="F462" s="15">
        <f>D462-E462</f>
        <v/>
      </c>
      <c r="G462" s="15" t="n"/>
      <c r="H462" s="15" t="n"/>
      <c r="I462" s="15" t="n"/>
      <c r="J462" s="15">
        <f>C462+F462+G462-I462</f>
        <v/>
      </c>
      <c r="K462" s="15" t="n"/>
      <c r="L462" s="15">
        <f>K462*Setup!$B$6</f>
        <v/>
      </c>
      <c r="M462" s="15">
        <f>J462-L462</f>
        <v/>
      </c>
      <c r="N462" s="21" t="n"/>
    </row>
    <row r="463">
      <c r="A463" s="295" t="n"/>
      <c r="B463" s="14" t="n"/>
      <c r="C463" s="15" t="n"/>
      <c r="D463" s="15" t="n"/>
      <c r="E463" s="15">
        <f>D463*Setup!$B$5</f>
        <v/>
      </c>
      <c r="F463" s="15">
        <f>D463-E463</f>
        <v/>
      </c>
      <c r="G463" s="15" t="n"/>
      <c r="H463" s="15" t="n"/>
      <c r="I463" s="15" t="n"/>
      <c r="J463" s="15">
        <f>C463+F463+G463-I463</f>
        <v/>
      </c>
      <c r="K463" s="15" t="n"/>
      <c r="L463" s="15">
        <f>K463*Setup!$B$6</f>
        <v/>
      </c>
      <c r="M463" s="15">
        <f>J463-L463</f>
        <v/>
      </c>
      <c r="N463" s="21" t="n"/>
    </row>
    <row r="464">
      <c r="A464" s="295" t="n"/>
      <c r="B464" s="14" t="n"/>
      <c r="C464" s="15" t="n"/>
      <c r="D464" s="15" t="n"/>
      <c r="E464" s="15">
        <f>D464*Setup!$B$5</f>
        <v/>
      </c>
      <c r="F464" s="15">
        <f>D464-E464</f>
        <v/>
      </c>
      <c r="G464" s="15" t="n"/>
      <c r="H464" s="15" t="n"/>
      <c r="I464" s="15" t="n"/>
      <c r="J464" s="15">
        <f>C464+F464+G464-I464</f>
        <v/>
      </c>
      <c r="K464" s="15" t="n"/>
      <c r="L464" s="15">
        <f>K464*Setup!$B$6</f>
        <v/>
      </c>
      <c r="M464" s="15">
        <f>J464-L464</f>
        <v/>
      </c>
      <c r="N464" s="21" t="n"/>
    </row>
    <row r="465">
      <c r="A465" s="295" t="n"/>
      <c r="B465" s="14" t="n"/>
      <c r="C465" s="15" t="n"/>
      <c r="D465" s="15" t="n"/>
      <c r="E465" s="15">
        <f>D465*Setup!$B$5</f>
        <v/>
      </c>
      <c r="F465" s="15">
        <f>D465-E465</f>
        <v/>
      </c>
      <c r="G465" s="15" t="n"/>
      <c r="H465" s="15" t="n"/>
      <c r="I465" s="15" t="n"/>
      <c r="J465" s="15">
        <f>C465+F465+G465-I465</f>
        <v/>
      </c>
      <c r="K465" s="15" t="n"/>
      <c r="L465" s="15">
        <f>K465*Setup!$B$6</f>
        <v/>
      </c>
      <c r="M465" s="15">
        <f>J465-L465</f>
        <v/>
      </c>
      <c r="N465" s="21" t="n"/>
    </row>
    <row r="466">
      <c r="A466" s="295" t="n"/>
      <c r="B466" s="14" t="n"/>
      <c r="C466" s="15" t="n"/>
      <c r="D466" s="15" t="n"/>
      <c r="E466" s="15">
        <f>D466*Setup!$B$5</f>
        <v/>
      </c>
      <c r="F466" s="15">
        <f>D466-E466</f>
        <v/>
      </c>
      <c r="G466" s="15" t="n"/>
      <c r="H466" s="15" t="n"/>
      <c r="I466" s="15" t="n"/>
      <c r="J466" s="15">
        <f>C466+F466+G466-I466</f>
        <v/>
      </c>
      <c r="K466" s="15" t="n"/>
      <c r="L466" s="15">
        <f>K466*Setup!$B$6</f>
        <v/>
      </c>
      <c r="M466" s="15">
        <f>J466-L466</f>
        <v/>
      </c>
      <c r="N466" s="21" t="n"/>
    </row>
    <row r="467">
      <c r="A467" s="295" t="n"/>
      <c r="B467" s="14" t="n"/>
      <c r="C467" s="15" t="n"/>
      <c r="D467" s="15" t="n"/>
      <c r="E467" s="15">
        <f>D467*Setup!$B$5</f>
        <v/>
      </c>
      <c r="F467" s="15">
        <f>D467-E467</f>
        <v/>
      </c>
      <c r="G467" s="15" t="n"/>
      <c r="H467" s="15" t="n"/>
      <c r="I467" s="15" t="n"/>
      <c r="J467" s="15">
        <f>C467+F467+G467-I467</f>
        <v/>
      </c>
      <c r="K467" s="15" t="n"/>
      <c r="L467" s="15">
        <f>K467*Setup!$B$6</f>
        <v/>
      </c>
      <c r="M467" s="15">
        <f>J467-L467</f>
        <v/>
      </c>
      <c r="N467" s="21" t="n"/>
    </row>
    <row r="468">
      <c r="A468" s="295" t="n"/>
      <c r="B468" s="14" t="n"/>
      <c r="C468" s="15" t="n"/>
      <c r="D468" s="15" t="n"/>
      <c r="E468" s="15">
        <f>D468*Setup!$B$5</f>
        <v/>
      </c>
      <c r="F468" s="15">
        <f>D468-E468</f>
        <v/>
      </c>
      <c r="G468" s="15" t="n"/>
      <c r="H468" s="15" t="n"/>
      <c r="I468" s="15" t="n"/>
      <c r="J468" s="15">
        <f>C468+F468+G468-I468</f>
        <v/>
      </c>
      <c r="K468" s="15" t="n"/>
      <c r="L468" s="15">
        <f>K468*Setup!$B$6</f>
        <v/>
      </c>
      <c r="M468" s="15">
        <f>J468-L468</f>
        <v/>
      </c>
      <c r="N468" s="21" t="n"/>
    </row>
    <row r="469">
      <c r="A469" s="295" t="n"/>
      <c r="B469" s="14" t="n"/>
      <c r="C469" s="15" t="n"/>
      <c r="D469" s="15" t="n"/>
      <c r="E469" s="15">
        <f>D469*Setup!$B$5</f>
        <v/>
      </c>
      <c r="F469" s="15">
        <f>D469-E469</f>
        <v/>
      </c>
      <c r="G469" s="15" t="n"/>
      <c r="H469" s="15" t="n"/>
      <c r="I469" s="15" t="n"/>
      <c r="J469" s="15">
        <f>C469+F469+G469-I469</f>
        <v/>
      </c>
      <c r="K469" s="15" t="n"/>
      <c r="L469" s="15">
        <f>K469*Setup!$B$6</f>
        <v/>
      </c>
      <c r="M469" s="15">
        <f>J469-L469</f>
        <v/>
      </c>
      <c r="N469" s="21" t="n"/>
    </row>
    <row r="470">
      <c r="A470" s="295" t="n"/>
      <c r="B470" s="14" t="n"/>
      <c r="C470" s="15" t="n"/>
      <c r="D470" s="15" t="n"/>
      <c r="E470" s="15">
        <f>D470*Setup!$B$5</f>
        <v/>
      </c>
      <c r="F470" s="15">
        <f>D470-E470</f>
        <v/>
      </c>
      <c r="G470" s="15" t="n"/>
      <c r="H470" s="15" t="n"/>
      <c r="I470" s="15" t="n"/>
      <c r="J470" s="15">
        <f>C470+F470+G470-I470</f>
        <v/>
      </c>
      <c r="K470" s="15" t="n"/>
      <c r="L470" s="15">
        <f>K470*Setup!$B$6</f>
        <v/>
      </c>
      <c r="M470" s="15">
        <f>J470-L470</f>
        <v/>
      </c>
      <c r="N470" s="21" t="n"/>
    </row>
    <row r="471">
      <c r="A471" s="295" t="n"/>
      <c r="B471" s="14" t="n"/>
      <c r="C471" s="15" t="n"/>
      <c r="D471" s="15" t="n"/>
      <c r="E471" s="15">
        <f>D471*Setup!$B$5</f>
        <v/>
      </c>
      <c r="F471" s="15">
        <f>D471-E471</f>
        <v/>
      </c>
      <c r="G471" s="15" t="n"/>
      <c r="H471" s="15" t="n"/>
      <c r="I471" s="15" t="n"/>
      <c r="J471" s="15">
        <f>C471+F471+G471-I471</f>
        <v/>
      </c>
      <c r="K471" s="15" t="n"/>
      <c r="L471" s="15">
        <f>K471*Setup!$B$6</f>
        <v/>
      </c>
      <c r="M471" s="15">
        <f>J471-L471</f>
        <v/>
      </c>
      <c r="N471" s="21" t="n"/>
    </row>
    <row r="472">
      <c r="A472" s="295" t="n"/>
      <c r="B472" s="14" t="n"/>
      <c r="C472" s="15" t="n"/>
      <c r="D472" s="15" t="n"/>
      <c r="E472" s="15">
        <f>D472*Setup!$B$5</f>
        <v/>
      </c>
      <c r="F472" s="15">
        <f>D472-E472</f>
        <v/>
      </c>
      <c r="G472" s="15" t="n"/>
      <c r="H472" s="15" t="n"/>
      <c r="I472" s="15" t="n"/>
      <c r="J472" s="15">
        <f>C472+F472+G472-I472</f>
        <v/>
      </c>
      <c r="K472" s="15" t="n"/>
      <c r="L472" s="15">
        <f>K472*Setup!$B$6</f>
        <v/>
      </c>
      <c r="M472" s="15">
        <f>J472-L472</f>
        <v/>
      </c>
      <c r="N472" s="21" t="n"/>
    </row>
    <row r="473">
      <c r="A473" s="295" t="n"/>
      <c r="B473" s="14" t="n"/>
      <c r="C473" s="15" t="n"/>
      <c r="D473" s="15" t="n"/>
      <c r="E473" s="15">
        <f>D473*Setup!$B$5</f>
        <v/>
      </c>
      <c r="F473" s="15">
        <f>D473-E473</f>
        <v/>
      </c>
      <c r="G473" s="15" t="n"/>
      <c r="H473" s="15" t="n"/>
      <c r="I473" s="15" t="n"/>
      <c r="J473" s="15">
        <f>C473+F473+G473-I473</f>
        <v/>
      </c>
      <c r="K473" s="15" t="n"/>
      <c r="L473" s="15">
        <f>K473*Setup!$B$6</f>
        <v/>
      </c>
      <c r="M473" s="15">
        <f>J473-L473</f>
        <v/>
      </c>
      <c r="N473" s="21" t="n"/>
    </row>
    <row r="474">
      <c r="A474" s="295" t="n"/>
      <c r="B474" s="14" t="n"/>
      <c r="C474" s="15" t="n"/>
      <c r="D474" s="15" t="n"/>
      <c r="E474" s="15">
        <f>D474*Setup!$B$5</f>
        <v/>
      </c>
      <c r="F474" s="15">
        <f>D474-E474</f>
        <v/>
      </c>
      <c r="G474" s="15" t="n"/>
      <c r="H474" s="15" t="n"/>
      <c r="I474" s="15" t="n"/>
      <c r="J474" s="15">
        <f>C474+F474+G474-I474</f>
        <v/>
      </c>
      <c r="K474" s="15" t="n"/>
      <c r="L474" s="15">
        <f>K474*Setup!$B$6</f>
        <v/>
      </c>
      <c r="M474" s="15">
        <f>J474-L474</f>
        <v/>
      </c>
      <c r="N474" s="21" t="n"/>
    </row>
    <row r="475">
      <c r="A475" s="295" t="n"/>
      <c r="B475" s="14" t="n"/>
      <c r="C475" s="15" t="n"/>
      <c r="D475" s="15" t="n"/>
      <c r="E475" s="15">
        <f>D475*Setup!$B$5</f>
        <v/>
      </c>
      <c r="F475" s="15">
        <f>D475-E475</f>
        <v/>
      </c>
      <c r="G475" s="15" t="n"/>
      <c r="H475" s="15" t="n"/>
      <c r="I475" s="15" t="n"/>
      <c r="J475" s="15">
        <f>C475+F475+G475-I475</f>
        <v/>
      </c>
      <c r="K475" s="15" t="n"/>
      <c r="L475" s="15">
        <f>K475*Setup!$B$6</f>
        <v/>
      </c>
      <c r="M475" s="15">
        <f>J475-L475</f>
        <v/>
      </c>
      <c r="N475" s="21" t="n"/>
    </row>
    <row r="476">
      <c r="A476" s="295" t="n"/>
      <c r="B476" s="14" t="n"/>
      <c r="C476" s="15" t="n"/>
      <c r="D476" s="15" t="n"/>
      <c r="E476" s="15">
        <f>D476*Setup!$B$5</f>
        <v/>
      </c>
      <c r="F476" s="15">
        <f>D476-E476</f>
        <v/>
      </c>
      <c r="G476" s="15" t="n"/>
      <c r="H476" s="15" t="n"/>
      <c r="I476" s="15" t="n"/>
      <c r="J476" s="15">
        <f>C476+F476+G476-I476</f>
        <v/>
      </c>
      <c r="K476" s="15" t="n"/>
      <c r="L476" s="15">
        <f>K476*Setup!$B$6</f>
        <v/>
      </c>
      <c r="M476" s="15">
        <f>J476-L476</f>
        <v/>
      </c>
      <c r="N476" s="21" t="n"/>
    </row>
    <row r="477">
      <c r="A477" s="295" t="n"/>
      <c r="B477" s="14" t="n"/>
      <c r="C477" s="15" t="n"/>
      <c r="D477" s="15" t="n"/>
      <c r="E477" s="15">
        <f>D477*Setup!$B$5</f>
        <v/>
      </c>
      <c r="F477" s="15">
        <f>D477-E477</f>
        <v/>
      </c>
      <c r="G477" s="15" t="n"/>
      <c r="H477" s="15" t="n"/>
      <c r="I477" s="15" t="n"/>
      <c r="J477" s="15">
        <f>C477+F477+G477-I477</f>
        <v/>
      </c>
      <c r="K477" s="15" t="n"/>
      <c r="L477" s="15">
        <f>K477*Setup!$B$6</f>
        <v/>
      </c>
      <c r="M477" s="15">
        <f>J477-L477</f>
        <v/>
      </c>
      <c r="N477" s="21" t="n"/>
    </row>
    <row r="478">
      <c r="A478" s="295" t="n"/>
      <c r="B478" s="14" t="n"/>
      <c r="C478" s="15" t="n"/>
      <c r="D478" s="15" t="n"/>
      <c r="E478" s="15">
        <f>D478*Setup!$B$5</f>
        <v/>
      </c>
      <c r="F478" s="15">
        <f>D478-E478</f>
        <v/>
      </c>
      <c r="G478" s="15" t="n"/>
      <c r="H478" s="15" t="n"/>
      <c r="I478" s="15" t="n"/>
      <c r="J478" s="15">
        <f>C478+F478+G478-I478</f>
        <v/>
      </c>
      <c r="K478" s="15" t="n"/>
      <c r="L478" s="15">
        <f>K478*Setup!$B$6</f>
        <v/>
      </c>
      <c r="M478" s="15">
        <f>J478-L478</f>
        <v/>
      </c>
      <c r="N478" s="21" t="n"/>
    </row>
    <row r="479">
      <c r="A479" s="295" t="n"/>
      <c r="B479" s="14" t="n"/>
      <c r="C479" s="15" t="n"/>
      <c r="D479" s="15" t="n"/>
      <c r="E479" s="15">
        <f>D479*Setup!$B$5</f>
        <v/>
      </c>
      <c r="F479" s="15">
        <f>D479-E479</f>
        <v/>
      </c>
      <c r="G479" s="15" t="n"/>
      <c r="H479" s="15" t="n"/>
      <c r="I479" s="15" t="n"/>
      <c r="J479" s="15">
        <f>C479+F479+G479-I479</f>
        <v/>
      </c>
      <c r="K479" s="15" t="n"/>
      <c r="L479" s="15">
        <f>K479*Setup!$B$6</f>
        <v/>
      </c>
      <c r="M479" s="15">
        <f>J479-L479</f>
        <v/>
      </c>
      <c r="N479" s="21" t="n"/>
    </row>
    <row r="480">
      <c r="A480" s="295" t="n"/>
      <c r="B480" s="14" t="n"/>
      <c r="C480" s="15" t="n"/>
      <c r="D480" s="15" t="n"/>
      <c r="E480" s="15">
        <f>D480*Setup!$B$5</f>
        <v/>
      </c>
      <c r="F480" s="15">
        <f>D480-E480</f>
        <v/>
      </c>
      <c r="G480" s="15" t="n"/>
      <c r="H480" s="15" t="n"/>
      <c r="I480" s="15" t="n"/>
      <c r="J480" s="15">
        <f>C480+F480+G480-I480</f>
        <v/>
      </c>
      <c r="K480" s="15" t="n"/>
      <c r="L480" s="15">
        <f>K480*Setup!$B$6</f>
        <v/>
      </c>
      <c r="M480" s="15">
        <f>J480-L480</f>
        <v/>
      </c>
      <c r="N480" s="21" t="n"/>
    </row>
    <row r="481">
      <c r="A481" s="295" t="n"/>
      <c r="B481" s="14" t="n"/>
      <c r="C481" s="15" t="n"/>
      <c r="D481" s="15" t="n"/>
      <c r="E481" s="15">
        <f>D481*Setup!$B$5</f>
        <v/>
      </c>
      <c r="F481" s="15">
        <f>D481-E481</f>
        <v/>
      </c>
      <c r="G481" s="15" t="n"/>
      <c r="H481" s="15" t="n"/>
      <c r="I481" s="15" t="n"/>
      <c r="J481" s="15">
        <f>C481+F481+G481-I481</f>
        <v/>
      </c>
      <c r="K481" s="15" t="n"/>
      <c r="L481" s="15">
        <f>K481*Setup!$B$6</f>
        <v/>
      </c>
      <c r="M481" s="15">
        <f>J481-L481</f>
        <v/>
      </c>
      <c r="N481" s="21" t="n"/>
    </row>
    <row r="482">
      <c r="A482" s="295" t="n"/>
      <c r="B482" s="14" t="n"/>
      <c r="C482" s="15" t="n"/>
      <c r="D482" s="15" t="n"/>
      <c r="E482" s="15">
        <f>D482*Setup!$B$5</f>
        <v/>
      </c>
      <c r="F482" s="15">
        <f>D482-E482</f>
        <v/>
      </c>
      <c r="G482" s="15" t="n"/>
      <c r="H482" s="15" t="n"/>
      <c r="I482" s="15" t="n"/>
      <c r="J482" s="15">
        <f>C482+F482+G482-I482</f>
        <v/>
      </c>
      <c r="K482" s="15" t="n"/>
      <c r="L482" s="15">
        <f>K482*Setup!$B$6</f>
        <v/>
      </c>
      <c r="M482" s="15">
        <f>J482-L482</f>
        <v/>
      </c>
      <c r="N482" s="21" t="n"/>
    </row>
    <row r="483">
      <c r="A483" s="295" t="n"/>
      <c r="B483" s="14" t="n"/>
      <c r="C483" s="15" t="n"/>
      <c r="D483" s="15" t="n"/>
      <c r="E483" s="15">
        <f>D483*Setup!$B$5</f>
        <v/>
      </c>
      <c r="F483" s="15">
        <f>D483-E483</f>
        <v/>
      </c>
      <c r="G483" s="15" t="n"/>
      <c r="H483" s="15" t="n"/>
      <c r="I483" s="15" t="n"/>
      <c r="J483" s="15">
        <f>C483+F483+G483-I483</f>
        <v/>
      </c>
      <c r="K483" s="15" t="n"/>
      <c r="L483" s="15">
        <f>K483*Setup!$B$6</f>
        <v/>
      </c>
      <c r="M483" s="15">
        <f>J483-L483</f>
        <v/>
      </c>
      <c r="N483" s="21" t="n"/>
    </row>
    <row r="484">
      <c r="A484" s="295" t="n"/>
      <c r="B484" s="14" t="n"/>
      <c r="C484" s="15" t="n"/>
      <c r="D484" s="15" t="n"/>
      <c r="E484" s="15">
        <f>D484*Setup!$B$5</f>
        <v/>
      </c>
      <c r="F484" s="15">
        <f>D484-E484</f>
        <v/>
      </c>
      <c r="G484" s="15" t="n"/>
      <c r="H484" s="15" t="n"/>
      <c r="I484" s="15" t="n"/>
      <c r="J484" s="15">
        <f>C484+F484+G484-I484</f>
        <v/>
      </c>
      <c r="K484" s="15" t="n"/>
      <c r="L484" s="15">
        <f>K484*Setup!$B$6</f>
        <v/>
      </c>
      <c r="M484" s="15">
        <f>J484-L484</f>
        <v/>
      </c>
      <c r="N484" s="21" t="n"/>
    </row>
    <row r="485">
      <c r="A485" s="295" t="n"/>
      <c r="B485" s="14" t="n"/>
      <c r="C485" s="15" t="n"/>
      <c r="D485" s="15" t="n"/>
      <c r="E485" s="15">
        <f>D485*Setup!$B$5</f>
        <v/>
      </c>
      <c r="F485" s="15">
        <f>D485-E485</f>
        <v/>
      </c>
      <c r="G485" s="15" t="n"/>
      <c r="H485" s="15" t="n"/>
      <c r="I485" s="15" t="n"/>
      <c r="J485" s="15">
        <f>C485+F485+G485-I485</f>
        <v/>
      </c>
      <c r="K485" s="15" t="n"/>
      <c r="L485" s="15">
        <f>K485*Setup!$B$6</f>
        <v/>
      </c>
      <c r="M485" s="15">
        <f>J485-L485</f>
        <v/>
      </c>
      <c r="N485" s="21" t="n"/>
    </row>
    <row r="486">
      <c r="A486" s="295" t="n"/>
      <c r="B486" s="14" t="n"/>
      <c r="C486" s="15" t="n"/>
      <c r="D486" s="15" t="n"/>
      <c r="E486" s="15">
        <f>D486*Setup!$B$5</f>
        <v/>
      </c>
      <c r="F486" s="15">
        <f>D486-E486</f>
        <v/>
      </c>
      <c r="G486" s="15" t="n"/>
      <c r="H486" s="15" t="n"/>
      <c r="I486" s="15" t="n"/>
      <c r="J486" s="15">
        <f>C486+F486+G486-I486</f>
        <v/>
      </c>
      <c r="K486" s="15" t="n"/>
      <c r="L486" s="15">
        <f>K486*Setup!$B$6</f>
        <v/>
      </c>
      <c r="M486" s="15">
        <f>J486-L486</f>
        <v/>
      </c>
      <c r="N486" s="21" t="n"/>
    </row>
    <row r="487">
      <c r="A487" s="295" t="n"/>
      <c r="B487" s="14" t="n"/>
      <c r="C487" s="15" t="n"/>
      <c r="D487" s="15" t="n"/>
      <c r="E487" s="15">
        <f>D487*Setup!$B$5</f>
        <v/>
      </c>
      <c r="F487" s="15">
        <f>D487-E487</f>
        <v/>
      </c>
      <c r="G487" s="15" t="n"/>
      <c r="H487" s="15" t="n"/>
      <c r="I487" s="15" t="n"/>
      <c r="J487" s="15">
        <f>C487+F487+G487-I487</f>
        <v/>
      </c>
      <c r="K487" s="15" t="n"/>
      <c r="L487" s="15">
        <f>K487*Setup!$B$6</f>
        <v/>
      </c>
      <c r="M487" s="15">
        <f>J487-L487</f>
        <v/>
      </c>
      <c r="N487" s="21" t="n"/>
    </row>
    <row r="488">
      <c r="A488" s="295" t="n"/>
      <c r="B488" s="14" t="n"/>
      <c r="C488" s="15" t="n"/>
      <c r="D488" s="15" t="n"/>
      <c r="E488" s="15">
        <f>D488*Setup!$B$5</f>
        <v/>
      </c>
      <c r="F488" s="15">
        <f>D488-E488</f>
        <v/>
      </c>
      <c r="G488" s="15" t="n"/>
      <c r="H488" s="15" t="n"/>
      <c r="I488" s="15" t="n"/>
      <c r="J488" s="15">
        <f>C488+F488+G488-I488</f>
        <v/>
      </c>
      <c r="K488" s="15" t="n"/>
      <c r="L488" s="15">
        <f>K488*Setup!$B$6</f>
        <v/>
      </c>
      <c r="M488" s="15">
        <f>J488-L488</f>
        <v/>
      </c>
      <c r="N488" s="21" t="n"/>
    </row>
    <row r="489">
      <c r="A489" s="295" t="n"/>
      <c r="B489" s="14" t="n"/>
      <c r="C489" s="15" t="n"/>
      <c r="D489" s="15" t="n"/>
      <c r="E489" s="15">
        <f>D489*Setup!$B$5</f>
        <v/>
      </c>
      <c r="F489" s="15">
        <f>D489-E489</f>
        <v/>
      </c>
      <c r="G489" s="15" t="n"/>
      <c r="H489" s="15" t="n"/>
      <c r="I489" s="15" t="n"/>
      <c r="J489" s="15">
        <f>C489+F489+G489-I489</f>
        <v/>
      </c>
      <c r="K489" s="15" t="n"/>
      <c r="L489" s="15">
        <f>K489*Setup!$B$6</f>
        <v/>
      </c>
      <c r="M489" s="15">
        <f>J489-L489</f>
        <v/>
      </c>
      <c r="N489" s="21" t="n"/>
    </row>
    <row r="490">
      <c r="A490" s="295" t="n"/>
      <c r="B490" s="14" t="n"/>
      <c r="C490" s="15" t="n"/>
      <c r="D490" s="15" t="n"/>
      <c r="E490" s="15">
        <f>D490*Setup!$B$5</f>
        <v/>
      </c>
      <c r="F490" s="15">
        <f>D490-E490</f>
        <v/>
      </c>
      <c r="G490" s="15" t="n"/>
      <c r="H490" s="15" t="n"/>
      <c r="I490" s="15" t="n"/>
      <c r="J490" s="15">
        <f>C490+F490+G490-I490</f>
        <v/>
      </c>
      <c r="K490" s="15" t="n"/>
      <c r="L490" s="15">
        <f>K490*Setup!$B$6</f>
        <v/>
      </c>
      <c r="M490" s="15">
        <f>J490-L490</f>
        <v/>
      </c>
      <c r="N490" s="21" t="n"/>
    </row>
    <row r="491">
      <c r="A491" s="295" t="n"/>
      <c r="B491" s="14" t="n"/>
      <c r="C491" s="15" t="n"/>
      <c r="D491" s="15" t="n"/>
      <c r="E491" s="15">
        <f>D491*Setup!$B$5</f>
        <v/>
      </c>
      <c r="F491" s="15">
        <f>D491-E491</f>
        <v/>
      </c>
      <c r="G491" s="15" t="n"/>
      <c r="H491" s="15" t="n"/>
      <c r="I491" s="15" t="n"/>
      <c r="J491" s="15">
        <f>C491+F491+G491-I491</f>
        <v/>
      </c>
      <c r="K491" s="15" t="n"/>
      <c r="L491" s="15">
        <f>K491*Setup!$B$6</f>
        <v/>
      </c>
      <c r="M491" s="15">
        <f>J491-L491</f>
        <v/>
      </c>
      <c r="N491" s="21" t="n"/>
    </row>
    <row r="492">
      <c r="A492" s="295" t="n"/>
      <c r="B492" s="14" t="n"/>
      <c r="C492" s="15" t="n"/>
      <c r="D492" s="15" t="n"/>
      <c r="E492" s="15">
        <f>D492*Setup!$B$5</f>
        <v/>
      </c>
      <c r="F492" s="15">
        <f>D492-E492</f>
        <v/>
      </c>
      <c r="G492" s="15" t="n"/>
      <c r="H492" s="15" t="n"/>
      <c r="I492" s="15" t="n"/>
      <c r="J492" s="15">
        <f>C492+F492+G492-I492</f>
        <v/>
      </c>
      <c r="K492" s="15" t="n"/>
      <c r="L492" s="15">
        <f>K492*Setup!$B$6</f>
        <v/>
      </c>
      <c r="M492" s="15">
        <f>J492-L492</f>
        <v/>
      </c>
      <c r="N492" s="21" t="n"/>
    </row>
    <row r="493">
      <c r="A493" s="295" t="n"/>
      <c r="B493" s="14" t="n"/>
      <c r="C493" s="15" t="n"/>
      <c r="D493" s="15" t="n"/>
      <c r="E493" s="15">
        <f>D493*Setup!$B$5</f>
        <v/>
      </c>
      <c r="F493" s="15">
        <f>D493-E493</f>
        <v/>
      </c>
      <c r="G493" s="15" t="n"/>
      <c r="H493" s="15" t="n"/>
      <c r="I493" s="15" t="n"/>
      <c r="J493" s="15">
        <f>C493+F493+G493-I493</f>
        <v/>
      </c>
      <c r="K493" s="15" t="n"/>
      <c r="L493" s="15">
        <f>K493*Setup!$B$6</f>
        <v/>
      </c>
      <c r="M493" s="15">
        <f>J493-L493</f>
        <v/>
      </c>
      <c r="N493" s="21" t="n"/>
    </row>
    <row r="494">
      <c r="A494" s="295" t="n"/>
      <c r="B494" s="14" t="n"/>
      <c r="C494" s="15" t="n"/>
      <c r="D494" s="15" t="n"/>
      <c r="E494" s="15">
        <f>D494*Setup!$B$5</f>
        <v/>
      </c>
      <c r="F494" s="15">
        <f>D494-E494</f>
        <v/>
      </c>
      <c r="G494" s="15" t="n"/>
      <c r="H494" s="15" t="n"/>
      <c r="I494" s="15" t="n"/>
      <c r="J494" s="15">
        <f>C494+F494+G494-I494</f>
        <v/>
      </c>
      <c r="K494" s="15" t="n"/>
      <c r="L494" s="15">
        <f>K494*Setup!$B$6</f>
        <v/>
      </c>
      <c r="M494" s="15">
        <f>J494-L494</f>
        <v/>
      </c>
      <c r="N494" s="21" t="n"/>
    </row>
    <row r="495">
      <c r="A495" s="295" t="n"/>
      <c r="B495" s="14" t="n"/>
      <c r="C495" s="15" t="n"/>
      <c r="D495" s="15" t="n"/>
      <c r="E495" s="15">
        <f>D495*Setup!$B$5</f>
        <v/>
      </c>
      <c r="F495" s="15">
        <f>D495-E495</f>
        <v/>
      </c>
      <c r="G495" s="15" t="n"/>
      <c r="H495" s="15" t="n"/>
      <c r="I495" s="15" t="n"/>
      <c r="J495" s="15">
        <f>C495+F495+G495-I495</f>
        <v/>
      </c>
      <c r="K495" s="15" t="n"/>
      <c r="L495" s="15">
        <f>K495*Setup!$B$6</f>
        <v/>
      </c>
      <c r="M495" s="15">
        <f>J495-L495</f>
        <v/>
      </c>
      <c r="N495" s="21" t="n"/>
    </row>
    <row r="496">
      <c r="A496" s="295" t="n"/>
      <c r="B496" s="14" t="n"/>
      <c r="C496" s="15" t="n"/>
      <c r="D496" s="15" t="n"/>
      <c r="E496" s="15">
        <f>D496*Setup!$B$5</f>
        <v/>
      </c>
      <c r="F496" s="15">
        <f>D496-E496</f>
        <v/>
      </c>
      <c r="G496" s="15" t="n"/>
      <c r="H496" s="15" t="n"/>
      <c r="I496" s="15" t="n"/>
      <c r="J496" s="15">
        <f>C496+F496+G496-I496</f>
        <v/>
      </c>
      <c r="K496" s="15" t="n"/>
      <c r="L496" s="15">
        <f>K496*Setup!$B$6</f>
        <v/>
      </c>
      <c r="M496" s="15">
        <f>J496-L496</f>
        <v/>
      </c>
      <c r="N496" s="21" t="n"/>
    </row>
    <row r="497">
      <c r="A497" s="295" t="n"/>
      <c r="B497" s="14" t="n"/>
      <c r="C497" s="15" t="n"/>
      <c r="D497" s="15" t="n"/>
      <c r="E497" s="15">
        <f>D497*Setup!$B$5</f>
        <v/>
      </c>
      <c r="F497" s="15">
        <f>D497-E497</f>
        <v/>
      </c>
      <c r="G497" s="15" t="n"/>
      <c r="H497" s="15" t="n"/>
      <c r="I497" s="15" t="n"/>
      <c r="J497" s="15">
        <f>C497+F497+G497-I497</f>
        <v/>
      </c>
      <c r="K497" s="15" t="n"/>
      <c r="L497" s="15">
        <f>K497*Setup!$B$6</f>
        <v/>
      </c>
      <c r="M497" s="15">
        <f>J497-L497</f>
        <v/>
      </c>
      <c r="N497" s="21" t="n"/>
    </row>
    <row r="498">
      <c r="A498" s="295" t="n"/>
      <c r="B498" s="14" t="n"/>
      <c r="C498" s="15" t="n"/>
      <c r="D498" s="15" t="n"/>
      <c r="E498" s="15">
        <f>D498*Setup!$B$5</f>
        <v/>
      </c>
      <c r="F498" s="15">
        <f>D498-E498</f>
        <v/>
      </c>
      <c r="G498" s="15" t="n"/>
      <c r="H498" s="15" t="n"/>
      <c r="I498" s="15" t="n"/>
      <c r="J498" s="15">
        <f>C498+F498+G498-I498</f>
        <v/>
      </c>
      <c r="K498" s="15" t="n"/>
      <c r="L498" s="15">
        <f>K498*Setup!$B$6</f>
        <v/>
      </c>
      <c r="M498" s="15">
        <f>J498-L498</f>
        <v/>
      </c>
      <c r="N498" s="21" t="n"/>
    </row>
    <row r="499">
      <c r="A499" s="295" t="n"/>
      <c r="B499" s="14" t="n"/>
      <c r="C499" s="15" t="n"/>
      <c r="D499" s="15" t="n"/>
      <c r="E499" s="15">
        <f>D499*Setup!$B$5</f>
        <v/>
      </c>
      <c r="F499" s="15">
        <f>D499-E499</f>
        <v/>
      </c>
      <c r="G499" s="15" t="n"/>
      <c r="H499" s="15" t="n"/>
      <c r="I499" s="15" t="n"/>
      <c r="J499" s="15">
        <f>C499+F499+G499-I499</f>
        <v/>
      </c>
      <c r="K499" s="15" t="n"/>
      <c r="L499" s="15">
        <f>K499*Setup!$B$6</f>
        <v/>
      </c>
      <c r="M499" s="15">
        <f>J499-L499</f>
        <v/>
      </c>
      <c r="N499" s="21" t="n"/>
    </row>
    <row r="500">
      <c r="A500" s="295" t="n"/>
      <c r="B500" s="14" t="n"/>
      <c r="C500" s="15" t="n"/>
      <c r="D500" s="15" t="n"/>
      <c r="E500" s="15">
        <f>D500*Setup!$B$5</f>
        <v/>
      </c>
      <c r="F500" s="15">
        <f>D500-E500</f>
        <v/>
      </c>
      <c r="G500" s="15" t="n"/>
      <c r="H500" s="15" t="n"/>
      <c r="I500" s="15" t="n"/>
      <c r="J500" s="15">
        <f>C500+F500+G500-I500</f>
        <v/>
      </c>
      <c r="K500" s="15" t="n"/>
      <c r="L500" s="15">
        <f>K500*Setup!$B$6</f>
        <v/>
      </c>
      <c r="M500" s="15">
        <f>J500-L500</f>
        <v/>
      </c>
      <c r="N500" s="21" t="n"/>
    </row>
    <row r="501">
      <c r="A501" s="295" t="n"/>
      <c r="B501" s="14" t="n"/>
      <c r="C501" s="15" t="n"/>
      <c r="D501" s="15" t="n"/>
      <c r="E501" s="15">
        <f>D501*Setup!$B$5</f>
        <v/>
      </c>
      <c r="F501" s="15">
        <f>D501-E501</f>
        <v/>
      </c>
      <c r="G501" s="15" t="n"/>
      <c r="H501" s="15" t="n"/>
      <c r="I501" s="15" t="n"/>
      <c r="J501" s="15">
        <f>C501+F501+G501-I501</f>
        <v/>
      </c>
      <c r="K501" s="15" t="n"/>
      <c r="L501" s="15">
        <f>K501*Setup!$B$6</f>
        <v/>
      </c>
      <c r="M501" s="15">
        <f>J501-L501</f>
        <v/>
      </c>
      <c r="N501" s="21" t="n"/>
    </row>
    <row r="502">
      <c r="A502" s="295" t="n"/>
      <c r="B502" s="14" t="n"/>
      <c r="C502" s="15" t="n"/>
      <c r="D502" s="15" t="n"/>
      <c r="E502" s="15">
        <f>D502*Setup!$B$5</f>
        <v/>
      </c>
      <c r="F502" s="15">
        <f>D502-E502</f>
        <v/>
      </c>
      <c r="G502" s="15" t="n"/>
      <c r="H502" s="15" t="n"/>
      <c r="I502" s="15" t="n"/>
      <c r="J502" s="15">
        <f>C502+F502+G502-I502</f>
        <v/>
      </c>
      <c r="K502" s="15" t="n"/>
      <c r="L502" s="15">
        <f>K502*Setup!$B$6</f>
        <v/>
      </c>
      <c r="M502" s="15">
        <f>J502-L502</f>
        <v/>
      </c>
      <c r="N502" s="21" t="n"/>
    </row>
    <row r="503">
      <c r="A503" s="295" t="n"/>
      <c r="B503" s="14" t="n"/>
      <c r="C503" s="15" t="n"/>
      <c r="D503" s="15" t="n"/>
      <c r="E503" s="15">
        <f>D503*Setup!$B$5</f>
        <v/>
      </c>
      <c r="F503" s="15">
        <f>D503-E503</f>
        <v/>
      </c>
      <c r="G503" s="15" t="n"/>
      <c r="H503" s="15" t="n"/>
      <c r="I503" s="15" t="n"/>
      <c r="J503" s="15">
        <f>C503+F503+G503-I503</f>
        <v/>
      </c>
      <c r="K503" s="15" t="n"/>
      <c r="L503" s="15">
        <f>K503*Setup!$B$6</f>
        <v/>
      </c>
      <c r="M503" s="15">
        <f>J503-L503</f>
        <v/>
      </c>
      <c r="N503" s="21" t="n"/>
    </row>
    <row r="504">
      <c r="A504" s="295" t="n"/>
      <c r="B504" s="14" t="n"/>
      <c r="C504" s="15" t="n"/>
      <c r="D504" s="15" t="n"/>
      <c r="E504" s="15">
        <f>D504*Setup!$B$5</f>
        <v/>
      </c>
      <c r="F504" s="15">
        <f>D504-E504</f>
        <v/>
      </c>
      <c r="G504" s="15" t="n"/>
      <c r="H504" s="15" t="n"/>
      <c r="I504" s="15" t="n"/>
      <c r="J504" s="15">
        <f>C504+F504+G504-I504</f>
        <v/>
      </c>
      <c r="K504" s="15" t="n"/>
      <c r="L504" s="15">
        <f>K504*Setup!$B$6</f>
        <v/>
      </c>
      <c r="M504" s="15">
        <f>J504-L504</f>
        <v/>
      </c>
      <c r="N504" s="21" t="n"/>
    </row>
    <row r="505">
      <c r="A505" s="295" t="n"/>
      <c r="B505" s="14" t="n"/>
      <c r="C505" s="15" t="n"/>
      <c r="D505" s="15" t="n"/>
      <c r="E505" s="15">
        <f>D505*Setup!$B$5</f>
        <v/>
      </c>
      <c r="F505" s="15">
        <f>D505-E505</f>
        <v/>
      </c>
      <c r="G505" s="15" t="n"/>
      <c r="H505" s="15" t="n"/>
      <c r="I505" s="15" t="n"/>
      <c r="J505" s="15">
        <f>C505+F505+G505-I505</f>
        <v/>
      </c>
      <c r="K505" s="15" t="n"/>
      <c r="L505" s="15">
        <f>K505*Setup!$B$6</f>
        <v/>
      </c>
      <c r="M505" s="15">
        <f>J505-L505</f>
        <v/>
      </c>
      <c r="N505" s="21" t="n"/>
    </row>
    <row r="506">
      <c r="A506" s="295" t="n"/>
      <c r="B506" s="14" t="n"/>
      <c r="C506" s="15" t="n"/>
      <c r="D506" s="15" t="n"/>
      <c r="E506" s="15">
        <f>D506*Setup!$B$5</f>
        <v/>
      </c>
      <c r="F506" s="15">
        <f>D506-E506</f>
        <v/>
      </c>
      <c r="G506" s="15" t="n"/>
      <c r="H506" s="15" t="n"/>
      <c r="I506" s="15" t="n"/>
      <c r="J506" s="15">
        <f>C506+F506+G506-I506</f>
        <v/>
      </c>
      <c r="K506" s="15" t="n"/>
      <c r="L506" s="15">
        <f>K506*Setup!$B$6</f>
        <v/>
      </c>
      <c r="M506" s="15">
        <f>J506-L506</f>
        <v/>
      </c>
      <c r="N506" s="21" t="n"/>
    </row>
    <row r="507">
      <c r="A507" s="295" t="n"/>
      <c r="B507" s="14" t="n"/>
      <c r="C507" s="15" t="n"/>
      <c r="D507" s="15" t="n"/>
      <c r="E507" s="15">
        <f>D507*Setup!$B$5</f>
        <v/>
      </c>
      <c r="F507" s="15">
        <f>D507-E507</f>
        <v/>
      </c>
      <c r="G507" s="15" t="n"/>
      <c r="H507" s="15" t="n"/>
      <c r="I507" s="15" t="n"/>
      <c r="J507" s="15">
        <f>C507+F507+G507-I507</f>
        <v/>
      </c>
      <c r="K507" s="15" t="n"/>
      <c r="L507" s="15">
        <f>K507*Setup!$B$6</f>
        <v/>
      </c>
      <c r="M507" s="15">
        <f>J507-L507</f>
        <v/>
      </c>
      <c r="N507" s="21" t="n"/>
    </row>
    <row r="508">
      <c r="A508" s="295" t="n"/>
      <c r="B508" s="14" t="n"/>
      <c r="C508" s="15" t="n"/>
      <c r="D508" s="15" t="n"/>
      <c r="E508" s="15">
        <f>D508*Setup!$B$5</f>
        <v/>
      </c>
      <c r="F508" s="15">
        <f>D508-E508</f>
        <v/>
      </c>
      <c r="G508" s="15" t="n"/>
      <c r="H508" s="15" t="n"/>
      <c r="I508" s="15" t="n"/>
      <c r="J508" s="15">
        <f>C508+F508+G508-I508</f>
        <v/>
      </c>
      <c r="K508" s="15" t="n"/>
      <c r="L508" s="15">
        <f>K508*Setup!$B$6</f>
        <v/>
      </c>
      <c r="M508" s="15">
        <f>J508-L508</f>
        <v/>
      </c>
      <c r="N508" s="21" t="n"/>
    </row>
    <row r="509">
      <c r="A509" s="295" t="n"/>
      <c r="B509" s="14" t="n"/>
      <c r="C509" s="15" t="n"/>
      <c r="D509" s="15" t="n"/>
      <c r="E509" s="15">
        <f>D509*Setup!$B$5</f>
        <v/>
      </c>
      <c r="F509" s="15">
        <f>D509-E509</f>
        <v/>
      </c>
      <c r="G509" s="15" t="n"/>
      <c r="H509" s="15" t="n"/>
      <c r="I509" s="15" t="n"/>
      <c r="J509" s="15">
        <f>C509+F509+G509-I509</f>
        <v/>
      </c>
      <c r="K509" s="15" t="n"/>
      <c r="L509" s="15">
        <f>K509*Setup!$B$6</f>
        <v/>
      </c>
      <c r="M509" s="15">
        <f>J509-L509</f>
        <v/>
      </c>
      <c r="N509" s="21" t="n"/>
    </row>
    <row r="510">
      <c r="A510" s="295" t="n"/>
      <c r="B510" s="14" t="n"/>
      <c r="C510" s="15" t="n"/>
      <c r="D510" s="15" t="n"/>
      <c r="E510" s="15">
        <f>D510*Setup!$B$5</f>
        <v/>
      </c>
      <c r="F510" s="15">
        <f>D510-E510</f>
        <v/>
      </c>
      <c r="G510" s="15" t="n"/>
      <c r="H510" s="15" t="n"/>
      <c r="I510" s="15" t="n"/>
      <c r="J510" s="15">
        <f>C510+F510+G510-I510</f>
        <v/>
      </c>
      <c r="K510" s="15" t="n"/>
      <c r="L510" s="15">
        <f>K510*Setup!$B$6</f>
        <v/>
      </c>
      <c r="M510" s="15">
        <f>J510-L510</f>
        <v/>
      </c>
      <c r="N510" s="21" t="n"/>
    </row>
    <row r="511">
      <c r="A511" s="295" t="n"/>
      <c r="B511" s="14" t="n"/>
      <c r="C511" s="15" t="n"/>
      <c r="D511" s="15" t="n"/>
      <c r="E511" s="15">
        <f>D511*Setup!$B$5</f>
        <v/>
      </c>
      <c r="F511" s="15">
        <f>D511-E511</f>
        <v/>
      </c>
      <c r="G511" s="15" t="n"/>
      <c r="H511" s="15" t="n"/>
      <c r="I511" s="15" t="n"/>
      <c r="J511" s="15">
        <f>C511+F511+G511-I511</f>
        <v/>
      </c>
      <c r="K511" s="15" t="n"/>
      <c r="L511" s="15">
        <f>K511*Setup!$B$6</f>
        <v/>
      </c>
      <c r="M511" s="15">
        <f>J511-L511</f>
        <v/>
      </c>
      <c r="N511" s="21" t="n"/>
    </row>
    <row r="512">
      <c r="A512" s="295" t="n"/>
      <c r="B512" s="14" t="n"/>
      <c r="C512" s="15" t="n"/>
      <c r="D512" s="15" t="n"/>
      <c r="E512" s="15">
        <f>D512*Setup!$B$5</f>
        <v/>
      </c>
      <c r="F512" s="15">
        <f>D512-E512</f>
        <v/>
      </c>
      <c r="G512" s="15" t="n"/>
      <c r="H512" s="15" t="n"/>
      <c r="I512" s="15" t="n"/>
      <c r="J512" s="15">
        <f>C512+F512+G512-I512</f>
        <v/>
      </c>
      <c r="K512" s="15" t="n"/>
      <c r="L512" s="15">
        <f>K512*Setup!$B$6</f>
        <v/>
      </c>
      <c r="M512" s="15">
        <f>J512-L512</f>
        <v/>
      </c>
      <c r="N512" s="21" t="n"/>
    </row>
    <row r="513">
      <c r="A513" s="295" t="n"/>
      <c r="B513" s="14" t="n"/>
      <c r="C513" s="15" t="n"/>
      <c r="D513" s="15" t="n"/>
      <c r="E513" s="15">
        <f>D513*Setup!$B$5</f>
        <v/>
      </c>
      <c r="F513" s="15">
        <f>D513-E513</f>
        <v/>
      </c>
      <c r="G513" s="15" t="n"/>
      <c r="H513" s="15" t="n"/>
      <c r="I513" s="15" t="n"/>
      <c r="J513" s="15">
        <f>C513+F513+G513-I513</f>
        <v/>
      </c>
      <c r="K513" s="15" t="n"/>
      <c r="L513" s="15">
        <f>K513*Setup!$B$6</f>
        <v/>
      </c>
      <c r="M513" s="15">
        <f>J513-L513</f>
        <v/>
      </c>
      <c r="N513" s="21" t="n"/>
    </row>
    <row r="514">
      <c r="A514" s="295" t="n"/>
      <c r="B514" s="14" t="n"/>
      <c r="C514" s="15" t="n"/>
      <c r="D514" s="15" t="n"/>
      <c r="E514" s="15">
        <f>D514*Setup!$B$5</f>
        <v/>
      </c>
      <c r="F514" s="15">
        <f>D514-E514</f>
        <v/>
      </c>
      <c r="G514" s="15" t="n"/>
      <c r="H514" s="15" t="n"/>
      <c r="I514" s="15" t="n"/>
      <c r="J514" s="15">
        <f>C514+F514+G514-I514</f>
        <v/>
      </c>
      <c r="K514" s="15" t="n"/>
      <c r="L514" s="15">
        <f>K514*Setup!$B$6</f>
        <v/>
      </c>
      <c r="M514" s="15">
        <f>J514-L514</f>
        <v/>
      </c>
      <c r="N514" s="21" t="n"/>
    </row>
    <row r="515">
      <c r="A515" s="295" t="n"/>
      <c r="B515" s="14" t="n"/>
      <c r="C515" s="15" t="n"/>
      <c r="D515" s="15" t="n"/>
      <c r="E515" s="15">
        <f>D515*Setup!$B$5</f>
        <v/>
      </c>
      <c r="F515" s="15">
        <f>D515-E515</f>
        <v/>
      </c>
      <c r="G515" s="15" t="n"/>
      <c r="H515" s="15" t="n"/>
      <c r="I515" s="15" t="n"/>
      <c r="J515" s="15">
        <f>C515+F515+G515-I515</f>
        <v/>
      </c>
      <c r="K515" s="15" t="n"/>
      <c r="L515" s="15">
        <f>K515*Setup!$B$6</f>
        <v/>
      </c>
      <c r="M515" s="15">
        <f>J515-L515</f>
        <v/>
      </c>
      <c r="N515" s="21" t="n"/>
    </row>
    <row r="516">
      <c r="A516" s="295" t="n"/>
      <c r="B516" s="14" t="n"/>
      <c r="C516" s="15" t="n"/>
      <c r="D516" s="15" t="n"/>
      <c r="E516" s="15">
        <f>D516*Setup!$B$5</f>
        <v/>
      </c>
      <c r="F516" s="15">
        <f>D516-E516</f>
        <v/>
      </c>
      <c r="G516" s="15" t="n"/>
      <c r="H516" s="15" t="n"/>
      <c r="I516" s="15" t="n"/>
      <c r="J516" s="15">
        <f>C516+F516+G516-I516</f>
        <v/>
      </c>
      <c r="K516" s="15" t="n"/>
      <c r="L516" s="15">
        <f>K516*Setup!$B$6</f>
        <v/>
      </c>
      <c r="M516" s="15">
        <f>J516-L516</f>
        <v/>
      </c>
      <c r="N516" s="21" t="n"/>
    </row>
    <row r="517">
      <c r="A517" s="295" t="n"/>
      <c r="B517" s="14" t="n"/>
      <c r="C517" s="15" t="n"/>
      <c r="D517" s="15" t="n"/>
      <c r="E517" s="15">
        <f>D517*Setup!$B$5</f>
        <v/>
      </c>
      <c r="F517" s="15">
        <f>D517-E517</f>
        <v/>
      </c>
      <c r="G517" s="15" t="n"/>
      <c r="H517" s="15" t="n"/>
      <c r="I517" s="15" t="n"/>
      <c r="J517" s="15">
        <f>C517+F517+G517-I517</f>
        <v/>
      </c>
      <c r="K517" s="15" t="n"/>
      <c r="L517" s="15">
        <f>K517*Setup!$B$6</f>
        <v/>
      </c>
      <c r="M517" s="15">
        <f>J517-L517</f>
        <v/>
      </c>
      <c r="N517" s="21" t="n"/>
    </row>
    <row r="518">
      <c r="A518" s="295" t="n"/>
      <c r="B518" s="14" t="n"/>
      <c r="C518" s="15" t="n"/>
      <c r="D518" s="15" t="n"/>
      <c r="E518" s="15">
        <f>D518*Setup!$B$5</f>
        <v/>
      </c>
      <c r="F518" s="15">
        <f>D518-E518</f>
        <v/>
      </c>
      <c r="G518" s="15" t="n"/>
      <c r="H518" s="15" t="n"/>
      <c r="I518" s="15" t="n"/>
      <c r="J518" s="15">
        <f>C518+F518+G518-I518</f>
        <v/>
      </c>
      <c r="K518" s="15" t="n"/>
      <c r="L518" s="15">
        <f>K518*Setup!$B$6</f>
        <v/>
      </c>
      <c r="M518" s="15">
        <f>J518-L518</f>
        <v/>
      </c>
      <c r="N518" s="21" t="n"/>
    </row>
    <row r="519">
      <c r="A519" s="295" t="n"/>
      <c r="B519" s="14" t="n"/>
      <c r="C519" s="15" t="n"/>
      <c r="D519" s="15" t="n"/>
      <c r="E519" s="15">
        <f>D519*Setup!$B$5</f>
        <v/>
      </c>
      <c r="F519" s="15">
        <f>D519-E519</f>
        <v/>
      </c>
      <c r="G519" s="15" t="n"/>
      <c r="H519" s="15" t="n"/>
      <c r="I519" s="15" t="n"/>
      <c r="J519" s="15">
        <f>C519+F519+G519-I519</f>
        <v/>
      </c>
      <c r="K519" s="15" t="n"/>
      <c r="L519" s="15">
        <f>K519*Setup!$B$6</f>
        <v/>
      </c>
      <c r="M519" s="15">
        <f>J519-L519</f>
        <v/>
      </c>
      <c r="N519" s="21" t="n"/>
    </row>
    <row r="520">
      <c r="A520" s="295" t="n"/>
      <c r="B520" s="14" t="n"/>
      <c r="C520" s="15" t="n"/>
      <c r="D520" s="15" t="n"/>
      <c r="E520" s="15">
        <f>D520*Setup!$B$5</f>
        <v/>
      </c>
      <c r="F520" s="15">
        <f>D520-E520</f>
        <v/>
      </c>
      <c r="G520" s="15" t="n"/>
      <c r="H520" s="15" t="n"/>
      <c r="I520" s="15" t="n"/>
      <c r="J520" s="15">
        <f>C520+F520+G520-I520</f>
        <v/>
      </c>
      <c r="K520" s="15" t="n"/>
      <c r="L520" s="15">
        <f>K520*Setup!$B$6</f>
        <v/>
      </c>
      <c r="M520" s="15">
        <f>J520-L520</f>
        <v/>
      </c>
      <c r="N520" s="21" t="n"/>
    </row>
    <row r="521">
      <c r="A521" s="295" t="n"/>
      <c r="B521" s="14" t="n"/>
      <c r="C521" s="15" t="n"/>
      <c r="D521" s="15" t="n"/>
      <c r="E521" s="15">
        <f>D521*Setup!$B$5</f>
        <v/>
      </c>
      <c r="F521" s="15">
        <f>D521-E521</f>
        <v/>
      </c>
      <c r="G521" s="15" t="n"/>
      <c r="H521" s="15" t="n"/>
      <c r="I521" s="15" t="n"/>
      <c r="J521" s="15">
        <f>C521+F521+G521-I521</f>
        <v/>
      </c>
      <c r="K521" s="15" t="n"/>
      <c r="L521" s="15">
        <f>K521*Setup!$B$6</f>
        <v/>
      </c>
      <c r="M521" s="15">
        <f>J521-L521</f>
        <v/>
      </c>
      <c r="N521" s="21" t="n"/>
    </row>
    <row r="522">
      <c r="A522" s="295" t="n"/>
      <c r="B522" s="14" t="n"/>
      <c r="C522" s="15" t="n"/>
      <c r="D522" s="15" t="n"/>
      <c r="E522" s="15">
        <f>D522*Setup!$B$5</f>
        <v/>
      </c>
      <c r="F522" s="15">
        <f>D522-E522</f>
        <v/>
      </c>
      <c r="G522" s="15" t="n"/>
      <c r="H522" s="15" t="n"/>
      <c r="I522" s="15" t="n"/>
      <c r="J522" s="15">
        <f>C522+F522+G522-I522</f>
        <v/>
      </c>
      <c r="K522" s="15" t="n"/>
      <c r="L522" s="15">
        <f>K522*Setup!$B$6</f>
        <v/>
      </c>
      <c r="M522" s="15">
        <f>J522-L522</f>
        <v/>
      </c>
      <c r="N522" s="21" t="n"/>
    </row>
    <row r="523">
      <c r="A523" s="295" t="n"/>
      <c r="B523" s="14" t="n"/>
      <c r="C523" s="15" t="n"/>
      <c r="D523" s="15" t="n"/>
      <c r="E523" s="15">
        <f>D523*Setup!$B$5</f>
        <v/>
      </c>
      <c r="F523" s="15">
        <f>D523-E523</f>
        <v/>
      </c>
      <c r="G523" s="15" t="n"/>
      <c r="H523" s="15" t="n"/>
      <c r="I523" s="15" t="n"/>
      <c r="J523" s="15">
        <f>C523+F523+G523-I523</f>
        <v/>
      </c>
      <c r="K523" s="15" t="n"/>
      <c r="L523" s="15">
        <f>K523*Setup!$B$6</f>
        <v/>
      </c>
      <c r="M523" s="15">
        <f>J523-L523</f>
        <v/>
      </c>
      <c r="N523" s="21" t="n"/>
    </row>
    <row r="524">
      <c r="A524" s="295" t="n"/>
      <c r="B524" s="14" t="n"/>
      <c r="C524" s="15" t="n"/>
      <c r="D524" s="15" t="n"/>
      <c r="E524" s="15">
        <f>D524*Setup!$B$5</f>
        <v/>
      </c>
      <c r="F524" s="15">
        <f>D524-E524</f>
        <v/>
      </c>
      <c r="G524" s="15" t="n"/>
      <c r="H524" s="15" t="n"/>
      <c r="I524" s="15" t="n"/>
      <c r="J524" s="15">
        <f>C524+F524+G524-I524</f>
        <v/>
      </c>
      <c r="K524" s="15" t="n"/>
      <c r="L524" s="15">
        <f>K524*Setup!$B$6</f>
        <v/>
      </c>
      <c r="M524" s="15">
        <f>J524-L524</f>
        <v/>
      </c>
      <c r="N524" s="21" t="n"/>
    </row>
    <row r="525">
      <c r="A525" s="295" t="n"/>
      <c r="B525" s="14" t="n"/>
      <c r="C525" s="15" t="n"/>
      <c r="D525" s="15" t="n"/>
      <c r="E525" s="15">
        <f>D525*Setup!$B$5</f>
        <v/>
      </c>
      <c r="F525" s="15">
        <f>D525-E525</f>
        <v/>
      </c>
      <c r="G525" s="15" t="n"/>
      <c r="H525" s="15" t="n"/>
      <c r="I525" s="15" t="n"/>
      <c r="J525" s="15">
        <f>C525+F525+G525-I525</f>
        <v/>
      </c>
      <c r="K525" s="15" t="n"/>
      <c r="L525" s="15">
        <f>K525*Setup!$B$6</f>
        <v/>
      </c>
      <c r="M525" s="15">
        <f>J525-L525</f>
        <v/>
      </c>
      <c r="N525" s="21" t="n"/>
    </row>
    <row r="526">
      <c r="A526" s="295" t="n"/>
      <c r="B526" s="14" t="n"/>
      <c r="C526" s="15" t="n"/>
      <c r="D526" s="15" t="n"/>
      <c r="E526" s="15">
        <f>D526*Setup!$B$5</f>
        <v/>
      </c>
      <c r="F526" s="15">
        <f>D526-E526</f>
        <v/>
      </c>
      <c r="G526" s="15" t="n"/>
      <c r="H526" s="15" t="n"/>
      <c r="I526" s="15" t="n"/>
      <c r="J526" s="15">
        <f>C526+F526+G526-I526</f>
        <v/>
      </c>
      <c r="K526" s="15" t="n"/>
      <c r="L526" s="15">
        <f>K526*Setup!$B$6</f>
        <v/>
      </c>
      <c r="M526" s="15">
        <f>J526-L526</f>
        <v/>
      </c>
      <c r="N526" s="21" t="n"/>
    </row>
    <row r="527">
      <c r="A527" s="295" t="n"/>
      <c r="B527" s="14" t="n"/>
      <c r="C527" s="15" t="n"/>
      <c r="D527" s="15" t="n"/>
      <c r="E527" s="15">
        <f>D527*Setup!$B$5</f>
        <v/>
      </c>
      <c r="F527" s="15">
        <f>D527-E527</f>
        <v/>
      </c>
      <c r="G527" s="15" t="n"/>
      <c r="H527" s="15" t="n"/>
      <c r="I527" s="15" t="n"/>
      <c r="J527" s="15">
        <f>C527+F527+G527-I527</f>
        <v/>
      </c>
      <c r="K527" s="15" t="n"/>
      <c r="L527" s="15">
        <f>K527*Setup!$B$6</f>
        <v/>
      </c>
      <c r="M527" s="15">
        <f>J527-L527</f>
        <v/>
      </c>
      <c r="N527" s="21" t="n"/>
    </row>
    <row r="528">
      <c r="A528" s="295" t="n"/>
      <c r="B528" s="14" t="n"/>
      <c r="C528" s="15" t="n"/>
      <c r="D528" s="15" t="n"/>
      <c r="E528" s="15">
        <f>D528*Setup!$B$5</f>
        <v/>
      </c>
      <c r="F528" s="15">
        <f>D528-E528</f>
        <v/>
      </c>
      <c r="G528" s="15" t="n"/>
      <c r="H528" s="15" t="n"/>
      <c r="I528" s="15" t="n"/>
      <c r="J528" s="15">
        <f>C528+F528+G528-I528</f>
        <v/>
      </c>
      <c r="K528" s="15" t="n"/>
      <c r="L528" s="15">
        <f>K528*Setup!$B$6</f>
        <v/>
      </c>
      <c r="M528" s="15">
        <f>J528-L528</f>
        <v/>
      </c>
      <c r="N528" s="21" t="n"/>
    </row>
    <row r="529">
      <c r="A529" s="295" t="n"/>
      <c r="B529" s="14" t="n"/>
      <c r="C529" s="15" t="n"/>
      <c r="D529" s="15" t="n"/>
      <c r="E529" s="15">
        <f>D529*Setup!$B$5</f>
        <v/>
      </c>
      <c r="F529" s="15">
        <f>D529-E529</f>
        <v/>
      </c>
      <c r="G529" s="15" t="n"/>
      <c r="H529" s="15" t="n"/>
      <c r="I529" s="15" t="n"/>
      <c r="J529" s="15">
        <f>C529+F529+G529-I529</f>
        <v/>
      </c>
      <c r="K529" s="15" t="n"/>
      <c r="L529" s="15">
        <f>K529*Setup!$B$6</f>
        <v/>
      </c>
      <c r="M529" s="15">
        <f>J529-L529</f>
        <v/>
      </c>
      <c r="N529" s="21" t="n"/>
    </row>
    <row r="530">
      <c r="A530" s="295" t="n"/>
      <c r="B530" s="14" t="n"/>
      <c r="C530" s="15" t="n"/>
      <c r="D530" s="15" t="n"/>
      <c r="E530" s="15">
        <f>D530*Setup!$B$5</f>
        <v/>
      </c>
      <c r="F530" s="15">
        <f>D530-E530</f>
        <v/>
      </c>
      <c r="G530" s="15" t="n"/>
      <c r="H530" s="15" t="n"/>
      <c r="I530" s="15" t="n"/>
      <c r="J530" s="15">
        <f>C530+F530+G530-I530</f>
        <v/>
      </c>
      <c r="K530" s="15" t="n"/>
      <c r="L530" s="15">
        <f>K530*Setup!$B$6</f>
        <v/>
      </c>
      <c r="M530" s="15">
        <f>J530-L530</f>
        <v/>
      </c>
      <c r="N530" s="21" t="n"/>
    </row>
    <row r="531">
      <c r="A531" s="295" t="n"/>
      <c r="B531" s="14" t="n"/>
      <c r="C531" s="15" t="n"/>
      <c r="D531" s="15" t="n"/>
      <c r="E531" s="15">
        <f>D531*Setup!$B$5</f>
        <v/>
      </c>
      <c r="F531" s="15">
        <f>D531-E531</f>
        <v/>
      </c>
      <c r="G531" s="15" t="n"/>
      <c r="H531" s="15" t="n"/>
      <c r="I531" s="15" t="n"/>
      <c r="J531" s="15">
        <f>C531+F531+G531-I531</f>
        <v/>
      </c>
      <c r="K531" s="15" t="n"/>
      <c r="L531" s="15">
        <f>K531*Setup!$B$6</f>
        <v/>
      </c>
      <c r="M531" s="15">
        <f>J531-L531</f>
        <v/>
      </c>
      <c r="N531" s="21" t="n"/>
    </row>
    <row r="532">
      <c r="A532" s="295" t="n"/>
      <c r="B532" s="14" t="n"/>
      <c r="C532" s="15" t="n"/>
      <c r="D532" s="15" t="n"/>
      <c r="E532" s="15">
        <f>D532*Setup!$B$5</f>
        <v/>
      </c>
      <c r="F532" s="15">
        <f>D532-E532</f>
        <v/>
      </c>
      <c r="G532" s="15" t="n"/>
      <c r="H532" s="15" t="n"/>
      <c r="I532" s="15" t="n"/>
      <c r="J532" s="15">
        <f>C532+F532+G532-I532</f>
        <v/>
      </c>
      <c r="K532" s="15" t="n"/>
      <c r="L532" s="15">
        <f>K532*Setup!$B$6</f>
        <v/>
      </c>
      <c r="M532" s="15">
        <f>J532-L532</f>
        <v/>
      </c>
      <c r="N532" s="21" t="n"/>
    </row>
    <row r="533">
      <c r="A533" s="295" t="n"/>
      <c r="B533" s="14" t="n"/>
      <c r="C533" s="15" t="n"/>
      <c r="D533" s="15" t="n"/>
      <c r="E533" s="15">
        <f>D533*Setup!$B$5</f>
        <v/>
      </c>
      <c r="F533" s="15">
        <f>D533-E533</f>
        <v/>
      </c>
      <c r="G533" s="15" t="n"/>
      <c r="H533" s="15" t="n"/>
      <c r="I533" s="15" t="n"/>
      <c r="J533" s="15">
        <f>C533+F533+G533-I533</f>
        <v/>
      </c>
      <c r="K533" s="15" t="n"/>
      <c r="L533" s="15">
        <f>K533*Setup!$B$6</f>
        <v/>
      </c>
      <c r="M533" s="15">
        <f>J533-L533</f>
        <v/>
      </c>
      <c r="N533" s="21" t="n"/>
    </row>
    <row r="534">
      <c r="A534" s="295" t="n"/>
      <c r="B534" s="14" t="n"/>
      <c r="C534" s="15" t="n"/>
      <c r="D534" s="15" t="n"/>
      <c r="E534" s="15">
        <f>D534*Setup!$B$5</f>
        <v/>
      </c>
      <c r="F534" s="15">
        <f>D534-E534</f>
        <v/>
      </c>
      <c r="G534" s="15" t="n"/>
      <c r="H534" s="15" t="n"/>
      <c r="I534" s="15" t="n"/>
      <c r="J534" s="15">
        <f>C534+F534+G534-I534</f>
        <v/>
      </c>
      <c r="K534" s="15" t="n"/>
      <c r="L534" s="15">
        <f>K534*Setup!$B$6</f>
        <v/>
      </c>
      <c r="M534" s="15">
        <f>J534-L534</f>
        <v/>
      </c>
      <c r="N534" s="21" t="n"/>
    </row>
    <row r="535">
      <c r="A535" s="295" t="n"/>
      <c r="B535" s="14" t="n"/>
      <c r="C535" s="15" t="n"/>
      <c r="D535" s="15" t="n"/>
      <c r="E535" s="15">
        <f>D535*Setup!$B$5</f>
        <v/>
      </c>
      <c r="F535" s="15">
        <f>D535-E535</f>
        <v/>
      </c>
      <c r="G535" s="15" t="n"/>
      <c r="H535" s="15" t="n"/>
      <c r="I535" s="15" t="n"/>
      <c r="J535" s="15">
        <f>C535+F535+G535-I535</f>
        <v/>
      </c>
      <c r="K535" s="15" t="n"/>
      <c r="L535" s="15">
        <f>K535*Setup!$B$6</f>
        <v/>
      </c>
      <c r="M535" s="15">
        <f>J535-L535</f>
        <v/>
      </c>
      <c r="N535" s="21" t="n"/>
    </row>
    <row r="536">
      <c r="A536" s="295" t="n"/>
      <c r="B536" s="14" t="n"/>
      <c r="C536" s="15" t="n"/>
      <c r="D536" s="15" t="n"/>
      <c r="E536" s="15">
        <f>D536*Setup!$B$5</f>
        <v/>
      </c>
      <c r="F536" s="15">
        <f>D536-E536</f>
        <v/>
      </c>
      <c r="G536" s="15" t="n"/>
      <c r="H536" s="15" t="n"/>
      <c r="I536" s="15" t="n"/>
      <c r="J536" s="15">
        <f>C536+F536+G536-I536</f>
        <v/>
      </c>
      <c r="K536" s="15" t="n"/>
      <c r="L536" s="15">
        <f>K536*Setup!$B$6</f>
        <v/>
      </c>
      <c r="M536" s="15">
        <f>J536-L536</f>
        <v/>
      </c>
      <c r="N536" s="21" t="n"/>
    </row>
    <row r="537">
      <c r="A537" s="295" t="n"/>
      <c r="B537" s="14" t="n"/>
      <c r="C537" s="15" t="n"/>
      <c r="D537" s="15" t="n"/>
      <c r="E537" s="15">
        <f>D537*Setup!$B$5</f>
        <v/>
      </c>
      <c r="F537" s="15">
        <f>D537-E537</f>
        <v/>
      </c>
      <c r="G537" s="15" t="n"/>
      <c r="H537" s="15" t="n"/>
      <c r="I537" s="15" t="n"/>
      <c r="J537" s="15">
        <f>C537+F537+G537-I537</f>
        <v/>
      </c>
      <c r="K537" s="15" t="n"/>
      <c r="L537" s="15">
        <f>K537*Setup!$B$6</f>
        <v/>
      </c>
      <c r="M537" s="15">
        <f>J537-L537</f>
        <v/>
      </c>
      <c r="N537" s="21" t="n"/>
    </row>
    <row r="538">
      <c r="A538" s="295" t="n"/>
      <c r="B538" s="14" t="n"/>
      <c r="C538" s="15" t="n"/>
      <c r="D538" s="15" t="n"/>
      <c r="E538" s="15">
        <f>D538*Setup!$B$5</f>
        <v/>
      </c>
      <c r="F538" s="15">
        <f>D538-E538</f>
        <v/>
      </c>
      <c r="G538" s="15" t="n"/>
      <c r="H538" s="15" t="n"/>
      <c r="I538" s="15" t="n"/>
      <c r="J538" s="15">
        <f>C538+F538+G538-I538</f>
        <v/>
      </c>
      <c r="K538" s="15" t="n"/>
      <c r="L538" s="15">
        <f>K538*Setup!$B$6</f>
        <v/>
      </c>
      <c r="M538" s="15">
        <f>J538-L538</f>
        <v/>
      </c>
      <c r="N538" s="21" t="n"/>
    </row>
    <row r="539">
      <c r="A539" s="295" t="n"/>
      <c r="B539" s="14" t="n"/>
      <c r="C539" s="15" t="n"/>
      <c r="D539" s="15" t="n"/>
      <c r="E539" s="15">
        <f>D539*Setup!$B$5</f>
        <v/>
      </c>
      <c r="F539" s="15">
        <f>D539-E539</f>
        <v/>
      </c>
      <c r="G539" s="15" t="n"/>
      <c r="H539" s="15" t="n"/>
      <c r="I539" s="15" t="n"/>
      <c r="J539" s="15">
        <f>C539+F539+G539-I539</f>
        <v/>
      </c>
      <c r="K539" s="15" t="n"/>
      <c r="L539" s="15">
        <f>K539*Setup!$B$6</f>
        <v/>
      </c>
      <c r="M539" s="15">
        <f>J539-L539</f>
        <v/>
      </c>
      <c r="N539" s="21" t="n"/>
    </row>
    <row r="540">
      <c r="A540" s="295" t="n"/>
      <c r="B540" s="14" t="n"/>
      <c r="C540" s="15" t="n"/>
      <c r="D540" s="15" t="n"/>
      <c r="E540" s="15">
        <f>D540*Setup!$B$5</f>
        <v/>
      </c>
      <c r="F540" s="15">
        <f>D540-E540</f>
        <v/>
      </c>
      <c r="G540" s="15" t="n"/>
      <c r="H540" s="15" t="n"/>
      <c r="I540" s="15" t="n"/>
      <c r="J540" s="15">
        <f>C540+F540+G540-I540</f>
        <v/>
      </c>
      <c r="K540" s="15" t="n"/>
      <c r="L540" s="15">
        <f>K540*Setup!$B$6</f>
        <v/>
      </c>
      <c r="M540" s="15">
        <f>J540-L540</f>
        <v/>
      </c>
      <c r="N540" s="21" t="n"/>
    </row>
    <row r="541">
      <c r="A541" s="295" t="n"/>
      <c r="B541" s="14" t="n"/>
      <c r="C541" s="15" t="n"/>
      <c r="D541" s="15" t="n"/>
      <c r="E541" s="15">
        <f>D541*Setup!$B$5</f>
        <v/>
      </c>
      <c r="F541" s="15">
        <f>D541-E541</f>
        <v/>
      </c>
      <c r="G541" s="15" t="n"/>
      <c r="H541" s="15" t="n"/>
      <c r="I541" s="15" t="n"/>
      <c r="J541" s="15">
        <f>C541+F541+G541-I541</f>
        <v/>
      </c>
      <c r="K541" s="15" t="n"/>
      <c r="L541" s="15">
        <f>K541*Setup!$B$6</f>
        <v/>
      </c>
      <c r="M541" s="15">
        <f>J541-L541</f>
        <v/>
      </c>
      <c r="N541" s="21" t="n"/>
    </row>
    <row r="542">
      <c r="A542" s="295" t="n"/>
      <c r="B542" s="14" t="n"/>
      <c r="C542" s="15" t="n"/>
      <c r="D542" s="15" t="n"/>
      <c r="E542" s="15">
        <f>D542*Setup!$B$5</f>
        <v/>
      </c>
      <c r="F542" s="15">
        <f>D542-E542</f>
        <v/>
      </c>
      <c r="G542" s="15" t="n"/>
      <c r="H542" s="15" t="n"/>
      <c r="I542" s="15" t="n"/>
      <c r="J542" s="15">
        <f>C542+F542+G542-I542</f>
        <v/>
      </c>
      <c r="K542" s="15" t="n"/>
      <c r="L542" s="15">
        <f>K542*Setup!$B$6</f>
        <v/>
      </c>
      <c r="M542" s="15">
        <f>J542-L542</f>
        <v/>
      </c>
      <c r="N542" s="21" t="n"/>
    </row>
    <row r="543">
      <c r="A543" s="295" t="n"/>
      <c r="B543" s="14" t="n"/>
      <c r="C543" s="15" t="n"/>
      <c r="D543" s="15" t="n"/>
      <c r="E543" s="15">
        <f>D543*Setup!$B$5</f>
        <v/>
      </c>
      <c r="F543" s="15">
        <f>D543-E543</f>
        <v/>
      </c>
      <c r="G543" s="15" t="n"/>
      <c r="H543" s="15" t="n"/>
      <c r="I543" s="15" t="n"/>
      <c r="J543" s="15">
        <f>C543+F543+G543-I543</f>
        <v/>
      </c>
      <c r="K543" s="15" t="n"/>
      <c r="L543" s="15">
        <f>K543*Setup!$B$6</f>
        <v/>
      </c>
      <c r="M543" s="15">
        <f>J543-L543</f>
        <v/>
      </c>
      <c r="N543" s="21" t="n"/>
    </row>
    <row r="544">
      <c r="A544" s="295" t="n"/>
      <c r="B544" s="14" t="n"/>
      <c r="C544" s="15" t="n"/>
      <c r="D544" s="15" t="n"/>
      <c r="E544" s="15">
        <f>D544*Setup!$B$5</f>
        <v/>
      </c>
      <c r="F544" s="15">
        <f>D544-E544</f>
        <v/>
      </c>
      <c r="G544" s="15" t="n"/>
      <c r="H544" s="15" t="n"/>
      <c r="I544" s="15" t="n"/>
      <c r="J544" s="15">
        <f>C544+F544+G544-I544</f>
        <v/>
      </c>
      <c r="K544" s="15" t="n"/>
      <c r="L544" s="15">
        <f>K544*Setup!$B$6</f>
        <v/>
      </c>
      <c r="M544" s="15">
        <f>J544-L544</f>
        <v/>
      </c>
      <c r="N544" s="21" t="n"/>
    </row>
    <row r="545">
      <c r="A545" s="295" t="n"/>
      <c r="B545" s="14" t="n"/>
      <c r="C545" s="15" t="n"/>
      <c r="D545" s="15" t="n"/>
      <c r="E545" s="15">
        <f>D545*Setup!$B$5</f>
        <v/>
      </c>
      <c r="F545" s="15">
        <f>D545-E545</f>
        <v/>
      </c>
      <c r="G545" s="15" t="n"/>
      <c r="H545" s="15" t="n"/>
      <c r="I545" s="15" t="n"/>
      <c r="J545" s="15">
        <f>C545+F545+G545-I545</f>
        <v/>
      </c>
      <c r="K545" s="15" t="n"/>
      <c r="L545" s="15">
        <f>K545*Setup!$B$6</f>
        <v/>
      </c>
      <c r="M545" s="15">
        <f>J545-L545</f>
        <v/>
      </c>
      <c r="N545" s="21" t="n"/>
    </row>
    <row r="546">
      <c r="A546" s="295" t="n"/>
      <c r="B546" s="14" t="n"/>
      <c r="C546" s="15" t="n"/>
      <c r="D546" s="15" t="n"/>
      <c r="E546" s="15">
        <f>D546*Setup!$B$5</f>
        <v/>
      </c>
      <c r="F546" s="15">
        <f>D546-E546</f>
        <v/>
      </c>
      <c r="G546" s="15" t="n"/>
      <c r="H546" s="15" t="n"/>
      <c r="I546" s="15" t="n"/>
      <c r="J546" s="15">
        <f>C546+F546+G546-I546</f>
        <v/>
      </c>
      <c r="K546" s="15" t="n"/>
      <c r="L546" s="15">
        <f>K546*Setup!$B$6</f>
        <v/>
      </c>
      <c r="M546" s="15">
        <f>J546-L546</f>
        <v/>
      </c>
      <c r="N546" s="21" t="n"/>
    </row>
    <row r="547">
      <c r="A547" s="295" t="n"/>
      <c r="B547" s="14" t="n"/>
      <c r="C547" s="15" t="n"/>
      <c r="D547" s="15" t="n"/>
      <c r="E547" s="15">
        <f>D547*Setup!$B$5</f>
        <v/>
      </c>
      <c r="F547" s="15">
        <f>D547-E547</f>
        <v/>
      </c>
      <c r="G547" s="15" t="n"/>
      <c r="H547" s="15" t="n"/>
      <c r="I547" s="15" t="n"/>
      <c r="J547" s="15">
        <f>C547+F547+G547-I547</f>
        <v/>
      </c>
      <c r="K547" s="15" t="n"/>
      <c r="L547" s="15">
        <f>K547*Setup!$B$6</f>
        <v/>
      </c>
      <c r="M547" s="15">
        <f>J547-L547</f>
        <v/>
      </c>
      <c r="N547" s="21" t="n"/>
    </row>
    <row r="548">
      <c r="A548" s="295" t="n"/>
      <c r="B548" s="14" t="n"/>
      <c r="C548" s="15" t="n"/>
      <c r="D548" s="15" t="n"/>
      <c r="E548" s="15">
        <f>D548*Setup!$B$5</f>
        <v/>
      </c>
      <c r="F548" s="15">
        <f>D548-E548</f>
        <v/>
      </c>
      <c r="G548" s="15" t="n"/>
      <c r="H548" s="15" t="n"/>
      <c r="I548" s="15" t="n"/>
      <c r="J548" s="15">
        <f>C548+F548+G548-I548</f>
        <v/>
      </c>
      <c r="K548" s="15" t="n"/>
      <c r="L548" s="15">
        <f>K548*Setup!$B$6</f>
        <v/>
      </c>
      <c r="M548" s="15">
        <f>J548-L548</f>
        <v/>
      </c>
      <c r="N548" s="21" t="n"/>
    </row>
    <row r="549">
      <c r="A549" s="295" t="n"/>
      <c r="B549" s="14" t="n"/>
      <c r="C549" s="15" t="n"/>
      <c r="D549" s="15" t="n"/>
      <c r="E549" s="15">
        <f>D549*Setup!$B$5</f>
        <v/>
      </c>
      <c r="F549" s="15">
        <f>D549-E549</f>
        <v/>
      </c>
      <c r="G549" s="15" t="n"/>
      <c r="H549" s="15" t="n"/>
      <c r="I549" s="15" t="n"/>
      <c r="J549" s="15">
        <f>C549+F549+G549-I549</f>
        <v/>
      </c>
      <c r="K549" s="15" t="n"/>
      <c r="L549" s="15">
        <f>K549*Setup!$B$6</f>
        <v/>
      </c>
      <c r="M549" s="15">
        <f>J549-L549</f>
        <v/>
      </c>
      <c r="N549" s="21" t="n"/>
    </row>
    <row r="550">
      <c r="A550" s="295" t="n"/>
      <c r="B550" s="14" t="n"/>
      <c r="C550" s="15" t="n"/>
      <c r="D550" s="15" t="n"/>
      <c r="E550" s="15">
        <f>D550*Setup!$B$5</f>
        <v/>
      </c>
      <c r="F550" s="15">
        <f>D550-E550</f>
        <v/>
      </c>
      <c r="G550" s="15" t="n"/>
      <c r="H550" s="15" t="n"/>
      <c r="I550" s="15" t="n"/>
      <c r="J550" s="15">
        <f>C550+F550+G550-I550</f>
        <v/>
      </c>
      <c r="K550" s="15" t="n"/>
      <c r="L550" s="15">
        <f>K550*Setup!$B$6</f>
        <v/>
      </c>
      <c r="M550" s="15">
        <f>J550-L550</f>
        <v/>
      </c>
      <c r="N550" s="21" t="n"/>
    </row>
    <row r="551">
      <c r="A551" s="295" t="n"/>
      <c r="B551" s="14" t="n"/>
      <c r="C551" s="15" t="n"/>
      <c r="D551" s="15" t="n"/>
      <c r="E551" s="15">
        <f>D551*Setup!$B$5</f>
        <v/>
      </c>
      <c r="F551" s="15">
        <f>D551-E551</f>
        <v/>
      </c>
      <c r="G551" s="15" t="n"/>
      <c r="H551" s="15" t="n"/>
      <c r="I551" s="15" t="n"/>
      <c r="J551" s="15">
        <f>C551+F551+G551-I551</f>
        <v/>
      </c>
      <c r="K551" s="15" t="n"/>
      <c r="L551" s="15">
        <f>K551*Setup!$B$6</f>
        <v/>
      </c>
      <c r="M551" s="15">
        <f>J551-L551</f>
        <v/>
      </c>
      <c r="N551" s="21" t="n"/>
    </row>
    <row r="552">
      <c r="A552" s="295" t="n"/>
      <c r="B552" s="14" t="n"/>
      <c r="C552" s="15" t="n"/>
      <c r="D552" s="15" t="n"/>
      <c r="E552" s="15">
        <f>D552*Setup!$B$5</f>
        <v/>
      </c>
      <c r="F552" s="15">
        <f>D552-E552</f>
        <v/>
      </c>
      <c r="G552" s="15" t="n"/>
      <c r="H552" s="15" t="n"/>
      <c r="I552" s="15" t="n"/>
      <c r="J552" s="15">
        <f>C552+F552+G552-I552</f>
        <v/>
      </c>
      <c r="K552" s="15" t="n"/>
      <c r="L552" s="15">
        <f>K552*Setup!$B$6</f>
        <v/>
      </c>
      <c r="M552" s="15">
        <f>J552-L552</f>
        <v/>
      </c>
      <c r="N552" s="21" t="n"/>
    </row>
    <row r="553">
      <c r="A553" s="295" t="n"/>
      <c r="B553" s="14" t="n"/>
      <c r="C553" s="15" t="n"/>
      <c r="D553" s="15" t="n"/>
      <c r="E553" s="15">
        <f>D553*Setup!$B$5</f>
        <v/>
      </c>
      <c r="F553" s="15">
        <f>D553-E553</f>
        <v/>
      </c>
      <c r="G553" s="15" t="n"/>
      <c r="H553" s="15" t="n"/>
      <c r="I553" s="15" t="n"/>
      <c r="J553" s="15">
        <f>C553+F553+G553-I553</f>
        <v/>
      </c>
      <c r="K553" s="15" t="n"/>
      <c r="L553" s="15">
        <f>K553*Setup!$B$6</f>
        <v/>
      </c>
      <c r="M553" s="15">
        <f>J553-L553</f>
        <v/>
      </c>
      <c r="N553" s="21" t="n"/>
    </row>
    <row r="554">
      <c r="A554" s="295" t="n"/>
      <c r="B554" s="14" t="n"/>
      <c r="C554" s="15" t="n"/>
      <c r="D554" s="15" t="n"/>
      <c r="E554" s="15">
        <f>D554*Setup!$B$5</f>
        <v/>
      </c>
      <c r="F554" s="15">
        <f>D554-E554</f>
        <v/>
      </c>
      <c r="G554" s="15" t="n"/>
      <c r="H554" s="15" t="n"/>
      <c r="I554" s="15" t="n"/>
      <c r="J554" s="15">
        <f>C554+F554+G554-I554</f>
        <v/>
      </c>
      <c r="K554" s="15" t="n"/>
      <c r="L554" s="15">
        <f>K554*Setup!$B$6</f>
        <v/>
      </c>
      <c r="M554" s="15">
        <f>J554-L554</f>
        <v/>
      </c>
      <c r="N554" s="21" t="n"/>
    </row>
    <row r="555">
      <c r="A555" s="295" t="n"/>
      <c r="B555" s="14" t="n"/>
      <c r="C555" s="15" t="n"/>
      <c r="D555" s="15" t="n"/>
      <c r="E555" s="15">
        <f>D555*Setup!$B$5</f>
        <v/>
      </c>
      <c r="F555" s="15">
        <f>D555-E555</f>
        <v/>
      </c>
      <c r="G555" s="15" t="n"/>
      <c r="H555" s="15" t="n"/>
      <c r="I555" s="15" t="n"/>
      <c r="J555" s="15">
        <f>C555+F555+G555-I555</f>
        <v/>
      </c>
      <c r="K555" s="15" t="n"/>
      <c r="L555" s="15">
        <f>K555*Setup!$B$6</f>
        <v/>
      </c>
      <c r="M555" s="15">
        <f>J555-L555</f>
        <v/>
      </c>
      <c r="N555" s="21" t="n"/>
    </row>
    <row r="556">
      <c r="A556" s="295" t="n"/>
      <c r="B556" s="14" t="n"/>
      <c r="C556" s="15" t="n"/>
      <c r="D556" s="15" t="n"/>
      <c r="E556" s="15">
        <f>D556*Setup!$B$5</f>
        <v/>
      </c>
      <c r="F556" s="15">
        <f>D556-E556</f>
        <v/>
      </c>
      <c r="G556" s="15" t="n"/>
      <c r="H556" s="15" t="n"/>
      <c r="I556" s="15" t="n"/>
      <c r="J556" s="15">
        <f>C556+F556+G556-I556</f>
        <v/>
      </c>
      <c r="K556" s="15" t="n"/>
      <c r="L556" s="15">
        <f>K556*Setup!$B$6</f>
        <v/>
      </c>
      <c r="M556" s="15">
        <f>J556-L556</f>
        <v/>
      </c>
      <c r="N556" s="21" t="n"/>
    </row>
    <row r="557">
      <c r="A557" s="295" t="n"/>
      <c r="B557" s="14" t="n"/>
      <c r="C557" s="15" t="n"/>
      <c r="D557" s="15" t="n"/>
      <c r="E557" s="15">
        <f>D557*Setup!$B$5</f>
        <v/>
      </c>
      <c r="F557" s="15">
        <f>D557-E557</f>
        <v/>
      </c>
      <c r="G557" s="15" t="n"/>
      <c r="H557" s="15" t="n"/>
      <c r="I557" s="15" t="n"/>
      <c r="J557" s="15">
        <f>C557+F557+G557-I557</f>
        <v/>
      </c>
      <c r="K557" s="15" t="n"/>
      <c r="L557" s="15">
        <f>K557*Setup!$B$6</f>
        <v/>
      </c>
      <c r="M557" s="15">
        <f>J557-L557</f>
        <v/>
      </c>
      <c r="N557" s="21" t="n"/>
    </row>
    <row r="558">
      <c r="A558" s="295" t="n"/>
      <c r="B558" s="14" t="n"/>
      <c r="C558" s="15" t="n"/>
      <c r="D558" s="15" t="n"/>
      <c r="E558" s="15">
        <f>D558*Setup!$B$5</f>
        <v/>
      </c>
      <c r="F558" s="15">
        <f>D558-E558</f>
        <v/>
      </c>
      <c r="G558" s="15" t="n"/>
      <c r="H558" s="15" t="n"/>
      <c r="I558" s="15" t="n"/>
      <c r="J558" s="15">
        <f>C558+F558+G558-I558</f>
        <v/>
      </c>
      <c r="K558" s="15" t="n"/>
      <c r="L558" s="15">
        <f>K558*Setup!$B$6</f>
        <v/>
      </c>
      <c r="M558" s="15">
        <f>J558-L558</f>
        <v/>
      </c>
      <c r="N558" s="21" t="n"/>
    </row>
    <row r="559">
      <c r="A559" s="295" t="n"/>
      <c r="B559" s="14" t="n"/>
      <c r="C559" s="15" t="n"/>
      <c r="D559" s="15" t="n"/>
      <c r="E559" s="15">
        <f>D559*Setup!$B$5</f>
        <v/>
      </c>
      <c r="F559" s="15">
        <f>D559-E559</f>
        <v/>
      </c>
      <c r="G559" s="15" t="n"/>
      <c r="H559" s="15" t="n"/>
      <c r="I559" s="15" t="n"/>
      <c r="J559" s="15">
        <f>C559+F559+G559-I559</f>
        <v/>
      </c>
      <c r="K559" s="15" t="n"/>
      <c r="L559" s="15">
        <f>K559*Setup!$B$6</f>
        <v/>
      </c>
      <c r="M559" s="15">
        <f>J559-L559</f>
        <v/>
      </c>
      <c r="N559" s="21" t="n"/>
    </row>
    <row r="560">
      <c r="A560" s="295" t="n"/>
      <c r="B560" s="14" t="n"/>
      <c r="C560" s="15" t="n"/>
      <c r="D560" s="15" t="n"/>
      <c r="E560" s="15">
        <f>D560*Setup!$B$5</f>
        <v/>
      </c>
      <c r="F560" s="15">
        <f>D560-E560</f>
        <v/>
      </c>
      <c r="G560" s="15" t="n"/>
      <c r="H560" s="15" t="n"/>
      <c r="I560" s="15" t="n"/>
      <c r="J560" s="15">
        <f>C560+F560+G560-I560</f>
        <v/>
      </c>
      <c r="K560" s="15" t="n"/>
      <c r="L560" s="15">
        <f>K560*Setup!$B$6</f>
        <v/>
      </c>
      <c r="M560" s="15">
        <f>J560-L560</f>
        <v/>
      </c>
      <c r="N560" s="21" t="n"/>
    </row>
    <row r="561">
      <c r="A561" s="295" t="n"/>
      <c r="B561" s="14" t="n"/>
      <c r="C561" s="15" t="n"/>
      <c r="D561" s="15" t="n"/>
      <c r="E561" s="15">
        <f>D561*Setup!$B$5</f>
        <v/>
      </c>
      <c r="F561" s="15">
        <f>D561-E561</f>
        <v/>
      </c>
      <c r="G561" s="15" t="n"/>
      <c r="H561" s="15" t="n"/>
      <c r="I561" s="15" t="n"/>
      <c r="J561" s="15">
        <f>C561+F561+G561-I561</f>
        <v/>
      </c>
      <c r="K561" s="15" t="n"/>
      <c r="L561" s="15">
        <f>K561*Setup!$B$6</f>
        <v/>
      </c>
      <c r="M561" s="15">
        <f>J561-L561</f>
        <v/>
      </c>
      <c r="N561" s="21" t="n"/>
    </row>
    <row r="562">
      <c r="A562" s="295" t="n"/>
      <c r="B562" s="14" t="n"/>
      <c r="C562" s="15" t="n"/>
      <c r="D562" s="15" t="n"/>
      <c r="E562" s="15">
        <f>D562*Setup!$B$5</f>
        <v/>
      </c>
      <c r="F562" s="15">
        <f>D562-E562</f>
        <v/>
      </c>
      <c r="G562" s="15" t="n"/>
      <c r="H562" s="15" t="n"/>
      <c r="I562" s="15" t="n"/>
      <c r="J562" s="15">
        <f>C562+F562+G562-I562</f>
        <v/>
      </c>
      <c r="K562" s="15" t="n"/>
      <c r="L562" s="15">
        <f>K562*Setup!$B$6</f>
        <v/>
      </c>
      <c r="M562" s="15">
        <f>J562-L562</f>
        <v/>
      </c>
      <c r="N562" s="21" t="n"/>
    </row>
    <row r="563">
      <c r="A563" s="295" t="n"/>
      <c r="B563" s="14" t="n"/>
      <c r="C563" s="15" t="n"/>
      <c r="D563" s="15" t="n"/>
      <c r="E563" s="15">
        <f>D563*Setup!$B$5</f>
        <v/>
      </c>
      <c r="F563" s="15">
        <f>D563-E563</f>
        <v/>
      </c>
      <c r="G563" s="15" t="n"/>
      <c r="H563" s="15" t="n"/>
      <c r="I563" s="15" t="n"/>
      <c r="J563" s="15">
        <f>C563+F563+G563-I563</f>
        <v/>
      </c>
      <c r="K563" s="15" t="n"/>
      <c r="L563" s="15">
        <f>K563*Setup!$B$6</f>
        <v/>
      </c>
      <c r="M563" s="15">
        <f>J563-L563</f>
        <v/>
      </c>
      <c r="N563" s="21" t="n"/>
    </row>
    <row r="564">
      <c r="A564" s="295" t="n"/>
      <c r="B564" s="14" t="n"/>
      <c r="C564" s="15" t="n"/>
      <c r="D564" s="15" t="n"/>
      <c r="E564" s="15">
        <f>D564*Setup!$B$5</f>
        <v/>
      </c>
      <c r="F564" s="15">
        <f>D564-E564</f>
        <v/>
      </c>
      <c r="G564" s="15" t="n"/>
      <c r="H564" s="15" t="n"/>
      <c r="I564" s="15" t="n"/>
      <c r="J564" s="15">
        <f>C564+F564+G564-I564</f>
        <v/>
      </c>
      <c r="K564" s="15" t="n"/>
      <c r="L564" s="15">
        <f>K564*Setup!$B$6</f>
        <v/>
      </c>
      <c r="M564" s="15">
        <f>J564-L564</f>
        <v/>
      </c>
      <c r="N564" s="21" t="n"/>
    </row>
    <row r="565">
      <c r="A565" s="295" t="n"/>
      <c r="B565" s="14" t="n"/>
      <c r="C565" s="15" t="n"/>
      <c r="D565" s="15" t="n"/>
      <c r="E565" s="15">
        <f>D565*Setup!$B$5</f>
        <v/>
      </c>
      <c r="F565" s="15">
        <f>D565-E565</f>
        <v/>
      </c>
      <c r="G565" s="15" t="n"/>
      <c r="H565" s="15" t="n"/>
      <c r="I565" s="15" t="n"/>
      <c r="J565" s="15">
        <f>C565+F565+G565-I565</f>
        <v/>
      </c>
      <c r="K565" s="15" t="n"/>
      <c r="L565" s="15">
        <f>K565*Setup!$B$6</f>
        <v/>
      </c>
      <c r="M565" s="15">
        <f>J565-L565</f>
        <v/>
      </c>
      <c r="N565" s="21" t="n"/>
    </row>
    <row r="566">
      <c r="A566" s="295" t="n"/>
      <c r="B566" s="14" t="n"/>
      <c r="C566" s="15" t="n"/>
      <c r="D566" s="15" t="n"/>
      <c r="E566" s="15">
        <f>D566*Setup!$B$5</f>
        <v/>
      </c>
      <c r="F566" s="15">
        <f>D566-E566</f>
        <v/>
      </c>
      <c r="G566" s="15" t="n"/>
      <c r="H566" s="15" t="n"/>
      <c r="I566" s="15" t="n"/>
      <c r="J566" s="15">
        <f>C566+F566+G566-I566</f>
        <v/>
      </c>
      <c r="K566" s="15" t="n"/>
      <c r="L566" s="15">
        <f>K566*Setup!$B$6</f>
        <v/>
      </c>
      <c r="M566" s="15">
        <f>J566-L566</f>
        <v/>
      </c>
      <c r="N566" s="21" t="n"/>
    </row>
    <row r="567">
      <c r="A567" s="295" t="n"/>
      <c r="B567" s="14" t="n"/>
      <c r="C567" s="15" t="n"/>
      <c r="D567" s="15" t="n"/>
      <c r="E567" s="15">
        <f>D567*Setup!$B$5</f>
        <v/>
      </c>
      <c r="F567" s="15">
        <f>D567-E567</f>
        <v/>
      </c>
      <c r="G567" s="15" t="n"/>
      <c r="H567" s="15" t="n"/>
      <c r="I567" s="15" t="n"/>
      <c r="J567" s="15">
        <f>C567+F567+G567-I567</f>
        <v/>
      </c>
      <c r="K567" s="15" t="n"/>
      <c r="L567" s="15">
        <f>K567*Setup!$B$6</f>
        <v/>
      </c>
      <c r="M567" s="15">
        <f>J567-L567</f>
        <v/>
      </c>
      <c r="N567" s="21" t="n"/>
    </row>
    <row r="568">
      <c r="A568" s="295" t="n"/>
      <c r="B568" s="14" t="n"/>
      <c r="C568" s="15" t="n"/>
      <c r="D568" s="15" t="n"/>
      <c r="E568" s="15">
        <f>D568*Setup!$B$5</f>
        <v/>
      </c>
      <c r="F568" s="15">
        <f>D568-E568</f>
        <v/>
      </c>
      <c r="G568" s="15" t="n"/>
      <c r="H568" s="15" t="n"/>
      <c r="I568" s="15" t="n"/>
      <c r="J568" s="15">
        <f>C568+F568+G568-I568</f>
        <v/>
      </c>
      <c r="K568" s="15" t="n"/>
      <c r="L568" s="15">
        <f>K568*Setup!$B$6</f>
        <v/>
      </c>
      <c r="M568" s="15">
        <f>J568-L568</f>
        <v/>
      </c>
      <c r="N568" s="21" t="n"/>
    </row>
    <row r="569">
      <c r="A569" s="295" t="n"/>
      <c r="B569" s="14" t="n"/>
      <c r="C569" s="15" t="n"/>
      <c r="D569" s="15" t="n"/>
      <c r="E569" s="15">
        <f>D569*Setup!$B$5</f>
        <v/>
      </c>
      <c r="F569" s="15">
        <f>D569-E569</f>
        <v/>
      </c>
      <c r="G569" s="15" t="n"/>
      <c r="H569" s="15" t="n"/>
      <c r="I569" s="15" t="n"/>
      <c r="J569" s="15">
        <f>C569+F569+G569-I569</f>
        <v/>
      </c>
      <c r="K569" s="15" t="n"/>
      <c r="L569" s="15">
        <f>K569*Setup!$B$6</f>
        <v/>
      </c>
      <c r="M569" s="15">
        <f>J569-L569</f>
        <v/>
      </c>
      <c r="N569" s="21" t="n"/>
    </row>
    <row r="570">
      <c r="A570" s="295" t="n"/>
      <c r="B570" s="14" t="n"/>
      <c r="C570" s="15" t="n"/>
      <c r="D570" s="15" t="n"/>
      <c r="E570" s="15">
        <f>D570*Setup!$B$5</f>
        <v/>
      </c>
      <c r="F570" s="15">
        <f>D570-E570</f>
        <v/>
      </c>
      <c r="G570" s="15" t="n"/>
      <c r="H570" s="15" t="n"/>
      <c r="I570" s="15" t="n"/>
      <c r="J570" s="15">
        <f>C570+F570+G570-I570</f>
        <v/>
      </c>
      <c r="K570" s="15" t="n"/>
      <c r="L570" s="15">
        <f>K570*Setup!$B$6</f>
        <v/>
      </c>
      <c r="M570" s="15">
        <f>J570-L570</f>
        <v/>
      </c>
      <c r="N570" s="21" t="n"/>
    </row>
    <row r="571">
      <c r="A571" s="295" t="n"/>
      <c r="B571" s="14" t="n"/>
      <c r="C571" s="15" t="n"/>
      <c r="D571" s="15" t="n"/>
      <c r="E571" s="15">
        <f>D571*Setup!$B$5</f>
        <v/>
      </c>
      <c r="F571" s="15">
        <f>D571-E571</f>
        <v/>
      </c>
      <c r="G571" s="15" t="n"/>
      <c r="H571" s="15" t="n"/>
      <c r="I571" s="15" t="n"/>
      <c r="J571" s="15">
        <f>C571+F571+G571-I571</f>
        <v/>
      </c>
      <c r="K571" s="15" t="n"/>
      <c r="L571" s="15">
        <f>K571*Setup!$B$6</f>
        <v/>
      </c>
      <c r="M571" s="15">
        <f>J571-L571</f>
        <v/>
      </c>
      <c r="N571" s="21" t="n"/>
    </row>
    <row r="572">
      <c r="A572" s="295" t="n"/>
      <c r="B572" s="14" t="n"/>
      <c r="C572" s="15" t="n"/>
      <c r="D572" s="15" t="n"/>
      <c r="E572" s="15">
        <f>D572*Setup!$B$5</f>
        <v/>
      </c>
      <c r="F572" s="15">
        <f>D572-E572</f>
        <v/>
      </c>
      <c r="G572" s="15" t="n"/>
      <c r="H572" s="15" t="n"/>
      <c r="I572" s="15" t="n"/>
      <c r="J572" s="15">
        <f>C572+F572+G572-I572</f>
        <v/>
      </c>
      <c r="K572" s="15" t="n"/>
      <c r="L572" s="15">
        <f>K572*Setup!$B$6</f>
        <v/>
      </c>
      <c r="M572" s="15">
        <f>J572-L572</f>
        <v/>
      </c>
      <c r="N572" s="21" t="n"/>
    </row>
    <row r="573">
      <c r="A573" s="295" t="n"/>
      <c r="B573" s="14" t="n"/>
      <c r="C573" s="15" t="n"/>
      <c r="D573" s="15" t="n"/>
      <c r="E573" s="15">
        <f>D573*Setup!$B$5</f>
        <v/>
      </c>
      <c r="F573" s="15">
        <f>D573-E573</f>
        <v/>
      </c>
      <c r="G573" s="15" t="n"/>
      <c r="H573" s="15" t="n"/>
      <c r="I573" s="15" t="n"/>
      <c r="J573" s="15">
        <f>C573+F573+G573-I573</f>
        <v/>
      </c>
      <c r="K573" s="15" t="n"/>
      <c r="L573" s="15">
        <f>K573*Setup!$B$6</f>
        <v/>
      </c>
      <c r="M573" s="15">
        <f>J573-L573</f>
        <v/>
      </c>
      <c r="N573" s="21" t="n"/>
    </row>
    <row r="574">
      <c r="A574" s="295" t="n"/>
      <c r="B574" s="14" t="n"/>
      <c r="C574" s="15" t="n"/>
      <c r="D574" s="15" t="n"/>
      <c r="E574" s="15">
        <f>D574*Setup!$B$5</f>
        <v/>
      </c>
      <c r="F574" s="15">
        <f>D574-E574</f>
        <v/>
      </c>
      <c r="G574" s="15" t="n"/>
      <c r="H574" s="15" t="n"/>
      <c r="I574" s="15" t="n"/>
      <c r="J574" s="15">
        <f>C574+F574+G574-I574</f>
        <v/>
      </c>
      <c r="K574" s="15" t="n"/>
      <c r="L574" s="15">
        <f>K574*Setup!$B$6</f>
        <v/>
      </c>
      <c r="M574" s="15">
        <f>J574-L574</f>
        <v/>
      </c>
      <c r="N574" s="21" t="n"/>
    </row>
    <row r="575">
      <c r="A575" s="295" t="n"/>
      <c r="B575" s="14" t="n"/>
      <c r="C575" s="15" t="n"/>
      <c r="D575" s="15" t="n"/>
      <c r="E575" s="15">
        <f>D575*Setup!$B$5</f>
        <v/>
      </c>
      <c r="F575" s="15">
        <f>D575-E575</f>
        <v/>
      </c>
      <c r="G575" s="15" t="n"/>
      <c r="H575" s="15" t="n"/>
      <c r="I575" s="15" t="n"/>
      <c r="J575" s="15">
        <f>C575+F575+G575-I575</f>
        <v/>
      </c>
      <c r="K575" s="15" t="n"/>
      <c r="L575" s="15">
        <f>K575*Setup!$B$6</f>
        <v/>
      </c>
      <c r="M575" s="15">
        <f>J575-L575</f>
        <v/>
      </c>
      <c r="N575" s="21" t="n"/>
    </row>
    <row r="576">
      <c r="A576" s="295" t="n"/>
      <c r="B576" s="14" t="n"/>
      <c r="C576" s="15" t="n"/>
      <c r="D576" s="15" t="n"/>
      <c r="E576" s="15">
        <f>D576*Setup!$B$5</f>
        <v/>
      </c>
      <c r="F576" s="15">
        <f>D576-E576</f>
        <v/>
      </c>
      <c r="G576" s="15" t="n"/>
      <c r="H576" s="15" t="n"/>
      <c r="I576" s="15" t="n"/>
      <c r="J576" s="15">
        <f>C576+F576+G576-I576</f>
        <v/>
      </c>
      <c r="K576" s="15" t="n"/>
      <c r="L576" s="15">
        <f>K576*Setup!$B$6</f>
        <v/>
      </c>
      <c r="M576" s="15">
        <f>J576-L576</f>
        <v/>
      </c>
      <c r="N576" s="21" t="n"/>
    </row>
    <row r="577">
      <c r="A577" s="295" t="n"/>
      <c r="B577" s="14" t="n"/>
      <c r="C577" s="15" t="n"/>
      <c r="D577" s="15" t="n"/>
      <c r="E577" s="15">
        <f>D577*Setup!$B$5</f>
        <v/>
      </c>
      <c r="F577" s="15">
        <f>D577-E577</f>
        <v/>
      </c>
      <c r="G577" s="15" t="n"/>
      <c r="H577" s="15" t="n"/>
      <c r="I577" s="15" t="n"/>
      <c r="J577" s="15">
        <f>C577+F577+G577-I577</f>
        <v/>
      </c>
      <c r="K577" s="15" t="n"/>
      <c r="L577" s="15">
        <f>K577*Setup!$B$6</f>
        <v/>
      </c>
      <c r="M577" s="15">
        <f>J577-L577</f>
        <v/>
      </c>
      <c r="N577" s="21" t="n"/>
    </row>
    <row r="578">
      <c r="A578" s="295" t="n"/>
      <c r="B578" s="14" t="n"/>
      <c r="C578" s="15" t="n"/>
      <c r="D578" s="15" t="n"/>
      <c r="E578" s="15">
        <f>D578*Setup!$B$5</f>
        <v/>
      </c>
      <c r="F578" s="15">
        <f>D578-E578</f>
        <v/>
      </c>
      <c r="G578" s="15" t="n"/>
      <c r="H578" s="15" t="n"/>
      <c r="I578" s="15" t="n"/>
      <c r="J578" s="15">
        <f>C578+F578+G578-I578</f>
        <v/>
      </c>
      <c r="K578" s="15" t="n"/>
      <c r="L578" s="15">
        <f>K578*Setup!$B$6</f>
        <v/>
      </c>
      <c r="M578" s="15">
        <f>J578-L578</f>
        <v/>
      </c>
      <c r="N578" s="21" t="n"/>
    </row>
    <row r="579">
      <c r="A579" s="295" t="n"/>
      <c r="B579" s="14" t="n"/>
      <c r="C579" s="15" t="n"/>
      <c r="D579" s="15" t="n"/>
      <c r="E579" s="15">
        <f>D579*Setup!$B$5</f>
        <v/>
      </c>
      <c r="F579" s="15">
        <f>D579-E579</f>
        <v/>
      </c>
      <c r="G579" s="15" t="n"/>
      <c r="H579" s="15" t="n"/>
      <c r="I579" s="15" t="n"/>
      <c r="J579" s="15">
        <f>C579+F579+G579-I579</f>
        <v/>
      </c>
      <c r="K579" s="15" t="n"/>
      <c r="L579" s="15">
        <f>K579*Setup!$B$6</f>
        <v/>
      </c>
      <c r="M579" s="15">
        <f>J579-L579</f>
        <v/>
      </c>
      <c r="N579" s="21" t="n"/>
    </row>
    <row r="580">
      <c r="A580" s="295" t="n"/>
      <c r="B580" s="14" t="n"/>
      <c r="C580" s="15" t="n"/>
      <c r="D580" s="15" t="n"/>
      <c r="E580" s="15">
        <f>D580*Setup!$B$5</f>
        <v/>
      </c>
      <c r="F580" s="15">
        <f>D580-E580</f>
        <v/>
      </c>
      <c r="G580" s="15" t="n"/>
      <c r="H580" s="15" t="n"/>
      <c r="I580" s="15" t="n"/>
      <c r="J580" s="15">
        <f>C580+F580+G580-I580</f>
        <v/>
      </c>
      <c r="K580" s="15" t="n"/>
      <c r="L580" s="15">
        <f>K580*Setup!$B$6</f>
        <v/>
      </c>
      <c r="M580" s="15">
        <f>J580-L580</f>
        <v/>
      </c>
      <c r="N580" s="21" t="n"/>
    </row>
    <row r="581">
      <c r="A581" s="295" t="n"/>
      <c r="B581" s="14" t="n"/>
      <c r="C581" s="15" t="n"/>
      <c r="D581" s="15" t="n"/>
      <c r="E581" s="15">
        <f>D581*Setup!$B$5</f>
        <v/>
      </c>
      <c r="F581" s="15">
        <f>D581-E581</f>
        <v/>
      </c>
      <c r="G581" s="15" t="n"/>
      <c r="H581" s="15" t="n"/>
      <c r="I581" s="15" t="n"/>
      <c r="J581" s="15">
        <f>C581+F581+G581-I581</f>
        <v/>
      </c>
      <c r="K581" s="15" t="n"/>
      <c r="L581" s="15">
        <f>K581*Setup!$B$6</f>
        <v/>
      </c>
      <c r="M581" s="15">
        <f>J581-L581</f>
        <v/>
      </c>
      <c r="N581" s="21" t="n"/>
    </row>
    <row r="582">
      <c r="A582" s="295" t="n"/>
      <c r="B582" s="14" t="n"/>
      <c r="C582" s="15" t="n"/>
      <c r="D582" s="15" t="n"/>
      <c r="E582" s="15">
        <f>D582*Setup!$B$5</f>
        <v/>
      </c>
      <c r="F582" s="15">
        <f>D582-E582</f>
        <v/>
      </c>
      <c r="G582" s="15" t="n"/>
      <c r="H582" s="15" t="n"/>
      <c r="I582" s="15" t="n"/>
      <c r="J582" s="15">
        <f>C582+F582+G582-I582</f>
        <v/>
      </c>
      <c r="K582" s="15" t="n"/>
      <c r="L582" s="15">
        <f>K582*Setup!$B$6</f>
        <v/>
      </c>
      <c r="M582" s="15">
        <f>J582-L582</f>
        <v/>
      </c>
      <c r="N582" s="21" t="n"/>
    </row>
    <row r="583">
      <c r="A583" s="295" t="n"/>
      <c r="B583" s="14" t="n"/>
      <c r="C583" s="15" t="n"/>
      <c r="D583" s="15" t="n"/>
      <c r="E583" s="15">
        <f>D583*Setup!$B$5</f>
        <v/>
      </c>
      <c r="F583" s="15">
        <f>D583-E583</f>
        <v/>
      </c>
      <c r="G583" s="15" t="n"/>
      <c r="H583" s="15" t="n"/>
      <c r="I583" s="15" t="n"/>
      <c r="J583" s="15">
        <f>C583+F583+G583-I583</f>
        <v/>
      </c>
      <c r="K583" s="15" t="n"/>
      <c r="L583" s="15">
        <f>K583*Setup!$B$6</f>
        <v/>
      </c>
      <c r="M583" s="15">
        <f>J583-L583</f>
        <v/>
      </c>
      <c r="N583" s="21" t="n"/>
    </row>
    <row r="584">
      <c r="A584" s="295" t="n"/>
      <c r="B584" s="14" t="n"/>
      <c r="C584" s="15" t="n"/>
      <c r="D584" s="15" t="n"/>
      <c r="E584" s="15">
        <f>D584*Setup!$B$5</f>
        <v/>
      </c>
      <c r="F584" s="15">
        <f>D584-E584</f>
        <v/>
      </c>
      <c r="G584" s="15" t="n"/>
      <c r="H584" s="15" t="n"/>
      <c r="I584" s="15" t="n"/>
      <c r="J584" s="15">
        <f>C584+F584+G584-I584</f>
        <v/>
      </c>
      <c r="K584" s="15" t="n"/>
      <c r="L584" s="15">
        <f>K584*Setup!$B$6</f>
        <v/>
      </c>
      <c r="M584" s="15">
        <f>J584-L584</f>
        <v/>
      </c>
      <c r="N584" s="21" t="n"/>
    </row>
    <row r="585">
      <c r="A585" s="295" t="n"/>
      <c r="B585" s="14" t="n"/>
      <c r="C585" s="15" t="n"/>
      <c r="D585" s="15" t="n"/>
      <c r="E585" s="15">
        <f>D585*Setup!$B$5</f>
        <v/>
      </c>
      <c r="F585" s="15">
        <f>D585-E585</f>
        <v/>
      </c>
      <c r="G585" s="15" t="n"/>
      <c r="H585" s="15" t="n"/>
      <c r="I585" s="15" t="n"/>
      <c r="J585" s="15">
        <f>C585+F585+G585-I585</f>
        <v/>
      </c>
      <c r="K585" s="15" t="n"/>
      <c r="L585" s="15">
        <f>K585*Setup!$B$6</f>
        <v/>
      </c>
      <c r="M585" s="15">
        <f>J585-L585</f>
        <v/>
      </c>
      <c r="N585" s="21" t="n"/>
    </row>
    <row r="586">
      <c r="A586" s="295" t="n"/>
      <c r="B586" s="14" t="n"/>
      <c r="C586" s="15" t="n"/>
      <c r="D586" s="15" t="n"/>
      <c r="E586" s="15">
        <f>D586*Setup!$B$5</f>
        <v/>
      </c>
      <c r="F586" s="15">
        <f>D586-E586</f>
        <v/>
      </c>
      <c r="G586" s="15" t="n"/>
      <c r="H586" s="15" t="n"/>
      <c r="I586" s="15" t="n"/>
      <c r="J586" s="15">
        <f>C586+F586+G586-I586</f>
        <v/>
      </c>
      <c r="K586" s="15" t="n"/>
      <c r="L586" s="15">
        <f>K586*Setup!$B$6</f>
        <v/>
      </c>
      <c r="M586" s="15">
        <f>J586-L586</f>
        <v/>
      </c>
      <c r="N586" s="21" t="n"/>
    </row>
    <row r="587">
      <c r="A587" s="295" t="n"/>
      <c r="B587" s="14" t="n"/>
      <c r="C587" s="15" t="n"/>
      <c r="D587" s="15" t="n"/>
      <c r="E587" s="15">
        <f>D587*Setup!$B$5</f>
        <v/>
      </c>
      <c r="F587" s="15">
        <f>D587-E587</f>
        <v/>
      </c>
      <c r="G587" s="15" t="n"/>
      <c r="H587" s="15" t="n"/>
      <c r="I587" s="15" t="n"/>
      <c r="J587" s="15">
        <f>C587+F587+G587-I587</f>
        <v/>
      </c>
      <c r="K587" s="15" t="n"/>
      <c r="L587" s="15">
        <f>K587*Setup!$B$6</f>
        <v/>
      </c>
      <c r="M587" s="15">
        <f>J587-L587</f>
        <v/>
      </c>
      <c r="N587" s="21" t="n"/>
    </row>
    <row r="588">
      <c r="A588" s="295" t="n"/>
      <c r="B588" s="14" t="n"/>
      <c r="C588" s="15" t="n"/>
      <c r="D588" s="15" t="n"/>
      <c r="E588" s="15">
        <f>D588*Setup!$B$5</f>
        <v/>
      </c>
      <c r="F588" s="15">
        <f>D588-E588</f>
        <v/>
      </c>
      <c r="G588" s="15" t="n"/>
      <c r="H588" s="15" t="n"/>
      <c r="I588" s="15" t="n"/>
      <c r="J588" s="15">
        <f>C588+F588+G588-I588</f>
        <v/>
      </c>
      <c r="K588" s="15" t="n"/>
      <c r="L588" s="15">
        <f>K588*Setup!$B$6</f>
        <v/>
      </c>
      <c r="M588" s="15">
        <f>J588-L588</f>
        <v/>
      </c>
      <c r="N588" s="21" t="n"/>
    </row>
    <row r="589">
      <c r="A589" s="295" t="n"/>
      <c r="B589" s="14" t="n"/>
      <c r="C589" s="15" t="n"/>
      <c r="D589" s="15" t="n"/>
      <c r="E589" s="15">
        <f>D589*Setup!$B$5</f>
        <v/>
      </c>
      <c r="F589" s="15">
        <f>D589-E589</f>
        <v/>
      </c>
      <c r="G589" s="15" t="n"/>
      <c r="H589" s="15" t="n"/>
      <c r="I589" s="15" t="n"/>
      <c r="J589" s="15">
        <f>C589+F589+G589-I589</f>
        <v/>
      </c>
      <c r="K589" s="15" t="n"/>
      <c r="L589" s="15">
        <f>K589*Setup!$B$6</f>
        <v/>
      </c>
      <c r="M589" s="15">
        <f>J589-L589</f>
        <v/>
      </c>
      <c r="N589" s="21" t="n"/>
    </row>
    <row r="590">
      <c r="A590" s="295" t="n"/>
      <c r="B590" s="14" t="n"/>
      <c r="C590" s="15" t="n"/>
      <c r="D590" s="15" t="n"/>
      <c r="E590" s="15">
        <f>D590*Setup!$B$5</f>
        <v/>
      </c>
      <c r="F590" s="15">
        <f>D590-E590</f>
        <v/>
      </c>
      <c r="G590" s="15" t="n"/>
      <c r="H590" s="15" t="n"/>
      <c r="I590" s="15" t="n"/>
      <c r="J590" s="15">
        <f>C590+F590+G590-I590</f>
        <v/>
      </c>
      <c r="K590" s="15" t="n"/>
      <c r="L590" s="15">
        <f>K590*Setup!$B$6</f>
        <v/>
      </c>
      <c r="M590" s="15">
        <f>J590-L590</f>
        <v/>
      </c>
      <c r="N590" s="21" t="n"/>
    </row>
    <row r="591">
      <c r="A591" s="295" t="n"/>
      <c r="B591" s="14" t="n"/>
      <c r="C591" s="15" t="n"/>
      <c r="D591" s="15" t="n"/>
      <c r="E591" s="15">
        <f>D591*Setup!$B$5</f>
        <v/>
      </c>
      <c r="F591" s="15">
        <f>D591-E591</f>
        <v/>
      </c>
      <c r="G591" s="15" t="n"/>
      <c r="H591" s="15" t="n"/>
      <c r="I591" s="15" t="n"/>
      <c r="J591" s="15">
        <f>C591+F591+G591-I591</f>
        <v/>
      </c>
      <c r="K591" s="15" t="n"/>
      <c r="L591" s="15">
        <f>K591*Setup!$B$6</f>
        <v/>
      </c>
      <c r="M591" s="15">
        <f>J591-L591</f>
        <v/>
      </c>
      <c r="N591" s="21" t="n"/>
    </row>
    <row r="592">
      <c r="A592" s="295" t="n"/>
      <c r="B592" s="14" t="n"/>
      <c r="C592" s="15" t="n"/>
      <c r="D592" s="15" t="n"/>
      <c r="E592" s="15">
        <f>D592*Setup!$B$5</f>
        <v/>
      </c>
      <c r="F592" s="15">
        <f>D592-E592</f>
        <v/>
      </c>
      <c r="G592" s="15" t="n"/>
      <c r="H592" s="15" t="n"/>
      <c r="I592" s="15" t="n"/>
      <c r="J592" s="15">
        <f>C592+F592+G592-I592</f>
        <v/>
      </c>
      <c r="K592" s="15" t="n"/>
      <c r="L592" s="15">
        <f>K592*Setup!$B$6</f>
        <v/>
      </c>
      <c r="M592" s="15">
        <f>J592-L592</f>
        <v/>
      </c>
      <c r="N592" s="21" t="n"/>
    </row>
    <row r="593">
      <c r="A593" s="295" t="n"/>
      <c r="B593" s="14" t="n"/>
      <c r="C593" s="15" t="n"/>
      <c r="D593" s="15" t="n"/>
      <c r="E593" s="15">
        <f>D593*Setup!$B$5</f>
        <v/>
      </c>
      <c r="F593" s="15">
        <f>D593-E593</f>
        <v/>
      </c>
      <c r="G593" s="15" t="n"/>
      <c r="H593" s="15" t="n"/>
      <c r="I593" s="15" t="n"/>
      <c r="J593" s="15">
        <f>C593+F593+G593-I593</f>
        <v/>
      </c>
      <c r="K593" s="15" t="n"/>
      <c r="L593" s="15">
        <f>K593*Setup!$B$6</f>
        <v/>
      </c>
      <c r="M593" s="15">
        <f>J593-L593</f>
        <v/>
      </c>
      <c r="N593" s="21" t="n"/>
    </row>
    <row r="594">
      <c r="A594" s="295" t="n"/>
      <c r="B594" s="14" t="n"/>
      <c r="C594" s="15" t="n"/>
      <c r="D594" s="15" t="n"/>
      <c r="E594" s="15">
        <f>D594*Setup!$B$5</f>
        <v/>
      </c>
      <c r="F594" s="15">
        <f>D594-E594</f>
        <v/>
      </c>
      <c r="G594" s="15" t="n"/>
      <c r="H594" s="15" t="n"/>
      <c r="I594" s="15" t="n"/>
      <c r="J594" s="15">
        <f>C594+F594+G594-I594</f>
        <v/>
      </c>
      <c r="K594" s="15" t="n"/>
      <c r="L594" s="15">
        <f>K594*Setup!$B$6</f>
        <v/>
      </c>
      <c r="M594" s="15">
        <f>J594-L594</f>
        <v/>
      </c>
      <c r="N594" s="21" t="n"/>
    </row>
    <row r="595">
      <c r="A595" s="295" t="n"/>
      <c r="B595" s="14" t="n"/>
      <c r="C595" s="15" t="n"/>
      <c r="D595" s="15" t="n"/>
      <c r="E595" s="15">
        <f>D595*Setup!$B$5</f>
        <v/>
      </c>
      <c r="F595" s="15">
        <f>D595-E595</f>
        <v/>
      </c>
      <c r="G595" s="15" t="n"/>
      <c r="H595" s="15" t="n"/>
      <c r="I595" s="15" t="n"/>
      <c r="J595" s="15">
        <f>C595+F595+G595-I595</f>
        <v/>
      </c>
      <c r="K595" s="15" t="n"/>
      <c r="L595" s="15">
        <f>K595*Setup!$B$6</f>
        <v/>
      </c>
      <c r="M595" s="15">
        <f>J595-L595</f>
        <v/>
      </c>
      <c r="N595" s="21" t="n"/>
    </row>
    <row r="596">
      <c r="A596" s="295" t="n"/>
      <c r="B596" s="14" t="n"/>
      <c r="C596" s="15" t="n"/>
      <c r="D596" s="15" t="n"/>
      <c r="E596" s="15">
        <f>D596*Setup!$B$5</f>
        <v/>
      </c>
      <c r="F596" s="15">
        <f>D596-E596</f>
        <v/>
      </c>
      <c r="G596" s="15" t="n"/>
      <c r="H596" s="15" t="n"/>
      <c r="I596" s="15" t="n"/>
      <c r="J596" s="15">
        <f>C596+F596+G596-I596</f>
        <v/>
      </c>
      <c r="K596" s="15" t="n"/>
      <c r="L596" s="15">
        <f>K596*Setup!$B$6</f>
        <v/>
      </c>
      <c r="M596" s="15">
        <f>J596-L596</f>
        <v/>
      </c>
      <c r="N596" s="21" t="n"/>
    </row>
    <row r="597">
      <c r="A597" s="295" t="n"/>
      <c r="B597" s="14" t="n"/>
      <c r="C597" s="15" t="n"/>
      <c r="D597" s="15" t="n"/>
      <c r="E597" s="15">
        <f>D597*Setup!$B$5</f>
        <v/>
      </c>
      <c r="F597" s="15">
        <f>D597-E597</f>
        <v/>
      </c>
      <c r="G597" s="15" t="n"/>
      <c r="H597" s="15" t="n"/>
      <c r="I597" s="15" t="n"/>
      <c r="J597" s="15">
        <f>C597+F597+G597-I597</f>
        <v/>
      </c>
      <c r="K597" s="15" t="n"/>
      <c r="L597" s="15">
        <f>K597*Setup!$B$6</f>
        <v/>
      </c>
      <c r="M597" s="15">
        <f>J597-L597</f>
        <v/>
      </c>
      <c r="N597" s="21" t="n"/>
    </row>
    <row r="598">
      <c r="A598" s="295" t="n"/>
      <c r="B598" s="14" t="n"/>
      <c r="C598" s="15" t="n"/>
      <c r="D598" s="15" t="n"/>
      <c r="E598" s="15">
        <f>D598*Setup!$B$5</f>
        <v/>
      </c>
      <c r="F598" s="15">
        <f>D598-E598</f>
        <v/>
      </c>
      <c r="G598" s="15" t="n"/>
      <c r="H598" s="15" t="n"/>
      <c r="I598" s="15" t="n"/>
      <c r="J598" s="15">
        <f>C598+F598+G598-I598</f>
        <v/>
      </c>
      <c r="K598" s="15" t="n"/>
      <c r="L598" s="15">
        <f>K598*Setup!$B$6</f>
        <v/>
      </c>
      <c r="M598" s="15">
        <f>J598-L598</f>
        <v/>
      </c>
      <c r="N598" s="21" t="n"/>
    </row>
    <row r="599">
      <c r="A599" s="295" t="n"/>
      <c r="B599" s="14" t="n"/>
      <c r="C599" s="15" t="n"/>
      <c r="D599" s="15" t="n"/>
      <c r="E599" s="15">
        <f>D599*Setup!$B$5</f>
        <v/>
      </c>
      <c r="F599" s="15">
        <f>D599-E599</f>
        <v/>
      </c>
      <c r="G599" s="15" t="n"/>
      <c r="H599" s="15" t="n"/>
      <c r="I599" s="15" t="n"/>
      <c r="J599" s="15">
        <f>C599+F599+G599-I599</f>
        <v/>
      </c>
      <c r="K599" s="15" t="n"/>
      <c r="L599" s="15">
        <f>K599*Setup!$B$6</f>
        <v/>
      </c>
      <c r="M599" s="15">
        <f>J599-L599</f>
        <v/>
      </c>
      <c r="N599" s="21" t="n"/>
    </row>
    <row r="600">
      <c r="A600" s="295" t="n"/>
      <c r="B600" s="14" t="n"/>
      <c r="C600" s="15" t="n"/>
      <c r="D600" s="15" t="n"/>
      <c r="E600" s="15">
        <f>D600*Setup!$B$5</f>
        <v/>
      </c>
      <c r="F600" s="15">
        <f>D600-E600</f>
        <v/>
      </c>
      <c r="G600" s="15" t="n"/>
      <c r="H600" s="15" t="n"/>
      <c r="I600" s="15" t="n"/>
      <c r="J600" s="15">
        <f>C600+F600+G600-I600</f>
        <v/>
      </c>
      <c r="K600" s="15" t="n"/>
      <c r="L600" s="15">
        <f>K600*Setup!$B$6</f>
        <v/>
      </c>
      <c r="M600" s="15">
        <f>J600-L600</f>
        <v/>
      </c>
      <c r="N600" s="21" t="n"/>
    </row>
    <row r="601">
      <c r="A601" s="295" t="n"/>
      <c r="B601" s="14" t="n"/>
      <c r="C601" s="15" t="n"/>
      <c r="D601" s="15" t="n"/>
      <c r="E601" s="15">
        <f>D601*Setup!$B$5</f>
        <v/>
      </c>
      <c r="F601" s="15">
        <f>D601-E601</f>
        <v/>
      </c>
      <c r="G601" s="15" t="n"/>
      <c r="H601" s="15" t="n"/>
      <c r="I601" s="15" t="n"/>
      <c r="J601" s="15">
        <f>C601+F601+G601-I601</f>
        <v/>
      </c>
      <c r="K601" s="15" t="n"/>
      <c r="L601" s="15">
        <f>K601*Setup!$B$6</f>
        <v/>
      </c>
      <c r="M601" s="15">
        <f>J601-L601</f>
        <v/>
      </c>
      <c r="N601" s="21" t="n"/>
    </row>
    <row r="602">
      <c r="A602" s="295" t="n"/>
      <c r="B602" s="14" t="n"/>
      <c r="C602" s="15" t="n"/>
      <c r="D602" s="15" t="n"/>
      <c r="E602" s="15">
        <f>D602*Setup!$B$5</f>
        <v/>
      </c>
      <c r="F602" s="15">
        <f>D602-E602</f>
        <v/>
      </c>
      <c r="G602" s="15" t="n"/>
      <c r="H602" s="15" t="n"/>
      <c r="I602" s="15" t="n"/>
      <c r="J602" s="15">
        <f>C602+F602+G602-I602</f>
        <v/>
      </c>
      <c r="K602" s="15" t="n"/>
      <c r="L602" s="15">
        <f>K602*Setup!$B$6</f>
        <v/>
      </c>
      <c r="M602" s="15">
        <f>J602-L602</f>
        <v/>
      </c>
      <c r="N602" s="21" t="n"/>
    </row>
    <row r="603">
      <c r="A603" s="295" t="n"/>
      <c r="B603" s="14" t="n"/>
      <c r="C603" s="15" t="n"/>
      <c r="D603" s="15" t="n"/>
      <c r="E603" s="15">
        <f>D603*Setup!$B$5</f>
        <v/>
      </c>
      <c r="F603" s="15">
        <f>D603-E603</f>
        <v/>
      </c>
      <c r="G603" s="15" t="n"/>
      <c r="H603" s="15" t="n"/>
      <c r="I603" s="15" t="n"/>
      <c r="J603" s="15">
        <f>C603+F603+G603-I603</f>
        <v/>
      </c>
      <c r="K603" s="15" t="n"/>
      <c r="L603" s="15">
        <f>K603*Setup!$B$6</f>
        <v/>
      </c>
      <c r="M603" s="15">
        <f>J603-L603</f>
        <v/>
      </c>
      <c r="N603" s="21" t="n"/>
    </row>
    <row r="604">
      <c r="A604" s="295" t="n"/>
      <c r="B604" s="14" t="n"/>
      <c r="C604" s="15" t="n"/>
      <c r="D604" s="15" t="n"/>
      <c r="E604" s="15">
        <f>D604*Setup!$B$5</f>
        <v/>
      </c>
      <c r="F604" s="15">
        <f>D604-E604</f>
        <v/>
      </c>
      <c r="G604" s="15" t="n"/>
      <c r="H604" s="15" t="n"/>
      <c r="I604" s="15" t="n"/>
      <c r="J604" s="15">
        <f>C604+F604+G604-I604</f>
        <v/>
      </c>
      <c r="K604" s="15" t="n"/>
      <c r="L604" s="15">
        <f>K604*Setup!$B$6</f>
        <v/>
      </c>
      <c r="M604" s="15">
        <f>J604-L604</f>
        <v/>
      </c>
      <c r="N604" s="21" t="n"/>
    </row>
    <row r="605">
      <c r="A605" s="295" t="n"/>
      <c r="B605" s="14" t="n"/>
      <c r="C605" s="15" t="n"/>
      <c r="D605" s="15" t="n"/>
      <c r="E605" s="15">
        <f>D605*Setup!$B$5</f>
        <v/>
      </c>
      <c r="F605" s="15">
        <f>D605-E605</f>
        <v/>
      </c>
      <c r="G605" s="15" t="n"/>
      <c r="H605" s="15" t="n"/>
      <c r="I605" s="15" t="n"/>
      <c r="J605" s="15">
        <f>C605+F605+G605-I605</f>
        <v/>
      </c>
      <c r="K605" s="15" t="n"/>
      <c r="L605" s="15">
        <f>K605*Setup!$B$6</f>
        <v/>
      </c>
      <c r="M605" s="15">
        <f>J605-L605</f>
        <v/>
      </c>
      <c r="N605" s="21" t="n"/>
    </row>
    <row r="606">
      <c r="A606" s="295" t="n"/>
      <c r="B606" s="14" t="n"/>
      <c r="C606" s="15" t="n"/>
      <c r="D606" s="15" t="n"/>
      <c r="E606" s="15">
        <f>D606*Setup!$B$5</f>
        <v/>
      </c>
      <c r="F606" s="15">
        <f>D606-E606</f>
        <v/>
      </c>
      <c r="G606" s="15" t="n"/>
      <c r="H606" s="15" t="n"/>
      <c r="I606" s="15" t="n"/>
      <c r="J606" s="15">
        <f>C606+F606+G606-I606</f>
        <v/>
      </c>
      <c r="K606" s="15" t="n"/>
      <c r="L606" s="15">
        <f>K606*Setup!$B$6</f>
        <v/>
      </c>
      <c r="M606" s="15">
        <f>J606-L606</f>
        <v/>
      </c>
      <c r="N606" s="21" t="n"/>
    </row>
    <row r="607">
      <c r="A607" s="295" t="n"/>
      <c r="B607" s="14" t="n"/>
      <c r="C607" s="15" t="n"/>
      <c r="D607" s="15" t="n"/>
      <c r="E607" s="15">
        <f>D607*Setup!$B$5</f>
        <v/>
      </c>
      <c r="F607" s="15">
        <f>D607-E607</f>
        <v/>
      </c>
      <c r="G607" s="15" t="n"/>
      <c r="H607" s="15" t="n"/>
      <c r="I607" s="15" t="n"/>
      <c r="J607" s="15">
        <f>C607+F607+G607-I607</f>
        <v/>
      </c>
      <c r="K607" s="15" t="n"/>
      <c r="L607" s="15">
        <f>K607*Setup!$B$6</f>
        <v/>
      </c>
      <c r="M607" s="15">
        <f>J607-L607</f>
        <v/>
      </c>
      <c r="N607" s="21" t="n"/>
    </row>
    <row r="608">
      <c r="A608" s="295" t="n"/>
      <c r="B608" s="14" t="n"/>
      <c r="C608" s="15" t="n"/>
      <c r="D608" s="15" t="n"/>
      <c r="E608" s="15">
        <f>D608*Setup!$B$5</f>
        <v/>
      </c>
      <c r="F608" s="15">
        <f>D608-E608</f>
        <v/>
      </c>
      <c r="G608" s="15" t="n"/>
      <c r="H608" s="15" t="n"/>
      <c r="I608" s="15" t="n"/>
      <c r="J608" s="15">
        <f>C608+F608+G608-I608</f>
        <v/>
      </c>
      <c r="K608" s="15" t="n"/>
      <c r="L608" s="15">
        <f>K608*Setup!$B$6</f>
        <v/>
      </c>
      <c r="M608" s="15">
        <f>J608-L608</f>
        <v/>
      </c>
      <c r="N608" s="21" t="n"/>
    </row>
    <row r="609">
      <c r="A609" s="295" t="n"/>
      <c r="B609" s="14" t="n"/>
      <c r="C609" s="15" t="n"/>
      <c r="D609" s="15" t="n"/>
      <c r="E609" s="15">
        <f>D609*Setup!$B$5</f>
        <v/>
      </c>
      <c r="F609" s="15">
        <f>D609-E609</f>
        <v/>
      </c>
      <c r="G609" s="15" t="n"/>
      <c r="H609" s="15" t="n"/>
      <c r="I609" s="15" t="n"/>
      <c r="J609" s="15">
        <f>C609+F609+G609-I609</f>
        <v/>
      </c>
      <c r="K609" s="15" t="n"/>
      <c r="L609" s="15">
        <f>K609*Setup!$B$6</f>
        <v/>
      </c>
      <c r="M609" s="15">
        <f>J609-L609</f>
        <v/>
      </c>
      <c r="N609" s="21" t="n"/>
    </row>
    <row r="610">
      <c r="A610" s="295" t="n"/>
      <c r="B610" s="14" t="n"/>
      <c r="C610" s="15" t="n"/>
      <c r="D610" s="15" t="n"/>
      <c r="E610" s="15">
        <f>D610*Setup!$B$5</f>
        <v/>
      </c>
      <c r="F610" s="15">
        <f>D610-E610</f>
        <v/>
      </c>
      <c r="G610" s="15" t="n"/>
      <c r="H610" s="15" t="n"/>
      <c r="I610" s="15" t="n"/>
      <c r="J610" s="15">
        <f>C610+F610+G610-I610</f>
        <v/>
      </c>
      <c r="K610" s="15" t="n"/>
      <c r="L610" s="15">
        <f>K610*Setup!$B$6</f>
        <v/>
      </c>
      <c r="M610" s="15">
        <f>J610-L610</f>
        <v/>
      </c>
      <c r="N610" s="21" t="n"/>
    </row>
    <row r="611">
      <c r="A611" s="295" t="n"/>
      <c r="B611" s="14" t="n"/>
      <c r="C611" s="15" t="n"/>
      <c r="D611" s="15" t="n"/>
      <c r="E611" s="15">
        <f>D611*Setup!$B$5</f>
        <v/>
      </c>
      <c r="F611" s="15">
        <f>D611-E611</f>
        <v/>
      </c>
      <c r="G611" s="15" t="n"/>
      <c r="H611" s="15" t="n"/>
      <c r="I611" s="15" t="n"/>
      <c r="J611" s="15">
        <f>C611+F611+G611-I611</f>
        <v/>
      </c>
      <c r="K611" s="15" t="n"/>
      <c r="L611" s="15">
        <f>K611*Setup!$B$6</f>
        <v/>
      </c>
      <c r="M611" s="15">
        <f>J611-L611</f>
        <v/>
      </c>
      <c r="N611" s="21" t="n"/>
    </row>
    <row r="612">
      <c r="A612" s="295" t="n"/>
      <c r="B612" s="14" t="n"/>
      <c r="C612" s="15" t="n"/>
      <c r="D612" s="15" t="n"/>
      <c r="E612" s="15">
        <f>D612*Setup!$B$5</f>
        <v/>
      </c>
      <c r="F612" s="15">
        <f>D612-E612</f>
        <v/>
      </c>
      <c r="G612" s="15" t="n"/>
      <c r="H612" s="15" t="n"/>
      <c r="I612" s="15" t="n"/>
      <c r="J612" s="15">
        <f>C612+F612+G612-I612</f>
        <v/>
      </c>
      <c r="K612" s="15" t="n"/>
      <c r="L612" s="15">
        <f>K612*Setup!$B$6</f>
        <v/>
      </c>
      <c r="M612" s="15">
        <f>J612-L612</f>
        <v/>
      </c>
      <c r="N612" s="21" t="n"/>
    </row>
    <row r="613">
      <c r="A613" s="295" t="n"/>
      <c r="B613" s="14" t="n"/>
      <c r="C613" s="15" t="n"/>
      <c r="D613" s="15" t="n"/>
      <c r="E613" s="15">
        <f>D613*Setup!$B$5</f>
        <v/>
      </c>
      <c r="F613" s="15">
        <f>D613-E613</f>
        <v/>
      </c>
      <c r="G613" s="15" t="n"/>
      <c r="H613" s="15" t="n"/>
      <c r="I613" s="15" t="n"/>
      <c r="J613" s="15">
        <f>C613+F613+G613-I613</f>
        <v/>
      </c>
      <c r="K613" s="15" t="n"/>
      <c r="L613" s="15">
        <f>K613*Setup!$B$6</f>
        <v/>
      </c>
      <c r="M613" s="15">
        <f>J613-L613</f>
        <v/>
      </c>
      <c r="N613" s="21" t="n"/>
    </row>
    <row r="614">
      <c r="A614" s="295" t="n"/>
      <c r="B614" s="14" t="n"/>
      <c r="C614" s="15" t="n"/>
      <c r="D614" s="15" t="n"/>
      <c r="E614" s="15">
        <f>D614*Setup!$B$5</f>
        <v/>
      </c>
      <c r="F614" s="15">
        <f>D614-E614</f>
        <v/>
      </c>
      <c r="G614" s="15" t="n"/>
      <c r="H614" s="15" t="n"/>
      <c r="I614" s="15" t="n"/>
      <c r="J614" s="15">
        <f>C614+F614+G614-I614</f>
        <v/>
      </c>
      <c r="K614" s="15" t="n"/>
      <c r="L614" s="15">
        <f>K614*Setup!$B$6</f>
        <v/>
      </c>
      <c r="M614" s="15">
        <f>J614-L614</f>
        <v/>
      </c>
      <c r="N614" s="21" t="n"/>
    </row>
    <row r="615">
      <c r="A615" s="295" t="n"/>
      <c r="B615" s="14" t="n"/>
      <c r="C615" s="15" t="n"/>
      <c r="D615" s="15" t="n"/>
      <c r="E615" s="15">
        <f>D615*Setup!$B$5</f>
        <v/>
      </c>
      <c r="F615" s="15">
        <f>D615-E615</f>
        <v/>
      </c>
      <c r="G615" s="15" t="n"/>
      <c r="H615" s="15" t="n"/>
      <c r="I615" s="15" t="n"/>
      <c r="J615" s="15">
        <f>C615+F615+G615-I615</f>
        <v/>
      </c>
      <c r="K615" s="15" t="n"/>
      <c r="L615" s="15">
        <f>K615*Setup!$B$6</f>
        <v/>
      </c>
      <c r="M615" s="15">
        <f>J615-L615</f>
        <v/>
      </c>
      <c r="N615" s="21" t="n"/>
    </row>
    <row r="616">
      <c r="A616" s="295" t="n"/>
      <c r="B616" s="14" t="n"/>
      <c r="C616" s="15" t="n"/>
      <c r="D616" s="15" t="n"/>
      <c r="E616" s="15">
        <f>D616*Setup!$B$5</f>
        <v/>
      </c>
      <c r="F616" s="15">
        <f>D616-E616</f>
        <v/>
      </c>
      <c r="G616" s="15" t="n"/>
      <c r="H616" s="15" t="n"/>
      <c r="I616" s="15" t="n"/>
      <c r="J616" s="15">
        <f>C616+F616+G616-I616</f>
        <v/>
      </c>
      <c r="K616" s="15" t="n"/>
      <c r="L616" s="15">
        <f>K616*Setup!$B$6</f>
        <v/>
      </c>
      <c r="M616" s="15">
        <f>J616-L616</f>
        <v/>
      </c>
      <c r="N616" s="21" t="n"/>
    </row>
    <row r="617">
      <c r="A617" s="295" t="n"/>
      <c r="B617" s="14" t="n"/>
      <c r="C617" s="15" t="n"/>
      <c r="D617" s="15" t="n"/>
      <c r="E617" s="15">
        <f>D617*Setup!$B$5</f>
        <v/>
      </c>
      <c r="F617" s="15">
        <f>D617-E617</f>
        <v/>
      </c>
      <c r="G617" s="15" t="n"/>
      <c r="H617" s="15" t="n"/>
      <c r="I617" s="15" t="n"/>
      <c r="J617" s="15">
        <f>C617+F617+G617-I617</f>
        <v/>
      </c>
      <c r="K617" s="15" t="n"/>
      <c r="L617" s="15">
        <f>K617*Setup!$B$6</f>
        <v/>
      </c>
      <c r="M617" s="15">
        <f>J617-L617</f>
        <v/>
      </c>
      <c r="N617" s="21" t="n"/>
    </row>
    <row r="618">
      <c r="A618" s="295" t="n"/>
      <c r="B618" s="14" t="n"/>
      <c r="C618" s="15" t="n"/>
      <c r="D618" s="15" t="n"/>
      <c r="E618" s="15">
        <f>D618*Setup!$B$5</f>
        <v/>
      </c>
      <c r="F618" s="15">
        <f>D618-E618</f>
        <v/>
      </c>
      <c r="G618" s="15" t="n"/>
      <c r="H618" s="15" t="n"/>
      <c r="I618" s="15" t="n"/>
      <c r="J618" s="15">
        <f>C618+F618+G618-I618</f>
        <v/>
      </c>
      <c r="K618" s="15" t="n"/>
      <c r="L618" s="15">
        <f>K618*Setup!$B$6</f>
        <v/>
      </c>
      <c r="M618" s="15">
        <f>J618-L618</f>
        <v/>
      </c>
      <c r="N618" s="21" t="n"/>
    </row>
    <row r="619">
      <c r="A619" s="295" t="n"/>
      <c r="B619" s="14" t="n"/>
      <c r="C619" s="15" t="n"/>
      <c r="D619" s="15" t="n"/>
      <c r="E619" s="15">
        <f>D619*Setup!$B$5</f>
        <v/>
      </c>
      <c r="F619" s="15">
        <f>D619-E619</f>
        <v/>
      </c>
      <c r="G619" s="15" t="n"/>
      <c r="H619" s="15" t="n"/>
      <c r="I619" s="15" t="n"/>
      <c r="J619" s="15">
        <f>C619+F619+G619-I619</f>
        <v/>
      </c>
      <c r="K619" s="15" t="n"/>
      <c r="L619" s="15">
        <f>K619*Setup!$B$6</f>
        <v/>
      </c>
      <c r="M619" s="15">
        <f>J619-L619</f>
        <v/>
      </c>
      <c r="N619" s="21" t="n"/>
    </row>
    <row r="620">
      <c r="A620" s="295" t="n"/>
      <c r="B620" s="14" t="n"/>
      <c r="C620" s="15" t="n"/>
      <c r="D620" s="15" t="n"/>
      <c r="E620" s="15">
        <f>D620*Setup!$B$5</f>
        <v/>
      </c>
      <c r="F620" s="15">
        <f>D620-E620</f>
        <v/>
      </c>
      <c r="G620" s="15" t="n"/>
      <c r="H620" s="15" t="n"/>
      <c r="I620" s="15" t="n"/>
      <c r="J620" s="15">
        <f>C620+F620+G620-I620</f>
        <v/>
      </c>
      <c r="K620" s="15" t="n"/>
      <c r="L620" s="15">
        <f>K620*Setup!$B$6</f>
        <v/>
      </c>
      <c r="M620" s="15">
        <f>J620-L620</f>
        <v/>
      </c>
      <c r="N620" s="21" t="n"/>
    </row>
    <row r="621">
      <c r="A621" s="295" t="n"/>
      <c r="B621" s="14" t="n"/>
      <c r="C621" s="15" t="n"/>
      <c r="D621" s="15" t="n"/>
      <c r="E621" s="15">
        <f>D621*Setup!$B$5</f>
        <v/>
      </c>
      <c r="F621" s="15">
        <f>D621-E621</f>
        <v/>
      </c>
      <c r="G621" s="15" t="n"/>
      <c r="H621" s="15" t="n"/>
      <c r="I621" s="15" t="n"/>
      <c r="J621" s="15">
        <f>C621+F621+G621-I621</f>
        <v/>
      </c>
      <c r="K621" s="15" t="n"/>
      <c r="L621" s="15">
        <f>K621*Setup!$B$6</f>
        <v/>
      </c>
      <c r="M621" s="15">
        <f>J621-L621</f>
        <v/>
      </c>
      <c r="N621" s="21" t="n"/>
    </row>
    <row r="622">
      <c r="A622" s="295" t="n"/>
      <c r="B622" s="14" t="n"/>
      <c r="C622" s="15" t="n"/>
      <c r="D622" s="15" t="n"/>
      <c r="E622" s="15">
        <f>D622*Setup!$B$5</f>
        <v/>
      </c>
      <c r="F622" s="15">
        <f>D622-E622</f>
        <v/>
      </c>
      <c r="G622" s="15" t="n"/>
      <c r="H622" s="15" t="n"/>
      <c r="I622" s="15" t="n"/>
      <c r="J622" s="15">
        <f>C622+F622+G622-I622</f>
        <v/>
      </c>
      <c r="K622" s="15" t="n"/>
      <c r="L622" s="15">
        <f>K622*Setup!$B$6</f>
        <v/>
      </c>
      <c r="M622" s="15">
        <f>J622-L622</f>
        <v/>
      </c>
      <c r="N622" s="21" t="n"/>
    </row>
    <row r="623">
      <c r="A623" s="295" t="n"/>
      <c r="B623" s="14" t="n"/>
      <c r="C623" s="15" t="n"/>
      <c r="D623" s="15" t="n"/>
      <c r="E623" s="15">
        <f>D623*Setup!$B$5</f>
        <v/>
      </c>
      <c r="F623" s="15">
        <f>D623-E623</f>
        <v/>
      </c>
      <c r="G623" s="15" t="n"/>
      <c r="H623" s="15" t="n"/>
      <c r="I623" s="15" t="n"/>
      <c r="J623" s="15">
        <f>C623+F623+G623-I623</f>
        <v/>
      </c>
      <c r="K623" s="15" t="n"/>
      <c r="L623" s="15">
        <f>K623*Setup!$B$6</f>
        <v/>
      </c>
      <c r="M623" s="15">
        <f>J623-L623</f>
        <v/>
      </c>
      <c r="N623" s="21" t="n"/>
    </row>
    <row r="624">
      <c r="A624" s="295" t="n"/>
      <c r="B624" s="14" t="n"/>
      <c r="C624" s="15" t="n"/>
      <c r="D624" s="15" t="n"/>
      <c r="E624" s="15">
        <f>D624*Setup!$B$5</f>
        <v/>
      </c>
      <c r="F624" s="15">
        <f>D624-E624</f>
        <v/>
      </c>
      <c r="G624" s="15" t="n"/>
      <c r="H624" s="15" t="n"/>
      <c r="I624" s="15" t="n"/>
      <c r="J624" s="15">
        <f>C624+F624+G624-I624</f>
        <v/>
      </c>
      <c r="K624" s="15" t="n"/>
      <c r="L624" s="15">
        <f>K624*Setup!$B$6</f>
        <v/>
      </c>
      <c r="M624" s="15">
        <f>J624-L624</f>
        <v/>
      </c>
      <c r="N624" s="21" t="n"/>
    </row>
    <row r="625">
      <c r="A625" s="295" t="n"/>
      <c r="B625" s="14" t="n"/>
      <c r="C625" s="15" t="n"/>
      <c r="D625" s="15" t="n"/>
      <c r="E625" s="15">
        <f>D625*Setup!$B$5</f>
        <v/>
      </c>
      <c r="F625" s="15">
        <f>D625-E625</f>
        <v/>
      </c>
      <c r="G625" s="15" t="n"/>
      <c r="H625" s="15" t="n"/>
      <c r="I625" s="15" t="n"/>
      <c r="J625" s="15">
        <f>C625+F625+G625-I625</f>
        <v/>
      </c>
      <c r="K625" s="15" t="n"/>
      <c r="L625" s="15">
        <f>K625*Setup!$B$6</f>
        <v/>
      </c>
      <c r="M625" s="15">
        <f>J625-L625</f>
        <v/>
      </c>
      <c r="N625" s="21" t="n"/>
    </row>
    <row r="626">
      <c r="A626" s="295" t="n"/>
      <c r="B626" s="14" t="n"/>
      <c r="C626" s="15" t="n"/>
      <c r="D626" s="15" t="n"/>
      <c r="E626" s="15">
        <f>D626*Setup!$B$5</f>
        <v/>
      </c>
      <c r="F626" s="15">
        <f>D626-E626</f>
        <v/>
      </c>
      <c r="G626" s="15" t="n"/>
      <c r="H626" s="15" t="n"/>
      <c r="I626" s="15" t="n"/>
      <c r="J626" s="15">
        <f>C626+F626+G626-I626</f>
        <v/>
      </c>
      <c r="K626" s="15" t="n"/>
      <c r="L626" s="15">
        <f>K626*Setup!$B$6</f>
        <v/>
      </c>
      <c r="M626" s="15">
        <f>J626-L626</f>
        <v/>
      </c>
      <c r="N626" s="21" t="n"/>
    </row>
    <row r="627">
      <c r="A627" s="295" t="n"/>
      <c r="B627" s="14" t="n"/>
      <c r="C627" s="15" t="n"/>
      <c r="D627" s="15" t="n"/>
      <c r="E627" s="15">
        <f>D627*Setup!$B$5</f>
        <v/>
      </c>
      <c r="F627" s="15">
        <f>D627-E627</f>
        <v/>
      </c>
      <c r="G627" s="15" t="n"/>
      <c r="H627" s="15" t="n"/>
      <c r="I627" s="15" t="n"/>
      <c r="J627" s="15">
        <f>C627+F627+G627-I627</f>
        <v/>
      </c>
      <c r="K627" s="15" t="n"/>
      <c r="L627" s="15">
        <f>K627*Setup!$B$6</f>
        <v/>
      </c>
      <c r="M627" s="15">
        <f>J627-L627</f>
        <v/>
      </c>
      <c r="N627" s="21" t="n"/>
    </row>
    <row r="628">
      <c r="A628" s="295" t="n"/>
      <c r="B628" s="14" t="n"/>
      <c r="C628" s="15" t="n"/>
      <c r="D628" s="15" t="n"/>
      <c r="E628" s="15">
        <f>D628*Setup!$B$5</f>
        <v/>
      </c>
      <c r="F628" s="15">
        <f>D628-E628</f>
        <v/>
      </c>
      <c r="G628" s="15" t="n"/>
      <c r="H628" s="15" t="n"/>
      <c r="I628" s="15" t="n"/>
      <c r="J628" s="15">
        <f>C628+F628+G628-I628</f>
        <v/>
      </c>
      <c r="K628" s="15" t="n"/>
      <c r="L628" s="15">
        <f>K628*Setup!$B$6</f>
        <v/>
      </c>
      <c r="M628" s="15">
        <f>J628-L628</f>
        <v/>
      </c>
      <c r="N628" s="21" t="n"/>
    </row>
    <row r="629">
      <c r="A629" s="295" t="n"/>
      <c r="B629" s="14" t="n"/>
      <c r="C629" s="15" t="n"/>
      <c r="D629" s="15" t="n"/>
      <c r="E629" s="15">
        <f>D629*Setup!$B$5</f>
        <v/>
      </c>
      <c r="F629" s="15">
        <f>D629-E629</f>
        <v/>
      </c>
      <c r="G629" s="15" t="n"/>
      <c r="H629" s="15" t="n"/>
      <c r="I629" s="15" t="n"/>
      <c r="J629" s="15">
        <f>C629+F629+G629-I629</f>
        <v/>
      </c>
      <c r="K629" s="15" t="n"/>
      <c r="L629" s="15">
        <f>K629*Setup!$B$6</f>
        <v/>
      </c>
      <c r="M629" s="15">
        <f>J629-L629</f>
        <v/>
      </c>
      <c r="N629" s="21" t="n"/>
    </row>
    <row r="630">
      <c r="A630" s="295" t="n"/>
      <c r="B630" s="14" t="n"/>
      <c r="C630" s="15" t="n"/>
      <c r="D630" s="15" t="n"/>
      <c r="E630" s="15">
        <f>D630*Setup!$B$5</f>
        <v/>
      </c>
      <c r="F630" s="15">
        <f>D630-E630</f>
        <v/>
      </c>
      <c r="G630" s="15" t="n"/>
      <c r="H630" s="15" t="n"/>
      <c r="I630" s="15" t="n"/>
      <c r="J630" s="15">
        <f>C630+F630+G630-I630</f>
        <v/>
      </c>
      <c r="K630" s="15" t="n"/>
      <c r="L630" s="15">
        <f>K630*Setup!$B$6</f>
        <v/>
      </c>
      <c r="M630" s="15">
        <f>J630-L630</f>
        <v/>
      </c>
      <c r="N630" s="21" t="n"/>
    </row>
    <row r="631">
      <c r="A631" s="295" t="n"/>
      <c r="B631" s="14" t="n"/>
      <c r="C631" s="15" t="n"/>
      <c r="D631" s="15" t="n"/>
      <c r="E631" s="15">
        <f>D631*Setup!$B$5</f>
        <v/>
      </c>
      <c r="F631" s="15">
        <f>D631-E631</f>
        <v/>
      </c>
      <c r="G631" s="15" t="n"/>
      <c r="H631" s="15" t="n"/>
      <c r="I631" s="15" t="n"/>
      <c r="J631" s="15">
        <f>C631+F631+G631-I631</f>
        <v/>
      </c>
      <c r="K631" s="15" t="n"/>
      <c r="L631" s="15">
        <f>K631*Setup!$B$6</f>
        <v/>
      </c>
      <c r="M631" s="15">
        <f>J631-L631</f>
        <v/>
      </c>
      <c r="N631" s="21" t="n"/>
    </row>
    <row r="632">
      <c r="A632" s="295" t="n"/>
      <c r="B632" s="14" t="n"/>
      <c r="C632" s="15" t="n"/>
      <c r="D632" s="15" t="n"/>
      <c r="E632" s="15">
        <f>D632*Setup!$B$5</f>
        <v/>
      </c>
      <c r="F632" s="15">
        <f>D632-E632</f>
        <v/>
      </c>
      <c r="G632" s="15" t="n"/>
      <c r="H632" s="15" t="n"/>
      <c r="I632" s="15" t="n"/>
      <c r="J632" s="15">
        <f>C632+F632+G632-I632</f>
        <v/>
      </c>
      <c r="K632" s="15" t="n"/>
      <c r="L632" s="15">
        <f>K632*Setup!$B$6</f>
        <v/>
      </c>
      <c r="M632" s="15">
        <f>J632-L632</f>
        <v/>
      </c>
      <c r="N632" s="21" t="n"/>
    </row>
    <row r="633">
      <c r="A633" s="295" t="n"/>
      <c r="B633" s="14" t="n"/>
      <c r="C633" s="15" t="n"/>
      <c r="D633" s="15" t="n"/>
      <c r="E633" s="15">
        <f>D633*Setup!$B$5</f>
        <v/>
      </c>
      <c r="F633" s="15">
        <f>D633-E633</f>
        <v/>
      </c>
      <c r="G633" s="15" t="n"/>
      <c r="H633" s="15" t="n"/>
      <c r="I633" s="15" t="n"/>
      <c r="J633" s="15">
        <f>C633+F633+G633-I633</f>
        <v/>
      </c>
      <c r="K633" s="15" t="n"/>
      <c r="L633" s="15">
        <f>K633*Setup!$B$6</f>
        <v/>
      </c>
      <c r="M633" s="15">
        <f>J633-L633</f>
        <v/>
      </c>
      <c r="N633" s="21" t="n"/>
    </row>
    <row r="634">
      <c r="A634" s="295" t="n"/>
      <c r="B634" s="14" t="n"/>
      <c r="C634" s="15" t="n"/>
      <c r="D634" s="15" t="n"/>
      <c r="E634" s="15">
        <f>D634*Setup!$B$5</f>
        <v/>
      </c>
      <c r="F634" s="15">
        <f>D634-E634</f>
        <v/>
      </c>
      <c r="G634" s="15" t="n"/>
      <c r="H634" s="15" t="n"/>
      <c r="I634" s="15" t="n"/>
      <c r="J634" s="15">
        <f>C634+F634+G634-I634</f>
        <v/>
      </c>
      <c r="K634" s="15" t="n"/>
      <c r="L634" s="15">
        <f>K634*Setup!$B$6</f>
        <v/>
      </c>
      <c r="M634" s="15">
        <f>J634-L634</f>
        <v/>
      </c>
      <c r="N634" s="21" t="n"/>
    </row>
    <row r="635">
      <c r="A635" s="295" t="n"/>
      <c r="B635" s="14" t="n"/>
      <c r="C635" s="15" t="n"/>
      <c r="D635" s="15" t="n"/>
      <c r="E635" s="15">
        <f>D635*Setup!$B$5</f>
        <v/>
      </c>
      <c r="F635" s="15">
        <f>D635-E635</f>
        <v/>
      </c>
      <c r="G635" s="15" t="n"/>
      <c r="H635" s="15" t="n"/>
      <c r="I635" s="15" t="n"/>
      <c r="J635" s="15">
        <f>C635+F635+G635-I635</f>
        <v/>
      </c>
      <c r="K635" s="15" t="n"/>
      <c r="L635" s="15">
        <f>K635*Setup!$B$6</f>
        <v/>
      </c>
      <c r="M635" s="15">
        <f>J635-L635</f>
        <v/>
      </c>
      <c r="N635" s="21" t="n"/>
    </row>
    <row r="636">
      <c r="A636" s="295" t="n"/>
      <c r="B636" s="14" t="n"/>
      <c r="C636" s="15" t="n"/>
      <c r="D636" s="15" t="n"/>
      <c r="E636" s="15">
        <f>D636*Setup!$B$5</f>
        <v/>
      </c>
      <c r="F636" s="15">
        <f>D636-E636</f>
        <v/>
      </c>
      <c r="G636" s="15" t="n"/>
      <c r="H636" s="15" t="n"/>
      <c r="I636" s="15" t="n"/>
      <c r="J636" s="15">
        <f>C636+F636+G636-I636</f>
        <v/>
      </c>
      <c r="K636" s="15" t="n"/>
      <c r="L636" s="15">
        <f>K636*Setup!$B$6</f>
        <v/>
      </c>
      <c r="M636" s="15">
        <f>J636-L636</f>
        <v/>
      </c>
      <c r="N636" s="21" t="n"/>
    </row>
    <row r="637">
      <c r="A637" s="295" t="n"/>
      <c r="B637" s="14" t="n"/>
      <c r="C637" s="15" t="n"/>
      <c r="D637" s="15" t="n"/>
      <c r="E637" s="15">
        <f>D637*Setup!$B$5</f>
        <v/>
      </c>
      <c r="F637" s="15">
        <f>D637-E637</f>
        <v/>
      </c>
      <c r="G637" s="15" t="n"/>
      <c r="H637" s="15" t="n"/>
      <c r="I637" s="15" t="n"/>
      <c r="J637" s="15">
        <f>C637+F637+G637-I637</f>
        <v/>
      </c>
      <c r="K637" s="15" t="n"/>
      <c r="L637" s="15">
        <f>K637*Setup!$B$6</f>
        <v/>
      </c>
      <c r="M637" s="15">
        <f>J637-L637</f>
        <v/>
      </c>
      <c r="N637" s="21" t="n"/>
    </row>
    <row r="638">
      <c r="A638" s="295" t="n"/>
      <c r="B638" s="14" t="n"/>
      <c r="C638" s="15" t="n"/>
      <c r="D638" s="15" t="n"/>
      <c r="E638" s="15">
        <f>D638*Setup!$B$5</f>
        <v/>
      </c>
      <c r="F638" s="15">
        <f>D638-E638</f>
        <v/>
      </c>
      <c r="G638" s="15" t="n"/>
      <c r="H638" s="15" t="n"/>
      <c r="I638" s="15" t="n"/>
      <c r="J638" s="15">
        <f>C638+F638+G638-I638</f>
        <v/>
      </c>
      <c r="K638" s="15" t="n"/>
      <c r="L638" s="15">
        <f>K638*Setup!$B$6</f>
        <v/>
      </c>
      <c r="M638" s="15">
        <f>J638-L638</f>
        <v/>
      </c>
      <c r="N638" s="21" t="n"/>
    </row>
    <row r="639">
      <c r="A639" s="295" t="n"/>
      <c r="B639" s="14" t="n"/>
      <c r="C639" s="15" t="n"/>
      <c r="D639" s="15" t="n"/>
      <c r="E639" s="15">
        <f>D639*Setup!$B$5</f>
        <v/>
      </c>
      <c r="F639" s="15">
        <f>D639-E639</f>
        <v/>
      </c>
      <c r="G639" s="15" t="n"/>
      <c r="H639" s="15" t="n"/>
      <c r="I639" s="15" t="n"/>
      <c r="J639" s="15">
        <f>C639+F639+G639-I639</f>
        <v/>
      </c>
      <c r="K639" s="15" t="n"/>
      <c r="L639" s="15">
        <f>K639*Setup!$B$6</f>
        <v/>
      </c>
      <c r="M639" s="15">
        <f>J639-L639</f>
        <v/>
      </c>
      <c r="N639" s="21" t="n"/>
    </row>
    <row r="640">
      <c r="A640" s="295" t="n"/>
      <c r="B640" s="14" t="n"/>
      <c r="C640" s="15" t="n"/>
      <c r="D640" s="15" t="n"/>
      <c r="E640" s="15">
        <f>D640*Setup!$B$5</f>
        <v/>
      </c>
      <c r="F640" s="15">
        <f>D640-E640</f>
        <v/>
      </c>
      <c r="G640" s="15" t="n"/>
      <c r="H640" s="15" t="n"/>
      <c r="I640" s="15" t="n"/>
      <c r="J640" s="15">
        <f>C640+F640+G640-I640</f>
        <v/>
      </c>
      <c r="K640" s="15" t="n"/>
      <c r="L640" s="15">
        <f>K640*Setup!$B$6</f>
        <v/>
      </c>
      <c r="M640" s="15">
        <f>J640-L640</f>
        <v/>
      </c>
      <c r="N640" s="21" t="n"/>
    </row>
    <row r="641">
      <c r="A641" s="295" t="n"/>
      <c r="B641" s="14" t="n"/>
      <c r="C641" s="15" t="n"/>
      <c r="D641" s="15" t="n"/>
      <c r="E641" s="15">
        <f>D641*Setup!$B$5</f>
        <v/>
      </c>
      <c r="F641" s="15">
        <f>D641-E641</f>
        <v/>
      </c>
      <c r="G641" s="15" t="n"/>
      <c r="H641" s="15" t="n"/>
      <c r="I641" s="15" t="n"/>
      <c r="J641" s="15">
        <f>C641+F641+G641-I641</f>
        <v/>
      </c>
      <c r="K641" s="15" t="n"/>
      <c r="L641" s="15">
        <f>K641*Setup!$B$6</f>
        <v/>
      </c>
      <c r="M641" s="15">
        <f>J641-L641</f>
        <v/>
      </c>
      <c r="N641" s="21" t="n"/>
    </row>
    <row r="642">
      <c r="A642" s="295" t="n"/>
      <c r="B642" s="14" t="n"/>
      <c r="C642" s="15" t="n"/>
      <c r="D642" s="15" t="n"/>
      <c r="E642" s="15">
        <f>D642*Setup!$B$5</f>
        <v/>
      </c>
      <c r="F642" s="15">
        <f>D642-E642</f>
        <v/>
      </c>
      <c r="G642" s="15" t="n"/>
      <c r="H642" s="15" t="n"/>
      <c r="I642" s="15" t="n"/>
      <c r="J642" s="15">
        <f>C642+F642+G642-I642</f>
        <v/>
      </c>
      <c r="K642" s="15" t="n"/>
      <c r="L642" s="15">
        <f>K642*Setup!$B$6</f>
        <v/>
      </c>
      <c r="M642" s="15">
        <f>J642-L642</f>
        <v/>
      </c>
      <c r="N642" s="21" t="n"/>
    </row>
    <row r="643">
      <c r="A643" s="295" t="n"/>
      <c r="B643" s="14" t="n"/>
      <c r="C643" s="15" t="n"/>
      <c r="D643" s="15" t="n"/>
      <c r="E643" s="15">
        <f>D643*Setup!$B$5</f>
        <v/>
      </c>
      <c r="F643" s="15">
        <f>D643-E643</f>
        <v/>
      </c>
      <c r="G643" s="15" t="n"/>
      <c r="H643" s="15" t="n"/>
      <c r="I643" s="15" t="n"/>
      <c r="J643" s="15">
        <f>C643+F643+G643-I643</f>
        <v/>
      </c>
      <c r="K643" s="15" t="n"/>
      <c r="L643" s="15">
        <f>K643*Setup!$B$6</f>
        <v/>
      </c>
      <c r="M643" s="15">
        <f>J643-L643</f>
        <v/>
      </c>
      <c r="N643" s="21" t="n"/>
    </row>
    <row r="644">
      <c r="A644" s="295" t="n"/>
      <c r="B644" s="14" t="n"/>
      <c r="C644" s="15" t="n"/>
      <c r="D644" s="15" t="n"/>
      <c r="E644" s="15">
        <f>D644*Setup!$B$5</f>
        <v/>
      </c>
      <c r="F644" s="15">
        <f>D644-E644</f>
        <v/>
      </c>
      <c r="G644" s="15" t="n"/>
      <c r="H644" s="15" t="n"/>
      <c r="I644" s="15" t="n"/>
      <c r="J644" s="15">
        <f>C644+F644+G644-I644</f>
        <v/>
      </c>
      <c r="K644" s="15" t="n"/>
      <c r="L644" s="15">
        <f>K644*Setup!$B$6</f>
        <v/>
      </c>
      <c r="M644" s="15">
        <f>J644-L644</f>
        <v/>
      </c>
      <c r="N644" s="21" t="n"/>
    </row>
    <row r="645">
      <c r="A645" s="295" t="n"/>
      <c r="B645" s="14" t="n"/>
      <c r="C645" s="15" t="n"/>
      <c r="D645" s="15" t="n"/>
      <c r="E645" s="15">
        <f>D645*Setup!$B$5</f>
        <v/>
      </c>
      <c r="F645" s="15">
        <f>D645-E645</f>
        <v/>
      </c>
      <c r="G645" s="15" t="n"/>
      <c r="H645" s="15" t="n"/>
      <c r="I645" s="15" t="n"/>
      <c r="J645" s="15">
        <f>C645+F645+G645-I645</f>
        <v/>
      </c>
      <c r="K645" s="15" t="n"/>
      <c r="L645" s="15">
        <f>K645*Setup!$B$6</f>
        <v/>
      </c>
      <c r="M645" s="15">
        <f>J645-L645</f>
        <v/>
      </c>
      <c r="N645" s="21" t="n"/>
    </row>
    <row r="646">
      <c r="A646" s="295" t="n"/>
      <c r="B646" s="14" t="n"/>
      <c r="C646" s="15" t="n"/>
      <c r="D646" s="15" t="n"/>
      <c r="E646" s="15">
        <f>D646*Setup!$B$5</f>
        <v/>
      </c>
      <c r="F646" s="15">
        <f>D646-E646</f>
        <v/>
      </c>
      <c r="G646" s="15" t="n"/>
      <c r="H646" s="15" t="n"/>
      <c r="I646" s="15" t="n"/>
      <c r="J646" s="15">
        <f>C646+F646+G646-I646</f>
        <v/>
      </c>
      <c r="K646" s="15" t="n"/>
      <c r="L646" s="15">
        <f>K646*Setup!$B$6</f>
        <v/>
      </c>
      <c r="M646" s="15">
        <f>J646-L646</f>
        <v/>
      </c>
      <c r="N646" s="21" t="n"/>
    </row>
    <row r="647">
      <c r="A647" s="295" t="n"/>
      <c r="B647" s="14" t="n"/>
      <c r="C647" s="15" t="n"/>
      <c r="D647" s="15" t="n"/>
      <c r="E647" s="15">
        <f>D647*Setup!$B$5</f>
        <v/>
      </c>
      <c r="F647" s="15">
        <f>D647-E647</f>
        <v/>
      </c>
      <c r="G647" s="15" t="n"/>
      <c r="H647" s="15" t="n"/>
      <c r="I647" s="15" t="n"/>
      <c r="J647" s="15">
        <f>C647+F647+G647-I647</f>
        <v/>
      </c>
      <c r="K647" s="15" t="n"/>
      <c r="L647" s="15">
        <f>K647*Setup!$B$6</f>
        <v/>
      </c>
      <c r="M647" s="15">
        <f>J647-L647</f>
        <v/>
      </c>
      <c r="N647" s="21" t="n"/>
    </row>
    <row r="648">
      <c r="A648" s="295" t="n"/>
      <c r="B648" s="14" t="n"/>
      <c r="C648" s="15" t="n"/>
      <c r="D648" s="15" t="n"/>
      <c r="E648" s="15">
        <f>D648*Setup!$B$5</f>
        <v/>
      </c>
      <c r="F648" s="15">
        <f>D648-E648</f>
        <v/>
      </c>
      <c r="G648" s="15" t="n"/>
      <c r="H648" s="15" t="n"/>
      <c r="I648" s="15" t="n"/>
      <c r="J648" s="15">
        <f>C648+F648+G648-I648</f>
        <v/>
      </c>
      <c r="K648" s="15" t="n"/>
      <c r="L648" s="15">
        <f>K648*Setup!$B$6</f>
        <v/>
      </c>
      <c r="M648" s="15">
        <f>J648-L648</f>
        <v/>
      </c>
      <c r="N648" s="21" t="n"/>
    </row>
    <row r="649">
      <c r="A649" s="295" t="n"/>
      <c r="B649" s="14" t="n"/>
      <c r="C649" s="15" t="n"/>
      <c r="D649" s="15" t="n"/>
      <c r="E649" s="15">
        <f>D649*Setup!$B$5</f>
        <v/>
      </c>
      <c r="F649" s="15">
        <f>D649-E649</f>
        <v/>
      </c>
      <c r="G649" s="15" t="n"/>
      <c r="H649" s="15" t="n"/>
      <c r="I649" s="15" t="n"/>
      <c r="J649" s="15">
        <f>C649+F649+G649-I649</f>
        <v/>
      </c>
      <c r="K649" s="15" t="n"/>
      <c r="L649" s="15">
        <f>K649*Setup!$B$6</f>
        <v/>
      </c>
      <c r="M649" s="15">
        <f>J649-L649</f>
        <v/>
      </c>
      <c r="N649" s="21" t="n"/>
    </row>
    <row r="650">
      <c r="A650" s="295" t="n"/>
      <c r="B650" s="14" t="n"/>
      <c r="C650" s="15" t="n"/>
      <c r="D650" s="15" t="n"/>
      <c r="E650" s="15">
        <f>D650*Setup!$B$5</f>
        <v/>
      </c>
      <c r="F650" s="15">
        <f>D650-E650</f>
        <v/>
      </c>
      <c r="G650" s="15" t="n"/>
      <c r="H650" s="15" t="n"/>
      <c r="I650" s="15" t="n"/>
      <c r="J650" s="15">
        <f>C650+F650+G650-I650</f>
        <v/>
      </c>
      <c r="K650" s="15" t="n"/>
      <c r="L650" s="15">
        <f>K650*Setup!$B$6</f>
        <v/>
      </c>
      <c r="M650" s="15">
        <f>J650-L650</f>
        <v/>
      </c>
      <c r="N650" s="21" t="n"/>
    </row>
    <row r="651">
      <c r="A651" s="295" t="n"/>
      <c r="B651" s="14" t="n"/>
      <c r="C651" s="15" t="n"/>
      <c r="D651" s="15" t="n"/>
      <c r="E651" s="15">
        <f>D651*Setup!$B$5</f>
        <v/>
      </c>
      <c r="F651" s="15">
        <f>D651-E651</f>
        <v/>
      </c>
      <c r="G651" s="15" t="n"/>
      <c r="H651" s="15" t="n"/>
      <c r="I651" s="15" t="n"/>
      <c r="J651" s="15">
        <f>C651+F651+G651-I651</f>
        <v/>
      </c>
      <c r="K651" s="15" t="n"/>
      <c r="L651" s="15">
        <f>K651*Setup!$B$6</f>
        <v/>
      </c>
      <c r="M651" s="15">
        <f>J651-L651</f>
        <v/>
      </c>
      <c r="N651" s="21" t="n"/>
    </row>
    <row r="652">
      <c r="A652" s="295" t="n"/>
      <c r="B652" s="14" t="n"/>
      <c r="C652" s="15" t="n"/>
      <c r="D652" s="15" t="n"/>
      <c r="E652" s="15">
        <f>D652*Setup!$B$5</f>
        <v/>
      </c>
      <c r="F652" s="15">
        <f>D652-E652</f>
        <v/>
      </c>
      <c r="G652" s="15" t="n"/>
      <c r="H652" s="15" t="n"/>
      <c r="I652" s="15" t="n"/>
      <c r="J652" s="15">
        <f>C652+F652+G652-I652</f>
        <v/>
      </c>
      <c r="K652" s="15" t="n"/>
      <c r="L652" s="15">
        <f>K652*Setup!$B$6</f>
        <v/>
      </c>
      <c r="M652" s="15">
        <f>J652-L652</f>
        <v/>
      </c>
      <c r="N652" s="21" t="n"/>
    </row>
    <row r="653">
      <c r="A653" s="295" t="n"/>
      <c r="B653" s="14" t="n"/>
      <c r="C653" s="15" t="n"/>
      <c r="D653" s="15" t="n"/>
      <c r="E653" s="15">
        <f>D653*Setup!$B$5</f>
        <v/>
      </c>
      <c r="F653" s="15">
        <f>D653-E653</f>
        <v/>
      </c>
      <c r="G653" s="15" t="n"/>
      <c r="H653" s="15" t="n"/>
      <c r="I653" s="15" t="n"/>
      <c r="J653" s="15">
        <f>C653+F653+G653-I653</f>
        <v/>
      </c>
      <c r="K653" s="15" t="n"/>
      <c r="L653" s="15">
        <f>K653*Setup!$B$6</f>
        <v/>
      </c>
      <c r="M653" s="15">
        <f>J653-L653</f>
        <v/>
      </c>
      <c r="N653" s="21" t="n"/>
    </row>
    <row r="654">
      <c r="A654" s="295" t="n"/>
      <c r="B654" s="14" t="n"/>
      <c r="C654" s="15" t="n"/>
      <c r="D654" s="15" t="n"/>
      <c r="E654" s="15">
        <f>D654*Setup!$B$5</f>
        <v/>
      </c>
      <c r="F654" s="15">
        <f>D654-E654</f>
        <v/>
      </c>
      <c r="G654" s="15" t="n"/>
      <c r="H654" s="15" t="n"/>
      <c r="I654" s="15" t="n"/>
      <c r="J654" s="15">
        <f>C654+F654+G654-I654</f>
        <v/>
      </c>
      <c r="K654" s="15" t="n"/>
      <c r="L654" s="15">
        <f>K654*Setup!$B$6</f>
        <v/>
      </c>
      <c r="M654" s="15">
        <f>J654-L654</f>
        <v/>
      </c>
      <c r="N654" s="21" t="n"/>
    </row>
    <row r="655">
      <c r="A655" s="295" t="n"/>
      <c r="B655" s="14" t="n"/>
      <c r="C655" s="15" t="n"/>
      <c r="D655" s="15" t="n"/>
      <c r="E655" s="15">
        <f>D655*Setup!$B$5</f>
        <v/>
      </c>
      <c r="F655" s="15">
        <f>D655-E655</f>
        <v/>
      </c>
      <c r="G655" s="15" t="n"/>
      <c r="H655" s="15" t="n"/>
      <c r="I655" s="15" t="n"/>
      <c r="J655" s="15">
        <f>C655+F655+G655-I655</f>
        <v/>
      </c>
      <c r="K655" s="15" t="n"/>
      <c r="L655" s="15">
        <f>K655*Setup!$B$6</f>
        <v/>
      </c>
      <c r="M655" s="15">
        <f>J655-L655</f>
        <v/>
      </c>
      <c r="N655" s="21" t="n"/>
    </row>
    <row r="656">
      <c r="A656" s="295" t="n"/>
      <c r="B656" s="14" t="n"/>
      <c r="C656" s="15" t="n"/>
      <c r="D656" s="15" t="n"/>
      <c r="E656" s="15">
        <f>D656*Setup!$B$5</f>
        <v/>
      </c>
      <c r="F656" s="15">
        <f>D656-E656</f>
        <v/>
      </c>
      <c r="G656" s="15" t="n"/>
      <c r="H656" s="15" t="n"/>
      <c r="I656" s="15" t="n"/>
      <c r="J656" s="15">
        <f>C656+F656+G656-I656</f>
        <v/>
      </c>
      <c r="K656" s="15" t="n"/>
      <c r="L656" s="15">
        <f>K656*Setup!$B$6</f>
        <v/>
      </c>
      <c r="M656" s="15">
        <f>J656-L656</f>
        <v/>
      </c>
      <c r="N656" s="21" t="n"/>
    </row>
    <row r="657">
      <c r="A657" s="295" t="n"/>
      <c r="B657" s="14" t="n"/>
      <c r="C657" s="15" t="n"/>
      <c r="D657" s="15" t="n"/>
      <c r="E657" s="15">
        <f>D657*Setup!$B$5</f>
        <v/>
      </c>
      <c r="F657" s="15">
        <f>D657-E657</f>
        <v/>
      </c>
      <c r="G657" s="15" t="n"/>
      <c r="H657" s="15" t="n"/>
      <c r="I657" s="15" t="n"/>
      <c r="J657" s="15">
        <f>C657+F657+G657-I657</f>
        <v/>
      </c>
      <c r="K657" s="15" t="n"/>
      <c r="L657" s="15">
        <f>K657*Setup!$B$6</f>
        <v/>
      </c>
      <c r="M657" s="15">
        <f>J657-L657</f>
        <v/>
      </c>
      <c r="N657" s="21" t="n"/>
    </row>
    <row r="658">
      <c r="A658" s="295" t="n"/>
      <c r="B658" s="14" t="n"/>
      <c r="C658" s="15" t="n"/>
      <c r="D658" s="15" t="n"/>
      <c r="E658" s="15">
        <f>D658*Setup!$B$5</f>
        <v/>
      </c>
      <c r="F658" s="15">
        <f>D658-E658</f>
        <v/>
      </c>
      <c r="G658" s="15" t="n"/>
      <c r="H658" s="15" t="n"/>
      <c r="I658" s="15" t="n"/>
      <c r="J658" s="15">
        <f>C658+F658+G658-I658</f>
        <v/>
      </c>
      <c r="K658" s="15" t="n"/>
      <c r="L658" s="15">
        <f>K658*Setup!$B$6</f>
        <v/>
      </c>
      <c r="M658" s="15">
        <f>J658-L658</f>
        <v/>
      </c>
      <c r="N658" s="21" t="n"/>
    </row>
    <row r="659">
      <c r="A659" s="295" t="n"/>
      <c r="B659" s="14" t="n"/>
      <c r="C659" s="15" t="n"/>
      <c r="D659" s="15" t="n"/>
      <c r="E659" s="15">
        <f>D659*Setup!$B$5</f>
        <v/>
      </c>
      <c r="F659" s="15">
        <f>D659-E659</f>
        <v/>
      </c>
      <c r="G659" s="15" t="n"/>
      <c r="H659" s="15" t="n"/>
      <c r="I659" s="15" t="n"/>
      <c r="J659" s="15">
        <f>C659+F659+G659-I659</f>
        <v/>
      </c>
      <c r="K659" s="15" t="n"/>
      <c r="L659" s="15">
        <f>K659*Setup!$B$6</f>
        <v/>
      </c>
      <c r="M659" s="15">
        <f>J659-L659</f>
        <v/>
      </c>
      <c r="N659" s="21" t="n"/>
    </row>
    <row r="660">
      <c r="A660" s="295" t="n"/>
      <c r="B660" s="14" t="n"/>
      <c r="C660" s="15" t="n"/>
      <c r="D660" s="15" t="n"/>
      <c r="E660" s="15">
        <f>D660*Setup!$B$5</f>
        <v/>
      </c>
      <c r="F660" s="15">
        <f>D660-E660</f>
        <v/>
      </c>
      <c r="G660" s="15" t="n"/>
      <c r="H660" s="15" t="n"/>
      <c r="I660" s="15" t="n"/>
      <c r="J660" s="15">
        <f>C660+F660+G660-I660</f>
        <v/>
      </c>
      <c r="K660" s="15" t="n"/>
      <c r="L660" s="15">
        <f>K660*Setup!$B$6</f>
        <v/>
      </c>
      <c r="M660" s="15">
        <f>J660-L660</f>
        <v/>
      </c>
      <c r="N660" s="21" t="n"/>
    </row>
    <row r="661">
      <c r="A661" s="295" t="n"/>
      <c r="B661" s="14" t="n"/>
      <c r="C661" s="15" t="n"/>
      <c r="D661" s="15" t="n"/>
      <c r="E661" s="15">
        <f>D661*Setup!$B$5</f>
        <v/>
      </c>
      <c r="F661" s="15">
        <f>D661-E661</f>
        <v/>
      </c>
      <c r="G661" s="15" t="n"/>
      <c r="H661" s="15" t="n"/>
      <c r="I661" s="15" t="n"/>
      <c r="J661" s="15">
        <f>C661+F661+G661-I661</f>
        <v/>
      </c>
      <c r="K661" s="15" t="n"/>
      <c r="L661" s="15">
        <f>K661*Setup!$B$6</f>
        <v/>
      </c>
      <c r="M661" s="15">
        <f>J661-L661</f>
        <v/>
      </c>
      <c r="N661" s="21" t="n"/>
    </row>
    <row r="662">
      <c r="A662" s="295" t="n"/>
      <c r="B662" s="14" t="n"/>
      <c r="C662" s="15" t="n"/>
      <c r="D662" s="15" t="n"/>
      <c r="E662" s="15">
        <f>D662*Setup!$B$5</f>
        <v/>
      </c>
      <c r="F662" s="15">
        <f>D662-E662</f>
        <v/>
      </c>
      <c r="G662" s="15" t="n"/>
      <c r="H662" s="15" t="n"/>
      <c r="I662" s="15" t="n"/>
      <c r="J662" s="15">
        <f>C662+F662+G662-I662</f>
        <v/>
      </c>
      <c r="K662" s="15" t="n"/>
      <c r="L662" s="15">
        <f>K662*Setup!$B$6</f>
        <v/>
      </c>
      <c r="M662" s="15">
        <f>J662-L662</f>
        <v/>
      </c>
      <c r="N662" s="21" t="n"/>
    </row>
    <row r="663">
      <c r="A663" s="295" t="n"/>
      <c r="B663" s="14" t="n"/>
      <c r="C663" s="15" t="n"/>
      <c r="D663" s="15" t="n"/>
      <c r="E663" s="15">
        <f>D663*Setup!$B$5</f>
        <v/>
      </c>
      <c r="F663" s="15">
        <f>D663-E663</f>
        <v/>
      </c>
      <c r="G663" s="15" t="n"/>
      <c r="H663" s="15" t="n"/>
      <c r="I663" s="15" t="n"/>
      <c r="J663" s="15">
        <f>C663+F663+G663-I663</f>
        <v/>
      </c>
      <c r="K663" s="15" t="n"/>
      <c r="L663" s="15">
        <f>K663*Setup!$B$6</f>
        <v/>
      </c>
      <c r="M663" s="15">
        <f>J663-L663</f>
        <v/>
      </c>
      <c r="N663" s="21" t="n"/>
    </row>
    <row r="664">
      <c r="A664" s="295" t="n"/>
      <c r="B664" s="14" t="n"/>
      <c r="C664" s="15" t="n"/>
      <c r="D664" s="15" t="n"/>
      <c r="E664" s="15">
        <f>D664*Setup!$B$5</f>
        <v/>
      </c>
      <c r="F664" s="15">
        <f>D664-E664</f>
        <v/>
      </c>
      <c r="G664" s="15" t="n"/>
      <c r="H664" s="15" t="n"/>
      <c r="I664" s="15" t="n"/>
      <c r="J664" s="15">
        <f>C664+F664+G664-I664</f>
        <v/>
      </c>
      <c r="K664" s="15" t="n"/>
      <c r="L664" s="15">
        <f>K664*Setup!$B$6</f>
        <v/>
      </c>
      <c r="M664" s="15">
        <f>J664-L664</f>
        <v/>
      </c>
      <c r="N664" s="21" t="n"/>
    </row>
    <row r="665">
      <c r="A665" s="295" t="n"/>
      <c r="B665" s="14" t="n"/>
      <c r="C665" s="15" t="n"/>
      <c r="D665" s="15" t="n"/>
      <c r="E665" s="15">
        <f>D665*Setup!$B$5</f>
        <v/>
      </c>
      <c r="F665" s="15">
        <f>D665-E665</f>
        <v/>
      </c>
      <c r="G665" s="15" t="n"/>
      <c r="H665" s="15" t="n"/>
      <c r="I665" s="15" t="n"/>
      <c r="J665" s="15">
        <f>C665+F665+G665-I665</f>
        <v/>
      </c>
      <c r="K665" s="15" t="n"/>
      <c r="L665" s="15">
        <f>K665*Setup!$B$6</f>
        <v/>
      </c>
      <c r="M665" s="15">
        <f>J665-L665</f>
        <v/>
      </c>
      <c r="N665" s="21" t="n"/>
    </row>
    <row r="666">
      <c r="A666" s="295" t="n"/>
      <c r="B666" s="14" t="n"/>
      <c r="C666" s="15" t="n"/>
      <c r="D666" s="15" t="n"/>
      <c r="E666" s="15">
        <f>D666*Setup!$B$5</f>
        <v/>
      </c>
      <c r="F666" s="15">
        <f>D666-E666</f>
        <v/>
      </c>
      <c r="G666" s="15" t="n"/>
      <c r="H666" s="15" t="n"/>
      <c r="I666" s="15" t="n"/>
      <c r="J666" s="15">
        <f>C666+F666+G666-I666</f>
        <v/>
      </c>
      <c r="K666" s="15" t="n"/>
      <c r="L666" s="15">
        <f>K666*Setup!$B$6</f>
        <v/>
      </c>
      <c r="M666" s="15">
        <f>J666-L666</f>
        <v/>
      </c>
      <c r="N666" s="21" t="n"/>
    </row>
    <row r="667">
      <c r="A667" s="295" t="n"/>
      <c r="B667" s="14" t="n"/>
      <c r="C667" s="15" t="n"/>
      <c r="D667" s="15" t="n"/>
      <c r="E667" s="15">
        <f>D667*Setup!$B$5</f>
        <v/>
      </c>
      <c r="F667" s="15">
        <f>D667-E667</f>
        <v/>
      </c>
      <c r="G667" s="15" t="n"/>
      <c r="H667" s="15" t="n"/>
      <c r="I667" s="15" t="n"/>
      <c r="J667" s="15">
        <f>C667+F667+G667-I667</f>
        <v/>
      </c>
      <c r="K667" s="15" t="n"/>
      <c r="L667" s="15">
        <f>K667*Setup!$B$6</f>
        <v/>
      </c>
      <c r="M667" s="15">
        <f>J667-L667</f>
        <v/>
      </c>
      <c r="N667" s="21" t="n"/>
    </row>
    <row r="668">
      <c r="A668" s="295" t="n"/>
      <c r="B668" s="14" t="n"/>
      <c r="C668" s="15" t="n"/>
      <c r="D668" s="15" t="n"/>
      <c r="E668" s="15">
        <f>D668*Setup!$B$5</f>
        <v/>
      </c>
      <c r="F668" s="15">
        <f>D668-E668</f>
        <v/>
      </c>
      <c r="G668" s="15" t="n"/>
      <c r="H668" s="15" t="n"/>
      <c r="I668" s="15" t="n"/>
      <c r="J668" s="15">
        <f>C668+F668+G668-I668</f>
        <v/>
      </c>
      <c r="K668" s="15" t="n"/>
      <c r="L668" s="15">
        <f>K668*Setup!$B$6</f>
        <v/>
      </c>
      <c r="M668" s="15">
        <f>J668-L668</f>
        <v/>
      </c>
      <c r="N668" s="21" t="n"/>
    </row>
    <row r="669">
      <c r="A669" s="295" t="n"/>
      <c r="B669" s="14" t="n"/>
      <c r="C669" s="15" t="n"/>
      <c r="D669" s="15" t="n"/>
      <c r="E669" s="15">
        <f>D669*Setup!$B$5</f>
        <v/>
      </c>
      <c r="F669" s="15">
        <f>D669-E669</f>
        <v/>
      </c>
      <c r="G669" s="15" t="n"/>
      <c r="H669" s="15" t="n"/>
      <c r="I669" s="15" t="n"/>
      <c r="J669" s="15">
        <f>C669+F669+G669-I669</f>
        <v/>
      </c>
      <c r="K669" s="15" t="n"/>
      <c r="L669" s="15">
        <f>K669*Setup!$B$6</f>
        <v/>
      </c>
      <c r="M669" s="15">
        <f>J669-L669</f>
        <v/>
      </c>
      <c r="N669" s="21" t="n"/>
    </row>
    <row r="670">
      <c r="A670" s="295" t="n"/>
      <c r="B670" s="14" t="n"/>
      <c r="C670" s="15" t="n"/>
      <c r="D670" s="15" t="n"/>
      <c r="E670" s="15">
        <f>D670*Setup!$B$5</f>
        <v/>
      </c>
      <c r="F670" s="15">
        <f>D670-E670</f>
        <v/>
      </c>
      <c r="G670" s="15" t="n"/>
      <c r="H670" s="15" t="n"/>
      <c r="I670" s="15" t="n"/>
      <c r="J670" s="15">
        <f>C670+F670+G670-I670</f>
        <v/>
      </c>
      <c r="K670" s="15" t="n"/>
      <c r="L670" s="15">
        <f>K670*Setup!$B$6</f>
        <v/>
      </c>
      <c r="M670" s="15">
        <f>J670-L670</f>
        <v/>
      </c>
      <c r="N670" s="21" t="n"/>
    </row>
    <row r="671">
      <c r="A671" s="295" t="n"/>
      <c r="B671" s="14" t="n"/>
      <c r="C671" s="15" t="n"/>
      <c r="D671" s="15" t="n"/>
      <c r="E671" s="15">
        <f>D671*Setup!$B$5</f>
        <v/>
      </c>
      <c r="F671" s="15">
        <f>D671-E671</f>
        <v/>
      </c>
      <c r="G671" s="15" t="n"/>
      <c r="H671" s="15" t="n"/>
      <c r="I671" s="15" t="n"/>
      <c r="J671" s="15">
        <f>C671+F671+G671-I671</f>
        <v/>
      </c>
      <c r="K671" s="15" t="n"/>
      <c r="L671" s="15">
        <f>K671*Setup!$B$6</f>
        <v/>
      </c>
      <c r="M671" s="15">
        <f>J671-L671</f>
        <v/>
      </c>
      <c r="N671" s="21" t="n"/>
    </row>
    <row r="672">
      <c r="A672" s="295" t="n"/>
      <c r="B672" s="14" t="n"/>
      <c r="C672" s="15" t="n"/>
      <c r="D672" s="15" t="n"/>
      <c r="E672" s="15">
        <f>D672*Setup!$B$5</f>
        <v/>
      </c>
      <c r="F672" s="15">
        <f>D672-E672</f>
        <v/>
      </c>
      <c r="G672" s="15" t="n"/>
      <c r="H672" s="15" t="n"/>
      <c r="I672" s="15" t="n"/>
      <c r="J672" s="15">
        <f>C672+F672+G672-I672</f>
        <v/>
      </c>
      <c r="K672" s="15" t="n"/>
      <c r="L672" s="15">
        <f>K672*Setup!$B$6</f>
        <v/>
      </c>
      <c r="M672" s="15">
        <f>J672-L672</f>
        <v/>
      </c>
      <c r="N672" s="21" t="n"/>
    </row>
    <row r="673">
      <c r="A673" s="295" t="n"/>
      <c r="B673" s="14" t="n"/>
      <c r="C673" s="15" t="n"/>
      <c r="D673" s="15" t="n"/>
      <c r="E673" s="15">
        <f>D673*Setup!$B$5</f>
        <v/>
      </c>
      <c r="F673" s="15">
        <f>D673-E673</f>
        <v/>
      </c>
      <c r="G673" s="15" t="n"/>
      <c r="H673" s="15" t="n"/>
      <c r="I673" s="15" t="n"/>
      <c r="J673" s="15">
        <f>C673+F673+G673-I673</f>
        <v/>
      </c>
      <c r="K673" s="15" t="n"/>
      <c r="L673" s="15">
        <f>K673*Setup!$B$6</f>
        <v/>
      </c>
      <c r="M673" s="15">
        <f>J673-L673</f>
        <v/>
      </c>
      <c r="N673" s="21" t="n"/>
    </row>
    <row r="674">
      <c r="A674" s="295" t="n"/>
      <c r="B674" s="14" t="n"/>
      <c r="C674" s="15" t="n"/>
      <c r="D674" s="15" t="n"/>
      <c r="E674" s="15">
        <f>D674*Setup!$B$5</f>
        <v/>
      </c>
      <c r="F674" s="15">
        <f>D674-E674</f>
        <v/>
      </c>
      <c r="G674" s="15" t="n"/>
      <c r="H674" s="15" t="n"/>
      <c r="I674" s="15" t="n"/>
      <c r="J674" s="15">
        <f>C674+F674+G674-I674</f>
        <v/>
      </c>
      <c r="K674" s="15" t="n"/>
      <c r="L674" s="15">
        <f>K674*Setup!$B$6</f>
        <v/>
      </c>
      <c r="M674" s="15">
        <f>J674-L674</f>
        <v/>
      </c>
      <c r="N674" s="21" t="n"/>
    </row>
    <row r="675">
      <c r="A675" s="295" t="n"/>
      <c r="B675" s="14" t="n"/>
      <c r="C675" s="15" t="n"/>
      <c r="D675" s="15" t="n"/>
      <c r="E675" s="15">
        <f>D675*Setup!$B$5</f>
        <v/>
      </c>
      <c r="F675" s="15">
        <f>D675-E675</f>
        <v/>
      </c>
      <c r="G675" s="15" t="n"/>
      <c r="H675" s="15" t="n"/>
      <c r="I675" s="15" t="n"/>
      <c r="J675" s="15">
        <f>C675+F675+G675-I675</f>
        <v/>
      </c>
      <c r="K675" s="15" t="n"/>
      <c r="L675" s="15">
        <f>K675*Setup!$B$6</f>
        <v/>
      </c>
      <c r="M675" s="15">
        <f>J675-L675</f>
        <v/>
      </c>
      <c r="N675" s="21" t="n"/>
    </row>
    <row r="676">
      <c r="A676" s="295" t="n"/>
      <c r="B676" s="14" t="n"/>
      <c r="C676" s="15" t="n"/>
      <c r="D676" s="15" t="n"/>
      <c r="E676" s="15">
        <f>D676*Setup!$B$5</f>
        <v/>
      </c>
      <c r="F676" s="15">
        <f>D676-E676</f>
        <v/>
      </c>
      <c r="G676" s="15" t="n"/>
      <c r="H676" s="15" t="n"/>
      <c r="I676" s="15" t="n"/>
      <c r="J676" s="15">
        <f>C676+F676+G676-I676</f>
        <v/>
      </c>
      <c r="K676" s="15" t="n"/>
      <c r="L676" s="15">
        <f>K676*Setup!$B$6</f>
        <v/>
      </c>
      <c r="M676" s="15">
        <f>J676-L676</f>
        <v/>
      </c>
      <c r="N676" s="21" t="n"/>
    </row>
    <row r="677">
      <c r="A677" s="295" t="n"/>
      <c r="B677" s="14" t="n"/>
      <c r="C677" s="15" t="n"/>
      <c r="D677" s="15" t="n"/>
      <c r="E677" s="15">
        <f>D677*Setup!$B$5</f>
        <v/>
      </c>
      <c r="F677" s="15">
        <f>D677-E677</f>
        <v/>
      </c>
      <c r="G677" s="15" t="n"/>
      <c r="H677" s="15" t="n"/>
      <c r="I677" s="15" t="n"/>
      <c r="J677" s="15">
        <f>C677+F677+G677-I677</f>
        <v/>
      </c>
      <c r="K677" s="15" t="n"/>
      <c r="L677" s="15">
        <f>K677*Setup!$B$6</f>
        <v/>
      </c>
      <c r="M677" s="15">
        <f>J677-L677</f>
        <v/>
      </c>
      <c r="N677" s="21" t="n"/>
    </row>
    <row r="678">
      <c r="A678" s="295" t="n"/>
      <c r="B678" s="14" t="n"/>
      <c r="C678" s="15" t="n"/>
      <c r="D678" s="15" t="n"/>
      <c r="E678" s="15">
        <f>D678*Setup!$B$5</f>
        <v/>
      </c>
      <c r="F678" s="15">
        <f>D678-E678</f>
        <v/>
      </c>
      <c r="G678" s="15" t="n"/>
      <c r="H678" s="15" t="n"/>
      <c r="I678" s="15" t="n"/>
      <c r="J678" s="15">
        <f>C678+F678+G678-I678</f>
        <v/>
      </c>
      <c r="K678" s="15" t="n"/>
      <c r="L678" s="15">
        <f>K678*Setup!$B$6</f>
        <v/>
      </c>
      <c r="M678" s="15">
        <f>J678-L678</f>
        <v/>
      </c>
      <c r="N678" s="21" t="n"/>
    </row>
    <row r="679">
      <c r="A679" s="295" t="n"/>
      <c r="B679" s="14" t="n"/>
      <c r="C679" s="15" t="n"/>
      <c r="D679" s="15" t="n"/>
      <c r="E679" s="15">
        <f>D679*Setup!$B$5</f>
        <v/>
      </c>
      <c r="F679" s="15">
        <f>D679-E679</f>
        <v/>
      </c>
      <c r="G679" s="15" t="n"/>
      <c r="H679" s="15" t="n"/>
      <c r="I679" s="15" t="n"/>
      <c r="J679" s="15">
        <f>C679+F679+G679-I679</f>
        <v/>
      </c>
      <c r="K679" s="15" t="n"/>
      <c r="L679" s="15">
        <f>K679*Setup!$B$6</f>
        <v/>
      </c>
      <c r="M679" s="15">
        <f>J679-L679</f>
        <v/>
      </c>
      <c r="N679" s="21" t="n"/>
    </row>
    <row r="680">
      <c r="A680" s="295" t="n"/>
      <c r="B680" s="14" t="n"/>
      <c r="C680" s="15" t="n"/>
      <c r="D680" s="15" t="n"/>
      <c r="E680" s="15">
        <f>D680*Setup!$B$5</f>
        <v/>
      </c>
      <c r="F680" s="15">
        <f>D680-E680</f>
        <v/>
      </c>
      <c r="G680" s="15" t="n"/>
      <c r="H680" s="15" t="n"/>
      <c r="I680" s="15" t="n"/>
      <c r="J680" s="15">
        <f>C680+F680+G680-I680</f>
        <v/>
      </c>
      <c r="K680" s="15" t="n"/>
      <c r="L680" s="15">
        <f>K680*Setup!$B$6</f>
        <v/>
      </c>
      <c r="M680" s="15">
        <f>J680-L680</f>
        <v/>
      </c>
      <c r="N680" s="21" t="n"/>
    </row>
    <row r="681">
      <c r="A681" s="295" t="n"/>
      <c r="B681" s="14" t="n"/>
      <c r="C681" s="15" t="n"/>
      <c r="D681" s="15" t="n"/>
      <c r="E681" s="15">
        <f>D681*Setup!$B$5</f>
        <v/>
      </c>
      <c r="F681" s="15">
        <f>D681-E681</f>
        <v/>
      </c>
      <c r="G681" s="15" t="n"/>
      <c r="H681" s="15" t="n"/>
      <c r="I681" s="15" t="n"/>
      <c r="J681" s="15">
        <f>C681+F681+G681-I681</f>
        <v/>
      </c>
      <c r="K681" s="15" t="n"/>
      <c r="L681" s="15">
        <f>K681*Setup!$B$6</f>
        <v/>
      </c>
      <c r="M681" s="15">
        <f>J681-L681</f>
        <v/>
      </c>
      <c r="N681" s="21" t="n"/>
    </row>
    <row r="682">
      <c r="A682" s="295" t="n"/>
      <c r="B682" s="14" t="n"/>
      <c r="C682" s="15" t="n"/>
      <c r="D682" s="15" t="n"/>
      <c r="E682" s="15">
        <f>D682*Setup!$B$5</f>
        <v/>
      </c>
      <c r="F682" s="15">
        <f>D682-E682</f>
        <v/>
      </c>
      <c r="G682" s="15" t="n"/>
      <c r="H682" s="15" t="n"/>
      <c r="I682" s="15" t="n"/>
      <c r="J682" s="15">
        <f>C682+F682+G682-I682</f>
        <v/>
      </c>
      <c r="K682" s="15" t="n"/>
      <c r="L682" s="15">
        <f>K682*Setup!$B$6</f>
        <v/>
      </c>
      <c r="M682" s="15">
        <f>J682-L682</f>
        <v/>
      </c>
      <c r="N682" s="21" t="n"/>
    </row>
    <row r="683">
      <c r="A683" s="295" t="n"/>
      <c r="B683" s="14" t="n"/>
      <c r="C683" s="15" t="n"/>
      <c r="D683" s="15" t="n"/>
      <c r="E683" s="15">
        <f>D683*Setup!$B$5</f>
        <v/>
      </c>
      <c r="F683" s="15">
        <f>D683-E683</f>
        <v/>
      </c>
      <c r="G683" s="15" t="n"/>
      <c r="H683" s="15" t="n"/>
      <c r="I683" s="15" t="n"/>
      <c r="J683" s="15">
        <f>C683+F683+G683-I683</f>
        <v/>
      </c>
      <c r="K683" s="15" t="n"/>
      <c r="L683" s="15">
        <f>K683*Setup!$B$6</f>
        <v/>
      </c>
      <c r="M683" s="15">
        <f>J683-L683</f>
        <v/>
      </c>
      <c r="N683" s="21" t="n"/>
    </row>
    <row r="684">
      <c r="A684" s="295" t="n"/>
      <c r="B684" s="14" t="n"/>
      <c r="C684" s="15" t="n"/>
      <c r="D684" s="15" t="n"/>
      <c r="E684" s="15">
        <f>D684*Setup!$B$5</f>
        <v/>
      </c>
      <c r="F684" s="15">
        <f>D684-E684</f>
        <v/>
      </c>
      <c r="G684" s="15" t="n"/>
      <c r="H684" s="15" t="n"/>
      <c r="I684" s="15" t="n"/>
      <c r="J684" s="15">
        <f>C684+F684+G684-I684</f>
        <v/>
      </c>
      <c r="K684" s="15" t="n"/>
      <c r="L684" s="15">
        <f>K684*Setup!$B$6</f>
        <v/>
      </c>
      <c r="M684" s="15">
        <f>J684-L684</f>
        <v/>
      </c>
      <c r="N684" s="21" t="n"/>
    </row>
    <row r="685">
      <c r="A685" s="295" t="n"/>
      <c r="B685" s="14" t="n"/>
      <c r="C685" s="15" t="n"/>
      <c r="D685" s="15" t="n"/>
      <c r="E685" s="15">
        <f>D685*Setup!$B$5</f>
        <v/>
      </c>
      <c r="F685" s="15">
        <f>D685-E685</f>
        <v/>
      </c>
      <c r="G685" s="15" t="n"/>
      <c r="H685" s="15" t="n"/>
      <c r="I685" s="15" t="n"/>
      <c r="J685" s="15">
        <f>C685+F685+G685-I685</f>
        <v/>
      </c>
      <c r="K685" s="15" t="n"/>
      <c r="L685" s="15">
        <f>K685*Setup!$B$6</f>
        <v/>
      </c>
      <c r="M685" s="15">
        <f>J685-L685</f>
        <v/>
      </c>
      <c r="N685" s="21" t="n"/>
    </row>
    <row r="686">
      <c r="A686" s="295" t="n"/>
      <c r="B686" s="14" t="n"/>
      <c r="C686" s="15" t="n"/>
      <c r="D686" s="15" t="n"/>
      <c r="E686" s="15">
        <f>D686*Setup!$B$5</f>
        <v/>
      </c>
      <c r="F686" s="15">
        <f>D686-E686</f>
        <v/>
      </c>
      <c r="G686" s="15" t="n"/>
      <c r="H686" s="15" t="n"/>
      <c r="I686" s="15" t="n"/>
      <c r="J686" s="15">
        <f>C686+F686+G686-I686</f>
        <v/>
      </c>
      <c r="K686" s="15" t="n"/>
      <c r="L686" s="15">
        <f>K686*Setup!$B$6</f>
        <v/>
      </c>
      <c r="M686" s="15">
        <f>J686-L686</f>
        <v/>
      </c>
      <c r="N686" s="21" t="n"/>
    </row>
    <row r="687">
      <c r="A687" s="295" t="n"/>
      <c r="B687" s="14" t="n"/>
      <c r="C687" s="15" t="n"/>
      <c r="D687" s="15" t="n"/>
      <c r="E687" s="15">
        <f>D687*Setup!$B$5</f>
        <v/>
      </c>
      <c r="F687" s="15">
        <f>D687-E687</f>
        <v/>
      </c>
      <c r="G687" s="15" t="n"/>
      <c r="H687" s="15" t="n"/>
      <c r="I687" s="15" t="n"/>
      <c r="J687" s="15">
        <f>C687+F687+G687-I687</f>
        <v/>
      </c>
      <c r="K687" s="15" t="n"/>
      <c r="L687" s="15">
        <f>K687*Setup!$B$6</f>
        <v/>
      </c>
      <c r="M687" s="15">
        <f>J687-L687</f>
        <v/>
      </c>
      <c r="N687" s="21" t="n"/>
    </row>
    <row r="688">
      <c r="A688" s="295" t="n"/>
      <c r="B688" s="14" t="n"/>
      <c r="C688" s="15" t="n"/>
      <c r="D688" s="15" t="n"/>
      <c r="E688" s="15">
        <f>D688*Setup!$B$5</f>
        <v/>
      </c>
      <c r="F688" s="15">
        <f>D688-E688</f>
        <v/>
      </c>
      <c r="G688" s="15" t="n"/>
      <c r="H688" s="15" t="n"/>
      <c r="I688" s="15" t="n"/>
      <c r="J688" s="15">
        <f>C688+F688+G688-I688</f>
        <v/>
      </c>
      <c r="K688" s="15" t="n"/>
      <c r="L688" s="15">
        <f>K688*Setup!$B$6</f>
        <v/>
      </c>
      <c r="M688" s="15">
        <f>J688-L688</f>
        <v/>
      </c>
      <c r="N688" s="21" t="n"/>
    </row>
    <row r="689">
      <c r="A689" s="295" t="n"/>
      <c r="B689" s="14" t="n"/>
      <c r="C689" s="15" t="n"/>
      <c r="D689" s="15" t="n"/>
      <c r="E689" s="15">
        <f>D689*Setup!$B$5</f>
        <v/>
      </c>
      <c r="F689" s="15">
        <f>D689-E689</f>
        <v/>
      </c>
      <c r="G689" s="15" t="n"/>
      <c r="H689" s="15" t="n"/>
      <c r="I689" s="15" t="n"/>
      <c r="J689" s="15">
        <f>C689+F689+G689-I689</f>
        <v/>
      </c>
      <c r="K689" s="15" t="n"/>
      <c r="L689" s="15">
        <f>K689*Setup!$B$6</f>
        <v/>
      </c>
      <c r="M689" s="15">
        <f>J689-L689</f>
        <v/>
      </c>
      <c r="N689" s="21" t="n"/>
    </row>
    <row r="690">
      <c r="A690" s="295" t="n"/>
      <c r="B690" s="14" t="n"/>
      <c r="C690" s="15" t="n"/>
      <c r="D690" s="15" t="n"/>
      <c r="E690" s="15">
        <f>D690*Setup!$B$5</f>
        <v/>
      </c>
      <c r="F690" s="15">
        <f>D690-E690</f>
        <v/>
      </c>
      <c r="G690" s="15" t="n"/>
      <c r="H690" s="15" t="n"/>
      <c r="I690" s="15" t="n"/>
      <c r="J690" s="15">
        <f>C690+F690+G690-I690</f>
        <v/>
      </c>
      <c r="K690" s="15" t="n"/>
      <c r="L690" s="15">
        <f>K690*Setup!$B$6</f>
        <v/>
      </c>
      <c r="M690" s="15">
        <f>J690-L690</f>
        <v/>
      </c>
      <c r="N690" s="21" t="n"/>
    </row>
    <row r="691">
      <c r="A691" s="295" t="n"/>
      <c r="B691" s="14" t="n"/>
      <c r="C691" s="15" t="n"/>
      <c r="D691" s="15" t="n"/>
      <c r="E691" s="15">
        <f>D691*Setup!$B$5</f>
        <v/>
      </c>
      <c r="F691" s="15">
        <f>D691-E691</f>
        <v/>
      </c>
      <c r="G691" s="15" t="n"/>
      <c r="H691" s="15" t="n"/>
      <c r="I691" s="15" t="n"/>
      <c r="J691" s="15">
        <f>C691+F691+G691-I691</f>
        <v/>
      </c>
      <c r="K691" s="15" t="n"/>
      <c r="L691" s="15">
        <f>K691*Setup!$B$6</f>
        <v/>
      </c>
      <c r="M691" s="15">
        <f>J691-L691</f>
        <v/>
      </c>
      <c r="N691" s="21" t="n"/>
    </row>
    <row r="692">
      <c r="A692" s="295" t="n"/>
      <c r="B692" s="14" t="n"/>
      <c r="C692" s="15" t="n"/>
      <c r="D692" s="15" t="n"/>
      <c r="E692" s="15">
        <f>D692*Setup!$B$5</f>
        <v/>
      </c>
      <c r="F692" s="15">
        <f>D692-E692</f>
        <v/>
      </c>
      <c r="G692" s="15" t="n"/>
      <c r="H692" s="15" t="n"/>
      <c r="I692" s="15" t="n"/>
      <c r="J692" s="15">
        <f>C692+F692+G692-I692</f>
        <v/>
      </c>
      <c r="K692" s="15" t="n"/>
      <c r="L692" s="15">
        <f>K692*Setup!$B$6</f>
        <v/>
      </c>
      <c r="M692" s="15">
        <f>J692-L692</f>
        <v/>
      </c>
      <c r="N692" s="21" t="n"/>
    </row>
    <row r="693">
      <c r="A693" s="295" t="n"/>
      <c r="B693" s="14" t="n"/>
      <c r="C693" s="15" t="n"/>
      <c r="D693" s="15" t="n"/>
      <c r="E693" s="15">
        <f>D693*Setup!$B$5</f>
        <v/>
      </c>
      <c r="F693" s="15">
        <f>D693-E693</f>
        <v/>
      </c>
      <c r="G693" s="15" t="n"/>
      <c r="H693" s="15" t="n"/>
      <c r="I693" s="15" t="n"/>
      <c r="J693" s="15">
        <f>C693+F693+G693-I693</f>
        <v/>
      </c>
      <c r="K693" s="15" t="n"/>
      <c r="L693" s="15">
        <f>K693*Setup!$B$6</f>
        <v/>
      </c>
      <c r="M693" s="15">
        <f>J693-L693</f>
        <v/>
      </c>
      <c r="N693" s="21" t="n"/>
    </row>
    <row r="694">
      <c r="A694" s="295" t="n"/>
      <c r="B694" s="14" t="n"/>
      <c r="C694" s="15" t="n"/>
      <c r="D694" s="15" t="n"/>
      <c r="E694" s="15">
        <f>D694*Setup!$B$5</f>
        <v/>
      </c>
      <c r="F694" s="15">
        <f>D694-E694</f>
        <v/>
      </c>
      <c r="G694" s="15" t="n"/>
      <c r="H694" s="15" t="n"/>
      <c r="I694" s="15" t="n"/>
      <c r="J694" s="15">
        <f>C694+F694+G694-I694</f>
        <v/>
      </c>
      <c r="K694" s="15" t="n"/>
      <c r="L694" s="15">
        <f>K694*Setup!$B$6</f>
        <v/>
      </c>
      <c r="M694" s="15">
        <f>J694-L694</f>
        <v/>
      </c>
      <c r="N694" s="21" t="n"/>
    </row>
    <row r="695">
      <c r="A695" s="295" t="n"/>
      <c r="B695" s="14" t="n"/>
      <c r="C695" s="15" t="n"/>
      <c r="D695" s="15" t="n"/>
      <c r="E695" s="15">
        <f>D695*Setup!$B$5</f>
        <v/>
      </c>
      <c r="F695" s="15">
        <f>D695-E695</f>
        <v/>
      </c>
      <c r="G695" s="15" t="n"/>
      <c r="H695" s="15" t="n"/>
      <c r="I695" s="15" t="n"/>
      <c r="J695" s="15">
        <f>C695+F695+G695-I695</f>
        <v/>
      </c>
      <c r="K695" s="15" t="n"/>
      <c r="L695" s="15">
        <f>K695*Setup!$B$6</f>
        <v/>
      </c>
      <c r="M695" s="15">
        <f>J695-L695</f>
        <v/>
      </c>
      <c r="N695" s="21" t="n"/>
    </row>
    <row r="696">
      <c r="A696" s="295" t="n"/>
      <c r="B696" s="14" t="n"/>
      <c r="C696" s="15" t="n"/>
      <c r="D696" s="15" t="n"/>
      <c r="E696" s="15">
        <f>D696*Setup!$B$5</f>
        <v/>
      </c>
      <c r="F696" s="15">
        <f>D696-E696</f>
        <v/>
      </c>
      <c r="G696" s="15" t="n"/>
      <c r="H696" s="15" t="n"/>
      <c r="I696" s="15" t="n"/>
      <c r="J696" s="15">
        <f>C696+F696+G696-I696</f>
        <v/>
      </c>
      <c r="K696" s="15" t="n"/>
      <c r="L696" s="15">
        <f>K696*Setup!$B$6</f>
        <v/>
      </c>
      <c r="M696" s="15">
        <f>J696-L696</f>
        <v/>
      </c>
      <c r="N696" s="21" t="n"/>
    </row>
    <row r="697">
      <c r="A697" s="295" t="n"/>
      <c r="B697" s="14" t="n"/>
      <c r="C697" s="15" t="n"/>
      <c r="D697" s="15" t="n"/>
      <c r="E697" s="15">
        <f>D697*Setup!$B$5</f>
        <v/>
      </c>
      <c r="F697" s="15">
        <f>D697-E697</f>
        <v/>
      </c>
      <c r="G697" s="15" t="n"/>
      <c r="H697" s="15" t="n"/>
      <c r="I697" s="15" t="n"/>
      <c r="J697" s="15">
        <f>C697+F697+G697-I697</f>
        <v/>
      </c>
      <c r="K697" s="15" t="n"/>
      <c r="L697" s="15">
        <f>K697*Setup!$B$6</f>
        <v/>
      </c>
      <c r="M697" s="15">
        <f>J697-L697</f>
        <v/>
      </c>
      <c r="N697" s="21" t="n"/>
    </row>
    <row r="698">
      <c r="A698" s="295" t="n"/>
      <c r="B698" s="14" t="n"/>
      <c r="C698" s="15" t="n"/>
      <c r="D698" s="15" t="n"/>
      <c r="E698" s="15">
        <f>D698*Setup!$B$5</f>
        <v/>
      </c>
      <c r="F698" s="15">
        <f>D698-E698</f>
        <v/>
      </c>
      <c r="G698" s="15" t="n"/>
      <c r="H698" s="15" t="n"/>
      <c r="I698" s="15" t="n"/>
      <c r="J698" s="15">
        <f>C698+F698+G698-I698</f>
        <v/>
      </c>
      <c r="K698" s="15" t="n"/>
      <c r="L698" s="15">
        <f>K698*Setup!$B$6</f>
        <v/>
      </c>
      <c r="M698" s="15">
        <f>J698-L698</f>
        <v/>
      </c>
      <c r="N698" s="21" t="n"/>
    </row>
    <row r="699">
      <c r="A699" s="295" t="n"/>
      <c r="B699" s="14" t="n"/>
      <c r="C699" s="15" t="n"/>
      <c r="D699" s="15" t="n"/>
      <c r="E699" s="15">
        <f>D699*Setup!$B$5</f>
        <v/>
      </c>
      <c r="F699" s="15">
        <f>D699-E699</f>
        <v/>
      </c>
      <c r="G699" s="15" t="n"/>
      <c r="H699" s="15" t="n"/>
      <c r="I699" s="15" t="n"/>
      <c r="J699" s="15">
        <f>C699+F699+G699-I699</f>
        <v/>
      </c>
      <c r="K699" s="15" t="n"/>
      <c r="L699" s="15">
        <f>K699*Setup!$B$6</f>
        <v/>
      </c>
      <c r="M699" s="15">
        <f>J699-L699</f>
        <v/>
      </c>
      <c r="N699" s="21" t="n"/>
    </row>
    <row r="700">
      <c r="A700" s="295" t="n"/>
      <c r="B700" s="14" t="n"/>
      <c r="C700" s="15" t="n"/>
      <c r="D700" s="15" t="n"/>
      <c r="E700" s="15">
        <f>D700*Setup!$B$5</f>
        <v/>
      </c>
      <c r="F700" s="15">
        <f>D700-E700</f>
        <v/>
      </c>
      <c r="G700" s="15" t="n"/>
      <c r="H700" s="15" t="n"/>
      <c r="I700" s="15" t="n"/>
      <c r="J700" s="15">
        <f>C700+F700+G700-I700</f>
        <v/>
      </c>
      <c r="K700" s="15" t="n"/>
      <c r="L700" s="15">
        <f>K700*Setup!$B$6</f>
        <v/>
      </c>
      <c r="M700" s="15">
        <f>J700-L700</f>
        <v/>
      </c>
      <c r="N700" s="21" t="n"/>
    </row>
    <row r="701">
      <c r="A701" s="295" t="n"/>
      <c r="B701" s="14" t="n"/>
      <c r="C701" s="15" t="n"/>
      <c r="D701" s="15" t="n"/>
      <c r="E701" s="15">
        <f>D701*Setup!$B$5</f>
        <v/>
      </c>
      <c r="F701" s="15">
        <f>D701-E701</f>
        <v/>
      </c>
      <c r="G701" s="15" t="n"/>
      <c r="H701" s="15" t="n"/>
      <c r="I701" s="15" t="n"/>
      <c r="J701" s="15">
        <f>C701+F701+G701-I701</f>
        <v/>
      </c>
      <c r="K701" s="15" t="n"/>
      <c r="L701" s="15">
        <f>K701*Setup!$B$6</f>
        <v/>
      </c>
      <c r="M701" s="15">
        <f>J701-L701</f>
        <v/>
      </c>
      <c r="N701" s="21" t="n"/>
    </row>
    <row r="702">
      <c r="A702" s="295" t="n"/>
      <c r="B702" s="14" t="n"/>
      <c r="C702" s="15" t="n"/>
      <c r="D702" s="15" t="n"/>
      <c r="E702" s="15">
        <f>D702*Setup!$B$5</f>
        <v/>
      </c>
      <c r="F702" s="15">
        <f>D702-E702</f>
        <v/>
      </c>
      <c r="G702" s="15" t="n"/>
      <c r="H702" s="15" t="n"/>
      <c r="I702" s="15" t="n"/>
      <c r="J702" s="15">
        <f>C702+F702+G702-I702</f>
        <v/>
      </c>
      <c r="K702" s="15" t="n"/>
      <c r="L702" s="15">
        <f>K702*Setup!$B$6</f>
        <v/>
      </c>
      <c r="M702" s="15">
        <f>J702-L702</f>
        <v/>
      </c>
      <c r="N702" s="21" t="n"/>
    </row>
    <row r="703">
      <c r="A703" s="295" t="n"/>
      <c r="B703" s="14" t="n"/>
      <c r="C703" s="15" t="n"/>
      <c r="D703" s="15" t="n"/>
      <c r="E703" s="15">
        <f>D703*Setup!$B$5</f>
        <v/>
      </c>
      <c r="F703" s="15">
        <f>D703-E703</f>
        <v/>
      </c>
      <c r="G703" s="15" t="n"/>
      <c r="H703" s="15" t="n"/>
      <c r="I703" s="15" t="n"/>
      <c r="J703" s="15">
        <f>C703+F703+G703-I703</f>
        <v/>
      </c>
      <c r="K703" s="15" t="n"/>
      <c r="L703" s="15">
        <f>K703*Setup!$B$6</f>
        <v/>
      </c>
      <c r="M703" s="15">
        <f>J703-L703</f>
        <v/>
      </c>
      <c r="N703" s="21" t="n"/>
    </row>
    <row r="704">
      <c r="A704" s="295" t="n"/>
      <c r="B704" s="14" t="n"/>
      <c r="C704" s="15" t="n"/>
      <c r="D704" s="15" t="n"/>
      <c r="E704" s="15">
        <f>D704*Setup!$B$5</f>
        <v/>
      </c>
      <c r="F704" s="15">
        <f>D704-E704</f>
        <v/>
      </c>
      <c r="G704" s="15" t="n"/>
      <c r="H704" s="15" t="n"/>
      <c r="I704" s="15" t="n"/>
      <c r="J704" s="15">
        <f>C704+F704+G704-I704</f>
        <v/>
      </c>
      <c r="K704" s="15" t="n"/>
      <c r="L704" s="15">
        <f>K704*Setup!$B$6</f>
        <v/>
      </c>
      <c r="M704" s="15">
        <f>J704-L704</f>
        <v/>
      </c>
      <c r="N704" s="21" t="n"/>
    </row>
    <row r="705">
      <c r="A705" s="295" t="n"/>
      <c r="B705" s="14" t="n"/>
      <c r="C705" s="15" t="n"/>
      <c r="D705" s="15" t="n"/>
      <c r="E705" s="15">
        <f>D705*Setup!$B$5</f>
        <v/>
      </c>
      <c r="F705" s="15">
        <f>D705-E705</f>
        <v/>
      </c>
      <c r="G705" s="15" t="n"/>
      <c r="H705" s="15" t="n"/>
      <c r="I705" s="15" t="n"/>
      <c r="J705" s="15">
        <f>C705+F705+G705-I705</f>
        <v/>
      </c>
      <c r="K705" s="15" t="n"/>
      <c r="L705" s="15">
        <f>K705*Setup!$B$6</f>
        <v/>
      </c>
      <c r="M705" s="15">
        <f>J705-L705</f>
        <v/>
      </c>
      <c r="N705" s="21" t="n"/>
    </row>
    <row r="706">
      <c r="A706" s="295" t="n"/>
      <c r="B706" s="14" t="n"/>
      <c r="C706" s="15" t="n"/>
      <c r="D706" s="15" t="n"/>
      <c r="E706" s="15">
        <f>D706*Setup!$B$5</f>
        <v/>
      </c>
      <c r="F706" s="15">
        <f>D706-E706</f>
        <v/>
      </c>
      <c r="G706" s="15" t="n"/>
      <c r="H706" s="15" t="n"/>
      <c r="I706" s="15" t="n"/>
      <c r="J706" s="15">
        <f>C706+F706+G706-I706</f>
        <v/>
      </c>
      <c r="K706" s="15" t="n"/>
      <c r="L706" s="15">
        <f>K706*Setup!$B$6</f>
        <v/>
      </c>
      <c r="M706" s="15">
        <f>J706-L706</f>
        <v/>
      </c>
      <c r="N706" s="21" t="n"/>
    </row>
    <row r="707">
      <c r="A707" s="295" t="n"/>
      <c r="B707" s="14" t="n"/>
      <c r="C707" s="15" t="n"/>
      <c r="D707" s="15" t="n"/>
      <c r="E707" s="15">
        <f>D707*Setup!$B$5</f>
        <v/>
      </c>
      <c r="F707" s="15">
        <f>D707-E707</f>
        <v/>
      </c>
      <c r="G707" s="15" t="n"/>
      <c r="H707" s="15" t="n"/>
      <c r="I707" s="15" t="n"/>
      <c r="J707" s="15">
        <f>C707+F707+G707-I707</f>
        <v/>
      </c>
      <c r="K707" s="15" t="n"/>
      <c r="L707" s="15">
        <f>K707*Setup!$B$6</f>
        <v/>
      </c>
      <c r="M707" s="15">
        <f>J707-L707</f>
        <v/>
      </c>
      <c r="N707" s="21" t="n"/>
    </row>
    <row r="708">
      <c r="A708" s="295" t="n"/>
      <c r="B708" s="14" t="n"/>
      <c r="C708" s="15" t="n"/>
      <c r="D708" s="15" t="n"/>
      <c r="E708" s="15">
        <f>D708*Setup!$B$5</f>
        <v/>
      </c>
      <c r="F708" s="15">
        <f>D708-E708</f>
        <v/>
      </c>
      <c r="G708" s="15" t="n"/>
      <c r="H708" s="15" t="n"/>
      <c r="I708" s="15" t="n"/>
      <c r="J708" s="15">
        <f>C708+F708+G708-I708</f>
        <v/>
      </c>
      <c r="K708" s="15" t="n"/>
      <c r="L708" s="15">
        <f>K708*Setup!$B$6</f>
        <v/>
      </c>
      <c r="M708" s="15">
        <f>J708-L708</f>
        <v/>
      </c>
      <c r="N708" s="21" t="n"/>
    </row>
    <row r="709">
      <c r="A709" s="295" t="n"/>
      <c r="B709" s="14" t="n"/>
      <c r="C709" s="15" t="n"/>
      <c r="D709" s="15" t="n"/>
      <c r="E709" s="15">
        <f>D709*Setup!$B$5</f>
        <v/>
      </c>
      <c r="F709" s="15">
        <f>D709-E709</f>
        <v/>
      </c>
      <c r="G709" s="15" t="n"/>
      <c r="H709" s="15" t="n"/>
      <c r="I709" s="15" t="n"/>
      <c r="J709" s="15">
        <f>C709+F709+G709-I709</f>
        <v/>
      </c>
      <c r="K709" s="15" t="n"/>
      <c r="L709" s="15">
        <f>K709*Setup!$B$6</f>
        <v/>
      </c>
      <c r="M709" s="15">
        <f>J709-L709</f>
        <v/>
      </c>
      <c r="N709" s="21" t="n"/>
    </row>
    <row r="710">
      <c r="A710" s="295" t="n"/>
      <c r="B710" s="14" t="n"/>
      <c r="C710" s="15" t="n"/>
      <c r="D710" s="15" t="n"/>
      <c r="E710" s="15">
        <f>D710*Setup!$B$5</f>
        <v/>
      </c>
      <c r="F710" s="15">
        <f>D710-E710</f>
        <v/>
      </c>
      <c r="G710" s="15" t="n"/>
      <c r="H710" s="15" t="n"/>
      <c r="I710" s="15" t="n"/>
      <c r="J710" s="15">
        <f>C710+F710+G710-I710</f>
        <v/>
      </c>
      <c r="K710" s="15" t="n"/>
      <c r="L710" s="15">
        <f>K710*Setup!$B$6</f>
        <v/>
      </c>
      <c r="M710" s="15">
        <f>J710-L710</f>
        <v/>
      </c>
      <c r="N710" s="21" t="n"/>
    </row>
    <row r="711">
      <c r="A711" s="295" t="n"/>
      <c r="B711" s="14" t="n"/>
      <c r="C711" s="15" t="n"/>
      <c r="D711" s="15" t="n"/>
      <c r="E711" s="15">
        <f>D711*Setup!$B$5</f>
        <v/>
      </c>
      <c r="F711" s="15">
        <f>D711-E711</f>
        <v/>
      </c>
      <c r="G711" s="15" t="n"/>
      <c r="H711" s="15" t="n"/>
      <c r="I711" s="15" t="n"/>
      <c r="J711" s="15">
        <f>C711+F711+G711-I711</f>
        <v/>
      </c>
      <c r="K711" s="15" t="n"/>
      <c r="L711" s="15">
        <f>K711*Setup!$B$6</f>
        <v/>
      </c>
      <c r="M711" s="15">
        <f>J711-L711</f>
        <v/>
      </c>
      <c r="N711" s="21" t="n"/>
    </row>
    <row r="712">
      <c r="A712" s="295" t="n"/>
      <c r="B712" s="14" t="n"/>
      <c r="C712" s="15" t="n"/>
      <c r="D712" s="15" t="n"/>
      <c r="E712" s="15">
        <f>D712*Setup!$B$5</f>
        <v/>
      </c>
      <c r="F712" s="15">
        <f>D712-E712</f>
        <v/>
      </c>
      <c r="G712" s="15" t="n"/>
      <c r="H712" s="15" t="n"/>
      <c r="I712" s="15" t="n"/>
      <c r="J712" s="15">
        <f>C712+F712+G712-I712</f>
        <v/>
      </c>
      <c r="K712" s="15" t="n"/>
      <c r="L712" s="15">
        <f>K712*Setup!$B$6</f>
        <v/>
      </c>
      <c r="M712" s="15">
        <f>J712-L712</f>
        <v/>
      </c>
      <c r="N712" s="21" t="n"/>
    </row>
    <row r="713">
      <c r="A713" s="295" t="n"/>
      <c r="B713" s="14" t="n"/>
      <c r="C713" s="15" t="n"/>
      <c r="D713" s="15" t="n"/>
      <c r="E713" s="15">
        <f>D713*Setup!$B$5</f>
        <v/>
      </c>
      <c r="F713" s="15">
        <f>D713-E713</f>
        <v/>
      </c>
      <c r="G713" s="15" t="n"/>
      <c r="H713" s="15" t="n"/>
      <c r="I713" s="15" t="n"/>
      <c r="J713" s="15">
        <f>C713+F713+G713-I713</f>
        <v/>
      </c>
      <c r="K713" s="15" t="n"/>
      <c r="L713" s="15">
        <f>K713*Setup!$B$6</f>
        <v/>
      </c>
      <c r="M713" s="15">
        <f>J713-L713</f>
        <v/>
      </c>
      <c r="N713" s="21" t="n"/>
    </row>
    <row r="714">
      <c r="A714" s="295" t="n"/>
      <c r="B714" s="14" t="n"/>
      <c r="C714" s="15" t="n"/>
      <c r="D714" s="15" t="n"/>
      <c r="E714" s="15">
        <f>D714*Setup!$B$5</f>
        <v/>
      </c>
      <c r="F714" s="15">
        <f>D714-E714</f>
        <v/>
      </c>
      <c r="G714" s="15" t="n"/>
      <c r="H714" s="15" t="n"/>
      <c r="I714" s="15" t="n"/>
      <c r="J714" s="15">
        <f>C714+F714+G714-I714</f>
        <v/>
      </c>
      <c r="K714" s="15" t="n"/>
      <c r="L714" s="15">
        <f>K714*Setup!$B$6</f>
        <v/>
      </c>
      <c r="M714" s="15">
        <f>J714-L714</f>
        <v/>
      </c>
      <c r="N714" s="21" t="n"/>
    </row>
    <row r="715">
      <c r="A715" s="295" t="n"/>
      <c r="B715" s="14" t="n"/>
      <c r="C715" s="15" t="n"/>
      <c r="D715" s="15" t="n"/>
      <c r="E715" s="15">
        <f>D715*Setup!$B$5</f>
        <v/>
      </c>
      <c r="F715" s="15">
        <f>D715-E715</f>
        <v/>
      </c>
      <c r="G715" s="15" t="n"/>
      <c r="H715" s="15" t="n"/>
      <c r="I715" s="15" t="n"/>
      <c r="J715" s="15">
        <f>C715+F715+G715-I715</f>
        <v/>
      </c>
      <c r="K715" s="15" t="n"/>
      <c r="L715" s="15">
        <f>K715*Setup!$B$6</f>
        <v/>
      </c>
      <c r="M715" s="15">
        <f>J715-L715</f>
        <v/>
      </c>
      <c r="N715" s="21" t="n"/>
    </row>
    <row r="716">
      <c r="A716" s="295" t="n"/>
      <c r="B716" s="14" t="n"/>
      <c r="C716" s="15" t="n"/>
      <c r="D716" s="15" t="n"/>
      <c r="E716" s="15">
        <f>D716*Setup!$B$5</f>
        <v/>
      </c>
      <c r="F716" s="15">
        <f>D716-E716</f>
        <v/>
      </c>
      <c r="G716" s="15" t="n"/>
      <c r="H716" s="15" t="n"/>
      <c r="I716" s="15" t="n"/>
      <c r="J716" s="15">
        <f>C716+F716+G716-I716</f>
        <v/>
      </c>
      <c r="K716" s="15" t="n"/>
      <c r="L716" s="15">
        <f>K716*Setup!$B$6</f>
        <v/>
      </c>
      <c r="M716" s="15">
        <f>J716-L716</f>
        <v/>
      </c>
      <c r="N716" s="21" t="n"/>
    </row>
    <row r="717">
      <c r="A717" s="295" t="n"/>
      <c r="B717" s="14" t="n"/>
      <c r="C717" s="15" t="n"/>
      <c r="D717" s="15" t="n"/>
      <c r="E717" s="15">
        <f>D717*Setup!$B$5</f>
        <v/>
      </c>
      <c r="F717" s="15">
        <f>D717-E717</f>
        <v/>
      </c>
      <c r="G717" s="15" t="n"/>
      <c r="H717" s="15" t="n"/>
      <c r="I717" s="15" t="n"/>
      <c r="J717" s="15">
        <f>C717+F717+G717-I717</f>
        <v/>
      </c>
      <c r="K717" s="15" t="n"/>
      <c r="L717" s="15">
        <f>K717*Setup!$B$6</f>
        <v/>
      </c>
      <c r="M717" s="15">
        <f>J717-L717</f>
        <v/>
      </c>
      <c r="N717" s="21" t="n"/>
    </row>
    <row r="718">
      <c r="A718" s="295" t="n"/>
      <c r="B718" s="14" t="n"/>
      <c r="C718" s="15" t="n"/>
      <c r="D718" s="15" t="n"/>
      <c r="E718" s="15">
        <f>D718*Setup!$B$5</f>
        <v/>
      </c>
      <c r="F718" s="15">
        <f>D718-E718</f>
        <v/>
      </c>
      <c r="G718" s="15" t="n"/>
      <c r="H718" s="15" t="n"/>
      <c r="I718" s="15" t="n"/>
      <c r="J718" s="15">
        <f>C718+F718+G718-I718</f>
        <v/>
      </c>
      <c r="K718" s="15" t="n"/>
      <c r="L718" s="15">
        <f>K718*Setup!$B$6</f>
        <v/>
      </c>
      <c r="M718" s="15">
        <f>J718-L718</f>
        <v/>
      </c>
      <c r="N718" s="21" t="n"/>
    </row>
    <row r="719">
      <c r="A719" s="295" t="n"/>
      <c r="B719" s="14" t="n"/>
      <c r="C719" s="15" t="n"/>
      <c r="D719" s="15" t="n"/>
      <c r="E719" s="15">
        <f>D719*Setup!$B$5</f>
        <v/>
      </c>
      <c r="F719" s="15">
        <f>D719-E719</f>
        <v/>
      </c>
      <c r="G719" s="15" t="n"/>
      <c r="H719" s="15" t="n"/>
      <c r="I719" s="15" t="n"/>
      <c r="J719" s="15">
        <f>C719+F719+G719-I719</f>
        <v/>
      </c>
      <c r="K719" s="15" t="n"/>
      <c r="L719" s="15">
        <f>K719*Setup!$B$6</f>
        <v/>
      </c>
      <c r="M719" s="15">
        <f>J719-L719</f>
        <v/>
      </c>
      <c r="N719" s="21" t="n"/>
    </row>
    <row r="720">
      <c r="A720" s="295" t="n"/>
      <c r="B720" s="14" t="n"/>
      <c r="C720" s="15" t="n"/>
      <c r="D720" s="15" t="n"/>
      <c r="E720" s="15">
        <f>D720*Setup!$B$5</f>
        <v/>
      </c>
      <c r="F720" s="15">
        <f>D720-E720</f>
        <v/>
      </c>
      <c r="G720" s="15" t="n"/>
      <c r="H720" s="15" t="n"/>
      <c r="I720" s="15" t="n"/>
      <c r="J720" s="15">
        <f>C720+F720+G720-I720</f>
        <v/>
      </c>
      <c r="K720" s="15" t="n"/>
      <c r="L720" s="15">
        <f>K720*Setup!$B$6</f>
        <v/>
      </c>
      <c r="M720" s="15">
        <f>J720-L720</f>
        <v/>
      </c>
      <c r="N720" s="21" t="n"/>
    </row>
    <row r="721">
      <c r="A721" s="295" t="n"/>
      <c r="B721" s="14" t="n"/>
      <c r="C721" s="15" t="n"/>
      <c r="D721" s="15" t="n"/>
      <c r="E721" s="15">
        <f>D721*Setup!$B$5</f>
        <v/>
      </c>
      <c r="F721" s="15">
        <f>D721-E721</f>
        <v/>
      </c>
      <c r="G721" s="15" t="n"/>
      <c r="H721" s="15" t="n"/>
      <c r="I721" s="15" t="n"/>
      <c r="J721" s="15">
        <f>C721+F721+G721-I721</f>
        <v/>
      </c>
      <c r="K721" s="15" t="n"/>
      <c r="L721" s="15">
        <f>K721*Setup!$B$6</f>
        <v/>
      </c>
      <c r="M721" s="15">
        <f>J721-L721</f>
        <v/>
      </c>
      <c r="N721" s="21" t="n"/>
    </row>
    <row r="722">
      <c r="A722" s="295" t="n"/>
      <c r="B722" s="14" t="n"/>
      <c r="C722" s="15" t="n"/>
      <c r="D722" s="15" t="n"/>
      <c r="E722" s="15">
        <f>D722*Setup!$B$5</f>
        <v/>
      </c>
      <c r="F722" s="15">
        <f>D722-E722</f>
        <v/>
      </c>
      <c r="G722" s="15" t="n"/>
      <c r="H722" s="15" t="n"/>
      <c r="I722" s="15" t="n"/>
      <c r="J722" s="15">
        <f>C722+F722+G722-I722</f>
        <v/>
      </c>
      <c r="K722" s="15" t="n"/>
      <c r="L722" s="15">
        <f>K722*Setup!$B$6</f>
        <v/>
      </c>
      <c r="M722" s="15">
        <f>J722-L722</f>
        <v/>
      </c>
      <c r="N722" s="21" t="n"/>
    </row>
    <row r="723">
      <c r="A723" s="295" t="n"/>
      <c r="B723" s="14" t="n"/>
      <c r="C723" s="15" t="n"/>
      <c r="D723" s="15" t="n"/>
      <c r="E723" s="15">
        <f>D723*Setup!$B$5</f>
        <v/>
      </c>
      <c r="F723" s="15">
        <f>D723-E723</f>
        <v/>
      </c>
      <c r="G723" s="15" t="n"/>
      <c r="H723" s="15" t="n"/>
      <c r="I723" s="15" t="n"/>
      <c r="J723" s="15">
        <f>C723+F723+G723-I723</f>
        <v/>
      </c>
      <c r="K723" s="15" t="n"/>
      <c r="L723" s="15">
        <f>K723*Setup!$B$6</f>
        <v/>
      </c>
      <c r="M723" s="15">
        <f>J723-L723</f>
        <v/>
      </c>
      <c r="N723" s="21" t="n"/>
    </row>
    <row r="724">
      <c r="A724" s="295" t="n"/>
      <c r="B724" s="14" t="n"/>
      <c r="C724" s="15" t="n"/>
      <c r="D724" s="15" t="n"/>
      <c r="E724" s="15">
        <f>D724*Setup!$B$5</f>
        <v/>
      </c>
      <c r="F724" s="15">
        <f>D724-E724</f>
        <v/>
      </c>
      <c r="G724" s="15" t="n"/>
      <c r="H724" s="15" t="n"/>
      <c r="I724" s="15" t="n"/>
      <c r="J724" s="15">
        <f>C724+F724+G724-I724</f>
        <v/>
      </c>
      <c r="K724" s="15" t="n"/>
      <c r="L724" s="15">
        <f>K724*Setup!$B$6</f>
        <v/>
      </c>
      <c r="M724" s="15">
        <f>J724-L724</f>
        <v/>
      </c>
      <c r="N724" s="21" t="n"/>
    </row>
    <row r="725">
      <c r="A725" s="295" t="n"/>
      <c r="B725" s="14" t="n"/>
      <c r="C725" s="15" t="n"/>
      <c r="D725" s="15" t="n"/>
      <c r="E725" s="15">
        <f>D725*Setup!$B$5</f>
        <v/>
      </c>
      <c r="F725" s="15">
        <f>D725-E725</f>
        <v/>
      </c>
      <c r="G725" s="15" t="n"/>
      <c r="H725" s="15" t="n"/>
      <c r="I725" s="15" t="n"/>
      <c r="J725" s="15">
        <f>C725+F725+G725-I725</f>
        <v/>
      </c>
      <c r="K725" s="15" t="n"/>
      <c r="L725" s="15">
        <f>K725*Setup!$B$6</f>
        <v/>
      </c>
      <c r="M725" s="15">
        <f>J725-L725</f>
        <v/>
      </c>
      <c r="N725" s="21" t="n"/>
    </row>
    <row r="726">
      <c r="A726" s="295" t="n"/>
      <c r="B726" s="14" t="n"/>
      <c r="C726" s="15" t="n"/>
      <c r="D726" s="15" t="n"/>
      <c r="E726" s="15">
        <f>D726*Setup!$B$5</f>
        <v/>
      </c>
      <c r="F726" s="15">
        <f>D726-E726</f>
        <v/>
      </c>
      <c r="G726" s="15" t="n"/>
      <c r="H726" s="15" t="n"/>
      <c r="I726" s="15" t="n"/>
      <c r="J726" s="15">
        <f>C726+F726+G726-I726</f>
        <v/>
      </c>
      <c r="K726" s="15" t="n"/>
      <c r="L726" s="15">
        <f>K726*Setup!$B$6</f>
        <v/>
      </c>
      <c r="M726" s="15">
        <f>J726-L726</f>
        <v/>
      </c>
      <c r="N726" s="21" t="n"/>
    </row>
    <row r="727">
      <c r="A727" s="295" t="n"/>
      <c r="B727" s="14" t="n"/>
      <c r="C727" s="15" t="n"/>
      <c r="D727" s="15" t="n"/>
      <c r="E727" s="15">
        <f>D727*Setup!$B$5</f>
        <v/>
      </c>
      <c r="F727" s="15">
        <f>D727-E727</f>
        <v/>
      </c>
      <c r="G727" s="15" t="n"/>
      <c r="H727" s="15" t="n"/>
      <c r="I727" s="15" t="n"/>
      <c r="J727" s="15">
        <f>C727+F727+G727-I727</f>
        <v/>
      </c>
      <c r="K727" s="15" t="n"/>
      <c r="L727" s="15">
        <f>K727*Setup!$B$6</f>
        <v/>
      </c>
      <c r="M727" s="15">
        <f>J727-L727</f>
        <v/>
      </c>
      <c r="N727" s="21" t="n"/>
    </row>
    <row r="728">
      <c r="A728" s="295" t="n"/>
      <c r="B728" s="14" t="n"/>
      <c r="C728" s="15" t="n"/>
      <c r="D728" s="15" t="n"/>
      <c r="E728" s="15">
        <f>D728*Setup!$B$5</f>
        <v/>
      </c>
      <c r="F728" s="15">
        <f>D728-E728</f>
        <v/>
      </c>
      <c r="G728" s="15" t="n"/>
      <c r="H728" s="15" t="n"/>
      <c r="I728" s="15" t="n"/>
      <c r="J728" s="15">
        <f>C728+F728+G728-I728</f>
        <v/>
      </c>
      <c r="K728" s="15" t="n"/>
      <c r="L728" s="15">
        <f>K728*Setup!$B$6</f>
        <v/>
      </c>
      <c r="M728" s="15">
        <f>J728-L728</f>
        <v/>
      </c>
      <c r="N728" s="21" t="n"/>
    </row>
    <row r="729">
      <c r="A729" s="295" t="n"/>
      <c r="B729" s="14" t="n"/>
      <c r="C729" s="15" t="n"/>
      <c r="D729" s="15" t="n"/>
      <c r="E729" s="15">
        <f>D729*Setup!$B$5</f>
        <v/>
      </c>
      <c r="F729" s="15">
        <f>D729-E729</f>
        <v/>
      </c>
      <c r="G729" s="15" t="n"/>
      <c r="H729" s="15" t="n"/>
      <c r="I729" s="15" t="n"/>
      <c r="J729" s="15">
        <f>C729+F729+G729-I729</f>
        <v/>
      </c>
      <c r="K729" s="15" t="n"/>
      <c r="L729" s="15">
        <f>K729*Setup!$B$6</f>
        <v/>
      </c>
      <c r="M729" s="15">
        <f>J729-L729</f>
        <v/>
      </c>
      <c r="N729" s="21" t="n"/>
    </row>
    <row r="730">
      <c r="A730" s="295" t="n"/>
      <c r="B730" s="14" t="n"/>
      <c r="C730" s="15" t="n"/>
      <c r="D730" s="15" t="n"/>
      <c r="E730" s="15">
        <f>D730*Setup!$B$5</f>
        <v/>
      </c>
      <c r="F730" s="15">
        <f>D730-E730</f>
        <v/>
      </c>
      <c r="G730" s="15" t="n"/>
      <c r="H730" s="15" t="n"/>
      <c r="I730" s="15" t="n"/>
      <c r="J730" s="15">
        <f>C730+F730+G730-I730</f>
        <v/>
      </c>
      <c r="K730" s="15" t="n"/>
      <c r="L730" s="15">
        <f>K730*Setup!$B$6</f>
        <v/>
      </c>
      <c r="M730" s="15">
        <f>J730-L730</f>
        <v/>
      </c>
      <c r="N730" s="21" t="n"/>
    </row>
    <row r="731">
      <c r="A731" s="295" t="n"/>
      <c r="B731" s="14" t="n"/>
      <c r="C731" s="15" t="n"/>
      <c r="D731" s="15" t="n"/>
      <c r="E731" s="15">
        <f>D731*Setup!$B$5</f>
        <v/>
      </c>
      <c r="F731" s="15">
        <f>D731-E731</f>
        <v/>
      </c>
      <c r="G731" s="15" t="n"/>
      <c r="H731" s="15" t="n"/>
      <c r="I731" s="15" t="n"/>
      <c r="J731" s="15">
        <f>C731+F731+G731-I731</f>
        <v/>
      </c>
      <c r="K731" s="15" t="n"/>
      <c r="L731" s="15">
        <f>K731*Setup!$B$6</f>
        <v/>
      </c>
      <c r="M731" s="15">
        <f>J731-L731</f>
        <v/>
      </c>
      <c r="N731" s="21" t="n"/>
    </row>
    <row r="732">
      <c r="A732" s="295" t="n"/>
      <c r="B732" s="14" t="n"/>
      <c r="C732" s="15" t="n"/>
      <c r="D732" s="15" t="n"/>
      <c r="E732" s="15">
        <f>D732*Setup!$B$5</f>
        <v/>
      </c>
      <c r="F732" s="15">
        <f>D732-E732</f>
        <v/>
      </c>
      <c r="G732" s="15" t="n"/>
      <c r="H732" s="15" t="n"/>
      <c r="I732" s="15" t="n"/>
      <c r="J732" s="15">
        <f>C732+F732+G732-I732</f>
        <v/>
      </c>
      <c r="K732" s="15" t="n"/>
      <c r="L732" s="15">
        <f>K732*Setup!$B$6</f>
        <v/>
      </c>
      <c r="M732" s="15">
        <f>J732-L732</f>
        <v/>
      </c>
      <c r="N732" s="21" t="n"/>
    </row>
    <row r="733">
      <c r="A733" s="295" t="n"/>
      <c r="B733" s="14" t="n"/>
      <c r="C733" s="15" t="n"/>
      <c r="D733" s="15" t="n"/>
      <c r="E733" s="15">
        <f>D733*Setup!$B$5</f>
        <v/>
      </c>
      <c r="F733" s="15">
        <f>D733-E733</f>
        <v/>
      </c>
      <c r="G733" s="15" t="n"/>
      <c r="H733" s="15" t="n"/>
      <c r="I733" s="15" t="n"/>
      <c r="J733" s="15">
        <f>C733+F733+G733-I733</f>
        <v/>
      </c>
      <c r="K733" s="15" t="n"/>
      <c r="L733" s="15">
        <f>K733*Setup!$B$6</f>
        <v/>
      </c>
      <c r="M733" s="15">
        <f>J733-L733</f>
        <v/>
      </c>
      <c r="N733" s="21" t="n"/>
    </row>
    <row r="734">
      <c r="A734" s="295" t="n"/>
      <c r="B734" s="14" t="n"/>
      <c r="C734" s="15" t="n"/>
      <c r="D734" s="15" t="n"/>
      <c r="E734" s="15">
        <f>D734*Setup!$B$5</f>
        <v/>
      </c>
      <c r="F734" s="15">
        <f>D734-E734</f>
        <v/>
      </c>
      <c r="G734" s="15" t="n"/>
      <c r="H734" s="15" t="n"/>
      <c r="I734" s="15" t="n"/>
      <c r="J734" s="15">
        <f>C734+F734+G734-I734</f>
        <v/>
      </c>
      <c r="K734" s="15" t="n"/>
      <c r="L734" s="15">
        <f>K734*Setup!$B$6</f>
        <v/>
      </c>
      <c r="M734" s="15">
        <f>J734-L734</f>
        <v/>
      </c>
      <c r="N734" s="21" t="n"/>
    </row>
    <row r="735">
      <c r="A735" s="295" t="n"/>
      <c r="B735" s="14" t="n"/>
      <c r="C735" s="15" t="n"/>
      <c r="D735" s="15" t="n"/>
      <c r="E735" s="15">
        <f>D735*Setup!$B$5</f>
        <v/>
      </c>
      <c r="F735" s="15">
        <f>D735-E735</f>
        <v/>
      </c>
      <c r="G735" s="15" t="n"/>
      <c r="H735" s="15" t="n"/>
      <c r="I735" s="15" t="n"/>
      <c r="J735" s="15">
        <f>C735+F735+G735-I735</f>
        <v/>
      </c>
      <c r="K735" s="15" t="n"/>
      <c r="L735" s="15">
        <f>K735*Setup!$B$6</f>
        <v/>
      </c>
      <c r="M735" s="15">
        <f>J735-L735</f>
        <v/>
      </c>
      <c r="N735" s="21" t="n"/>
    </row>
    <row r="736">
      <c r="A736" s="295" t="n"/>
      <c r="B736" s="14" t="n"/>
      <c r="C736" s="15" t="n"/>
      <c r="D736" s="15" t="n"/>
      <c r="E736" s="15">
        <f>D736*Setup!$B$5</f>
        <v/>
      </c>
      <c r="F736" s="15">
        <f>D736-E736</f>
        <v/>
      </c>
      <c r="G736" s="15" t="n"/>
      <c r="H736" s="15" t="n"/>
      <c r="I736" s="15" t="n"/>
      <c r="J736" s="15">
        <f>C736+F736+G736-I736</f>
        <v/>
      </c>
      <c r="K736" s="15" t="n"/>
      <c r="L736" s="15">
        <f>K736*Setup!$B$6</f>
        <v/>
      </c>
      <c r="M736" s="15">
        <f>J736-L736</f>
        <v/>
      </c>
      <c r="N736" s="21" t="n"/>
    </row>
    <row r="737">
      <c r="A737" s="295" t="n"/>
      <c r="B737" s="14" t="n"/>
      <c r="C737" s="15" t="n"/>
      <c r="D737" s="15" t="n"/>
      <c r="E737" s="15">
        <f>D737*Setup!$B$5</f>
        <v/>
      </c>
      <c r="F737" s="15">
        <f>D737-E737</f>
        <v/>
      </c>
      <c r="G737" s="15" t="n"/>
      <c r="H737" s="15" t="n"/>
      <c r="I737" s="15" t="n"/>
      <c r="J737" s="15">
        <f>C737+F737+G737-I737</f>
        <v/>
      </c>
      <c r="K737" s="15" t="n"/>
      <c r="L737" s="15">
        <f>K737*Setup!$B$6</f>
        <v/>
      </c>
      <c r="M737" s="15">
        <f>J737-L737</f>
        <v/>
      </c>
      <c r="N737" s="21" t="n"/>
    </row>
    <row r="738">
      <c r="A738" s="295" t="n"/>
      <c r="B738" s="14" t="n"/>
      <c r="C738" s="15" t="n"/>
      <c r="D738" s="15" t="n"/>
      <c r="E738" s="15">
        <f>D738*Setup!$B$5</f>
        <v/>
      </c>
      <c r="F738" s="15">
        <f>D738-E738</f>
        <v/>
      </c>
      <c r="G738" s="15" t="n"/>
      <c r="H738" s="15" t="n"/>
      <c r="I738" s="15" t="n"/>
      <c r="J738" s="15">
        <f>C738+F738+G738-I738</f>
        <v/>
      </c>
      <c r="K738" s="15" t="n"/>
      <c r="L738" s="15">
        <f>K738*Setup!$B$6</f>
        <v/>
      </c>
      <c r="M738" s="15">
        <f>J738-L738</f>
        <v/>
      </c>
      <c r="N738" s="21" t="n"/>
    </row>
    <row r="739">
      <c r="A739" s="295" t="n"/>
      <c r="B739" s="14" t="n"/>
      <c r="C739" s="15" t="n"/>
      <c r="D739" s="15" t="n"/>
      <c r="E739" s="15">
        <f>D739*Setup!$B$5</f>
        <v/>
      </c>
      <c r="F739" s="15">
        <f>D739-E739</f>
        <v/>
      </c>
      <c r="G739" s="15" t="n"/>
      <c r="H739" s="15" t="n"/>
      <c r="I739" s="15" t="n"/>
      <c r="J739" s="15">
        <f>C739+F739+G739-I739</f>
        <v/>
      </c>
      <c r="K739" s="15" t="n"/>
      <c r="L739" s="15">
        <f>K739*Setup!$B$6</f>
        <v/>
      </c>
      <c r="M739" s="15">
        <f>J739-L739</f>
        <v/>
      </c>
      <c r="N739" s="21" t="n"/>
    </row>
    <row r="740">
      <c r="A740" s="295" t="n"/>
      <c r="B740" s="14" t="n"/>
      <c r="C740" s="15" t="n"/>
      <c r="D740" s="15" t="n"/>
      <c r="E740" s="15">
        <f>D740*Setup!$B$5</f>
        <v/>
      </c>
      <c r="F740" s="15">
        <f>D740-E740</f>
        <v/>
      </c>
      <c r="G740" s="15" t="n"/>
      <c r="H740" s="15" t="n"/>
      <c r="I740" s="15" t="n"/>
      <c r="J740" s="15">
        <f>C740+F740+G740-I740</f>
        <v/>
      </c>
      <c r="K740" s="15" t="n"/>
      <c r="L740" s="15">
        <f>K740*Setup!$B$6</f>
        <v/>
      </c>
      <c r="M740" s="15">
        <f>J740-L740</f>
        <v/>
      </c>
      <c r="N740" s="21" t="n"/>
    </row>
    <row r="741">
      <c r="A741" s="295" t="n"/>
      <c r="B741" s="14" t="n"/>
      <c r="C741" s="15" t="n"/>
      <c r="D741" s="15" t="n"/>
      <c r="E741" s="15">
        <f>D741*Setup!$B$5</f>
        <v/>
      </c>
      <c r="F741" s="15">
        <f>D741-E741</f>
        <v/>
      </c>
      <c r="G741" s="15" t="n"/>
      <c r="H741" s="15" t="n"/>
      <c r="I741" s="15" t="n"/>
      <c r="J741" s="15">
        <f>C741+F741+G741-I741</f>
        <v/>
      </c>
      <c r="K741" s="15" t="n"/>
      <c r="L741" s="15">
        <f>K741*Setup!$B$6</f>
        <v/>
      </c>
      <c r="M741" s="15">
        <f>J741-L741</f>
        <v/>
      </c>
      <c r="N741" s="21" t="n"/>
    </row>
    <row r="742">
      <c r="A742" s="295" t="n"/>
      <c r="B742" s="14" t="n"/>
      <c r="C742" s="15" t="n"/>
      <c r="D742" s="15" t="n"/>
      <c r="E742" s="15">
        <f>D742*Setup!$B$5</f>
        <v/>
      </c>
      <c r="F742" s="15">
        <f>D742-E742</f>
        <v/>
      </c>
      <c r="G742" s="15" t="n"/>
      <c r="H742" s="15" t="n"/>
      <c r="I742" s="15" t="n"/>
      <c r="J742" s="15">
        <f>C742+F742+G742-I742</f>
        <v/>
      </c>
      <c r="K742" s="15" t="n"/>
      <c r="L742" s="15">
        <f>K742*Setup!$B$6</f>
        <v/>
      </c>
      <c r="M742" s="15">
        <f>J742-L742</f>
        <v/>
      </c>
      <c r="N742" s="21" t="n"/>
    </row>
    <row r="743">
      <c r="A743" s="295" t="n"/>
      <c r="B743" s="14" t="n"/>
      <c r="C743" s="15" t="n"/>
      <c r="D743" s="15" t="n"/>
      <c r="E743" s="15">
        <f>D743*Setup!$B$5</f>
        <v/>
      </c>
      <c r="F743" s="15">
        <f>D743-E743</f>
        <v/>
      </c>
      <c r="G743" s="15" t="n"/>
      <c r="H743" s="15" t="n"/>
      <c r="I743" s="15" t="n"/>
      <c r="J743" s="15">
        <f>C743+F743+G743-I743</f>
        <v/>
      </c>
      <c r="K743" s="15" t="n"/>
      <c r="L743" s="15">
        <f>K743*Setup!$B$6</f>
        <v/>
      </c>
      <c r="M743" s="15">
        <f>J743-L743</f>
        <v/>
      </c>
      <c r="N743" s="21" t="n"/>
    </row>
    <row r="744">
      <c r="A744" s="295" t="n"/>
      <c r="B744" s="14" t="n"/>
      <c r="C744" s="15" t="n"/>
      <c r="D744" s="15" t="n"/>
      <c r="E744" s="15">
        <f>D744*Setup!$B$5</f>
        <v/>
      </c>
      <c r="F744" s="15">
        <f>D744-E744</f>
        <v/>
      </c>
      <c r="G744" s="15" t="n"/>
      <c r="H744" s="15" t="n"/>
      <c r="I744" s="15" t="n"/>
      <c r="J744" s="15">
        <f>C744+F744+G744-I744</f>
        <v/>
      </c>
      <c r="K744" s="15" t="n"/>
      <c r="L744" s="15">
        <f>K744*Setup!$B$6</f>
        <v/>
      </c>
      <c r="M744" s="15">
        <f>J744-L744</f>
        <v/>
      </c>
      <c r="N744" s="21" t="n"/>
    </row>
    <row r="745">
      <c r="A745" s="295" t="n"/>
      <c r="B745" s="14" t="n"/>
      <c r="C745" s="15" t="n"/>
      <c r="D745" s="15" t="n"/>
      <c r="E745" s="15">
        <f>D745*Setup!$B$5</f>
        <v/>
      </c>
      <c r="F745" s="15">
        <f>D745-E745</f>
        <v/>
      </c>
      <c r="G745" s="15" t="n"/>
      <c r="H745" s="15" t="n"/>
      <c r="I745" s="15" t="n"/>
      <c r="J745" s="15">
        <f>C745+F745+G745-I745</f>
        <v/>
      </c>
      <c r="K745" s="15" t="n"/>
      <c r="L745" s="15">
        <f>K745*Setup!$B$6</f>
        <v/>
      </c>
      <c r="M745" s="15">
        <f>J745-L745</f>
        <v/>
      </c>
      <c r="N745" s="21" t="n"/>
    </row>
    <row r="746">
      <c r="A746" s="295" t="n"/>
      <c r="B746" s="14" t="n"/>
      <c r="C746" s="15" t="n"/>
      <c r="D746" s="15" t="n"/>
      <c r="E746" s="15">
        <f>D746*Setup!$B$5</f>
        <v/>
      </c>
      <c r="F746" s="15">
        <f>D746-E746</f>
        <v/>
      </c>
      <c r="G746" s="15" t="n"/>
      <c r="H746" s="15" t="n"/>
      <c r="I746" s="15" t="n"/>
      <c r="J746" s="15">
        <f>C746+F746+G746-I746</f>
        <v/>
      </c>
      <c r="K746" s="15" t="n"/>
      <c r="L746" s="15">
        <f>K746*Setup!$B$6</f>
        <v/>
      </c>
      <c r="M746" s="15">
        <f>J746-L746</f>
        <v/>
      </c>
      <c r="N746" s="21" t="n"/>
    </row>
    <row r="747">
      <c r="A747" s="295" t="n"/>
      <c r="B747" s="14" t="n"/>
      <c r="C747" s="15" t="n"/>
      <c r="D747" s="15" t="n"/>
      <c r="E747" s="15">
        <f>D747*Setup!$B$5</f>
        <v/>
      </c>
      <c r="F747" s="15">
        <f>D747-E747</f>
        <v/>
      </c>
      <c r="G747" s="15" t="n"/>
      <c r="H747" s="15" t="n"/>
      <c r="I747" s="15" t="n"/>
      <c r="J747" s="15">
        <f>C747+F747+G747-I747</f>
        <v/>
      </c>
      <c r="K747" s="15" t="n"/>
      <c r="L747" s="15">
        <f>K747*Setup!$B$6</f>
        <v/>
      </c>
      <c r="M747" s="15">
        <f>J747-L747</f>
        <v/>
      </c>
      <c r="N747" s="21" t="n"/>
    </row>
    <row r="748">
      <c r="A748" s="295" t="n"/>
      <c r="B748" s="14" t="n"/>
      <c r="C748" s="15" t="n"/>
      <c r="D748" s="15" t="n"/>
      <c r="E748" s="15">
        <f>D748*Setup!$B$5</f>
        <v/>
      </c>
      <c r="F748" s="15">
        <f>D748-E748</f>
        <v/>
      </c>
      <c r="G748" s="15" t="n"/>
      <c r="H748" s="15" t="n"/>
      <c r="I748" s="15" t="n"/>
      <c r="J748" s="15">
        <f>C748+F748+G748-I748</f>
        <v/>
      </c>
      <c r="K748" s="15" t="n"/>
      <c r="L748" s="15">
        <f>K748*Setup!$B$6</f>
        <v/>
      </c>
      <c r="M748" s="15">
        <f>J748-L748</f>
        <v/>
      </c>
      <c r="N748" s="21" t="n"/>
    </row>
    <row r="749">
      <c r="A749" s="295" t="n"/>
      <c r="B749" s="14" t="n"/>
      <c r="C749" s="15" t="n"/>
      <c r="D749" s="15" t="n"/>
      <c r="E749" s="15">
        <f>D749*Setup!$B$5</f>
        <v/>
      </c>
      <c r="F749" s="15">
        <f>D749-E749</f>
        <v/>
      </c>
      <c r="G749" s="15" t="n"/>
      <c r="H749" s="15" t="n"/>
      <c r="I749" s="15" t="n"/>
      <c r="J749" s="15">
        <f>C749+F749+G749-I749</f>
        <v/>
      </c>
      <c r="K749" s="15" t="n"/>
      <c r="L749" s="15">
        <f>K749*Setup!$B$6</f>
        <v/>
      </c>
      <c r="M749" s="15">
        <f>J749-L749</f>
        <v/>
      </c>
      <c r="N749" s="21" t="n"/>
    </row>
    <row r="750">
      <c r="A750" s="295" t="n"/>
      <c r="B750" s="14" t="n"/>
      <c r="C750" s="15" t="n"/>
      <c r="D750" s="15" t="n"/>
      <c r="E750" s="15">
        <f>D750*Setup!$B$5</f>
        <v/>
      </c>
      <c r="F750" s="15">
        <f>D750-E750</f>
        <v/>
      </c>
      <c r="G750" s="15" t="n"/>
      <c r="H750" s="15" t="n"/>
      <c r="I750" s="15" t="n"/>
      <c r="J750" s="15">
        <f>C750+F750+G750-I750</f>
        <v/>
      </c>
      <c r="K750" s="15" t="n"/>
      <c r="L750" s="15">
        <f>K750*Setup!$B$6</f>
        <v/>
      </c>
      <c r="M750" s="15">
        <f>J750-L750</f>
        <v/>
      </c>
      <c r="N750" s="21" t="n"/>
    </row>
    <row r="751">
      <c r="A751" s="295" t="n"/>
      <c r="B751" s="14" t="n"/>
      <c r="C751" s="15" t="n"/>
      <c r="D751" s="15" t="n"/>
      <c r="E751" s="15">
        <f>D751*Setup!$B$5</f>
        <v/>
      </c>
      <c r="F751" s="15">
        <f>D751-E751</f>
        <v/>
      </c>
      <c r="G751" s="15" t="n"/>
      <c r="H751" s="15" t="n"/>
      <c r="I751" s="15" t="n"/>
      <c r="J751" s="15">
        <f>C751+F751+G751-I751</f>
        <v/>
      </c>
      <c r="K751" s="15" t="n"/>
      <c r="L751" s="15">
        <f>K751*Setup!$B$6</f>
        <v/>
      </c>
      <c r="M751" s="15">
        <f>J751-L751</f>
        <v/>
      </c>
      <c r="N751" s="21" t="n"/>
    </row>
    <row r="752">
      <c r="A752" s="295" t="n"/>
      <c r="B752" s="14" t="n"/>
      <c r="C752" s="15" t="n"/>
      <c r="D752" s="15" t="n"/>
      <c r="E752" s="15">
        <f>D752*Setup!$B$5</f>
        <v/>
      </c>
      <c r="F752" s="15">
        <f>D752-E752</f>
        <v/>
      </c>
      <c r="G752" s="15" t="n"/>
      <c r="H752" s="15" t="n"/>
      <c r="I752" s="15" t="n"/>
      <c r="J752" s="15">
        <f>C752+F752+G752-I752</f>
        <v/>
      </c>
      <c r="K752" s="15" t="n"/>
      <c r="L752" s="15">
        <f>K752*Setup!$B$6</f>
        <v/>
      </c>
      <c r="M752" s="15">
        <f>J752-L752</f>
        <v/>
      </c>
      <c r="N752" s="21" t="n"/>
    </row>
    <row r="753">
      <c r="A753" s="295" t="n"/>
      <c r="B753" s="14" t="n"/>
      <c r="C753" s="15" t="n"/>
      <c r="D753" s="15" t="n"/>
      <c r="E753" s="15">
        <f>D753*Setup!$B$5</f>
        <v/>
      </c>
      <c r="F753" s="15">
        <f>D753-E753</f>
        <v/>
      </c>
      <c r="G753" s="15" t="n"/>
      <c r="H753" s="15" t="n"/>
      <c r="I753" s="15" t="n"/>
      <c r="J753" s="15">
        <f>C753+F753+G753-I753</f>
        <v/>
      </c>
      <c r="K753" s="15" t="n"/>
      <c r="L753" s="15">
        <f>K753*Setup!$B$6</f>
        <v/>
      </c>
      <c r="M753" s="15">
        <f>J753-L753</f>
        <v/>
      </c>
      <c r="N753" s="21" t="n"/>
    </row>
    <row r="754">
      <c r="A754" s="295" t="n"/>
      <c r="B754" s="14" t="n"/>
      <c r="C754" s="15" t="n"/>
      <c r="D754" s="15" t="n"/>
      <c r="E754" s="15">
        <f>D754*Setup!$B$5</f>
        <v/>
      </c>
      <c r="F754" s="15">
        <f>D754-E754</f>
        <v/>
      </c>
      <c r="G754" s="15" t="n"/>
      <c r="H754" s="15" t="n"/>
      <c r="I754" s="15" t="n"/>
      <c r="J754" s="15">
        <f>C754+F754+G754-I754</f>
        <v/>
      </c>
      <c r="K754" s="15" t="n"/>
      <c r="L754" s="15">
        <f>K754*Setup!$B$6</f>
        <v/>
      </c>
      <c r="M754" s="15">
        <f>J754-L754</f>
        <v/>
      </c>
      <c r="N754" s="21" t="n"/>
    </row>
    <row r="755">
      <c r="A755" s="295" t="n"/>
      <c r="B755" s="14" t="n"/>
      <c r="C755" s="15" t="n"/>
      <c r="D755" s="15" t="n"/>
      <c r="E755" s="15">
        <f>D755*Setup!$B$5</f>
        <v/>
      </c>
      <c r="F755" s="15">
        <f>D755-E755</f>
        <v/>
      </c>
      <c r="G755" s="15" t="n"/>
      <c r="H755" s="15" t="n"/>
      <c r="I755" s="15" t="n"/>
      <c r="J755" s="15">
        <f>C755+F755+G755-I755</f>
        <v/>
      </c>
      <c r="K755" s="15" t="n"/>
      <c r="L755" s="15">
        <f>K755*Setup!$B$6</f>
        <v/>
      </c>
      <c r="M755" s="15">
        <f>J755-L755</f>
        <v/>
      </c>
      <c r="N755" s="21" t="n"/>
    </row>
    <row r="756">
      <c r="A756" s="295" t="n"/>
      <c r="B756" s="14" t="n"/>
      <c r="C756" s="15" t="n"/>
      <c r="D756" s="15" t="n"/>
      <c r="E756" s="15">
        <f>D756*Setup!$B$5</f>
        <v/>
      </c>
      <c r="F756" s="15">
        <f>D756-E756</f>
        <v/>
      </c>
      <c r="G756" s="15" t="n"/>
      <c r="H756" s="15" t="n"/>
      <c r="I756" s="15" t="n"/>
      <c r="J756" s="15">
        <f>C756+F756+G756-I756</f>
        <v/>
      </c>
      <c r="K756" s="15" t="n"/>
      <c r="L756" s="15">
        <f>K756*Setup!$B$6</f>
        <v/>
      </c>
      <c r="M756" s="15">
        <f>J756-L756</f>
        <v/>
      </c>
      <c r="N756" s="21" t="n"/>
    </row>
    <row r="757">
      <c r="A757" s="295" t="n"/>
      <c r="B757" s="14" t="n"/>
      <c r="C757" s="15" t="n"/>
      <c r="D757" s="15" t="n"/>
      <c r="E757" s="15">
        <f>D757*Setup!$B$5</f>
        <v/>
      </c>
      <c r="F757" s="15">
        <f>D757-E757</f>
        <v/>
      </c>
      <c r="G757" s="15" t="n"/>
      <c r="H757" s="15" t="n"/>
      <c r="I757" s="15" t="n"/>
      <c r="J757" s="15">
        <f>C757+F757+G757-I757</f>
        <v/>
      </c>
      <c r="K757" s="15" t="n"/>
      <c r="L757" s="15">
        <f>K757*Setup!$B$6</f>
        <v/>
      </c>
      <c r="M757" s="15">
        <f>J757-L757</f>
        <v/>
      </c>
      <c r="N757" s="21" t="n"/>
    </row>
    <row r="758">
      <c r="A758" s="295" t="n"/>
      <c r="B758" s="14" t="n"/>
      <c r="C758" s="15" t="n"/>
      <c r="D758" s="15" t="n"/>
      <c r="E758" s="15">
        <f>D758*Setup!$B$5</f>
        <v/>
      </c>
      <c r="F758" s="15">
        <f>D758-E758</f>
        <v/>
      </c>
      <c r="G758" s="15" t="n"/>
      <c r="H758" s="15" t="n"/>
      <c r="I758" s="15" t="n"/>
      <c r="J758" s="15">
        <f>C758+F758+G758-I758</f>
        <v/>
      </c>
      <c r="K758" s="15" t="n"/>
      <c r="L758" s="15">
        <f>K758*Setup!$B$6</f>
        <v/>
      </c>
      <c r="M758" s="15">
        <f>J758-L758</f>
        <v/>
      </c>
      <c r="N758" s="21" t="n"/>
    </row>
    <row r="759">
      <c r="A759" s="295" t="n"/>
      <c r="B759" s="14" t="n"/>
      <c r="C759" s="15" t="n"/>
      <c r="D759" s="15" t="n"/>
      <c r="E759" s="15">
        <f>D759*Setup!$B$5</f>
        <v/>
      </c>
      <c r="F759" s="15">
        <f>D759-E759</f>
        <v/>
      </c>
      <c r="G759" s="15" t="n"/>
      <c r="H759" s="15" t="n"/>
      <c r="I759" s="15" t="n"/>
      <c r="J759" s="15">
        <f>C759+F759+G759-I759</f>
        <v/>
      </c>
      <c r="K759" s="15" t="n"/>
      <c r="L759" s="15">
        <f>K759*Setup!$B$6</f>
        <v/>
      </c>
      <c r="M759" s="15">
        <f>J759-L759</f>
        <v/>
      </c>
      <c r="N759" s="21" t="n"/>
    </row>
    <row r="760">
      <c r="A760" s="295" t="n"/>
      <c r="B760" s="14" t="n"/>
      <c r="C760" s="15" t="n"/>
      <c r="D760" s="15" t="n"/>
      <c r="E760" s="15">
        <f>D760*Setup!$B$5</f>
        <v/>
      </c>
      <c r="F760" s="15">
        <f>D760-E760</f>
        <v/>
      </c>
      <c r="G760" s="15" t="n"/>
      <c r="H760" s="15" t="n"/>
      <c r="I760" s="15" t="n"/>
      <c r="J760" s="15">
        <f>C760+F760+G760-I760</f>
        <v/>
      </c>
      <c r="K760" s="15" t="n"/>
      <c r="L760" s="15">
        <f>K760*Setup!$B$6</f>
        <v/>
      </c>
      <c r="M760" s="15">
        <f>J760-L760</f>
        <v/>
      </c>
      <c r="N760" s="21" t="n"/>
    </row>
    <row r="761">
      <c r="A761" s="295" t="n"/>
      <c r="B761" s="14" t="n"/>
      <c r="C761" s="15" t="n"/>
      <c r="D761" s="15" t="n"/>
      <c r="E761" s="15">
        <f>D761*Setup!$B$5</f>
        <v/>
      </c>
      <c r="F761" s="15">
        <f>D761-E761</f>
        <v/>
      </c>
      <c r="G761" s="15" t="n"/>
      <c r="H761" s="15" t="n"/>
      <c r="I761" s="15" t="n"/>
      <c r="J761" s="15">
        <f>C761+F761+G761-I761</f>
        <v/>
      </c>
      <c r="K761" s="15" t="n"/>
      <c r="L761" s="15">
        <f>K761*Setup!$B$6</f>
        <v/>
      </c>
      <c r="M761" s="15">
        <f>J761-L761</f>
        <v/>
      </c>
      <c r="N761" s="21" t="n"/>
    </row>
    <row r="762">
      <c r="A762" s="295" t="n"/>
      <c r="B762" s="14" t="n"/>
      <c r="C762" s="15" t="n"/>
      <c r="D762" s="15" t="n"/>
      <c r="E762" s="15">
        <f>D762*Setup!$B$5</f>
        <v/>
      </c>
      <c r="F762" s="15">
        <f>D762-E762</f>
        <v/>
      </c>
      <c r="G762" s="15" t="n"/>
      <c r="H762" s="15" t="n"/>
      <c r="I762" s="15" t="n"/>
      <c r="J762" s="15">
        <f>C762+F762+G762-I762</f>
        <v/>
      </c>
      <c r="K762" s="15" t="n"/>
      <c r="L762" s="15">
        <f>K762*Setup!$B$6</f>
        <v/>
      </c>
      <c r="M762" s="15">
        <f>J762-L762</f>
        <v/>
      </c>
      <c r="N762" s="21" t="n"/>
    </row>
    <row r="763">
      <c r="A763" s="295" t="n"/>
      <c r="B763" s="14" t="n"/>
      <c r="C763" s="15" t="n"/>
      <c r="D763" s="15" t="n"/>
      <c r="E763" s="15">
        <f>D763*Setup!$B$5</f>
        <v/>
      </c>
      <c r="F763" s="15">
        <f>D763-E763</f>
        <v/>
      </c>
      <c r="G763" s="15" t="n"/>
      <c r="H763" s="15" t="n"/>
      <c r="I763" s="15" t="n"/>
      <c r="J763" s="15">
        <f>C763+F763+G763-I763</f>
        <v/>
      </c>
      <c r="K763" s="15" t="n"/>
      <c r="L763" s="15">
        <f>K763*Setup!$B$6</f>
        <v/>
      </c>
      <c r="M763" s="15">
        <f>J763-L763</f>
        <v/>
      </c>
      <c r="N763" s="21" t="n"/>
    </row>
    <row r="764">
      <c r="A764" s="295" t="n"/>
      <c r="B764" s="14" t="n"/>
      <c r="C764" s="15" t="n"/>
      <c r="D764" s="15" t="n"/>
      <c r="E764" s="15">
        <f>D764*Setup!$B$5</f>
        <v/>
      </c>
      <c r="F764" s="15">
        <f>D764-E764</f>
        <v/>
      </c>
      <c r="G764" s="15" t="n"/>
      <c r="H764" s="15" t="n"/>
      <c r="I764" s="15" t="n"/>
      <c r="J764" s="15">
        <f>C764+F764+G764-I764</f>
        <v/>
      </c>
      <c r="K764" s="15" t="n"/>
      <c r="L764" s="15">
        <f>K764*Setup!$B$6</f>
        <v/>
      </c>
      <c r="M764" s="15">
        <f>J764-L764</f>
        <v/>
      </c>
      <c r="N764" s="21" t="n"/>
    </row>
    <row r="765">
      <c r="A765" s="295" t="n"/>
      <c r="B765" s="14" t="n"/>
      <c r="C765" s="15" t="n"/>
      <c r="D765" s="15" t="n"/>
      <c r="E765" s="15">
        <f>D765*Setup!$B$5</f>
        <v/>
      </c>
      <c r="F765" s="15">
        <f>D765-E765</f>
        <v/>
      </c>
      <c r="G765" s="15" t="n"/>
      <c r="H765" s="15" t="n"/>
      <c r="I765" s="15" t="n"/>
      <c r="J765" s="15">
        <f>C765+F765+G765-I765</f>
        <v/>
      </c>
      <c r="K765" s="15" t="n"/>
      <c r="L765" s="15">
        <f>K765*Setup!$B$6</f>
        <v/>
      </c>
      <c r="M765" s="15">
        <f>J765-L765</f>
        <v/>
      </c>
      <c r="N765" s="21" t="n"/>
    </row>
    <row r="766">
      <c r="A766" s="295" t="n"/>
      <c r="B766" s="14" t="n"/>
      <c r="C766" s="15" t="n"/>
      <c r="D766" s="15" t="n"/>
      <c r="E766" s="15">
        <f>D766*Setup!$B$5</f>
        <v/>
      </c>
      <c r="F766" s="15">
        <f>D766-E766</f>
        <v/>
      </c>
      <c r="G766" s="15" t="n"/>
      <c r="H766" s="15" t="n"/>
      <c r="I766" s="15" t="n"/>
      <c r="J766" s="15">
        <f>C766+F766+G766-I766</f>
        <v/>
      </c>
      <c r="K766" s="15" t="n"/>
      <c r="L766" s="15">
        <f>K766*Setup!$B$6</f>
        <v/>
      </c>
      <c r="M766" s="15">
        <f>J766-L766</f>
        <v/>
      </c>
      <c r="N766" s="21" t="n"/>
    </row>
    <row r="767">
      <c r="A767" s="295" t="n"/>
      <c r="B767" s="14" t="n"/>
      <c r="C767" s="15" t="n"/>
      <c r="D767" s="15" t="n"/>
      <c r="E767" s="15">
        <f>D767*Setup!$B$5</f>
        <v/>
      </c>
      <c r="F767" s="15">
        <f>D767-E767</f>
        <v/>
      </c>
      <c r="G767" s="15" t="n"/>
      <c r="H767" s="15" t="n"/>
      <c r="I767" s="15" t="n"/>
      <c r="J767" s="15">
        <f>C767+F767+G767-I767</f>
        <v/>
      </c>
      <c r="K767" s="15" t="n"/>
      <c r="L767" s="15">
        <f>K767*Setup!$B$6</f>
        <v/>
      </c>
      <c r="M767" s="15">
        <f>J767-L767</f>
        <v/>
      </c>
      <c r="N767" s="21" t="n"/>
    </row>
    <row r="768">
      <c r="A768" s="295" t="n"/>
      <c r="B768" s="14" t="n"/>
      <c r="C768" s="15" t="n"/>
      <c r="D768" s="15" t="n"/>
      <c r="E768" s="15">
        <f>D768*Setup!$B$5</f>
        <v/>
      </c>
      <c r="F768" s="15">
        <f>D768-E768</f>
        <v/>
      </c>
      <c r="G768" s="15" t="n"/>
      <c r="H768" s="15" t="n"/>
      <c r="I768" s="15" t="n"/>
      <c r="J768" s="15">
        <f>C768+F768+G768-I768</f>
        <v/>
      </c>
      <c r="K768" s="15" t="n"/>
      <c r="L768" s="15">
        <f>K768*Setup!$B$6</f>
        <v/>
      </c>
      <c r="M768" s="15">
        <f>J768-L768</f>
        <v/>
      </c>
      <c r="N768" s="21" t="n"/>
    </row>
    <row r="769">
      <c r="A769" s="295" t="n"/>
      <c r="B769" s="14" t="n"/>
      <c r="C769" s="15" t="n"/>
      <c r="D769" s="15" t="n"/>
      <c r="E769" s="15">
        <f>D769*Setup!$B$5</f>
        <v/>
      </c>
      <c r="F769" s="15">
        <f>D769-E769</f>
        <v/>
      </c>
      <c r="G769" s="15" t="n"/>
      <c r="H769" s="15" t="n"/>
      <c r="I769" s="15" t="n"/>
      <c r="J769" s="15">
        <f>C769+F769+G769-I769</f>
        <v/>
      </c>
      <c r="K769" s="15" t="n"/>
      <c r="L769" s="15">
        <f>K769*Setup!$B$6</f>
        <v/>
      </c>
      <c r="M769" s="15">
        <f>J769-L769</f>
        <v/>
      </c>
      <c r="N769" s="21" t="n"/>
    </row>
    <row r="770">
      <c r="A770" s="295" t="n"/>
      <c r="B770" s="14" t="n"/>
      <c r="C770" s="15" t="n"/>
      <c r="D770" s="15" t="n"/>
      <c r="E770" s="15">
        <f>D770*Setup!$B$5</f>
        <v/>
      </c>
      <c r="F770" s="15">
        <f>D770-E770</f>
        <v/>
      </c>
      <c r="G770" s="15" t="n"/>
      <c r="H770" s="15" t="n"/>
      <c r="I770" s="15" t="n"/>
      <c r="J770" s="15">
        <f>C770+F770+G770-I770</f>
        <v/>
      </c>
      <c r="K770" s="15" t="n"/>
      <c r="L770" s="15">
        <f>K770*Setup!$B$6</f>
        <v/>
      </c>
      <c r="M770" s="15">
        <f>J770-L770</f>
        <v/>
      </c>
      <c r="N770" s="21" t="n"/>
    </row>
    <row r="771">
      <c r="A771" s="295" t="n"/>
      <c r="B771" s="14" t="n"/>
      <c r="C771" s="15" t="n"/>
      <c r="D771" s="15" t="n"/>
      <c r="E771" s="15">
        <f>D771*Setup!$B$5</f>
        <v/>
      </c>
      <c r="F771" s="15">
        <f>D771-E771</f>
        <v/>
      </c>
      <c r="G771" s="15" t="n"/>
      <c r="H771" s="15" t="n"/>
      <c r="I771" s="15" t="n"/>
      <c r="J771" s="15">
        <f>C771+F771+G771-I771</f>
        <v/>
      </c>
      <c r="K771" s="15" t="n"/>
      <c r="L771" s="15">
        <f>K771*Setup!$B$6</f>
        <v/>
      </c>
      <c r="M771" s="15">
        <f>J771-L771</f>
        <v/>
      </c>
      <c r="N771" s="21" t="n"/>
    </row>
    <row r="772">
      <c r="A772" s="295" t="n"/>
      <c r="B772" s="14" t="n"/>
      <c r="C772" s="15" t="n"/>
      <c r="D772" s="15" t="n"/>
      <c r="E772" s="15">
        <f>D772*Setup!$B$5</f>
        <v/>
      </c>
      <c r="F772" s="15">
        <f>D772-E772</f>
        <v/>
      </c>
      <c r="G772" s="15" t="n"/>
      <c r="H772" s="15" t="n"/>
      <c r="I772" s="15" t="n"/>
      <c r="J772" s="15">
        <f>C772+F772+G772-I772</f>
        <v/>
      </c>
      <c r="K772" s="15" t="n"/>
      <c r="L772" s="15">
        <f>K772*Setup!$B$6</f>
        <v/>
      </c>
      <c r="M772" s="15">
        <f>J772-L772</f>
        <v/>
      </c>
      <c r="N772" s="21" t="n"/>
    </row>
    <row r="773">
      <c r="A773" s="295" t="n"/>
      <c r="B773" s="14" t="n"/>
      <c r="C773" s="15" t="n"/>
      <c r="D773" s="15" t="n"/>
      <c r="E773" s="15">
        <f>D773*Setup!$B$5</f>
        <v/>
      </c>
      <c r="F773" s="15">
        <f>D773-E773</f>
        <v/>
      </c>
      <c r="G773" s="15" t="n"/>
      <c r="H773" s="15" t="n"/>
      <c r="I773" s="15" t="n"/>
      <c r="J773" s="15">
        <f>C773+F773+G773-I773</f>
        <v/>
      </c>
      <c r="K773" s="15" t="n"/>
      <c r="L773" s="15">
        <f>K773*Setup!$B$6</f>
        <v/>
      </c>
      <c r="M773" s="15">
        <f>J773-L773</f>
        <v/>
      </c>
      <c r="N773" s="21" t="n"/>
    </row>
    <row r="774">
      <c r="A774" s="295" t="n"/>
      <c r="B774" s="14" t="n"/>
      <c r="C774" s="15" t="n"/>
      <c r="D774" s="15" t="n"/>
      <c r="E774" s="15">
        <f>D774*Setup!$B$5</f>
        <v/>
      </c>
      <c r="F774" s="15">
        <f>D774-E774</f>
        <v/>
      </c>
      <c r="G774" s="15" t="n"/>
      <c r="H774" s="15" t="n"/>
      <c r="I774" s="15" t="n"/>
      <c r="J774" s="15">
        <f>C774+F774+G774-I774</f>
        <v/>
      </c>
      <c r="K774" s="15" t="n"/>
      <c r="L774" s="15">
        <f>K774*Setup!$B$6</f>
        <v/>
      </c>
      <c r="M774" s="15">
        <f>J774-L774</f>
        <v/>
      </c>
      <c r="N774" s="21" t="n"/>
    </row>
    <row r="775">
      <c r="A775" s="295" t="n"/>
      <c r="B775" s="14" t="n"/>
      <c r="C775" s="15" t="n"/>
      <c r="D775" s="15" t="n"/>
      <c r="E775" s="15">
        <f>D775*Setup!$B$5</f>
        <v/>
      </c>
      <c r="F775" s="15">
        <f>D775-E775</f>
        <v/>
      </c>
      <c r="G775" s="15" t="n"/>
      <c r="H775" s="15" t="n"/>
      <c r="I775" s="15" t="n"/>
      <c r="J775" s="15">
        <f>C775+F775+G775-I775</f>
        <v/>
      </c>
      <c r="K775" s="15" t="n"/>
      <c r="L775" s="15">
        <f>K775*Setup!$B$6</f>
        <v/>
      </c>
      <c r="M775" s="15">
        <f>J775-L775</f>
        <v/>
      </c>
      <c r="N775" s="21" t="n"/>
    </row>
    <row r="776">
      <c r="A776" s="295" t="n"/>
      <c r="B776" s="14" t="n"/>
      <c r="C776" s="15" t="n"/>
      <c r="D776" s="15" t="n"/>
      <c r="E776" s="15">
        <f>D776*Setup!$B$5</f>
        <v/>
      </c>
      <c r="F776" s="15">
        <f>D776-E776</f>
        <v/>
      </c>
      <c r="G776" s="15" t="n"/>
      <c r="H776" s="15" t="n"/>
      <c r="I776" s="15" t="n"/>
      <c r="J776" s="15">
        <f>C776+F776+G776-I776</f>
        <v/>
      </c>
      <c r="K776" s="15" t="n"/>
      <c r="L776" s="15">
        <f>K776*Setup!$B$6</f>
        <v/>
      </c>
      <c r="M776" s="15">
        <f>J776-L776</f>
        <v/>
      </c>
      <c r="N776" s="21" t="n"/>
    </row>
    <row r="777">
      <c r="A777" s="295" t="n"/>
      <c r="B777" s="14" t="n"/>
      <c r="C777" s="15" t="n"/>
      <c r="D777" s="15" t="n"/>
      <c r="E777" s="15">
        <f>D777*Setup!$B$5</f>
        <v/>
      </c>
      <c r="F777" s="15">
        <f>D777-E777</f>
        <v/>
      </c>
      <c r="G777" s="15" t="n"/>
      <c r="H777" s="15" t="n"/>
      <c r="I777" s="15" t="n"/>
      <c r="J777" s="15">
        <f>C777+F777+G777-I777</f>
        <v/>
      </c>
      <c r="K777" s="15" t="n"/>
      <c r="L777" s="15">
        <f>K777*Setup!$B$6</f>
        <v/>
      </c>
      <c r="M777" s="15">
        <f>J777-L777</f>
        <v/>
      </c>
      <c r="N777" s="21" t="n"/>
    </row>
    <row r="778">
      <c r="A778" s="295" t="n"/>
      <c r="B778" s="14" t="n"/>
      <c r="C778" s="15" t="n"/>
      <c r="D778" s="15" t="n"/>
      <c r="E778" s="15">
        <f>D778*Setup!$B$5</f>
        <v/>
      </c>
      <c r="F778" s="15">
        <f>D778-E778</f>
        <v/>
      </c>
      <c r="G778" s="15" t="n"/>
      <c r="H778" s="15" t="n"/>
      <c r="I778" s="15" t="n"/>
      <c r="J778" s="15">
        <f>C778+F778+G778-I778</f>
        <v/>
      </c>
      <c r="K778" s="15" t="n"/>
      <c r="L778" s="15">
        <f>K778*Setup!$B$6</f>
        <v/>
      </c>
      <c r="M778" s="15">
        <f>J778-L778</f>
        <v/>
      </c>
      <c r="N778" s="21" t="n"/>
    </row>
    <row r="779">
      <c r="A779" s="295" t="n"/>
      <c r="B779" s="14" t="n"/>
      <c r="C779" s="15" t="n"/>
      <c r="D779" s="15" t="n"/>
      <c r="E779" s="15">
        <f>D779*Setup!$B$5</f>
        <v/>
      </c>
      <c r="F779" s="15">
        <f>D779-E779</f>
        <v/>
      </c>
      <c r="G779" s="15" t="n"/>
      <c r="H779" s="15" t="n"/>
      <c r="I779" s="15" t="n"/>
      <c r="J779" s="15">
        <f>C779+F779+G779-I779</f>
        <v/>
      </c>
      <c r="K779" s="15" t="n"/>
      <c r="L779" s="15">
        <f>K779*Setup!$B$6</f>
        <v/>
      </c>
      <c r="M779" s="15">
        <f>J779-L779</f>
        <v/>
      </c>
      <c r="N779" s="21" t="n"/>
    </row>
    <row r="780">
      <c r="A780" s="295" t="n"/>
      <c r="B780" s="14" t="n"/>
      <c r="C780" s="15" t="n"/>
      <c r="D780" s="15" t="n"/>
      <c r="E780" s="15">
        <f>D780*Setup!$B$5</f>
        <v/>
      </c>
      <c r="F780" s="15">
        <f>D780-E780</f>
        <v/>
      </c>
      <c r="G780" s="15" t="n"/>
      <c r="H780" s="15" t="n"/>
      <c r="I780" s="15" t="n"/>
      <c r="J780" s="15">
        <f>C780+F780+G780-I780</f>
        <v/>
      </c>
      <c r="K780" s="15" t="n"/>
      <c r="L780" s="15">
        <f>K780*Setup!$B$6</f>
        <v/>
      </c>
      <c r="M780" s="15">
        <f>J780-L780</f>
        <v/>
      </c>
      <c r="N780" s="21" t="n"/>
    </row>
    <row r="781">
      <c r="A781" s="295" t="n"/>
      <c r="B781" s="14" t="n"/>
      <c r="C781" s="15" t="n"/>
      <c r="D781" s="15" t="n"/>
      <c r="E781" s="15">
        <f>D781*Setup!$B$5</f>
        <v/>
      </c>
      <c r="F781" s="15">
        <f>D781-E781</f>
        <v/>
      </c>
      <c r="G781" s="15" t="n"/>
      <c r="H781" s="15" t="n"/>
      <c r="I781" s="15" t="n"/>
      <c r="J781" s="15">
        <f>C781+F781+G781-I781</f>
        <v/>
      </c>
      <c r="K781" s="15" t="n"/>
      <c r="L781" s="15">
        <f>K781*Setup!$B$6</f>
        <v/>
      </c>
      <c r="M781" s="15">
        <f>J781-L781</f>
        <v/>
      </c>
      <c r="N781" s="21" t="n"/>
    </row>
    <row r="782">
      <c r="A782" s="295" t="n"/>
      <c r="B782" s="14" t="n"/>
      <c r="C782" s="15" t="n"/>
      <c r="D782" s="15" t="n"/>
      <c r="E782" s="15">
        <f>D782*Setup!$B$5</f>
        <v/>
      </c>
      <c r="F782" s="15">
        <f>D782-E782</f>
        <v/>
      </c>
      <c r="G782" s="15" t="n"/>
      <c r="H782" s="15" t="n"/>
      <c r="I782" s="15" t="n"/>
      <c r="J782" s="15">
        <f>C782+F782+G782-I782</f>
        <v/>
      </c>
      <c r="K782" s="15" t="n"/>
      <c r="L782" s="15">
        <f>K782*Setup!$B$6</f>
        <v/>
      </c>
      <c r="M782" s="15">
        <f>J782-L782</f>
        <v/>
      </c>
      <c r="N782" s="21" t="n"/>
    </row>
    <row r="783">
      <c r="A783" s="295" t="n"/>
      <c r="B783" s="14" t="n"/>
      <c r="C783" s="15" t="n"/>
      <c r="D783" s="15" t="n"/>
      <c r="E783" s="15">
        <f>D783*Setup!$B$5</f>
        <v/>
      </c>
      <c r="F783" s="15">
        <f>D783-E783</f>
        <v/>
      </c>
      <c r="G783" s="15" t="n"/>
      <c r="H783" s="15" t="n"/>
      <c r="I783" s="15" t="n"/>
      <c r="J783" s="15">
        <f>C783+F783+G783-I783</f>
        <v/>
      </c>
      <c r="K783" s="15" t="n"/>
      <c r="L783" s="15">
        <f>K783*Setup!$B$6</f>
        <v/>
      </c>
      <c r="M783" s="15">
        <f>J783-L783</f>
        <v/>
      </c>
      <c r="N783" s="21" t="n"/>
    </row>
    <row r="784">
      <c r="A784" s="295" t="n"/>
      <c r="B784" s="14" t="n"/>
      <c r="C784" s="15" t="n"/>
      <c r="D784" s="15" t="n"/>
      <c r="E784" s="15">
        <f>D784*Setup!$B$5</f>
        <v/>
      </c>
      <c r="F784" s="15">
        <f>D784-E784</f>
        <v/>
      </c>
      <c r="G784" s="15" t="n"/>
      <c r="H784" s="15" t="n"/>
      <c r="I784" s="15" t="n"/>
      <c r="J784" s="15">
        <f>C784+F784+G784-I784</f>
        <v/>
      </c>
      <c r="K784" s="15" t="n"/>
      <c r="L784" s="15">
        <f>K784*Setup!$B$6</f>
        <v/>
      </c>
      <c r="M784" s="15">
        <f>J784-L784</f>
        <v/>
      </c>
      <c r="N784" s="21" t="n"/>
    </row>
    <row r="785">
      <c r="A785" s="295" t="n"/>
      <c r="B785" s="14" t="n"/>
      <c r="C785" s="15" t="n"/>
      <c r="D785" s="15" t="n"/>
      <c r="E785" s="15">
        <f>D785*Setup!$B$5</f>
        <v/>
      </c>
      <c r="F785" s="15">
        <f>D785-E785</f>
        <v/>
      </c>
      <c r="G785" s="15" t="n"/>
      <c r="H785" s="15" t="n"/>
      <c r="I785" s="15" t="n"/>
      <c r="J785" s="15">
        <f>C785+F785+G785-I785</f>
        <v/>
      </c>
      <c r="K785" s="15" t="n"/>
      <c r="L785" s="15">
        <f>K785*Setup!$B$6</f>
        <v/>
      </c>
      <c r="M785" s="15">
        <f>J785-L785</f>
        <v/>
      </c>
      <c r="N785" s="21" t="n"/>
    </row>
    <row r="786">
      <c r="A786" s="295" t="n"/>
      <c r="B786" s="14" t="n"/>
      <c r="C786" s="15" t="n"/>
      <c r="D786" s="15" t="n"/>
      <c r="E786" s="15">
        <f>D786*Setup!$B$5</f>
        <v/>
      </c>
      <c r="F786" s="15">
        <f>D786-E786</f>
        <v/>
      </c>
      <c r="G786" s="15" t="n"/>
      <c r="H786" s="15" t="n"/>
      <c r="I786" s="15" t="n"/>
      <c r="J786" s="15">
        <f>C786+F786+G786-I786</f>
        <v/>
      </c>
      <c r="K786" s="15" t="n"/>
      <c r="L786" s="15">
        <f>K786*Setup!$B$6</f>
        <v/>
      </c>
      <c r="M786" s="15">
        <f>J786-L786</f>
        <v/>
      </c>
      <c r="N786" s="21" t="n"/>
    </row>
    <row r="787">
      <c r="A787" s="295" t="n"/>
      <c r="B787" s="14" t="n"/>
      <c r="C787" s="15" t="n"/>
      <c r="D787" s="15" t="n"/>
      <c r="E787" s="15">
        <f>D787*Setup!$B$5</f>
        <v/>
      </c>
      <c r="F787" s="15">
        <f>D787-E787</f>
        <v/>
      </c>
      <c r="G787" s="15" t="n"/>
      <c r="H787" s="15" t="n"/>
      <c r="I787" s="15" t="n"/>
      <c r="J787" s="15">
        <f>C787+F787+G787-I787</f>
        <v/>
      </c>
      <c r="K787" s="15" t="n"/>
      <c r="L787" s="15">
        <f>K787*Setup!$B$6</f>
        <v/>
      </c>
      <c r="M787" s="15">
        <f>J787-L787</f>
        <v/>
      </c>
      <c r="N787" s="21" t="n"/>
    </row>
    <row r="788">
      <c r="A788" s="295" t="n"/>
      <c r="B788" s="14" t="n"/>
      <c r="C788" s="15" t="n"/>
      <c r="D788" s="15" t="n"/>
      <c r="E788" s="15">
        <f>D788*Setup!$B$5</f>
        <v/>
      </c>
      <c r="F788" s="15">
        <f>D788-E788</f>
        <v/>
      </c>
      <c r="G788" s="15" t="n"/>
      <c r="H788" s="15" t="n"/>
      <c r="I788" s="15" t="n"/>
      <c r="J788" s="15">
        <f>C788+F788+G788-I788</f>
        <v/>
      </c>
      <c r="K788" s="15" t="n"/>
      <c r="L788" s="15">
        <f>K788*Setup!$B$6</f>
        <v/>
      </c>
      <c r="M788" s="15">
        <f>J788-L788</f>
        <v/>
      </c>
      <c r="N788" s="21" t="n"/>
    </row>
    <row r="789">
      <c r="A789" s="295" t="n"/>
      <c r="B789" s="14" t="n"/>
      <c r="C789" s="15" t="n"/>
      <c r="D789" s="15" t="n"/>
      <c r="E789" s="15">
        <f>D789*Setup!$B$5</f>
        <v/>
      </c>
      <c r="F789" s="15">
        <f>D789-E789</f>
        <v/>
      </c>
      <c r="G789" s="15" t="n"/>
      <c r="H789" s="15" t="n"/>
      <c r="I789" s="15" t="n"/>
      <c r="J789" s="15">
        <f>C789+F789+G789-I789</f>
        <v/>
      </c>
      <c r="K789" s="15" t="n"/>
      <c r="L789" s="15">
        <f>K789*Setup!$B$6</f>
        <v/>
      </c>
      <c r="M789" s="15">
        <f>J789-L789</f>
        <v/>
      </c>
      <c r="N789" s="21" t="n"/>
    </row>
    <row r="790">
      <c r="A790" s="295" t="n"/>
      <c r="B790" s="14" t="n"/>
      <c r="C790" s="15" t="n"/>
      <c r="D790" s="15" t="n"/>
      <c r="E790" s="15">
        <f>D790*Setup!$B$5</f>
        <v/>
      </c>
      <c r="F790" s="15">
        <f>D790-E790</f>
        <v/>
      </c>
      <c r="G790" s="15" t="n"/>
      <c r="H790" s="15" t="n"/>
      <c r="I790" s="15" t="n"/>
      <c r="J790" s="15">
        <f>C790+F790+G790-I790</f>
        <v/>
      </c>
      <c r="K790" s="15" t="n"/>
      <c r="L790" s="15">
        <f>K790*Setup!$B$6</f>
        <v/>
      </c>
      <c r="M790" s="15">
        <f>J790-L790</f>
        <v/>
      </c>
      <c r="N790" s="21" t="n"/>
    </row>
    <row r="791">
      <c r="A791" s="295" t="n"/>
      <c r="B791" s="14" t="n"/>
      <c r="C791" s="15" t="n"/>
      <c r="D791" s="15" t="n"/>
      <c r="E791" s="15">
        <f>D791*Setup!$B$5</f>
        <v/>
      </c>
      <c r="F791" s="15">
        <f>D791-E791</f>
        <v/>
      </c>
      <c r="G791" s="15" t="n"/>
      <c r="H791" s="15" t="n"/>
      <c r="I791" s="15" t="n"/>
      <c r="J791" s="15">
        <f>C791+F791+G791-I791</f>
        <v/>
      </c>
      <c r="K791" s="15" t="n"/>
      <c r="L791" s="15">
        <f>K791*Setup!$B$6</f>
        <v/>
      </c>
      <c r="M791" s="15">
        <f>J791-L791</f>
        <v/>
      </c>
      <c r="N791" s="21" t="n"/>
    </row>
    <row r="792">
      <c r="A792" s="295" t="n"/>
      <c r="B792" s="14" t="n"/>
      <c r="C792" s="15" t="n"/>
      <c r="D792" s="15" t="n"/>
      <c r="E792" s="15">
        <f>D792*Setup!$B$5</f>
        <v/>
      </c>
      <c r="F792" s="15">
        <f>D792-E792</f>
        <v/>
      </c>
      <c r="G792" s="15" t="n"/>
      <c r="H792" s="15" t="n"/>
      <c r="I792" s="15" t="n"/>
      <c r="J792" s="15">
        <f>C792+F792+G792-I792</f>
        <v/>
      </c>
      <c r="K792" s="15" t="n"/>
      <c r="L792" s="15">
        <f>K792*Setup!$B$6</f>
        <v/>
      </c>
      <c r="M792" s="15">
        <f>J792-L792</f>
        <v/>
      </c>
      <c r="N792" s="21" t="n"/>
    </row>
    <row r="793">
      <c r="A793" s="295" t="n"/>
      <c r="B793" s="14" t="n"/>
      <c r="C793" s="15" t="n"/>
      <c r="D793" s="15" t="n"/>
      <c r="E793" s="15">
        <f>D793*Setup!$B$5</f>
        <v/>
      </c>
      <c r="F793" s="15">
        <f>D793-E793</f>
        <v/>
      </c>
      <c r="G793" s="15" t="n"/>
      <c r="H793" s="15" t="n"/>
      <c r="I793" s="15" t="n"/>
      <c r="J793" s="15">
        <f>C793+F793+G793-I793</f>
        <v/>
      </c>
      <c r="K793" s="15" t="n"/>
      <c r="L793" s="15">
        <f>K793*Setup!$B$6</f>
        <v/>
      </c>
      <c r="M793" s="15">
        <f>J793-L793</f>
        <v/>
      </c>
      <c r="N793" s="21" t="n"/>
    </row>
    <row r="794">
      <c r="A794" s="295" t="n"/>
      <c r="B794" s="14" t="n"/>
      <c r="C794" s="15" t="n"/>
      <c r="D794" s="15" t="n"/>
      <c r="E794" s="15">
        <f>D794*Setup!$B$5</f>
        <v/>
      </c>
      <c r="F794" s="15">
        <f>D794-E794</f>
        <v/>
      </c>
      <c r="G794" s="15" t="n"/>
      <c r="H794" s="15" t="n"/>
      <c r="I794" s="15" t="n"/>
      <c r="J794" s="15">
        <f>C794+F794+G794-I794</f>
        <v/>
      </c>
      <c r="K794" s="15" t="n"/>
      <c r="L794" s="15">
        <f>K794*Setup!$B$6</f>
        <v/>
      </c>
      <c r="M794" s="15">
        <f>J794-L794</f>
        <v/>
      </c>
      <c r="N794" s="21" t="n"/>
    </row>
    <row r="795">
      <c r="A795" s="295" t="n"/>
      <c r="B795" s="14" t="n"/>
      <c r="C795" s="15" t="n"/>
      <c r="D795" s="15" t="n"/>
      <c r="E795" s="15">
        <f>D795*Setup!$B$5</f>
        <v/>
      </c>
      <c r="F795" s="15">
        <f>D795-E795</f>
        <v/>
      </c>
      <c r="G795" s="15" t="n"/>
      <c r="H795" s="15" t="n"/>
      <c r="I795" s="15" t="n"/>
      <c r="J795" s="15">
        <f>C795+F795+G795-I795</f>
        <v/>
      </c>
      <c r="K795" s="15" t="n"/>
      <c r="L795" s="15">
        <f>K795*Setup!$B$6</f>
        <v/>
      </c>
      <c r="M795" s="15">
        <f>J795-L795</f>
        <v/>
      </c>
      <c r="N795" s="21" t="n"/>
    </row>
    <row r="796">
      <c r="A796" s="295" t="n"/>
      <c r="B796" s="14" t="n"/>
      <c r="C796" s="15" t="n"/>
      <c r="D796" s="15" t="n"/>
      <c r="E796" s="15">
        <f>D796*Setup!$B$5</f>
        <v/>
      </c>
      <c r="F796" s="15">
        <f>D796-E796</f>
        <v/>
      </c>
      <c r="G796" s="15" t="n"/>
      <c r="H796" s="15" t="n"/>
      <c r="I796" s="15" t="n"/>
      <c r="J796" s="15">
        <f>C796+F796+G796-I796</f>
        <v/>
      </c>
      <c r="K796" s="15" t="n"/>
      <c r="L796" s="15">
        <f>K796*Setup!$B$6</f>
        <v/>
      </c>
      <c r="M796" s="15">
        <f>J796-L796</f>
        <v/>
      </c>
      <c r="N796" s="21" t="n"/>
    </row>
    <row r="797">
      <c r="A797" s="295" t="n"/>
      <c r="B797" s="14" t="n"/>
      <c r="C797" s="15" t="n"/>
      <c r="D797" s="15" t="n"/>
      <c r="E797" s="15">
        <f>D797*Setup!$B$5</f>
        <v/>
      </c>
      <c r="F797" s="15">
        <f>D797-E797</f>
        <v/>
      </c>
      <c r="G797" s="15" t="n"/>
      <c r="H797" s="15" t="n"/>
      <c r="I797" s="15" t="n"/>
      <c r="J797" s="15">
        <f>C797+F797+G797-I797</f>
        <v/>
      </c>
      <c r="K797" s="15" t="n"/>
      <c r="L797" s="15">
        <f>K797*Setup!$B$6</f>
        <v/>
      </c>
      <c r="M797" s="15">
        <f>J797-L797</f>
        <v/>
      </c>
      <c r="N797" s="21" t="n"/>
    </row>
    <row r="798">
      <c r="A798" s="295" t="n"/>
      <c r="B798" s="14" t="n"/>
      <c r="C798" s="15" t="n"/>
      <c r="D798" s="15" t="n"/>
      <c r="E798" s="15">
        <f>D798*Setup!$B$5</f>
        <v/>
      </c>
      <c r="F798" s="15">
        <f>D798-E798</f>
        <v/>
      </c>
      <c r="G798" s="15" t="n"/>
      <c r="H798" s="15" t="n"/>
      <c r="I798" s="15" t="n"/>
      <c r="J798" s="15">
        <f>C798+F798+G798-I798</f>
        <v/>
      </c>
      <c r="K798" s="15" t="n"/>
      <c r="L798" s="15">
        <f>K798*Setup!$B$6</f>
        <v/>
      </c>
      <c r="M798" s="15">
        <f>J798-L798</f>
        <v/>
      </c>
      <c r="N798" s="21" t="n"/>
    </row>
    <row r="799">
      <c r="A799" s="295" t="n"/>
      <c r="B799" s="14" t="n"/>
      <c r="C799" s="15" t="n"/>
      <c r="D799" s="15" t="n"/>
      <c r="E799" s="15">
        <f>D799*Setup!$B$5</f>
        <v/>
      </c>
      <c r="F799" s="15">
        <f>D799-E799</f>
        <v/>
      </c>
      <c r="G799" s="15" t="n"/>
      <c r="H799" s="15" t="n"/>
      <c r="I799" s="15" t="n"/>
      <c r="J799" s="15">
        <f>C799+F799+G799-I799</f>
        <v/>
      </c>
      <c r="K799" s="15" t="n"/>
      <c r="L799" s="15">
        <f>K799*Setup!$B$6</f>
        <v/>
      </c>
      <c r="M799" s="15">
        <f>J799-L799</f>
        <v/>
      </c>
      <c r="N799" s="21" t="n"/>
    </row>
    <row r="800">
      <c r="A800" s="295" t="n"/>
      <c r="B800" s="14" t="n"/>
      <c r="C800" s="15" t="n"/>
      <c r="D800" s="15" t="n"/>
      <c r="E800" s="15">
        <f>D800*Setup!$B$5</f>
        <v/>
      </c>
      <c r="F800" s="15">
        <f>D800-E800</f>
        <v/>
      </c>
      <c r="G800" s="15" t="n"/>
      <c r="H800" s="15" t="n"/>
      <c r="I800" s="15" t="n"/>
      <c r="J800" s="15">
        <f>C800+F800+G800-I800</f>
        <v/>
      </c>
      <c r="K800" s="15" t="n"/>
      <c r="L800" s="15">
        <f>K800*Setup!$B$6</f>
        <v/>
      </c>
      <c r="M800" s="15">
        <f>J800-L800</f>
        <v/>
      </c>
      <c r="N800" s="21" t="n"/>
    </row>
    <row r="801">
      <c r="A801" s="295" t="n"/>
      <c r="B801" s="14" t="n"/>
      <c r="C801" s="15" t="n"/>
      <c r="D801" s="15" t="n"/>
      <c r="E801" s="15">
        <f>D801*Setup!$B$5</f>
        <v/>
      </c>
      <c r="F801" s="15">
        <f>D801-E801</f>
        <v/>
      </c>
      <c r="G801" s="15" t="n"/>
      <c r="H801" s="15" t="n"/>
      <c r="I801" s="15" t="n"/>
      <c r="J801" s="15">
        <f>C801+F801+G801-I801</f>
        <v/>
      </c>
      <c r="K801" s="15" t="n"/>
      <c r="L801" s="15">
        <f>K801*Setup!$B$6</f>
        <v/>
      </c>
      <c r="M801" s="15">
        <f>J801-L801</f>
        <v/>
      </c>
      <c r="N801" s="21" t="n"/>
    </row>
    <row r="802">
      <c r="A802" s="295" t="n"/>
      <c r="B802" s="14" t="n"/>
      <c r="C802" s="15" t="n"/>
      <c r="D802" s="15" t="n"/>
      <c r="E802" s="15">
        <f>D802*Setup!$B$5</f>
        <v/>
      </c>
      <c r="F802" s="15">
        <f>D802-E802</f>
        <v/>
      </c>
      <c r="G802" s="15" t="n"/>
      <c r="H802" s="15" t="n"/>
      <c r="I802" s="15" t="n"/>
      <c r="J802" s="15">
        <f>C802+F802+G802-I802</f>
        <v/>
      </c>
      <c r="K802" s="15" t="n"/>
      <c r="L802" s="15">
        <f>K802*Setup!$B$6</f>
        <v/>
      </c>
      <c r="M802" s="15">
        <f>J802-L802</f>
        <v/>
      </c>
      <c r="N802" s="21" t="n"/>
    </row>
    <row r="803">
      <c r="A803" s="295" t="n"/>
      <c r="B803" s="14" t="n"/>
      <c r="C803" s="15" t="n"/>
      <c r="D803" s="15" t="n"/>
      <c r="E803" s="15">
        <f>D803*Setup!$B$5</f>
        <v/>
      </c>
      <c r="F803" s="15">
        <f>D803-E803</f>
        <v/>
      </c>
      <c r="G803" s="15" t="n"/>
      <c r="H803" s="15" t="n"/>
      <c r="I803" s="15" t="n"/>
      <c r="J803" s="15">
        <f>C803+F803+G803-I803</f>
        <v/>
      </c>
      <c r="K803" s="15" t="n"/>
      <c r="L803" s="15">
        <f>K803*Setup!$B$6</f>
        <v/>
      </c>
      <c r="M803" s="15">
        <f>J803-L803</f>
        <v/>
      </c>
      <c r="N803" s="21" t="n"/>
    </row>
    <row r="804">
      <c r="A804" s="295" t="n"/>
      <c r="B804" s="14" t="n"/>
      <c r="C804" s="15" t="n"/>
      <c r="D804" s="15" t="n"/>
      <c r="E804" s="15">
        <f>D804*Setup!$B$5</f>
        <v/>
      </c>
      <c r="F804" s="15">
        <f>D804-E804</f>
        <v/>
      </c>
      <c r="G804" s="15" t="n"/>
      <c r="H804" s="15" t="n"/>
      <c r="I804" s="15" t="n"/>
      <c r="J804" s="15">
        <f>C804+F804+G804-I804</f>
        <v/>
      </c>
      <c r="K804" s="15" t="n"/>
      <c r="L804" s="15">
        <f>K804*Setup!$B$6</f>
        <v/>
      </c>
      <c r="M804" s="15">
        <f>J804-L804</f>
        <v/>
      </c>
      <c r="N804" s="21" t="n"/>
    </row>
    <row r="805">
      <c r="A805" s="295" t="n"/>
      <c r="B805" s="14" t="n"/>
      <c r="C805" s="15" t="n"/>
      <c r="D805" s="15" t="n"/>
      <c r="E805" s="15">
        <f>D805*Setup!$B$5</f>
        <v/>
      </c>
      <c r="F805" s="15">
        <f>D805-E805</f>
        <v/>
      </c>
      <c r="G805" s="15" t="n"/>
      <c r="H805" s="15" t="n"/>
      <c r="I805" s="15" t="n"/>
      <c r="J805" s="15">
        <f>C805+F805+G805-I805</f>
        <v/>
      </c>
      <c r="K805" s="15" t="n"/>
      <c r="L805" s="15">
        <f>K805*Setup!$B$6</f>
        <v/>
      </c>
      <c r="M805" s="15">
        <f>J805-L805</f>
        <v/>
      </c>
      <c r="N805" s="21" t="n"/>
    </row>
    <row r="806">
      <c r="A806" s="295" t="n"/>
      <c r="B806" s="14" t="n"/>
      <c r="C806" s="15" t="n"/>
      <c r="D806" s="15" t="n"/>
      <c r="E806" s="15">
        <f>D806*Setup!$B$5</f>
        <v/>
      </c>
      <c r="F806" s="15">
        <f>D806-E806</f>
        <v/>
      </c>
      <c r="G806" s="15" t="n"/>
      <c r="H806" s="15" t="n"/>
      <c r="I806" s="15" t="n"/>
      <c r="J806" s="15">
        <f>C806+F806+G806-I806</f>
        <v/>
      </c>
      <c r="K806" s="15" t="n"/>
      <c r="L806" s="15">
        <f>K806*Setup!$B$6</f>
        <v/>
      </c>
      <c r="M806" s="15">
        <f>J806-L806</f>
        <v/>
      </c>
      <c r="N806" s="21" t="n"/>
    </row>
    <row r="807">
      <c r="A807" s="295" t="n"/>
      <c r="B807" s="14" t="n"/>
      <c r="C807" s="15" t="n"/>
      <c r="D807" s="15" t="n"/>
      <c r="E807" s="15">
        <f>D807*Setup!$B$5</f>
        <v/>
      </c>
      <c r="F807" s="15">
        <f>D807-E807</f>
        <v/>
      </c>
      <c r="G807" s="15" t="n"/>
      <c r="H807" s="15" t="n"/>
      <c r="I807" s="15" t="n"/>
      <c r="J807" s="15">
        <f>C807+F807+G807-I807</f>
        <v/>
      </c>
      <c r="K807" s="15" t="n"/>
      <c r="L807" s="15">
        <f>K807*Setup!$B$6</f>
        <v/>
      </c>
      <c r="M807" s="15">
        <f>J807-L807</f>
        <v/>
      </c>
      <c r="N807" s="21" t="n"/>
    </row>
    <row r="808">
      <c r="A808" s="295" t="n"/>
      <c r="B808" s="14" t="n"/>
      <c r="C808" s="15" t="n"/>
      <c r="D808" s="15" t="n"/>
      <c r="E808" s="15">
        <f>D808*Setup!$B$5</f>
        <v/>
      </c>
      <c r="F808" s="15">
        <f>D808-E808</f>
        <v/>
      </c>
      <c r="G808" s="15" t="n"/>
      <c r="H808" s="15" t="n"/>
      <c r="I808" s="15" t="n"/>
      <c r="J808" s="15">
        <f>C808+F808+G808-I808</f>
        <v/>
      </c>
      <c r="K808" s="15" t="n"/>
      <c r="L808" s="15">
        <f>K808*Setup!$B$6</f>
        <v/>
      </c>
      <c r="M808" s="15">
        <f>J808-L808</f>
        <v/>
      </c>
      <c r="N808" s="21" t="n"/>
    </row>
    <row r="809">
      <c r="A809" s="295" t="n"/>
      <c r="B809" s="14" t="n"/>
      <c r="C809" s="15" t="n"/>
      <c r="D809" s="15" t="n"/>
      <c r="E809" s="15">
        <f>D809*Setup!$B$5</f>
        <v/>
      </c>
      <c r="F809" s="15">
        <f>D809-E809</f>
        <v/>
      </c>
      <c r="G809" s="15" t="n"/>
      <c r="H809" s="15" t="n"/>
      <c r="I809" s="15" t="n"/>
      <c r="J809" s="15">
        <f>C809+F809+G809-I809</f>
        <v/>
      </c>
      <c r="K809" s="15" t="n"/>
      <c r="L809" s="15">
        <f>K809*Setup!$B$6</f>
        <v/>
      </c>
      <c r="M809" s="15">
        <f>J809-L809</f>
        <v/>
      </c>
      <c r="N809" s="21" t="n"/>
    </row>
    <row r="810">
      <c r="A810" s="295" t="n"/>
      <c r="B810" s="14" t="n"/>
      <c r="C810" s="15" t="n"/>
      <c r="D810" s="15" t="n"/>
      <c r="E810" s="15">
        <f>D810*Setup!$B$5</f>
        <v/>
      </c>
      <c r="F810" s="15">
        <f>D810-E810</f>
        <v/>
      </c>
      <c r="G810" s="15" t="n"/>
      <c r="H810" s="15" t="n"/>
      <c r="I810" s="15" t="n"/>
      <c r="J810" s="15">
        <f>C810+F810+G810-I810</f>
        <v/>
      </c>
      <c r="K810" s="15" t="n"/>
      <c r="L810" s="15">
        <f>K810*Setup!$B$6</f>
        <v/>
      </c>
      <c r="M810" s="15">
        <f>J810-L810</f>
        <v/>
      </c>
      <c r="N810" s="21" t="n"/>
    </row>
    <row r="811">
      <c r="A811" s="295" t="n"/>
      <c r="B811" s="14" t="n"/>
      <c r="C811" s="15" t="n"/>
      <c r="D811" s="15" t="n"/>
      <c r="E811" s="15">
        <f>D811*Setup!$B$5</f>
        <v/>
      </c>
      <c r="F811" s="15">
        <f>D811-E811</f>
        <v/>
      </c>
      <c r="G811" s="15" t="n"/>
      <c r="H811" s="15" t="n"/>
      <c r="I811" s="15" t="n"/>
      <c r="J811" s="15">
        <f>C811+F811+G811-I811</f>
        <v/>
      </c>
      <c r="K811" s="15" t="n"/>
      <c r="L811" s="15">
        <f>K811*Setup!$B$6</f>
        <v/>
      </c>
      <c r="M811" s="15">
        <f>J811-L811</f>
        <v/>
      </c>
      <c r="N811" s="21" t="n"/>
    </row>
    <row r="812">
      <c r="A812" s="295" t="n"/>
      <c r="B812" s="14" t="n"/>
      <c r="C812" s="15" t="n"/>
      <c r="D812" s="15" t="n"/>
      <c r="E812" s="15">
        <f>D812*Setup!$B$5</f>
        <v/>
      </c>
      <c r="F812" s="15">
        <f>D812-E812</f>
        <v/>
      </c>
      <c r="G812" s="15" t="n"/>
      <c r="H812" s="15" t="n"/>
      <c r="I812" s="15" t="n"/>
      <c r="J812" s="15">
        <f>C812+F812+G812-I812</f>
        <v/>
      </c>
      <c r="K812" s="15" t="n"/>
      <c r="L812" s="15">
        <f>K812*Setup!$B$6</f>
        <v/>
      </c>
      <c r="M812" s="15">
        <f>J812-L812</f>
        <v/>
      </c>
      <c r="N812" s="21" t="n"/>
    </row>
    <row r="813">
      <c r="A813" s="295" t="n"/>
      <c r="B813" s="14" t="n"/>
      <c r="C813" s="15" t="n"/>
      <c r="D813" s="15" t="n"/>
      <c r="E813" s="15">
        <f>D813*Setup!$B$5</f>
        <v/>
      </c>
      <c r="F813" s="15">
        <f>D813-E813</f>
        <v/>
      </c>
      <c r="G813" s="15" t="n"/>
      <c r="H813" s="15" t="n"/>
      <c r="I813" s="15" t="n"/>
      <c r="J813" s="15">
        <f>C813+F813+G813-I813</f>
        <v/>
      </c>
      <c r="K813" s="15" t="n"/>
      <c r="L813" s="15">
        <f>K813*Setup!$B$6</f>
        <v/>
      </c>
      <c r="M813" s="15">
        <f>J813-L813</f>
        <v/>
      </c>
      <c r="N813" s="21" t="n"/>
    </row>
    <row r="814">
      <c r="A814" s="295" t="n"/>
      <c r="B814" s="14" t="n"/>
      <c r="C814" s="15" t="n"/>
      <c r="D814" s="15" t="n"/>
      <c r="E814" s="15">
        <f>D814*Setup!$B$5</f>
        <v/>
      </c>
      <c r="F814" s="15">
        <f>D814-E814</f>
        <v/>
      </c>
      <c r="G814" s="15" t="n"/>
      <c r="H814" s="15" t="n"/>
      <c r="I814" s="15" t="n"/>
      <c r="J814" s="15">
        <f>C814+F814+G814-I814</f>
        <v/>
      </c>
      <c r="K814" s="15" t="n"/>
      <c r="L814" s="15">
        <f>K814*Setup!$B$6</f>
        <v/>
      </c>
      <c r="M814" s="15">
        <f>J814-L814</f>
        <v/>
      </c>
      <c r="N814" s="21" t="n"/>
    </row>
    <row r="815">
      <c r="A815" s="295" t="n"/>
      <c r="B815" s="14" t="n"/>
      <c r="C815" s="15" t="n"/>
      <c r="D815" s="15" t="n"/>
      <c r="E815" s="15">
        <f>D815*Setup!$B$5</f>
        <v/>
      </c>
      <c r="F815" s="15">
        <f>D815-E815</f>
        <v/>
      </c>
      <c r="G815" s="15" t="n"/>
      <c r="H815" s="15" t="n"/>
      <c r="I815" s="15" t="n"/>
      <c r="J815" s="15">
        <f>C815+F815+G815-I815</f>
        <v/>
      </c>
      <c r="K815" s="15" t="n"/>
      <c r="L815" s="15">
        <f>K815*Setup!$B$6</f>
        <v/>
      </c>
      <c r="M815" s="15">
        <f>J815-L815</f>
        <v/>
      </c>
      <c r="N815" s="21" t="n"/>
    </row>
    <row r="816">
      <c r="A816" s="295" t="n"/>
      <c r="B816" s="14" t="n"/>
      <c r="C816" s="15" t="n"/>
      <c r="D816" s="15" t="n"/>
      <c r="E816" s="15">
        <f>D816*Setup!$B$5</f>
        <v/>
      </c>
      <c r="F816" s="15">
        <f>D816-E816</f>
        <v/>
      </c>
      <c r="G816" s="15" t="n"/>
      <c r="H816" s="15" t="n"/>
      <c r="I816" s="15" t="n"/>
      <c r="J816" s="15">
        <f>C816+F816+G816-I816</f>
        <v/>
      </c>
      <c r="K816" s="15" t="n"/>
      <c r="L816" s="15">
        <f>K816*Setup!$B$6</f>
        <v/>
      </c>
      <c r="M816" s="15">
        <f>J816-L816</f>
        <v/>
      </c>
      <c r="N816" s="21" t="n"/>
    </row>
    <row r="817">
      <c r="A817" s="295" t="n"/>
      <c r="B817" s="14" t="n"/>
      <c r="C817" s="15" t="n"/>
      <c r="D817" s="15" t="n"/>
      <c r="E817" s="15">
        <f>D817*Setup!$B$5</f>
        <v/>
      </c>
      <c r="F817" s="15">
        <f>D817-E817</f>
        <v/>
      </c>
      <c r="G817" s="15" t="n"/>
      <c r="H817" s="15" t="n"/>
      <c r="I817" s="15" t="n"/>
      <c r="J817" s="15">
        <f>C817+F817+G817-I817</f>
        <v/>
      </c>
      <c r="K817" s="15" t="n"/>
      <c r="L817" s="15">
        <f>K817*Setup!$B$6</f>
        <v/>
      </c>
      <c r="M817" s="15">
        <f>J817-L817</f>
        <v/>
      </c>
      <c r="N817" s="21" t="n"/>
    </row>
    <row r="818">
      <c r="A818" s="295" t="n"/>
      <c r="B818" s="14" t="n"/>
      <c r="C818" s="15" t="n"/>
      <c r="D818" s="15" t="n"/>
      <c r="E818" s="15">
        <f>D818*Setup!$B$5</f>
        <v/>
      </c>
      <c r="F818" s="15">
        <f>D818-E818</f>
        <v/>
      </c>
      <c r="G818" s="15" t="n"/>
      <c r="H818" s="15" t="n"/>
      <c r="I818" s="15" t="n"/>
      <c r="J818" s="15">
        <f>C818+F818+G818-I818</f>
        <v/>
      </c>
      <c r="K818" s="15" t="n"/>
      <c r="L818" s="15">
        <f>K818*Setup!$B$6</f>
        <v/>
      </c>
      <c r="M818" s="15">
        <f>J818-L818</f>
        <v/>
      </c>
      <c r="N818" s="21" t="n"/>
    </row>
    <row r="819">
      <c r="A819" s="295" t="n"/>
      <c r="B819" s="14" t="n"/>
      <c r="C819" s="15" t="n"/>
      <c r="D819" s="15" t="n"/>
      <c r="E819" s="15">
        <f>D819*Setup!$B$5</f>
        <v/>
      </c>
      <c r="F819" s="15">
        <f>D819-E819</f>
        <v/>
      </c>
      <c r="G819" s="15" t="n"/>
      <c r="H819" s="15" t="n"/>
      <c r="I819" s="15" t="n"/>
      <c r="J819" s="15">
        <f>C819+F819+G819-I819</f>
        <v/>
      </c>
      <c r="K819" s="15" t="n"/>
      <c r="L819" s="15">
        <f>K819*Setup!$B$6</f>
        <v/>
      </c>
      <c r="M819" s="15">
        <f>J819-L819</f>
        <v/>
      </c>
      <c r="N819" s="21" t="n"/>
    </row>
    <row r="820">
      <c r="A820" s="295" t="n"/>
      <c r="B820" s="14" t="n"/>
      <c r="C820" s="15" t="n"/>
      <c r="D820" s="15" t="n"/>
      <c r="E820" s="15">
        <f>D820*Setup!$B$5</f>
        <v/>
      </c>
      <c r="F820" s="15">
        <f>D820-E820</f>
        <v/>
      </c>
      <c r="G820" s="15" t="n"/>
      <c r="H820" s="15" t="n"/>
      <c r="I820" s="15" t="n"/>
      <c r="J820" s="15">
        <f>C820+F820+G820-I820</f>
        <v/>
      </c>
      <c r="K820" s="15" t="n"/>
      <c r="L820" s="15">
        <f>K820*Setup!$B$6</f>
        <v/>
      </c>
      <c r="M820" s="15">
        <f>J820-L820</f>
        <v/>
      </c>
      <c r="N820" s="21" t="n"/>
    </row>
    <row r="821">
      <c r="A821" s="295" t="n"/>
      <c r="B821" s="14" t="n"/>
      <c r="C821" s="15" t="n"/>
      <c r="D821" s="15" t="n"/>
      <c r="E821" s="15">
        <f>D821*Setup!$B$5</f>
        <v/>
      </c>
      <c r="F821" s="15">
        <f>D821-E821</f>
        <v/>
      </c>
      <c r="G821" s="15" t="n"/>
      <c r="H821" s="15" t="n"/>
      <c r="I821" s="15" t="n"/>
      <c r="J821" s="15">
        <f>C821+F821+G821-I821</f>
        <v/>
      </c>
      <c r="K821" s="15" t="n"/>
      <c r="L821" s="15">
        <f>K821*Setup!$B$6</f>
        <v/>
      </c>
      <c r="M821" s="15">
        <f>J821-L821</f>
        <v/>
      </c>
      <c r="N821" s="21" t="n"/>
    </row>
    <row r="822">
      <c r="A822" s="295" t="n"/>
      <c r="B822" s="14" t="n"/>
      <c r="C822" s="15" t="n"/>
      <c r="D822" s="15" t="n"/>
      <c r="E822" s="15">
        <f>D822*Setup!$B$5</f>
        <v/>
      </c>
      <c r="F822" s="15">
        <f>D822-E822</f>
        <v/>
      </c>
      <c r="G822" s="15" t="n"/>
      <c r="H822" s="15" t="n"/>
      <c r="I822" s="15" t="n"/>
      <c r="J822" s="15">
        <f>C822+F822+G822-I822</f>
        <v/>
      </c>
      <c r="K822" s="15" t="n"/>
      <c r="L822" s="15">
        <f>K822*Setup!$B$6</f>
        <v/>
      </c>
      <c r="M822" s="15">
        <f>J822-L822</f>
        <v/>
      </c>
      <c r="N822" s="21" t="n"/>
    </row>
    <row r="823">
      <c r="A823" s="295" t="n"/>
      <c r="B823" s="14" t="n"/>
      <c r="C823" s="15" t="n"/>
      <c r="D823" s="15" t="n"/>
      <c r="E823" s="15">
        <f>D823*Setup!$B$5</f>
        <v/>
      </c>
      <c r="F823" s="15">
        <f>D823-E823</f>
        <v/>
      </c>
      <c r="G823" s="15" t="n"/>
      <c r="H823" s="15" t="n"/>
      <c r="I823" s="15" t="n"/>
      <c r="J823" s="15">
        <f>C823+F823+G823-I823</f>
        <v/>
      </c>
      <c r="K823" s="15" t="n"/>
      <c r="L823" s="15">
        <f>K823*Setup!$B$6</f>
        <v/>
      </c>
      <c r="M823" s="15">
        <f>J823-L823</f>
        <v/>
      </c>
      <c r="N823" s="21" t="n"/>
    </row>
    <row r="824">
      <c r="A824" s="295" t="n"/>
      <c r="B824" s="14" t="n"/>
      <c r="C824" s="15" t="n"/>
      <c r="D824" s="15" t="n"/>
      <c r="E824" s="15">
        <f>D824*Setup!$B$5</f>
        <v/>
      </c>
      <c r="F824" s="15">
        <f>D824-E824</f>
        <v/>
      </c>
      <c r="G824" s="15" t="n"/>
      <c r="H824" s="15" t="n"/>
      <c r="I824" s="15" t="n"/>
      <c r="J824" s="15">
        <f>C824+F824+G824-I824</f>
        <v/>
      </c>
      <c r="K824" s="15" t="n"/>
      <c r="L824" s="15">
        <f>K824*Setup!$B$6</f>
        <v/>
      </c>
      <c r="M824" s="15">
        <f>J824-L824</f>
        <v/>
      </c>
      <c r="N824" s="21" t="n"/>
    </row>
    <row r="825">
      <c r="A825" s="295" t="n"/>
      <c r="B825" s="14" t="n"/>
      <c r="C825" s="15" t="n"/>
      <c r="D825" s="15" t="n"/>
      <c r="E825" s="15">
        <f>D825*Setup!$B$5</f>
        <v/>
      </c>
      <c r="F825" s="15">
        <f>D825-E825</f>
        <v/>
      </c>
      <c r="G825" s="15" t="n"/>
      <c r="H825" s="15" t="n"/>
      <c r="I825" s="15" t="n"/>
      <c r="J825" s="15">
        <f>C825+F825+G825-I825</f>
        <v/>
      </c>
      <c r="K825" s="15" t="n"/>
      <c r="L825" s="15">
        <f>K825*Setup!$B$6</f>
        <v/>
      </c>
      <c r="M825" s="15">
        <f>J825-L825</f>
        <v/>
      </c>
      <c r="N825" s="21" t="n"/>
    </row>
    <row r="826">
      <c r="A826" s="295" t="n"/>
      <c r="B826" s="14" t="n"/>
      <c r="C826" s="15" t="n"/>
      <c r="D826" s="15" t="n"/>
      <c r="E826" s="15">
        <f>D826*Setup!$B$5</f>
        <v/>
      </c>
      <c r="F826" s="15">
        <f>D826-E826</f>
        <v/>
      </c>
      <c r="G826" s="15" t="n"/>
      <c r="H826" s="15" t="n"/>
      <c r="I826" s="15" t="n"/>
      <c r="J826" s="15">
        <f>C826+F826+G826-I826</f>
        <v/>
      </c>
      <c r="K826" s="15" t="n"/>
      <c r="L826" s="15">
        <f>K826*Setup!$B$6</f>
        <v/>
      </c>
      <c r="M826" s="15">
        <f>J826-L826</f>
        <v/>
      </c>
      <c r="N826" s="21" t="n"/>
    </row>
    <row r="827">
      <c r="A827" s="295" t="n"/>
      <c r="B827" s="14" t="n"/>
      <c r="C827" s="15" t="n"/>
      <c r="D827" s="15" t="n"/>
      <c r="E827" s="15">
        <f>D827*Setup!$B$5</f>
        <v/>
      </c>
      <c r="F827" s="15">
        <f>D827-E827</f>
        <v/>
      </c>
      <c r="G827" s="15" t="n"/>
      <c r="H827" s="15" t="n"/>
      <c r="I827" s="15" t="n"/>
      <c r="J827" s="15">
        <f>C827+F827+G827-I827</f>
        <v/>
      </c>
      <c r="K827" s="15" t="n"/>
      <c r="L827" s="15">
        <f>K827*Setup!$B$6</f>
        <v/>
      </c>
      <c r="M827" s="15">
        <f>J827-L827</f>
        <v/>
      </c>
      <c r="N827" s="21" t="n"/>
    </row>
    <row r="828">
      <c r="A828" s="295" t="n"/>
      <c r="B828" s="14" t="n"/>
      <c r="C828" s="15" t="n"/>
      <c r="D828" s="15" t="n"/>
      <c r="E828" s="15">
        <f>D828*Setup!$B$5</f>
        <v/>
      </c>
      <c r="F828" s="15">
        <f>D828-E828</f>
        <v/>
      </c>
      <c r="G828" s="15" t="n"/>
      <c r="H828" s="15" t="n"/>
      <c r="I828" s="15" t="n"/>
      <c r="J828" s="15">
        <f>C828+F828+G828-I828</f>
        <v/>
      </c>
      <c r="K828" s="15" t="n"/>
      <c r="L828" s="15">
        <f>K828*Setup!$B$6</f>
        <v/>
      </c>
      <c r="M828" s="15">
        <f>J828-L828</f>
        <v/>
      </c>
      <c r="N828" s="21" t="n"/>
    </row>
    <row r="829">
      <c r="A829" s="295" t="n"/>
      <c r="B829" s="14" t="n"/>
      <c r="C829" s="15" t="n"/>
      <c r="D829" s="15" t="n"/>
      <c r="E829" s="15">
        <f>D829*Setup!$B$5</f>
        <v/>
      </c>
      <c r="F829" s="15">
        <f>D829-E829</f>
        <v/>
      </c>
      <c r="G829" s="15" t="n"/>
      <c r="H829" s="15" t="n"/>
      <c r="I829" s="15" t="n"/>
      <c r="J829" s="15">
        <f>C829+F829+G829-I829</f>
        <v/>
      </c>
      <c r="K829" s="15" t="n"/>
      <c r="L829" s="15">
        <f>K829*Setup!$B$6</f>
        <v/>
      </c>
      <c r="M829" s="15">
        <f>J829-L829</f>
        <v/>
      </c>
      <c r="N829" s="21" t="n"/>
    </row>
    <row r="830">
      <c r="A830" s="295" t="n"/>
      <c r="B830" s="14" t="n"/>
      <c r="C830" s="15" t="n"/>
      <c r="D830" s="15" t="n"/>
      <c r="E830" s="15">
        <f>D830*Setup!$B$5</f>
        <v/>
      </c>
      <c r="F830" s="15">
        <f>D830-E830</f>
        <v/>
      </c>
      <c r="G830" s="15" t="n"/>
      <c r="H830" s="15" t="n"/>
      <c r="I830" s="15" t="n"/>
      <c r="J830" s="15">
        <f>C830+F830+G830-I830</f>
        <v/>
      </c>
      <c r="K830" s="15" t="n"/>
      <c r="L830" s="15">
        <f>K830*Setup!$B$6</f>
        <v/>
      </c>
      <c r="M830" s="15">
        <f>J830-L830</f>
        <v/>
      </c>
      <c r="N830" s="21" t="n"/>
    </row>
    <row r="831">
      <c r="A831" s="295" t="n"/>
      <c r="B831" s="14" t="n"/>
      <c r="C831" s="15" t="n"/>
      <c r="D831" s="15" t="n"/>
      <c r="E831" s="15">
        <f>D831*Setup!$B$5</f>
        <v/>
      </c>
      <c r="F831" s="15">
        <f>D831-E831</f>
        <v/>
      </c>
      <c r="G831" s="15" t="n"/>
      <c r="H831" s="15" t="n"/>
      <c r="I831" s="15" t="n"/>
      <c r="J831" s="15">
        <f>C831+F831+G831-I831</f>
        <v/>
      </c>
      <c r="K831" s="15" t="n"/>
      <c r="L831" s="15">
        <f>K831*Setup!$B$6</f>
        <v/>
      </c>
      <c r="M831" s="15">
        <f>J831-L831</f>
        <v/>
      </c>
      <c r="N831" s="21" t="n"/>
    </row>
    <row r="832">
      <c r="A832" s="295" t="n"/>
      <c r="B832" s="14" t="n"/>
      <c r="C832" s="15" t="n"/>
      <c r="D832" s="15" t="n"/>
      <c r="E832" s="15">
        <f>D832*Setup!$B$5</f>
        <v/>
      </c>
      <c r="F832" s="15">
        <f>D832-E832</f>
        <v/>
      </c>
      <c r="G832" s="15" t="n"/>
      <c r="H832" s="15" t="n"/>
      <c r="I832" s="15" t="n"/>
      <c r="J832" s="15">
        <f>C832+F832+G832-I832</f>
        <v/>
      </c>
      <c r="K832" s="15" t="n"/>
      <c r="L832" s="15">
        <f>K832*Setup!$B$6</f>
        <v/>
      </c>
      <c r="M832" s="15">
        <f>J832-L832</f>
        <v/>
      </c>
      <c r="N832" s="21" t="n"/>
    </row>
    <row r="833">
      <c r="A833" s="295" t="n"/>
      <c r="B833" s="14" t="n"/>
      <c r="C833" s="15" t="n"/>
      <c r="D833" s="15" t="n"/>
      <c r="E833" s="15">
        <f>D833*Setup!$B$5</f>
        <v/>
      </c>
      <c r="F833" s="15">
        <f>D833-E833</f>
        <v/>
      </c>
      <c r="G833" s="15" t="n"/>
      <c r="H833" s="15" t="n"/>
      <c r="I833" s="15" t="n"/>
      <c r="J833" s="15">
        <f>C833+F833+G833-I833</f>
        <v/>
      </c>
      <c r="K833" s="15" t="n"/>
      <c r="L833" s="15">
        <f>K833*Setup!$B$6</f>
        <v/>
      </c>
      <c r="M833" s="15">
        <f>J833-L833</f>
        <v/>
      </c>
      <c r="N833" s="21" t="n"/>
    </row>
    <row r="834">
      <c r="A834" s="295" t="n"/>
      <c r="B834" s="14" t="n"/>
      <c r="C834" s="15" t="n"/>
      <c r="D834" s="15" t="n"/>
      <c r="E834" s="15">
        <f>D834*Setup!$B$5</f>
        <v/>
      </c>
      <c r="F834" s="15">
        <f>D834-E834</f>
        <v/>
      </c>
      <c r="G834" s="15" t="n"/>
      <c r="H834" s="15" t="n"/>
      <c r="I834" s="15" t="n"/>
      <c r="J834" s="15">
        <f>C834+F834+G834-I834</f>
        <v/>
      </c>
      <c r="K834" s="15" t="n"/>
      <c r="L834" s="15">
        <f>K834*Setup!$B$6</f>
        <v/>
      </c>
      <c r="M834" s="15">
        <f>J834-L834</f>
        <v/>
      </c>
      <c r="N834" s="21" t="n"/>
    </row>
    <row r="835">
      <c r="A835" s="295" t="n"/>
      <c r="B835" s="14" t="n"/>
      <c r="C835" s="15" t="n"/>
      <c r="D835" s="15" t="n"/>
      <c r="E835" s="15">
        <f>D835*Setup!$B$5</f>
        <v/>
      </c>
      <c r="F835" s="15">
        <f>D835-E835</f>
        <v/>
      </c>
      <c r="G835" s="15" t="n"/>
      <c r="H835" s="15" t="n"/>
      <c r="I835" s="15" t="n"/>
      <c r="J835" s="15">
        <f>C835+F835+G835-I835</f>
        <v/>
      </c>
      <c r="K835" s="15" t="n"/>
      <c r="L835" s="15">
        <f>K835*Setup!$B$6</f>
        <v/>
      </c>
      <c r="M835" s="15">
        <f>J835-L835</f>
        <v/>
      </c>
      <c r="N835" s="21" t="n"/>
    </row>
    <row r="836">
      <c r="A836" s="295" t="n"/>
      <c r="B836" s="14" t="n"/>
      <c r="C836" s="15" t="n"/>
      <c r="D836" s="15" t="n"/>
      <c r="E836" s="15">
        <f>D836*Setup!$B$5</f>
        <v/>
      </c>
      <c r="F836" s="15">
        <f>D836-E836</f>
        <v/>
      </c>
      <c r="G836" s="15" t="n"/>
      <c r="H836" s="15" t="n"/>
      <c r="I836" s="15" t="n"/>
      <c r="J836" s="15">
        <f>C836+F836+G836-I836</f>
        <v/>
      </c>
      <c r="K836" s="15" t="n"/>
      <c r="L836" s="15">
        <f>K836*Setup!$B$6</f>
        <v/>
      </c>
      <c r="M836" s="15">
        <f>J836-L836</f>
        <v/>
      </c>
      <c r="N836" s="21" t="n"/>
    </row>
    <row r="837">
      <c r="A837" s="295" t="n"/>
      <c r="B837" s="14" t="n"/>
      <c r="C837" s="15" t="n"/>
      <c r="D837" s="15" t="n"/>
      <c r="E837" s="15">
        <f>D837*Setup!$B$5</f>
        <v/>
      </c>
      <c r="F837" s="15">
        <f>D837-E837</f>
        <v/>
      </c>
      <c r="G837" s="15" t="n"/>
      <c r="H837" s="15" t="n"/>
      <c r="I837" s="15" t="n"/>
      <c r="J837" s="15">
        <f>C837+F837+G837-I837</f>
        <v/>
      </c>
      <c r="K837" s="15" t="n"/>
      <c r="L837" s="15">
        <f>K837*Setup!$B$6</f>
        <v/>
      </c>
      <c r="M837" s="15">
        <f>J837-L837</f>
        <v/>
      </c>
      <c r="N837" s="21" t="n"/>
    </row>
    <row r="838">
      <c r="A838" s="295" t="n"/>
      <c r="B838" s="14" t="n"/>
      <c r="C838" s="15" t="n"/>
      <c r="D838" s="15" t="n"/>
      <c r="E838" s="15">
        <f>D838*Setup!$B$5</f>
        <v/>
      </c>
      <c r="F838" s="15">
        <f>D838-E838</f>
        <v/>
      </c>
      <c r="G838" s="15" t="n"/>
      <c r="H838" s="15" t="n"/>
      <c r="I838" s="15" t="n"/>
      <c r="J838" s="15">
        <f>C838+F838+G838-I838</f>
        <v/>
      </c>
      <c r="K838" s="15" t="n"/>
      <c r="L838" s="15">
        <f>K838*Setup!$B$6</f>
        <v/>
      </c>
      <c r="M838" s="15">
        <f>J838-L838</f>
        <v/>
      </c>
      <c r="N838" s="21" t="n"/>
    </row>
    <row r="839">
      <c r="A839" s="295" t="n"/>
      <c r="B839" s="14" t="n"/>
      <c r="C839" s="15" t="n"/>
      <c r="D839" s="15" t="n"/>
      <c r="E839" s="15">
        <f>D839*Setup!$B$5</f>
        <v/>
      </c>
      <c r="F839" s="15">
        <f>D839-E839</f>
        <v/>
      </c>
      <c r="G839" s="15" t="n"/>
      <c r="H839" s="15" t="n"/>
      <c r="I839" s="15" t="n"/>
      <c r="J839" s="15">
        <f>C839+F839+G839-I839</f>
        <v/>
      </c>
      <c r="K839" s="15" t="n"/>
      <c r="L839" s="15">
        <f>K839*Setup!$B$6</f>
        <v/>
      </c>
      <c r="M839" s="15">
        <f>J839-L839</f>
        <v/>
      </c>
      <c r="N839" s="21" t="n"/>
    </row>
    <row r="840">
      <c r="A840" s="295" t="n"/>
      <c r="B840" s="14" t="n"/>
      <c r="C840" s="15" t="n"/>
      <c r="D840" s="15" t="n"/>
      <c r="E840" s="15">
        <f>D840*Setup!$B$5</f>
        <v/>
      </c>
      <c r="F840" s="15">
        <f>D840-E840</f>
        <v/>
      </c>
      <c r="G840" s="15" t="n"/>
      <c r="H840" s="15" t="n"/>
      <c r="I840" s="15" t="n"/>
      <c r="J840" s="15">
        <f>C840+F840+G840-I840</f>
        <v/>
      </c>
      <c r="K840" s="15" t="n"/>
      <c r="L840" s="15">
        <f>K840*Setup!$B$6</f>
        <v/>
      </c>
      <c r="M840" s="15">
        <f>J840-L840</f>
        <v/>
      </c>
      <c r="N840" s="21" t="n"/>
    </row>
    <row r="841">
      <c r="A841" s="295" t="n"/>
      <c r="B841" s="14" t="n"/>
      <c r="C841" s="15" t="n"/>
      <c r="D841" s="15" t="n"/>
      <c r="E841" s="15">
        <f>D841*Setup!$B$5</f>
        <v/>
      </c>
      <c r="F841" s="15">
        <f>D841-E841</f>
        <v/>
      </c>
      <c r="G841" s="15" t="n"/>
      <c r="H841" s="15" t="n"/>
      <c r="I841" s="15" t="n"/>
      <c r="J841" s="15">
        <f>C841+F841+G841-I841</f>
        <v/>
      </c>
      <c r="K841" s="15" t="n"/>
      <c r="L841" s="15">
        <f>K841*Setup!$B$6</f>
        <v/>
      </c>
      <c r="M841" s="15">
        <f>J841-L841</f>
        <v/>
      </c>
      <c r="N841" s="21" t="n"/>
    </row>
    <row r="842">
      <c r="A842" s="295" t="n"/>
      <c r="B842" s="14" t="n"/>
      <c r="C842" s="15" t="n"/>
      <c r="D842" s="15" t="n"/>
      <c r="E842" s="15">
        <f>D842*Setup!$B$5</f>
        <v/>
      </c>
      <c r="F842" s="15">
        <f>D842-E842</f>
        <v/>
      </c>
      <c r="G842" s="15" t="n"/>
      <c r="H842" s="15" t="n"/>
      <c r="I842" s="15" t="n"/>
      <c r="J842" s="15">
        <f>C842+F842+G842-I842</f>
        <v/>
      </c>
      <c r="K842" s="15" t="n"/>
      <c r="L842" s="15">
        <f>K842*Setup!$B$6</f>
        <v/>
      </c>
      <c r="M842" s="15">
        <f>J842-L842</f>
        <v/>
      </c>
      <c r="N842" s="21" t="n"/>
    </row>
    <row r="843">
      <c r="A843" s="295" t="n"/>
      <c r="B843" s="14" t="n"/>
      <c r="C843" s="15" t="n"/>
      <c r="D843" s="15" t="n"/>
      <c r="E843" s="15">
        <f>D843*Setup!$B$5</f>
        <v/>
      </c>
      <c r="F843" s="15">
        <f>D843-E843</f>
        <v/>
      </c>
      <c r="G843" s="15" t="n"/>
      <c r="H843" s="15" t="n"/>
      <c r="I843" s="15" t="n"/>
      <c r="J843" s="15">
        <f>C843+F843+G843-I843</f>
        <v/>
      </c>
      <c r="K843" s="15" t="n"/>
      <c r="L843" s="15">
        <f>K843*Setup!$B$6</f>
        <v/>
      </c>
      <c r="M843" s="15">
        <f>J843-L843</f>
        <v/>
      </c>
      <c r="N843" s="21" t="n"/>
    </row>
    <row r="844">
      <c r="A844" s="295" t="n"/>
      <c r="B844" s="14" t="n"/>
      <c r="C844" s="15" t="n"/>
      <c r="D844" s="15" t="n"/>
      <c r="E844" s="15">
        <f>D844*Setup!$B$5</f>
        <v/>
      </c>
      <c r="F844" s="15">
        <f>D844-E844</f>
        <v/>
      </c>
      <c r="G844" s="15" t="n"/>
      <c r="H844" s="15" t="n"/>
      <c r="I844" s="15" t="n"/>
      <c r="J844" s="15">
        <f>C844+F844+G844-I844</f>
        <v/>
      </c>
      <c r="K844" s="15" t="n"/>
      <c r="L844" s="15">
        <f>K844*Setup!$B$6</f>
        <v/>
      </c>
      <c r="M844" s="15">
        <f>J844-L844</f>
        <v/>
      </c>
      <c r="N844" s="21" t="n"/>
    </row>
    <row r="845">
      <c r="A845" s="295" t="n"/>
      <c r="B845" s="14" t="n"/>
      <c r="C845" s="15" t="n"/>
      <c r="D845" s="15" t="n"/>
      <c r="E845" s="15">
        <f>D845*Setup!$B$5</f>
        <v/>
      </c>
      <c r="F845" s="15">
        <f>D845-E845</f>
        <v/>
      </c>
      <c r="G845" s="15" t="n"/>
      <c r="H845" s="15" t="n"/>
      <c r="I845" s="15" t="n"/>
      <c r="J845" s="15">
        <f>C845+F845+G845-I845</f>
        <v/>
      </c>
      <c r="K845" s="15" t="n"/>
      <c r="L845" s="15">
        <f>K845*Setup!$B$6</f>
        <v/>
      </c>
      <c r="M845" s="15">
        <f>J845-L845</f>
        <v/>
      </c>
      <c r="N845" s="21" t="n"/>
    </row>
    <row r="846">
      <c r="A846" s="295" t="n"/>
      <c r="B846" s="14" t="n"/>
      <c r="C846" s="15" t="n"/>
      <c r="D846" s="15" t="n"/>
      <c r="E846" s="15">
        <f>D846*Setup!$B$5</f>
        <v/>
      </c>
      <c r="F846" s="15">
        <f>D846-E846</f>
        <v/>
      </c>
      <c r="G846" s="15" t="n"/>
      <c r="H846" s="15" t="n"/>
      <c r="I846" s="15" t="n"/>
      <c r="J846" s="15">
        <f>C846+F846+G846-I846</f>
        <v/>
      </c>
      <c r="K846" s="15" t="n"/>
      <c r="L846" s="15">
        <f>K846*Setup!$B$6</f>
        <v/>
      </c>
      <c r="M846" s="15">
        <f>J846-L846</f>
        <v/>
      </c>
      <c r="N846" s="21" t="n"/>
    </row>
    <row r="847">
      <c r="A847" s="295" t="n"/>
      <c r="B847" s="14" t="n"/>
      <c r="C847" s="15" t="n"/>
      <c r="D847" s="15" t="n"/>
      <c r="E847" s="15">
        <f>D847*Setup!$B$5</f>
        <v/>
      </c>
      <c r="F847" s="15">
        <f>D847-E847</f>
        <v/>
      </c>
      <c r="G847" s="15" t="n"/>
      <c r="H847" s="15" t="n"/>
      <c r="I847" s="15" t="n"/>
      <c r="J847" s="15">
        <f>C847+F847+G847-I847</f>
        <v/>
      </c>
      <c r="K847" s="15" t="n"/>
      <c r="L847" s="15">
        <f>K847*Setup!$B$6</f>
        <v/>
      </c>
      <c r="M847" s="15">
        <f>J847-L847</f>
        <v/>
      </c>
      <c r="N847" s="21" t="n"/>
    </row>
    <row r="848">
      <c r="A848" s="295" t="n"/>
      <c r="B848" s="14" t="n"/>
      <c r="C848" s="15" t="n"/>
      <c r="D848" s="15" t="n"/>
      <c r="E848" s="15">
        <f>D848*Setup!$B$5</f>
        <v/>
      </c>
      <c r="F848" s="15">
        <f>D848-E848</f>
        <v/>
      </c>
      <c r="G848" s="15" t="n"/>
      <c r="H848" s="15" t="n"/>
      <c r="I848" s="15" t="n"/>
      <c r="J848" s="15">
        <f>C848+F848+G848-I848</f>
        <v/>
      </c>
      <c r="K848" s="15" t="n"/>
      <c r="L848" s="15">
        <f>K848*Setup!$B$6</f>
        <v/>
      </c>
      <c r="M848" s="15">
        <f>J848-L848</f>
        <v/>
      </c>
      <c r="N848" s="21" t="n"/>
    </row>
    <row r="849">
      <c r="A849" s="295" t="n"/>
      <c r="B849" s="14" t="n"/>
      <c r="C849" s="15" t="n"/>
      <c r="D849" s="15" t="n"/>
      <c r="E849" s="15">
        <f>D849*Setup!$B$5</f>
        <v/>
      </c>
      <c r="F849" s="15">
        <f>D849-E849</f>
        <v/>
      </c>
      <c r="G849" s="15" t="n"/>
      <c r="H849" s="15" t="n"/>
      <c r="I849" s="15" t="n"/>
      <c r="J849" s="15">
        <f>C849+F849+G849-I849</f>
        <v/>
      </c>
      <c r="K849" s="15" t="n"/>
      <c r="L849" s="15">
        <f>K849*Setup!$B$6</f>
        <v/>
      </c>
      <c r="M849" s="15">
        <f>J849-L849</f>
        <v/>
      </c>
      <c r="N849" s="21" t="n"/>
    </row>
    <row r="850">
      <c r="A850" s="295" t="n"/>
      <c r="B850" s="14" t="n"/>
      <c r="C850" s="15" t="n"/>
      <c r="D850" s="15" t="n"/>
      <c r="E850" s="15">
        <f>D850*Setup!$B$5</f>
        <v/>
      </c>
      <c r="F850" s="15">
        <f>D850-E850</f>
        <v/>
      </c>
      <c r="G850" s="15" t="n"/>
      <c r="H850" s="15" t="n"/>
      <c r="I850" s="15" t="n"/>
      <c r="J850" s="15">
        <f>C850+F850+G850-I850</f>
        <v/>
      </c>
      <c r="K850" s="15" t="n"/>
      <c r="L850" s="15">
        <f>K850*Setup!$B$6</f>
        <v/>
      </c>
      <c r="M850" s="15">
        <f>J850-L850</f>
        <v/>
      </c>
      <c r="N850" s="21" t="n"/>
    </row>
    <row r="851">
      <c r="A851" s="295" t="n"/>
      <c r="B851" s="14" t="n"/>
      <c r="C851" s="15" t="n"/>
      <c r="D851" s="15" t="n"/>
      <c r="E851" s="15">
        <f>D851*Setup!$B$5</f>
        <v/>
      </c>
      <c r="F851" s="15">
        <f>D851-E851</f>
        <v/>
      </c>
      <c r="G851" s="15" t="n"/>
      <c r="H851" s="15" t="n"/>
      <c r="I851" s="15" t="n"/>
      <c r="J851" s="15">
        <f>C851+F851+G851-I851</f>
        <v/>
      </c>
      <c r="K851" s="15" t="n"/>
      <c r="L851" s="15">
        <f>K851*Setup!$B$6</f>
        <v/>
      </c>
      <c r="M851" s="15">
        <f>J851-L851</f>
        <v/>
      </c>
      <c r="N851" s="21" t="n"/>
    </row>
    <row r="852">
      <c r="A852" s="295" t="n"/>
      <c r="B852" s="14" t="n"/>
      <c r="C852" s="15" t="n"/>
      <c r="D852" s="15" t="n"/>
      <c r="E852" s="15">
        <f>D852*Setup!$B$5</f>
        <v/>
      </c>
      <c r="F852" s="15">
        <f>D852-E852</f>
        <v/>
      </c>
      <c r="G852" s="15" t="n"/>
      <c r="H852" s="15" t="n"/>
      <c r="I852" s="15" t="n"/>
      <c r="J852" s="15">
        <f>C852+F852+G852-I852</f>
        <v/>
      </c>
      <c r="K852" s="15" t="n"/>
      <c r="L852" s="15">
        <f>K852*Setup!$B$6</f>
        <v/>
      </c>
      <c r="M852" s="15">
        <f>J852-L852</f>
        <v/>
      </c>
      <c r="N852" s="21" t="n"/>
    </row>
    <row r="853">
      <c r="A853" s="295" t="n"/>
      <c r="B853" s="14" t="n"/>
      <c r="C853" s="15" t="n"/>
      <c r="D853" s="15" t="n"/>
      <c r="E853" s="15">
        <f>D853*Setup!$B$5</f>
        <v/>
      </c>
      <c r="F853" s="15">
        <f>D853-E853</f>
        <v/>
      </c>
      <c r="G853" s="15" t="n"/>
      <c r="H853" s="15" t="n"/>
      <c r="I853" s="15" t="n"/>
      <c r="J853" s="15">
        <f>C853+F853+G853-I853</f>
        <v/>
      </c>
      <c r="K853" s="15" t="n"/>
      <c r="L853" s="15">
        <f>K853*Setup!$B$6</f>
        <v/>
      </c>
      <c r="M853" s="15">
        <f>J853-L853</f>
        <v/>
      </c>
      <c r="N853" s="21" t="n"/>
    </row>
    <row r="854">
      <c r="A854" s="295" t="n"/>
      <c r="B854" s="14" t="n"/>
      <c r="C854" s="15" t="n"/>
      <c r="D854" s="15" t="n"/>
      <c r="E854" s="15">
        <f>D854*Setup!$B$5</f>
        <v/>
      </c>
      <c r="F854" s="15">
        <f>D854-E854</f>
        <v/>
      </c>
      <c r="G854" s="15" t="n"/>
      <c r="H854" s="15" t="n"/>
      <c r="I854" s="15" t="n"/>
      <c r="J854" s="15">
        <f>C854+F854+G854-I854</f>
        <v/>
      </c>
      <c r="K854" s="15" t="n"/>
      <c r="L854" s="15">
        <f>K854*Setup!$B$6</f>
        <v/>
      </c>
      <c r="M854" s="15">
        <f>J854-L854</f>
        <v/>
      </c>
      <c r="N854" s="21" t="n"/>
    </row>
    <row r="855">
      <c r="A855" s="295" t="n"/>
      <c r="B855" s="14" t="n"/>
      <c r="C855" s="15" t="n"/>
      <c r="D855" s="15" t="n"/>
      <c r="E855" s="15">
        <f>D855*Setup!$B$5</f>
        <v/>
      </c>
      <c r="F855" s="15">
        <f>D855-E855</f>
        <v/>
      </c>
      <c r="G855" s="15" t="n"/>
      <c r="H855" s="15" t="n"/>
      <c r="I855" s="15" t="n"/>
      <c r="J855" s="15">
        <f>C855+F855+G855-I855</f>
        <v/>
      </c>
      <c r="K855" s="15" t="n"/>
      <c r="L855" s="15">
        <f>K855*Setup!$B$6</f>
        <v/>
      </c>
      <c r="M855" s="15">
        <f>J855-L855</f>
        <v/>
      </c>
      <c r="N855" s="21" t="n"/>
    </row>
    <row r="856">
      <c r="A856" s="295" t="n"/>
      <c r="B856" s="14" t="n"/>
      <c r="C856" s="15" t="n"/>
      <c r="D856" s="15" t="n"/>
      <c r="E856" s="15">
        <f>D856*Setup!$B$5</f>
        <v/>
      </c>
      <c r="F856" s="15">
        <f>D856-E856</f>
        <v/>
      </c>
      <c r="G856" s="15" t="n"/>
      <c r="H856" s="15" t="n"/>
      <c r="I856" s="15" t="n"/>
      <c r="J856" s="15">
        <f>C856+F856+G856-I856</f>
        <v/>
      </c>
      <c r="K856" s="15" t="n"/>
      <c r="L856" s="15">
        <f>K856*Setup!$B$6</f>
        <v/>
      </c>
      <c r="M856" s="15">
        <f>J856-L856</f>
        <v/>
      </c>
      <c r="N856" s="21" t="n"/>
    </row>
    <row r="857">
      <c r="A857" s="295" t="n"/>
      <c r="B857" s="14" t="n"/>
      <c r="C857" s="15" t="n"/>
      <c r="D857" s="15" t="n"/>
      <c r="E857" s="15">
        <f>D857*Setup!$B$5</f>
        <v/>
      </c>
      <c r="F857" s="15">
        <f>D857-E857</f>
        <v/>
      </c>
      <c r="G857" s="15" t="n"/>
      <c r="H857" s="15" t="n"/>
      <c r="I857" s="15" t="n"/>
      <c r="J857" s="15">
        <f>C857+F857+G857-I857</f>
        <v/>
      </c>
      <c r="K857" s="15" t="n"/>
      <c r="L857" s="15">
        <f>K857*Setup!$B$6</f>
        <v/>
      </c>
      <c r="M857" s="15">
        <f>J857-L857</f>
        <v/>
      </c>
      <c r="N857" s="21" t="n"/>
    </row>
    <row r="858">
      <c r="A858" s="295" t="n"/>
      <c r="B858" s="14" t="n"/>
      <c r="C858" s="15" t="n"/>
      <c r="D858" s="15" t="n"/>
      <c r="E858" s="15">
        <f>D858*Setup!$B$5</f>
        <v/>
      </c>
      <c r="F858" s="15">
        <f>D858-E858</f>
        <v/>
      </c>
      <c r="G858" s="15" t="n"/>
      <c r="H858" s="15" t="n"/>
      <c r="I858" s="15" t="n"/>
      <c r="J858" s="15">
        <f>C858+F858+G858-I858</f>
        <v/>
      </c>
      <c r="K858" s="15" t="n"/>
      <c r="L858" s="15">
        <f>K858*Setup!$B$6</f>
        <v/>
      </c>
      <c r="M858" s="15">
        <f>J858-L858</f>
        <v/>
      </c>
      <c r="N858" s="21" t="n"/>
    </row>
    <row r="859">
      <c r="A859" s="295" t="n"/>
      <c r="B859" s="14" t="n"/>
      <c r="C859" s="15" t="n"/>
      <c r="D859" s="15" t="n"/>
      <c r="E859" s="15">
        <f>D859*Setup!$B$5</f>
        <v/>
      </c>
      <c r="F859" s="15">
        <f>D859-E859</f>
        <v/>
      </c>
      <c r="G859" s="15" t="n"/>
      <c r="H859" s="15" t="n"/>
      <c r="I859" s="15" t="n"/>
      <c r="J859" s="15">
        <f>C859+F859+G859-I859</f>
        <v/>
      </c>
      <c r="K859" s="15" t="n"/>
      <c r="L859" s="15">
        <f>K859*Setup!$B$6</f>
        <v/>
      </c>
      <c r="M859" s="15">
        <f>J859-L859</f>
        <v/>
      </c>
      <c r="N859" s="21" t="n"/>
    </row>
    <row r="860">
      <c r="A860" s="295" t="n"/>
      <c r="B860" s="14" t="n"/>
      <c r="C860" s="15" t="n"/>
      <c r="D860" s="15" t="n"/>
      <c r="E860" s="15">
        <f>D860*Setup!$B$5</f>
        <v/>
      </c>
      <c r="F860" s="15">
        <f>D860-E860</f>
        <v/>
      </c>
      <c r="G860" s="15" t="n"/>
      <c r="H860" s="15" t="n"/>
      <c r="I860" s="15" t="n"/>
      <c r="J860" s="15">
        <f>C860+F860+G860-I860</f>
        <v/>
      </c>
      <c r="K860" s="15" t="n"/>
      <c r="L860" s="15">
        <f>K860*Setup!$B$6</f>
        <v/>
      </c>
      <c r="M860" s="15">
        <f>J860-L860</f>
        <v/>
      </c>
      <c r="N860" s="21" t="n"/>
    </row>
    <row r="861">
      <c r="A861" s="295" t="n"/>
      <c r="B861" s="14" t="n"/>
      <c r="C861" s="15" t="n"/>
      <c r="D861" s="15" t="n"/>
      <c r="E861" s="15">
        <f>D861*Setup!$B$5</f>
        <v/>
      </c>
      <c r="F861" s="15">
        <f>D861-E861</f>
        <v/>
      </c>
      <c r="G861" s="15" t="n"/>
      <c r="H861" s="15" t="n"/>
      <c r="I861" s="15" t="n"/>
      <c r="J861" s="15">
        <f>C861+F861+G861-I861</f>
        <v/>
      </c>
      <c r="K861" s="15" t="n"/>
      <c r="L861" s="15">
        <f>K861*Setup!$B$6</f>
        <v/>
      </c>
      <c r="M861" s="15">
        <f>J861-L861</f>
        <v/>
      </c>
      <c r="N861" s="21" t="n"/>
    </row>
    <row r="862">
      <c r="A862" s="295" t="n"/>
      <c r="B862" s="14" t="n"/>
      <c r="C862" s="15" t="n"/>
      <c r="D862" s="15" t="n"/>
      <c r="E862" s="15">
        <f>D862*Setup!$B$5</f>
        <v/>
      </c>
      <c r="F862" s="15">
        <f>D862-E862</f>
        <v/>
      </c>
      <c r="G862" s="15" t="n"/>
      <c r="H862" s="15" t="n"/>
      <c r="I862" s="15" t="n"/>
      <c r="J862" s="15">
        <f>C862+F862+G862-I862</f>
        <v/>
      </c>
      <c r="K862" s="15" t="n"/>
      <c r="L862" s="15">
        <f>K862*Setup!$B$6</f>
        <v/>
      </c>
      <c r="M862" s="15">
        <f>J862-L862</f>
        <v/>
      </c>
      <c r="N862" s="21" t="n"/>
    </row>
    <row r="863">
      <c r="A863" s="295" t="n"/>
      <c r="B863" s="14" t="n"/>
      <c r="C863" s="15" t="n"/>
      <c r="D863" s="15" t="n"/>
      <c r="E863" s="15">
        <f>D863*Setup!$B$5</f>
        <v/>
      </c>
      <c r="F863" s="15">
        <f>D863-E863</f>
        <v/>
      </c>
      <c r="G863" s="15" t="n"/>
      <c r="H863" s="15" t="n"/>
      <c r="I863" s="15" t="n"/>
      <c r="J863" s="15">
        <f>C863+F863+G863-I863</f>
        <v/>
      </c>
      <c r="K863" s="15" t="n"/>
      <c r="L863" s="15">
        <f>K863*Setup!$B$6</f>
        <v/>
      </c>
      <c r="M863" s="15">
        <f>J863-L863</f>
        <v/>
      </c>
      <c r="N863" s="21" t="n"/>
    </row>
    <row r="864">
      <c r="A864" s="295" t="n"/>
      <c r="B864" s="14" t="n"/>
      <c r="C864" s="15" t="n"/>
      <c r="D864" s="15" t="n"/>
      <c r="E864" s="15">
        <f>D864*Setup!$B$5</f>
        <v/>
      </c>
      <c r="F864" s="15">
        <f>D864-E864</f>
        <v/>
      </c>
      <c r="G864" s="15" t="n"/>
      <c r="H864" s="15" t="n"/>
      <c r="I864" s="15" t="n"/>
      <c r="J864" s="15">
        <f>C864+F864+G864-I864</f>
        <v/>
      </c>
      <c r="K864" s="15" t="n"/>
      <c r="L864" s="15">
        <f>K864*Setup!$B$6</f>
        <v/>
      </c>
      <c r="M864" s="15">
        <f>J864-L864</f>
        <v/>
      </c>
      <c r="N864" s="21" t="n"/>
    </row>
    <row r="865">
      <c r="A865" s="295" t="n"/>
      <c r="B865" s="14" t="n"/>
      <c r="C865" s="15" t="n"/>
      <c r="D865" s="15" t="n"/>
      <c r="E865" s="15">
        <f>D865*Setup!$B$5</f>
        <v/>
      </c>
      <c r="F865" s="15">
        <f>D865-E865</f>
        <v/>
      </c>
      <c r="G865" s="15" t="n"/>
      <c r="H865" s="15" t="n"/>
      <c r="I865" s="15" t="n"/>
      <c r="J865" s="15">
        <f>C865+F865+G865-I865</f>
        <v/>
      </c>
      <c r="K865" s="15" t="n"/>
      <c r="L865" s="15">
        <f>K865*Setup!$B$6</f>
        <v/>
      </c>
      <c r="M865" s="15">
        <f>J865-L865</f>
        <v/>
      </c>
      <c r="N865" s="21" t="n"/>
    </row>
    <row r="866">
      <c r="A866" s="295" t="n"/>
      <c r="B866" s="14" t="n"/>
      <c r="C866" s="15" t="n"/>
      <c r="D866" s="15" t="n"/>
      <c r="E866" s="15">
        <f>D866*Setup!$B$5</f>
        <v/>
      </c>
      <c r="F866" s="15">
        <f>D866-E866</f>
        <v/>
      </c>
      <c r="G866" s="15" t="n"/>
      <c r="H866" s="15" t="n"/>
      <c r="I866" s="15" t="n"/>
      <c r="J866" s="15">
        <f>C866+F866+G866-I866</f>
        <v/>
      </c>
      <c r="K866" s="15" t="n"/>
      <c r="L866" s="15">
        <f>K866*Setup!$B$6</f>
        <v/>
      </c>
      <c r="M866" s="15">
        <f>J866-L866</f>
        <v/>
      </c>
      <c r="N866" s="21" t="n"/>
    </row>
    <row r="867">
      <c r="A867" s="295" t="n"/>
      <c r="B867" s="14" t="n"/>
      <c r="C867" s="15" t="n"/>
      <c r="D867" s="15" t="n"/>
      <c r="E867" s="15">
        <f>D867*Setup!$B$5</f>
        <v/>
      </c>
      <c r="F867" s="15">
        <f>D867-E867</f>
        <v/>
      </c>
      <c r="G867" s="15" t="n"/>
      <c r="H867" s="15" t="n"/>
      <c r="I867" s="15" t="n"/>
      <c r="J867" s="15">
        <f>C867+F867+G867-I867</f>
        <v/>
      </c>
      <c r="K867" s="15" t="n"/>
      <c r="L867" s="15">
        <f>K867*Setup!$B$6</f>
        <v/>
      </c>
      <c r="M867" s="15">
        <f>J867-L867</f>
        <v/>
      </c>
      <c r="N867" s="21" t="n"/>
    </row>
    <row r="868">
      <c r="A868" s="295" t="n"/>
      <c r="B868" s="14" t="n"/>
      <c r="C868" s="15" t="n"/>
      <c r="D868" s="15" t="n"/>
      <c r="E868" s="15">
        <f>D868*Setup!$B$5</f>
        <v/>
      </c>
      <c r="F868" s="15">
        <f>D868-E868</f>
        <v/>
      </c>
      <c r="G868" s="15" t="n"/>
      <c r="H868" s="15" t="n"/>
      <c r="I868" s="15" t="n"/>
      <c r="J868" s="15">
        <f>C868+F868+G868-I868</f>
        <v/>
      </c>
      <c r="K868" s="15" t="n"/>
      <c r="L868" s="15">
        <f>K868*Setup!$B$6</f>
        <v/>
      </c>
      <c r="M868" s="15">
        <f>J868-L868</f>
        <v/>
      </c>
      <c r="N868" s="21" t="n"/>
    </row>
    <row r="869">
      <c r="A869" s="295" t="n"/>
      <c r="B869" s="14" t="n"/>
      <c r="C869" s="15" t="n"/>
      <c r="D869" s="15" t="n"/>
      <c r="E869" s="15">
        <f>D869*Setup!$B$5</f>
        <v/>
      </c>
      <c r="F869" s="15">
        <f>D869-E869</f>
        <v/>
      </c>
      <c r="G869" s="15" t="n"/>
      <c r="H869" s="15" t="n"/>
      <c r="I869" s="15" t="n"/>
      <c r="J869" s="15">
        <f>C869+F869+G869-I869</f>
        <v/>
      </c>
      <c r="K869" s="15" t="n"/>
      <c r="L869" s="15">
        <f>K869*Setup!$B$6</f>
        <v/>
      </c>
      <c r="M869" s="15">
        <f>J869-L869</f>
        <v/>
      </c>
      <c r="N869" s="21" t="n"/>
    </row>
    <row r="870">
      <c r="A870" s="295" t="n"/>
      <c r="B870" s="14" t="n"/>
      <c r="C870" s="15" t="n"/>
      <c r="D870" s="15" t="n"/>
      <c r="E870" s="15">
        <f>D870*Setup!$B$5</f>
        <v/>
      </c>
      <c r="F870" s="15">
        <f>D870-E870</f>
        <v/>
      </c>
      <c r="G870" s="15" t="n"/>
      <c r="H870" s="15" t="n"/>
      <c r="I870" s="15" t="n"/>
      <c r="J870" s="15">
        <f>C870+F870+G870-I870</f>
        <v/>
      </c>
      <c r="K870" s="15" t="n"/>
      <c r="L870" s="15">
        <f>K870*Setup!$B$6</f>
        <v/>
      </c>
      <c r="M870" s="15">
        <f>J870-L870</f>
        <v/>
      </c>
      <c r="N870" s="21" t="n"/>
    </row>
    <row r="871">
      <c r="A871" s="295" t="n"/>
      <c r="B871" s="14" t="n"/>
      <c r="C871" s="15" t="n"/>
      <c r="D871" s="15" t="n"/>
      <c r="E871" s="15">
        <f>D871*Setup!$B$5</f>
        <v/>
      </c>
      <c r="F871" s="15">
        <f>D871-E871</f>
        <v/>
      </c>
      <c r="G871" s="15" t="n"/>
      <c r="H871" s="15" t="n"/>
      <c r="I871" s="15" t="n"/>
      <c r="J871" s="15">
        <f>C871+F871+G871-I871</f>
        <v/>
      </c>
      <c r="K871" s="15" t="n"/>
      <c r="L871" s="15">
        <f>K871*Setup!$B$6</f>
        <v/>
      </c>
      <c r="M871" s="15">
        <f>J871-L871</f>
        <v/>
      </c>
      <c r="N871" s="21" t="n"/>
    </row>
    <row r="872">
      <c r="A872" s="295" t="n"/>
      <c r="B872" s="14" t="n"/>
      <c r="C872" s="15" t="n"/>
      <c r="D872" s="15" t="n"/>
      <c r="E872" s="15">
        <f>D872*Setup!$B$5</f>
        <v/>
      </c>
      <c r="F872" s="15">
        <f>D872-E872</f>
        <v/>
      </c>
      <c r="G872" s="15" t="n"/>
      <c r="H872" s="15" t="n"/>
      <c r="I872" s="15" t="n"/>
      <c r="J872" s="15">
        <f>C872+F872+G872-I872</f>
        <v/>
      </c>
      <c r="K872" s="15" t="n"/>
      <c r="L872" s="15">
        <f>K872*Setup!$B$6</f>
        <v/>
      </c>
      <c r="M872" s="15">
        <f>J872-L872</f>
        <v/>
      </c>
      <c r="N872" s="21" t="n"/>
    </row>
    <row r="873">
      <c r="A873" s="295" t="n"/>
      <c r="B873" s="14" t="n"/>
      <c r="C873" s="15" t="n"/>
      <c r="D873" s="15" t="n"/>
      <c r="E873" s="15">
        <f>D873*Setup!$B$5</f>
        <v/>
      </c>
      <c r="F873" s="15">
        <f>D873-E873</f>
        <v/>
      </c>
      <c r="G873" s="15" t="n"/>
      <c r="H873" s="15" t="n"/>
      <c r="I873" s="15" t="n"/>
      <c r="J873" s="15">
        <f>C873+F873+G873-I873</f>
        <v/>
      </c>
      <c r="K873" s="15" t="n"/>
      <c r="L873" s="15">
        <f>K873*Setup!$B$6</f>
        <v/>
      </c>
      <c r="M873" s="15">
        <f>J873-L873</f>
        <v/>
      </c>
      <c r="N873" s="21" t="n"/>
    </row>
    <row r="874">
      <c r="A874" s="295" t="n"/>
      <c r="B874" s="14" t="n"/>
      <c r="C874" s="15" t="n"/>
      <c r="D874" s="15" t="n"/>
      <c r="E874" s="15">
        <f>D874*Setup!$B$5</f>
        <v/>
      </c>
      <c r="F874" s="15">
        <f>D874-E874</f>
        <v/>
      </c>
      <c r="G874" s="15" t="n"/>
      <c r="H874" s="15" t="n"/>
      <c r="I874" s="15" t="n"/>
      <c r="J874" s="15">
        <f>C874+F874+G874-I874</f>
        <v/>
      </c>
      <c r="K874" s="15" t="n"/>
      <c r="L874" s="15">
        <f>K874*Setup!$B$6</f>
        <v/>
      </c>
      <c r="M874" s="15">
        <f>J874-L874</f>
        <v/>
      </c>
      <c r="N874" s="21" t="n"/>
    </row>
    <row r="875">
      <c r="A875" s="295" t="n"/>
      <c r="B875" s="14" t="n"/>
      <c r="C875" s="15" t="n"/>
      <c r="D875" s="15" t="n"/>
      <c r="E875" s="15">
        <f>D875*Setup!$B$5</f>
        <v/>
      </c>
      <c r="F875" s="15">
        <f>D875-E875</f>
        <v/>
      </c>
      <c r="G875" s="15" t="n"/>
      <c r="H875" s="15" t="n"/>
      <c r="I875" s="15" t="n"/>
      <c r="J875" s="15">
        <f>C875+F875+G875-I875</f>
        <v/>
      </c>
      <c r="K875" s="15" t="n"/>
      <c r="L875" s="15">
        <f>K875*Setup!$B$6</f>
        <v/>
      </c>
      <c r="M875" s="15">
        <f>J875-L875</f>
        <v/>
      </c>
      <c r="N875" s="21" t="n"/>
    </row>
    <row r="876">
      <c r="A876" s="295" t="n"/>
      <c r="B876" s="14" t="n"/>
      <c r="C876" s="15" t="n"/>
      <c r="D876" s="15" t="n"/>
      <c r="E876" s="15">
        <f>D876*Setup!$B$5</f>
        <v/>
      </c>
      <c r="F876" s="15">
        <f>D876-E876</f>
        <v/>
      </c>
      <c r="G876" s="15" t="n"/>
      <c r="H876" s="15" t="n"/>
      <c r="I876" s="15" t="n"/>
      <c r="J876" s="15">
        <f>C876+F876+G876-I876</f>
        <v/>
      </c>
      <c r="K876" s="15" t="n"/>
      <c r="L876" s="15">
        <f>K876*Setup!$B$6</f>
        <v/>
      </c>
      <c r="M876" s="15">
        <f>J876-L876</f>
        <v/>
      </c>
      <c r="N876" s="21" t="n"/>
    </row>
    <row r="877">
      <c r="A877" s="295" t="n"/>
      <c r="B877" s="14" t="n"/>
      <c r="C877" s="15" t="n"/>
      <c r="D877" s="15" t="n"/>
      <c r="E877" s="15">
        <f>D877*Setup!$B$5</f>
        <v/>
      </c>
      <c r="F877" s="15">
        <f>D877-E877</f>
        <v/>
      </c>
      <c r="G877" s="15" t="n"/>
      <c r="H877" s="15" t="n"/>
      <c r="I877" s="15" t="n"/>
      <c r="J877" s="15">
        <f>C877+F877+G877-I877</f>
        <v/>
      </c>
      <c r="K877" s="15" t="n"/>
      <c r="L877" s="15">
        <f>K877*Setup!$B$6</f>
        <v/>
      </c>
      <c r="M877" s="15">
        <f>J877-L877</f>
        <v/>
      </c>
      <c r="N877" s="21" t="n"/>
    </row>
    <row r="878">
      <c r="A878" s="295" t="n"/>
      <c r="B878" s="14" t="n"/>
      <c r="C878" s="15" t="n"/>
      <c r="D878" s="15" t="n"/>
      <c r="E878" s="15">
        <f>D878*Setup!$B$5</f>
        <v/>
      </c>
      <c r="F878" s="15">
        <f>D878-E878</f>
        <v/>
      </c>
      <c r="G878" s="15" t="n"/>
      <c r="H878" s="15" t="n"/>
      <c r="I878" s="15" t="n"/>
      <c r="J878" s="15">
        <f>C878+F878+G878-I878</f>
        <v/>
      </c>
      <c r="K878" s="15" t="n"/>
      <c r="L878" s="15">
        <f>K878*Setup!$B$6</f>
        <v/>
      </c>
      <c r="M878" s="15">
        <f>J878-L878</f>
        <v/>
      </c>
      <c r="N878" s="21" t="n"/>
    </row>
    <row r="879">
      <c r="A879" s="295" t="n"/>
      <c r="B879" s="14" t="n"/>
      <c r="C879" s="15" t="n"/>
      <c r="D879" s="15" t="n"/>
      <c r="E879" s="15">
        <f>D879*Setup!$B$5</f>
        <v/>
      </c>
      <c r="F879" s="15">
        <f>D879-E879</f>
        <v/>
      </c>
      <c r="G879" s="15" t="n"/>
      <c r="H879" s="15" t="n"/>
      <c r="I879" s="15" t="n"/>
      <c r="J879" s="15">
        <f>C879+F879+G879-I879</f>
        <v/>
      </c>
      <c r="K879" s="15" t="n"/>
      <c r="L879" s="15">
        <f>K879*Setup!$B$6</f>
        <v/>
      </c>
      <c r="M879" s="15">
        <f>J879-L879</f>
        <v/>
      </c>
      <c r="N879" s="21" t="n"/>
    </row>
    <row r="880">
      <c r="A880" s="295" t="n"/>
      <c r="B880" s="14" t="n"/>
      <c r="C880" s="15" t="n"/>
      <c r="D880" s="15" t="n"/>
      <c r="E880" s="15">
        <f>D880*Setup!$B$5</f>
        <v/>
      </c>
      <c r="F880" s="15">
        <f>D880-E880</f>
        <v/>
      </c>
      <c r="G880" s="15" t="n"/>
      <c r="H880" s="15" t="n"/>
      <c r="I880" s="15" t="n"/>
      <c r="J880" s="15">
        <f>C880+F880+G880-I880</f>
        <v/>
      </c>
      <c r="K880" s="15" t="n"/>
      <c r="L880" s="15">
        <f>K880*Setup!$B$6</f>
        <v/>
      </c>
      <c r="M880" s="15">
        <f>J880-L880</f>
        <v/>
      </c>
      <c r="N880" s="21" t="n"/>
    </row>
    <row r="881">
      <c r="A881" s="295" t="n"/>
      <c r="B881" s="14" t="n"/>
      <c r="C881" s="15" t="n"/>
      <c r="D881" s="15" t="n"/>
      <c r="E881" s="15">
        <f>D881*Setup!$B$5</f>
        <v/>
      </c>
      <c r="F881" s="15">
        <f>D881-E881</f>
        <v/>
      </c>
      <c r="G881" s="15" t="n"/>
      <c r="H881" s="15" t="n"/>
      <c r="I881" s="15" t="n"/>
      <c r="J881" s="15">
        <f>C881+F881+G881-I881</f>
        <v/>
      </c>
      <c r="K881" s="15" t="n"/>
      <c r="L881" s="15">
        <f>K881*Setup!$B$6</f>
        <v/>
      </c>
      <c r="M881" s="15">
        <f>J881-L881</f>
        <v/>
      </c>
      <c r="N881" s="21" t="n"/>
    </row>
    <row r="882">
      <c r="A882" s="295" t="n"/>
      <c r="B882" s="14" t="n"/>
      <c r="C882" s="15" t="n"/>
      <c r="D882" s="15" t="n"/>
      <c r="E882" s="15">
        <f>D882*Setup!$B$5</f>
        <v/>
      </c>
      <c r="F882" s="15">
        <f>D882-E882</f>
        <v/>
      </c>
      <c r="G882" s="15" t="n"/>
      <c r="H882" s="15" t="n"/>
      <c r="I882" s="15" t="n"/>
      <c r="J882" s="15">
        <f>C882+F882+G882-I882</f>
        <v/>
      </c>
      <c r="K882" s="15" t="n"/>
      <c r="L882" s="15">
        <f>K882*Setup!$B$6</f>
        <v/>
      </c>
      <c r="M882" s="15">
        <f>J882-L882</f>
        <v/>
      </c>
      <c r="N882" s="21" t="n"/>
    </row>
    <row r="883">
      <c r="A883" s="295" t="n"/>
      <c r="B883" s="14" t="n"/>
      <c r="C883" s="15" t="n"/>
      <c r="D883" s="15" t="n"/>
      <c r="E883" s="15">
        <f>D883*Setup!$B$5</f>
        <v/>
      </c>
      <c r="F883" s="15">
        <f>D883-E883</f>
        <v/>
      </c>
      <c r="G883" s="15" t="n"/>
      <c r="H883" s="15" t="n"/>
      <c r="I883" s="15" t="n"/>
      <c r="J883" s="15">
        <f>C883+F883+G883-I883</f>
        <v/>
      </c>
      <c r="K883" s="15" t="n"/>
      <c r="L883" s="15">
        <f>K883*Setup!$B$6</f>
        <v/>
      </c>
      <c r="M883" s="15">
        <f>J883-L883</f>
        <v/>
      </c>
      <c r="N883" s="21" t="n"/>
    </row>
    <row r="884">
      <c r="A884" s="295" t="n"/>
      <c r="B884" s="14" t="n"/>
      <c r="C884" s="15" t="n"/>
      <c r="D884" s="15" t="n"/>
      <c r="E884" s="15">
        <f>D884*Setup!$B$5</f>
        <v/>
      </c>
      <c r="F884" s="15">
        <f>D884-E884</f>
        <v/>
      </c>
      <c r="G884" s="15" t="n"/>
      <c r="H884" s="15" t="n"/>
      <c r="I884" s="15" t="n"/>
      <c r="J884" s="15">
        <f>C884+F884+G884-I884</f>
        <v/>
      </c>
      <c r="K884" s="15" t="n"/>
      <c r="L884" s="15">
        <f>K884*Setup!$B$6</f>
        <v/>
      </c>
      <c r="M884" s="15">
        <f>J884-L884</f>
        <v/>
      </c>
      <c r="N884" s="21" t="n"/>
    </row>
    <row r="885">
      <c r="A885" s="295" t="n"/>
      <c r="B885" s="14" t="n"/>
      <c r="C885" s="15" t="n"/>
      <c r="D885" s="15" t="n"/>
      <c r="E885" s="15">
        <f>D885*Setup!$B$5</f>
        <v/>
      </c>
      <c r="F885" s="15">
        <f>D885-E885</f>
        <v/>
      </c>
      <c r="G885" s="15" t="n"/>
      <c r="H885" s="15" t="n"/>
      <c r="I885" s="15" t="n"/>
      <c r="J885" s="15">
        <f>C885+F885+G885-I885</f>
        <v/>
      </c>
      <c r="K885" s="15" t="n"/>
      <c r="L885" s="15">
        <f>K885*Setup!$B$6</f>
        <v/>
      </c>
      <c r="M885" s="15">
        <f>J885-L885</f>
        <v/>
      </c>
      <c r="N885" s="21" t="n"/>
    </row>
    <row r="886">
      <c r="A886" s="295" t="n"/>
      <c r="B886" s="14" t="n"/>
      <c r="C886" s="15" t="n"/>
      <c r="D886" s="15" t="n"/>
      <c r="E886" s="15">
        <f>D886*Setup!$B$5</f>
        <v/>
      </c>
      <c r="F886" s="15">
        <f>D886-E886</f>
        <v/>
      </c>
      <c r="G886" s="15" t="n"/>
      <c r="H886" s="15" t="n"/>
      <c r="I886" s="15" t="n"/>
      <c r="J886" s="15">
        <f>C886+F886+G886-I886</f>
        <v/>
      </c>
      <c r="K886" s="15" t="n"/>
      <c r="L886" s="15">
        <f>K886*Setup!$B$6</f>
        <v/>
      </c>
      <c r="M886" s="15">
        <f>J886-L886</f>
        <v/>
      </c>
      <c r="N886" s="21" t="n"/>
    </row>
    <row r="887">
      <c r="A887" s="295" t="n"/>
      <c r="B887" s="14" t="n"/>
      <c r="C887" s="15" t="n"/>
      <c r="D887" s="15" t="n"/>
      <c r="E887" s="15">
        <f>D887*Setup!$B$5</f>
        <v/>
      </c>
      <c r="F887" s="15">
        <f>D887-E887</f>
        <v/>
      </c>
      <c r="G887" s="15" t="n"/>
      <c r="H887" s="15" t="n"/>
      <c r="I887" s="15" t="n"/>
      <c r="J887" s="15">
        <f>C887+F887+G887-I887</f>
        <v/>
      </c>
      <c r="K887" s="15" t="n"/>
      <c r="L887" s="15">
        <f>K887*Setup!$B$6</f>
        <v/>
      </c>
      <c r="M887" s="15">
        <f>J887-L887</f>
        <v/>
      </c>
      <c r="N887" s="21" t="n"/>
    </row>
    <row r="888">
      <c r="A888" s="295" t="n"/>
      <c r="B888" s="14" t="n"/>
      <c r="C888" s="15" t="n"/>
      <c r="D888" s="15" t="n"/>
      <c r="E888" s="15">
        <f>D888*Setup!$B$5</f>
        <v/>
      </c>
      <c r="F888" s="15">
        <f>D888-E888</f>
        <v/>
      </c>
      <c r="G888" s="15" t="n"/>
      <c r="H888" s="15" t="n"/>
      <c r="I888" s="15" t="n"/>
      <c r="J888" s="15">
        <f>C888+F888+G888-I888</f>
        <v/>
      </c>
      <c r="K888" s="15" t="n"/>
      <c r="L888" s="15">
        <f>K888*Setup!$B$6</f>
        <v/>
      </c>
      <c r="M888" s="15">
        <f>J888-L888</f>
        <v/>
      </c>
      <c r="N888" s="21" t="n"/>
    </row>
    <row r="889">
      <c r="A889" s="295" t="n"/>
      <c r="B889" s="14" t="n"/>
      <c r="C889" s="15" t="n"/>
      <c r="D889" s="15" t="n"/>
      <c r="E889" s="15">
        <f>D889*Setup!$B$5</f>
        <v/>
      </c>
      <c r="F889" s="15">
        <f>D889-E889</f>
        <v/>
      </c>
      <c r="G889" s="15" t="n"/>
      <c r="H889" s="15" t="n"/>
      <c r="I889" s="15" t="n"/>
      <c r="J889" s="15">
        <f>C889+F889+G889-I889</f>
        <v/>
      </c>
      <c r="K889" s="15" t="n"/>
      <c r="L889" s="15">
        <f>K889*Setup!$B$6</f>
        <v/>
      </c>
      <c r="M889" s="15">
        <f>J889-L889</f>
        <v/>
      </c>
      <c r="N889" s="21" t="n"/>
    </row>
    <row r="890">
      <c r="A890" s="295" t="n"/>
      <c r="B890" s="14" t="n"/>
      <c r="C890" s="15" t="n"/>
      <c r="D890" s="15" t="n"/>
      <c r="E890" s="15">
        <f>D890*Setup!$B$5</f>
        <v/>
      </c>
      <c r="F890" s="15">
        <f>D890-E890</f>
        <v/>
      </c>
      <c r="G890" s="15" t="n"/>
      <c r="H890" s="15" t="n"/>
      <c r="I890" s="15" t="n"/>
      <c r="J890" s="15">
        <f>C890+F890+G890-I890</f>
        <v/>
      </c>
      <c r="K890" s="15" t="n"/>
      <c r="L890" s="15">
        <f>K890*Setup!$B$6</f>
        <v/>
      </c>
      <c r="M890" s="15">
        <f>J890-L890</f>
        <v/>
      </c>
      <c r="N890" s="21" t="n"/>
    </row>
    <row r="891">
      <c r="A891" s="295" t="n"/>
      <c r="B891" s="14" t="n"/>
      <c r="C891" s="15" t="n"/>
      <c r="D891" s="15" t="n"/>
      <c r="E891" s="15">
        <f>D891*Setup!$B$5</f>
        <v/>
      </c>
      <c r="F891" s="15">
        <f>D891-E891</f>
        <v/>
      </c>
      <c r="G891" s="15" t="n"/>
      <c r="H891" s="15" t="n"/>
      <c r="I891" s="15" t="n"/>
      <c r="J891" s="15">
        <f>C891+F891+G891-I891</f>
        <v/>
      </c>
      <c r="K891" s="15" t="n"/>
      <c r="L891" s="15">
        <f>K891*Setup!$B$6</f>
        <v/>
      </c>
      <c r="M891" s="15">
        <f>J891-L891</f>
        <v/>
      </c>
      <c r="N891" s="21" t="n"/>
    </row>
    <row r="892">
      <c r="A892" s="295" t="n"/>
      <c r="B892" s="14" t="n"/>
      <c r="C892" s="15" t="n"/>
      <c r="D892" s="15" t="n"/>
      <c r="E892" s="15">
        <f>D892*Setup!$B$5</f>
        <v/>
      </c>
      <c r="F892" s="15">
        <f>D892-E892</f>
        <v/>
      </c>
      <c r="G892" s="15" t="n"/>
      <c r="H892" s="15" t="n"/>
      <c r="I892" s="15" t="n"/>
      <c r="J892" s="15">
        <f>C892+F892+G892-I892</f>
        <v/>
      </c>
      <c r="K892" s="15" t="n"/>
      <c r="L892" s="15">
        <f>K892*Setup!$B$6</f>
        <v/>
      </c>
      <c r="M892" s="15">
        <f>J892-L892</f>
        <v/>
      </c>
      <c r="N892" s="21" t="n"/>
    </row>
    <row r="893">
      <c r="A893" s="295" t="n"/>
      <c r="B893" s="14" t="n"/>
      <c r="C893" s="15" t="n"/>
      <c r="D893" s="15" t="n"/>
      <c r="E893" s="15">
        <f>D893*Setup!$B$5</f>
        <v/>
      </c>
      <c r="F893" s="15">
        <f>D893-E893</f>
        <v/>
      </c>
      <c r="G893" s="15" t="n"/>
      <c r="H893" s="15" t="n"/>
      <c r="I893" s="15" t="n"/>
      <c r="J893" s="15">
        <f>C893+F893+G893-I893</f>
        <v/>
      </c>
      <c r="K893" s="15" t="n"/>
      <c r="L893" s="15">
        <f>K893*Setup!$B$6</f>
        <v/>
      </c>
      <c r="M893" s="15">
        <f>J893-L893</f>
        <v/>
      </c>
      <c r="N893" s="21" t="n"/>
    </row>
    <row r="894">
      <c r="A894" s="295" t="n"/>
      <c r="B894" s="14" t="n"/>
      <c r="C894" s="15" t="n"/>
      <c r="D894" s="15" t="n"/>
      <c r="E894" s="15">
        <f>D894*Setup!$B$5</f>
        <v/>
      </c>
      <c r="F894" s="15">
        <f>D894-E894</f>
        <v/>
      </c>
      <c r="G894" s="15" t="n"/>
      <c r="H894" s="15" t="n"/>
      <c r="I894" s="15" t="n"/>
      <c r="J894" s="15">
        <f>C894+F894+G894-I894</f>
        <v/>
      </c>
      <c r="K894" s="15" t="n"/>
      <c r="L894" s="15">
        <f>K894*Setup!$B$6</f>
        <v/>
      </c>
      <c r="M894" s="15">
        <f>J894-L894</f>
        <v/>
      </c>
      <c r="N894" s="21" t="n"/>
    </row>
    <row r="895">
      <c r="A895" s="295" t="n"/>
      <c r="B895" s="14" t="n"/>
      <c r="C895" s="15" t="n"/>
      <c r="D895" s="15" t="n"/>
      <c r="E895" s="15">
        <f>D895*Setup!$B$5</f>
        <v/>
      </c>
      <c r="F895" s="15">
        <f>D895-E895</f>
        <v/>
      </c>
      <c r="G895" s="15" t="n"/>
      <c r="H895" s="15" t="n"/>
      <c r="I895" s="15" t="n"/>
      <c r="J895" s="15">
        <f>C895+F895+G895-I895</f>
        <v/>
      </c>
      <c r="K895" s="15" t="n"/>
      <c r="L895" s="15">
        <f>K895*Setup!$B$6</f>
        <v/>
      </c>
      <c r="M895" s="15">
        <f>J895-L895</f>
        <v/>
      </c>
      <c r="N895" s="21" t="n"/>
    </row>
    <row r="896">
      <c r="A896" s="295" t="n"/>
      <c r="B896" s="14" t="n"/>
      <c r="C896" s="15" t="n"/>
      <c r="D896" s="15" t="n"/>
      <c r="E896" s="15">
        <f>D896*Setup!$B$5</f>
        <v/>
      </c>
      <c r="F896" s="15">
        <f>D896-E896</f>
        <v/>
      </c>
      <c r="G896" s="15" t="n"/>
      <c r="H896" s="15" t="n"/>
      <c r="I896" s="15" t="n"/>
      <c r="J896" s="15">
        <f>C896+F896+G896-I896</f>
        <v/>
      </c>
      <c r="K896" s="15" t="n"/>
      <c r="L896" s="15">
        <f>K896*Setup!$B$6</f>
        <v/>
      </c>
      <c r="M896" s="15">
        <f>J896-L896</f>
        <v/>
      </c>
      <c r="N896" s="21" t="n"/>
    </row>
    <row r="897">
      <c r="A897" s="295" t="n"/>
      <c r="B897" s="14" t="n"/>
      <c r="C897" s="15" t="n"/>
      <c r="D897" s="15" t="n"/>
      <c r="E897" s="15">
        <f>D897*Setup!$B$5</f>
        <v/>
      </c>
      <c r="F897" s="15">
        <f>D897-E897</f>
        <v/>
      </c>
      <c r="G897" s="15" t="n"/>
      <c r="H897" s="15" t="n"/>
      <c r="I897" s="15" t="n"/>
      <c r="J897" s="15">
        <f>C897+F897+G897-I897</f>
        <v/>
      </c>
      <c r="K897" s="15" t="n"/>
      <c r="L897" s="15">
        <f>K897*Setup!$B$6</f>
        <v/>
      </c>
      <c r="M897" s="15">
        <f>J897-L897</f>
        <v/>
      </c>
      <c r="N897" s="21" t="n"/>
    </row>
    <row r="898">
      <c r="A898" s="295" t="n"/>
      <c r="B898" s="14" t="n"/>
      <c r="C898" s="15" t="n"/>
      <c r="D898" s="15" t="n"/>
      <c r="E898" s="15">
        <f>D898*Setup!$B$5</f>
        <v/>
      </c>
      <c r="F898" s="15">
        <f>D898-E898</f>
        <v/>
      </c>
      <c r="G898" s="15" t="n"/>
      <c r="H898" s="15" t="n"/>
      <c r="I898" s="15" t="n"/>
      <c r="J898" s="15">
        <f>C898+F898+G898-I898</f>
        <v/>
      </c>
      <c r="K898" s="15" t="n"/>
      <c r="L898" s="15">
        <f>K898*Setup!$B$6</f>
        <v/>
      </c>
      <c r="M898" s="15">
        <f>J898-L898</f>
        <v/>
      </c>
      <c r="N898" s="21" t="n"/>
    </row>
    <row r="899">
      <c r="A899" s="295" t="n"/>
      <c r="B899" s="14" t="n"/>
      <c r="C899" s="15" t="n"/>
      <c r="D899" s="15" t="n"/>
      <c r="E899" s="15">
        <f>D899*Setup!$B$5</f>
        <v/>
      </c>
      <c r="F899" s="15">
        <f>D899-E899</f>
        <v/>
      </c>
      <c r="G899" s="15" t="n"/>
      <c r="H899" s="15" t="n"/>
      <c r="I899" s="15" t="n"/>
      <c r="J899" s="15">
        <f>C899+F899+G899-I899</f>
        <v/>
      </c>
      <c r="K899" s="15" t="n"/>
      <c r="L899" s="15">
        <f>K899*Setup!$B$6</f>
        <v/>
      </c>
      <c r="M899" s="15">
        <f>J899-L899</f>
        <v/>
      </c>
      <c r="N899" s="21" t="n"/>
    </row>
    <row r="900">
      <c r="A900" s="295" t="n"/>
      <c r="B900" s="14" t="n"/>
      <c r="C900" s="15" t="n"/>
      <c r="D900" s="15" t="n"/>
      <c r="E900" s="15">
        <f>D900*Setup!$B$5</f>
        <v/>
      </c>
      <c r="F900" s="15">
        <f>D900-E900</f>
        <v/>
      </c>
      <c r="G900" s="15" t="n"/>
      <c r="H900" s="15" t="n"/>
      <c r="I900" s="15" t="n"/>
      <c r="J900" s="15">
        <f>C900+F900+G900-I900</f>
        <v/>
      </c>
      <c r="K900" s="15" t="n"/>
      <c r="L900" s="15">
        <f>K900*Setup!$B$6</f>
        <v/>
      </c>
      <c r="M900" s="15">
        <f>J900-L900</f>
        <v/>
      </c>
      <c r="N900" s="21" t="n"/>
    </row>
    <row r="901">
      <c r="A901" s="295" t="n"/>
      <c r="B901" s="14" t="n"/>
      <c r="C901" s="15" t="n"/>
      <c r="D901" s="15" t="n"/>
      <c r="E901" s="15">
        <f>D901*Setup!$B$5</f>
        <v/>
      </c>
      <c r="F901" s="15">
        <f>D901-E901</f>
        <v/>
      </c>
      <c r="G901" s="15" t="n"/>
      <c r="H901" s="15" t="n"/>
      <c r="I901" s="15" t="n"/>
      <c r="J901" s="15">
        <f>C901+F901+G901-I901</f>
        <v/>
      </c>
      <c r="K901" s="15" t="n"/>
      <c r="L901" s="15">
        <f>K901*Setup!$B$6</f>
        <v/>
      </c>
      <c r="M901" s="15">
        <f>J901-L901</f>
        <v/>
      </c>
      <c r="N901" s="21" t="n"/>
    </row>
    <row r="902">
      <c r="A902" s="295" t="n"/>
      <c r="B902" s="14" t="n"/>
      <c r="C902" s="15" t="n"/>
      <c r="D902" s="15" t="n"/>
      <c r="E902" s="15">
        <f>D902*Setup!$B$5</f>
        <v/>
      </c>
      <c r="F902" s="15">
        <f>D902-E902</f>
        <v/>
      </c>
      <c r="G902" s="15" t="n"/>
      <c r="H902" s="15" t="n"/>
      <c r="I902" s="15" t="n"/>
      <c r="J902" s="15">
        <f>C902+F902+G902-I902</f>
        <v/>
      </c>
      <c r="K902" s="15" t="n"/>
      <c r="L902" s="15">
        <f>K902*Setup!$B$6</f>
        <v/>
      </c>
      <c r="M902" s="15">
        <f>J902-L902</f>
        <v/>
      </c>
      <c r="N902" s="21" t="n"/>
    </row>
    <row r="903">
      <c r="A903" s="295" t="n"/>
      <c r="B903" s="14" t="n"/>
      <c r="C903" s="15" t="n"/>
      <c r="D903" s="15" t="n"/>
      <c r="E903" s="15">
        <f>D903*Setup!$B$5</f>
        <v/>
      </c>
      <c r="F903" s="15">
        <f>D903-E903</f>
        <v/>
      </c>
      <c r="G903" s="15" t="n"/>
      <c r="H903" s="15" t="n"/>
      <c r="I903" s="15" t="n"/>
      <c r="J903" s="15">
        <f>C903+F903+G903-I903</f>
        <v/>
      </c>
      <c r="K903" s="15" t="n"/>
      <c r="L903" s="15">
        <f>K903*Setup!$B$6</f>
        <v/>
      </c>
      <c r="M903" s="15">
        <f>J903-L903</f>
        <v/>
      </c>
      <c r="N903" s="21" t="n"/>
    </row>
    <row r="904">
      <c r="A904" s="295" t="n"/>
      <c r="B904" s="14" t="n"/>
      <c r="C904" s="15" t="n"/>
      <c r="D904" s="15" t="n"/>
      <c r="E904" s="15">
        <f>D904*Setup!$B$5</f>
        <v/>
      </c>
      <c r="F904" s="15">
        <f>D904-E904</f>
        <v/>
      </c>
      <c r="G904" s="15" t="n"/>
      <c r="H904" s="15" t="n"/>
      <c r="I904" s="15" t="n"/>
      <c r="J904" s="15">
        <f>C904+F904+G904-I904</f>
        <v/>
      </c>
      <c r="K904" s="15" t="n"/>
      <c r="L904" s="15">
        <f>K904*Setup!$B$6</f>
        <v/>
      </c>
      <c r="M904" s="15">
        <f>J904-L904</f>
        <v/>
      </c>
      <c r="N904" s="21" t="n"/>
    </row>
    <row r="905">
      <c r="A905" s="295" t="n"/>
      <c r="B905" s="14" t="n"/>
      <c r="C905" s="15" t="n"/>
      <c r="D905" s="15" t="n"/>
      <c r="E905" s="15">
        <f>D905*Setup!$B$5</f>
        <v/>
      </c>
      <c r="F905" s="15">
        <f>D905-E905</f>
        <v/>
      </c>
      <c r="G905" s="15" t="n"/>
      <c r="H905" s="15" t="n"/>
      <c r="I905" s="15" t="n"/>
      <c r="J905" s="15">
        <f>C905+F905+G905-I905</f>
        <v/>
      </c>
      <c r="K905" s="15" t="n"/>
      <c r="L905" s="15">
        <f>K905*Setup!$B$6</f>
        <v/>
      </c>
      <c r="M905" s="15">
        <f>J905-L905</f>
        <v/>
      </c>
      <c r="N905" s="21" t="n"/>
    </row>
    <row r="906">
      <c r="A906" s="295" t="n"/>
      <c r="B906" s="14" t="n"/>
      <c r="C906" s="15" t="n"/>
      <c r="D906" s="15" t="n"/>
      <c r="E906" s="15">
        <f>D906*Setup!$B$5</f>
        <v/>
      </c>
      <c r="F906" s="15">
        <f>D906-E906</f>
        <v/>
      </c>
      <c r="G906" s="15" t="n"/>
      <c r="H906" s="15" t="n"/>
      <c r="I906" s="15" t="n"/>
      <c r="J906" s="15">
        <f>C906+F906+G906-I906</f>
        <v/>
      </c>
      <c r="K906" s="15" t="n"/>
      <c r="L906" s="15">
        <f>K906*Setup!$B$6</f>
        <v/>
      </c>
      <c r="M906" s="15">
        <f>J906-L906</f>
        <v/>
      </c>
      <c r="N906" s="21" t="n"/>
    </row>
    <row r="907">
      <c r="A907" s="295" t="n"/>
      <c r="B907" s="14" t="n"/>
      <c r="C907" s="15" t="n"/>
      <c r="D907" s="15" t="n"/>
      <c r="E907" s="15">
        <f>D907*Setup!$B$5</f>
        <v/>
      </c>
      <c r="F907" s="15">
        <f>D907-E907</f>
        <v/>
      </c>
      <c r="G907" s="15" t="n"/>
      <c r="H907" s="15" t="n"/>
      <c r="I907" s="15" t="n"/>
      <c r="J907" s="15">
        <f>C907+F907+G907-I907</f>
        <v/>
      </c>
      <c r="K907" s="15" t="n"/>
      <c r="L907" s="15">
        <f>K907*Setup!$B$6</f>
        <v/>
      </c>
      <c r="M907" s="15">
        <f>J907-L907</f>
        <v/>
      </c>
      <c r="N907" s="21" t="n"/>
    </row>
    <row r="908">
      <c r="A908" s="295" t="n"/>
      <c r="B908" s="14" t="n"/>
      <c r="C908" s="15" t="n"/>
      <c r="D908" s="15" t="n"/>
      <c r="E908" s="15">
        <f>D908*Setup!$B$5</f>
        <v/>
      </c>
      <c r="F908" s="15">
        <f>D908-E908</f>
        <v/>
      </c>
      <c r="G908" s="15" t="n"/>
      <c r="H908" s="15" t="n"/>
      <c r="I908" s="15" t="n"/>
      <c r="J908" s="15">
        <f>C908+F908+G908-I908</f>
        <v/>
      </c>
      <c r="K908" s="15" t="n"/>
      <c r="L908" s="15">
        <f>K908*Setup!$B$6</f>
        <v/>
      </c>
      <c r="M908" s="15">
        <f>J908-L908</f>
        <v/>
      </c>
      <c r="N908" s="21" t="n"/>
    </row>
    <row r="909">
      <c r="A909" s="295" t="n"/>
      <c r="B909" s="14" t="n"/>
      <c r="C909" s="15" t="n"/>
      <c r="D909" s="15" t="n"/>
      <c r="E909" s="15">
        <f>D909*Setup!$B$5</f>
        <v/>
      </c>
      <c r="F909" s="15">
        <f>D909-E909</f>
        <v/>
      </c>
      <c r="G909" s="15" t="n"/>
      <c r="H909" s="15" t="n"/>
      <c r="I909" s="15" t="n"/>
      <c r="J909" s="15">
        <f>C909+F909+G909-I909</f>
        <v/>
      </c>
      <c r="K909" s="15" t="n"/>
      <c r="L909" s="15">
        <f>K909*Setup!$B$6</f>
        <v/>
      </c>
      <c r="M909" s="15">
        <f>J909-L909</f>
        <v/>
      </c>
      <c r="N909" s="21" t="n"/>
    </row>
    <row r="910">
      <c r="A910" s="295" t="n"/>
      <c r="B910" s="14" t="n"/>
      <c r="C910" s="15" t="n"/>
      <c r="D910" s="15" t="n"/>
      <c r="E910" s="15">
        <f>D910*Setup!$B$5</f>
        <v/>
      </c>
      <c r="F910" s="15">
        <f>D910-E910</f>
        <v/>
      </c>
      <c r="G910" s="15" t="n"/>
      <c r="H910" s="15" t="n"/>
      <c r="I910" s="15" t="n"/>
      <c r="J910" s="15">
        <f>C910+F910+G910-I910</f>
        <v/>
      </c>
      <c r="K910" s="15" t="n"/>
      <c r="L910" s="15">
        <f>K910*Setup!$B$6</f>
        <v/>
      </c>
      <c r="M910" s="15">
        <f>J910-L910</f>
        <v/>
      </c>
      <c r="N910" s="21" t="n"/>
    </row>
    <row r="911">
      <c r="A911" s="295" t="n"/>
      <c r="B911" s="14" t="n"/>
      <c r="C911" s="15" t="n"/>
      <c r="D911" s="15" t="n"/>
      <c r="E911" s="15">
        <f>D911*Setup!$B$5</f>
        <v/>
      </c>
      <c r="F911" s="15">
        <f>D911-E911</f>
        <v/>
      </c>
      <c r="G911" s="15" t="n"/>
      <c r="H911" s="15" t="n"/>
      <c r="I911" s="15" t="n"/>
      <c r="J911" s="15">
        <f>C911+F911+G911-I911</f>
        <v/>
      </c>
      <c r="K911" s="15" t="n"/>
      <c r="L911" s="15">
        <f>K911*Setup!$B$6</f>
        <v/>
      </c>
      <c r="M911" s="15">
        <f>J911-L911</f>
        <v/>
      </c>
      <c r="N911" s="21" t="n"/>
    </row>
    <row r="912">
      <c r="A912" s="295" t="n"/>
      <c r="B912" s="14" t="n"/>
      <c r="C912" s="15" t="n"/>
      <c r="D912" s="15" t="n"/>
      <c r="E912" s="15">
        <f>D912*Setup!$B$5</f>
        <v/>
      </c>
      <c r="F912" s="15">
        <f>D912-E912</f>
        <v/>
      </c>
      <c r="G912" s="15" t="n"/>
      <c r="H912" s="15" t="n"/>
      <c r="I912" s="15" t="n"/>
      <c r="J912" s="15">
        <f>C912+F912+G912-I912</f>
        <v/>
      </c>
      <c r="K912" s="15" t="n"/>
      <c r="L912" s="15">
        <f>K912*Setup!$B$6</f>
        <v/>
      </c>
      <c r="M912" s="15">
        <f>J912-L912</f>
        <v/>
      </c>
      <c r="N912" s="21" t="n"/>
    </row>
    <row r="913">
      <c r="A913" s="295" t="n"/>
      <c r="B913" s="14" t="n"/>
      <c r="C913" s="15" t="n"/>
      <c r="D913" s="15" t="n"/>
      <c r="E913" s="15">
        <f>D913*Setup!$B$5</f>
        <v/>
      </c>
      <c r="F913" s="15">
        <f>D913-E913</f>
        <v/>
      </c>
      <c r="G913" s="15" t="n"/>
      <c r="H913" s="15" t="n"/>
      <c r="I913" s="15" t="n"/>
      <c r="J913" s="15">
        <f>C913+F913+G913-I913</f>
        <v/>
      </c>
      <c r="K913" s="15" t="n"/>
      <c r="L913" s="15">
        <f>K913*Setup!$B$6</f>
        <v/>
      </c>
      <c r="M913" s="15">
        <f>J913-L913</f>
        <v/>
      </c>
      <c r="N913" s="21" t="n"/>
    </row>
    <row r="914">
      <c r="A914" s="295" t="n"/>
      <c r="B914" s="14" t="n"/>
      <c r="C914" s="15" t="n"/>
      <c r="D914" s="15" t="n"/>
      <c r="E914" s="15">
        <f>D914*Setup!$B$5</f>
        <v/>
      </c>
      <c r="F914" s="15">
        <f>D914-E914</f>
        <v/>
      </c>
      <c r="G914" s="15" t="n"/>
      <c r="H914" s="15" t="n"/>
      <c r="I914" s="15" t="n"/>
      <c r="J914" s="15">
        <f>C914+F914+G914-I914</f>
        <v/>
      </c>
      <c r="K914" s="15" t="n"/>
      <c r="L914" s="15">
        <f>K914*Setup!$B$6</f>
        <v/>
      </c>
      <c r="M914" s="15">
        <f>J914-L914</f>
        <v/>
      </c>
      <c r="N914" s="21" t="n"/>
    </row>
    <row r="915">
      <c r="A915" s="295" t="n"/>
      <c r="B915" s="14" t="n"/>
      <c r="C915" s="15" t="n"/>
      <c r="D915" s="15" t="n"/>
      <c r="E915" s="15">
        <f>D915*Setup!$B$5</f>
        <v/>
      </c>
      <c r="F915" s="15">
        <f>D915-E915</f>
        <v/>
      </c>
      <c r="G915" s="15" t="n"/>
      <c r="H915" s="15" t="n"/>
      <c r="I915" s="15" t="n"/>
      <c r="J915" s="15">
        <f>C915+F915+G915-I915</f>
        <v/>
      </c>
      <c r="K915" s="15" t="n"/>
      <c r="L915" s="15">
        <f>K915*Setup!$B$6</f>
        <v/>
      </c>
      <c r="M915" s="15">
        <f>J915-L915</f>
        <v/>
      </c>
      <c r="N915" s="21" t="n"/>
    </row>
    <row r="916">
      <c r="A916" s="295" t="n"/>
      <c r="B916" s="14" t="n"/>
      <c r="C916" s="15" t="n"/>
      <c r="D916" s="15" t="n"/>
      <c r="E916" s="15">
        <f>D916*Setup!$B$5</f>
        <v/>
      </c>
      <c r="F916" s="15">
        <f>D916-E916</f>
        <v/>
      </c>
      <c r="G916" s="15" t="n"/>
      <c r="H916" s="15" t="n"/>
      <c r="I916" s="15" t="n"/>
      <c r="J916" s="15">
        <f>C916+F916+G916-I916</f>
        <v/>
      </c>
      <c r="K916" s="15" t="n"/>
      <c r="L916" s="15">
        <f>K916*Setup!$B$6</f>
        <v/>
      </c>
      <c r="M916" s="15">
        <f>J916-L916</f>
        <v/>
      </c>
      <c r="N916" s="21" t="n"/>
    </row>
    <row r="917">
      <c r="A917" s="295" t="n"/>
      <c r="B917" s="14" t="n"/>
      <c r="C917" s="15" t="n"/>
      <c r="D917" s="15" t="n"/>
      <c r="E917" s="15">
        <f>D917*Setup!$B$5</f>
        <v/>
      </c>
      <c r="F917" s="15">
        <f>D917-E917</f>
        <v/>
      </c>
      <c r="G917" s="15" t="n"/>
      <c r="H917" s="15" t="n"/>
      <c r="I917" s="15" t="n"/>
      <c r="J917" s="15">
        <f>C917+F917+G917-I917</f>
        <v/>
      </c>
      <c r="K917" s="15" t="n"/>
      <c r="L917" s="15">
        <f>K917*Setup!$B$6</f>
        <v/>
      </c>
      <c r="M917" s="15">
        <f>J917-L917</f>
        <v/>
      </c>
      <c r="N917" s="21" t="n"/>
    </row>
    <row r="918">
      <c r="A918" s="295" t="n"/>
      <c r="B918" s="14" t="n"/>
      <c r="C918" s="15" t="n"/>
      <c r="D918" s="15" t="n"/>
      <c r="E918" s="15">
        <f>D918*Setup!$B$5</f>
        <v/>
      </c>
      <c r="F918" s="15">
        <f>D918-E918</f>
        <v/>
      </c>
      <c r="G918" s="15" t="n"/>
      <c r="H918" s="15" t="n"/>
      <c r="I918" s="15" t="n"/>
      <c r="J918" s="15">
        <f>C918+F918+G918-I918</f>
        <v/>
      </c>
      <c r="K918" s="15" t="n"/>
      <c r="L918" s="15">
        <f>K918*Setup!$B$6</f>
        <v/>
      </c>
      <c r="M918" s="15">
        <f>J918-L918</f>
        <v/>
      </c>
      <c r="N918" s="21" t="n"/>
    </row>
    <row r="919">
      <c r="A919" s="295" t="n"/>
      <c r="B919" s="14" t="n"/>
      <c r="C919" s="15" t="n"/>
      <c r="D919" s="15" t="n"/>
      <c r="E919" s="15">
        <f>D919*Setup!$B$5</f>
        <v/>
      </c>
      <c r="F919" s="15">
        <f>D919-E919</f>
        <v/>
      </c>
      <c r="G919" s="15" t="n"/>
      <c r="H919" s="15" t="n"/>
      <c r="I919" s="15" t="n"/>
      <c r="J919" s="15">
        <f>C919+F919+G919-I919</f>
        <v/>
      </c>
      <c r="K919" s="15" t="n"/>
      <c r="L919" s="15">
        <f>K919*Setup!$B$6</f>
        <v/>
      </c>
      <c r="M919" s="15">
        <f>J919-L919</f>
        <v/>
      </c>
      <c r="N919" s="21" t="n"/>
    </row>
    <row r="920">
      <c r="A920" s="295" t="n"/>
      <c r="B920" s="14" t="n"/>
      <c r="C920" s="15" t="n"/>
      <c r="D920" s="15" t="n"/>
      <c r="E920" s="15">
        <f>D920*Setup!$B$5</f>
        <v/>
      </c>
      <c r="F920" s="15">
        <f>D920-E920</f>
        <v/>
      </c>
      <c r="G920" s="15" t="n"/>
      <c r="H920" s="15" t="n"/>
      <c r="I920" s="15" t="n"/>
      <c r="J920" s="15">
        <f>C920+F920+G920-I920</f>
        <v/>
      </c>
      <c r="K920" s="15" t="n"/>
      <c r="L920" s="15">
        <f>K920*Setup!$B$6</f>
        <v/>
      </c>
      <c r="M920" s="15">
        <f>J920-L920</f>
        <v/>
      </c>
      <c r="N920" s="21" t="n"/>
    </row>
    <row r="921">
      <c r="A921" s="295" t="n"/>
      <c r="B921" s="14" t="n"/>
      <c r="C921" s="15" t="n"/>
      <c r="D921" s="15" t="n"/>
      <c r="E921" s="15">
        <f>D921*Setup!$B$5</f>
        <v/>
      </c>
      <c r="F921" s="15">
        <f>D921-E921</f>
        <v/>
      </c>
      <c r="G921" s="15" t="n"/>
      <c r="H921" s="15" t="n"/>
      <c r="I921" s="15" t="n"/>
      <c r="J921" s="15">
        <f>C921+F921+G921-I921</f>
        <v/>
      </c>
      <c r="K921" s="15" t="n"/>
      <c r="L921" s="15">
        <f>K921*Setup!$B$6</f>
        <v/>
      </c>
      <c r="M921" s="15">
        <f>J921-L921</f>
        <v/>
      </c>
      <c r="N921" s="21" t="n"/>
    </row>
    <row r="922">
      <c r="A922" s="295" t="n"/>
      <c r="B922" s="14" t="n"/>
      <c r="C922" s="15" t="n"/>
      <c r="D922" s="15" t="n"/>
      <c r="E922" s="15">
        <f>D922*Setup!$B$5</f>
        <v/>
      </c>
      <c r="F922" s="15">
        <f>D922-E922</f>
        <v/>
      </c>
      <c r="G922" s="15" t="n"/>
      <c r="H922" s="15" t="n"/>
      <c r="I922" s="15" t="n"/>
      <c r="J922" s="15">
        <f>C922+F922+G922-I922</f>
        <v/>
      </c>
      <c r="K922" s="15" t="n"/>
      <c r="L922" s="15">
        <f>K922*Setup!$B$6</f>
        <v/>
      </c>
      <c r="M922" s="15">
        <f>J922-L922</f>
        <v/>
      </c>
      <c r="N922" s="21" t="n"/>
    </row>
    <row r="923">
      <c r="A923" s="295" t="n"/>
      <c r="B923" s="14" t="n"/>
      <c r="C923" s="15" t="n"/>
      <c r="D923" s="15" t="n"/>
      <c r="E923" s="15">
        <f>D923*Setup!$B$5</f>
        <v/>
      </c>
      <c r="F923" s="15">
        <f>D923-E923</f>
        <v/>
      </c>
      <c r="G923" s="15" t="n"/>
      <c r="H923" s="15" t="n"/>
      <c r="I923" s="15" t="n"/>
      <c r="J923" s="15">
        <f>C923+F923+G923-I923</f>
        <v/>
      </c>
      <c r="K923" s="15" t="n"/>
      <c r="L923" s="15">
        <f>K923*Setup!$B$6</f>
        <v/>
      </c>
      <c r="M923" s="15">
        <f>J923-L923</f>
        <v/>
      </c>
      <c r="N923" s="21" t="n"/>
    </row>
    <row r="924">
      <c r="A924" s="295" t="n"/>
      <c r="B924" s="14" t="n"/>
      <c r="C924" s="15" t="n"/>
      <c r="D924" s="15" t="n"/>
      <c r="E924" s="15">
        <f>D924*Setup!$B$5</f>
        <v/>
      </c>
      <c r="F924" s="15">
        <f>D924-E924</f>
        <v/>
      </c>
      <c r="G924" s="15" t="n"/>
      <c r="H924" s="15" t="n"/>
      <c r="I924" s="15" t="n"/>
      <c r="J924" s="15">
        <f>C924+F924+G924-I924</f>
        <v/>
      </c>
      <c r="K924" s="15" t="n"/>
      <c r="L924" s="15">
        <f>K924*Setup!$B$6</f>
        <v/>
      </c>
      <c r="M924" s="15">
        <f>J924-L924</f>
        <v/>
      </c>
      <c r="N924" s="21" t="n"/>
    </row>
    <row r="925">
      <c r="A925" s="295" t="n"/>
      <c r="B925" s="14" t="n"/>
      <c r="C925" s="15" t="n"/>
      <c r="D925" s="15" t="n"/>
      <c r="E925" s="15">
        <f>D925*Setup!$B$5</f>
        <v/>
      </c>
      <c r="F925" s="15">
        <f>D925-E925</f>
        <v/>
      </c>
      <c r="G925" s="15" t="n"/>
      <c r="H925" s="15" t="n"/>
      <c r="I925" s="15" t="n"/>
      <c r="J925" s="15">
        <f>C925+F925+G925-I925</f>
        <v/>
      </c>
      <c r="K925" s="15" t="n"/>
      <c r="L925" s="15">
        <f>K925*Setup!$B$6</f>
        <v/>
      </c>
      <c r="M925" s="15">
        <f>J925-L925</f>
        <v/>
      </c>
      <c r="N925" s="21" t="n"/>
    </row>
    <row r="926">
      <c r="A926" s="295" t="n"/>
      <c r="B926" s="14" t="n"/>
      <c r="C926" s="15" t="n"/>
      <c r="D926" s="15" t="n"/>
      <c r="E926" s="15">
        <f>D926*Setup!$B$5</f>
        <v/>
      </c>
      <c r="F926" s="15">
        <f>D926-E926</f>
        <v/>
      </c>
      <c r="G926" s="15" t="n"/>
      <c r="H926" s="15" t="n"/>
      <c r="I926" s="15" t="n"/>
      <c r="J926" s="15">
        <f>C926+F926+G926-I926</f>
        <v/>
      </c>
      <c r="K926" s="15" t="n"/>
      <c r="L926" s="15">
        <f>K926*Setup!$B$6</f>
        <v/>
      </c>
      <c r="M926" s="15">
        <f>J926-L926</f>
        <v/>
      </c>
      <c r="N926" s="21" t="n"/>
    </row>
    <row r="927">
      <c r="A927" s="295" t="n"/>
      <c r="B927" s="14" t="n"/>
      <c r="C927" s="15" t="n"/>
      <c r="D927" s="15" t="n"/>
      <c r="E927" s="15">
        <f>D927*Setup!$B$5</f>
        <v/>
      </c>
      <c r="F927" s="15">
        <f>D927-E927</f>
        <v/>
      </c>
      <c r="G927" s="15" t="n"/>
      <c r="H927" s="15" t="n"/>
      <c r="I927" s="15" t="n"/>
      <c r="J927" s="15">
        <f>C927+F927+G927-I927</f>
        <v/>
      </c>
      <c r="K927" s="15" t="n"/>
      <c r="L927" s="15">
        <f>K927*Setup!$B$6</f>
        <v/>
      </c>
      <c r="M927" s="15">
        <f>J927-L927</f>
        <v/>
      </c>
      <c r="N927" s="21" t="n"/>
    </row>
    <row r="928">
      <c r="A928" s="295" t="n"/>
      <c r="B928" s="14" t="n"/>
      <c r="C928" s="15" t="n"/>
      <c r="D928" s="15" t="n"/>
      <c r="E928" s="15">
        <f>D928*Setup!$B$5</f>
        <v/>
      </c>
      <c r="F928" s="15">
        <f>D928-E928</f>
        <v/>
      </c>
      <c r="G928" s="15" t="n"/>
      <c r="H928" s="15" t="n"/>
      <c r="I928" s="15" t="n"/>
      <c r="J928" s="15">
        <f>C928+F928+G928-I928</f>
        <v/>
      </c>
      <c r="K928" s="15" t="n"/>
      <c r="L928" s="15">
        <f>K928*Setup!$B$6</f>
        <v/>
      </c>
      <c r="M928" s="15">
        <f>J928-L928</f>
        <v/>
      </c>
      <c r="N928" s="21" t="n"/>
    </row>
    <row r="929">
      <c r="A929" s="295" t="n"/>
      <c r="B929" s="14" t="n"/>
      <c r="C929" s="15" t="n"/>
      <c r="D929" s="15" t="n"/>
      <c r="E929" s="15">
        <f>D929*Setup!$B$5</f>
        <v/>
      </c>
      <c r="F929" s="15">
        <f>D929-E929</f>
        <v/>
      </c>
      <c r="G929" s="15" t="n"/>
      <c r="H929" s="15" t="n"/>
      <c r="I929" s="15" t="n"/>
      <c r="J929" s="15">
        <f>C929+F929+G929-I929</f>
        <v/>
      </c>
      <c r="K929" s="15" t="n"/>
      <c r="L929" s="15">
        <f>K929*Setup!$B$6</f>
        <v/>
      </c>
      <c r="M929" s="15">
        <f>J929-L929</f>
        <v/>
      </c>
      <c r="N929" s="21" t="n"/>
    </row>
    <row r="930">
      <c r="A930" s="295" t="n"/>
      <c r="B930" s="14" t="n"/>
      <c r="C930" s="15" t="n"/>
      <c r="D930" s="15" t="n"/>
      <c r="E930" s="15">
        <f>D930*Setup!$B$5</f>
        <v/>
      </c>
      <c r="F930" s="15">
        <f>D930-E930</f>
        <v/>
      </c>
      <c r="G930" s="15" t="n"/>
      <c r="H930" s="15" t="n"/>
      <c r="I930" s="15" t="n"/>
      <c r="J930" s="15">
        <f>C930+F930+G930-I930</f>
        <v/>
      </c>
      <c r="K930" s="15" t="n"/>
      <c r="L930" s="15">
        <f>K930*Setup!$B$6</f>
        <v/>
      </c>
      <c r="M930" s="15">
        <f>J930-L930</f>
        <v/>
      </c>
      <c r="N930" s="21" t="n"/>
    </row>
    <row r="931">
      <c r="A931" s="295" t="n"/>
      <c r="B931" s="14" t="n"/>
      <c r="C931" s="15" t="n"/>
      <c r="D931" s="15" t="n"/>
      <c r="E931" s="15">
        <f>D931*Setup!$B$5</f>
        <v/>
      </c>
      <c r="F931" s="15">
        <f>D931-E931</f>
        <v/>
      </c>
      <c r="G931" s="15" t="n"/>
      <c r="H931" s="15" t="n"/>
      <c r="I931" s="15" t="n"/>
      <c r="J931" s="15">
        <f>C931+F931+G931-I931</f>
        <v/>
      </c>
      <c r="K931" s="15" t="n"/>
      <c r="L931" s="15">
        <f>K931*Setup!$B$6</f>
        <v/>
      </c>
      <c r="M931" s="15">
        <f>J931-L931</f>
        <v/>
      </c>
      <c r="N931" s="21" t="n"/>
    </row>
    <row r="932">
      <c r="A932" s="295" t="n"/>
      <c r="B932" s="14" t="n"/>
      <c r="C932" s="15" t="n"/>
      <c r="D932" s="15" t="n"/>
      <c r="E932" s="15">
        <f>D932*Setup!$B$5</f>
        <v/>
      </c>
      <c r="F932" s="15">
        <f>D932-E932</f>
        <v/>
      </c>
      <c r="G932" s="15" t="n"/>
      <c r="H932" s="15" t="n"/>
      <c r="I932" s="15" t="n"/>
      <c r="J932" s="15">
        <f>C932+F932+G932-I932</f>
        <v/>
      </c>
      <c r="K932" s="15" t="n"/>
      <c r="L932" s="15">
        <f>K932*Setup!$B$6</f>
        <v/>
      </c>
      <c r="M932" s="15">
        <f>J932-L932</f>
        <v/>
      </c>
      <c r="N932" s="21" t="n"/>
    </row>
    <row r="933">
      <c r="A933" s="295" t="n"/>
      <c r="B933" s="14" t="n"/>
      <c r="C933" s="15" t="n"/>
      <c r="D933" s="15" t="n"/>
      <c r="E933" s="15">
        <f>D933*Setup!$B$5</f>
        <v/>
      </c>
      <c r="F933" s="15">
        <f>D933-E933</f>
        <v/>
      </c>
      <c r="G933" s="15" t="n"/>
      <c r="H933" s="15" t="n"/>
      <c r="I933" s="15" t="n"/>
      <c r="J933" s="15">
        <f>C933+F933+G933-I933</f>
        <v/>
      </c>
      <c r="K933" s="15" t="n"/>
      <c r="L933" s="15">
        <f>K933*Setup!$B$6</f>
        <v/>
      </c>
      <c r="M933" s="15">
        <f>J933-L933</f>
        <v/>
      </c>
      <c r="N933" s="21" t="n"/>
    </row>
    <row r="934">
      <c r="A934" s="295" t="n"/>
      <c r="B934" s="14" t="n"/>
      <c r="C934" s="15" t="n"/>
      <c r="D934" s="15" t="n"/>
      <c r="E934" s="15">
        <f>D934*Setup!$B$5</f>
        <v/>
      </c>
      <c r="F934" s="15">
        <f>D934-E934</f>
        <v/>
      </c>
      <c r="G934" s="15" t="n"/>
      <c r="H934" s="15" t="n"/>
      <c r="I934" s="15" t="n"/>
      <c r="J934" s="15">
        <f>C934+F934+G934-I934</f>
        <v/>
      </c>
      <c r="K934" s="15" t="n"/>
      <c r="L934" s="15">
        <f>K934*Setup!$B$6</f>
        <v/>
      </c>
      <c r="M934" s="15">
        <f>J934-L934</f>
        <v/>
      </c>
      <c r="N934" s="21" t="n"/>
    </row>
    <row r="935">
      <c r="A935" s="295" t="n"/>
      <c r="B935" s="14" t="n"/>
      <c r="C935" s="15" t="n"/>
      <c r="D935" s="15" t="n"/>
      <c r="E935" s="15">
        <f>D935*Setup!$B$5</f>
        <v/>
      </c>
      <c r="F935" s="15">
        <f>D935-E935</f>
        <v/>
      </c>
      <c r="G935" s="15" t="n"/>
      <c r="H935" s="15" t="n"/>
      <c r="I935" s="15" t="n"/>
      <c r="J935" s="15">
        <f>C935+F935+G935-I935</f>
        <v/>
      </c>
      <c r="K935" s="15" t="n"/>
      <c r="L935" s="15">
        <f>K935*Setup!$B$6</f>
        <v/>
      </c>
      <c r="M935" s="15">
        <f>J935-L935</f>
        <v/>
      </c>
      <c r="N935" s="21" t="n"/>
    </row>
    <row r="936">
      <c r="A936" s="295" t="n"/>
      <c r="B936" s="14" t="n"/>
      <c r="C936" s="15" t="n"/>
      <c r="D936" s="15" t="n"/>
      <c r="E936" s="15">
        <f>D936*Setup!$B$5</f>
        <v/>
      </c>
      <c r="F936" s="15">
        <f>D936-E936</f>
        <v/>
      </c>
      <c r="G936" s="15" t="n"/>
      <c r="H936" s="15" t="n"/>
      <c r="I936" s="15" t="n"/>
      <c r="J936" s="15">
        <f>C936+F936+G936-I936</f>
        <v/>
      </c>
      <c r="K936" s="15" t="n"/>
      <c r="L936" s="15">
        <f>K936*Setup!$B$6</f>
        <v/>
      </c>
      <c r="M936" s="15">
        <f>J936-L936</f>
        <v/>
      </c>
      <c r="N936" s="21" t="n"/>
    </row>
    <row r="937">
      <c r="A937" s="295" t="n"/>
      <c r="B937" s="14" t="n"/>
      <c r="C937" s="15" t="n"/>
      <c r="D937" s="15" t="n"/>
      <c r="E937" s="15">
        <f>D937*Setup!$B$5</f>
        <v/>
      </c>
      <c r="F937" s="15">
        <f>D937-E937</f>
        <v/>
      </c>
      <c r="G937" s="15" t="n"/>
      <c r="H937" s="15" t="n"/>
      <c r="I937" s="15" t="n"/>
      <c r="J937" s="15">
        <f>C937+F937+G937-I937</f>
        <v/>
      </c>
      <c r="K937" s="15" t="n"/>
      <c r="L937" s="15">
        <f>K937*Setup!$B$6</f>
        <v/>
      </c>
      <c r="M937" s="15">
        <f>J937-L937</f>
        <v/>
      </c>
      <c r="N937" s="21" t="n"/>
    </row>
    <row r="938">
      <c r="A938" s="295" t="n"/>
      <c r="B938" s="14" t="n"/>
      <c r="C938" s="15" t="n"/>
      <c r="D938" s="15" t="n"/>
      <c r="E938" s="15">
        <f>D938*Setup!$B$5</f>
        <v/>
      </c>
      <c r="F938" s="15">
        <f>D938-E938</f>
        <v/>
      </c>
      <c r="G938" s="15" t="n"/>
      <c r="H938" s="15" t="n"/>
      <c r="I938" s="15" t="n"/>
      <c r="J938" s="15">
        <f>C938+F938+G938-I938</f>
        <v/>
      </c>
      <c r="K938" s="15" t="n"/>
      <c r="L938" s="15">
        <f>K938*Setup!$B$6</f>
        <v/>
      </c>
      <c r="M938" s="15">
        <f>J938-L938</f>
        <v/>
      </c>
      <c r="N938" s="21" t="n"/>
    </row>
    <row r="939">
      <c r="A939" s="295" t="n"/>
      <c r="B939" s="14" t="n"/>
      <c r="C939" s="15" t="n"/>
      <c r="D939" s="15" t="n"/>
      <c r="E939" s="15">
        <f>D939*Setup!$B$5</f>
        <v/>
      </c>
      <c r="F939" s="15">
        <f>D939-E939</f>
        <v/>
      </c>
      <c r="G939" s="15" t="n"/>
      <c r="H939" s="15" t="n"/>
      <c r="I939" s="15" t="n"/>
      <c r="J939" s="15">
        <f>C939+F939+G939-I939</f>
        <v/>
      </c>
      <c r="K939" s="15" t="n"/>
      <c r="L939" s="15">
        <f>K939*Setup!$B$6</f>
        <v/>
      </c>
      <c r="M939" s="15">
        <f>J939-L939</f>
        <v/>
      </c>
      <c r="N939" s="21" t="n"/>
    </row>
    <row r="940">
      <c r="A940" s="295" t="n"/>
      <c r="B940" s="14" t="n"/>
      <c r="C940" s="15" t="n"/>
      <c r="D940" s="15" t="n"/>
      <c r="E940" s="15">
        <f>D940*Setup!$B$5</f>
        <v/>
      </c>
      <c r="F940" s="15">
        <f>D940-E940</f>
        <v/>
      </c>
      <c r="G940" s="15" t="n"/>
      <c r="H940" s="15" t="n"/>
      <c r="I940" s="15" t="n"/>
      <c r="J940" s="15">
        <f>C940+F940+G940-I940</f>
        <v/>
      </c>
      <c r="K940" s="15" t="n"/>
      <c r="L940" s="15">
        <f>K940*Setup!$B$6</f>
        <v/>
      </c>
      <c r="M940" s="15">
        <f>J940-L940</f>
        <v/>
      </c>
      <c r="N940" s="21" t="n"/>
    </row>
    <row r="941">
      <c r="A941" s="295" t="n"/>
      <c r="B941" s="14" t="n"/>
      <c r="C941" s="15" t="n"/>
      <c r="D941" s="15" t="n"/>
      <c r="E941" s="15">
        <f>D941*Setup!$B$5</f>
        <v/>
      </c>
      <c r="F941" s="15">
        <f>D941-E941</f>
        <v/>
      </c>
      <c r="G941" s="15" t="n"/>
      <c r="H941" s="15" t="n"/>
      <c r="I941" s="15" t="n"/>
      <c r="J941" s="15">
        <f>C941+F941+G941-I941</f>
        <v/>
      </c>
      <c r="K941" s="15" t="n"/>
      <c r="L941" s="15">
        <f>K941*Setup!$B$6</f>
        <v/>
      </c>
      <c r="M941" s="15">
        <f>J941-L941</f>
        <v/>
      </c>
      <c r="N941" s="21" t="n"/>
    </row>
    <row r="942">
      <c r="A942" s="295" t="n"/>
      <c r="B942" s="14" t="n"/>
      <c r="C942" s="15" t="n"/>
      <c r="D942" s="15" t="n"/>
      <c r="E942" s="15">
        <f>D942*Setup!$B$5</f>
        <v/>
      </c>
      <c r="F942" s="15">
        <f>D942-E942</f>
        <v/>
      </c>
      <c r="G942" s="15" t="n"/>
      <c r="H942" s="15" t="n"/>
      <c r="I942" s="15" t="n"/>
      <c r="J942" s="15">
        <f>C942+F942+G942-I942</f>
        <v/>
      </c>
      <c r="K942" s="15" t="n"/>
      <c r="L942" s="15">
        <f>K942*Setup!$B$6</f>
        <v/>
      </c>
      <c r="M942" s="15">
        <f>J942-L942</f>
        <v/>
      </c>
      <c r="N942" s="21" t="n"/>
    </row>
    <row r="943">
      <c r="A943" s="295" t="n"/>
      <c r="B943" s="14" t="n"/>
      <c r="C943" s="15" t="n"/>
      <c r="D943" s="15" t="n"/>
      <c r="E943" s="15">
        <f>D943*Setup!$B$5</f>
        <v/>
      </c>
      <c r="F943" s="15">
        <f>D943-E943</f>
        <v/>
      </c>
      <c r="G943" s="15" t="n"/>
      <c r="H943" s="15" t="n"/>
      <c r="I943" s="15" t="n"/>
      <c r="J943" s="15">
        <f>C943+F943+G943-I943</f>
        <v/>
      </c>
      <c r="K943" s="15" t="n"/>
      <c r="L943" s="15">
        <f>K943*Setup!$B$6</f>
        <v/>
      </c>
      <c r="M943" s="15">
        <f>J943-L943</f>
        <v/>
      </c>
      <c r="N943" s="21" t="n"/>
    </row>
    <row r="944">
      <c r="A944" s="295" t="n"/>
      <c r="B944" s="14" t="n"/>
      <c r="C944" s="15" t="n"/>
      <c r="D944" s="15" t="n"/>
      <c r="E944" s="15">
        <f>D944*Setup!$B$5</f>
        <v/>
      </c>
      <c r="F944" s="15">
        <f>D944-E944</f>
        <v/>
      </c>
      <c r="G944" s="15" t="n"/>
      <c r="H944" s="15" t="n"/>
      <c r="I944" s="15" t="n"/>
      <c r="J944" s="15">
        <f>C944+F944+G944-I944</f>
        <v/>
      </c>
      <c r="K944" s="15" t="n"/>
      <c r="L944" s="15">
        <f>K944*Setup!$B$6</f>
        <v/>
      </c>
      <c r="M944" s="15">
        <f>J944-L944</f>
        <v/>
      </c>
      <c r="N944" s="21" t="n"/>
    </row>
    <row r="945">
      <c r="A945" s="295" t="n"/>
      <c r="B945" s="14" t="n"/>
      <c r="C945" s="15" t="n"/>
      <c r="D945" s="15" t="n"/>
      <c r="E945" s="15">
        <f>D945*Setup!$B$5</f>
        <v/>
      </c>
      <c r="F945" s="15">
        <f>D945-E945</f>
        <v/>
      </c>
      <c r="G945" s="15" t="n"/>
      <c r="H945" s="15" t="n"/>
      <c r="I945" s="15" t="n"/>
      <c r="J945" s="15">
        <f>C945+F945+G945-I945</f>
        <v/>
      </c>
      <c r="K945" s="15" t="n"/>
      <c r="L945" s="15">
        <f>K945*Setup!$B$6</f>
        <v/>
      </c>
      <c r="M945" s="15">
        <f>J945-L945</f>
        <v/>
      </c>
      <c r="N945" s="21" t="n"/>
    </row>
    <row r="946">
      <c r="A946" s="295" t="n"/>
      <c r="B946" s="14" t="n"/>
      <c r="C946" s="15" t="n"/>
      <c r="D946" s="15" t="n"/>
      <c r="E946" s="15">
        <f>D946*Setup!$B$5</f>
        <v/>
      </c>
      <c r="F946" s="15">
        <f>D946-E946</f>
        <v/>
      </c>
      <c r="G946" s="15" t="n"/>
      <c r="H946" s="15" t="n"/>
      <c r="I946" s="15" t="n"/>
      <c r="J946" s="15">
        <f>C946+F946+G946-I946</f>
        <v/>
      </c>
      <c r="K946" s="15" t="n"/>
      <c r="L946" s="15">
        <f>K946*Setup!$B$6</f>
        <v/>
      </c>
      <c r="M946" s="15">
        <f>J946-L946</f>
        <v/>
      </c>
      <c r="N946" s="21" t="n"/>
    </row>
    <row r="947">
      <c r="A947" s="295" t="n"/>
      <c r="B947" s="14" t="n"/>
      <c r="C947" s="15" t="n"/>
      <c r="D947" s="15" t="n"/>
      <c r="E947" s="15">
        <f>D947*Setup!$B$5</f>
        <v/>
      </c>
      <c r="F947" s="15">
        <f>D947-E947</f>
        <v/>
      </c>
      <c r="G947" s="15" t="n"/>
      <c r="H947" s="15" t="n"/>
      <c r="I947" s="15" t="n"/>
      <c r="J947" s="15">
        <f>C947+F947+G947-I947</f>
        <v/>
      </c>
      <c r="K947" s="15" t="n"/>
      <c r="L947" s="15">
        <f>K947*Setup!$B$6</f>
        <v/>
      </c>
      <c r="M947" s="15">
        <f>J947-L947</f>
        <v/>
      </c>
      <c r="N947" s="21" t="n"/>
    </row>
    <row r="948">
      <c r="A948" s="295" t="n"/>
      <c r="B948" s="14" t="n"/>
      <c r="C948" s="15" t="n"/>
      <c r="D948" s="15" t="n"/>
      <c r="E948" s="15">
        <f>D948*Setup!$B$5</f>
        <v/>
      </c>
      <c r="F948" s="15">
        <f>D948-E948</f>
        <v/>
      </c>
      <c r="G948" s="15" t="n"/>
      <c r="H948" s="15" t="n"/>
      <c r="I948" s="15" t="n"/>
      <c r="J948" s="15">
        <f>C948+F948+G948-I948</f>
        <v/>
      </c>
      <c r="K948" s="15" t="n"/>
      <c r="L948" s="15">
        <f>K948*Setup!$B$6</f>
        <v/>
      </c>
      <c r="M948" s="15">
        <f>J948-L948</f>
        <v/>
      </c>
      <c r="N948" s="21" t="n"/>
    </row>
    <row r="949">
      <c r="A949" s="295" t="n"/>
      <c r="B949" s="14" t="n"/>
      <c r="C949" s="15" t="n"/>
      <c r="D949" s="15" t="n"/>
      <c r="E949" s="15">
        <f>D949*Setup!$B$5</f>
        <v/>
      </c>
      <c r="F949" s="15">
        <f>D949-E949</f>
        <v/>
      </c>
      <c r="G949" s="15" t="n"/>
      <c r="H949" s="15" t="n"/>
      <c r="I949" s="15" t="n"/>
      <c r="J949" s="15">
        <f>C949+F949+G949-I949</f>
        <v/>
      </c>
      <c r="K949" s="15" t="n"/>
      <c r="L949" s="15">
        <f>K949*Setup!$B$6</f>
        <v/>
      </c>
      <c r="M949" s="15">
        <f>J949-L949</f>
        <v/>
      </c>
      <c r="N949" s="21" t="n"/>
    </row>
    <row r="950">
      <c r="A950" s="295" t="n"/>
      <c r="B950" s="14" t="n"/>
      <c r="C950" s="15" t="n"/>
      <c r="D950" s="15" t="n"/>
      <c r="E950" s="15">
        <f>D950*Setup!$B$5</f>
        <v/>
      </c>
      <c r="F950" s="15">
        <f>D950-E950</f>
        <v/>
      </c>
      <c r="G950" s="15" t="n"/>
      <c r="H950" s="15" t="n"/>
      <c r="I950" s="15" t="n"/>
      <c r="J950" s="15">
        <f>C950+F950+G950-I950</f>
        <v/>
      </c>
      <c r="K950" s="15" t="n"/>
      <c r="L950" s="15">
        <f>K950*Setup!$B$6</f>
        <v/>
      </c>
      <c r="M950" s="15">
        <f>J950-L950</f>
        <v/>
      </c>
      <c r="N950" s="21" t="n"/>
    </row>
    <row r="951">
      <c r="A951" s="295" t="n"/>
      <c r="B951" s="14" t="n"/>
      <c r="C951" s="15" t="n"/>
      <c r="D951" s="15" t="n"/>
      <c r="E951" s="15">
        <f>D951*Setup!$B$5</f>
        <v/>
      </c>
      <c r="F951" s="15">
        <f>D951-E951</f>
        <v/>
      </c>
      <c r="G951" s="15" t="n"/>
      <c r="H951" s="15" t="n"/>
      <c r="I951" s="15" t="n"/>
      <c r="J951" s="15">
        <f>C951+F951+G951-I951</f>
        <v/>
      </c>
      <c r="K951" s="15" t="n"/>
      <c r="L951" s="15">
        <f>K951*Setup!$B$6</f>
        <v/>
      </c>
      <c r="M951" s="15">
        <f>J951-L951</f>
        <v/>
      </c>
      <c r="N951" s="21" t="n"/>
    </row>
    <row r="952">
      <c r="A952" s="295" t="n"/>
      <c r="B952" s="14" t="n"/>
      <c r="C952" s="15" t="n"/>
      <c r="D952" s="15" t="n"/>
      <c r="E952" s="15">
        <f>D952*Setup!$B$5</f>
        <v/>
      </c>
      <c r="F952" s="15">
        <f>D952-E952</f>
        <v/>
      </c>
      <c r="G952" s="15" t="n"/>
      <c r="H952" s="15" t="n"/>
      <c r="I952" s="15" t="n"/>
      <c r="J952" s="15">
        <f>C952+F952+G952-I952</f>
        <v/>
      </c>
      <c r="K952" s="15" t="n"/>
      <c r="L952" s="15">
        <f>K952*Setup!$B$6</f>
        <v/>
      </c>
      <c r="M952" s="15">
        <f>J952-L952</f>
        <v/>
      </c>
      <c r="N952" s="21" t="n"/>
    </row>
    <row r="953">
      <c r="A953" s="295" t="n"/>
      <c r="B953" s="14" t="n"/>
      <c r="C953" s="15" t="n"/>
      <c r="D953" s="15" t="n"/>
      <c r="E953" s="15">
        <f>D953*Setup!$B$5</f>
        <v/>
      </c>
      <c r="F953" s="15">
        <f>D953-E953</f>
        <v/>
      </c>
      <c r="G953" s="15" t="n"/>
      <c r="H953" s="15" t="n"/>
      <c r="I953" s="15" t="n"/>
      <c r="J953" s="15">
        <f>C953+F953+G953-I953</f>
        <v/>
      </c>
      <c r="K953" s="15" t="n"/>
      <c r="L953" s="15">
        <f>K953*Setup!$B$6</f>
        <v/>
      </c>
      <c r="M953" s="15">
        <f>J953-L953</f>
        <v/>
      </c>
      <c r="N953" s="21" t="n"/>
    </row>
    <row r="954">
      <c r="A954" s="295" t="n"/>
      <c r="B954" s="14" t="n"/>
      <c r="C954" s="15" t="n"/>
      <c r="D954" s="15" t="n"/>
      <c r="E954" s="15">
        <f>D954*Setup!$B$5</f>
        <v/>
      </c>
      <c r="F954" s="15">
        <f>D954-E954</f>
        <v/>
      </c>
      <c r="G954" s="15" t="n"/>
      <c r="H954" s="15" t="n"/>
      <c r="I954" s="15" t="n"/>
      <c r="J954" s="15">
        <f>C954+F954+G954-I954</f>
        <v/>
      </c>
      <c r="K954" s="15" t="n"/>
      <c r="L954" s="15">
        <f>K954*Setup!$B$6</f>
        <v/>
      </c>
      <c r="M954" s="15">
        <f>J954-L954</f>
        <v/>
      </c>
      <c r="N954" s="21" t="n"/>
    </row>
    <row r="955">
      <c r="A955" s="295" t="n"/>
      <c r="B955" s="14" t="n"/>
      <c r="C955" s="15" t="n"/>
      <c r="D955" s="15" t="n"/>
      <c r="E955" s="15">
        <f>D955*Setup!$B$5</f>
        <v/>
      </c>
      <c r="F955" s="15">
        <f>D955-E955</f>
        <v/>
      </c>
      <c r="G955" s="15" t="n"/>
      <c r="H955" s="15" t="n"/>
      <c r="I955" s="15" t="n"/>
      <c r="J955" s="15">
        <f>C955+F955+G955-I955</f>
        <v/>
      </c>
      <c r="K955" s="15" t="n"/>
      <c r="L955" s="15">
        <f>K955*Setup!$B$6</f>
        <v/>
      </c>
      <c r="M955" s="15">
        <f>J955-L955</f>
        <v/>
      </c>
      <c r="N955" s="21" t="n"/>
    </row>
    <row r="956">
      <c r="A956" s="295" t="n"/>
      <c r="B956" s="14" t="n"/>
      <c r="C956" s="15" t="n"/>
      <c r="D956" s="15" t="n"/>
      <c r="E956" s="15">
        <f>D956*Setup!$B$5</f>
        <v/>
      </c>
      <c r="F956" s="15">
        <f>D956-E956</f>
        <v/>
      </c>
      <c r="G956" s="15" t="n"/>
      <c r="H956" s="15" t="n"/>
      <c r="I956" s="15" t="n"/>
      <c r="J956" s="15">
        <f>C956+F956+G956-I956</f>
        <v/>
      </c>
      <c r="K956" s="15" t="n"/>
      <c r="L956" s="15">
        <f>K956*Setup!$B$6</f>
        <v/>
      </c>
      <c r="M956" s="15">
        <f>J956-L956</f>
        <v/>
      </c>
      <c r="N956" s="21" t="n"/>
    </row>
    <row r="957">
      <c r="A957" s="295" t="n"/>
      <c r="B957" s="14" t="n"/>
      <c r="C957" s="15" t="n"/>
      <c r="D957" s="15" t="n"/>
      <c r="E957" s="15">
        <f>D957*Setup!$B$5</f>
        <v/>
      </c>
      <c r="F957" s="15">
        <f>D957-E957</f>
        <v/>
      </c>
      <c r="G957" s="15" t="n"/>
      <c r="H957" s="15" t="n"/>
      <c r="I957" s="15" t="n"/>
      <c r="J957" s="15">
        <f>C957+F957+G957-I957</f>
        <v/>
      </c>
      <c r="K957" s="15" t="n"/>
      <c r="L957" s="15">
        <f>K957*Setup!$B$6</f>
        <v/>
      </c>
      <c r="M957" s="15">
        <f>J957-L957</f>
        <v/>
      </c>
      <c r="N957" s="21" t="n"/>
    </row>
    <row r="958">
      <c r="A958" s="295" t="n"/>
      <c r="B958" s="14" t="n"/>
      <c r="C958" s="15" t="n"/>
      <c r="D958" s="15" t="n"/>
      <c r="E958" s="15">
        <f>D958*Setup!$B$5</f>
        <v/>
      </c>
      <c r="F958" s="15">
        <f>D958-E958</f>
        <v/>
      </c>
      <c r="G958" s="15" t="n"/>
      <c r="H958" s="15" t="n"/>
      <c r="I958" s="15" t="n"/>
      <c r="J958" s="15">
        <f>C958+F958+G958-I958</f>
        <v/>
      </c>
      <c r="K958" s="15" t="n"/>
      <c r="L958" s="15">
        <f>K958*Setup!$B$6</f>
        <v/>
      </c>
      <c r="M958" s="15">
        <f>J958-L958</f>
        <v/>
      </c>
      <c r="N958" s="21" t="n"/>
    </row>
    <row r="959">
      <c r="A959" s="295" t="n"/>
      <c r="B959" s="14" t="n"/>
      <c r="C959" s="15" t="n"/>
      <c r="D959" s="15" t="n"/>
      <c r="E959" s="15">
        <f>D959*Setup!$B$5</f>
        <v/>
      </c>
      <c r="F959" s="15">
        <f>D959-E959</f>
        <v/>
      </c>
      <c r="G959" s="15" t="n"/>
      <c r="H959" s="15" t="n"/>
      <c r="I959" s="15" t="n"/>
      <c r="J959" s="15">
        <f>C959+F959+G959-I959</f>
        <v/>
      </c>
      <c r="K959" s="15" t="n"/>
      <c r="L959" s="15">
        <f>K959*Setup!$B$6</f>
        <v/>
      </c>
      <c r="M959" s="15">
        <f>J959-L959</f>
        <v/>
      </c>
      <c r="N959" s="21" t="n"/>
    </row>
    <row r="960">
      <c r="A960" s="295" t="n"/>
      <c r="B960" s="14" t="n"/>
      <c r="C960" s="15" t="n"/>
      <c r="D960" s="15" t="n"/>
      <c r="E960" s="15">
        <f>D960*Setup!$B$5</f>
        <v/>
      </c>
      <c r="F960" s="15">
        <f>D960-E960</f>
        <v/>
      </c>
      <c r="G960" s="15" t="n"/>
      <c r="H960" s="15" t="n"/>
      <c r="I960" s="15" t="n"/>
      <c r="J960" s="15">
        <f>C960+F960+G960-I960</f>
        <v/>
      </c>
      <c r="K960" s="15" t="n"/>
      <c r="L960" s="15">
        <f>K960*Setup!$B$6</f>
        <v/>
      </c>
      <c r="M960" s="15">
        <f>J960-L960</f>
        <v/>
      </c>
      <c r="N960" s="21" t="n"/>
    </row>
    <row r="961">
      <c r="A961" s="295" t="n"/>
      <c r="B961" s="14" t="n"/>
      <c r="C961" s="15" t="n"/>
      <c r="D961" s="15" t="n"/>
      <c r="E961" s="15">
        <f>D961*Setup!$B$5</f>
        <v/>
      </c>
      <c r="F961" s="15">
        <f>D961-E961</f>
        <v/>
      </c>
      <c r="G961" s="15" t="n"/>
      <c r="H961" s="15" t="n"/>
      <c r="I961" s="15" t="n"/>
      <c r="J961" s="15">
        <f>C961+F961+G961-I961</f>
        <v/>
      </c>
      <c r="K961" s="15" t="n"/>
      <c r="L961" s="15">
        <f>K961*Setup!$B$6</f>
        <v/>
      </c>
      <c r="M961" s="15">
        <f>J961-L961</f>
        <v/>
      </c>
      <c r="N961" s="21" t="n"/>
    </row>
    <row r="962">
      <c r="A962" s="295" t="n"/>
      <c r="B962" s="14" t="n"/>
      <c r="C962" s="15" t="n"/>
      <c r="D962" s="15" t="n"/>
      <c r="E962" s="15">
        <f>D962*Setup!$B$5</f>
        <v/>
      </c>
      <c r="F962" s="15">
        <f>D962-E962</f>
        <v/>
      </c>
      <c r="G962" s="15" t="n"/>
      <c r="H962" s="15" t="n"/>
      <c r="I962" s="15" t="n"/>
      <c r="J962" s="15">
        <f>C962+F962+G962-I962</f>
        <v/>
      </c>
      <c r="K962" s="15" t="n"/>
      <c r="L962" s="15">
        <f>K962*Setup!$B$6</f>
        <v/>
      </c>
      <c r="M962" s="15">
        <f>J962-L962</f>
        <v/>
      </c>
      <c r="N962" s="21" t="n"/>
    </row>
    <row r="963">
      <c r="A963" s="295" t="n"/>
      <c r="B963" s="14" t="n"/>
      <c r="C963" s="15" t="n"/>
      <c r="D963" s="15" t="n"/>
      <c r="E963" s="15">
        <f>D963*Setup!$B$5</f>
        <v/>
      </c>
      <c r="F963" s="15">
        <f>D963-E963</f>
        <v/>
      </c>
      <c r="G963" s="15" t="n"/>
      <c r="H963" s="15" t="n"/>
      <c r="I963" s="15" t="n"/>
      <c r="J963" s="15">
        <f>C963+F963+G963-I963</f>
        <v/>
      </c>
      <c r="K963" s="15" t="n"/>
      <c r="L963" s="15">
        <f>K963*Setup!$B$6</f>
        <v/>
      </c>
      <c r="M963" s="15">
        <f>J963-L963</f>
        <v/>
      </c>
      <c r="N963" s="21" t="n"/>
    </row>
    <row r="964">
      <c r="A964" s="295" t="n"/>
      <c r="B964" s="14" t="n"/>
      <c r="C964" s="15" t="n"/>
      <c r="D964" s="15" t="n"/>
      <c r="E964" s="15">
        <f>D964*Setup!$B$5</f>
        <v/>
      </c>
      <c r="F964" s="15">
        <f>D964-E964</f>
        <v/>
      </c>
      <c r="G964" s="15" t="n"/>
      <c r="H964" s="15" t="n"/>
      <c r="I964" s="15" t="n"/>
      <c r="J964" s="15">
        <f>C964+F964+G964-I964</f>
        <v/>
      </c>
      <c r="K964" s="15" t="n"/>
      <c r="L964" s="15">
        <f>K964*Setup!$B$6</f>
        <v/>
      </c>
      <c r="M964" s="15">
        <f>J964-L964</f>
        <v/>
      </c>
      <c r="N964" s="21" t="n"/>
    </row>
    <row r="965">
      <c r="A965" s="295" t="n"/>
      <c r="B965" s="14" t="n"/>
      <c r="C965" s="15" t="n"/>
      <c r="D965" s="15" t="n"/>
      <c r="E965" s="15">
        <f>D965*Setup!$B$5</f>
        <v/>
      </c>
      <c r="F965" s="15">
        <f>D965-E965</f>
        <v/>
      </c>
      <c r="G965" s="15" t="n"/>
      <c r="H965" s="15" t="n"/>
      <c r="I965" s="15" t="n"/>
      <c r="J965" s="15">
        <f>C965+F965+G965-I965</f>
        <v/>
      </c>
      <c r="K965" s="15" t="n"/>
      <c r="L965" s="15">
        <f>K965*Setup!$B$6</f>
        <v/>
      </c>
      <c r="M965" s="15">
        <f>J965-L965</f>
        <v/>
      </c>
      <c r="N965" s="21" t="n"/>
    </row>
    <row r="966">
      <c r="A966" s="295" t="n"/>
      <c r="B966" s="14" t="n"/>
      <c r="C966" s="15" t="n"/>
      <c r="D966" s="15" t="n"/>
      <c r="E966" s="15">
        <f>D966*Setup!$B$5</f>
        <v/>
      </c>
      <c r="F966" s="15">
        <f>D966-E966</f>
        <v/>
      </c>
      <c r="G966" s="15" t="n"/>
      <c r="H966" s="15" t="n"/>
      <c r="I966" s="15" t="n"/>
      <c r="J966" s="15">
        <f>C966+F966+G966-I966</f>
        <v/>
      </c>
      <c r="K966" s="15" t="n"/>
      <c r="L966" s="15">
        <f>K966*Setup!$B$6</f>
        <v/>
      </c>
      <c r="M966" s="15">
        <f>J966-L966</f>
        <v/>
      </c>
      <c r="N966" s="21" t="n"/>
    </row>
    <row r="967">
      <c r="A967" s="295" t="n"/>
      <c r="B967" s="14" t="n"/>
      <c r="C967" s="15" t="n"/>
      <c r="D967" s="15" t="n"/>
      <c r="E967" s="15">
        <f>D967*Setup!$B$5</f>
        <v/>
      </c>
      <c r="F967" s="15">
        <f>D967-E967</f>
        <v/>
      </c>
      <c r="G967" s="15" t="n"/>
      <c r="H967" s="15" t="n"/>
      <c r="I967" s="15" t="n"/>
      <c r="J967" s="15">
        <f>C967+F967+G967-I967</f>
        <v/>
      </c>
      <c r="K967" s="15" t="n"/>
      <c r="L967" s="15">
        <f>K967*Setup!$B$6</f>
        <v/>
      </c>
      <c r="M967" s="15">
        <f>J967-L967</f>
        <v/>
      </c>
      <c r="N967" s="21" t="n"/>
    </row>
    <row r="968">
      <c r="A968" s="295" t="n"/>
      <c r="B968" s="14" t="n"/>
      <c r="C968" s="15" t="n"/>
      <c r="D968" s="15" t="n"/>
      <c r="E968" s="15">
        <f>D968*Setup!$B$5</f>
        <v/>
      </c>
      <c r="F968" s="15">
        <f>D968-E968</f>
        <v/>
      </c>
      <c r="G968" s="15" t="n"/>
      <c r="H968" s="15" t="n"/>
      <c r="I968" s="15" t="n"/>
      <c r="J968" s="15">
        <f>C968+F968+G968-I968</f>
        <v/>
      </c>
      <c r="K968" s="15" t="n"/>
      <c r="L968" s="15">
        <f>K968*Setup!$B$6</f>
        <v/>
      </c>
      <c r="M968" s="15">
        <f>J968-L968</f>
        <v/>
      </c>
      <c r="N968" s="21" t="n"/>
    </row>
    <row r="969">
      <c r="A969" s="295" t="n"/>
      <c r="B969" s="14" t="n"/>
      <c r="C969" s="15" t="n"/>
      <c r="D969" s="15" t="n"/>
      <c r="E969" s="15">
        <f>D969*Setup!$B$5</f>
        <v/>
      </c>
      <c r="F969" s="15">
        <f>D969-E969</f>
        <v/>
      </c>
      <c r="G969" s="15" t="n"/>
      <c r="H969" s="15" t="n"/>
      <c r="I969" s="15" t="n"/>
      <c r="J969" s="15">
        <f>C969+F969+G969-I969</f>
        <v/>
      </c>
      <c r="K969" s="15" t="n"/>
      <c r="L969" s="15">
        <f>K969*Setup!$B$6</f>
        <v/>
      </c>
      <c r="M969" s="15">
        <f>J969-L969</f>
        <v/>
      </c>
      <c r="N969" s="21" t="n"/>
    </row>
    <row r="970">
      <c r="A970" s="295" t="n"/>
      <c r="B970" s="14" t="n"/>
      <c r="C970" s="15" t="n"/>
      <c r="D970" s="15" t="n"/>
      <c r="E970" s="15">
        <f>D970*Setup!$B$5</f>
        <v/>
      </c>
      <c r="F970" s="15">
        <f>D970-E970</f>
        <v/>
      </c>
      <c r="G970" s="15" t="n"/>
      <c r="H970" s="15" t="n"/>
      <c r="I970" s="15" t="n"/>
      <c r="J970" s="15">
        <f>C970+F970+G970-I970</f>
        <v/>
      </c>
      <c r="K970" s="15" t="n"/>
      <c r="L970" s="15">
        <f>K970*Setup!$B$6</f>
        <v/>
      </c>
      <c r="M970" s="15">
        <f>J970-L970</f>
        <v/>
      </c>
      <c r="N970" s="21" t="n"/>
    </row>
    <row r="971">
      <c r="A971" s="295" t="n"/>
      <c r="B971" s="14" t="n"/>
      <c r="C971" s="15" t="n"/>
      <c r="D971" s="15" t="n"/>
      <c r="E971" s="15">
        <f>D971*Setup!$B$5</f>
        <v/>
      </c>
      <c r="F971" s="15">
        <f>D971-E971</f>
        <v/>
      </c>
      <c r="G971" s="15" t="n"/>
      <c r="H971" s="15" t="n"/>
      <c r="I971" s="15" t="n"/>
      <c r="J971" s="15">
        <f>C971+F971+G971-I971</f>
        <v/>
      </c>
      <c r="K971" s="15" t="n"/>
      <c r="L971" s="15">
        <f>K971*Setup!$B$6</f>
        <v/>
      </c>
      <c r="M971" s="15">
        <f>J971-L971</f>
        <v/>
      </c>
      <c r="N971" s="21" t="n"/>
    </row>
    <row r="972">
      <c r="A972" s="295" t="n"/>
      <c r="B972" s="14" t="n"/>
      <c r="C972" s="15" t="n"/>
      <c r="D972" s="15" t="n"/>
      <c r="E972" s="15">
        <f>D972*Setup!$B$5</f>
        <v/>
      </c>
      <c r="F972" s="15">
        <f>D972-E972</f>
        <v/>
      </c>
      <c r="G972" s="15" t="n"/>
      <c r="H972" s="15" t="n"/>
      <c r="I972" s="15" t="n"/>
      <c r="J972" s="15">
        <f>C972+F972+G972-I972</f>
        <v/>
      </c>
      <c r="K972" s="15" t="n"/>
      <c r="L972" s="15">
        <f>K972*Setup!$B$6</f>
        <v/>
      </c>
      <c r="M972" s="15">
        <f>J972-L972</f>
        <v/>
      </c>
      <c r="N972" s="21" t="n"/>
    </row>
    <row r="973">
      <c r="A973" s="295" t="n"/>
      <c r="B973" s="14" t="n"/>
      <c r="C973" s="15" t="n"/>
      <c r="D973" s="15" t="n"/>
      <c r="E973" s="15">
        <f>D973*Setup!$B$5</f>
        <v/>
      </c>
      <c r="F973" s="15">
        <f>D973-E973</f>
        <v/>
      </c>
      <c r="G973" s="15" t="n"/>
      <c r="H973" s="15" t="n"/>
      <c r="I973" s="15" t="n"/>
      <c r="J973" s="15">
        <f>C973+F973+G973-I973</f>
        <v/>
      </c>
      <c r="K973" s="15" t="n"/>
      <c r="L973" s="15">
        <f>K973*Setup!$B$6</f>
        <v/>
      </c>
      <c r="M973" s="15">
        <f>J973-L973</f>
        <v/>
      </c>
      <c r="N973" s="21" t="n"/>
    </row>
    <row r="974">
      <c r="A974" s="295" t="n"/>
      <c r="B974" s="14" t="n"/>
      <c r="C974" s="15" t="n"/>
      <c r="D974" s="15" t="n"/>
      <c r="E974" s="15">
        <f>D974*Setup!$B$5</f>
        <v/>
      </c>
      <c r="F974" s="15">
        <f>D974-E974</f>
        <v/>
      </c>
      <c r="G974" s="15" t="n"/>
      <c r="H974" s="15" t="n"/>
      <c r="I974" s="15" t="n"/>
      <c r="J974" s="15">
        <f>C974+F974+G974-I974</f>
        <v/>
      </c>
      <c r="K974" s="15" t="n"/>
      <c r="L974" s="15">
        <f>K974*Setup!$B$6</f>
        <v/>
      </c>
      <c r="M974" s="15">
        <f>J974-L974</f>
        <v/>
      </c>
      <c r="N974" s="21" t="n"/>
    </row>
    <row r="975">
      <c r="A975" s="295" t="n"/>
      <c r="B975" s="14" t="n"/>
      <c r="C975" s="15" t="n"/>
      <c r="D975" s="15" t="n"/>
      <c r="E975" s="15">
        <f>D975*Setup!$B$5</f>
        <v/>
      </c>
      <c r="F975" s="15">
        <f>D975-E975</f>
        <v/>
      </c>
      <c r="G975" s="15" t="n"/>
      <c r="H975" s="15" t="n"/>
      <c r="I975" s="15" t="n"/>
      <c r="J975" s="15">
        <f>C975+F975+G975-I975</f>
        <v/>
      </c>
      <c r="K975" s="15" t="n"/>
      <c r="L975" s="15">
        <f>K975*Setup!$B$6</f>
        <v/>
      </c>
      <c r="M975" s="15">
        <f>J975-L975</f>
        <v/>
      </c>
      <c r="N975" s="21" t="n"/>
    </row>
    <row r="976">
      <c r="A976" s="295" t="n"/>
      <c r="B976" s="14" t="n"/>
      <c r="C976" s="15" t="n"/>
      <c r="D976" s="15" t="n"/>
      <c r="E976" s="15">
        <f>D976*Setup!$B$5</f>
        <v/>
      </c>
      <c r="F976" s="15">
        <f>D976-E976</f>
        <v/>
      </c>
      <c r="G976" s="15" t="n"/>
      <c r="H976" s="15" t="n"/>
      <c r="I976" s="15" t="n"/>
      <c r="J976" s="15">
        <f>C976+F976+G976-I976</f>
        <v/>
      </c>
      <c r="K976" s="15" t="n"/>
      <c r="L976" s="15">
        <f>K976*Setup!$B$6</f>
        <v/>
      </c>
      <c r="M976" s="15">
        <f>J976-L976</f>
        <v/>
      </c>
      <c r="N976" s="21" t="n"/>
    </row>
    <row r="977">
      <c r="A977" s="295" t="n"/>
      <c r="B977" s="14" t="n"/>
      <c r="C977" s="15" t="n"/>
      <c r="D977" s="15" t="n"/>
      <c r="E977" s="15">
        <f>D977*Setup!$B$5</f>
        <v/>
      </c>
      <c r="F977" s="15">
        <f>D977-E977</f>
        <v/>
      </c>
      <c r="G977" s="15" t="n"/>
      <c r="H977" s="15" t="n"/>
      <c r="I977" s="15" t="n"/>
      <c r="J977" s="15">
        <f>C977+F977+G977-I977</f>
        <v/>
      </c>
      <c r="K977" s="15" t="n"/>
      <c r="L977" s="15">
        <f>K977*Setup!$B$6</f>
        <v/>
      </c>
      <c r="M977" s="15">
        <f>J977-L977</f>
        <v/>
      </c>
      <c r="N977" s="21" t="n"/>
    </row>
    <row r="978">
      <c r="A978" s="295" t="n"/>
      <c r="B978" s="14" t="n"/>
      <c r="C978" s="15" t="n"/>
      <c r="D978" s="15" t="n"/>
      <c r="E978" s="15">
        <f>D978*Setup!$B$5</f>
        <v/>
      </c>
      <c r="F978" s="15">
        <f>D978-E978</f>
        <v/>
      </c>
      <c r="G978" s="15" t="n"/>
      <c r="H978" s="15" t="n"/>
      <c r="I978" s="15" t="n"/>
      <c r="J978" s="15">
        <f>C978+F978+G978-I978</f>
        <v/>
      </c>
      <c r="K978" s="15" t="n"/>
      <c r="L978" s="15">
        <f>K978*Setup!$B$6</f>
        <v/>
      </c>
      <c r="M978" s="15">
        <f>J978-L978</f>
        <v/>
      </c>
      <c r="N978" s="21" t="n"/>
    </row>
    <row r="979">
      <c r="A979" s="295" t="n"/>
      <c r="B979" s="14" t="n"/>
      <c r="C979" s="15" t="n"/>
      <c r="D979" s="15" t="n"/>
      <c r="E979" s="15">
        <f>D979*Setup!$B$5</f>
        <v/>
      </c>
      <c r="F979" s="15">
        <f>D979-E979</f>
        <v/>
      </c>
      <c r="G979" s="15" t="n"/>
      <c r="H979" s="15" t="n"/>
      <c r="I979" s="15" t="n"/>
      <c r="J979" s="15">
        <f>C979+F979+G979-I979</f>
        <v/>
      </c>
      <c r="K979" s="15" t="n"/>
      <c r="L979" s="15">
        <f>K979*Setup!$B$6</f>
        <v/>
      </c>
      <c r="M979" s="15">
        <f>J979-L979</f>
        <v/>
      </c>
      <c r="N979" s="21" t="n"/>
    </row>
    <row r="980">
      <c r="A980" s="295" t="n"/>
      <c r="B980" s="14" t="n"/>
      <c r="C980" s="15" t="n"/>
      <c r="D980" s="15" t="n"/>
      <c r="E980" s="15">
        <f>D980*Setup!$B$5</f>
        <v/>
      </c>
      <c r="F980" s="15">
        <f>D980-E980</f>
        <v/>
      </c>
      <c r="G980" s="15" t="n"/>
      <c r="H980" s="15" t="n"/>
      <c r="I980" s="15" t="n"/>
      <c r="J980" s="15">
        <f>C980+F980+G980-I980</f>
        <v/>
      </c>
      <c r="K980" s="15" t="n"/>
      <c r="L980" s="15">
        <f>K980*Setup!$B$6</f>
        <v/>
      </c>
      <c r="M980" s="15">
        <f>J980-L980</f>
        <v/>
      </c>
      <c r="N980" s="21" t="n"/>
    </row>
    <row r="981">
      <c r="A981" s="295" t="n"/>
      <c r="B981" s="14" t="n"/>
      <c r="C981" s="15" t="n"/>
      <c r="D981" s="15" t="n"/>
      <c r="E981" s="15">
        <f>D981*Setup!$B$5</f>
        <v/>
      </c>
      <c r="F981" s="15">
        <f>D981-E981</f>
        <v/>
      </c>
      <c r="G981" s="15" t="n"/>
      <c r="H981" s="15" t="n"/>
      <c r="I981" s="15" t="n"/>
      <c r="J981" s="15">
        <f>C981+F981+G981-I981</f>
        <v/>
      </c>
      <c r="K981" s="15" t="n"/>
      <c r="L981" s="15">
        <f>K981*Setup!$B$6</f>
        <v/>
      </c>
      <c r="M981" s="15">
        <f>J981-L981</f>
        <v/>
      </c>
      <c r="N981" s="21" t="n"/>
    </row>
    <row r="982">
      <c r="A982" s="295" t="n"/>
      <c r="B982" s="14" t="n"/>
      <c r="C982" s="15" t="n"/>
      <c r="D982" s="15" t="n"/>
      <c r="E982" s="15">
        <f>D982*Setup!$B$5</f>
        <v/>
      </c>
      <c r="F982" s="15">
        <f>D982-E982</f>
        <v/>
      </c>
      <c r="G982" s="15" t="n"/>
      <c r="H982" s="15" t="n"/>
      <c r="I982" s="15" t="n"/>
      <c r="J982" s="15">
        <f>C982+F982+G982-I982</f>
        <v/>
      </c>
      <c r="K982" s="15" t="n"/>
      <c r="L982" s="15">
        <f>K982*Setup!$B$6</f>
        <v/>
      </c>
      <c r="M982" s="15">
        <f>J982-L982</f>
        <v/>
      </c>
      <c r="N982" s="21" t="n"/>
    </row>
    <row r="983">
      <c r="A983" s="295" t="n"/>
      <c r="B983" s="14" t="n"/>
      <c r="C983" s="15" t="n"/>
      <c r="D983" s="15" t="n"/>
      <c r="E983" s="15">
        <f>D983*Setup!$B$5</f>
        <v/>
      </c>
      <c r="F983" s="15">
        <f>D983-E983</f>
        <v/>
      </c>
      <c r="G983" s="15" t="n"/>
      <c r="H983" s="15" t="n"/>
      <c r="I983" s="15" t="n"/>
      <c r="J983" s="15">
        <f>C983+F983+G983-I983</f>
        <v/>
      </c>
      <c r="K983" s="15" t="n"/>
      <c r="L983" s="15">
        <f>K983*Setup!$B$6</f>
        <v/>
      </c>
      <c r="M983" s="15">
        <f>J983-L983</f>
        <v/>
      </c>
      <c r="N983" s="21" t="n"/>
    </row>
    <row r="984">
      <c r="A984" s="295" t="n"/>
      <c r="B984" s="14" t="n"/>
      <c r="C984" s="15" t="n"/>
      <c r="D984" s="15" t="n"/>
      <c r="E984" s="15">
        <f>D984*Setup!$B$5</f>
        <v/>
      </c>
      <c r="F984" s="15">
        <f>D984-E984</f>
        <v/>
      </c>
      <c r="G984" s="15" t="n"/>
      <c r="H984" s="15" t="n"/>
      <c r="I984" s="15" t="n"/>
      <c r="J984" s="15">
        <f>C984+F984+G984-I984</f>
        <v/>
      </c>
      <c r="K984" s="15" t="n"/>
      <c r="L984" s="15">
        <f>K984*Setup!$B$6</f>
        <v/>
      </c>
      <c r="M984" s="15">
        <f>J984-L984</f>
        <v/>
      </c>
      <c r="N984" s="21" t="n"/>
    </row>
    <row r="985">
      <c r="A985" s="295" t="n"/>
      <c r="B985" s="14" t="n"/>
      <c r="C985" s="15" t="n"/>
      <c r="D985" s="15" t="n"/>
      <c r="E985" s="15">
        <f>D985*Setup!$B$5</f>
        <v/>
      </c>
      <c r="F985" s="15">
        <f>D985-E985</f>
        <v/>
      </c>
      <c r="G985" s="15" t="n"/>
      <c r="H985" s="15" t="n"/>
      <c r="I985" s="15" t="n"/>
      <c r="J985" s="15">
        <f>C985+F985+G985-I985</f>
        <v/>
      </c>
      <c r="K985" s="15" t="n"/>
      <c r="L985" s="15">
        <f>K985*Setup!$B$6</f>
        <v/>
      </c>
      <c r="M985" s="15">
        <f>J985-L985</f>
        <v/>
      </c>
      <c r="N985" s="21" t="n"/>
    </row>
    <row r="986">
      <c r="A986" s="295" t="n"/>
      <c r="B986" s="14" t="n"/>
      <c r="C986" s="15" t="n"/>
      <c r="D986" s="15" t="n"/>
      <c r="E986" s="15">
        <f>D986*Setup!$B$5</f>
        <v/>
      </c>
      <c r="F986" s="15">
        <f>D986-E986</f>
        <v/>
      </c>
      <c r="G986" s="15" t="n"/>
      <c r="H986" s="15" t="n"/>
      <c r="I986" s="15" t="n"/>
      <c r="J986" s="15">
        <f>C986+F986+G986-I986</f>
        <v/>
      </c>
      <c r="K986" s="15" t="n"/>
      <c r="L986" s="15">
        <f>K986*Setup!$B$6</f>
        <v/>
      </c>
      <c r="M986" s="15">
        <f>J986-L986</f>
        <v/>
      </c>
      <c r="N986" s="21" t="n"/>
    </row>
    <row r="987">
      <c r="A987" s="295" t="n"/>
      <c r="B987" s="14" t="n"/>
      <c r="C987" s="15" t="n"/>
      <c r="D987" s="15" t="n"/>
      <c r="E987" s="15">
        <f>D987*Setup!$B$5</f>
        <v/>
      </c>
      <c r="F987" s="15">
        <f>D987-E987</f>
        <v/>
      </c>
      <c r="G987" s="15" t="n"/>
      <c r="H987" s="15" t="n"/>
      <c r="I987" s="15" t="n"/>
      <c r="J987" s="15">
        <f>C987+F987+G987-I987</f>
        <v/>
      </c>
      <c r="K987" s="15" t="n"/>
      <c r="L987" s="15">
        <f>K987*Setup!$B$6</f>
        <v/>
      </c>
      <c r="M987" s="15">
        <f>J987-L987</f>
        <v/>
      </c>
      <c r="N987" s="21" t="n"/>
    </row>
    <row r="988">
      <c r="A988" s="295" t="n"/>
      <c r="B988" s="14" t="n"/>
      <c r="C988" s="15" t="n"/>
      <c r="D988" s="15" t="n"/>
      <c r="E988" s="15">
        <f>D988*Setup!$B$5</f>
        <v/>
      </c>
      <c r="F988" s="15">
        <f>D988-E988</f>
        <v/>
      </c>
      <c r="G988" s="15" t="n"/>
      <c r="H988" s="15" t="n"/>
      <c r="I988" s="15" t="n"/>
      <c r="J988" s="15">
        <f>C988+F988+G988-I988</f>
        <v/>
      </c>
      <c r="K988" s="15" t="n"/>
      <c r="L988" s="15">
        <f>K988*Setup!$B$6</f>
        <v/>
      </c>
      <c r="M988" s="15">
        <f>J988-L988</f>
        <v/>
      </c>
      <c r="N988" s="21" t="n"/>
    </row>
    <row r="989">
      <c r="A989" s="295" t="n"/>
      <c r="B989" s="14" t="n"/>
      <c r="C989" s="15" t="n"/>
      <c r="D989" s="15" t="n"/>
      <c r="E989" s="15">
        <f>D989*Setup!$B$5</f>
        <v/>
      </c>
      <c r="F989" s="15">
        <f>D989-E989</f>
        <v/>
      </c>
      <c r="G989" s="15" t="n"/>
      <c r="H989" s="15" t="n"/>
      <c r="I989" s="15" t="n"/>
      <c r="J989" s="15">
        <f>C989+F989+G989-I989</f>
        <v/>
      </c>
      <c r="K989" s="15" t="n"/>
      <c r="L989" s="15">
        <f>K989*Setup!$B$6</f>
        <v/>
      </c>
      <c r="M989" s="15">
        <f>J989-L989</f>
        <v/>
      </c>
      <c r="N989" s="21" t="n"/>
    </row>
    <row r="990">
      <c r="A990" s="295" t="n"/>
      <c r="B990" s="14" t="n"/>
      <c r="C990" s="15" t="n"/>
      <c r="D990" s="15" t="n"/>
      <c r="E990" s="15">
        <f>D990*Setup!$B$5</f>
        <v/>
      </c>
      <c r="F990" s="15">
        <f>D990-E990</f>
        <v/>
      </c>
      <c r="G990" s="15" t="n"/>
      <c r="H990" s="15" t="n"/>
      <c r="I990" s="15" t="n"/>
      <c r="J990" s="15">
        <f>C990+F990+G990-I990</f>
        <v/>
      </c>
      <c r="K990" s="15" t="n"/>
      <c r="L990" s="15">
        <f>K990*Setup!$B$6</f>
        <v/>
      </c>
      <c r="M990" s="15">
        <f>J990-L990</f>
        <v/>
      </c>
      <c r="N990" s="21" t="n"/>
    </row>
    <row r="991">
      <c r="A991" s="295" t="n"/>
      <c r="B991" s="14" t="n"/>
      <c r="C991" s="15" t="n"/>
      <c r="D991" s="15" t="n"/>
      <c r="E991" s="15">
        <f>D991*Setup!$B$5</f>
        <v/>
      </c>
      <c r="F991" s="15">
        <f>D991-E991</f>
        <v/>
      </c>
      <c r="G991" s="15" t="n"/>
      <c r="H991" s="15" t="n"/>
      <c r="I991" s="15" t="n"/>
      <c r="J991" s="15">
        <f>C991+F991+G991-I991</f>
        <v/>
      </c>
      <c r="K991" s="15" t="n"/>
      <c r="L991" s="15">
        <f>K991*Setup!$B$6</f>
        <v/>
      </c>
      <c r="M991" s="15">
        <f>J991-L991</f>
        <v/>
      </c>
      <c r="N991" s="21" t="n"/>
    </row>
    <row r="992">
      <c r="A992" s="295" t="n"/>
      <c r="B992" s="14" t="n"/>
      <c r="C992" s="15" t="n"/>
      <c r="D992" s="15" t="n"/>
      <c r="E992" s="15">
        <f>D992*Setup!$B$5</f>
        <v/>
      </c>
      <c r="F992" s="15">
        <f>D992-E992</f>
        <v/>
      </c>
      <c r="G992" s="15" t="n"/>
      <c r="H992" s="15" t="n"/>
      <c r="I992" s="15" t="n"/>
      <c r="J992" s="15">
        <f>C992+F992+G992-I992</f>
        <v/>
      </c>
      <c r="K992" s="15" t="n"/>
      <c r="L992" s="15">
        <f>K992*Setup!$B$6</f>
        <v/>
      </c>
      <c r="M992" s="15">
        <f>J992-L992</f>
        <v/>
      </c>
      <c r="N992" s="21" t="n"/>
    </row>
    <row r="993">
      <c r="A993" s="295" t="n"/>
      <c r="B993" s="14" t="n"/>
      <c r="C993" s="15" t="n"/>
      <c r="D993" s="15" t="n"/>
      <c r="E993" s="15">
        <f>D993*Setup!$B$5</f>
        <v/>
      </c>
      <c r="F993" s="15">
        <f>D993-E993</f>
        <v/>
      </c>
      <c r="G993" s="15" t="n"/>
      <c r="H993" s="15" t="n"/>
      <c r="I993" s="15" t="n"/>
      <c r="J993" s="15">
        <f>C993+F993+G993-I993</f>
        <v/>
      </c>
      <c r="K993" s="15" t="n"/>
      <c r="L993" s="15">
        <f>K993*Setup!$B$6</f>
        <v/>
      </c>
      <c r="M993" s="15">
        <f>J993-L993</f>
        <v/>
      </c>
      <c r="N993" s="21" t="n"/>
    </row>
    <row r="994">
      <c r="A994" s="295" t="n"/>
      <c r="B994" s="14" t="n"/>
      <c r="C994" s="15" t="n"/>
      <c r="D994" s="15" t="n"/>
      <c r="E994" s="15">
        <f>D994*Setup!$B$5</f>
        <v/>
      </c>
      <c r="F994" s="15">
        <f>D994-E994</f>
        <v/>
      </c>
      <c r="G994" s="15" t="n"/>
      <c r="H994" s="15" t="n"/>
      <c r="I994" s="15" t="n"/>
      <c r="J994" s="15">
        <f>C994+F994+G994-I994</f>
        <v/>
      </c>
      <c r="K994" s="15" t="n"/>
      <c r="L994" s="15">
        <f>K994*Setup!$B$6</f>
        <v/>
      </c>
      <c r="M994" s="15">
        <f>J994-L994</f>
        <v/>
      </c>
      <c r="N994" s="21" t="n"/>
    </row>
    <row r="995">
      <c r="A995" s="295" t="n"/>
      <c r="B995" s="14" t="n"/>
      <c r="C995" s="15" t="n"/>
      <c r="D995" s="15" t="n"/>
      <c r="E995" s="15">
        <f>D995*Setup!$B$5</f>
        <v/>
      </c>
      <c r="F995" s="15">
        <f>D995-E995</f>
        <v/>
      </c>
      <c r="G995" s="15" t="n"/>
      <c r="H995" s="15" t="n"/>
      <c r="I995" s="15" t="n"/>
      <c r="J995" s="15">
        <f>C995+F995+G995-I995</f>
        <v/>
      </c>
      <c r="K995" s="15" t="n"/>
      <c r="L995" s="15">
        <f>K995*Setup!$B$6</f>
        <v/>
      </c>
      <c r="M995" s="15">
        <f>J995-L995</f>
        <v/>
      </c>
      <c r="N995" s="21" t="n"/>
    </row>
    <row r="996">
      <c r="A996" s="295" t="n"/>
      <c r="B996" s="14" t="n"/>
      <c r="C996" s="15" t="n"/>
      <c r="D996" s="15" t="n"/>
      <c r="E996" s="15">
        <f>D996*Setup!$B$5</f>
        <v/>
      </c>
      <c r="F996" s="15">
        <f>D996-E996</f>
        <v/>
      </c>
      <c r="G996" s="15" t="n"/>
      <c r="H996" s="15" t="n"/>
      <c r="I996" s="15" t="n"/>
      <c r="J996" s="15">
        <f>C996+F996+G996-I996</f>
        <v/>
      </c>
      <c r="K996" s="15" t="n"/>
      <c r="L996" s="15">
        <f>K996*Setup!$B$6</f>
        <v/>
      </c>
      <c r="M996" s="15">
        <f>J996-L996</f>
        <v/>
      </c>
      <c r="N996" s="21" t="n"/>
    </row>
    <row r="997">
      <c r="A997" s="295" t="n"/>
      <c r="B997" s="14" t="n"/>
      <c r="C997" s="15" t="n"/>
      <c r="D997" s="15" t="n"/>
      <c r="E997" s="15">
        <f>D997*Setup!$B$5</f>
        <v/>
      </c>
      <c r="F997" s="15">
        <f>D997-E997</f>
        <v/>
      </c>
      <c r="G997" s="15" t="n"/>
      <c r="H997" s="15" t="n"/>
      <c r="I997" s="15" t="n"/>
      <c r="J997" s="15">
        <f>C997+F997+G997-I997</f>
        <v/>
      </c>
      <c r="K997" s="15" t="n"/>
      <c r="L997" s="15">
        <f>K997*Setup!$B$6</f>
        <v/>
      </c>
      <c r="M997" s="15">
        <f>J997-L997</f>
        <v/>
      </c>
      <c r="N997" s="21" t="n"/>
    </row>
    <row r="998">
      <c r="A998" s="295" t="n"/>
      <c r="B998" s="14" t="n"/>
      <c r="C998" s="15" t="n"/>
      <c r="D998" s="15" t="n"/>
      <c r="E998" s="15">
        <f>D998*Setup!$B$5</f>
        <v/>
      </c>
      <c r="F998" s="15">
        <f>D998-E998</f>
        <v/>
      </c>
      <c r="G998" s="15" t="n"/>
      <c r="H998" s="15" t="n"/>
      <c r="I998" s="15" t="n"/>
      <c r="J998" s="15">
        <f>C998+F998+G998-I998</f>
        <v/>
      </c>
      <c r="K998" s="15" t="n"/>
      <c r="L998" s="15">
        <f>K998*Setup!$B$6</f>
        <v/>
      </c>
      <c r="M998" s="15">
        <f>J998-L998</f>
        <v/>
      </c>
      <c r="N998" s="21" t="n"/>
    </row>
    <row r="999">
      <c r="A999" s="295" t="n"/>
      <c r="B999" s="14" t="n"/>
      <c r="C999" s="15" t="n"/>
      <c r="D999" s="15" t="n"/>
      <c r="E999" s="15">
        <f>D999*Setup!$B$5</f>
        <v/>
      </c>
      <c r="F999" s="15">
        <f>D999-E999</f>
        <v/>
      </c>
      <c r="G999" s="15" t="n"/>
      <c r="H999" s="15" t="n"/>
      <c r="I999" s="15" t="n"/>
      <c r="J999" s="15">
        <f>C999+F999+G999-I999</f>
        <v/>
      </c>
      <c r="K999" s="15" t="n"/>
      <c r="L999" s="15">
        <f>K999*Setup!$B$6</f>
        <v/>
      </c>
      <c r="M999" s="15">
        <f>J999-L999</f>
        <v/>
      </c>
      <c r="N999" s="21" t="n"/>
    </row>
    <row r="1000">
      <c r="A1000" s="295" t="n"/>
      <c r="B1000" s="14" t="n"/>
      <c r="C1000" s="15" t="n"/>
      <c r="D1000" s="15" t="n"/>
      <c r="E1000" s="15">
        <f>D1000*Setup!$B$5</f>
        <v/>
      </c>
      <c r="F1000" s="15">
        <f>D1000-E1000</f>
        <v/>
      </c>
      <c r="G1000" s="15" t="n"/>
      <c r="H1000" s="15" t="n"/>
      <c r="I1000" s="15" t="n"/>
      <c r="J1000" s="15">
        <f>C1000+F1000+G1000-I1000</f>
        <v/>
      </c>
      <c r="K1000" s="15" t="n"/>
      <c r="L1000" s="15">
        <f>K1000*Setup!$B$6</f>
        <v/>
      </c>
      <c r="M1000" s="15">
        <f>J1000-L1000</f>
        <v/>
      </c>
      <c r="N1000" s="21" t="n"/>
    </row>
    <row r="1001">
      <c r="A1001" s="295" t="n"/>
      <c r="B1001" s="14" t="n"/>
      <c r="C1001" s="15" t="n"/>
      <c r="D1001" s="15" t="n"/>
      <c r="E1001" s="15">
        <f>D1001*Setup!$B$5</f>
        <v/>
      </c>
      <c r="F1001" s="15">
        <f>D1001-E1001</f>
        <v/>
      </c>
      <c r="G1001" s="15" t="n"/>
      <c r="H1001" s="15" t="n"/>
      <c r="I1001" s="15" t="n"/>
      <c r="J1001" s="15">
        <f>C1001+F1001+G1001-I1001</f>
        <v/>
      </c>
      <c r="K1001" s="15" t="n"/>
      <c r="L1001" s="15">
        <f>K1001*Setup!$B$6</f>
        <v/>
      </c>
      <c r="M1001" s="15">
        <f>J1001-L1001</f>
        <v/>
      </c>
      <c r="N1001" s="21" t="n"/>
    </row>
    <row r="1002">
      <c r="A1002" s="295" t="n"/>
      <c r="B1002" s="14" t="n"/>
      <c r="C1002" s="15" t="n"/>
      <c r="D1002" s="15" t="n"/>
      <c r="E1002" s="15">
        <f>D1002*Setup!$B$5</f>
        <v/>
      </c>
      <c r="F1002" s="15">
        <f>D1002-E1002</f>
        <v/>
      </c>
      <c r="G1002" s="15" t="n"/>
      <c r="H1002" s="15" t="n"/>
      <c r="I1002" s="15" t="n"/>
      <c r="J1002" s="15">
        <f>C1002+F1002+G1002-I1002</f>
        <v/>
      </c>
      <c r="K1002" s="15" t="n"/>
      <c r="L1002" s="15">
        <f>K1002*Setup!$B$6</f>
        <v/>
      </c>
      <c r="M1002" s="15">
        <f>J1002-L1002</f>
        <v/>
      </c>
      <c r="N1002" s="21" t="n"/>
    </row>
    <row r="1003">
      <c r="A1003" s="295" t="n"/>
      <c r="B1003" s="14" t="n"/>
      <c r="C1003" s="15" t="n"/>
      <c r="D1003" s="15" t="n"/>
      <c r="E1003" s="15">
        <f>D1003*Setup!$B$5</f>
        <v/>
      </c>
      <c r="F1003" s="15">
        <f>D1003-E1003</f>
        <v/>
      </c>
      <c r="G1003" s="15" t="n"/>
      <c r="H1003" s="15" t="n"/>
      <c r="I1003" s="15" t="n"/>
      <c r="J1003" s="15">
        <f>C1003+F1003+G1003-I1003</f>
        <v/>
      </c>
      <c r="K1003" s="15" t="n"/>
      <c r="L1003" s="15">
        <f>K1003*Setup!$B$6</f>
        <v/>
      </c>
      <c r="M1003" s="15">
        <f>J1003-L1003</f>
        <v/>
      </c>
      <c r="N1003" s="21" t="n"/>
    </row>
    <row r="1004">
      <c r="A1004" s="295" t="n"/>
      <c r="B1004" s="14" t="n"/>
      <c r="C1004" s="15" t="n"/>
      <c r="D1004" s="15" t="n"/>
      <c r="E1004" s="15">
        <f>D1004*Setup!$B$5</f>
        <v/>
      </c>
      <c r="F1004" s="15">
        <f>D1004-E1004</f>
        <v/>
      </c>
      <c r="G1004" s="15" t="n"/>
      <c r="H1004" s="15" t="n"/>
      <c r="I1004" s="15" t="n"/>
      <c r="J1004" s="15">
        <f>C1004+F1004+G1004-I1004</f>
        <v/>
      </c>
      <c r="K1004" s="15" t="n"/>
      <c r="L1004" s="15">
        <f>K1004*Setup!$B$6</f>
        <v/>
      </c>
      <c r="M1004" s="15">
        <f>J1004-L1004</f>
        <v/>
      </c>
      <c r="N1004" s="21" t="n"/>
    </row>
    <row r="1005">
      <c r="A1005" s="295" t="n"/>
      <c r="B1005" s="14" t="n"/>
      <c r="C1005" s="15" t="n"/>
      <c r="D1005" s="15" t="n"/>
      <c r="E1005" s="15">
        <f>D1005*Setup!$B$5</f>
        <v/>
      </c>
      <c r="F1005" s="15">
        <f>D1005-E1005</f>
        <v/>
      </c>
      <c r="G1005" s="15" t="n"/>
      <c r="H1005" s="15" t="n"/>
      <c r="I1005" s="15" t="n"/>
      <c r="J1005" s="15">
        <f>C1005+F1005+G1005-I1005</f>
        <v/>
      </c>
      <c r="K1005" s="15" t="n"/>
      <c r="L1005" s="15">
        <f>K1005*Setup!$B$6</f>
        <v/>
      </c>
      <c r="M1005" s="15">
        <f>J1005-L1005</f>
        <v/>
      </c>
      <c r="N1005" s="21" t="n"/>
    </row>
    <row r="1006">
      <c r="A1006" s="295" t="n"/>
      <c r="B1006" s="14" t="n"/>
      <c r="C1006" s="15" t="n"/>
      <c r="D1006" s="15" t="n"/>
      <c r="E1006" s="15">
        <f>D1006*Setup!$B$5</f>
        <v/>
      </c>
      <c r="F1006" s="15">
        <f>D1006-E1006</f>
        <v/>
      </c>
      <c r="G1006" s="15" t="n"/>
      <c r="H1006" s="15" t="n"/>
      <c r="I1006" s="15" t="n"/>
      <c r="J1006" s="15">
        <f>C1006+F1006+G1006-I1006</f>
        <v/>
      </c>
      <c r="K1006" s="15" t="n"/>
      <c r="L1006" s="15">
        <f>K1006*Setup!$B$6</f>
        <v/>
      </c>
      <c r="M1006" s="15">
        <f>J1006-L1006</f>
        <v/>
      </c>
      <c r="N1006" s="21" t="n"/>
    </row>
    <row r="1007">
      <c r="A1007" s="295" t="n"/>
      <c r="B1007" s="14" t="n"/>
      <c r="C1007" s="15" t="n"/>
      <c r="D1007" s="15" t="n"/>
      <c r="E1007" s="15">
        <f>D1007*Setup!$B$5</f>
        <v/>
      </c>
      <c r="F1007" s="15">
        <f>D1007-E1007</f>
        <v/>
      </c>
      <c r="G1007" s="15" t="n"/>
      <c r="H1007" s="15" t="n"/>
      <c r="I1007" s="15" t="n"/>
      <c r="J1007" s="15">
        <f>C1007+F1007+G1007-I1007</f>
        <v/>
      </c>
      <c r="K1007" s="15" t="n"/>
      <c r="L1007" s="15">
        <f>K1007*Setup!$B$6</f>
        <v/>
      </c>
      <c r="M1007" s="15">
        <f>J1007-L1007</f>
        <v/>
      </c>
      <c r="N1007" s="21" t="n"/>
    </row>
    <row r="1008">
      <c r="A1008" s="295" t="n"/>
      <c r="B1008" s="14" t="n"/>
      <c r="C1008" s="15" t="n"/>
      <c r="D1008" s="15" t="n"/>
      <c r="E1008" s="15">
        <f>D1008*Setup!$B$5</f>
        <v/>
      </c>
      <c r="F1008" s="15">
        <f>D1008-E1008</f>
        <v/>
      </c>
      <c r="G1008" s="15" t="n"/>
      <c r="H1008" s="15" t="n"/>
      <c r="I1008" s="15" t="n"/>
      <c r="J1008" s="15">
        <f>C1008+F1008+G1008-I1008</f>
        <v/>
      </c>
      <c r="K1008" s="15" t="n"/>
      <c r="L1008" s="15">
        <f>K1008*Setup!$B$6</f>
        <v/>
      </c>
      <c r="M1008" s="15">
        <f>J1008-L1008</f>
        <v/>
      </c>
      <c r="N1008" s="21" t="n"/>
    </row>
    <row r="1009">
      <c r="A1009" s="295" t="n"/>
      <c r="B1009" s="14" t="n"/>
      <c r="C1009" s="15" t="n"/>
      <c r="D1009" s="15" t="n"/>
      <c r="E1009" s="15">
        <f>D1009*Setup!$B$5</f>
        <v/>
      </c>
      <c r="F1009" s="15">
        <f>D1009-E1009</f>
        <v/>
      </c>
      <c r="G1009" s="15" t="n"/>
      <c r="H1009" s="15" t="n"/>
      <c r="I1009" s="15" t="n"/>
      <c r="J1009" s="15">
        <f>C1009+F1009+G1009-I1009</f>
        <v/>
      </c>
      <c r="K1009" s="15" t="n"/>
      <c r="L1009" s="15">
        <f>K1009*Setup!$B$6</f>
        <v/>
      </c>
      <c r="M1009" s="15">
        <f>J1009-L1009</f>
        <v/>
      </c>
      <c r="N1009" s="21" t="n"/>
    </row>
    <row r="1010">
      <c r="A1010" s="295" t="n"/>
      <c r="B1010" s="14" t="n"/>
      <c r="C1010" s="15" t="n"/>
      <c r="D1010" s="15" t="n"/>
      <c r="E1010" s="15">
        <f>D1010*Setup!$B$5</f>
        <v/>
      </c>
      <c r="F1010" s="15">
        <f>D1010-E1010</f>
        <v/>
      </c>
      <c r="G1010" s="15" t="n"/>
      <c r="H1010" s="15" t="n"/>
      <c r="I1010" s="15" t="n"/>
      <c r="J1010" s="15">
        <f>C1010+F1010+G1010-I1010</f>
        <v/>
      </c>
      <c r="K1010" s="15" t="n"/>
      <c r="L1010" s="15">
        <f>K1010*Setup!$B$6</f>
        <v/>
      </c>
      <c r="M1010" s="15">
        <f>J1010-L1010</f>
        <v/>
      </c>
      <c r="N1010" s="21" t="n"/>
    </row>
    <row r="1011">
      <c r="A1011" s="295" t="n"/>
      <c r="B1011" s="14" t="n"/>
      <c r="C1011" s="15" t="n"/>
      <c r="D1011" s="15" t="n"/>
      <c r="E1011" s="15">
        <f>D1011*Setup!$B$5</f>
        <v/>
      </c>
      <c r="F1011" s="15">
        <f>D1011-E1011</f>
        <v/>
      </c>
      <c r="G1011" s="15" t="n"/>
      <c r="H1011" s="15" t="n"/>
      <c r="I1011" s="15" t="n"/>
      <c r="J1011" s="15">
        <f>C1011+F1011+G1011-I1011</f>
        <v/>
      </c>
      <c r="K1011" s="15" t="n"/>
      <c r="L1011" s="15">
        <f>K1011*Setup!$B$6</f>
        <v/>
      </c>
      <c r="M1011" s="15">
        <f>J1011-L1011</f>
        <v/>
      </c>
      <c r="N1011" s="21" t="n"/>
    </row>
    <row r="1012">
      <c r="A1012" s="295" t="n"/>
      <c r="B1012" s="14" t="n"/>
      <c r="C1012" s="15" t="n"/>
      <c r="D1012" s="15" t="n"/>
      <c r="E1012" s="15">
        <f>D1012*Setup!$B$5</f>
        <v/>
      </c>
      <c r="F1012" s="15">
        <f>D1012-E1012</f>
        <v/>
      </c>
      <c r="G1012" s="15" t="n"/>
      <c r="H1012" s="15" t="n"/>
      <c r="I1012" s="15" t="n"/>
      <c r="J1012" s="15">
        <f>C1012+F1012+G1012-I1012</f>
        <v/>
      </c>
      <c r="K1012" s="15" t="n"/>
      <c r="L1012" s="15">
        <f>K1012*Setup!$B$6</f>
        <v/>
      </c>
      <c r="M1012" s="15">
        <f>J1012-L1012</f>
        <v/>
      </c>
      <c r="N1012" s="21" t="n"/>
    </row>
    <row r="1013">
      <c r="A1013" s="295" t="n"/>
      <c r="B1013" s="14" t="n"/>
      <c r="C1013" s="15" t="n"/>
      <c r="D1013" s="15" t="n"/>
      <c r="E1013" s="15">
        <f>D1013*Setup!$B$5</f>
        <v/>
      </c>
      <c r="F1013" s="15">
        <f>D1013-E1013</f>
        <v/>
      </c>
      <c r="G1013" s="15" t="n"/>
      <c r="H1013" s="15" t="n"/>
      <c r="I1013" s="15" t="n"/>
      <c r="J1013" s="15">
        <f>C1013+F1013+G1013-I1013</f>
        <v/>
      </c>
      <c r="K1013" s="15" t="n"/>
      <c r="L1013" s="15">
        <f>K1013*Setup!$B$6</f>
        <v/>
      </c>
      <c r="M1013" s="15">
        <f>J1013-L1013</f>
        <v/>
      </c>
      <c r="N1013" s="21" t="n"/>
    </row>
    <row r="1014">
      <c r="A1014" s="295" t="n"/>
      <c r="B1014" s="14" t="n"/>
      <c r="C1014" s="15" t="n"/>
      <c r="D1014" s="15" t="n"/>
      <c r="E1014" s="15">
        <f>D1014*Setup!$B$5</f>
        <v/>
      </c>
      <c r="F1014" s="15">
        <f>D1014-E1014</f>
        <v/>
      </c>
      <c r="G1014" s="15" t="n"/>
      <c r="H1014" s="15" t="n"/>
      <c r="I1014" s="15" t="n"/>
      <c r="J1014" s="15">
        <f>C1014+F1014+G1014-I1014</f>
        <v/>
      </c>
      <c r="K1014" s="15" t="n"/>
      <c r="L1014" s="15">
        <f>K1014*Setup!$B$6</f>
        <v/>
      </c>
      <c r="M1014" s="15">
        <f>J1014-L1014</f>
        <v/>
      </c>
      <c r="N1014" s="21" t="n"/>
    </row>
    <row r="1015">
      <c r="A1015" s="295" t="n"/>
      <c r="B1015" s="14" t="n"/>
      <c r="C1015" s="15" t="n"/>
      <c r="D1015" s="15" t="n"/>
      <c r="E1015" s="15">
        <f>D1015*Setup!$B$5</f>
        <v/>
      </c>
      <c r="F1015" s="15">
        <f>D1015-E1015</f>
        <v/>
      </c>
      <c r="G1015" s="15" t="n"/>
      <c r="H1015" s="15" t="n"/>
      <c r="I1015" s="15" t="n"/>
      <c r="J1015" s="15">
        <f>C1015+F1015+G1015-I1015</f>
        <v/>
      </c>
      <c r="K1015" s="15" t="n"/>
      <c r="L1015" s="15">
        <f>K1015*Setup!$B$6</f>
        <v/>
      </c>
      <c r="M1015" s="15">
        <f>J1015-L1015</f>
        <v/>
      </c>
      <c r="N1015" s="21" t="n"/>
    </row>
    <row r="1016">
      <c r="A1016" s="295" t="n"/>
      <c r="B1016" s="14" t="n"/>
      <c r="C1016" s="15" t="n"/>
      <c r="D1016" s="15" t="n"/>
      <c r="E1016" s="15">
        <f>D1016*Setup!$B$5</f>
        <v/>
      </c>
      <c r="F1016" s="15">
        <f>D1016-E1016</f>
        <v/>
      </c>
      <c r="G1016" s="15" t="n"/>
      <c r="H1016" s="15" t="n"/>
      <c r="I1016" s="15" t="n"/>
      <c r="J1016" s="15">
        <f>C1016+F1016+G1016-I1016</f>
        <v/>
      </c>
      <c r="K1016" s="15" t="n"/>
      <c r="L1016" s="15">
        <f>K1016*Setup!$B$6</f>
        <v/>
      </c>
      <c r="M1016" s="15">
        <f>J1016-L1016</f>
        <v/>
      </c>
      <c r="N1016" s="21" t="n"/>
    </row>
    <row r="1017">
      <c r="A1017" s="295" t="n"/>
      <c r="B1017" s="14" t="n"/>
      <c r="C1017" s="15" t="n"/>
      <c r="D1017" s="15" t="n"/>
      <c r="E1017" s="15">
        <f>D1017*Setup!$B$5</f>
        <v/>
      </c>
      <c r="F1017" s="15">
        <f>D1017-E1017</f>
        <v/>
      </c>
      <c r="G1017" s="15" t="n"/>
      <c r="H1017" s="15" t="n"/>
      <c r="I1017" s="15" t="n"/>
      <c r="J1017" s="15">
        <f>C1017+F1017+G1017-I1017</f>
        <v/>
      </c>
      <c r="K1017" s="15" t="n"/>
      <c r="L1017" s="15">
        <f>K1017*Setup!$B$6</f>
        <v/>
      </c>
      <c r="M1017" s="15">
        <f>J1017-L1017</f>
        <v/>
      </c>
      <c r="N1017" s="21" t="n"/>
    </row>
    <row r="1018">
      <c r="A1018" s="295" t="n"/>
      <c r="B1018" s="14" t="n"/>
      <c r="C1018" s="15" t="n"/>
      <c r="D1018" s="15" t="n"/>
      <c r="E1018" s="15">
        <f>D1018*Setup!$B$5</f>
        <v/>
      </c>
      <c r="F1018" s="15">
        <f>D1018-E1018</f>
        <v/>
      </c>
      <c r="G1018" s="15" t="n"/>
      <c r="H1018" s="15" t="n"/>
      <c r="I1018" s="15" t="n"/>
      <c r="J1018" s="15">
        <f>C1018+F1018+G1018-I1018</f>
        <v/>
      </c>
      <c r="K1018" s="15" t="n"/>
      <c r="L1018" s="15">
        <f>K1018*Setup!$B$6</f>
        <v/>
      </c>
      <c r="M1018" s="15">
        <f>J1018-L1018</f>
        <v/>
      </c>
      <c r="N1018" s="21" t="n"/>
    </row>
    <row r="1019">
      <c r="A1019" s="295" t="n"/>
      <c r="B1019" s="14" t="n"/>
      <c r="C1019" s="15" t="n"/>
      <c r="D1019" s="15" t="n"/>
      <c r="E1019" s="15">
        <f>D1019*Setup!$B$5</f>
        <v/>
      </c>
      <c r="F1019" s="15">
        <f>D1019-E1019</f>
        <v/>
      </c>
      <c r="G1019" s="15" t="n"/>
      <c r="H1019" s="15" t="n"/>
      <c r="I1019" s="15" t="n"/>
      <c r="J1019" s="15">
        <f>C1019+F1019+G1019-I1019</f>
        <v/>
      </c>
      <c r="K1019" s="15" t="n"/>
      <c r="L1019" s="15">
        <f>K1019*Setup!$B$6</f>
        <v/>
      </c>
      <c r="M1019" s="15">
        <f>J1019-L1019</f>
        <v/>
      </c>
      <c r="N1019" s="21" t="n"/>
    </row>
    <row r="1020">
      <c r="A1020" s="295" t="n"/>
      <c r="B1020" s="14" t="n"/>
      <c r="C1020" s="15" t="n"/>
      <c r="D1020" s="15" t="n"/>
      <c r="E1020" s="15">
        <f>D1020*Setup!$B$5</f>
        <v/>
      </c>
      <c r="F1020" s="15">
        <f>D1020-E1020</f>
        <v/>
      </c>
      <c r="G1020" s="15" t="n"/>
      <c r="H1020" s="15" t="n"/>
      <c r="I1020" s="15" t="n"/>
      <c r="J1020" s="15">
        <f>C1020+F1020+G1020-I1020</f>
        <v/>
      </c>
      <c r="K1020" s="15" t="n"/>
      <c r="L1020" s="15">
        <f>K1020*Setup!$B$6</f>
        <v/>
      </c>
      <c r="M1020" s="15">
        <f>J1020-L1020</f>
        <v/>
      </c>
      <c r="N1020" s="21" t="n"/>
    </row>
    <row r="1021">
      <c r="A1021" s="295" t="n"/>
      <c r="B1021" s="14" t="n"/>
      <c r="C1021" s="15" t="n"/>
      <c r="D1021" s="15" t="n"/>
      <c r="E1021" s="15">
        <f>D1021*Setup!$B$5</f>
        <v/>
      </c>
      <c r="F1021" s="15">
        <f>D1021-E1021</f>
        <v/>
      </c>
      <c r="G1021" s="15" t="n"/>
      <c r="H1021" s="15" t="n"/>
      <c r="I1021" s="15" t="n"/>
      <c r="J1021" s="15">
        <f>C1021+F1021+G1021-I1021</f>
        <v/>
      </c>
      <c r="K1021" s="15" t="n"/>
      <c r="L1021" s="15">
        <f>K1021*Setup!$B$6</f>
        <v/>
      </c>
      <c r="M1021" s="15">
        <f>J1021-L1021</f>
        <v/>
      </c>
      <c r="N1021" s="21" t="n"/>
    </row>
    <row r="1022">
      <c r="A1022" s="295" t="n"/>
      <c r="B1022" s="14" t="n"/>
      <c r="C1022" s="15" t="n"/>
      <c r="D1022" s="15" t="n"/>
      <c r="E1022" s="15">
        <f>D1022*Setup!$B$5</f>
        <v/>
      </c>
      <c r="F1022" s="15">
        <f>D1022-E1022</f>
        <v/>
      </c>
      <c r="G1022" s="15" t="n"/>
      <c r="H1022" s="15" t="n"/>
      <c r="I1022" s="15" t="n"/>
      <c r="J1022" s="15">
        <f>C1022+F1022+G1022-I1022</f>
        <v/>
      </c>
      <c r="K1022" s="15" t="n"/>
      <c r="L1022" s="15">
        <f>K1022*Setup!$B$6</f>
        <v/>
      </c>
      <c r="M1022" s="15">
        <f>J1022-L1022</f>
        <v/>
      </c>
      <c r="N1022" s="21" t="n"/>
    </row>
    <row r="1023">
      <c r="A1023" s="295" t="n"/>
      <c r="B1023" s="14" t="n"/>
      <c r="C1023" s="15" t="n"/>
      <c r="D1023" s="15" t="n"/>
      <c r="E1023" s="15">
        <f>D1023*Setup!$B$5</f>
        <v/>
      </c>
      <c r="F1023" s="15">
        <f>D1023-E1023</f>
        <v/>
      </c>
      <c r="G1023" s="15" t="n"/>
      <c r="H1023" s="15" t="n"/>
      <c r="I1023" s="15" t="n"/>
      <c r="J1023" s="15">
        <f>C1023+F1023+G1023-I1023</f>
        <v/>
      </c>
      <c r="K1023" s="15" t="n"/>
      <c r="L1023" s="15">
        <f>K1023*Setup!$B$6</f>
        <v/>
      </c>
      <c r="M1023" s="15">
        <f>J1023-L1023</f>
        <v/>
      </c>
      <c r="N1023" s="21" t="n"/>
    </row>
    <row r="1024">
      <c r="A1024" s="295" t="n"/>
      <c r="B1024" s="14" t="n"/>
      <c r="C1024" s="15" t="n"/>
      <c r="D1024" s="15" t="n"/>
      <c r="E1024" s="15">
        <f>D1024*Setup!$B$5</f>
        <v/>
      </c>
      <c r="F1024" s="15">
        <f>D1024-E1024</f>
        <v/>
      </c>
      <c r="G1024" s="15" t="n"/>
      <c r="H1024" s="15" t="n"/>
      <c r="I1024" s="15" t="n"/>
      <c r="J1024" s="15">
        <f>C1024+F1024+G1024-I1024</f>
        <v/>
      </c>
      <c r="K1024" s="15" t="n"/>
      <c r="L1024" s="15">
        <f>K1024*Setup!$B$6</f>
        <v/>
      </c>
      <c r="M1024" s="15">
        <f>J1024-L1024</f>
        <v/>
      </c>
      <c r="N1024" s="21" t="n"/>
    </row>
    <row r="1025">
      <c r="A1025" s="295" t="n"/>
      <c r="B1025" s="14" t="n"/>
      <c r="C1025" s="15" t="n"/>
      <c r="D1025" s="15" t="n"/>
      <c r="E1025" s="15">
        <f>D1025*Setup!$B$5</f>
        <v/>
      </c>
      <c r="F1025" s="15">
        <f>D1025-E1025</f>
        <v/>
      </c>
      <c r="G1025" s="15" t="n"/>
      <c r="H1025" s="15" t="n"/>
      <c r="I1025" s="15" t="n"/>
      <c r="J1025" s="15">
        <f>C1025+F1025+G1025-I1025</f>
        <v/>
      </c>
      <c r="K1025" s="15" t="n"/>
      <c r="L1025" s="15">
        <f>K1025*Setup!$B$6</f>
        <v/>
      </c>
      <c r="M1025" s="15">
        <f>J1025-L1025</f>
        <v/>
      </c>
      <c r="N1025" s="21" t="n"/>
    </row>
    <row r="1026">
      <c r="A1026" s="295" t="n"/>
      <c r="B1026" s="14" t="n"/>
      <c r="C1026" s="15" t="n"/>
      <c r="D1026" s="15" t="n"/>
      <c r="E1026" s="15">
        <f>D1026*Setup!$B$5</f>
        <v/>
      </c>
      <c r="F1026" s="15">
        <f>D1026-E1026</f>
        <v/>
      </c>
      <c r="G1026" s="15" t="n"/>
      <c r="H1026" s="15" t="n"/>
      <c r="I1026" s="15" t="n"/>
      <c r="J1026" s="15">
        <f>C1026+F1026+G1026-I1026</f>
        <v/>
      </c>
      <c r="K1026" s="15" t="n"/>
      <c r="L1026" s="15">
        <f>K1026*Setup!$B$6</f>
        <v/>
      </c>
      <c r="M1026" s="15">
        <f>J1026-L1026</f>
        <v/>
      </c>
      <c r="N1026" s="21" t="n"/>
    </row>
    <row r="1027">
      <c r="A1027" s="295" t="n"/>
      <c r="B1027" s="14" t="n"/>
      <c r="C1027" s="15" t="n"/>
      <c r="D1027" s="15" t="n"/>
      <c r="E1027" s="15">
        <f>D1027*Setup!$B$5</f>
        <v/>
      </c>
      <c r="F1027" s="15">
        <f>D1027-E1027</f>
        <v/>
      </c>
      <c r="G1027" s="15" t="n"/>
      <c r="H1027" s="15" t="n"/>
      <c r="I1027" s="15" t="n"/>
      <c r="J1027" s="15">
        <f>C1027+F1027+G1027-I1027</f>
        <v/>
      </c>
      <c r="K1027" s="15" t="n"/>
      <c r="L1027" s="15">
        <f>K1027*Setup!$B$6</f>
        <v/>
      </c>
      <c r="M1027" s="15">
        <f>J1027-L1027</f>
        <v/>
      </c>
      <c r="N1027" s="21" t="n"/>
    </row>
    <row r="1028">
      <c r="A1028" s="295" t="n"/>
      <c r="B1028" s="14" t="n"/>
      <c r="C1028" s="15" t="n"/>
      <c r="D1028" s="15" t="n"/>
      <c r="E1028" s="15">
        <f>D1028*Setup!$B$5</f>
        <v/>
      </c>
      <c r="F1028" s="15">
        <f>D1028-E1028</f>
        <v/>
      </c>
      <c r="G1028" s="15" t="n"/>
      <c r="H1028" s="15" t="n"/>
      <c r="I1028" s="15" t="n"/>
      <c r="J1028" s="15">
        <f>C1028+F1028+G1028-I1028</f>
        <v/>
      </c>
      <c r="K1028" s="15" t="n"/>
      <c r="L1028" s="15">
        <f>K1028*Setup!$B$6</f>
        <v/>
      </c>
      <c r="M1028" s="15">
        <f>J1028-L1028</f>
        <v/>
      </c>
      <c r="N1028" s="21" t="n"/>
    </row>
    <row r="1029">
      <c r="A1029" s="295" t="n"/>
      <c r="B1029" s="14" t="n"/>
      <c r="C1029" s="15" t="n"/>
      <c r="D1029" s="15" t="n"/>
      <c r="E1029" s="15">
        <f>D1029*Setup!$B$5</f>
        <v/>
      </c>
      <c r="F1029" s="15">
        <f>D1029-E1029</f>
        <v/>
      </c>
      <c r="G1029" s="15" t="n"/>
      <c r="H1029" s="15" t="n"/>
      <c r="I1029" s="15" t="n"/>
      <c r="J1029" s="15">
        <f>C1029+F1029+G1029-I1029</f>
        <v/>
      </c>
      <c r="K1029" s="15" t="n"/>
      <c r="L1029" s="15">
        <f>K1029*Setup!$B$6</f>
        <v/>
      </c>
      <c r="M1029" s="15">
        <f>J1029-L1029</f>
        <v/>
      </c>
      <c r="N1029" s="21" t="n"/>
    </row>
    <row r="1030">
      <c r="A1030" s="295" t="n"/>
      <c r="B1030" s="14" t="n"/>
      <c r="C1030" s="15" t="n"/>
      <c r="D1030" s="15" t="n"/>
      <c r="E1030" s="15">
        <f>D1030*Setup!$B$5</f>
        <v/>
      </c>
      <c r="F1030" s="15">
        <f>D1030-E1030</f>
        <v/>
      </c>
      <c r="G1030" s="15" t="n"/>
      <c r="H1030" s="15" t="n"/>
      <c r="I1030" s="15" t="n"/>
      <c r="J1030" s="15">
        <f>C1030+F1030+G1030-I1030</f>
        <v/>
      </c>
      <c r="K1030" s="15" t="n"/>
      <c r="L1030" s="15">
        <f>K1030*Setup!$B$6</f>
        <v/>
      </c>
      <c r="M1030" s="15">
        <f>J1030-L1030</f>
        <v/>
      </c>
      <c r="N1030" s="21" t="n"/>
    </row>
    <row r="1031">
      <c r="A1031" s="295" t="n"/>
      <c r="B1031" s="14" t="n"/>
      <c r="C1031" s="15" t="n"/>
      <c r="D1031" s="15" t="n"/>
      <c r="E1031" s="15">
        <f>D1031*Setup!$B$5</f>
        <v/>
      </c>
      <c r="F1031" s="15">
        <f>D1031-E1031</f>
        <v/>
      </c>
      <c r="G1031" s="15" t="n"/>
      <c r="H1031" s="15" t="n"/>
      <c r="I1031" s="15" t="n"/>
      <c r="J1031" s="15">
        <f>C1031+F1031+G1031-I1031</f>
        <v/>
      </c>
      <c r="K1031" s="15" t="n"/>
      <c r="L1031" s="15">
        <f>K1031*Setup!$B$6</f>
        <v/>
      </c>
      <c r="M1031" s="15">
        <f>J1031-L1031</f>
        <v/>
      </c>
      <c r="N1031" s="21" t="n"/>
    </row>
    <row r="1032">
      <c r="A1032" s="295" t="n"/>
      <c r="B1032" s="14" t="n"/>
      <c r="C1032" s="15" t="n"/>
      <c r="D1032" s="15" t="n"/>
      <c r="E1032" s="15">
        <f>D1032*Setup!$B$5</f>
        <v/>
      </c>
      <c r="F1032" s="15">
        <f>D1032-E1032</f>
        <v/>
      </c>
      <c r="G1032" s="15" t="n"/>
      <c r="H1032" s="15" t="n"/>
      <c r="I1032" s="15" t="n"/>
      <c r="J1032" s="15">
        <f>C1032+F1032+G1032-I1032</f>
        <v/>
      </c>
      <c r="K1032" s="15" t="n"/>
      <c r="L1032" s="15">
        <f>K1032*Setup!$B$6</f>
        <v/>
      </c>
      <c r="M1032" s="15">
        <f>J1032-L1032</f>
        <v/>
      </c>
      <c r="N1032" s="21" t="n"/>
    </row>
    <row r="1033">
      <c r="A1033" s="295" t="n"/>
      <c r="B1033" s="14" t="n"/>
      <c r="C1033" s="15" t="n"/>
      <c r="D1033" s="15" t="n"/>
      <c r="E1033" s="15">
        <f>D1033*Setup!$B$5</f>
        <v/>
      </c>
      <c r="F1033" s="15">
        <f>D1033-E1033</f>
        <v/>
      </c>
      <c r="G1033" s="15" t="n"/>
      <c r="H1033" s="15" t="n"/>
      <c r="I1033" s="15" t="n"/>
      <c r="J1033" s="15">
        <f>C1033+F1033+G1033-I1033</f>
        <v/>
      </c>
      <c r="K1033" s="15" t="n"/>
      <c r="L1033" s="15">
        <f>K1033*Setup!$B$6</f>
        <v/>
      </c>
      <c r="M1033" s="15">
        <f>J1033-L1033</f>
        <v/>
      </c>
      <c r="N1033" s="21" t="n"/>
    </row>
    <row r="1034">
      <c r="A1034" s="295" t="n"/>
      <c r="B1034" s="14" t="n"/>
      <c r="C1034" s="15" t="n"/>
      <c r="D1034" s="15" t="n"/>
      <c r="E1034" s="15">
        <f>D1034*Setup!$B$5</f>
        <v/>
      </c>
      <c r="F1034" s="15">
        <f>D1034-E1034</f>
        <v/>
      </c>
      <c r="G1034" s="15" t="n"/>
      <c r="H1034" s="15" t="n"/>
      <c r="I1034" s="15" t="n"/>
      <c r="J1034" s="15">
        <f>C1034+F1034+G1034-I1034</f>
        <v/>
      </c>
      <c r="K1034" s="15" t="n"/>
      <c r="L1034" s="15">
        <f>K1034*Setup!$B$6</f>
        <v/>
      </c>
      <c r="M1034" s="15">
        <f>J1034-L1034</f>
        <v/>
      </c>
      <c r="N1034" s="21" t="n"/>
    </row>
    <row r="1035">
      <c r="A1035" s="295" t="n"/>
      <c r="B1035" s="14" t="n"/>
      <c r="C1035" s="15" t="n"/>
      <c r="D1035" s="15" t="n"/>
      <c r="E1035" s="15">
        <f>D1035*Setup!$B$5</f>
        <v/>
      </c>
      <c r="F1035" s="15">
        <f>D1035-E1035</f>
        <v/>
      </c>
      <c r="G1035" s="15" t="n"/>
      <c r="H1035" s="15" t="n"/>
      <c r="I1035" s="15" t="n"/>
      <c r="J1035" s="15">
        <f>C1035+F1035+G1035-I1035</f>
        <v/>
      </c>
      <c r="K1035" s="15" t="n"/>
      <c r="L1035" s="15">
        <f>K1035*Setup!$B$6</f>
        <v/>
      </c>
      <c r="M1035" s="15">
        <f>J1035-L1035</f>
        <v/>
      </c>
      <c r="N1035" s="21" t="n"/>
    </row>
    <row r="1036">
      <c r="A1036" s="295" t="n"/>
      <c r="B1036" s="14" t="n"/>
      <c r="C1036" s="15" t="n"/>
      <c r="D1036" s="15" t="n"/>
      <c r="E1036" s="15">
        <f>D1036*Setup!$B$5</f>
        <v/>
      </c>
      <c r="F1036" s="15">
        <f>D1036-E1036</f>
        <v/>
      </c>
      <c r="G1036" s="15" t="n"/>
      <c r="H1036" s="15" t="n"/>
      <c r="I1036" s="15" t="n"/>
      <c r="J1036" s="15">
        <f>C1036+F1036+G1036-I1036</f>
        <v/>
      </c>
      <c r="K1036" s="15" t="n"/>
      <c r="L1036" s="15">
        <f>K1036*Setup!$B$6</f>
        <v/>
      </c>
      <c r="M1036" s="15">
        <f>J1036-L1036</f>
        <v/>
      </c>
      <c r="N1036" s="21" t="n"/>
    </row>
    <row r="1037">
      <c r="A1037" s="295" t="n"/>
      <c r="B1037" s="14" t="n"/>
      <c r="C1037" s="15" t="n"/>
      <c r="D1037" s="15" t="n"/>
      <c r="E1037" s="15">
        <f>D1037*Setup!$B$5</f>
        <v/>
      </c>
      <c r="F1037" s="15">
        <f>D1037-E1037</f>
        <v/>
      </c>
      <c r="G1037" s="15" t="n"/>
      <c r="H1037" s="15" t="n"/>
      <c r="I1037" s="15" t="n"/>
      <c r="J1037" s="15">
        <f>C1037+F1037+G1037-I1037</f>
        <v/>
      </c>
      <c r="K1037" s="15" t="n"/>
      <c r="L1037" s="15">
        <f>K1037*Setup!$B$6</f>
        <v/>
      </c>
      <c r="M1037" s="15">
        <f>J1037-L1037</f>
        <v/>
      </c>
      <c r="N1037" s="21" t="n"/>
    </row>
    <row r="1038">
      <c r="A1038" s="295" t="n"/>
      <c r="B1038" s="14" t="n"/>
      <c r="C1038" s="15" t="n"/>
      <c r="D1038" s="15" t="n"/>
      <c r="E1038" s="15">
        <f>D1038*Setup!$B$5</f>
        <v/>
      </c>
      <c r="F1038" s="15">
        <f>D1038-E1038</f>
        <v/>
      </c>
      <c r="G1038" s="15" t="n"/>
      <c r="H1038" s="15" t="n"/>
      <c r="I1038" s="15" t="n"/>
      <c r="J1038" s="15">
        <f>C1038+F1038+G1038-I1038</f>
        <v/>
      </c>
      <c r="K1038" s="15" t="n"/>
      <c r="L1038" s="15">
        <f>K1038*Setup!$B$6</f>
        <v/>
      </c>
      <c r="M1038" s="15">
        <f>J1038-L1038</f>
        <v/>
      </c>
      <c r="N1038" s="21" t="n"/>
    </row>
    <row r="1039">
      <c r="A1039" s="295" t="n"/>
      <c r="B1039" s="14" t="n"/>
      <c r="C1039" s="15" t="n"/>
      <c r="D1039" s="15" t="n"/>
      <c r="E1039" s="15">
        <f>D1039*Setup!$B$5</f>
        <v/>
      </c>
      <c r="F1039" s="15">
        <f>D1039-E1039</f>
        <v/>
      </c>
      <c r="G1039" s="15" t="n"/>
      <c r="H1039" s="15" t="n"/>
      <c r="I1039" s="15" t="n"/>
      <c r="J1039" s="15">
        <f>C1039+F1039+G1039-I1039</f>
        <v/>
      </c>
      <c r="K1039" s="15" t="n"/>
      <c r="L1039" s="15">
        <f>K1039*Setup!$B$6</f>
        <v/>
      </c>
      <c r="M1039" s="15">
        <f>J1039-L1039</f>
        <v/>
      </c>
      <c r="N1039" s="21" t="n"/>
    </row>
    <row r="1040">
      <c r="A1040" s="295" t="n"/>
      <c r="B1040" s="14" t="n"/>
      <c r="C1040" s="15" t="n"/>
      <c r="D1040" s="15" t="n"/>
      <c r="E1040" s="15">
        <f>D1040*Setup!$B$5</f>
        <v/>
      </c>
      <c r="F1040" s="15">
        <f>D1040-E1040</f>
        <v/>
      </c>
      <c r="G1040" s="15" t="n"/>
      <c r="H1040" s="15" t="n"/>
      <c r="I1040" s="15" t="n"/>
      <c r="J1040" s="15">
        <f>C1040+F1040+G1040-I1040</f>
        <v/>
      </c>
      <c r="K1040" s="15" t="n"/>
      <c r="L1040" s="15">
        <f>K1040*Setup!$B$6</f>
        <v/>
      </c>
      <c r="M1040" s="15">
        <f>J1040-L1040</f>
        <v/>
      </c>
      <c r="N1040" s="21" t="n"/>
    </row>
    <row r="1041">
      <c r="A1041" s="295" t="n"/>
      <c r="B1041" s="14" t="n"/>
      <c r="C1041" s="15" t="n"/>
      <c r="D1041" s="15" t="n"/>
      <c r="E1041" s="15">
        <f>D1041*Setup!$B$5</f>
        <v/>
      </c>
      <c r="F1041" s="15">
        <f>D1041-E1041</f>
        <v/>
      </c>
      <c r="G1041" s="15" t="n"/>
      <c r="H1041" s="15" t="n"/>
      <c r="I1041" s="15" t="n"/>
      <c r="J1041" s="15">
        <f>C1041+F1041+G1041-I1041</f>
        <v/>
      </c>
      <c r="K1041" s="15" t="n"/>
      <c r="L1041" s="15">
        <f>K1041*Setup!$B$6</f>
        <v/>
      </c>
      <c r="M1041" s="15">
        <f>J1041-L1041</f>
        <v/>
      </c>
      <c r="N1041" s="21" t="n"/>
    </row>
    <row r="1042">
      <c r="A1042" s="295" t="n"/>
      <c r="B1042" s="14" t="n"/>
      <c r="C1042" s="15" t="n"/>
      <c r="D1042" s="15" t="n"/>
      <c r="E1042" s="15">
        <f>D1042*Setup!$B$5</f>
        <v/>
      </c>
      <c r="F1042" s="15">
        <f>D1042-E1042</f>
        <v/>
      </c>
      <c r="G1042" s="15" t="n"/>
      <c r="H1042" s="15" t="n"/>
      <c r="I1042" s="15" t="n"/>
      <c r="J1042" s="15">
        <f>C1042+F1042+G1042-I1042</f>
        <v/>
      </c>
      <c r="K1042" s="15" t="n"/>
      <c r="L1042" s="15">
        <f>K1042*Setup!$B$6</f>
        <v/>
      </c>
      <c r="M1042" s="15">
        <f>J1042-L1042</f>
        <v/>
      </c>
      <c r="N1042" s="21" t="n"/>
    </row>
    <row r="1043">
      <c r="A1043" s="295" t="n"/>
      <c r="B1043" s="14" t="n"/>
      <c r="C1043" s="15" t="n"/>
      <c r="D1043" s="15" t="n"/>
      <c r="E1043" s="15">
        <f>D1043*Setup!$B$5</f>
        <v/>
      </c>
      <c r="F1043" s="15">
        <f>D1043-E1043</f>
        <v/>
      </c>
      <c r="G1043" s="15" t="n"/>
      <c r="H1043" s="15" t="n"/>
      <c r="I1043" s="15" t="n"/>
      <c r="J1043" s="15">
        <f>C1043+F1043+G1043-I1043</f>
        <v/>
      </c>
      <c r="K1043" s="15" t="n"/>
      <c r="L1043" s="15">
        <f>K1043*Setup!$B$6</f>
        <v/>
      </c>
      <c r="M1043" s="15">
        <f>J1043-L1043</f>
        <v/>
      </c>
      <c r="N1043" s="21" t="n"/>
    </row>
    <row r="1044">
      <c r="A1044" s="295" t="n"/>
      <c r="B1044" s="14" t="n"/>
      <c r="C1044" s="15" t="n"/>
      <c r="D1044" s="15" t="n"/>
      <c r="E1044" s="15">
        <f>D1044*Setup!$B$5</f>
        <v/>
      </c>
      <c r="F1044" s="15">
        <f>D1044-E1044</f>
        <v/>
      </c>
      <c r="G1044" s="15" t="n"/>
      <c r="H1044" s="15" t="n"/>
      <c r="I1044" s="15" t="n"/>
      <c r="J1044" s="15">
        <f>C1044+F1044+G1044-I1044</f>
        <v/>
      </c>
      <c r="K1044" s="15" t="n"/>
      <c r="L1044" s="15">
        <f>K1044*Setup!$B$6</f>
        <v/>
      </c>
      <c r="M1044" s="15">
        <f>J1044-L1044</f>
        <v/>
      </c>
      <c r="N1044" s="21" t="n"/>
    </row>
    <row r="1045">
      <c r="A1045" s="295" t="n"/>
      <c r="B1045" s="14" t="n"/>
      <c r="C1045" s="15" t="n"/>
      <c r="D1045" s="15" t="n"/>
      <c r="E1045" s="15">
        <f>D1045*Setup!$B$5</f>
        <v/>
      </c>
      <c r="F1045" s="15">
        <f>D1045-E1045</f>
        <v/>
      </c>
      <c r="G1045" s="15" t="n"/>
      <c r="H1045" s="15" t="n"/>
      <c r="I1045" s="15" t="n"/>
      <c r="J1045" s="15">
        <f>C1045+F1045+G1045-I1045</f>
        <v/>
      </c>
      <c r="K1045" s="15" t="n"/>
      <c r="L1045" s="15">
        <f>K1045*Setup!$B$6</f>
        <v/>
      </c>
      <c r="M1045" s="15">
        <f>J1045-L1045</f>
        <v/>
      </c>
      <c r="N1045" s="21" t="n"/>
    </row>
    <row r="1046">
      <c r="A1046" s="295" t="n"/>
      <c r="B1046" s="14" t="n"/>
      <c r="C1046" s="15" t="n"/>
      <c r="D1046" s="15" t="n"/>
      <c r="E1046" s="15">
        <f>D1046*Setup!$B$5</f>
        <v/>
      </c>
      <c r="F1046" s="15">
        <f>D1046-E1046</f>
        <v/>
      </c>
      <c r="G1046" s="15" t="n"/>
      <c r="H1046" s="15" t="n"/>
      <c r="I1046" s="15" t="n"/>
      <c r="J1046" s="15">
        <f>C1046+F1046+G1046-I1046</f>
        <v/>
      </c>
      <c r="K1046" s="15" t="n"/>
      <c r="L1046" s="15">
        <f>K1046*Setup!$B$6</f>
        <v/>
      </c>
      <c r="M1046" s="15">
        <f>J1046-L1046</f>
        <v/>
      </c>
      <c r="N1046" s="21" t="n"/>
    </row>
    <row r="1047">
      <c r="A1047" s="295" t="n"/>
      <c r="B1047" s="14" t="n"/>
      <c r="C1047" s="15" t="n"/>
      <c r="D1047" s="15" t="n"/>
      <c r="E1047" s="15">
        <f>D1047*Setup!$B$5</f>
        <v/>
      </c>
      <c r="F1047" s="15">
        <f>D1047-E1047</f>
        <v/>
      </c>
      <c r="G1047" s="15" t="n"/>
      <c r="H1047" s="15" t="n"/>
      <c r="I1047" s="15" t="n"/>
      <c r="J1047" s="15">
        <f>C1047+F1047+G1047-I1047</f>
        <v/>
      </c>
      <c r="K1047" s="15" t="n"/>
      <c r="L1047" s="15">
        <f>K1047*Setup!$B$6</f>
        <v/>
      </c>
      <c r="M1047" s="15">
        <f>J1047-L1047</f>
        <v/>
      </c>
      <c r="N1047" s="21" t="n"/>
    </row>
    <row r="1048">
      <c r="A1048" s="295" t="n"/>
      <c r="B1048" s="14" t="n"/>
      <c r="C1048" s="15" t="n"/>
      <c r="D1048" s="15" t="n"/>
      <c r="E1048" s="15">
        <f>D1048*Setup!$B$5</f>
        <v/>
      </c>
      <c r="F1048" s="15">
        <f>D1048-E1048</f>
        <v/>
      </c>
      <c r="G1048" s="15" t="n"/>
      <c r="H1048" s="15" t="n"/>
      <c r="I1048" s="15" t="n"/>
      <c r="J1048" s="15">
        <f>C1048+F1048+G1048-I1048</f>
        <v/>
      </c>
      <c r="K1048" s="15" t="n"/>
      <c r="L1048" s="15">
        <f>K1048*Setup!$B$6</f>
        <v/>
      </c>
      <c r="M1048" s="15">
        <f>J1048-L1048</f>
        <v/>
      </c>
      <c r="N1048" s="21" t="n"/>
    </row>
    <row r="1049">
      <c r="A1049" s="295" t="n"/>
      <c r="B1049" s="14" t="n"/>
      <c r="C1049" s="15" t="n"/>
      <c r="D1049" s="15" t="n"/>
      <c r="E1049" s="15">
        <f>D1049*Setup!$B$5</f>
        <v/>
      </c>
      <c r="F1049" s="15">
        <f>D1049-E1049</f>
        <v/>
      </c>
      <c r="G1049" s="15" t="n"/>
      <c r="H1049" s="15" t="n"/>
      <c r="I1049" s="15" t="n"/>
      <c r="J1049" s="15">
        <f>C1049+F1049+G1049-I1049</f>
        <v/>
      </c>
      <c r="K1049" s="15" t="n"/>
      <c r="L1049" s="15">
        <f>K1049*Setup!$B$6</f>
        <v/>
      </c>
      <c r="M1049" s="15">
        <f>J1049-L1049</f>
        <v/>
      </c>
      <c r="N1049" s="21" t="n"/>
    </row>
    <row r="1050">
      <c r="A1050" s="295" t="n"/>
      <c r="B1050" s="14" t="n"/>
      <c r="C1050" s="15" t="n"/>
      <c r="D1050" s="15" t="n"/>
      <c r="E1050" s="15">
        <f>D1050*Setup!$B$5</f>
        <v/>
      </c>
      <c r="F1050" s="15">
        <f>D1050-E1050</f>
        <v/>
      </c>
      <c r="G1050" s="15" t="n"/>
      <c r="H1050" s="15" t="n"/>
      <c r="I1050" s="15" t="n"/>
      <c r="J1050" s="15">
        <f>C1050+F1050+G1050-I1050</f>
        <v/>
      </c>
      <c r="K1050" s="15" t="n"/>
      <c r="L1050" s="15">
        <f>K1050*Setup!$B$6</f>
        <v/>
      </c>
      <c r="M1050" s="15">
        <f>J1050-L1050</f>
        <v/>
      </c>
      <c r="N1050" s="21" t="n"/>
    </row>
    <row r="1051">
      <c r="A1051" s="295" t="n"/>
      <c r="B1051" s="14" t="n"/>
      <c r="C1051" s="15" t="n"/>
      <c r="D1051" s="15" t="n"/>
      <c r="E1051" s="15">
        <f>D1051*Setup!$B$5</f>
        <v/>
      </c>
      <c r="F1051" s="15">
        <f>D1051-E1051</f>
        <v/>
      </c>
      <c r="G1051" s="15" t="n"/>
      <c r="H1051" s="15" t="n"/>
      <c r="I1051" s="15" t="n"/>
      <c r="J1051" s="15">
        <f>C1051+F1051+G1051-I1051</f>
        <v/>
      </c>
      <c r="K1051" s="15" t="n"/>
      <c r="L1051" s="15">
        <f>K1051*Setup!$B$6</f>
        <v/>
      </c>
      <c r="M1051" s="15">
        <f>J1051-L1051</f>
        <v/>
      </c>
      <c r="N1051" s="21" t="n"/>
    </row>
    <row r="1052">
      <c r="A1052" s="295" t="n"/>
      <c r="B1052" s="14" t="n"/>
      <c r="C1052" s="15" t="n"/>
      <c r="D1052" s="15" t="n"/>
      <c r="E1052" s="15">
        <f>D1052*Setup!$B$5</f>
        <v/>
      </c>
      <c r="F1052" s="15">
        <f>D1052-E1052</f>
        <v/>
      </c>
      <c r="G1052" s="15" t="n"/>
      <c r="H1052" s="15" t="n"/>
      <c r="I1052" s="15" t="n"/>
      <c r="J1052" s="15">
        <f>C1052+F1052+G1052-I1052</f>
        <v/>
      </c>
      <c r="K1052" s="15" t="n"/>
      <c r="L1052" s="15">
        <f>K1052*Setup!$B$6</f>
        <v/>
      </c>
      <c r="M1052" s="15">
        <f>J1052-L1052</f>
        <v/>
      </c>
      <c r="N1052" s="21" t="n"/>
    </row>
    <row r="1053">
      <c r="A1053" s="295" t="n"/>
      <c r="B1053" s="14" t="n"/>
      <c r="C1053" s="15" t="n"/>
      <c r="D1053" s="15" t="n"/>
      <c r="E1053" s="15">
        <f>D1053*Setup!$B$5</f>
        <v/>
      </c>
      <c r="F1053" s="15">
        <f>D1053-E1053</f>
        <v/>
      </c>
      <c r="G1053" s="15" t="n"/>
      <c r="H1053" s="15" t="n"/>
      <c r="I1053" s="15" t="n"/>
      <c r="J1053" s="15">
        <f>C1053+F1053+G1053-I1053</f>
        <v/>
      </c>
      <c r="K1053" s="15" t="n"/>
      <c r="L1053" s="15">
        <f>K1053*Setup!$B$6</f>
        <v/>
      </c>
      <c r="M1053" s="15">
        <f>J1053-L1053</f>
        <v/>
      </c>
      <c r="N1053" s="21" t="n"/>
    </row>
    <row r="1054">
      <c r="A1054" s="295" t="n"/>
      <c r="B1054" s="14" t="n"/>
      <c r="C1054" s="15" t="n"/>
      <c r="D1054" s="15" t="n"/>
      <c r="E1054" s="15">
        <f>D1054*Setup!$B$5</f>
        <v/>
      </c>
      <c r="F1054" s="15">
        <f>D1054-E1054</f>
        <v/>
      </c>
      <c r="G1054" s="15" t="n"/>
      <c r="H1054" s="15" t="n"/>
      <c r="I1054" s="15" t="n"/>
      <c r="J1054" s="15">
        <f>C1054+F1054+G1054-I1054</f>
        <v/>
      </c>
      <c r="K1054" s="15" t="n"/>
      <c r="L1054" s="15">
        <f>K1054*Setup!$B$6</f>
        <v/>
      </c>
      <c r="M1054" s="15">
        <f>J1054-L1054</f>
        <v/>
      </c>
      <c r="N1054" s="21" t="n"/>
    </row>
    <row r="1055">
      <c r="A1055" s="295" t="n"/>
      <c r="B1055" s="14" t="n"/>
      <c r="C1055" s="15" t="n"/>
      <c r="D1055" s="15" t="n"/>
      <c r="E1055" s="15">
        <f>D1055*Setup!$B$5</f>
        <v/>
      </c>
      <c r="F1055" s="15">
        <f>D1055-E1055</f>
        <v/>
      </c>
      <c r="G1055" s="15" t="n"/>
      <c r="H1055" s="15" t="n"/>
      <c r="I1055" s="15" t="n"/>
      <c r="J1055" s="15">
        <f>C1055+F1055+G1055-I1055</f>
        <v/>
      </c>
      <c r="K1055" s="15" t="n"/>
      <c r="L1055" s="15">
        <f>K1055*Setup!$B$6</f>
        <v/>
      </c>
      <c r="M1055" s="15">
        <f>J1055-L1055</f>
        <v/>
      </c>
      <c r="N1055" s="21" t="n"/>
    </row>
    <row r="1056">
      <c r="A1056" s="295" t="n"/>
      <c r="B1056" s="14" t="n"/>
      <c r="C1056" s="15" t="n"/>
      <c r="D1056" s="15" t="n"/>
      <c r="E1056" s="15">
        <f>D1056*Setup!$B$5</f>
        <v/>
      </c>
      <c r="F1056" s="15">
        <f>D1056-E1056</f>
        <v/>
      </c>
      <c r="G1056" s="15" t="n"/>
      <c r="H1056" s="15" t="n"/>
      <c r="I1056" s="15" t="n"/>
      <c r="J1056" s="15">
        <f>C1056+F1056+G1056-I1056</f>
        <v/>
      </c>
      <c r="K1056" s="15" t="n"/>
      <c r="L1056" s="15">
        <f>K1056*Setup!$B$6</f>
        <v/>
      </c>
      <c r="M1056" s="15">
        <f>J1056-L1056</f>
        <v/>
      </c>
      <c r="N1056" s="21" t="n"/>
    </row>
    <row r="1057">
      <c r="A1057" s="295" t="n"/>
      <c r="B1057" s="14" t="n"/>
      <c r="C1057" s="15" t="n"/>
      <c r="D1057" s="15" t="n"/>
      <c r="E1057" s="15">
        <f>D1057*Setup!$B$5</f>
        <v/>
      </c>
      <c r="F1057" s="15">
        <f>D1057-E1057</f>
        <v/>
      </c>
      <c r="G1057" s="15" t="n"/>
      <c r="H1057" s="15" t="n"/>
      <c r="I1057" s="15" t="n"/>
      <c r="J1057" s="15">
        <f>C1057+F1057+G1057-I1057</f>
        <v/>
      </c>
      <c r="K1057" s="15" t="n"/>
      <c r="L1057" s="15">
        <f>K1057*Setup!$B$6</f>
        <v/>
      </c>
      <c r="M1057" s="15">
        <f>J1057-L1057</f>
        <v/>
      </c>
      <c r="N1057" s="21" t="n"/>
    </row>
    <row r="1058">
      <c r="A1058" s="295" t="n"/>
      <c r="B1058" s="14" t="n"/>
      <c r="C1058" s="15" t="n"/>
      <c r="D1058" s="15" t="n"/>
      <c r="E1058" s="15">
        <f>D1058*Setup!$B$5</f>
        <v/>
      </c>
      <c r="F1058" s="15">
        <f>D1058-E1058</f>
        <v/>
      </c>
      <c r="G1058" s="15" t="n"/>
      <c r="H1058" s="15" t="n"/>
      <c r="I1058" s="15" t="n"/>
      <c r="J1058" s="15">
        <f>C1058+F1058+G1058-I1058</f>
        <v/>
      </c>
      <c r="K1058" s="15" t="n"/>
      <c r="L1058" s="15">
        <f>K1058*Setup!$B$6</f>
        <v/>
      </c>
      <c r="M1058" s="15">
        <f>J1058-L1058</f>
        <v/>
      </c>
      <c r="N1058" s="21" t="n"/>
    </row>
    <row r="1059">
      <c r="A1059" s="295" t="n"/>
      <c r="B1059" s="14" t="n"/>
      <c r="C1059" s="15" t="n"/>
      <c r="D1059" s="15" t="n"/>
      <c r="E1059" s="15">
        <f>D1059*Setup!$B$5</f>
        <v/>
      </c>
      <c r="F1059" s="15">
        <f>D1059-E1059</f>
        <v/>
      </c>
      <c r="G1059" s="15" t="n"/>
      <c r="H1059" s="15" t="n"/>
      <c r="I1059" s="15" t="n"/>
      <c r="J1059" s="15">
        <f>C1059+F1059+G1059-I1059</f>
        <v/>
      </c>
      <c r="K1059" s="15" t="n"/>
      <c r="L1059" s="15">
        <f>K1059*Setup!$B$6</f>
        <v/>
      </c>
      <c r="M1059" s="15">
        <f>J1059-L1059</f>
        <v/>
      </c>
      <c r="N1059" s="21" t="n"/>
    </row>
    <row r="1060">
      <c r="A1060" s="295" t="n"/>
      <c r="B1060" s="14" t="n"/>
      <c r="C1060" s="15" t="n"/>
      <c r="D1060" s="15" t="n"/>
      <c r="E1060" s="15">
        <f>D1060*Setup!$B$5</f>
        <v/>
      </c>
      <c r="F1060" s="15">
        <f>D1060-E1060</f>
        <v/>
      </c>
      <c r="G1060" s="15" t="n"/>
      <c r="H1060" s="15" t="n"/>
      <c r="I1060" s="15" t="n"/>
      <c r="J1060" s="15">
        <f>C1060+F1060+G1060-I1060</f>
        <v/>
      </c>
      <c r="K1060" s="15" t="n"/>
      <c r="L1060" s="15">
        <f>K1060*Setup!$B$6</f>
        <v/>
      </c>
      <c r="M1060" s="15">
        <f>J1060-L1060</f>
        <v/>
      </c>
      <c r="N1060" s="21" t="n"/>
    </row>
    <row r="1061">
      <c r="A1061" s="295" t="n"/>
      <c r="B1061" s="14" t="n"/>
      <c r="C1061" s="15" t="n"/>
      <c r="D1061" s="15" t="n"/>
      <c r="E1061" s="15">
        <f>D1061*Setup!$B$5</f>
        <v/>
      </c>
      <c r="F1061" s="15">
        <f>D1061-E1061</f>
        <v/>
      </c>
      <c r="G1061" s="15" t="n"/>
      <c r="H1061" s="15" t="n"/>
      <c r="I1061" s="15" t="n"/>
      <c r="J1061" s="15">
        <f>C1061+F1061+G1061-I1061</f>
        <v/>
      </c>
      <c r="K1061" s="15" t="n"/>
      <c r="L1061" s="15">
        <f>K1061*Setup!$B$6</f>
        <v/>
      </c>
      <c r="M1061" s="15">
        <f>J1061-L1061</f>
        <v/>
      </c>
      <c r="N1061" s="21" t="n"/>
    </row>
    <row r="1062">
      <c r="A1062" s="295" t="n"/>
      <c r="B1062" s="14" t="n"/>
      <c r="C1062" s="15" t="n"/>
      <c r="D1062" s="15" t="n"/>
      <c r="E1062" s="15">
        <f>D1062*Setup!$B$5</f>
        <v/>
      </c>
      <c r="F1062" s="15">
        <f>D1062-E1062</f>
        <v/>
      </c>
      <c r="G1062" s="15" t="n"/>
      <c r="H1062" s="15" t="n"/>
      <c r="I1062" s="15" t="n"/>
      <c r="J1062" s="15">
        <f>C1062+F1062+G1062-I1062</f>
        <v/>
      </c>
      <c r="K1062" s="15" t="n"/>
      <c r="L1062" s="15">
        <f>K1062*Setup!$B$6</f>
        <v/>
      </c>
      <c r="M1062" s="15">
        <f>J1062-L1062</f>
        <v/>
      </c>
      <c r="N1062" s="21" t="n"/>
    </row>
    <row r="1063">
      <c r="A1063" s="295" t="n"/>
      <c r="B1063" s="14" t="n"/>
      <c r="C1063" s="15" t="n"/>
      <c r="D1063" s="15" t="n"/>
      <c r="E1063" s="15">
        <f>D1063*Setup!$B$5</f>
        <v/>
      </c>
      <c r="F1063" s="15">
        <f>D1063-E1063</f>
        <v/>
      </c>
      <c r="G1063" s="15" t="n"/>
      <c r="H1063" s="15" t="n"/>
      <c r="I1063" s="15" t="n"/>
      <c r="J1063" s="15">
        <f>C1063+F1063+G1063-I1063</f>
        <v/>
      </c>
      <c r="K1063" s="15" t="n"/>
      <c r="L1063" s="15">
        <f>K1063*Setup!$B$6</f>
        <v/>
      </c>
      <c r="M1063" s="15">
        <f>J1063-L1063</f>
        <v/>
      </c>
      <c r="N1063" s="21" t="n"/>
    </row>
    <row r="1064">
      <c r="A1064" s="295" t="n"/>
      <c r="B1064" s="14" t="n"/>
      <c r="C1064" s="15" t="n"/>
      <c r="D1064" s="15" t="n"/>
      <c r="E1064" s="15">
        <f>D1064*Setup!$B$5</f>
        <v/>
      </c>
      <c r="F1064" s="15">
        <f>D1064-E1064</f>
        <v/>
      </c>
      <c r="G1064" s="15" t="n"/>
      <c r="H1064" s="15" t="n"/>
      <c r="I1064" s="15" t="n"/>
      <c r="J1064" s="15">
        <f>C1064+F1064+G1064-I1064</f>
        <v/>
      </c>
      <c r="K1064" s="15" t="n"/>
      <c r="L1064" s="15">
        <f>K1064*Setup!$B$6</f>
        <v/>
      </c>
      <c r="M1064" s="15">
        <f>J1064-L1064</f>
        <v/>
      </c>
      <c r="N1064" s="21" t="n"/>
    </row>
    <row r="1065">
      <c r="A1065" s="295" t="n"/>
      <c r="B1065" s="14" t="n"/>
      <c r="C1065" s="15" t="n"/>
      <c r="D1065" s="15" t="n"/>
      <c r="E1065" s="15">
        <f>D1065*Setup!$B$5</f>
        <v/>
      </c>
      <c r="F1065" s="15">
        <f>D1065-E1065</f>
        <v/>
      </c>
      <c r="G1065" s="15" t="n"/>
      <c r="H1065" s="15" t="n"/>
      <c r="I1065" s="15" t="n"/>
      <c r="J1065" s="15">
        <f>C1065+F1065+G1065-I1065</f>
        <v/>
      </c>
      <c r="K1065" s="15" t="n"/>
      <c r="L1065" s="15">
        <f>K1065*Setup!$B$6</f>
        <v/>
      </c>
      <c r="M1065" s="15">
        <f>J1065-L1065</f>
        <v/>
      </c>
      <c r="N1065" s="21" t="n"/>
    </row>
    <row r="1066">
      <c r="A1066" s="295" t="n"/>
      <c r="B1066" s="14" t="n"/>
      <c r="C1066" s="15" t="n"/>
      <c r="D1066" s="15" t="n"/>
      <c r="E1066" s="15">
        <f>D1066*Setup!$B$5</f>
        <v/>
      </c>
      <c r="F1066" s="15">
        <f>D1066-E1066</f>
        <v/>
      </c>
      <c r="G1066" s="15" t="n"/>
      <c r="H1066" s="15" t="n"/>
      <c r="I1066" s="15" t="n"/>
      <c r="J1066" s="15">
        <f>C1066+F1066+G1066-I1066</f>
        <v/>
      </c>
      <c r="K1066" s="15" t="n"/>
      <c r="L1066" s="15">
        <f>K1066*Setup!$B$6</f>
        <v/>
      </c>
      <c r="M1066" s="15">
        <f>J1066-L1066</f>
        <v/>
      </c>
      <c r="N1066" s="21" t="n"/>
    </row>
    <row r="1067">
      <c r="A1067" s="295" t="n"/>
      <c r="B1067" s="14" t="n"/>
      <c r="C1067" s="15" t="n"/>
      <c r="D1067" s="15" t="n"/>
      <c r="E1067" s="15">
        <f>D1067*Setup!$B$5</f>
        <v/>
      </c>
      <c r="F1067" s="15">
        <f>D1067-E1067</f>
        <v/>
      </c>
      <c r="G1067" s="15" t="n"/>
      <c r="H1067" s="15" t="n"/>
      <c r="I1067" s="15" t="n"/>
      <c r="J1067" s="15">
        <f>C1067+F1067+G1067-I1067</f>
        <v/>
      </c>
      <c r="K1067" s="15" t="n"/>
      <c r="L1067" s="15">
        <f>K1067*Setup!$B$6</f>
        <v/>
      </c>
      <c r="M1067" s="15">
        <f>J1067-L1067</f>
        <v/>
      </c>
      <c r="N1067" s="21" t="n"/>
    </row>
    <row r="1068">
      <c r="A1068" s="295" t="n"/>
      <c r="B1068" s="14" t="n"/>
      <c r="C1068" s="15" t="n"/>
      <c r="D1068" s="15" t="n"/>
      <c r="E1068" s="15">
        <f>D1068*Setup!$B$5</f>
        <v/>
      </c>
      <c r="F1068" s="15">
        <f>D1068-E1068</f>
        <v/>
      </c>
      <c r="G1068" s="15" t="n"/>
      <c r="H1068" s="15" t="n"/>
      <c r="I1068" s="15" t="n"/>
      <c r="J1068" s="15">
        <f>C1068+F1068+G1068-I1068</f>
        <v/>
      </c>
      <c r="K1068" s="15" t="n"/>
      <c r="L1068" s="15">
        <f>K1068*Setup!$B$6</f>
        <v/>
      </c>
      <c r="M1068" s="15">
        <f>J1068-L1068</f>
        <v/>
      </c>
      <c r="N1068" s="21" t="n"/>
    </row>
    <row r="1069">
      <c r="A1069" s="295" t="n"/>
      <c r="B1069" s="14" t="n"/>
      <c r="C1069" s="15" t="n"/>
      <c r="D1069" s="15" t="n"/>
      <c r="E1069" s="15">
        <f>D1069*Setup!$B$5</f>
        <v/>
      </c>
      <c r="F1069" s="15">
        <f>D1069-E1069</f>
        <v/>
      </c>
      <c r="G1069" s="15" t="n"/>
      <c r="H1069" s="15" t="n"/>
      <c r="I1069" s="15" t="n"/>
      <c r="J1069" s="15">
        <f>C1069+F1069+G1069-I1069</f>
        <v/>
      </c>
      <c r="K1069" s="15" t="n"/>
      <c r="L1069" s="15">
        <f>K1069*Setup!$B$6</f>
        <v/>
      </c>
      <c r="M1069" s="15">
        <f>J1069-L1069</f>
        <v/>
      </c>
      <c r="N1069" s="21" t="n"/>
    </row>
    <row r="1070">
      <c r="A1070" s="295" t="n"/>
      <c r="B1070" s="14" t="n"/>
      <c r="C1070" s="15" t="n"/>
      <c r="D1070" s="15" t="n"/>
      <c r="E1070" s="15">
        <f>D1070*Setup!$B$5</f>
        <v/>
      </c>
      <c r="F1070" s="15">
        <f>D1070-E1070</f>
        <v/>
      </c>
      <c r="G1070" s="15" t="n"/>
      <c r="H1070" s="15" t="n"/>
      <c r="I1070" s="15" t="n"/>
      <c r="J1070" s="15">
        <f>C1070+F1070+G1070-I1070</f>
        <v/>
      </c>
      <c r="K1070" s="15" t="n"/>
      <c r="L1070" s="15">
        <f>K1070*Setup!$B$6</f>
        <v/>
      </c>
      <c r="M1070" s="15">
        <f>J1070-L1070</f>
        <v/>
      </c>
      <c r="N1070" s="21" t="n"/>
    </row>
    <row r="1071">
      <c r="A1071" s="295" t="n"/>
      <c r="B1071" s="14" t="n"/>
      <c r="C1071" s="15" t="n"/>
      <c r="D1071" s="15" t="n"/>
      <c r="E1071" s="15">
        <f>D1071*Setup!$B$5</f>
        <v/>
      </c>
      <c r="F1071" s="15">
        <f>D1071-E1071</f>
        <v/>
      </c>
      <c r="G1071" s="15" t="n"/>
      <c r="H1071" s="15" t="n"/>
      <c r="I1071" s="15" t="n"/>
      <c r="J1071" s="15">
        <f>C1071+F1071+G1071-I1071</f>
        <v/>
      </c>
      <c r="K1071" s="15" t="n"/>
      <c r="L1071" s="15">
        <f>K1071*Setup!$B$6</f>
        <v/>
      </c>
      <c r="M1071" s="15">
        <f>J1071-L1071</f>
        <v/>
      </c>
      <c r="N1071" s="21" t="n"/>
    </row>
    <row r="1072">
      <c r="A1072" s="295" t="n"/>
      <c r="B1072" s="14" t="n"/>
      <c r="C1072" s="15" t="n"/>
      <c r="D1072" s="15" t="n"/>
      <c r="E1072" s="15">
        <f>D1072*Setup!$B$5</f>
        <v/>
      </c>
      <c r="F1072" s="15">
        <f>D1072-E1072</f>
        <v/>
      </c>
      <c r="G1072" s="15" t="n"/>
      <c r="H1072" s="15" t="n"/>
      <c r="I1072" s="15" t="n"/>
      <c r="J1072" s="15">
        <f>C1072+F1072+G1072-I1072</f>
        <v/>
      </c>
      <c r="K1072" s="15" t="n"/>
      <c r="L1072" s="15">
        <f>K1072*Setup!$B$6</f>
        <v/>
      </c>
      <c r="M1072" s="15">
        <f>J1072-L1072</f>
        <v/>
      </c>
      <c r="N1072" s="21" t="n"/>
    </row>
    <row r="1073">
      <c r="A1073" s="295" t="n"/>
      <c r="B1073" s="14" t="n"/>
      <c r="C1073" s="15" t="n"/>
      <c r="D1073" s="15" t="n"/>
      <c r="E1073" s="15">
        <f>D1073*Setup!$B$5</f>
        <v/>
      </c>
      <c r="F1073" s="15">
        <f>D1073-E1073</f>
        <v/>
      </c>
      <c r="G1073" s="15" t="n"/>
      <c r="H1073" s="15" t="n"/>
      <c r="I1073" s="15" t="n"/>
      <c r="J1073" s="15">
        <f>C1073+F1073+G1073-I1073</f>
        <v/>
      </c>
      <c r="K1073" s="15" t="n"/>
      <c r="L1073" s="15">
        <f>K1073*Setup!$B$6</f>
        <v/>
      </c>
      <c r="M1073" s="15">
        <f>J1073-L1073</f>
        <v/>
      </c>
      <c r="N1073" s="21" t="n"/>
    </row>
    <row r="1074">
      <c r="A1074" s="295" t="n"/>
      <c r="B1074" s="14" t="n"/>
      <c r="C1074" s="15" t="n"/>
      <c r="D1074" s="15" t="n"/>
      <c r="E1074" s="15">
        <f>D1074*Setup!$B$5</f>
        <v/>
      </c>
      <c r="F1074" s="15">
        <f>D1074-E1074</f>
        <v/>
      </c>
      <c r="G1074" s="15" t="n"/>
      <c r="H1074" s="15" t="n"/>
      <c r="I1074" s="15" t="n"/>
      <c r="J1074" s="15">
        <f>C1074+F1074+G1074-I1074</f>
        <v/>
      </c>
      <c r="K1074" s="15" t="n"/>
      <c r="L1074" s="15">
        <f>K1074*Setup!$B$6</f>
        <v/>
      </c>
      <c r="M1074" s="15">
        <f>J1074-L1074</f>
        <v/>
      </c>
      <c r="N1074" s="21" t="n"/>
    </row>
    <row r="1075">
      <c r="A1075" s="295" t="n"/>
      <c r="B1075" s="14" t="n"/>
      <c r="C1075" s="15" t="n"/>
      <c r="D1075" s="15" t="n"/>
      <c r="E1075" s="15">
        <f>D1075*Setup!$B$5</f>
        <v/>
      </c>
      <c r="F1075" s="15">
        <f>D1075-E1075</f>
        <v/>
      </c>
      <c r="G1075" s="15" t="n"/>
      <c r="H1075" s="15" t="n"/>
      <c r="I1075" s="15" t="n"/>
      <c r="J1075" s="15">
        <f>C1075+F1075+G1075-I1075</f>
        <v/>
      </c>
      <c r="K1075" s="15" t="n"/>
      <c r="L1075" s="15">
        <f>K1075*Setup!$B$6</f>
        <v/>
      </c>
      <c r="M1075" s="15">
        <f>J1075-L1075</f>
        <v/>
      </c>
      <c r="N1075" s="21" t="n"/>
    </row>
    <row r="1076">
      <c r="A1076" s="295" t="n"/>
      <c r="B1076" s="14" t="n"/>
      <c r="C1076" s="15" t="n"/>
      <c r="D1076" s="15" t="n"/>
      <c r="E1076" s="15">
        <f>D1076*Setup!$B$5</f>
        <v/>
      </c>
      <c r="F1076" s="15">
        <f>D1076-E1076</f>
        <v/>
      </c>
      <c r="G1076" s="15" t="n"/>
      <c r="H1076" s="15" t="n"/>
      <c r="I1076" s="15" t="n"/>
      <c r="J1076" s="15">
        <f>C1076+F1076+G1076-I1076</f>
        <v/>
      </c>
      <c r="K1076" s="15" t="n"/>
      <c r="L1076" s="15">
        <f>K1076*Setup!$B$6</f>
        <v/>
      </c>
      <c r="M1076" s="15">
        <f>J1076-L1076</f>
        <v/>
      </c>
      <c r="N1076" s="21" t="n"/>
    </row>
    <row r="1077">
      <c r="A1077" s="295" t="n"/>
      <c r="B1077" s="14" t="n"/>
      <c r="C1077" s="15" t="n"/>
      <c r="D1077" s="15" t="n"/>
      <c r="E1077" s="15">
        <f>D1077*Setup!$B$5</f>
        <v/>
      </c>
      <c r="F1077" s="15">
        <f>D1077-E1077</f>
        <v/>
      </c>
      <c r="G1077" s="15" t="n"/>
      <c r="H1077" s="15" t="n"/>
      <c r="I1077" s="15" t="n"/>
      <c r="J1077" s="15">
        <f>C1077+F1077+G1077-I1077</f>
        <v/>
      </c>
      <c r="K1077" s="15" t="n"/>
      <c r="L1077" s="15">
        <f>K1077*Setup!$B$6</f>
        <v/>
      </c>
      <c r="M1077" s="15">
        <f>J1077-L1077</f>
        <v/>
      </c>
      <c r="N1077" s="21" t="n"/>
    </row>
    <row r="1078">
      <c r="A1078" s="295" t="n"/>
      <c r="B1078" s="14" t="n"/>
      <c r="C1078" s="15" t="n"/>
      <c r="D1078" s="15" t="n"/>
      <c r="E1078" s="15">
        <f>D1078*Setup!$B$5</f>
        <v/>
      </c>
      <c r="F1078" s="15">
        <f>D1078-E1078</f>
        <v/>
      </c>
      <c r="G1078" s="15" t="n"/>
      <c r="H1078" s="15" t="n"/>
      <c r="I1078" s="15" t="n"/>
      <c r="J1078" s="15">
        <f>C1078+F1078+G1078-I1078</f>
        <v/>
      </c>
      <c r="K1078" s="15" t="n"/>
      <c r="L1078" s="15">
        <f>K1078*Setup!$B$6</f>
        <v/>
      </c>
      <c r="M1078" s="15">
        <f>J1078-L1078</f>
        <v/>
      </c>
      <c r="N1078" s="21" t="n"/>
    </row>
    <row r="1079">
      <c r="A1079" s="295" t="n"/>
      <c r="B1079" s="14" t="n"/>
      <c r="C1079" s="15" t="n"/>
      <c r="D1079" s="15" t="n"/>
      <c r="E1079" s="15">
        <f>D1079*Setup!$B$5</f>
        <v/>
      </c>
      <c r="F1079" s="15">
        <f>D1079-E1079</f>
        <v/>
      </c>
      <c r="G1079" s="15" t="n"/>
      <c r="H1079" s="15" t="n"/>
      <c r="I1079" s="15" t="n"/>
      <c r="J1079" s="15">
        <f>C1079+F1079+G1079-I1079</f>
        <v/>
      </c>
      <c r="K1079" s="15" t="n"/>
      <c r="L1079" s="15">
        <f>K1079*Setup!$B$6</f>
        <v/>
      </c>
      <c r="M1079" s="15">
        <f>J1079-L1079</f>
        <v/>
      </c>
      <c r="N1079" s="21" t="n"/>
    </row>
    <row r="1080">
      <c r="A1080" s="295" t="n"/>
      <c r="B1080" s="14" t="n"/>
      <c r="C1080" s="15" t="n"/>
      <c r="D1080" s="15" t="n"/>
      <c r="E1080" s="15">
        <f>D1080*Setup!$B$5</f>
        <v/>
      </c>
      <c r="F1080" s="15">
        <f>D1080-E1080</f>
        <v/>
      </c>
      <c r="G1080" s="15" t="n"/>
      <c r="H1080" s="15" t="n"/>
      <c r="I1080" s="15" t="n"/>
      <c r="J1080" s="15">
        <f>C1080+F1080+G1080-I1080</f>
        <v/>
      </c>
      <c r="K1080" s="15" t="n"/>
      <c r="L1080" s="15">
        <f>K1080*Setup!$B$6</f>
        <v/>
      </c>
      <c r="M1080" s="15">
        <f>J1080-L1080</f>
        <v/>
      </c>
      <c r="N1080" s="21" t="n"/>
    </row>
    <row r="1081">
      <c r="A1081" s="295" t="n"/>
      <c r="B1081" s="14" t="n"/>
      <c r="C1081" s="15" t="n"/>
      <c r="D1081" s="15" t="n"/>
      <c r="E1081" s="15">
        <f>D1081*Setup!$B$5</f>
        <v/>
      </c>
      <c r="F1081" s="15">
        <f>D1081-E1081</f>
        <v/>
      </c>
      <c r="G1081" s="15" t="n"/>
      <c r="H1081" s="15" t="n"/>
      <c r="I1081" s="15" t="n"/>
      <c r="J1081" s="15">
        <f>C1081+F1081+G1081-I1081</f>
        <v/>
      </c>
      <c r="K1081" s="15" t="n"/>
      <c r="L1081" s="15">
        <f>K1081*Setup!$B$6</f>
        <v/>
      </c>
      <c r="M1081" s="15">
        <f>J1081-L1081</f>
        <v/>
      </c>
      <c r="N1081" s="21" t="n"/>
    </row>
    <row r="1082">
      <c r="A1082" s="295" t="n"/>
      <c r="B1082" s="14" t="n"/>
      <c r="C1082" s="15" t="n"/>
      <c r="D1082" s="15" t="n"/>
      <c r="E1082" s="15">
        <f>D1082*Setup!$B$5</f>
        <v/>
      </c>
      <c r="F1082" s="15">
        <f>D1082-E1082</f>
        <v/>
      </c>
      <c r="G1082" s="15" t="n"/>
      <c r="H1082" s="15" t="n"/>
      <c r="I1082" s="15" t="n"/>
      <c r="J1082" s="15">
        <f>C1082+F1082+G1082-I1082</f>
        <v/>
      </c>
      <c r="K1082" s="15" t="n"/>
      <c r="L1082" s="15">
        <f>K1082*Setup!$B$6</f>
        <v/>
      </c>
      <c r="M1082" s="15">
        <f>J1082-L1082</f>
        <v/>
      </c>
      <c r="N1082" s="21" t="n"/>
    </row>
    <row r="1083">
      <c r="A1083" s="295" t="n"/>
      <c r="B1083" s="14" t="n"/>
      <c r="C1083" s="15" t="n"/>
      <c r="D1083" s="15" t="n"/>
      <c r="E1083" s="15">
        <f>D1083*Setup!$B$5</f>
        <v/>
      </c>
      <c r="F1083" s="15">
        <f>D1083-E1083</f>
        <v/>
      </c>
      <c r="G1083" s="15" t="n"/>
      <c r="H1083" s="15" t="n"/>
      <c r="I1083" s="15" t="n"/>
      <c r="J1083" s="15">
        <f>C1083+F1083+G1083-I1083</f>
        <v/>
      </c>
      <c r="K1083" s="15" t="n"/>
      <c r="L1083" s="15">
        <f>K1083*Setup!$B$6</f>
        <v/>
      </c>
      <c r="M1083" s="15">
        <f>J1083-L1083</f>
        <v/>
      </c>
      <c r="N1083" s="21" t="n"/>
    </row>
    <row r="1084">
      <c r="A1084" s="295" t="n"/>
      <c r="B1084" s="14" t="n"/>
      <c r="C1084" s="15" t="n"/>
      <c r="D1084" s="15" t="n"/>
      <c r="E1084" s="15">
        <f>D1084*Setup!$B$5</f>
        <v/>
      </c>
      <c r="F1084" s="15">
        <f>D1084-E1084</f>
        <v/>
      </c>
      <c r="G1084" s="15" t="n"/>
      <c r="H1084" s="15" t="n"/>
      <c r="I1084" s="15" t="n"/>
      <c r="J1084" s="15">
        <f>C1084+F1084+G1084-I1084</f>
        <v/>
      </c>
      <c r="K1084" s="15" t="n"/>
      <c r="L1084" s="15">
        <f>K1084*Setup!$B$6</f>
        <v/>
      </c>
      <c r="M1084" s="15">
        <f>J1084-L1084</f>
        <v/>
      </c>
      <c r="N1084" s="21" t="n"/>
    </row>
    <row r="1085">
      <c r="A1085" s="295" t="n"/>
      <c r="B1085" s="14" t="n"/>
      <c r="C1085" s="15" t="n"/>
      <c r="D1085" s="15" t="n"/>
      <c r="E1085" s="15">
        <f>D1085*Setup!$B$5</f>
        <v/>
      </c>
      <c r="F1085" s="15">
        <f>D1085-E1085</f>
        <v/>
      </c>
      <c r="G1085" s="15" t="n"/>
      <c r="H1085" s="15" t="n"/>
      <c r="I1085" s="15" t="n"/>
      <c r="J1085" s="15">
        <f>C1085+F1085+G1085-I1085</f>
        <v/>
      </c>
      <c r="K1085" s="15" t="n"/>
      <c r="L1085" s="15">
        <f>K1085*Setup!$B$6</f>
        <v/>
      </c>
      <c r="M1085" s="15">
        <f>J1085-L1085</f>
        <v/>
      </c>
      <c r="N1085" s="21" t="n"/>
    </row>
    <row r="1086">
      <c r="A1086" s="295" t="n"/>
      <c r="B1086" s="14" t="n"/>
      <c r="C1086" s="15" t="n"/>
      <c r="D1086" s="15" t="n"/>
      <c r="E1086" s="15">
        <f>D1086*Setup!$B$5</f>
        <v/>
      </c>
      <c r="F1086" s="15">
        <f>D1086-E1086</f>
        <v/>
      </c>
      <c r="G1086" s="15" t="n"/>
      <c r="H1086" s="15" t="n"/>
      <c r="I1086" s="15" t="n"/>
      <c r="J1086" s="15">
        <f>C1086+F1086+G1086-I1086</f>
        <v/>
      </c>
      <c r="K1086" s="15" t="n"/>
      <c r="L1086" s="15">
        <f>K1086*Setup!$B$6</f>
        <v/>
      </c>
      <c r="M1086" s="15">
        <f>J1086-L1086</f>
        <v/>
      </c>
      <c r="N1086" s="21" t="n"/>
    </row>
    <row r="1087">
      <c r="A1087" s="295" t="n"/>
      <c r="B1087" s="14" t="n"/>
      <c r="C1087" s="15" t="n"/>
      <c r="D1087" s="15" t="n"/>
      <c r="E1087" s="15">
        <f>D1087*Setup!$B$5</f>
        <v/>
      </c>
      <c r="F1087" s="15">
        <f>D1087-E1087</f>
        <v/>
      </c>
      <c r="G1087" s="15" t="n"/>
      <c r="H1087" s="15" t="n"/>
      <c r="I1087" s="15" t="n"/>
      <c r="J1087" s="15">
        <f>C1087+F1087+G1087-I1087</f>
        <v/>
      </c>
      <c r="K1087" s="15" t="n"/>
      <c r="L1087" s="15">
        <f>K1087*Setup!$B$6</f>
        <v/>
      </c>
      <c r="M1087" s="15">
        <f>J1087-L1087</f>
        <v/>
      </c>
      <c r="N1087" s="21" t="n"/>
    </row>
    <row r="1088">
      <c r="A1088" s="295" t="n"/>
      <c r="B1088" s="14" t="n"/>
      <c r="C1088" s="15" t="n"/>
      <c r="D1088" s="15" t="n"/>
      <c r="E1088" s="15">
        <f>D1088*Setup!$B$5</f>
        <v/>
      </c>
      <c r="F1088" s="15">
        <f>D1088-E1088</f>
        <v/>
      </c>
      <c r="G1088" s="15" t="n"/>
      <c r="H1088" s="15" t="n"/>
      <c r="I1088" s="15" t="n"/>
      <c r="J1088" s="15">
        <f>C1088+F1088+G1088-I1088</f>
        <v/>
      </c>
      <c r="K1088" s="15" t="n"/>
      <c r="L1088" s="15">
        <f>K1088*Setup!$B$6</f>
        <v/>
      </c>
      <c r="M1088" s="15">
        <f>J1088-L1088</f>
        <v/>
      </c>
      <c r="N1088" s="21" t="n"/>
    </row>
    <row r="1089">
      <c r="A1089" s="295" t="n"/>
      <c r="B1089" s="14" t="n"/>
      <c r="C1089" s="15" t="n"/>
      <c r="D1089" s="15" t="n"/>
      <c r="E1089" s="15">
        <f>D1089*Setup!$B$5</f>
        <v/>
      </c>
      <c r="F1089" s="15">
        <f>D1089-E1089</f>
        <v/>
      </c>
      <c r="G1089" s="15" t="n"/>
      <c r="H1089" s="15" t="n"/>
      <c r="I1089" s="15" t="n"/>
      <c r="J1089" s="15">
        <f>C1089+F1089+G1089-I1089</f>
        <v/>
      </c>
      <c r="K1089" s="15" t="n"/>
      <c r="L1089" s="15">
        <f>K1089*Setup!$B$6</f>
        <v/>
      </c>
      <c r="M1089" s="15">
        <f>J1089-L1089</f>
        <v/>
      </c>
      <c r="N1089" s="21" t="n"/>
    </row>
    <row r="1090">
      <c r="A1090" s="295" t="n"/>
      <c r="B1090" s="14" t="n"/>
      <c r="C1090" s="15" t="n"/>
      <c r="D1090" s="15" t="n"/>
      <c r="E1090" s="15">
        <f>D1090*Setup!$B$5</f>
        <v/>
      </c>
      <c r="F1090" s="15">
        <f>D1090-E1090</f>
        <v/>
      </c>
      <c r="G1090" s="15" t="n"/>
      <c r="H1090" s="15" t="n"/>
      <c r="I1090" s="15" t="n"/>
      <c r="J1090" s="15">
        <f>C1090+F1090+G1090-I1090</f>
        <v/>
      </c>
      <c r="K1090" s="15" t="n"/>
      <c r="L1090" s="15">
        <f>K1090*Setup!$B$6</f>
        <v/>
      </c>
      <c r="M1090" s="15">
        <f>J1090-L1090</f>
        <v/>
      </c>
      <c r="N1090" s="21" t="n"/>
    </row>
    <row r="1091">
      <c r="A1091" s="295" t="n"/>
      <c r="B1091" s="14" t="n"/>
      <c r="C1091" s="15" t="n"/>
      <c r="D1091" s="15" t="n"/>
      <c r="E1091" s="15">
        <f>D1091*Setup!$B$5</f>
        <v/>
      </c>
      <c r="F1091" s="15">
        <f>D1091-E1091</f>
        <v/>
      </c>
      <c r="G1091" s="15" t="n"/>
      <c r="H1091" s="15" t="n"/>
      <c r="I1091" s="15" t="n"/>
      <c r="J1091" s="15">
        <f>C1091+F1091+G1091-I1091</f>
        <v/>
      </c>
      <c r="K1091" s="15" t="n"/>
      <c r="L1091" s="15">
        <f>K1091*Setup!$B$6</f>
        <v/>
      </c>
      <c r="M1091" s="15">
        <f>J1091-L1091</f>
        <v/>
      </c>
      <c r="N1091" s="21" t="n"/>
    </row>
    <row r="1092">
      <c r="A1092" s="295" t="n"/>
      <c r="B1092" s="14" t="n"/>
      <c r="C1092" s="15" t="n"/>
      <c r="D1092" s="15" t="n"/>
      <c r="E1092" s="15">
        <f>D1092*Setup!$B$5</f>
        <v/>
      </c>
      <c r="F1092" s="15">
        <f>D1092-E1092</f>
        <v/>
      </c>
      <c r="G1092" s="15" t="n"/>
      <c r="H1092" s="15" t="n"/>
      <c r="I1092" s="15" t="n"/>
      <c r="J1092" s="15">
        <f>C1092+F1092+G1092-I1092</f>
        <v/>
      </c>
      <c r="K1092" s="15" t="n"/>
      <c r="L1092" s="15">
        <f>K1092*Setup!$B$6</f>
        <v/>
      </c>
      <c r="M1092" s="15">
        <f>J1092-L1092</f>
        <v/>
      </c>
      <c r="N1092" s="21" t="n"/>
    </row>
    <row r="1093">
      <c r="A1093" s="295" t="n"/>
      <c r="B1093" s="14" t="n"/>
      <c r="C1093" s="15" t="n"/>
      <c r="D1093" s="15" t="n"/>
      <c r="E1093" s="15">
        <f>D1093*Setup!$B$5</f>
        <v/>
      </c>
      <c r="F1093" s="15">
        <f>D1093-E1093</f>
        <v/>
      </c>
      <c r="G1093" s="15" t="n"/>
      <c r="H1093" s="15" t="n"/>
      <c r="I1093" s="15" t="n"/>
      <c r="J1093" s="15">
        <f>C1093+F1093+G1093-I1093</f>
        <v/>
      </c>
      <c r="K1093" s="15" t="n"/>
      <c r="L1093" s="15">
        <f>K1093*Setup!$B$6</f>
        <v/>
      </c>
      <c r="M1093" s="15">
        <f>J1093-L1093</f>
        <v/>
      </c>
      <c r="N1093" s="21" t="n"/>
    </row>
    <row r="1094">
      <c r="A1094" s="295" t="n"/>
      <c r="B1094" s="14" t="n"/>
      <c r="C1094" s="15" t="n"/>
      <c r="D1094" s="15" t="n"/>
      <c r="E1094" s="15">
        <f>D1094*Setup!$B$5</f>
        <v/>
      </c>
      <c r="F1094" s="15">
        <f>D1094-E1094</f>
        <v/>
      </c>
      <c r="G1094" s="15" t="n"/>
      <c r="H1094" s="15" t="n"/>
      <c r="I1094" s="15" t="n"/>
      <c r="J1094" s="15">
        <f>C1094+F1094+G1094-I1094</f>
        <v/>
      </c>
      <c r="K1094" s="15" t="n"/>
      <c r="L1094" s="15">
        <f>K1094*Setup!$B$6</f>
        <v/>
      </c>
      <c r="M1094" s="15">
        <f>J1094-L1094</f>
        <v/>
      </c>
      <c r="N1094" s="21" t="n"/>
    </row>
    <row r="1095">
      <c r="A1095" s="295" t="n"/>
      <c r="B1095" s="14" t="n"/>
      <c r="C1095" s="15" t="n"/>
      <c r="D1095" s="15" t="n"/>
      <c r="E1095" s="15">
        <f>D1095*Setup!$B$5</f>
        <v/>
      </c>
      <c r="F1095" s="15">
        <f>D1095-E1095</f>
        <v/>
      </c>
      <c r="G1095" s="15" t="n"/>
      <c r="H1095" s="15" t="n"/>
      <c r="I1095" s="15" t="n"/>
      <c r="J1095" s="15">
        <f>C1095+F1095+G1095-I1095</f>
        <v/>
      </c>
      <c r="K1095" s="15" t="n"/>
      <c r="L1095" s="15">
        <f>K1095*Setup!$B$6</f>
        <v/>
      </c>
      <c r="M1095" s="15">
        <f>J1095-L1095</f>
        <v/>
      </c>
      <c r="N1095" s="21" t="n"/>
    </row>
    <row r="1096">
      <c r="A1096" s="295" t="n"/>
      <c r="B1096" s="14" t="n"/>
      <c r="C1096" s="15" t="n"/>
      <c r="D1096" s="15" t="n"/>
      <c r="E1096" s="15">
        <f>D1096*Setup!$B$5</f>
        <v/>
      </c>
      <c r="F1096" s="15">
        <f>D1096-E1096</f>
        <v/>
      </c>
      <c r="G1096" s="15" t="n"/>
      <c r="H1096" s="15" t="n"/>
      <c r="I1096" s="15" t="n"/>
      <c r="J1096" s="15">
        <f>C1096+F1096+G1096-I1096</f>
        <v/>
      </c>
      <c r="K1096" s="15" t="n"/>
      <c r="L1096" s="15">
        <f>K1096*Setup!$B$6</f>
        <v/>
      </c>
      <c r="M1096" s="15">
        <f>J1096-L1096</f>
        <v/>
      </c>
      <c r="N1096" s="21" t="n"/>
    </row>
    <row r="1097">
      <c r="A1097" s="295" t="n"/>
      <c r="B1097" s="14" t="n"/>
      <c r="C1097" s="15" t="n"/>
      <c r="D1097" s="15" t="n"/>
      <c r="E1097" s="15">
        <f>D1097*Setup!$B$5</f>
        <v/>
      </c>
      <c r="F1097" s="15">
        <f>D1097-E1097</f>
        <v/>
      </c>
      <c r="G1097" s="15" t="n"/>
      <c r="H1097" s="15" t="n"/>
      <c r="I1097" s="15" t="n"/>
      <c r="J1097" s="15">
        <f>C1097+F1097+G1097-I1097</f>
        <v/>
      </c>
      <c r="K1097" s="15" t="n"/>
      <c r="L1097" s="15">
        <f>K1097*Setup!$B$6</f>
        <v/>
      </c>
      <c r="M1097" s="15">
        <f>J1097-L1097</f>
        <v/>
      </c>
      <c r="N1097" s="21" t="n"/>
    </row>
    <row r="1098">
      <c r="A1098" s="295" t="n"/>
      <c r="B1098" s="14" t="n"/>
      <c r="C1098" s="15" t="n"/>
      <c r="D1098" s="15" t="n"/>
      <c r="E1098" s="15">
        <f>D1098*Setup!$B$5</f>
        <v/>
      </c>
      <c r="F1098" s="15">
        <f>D1098-E1098</f>
        <v/>
      </c>
      <c r="G1098" s="15" t="n"/>
      <c r="H1098" s="15" t="n"/>
      <c r="I1098" s="15" t="n"/>
      <c r="J1098" s="15">
        <f>C1098+F1098+G1098-I1098</f>
        <v/>
      </c>
      <c r="K1098" s="15" t="n"/>
      <c r="L1098" s="15">
        <f>K1098*Setup!$B$6</f>
        <v/>
      </c>
      <c r="M1098" s="15">
        <f>J1098-L1098</f>
        <v/>
      </c>
      <c r="N1098" s="21" t="n"/>
    </row>
    <row r="1099">
      <c r="A1099" s="295" t="n"/>
      <c r="B1099" s="14" t="n"/>
      <c r="C1099" s="15" t="n"/>
      <c r="D1099" s="15" t="n"/>
      <c r="E1099" s="15">
        <f>D1099*Setup!$B$5</f>
        <v/>
      </c>
      <c r="F1099" s="15">
        <f>D1099-E1099</f>
        <v/>
      </c>
      <c r="G1099" s="15" t="n"/>
      <c r="H1099" s="15" t="n"/>
      <c r="I1099" s="15" t="n"/>
      <c r="J1099" s="15">
        <f>C1099+F1099+G1099-I1099</f>
        <v/>
      </c>
      <c r="K1099" s="15" t="n"/>
      <c r="L1099" s="15">
        <f>K1099*Setup!$B$6</f>
        <v/>
      </c>
      <c r="M1099" s="15">
        <f>J1099-L1099</f>
        <v/>
      </c>
      <c r="N1099" s="21" t="n"/>
    </row>
    <row r="1100">
      <c r="A1100" s="295" t="n"/>
      <c r="B1100" s="14" t="n"/>
      <c r="C1100" s="15" t="n"/>
      <c r="D1100" s="15" t="n"/>
      <c r="E1100" s="15">
        <f>D1100*Setup!$B$5</f>
        <v/>
      </c>
      <c r="F1100" s="15">
        <f>D1100-E1100</f>
        <v/>
      </c>
      <c r="G1100" s="15" t="n"/>
      <c r="H1100" s="15" t="n"/>
      <c r="I1100" s="15" t="n"/>
      <c r="J1100" s="15">
        <f>C1100+F1100+G1100-I1100</f>
        <v/>
      </c>
      <c r="K1100" s="15" t="n"/>
      <c r="L1100" s="15">
        <f>K1100*Setup!$B$6</f>
        <v/>
      </c>
      <c r="M1100" s="15">
        <f>J1100-L1100</f>
        <v/>
      </c>
      <c r="N1100" s="21" t="n"/>
    </row>
    <row r="1101">
      <c r="A1101" s="295" t="n"/>
      <c r="B1101" s="14" t="n"/>
      <c r="C1101" s="15" t="n"/>
      <c r="D1101" s="15" t="n"/>
      <c r="E1101" s="15">
        <f>D1101*Setup!$B$5</f>
        <v/>
      </c>
      <c r="F1101" s="15">
        <f>D1101-E1101</f>
        <v/>
      </c>
      <c r="G1101" s="15" t="n"/>
      <c r="H1101" s="15" t="n"/>
      <c r="I1101" s="15" t="n"/>
      <c r="J1101" s="15">
        <f>C1101+F1101+G1101-I1101</f>
        <v/>
      </c>
      <c r="K1101" s="15" t="n"/>
      <c r="L1101" s="15">
        <f>K1101*Setup!$B$6</f>
        <v/>
      </c>
      <c r="M1101" s="15">
        <f>J1101-L1101</f>
        <v/>
      </c>
      <c r="N1101" s="21" t="n"/>
    </row>
    <row r="1102">
      <c r="A1102" s="295" t="n"/>
      <c r="B1102" s="14" t="n"/>
      <c r="C1102" s="15" t="n"/>
      <c r="D1102" s="15" t="n"/>
      <c r="E1102" s="15">
        <f>D1102*Setup!$B$5</f>
        <v/>
      </c>
      <c r="F1102" s="15">
        <f>D1102-E1102</f>
        <v/>
      </c>
      <c r="G1102" s="15" t="n"/>
      <c r="H1102" s="15" t="n"/>
      <c r="I1102" s="15" t="n"/>
      <c r="J1102" s="15">
        <f>C1102+F1102+G1102-I1102</f>
        <v/>
      </c>
      <c r="K1102" s="15" t="n"/>
      <c r="L1102" s="15">
        <f>K1102*Setup!$B$6</f>
        <v/>
      </c>
      <c r="M1102" s="15">
        <f>J1102-L1102</f>
        <v/>
      </c>
      <c r="N1102" s="21" t="n"/>
    </row>
    <row r="1103">
      <c r="A1103" s="295" t="n"/>
      <c r="B1103" s="14" t="n"/>
      <c r="C1103" s="15" t="n"/>
      <c r="D1103" s="15" t="n"/>
      <c r="E1103" s="15">
        <f>D1103*Setup!$B$5</f>
        <v/>
      </c>
      <c r="F1103" s="15">
        <f>D1103-E1103</f>
        <v/>
      </c>
      <c r="G1103" s="15" t="n"/>
      <c r="H1103" s="15" t="n"/>
      <c r="I1103" s="15" t="n"/>
      <c r="J1103" s="15">
        <f>C1103+F1103+G1103-I1103</f>
        <v/>
      </c>
      <c r="K1103" s="15" t="n"/>
      <c r="L1103" s="15">
        <f>K1103*Setup!$B$6</f>
        <v/>
      </c>
      <c r="M1103" s="15">
        <f>J1103-L1103</f>
        <v/>
      </c>
      <c r="N1103" s="21" t="n"/>
    </row>
    <row r="1104">
      <c r="A1104" s="295" t="n"/>
      <c r="B1104" s="14" t="n"/>
      <c r="C1104" s="15" t="n"/>
      <c r="D1104" s="15" t="n"/>
      <c r="E1104" s="15">
        <f>D1104*Setup!$B$5</f>
        <v/>
      </c>
      <c r="F1104" s="15">
        <f>D1104-E1104</f>
        <v/>
      </c>
      <c r="G1104" s="15" t="n"/>
      <c r="H1104" s="15" t="n"/>
      <c r="I1104" s="15" t="n"/>
      <c r="J1104" s="15">
        <f>C1104+F1104+G1104-I1104</f>
        <v/>
      </c>
      <c r="K1104" s="15" t="n"/>
      <c r="L1104" s="15">
        <f>K1104*Setup!$B$6</f>
        <v/>
      </c>
      <c r="M1104" s="15">
        <f>J1104-L1104</f>
        <v/>
      </c>
      <c r="N1104" s="21" t="n"/>
    </row>
    <row r="1105">
      <c r="A1105" s="295" t="n"/>
      <c r="B1105" s="14" t="n"/>
      <c r="C1105" s="15" t="n"/>
      <c r="D1105" s="15" t="n"/>
      <c r="E1105" s="15">
        <f>D1105*Setup!$B$5</f>
        <v/>
      </c>
      <c r="F1105" s="15">
        <f>D1105-E1105</f>
        <v/>
      </c>
      <c r="G1105" s="15" t="n"/>
      <c r="H1105" s="15" t="n"/>
      <c r="I1105" s="15" t="n"/>
      <c r="J1105" s="15">
        <f>C1105+F1105+G1105-I1105</f>
        <v/>
      </c>
      <c r="K1105" s="15" t="n"/>
      <c r="L1105" s="15">
        <f>K1105*Setup!$B$6</f>
        <v/>
      </c>
      <c r="M1105" s="15">
        <f>J1105-L1105</f>
        <v/>
      </c>
      <c r="N1105" s="21" t="n"/>
    </row>
    <row r="1106">
      <c r="A1106" s="295" t="n"/>
      <c r="B1106" s="14" t="n"/>
      <c r="C1106" s="15" t="n"/>
      <c r="D1106" s="15" t="n"/>
      <c r="E1106" s="15">
        <f>D1106*Setup!$B$5</f>
        <v/>
      </c>
      <c r="F1106" s="15">
        <f>D1106-E1106</f>
        <v/>
      </c>
      <c r="G1106" s="15" t="n"/>
      <c r="H1106" s="15" t="n"/>
      <c r="I1106" s="15" t="n"/>
      <c r="J1106" s="15">
        <f>C1106+F1106+G1106-I1106</f>
        <v/>
      </c>
      <c r="K1106" s="15" t="n"/>
      <c r="L1106" s="15">
        <f>K1106*Setup!$B$6</f>
        <v/>
      </c>
      <c r="M1106" s="15">
        <f>J1106-L1106</f>
        <v/>
      </c>
      <c r="N1106" s="21" t="n"/>
    </row>
    <row r="1107">
      <c r="A1107" s="295" t="n"/>
      <c r="B1107" s="14" t="n"/>
      <c r="C1107" s="15" t="n"/>
      <c r="D1107" s="15" t="n"/>
      <c r="E1107" s="15">
        <f>D1107*Setup!$B$5</f>
        <v/>
      </c>
      <c r="F1107" s="15">
        <f>D1107-E1107</f>
        <v/>
      </c>
      <c r="G1107" s="15" t="n"/>
      <c r="H1107" s="15" t="n"/>
      <c r="I1107" s="15" t="n"/>
      <c r="J1107" s="15">
        <f>C1107+F1107+G1107-I1107</f>
        <v/>
      </c>
      <c r="K1107" s="15" t="n"/>
      <c r="L1107" s="15">
        <f>K1107*Setup!$B$6</f>
        <v/>
      </c>
      <c r="M1107" s="15">
        <f>J1107-L1107</f>
        <v/>
      </c>
      <c r="N1107" s="21" t="n"/>
    </row>
    <row r="1108">
      <c r="A1108" s="295" t="n"/>
      <c r="B1108" s="14" t="n"/>
      <c r="C1108" s="15" t="n"/>
      <c r="D1108" s="15" t="n"/>
      <c r="E1108" s="15">
        <f>D1108*Setup!$B$5</f>
        <v/>
      </c>
      <c r="F1108" s="15">
        <f>D1108-E1108</f>
        <v/>
      </c>
      <c r="G1108" s="15" t="n"/>
      <c r="H1108" s="15" t="n"/>
      <c r="I1108" s="15" t="n"/>
      <c r="J1108" s="15">
        <f>C1108+F1108+G1108-I1108</f>
        <v/>
      </c>
      <c r="K1108" s="15" t="n"/>
      <c r="L1108" s="15">
        <f>K1108*Setup!$B$6</f>
        <v/>
      </c>
      <c r="M1108" s="15">
        <f>J1108-L1108</f>
        <v/>
      </c>
      <c r="N1108" s="21" t="n"/>
    </row>
    <row r="1109">
      <c r="A1109" s="295" t="n"/>
      <c r="B1109" s="14" t="n"/>
      <c r="C1109" s="15" t="n"/>
      <c r="D1109" s="15" t="n"/>
      <c r="E1109" s="15">
        <f>D1109*Setup!$B$5</f>
        <v/>
      </c>
      <c r="F1109" s="15">
        <f>D1109-E1109</f>
        <v/>
      </c>
      <c r="G1109" s="15" t="n"/>
      <c r="H1109" s="15" t="n"/>
      <c r="I1109" s="15" t="n"/>
      <c r="J1109" s="15">
        <f>C1109+F1109+G1109-I1109</f>
        <v/>
      </c>
      <c r="K1109" s="15" t="n"/>
      <c r="L1109" s="15">
        <f>K1109*Setup!$B$6</f>
        <v/>
      </c>
      <c r="M1109" s="15">
        <f>J1109-L1109</f>
        <v/>
      </c>
      <c r="N1109" s="21" t="n"/>
    </row>
    <row r="1110">
      <c r="A1110" s="295" t="n"/>
      <c r="B1110" s="14" t="n"/>
      <c r="C1110" s="15" t="n"/>
      <c r="D1110" s="15" t="n"/>
      <c r="E1110" s="15">
        <f>D1110*Setup!$B$5</f>
        <v/>
      </c>
      <c r="F1110" s="15">
        <f>D1110-E1110</f>
        <v/>
      </c>
      <c r="G1110" s="15" t="n"/>
      <c r="H1110" s="15" t="n"/>
      <c r="I1110" s="15" t="n"/>
      <c r="J1110" s="15">
        <f>C1110+F1110+G1110-I1110</f>
        <v/>
      </c>
      <c r="K1110" s="15" t="n"/>
      <c r="L1110" s="15">
        <f>K1110*Setup!$B$6</f>
        <v/>
      </c>
      <c r="M1110" s="15">
        <f>J1110-L1110</f>
        <v/>
      </c>
      <c r="N1110" s="21" t="n"/>
    </row>
    <row r="1111">
      <c r="A1111" s="295" t="n"/>
      <c r="B1111" s="14" t="n"/>
      <c r="C1111" s="15" t="n"/>
      <c r="D1111" s="15" t="n"/>
      <c r="E1111" s="15">
        <f>D1111*Setup!$B$5</f>
        <v/>
      </c>
      <c r="F1111" s="15">
        <f>D1111-E1111</f>
        <v/>
      </c>
      <c r="G1111" s="15" t="n"/>
      <c r="H1111" s="15" t="n"/>
      <c r="I1111" s="15" t="n"/>
      <c r="J1111" s="15">
        <f>C1111+F1111+G1111-I1111</f>
        <v/>
      </c>
      <c r="K1111" s="15" t="n"/>
      <c r="L1111" s="15">
        <f>K1111*Setup!$B$6</f>
        <v/>
      </c>
      <c r="M1111" s="15">
        <f>J1111-L1111</f>
        <v/>
      </c>
      <c r="N1111" s="21" t="n"/>
    </row>
    <row r="1112">
      <c r="A1112" s="295" t="n"/>
      <c r="B1112" s="14" t="n"/>
      <c r="C1112" s="15" t="n"/>
      <c r="D1112" s="15" t="n"/>
      <c r="E1112" s="15">
        <f>D1112*Setup!$B$5</f>
        <v/>
      </c>
      <c r="F1112" s="15">
        <f>D1112-E1112</f>
        <v/>
      </c>
      <c r="G1112" s="15" t="n"/>
      <c r="H1112" s="15" t="n"/>
      <c r="I1112" s="15" t="n"/>
      <c r="J1112" s="15">
        <f>C1112+F1112+G1112-I1112</f>
        <v/>
      </c>
      <c r="K1112" s="15" t="n"/>
      <c r="L1112" s="15">
        <f>K1112*Setup!$B$6</f>
        <v/>
      </c>
      <c r="M1112" s="15">
        <f>J1112-L1112</f>
        <v/>
      </c>
      <c r="N1112" s="21" t="n"/>
    </row>
    <row r="1113">
      <c r="A1113" s="295" t="n"/>
      <c r="B1113" s="14" t="n"/>
      <c r="C1113" s="15" t="n"/>
      <c r="D1113" s="15" t="n"/>
      <c r="E1113" s="15">
        <f>D1113*Setup!$B$5</f>
        <v/>
      </c>
      <c r="F1113" s="15">
        <f>D1113-E1113</f>
        <v/>
      </c>
      <c r="G1113" s="15" t="n"/>
      <c r="H1113" s="15" t="n"/>
      <c r="I1113" s="15" t="n"/>
      <c r="J1113" s="15">
        <f>C1113+F1113+G1113-I1113</f>
        <v/>
      </c>
      <c r="K1113" s="15" t="n"/>
      <c r="L1113" s="15">
        <f>K1113*Setup!$B$6</f>
        <v/>
      </c>
      <c r="M1113" s="15">
        <f>J1113-L1113</f>
        <v/>
      </c>
      <c r="N1113" s="21" t="n"/>
    </row>
    <row r="1114">
      <c r="A1114" s="295" t="n"/>
      <c r="B1114" s="14" t="n"/>
      <c r="C1114" s="15" t="n"/>
      <c r="D1114" s="15" t="n"/>
      <c r="E1114" s="15">
        <f>D1114*Setup!$B$5</f>
        <v/>
      </c>
      <c r="F1114" s="15">
        <f>D1114-E1114</f>
        <v/>
      </c>
      <c r="G1114" s="15" t="n"/>
      <c r="H1114" s="15" t="n"/>
      <c r="I1114" s="15" t="n"/>
      <c r="J1114" s="15">
        <f>C1114+F1114+G1114-I1114</f>
        <v/>
      </c>
      <c r="K1114" s="15" t="n"/>
      <c r="L1114" s="15">
        <f>K1114*Setup!$B$6</f>
        <v/>
      </c>
      <c r="M1114" s="15">
        <f>J1114-L1114</f>
        <v/>
      </c>
      <c r="N1114" s="21" t="n"/>
    </row>
    <row r="1115">
      <c r="A1115" s="295" t="n"/>
      <c r="B1115" s="14" t="n"/>
      <c r="C1115" s="15" t="n"/>
      <c r="D1115" s="15" t="n"/>
      <c r="E1115" s="15">
        <f>D1115*Setup!$B$5</f>
        <v/>
      </c>
      <c r="F1115" s="15">
        <f>D1115-E1115</f>
        <v/>
      </c>
      <c r="G1115" s="15" t="n"/>
      <c r="H1115" s="15" t="n"/>
      <c r="I1115" s="15" t="n"/>
      <c r="J1115" s="15">
        <f>C1115+F1115+G1115-I1115</f>
        <v/>
      </c>
      <c r="K1115" s="15" t="n"/>
      <c r="L1115" s="15">
        <f>K1115*Setup!$B$6</f>
        <v/>
      </c>
      <c r="M1115" s="15">
        <f>J1115-L1115</f>
        <v/>
      </c>
      <c r="N1115" s="21" t="n"/>
    </row>
    <row r="1116">
      <c r="A1116" s="295" t="n"/>
      <c r="B1116" s="14" t="n"/>
      <c r="C1116" s="15" t="n"/>
      <c r="D1116" s="15" t="n"/>
      <c r="E1116" s="15">
        <f>D1116*Setup!$B$5</f>
        <v/>
      </c>
      <c r="F1116" s="15">
        <f>D1116-E1116</f>
        <v/>
      </c>
      <c r="G1116" s="15" t="n"/>
      <c r="H1116" s="15" t="n"/>
      <c r="I1116" s="15" t="n"/>
      <c r="J1116" s="15">
        <f>C1116+F1116+G1116-I1116</f>
        <v/>
      </c>
      <c r="K1116" s="15" t="n"/>
      <c r="L1116" s="15">
        <f>K1116*Setup!$B$6</f>
        <v/>
      </c>
      <c r="M1116" s="15">
        <f>J1116-L1116</f>
        <v/>
      </c>
      <c r="N1116" s="21" t="n"/>
    </row>
    <row r="1117">
      <c r="A1117" s="295" t="n"/>
      <c r="B1117" s="14" t="n"/>
      <c r="C1117" s="15" t="n"/>
      <c r="D1117" s="15" t="n"/>
      <c r="E1117" s="15">
        <f>D1117*Setup!$B$5</f>
        <v/>
      </c>
      <c r="F1117" s="15">
        <f>D1117-E1117</f>
        <v/>
      </c>
      <c r="G1117" s="15" t="n"/>
      <c r="H1117" s="15" t="n"/>
      <c r="I1117" s="15" t="n"/>
      <c r="J1117" s="15">
        <f>C1117+F1117+G1117-I1117</f>
        <v/>
      </c>
      <c r="K1117" s="15" t="n"/>
      <c r="L1117" s="15">
        <f>K1117*Setup!$B$6</f>
        <v/>
      </c>
      <c r="M1117" s="15">
        <f>J1117-L1117</f>
        <v/>
      </c>
      <c r="N1117" s="21" t="n"/>
    </row>
    <row r="1118">
      <c r="A1118" s="295" t="n"/>
      <c r="B1118" s="14" t="n"/>
      <c r="C1118" s="15" t="n"/>
      <c r="D1118" s="15" t="n"/>
      <c r="E1118" s="15">
        <f>D1118*Setup!$B$5</f>
        <v/>
      </c>
      <c r="F1118" s="15">
        <f>D1118-E1118</f>
        <v/>
      </c>
      <c r="G1118" s="15" t="n"/>
      <c r="H1118" s="15" t="n"/>
      <c r="I1118" s="15" t="n"/>
      <c r="J1118" s="15">
        <f>C1118+F1118+G1118-I1118</f>
        <v/>
      </c>
      <c r="K1118" s="15" t="n"/>
      <c r="L1118" s="15">
        <f>K1118*Setup!$B$6</f>
        <v/>
      </c>
      <c r="M1118" s="15">
        <f>J1118-L1118</f>
        <v/>
      </c>
      <c r="N1118" s="21" t="n"/>
    </row>
    <row r="1119">
      <c r="A1119" s="295" t="n"/>
      <c r="B1119" s="14" t="n"/>
      <c r="C1119" s="15" t="n"/>
      <c r="D1119" s="15" t="n"/>
      <c r="E1119" s="15">
        <f>D1119*Setup!$B$5</f>
        <v/>
      </c>
      <c r="F1119" s="15">
        <f>D1119-E1119</f>
        <v/>
      </c>
      <c r="G1119" s="15" t="n"/>
      <c r="H1119" s="15" t="n"/>
      <c r="I1119" s="15" t="n"/>
      <c r="J1119" s="15">
        <f>C1119+F1119+G1119-I1119</f>
        <v/>
      </c>
      <c r="K1119" s="15" t="n"/>
      <c r="L1119" s="15">
        <f>K1119*Setup!$B$6</f>
        <v/>
      </c>
      <c r="M1119" s="15">
        <f>J1119-L1119</f>
        <v/>
      </c>
      <c r="N1119" s="21" t="n"/>
    </row>
    <row r="1120">
      <c r="A1120" s="295" t="n"/>
      <c r="B1120" s="14" t="n"/>
      <c r="C1120" s="15" t="n"/>
      <c r="D1120" s="15" t="n"/>
      <c r="E1120" s="15">
        <f>D1120*Setup!$B$5</f>
        <v/>
      </c>
      <c r="F1120" s="15">
        <f>D1120-E1120</f>
        <v/>
      </c>
      <c r="G1120" s="15" t="n"/>
      <c r="H1120" s="15" t="n"/>
      <c r="I1120" s="15" t="n"/>
      <c r="J1120" s="15">
        <f>C1120+F1120+G1120-I1120</f>
        <v/>
      </c>
      <c r="K1120" s="15" t="n"/>
      <c r="L1120" s="15">
        <f>K1120*Setup!$B$6</f>
        <v/>
      </c>
      <c r="M1120" s="15">
        <f>J1120-L1120</f>
        <v/>
      </c>
      <c r="N1120" s="21" t="n"/>
    </row>
    <row r="1121">
      <c r="A1121" s="295" t="n"/>
      <c r="B1121" s="14" t="n"/>
      <c r="C1121" s="15" t="n"/>
      <c r="D1121" s="15" t="n"/>
      <c r="E1121" s="15">
        <f>D1121*Setup!$B$5</f>
        <v/>
      </c>
      <c r="F1121" s="15">
        <f>D1121-E1121</f>
        <v/>
      </c>
      <c r="G1121" s="15" t="n"/>
      <c r="H1121" s="15" t="n"/>
      <c r="I1121" s="15" t="n"/>
      <c r="J1121" s="15">
        <f>C1121+F1121+G1121-I1121</f>
        <v/>
      </c>
      <c r="K1121" s="15" t="n"/>
      <c r="L1121" s="15">
        <f>K1121*Setup!$B$6</f>
        <v/>
      </c>
      <c r="M1121" s="15">
        <f>J1121-L1121</f>
        <v/>
      </c>
      <c r="N1121" s="21" t="n"/>
    </row>
    <row r="1122">
      <c r="A1122" s="295" t="n"/>
      <c r="B1122" s="14" t="n"/>
      <c r="C1122" s="15" t="n"/>
      <c r="D1122" s="15" t="n"/>
      <c r="E1122" s="15">
        <f>D1122*Setup!$B$5</f>
        <v/>
      </c>
      <c r="F1122" s="15">
        <f>D1122-E1122</f>
        <v/>
      </c>
      <c r="G1122" s="15" t="n"/>
      <c r="H1122" s="15" t="n"/>
      <c r="I1122" s="15" t="n"/>
      <c r="J1122" s="15">
        <f>C1122+F1122+G1122-I1122</f>
        <v/>
      </c>
      <c r="K1122" s="15" t="n"/>
      <c r="L1122" s="15">
        <f>K1122*Setup!$B$6</f>
        <v/>
      </c>
      <c r="M1122" s="15">
        <f>J1122-L1122</f>
        <v/>
      </c>
      <c r="N1122" s="21" t="n"/>
    </row>
    <row r="1123">
      <c r="A1123" s="295" t="n"/>
      <c r="B1123" s="14" t="n"/>
      <c r="C1123" s="15" t="n"/>
      <c r="D1123" s="15" t="n"/>
      <c r="E1123" s="15">
        <f>D1123*Setup!$B$5</f>
        <v/>
      </c>
      <c r="F1123" s="15">
        <f>D1123-E1123</f>
        <v/>
      </c>
      <c r="G1123" s="15" t="n"/>
      <c r="H1123" s="15" t="n"/>
      <c r="I1123" s="15" t="n"/>
      <c r="J1123" s="15">
        <f>C1123+F1123+G1123-I1123</f>
        <v/>
      </c>
      <c r="K1123" s="15" t="n"/>
      <c r="L1123" s="15">
        <f>K1123*Setup!$B$6</f>
        <v/>
      </c>
      <c r="M1123" s="15">
        <f>J1123-L1123</f>
        <v/>
      </c>
      <c r="N1123" s="21" t="n"/>
    </row>
    <row r="1124">
      <c r="A1124" s="295" t="n"/>
      <c r="B1124" s="14" t="n"/>
      <c r="C1124" s="15" t="n"/>
      <c r="D1124" s="15" t="n"/>
      <c r="E1124" s="15">
        <f>D1124*Setup!$B$5</f>
        <v/>
      </c>
      <c r="F1124" s="15">
        <f>D1124-E1124</f>
        <v/>
      </c>
      <c r="G1124" s="15" t="n"/>
      <c r="H1124" s="15" t="n"/>
      <c r="I1124" s="15" t="n"/>
      <c r="J1124" s="15">
        <f>C1124+F1124+G1124-I1124</f>
        <v/>
      </c>
      <c r="K1124" s="15" t="n"/>
      <c r="L1124" s="15">
        <f>K1124*Setup!$B$6</f>
        <v/>
      </c>
      <c r="M1124" s="15">
        <f>J1124-L1124</f>
        <v/>
      </c>
      <c r="N1124" s="21" t="n"/>
    </row>
    <row r="1125">
      <c r="A1125" s="295" t="n"/>
      <c r="B1125" s="14" t="n"/>
      <c r="C1125" s="15" t="n"/>
      <c r="D1125" s="15" t="n"/>
      <c r="E1125" s="15">
        <f>D1125*Setup!$B$5</f>
        <v/>
      </c>
      <c r="F1125" s="15">
        <f>D1125-E1125</f>
        <v/>
      </c>
      <c r="G1125" s="15" t="n"/>
      <c r="H1125" s="15" t="n"/>
      <c r="I1125" s="15" t="n"/>
      <c r="J1125" s="15">
        <f>C1125+F1125+G1125-I1125</f>
        <v/>
      </c>
      <c r="K1125" s="15" t="n"/>
      <c r="L1125" s="15">
        <f>K1125*Setup!$B$6</f>
        <v/>
      </c>
      <c r="M1125" s="15">
        <f>J1125-L1125</f>
        <v/>
      </c>
      <c r="N1125" s="21" t="n"/>
    </row>
    <row r="1126">
      <c r="A1126" s="295" t="n"/>
      <c r="B1126" s="14" t="n"/>
      <c r="C1126" s="15" t="n"/>
      <c r="D1126" s="15" t="n"/>
      <c r="E1126" s="15">
        <f>D1126*Setup!$B$5</f>
        <v/>
      </c>
      <c r="F1126" s="15">
        <f>D1126-E1126</f>
        <v/>
      </c>
      <c r="G1126" s="15" t="n"/>
      <c r="H1126" s="15" t="n"/>
      <c r="I1126" s="15" t="n"/>
      <c r="J1126" s="15">
        <f>C1126+F1126+G1126-I1126</f>
        <v/>
      </c>
      <c r="K1126" s="15" t="n"/>
      <c r="L1126" s="15">
        <f>K1126*Setup!$B$6</f>
        <v/>
      </c>
      <c r="M1126" s="15">
        <f>J1126-L1126</f>
        <v/>
      </c>
      <c r="N1126" s="21" t="n"/>
    </row>
    <row r="1127">
      <c r="A1127" s="295" t="n"/>
      <c r="B1127" s="14" t="n"/>
      <c r="C1127" s="15" t="n"/>
      <c r="D1127" s="15" t="n"/>
      <c r="E1127" s="15">
        <f>D1127*Setup!$B$5</f>
        <v/>
      </c>
      <c r="F1127" s="15">
        <f>D1127-E1127</f>
        <v/>
      </c>
      <c r="G1127" s="15" t="n"/>
      <c r="H1127" s="15" t="n"/>
      <c r="I1127" s="15" t="n"/>
      <c r="J1127" s="15">
        <f>C1127+F1127+G1127-I1127</f>
        <v/>
      </c>
      <c r="K1127" s="15" t="n"/>
      <c r="L1127" s="15">
        <f>K1127*Setup!$B$6</f>
        <v/>
      </c>
      <c r="M1127" s="15">
        <f>J1127-L1127</f>
        <v/>
      </c>
      <c r="N1127" s="21" t="n"/>
    </row>
    <row r="1128">
      <c r="A1128" s="295" t="n"/>
      <c r="B1128" s="14" t="n"/>
      <c r="C1128" s="15" t="n"/>
      <c r="D1128" s="15" t="n"/>
      <c r="E1128" s="15">
        <f>D1128*Setup!$B$5</f>
        <v/>
      </c>
      <c r="F1128" s="15">
        <f>D1128-E1128</f>
        <v/>
      </c>
      <c r="G1128" s="15" t="n"/>
      <c r="H1128" s="15" t="n"/>
      <c r="I1128" s="15" t="n"/>
      <c r="J1128" s="15">
        <f>C1128+F1128+G1128-I1128</f>
        <v/>
      </c>
      <c r="K1128" s="15" t="n"/>
      <c r="L1128" s="15">
        <f>K1128*Setup!$B$6</f>
        <v/>
      </c>
      <c r="M1128" s="15">
        <f>J1128-L1128</f>
        <v/>
      </c>
      <c r="N1128" s="21" t="n"/>
    </row>
    <row r="1129">
      <c r="A1129" s="295" t="n"/>
      <c r="B1129" s="14" t="n"/>
      <c r="C1129" s="15" t="n"/>
      <c r="D1129" s="15" t="n"/>
      <c r="E1129" s="15">
        <f>D1129*Setup!$B$5</f>
        <v/>
      </c>
      <c r="F1129" s="15">
        <f>D1129-E1129</f>
        <v/>
      </c>
      <c r="G1129" s="15" t="n"/>
      <c r="H1129" s="15" t="n"/>
      <c r="I1129" s="15" t="n"/>
      <c r="J1129" s="15">
        <f>C1129+F1129+G1129-I1129</f>
        <v/>
      </c>
      <c r="K1129" s="15" t="n"/>
      <c r="L1129" s="15">
        <f>K1129*Setup!$B$6</f>
        <v/>
      </c>
      <c r="M1129" s="15">
        <f>J1129-L1129</f>
        <v/>
      </c>
      <c r="N1129" s="21" t="n"/>
    </row>
    <row r="1130">
      <c r="A1130" s="295" t="n"/>
      <c r="B1130" s="14" t="n"/>
      <c r="C1130" s="15" t="n"/>
      <c r="D1130" s="15" t="n"/>
      <c r="E1130" s="15">
        <f>D1130*Setup!$B$5</f>
        <v/>
      </c>
      <c r="F1130" s="15">
        <f>D1130-E1130</f>
        <v/>
      </c>
      <c r="G1130" s="15" t="n"/>
      <c r="H1130" s="15" t="n"/>
      <c r="I1130" s="15" t="n"/>
      <c r="J1130" s="15">
        <f>C1130+F1130+G1130-I1130</f>
        <v/>
      </c>
      <c r="K1130" s="15" t="n"/>
      <c r="L1130" s="15">
        <f>K1130*Setup!$B$6</f>
        <v/>
      </c>
      <c r="M1130" s="15">
        <f>J1130-L1130</f>
        <v/>
      </c>
      <c r="N1130" s="21" t="n"/>
    </row>
    <row r="1131">
      <c r="A1131" s="295" t="n"/>
      <c r="B1131" s="14" t="n"/>
      <c r="C1131" s="15" t="n"/>
      <c r="D1131" s="15" t="n"/>
      <c r="E1131" s="15">
        <f>D1131*Setup!$B$5</f>
        <v/>
      </c>
      <c r="F1131" s="15">
        <f>D1131-E1131</f>
        <v/>
      </c>
      <c r="G1131" s="15" t="n"/>
      <c r="H1131" s="15" t="n"/>
      <c r="I1131" s="15" t="n"/>
      <c r="J1131" s="15">
        <f>C1131+F1131+G1131-I1131</f>
        <v/>
      </c>
      <c r="K1131" s="15" t="n"/>
      <c r="L1131" s="15">
        <f>K1131*Setup!$B$6</f>
        <v/>
      </c>
      <c r="M1131" s="15">
        <f>J1131-L1131</f>
        <v/>
      </c>
      <c r="N1131" s="21" t="n"/>
    </row>
    <row r="1132">
      <c r="A1132" s="295" t="n"/>
      <c r="B1132" s="14" t="n"/>
      <c r="C1132" s="15" t="n"/>
      <c r="D1132" s="15" t="n"/>
      <c r="E1132" s="15">
        <f>D1132*Setup!$B$5</f>
        <v/>
      </c>
      <c r="F1132" s="15">
        <f>D1132-E1132</f>
        <v/>
      </c>
      <c r="G1132" s="15" t="n"/>
      <c r="H1132" s="15" t="n"/>
      <c r="I1132" s="15" t="n"/>
      <c r="J1132" s="15">
        <f>C1132+F1132+G1132-I1132</f>
        <v/>
      </c>
      <c r="K1132" s="15" t="n"/>
      <c r="L1132" s="15">
        <f>K1132*Setup!$B$6</f>
        <v/>
      </c>
      <c r="M1132" s="15">
        <f>J1132-L1132</f>
        <v/>
      </c>
      <c r="N1132" s="21" t="n"/>
    </row>
    <row r="1133">
      <c r="A1133" s="295" t="n"/>
      <c r="B1133" s="14" t="n"/>
      <c r="C1133" s="15" t="n"/>
      <c r="D1133" s="15" t="n"/>
      <c r="E1133" s="15">
        <f>D1133*Setup!$B$5</f>
        <v/>
      </c>
      <c r="F1133" s="15">
        <f>D1133-E1133</f>
        <v/>
      </c>
      <c r="G1133" s="15" t="n"/>
      <c r="H1133" s="15" t="n"/>
      <c r="I1133" s="15" t="n"/>
      <c r="J1133" s="15">
        <f>C1133+F1133+G1133-I1133</f>
        <v/>
      </c>
      <c r="K1133" s="15" t="n"/>
      <c r="L1133" s="15">
        <f>K1133*Setup!$B$6</f>
        <v/>
      </c>
      <c r="M1133" s="15">
        <f>J1133-L1133</f>
        <v/>
      </c>
      <c r="N1133" s="21" t="n"/>
    </row>
    <row r="1134">
      <c r="A1134" s="295" t="n"/>
      <c r="B1134" s="14" t="n"/>
      <c r="C1134" s="15" t="n"/>
      <c r="D1134" s="15" t="n"/>
      <c r="E1134" s="15">
        <f>D1134*Setup!$B$5</f>
        <v/>
      </c>
      <c r="F1134" s="15">
        <f>D1134-E1134</f>
        <v/>
      </c>
      <c r="G1134" s="15" t="n"/>
      <c r="H1134" s="15" t="n"/>
      <c r="I1134" s="15" t="n"/>
      <c r="J1134" s="15">
        <f>C1134+F1134+G1134-I1134</f>
        <v/>
      </c>
      <c r="K1134" s="15" t="n"/>
      <c r="L1134" s="15">
        <f>K1134*Setup!$B$6</f>
        <v/>
      </c>
      <c r="M1134" s="15">
        <f>J1134-L1134</f>
        <v/>
      </c>
      <c r="N1134" s="21" t="n"/>
    </row>
    <row r="1135">
      <c r="A1135" s="295" t="n"/>
      <c r="B1135" s="14" t="n"/>
      <c r="C1135" s="15" t="n"/>
      <c r="D1135" s="15" t="n"/>
      <c r="E1135" s="15">
        <f>D1135*Setup!$B$5</f>
        <v/>
      </c>
      <c r="F1135" s="15">
        <f>D1135-E1135</f>
        <v/>
      </c>
      <c r="G1135" s="15" t="n"/>
      <c r="H1135" s="15" t="n"/>
      <c r="I1135" s="15" t="n"/>
      <c r="J1135" s="15">
        <f>C1135+F1135+G1135-I1135</f>
        <v/>
      </c>
      <c r="K1135" s="15" t="n"/>
      <c r="L1135" s="15">
        <f>K1135*Setup!$B$6</f>
        <v/>
      </c>
      <c r="M1135" s="15">
        <f>J1135-L1135</f>
        <v/>
      </c>
      <c r="N1135" s="21" t="n"/>
    </row>
    <row r="1136">
      <c r="A1136" s="295" t="n"/>
      <c r="B1136" s="14" t="n"/>
      <c r="C1136" s="15" t="n"/>
      <c r="D1136" s="15" t="n"/>
      <c r="E1136" s="15">
        <f>D1136*Setup!$B$5</f>
        <v/>
      </c>
      <c r="F1136" s="15">
        <f>D1136-E1136</f>
        <v/>
      </c>
      <c r="G1136" s="15" t="n"/>
      <c r="H1136" s="15" t="n"/>
      <c r="I1136" s="15" t="n"/>
      <c r="J1136" s="15">
        <f>C1136+F1136+G1136-I1136</f>
        <v/>
      </c>
      <c r="K1136" s="15" t="n"/>
      <c r="L1136" s="15">
        <f>K1136*Setup!$B$6</f>
        <v/>
      </c>
      <c r="M1136" s="15">
        <f>J1136-L1136</f>
        <v/>
      </c>
      <c r="N1136" s="21" t="n"/>
    </row>
    <row r="1137">
      <c r="A1137" s="295" t="n"/>
      <c r="B1137" s="14" t="n"/>
      <c r="C1137" s="15" t="n"/>
      <c r="D1137" s="15" t="n"/>
      <c r="E1137" s="15">
        <f>D1137*Setup!$B$5</f>
        <v/>
      </c>
      <c r="F1137" s="15">
        <f>D1137-E1137</f>
        <v/>
      </c>
      <c r="G1137" s="15" t="n"/>
      <c r="H1137" s="15" t="n"/>
      <c r="I1137" s="15" t="n"/>
      <c r="J1137" s="15">
        <f>C1137+F1137+G1137-I1137</f>
        <v/>
      </c>
      <c r="K1137" s="15" t="n"/>
      <c r="L1137" s="15">
        <f>K1137*Setup!$B$6</f>
        <v/>
      </c>
      <c r="M1137" s="15">
        <f>J1137-L1137</f>
        <v/>
      </c>
      <c r="N1137" s="21" t="n"/>
    </row>
    <row r="1138">
      <c r="A1138" s="295" t="n"/>
      <c r="B1138" s="14" t="n"/>
      <c r="C1138" s="15" t="n"/>
      <c r="D1138" s="15" t="n"/>
      <c r="E1138" s="15">
        <f>D1138*Setup!$B$5</f>
        <v/>
      </c>
      <c r="F1138" s="15">
        <f>D1138-E1138</f>
        <v/>
      </c>
      <c r="G1138" s="15" t="n"/>
      <c r="H1138" s="15" t="n"/>
      <c r="I1138" s="15" t="n"/>
      <c r="J1138" s="15">
        <f>C1138+F1138+G1138-I1138</f>
        <v/>
      </c>
      <c r="K1138" s="15" t="n"/>
      <c r="L1138" s="15">
        <f>K1138*Setup!$B$6</f>
        <v/>
      </c>
      <c r="M1138" s="15">
        <f>J1138-L1138</f>
        <v/>
      </c>
      <c r="N1138" s="21" t="n"/>
    </row>
    <row r="1139">
      <c r="A1139" s="295" t="n"/>
      <c r="B1139" s="14" t="n"/>
      <c r="C1139" s="15" t="n"/>
      <c r="D1139" s="15" t="n"/>
      <c r="E1139" s="15">
        <f>D1139*Setup!$B$5</f>
        <v/>
      </c>
      <c r="F1139" s="15">
        <f>D1139-E1139</f>
        <v/>
      </c>
      <c r="G1139" s="15" t="n"/>
      <c r="H1139" s="15" t="n"/>
      <c r="I1139" s="15" t="n"/>
      <c r="J1139" s="15">
        <f>C1139+F1139+G1139-I1139</f>
        <v/>
      </c>
      <c r="K1139" s="15" t="n"/>
      <c r="L1139" s="15">
        <f>K1139*Setup!$B$6</f>
        <v/>
      </c>
      <c r="M1139" s="15">
        <f>J1139-L1139</f>
        <v/>
      </c>
      <c r="N1139" s="21" t="n"/>
    </row>
    <row r="1140">
      <c r="A1140" s="295" t="n"/>
      <c r="B1140" s="14" t="n"/>
      <c r="C1140" s="15" t="n"/>
      <c r="D1140" s="15" t="n"/>
      <c r="E1140" s="15">
        <f>D1140*Setup!$B$5</f>
        <v/>
      </c>
      <c r="F1140" s="15">
        <f>D1140-E1140</f>
        <v/>
      </c>
      <c r="G1140" s="15" t="n"/>
      <c r="H1140" s="15" t="n"/>
      <c r="I1140" s="15" t="n"/>
      <c r="J1140" s="15">
        <f>C1140+F1140+G1140-I1140</f>
        <v/>
      </c>
      <c r="K1140" s="15" t="n"/>
      <c r="L1140" s="15">
        <f>K1140*Setup!$B$6</f>
        <v/>
      </c>
      <c r="M1140" s="15">
        <f>J1140-L1140</f>
        <v/>
      </c>
      <c r="N1140" s="21" t="n"/>
    </row>
    <row r="1141">
      <c r="A1141" s="295" t="n"/>
      <c r="B1141" s="14" t="n"/>
      <c r="C1141" s="15" t="n"/>
      <c r="D1141" s="15" t="n"/>
      <c r="E1141" s="15">
        <f>D1141*Setup!$B$5</f>
        <v/>
      </c>
      <c r="F1141" s="15">
        <f>D1141-E1141</f>
        <v/>
      </c>
      <c r="G1141" s="15" t="n"/>
      <c r="H1141" s="15" t="n"/>
      <c r="I1141" s="15" t="n"/>
      <c r="J1141" s="15">
        <f>C1141+F1141+G1141-I1141</f>
        <v/>
      </c>
      <c r="K1141" s="15" t="n"/>
      <c r="L1141" s="15">
        <f>K1141*Setup!$B$6</f>
        <v/>
      </c>
      <c r="M1141" s="15">
        <f>J1141-L1141</f>
        <v/>
      </c>
      <c r="N1141" s="21" t="n"/>
    </row>
    <row r="1142">
      <c r="A1142" s="295" t="n"/>
      <c r="B1142" s="14" t="n"/>
      <c r="C1142" s="15" t="n"/>
      <c r="D1142" s="15" t="n"/>
      <c r="E1142" s="15">
        <f>D1142*Setup!$B$5</f>
        <v/>
      </c>
      <c r="F1142" s="15">
        <f>D1142-E1142</f>
        <v/>
      </c>
      <c r="G1142" s="15" t="n"/>
      <c r="H1142" s="15" t="n"/>
      <c r="I1142" s="15" t="n"/>
      <c r="J1142" s="15">
        <f>C1142+F1142+G1142-I1142</f>
        <v/>
      </c>
      <c r="K1142" s="15" t="n"/>
      <c r="L1142" s="15">
        <f>K1142*Setup!$B$6</f>
        <v/>
      </c>
      <c r="M1142" s="15">
        <f>J1142-L1142</f>
        <v/>
      </c>
      <c r="N1142" s="21" t="n"/>
    </row>
    <row r="1143">
      <c r="A1143" s="295" t="n"/>
      <c r="B1143" s="14" t="n"/>
      <c r="C1143" s="15" t="n"/>
      <c r="D1143" s="15" t="n"/>
      <c r="E1143" s="15">
        <f>D1143*Setup!$B$5</f>
        <v/>
      </c>
      <c r="F1143" s="15">
        <f>D1143-E1143</f>
        <v/>
      </c>
      <c r="G1143" s="15" t="n"/>
      <c r="H1143" s="15" t="n"/>
      <c r="I1143" s="15" t="n"/>
      <c r="J1143" s="15">
        <f>C1143+F1143+G1143-I1143</f>
        <v/>
      </c>
      <c r="K1143" s="15" t="n"/>
      <c r="L1143" s="15">
        <f>K1143*Setup!$B$6</f>
        <v/>
      </c>
      <c r="M1143" s="15">
        <f>J1143-L1143</f>
        <v/>
      </c>
      <c r="N1143" s="21" t="n"/>
    </row>
    <row r="1144">
      <c r="A1144" s="295" t="n"/>
      <c r="B1144" s="14" t="n"/>
      <c r="C1144" s="15" t="n"/>
      <c r="D1144" s="15" t="n"/>
      <c r="E1144" s="15">
        <f>D1144*Setup!$B$5</f>
        <v/>
      </c>
      <c r="F1144" s="15">
        <f>D1144-E1144</f>
        <v/>
      </c>
      <c r="G1144" s="15" t="n"/>
      <c r="H1144" s="15" t="n"/>
      <c r="I1144" s="15" t="n"/>
      <c r="J1144" s="15">
        <f>C1144+F1144+G1144-I1144</f>
        <v/>
      </c>
      <c r="K1144" s="15" t="n"/>
      <c r="L1144" s="15">
        <f>K1144*Setup!$B$6</f>
        <v/>
      </c>
      <c r="M1144" s="15">
        <f>J1144-L1144</f>
        <v/>
      </c>
      <c r="N1144" s="21" t="n"/>
    </row>
    <row r="1145">
      <c r="A1145" s="295" t="n"/>
      <c r="B1145" s="14" t="n"/>
      <c r="C1145" s="15" t="n"/>
      <c r="D1145" s="15" t="n"/>
      <c r="E1145" s="15">
        <f>D1145*Setup!$B$5</f>
        <v/>
      </c>
      <c r="F1145" s="15">
        <f>D1145-E1145</f>
        <v/>
      </c>
      <c r="G1145" s="15" t="n"/>
      <c r="H1145" s="15" t="n"/>
      <c r="I1145" s="15" t="n"/>
      <c r="J1145" s="15">
        <f>C1145+F1145+G1145-I1145</f>
        <v/>
      </c>
      <c r="K1145" s="15" t="n"/>
      <c r="L1145" s="15">
        <f>K1145*Setup!$B$6</f>
        <v/>
      </c>
      <c r="M1145" s="15">
        <f>J1145-L1145</f>
        <v/>
      </c>
      <c r="N1145" s="21" t="n"/>
    </row>
    <row r="1146">
      <c r="A1146" s="295" t="n"/>
      <c r="B1146" s="14" t="n"/>
      <c r="C1146" s="15" t="n"/>
      <c r="D1146" s="15" t="n"/>
      <c r="E1146" s="15">
        <f>D1146*Setup!$B$5</f>
        <v/>
      </c>
      <c r="F1146" s="15">
        <f>D1146-E1146</f>
        <v/>
      </c>
      <c r="G1146" s="15" t="n"/>
      <c r="H1146" s="15" t="n"/>
      <c r="I1146" s="15" t="n"/>
      <c r="J1146" s="15">
        <f>C1146+F1146+G1146-I1146</f>
        <v/>
      </c>
      <c r="K1146" s="15" t="n"/>
      <c r="L1146" s="15">
        <f>K1146*Setup!$B$6</f>
        <v/>
      </c>
      <c r="M1146" s="15">
        <f>J1146-L1146</f>
        <v/>
      </c>
      <c r="N1146" s="21" t="n"/>
    </row>
    <row r="1147">
      <c r="A1147" s="295" t="n"/>
      <c r="B1147" s="14" t="n"/>
      <c r="C1147" s="15" t="n"/>
      <c r="D1147" s="15" t="n"/>
      <c r="E1147" s="15">
        <f>D1147*Setup!$B$5</f>
        <v/>
      </c>
      <c r="F1147" s="15">
        <f>D1147-E1147</f>
        <v/>
      </c>
      <c r="G1147" s="15" t="n"/>
      <c r="H1147" s="15" t="n"/>
      <c r="I1147" s="15" t="n"/>
      <c r="J1147" s="15">
        <f>C1147+F1147+G1147-I1147</f>
        <v/>
      </c>
      <c r="K1147" s="15" t="n"/>
      <c r="L1147" s="15">
        <f>K1147*Setup!$B$6</f>
        <v/>
      </c>
      <c r="M1147" s="15">
        <f>J1147-L1147</f>
        <v/>
      </c>
      <c r="N1147" s="21" t="n"/>
    </row>
    <row r="1148">
      <c r="A1148" s="295" t="n"/>
      <c r="B1148" s="14" t="n"/>
      <c r="C1148" s="15" t="n"/>
      <c r="D1148" s="15" t="n"/>
      <c r="E1148" s="15">
        <f>D1148*Setup!$B$5</f>
        <v/>
      </c>
      <c r="F1148" s="15">
        <f>D1148-E1148</f>
        <v/>
      </c>
      <c r="G1148" s="15" t="n"/>
      <c r="H1148" s="15" t="n"/>
      <c r="I1148" s="15" t="n"/>
      <c r="J1148" s="15">
        <f>C1148+F1148+G1148-I1148</f>
        <v/>
      </c>
      <c r="K1148" s="15" t="n"/>
      <c r="L1148" s="15">
        <f>K1148*Setup!$B$6</f>
        <v/>
      </c>
      <c r="M1148" s="15">
        <f>J1148-L1148</f>
        <v/>
      </c>
      <c r="N1148" s="21" t="n"/>
    </row>
    <row r="1149">
      <c r="A1149" s="295" t="n"/>
      <c r="B1149" s="14" t="n"/>
      <c r="C1149" s="15" t="n"/>
      <c r="D1149" s="15" t="n"/>
      <c r="E1149" s="15">
        <f>D1149*Setup!$B$5</f>
        <v/>
      </c>
      <c r="F1149" s="15">
        <f>D1149-E1149</f>
        <v/>
      </c>
      <c r="G1149" s="15" t="n"/>
      <c r="H1149" s="15" t="n"/>
      <c r="I1149" s="15" t="n"/>
      <c r="J1149" s="15">
        <f>C1149+F1149+G1149-I1149</f>
        <v/>
      </c>
      <c r="K1149" s="15" t="n"/>
      <c r="L1149" s="15">
        <f>K1149*Setup!$B$6</f>
        <v/>
      </c>
      <c r="M1149" s="15">
        <f>J1149-L1149</f>
        <v/>
      </c>
      <c r="N1149" s="21" t="n"/>
    </row>
    <row r="1150">
      <c r="A1150" s="295" t="n"/>
      <c r="B1150" s="14" t="n"/>
      <c r="C1150" s="15" t="n"/>
      <c r="D1150" s="15" t="n"/>
      <c r="E1150" s="15">
        <f>D1150*Setup!$B$5</f>
        <v/>
      </c>
      <c r="F1150" s="15">
        <f>D1150-E1150</f>
        <v/>
      </c>
      <c r="G1150" s="15" t="n"/>
      <c r="H1150" s="15" t="n"/>
      <c r="I1150" s="15" t="n"/>
      <c r="J1150" s="15">
        <f>C1150+F1150+G1150-I1150</f>
        <v/>
      </c>
      <c r="K1150" s="15" t="n"/>
      <c r="L1150" s="15">
        <f>K1150*Setup!$B$6</f>
        <v/>
      </c>
      <c r="M1150" s="15">
        <f>J1150-L1150</f>
        <v/>
      </c>
      <c r="N1150" s="21" t="n"/>
    </row>
    <row r="1151">
      <c r="A1151" s="295" t="n"/>
      <c r="B1151" s="14" t="n"/>
      <c r="C1151" s="15" t="n"/>
      <c r="D1151" s="15" t="n"/>
      <c r="E1151" s="15">
        <f>D1151*Setup!$B$5</f>
        <v/>
      </c>
      <c r="F1151" s="15">
        <f>D1151-E1151</f>
        <v/>
      </c>
      <c r="G1151" s="15" t="n"/>
      <c r="H1151" s="15" t="n"/>
      <c r="I1151" s="15" t="n"/>
      <c r="J1151" s="15">
        <f>C1151+F1151+G1151-I1151</f>
        <v/>
      </c>
      <c r="K1151" s="15" t="n"/>
      <c r="L1151" s="15">
        <f>K1151*Setup!$B$6</f>
        <v/>
      </c>
      <c r="M1151" s="15">
        <f>J1151-L1151</f>
        <v/>
      </c>
      <c r="N1151" s="21" t="n"/>
    </row>
    <row r="1152">
      <c r="A1152" s="295" t="n"/>
      <c r="B1152" s="14" t="n"/>
      <c r="C1152" s="15" t="n"/>
      <c r="D1152" s="15" t="n"/>
      <c r="E1152" s="15">
        <f>D1152*Setup!$B$5</f>
        <v/>
      </c>
      <c r="F1152" s="15">
        <f>D1152-E1152</f>
        <v/>
      </c>
      <c r="G1152" s="15" t="n"/>
      <c r="H1152" s="15" t="n"/>
      <c r="I1152" s="15" t="n"/>
      <c r="J1152" s="15">
        <f>C1152+F1152+G1152-I1152</f>
        <v/>
      </c>
      <c r="K1152" s="15" t="n"/>
      <c r="L1152" s="15">
        <f>K1152*Setup!$B$6</f>
        <v/>
      </c>
      <c r="M1152" s="15">
        <f>J1152-L1152</f>
        <v/>
      </c>
      <c r="N1152" s="21" t="n"/>
    </row>
    <row r="1153">
      <c r="A1153" s="295" t="n"/>
      <c r="B1153" s="14" t="n"/>
      <c r="C1153" s="15" t="n"/>
      <c r="D1153" s="15" t="n"/>
      <c r="E1153" s="15">
        <f>D1153*Setup!$B$5</f>
        <v/>
      </c>
      <c r="F1153" s="15">
        <f>D1153-E1153</f>
        <v/>
      </c>
      <c r="G1153" s="15" t="n"/>
      <c r="H1153" s="15" t="n"/>
      <c r="I1153" s="15" t="n"/>
      <c r="J1153" s="15">
        <f>C1153+F1153+G1153-I1153</f>
        <v/>
      </c>
      <c r="K1153" s="15" t="n"/>
      <c r="L1153" s="15">
        <f>K1153*Setup!$B$6</f>
        <v/>
      </c>
      <c r="M1153" s="15">
        <f>J1153-L1153</f>
        <v/>
      </c>
      <c r="N1153" s="21" t="n"/>
    </row>
    <row r="1154">
      <c r="A1154" s="295" t="n"/>
      <c r="B1154" s="14" t="n"/>
      <c r="C1154" s="15" t="n"/>
      <c r="D1154" s="15" t="n"/>
      <c r="E1154" s="15">
        <f>D1154*Setup!$B$5</f>
        <v/>
      </c>
      <c r="F1154" s="15">
        <f>D1154-E1154</f>
        <v/>
      </c>
      <c r="G1154" s="15" t="n"/>
      <c r="H1154" s="15" t="n"/>
      <c r="I1154" s="15" t="n"/>
      <c r="J1154" s="15">
        <f>C1154+F1154+G1154-I1154</f>
        <v/>
      </c>
      <c r="K1154" s="15" t="n"/>
      <c r="L1154" s="15">
        <f>K1154*Setup!$B$6</f>
        <v/>
      </c>
      <c r="M1154" s="15">
        <f>J1154-L1154</f>
        <v/>
      </c>
      <c r="N1154" s="21" t="n"/>
    </row>
    <row r="1155">
      <c r="A1155" s="295" t="n"/>
      <c r="B1155" s="14" t="n"/>
      <c r="C1155" s="15" t="n"/>
      <c r="D1155" s="15" t="n"/>
      <c r="E1155" s="15">
        <f>D1155*Setup!$B$5</f>
        <v/>
      </c>
      <c r="F1155" s="15">
        <f>D1155-E1155</f>
        <v/>
      </c>
      <c r="G1155" s="15" t="n"/>
      <c r="H1155" s="15" t="n"/>
      <c r="I1155" s="15" t="n"/>
      <c r="J1155" s="15">
        <f>C1155+F1155+G1155-I1155</f>
        <v/>
      </c>
      <c r="K1155" s="15" t="n"/>
      <c r="L1155" s="15">
        <f>K1155*Setup!$B$6</f>
        <v/>
      </c>
      <c r="M1155" s="15">
        <f>J1155-L1155</f>
        <v/>
      </c>
      <c r="N1155" s="21" t="n"/>
    </row>
    <row r="1156">
      <c r="A1156" s="295" t="n"/>
      <c r="B1156" s="14" t="n"/>
      <c r="C1156" s="15" t="n"/>
      <c r="D1156" s="15" t="n"/>
      <c r="E1156" s="15">
        <f>D1156*Setup!$B$5</f>
        <v/>
      </c>
      <c r="F1156" s="15">
        <f>D1156-E1156</f>
        <v/>
      </c>
      <c r="G1156" s="15" t="n"/>
      <c r="H1156" s="15" t="n"/>
      <c r="I1156" s="15" t="n"/>
      <c r="J1156" s="15">
        <f>C1156+F1156+G1156-I1156</f>
        <v/>
      </c>
      <c r="K1156" s="15" t="n"/>
      <c r="L1156" s="15">
        <f>K1156*Setup!$B$6</f>
        <v/>
      </c>
      <c r="M1156" s="15">
        <f>J1156-L1156</f>
        <v/>
      </c>
      <c r="N1156" s="21" t="n"/>
    </row>
    <row r="1157">
      <c r="A1157" s="295" t="n"/>
      <c r="B1157" s="14" t="n"/>
      <c r="C1157" s="15" t="n"/>
      <c r="D1157" s="15" t="n"/>
      <c r="E1157" s="15">
        <f>D1157*Setup!$B$5</f>
        <v/>
      </c>
      <c r="F1157" s="15">
        <f>D1157-E1157</f>
        <v/>
      </c>
      <c r="G1157" s="15" t="n"/>
      <c r="H1157" s="15" t="n"/>
      <c r="I1157" s="15" t="n"/>
      <c r="J1157" s="15">
        <f>C1157+F1157+G1157-I1157</f>
        <v/>
      </c>
      <c r="K1157" s="15" t="n"/>
      <c r="L1157" s="15">
        <f>K1157*Setup!$B$6</f>
        <v/>
      </c>
      <c r="M1157" s="15">
        <f>J1157-L1157</f>
        <v/>
      </c>
      <c r="N1157" s="21" t="n"/>
    </row>
    <row r="1158">
      <c r="A1158" s="295" t="n"/>
      <c r="B1158" s="14" t="n"/>
      <c r="C1158" s="15" t="n"/>
      <c r="D1158" s="15" t="n"/>
      <c r="E1158" s="15">
        <f>D1158*Setup!$B$5</f>
        <v/>
      </c>
      <c r="F1158" s="15">
        <f>D1158-E1158</f>
        <v/>
      </c>
      <c r="G1158" s="15" t="n"/>
      <c r="H1158" s="15" t="n"/>
      <c r="I1158" s="15" t="n"/>
      <c r="J1158" s="15">
        <f>C1158+F1158+G1158-I1158</f>
        <v/>
      </c>
      <c r="K1158" s="15" t="n"/>
      <c r="L1158" s="15">
        <f>K1158*Setup!$B$6</f>
        <v/>
      </c>
      <c r="M1158" s="15">
        <f>J1158-L1158</f>
        <v/>
      </c>
      <c r="N1158" s="21" t="n"/>
    </row>
    <row r="1159">
      <c r="A1159" s="295" t="n"/>
      <c r="B1159" s="14" t="n"/>
      <c r="C1159" s="15" t="n"/>
      <c r="D1159" s="15" t="n"/>
      <c r="E1159" s="15">
        <f>D1159*Setup!$B$5</f>
        <v/>
      </c>
      <c r="F1159" s="15">
        <f>D1159-E1159</f>
        <v/>
      </c>
      <c r="G1159" s="15" t="n"/>
      <c r="H1159" s="15" t="n"/>
      <c r="I1159" s="15" t="n"/>
      <c r="J1159" s="15">
        <f>C1159+F1159+G1159-I1159</f>
        <v/>
      </c>
      <c r="K1159" s="15" t="n"/>
      <c r="L1159" s="15">
        <f>K1159*Setup!$B$6</f>
        <v/>
      </c>
      <c r="M1159" s="15">
        <f>J1159-L1159</f>
        <v/>
      </c>
      <c r="N1159" s="21" t="n"/>
    </row>
    <row r="1160">
      <c r="A1160" s="295" t="n"/>
      <c r="B1160" s="14" t="n"/>
      <c r="C1160" s="15" t="n"/>
      <c r="D1160" s="15" t="n"/>
      <c r="E1160" s="15">
        <f>D1160*Setup!$B$5</f>
        <v/>
      </c>
      <c r="F1160" s="15">
        <f>D1160-E1160</f>
        <v/>
      </c>
      <c r="G1160" s="15" t="n"/>
      <c r="H1160" s="15" t="n"/>
      <c r="I1160" s="15" t="n"/>
      <c r="J1160" s="15">
        <f>C1160+F1160+G1160-I1160</f>
        <v/>
      </c>
      <c r="K1160" s="15" t="n"/>
      <c r="L1160" s="15">
        <f>K1160*Setup!$B$6</f>
        <v/>
      </c>
      <c r="M1160" s="15">
        <f>J1160-L1160</f>
        <v/>
      </c>
      <c r="N1160" s="21" t="n"/>
    </row>
    <row r="1161">
      <c r="A1161" s="295" t="n"/>
      <c r="B1161" s="14" t="n"/>
      <c r="C1161" s="15" t="n"/>
      <c r="D1161" s="15" t="n"/>
      <c r="E1161" s="15">
        <f>D1161*Setup!$B$5</f>
        <v/>
      </c>
      <c r="F1161" s="15">
        <f>D1161-E1161</f>
        <v/>
      </c>
      <c r="G1161" s="15" t="n"/>
      <c r="H1161" s="15" t="n"/>
      <c r="I1161" s="15" t="n"/>
      <c r="J1161" s="15">
        <f>C1161+F1161+G1161-I1161</f>
        <v/>
      </c>
      <c r="K1161" s="15" t="n"/>
      <c r="L1161" s="15">
        <f>K1161*Setup!$B$6</f>
        <v/>
      </c>
      <c r="M1161" s="15">
        <f>J1161-L1161</f>
        <v/>
      </c>
      <c r="N1161" s="21" t="n"/>
    </row>
    <row r="1162">
      <c r="A1162" s="295" t="n"/>
      <c r="B1162" s="14" t="n"/>
      <c r="C1162" s="15" t="n"/>
      <c r="D1162" s="15" t="n"/>
      <c r="E1162" s="15">
        <f>D1162*Setup!$B$5</f>
        <v/>
      </c>
      <c r="F1162" s="15">
        <f>D1162-E1162</f>
        <v/>
      </c>
      <c r="G1162" s="15" t="n"/>
      <c r="H1162" s="15" t="n"/>
      <c r="I1162" s="15" t="n"/>
      <c r="J1162" s="15">
        <f>C1162+F1162+G1162-I1162</f>
        <v/>
      </c>
      <c r="K1162" s="15" t="n"/>
      <c r="L1162" s="15">
        <f>K1162*Setup!$B$6</f>
        <v/>
      </c>
      <c r="M1162" s="15">
        <f>J1162-L1162</f>
        <v/>
      </c>
      <c r="N1162" s="21" t="n"/>
    </row>
    <row r="1163">
      <c r="A1163" s="295" t="n"/>
      <c r="B1163" s="14" t="n"/>
      <c r="C1163" s="15" t="n"/>
      <c r="D1163" s="15" t="n"/>
      <c r="E1163" s="15">
        <f>D1163*Setup!$B$5</f>
        <v/>
      </c>
      <c r="F1163" s="15">
        <f>D1163-E1163</f>
        <v/>
      </c>
      <c r="G1163" s="15" t="n"/>
      <c r="H1163" s="15" t="n"/>
      <c r="I1163" s="15" t="n"/>
      <c r="J1163" s="15">
        <f>C1163+F1163+G1163-I1163</f>
        <v/>
      </c>
      <c r="K1163" s="15" t="n"/>
      <c r="L1163" s="15">
        <f>K1163*Setup!$B$6</f>
        <v/>
      </c>
      <c r="M1163" s="15">
        <f>J1163-L1163</f>
        <v/>
      </c>
      <c r="N1163" s="21" t="n"/>
    </row>
    <row r="1164">
      <c r="A1164" s="295" t="n"/>
      <c r="B1164" s="14" t="n"/>
      <c r="C1164" s="15" t="n"/>
      <c r="D1164" s="15" t="n"/>
      <c r="E1164" s="15">
        <f>D1164*Setup!$B$5</f>
        <v/>
      </c>
      <c r="F1164" s="15">
        <f>D1164-E1164</f>
        <v/>
      </c>
      <c r="G1164" s="15" t="n"/>
      <c r="H1164" s="15" t="n"/>
      <c r="I1164" s="15" t="n"/>
      <c r="J1164" s="15">
        <f>C1164+F1164+G1164-I1164</f>
        <v/>
      </c>
      <c r="K1164" s="15" t="n"/>
      <c r="L1164" s="15">
        <f>K1164*Setup!$B$6</f>
        <v/>
      </c>
      <c r="M1164" s="15">
        <f>J1164-L1164</f>
        <v/>
      </c>
      <c r="N1164" s="21" t="n"/>
    </row>
    <row r="1165">
      <c r="A1165" s="295" t="n"/>
      <c r="B1165" s="14" t="n"/>
      <c r="C1165" s="15" t="n"/>
      <c r="D1165" s="15" t="n"/>
      <c r="E1165" s="15">
        <f>D1165*Setup!$B$5</f>
        <v/>
      </c>
      <c r="F1165" s="15">
        <f>D1165-E1165</f>
        <v/>
      </c>
      <c r="G1165" s="15" t="n"/>
      <c r="H1165" s="15" t="n"/>
      <c r="I1165" s="15" t="n"/>
      <c r="J1165" s="15">
        <f>C1165+F1165+G1165-I1165</f>
        <v/>
      </c>
      <c r="K1165" s="15" t="n"/>
      <c r="L1165" s="15">
        <f>K1165*Setup!$B$6</f>
        <v/>
      </c>
      <c r="M1165" s="15">
        <f>J1165-L1165</f>
        <v/>
      </c>
      <c r="N1165" s="21" t="n"/>
    </row>
    <row r="1166">
      <c r="A1166" s="295" t="n"/>
      <c r="B1166" s="14" t="n"/>
      <c r="C1166" s="15" t="n"/>
      <c r="D1166" s="15" t="n"/>
      <c r="E1166" s="15">
        <f>D1166*Setup!$B$5</f>
        <v/>
      </c>
      <c r="F1166" s="15">
        <f>D1166-E1166</f>
        <v/>
      </c>
      <c r="G1166" s="15" t="n"/>
      <c r="H1166" s="15" t="n"/>
      <c r="I1166" s="15" t="n"/>
      <c r="J1166" s="15">
        <f>C1166+F1166+G1166-I1166</f>
        <v/>
      </c>
      <c r="K1166" s="15" t="n"/>
      <c r="L1166" s="15">
        <f>K1166*Setup!$B$6</f>
        <v/>
      </c>
      <c r="M1166" s="15">
        <f>J1166-L1166</f>
        <v/>
      </c>
      <c r="N1166" s="21" t="n"/>
    </row>
    <row r="1167">
      <c r="A1167" s="295" t="n"/>
      <c r="B1167" s="14" t="n"/>
      <c r="C1167" s="15" t="n"/>
      <c r="D1167" s="15" t="n"/>
      <c r="E1167" s="15">
        <f>D1167*Setup!$B$5</f>
        <v/>
      </c>
      <c r="F1167" s="15">
        <f>D1167-E1167</f>
        <v/>
      </c>
      <c r="G1167" s="15" t="n"/>
      <c r="H1167" s="15" t="n"/>
      <c r="I1167" s="15" t="n"/>
      <c r="J1167" s="15">
        <f>C1167+F1167+G1167-I1167</f>
        <v/>
      </c>
      <c r="K1167" s="15" t="n"/>
      <c r="L1167" s="15">
        <f>K1167*Setup!$B$6</f>
        <v/>
      </c>
      <c r="M1167" s="15">
        <f>J1167-L1167</f>
        <v/>
      </c>
      <c r="N1167" s="21" t="n"/>
    </row>
    <row r="1168">
      <c r="A1168" s="295" t="n"/>
      <c r="B1168" s="14" t="n"/>
      <c r="C1168" s="15" t="n"/>
      <c r="D1168" s="15" t="n"/>
      <c r="E1168" s="15">
        <f>D1168*Setup!$B$5</f>
        <v/>
      </c>
      <c r="F1168" s="15">
        <f>D1168-E1168</f>
        <v/>
      </c>
      <c r="G1168" s="15" t="n"/>
      <c r="H1168" s="15" t="n"/>
      <c r="I1168" s="15" t="n"/>
      <c r="J1168" s="15">
        <f>C1168+F1168+G1168-I1168</f>
        <v/>
      </c>
      <c r="K1168" s="15" t="n"/>
      <c r="L1168" s="15">
        <f>K1168*Setup!$B$6</f>
        <v/>
      </c>
      <c r="M1168" s="15">
        <f>J1168-L1168</f>
        <v/>
      </c>
      <c r="N1168" s="21" t="n"/>
    </row>
    <row r="1169">
      <c r="A1169" s="295" t="n"/>
      <c r="B1169" s="14" t="n"/>
      <c r="C1169" s="15" t="n"/>
      <c r="D1169" s="15" t="n"/>
      <c r="E1169" s="15">
        <f>D1169*Setup!$B$5</f>
        <v/>
      </c>
      <c r="F1169" s="15">
        <f>D1169-E1169</f>
        <v/>
      </c>
      <c r="G1169" s="15" t="n"/>
      <c r="H1169" s="15" t="n"/>
      <c r="I1169" s="15" t="n"/>
      <c r="J1169" s="15">
        <f>C1169+F1169+G1169-I1169</f>
        <v/>
      </c>
      <c r="K1169" s="15" t="n"/>
      <c r="L1169" s="15">
        <f>K1169*Setup!$B$6</f>
        <v/>
      </c>
      <c r="M1169" s="15">
        <f>J1169-L1169</f>
        <v/>
      </c>
      <c r="N1169" s="21" t="n"/>
    </row>
    <row r="1170">
      <c r="A1170" s="295" t="n"/>
      <c r="B1170" s="14" t="n"/>
      <c r="C1170" s="15" t="n"/>
      <c r="D1170" s="15" t="n"/>
      <c r="E1170" s="15">
        <f>D1170*Setup!$B$5</f>
        <v/>
      </c>
      <c r="F1170" s="15">
        <f>D1170-E1170</f>
        <v/>
      </c>
      <c r="G1170" s="15" t="n"/>
      <c r="H1170" s="15" t="n"/>
      <c r="I1170" s="15" t="n"/>
      <c r="J1170" s="15">
        <f>C1170+F1170+G1170-I1170</f>
        <v/>
      </c>
      <c r="K1170" s="15" t="n"/>
      <c r="L1170" s="15">
        <f>K1170*Setup!$B$6</f>
        <v/>
      </c>
      <c r="M1170" s="15">
        <f>J1170-L1170</f>
        <v/>
      </c>
      <c r="N1170" s="21" t="n"/>
    </row>
    <row r="1171">
      <c r="A1171" s="295" t="n"/>
      <c r="B1171" s="14" t="n"/>
      <c r="C1171" s="15" t="n"/>
      <c r="D1171" s="15" t="n"/>
      <c r="E1171" s="15">
        <f>D1171*Setup!$B$5</f>
        <v/>
      </c>
      <c r="F1171" s="15">
        <f>D1171-E1171</f>
        <v/>
      </c>
      <c r="G1171" s="15" t="n"/>
      <c r="H1171" s="15" t="n"/>
      <c r="I1171" s="15" t="n"/>
      <c r="J1171" s="15">
        <f>C1171+F1171+G1171-I1171</f>
        <v/>
      </c>
      <c r="K1171" s="15" t="n"/>
      <c r="L1171" s="15">
        <f>K1171*Setup!$B$6</f>
        <v/>
      </c>
      <c r="M1171" s="15">
        <f>J1171-L1171</f>
        <v/>
      </c>
      <c r="N1171" s="21" t="n"/>
    </row>
    <row r="1172">
      <c r="A1172" s="295" t="n"/>
      <c r="B1172" s="14" t="n"/>
      <c r="C1172" s="15" t="n"/>
      <c r="D1172" s="15" t="n"/>
      <c r="E1172" s="15">
        <f>D1172*Setup!$B$5</f>
        <v/>
      </c>
      <c r="F1172" s="15">
        <f>D1172-E1172</f>
        <v/>
      </c>
      <c r="G1172" s="15" t="n"/>
      <c r="H1172" s="15" t="n"/>
      <c r="I1172" s="15" t="n"/>
      <c r="J1172" s="15">
        <f>C1172+F1172+G1172-I1172</f>
        <v/>
      </c>
      <c r="K1172" s="15" t="n"/>
      <c r="L1172" s="15">
        <f>K1172*Setup!$B$6</f>
        <v/>
      </c>
      <c r="M1172" s="15">
        <f>J1172-L1172</f>
        <v/>
      </c>
      <c r="N1172" s="21" t="n"/>
    </row>
    <row r="1173">
      <c r="A1173" s="295" t="n"/>
      <c r="B1173" s="14" t="n"/>
      <c r="C1173" s="15" t="n"/>
      <c r="D1173" s="15" t="n"/>
      <c r="E1173" s="15">
        <f>D1173*Setup!$B$5</f>
        <v/>
      </c>
      <c r="F1173" s="15">
        <f>D1173-E1173</f>
        <v/>
      </c>
      <c r="G1173" s="15" t="n"/>
      <c r="H1173" s="15" t="n"/>
      <c r="I1173" s="15" t="n"/>
      <c r="J1173" s="15">
        <f>C1173+F1173+G1173-I1173</f>
        <v/>
      </c>
      <c r="K1173" s="15" t="n"/>
      <c r="L1173" s="15">
        <f>K1173*Setup!$B$6</f>
        <v/>
      </c>
      <c r="M1173" s="15">
        <f>J1173-L1173</f>
        <v/>
      </c>
      <c r="N1173" s="21" t="n"/>
    </row>
    <row r="1174">
      <c r="A1174" s="295" t="n"/>
      <c r="B1174" s="14" t="n"/>
      <c r="C1174" s="15" t="n"/>
      <c r="D1174" s="15" t="n"/>
      <c r="E1174" s="15">
        <f>D1174*Setup!$B$5</f>
        <v/>
      </c>
      <c r="F1174" s="15">
        <f>D1174-E1174</f>
        <v/>
      </c>
      <c r="G1174" s="15" t="n"/>
      <c r="H1174" s="15" t="n"/>
      <c r="I1174" s="15" t="n"/>
      <c r="J1174" s="15">
        <f>C1174+F1174+G1174-I1174</f>
        <v/>
      </c>
      <c r="K1174" s="15" t="n"/>
      <c r="L1174" s="15">
        <f>K1174*Setup!$B$6</f>
        <v/>
      </c>
      <c r="M1174" s="15">
        <f>J1174-L1174</f>
        <v/>
      </c>
      <c r="N1174" s="21" t="n"/>
    </row>
    <row r="1175">
      <c r="A1175" s="295" t="n"/>
      <c r="B1175" s="14" t="n"/>
      <c r="C1175" s="15" t="n"/>
      <c r="D1175" s="15" t="n"/>
      <c r="E1175" s="15">
        <f>D1175*Setup!$B$5</f>
        <v/>
      </c>
      <c r="F1175" s="15">
        <f>D1175-E1175</f>
        <v/>
      </c>
      <c r="G1175" s="15" t="n"/>
      <c r="H1175" s="15" t="n"/>
      <c r="I1175" s="15" t="n"/>
      <c r="J1175" s="15">
        <f>C1175+F1175+G1175-I1175</f>
        <v/>
      </c>
      <c r="K1175" s="15" t="n"/>
      <c r="L1175" s="15">
        <f>K1175*Setup!$B$6</f>
        <v/>
      </c>
      <c r="M1175" s="15">
        <f>J1175-L1175</f>
        <v/>
      </c>
      <c r="N1175" s="21" t="n"/>
    </row>
    <row r="1176">
      <c r="A1176" s="295" t="n"/>
      <c r="B1176" s="14" t="n"/>
      <c r="C1176" s="15" t="n"/>
      <c r="D1176" s="15" t="n"/>
      <c r="E1176" s="15">
        <f>D1176*Setup!$B$5</f>
        <v/>
      </c>
      <c r="F1176" s="15">
        <f>D1176-E1176</f>
        <v/>
      </c>
      <c r="G1176" s="15" t="n"/>
      <c r="H1176" s="15" t="n"/>
      <c r="I1176" s="15" t="n"/>
      <c r="J1176" s="15">
        <f>C1176+F1176+G1176-I1176</f>
        <v/>
      </c>
      <c r="K1176" s="15" t="n"/>
      <c r="L1176" s="15">
        <f>K1176*Setup!$B$6</f>
        <v/>
      </c>
      <c r="M1176" s="15">
        <f>J1176-L1176</f>
        <v/>
      </c>
      <c r="N1176" s="21" t="n"/>
    </row>
    <row r="1177">
      <c r="A1177" s="295" t="n"/>
      <c r="B1177" s="14" t="n"/>
      <c r="C1177" s="15" t="n"/>
      <c r="D1177" s="15" t="n"/>
      <c r="E1177" s="15">
        <f>D1177*Setup!$B$5</f>
        <v/>
      </c>
      <c r="F1177" s="15">
        <f>D1177-E1177</f>
        <v/>
      </c>
      <c r="G1177" s="15" t="n"/>
      <c r="H1177" s="15" t="n"/>
      <c r="I1177" s="15" t="n"/>
      <c r="J1177" s="15">
        <f>C1177+F1177+G1177-I1177</f>
        <v/>
      </c>
      <c r="K1177" s="15" t="n"/>
      <c r="L1177" s="15">
        <f>K1177*Setup!$B$6</f>
        <v/>
      </c>
      <c r="M1177" s="15">
        <f>J1177-L1177</f>
        <v/>
      </c>
      <c r="N1177" s="21" t="n"/>
    </row>
    <row r="1178">
      <c r="A1178" s="295" t="n"/>
      <c r="B1178" s="14" t="n"/>
      <c r="C1178" s="15" t="n"/>
      <c r="D1178" s="15" t="n"/>
      <c r="E1178" s="15">
        <f>D1178*Setup!$B$5</f>
        <v/>
      </c>
      <c r="F1178" s="15">
        <f>D1178-E1178</f>
        <v/>
      </c>
      <c r="G1178" s="15" t="n"/>
      <c r="H1178" s="15" t="n"/>
      <c r="I1178" s="15" t="n"/>
      <c r="J1178" s="15">
        <f>C1178+F1178+G1178-I1178</f>
        <v/>
      </c>
      <c r="K1178" s="15" t="n"/>
      <c r="L1178" s="15">
        <f>K1178*Setup!$B$6</f>
        <v/>
      </c>
      <c r="M1178" s="15">
        <f>J1178-L1178</f>
        <v/>
      </c>
      <c r="N1178" s="21" t="n"/>
    </row>
    <row r="1179">
      <c r="A1179" s="295" t="n"/>
      <c r="B1179" s="14" t="n"/>
      <c r="C1179" s="15" t="n"/>
      <c r="D1179" s="15" t="n"/>
      <c r="E1179" s="15">
        <f>D1179*Setup!$B$5</f>
        <v/>
      </c>
      <c r="F1179" s="15">
        <f>D1179-E1179</f>
        <v/>
      </c>
      <c r="G1179" s="15" t="n"/>
      <c r="H1179" s="15" t="n"/>
      <c r="I1179" s="15" t="n"/>
      <c r="J1179" s="15">
        <f>C1179+F1179+G1179-I1179</f>
        <v/>
      </c>
      <c r="K1179" s="15" t="n"/>
      <c r="L1179" s="15">
        <f>K1179*Setup!$B$6</f>
        <v/>
      </c>
      <c r="M1179" s="15">
        <f>J1179-L1179</f>
        <v/>
      </c>
      <c r="N1179" s="21" t="n"/>
    </row>
    <row r="1180">
      <c r="A1180" s="295" t="n"/>
      <c r="B1180" s="14" t="n"/>
      <c r="C1180" s="15" t="n"/>
      <c r="D1180" s="15" t="n"/>
      <c r="E1180" s="15">
        <f>D1180*Setup!$B$5</f>
        <v/>
      </c>
      <c r="F1180" s="15">
        <f>D1180-E1180</f>
        <v/>
      </c>
      <c r="G1180" s="15" t="n"/>
      <c r="H1180" s="15" t="n"/>
      <c r="I1180" s="15" t="n"/>
      <c r="J1180" s="15">
        <f>C1180+F1180+G1180-I1180</f>
        <v/>
      </c>
      <c r="K1180" s="15" t="n"/>
      <c r="L1180" s="15">
        <f>K1180*Setup!$B$6</f>
        <v/>
      </c>
      <c r="M1180" s="15">
        <f>J1180-L1180</f>
        <v/>
      </c>
      <c r="N1180" s="21" t="n"/>
    </row>
    <row r="1181">
      <c r="A1181" s="295" t="n"/>
      <c r="B1181" s="14" t="n"/>
      <c r="C1181" s="15" t="n"/>
      <c r="D1181" s="15" t="n"/>
      <c r="E1181" s="15">
        <f>D1181*Setup!$B$5</f>
        <v/>
      </c>
      <c r="F1181" s="15">
        <f>D1181-E1181</f>
        <v/>
      </c>
      <c r="G1181" s="15" t="n"/>
      <c r="H1181" s="15" t="n"/>
      <c r="I1181" s="15" t="n"/>
      <c r="J1181" s="15">
        <f>C1181+F1181+G1181-I1181</f>
        <v/>
      </c>
      <c r="K1181" s="15" t="n"/>
      <c r="L1181" s="15">
        <f>K1181*Setup!$B$6</f>
        <v/>
      </c>
      <c r="M1181" s="15">
        <f>J1181-L1181</f>
        <v/>
      </c>
      <c r="N1181" s="21" t="n"/>
    </row>
    <row r="1182">
      <c r="A1182" s="295" t="n"/>
      <c r="B1182" s="14" t="n"/>
      <c r="C1182" s="15" t="n"/>
      <c r="D1182" s="15" t="n"/>
      <c r="E1182" s="15">
        <f>D1182*Setup!$B$5</f>
        <v/>
      </c>
      <c r="F1182" s="15">
        <f>D1182-E1182</f>
        <v/>
      </c>
      <c r="G1182" s="15" t="n"/>
      <c r="H1182" s="15" t="n"/>
      <c r="I1182" s="15" t="n"/>
      <c r="J1182" s="15">
        <f>C1182+F1182+G1182-I1182</f>
        <v/>
      </c>
      <c r="K1182" s="15" t="n"/>
      <c r="L1182" s="15">
        <f>K1182*Setup!$B$6</f>
        <v/>
      </c>
      <c r="M1182" s="15">
        <f>J1182-L1182</f>
        <v/>
      </c>
      <c r="N1182" s="21" t="n"/>
    </row>
    <row r="1183">
      <c r="A1183" s="295" t="n"/>
      <c r="B1183" s="14" t="n"/>
      <c r="C1183" s="15" t="n"/>
      <c r="D1183" s="15" t="n"/>
      <c r="E1183" s="15">
        <f>D1183*Setup!$B$5</f>
        <v/>
      </c>
      <c r="F1183" s="15">
        <f>D1183-E1183</f>
        <v/>
      </c>
      <c r="G1183" s="15" t="n"/>
      <c r="H1183" s="15" t="n"/>
      <c r="I1183" s="15" t="n"/>
      <c r="J1183" s="15">
        <f>C1183+F1183+G1183-I1183</f>
        <v/>
      </c>
      <c r="K1183" s="15" t="n"/>
      <c r="L1183" s="15">
        <f>K1183*Setup!$B$6</f>
        <v/>
      </c>
      <c r="M1183" s="15">
        <f>J1183-L1183</f>
        <v/>
      </c>
      <c r="N1183" s="21" t="n"/>
    </row>
    <row r="1184">
      <c r="A1184" s="295" t="n"/>
      <c r="B1184" s="14" t="n"/>
      <c r="C1184" s="15" t="n"/>
      <c r="D1184" s="15" t="n"/>
      <c r="E1184" s="15">
        <f>D1184*Setup!$B$5</f>
        <v/>
      </c>
      <c r="F1184" s="15">
        <f>D1184-E1184</f>
        <v/>
      </c>
      <c r="G1184" s="15" t="n"/>
      <c r="H1184" s="15" t="n"/>
      <c r="I1184" s="15" t="n"/>
      <c r="J1184" s="15">
        <f>C1184+F1184+G1184-I1184</f>
        <v/>
      </c>
      <c r="K1184" s="15" t="n"/>
      <c r="L1184" s="15">
        <f>K1184*Setup!$B$6</f>
        <v/>
      </c>
      <c r="M1184" s="15">
        <f>J1184-L1184</f>
        <v/>
      </c>
      <c r="N1184" s="21" t="n"/>
    </row>
    <row r="1185">
      <c r="A1185" s="295" t="n"/>
      <c r="B1185" s="14" t="n"/>
      <c r="C1185" s="15" t="n"/>
      <c r="D1185" s="15" t="n"/>
      <c r="E1185" s="15">
        <f>D1185*Setup!$B$5</f>
        <v/>
      </c>
      <c r="F1185" s="15">
        <f>D1185-E1185</f>
        <v/>
      </c>
      <c r="G1185" s="15" t="n"/>
      <c r="H1185" s="15" t="n"/>
      <c r="I1185" s="15" t="n"/>
      <c r="J1185" s="15">
        <f>C1185+F1185+G1185-I1185</f>
        <v/>
      </c>
      <c r="K1185" s="15" t="n"/>
      <c r="L1185" s="15">
        <f>K1185*Setup!$B$6</f>
        <v/>
      </c>
      <c r="M1185" s="15">
        <f>J1185-L1185</f>
        <v/>
      </c>
      <c r="N1185" s="21" t="n"/>
    </row>
    <row r="1186">
      <c r="A1186" s="295" t="n"/>
      <c r="B1186" s="14" t="n"/>
      <c r="C1186" s="15" t="n"/>
      <c r="D1186" s="15" t="n"/>
      <c r="E1186" s="15">
        <f>D1186*Setup!$B$5</f>
        <v/>
      </c>
      <c r="F1186" s="15">
        <f>D1186-E1186</f>
        <v/>
      </c>
      <c r="G1186" s="15" t="n"/>
      <c r="H1186" s="15" t="n"/>
      <c r="I1186" s="15" t="n"/>
      <c r="J1186" s="15">
        <f>C1186+F1186+G1186-I1186</f>
        <v/>
      </c>
      <c r="K1186" s="15" t="n"/>
      <c r="L1186" s="15">
        <f>K1186*Setup!$B$6</f>
        <v/>
      </c>
      <c r="M1186" s="15">
        <f>J1186-L1186</f>
        <v/>
      </c>
      <c r="N1186" s="21" t="n"/>
    </row>
    <row r="1187">
      <c r="A1187" s="295" t="n"/>
      <c r="B1187" s="14" t="n"/>
      <c r="C1187" s="15" t="n"/>
      <c r="D1187" s="15" t="n"/>
      <c r="E1187" s="15">
        <f>D1187*Setup!$B$5</f>
        <v/>
      </c>
      <c r="F1187" s="15">
        <f>D1187-E1187</f>
        <v/>
      </c>
      <c r="G1187" s="15" t="n"/>
      <c r="H1187" s="15" t="n"/>
      <c r="I1187" s="15" t="n"/>
      <c r="J1187" s="15">
        <f>C1187+F1187+G1187-I1187</f>
        <v/>
      </c>
      <c r="K1187" s="15" t="n"/>
      <c r="L1187" s="15">
        <f>K1187*Setup!$B$6</f>
        <v/>
      </c>
      <c r="M1187" s="15">
        <f>J1187-L1187</f>
        <v/>
      </c>
      <c r="N1187" s="21" t="n"/>
    </row>
    <row r="1188">
      <c r="A1188" s="295" t="n"/>
      <c r="B1188" s="14" t="n"/>
      <c r="C1188" s="15" t="n"/>
      <c r="D1188" s="15" t="n"/>
      <c r="E1188" s="15">
        <f>D1188*Setup!$B$5</f>
        <v/>
      </c>
      <c r="F1188" s="15">
        <f>D1188-E1188</f>
        <v/>
      </c>
      <c r="G1188" s="15" t="n"/>
      <c r="H1188" s="15" t="n"/>
      <c r="I1188" s="15" t="n"/>
      <c r="J1188" s="15">
        <f>C1188+F1188+G1188-I1188</f>
        <v/>
      </c>
      <c r="K1188" s="15" t="n"/>
      <c r="L1188" s="15">
        <f>K1188*Setup!$B$6</f>
        <v/>
      </c>
      <c r="M1188" s="15">
        <f>J1188-L1188</f>
        <v/>
      </c>
      <c r="N1188" s="21" t="n"/>
    </row>
    <row r="1189">
      <c r="A1189" s="295" t="n"/>
      <c r="B1189" s="14" t="n"/>
      <c r="C1189" s="15" t="n"/>
      <c r="D1189" s="15" t="n"/>
      <c r="E1189" s="15">
        <f>D1189*Setup!$B$5</f>
        <v/>
      </c>
      <c r="F1189" s="15">
        <f>D1189-E1189</f>
        <v/>
      </c>
      <c r="G1189" s="15" t="n"/>
      <c r="H1189" s="15" t="n"/>
      <c r="I1189" s="15" t="n"/>
      <c r="J1189" s="15">
        <f>C1189+F1189+G1189-I1189</f>
        <v/>
      </c>
      <c r="K1189" s="15" t="n"/>
      <c r="L1189" s="15">
        <f>K1189*Setup!$B$6</f>
        <v/>
      </c>
      <c r="M1189" s="15">
        <f>J1189-L1189</f>
        <v/>
      </c>
      <c r="N1189" s="21" t="n"/>
    </row>
    <row r="1190">
      <c r="A1190" s="295" t="n"/>
      <c r="B1190" s="14" t="n"/>
      <c r="C1190" s="15" t="n"/>
      <c r="D1190" s="15" t="n"/>
      <c r="E1190" s="15">
        <f>D1190*Setup!$B$5</f>
        <v/>
      </c>
      <c r="F1190" s="15">
        <f>D1190-E1190</f>
        <v/>
      </c>
      <c r="G1190" s="15" t="n"/>
      <c r="H1190" s="15" t="n"/>
      <c r="I1190" s="15" t="n"/>
      <c r="J1190" s="15">
        <f>C1190+F1190+G1190-I1190</f>
        <v/>
      </c>
      <c r="K1190" s="15" t="n"/>
      <c r="L1190" s="15">
        <f>K1190*Setup!$B$6</f>
        <v/>
      </c>
      <c r="M1190" s="15">
        <f>J1190-L1190</f>
        <v/>
      </c>
      <c r="N1190" s="21" t="n"/>
    </row>
    <row r="1191">
      <c r="A1191" s="295" t="n"/>
      <c r="B1191" s="14" t="n"/>
      <c r="C1191" s="15" t="n"/>
      <c r="D1191" s="15" t="n"/>
      <c r="E1191" s="15">
        <f>D1191*Setup!$B$5</f>
        <v/>
      </c>
      <c r="F1191" s="15">
        <f>D1191-E1191</f>
        <v/>
      </c>
      <c r="G1191" s="15" t="n"/>
      <c r="H1191" s="15" t="n"/>
      <c r="I1191" s="15" t="n"/>
      <c r="J1191" s="15">
        <f>C1191+F1191+G1191-I1191</f>
        <v/>
      </c>
      <c r="K1191" s="15" t="n"/>
      <c r="L1191" s="15">
        <f>K1191*Setup!$B$6</f>
        <v/>
      </c>
      <c r="M1191" s="15">
        <f>J1191-L1191</f>
        <v/>
      </c>
      <c r="N1191" s="21" t="n"/>
    </row>
    <row r="1192">
      <c r="A1192" s="295" t="n"/>
      <c r="B1192" s="14" t="n"/>
      <c r="C1192" s="15" t="n"/>
      <c r="D1192" s="15" t="n"/>
      <c r="E1192" s="15">
        <f>D1192*Setup!$B$5</f>
        <v/>
      </c>
      <c r="F1192" s="15">
        <f>D1192-E1192</f>
        <v/>
      </c>
      <c r="G1192" s="15" t="n"/>
      <c r="H1192" s="15" t="n"/>
      <c r="I1192" s="15" t="n"/>
      <c r="J1192" s="15">
        <f>C1192+F1192+G1192-I1192</f>
        <v/>
      </c>
      <c r="K1192" s="15" t="n"/>
      <c r="L1192" s="15">
        <f>K1192*Setup!$B$6</f>
        <v/>
      </c>
      <c r="M1192" s="15">
        <f>J1192-L1192</f>
        <v/>
      </c>
      <c r="N1192" s="21" t="n"/>
    </row>
    <row r="1193">
      <c r="A1193" s="295" t="n"/>
      <c r="B1193" s="14" t="n"/>
      <c r="C1193" s="15" t="n"/>
      <c r="D1193" s="15" t="n"/>
      <c r="E1193" s="15">
        <f>D1193*Setup!$B$5</f>
        <v/>
      </c>
      <c r="F1193" s="15">
        <f>D1193-E1193</f>
        <v/>
      </c>
      <c r="G1193" s="15" t="n"/>
      <c r="H1193" s="15" t="n"/>
      <c r="I1193" s="15" t="n"/>
      <c r="J1193" s="15">
        <f>C1193+F1193+G1193-I1193</f>
        <v/>
      </c>
      <c r="K1193" s="15" t="n"/>
      <c r="L1193" s="15">
        <f>K1193*Setup!$B$6</f>
        <v/>
      </c>
      <c r="M1193" s="15">
        <f>J1193-L1193</f>
        <v/>
      </c>
      <c r="N1193" s="21" t="n"/>
    </row>
    <row r="1194">
      <c r="A1194" s="295" t="n"/>
      <c r="B1194" s="14" t="n"/>
      <c r="C1194" s="15" t="n"/>
      <c r="D1194" s="15" t="n"/>
      <c r="E1194" s="15">
        <f>D1194*Setup!$B$5</f>
        <v/>
      </c>
      <c r="F1194" s="15">
        <f>D1194-E1194</f>
        <v/>
      </c>
      <c r="G1194" s="15" t="n"/>
      <c r="H1194" s="15" t="n"/>
      <c r="I1194" s="15" t="n"/>
      <c r="J1194" s="15">
        <f>C1194+F1194+G1194-I1194</f>
        <v/>
      </c>
      <c r="K1194" s="15" t="n"/>
      <c r="L1194" s="15">
        <f>K1194*Setup!$B$6</f>
        <v/>
      </c>
      <c r="M1194" s="15">
        <f>J1194-L1194</f>
        <v/>
      </c>
      <c r="N1194" s="21" t="n"/>
    </row>
    <row r="1195">
      <c r="A1195" s="295" t="n"/>
      <c r="B1195" s="14" t="n"/>
      <c r="C1195" s="15" t="n"/>
      <c r="D1195" s="15" t="n"/>
      <c r="E1195" s="15">
        <f>D1195*Setup!$B$5</f>
        <v/>
      </c>
      <c r="F1195" s="15">
        <f>D1195-E1195</f>
        <v/>
      </c>
      <c r="G1195" s="15" t="n"/>
      <c r="H1195" s="15" t="n"/>
      <c r="I1195" s="15" t="n"/>
      <c r="J1195" s="15">
        <f>C1195+F1195+G1195-I1195</f>
        <v/>
      </c>
      <c r="K1195" s="15" t="n"/>
      <c r="L1195" s="15">
        <f>K1195*Setup!$B$6</f>
        <v/>
      </c>
      <c r="M1195" s="15">
        <f>J1195-L1195</f>
        <v/>
      </c>
      <c r="N1195" s="21" t="n"/>
    </row>
    <row r="1196">
      <c r="A1196" s="295" t="n"/>
      <c r="B1196" s="14" t="n"/>
      <c r="C1196" s="15" t="n"/>
      <c r="D1196" s="15" t="n"/>
      <c r="E1196" s="15">
        <f>D1196*Setup!$B$5</f>
        <v/>
      </c>
      <c r="F1196" s="15">
        <f>D1196-E1196</f>
        <v/>
      </c>
      <c r="G1196" s="15" t="n"/>
      <c r="H1196" s="15" t="n"/>
      <c r="I1196" s="15" t="n"/>
      <c r="J1196" s="15">
        <f>C1196+F1196+G1196-I1196</f>
        <v/>
      </c>
      <c r="K1196" s="15" t="n"/>
      <c r="L1196" s="15">
        <f>K1196*Setup!$B$6</f>
        <v/>
      </c>
      <c r="M1196" s="15">
        <f>J1196-L1196</f>
        <v/>
      </c>
      <c r="N1196" s="21" t="n"/>
    </row>
    <row r="1197">
      <c r="A1197" s="295" t="n"/>
      <c r="B1197" s="14" t="n"/>
      <c r="C1197" s="15" t="n"/>
      <c r="D1197" s="15" t="n"/>
      <c r="E1197" s="15">
        <f>D1197*Setup!$B$5</f>
        <v/>
      </c>
      <c r="F1197" s="15">
        <f>D1197-E1197</f>
        <v/>
      </c>
      <c r="G1197" s="15" t="n"/>
      <c r="H1197" s="15" t="n"/>
      <c r="I1197" s="15" t="n"/>
      <c r="J1197" s="15">
        <f>C1197+F1197+G1197-I1197</f>
        <v/>
      </c>
      <c r="K1197" s="15" t="n"/>
      <c r="L1197" s="15">
        <f>K1197*Setup!$B$6</f>
        <v/>
      </c>
      <c r="M1197" s="15">
        <f>J1197-L1197</f>
        <v/>
      </c>
      <c r="N1197" s="21" t="n"/>
    </row>
    <row r="1198">
      <c r="A1198" s="295" t="n"/>
      <c r="B1198" s="14" t="n"/>
      <c r="C1198" s="15" t="n"/>
      <c r="D1198" s="15" t="n"/>
      <c r="E1198" s="15">
        <f>D1198*Setup!$B$5</f>
        <v/>
      </c>
      <c r="F1198" s="15">
        <f>D1198-E1198</f>
        <v/>
      </c>
      <c r="G1198" s="15" t="n"/>
      <c r="H1198" s="15" t="n"/>
      <c r="I1198" s="15" t="n"/>
      <c r="J1198" s="15">
        <f>C1198+F1198+G1198-I1198</f>
        <v/>
      </c>
      <c r="K1198" s="15" t="n"/>
      <c r="L1198" s="15">
        <f>K1198*Setup!$B$6</f>
        <v/>
      </c>
      <c r="M1198" s="15">
        <f>J1198-L1198</f>
        <v/>
      </c>
      <c r="N1198" s="21" t="n"/>
    </row>
    <row r="1199">
      <c r="A1199" s="295" t="n"/>
      <c r="B1199" s="14" t="n"/>
      <c r="C1199" s="15" t="n"/>
      <c r="D1199" s="15" t="n"/>
      <c r="E1199" s="15">
        <f>D1199*Setup!$B$5</f>
        <v/>
      </c>
      <c r="F1199" s="15">
        <f>D1199-E1199</f>
        <v/>
      </c>
      <c r="G1199" s="15" t="n"/>
      <c r="H1199" s="15" t="n"/>
      <c r="I1199" s="15" t="n"/>
      <c r="J1199" s="15">
        <f>C1199+F1199+G1199-I1199</f>
        <v/>
      </c>
      <c r="K1199" s="15" t="n"/>
      <c r="L1199" s="15">
        <f>K1199*Setup!$B$6</f>
        <v/>
      </c>
      <c r="M1199" s="15">
        <f>J1199-L1199</f>
        <v/>
      </c>
      <c r="N1199" s="21" t="n"/>
    </row>
    <row r="1200">
      <c r="A1200" s="295" t="n"/>
      <c r="B1200" s="14" t="n"/>
      <c r="C1200" s="15" t="n"/>
      <c r="D1200" s="15" t="n"/>
      <c r="E1200" s="15">
        <f>D1200*Setup!$B$5</f>
        <v/>
      </c>
      <c r="F1200" s="15">
        <f>D1200-E1200</f>
        <v/>
      </c>
      <c r="G1200" s="15" t="n"/>
      <c r="H1200" s="15" t="n"/>
      <c r="I1200" s="15" t="n"/>
      <c r="J1200" s="15">
        <f>C1200+F1200+G1200-I1200</f>
        <v/>
      </c>
      <c r="K1200" s="15" t="n"/>
      <c r="L1200" s="15">
        <f>K1200*Setup!$B$6</f>
        <v/>
      </c>
      <c r="M1200" s="15">
        <f>J1200-L1200</f>
        <v/>
      </c>
      <c r="N1200" s="21" t="n"/>
    </row>
    <row r="1201">
      <c r="A1201" s="295" t="n"/>
      <c r="B1201" s="14" t="n"/>
      <c r="C1201" s="15" t="n"/>
      <c r="D1201" s="15" t="n"/>
      <c r="E1201" s="15">
        <f>D1201*Setup!$B$5</f>
        <v/>
      </c>
      <c r="F1201" s="15">
        <f>D1201-E1201</f>
        <v/>
      </c>
      <c r="G1201" s="15" t="n"/>
      <c r="H1201" s="15" t="n"/>
      <c r="I1201" s="15" t="n"/>
      <c r="J1201" s="15">
        <f>C1201+F1201+G1201-I1201</f>
        <v/>
      </c>
      <c r="K1201" s="15" t="n"/>
      <c r="L1201" s="15">
        <f>K1201*Setup!$B$6</f>
        <v/>
      </c>
      <c r="M1201" s="15">
        <f>J1201-L1201</f>
        <v/>
      </c>
      <c r="N1201" s="21" t="n"/>
    </row>
    <row r="1202">
      <c r="A1202" s="295" t="n"/>
      <c r="B1202" s="14" t="n"/>
      <c r="C1202" s="15" t="n"/>
      <c r="D1202" s="15" t="n"/>
      <c r="E1202" s="15">
        <f>D1202*Setup!$B$5</f>
        <v/>
      </c>
      <c r="F1202" s="15">
        <f>D1202-E1202</f>
        <v/>
      </c>
      <c r="G1202" s="15" t="n"/>
      <c r="H1202" s="15" t="n"/>
      <c r="I1202" s="15" t="n"/>
      <c r="J1202" s="15">
        <f>C1202+F1202+G1202-I1202</f>
        <v/>
      </c>
      <c r="K1202" s="15" t="n"/>
      <c r="L1202" s="15">
        <f>K1202*Setup!$B$6</f>
        <v/>
      </c>
      <c r="M1202" s="15">
        <f>J1202-L1202</f>
        <v/>
      </c>
      <c r="N1202" s="21" t="n"/>
    </row>
    <row r="1203">
      <c r="A1203" s="295" t="n"/>
      <c r="B1203" s="14" t="n"/>
      <c r="C1203" s="15" t="n"/>
      <c r="D1203" s="15" t="n"/>
      <c r="E1203" s="15">
        <f>D1203*Setup!$B$5</f>
        <v/>
      </c>
      <c r="F1203" s="15">
        <f>D1203-E1203</f>
        <v/>
      </c>
      <c r="G1203" s="15" t="n"/>
      <c r="H1203" s="15" t="n"/>
      <c r="I1203" s="15" t="n"/>
      <c r="J1203" s="15">
        <f>C1203+F1203+G1203-I1203</f>
        <v/>
      </c>
      <c r="K1203" s="15" t="n"/>
      <c r="L1203" s="15">
        <f>K1203*Setup!$B$6</f>
        <v/>
      </c>
      <c r="M1203" s="15">
        <f>J1203-L1203</f>
        <v/>
      </c>
      <c r="N1203" s="21" t="n"/>
    </row>
    <row r="1204">
      <c r="A1204" s="295" t="n"/>
      <c r="B1204" s="14" t="n"/>
      <c r="C1204" s="15" t="n"/>
      <c r="D1204" s="15" t="n"/>
      <c r="E1204" s="15">
        <f>D1204*Setup!$B$5</f>
        <v/>
      </c>
      <c r="F1204" s="15">
        <f>D1204-E1204</f>
        <v/>
      </c>
      <c r="G1204" s="15" t="n"/>
      <c r="H1204" s="15" t="n"/>
      <c r="I1204" s="15" t="n"/>
      <c r="J1204" s="15">
        <f>C1204+F1204+G1204-I1204</f>
        <v/>
      </c>
      <c r="K1204" s="15" t="n"/>
      <c r="L1204" s="15">
        <f>K1204*Setup!$B$6</f>
        <v/>
      </c>
      <c r="M1204" s="15">
        <f>J1204-L1204</f>
        <v/>
      </c>
      <c r="N1204" s="21" t="n"/>
    </row>
    <row r="1205">
      <c r="A1205" s="295" t="n"/>
      <c r="B1205" s="14" t="n"/>
      <c r="C1205" s="15" t="n"/>
      <c r="D1205" s="15" t="n"/>
      <c r="E1205" s="15">
        <f>D1205*Setup!$B$5</f>
        <v/>
      </c>
      <c r="F1205" s="15">
        <f>D1205-E1205</f>
        <v/>
      </c>
      <c r="G1205" s="15" t="n"/>
      <c r="H1205" s="15" t="n"/>
      <c r="I1205" s="15" t="n"/>
      <c r="J1205" s="15">
        <f>C1205+F1205+G1205-I1205</f>
        <v/>
      </c>
      <c r="K1205" s="15" t="n"/>
      <c r="L1205" s="15">
        <f>K1205*Setup!$B$6</f>
        <v/>
      </c>
      <c r="M1205" s="15">
        <f>J1205-L1205</f>
        <v/>
      </c>
      <c r="N1205" s="21" t="n"/>
    </row>
    <row r="1206">
      <c r="A1206" s="295" t="n"/>
      <c r="B1206" s="14" t="n"/>
      <c r="C1206" s="15" t="n"/>
      <c r="D1206" s="15" t="n"/>
      <c r="E1206" s="15">
        <f>D1206*Setup!$B$5</f>
        <v/>
      </c>
      <c r="F1206" s="15">
        <f>D1206-E1206</f>
        <v/>
      </c>
      <c r="G1206" s="15" t="n"/>
      <c r="H1206" s="15" t="n"/>
      <c r="I1206" s="15" t="n"/>
      <c r="J1206" s="15">
        <f>C1206+F1206+G1206-I1206</f>
        <v/>
      </c>
      <c r="K1206" s="15" t="n"/>
      <c r="L1206" s="15">
        <f>K1206*Setup!$B$6</f>
        <v/>
      </c>
      <c r="M1206" s="15">
        <f>J1206-L1206</f>
        <v/>
      </c>
      <c r="N1206" s="21" t="n"/>
    </row>
    <row r="1207">
      <c r="A1207" s="295" t="n"/>
      <c r="B1207" s="14" t="n"/>
      <c r="C1207" s="15" t="n"/>
      <c r="D1207" s="15" t="n"/>
      <c r="E1207" s="15">
        <f>D1207*Setup!$B$5</f>
        <v/>
      </c>
      <c r="F1207" s="15">
        <f>D1207-E1207</f>
        <v/>
      </c>
      <c r="G1207" s="15" t="n"/>
      <c r="H1207" s="15" t="n"/>
      <c r="I1207" s="15" t="n"/>
      <c r="J1207" s="15">
        <f>C1207+F1207+G1207-I1207</f>
        <v/>
      </c>
      <c r="K1207" s="15" t="n"/>
      <c r="L1207" s="15">
        <f>K1207*Setup!$B$6</f>
        <v/>
      </c>
      <c r="M1207" s="15">
        <f>J1207-L1207</f>
        <v/>
      </c>
      <c r="N1207" s="21" t="n"/>
    </row>
    <row r="1208">
      <c r="A1208" s="295" t="n"/>
      <c r="B1208" s="14" t="n"/>
      <c r="C1208" s="15" t="n"/>
      <c r="D1208" s="15" t="n"/>
      <c r="E1208" s="15">
        <f>D1208*Setup!$B$5</f>
        <v/>
      </c>
      <c r="F1208" s="15">
        <f>D1208-E1208</f>
        <v/>
      </c>
      <c r="G1208" s="15" t="n"/>
      <c r="H1208" s="15" t="n"/>
      <c r="I1208" s="15" t="n"/>
      <c r="J1208" s="15">
        <f>C1208+F1208+G1208-I1208</f>
        <v/>
      </c>
      <c r="K1208" s="15" t="n"/>
      <c r="L1208" s="15">
        <f>K1208*Setup!$B$6</f>
        <v/>
      </c>
      <c r="M1208" s="15">
        <f>J1208-L1208</f>
        <v/>
      </c>
      <c r="N1208" s="21" t="n"/>
    </row>
    <row r="1209">
      <c r="A1209" s="295" t="n"/>
      <c r="B1209" s="14" t="n"/>
      <c r="C1209" s="15" t="n"/>
      <c r="D1209" s="15" t="n"/>
      <c r="E1209" s="15">
        <f>D1209*Setup!$B$5</f>
        <v/>
      </c>
      <c r="F1209" s="15">
        <f>D1209-E1209</f>
        <v/>
      </c>
      <c r="G1209" s="15" t="n"/>
      <c r="H1209" s="15" t="n"/>
      <c r="I1209" s="15" t="n"/>
      <c r="J1209" s="15">
        <f>C1209+F1209+G1209-I1209</f>
        <v/>
      </c>
      <c r="K1209" s="15" t="n"/>
      <c r="L1209" s="15">
        <f>K1209*Setup!$B$6</f>
        <v/>
      </c>
      <c r="M1209" s="15">
        <f>J1209-L1209</f>
        <v/>
      </c>
      <c r="N1209" s="21" t="n"/>
    </row>
    <row r="1210">
      <c r="A1210" s="295" t="n"/>
      <c r="B1210" s="14" t="n"/>
      <c r="C1210" s="15" t="n"/>
      <c r="D1210" s="15" t="n"/>
      <c r="E1210" s="15">
        <f>D1210*Setup!$B$5</f>
        <v/>
      </c>
      <c r="F1210" s="15">
        <f>D1210-E1210</f>
        <v/>
      </c>
      <c r="G1210" s="15" t="n"/>
      <c r="H1210" s="15" t="n"/>
      <c r="I1210" s="15" t="n"/>
      <c r="J1210" s="15">
        <f>C1210+F1210+G1210-I1210</f>
        <v/>
      </c>
      <c r="K1210" s="15" t="n"/>
      <c r="L1210" s="15">
        <f>K1210*Setup!$B$6</f>
        <v/>
      </c>
      <c r="M1210" s="15">
        <f>J1210-L1210</f>
        <v/>
      </c>
      <c r="N1210" s="21" t="n"/>
    </row>
    <row r="1211">
      <c r="A1211" s="295" t="n"/>
      <c r="B1211" s="14" t="n"/>
      <c r="C1211" s="15" t="n"/>
      <c r="D1211" s="15" t="n"/>
      <c r="E1211" s="15">
        <f>D1211*Setup!$B$5</f>
        <v/>
      </c>
      <c r="F1211" s="15">
        <f>D1211-E1211</f>
        <v/>
      </c>
      <c r="G1211" s="15" t="n"/>
      <c r="H1211" s="15" t="n"/>
      <c r="I1211" s="15" t="n"/>
      <c r="J1211" s="15">
        <f>C1211+F1211+G1211-I1211</f>
        <v/>
      </c>
      <c r="K1211" s="15" t="n"/>
      <c r="L1211" s="15">
        <f>K1211*Setup!$B$6</f>
        <v/>
      </c>
      <c r="M1211" s="15">
        <f>J1211-L1211</f>
        <v/>
      </c>
      <c r="N1211" s="21" t="n"/>
    </row>
    <row r="1212">
      <c r="A1212" s="295" t="n"/>
      <c r="B1212" s="14" t="n"/>
      <c r="C1212" s="15" t="n"/>
      <c r="D1212" s="15" t="n"/>
      <c r="E1212" s="15">
        <f>D1212*Setup!$B$5</f>
        <v/>
      </c>
      <c r="F1212" s="15">
        <f>D1212-E1212</f>
        <v/>
      </c>
      <c r="G1212" s="15" t="n"/>
      <c r="H1212" s="15" t="n"/>
      <c r="I1212" s="15" t="n"/>
      <c r="J1212" s="15">
        <f>C1212+F1212+G1212-I1212</f>
        <v/>
      </c>
      <c r="K1212" s="15" t="n"/>
      <c r="L1212" s="15">
        <f>K1212*Setup!$B$6</f>
        <v/>
      </c>
      <c r="M1212" s="15">
        <f>J1212-L1212</f>
        <v/>
      </c>
      <c r="N1212" s="21" t="n"/>
    </row>
    <row r="1213">
      <c r="A1213" s="295" t="n"/>
      <c r="B1213" s="14" t="n"/>
      <c r="C1213" s="15" t="n"/>
      <c r="D1213" s="15" t="n"/>
      <c r="E1213" s="15">
        <f>D1213*Setup!$B$5</f>
        <v/>
      </c>
      <c r="F1213" s="15">
        <f>D1213-E1213</f>
        <v/>
      </c>
      <c r="G1213" s="15" t="n"/>
      <c r="H1213" s="15" t="n"/>
      <c r="I1213" s="15" t="n"/>
      <c r="J1213" s="15">
        <f>C1213+F1213+G1213-I1213</f>
        <v/>
      </c>
      <c r="K1213" s="15" t="n"/>
      <c r="L1213" s="15">
        <f>K1213*Setup!$B$6</f>
        <v/>
      </c>
      <c r="M1213" s="15">
        <f>J1213-L1213</f>
        <v/>
      </c>
      <c r="N1213" s="21" t="n"/>
    </row>
    <row r="1214">
      <c r="A1214" s="295" t="n"/>
      <c r="B1214" s="14" t="n"/>
      <c r="C1214" s="15" t="n"/>
      <c r="D1214" s="15" t="n"/>
      <c r="E1214" s="15">
        <f>D1214*Setup!$B$5</f>
        <v/>
      </c>
      <c r="F1214" s="15">
        <f>D1214-E1214</f>
        <v/>
      </c>
      <c r="G1214" s="15" t="n"/>
      <c r="H1214" s="15" t="n"/>
      <c r="I1214" s="15" t="n"/>
      <c r="J1214" s="15">
        <f>C1214+F1214+G1214-I1214</f>
        <v/>
      </c>
      <c r="K1214" s="15" t="n"/>
      <c r="L1214" s="15">
        <f>K1214*Setup!$B$6</f>
        <v/>
      </c>
      <c r="M1214" s="15">
        <f>J1214-L1214</f>
        <v/>
      </c>
      <c r="N1214" s="21" t="n"/>
    </row>
    <row r="1215">
      <c r="A1215" s="295" t="n"/>
      <c r="B1215" s="14" t="n"/>
      <c r="C1215" s="15" t="n"/>
      <c r="D1215" s="15" t="n"/>
      <c r="E1215" s="15">
        <f>D1215*Setup!$B$5</f>
        <v/>
      </c>
      <c r="F1215" s="15">
        <f>D1215-E1215</f>
        <v/>
      </c>
      <c r="G1215" s="15" t="n"/>
      <c r="H1215" s="15" t="n"/>
      <c r="I1215" s="15" t="n"/>
      <c r="J1215" s="15">
        <f>C1215+F1215+G1215-I1215</f>
        <v/>
      </c>
      <c r="K1215" s="15" t="n"/>
      <c r="L1215" s="15">
        <f>K1215*Setup!$B$6</f>
        <v/>
      </c>
      <c r="M1215" s="15">
        <f>J1215-L1215</f>
        <v/>
      </c>
      <c r="N1215" s="21" t="n"/>
    </row>
    <row r="1216">
      <c r="A1216" s="295" t="n"/>
      <c r="B1216" s="14" t="n"/>
      <c r="C1216" s="15" t="n"/>
      <c r="D1216" s="15" t="n"/>
      <c r="E1216" s="15">
        <f>D1216*Setup!$B$5</f>
        <v/>
      </c>
      <c r="F1216" s="15">
        <f>D1216-E1216</f>
        <v/>
      </c>
      <c r="G1216" s="15" t="n"/>
      <c r="H1216" s="15" t="n"/>
      <c r="I1216" s="15" t="n"/>
      <c r="J1216" s="15">
        <f>C1216+F1216+G1216-I1216</f>
        <v/>
      </c>
      <c r="K1216" s="15" t="n"/>
      <c r="L1216" s="15">
        <f>K1216*Setup!$B$6</f>
        <v/>
      </c>
      <c r="M1216" s="15">
        <f>J1216-L1216</f>
        <v/>
      </c>
      <c r="N1216" s="21" t="n"/>
    </row>
    <row r="1217">
      <c r="A1217" s="295" t="n"/>
      <c r="B1217" s="14" t="n"/>
      <c r="C1217" s="15" t="n"/>
      <c r="D1217" s="15" t="n"/>
      <c r="E1217" s="15">
        <f>D1217*Setup!$B$5</f>
        <v/>
      </c>
      <c r="F1217" s="15">
        <f>D1217-E1217</f>
        <v/>
      </c>
      <c r="G1217" s="15" t="n"/>
      <c r="H1217" s="15" t="n"/>
      <c r="I1217" s="15" t="n"/>
      <c r="J1217" s="15">
        <f>C1217+F1217+G1217-I1217</f>
        <v/>
      </c>
      <c r="K1217" s="15" t="n"/>
      <c r="L1217" s="15">
        <f>K1217*Setup!$B$6</f>
        <v/>
      </c>
      <c r="M1217" s="15">
        <f>J1217-L1217</f>
        <v/>
      </c>
      <c r="N1217" s="21" t="n"/>
    </row>
    <row r="1218">
      <c r="A1218" s="295" t="n"/>
      <c r="B1218" s="14" t="n"/>
      <c r="C1218" s="15" t="n"/>
      <c r="D1218" s="15" t="n"/>
      <c r="E1218" s="15">
        <f>D1218*Setup!$B$5</f>
        <v/>
      </c>
      <c r="F1218" s="15">
        <f>D1218-E1218</f>
        <v/>
      </c>
      <c r="G1218" s="15" t="n"/>
      <c r="H1218" s="15" t="n"/>
      <c r="I1218" s="15" t="n"/>
      <c r="J1218" s="15">
        <f>C1218+F1218+G1218-I1218</f>
        <v/>
      </c>
      <c r="K1218" s="15" t="n"/>
      <c r="L1218" s="15">
        <f>K1218*Setup!$B$6</f>
        <v/>
      </c>
      <c r="M1218" s="15">
        <f>J1218-L1218</f>
        <v/>
      </c>
      <c r="N1218" s="21" t="n"/>
    </row>
    <row r="1219">
      <c r="A1219" s="295" t="n"/>
      <c r="B1219" s="14" t="n"/>
      <c r="C1219" s="15" t="n"/>
      <c r="D1219" s="15" t="n"/>
      <c r="E1219" s="15">
        <f>D1219*Setup!$B$5</f>
        <v/>
      </c>
      <c r="F1219" s="15">
        <f>D1219-E1219</f>
        <v/>
      </c>
      <c r="G1219" s="15" t="n"/>
      <c r="H1219" s="15" t="n"/>
      <c r="I1219" s="15" t="n"/>
      <c r="J1219" s="15">
        <f>C1219+F1219+G1219-I1219</f>
        <v/>
      </c>
      <c r="K1219" s="15" t="n"/>
      <c r="L1219" s="15">
        <f>K1219*Setup!$B$6</f>
        <v/>
      </c>
      <c r="M1219" s="15">
        <f>J1219-L1219</f>
        <v/>
      </c>
      <c r="N1219" s="21" t="n"/>
    </row>
    <row r="1220">
      <c r="A1220" s="295" t="n"/>
      <c r="B1220" s="14" t="n"/>
      <c r="C1220" s="15" t="n"/>
      <c r="D1220" s="15" t="n"/>
      <c r="E1220" s="15">
        <f>D1220*Setup!$B$5</f>
        <v/>
      </c>
      <c r="F1220" s="15">
        <f>D1220-E1220</f>
        <v/>
      </c>
      <c r="G1220" s="15" t="n"/>
      <c r="H1220" s="15" t="n"/>
      <c r="I1220" s="15" t="n"/>
      <c r="J1220" s="15">
        <f>C1220+F1220+G1220-I1220</f>
        <v/>
      </c>
      <c r="K1220" s="15" t="n"/>
      <c r="L1220" s="15">
        <f>K1220*Setup!$B$6</f>
        <v/>
      </c>
      <c r="M1220" s="15">
        <f>J1220-L1220</f>
        <v/>
      </c>
      <c r="N1220" s="21" t="n"/>
    </row>
    <row r="1221">
      <c r="A1221" s="295" t="n"/>
      <c r="B1221" s="14" t="n"/>
      <c r="C1221" s="15" t="n"/>
      <c r="D1221" s="15" t="n"/>
      <c r="E1221" s="15">
        <f>D1221*Setup!$B$5</f>
        <v/>
      </c>
      <c r="F1221" s="15">
        <f>D1221-E1221</f>
        <v/>
      </c>
      <c r="G1221" s="15" t="n"/>
      <c r="H1221" s="15" t="n"/>
      <c r="I1221" s="15" t="n"/>
      <c r="J1221" s="15">
        <f>C1221+F1221+G1221-I1221</f>
        <v/>
      </c>
      <c r="K1221" s="15" t="n"/>
      <c r="L1221" s="15">
        <f>K1221*Setup!$B$6</f>
        <v/>
      </c>
      <c r="M1221" s="15">
        <f>J1221-L1221</f>
        <v/>
      </c>
      <c r="N1221" s="21" t="n"/>
    </row>
    <row r="1222">
      <c r="A1222" s="295" t="n"/>
      <c r="B1222" s="14" t="n"/>
      <c r="C1222" s="15" t="n"/>
      <c r="D1222" s="15" t="n"/>
      <c r="E1222" s="15">
        <f>D1222*Setup!$B$5</f>
        <v/>
      </c>
      <c r="F1222" s="15">
        <f>D1222-E1222</f>
        <v/>
      </c>
      <c r="G1222" s="15" t="n"/>
      <c r="H1222" s="15" t="n"/>
      <c r="I1222" s="15" t="n"/>
      <c r="J1222" s="15">
        <f>C1222+F1222+G1222-I1222</f>
        <v/>
      </c>
      <c r="K1222" s="15" t="n"/>
      <c r="L1222" s="15">
        <f>K1222*Setup!$B$6</f>
        <v/>
      </c>
      <c r="M1222" s="15">
        <f>J1222-L1222</f>
        <v/>
      </c>
      <c r="N1222" s="21" t="n"/>
    </row>
    <row r="1223">
      <c r="A1223" s="295" t="n"/>
      <c r="B1223" s="14" t="n"/>
      <c r="C1223" s="15" t="n"/>
      <c r="D1223" s="15" t="n"/>
      <c r="E1223" s="15">
        <f>D1223*Setup!$B$5</f>
        <v/>
      </c>
      <c r="F1223" s="15">
        <f>D1223-E1223</f>
        <v/>
      </c>
      <c r="G1223" s="15" t="n"/>
      <c r="H1223" s="15" t="n"/>
      <c r="I1223" s="15" t="n"/>
      <c r="J1223" s="15">
        <f>C1223+F1223+G1223-I1223</f>
        <v/>
      </c>
      <c r="K1223" s="15" t="n"/>
      <c r="L1223" s="15">
        <f>K1223*Setup!$B$6</f>
        <v/>
      </c>
      <c r="M1223" s="15">
        <f>J1223-L1223</f>
        <v/>
      </c>
      <c r="N1223" s="21" t="n"/>
    </row>
    <row r="1224">
      <c r="A1224" s="295" t="n"/>
      <c r="B1224" s="14" t="n"/>
      <c r="C1224" s="15" t="n"/>
      <c r="D1224" s="15" t="n"/>
      <c r="E1224" s="15">
        <f>D1224*Setup!$B$5</f>
        <v/>
      </c>
      <c r="F1224" s="15">
        <f>D1224-E1224</f>
        <v/>
      </c>
      <c r="G1224" s="15" t="n"/>
      <c r="H1224" s="15" t="n"/>
      <c r="I1224" s="15" t="n"/>
      <c r="J1224" s="15">
        <f>C1224+F1224+G1224-I1224</f>
        <v/>
      </c>
      <c r="K1224" s="15" t="n"/>
      <c r="L1224" s="15">
        <f>K1224*Setup!$B$6</f>
        <v/>
      </c>
      <c r="M1224" s="15">
        <f>J1224-L1224</f>
        <v/>
      </c>
      <c r="N1224" s="21" t="n"/>
    </row>
    <row r="1225">
      <c r="A1225" s="295" t="n"/>
      <c r="B1225" s="14" t="n"/>
      <c r="C1225" s="15" t="n"/>
      <c r="D1225" s="15" t="n"/>
      <c r="E1225" s="15">
        <f>D1225*Setup!$B$5</f>
        <v/>
      </c>
      <c r="F1225" s="15">
        <f>D1225-E1225</f>
        <v/>
      </c>
      <c r="G1225" s="15" t="n"/>
      <c r="H1225" s="15" t="n"/>
      <c r="I1225" s="15" t="n"/>
      <c r="J1225" s="15">
        <f>C1225+F1225+G1225-I1225</f>
        <v/>
      </c>
      <c r="K1225" s="15" t="n"/>
      <c r="L1225" s="15">
        <f>K1225*Setup!$B$6</f>
        <v/>
      </c>
      <c r="M1225" s="15">
        <f>J1225-L1225</f>
        <v/>
      </c>
      <c r="N1225" s="21" t="n"/>
    </row>
    <row r="1226">
      <c r="A1226" s="295" t="n"/>
      <c r="B1226" s="14" t="n"/>
      <c r="C1226" s="15" t="n"/>
      <c r="D1226" s="15" t="n"/>
      <c r="E1226" s="15">
        <f>D1226*Setup!$B$5</f>
        <v/>
      </c>
      <c r="F1226" s="15">
        <f>D1226-E1226</f>
        <v/>
      </c>
      <c r="G1226" s="15" t="n"/>
      <c r="H1226" s="15" t="n"/>
      <c r="I1226" s="15" t="n"/>
      <c r="J1226" s="15">
        <f>C1226+F1226+G1226-I1226</f>
        <v/>
      </c>
      <c r="K1226" s="15" t="n"/>
      <c r="L1226" s="15">
        <f>K1226*Setup!$B$6</f>
        <v/>
      </c>
      <c r="M1226" s="15">
        <f>J1226-L1226</f>
        <v/>
      </c>
      <c r="N1226" s="21" t="n"/>
    </row>
    <row r="1227">
      <c r="A1227" s="295" t="n"/>
      <c r="B1227" s="14" t="n"/>
      <c r="C1227" s="15" t="n"/>
      <c r="D1227" s="15" t="n"/>
      <c r="E1227" s="15">
        <f>D1227*Setup!$B$5</f>
        <v/>
      </c>
      <c r="F1227" s="15">
        <f>D1227-E1227</f>
        <v/>
      </c>
      <c r="G1227" s="15" t="n"/>
      <c r="H1227" s="15" t="n"/>
      <c r="I1227" s="15" t="n"/>
      <c r="J1227" s="15">
        <f>C1227+F1227+G1227-I1227</f>
        <v/>
      </c>
      <c r="K1227" s="15" t="n"/>
      <c r="L1227" s="15">
        <f>K1227*Setup!$B$6</f>
        <v/>
      </c>
      <c r="M1227" s="15">
        <f>J1227-L1227</f>
        <v/>
      </c>
      <c r="N1227" s="21" t="n"/>
    </row>
    <row r="1228">
      <c r="A1228" s="295" t="n"/>
      <c r="B1228" s="14" t="n"/>
      <c r="C1228" s="15" t="n"/>
      <c r="D1228" s="15" t="n"/>
      <c r="E1228" s="15">
        <f>D1228*Setup!$B$5</f>
        <v/>
      </c>
      <c r="F1228" s="15">
        <f>D1228-E1228</f>
        <v/>
      </c>
      <c r="G1228" s="15" t="n"/>
      <c r="H1228" s="15" t="n"/>
      <c r="I1228" s="15" t="n"/>
      <c r="J1228" s="15">
        <f>C1228+F1228+G1228-I1228</f>
        <v/>
      </c>
      <c r="K1228" s="15" t="n"/>
      <c r="L1228" s="15">
        <f>K1228*Setup!$B$6</f>
        <v/>
      </c>
      <c r="M1228" s="15">
        <f>J1228-L1228</f>
        <v/>
      </c>
      <c r="N1228" s="21" t="n"/>
    </row>
    <row r="1229">
      <c r="A1229" s="295" t="n"/>
      <c r="B1229" s="14" t="n"/>
      <c r="C1229" s="15" t="n"/>
      <c r="D1229" s="15" t="n"/>
      <c r="E1229" s="15">
        <f>D1229*Setup!$B$5</f>
        <v/>
      </c>
      <c r="F1229" s="15">
        <f>D1229-E1229</f>
        <v/>
      </c>
      <c r="G1229" s="15" t="n"/>
      <c r="H1229" s="15" t="n"/>
      <c r="I1229" s="15" t="n"/>
      <c r="J1229" s="15">
        <f>C1229+F1229+G1229-I1229</f>
        <v/>
      </c>
      <c r="K1229" s="15" t="n"/>
      <c r="L1229" s="15">
        <f>K1229*Setup!$B$6</f>
        <v/>
      </c>
      <c r="M1229" s="15">
        <f>J1229-L1229</f>
        <v/>
      </c>
      <c r="N1229" s="21" t="n"/>
    </row>
    <row r="1230">
      <c r="A1230" s="295" t="n"/>
      <c r="B1230" s="14" t="n"/>
      <c r="C1230" s="15" t="n"/>
      <c r="D1230" s="15" t="n"/>
      <c r="E1230" s="15">
        <f>D1230*Setup!$B$5</f>
        <v/>
      </c>
      <c r="F1230" s="15">
        <f>D1230-E1230</f>
        <v/>
      </c>
      <c r="G1230" s="15" t="n"/>
      <c r="H1230" s="15" t="n"/>
      <c r="I1230" s="15" t="n"/>
      <c r="J1230" s="15">
        <f>C1230+F1230+G1230-I1230</f>
        <v/>
      </c>
      <c r="K1230" s="15" t="n"/>
      <c r="L1230" s="15">
        <f>K1230*Setup!$B$6</f>
        <v/>
      </c>
      <c r="M1230" s="15">
        <f>J1230-L1230</f>
        <v/>
      </c>
      <c r="N1230" s="21" t="n"/>
    </row>
    <row r="1231">
      <c r="A1231" s="295" t="n"/>
      <c r="B1231" s="14" t="n"/>
      <c r="C1231" s="15" t="n"/>
      <c r="D1231" s="15" t="n"/>
      <c r="E1231" s="15">
        <f>D1231*Setup!$B$5</f>
        <v/>
      </c>
      <c r="F1231" s="15">
        <f>D1231-E1231</f>
        <v/>
      </c>
      <c r="G1231" s="15" t="n"/>
      <c r="H1231" s="15" t="n"/>
      <c r="I1231" s="15" t="n"/>
      <c r="J1231" s="15">
        <f>C1231+F1231+G1231-I1231</f>
        <v/>
      </c>
      <c r="K1231" s="15" t="n"/>
      <c r="L1231" s="15">
        <f>K1231*Setup!$B$6</f>
        <v/>
      </c>
      <c r="M1231" s="15">
        <f>J1231-L1231</f>
        <v/>
      </c>
      <c r="N1231" s="21" t="n"/>
    </row>
    <row r="1232">
      <c r="A1232" s="295" t="n"/>
      <c r="B1232" s="14" t="n"/>
      <c r="C1232" s="15" t="n"/>
      <c r="D1232" s="15" t="n"/>
      <c r="E1232" s="15">
        <f>D1232*Setup!$B$5</f>
        <v/>
      </c>
      <c r="F1232" s="15">
        <f>D1232-E1232</f>
        <v/>
      </c>
      <c r="G1232" s="15" t="n"/>
      <c r="H1232" s="15" t="n"/>
      <c r="I1232" s="15" t="n"/>
      <c r="J1232" s="15">
        <f>C1232+F1232+G1232-I1232</f>
        <v/>
      </c>
      <c r="K1232" s="15" t="n"/>
      <c r="L1232" s="15">
        <f>K1232*Setup!$B$6</f>
        <v/>
      </c>
      <c r="M1232" s="15">
        <f>J1232-L1232</f>
        <v/>
      </c>
      <c r="N1232" s="21" t="n"/>
    </row>
    <row r="1233">
      <c r="A1233" s="295" t="n"/>
      <c r="B1233" s="14" t="n"/>
      <c r="C1233" s="15" t="n"/>
      <c r="D1233" s="15" t="n"/>
      <c r="E1233" s="15">
        <f>D1233*Setup!$B$5</f>
        <v/>
      </c>
      <c r="F1233" s="15">
        <f>D1233-E1233</f>
        <v/>
      </c>
      <c r="G1233" s="15" t="n"/>
      <c r="H1233" s="15" t="n"/>
      <c r="I1233" s="15" t="n"/>
      <c r="J1233" s="15">
        <f>C1233+F1233+G1233-I1233</f>
        <v/>
      </c>
      <c r="K1233" s="15" t="n"/>
      <c r="L1233" s="15">
        <f>K1233*Setup!$B$6</f>
        <v/>
      </c>
      <c r="M1233" s="15">
        <f>J1233-L1233</f>
        <v/>
      </c>
      <c r="N1233" s="21" t="n"/>
    </row>
    <row r="1234">
      <c r="A1234" s="295" t="n"/>
      <c r="B1234" s="14" t="n"/>
      <c r="C1234" s="15" t="n"/>
      <c r="D1234" s="15" t="n"/>
      <c r="E1234" s="15">
        <f>D1234*Setup!$B$5</f>
        <v/>
      </c>
      <c r="F1234" s="15">
        <f>D1234-E1234</f>
        <v/>
      </c>
      <c r="G1234" s="15" t="n"/>
      <c r="H1234" s="15" t="n"/>
      <c r="I1234" s="15" t="n"/>
      <c r="J1234" s="15">
        <f>C1234+F1234+G1234-I1234</f>
        <v/>
      </c>
      <c r="K1234" s="15" t="n"/>
      <c r="L1234" s="15">
        <f>K1234*Setup!$B$6</f>
        <v/>
      </c>
      <c r="M1234" s="15">
        <f>J1234-L1234</f>
        <v/>
      </c>
      <c r="N1234" s="21" t="n"/>
    </row>
    <row r="1235">
      <c r="A1235" s="295" t="n"/>
      <c r="B1235" s="14" t="n"/>
      <c r="C1235" s="15" t="n"/>
      <c r="D1235" s="15" t="n"/>
      <c r="E1235" s="15">
        <f>D1235*Setup!$B$5</f>
        <v/>
      </c>
      <c r="F1235" s="15">
        <f>D1235-E1235</f>
        <v/>
      </c>
      <c r="G1235" s="15" t="n"/>
      <c r="H1235" s="15" t="n"/>
      <c r="I1235" s="15" t="n"/>
      <c r="J1235" s="15">
        <f>C1235+F1235+G1235-I1235</f>
        <v/>
      </c>
      <c r="K1235" s="15" t="n"/>
      <c r="L1235" s="15">
        <f>K1235*Setup!$B$6</f>
        <v/>
      </c>
      <c r="M1235" s="15">
        <f>J1235-L1235</f>
        <v/>
      </c>
      <c r="N1235" s="21" t="n"/>
    </row>
    <row r="1236">
      <c r="A1236" s="295" t="n"/>
      <c r="B1236" s="14" t="n"/>
      <c r="C1236" s="15" t="n"/>
      <c r="D1236" s="15" t="n"/>
      <c r="E1236" s="15">
        <f>D1236*Setup!$B$5</f>
        <v/>
      </c>
      <c r="F1236" s="15">
        <f>D1236-E1236</f>
        <v/>
      </c>
      <c r="G1236" s="15" t="n"/>
      <c r="H1236" s="15" t="n"/>
      <c r="I1236" s="15" t="n"/>
      <c r="J1236" s="15">
        <f>C1236+F1236+G1236-I1236</f>
        <v/>
      </c>
      <c r="K1236" s="15" t="n"/>
      <c r="L1236" s="15">
        <f>K1236*Setup!$B$6</f>
        <v/>
      </c>
      <c r="M1236" s="15">
        <f>J1236-L1236</f>
        <v/>
      </c>
      <c r="N1236" s="21" t="n"/>
    </row>
    <row r="1237">
      <c r="A1237" s="295" t="n"/>
      <c r="B1237" s="14" t="n"/>
      <c r="C1237" s="15" t="n"/>
      <c r="D1237" s="15" t="n"/>
      <c r="E1237" s="15">
        <f>D1237*Setup!$B$5</f>
        <v/>
      </c>
      <c r="F1237" s="15">
        <f>D1237-E1237</f>
        <v/>
      </c>
      <c r="G1237" s="15" t="n"/>
      <c r="H1237" s="15" t="n"/>
      <c r="I1237" s="15" t="n"/>
      <c r="J1237" s="15">
        <f>C1237+F1237+G1237-I1237</f>
        <v/>
      </c>
      <c r="K1237" s="15" t="n"/>
      <c r="L1237" s="15">
        <f>K1237*Setup!$B$6</f>
        <v/>
      </c>
      <c r="M1237" s="15">
        <f>J1237-L1237</f>
        <v/>
      </c>
      <c r="N1237" s="21" t="n"/>
    </row>
    <row r="1238">
      <c r="A1238" s="295" t="n"/>
      <c r="B1238" s="14" t="n"/>
      <c r="C1238" s="15" t="n"/>
      <c r="D1238" s="15" t="n"/>
      <c r="E1238" s="15">
        <f>D1238*Setup!$B$5</f>
        <v/>
      </c>
      <c r="F1238" s="15">
        <f>D1238-E1238</f>
        <v/>
      </c>
      <c r="G1238" s="15" t="n"/>
      <c r="H1238" s="15" t="n"/>
      <c r="I1238" s="15" t="n"/>
      <c r="J1238" s="15">
        <f>C1238+F1238+G1238-I1238</f>
        <v/>
      </c>
      <c r="K1238" s="15" t="n"/>
      <c r="L1238" s="15">
        <f>K1238*Setup!$B$6</f>
        <v/>
      </c>
      <c r="M1238" s="15">
        <f>J1238-L1238</f>
        <v/>
      </c>
      <c r="N1238" s="21" t="n"/>
    </row>
    <row r="1239">
      <c r="A1239" s="295" t="n"/>
      <c r="B1239" s="14" t="n"/>
      <c r="C1239" s="15" t="n"/>
      <c r="D1239" s="15" t="n"/>
      <c r="E1239" s="15">
        <f>D1239*Setup!$B$5</f>
        <v/>
      </c>
      <c r="F1239" s="15">
        <f>D1239-E1239</f>
        <v/>
      </c>
      <c r="G1239" s="15" t="n"/>
      <c r="H1239" s="15" t="n"/>
      <c r="I1239" s="15" t="n"/>
      <c r="J1239" s="15">
        <f>C1239+F1239+G1239-I1239</f>
        <v/>
      </c>
      <c r="K1239" s="15" t="n"/>
      <c r="L1239" s="15">
        <f>K1239*Setup!$B$6</f>
        <v/>
      </c>
      <c r="M1239" s="15">
        <f>J1239-L1239</f>
        <v/>
      </c>
      <c r="N1239" s="21" t="n"/>
    </row>
    <row r="1240">
      <c r="A1240" s="295" t="n"/>
      <c r="B1240" s="14" t="n"/>
      <c r="C1240" s="15" t="n"/>
      <c r="D1240" s="15" t="n"/>
      <c r="E1240" s="15">
        <f>D1240*Setup!$B$5</f>
        <v/>
      </c>
      <c r="F1240" s="15">
        <f>D1240-E1240</f>
        <v/>
      </c>
      <c r="G1240" s="15" t="n"/>
      <c r="H1240" s="15" t="n"/>
      <c r="I1240" s="15" t="n"/>
      <c r="J1240" s="15">
        <f>C1240+F1240+G1240-I1240</f>
        <v/>
      </c>
      <c r="K1240" s="15" t="n"/>
      <c r="L1240" s="15">
        <f>K1240*Setup!$B$6</f>
        <v/>
      </c>
      <c r="M1240" s="15">
        <f>J1240-L1240</f>
        <v/>
      </c>
      <c r="N1240" s="21" t="n"/>
    </row>
    <row r="1241">
      <c r="A1241" s="295" t="n"/>
      <c r="B1241" s="14" t="n"/>
      <c r="C1241" s="15" t="n"/>
      <c r="D1241" s="15" t="n"/>
      <c r="E1241" s="15">
        <f>D1241*Setup!$B$5</f>
        <v/>
      </c>
      <c r="F1241" s="15">
        <f>D1241-E1241</f>
        <v/>
      </c>
      <c r="G1241" s="15" t="n"/>
      <c r="H1241" s="15" t="n"/>
      <c r="I1241" s="15" t="n"/>
      <c r="J1241" s="15">
        <f>C1241+F1241+G1241-I1241</f>
        <v/>
      </c>
      <c r="K1241" s="15" t="n"/>
      <c r="L1241" s="15">
        <f>K1241*Setup!$B$6</f>
        <v/>
      </c>
      <c r="M1241" s="15">
        <f>J1241-L1241</f>
        <v/>
      </c>
      <c r="N1241" s="21" t="n"/>
    </row>
    <row r="1242">
      <c r="A1242" s="295" t="n"/>
      <c r="B1242" s="14" t="n"/>
      <c r="C1242" s="15" t="n"/>
      <c r="D1242" s="15" t="n"/>
      <c r="E1242" s="15">
        <f>D1242*Setup!$B$5</f>
        <v/>
      </c>
      <c r="F1242" s="15">
        <f>D1242-E1242</f>
        <v/>
      </c>
      <c r="G1242" s="15" t="n"/>
      <c r="H1242" s="15" t="n"/>
      <c r="I1242" s="15" t="n"/>
      <c r="J1242" s="15">
        <f>C1242+F1242+G1242-I1242</f>
        <v/>
      </c>
      <c r="K1242" s="15" t="n"/>
      <c r="L1242" s="15">
        <f>K1242*Setup!$B$6</f>
        <v/>
      </c>
      <c r="M1242" s="15">
        <f>J1242-L1242</f>
        <v/>
      </c>
      <c r="N1242" s="21" t="n"/>
    </row>
    <row r="1243">
      <c r="A1243" s="295" t="n"/>
      <c r="B1243" s="14" t="n"/>
      <c r="C1243" s="15" t="n"/>
      <c r="D1243" s="15" t="n"/>
      <c r="E1243" s="15">
        <f>D1243*Setup!$B$5</f>
        <v/>
      </c>
      <c r="F1243" s="15">
        <f>D1243-E1243</f>
        <v/>
      </c>
      <c r="G1243" s="15" t="n"/>
      <c r="H1243" s="15" t="n"/>
      <c r="I1243" s="15" t="n"/>
      <c r="J1243" s="15">
        <f>C1243+F1243+G1243-I1243</f>
        <v/>
      </c>
      <c r="K1243" s="15" t="n"/>
      <c r="L1243" s="15">
        <f>K1243*Setup!$B$6</f>
        <v/>
      </c>
      <c r="M1243" s="15">
        <f>J1243-L1243</f>
        <v/>
      </c>
      <c r="N1243" s="21" t="n"/>
    </row>
    <row r="1244">
      <c r="A1244" s="295" t="n"/>
      <c r="B1244" s="14" t="n"/>
      <c r="C1244" s="15" t="n"/>
      <c r="D1244" s="15" t="n"/>
      <c r="E1244" s="15">
        <f>D1244*Setup!$B$5</f>
        <v/>
      </c>
      <c r="F1244" s="15">
        <f>D1244-E1244</f>
        <v/>
      </c>
      <c r="G1244" s="15" t="n"/>
      <c r="H1244" s="15" t="n"/>
      <c r="I1244" s="15" t="n"/>
      <c r="J1244" s="15">
        <f>C1244+F1244+G1244-I1244</f>
        <v/>
      </c>
      <c r="K1244" s="15" t="n"/>
      <c r="L1244" s="15">
        <f>K1244*Setup!$B$6</f>
        <v/>
      </c>
      <c r="M1244" s="15">
        <f>J1244-L1244</f>
        <v/>
      </c>
      <c r="N1244" s="21" t="n"/>
    </row>
    <row r="1245">
      <c r="A1245" s="295" t="n"/>
      <c r="B1245" s="14" t="n"/>
      <c r="C1245" s="15" t="n"/>
      <c r="D1245" s="15" t="n"/>
      <c r="E1245" s="15">
        <f>D1245*Setup!$B$5</f>
        <v/>
      </c>
      <c r="F1245" s="15">
        <f>D1245-E1245</f>
        <v/>
      </c>
      <c r="G1245" s="15" t="n"/>
      <c r="H1245" s="15" t="n"/>
      <c r="I1245" s="15" t="n"/>
      <c r="J1245" s="15">
        <f>C1245+F1245+G1245-I1245</f>
        <v/>
      </c>
      <c r="K1245" s="15" t="n"/>
      <c r="L1245" s="15">
        <f>K1245*Setup!$B$6</f>
        <v/>
      </c>
      <c r="M1245" s="15">
        <f>J1245-L1245</f>
        <v/>
      </c>
      <c r="N1245" s="21" t="n"/>
    </row>
    <row r="1246">
      <c r="A1246" s="295" t="n"/>
      <c r="B1246" s="14" t="n"/>
      <c r="C1246" s="15" t="n"/>
      <c r="D1246" s="15" t="n"/>
      <c r="E1246" s="15">
        <f>D1246*Setup!$B$5</f>
        <v/>
      </c>
      <c r="F1246" s="15">
        <f>D1246-E1246</f>
        <v/>
      </c>
      <c r="G1246" s="15" t="n"/>
      <c r="H1246" s="15" t="n"/>
      <c r="I1246" s="15" t="n"/>
      <c r="J1246" s="15">
        <f>C1246+F1246+G1246-I1246</f>
        <v/>
      </c>
      <c r="K1246" s="15" t="n"/>
      <c r="L1246" s="15">
        <f>K1246*Setup!$B$6</f>
        <v/>
      </c>
      <c r="M1246" s="15">
        <f>J1246-L1246</f>
        <v/>
      </c>
      <c r="N1246" s="21" t="n"/>
    </row>
    <row r="1247">
      <c r="A1247" s="295" t="n"/>
      <c r="B1247" s="14" t="n"/>
      <c r="C1247" s="15" t="n"/>
      <c r="D1247" s="15" t="n"/>
      <c r="E1247" s="15">
        <f>D1247*Setup!$B$5</f>
        <v/>
      </c>
      <c r="F1247" s="15">
        <f>D1247-E1247</f>
        <v/>
      </c>
      <c r="G1247" s="15" t="n"/>
      <c r="H1247" s="15" t="n"/>
      <c r="I1247" s="15" t="n"/>
      <c r="J1247" s="15">
        <f>C1247+F1247+G1247-I1247</f>
        <v/>
      </c>
      <c r="K1247" s="15" t="n"/>
      <c r="L1247" s="15">
        <f>K1247*Setup!$B$6</f>
        <v/>
      </c>
      <c r="M1247" s="15">
        <f>J1247-L1247</f>
        <v/>
      </c>
      <c r="N1247" s="21" t="n"/>
    </row>
    <row r="1248">
      <c r="A1248" s="295" t="n"/>
      <c r="B1248" s="14" t="n"/>
      <c r="C1248" s="15" t="n"/>
      <c r="D1248" s="15" t="n"/>
      <c r="E1248" s="15">
        <f>D1248*Setup!$B$5</f>
        <v/>
      </c>
      <c r="F1248" s="15">
        <f>D1248-E1248</f>
        <v/>
      </c>
      <c r="G1248" s="15" t="n"/>
      <c r="H1248" s="15" t="n"/>
      <c r="I1248" s="15" t="n"/>
      <c r="J1248" s="15">
        <f>C1248+F1248+G1248-I1248</f>
        <v/>
      </c>
      <c r="K1248" s="15" t="n"/>
      <c r="L1248" s="15">
        <f>K1248*Setup!$B$6</f>
        <v/>
      </c>
      <c r="M1248" s="15">
        <f>J1248-L1248</f>
        <v/>
      </c>
      <c r="N1248" s="21" t="n"/>
    </row>
    <row r="1249">
      <c r="A1249" s="295" t="n"/>
      <c r="B1249" s="14" t="n"/>
      <c r="C1249" s="15" t="n"/>
      <c r="D1249" s="15" t="n"/>
      <c r="E1249" s="15">
        <f>D1249*Setup!$B$5</f>
        <v/>
      </c>
      <c r="F1249" s="15">
        <f>D1249-E1249</f>
        <v/>
      </c>
      <c r="G1249" s="15" t="n"/>
      <c r="H1249" s="15" t="n"/>
      <c r="I1249" s="15" t="n"/>
      <c r="J1249" s="15">
        <f>C1249+F1249+G1249-I1249</f>
        <v/>
      </c>
      <c r="K1249" s="15" t="n"/>
      <c r="L1249" s="15">
        <f>K1249*Setup!$B$6</f>
        <v/>
      </c>
      <c r="M1249" s="15">
        <f>J1249-L1249</f>
        <v/>
      </c>
      <c r="N1249" s="21" t="n"/>
    </row>
    <row r="1250">
      <c r="A1250" s="295" t="n"/>
      <c r="B1250" s="14" t="n"/>
      <c r="C1250" s="15" t="n"/>
      <c r="D1250" s="15" t="n"/>
      <c r="E1250" s="15">
        <f>D1250*Setup!$B$5</f>
        <v/>
      </c>
      <c r="F1250" s="15">
        <f>D1250-E1250</f>
        <v/>
      </c>
      <c r="G1250" s="15" t="n"/>
      <c r="H1250" s="15" t="n"/>
      <c r="I1250" s="15" t="n"/>
      <c r="J1250" s="15">
        <f>C1250+F1250+G1250-I1250</f>
        <v/>
      </c>
      <c r="K1250" s="15" t="n"/>
      <c r="L1250" s="15">
        <f>K1250*Setup!$B$6</f>
        <v/>
      </c>
      <c r="M1250" s="15">
        <f>J1250-L1250</f>
        <v/>
      </c>
      <c r="N1250" s="21" t="n"/>
    </row>
    <row r="1251">
      <c r="A1251" s="295" t="n"/>
      <c r="B1251" s="14" t="n"/>
      <c r="C1251" s="15" t="n"/>
      <c r="D1251" s="15" t="n"/>
      <c r="E1251" s="15">
        <f>D1251*Setup!$B$5</f>
        <v/>
      </c>
      <c r="F1251" s="15">
        <f>D1251-E1251</f>
        <v/>
      </c>
      <c r="G1251" s="15" t="n"/>
      <c r="H1251" s="15" t="n"/>
      <c r="I1251" s="15" t="n"/>
      <c r="J1251" s="15">
        <f>C1251+F1251+G1251-I1251</f>
        <v/>
      </c>
      <c r="K1251" s="15" t="n"/>
      <c r="L1251" s="15">
        <f>K1251*Setup!$B$6</f>
        <v/>
      </c>
      <c r="M1251" s="15">
        <f>J1251-L1251</f>
        <v/>
      </c>
      <c r="N1251" s="21" t="n"/>
    </row>
    <row r="1252">
      <c r="A1252" s="295" t="n"/>
      <c r="B1252" s="14" t="n"/>
      <c r="C1252" s="15" t="n"/>
      <c r="D1252" s="15" t="n"/>
      <c r="E1252" s="15">
        <f>D1252*Setup!$B$5</f>
        <v/>
      </c>
      <c r="F1252" s="15">
        <f>D1252-E1252</f>
        <v/>
      </c>
      <c r="G1252" s="15" t="n"/>
      <c r="H1252" s="15" t="n"/>
      <c r="I1252" s="15" t="n"/>
      <c r="J1252" s="15">
        <f>C1252+F1252+G1252-I1252</f>
        <v/>
      </c>
      <c r="K1252" s="15" t="n"/>
      <c r="L1252" s="15">
        <f>K1252*Setup!$B$6</f>
        <v/>
      </c>
      <c r="M1252" s="15">
        <f>J1252-L1252</f>
        <v/>
      </c>
      <c r="N1252" s="21" t="n"/>
    </row>
    <row r="1253">
      <c r="A1253" s="295" t="n"/>
      <c r="B1253" s="14" t="n"/>
      <c r="C1253" s="15" t="n"/>
      <c r="D1253" s="15" t="n"/>
      <c r="E1253" s="15">
        <f>D1253*Setup!$B$5</f>
        <v/>
      </c>
      <c r="F1253" s="15">
        <f>D1253-E1253</f>
        <v/>
      </c>
      <c r="G1253" s="15" t="n"/>
      <c r="H1253" s="15" t="n"/>
      <c r="I1253" s="15" t="n"/>
      <c r="J1253" s="15">
        <f>C1253+F1253+G1253-I1253</f>
        <v/>
      </c>
      <c r="K1253" s="15" t="n"/>
      <c r="L1253" s="15">
        <f>K1253*Setup!$B$6</f>
        <v/>
      </c>
      <c r="M1253" s="15">
        <f>J1253-L1253</f>
        <v/>
      </c>
      <c r="N1253" s="21" t="n"/>
    </row>
    <row r="1254">
      <c r="A1254" s="295" t="n"/>
      <c r="B1254" s="14" t="n"/>
      <c r="C1254" s="15" t="n"/>
      <c r="D1254" s="15" t="n"/>
      <c r="E1254" s="15">
        <f>D1254*Setup!$B$5</f>
        <v/>
      </c>
      <c r="F1254" s="15">
        <f>D1254-E1254</f>
        <v/>
      </c>
      <c r="G1254" s="15" t="n"/>
      <c r="H1254" s="15" t="n"/>
      <c r="I1254" s="15" t="n"/>
      <c r="J1254" s="15">
        <f>C1254+F1254+G1254-I1254</f>
        <v/>
      </c>
      <c r="K1254" s="15" t="n"/>
      <c r="L1254" s="15">
        <f>K1254*Setup!$B$6</f>
        <v/>
      </c>
      <c r="M1254" s="15">
        <f>J1254-L1254</f>
        <v/>
      </c>
      <c r="N1254" s="21" t="n"/>
    </row>
    <row r="1255">
      <c r="A1255" s="295" t="n"/>
      <c r="B1255" s="14" t="n"/>
      <c r="C1255" s="15" t="n"/>
      <c r="D1255" s="15" t="n"/>
      <c r="E1255" s="15">
        <f>D1255*Setup!$B$5</f>
        <v/>
      </c>
      <c r="F1255" s="15">
        <f>D1255-E1255</f>
        <v/>
      </c>
      <c r="G1255" s="15" t="n"/>
      <c r="H1255" s="15" t="n"/>
      <c r="I1255" s="15" t="n"/>
      <c r="J1255" s="15">
        <f>C1255+F1255+G1255-I1255</f>
        <v/>
      </c>
      <c r="K1255" s="15" t="n"/>
      <c r="L1255" s="15">
        <f>K1255*Setup!$B$6</f>
        <v/>
      </c>
      <c r="M1255" s="15">
        <f>J1255-L1255</f>
        <v/>
      </c>
      <c r="N1255" s="21" t="n"/>
    </row>
    <row r="1256">
      <c r="A1256" s="295" t="n"/>
      <c r="B1256" s="14" t="n"/>
      <c r="C1256" s="15" t="n"/>
      <c r="D1256" s="15" t="n"/>
      <c r="E1256" s="15">
        <f>D1256*Setup!$B$5</f>
        <v/>
      </c>
      <c r="F1256" s="15">
        <f>D1256-E1256</f>
        <v/>
      </c>
      <c r="G1256" s="15" t="n"/>
      <c r="H1256" s="15" t="n"/>
      <c r="I1256" s="15" t="n"/>
      <c r="J1256" s="15">
        <f>C1256+F1256+G1256-I1256</f>
        <v/>
      </c>
      <c r="K1256" s="15" t="n"/>
      <c r="L1256" s="15">
        <f>K1256*Setup!$B$6</f>
        <v/>
      </c>
      <c r="M1256" s="15">
        <f>J1256-L1256</f>
        <v/>
      </c>
      <c r="N1256" s="21" t="n"/>
    </row>
    <row r="1257">
      <c r="A1257" s="295" t="n"/>
      <c r="B1257" s="14" t="n"/>
      <c r="C1257" s="15" t="n"/>
      <c r="D1257" s="15" t="n"/>
      <c r="E1257" s="15">
        <f>D1257*Setup!$B$5</f>
        <v/>
      </c>
      <c r="F1257" s="15">
        <f>D1257-E1257</f>
        <v/>
      </c>
      <c r="G1257" s="15" t="n"/>
      <c r="H1257" s="15" t="n"/>
      <c r="I1257" s="15" t="n"/>
      <c r="J1257" s="15">
        <f>C1257+F1257+G1257-I1257</f>
        <v/>
      </c>
      <c r="K1257" s="15" t="n"/>
      <c r="L1257" s="15">
        <f>K1257*Setup!$B$6</f>
        <v/>
      </c>
      <c r="M1257" s="15">
        <f>J1257-L1257</f>
        <v/>
      </c>
      <c r="N1257" s="21" t="n"/>
    </row>
    <row r="1258">
      <c r="A1258" s="295" t="n"/>
      <c r="B1258" s="14" t="n"/>
      <c r="C1258" s="15" t="n"/>
      <c r="D1258" s="15" t="n"/>
      <c r="E1258" s="15">
        <f>D1258*Setup!$B$5</f>
        <v/>
      </c>
      <c r="F1258" s="15">
        <f>D1258-E1258</f>
        <v/>
      </c>
      <c r="G1258" s="15" t="n"/>
      <c r="H1258" s="15" t="n"/>
      <c r="I1258" s="15" t="n"/>
      <c r="J1258" s="15">
        <f>C1258+F1258+G1258-I1258</f>
        <v/>
      </c>
      <c r="K1258" s="15" t="n"/>
      <c r="L1258" s="15">
        <f>K1258*Setup!$B$6</f>
        <v/>
      </c>
      <c r="M1258" s="15">
        <f>J1258-L1258</f>
        <v/>
      </c>
      <c r="N1258" s="21" t="n"/>
    </row>
    <row r="1259">
      <c r="A1259" s="295" t="n"/>
      <c r="B1259" s="14" t="n"/>
      <c r="C1259" s="15" t="n"/>
      <c r="D1259" s="15" t="n"/>
      <c r="E1259" s="15">
        <f>D1259*Setup!$B$5</f>
        <v/>
      </c>
      <c r="F1259" s="15">
        <f>D1259-E1259</f>
        <v/>
      </c>
      <c r="G1259" s="15" t="n"/>
      <c r="H1259" s="15" t="n"/>
      <c r="I1259" s="15" t="n"/>
      <c r="J1259" s="15">
        <f>C1259+F1259+G1259-I1259</f>
        <v/>
      </c>
      <c r="K1259" s="15" t="n"/>
      <c r="L1259" s="15">
        <f>K1259*Setup!$B$6</f>
        <v/>
      </c>
      <c r="M1259" s="15">
        <f>J1259-L1259</f>
        <v/>
      </c>
      <c r="N1259" s="21" t="n"/>
    </row>
    <row r="1260">
      <c r="A1260" s="295" t="n"/>
      <c r="B1260" s="14" t="n"/>
      <c r="C1260" s="15" t="n"/>
      <c r="D1260" s="15" t="n"/>
      <c r="E1260" s="15">
        <f>D1260*Setup!$B$5</f>
        <v/>
      </c>
      <c r="F1260" s="15">
        <f>D1260-E1260</f>
        <v/>
      </c>
      <c r="G1260" s="15" t="n"/>
      <c r="H1260" s="15" t="n"/>
      <c r="I1260" s="15" t="n"/>
      <c r="J1260" s="15">
        <f>C1260+F1260+G1260-I1260</f>
        <v/>
      </c>
      <c r="K1260" s="15" t="n"/>
      <c r="L1260" s="15">
        <f>K1260*Setup!$B$6</f>
        <v/>
      </c>
      <c r="M1260" s="15">
        <f>J1260-L1260</f>
        <v/>
      </c>
      <c r="N1260" s="21" t="n"/>
    </row>
    <row r="1261">
      <c r="A1261" s="295" t="n"/>
      <c r="B1261" s="14" t="n"/>
      <c r="C1261" s="15" t="n"/>
      <c r="D1261" s="15" t="n"/>
      <c r="E1261" s="15">
        <f>D1261*Setup!$B$5</f>
        <v/>
      </c>
      <c r="F1261" s="15">
        <f>D1261-E1261</f>
        <v/>
      </c>
      <c r="G1261" s="15" t="n"/>
      <c r="H1261" s="15" t="n"/>
      <c r="I1261" s="15" t="n"/>
      <c r="J1261" s="15">
        <f>C1261+F1261+G1261-I1261</f>
        <v/>
      </c>
      <c r="K1261" s="15" t="n"/>
      <c r="L1261" s="15">
        <f>K1261*Setup!$B$6</f>
        <v/>
      </c>
      <c r="M1261" s="15">
        <f>J1261-L1261</f>
        <v/>
      </c>
      <c r="N1261" s="21" t="n"/>
    </row>
    <row r="1262">
      <c r="A1262" s="295" t="n"/>
      <c r="B1262" s="14" t="n"/>
      <c r="C1262" s="15" t="n"/>
      <c r="D1262" s="15" t="n"/>
      <c r="E1262" s="15">
        <f>D1262*Setup!$B$5</f>
        <v/>
      </c>
      <c r="F1262" s="15">
        <f>D1262-E1262</f>
        <v/>
      </c>
      <c r="G1262" s="15" t="n"/>
      <c r="H1262" s="15" t="n"/>
      <c r="I1262" s="15" t="n"/>
      <c r="J1262" s="15">
        <f>C1262+F1262+G1262-I1262</f>
        <v/>
      </c>
      <c r="K1262" s="15" t="n"/>
      <c r="L1262" s="15">
        <f>K1262*Setup!$B$6</f>
        <v/>
      </c>
      <c r="M1262" s="15">
        <f>J1262-L1262</f>
        <v/>
      </c>
      <c r="N1262" s="21" t="n"/>
    </row>
    <row r="1263">
      <c r="A1263" s="295" t="n"/>
      <c r="B1263" s="14" t="n"/>
      <c r="C1263" s="15" t="n"/>
      <c r="D1263" s="15" t="n"/>
      <c r="E1263" s="15">
        <f>D1263*Setup!$B$5</f>
        <v/>
      </c>
      <c r="F1263" s="15">
        <f>D1263-E1263</f>
        <v/>
      </c>
      <c r="G1263" s="15" t="n"/>
      <c r="H1263" s="15" t="n"/>
      <c r="I1263" s="15" t="n"/>
      <c r="J1263" s="15">
        <f>C1263+F1263+G1263-I1263</f>
        <v/>
      </c>
      <c r="K1263" s="15" t="n"/>
      <c r="L1263" s="15">
        <f>K1263*Setup!$B$6</f>
        <v/>
      </c>
      <c r="M1263" s="15">
        <f>J1263-L1263</f>
        <v/>
      </c>
      <c r="N1263" s="21" t="n"/>
    </row>
    <row r="1264">
      <c r="A1264" s="295" t="n"/>
      <c r="B1264" s="14" t="n"/>
      <c r="C1264" s="15" t="n"/>
      <c r="D1264" s="15" t="n"/>
      <c r="E1264" s="15">
        <f>D1264*Setup!$B$5</f>
        <v/>
      </c>
      <c r="F1264" s="15">
        <f>D1264-E1264</f>
        <v/>
      </c>
      <c r="G1264" s="15" t="n"/>
      <c r="H1264" s="15" t="n"/>
      <c r="I1264" s="15" t="n"/>
      <c r="J1264" s="15">
        <f>C1264+F1264+G1264-I1264</f>
        <v/>
      </c>
      <c r="K1264" s="15" t="n"/>
      <c r="L1264" s="15">
        <f>K1264*Setup!$B$6</f>
        <v/>
      </c>
      <c r="M1264" s="15">
        <f>J1264-L1264</f>
        <v/>
      </c>
      <c r="N1264" s="21" t="n"/>
    </row>
    <row r="1265">
      <c r="A1265" s="295" t="n"/>
      <c r="B1265" s="14" t="n"/>
      <c r="C1265" s="15" t="n"/>
      <c r="D1265" s="15" t="n"/>
      <c r="E1265" s="15">
        <f>D1265*Setup!$B$5</f>
        <v/>
      </c>
      <c r="F1265" s="15">
        <f>D1265-E1265</f>
        <v/>
      </c>
      <c r="G1265" s="15" t="n"/>
      <c r="H1265" s="15" t="n"/>
      <c r="I1265" s="15" t="n"/>
      <c r="J1265" s="15">
        <f>C1265+F1265+G1265-I1265</f>
        <v/>
      </c>
      <c r="K1265" s="15" t="n"/>
      <c r="L1265" s="15">
        <f>K1265*Setup!$B$6</f>
        <v/>
      </c>
      <c r="M1265" s="15">
        <f>J1265-L1265</f>
        <v/>
      </c>
      <c r="N1265" s="21" t="n"/>
    </row>
    <row r="1266">
      <c r="A1266" s="295" t="n"/>
      <c r="B1266" s="14" t="n"/>
      <c r="C1266" s="15" t="n"/>
      <c r="D1266" s="15" t="n"/>
      <c r="E1266" s="15">
        <f>D1266*Setup!$B$5</f>
        <v/>
      </c>
      <c r="F1266" s="15">
        <f>D1266-E1266</f>
        <v/>
      </c>
      <c r="G1266" s="15" t="n"/>
      <c r="H1266" s="15" t="n"/>
      <c r="I1266" s="15" t="n"/>
      <c r="J1266" s="15">
        <f>C1266+F1266+G1266-I1266</f>
        <v/>
      </c>
      <c r="K1266" s="15" t="n"/>
      <c r="L1266" s="15">
        <f>K1266*Setup!$B$6</f>
        <v/>
      </c>
      <c r="M1266" s="15">
        <f>J1266-L1266</f>
        <v/>
      </c>
      <c r="N1266" s="21" t="n"/>
    </row>
    <row r="1267">
      <c r="A1267" s="295" t="n"/>
      <c r="B1267" s="14" t="n"/>
      <c r="C1267" s="15" t="n"/>
      <c r="D1267" s="15" t="n"/>
      <c r="E1267" s="15">
        <f>D1267*Setup!$B$5</f>
        <v/>
      </c>
      <c r="F1267" s="15">
        <f>D1267-E1267</f>
        <v/>
      </c>
      <c r="G1267" s="15" t="n"/>
      <c r="H1267" s="15" t="n"/>
      <c r="I1267" s="15" t="n"/>
      <c r="J1267" s="15">
        <f>C1267+F1267+G1267-I1267</f>
        <v/>
      </c>
      <c r="K1267" s="15" t="n"/>
      <c r="L1267" s="15">
        <f>K1267*Setup!$B$6</f>
        <v/>
      </c>
      <c r="M1267" s="15">
        <f>J1267-L1267</f>
        <v/>
      </c>
      <c r="N1267" s="21" t="n"/>
    </row>
    <row r="1268">
      <c r="A1268" s="295" t="n"/>
      <c r="B1268" s="14" t="n"/>
      <c r="C1268" s="15" t="n"/>
      <c r="D1268" s="15" t="n"/>
      <c r="E1268" s="15">
        <f>D1268*Setup!$B$5</f>
        <v/>
      </c>
      <c r="F1268" s="15">
        <f>D1268-E1268</f>
        <v/>
      </c>
      <c r="G1268" s="15" t="n"/>
      <c r="H1268" s="15" t="n"/>
      <c r="I1268" s="15" t="n"/>
      <c r="J1268" s="15">
        <f>C1268+F1268+G1268-I1268</f>
        <v/>
      </c>
      <c r="K1268" s="15" t="n"/>
      <c r="L1268" s="15">
        <f>K1268*Setup!$B$6</f>
        <v/>
      </c>
      <c r="M1268" s="15">
        <f>J1268-L1268</f>
        <v/>
      </c>
      <c r="N1268" s="21" t="n"/>
    </row>
    <row r="1269">
      <c r="A1269" s="295" t="n"/>
      <c r="B1269" s="14" t="n"/>
      <c r="C1269" s="15" t="n"/>
      <c r="D1269" s="15" t="n"/>
      <c r="E1269" s="15">
        <f>D1269*Setup!$B$5</f>
        <v/>
      </c>
      <c r="F1269" s="15">
        <f>D1269-E1269</f>
        <v/>
      </c>
      <c r="G1269" s="15" t="n"/>
      <c r="H1269" s="15" t="n"/>
      <c r="I1269" s="15" t="n"/>
      <c r="J1269" s="15">
        <f>C1269+F1269+G1269-I1269</f>
        <v/>
      </c>
      <c r="K1269" s="15" t="n"/>
      <c r="L1269" s="15">
        <f>K1269*Setup!$B$6</f>
        <v/>
      </c>
      <c r="M1269" s="15">
        <f>J1269-L1269</f>
        <v/>
      </c>
      <c r="N1269" s="21" t="n"/>
    </row>
    <row r="1270">
      <c r="A1270" s="295" t="n"/>
      <c r="B1270" s="14" t="n"/>
      <c r="C1270" s="15" t="n"/>
      <c r="D1270" s="15" t="n"/>
      <c r="E1270" s="15">
        <f>D1270*Setup!$B$5</f>
        <v/>
      </c>
      <c r="F1270" s="15">
        <f>D1270-E1270</f>
        <v/>
      </c>
      <c r="G1270" s="15" t="n"/>
      <c r="H1270" s="15" t="n"/>
      <c r="I1270" s="15" t="n"/>
      <c r="J1270" s="15">
        <f>C1270+F1270+G1270-I1270</f>
        <v/>
      </c>
      <c r="K1270" s="15" t="n"/>
      <c r="L1270" s="15">
        <f>K1270*Setup!$B$6</f>
        <v/>
      </c>
      <c r="M1270" s="15">
        <f>J1270-L1270</f>
        <v/>
      </c>
      <c r="N1270" s="21" t="n"/>
    </row>
    <row r="1271">
      <c r="A1271" s="295" t="n"/>
      <c r="B1271" s="14" t="n"/>
      <c r="C1271" s="15" t="n"/>
      <c r="D1271" s="15" t="n"/>
      <c r="E1271" s="15">
        <f>D1271*Setup!$B$5</f>
        <v/>
      </c>
      <c r="F1271" s="15">
        <f>D1271-E1271</f>
        <v/>
      </c>
      <c r="G1271" s="15" t="n"/>
      <c r="H1271" s="15" t="n"/>
      <c r="I1271" s="15" t="n"/>
      <c r="J1271" s="15">
        <f>C1271+F1271+G1271-I1271</f>
        <v/>
      </c>
      <c r="K1271" s="15" t="n"/>
      <c r="L1271" s="15">
        <f>K1271*Setup!$B$6</f>
        <v/>
      </c>
      <c r="M1271" s="15">
        <f>J1271-L1271</f>
        <v/>
      </c>
      <c r="N1271" s="21" t="n"/>
    </row>
    <row r="1272">
      <c r="A1272" s="295" t="n"/>
      <c r="B1272" s="14" t="n"/>
      <c r="C1272" s="15" t="n"/>
      <c r="D1272" s="15" t="n"/>
      <c r="E1272" s="15">
        <f>D1272*Setup!$B$5</f>
        <v/>
      </c>
      <c r="F1272" s="15">
        <f>D1272-E1272</f>
        <v/>
      </c>
      <c r="G1272" s="15" t="n"/>
      <c r="H1272" s="15" t="n"/>
      <c r="I1272" s="15" t="n"/>
      <c r="J1272" s="15">
        <f>C1272+F1272+G1272-I1272</f>
        <v/>
      </c>
      <c r="K1272" s="15" t="n"/>
      <c r="L1272" s="15">
        <f>K1272*Setup!$B$6</f>
        <v/>
      </c>
      <c r="M1272" s="15">
        <f>J1272-L1272</f>
        <v/>
      </c>
      <c r="N1272" s="21" t="n"/>
    </row>
    <row r="1273">
      <c r="A1273" s="295" t="n"/>
      <c r="B1273" s="14" t="n"/>
      <c r="C1273" s="15" t="n"/>
      <c r="D1273" s="15" t="n"/>
      <c r="E1273" s="15">
        <f>D1273*Setup!$B$5</f>
        <v/>
      </c>
      <c r="F1273" s="15">
        <f>D1273-E1273</f>
        <v/>
      </c>
      <c r="G1273" s="15" t="n"/>
      <c r="H1273" s="15" t="n"/>
      <c r="I1273" s="15" t="n"/>
      <c r="J1273" s="15">
        <f>C1273+F1273+G1273-I1273</f>
        <v/>
      </c>
      <c r="K1273" s="15" t="n"/>
      <c r="L1273" s="15">
        <f>K1273*Setup!$B$6</f>
        <v/>
      </c>
      <c r="M1273" s="15">
        <f>J1273-L1273</f>
        <v/>
      </c>
      <c r="N1273" s="21" t="n"/>
    </row>
    <row r="1274">
      <c r="A1274" s="295" t="n"/>
      <c r="B1274" s="14" t="n"/>
      <c r="C1274" s="15" t="n"/>
      <c r="D1274" s="15" t="n"/>
      <c r="E1274" s="15">
        <f>D1274*Setup!$B$5</f>
        <v/>
      </c>
      <c r="F1274" s="15">
        <f>D1274-E1274</f>
        <v/>
      </c>
      <c r="G1274" s="15" t="n"/>
      <c r="H1274" s="15" t="n"/>
      <c r="I1274" s="15" t="n"/>
      <c r="J1274" s="15">
        <f>C1274+F1274+G1274-I1274</f>
        <v/>
      </c>
      <c r="K1274" s="15" t="n"/>
      <c r="L1274" s="15">
        <f>K1274*Setup!$B$6</f>
        <v/>
      </c>
      <c r="M1274" s="15">
        <f>J1274-L1274</f>
        <v/>
      </c>
      <c r="N1274" s="21" t="n"/>
    </row>
    <row r="1275">
      <c r="A1275" s="295" t="n"/>
      <c r="B1275" s="14" t="n"/>
      <c r="C1275" s="15" t="n"/>
      <c r="D1275" s="15" t="n"/>
      <c r="E1275" s="15">
        <f>D1275*Setup!$B$5</f>
        <v/>
      </c>
      <c r="F1275" s="15">
        <f>D1275-E1275</f>
        <v/>
      </c>
      <c r="G1275" s="15" t="n"/>
      <c r="H1275" s="15" t="n"/>
      <c r="I1275" s="15" t="n"/>
      <c r="J1275" s="15">
        <f>C1275+F1275+G1275-I1275</f>
        <v/>
      </c>
      <c r="K1275" s="15" t="n"/>
      <c r="L1275" s="15">
        <f>K1275*Setup!$B$6</f>
        <v/>
      </c>
      <c r="M1275" s="15">
        <f>J1275-L1275</f>
        <v/>
      </c>
      <c r="N1275" s="21" t="n"/>
    </row>
    <row r="1276">
      <c r="A1276" s="295" t="n"/>
      <c r="B1276" s="14" t="n"/>
      <c r="C1276" s="15" t="n"/>
      <c r="D1276" s="15" t="n"/>
      <c r="E1276" s="15">
        <f>D1276*Setup!$B$5</f>
        <v/>
      </c>
      <c r="F1276" s="15">
        <f>D1276-E1276</f>
        <v/>
      </c>
      <c r="G1276" s="15" t="n"/>
      <c r="H1276" s="15" t="n"/>
      <c r="I1276" s="15" t="n"/>
      <c r="J1276" s="15">
        <f>C1276+F1276+G1276-I1276</f>
        <v/>
      </c>
      <c r="K1276" s="15" t="n"/>
      <c r="L1276" s="15">
        <f>K1276*Setup!$B$6</f>
        <v/>
      </c>
      <c r="M1276" s="15">
        <f>J1276-L1276</f>
        <v/>
      </c>
      <c r="N1276" s="21" t="n"/>
    </row>
    <row r="1277">
      <c r="A1277" s="295" t="n"/>
      <c r="B1277" s="14" t="n"/>
      <c r="C1277" s="15" t="n"/>
      <c r="D1277" s="15" t="n"/>
      <c r="E1277" s="15">
        <f>D1277*Setup!$B$5</f>
        <v/>
      </c>
      <c r="F1277" s="15">
        <f>D1277-E1277</f>
        <v/>
      </c>
      <c r="G1277" s="15" t="n"/>
      <c r="H1277" s="15" t="n"/>
      <c r="I1277" s="15" t="n"/>
      <c r="J1277" s="15">
        <f>C1277+F1277+G1277-I1277</f>
        <v/>
      </c>
      <c r="K1277" s="15" t="n"/>
      <c r="L1277" s="15">
        <f>K1277*Setup!$B$6</f>
        <v/>
      </c>
      <c r="M1277" s="15">
        <f>J1277-L1277</f>
        <v/>
      </c>
      <c r="N1277" s="21" t="n"/>
    </row>
    <row r="1278">
      <c r="A1278" s="295" t="n"/>
      <c r="B1278" s="14" t="n"/>
      <c r="C1278" s="15" t="n"/>
      <c r="D1278" s="15" t="n"/>
      <c r="E1278" s="15">
        <f>D1278*Setup!$B$5</f>
        <v/>
      </c>
      <c r="F1278" s="15">
        <f>D1278-E1278</f>
        <v/>
      </c>
      <c r="G1278" s="15" t="n"/>
      <c r="H1278" s="15" t="n"/>
      <c r="I1278" s="15" t="n"/>
      <c r="J1278" s="15">
        <f>C1278+F1278+G1278-I1278</f>
        <v/>
      </c>
      <c r="K1278" s="15" t="n"/>
      <c r="L1278" s="15">
        <f>K1278*Setup!$B$6</f>
        <v/>
      </c>
      <c r="M1278" s="15">
        <f>J1278-L1278</f>
        <v/>
      </c>
      <c r="N1278" s="21" t="n"/>
    </row>
    <row r="1279">
      <c r="A1279" s="295" t="n"/>
      <c r="B1279" s="14" t="n"/>
      <c r="C1279" s="15" t="n"/>
      <c r="D1279" s="15" t="n"/>
      <c r="E1279" s="15">
        <f>D1279*Setup!$B$5</f>
        <v/>
      </c>
      <c r="F1279" s="15">
        <f>D1279-E1279</f>
        <v/>
      </c>
      <c r="G1279" s="15" t="n"/>
      <c r="H1279" s="15" t="n"/>
      <c r="I1279" s="15" t="n"/>
      <c r="J1279" s="15">
        <f>C1279+F1279+G1279-I1279</f>
        <v/>
      </c>
      <c r="K1279" s="15" t="n"/>
      <c r="L1279" s="15">
        <f>K1279*Setup!$B$6</f>
        <v/>
      </c>
      <c r="M1279" s="15">
        <f>J1279-L1279</f>
        <v/>
      </c>
      <c r="N1279" s="21" t="n"/>
    </row>
    <row r="1280">
      <c r="A1280" s="295" t="n"/>
      <c r="B1280" s="14" t="n"/>
      <c r="C1280" s="15" t="n"/>
      <c r="D1280" s="15" t="n"/>
      <c r="E1280" s="15">
        <f>D1280*Setup!$B$5</f>
        <v/>
      </c>
      <c r="F1280" s="15">
        <f>D1280-E1280</f>
        <v/>
      </c>
      <c r="G1280" s="15" t="n"/>
      <c r="H1280" s="15" t="n"/>
      <c r="I1280" s="15" t="n"/>
      <c r="J1280" s="15">
        <f>C1280+F1280+G1280-I1280</f>
        <v/>
      </c>
      <c r="K1280" s="15" t="n"/>
      <c r="L1280" s="15">
        <f>K1280*Setup!$B$6</f>
        <v/>
      </c>
      <c r="M1280" s="15">
        <f>J1280-L1280</f>
        <v/>
      </c>
      <c r="N1280" s="21" t="n"/>
    </row>
    <row r="1281">
      <c r="A1281" s="295" t="n"/>
      <c r="B1281" s="14" t="n"/>
      <c r="C1281" s="15" t="n"/>
      <c r="D1281" s="15" t="n"/>
      <c r="E1281" s="15">
        <f>D1281*Setup!$B$5</f>
        <v/>
      </c>
      <c r="F1281" s="15">
        <f>D1281-E1281</f>
        <v/>
      </c>
      <c r="G1281" s="15" t="n"/>
      <c r="H1281" s="15" t="n"/>
      <c r="I1281" s="15" t="n"/>
      <c r="J1281" s="15">
        <f>C1281+F1281+G1281-I1281</f>
        <v/>
      </c>
      <c r="K1281" s="15" t="n"/>
      <c r="L1281" s="15">
        <f>K1281*Setup!$B$6</f>
        <v/>
      </c>
      <c r="M1281" s="15">
        <f>J1281-L1281</f>
        <v/>
      </c>
      <c r="N1281" s="21" t="n"/>
    </row>
    <row r="1282">
      <c r="A1282" s="295" t="n"/>
      <c r="B1282" s="14" t="n"/>
      <c r="C1282" s="15" t="n"/>
      <c r="D1282" s="15" t="n"/>
      <c r="E1282" s="15">
        <f>D1282*Setup!$B$5</f>
        <v/>
      </c>
      <c r="F1282" s="15">
        <f>D1282-E1282</f>
        <v/>
      </c>
      <c r="G1282" s="15" t="n"/>
      <c r="H1282" s="15" t="n"/>
      <c r="I1282" s="15" t="n"/>
      <c r="J1282" s="15">
        <f>C1282+F1282+G1282-I1282</f>
        <v/>
      </c>
      <c r="K1282" s="15" t="n"/>
      <c r="L1282" s="15">
        <f>K1282*Setup!$B$6</f>
        <v/>
      </c>
      <c r="M1282" s="15">
        <f>J1282-L1282</f>
        <v/>
      </c>
      <c r="N1282" s="21" t="n"/>
    </row>
    <row r="1283">
      <c r="A1283" s="295" t="n"/>
      <c r="B1283" s="14" t="n"/>
      <c r="C1283" s="15" t="n"/>
      <c r="D1283" s="15" t="n"/>
      <c r="E1283" s="15">
        <f>D1283*Setup!$B$5</f>
        <v/>
      </c>
      <c r="F1283" s="15">
        <f>D1283-E1283</f>
        <v/>
      </c>
      <c r="G1283" s="15" t="n"/>
      <c r="H1283" s="15" t="n"/>
      <c r="I1283" s="15" t="n"/>
      <c r="J1283" s="15">
        <f>C1283+F1283+G1283-I1283</f>
        <v/>
      </c>
      <c r="K1283" s="15" t="n"/>
      <c r="L1283" s="15">
        <f>K1283*Setup!$B$6</f>
        <v/>
      </c>
      <c r="M1283" s="15">
        <f>J1283-L1283</f>
        <v/>
      </c>
      <c r="N1283" s="21" t="n"/>
    </row>
    <row r="1284">
      <c r="A1284" s="295" t="n"/>
      <c r="B1284" s="14" t="n"/>
      <c r="C1284" s="15" t="n"/>
      <c r="D1284" s="15" t="n"/>
      <c r="E1284" s="15">
        <f>D1284*Setup!$B$5</f>
        <v/>
      </c>
      <c r="F1284" s="15">
        <f>D1284-E1284</f>
        <v/>
      </c>
      <c r="G1284" s="15" t="n"/>
      <c r="H1284" s="15" t="n"/>
      <c r="I1284" s="15" t="n"/>
      <c r="J1284" s="15">
        <f>C1284+F1284+G1284-I1284</f>
        <v/>
      </c>
      <c r="K1284" s="15" t="n"/>
      <c r="L1284" s="15">
        <f>K1284*Setup!$B$6</f>
        <v/>
      </c>
      <c r="M1284" s="15">
        <f>J1284-L1284</f>
        <v/>
      </c>
      <c r="N1284" s="21" t="n"/>
    </row>
    <row r="1285">
      <c r="A1285" s="295" t="n"/>
      <c r="B1285" s="14" t="n"/>
      <c r="C1285" s="15" t="n"/>
      <c r="D1285" s="15" t="n"/>
      <c r="E1285" s="15">
        <f>D1285*Setup!$B$5</f>
        <v/>
      </c>
      <c r="F1285" s="15">
        <f>D1285-E1285</f>
        <v/>
      </c>
      <c r="G1285" s="15" t="n"/>
      <c r="H1285" s="15" t="n"/>
      <c r="I1285" s="15" t="n"/>
      <c r="J1285" s="15">
        <f>C1285+F1285+G1285-I1285</f>
        <v/>
      </c>
      <c r="K1285" s="15" t="n"/>
      <c r="L1285" s="15">
        <f>K1285*Setup!$B$6</f>
        <v/>
      </c>
      <c r="M1285" s="15">
        <f>J1285-L1285</f>
        <v/>
      </c>
      <c r="N1285" s="21" t="n"/>
    </row>
    <row r="1286">
      <c r="A1286" s="295" t="n"/>
      <c r="B1286" s="14" t="n"/>
      <c r="C1286" s="15" t="n"/>
      <c r="D1286" s="15" t="n"/>
      <c r="E1286" s="15">
        <f>D1286*Setup!$B$5</f>
        <v/>
      </c>
      <c r="F1286" s="15">
        <f>D1286-E1286</f>
        <v/>
      </c>
      <c r="G1286" s="15" t="n"/>
      <c r="H1286" s="15" t="n"/>
      <c r="I1286" s="15" t="n"/>
      <c r="J1286" s="15">
        <f>C1286+F1286+G1286-I1286</f>
        <v/>
      </c>
      <c r="K1286" s="15" t="n"/>
      <c r="L1286" s="15">
        <f>K1286*Setup!$B$6</f>
        <v/>
      </c>
      <c r="M1286" s="15">
        <f>J1286-L1286</f>
        <v/>
      </c>
      <c r="N1286" s="21" t="n"/>
    </row>
    <row r="1287">
      <c r="A1287" s="295" t="n"/>
      <c r="B1287" s="14" t="n"/>
      <c r="C1287" s="15" t="n"/>
      <c r="D1287" s="15" t="n"/>
      <c r="E1287" s="15">
        <f>D1287*Setup!$B$5</f>
        <v/>
      </c>
      <c r="F1287" s="15">
        <f>D1287-E1287</f>
        <v/>
      </c>
      <c r="G1287" s="15" t="n"/>
      <c r="H1287" s="15" t="n"/>
      <c r="I1287" s="15" t="n"/>
      <c r="J1287" s="15">
        <f>C1287+F1287+G1287-I1287</f>
        <v/>
      </c>
      <c r="K1287" s="15" t="n"/>
      <c r="L1287" s="15">
        <f>K1287*Setup!$B$6</f>
        <v/>
      </c>
      <c r="M1287" s="15">
        <f>J1287-L1287</f>
        <v/>
      </c>
      <c r="N1287" s="21" t="n"/>
    </row>
    <row r="1288">
      <c r="A1288" s="295" t="n"/>
      <c r="B1288" s="14" t="n"/>
      <c r="C1288" s="15" t="n"/>
      <c r="D1288" s="15" t="n"/>
      <c r="E1288" s="15">
        <f>D1288*Setup!$B$5</f>
        <v/>
      </c>
      <c r="F1288" s="15">
        <f>D1288-E1288</f>
        <v/>
      </c>
      <c r="G1288" s="15" t="n"/>
      <c r="H1288" s="15" t="n"/>
      <c r="I1288" s="15" t="n"/>
      <c r="J1288" s="15">
        <f>C1288+F1288+G1288-I1288</f>
        <v/>
      </c>
      <c r="K1288" s="15" t="n"/>
      <c r="L1288" s="15">
        <f>K1288*Setup!$B$6</f>
        <v/>
      </c>
      <c r="M1288" s="15">
        <f>J1288-L1288</f>
        <v/>
      </c>
      <c r="N1288" s="21" t="n"/>
    </row>
    <row r="1289">
      <c r="A1289" s="295" t="n"/>
      <c r="B1289" s="14" t="n"/>
      <c r="C1289" s="15" t="n"/>
      <c r="D1289" s="15" t="n"/>
      <c r="E1289" s="15">
        <f>D1289*Setup!$B$5</f>
        <v/>
      </c>
      <c r="F1289" s="15">
        <f>D1289-E1289</f>
        <v/>
      </c>
      <c r="G1289" s="15" t="n"/>
      <c r="H1289" s="15" t="n"/>
      <c r="I1289" s="15" t="n"/>
      <c r="J1289" s="15">
        <f>C1289+F1289+G1289-I1289</f>
        <v/>
      </c>
      <c r="K1289" s="15" t="n"/>
      <c r="L1289" s="15">
        <f>K1289*Setup!$B$6</f>
        <v/>
      </c>
      <c r="M1289" s="15">
        <f>J1289-L1289</f>
        <v/>
      </c>
      <c r="N1289" s="21" t="n"/>
    </row>
    <row r="1290">
      <c r="A1290" s="295" t="n"/>
      <c r="B1290" s="14" t="n"/>
      <c r="C1290" s="15" t="n"/>
      <c r="D1290" s="15" t="n"/>
      <c r="E1290" s="15">
        <f>D1290*Setup!$B$5</f>
        <v/>
      </c>
      <c r="F1290" s="15">
        <f>D1290-E1290</f>
        <v/>
      </c>
      <c r="G1290" s="15" t="n"/>
      <c r="H1290" s="15" t="n"/>
      <c r="I1290" s="15" t="n"/>
      <c r="J1290" s="15">
        <f>C1290+F1290+G1290-I1290</f>
        <v/>
      </c>
      <c r="K1290" s="15" t="n"/>
      <c r="L1290" s="15">
        <f>K1290*Setup!$B$6</f>
        <v/>
      </c>
      <c r="M1290" s="15">
        <f>J1290-L1290</f>
        <v/>
      </c>
      <c r="N1290" s="21" t="n"/>
    </row>
    <row r="1291">
      <c r="A1291" s="295" t="n"/>
      <c r="B1291" s="14" t="n"/>
      <c r="C1291" s="15" t="n"/>
      <c r="D1291" s="15" t="n"/>
      <c r="E1291" s="15">
        <f>D1291*Setup!$B$5</f>
        <v/>
      </c>
      <c r="F1291" s="15">
        <f>D1291-E1291</f>
        <v/>
      </c>
      <c r="G1291" s="15" t="n"/>
      <c r="H1291" s="15" t="n"/>
      <c r="I1291" s="15" t="n"/>
      <c r="J1291" s="15">
        <f>C1291+F1291+G1291-I1291</f>
        <v/>
      </c>
      <c r="K1291" s="15" t="n"/>
      <c r="L1291" s="15">
        <f>K1291*Setup!$B$6</f>
        <v/>
      </c>
      <c r="M1291" s="15">
        <f>J1291-L1291</f>
        <v/>
      </c>
      <c r="N1291" s="21" t="n"/>
    </row>
    <row r="1292">
      <c r="A1292" s="295" t="n"/>
      <c r="B1292" s="14" t="n"/>
      <c r="C1292" s="15" t="n"/>
      <c r="D1292" s="15" t="n"/>
      <c r="E1292" s="15">
        <f>D1292*Setup!$B$5</f>
        <v/>
      </c>
      <c r="F1292" s="15">
        <f>D1292-E1292</f>
        <v/>
      </c>
      <c r="G1292" s="15" t="n"/>
      <c r="H1292" s="15" t="n"/>
      <c r="I1292" s="15" t="n"/>
      <c r="J1292" s="15">
        <f>C1292+F1292+G1292-I1292</f>
        <v/>
      </c>
      <c r="K1292" s="15" t="n"/>
      <c r="L1292" s="15">
        <f>K1292*Setup!$B$6</f>
        <v/>
      </c>
      <c r="M1292" s="15">
        <f>J1292-L1292</f>
        <v/>
      </c>
      <c r="N1292" s="21" t="n"/>
    </row>
    <row r="1293">
      <c r="A1293" s="295" t="n"/>
      <c r="B1293" s="14" t="n"/>
      <c r="C1293" s="15" t="n"/>
      <c r="D1293" s="15" t="n"/>
      <c r="E1293" s="15">
        <f>D1293*Setup!$B$5</f>
        <v/>
      </c>
      <c r="F1293" s="15">
        <f>D1293-E1293</f>
        <v/>
      </c>
      <c r="G1293" s="15" t="n"/>
      <c r="H1293" s="15" t="n"/>
      <c r="I1293" s="15" t="n"/>
      <c r="J1293" s="15">
        <f>C1293+F1293+G1293-I1293</f>
        <v/>
      </c>
      <c r="K1293" s="15" t="n"/>
      <c r="L1293" s="15">
        <f>K1293*Setup!$B$6</f>
        <v/>
      </c>
      <c r="M1293" s="15">
        <f>J1293-L1293</f>
        <v/>
      </c>
      <c r="N1293" s="21" t="n"/>
    </row>
    <row r="1294">
      <c r="A1294" s="295" t="n"/>
      <c r="B1294" s="14" t="n"/>
      <c r="C1294" s="15" t="n"/>
      <c r="D1294" s="15" t="n"/>
      <c r="E1294" s="15">
        <f>D1294*Setup!$B$5</f>
        <v/>
      </c>
      <c r="F1294" s="15">
        <f>D1294-E1294</f>
        <v/>
      </c>
      <c r="G1294" s="15" t="n"/>
      <c r="H1294" s="15" t="n"/>
      <c r="I1294" s="15" t="n"/>
      <c r="J1294" s="15">
        <f>C1294+F1294+G1294-I1294</f>
        <v/>
      </c>
      <c r="K1294" s="15" t="n"/>
      <c r="L1294" s="15">
        <f>K1294*Setup!$B$6</f>
        <v/>
      </c>
      <c r="M1294" s="15">
        <f>J1294-L1294</f>
        <v/>
      </c>
      <c r="N1294" s="21" t="n"/>
    </row>
    <row r="1295">
      <c r="A1295" s="295" t="n"/>
      <c r="B1295" s="14" t="n"/>
      <c r="C1295" s="15" t="n"/>
      <c r="D1295" s="15" t="n"/>
      <c r="E1295" s="15">
        <f>D1295*Setup!$B$5</f>
        <v/>
      </c>
      <c r="F1295" s="15">
        <f>D1295-E1295</f>
        <v/>
      </c>
      <c r="G1295" s="15" t="n"/>
      <c r="H1295" s="15" t="n"/>
      <c r="I1295" s="15" t="n"/>
      <c r="J1295" s="15">
        <f>C1295+F1295+G1295-I1295</f>
        <v/>
      </c>
      <c r="K1295" s="15" t="n"/>
      <c r="L1295" s="15">
        <f>K1295*Setup!$B$6</f>
        <v/>
      </c>
      <c r="M1295" s="15">
        <f>J1295-L1295</f>
        <v/>
      </c>
      <c r="N1295" s="21" t="n"/>
    </row>
    <row r="1296">
      <c r="A1296" s="295" t="n"/>
      <c r="B1296" s="14" t="n"/>
      <c r="C1296" s="15" t="n"/>
      <c r="D1296" s="15" t="n"/>
      <c r="E1296" s="15">
        <f>D1296*Setup!$B$5</f>
        <v/>
      </c>
      <c r="F1296" s="15">
        <f>D1296-E1296</f>
        <v/>
      </c>
      <c r="G1296" s="15" t="n"/>
      <c r="H1296" s="15" t="n"/>
      <c r="I1296" s="15" t="n"/>
      <c r="J1296" s="15">
        <f>C1296+F1296+G1296-I1296</f>
        <v/>
      </c>
      <c r="K1296" s="15" t="n"/>
      <c r="L1296" s="15">
        <f>K1296*Setup!$B$6</f>
        <v/>
      </c>
      <c r="M1296" s="15">
        <f>J1296-L1296</f>
        <v/>
      </c>
      <c r="N1296" s="21" t="n"/>
    </row>
    <row r="1297">
      <c r="A1297" s="295" t="n"/>
      <c r="B1297" s="14" t="n"/>
      <c r="C1297" s="15" t="n"/>
      <c r="D1297" s="15" t="n"/>
      <c r="E1297" s="15">
        <f>D1297*Setup!$B$5</f>
        <v/>
      </c>
      <c r="F1297" s="15">
        <f>D1297-E1297</f>
        <v/>
      </c>
      <c r="G1297" s="15" t="n"/>
      <c r="H1297" s="15" t="n"/>
      <c r="I1297" s="15" t="n"/>
      <c r="J1297" s="15">
        <f>C1297+F1297+G1297-I1297</f>
        <v/>
      </c>
      <c r="K1297" s="15" t="n"/>
      <c r="L1297" s="15">
        <f>K1297*Setup!$B$6</f>
        <v/>
      </c>
      <c r="M1297" s="15">
        <f>J1297-L1297</f>
        <v/>
      </c>
      <c r="N1297" s="21" t="n"/>
    </row>
    <row r="1298">
      <c r="A1298" s="295" t="n"/>
      <c r="B1298" s="14" t="n"/>
      <c r="C1298" s="15" t="n"/>
      <c r="D1298" s="15" t="n"/>
      <c r="E1298" s="15">
        <f>D1298*Setup!$B$5</f>
        <v/>
      </c>
      <c r="F1298" s="15">
        <f>D1298-E1298</f>
        <v/>
      </c>
      <c r="G1298" s="15" t="n"/>
      <c r="H1298" s="15" t="n"/>
      <c r="I1298" s="15" t="n"/>
      <c r="J1298" s="15">
        <f>C1298+F1298+G1298-I1298</f>
        <v/>
      </c>
      <c r="K1298" s="15" t="n"/>
      <c r="L1298" s="15">
        <f>K1298*Setup!$B$6</f>
        <v/>
      </c>
      <c r="M1298" s="15">
        <f>J1298-L1298</f>
        <v/>
      </c>
      <c r="N1298" s="21" t="n"/>
    </row>
    <row r="1299">
      <c r="A1299" s="295" t="n"/>
      <c r="B1299" s="14" t="n"/>
      <c r="C1299" s="15" t="n"/>
      <c r="D1299" s="15" t="n"/>
      <c r="E1299" s="15">
        <f>D1299*Setup!$B$5</f>
        <v/>
      </c>
      <c r="F1299" s="15">
        <f>D1299-E1299</f>
        <v/>
      </c>
      <c r="G1299" s="15" t="n"/>
      <c r="H1299" s="15" t="n"/>
      <c r="I1299" s="15" t="n"/>
      <c r="J1299" s="15">
        <f>C1299+F1299+G1299-I1299</f>
        <v/>
      </c>
      <c r="K1299" s="15" t="n"/>
      <c r="L1299" s="15">
        <f>K1299*Setup!$B$6</f>
        <v/>
      </c>
      <c r="M1299" s="15">
        <f>J1299-L1299</f>
        <v/>
      </c>
      <c r="N1299" s="21" t="n"/>
    </row>
    <row r="1300">
      <c r="A1300" s="295" t="n"/>
      <c r="B1300" s="14" t="n"/>
      <c r="C1300" s="15" t="n"/>
      <c r="D1300" s="15" t="n"/>
      <c r="E1300" s="15">
        <f>D1300*Setup!$B$5</f>
        <v/>
      </c>
      <c r="F1300" s="15">
        <f>D1300-E1300</f>
        <v/>
      </c>
      <c r="G1300" s="15" t="n"/>
      <c r="H1300" s="15" t="n"/>
      <c r="I1300" s="15" t="n"/>
      <c r="J1300" s="15">
        <f>C1300+F1300+G1300-I1300</f>
        <v/>
      </c>
      <c r="K1300" s="15" t="n"/>
      <c r="L1300" s="15">
        <f>K1300*Setup!$B$6</f>
        <v/>
      </c>
      <c r="M1300" s="15">
        <f>J1300-L1300</f>
        <v/>
      </c>
      <c r="N1300" s="21" t="n"/>
    </row>
    <row r="1301">
      <c r="A1301" s="295" t="n"/>
      <c r="B1301" s="14" t="n"/>
      <c r="C1301" s="15" t="n"/>
      <c r="D1301" s="15" t="n"/>
      <c r="E1301" s="15">
        <f>D1301*Setup!$B$5</f>
        <v/>
      </c>
      <c r="F1301" s="15">
        <f>D1301-E1301</f>
        <v/>
      </c>
      <c r="G1301" s="15" t="n"/>
      <c r="H1301" s="15" t="n"/>
      <c r="I1301" s="15" t="n"/>
      <c r="J1301" s="15">
        <f>C1301+F1301+G1301-I1301</f>
        <v/>
      </c>
      <c r="K1301" s="15" t="n"/>
      <c r="L1301" s="15">
        <f>K1301*Setup!$B$6</f>
        <v/>
      </c>
      <c r="M1301" s="15">
        <f>J1301-L1301</f>
        <v/>
      </c>
      <c r="N1301" s="21" t="n"/>
    </row>
    <row r="1302">
      <c r="A1302" s="295" t="n"/>
      <c r="B1302" s="14" t="n"/>
      <c r="C1302" s="15" t="n"/>
      <c r="D1302" s="15" t="n"/>
      <c r="E1302" s="15">
        <f>D1302*Setup!$B$5</f>
        <v/>
      </c>
      <c r="F1302" s="15">
        <f>D1302-E1302</f>
        <v/>
      </c>
      <c r="G1302" s="15" t="n"/>
      <c r="H1302" s="15" t="n"/>
      <c r="I1302" s="15" t="n"/>
      <c r="J1302" s="15">
        <f>C1302+F1302+G1302-I1302</f>
        <v/>
      </c>
      <c r="K1302" s="15" t="n"/>
      <c r="L1302" s="15">
        <f>K1302*Setup!$B$6</f>
        <v/>
      </c>
      <c r="M1302" s="15">
        <f>J1302-L1302</f>
        <v/>
      </c>
      <c r="N1302" s="21" t="n"/>
    </row>
    <row r="1303">
      <c r="A1303" s="295" t="n"/>
      <c r="B1303" s="14" t="n"/>
      <c r="C1303" s="15" t="n"/>
      <c r="D1303" s="15" t="n"/>
      <c r="E1303" s="15">
        <f>D1303*Setup!$B$5</f>
        <v/>
      </c>
      <c r="F1303" s="15">
        <f>D1303-E1303</f>
        <v/>
      </c>
      <c r="G1303" s="15" t="n"/>
      <c r="H1303" s="15" t="n"/>
      <c r="I1303" s="15" t="n"/>
      <c r="J1303" s="15">
        <f>C1303+F1303+G1303-I1303</f>
        <v/>
      </c>
      <c r="K1303" s="15" t="n"/>
      <c r="L1303" s="15">
        <f>K1303*Setup!$B$6</f>
        <v/>
      </c>
      <c r="M1303" s="15">
        <f>J1303-L1303</f>
        <v/>
      </c>
      <c r="N1303" s="21" t="n"/>
    </row>
    <row r="1304">
      <c r="A1304" s="295" t="n"/>
      <c r="B1304" s="14" t="n"/>
      <c r="C1304" s="15" t="n"/>
      <c r="D1304" s="15" t="n"/>
      <c r="E1304" s="15">
        <f>D1304*Setup!$B$5</f>
        <v/>
      </c>
      <c r="F1304" s="15">
        <f>D1304-E1304</f>
        <v/>
      </c>
      <c r="G1304" s="15" t="n"/>
      <c r="H1304" s="15" t="n"/>
      <c r="I1304" s="15" t="n"/>
      <c r="J1304" s="15">
        <f>C1304+F1304+G1304-I1304</f>
        <v/>
      </c>
      <c r="K1304" s="15" t="n"/>
      <c r="L1304" s="15">
        <f>K1304*Setup!$B$6</f>
        <v/>
      </c>
      <c r="M1304" s="15">
        <f>J1304-L1304</f>
        <v/>
      </c>
      <c r="N1304" s="21" t="n"/>
    </row>
    <row r="1305">
      <c r="A1305" s="295" t="n"/>
      <c r="B1305" s="14" t="n"/>
      <c r="C1305" s="15" t="n"/>
      <c r="D1305" s="15" t="n"/>
      <c r="E1305" s="15">
        <f>D1305*Setup!$B$5</f>
        <v/>
      </c>
      <c r="F1305" s="15">
        <f>D1305-E1305</f>
        <v/>
      </c>
      <c r="G1305" s="15" t="n"/>
      <c r="H1305" s="15" t="n"/>
      <c r="I1305" s="15" t="n"/>
      <c r="J1305" s="15">
        <f>C1305+F1305+G1305-I1305</f>
        <v/>
      </c>
      <c r="K1305" s="15" t="n"/>
      <c r="L1305" s="15">
        <f>K1305*Setup!$B$6</f>
        <v/>
      </c>
      <c r="M1305" s="15">
        <f>J1305-L1305</f>
        <v/>
      </c>
      <c r="N1305" s="21" t="n"/>
    </row>
    <row r="1306">
      <c r="A1306" s="295" t="n"/>
      <c r="B1306" s="14" t="n"/>
      <c r="C1306" s="15" t="n"/>
      <c r="D1306" s="15" t="n"/>
      <c r="E1306" s="15">
        <f>D1306*Setup!$B$5</f>
        <v/>
      </c>
      <c r="F1306" s="15">
        <f>D1306-E1306</f>
        <v/>
      </c>
      <c r="G1306" s="15" t="n"/>
      <c r="H1306" s="15" t="n"/>
      <c r="I1306" s="15" t="n"/>
      <c r="J1306" s="15">
        <f>C1306+F1306+G1306-I1306</f>
        <v/>
      </c>
      <c r="K1306" s="15" t="n"/>
      <c r="L1306" s="15">
        <f>K1306*Setup!$B$6</f>
        <v/>
      </c>
      <c r="M1306" s="15">
        <f>J1306-L1306</f>
        <v/>
      </c>
      <c r="N1306" s="21" t="n"/>
    </row>
    <row r="1307">
      <c r="A1307" s="295" t="n"/>
      <c r="B1307" s="14" t="n"/>
      <c r="C1307" s="15" t="n"/>
      <c r="D1307" s="15" t="n"/>
      <c r="E1307" s="15">
        <f>D1307*Setup!$B$5</f>
        <v/>
      </c>
      <c r="F1307" s="15">
        <f>D1307-E1307</f>
        <v/>
      </c>
      <c r="G1307" s="15" t="n"/>
      <c r="H1307" s="15" t="n"/>
      <c r="I1307" s="15" t="n"/>
      <c r="J1307" s="15">
        <f>C1307+F1307+G1307-I1307</f>
        <v/>
      </c>
      <c r="K1307" s="15" t="n"/>
      <c r="L1307" s="15">
        <f>K1307*Setup!$B$6</f>
        <v/>
      </c>
      <c r="M1307" s="15">
        <f>J1307-L1307</f>
        <v/>
      </c>
      <c r="N1307" s="21" t="n"/>
    </row>
    <row r="1308">
      <c r="A1308" s="295" t="n"/>
      <c r="B1308" s="14" t="n"/>
      <c r="C1308" s="15" t="n"/>
      <c r="D1308" s="15" t="n"/>
      <c r="E1308" s="15">
        <f>D1308*Setup!$B$5</f>
        <v/>
      </c>
      <c r="F1308" s="15">
        <f>D1308-E1308</f>
        <v/>
      </c>
      <c r="G1308" s="15" t="n"/>
      <c r="H1308" s="15" t="n"/>
      <c r="I1308" s="15" t="n"/>
      <c r="J1308" s="15">
        <f>C1308+F1308+G1308-I1308</f>
        <v/>
      </c>
      <c r="K1308" s="15" t="n"/>
      <c r="L1308" s="15">
        <f>K1308*Setup!$B$6</f>
        <v/>
      </c>
      <c r="M1308" s="15">
        <f>J1308-L1308</f>
        <v/>
      </c>
      <c r="N1308" s="21" t="n"/>
    </row>
    <row r="1309">
      <c r="A1309" s="295" t="n"/>
      <c r="B1309" s="14" t="n"/>
      <c r="C1309" s="15" t="n"/>
      <c r="D1309" s="15" t="n"/>
      <c r="E1309" s="15">
        <f>D1309*Setup!$B$5</f>
        <v/>
      </c>
      <c r="F1309" s="15">
        <f>D1309-E1309</f>
        <v/>
      </c>
      <c r="G1309" s="15" t="n"/>
      <c r="H1309" s="15" t="n"/>
      <c r="I1309" s="15" t="n"/>
      <c r="J1309" s="15">
        <f>C1309+F1309+G1309-I1309</f>
        <v/>
      </c>
      <c r="K1309" s="15" t="n"/>
      <c r="L1309" s="15">
        <f>K1309*Setup!$B$6</f>
        <v/>
      </c>
      <c r="M1309" s="15">
        <f>J1309-L1309</f>
        <v/>
      </c>
      <c r="N1309" s="21" t="n"/>
    </row>
    <row r="1310">
      <c r="A1310" s="295" t="n"/>
      <c r="B1310" s="14" t="n"/>
      <c r="C1310" s="15" t="n"/>
      <c r="D1310" s="15" t="n"/>
      <c r="E1310" s="15">
        <f>D1310*Setup!$B$5</f>
        <v/>
      </c>
      <c r="F1310" s="15">
        <f>D1310-E1310</f>
        <v/>
      </c>
      <c r="G1310" s="15" t="n"/>
      <c r="H1310" s="15" t="n"/>
      <c r="I1310" s="15" t="n"/>
      <c r="J1310" s="15">
        <f>C1310+F1310+G1310-I1310</f>
        <v/>
      </c>
      <c r="K1310" s="15" t="n"/>
      <c r="L1310" s="15">
        <f>K1310*Setup!$B$6</f>
        <v/>
      </c>
      <c r="M1310" s="15">
        <f>J1310-L1310</f>
        <v/>
      </c>
      <c r="N1310" s="21" t="n"/>
    </row>
    <row r="1311">
      <c r="A1311" s="295" t="n"/>
      <c r="B1311" s="14" t="n"/>
      <c r="C1311" s="15" t="n"/>
      <c r="D1311" s="15" t="n"/>
      <c r="E1311" s="15">
        <f>D1311*Setup!$B$5</f>
        <v/>
      </c>
      <c r="F1311" s="15">
        <f>D1311-E1311</f>
        <v/>
      </c>
      <c r="G1311" s="15" t="n"/>
      <c r="H1311" s="15" t="n"/>
      <c r="I1311" s="15" t="n"/>
      <c r="J1311" s="15">
        <f>C1311+F1311+G1311-I1311</f>
        <v/>
      </c>
      <c r="K1311" s="15" t="n"/>
      <c r="L1311" s="15">
        <f>K1311*Setup!$B$6</f>
        <v/>
      </c>
      <c r="M1311" s="15">
        <f>J1311-L1311</f>
        <v/>
      </c>
      <c r="N1311" s="21" t="n"/>
    </row>
    <row r="1312">
      <c r="A1312" s="295" t="n"/>
      <c r="B1312" s="14" t="n"/>
      <c r="C1312" s="15" t="n"/>
      <c r="D1312" s="15" t="n"/>
      <c r="E1312" s="15">
        <f>D1312*Setup!$B$5</f>
        <v/>
      </c>
      <c r="F1312" s="15">
        <f>D1312-E1312</f>
        <v/>
      </c>
      <c r="G1312" s="15" t="n"/>
      <c r="H1312" s="15" t="n"/>
      <c r="I1312" s="15" t="n"/>
      <c r="J1312" s="15">
        <f>C1312+F1312+G1312-I1312</f>
        <v/>
      </c>
      <c r="K1312" s="15" t="n"/>
      <c r="L1312" s="15">
        <f>K1312*Setup!$B$6</f>
        <v/>
      </c>
      <c r="M1312" s="15">
        <f>J1312-L1312</f>
        <v/>
      </c>
      <c r="N1312" s="21" t="n"/>
    </row>
    <row r="1313">
      <c r="A1313" s="295" t="n"/>
      <c r="B1313" s="14" t="n"/>
      <c r="C1313" s="15" t="n"/>
      <c r="D1313" s="15" t="n"/>
      <c r="E1313" s="15">
        <f>D1313*Setup!$B$5</f>
        <v/>
      </c>
      <c r="F1313" s="15">
        <f>D1313-E1313</f>
        <v/>
      </c>
      <c r="G1313" s="15" t="n"/>
      <c r="H1313" s="15" t="n"/>
      <c r="I1313" s="15" t="n"/>
      <c r="J1313" s="15">
        <f>C1313+F1313+G1313-I1313</f>
        <v/>
      </c>
      <c r="K1313" s="15" t="n"/>
      <c r="L1313" s="15">
        <f>K1313*Setup!$B$6</f>
        <v/>
      </c>
      <c r="M1313" s="15">
        <f>J1313-L1313</f>
        <v/>
      </c>
      <c r="N1313" s="21" t="n"/>
    </row>
    <row r="1314">
      <c r="A1314" s="295" t="n"/>
      <c r="B1314" s="14" t="n"/>
      <c r="C1314" s="15" t="n"/>
      <c r="D1314" s="15" t="n"/>
      <c r="E1314" s="15">
        <f>D1314*Setup!$B$5</f>
        <v/>
      </c>
      <c r="F1314" s="15">
        <f>D1314-E1314</f>
        <v/>
      </c>
      <c r="G1314" s="15" t="n"/>
      <c r="H1314" s="15" t="n"/>
      <c r="I1314" s="15" t="n"/>
      <c r="J1314" s="15">
        <f>C1314+F1314+G1314-I1314</f>
        <v/>
      </c>
      <c r="K1314" s="15" t="n"/>
      <c r="L1314" s="15">
        <f>K1314*Setup!$B$6</f>
        <v/>
      </c>
      <c r="M1314" s="15">
        <f>J1314-L1314</f>
        <v/>
      </c>
      <c r="N1314" s="21" t="n"/>
    </row>
    <row r="1315">
      <c r="A1315" s="295" t="n"/>
      <c r="B1315" s="14" t="n"/>
      <c r="C1315" s="15" t="n"/>
      <c r="D1315" s="15" t="n"/>
      <c r="E1315" s="15">
        <f>D1315*Setup!$B$5</f>
        <v/>
      </c>
      <c r="F1315" s="15">
        <f>D1315-E1315</f>
        <v/>
      </c>
      <c r="G1315" s="15" t="n"/>
      <c r="H1315" s="15" t="n"/>
      <c r="I1315" s="15" t="n"/>
      <c r="J1315" s="15">
        <f>C1315+F1315+G1315-I1315</f>
        <v/>
      </c>
      <c r="K1315" s="15" t="n"/>
      <c r="L1315" s="15">
        <f>K1315*Setup!$B$6</f>
        <v/>
      </c>
      <c r="M1315" s="15">
        <f>J1315-L1315</f>
        <v/>
      </c>
      <c r="N1315" s="21" t="n"/>
    </row>
    <row r="1316">
      <c r="A1316" s="295" t="n"/>
      <c r="B1316" s="14" t="n"/>
      <c r="C1316" s="15" t="n"/>
      <c r="D1316" s="15" t="n"/>
      <c r="E1316" s="15">
        <f>D1316*Setup!$B$5</f>
        <v/>
      </c>
      <c r="F1316" s="15">
        <f>D1316-E1316</f>
        <v/>
      </c>
      <c r="G1316" s="15" t="n"/>
      <c r="H1316" s="15" t="n"/>
      <c r="I1316" s="15" t="n"/>
      <c r="J1316" s="15">
        <f>C1316+F1316+G1316-I1316</f>
        <v/>
      </c>
      <c r="K1316" s="15" t="n"/>
      <c r="L1316" s="15">
        <f>K1316*Setup!$B$6</f>
        <v/>
      </c>
      <c r="M1316" s="15">
        <f>J1316-L1316</f>
        <v/>
      </c>
      <c r="N1316" s="21" t="n"/>
    </row>
    <row r="1317">
      <c r="A1317" s="295" t="n"/>
      <c r="B1317" s="14" t="n"/>
      <c r="C1317" s="15" t="n"/>
      <c r="D1317" s="15" t="n"/>
      <c r="E1317" s="15">
        <f>D1317*Setup!$B$5</f>
        <v/>
      </c>
      <c r="F1317" s="15">
        <f>D1317-E1317</f>
        <v/>
      </c>
      <c r="G1317" s="15" t="n"/>
      <c r="H1317" s="15" t="n"/>
      <c r="I1317" s="15" t="n"/>
      <c r="J1317" s="15">
        <f>C1317+F1317+G1317-I1317</f>
        <v/>
      </c>
      <c r="K1317" s="15" t="n"/>
      <c r="L1317" s="15">
        <f>K1317*Setup!$B$6</f>
        <v/>
      </c>
      <c r="M1317" s="15">
        <f>J1317-L1317</f>
        <v/>
      </c>
      <c r="N1317" s="21" t="n"/>
    </row>
    <row r="1318">
      <c r="A1318" s="295" t="n"/>
      <c r="B1318" s="14" t="n"/>
      <c r="C1318" s="15" t="n"/>
      <c r="D1318" s="15" t="n"/>
      <c r="E1318" s="15">
        <f>D1318*Setup!$B$5</f>
        <v/>
      </c>
      <c r="F1318" s="15">
        <f>D1318-E1318</f>
        <v/>
      </c>
      <c r="G1318" s="15" t="n"/>
      <c r="H1318" s="15" t="n"/>
      <c r="I1318" s="15" t="n"/>
      <c r="J1318" s="15">
        <f>C1318+F1318+G1318-I1318</f>
        <v/>
      </c>
      <c r="K1318" s="15" t="n"/>
      <c r="L1318" s="15">
        <f>K1318*Setup!$B$6</f>
        <v/>
      </c>
      <c r="M1318" s="15">
        <f>J1318-L1318</f>
        <v/>
      </c>
      <c r="N1318" s="21" t="n"/>
    </row>
    <row r="1319">
      <c r="A1319" s="295" t="n"/>
      <c r="B1319" s="14" t="n"/>
      <c r="C1319" s="15" t="n"/>
      <c r="D1319" s="15" t="n"/>
      <c r="E1319" s="15">
        <f>D1319*Setup!$B$5</f>
        <v/>
      </c>
      <c r="F1319" s="15">
        <f>D1319-E1319</f>
        <v/>
      </c>
      <c r="G1319" s="15" t="n"/>
      <c r="H1319" s="15" t="n"/>
      <c r="I1319" s="15" t="n"/>
      <c r="J1319" s="15">
        <f>C1319+F1319+G1319-I1319</f>
        <v/>
      </c>
      <c r="K1319" s="15" t="n"/>
      <c r="L1319" s="15">
        <f>K1319*Setup!$B$6</f>
        <v/>
      </c>
      <c r="M1319" s="15">
        <f>J1319-L1319</f>
        <v/>
      </c>
      <c r="N1319" s="21" t="n"/>
    </row>
    <row r="1320">
      <c r="A1320" s="295" t="n"/>
      <c r="B1320" s="14" t="n"/>
      <c r="C1320" s="15" t="n"/>
      <c r="D1320" s="15" t="n"/>
      <c r="E1320" s="15">
        <f>D1320*Setup!$B$5</f>
        <v/>
      </c>
      <c r="F1320" s="15">
        <f>D1320-E1320</f>
        <v/>
      </c>
      <c r="G1320" s="15" t="n"/>
      <c r="H1320" s="15" t="n"/>
      <c r="I1320" s="15" t="n"/>
      <c r="J1320" s="15">
        <f>C1320+F1320+G1320-I1320</f>
        <v/>
      </c>
      <c r="K1320" s="15" t="n"/>
      <c r="L1320" s="15">
        <f>K1320*Setup!$B$6</f>
        <v/>
      </c>
      <c r="M1320" s="15">
        <f>J1320-L1320</f>
        <v/>
      </c>
      <c r="N1320" s="21" t="n"/>
    </row>
    <row r="1321">
      <c r="A1321" s="295" t="n"/>
      <c r="B1321" s="14" t="n"/>
      <c r="C1321" s="15" t="n"/>
      <c r="D1321" s="15" t="n"/>
      <c r="E1321" s="15">
        <f>D1321*Setup!$B$5</f>
        <v/>
      </c>
      <c r="F1321" s="15">
        <f>D1321-E1321</f>
        <v/>
      </c>
      <c r="G1321" s="15" t="n"/>
      <c r="H1321" s="15" t="n"/>
      <c r="I1321" s="15" t="n"/>
      <c r="J1321" s="15">
        <f>C1321+F1321+G1321-I1321</f>
        <v/>
      </c>
      <c r="K1321" s="15" t="n"/>
      <c r="L1321" s="15">
        <f>K1321*Setup!$B$6</f>
        <v/>
      </c>
      <c r="M1321" s="15">
        <f>J1321-L1321</f>
        <v/>
      </c>
      <c r="N1321" s="21" t="n"/>
    </row>
    <row r="1322">
      <c r="A1322" s="295" t="n"/>
      <c r="B1322" s="14" t="n"/>
      <c r="C1322" s="15" t="n"/>
      <c r="D1322" s="15" t="n"/>
      <c r="E1322" s="15">
        <f>D1322*Setup!$B$5</f>
        <v/>
      </c>
      <c r="F1322" s="15">
        <f>D1322-E1322</f>
        <v/>
      </c>
      <c r="G1322" s="15" t="n"/>
      <c r="H1322" s="15" t="n"/>
      <c r="I1322" s="15" t="n"/>
      <c r="J1322" s="15">
        <f>C1322+F1322+G1322-I1322</f>
        <v/>
      </c>
      <c r="K1322" s="15" t="n"/>
      <c r="L1322" s="15">
        <f>K1322*Setup!$B$6</f>
        <v/>
      </c>
      <c r="M1322" s="15">
        <f>J1322-L1322</f>
        <v/>
      </c>
      <c r="N1322" s="21" t="n"/>
    </row>
    <row r="1323">
      <c r="A1323" s="295" t="n"/>
      <c r="B1323" s="14" t="n"/>
      <c r="C1323" s="15" t="n"/>
      <c r="D1323" s="15" t="n"/>
      <c r="E1323" s="15">
        <f>D1323*Setup!$B$5</f>
        <v/>
      </c>
      <c r="F1323" s="15">
        <f>D1323-E1323</f>
        <v/>
      </c>
      <c r="G1323" s="15" t="n"/>
      <c r="H1323" s="15" t="n"/>
      <c r="I1323" s="15" t="n"/>
      <c r="J1323" s="15">
        <f>C1323+F1323+G1323-I1323</f>
        <v/>
      </c>
      <c r="K1323" s="15" t="n"/>
      <c r="L1323" s="15">
        <f>K1323*Setup!$B$6</f>
        <v/>
      </c>
      <c r="M1323" s="15">
        <f>J1323-L1323</f>
        <v/>
      </c>
      <c r="N1323" s="21" t="n"/>
    </row>
    <row r="1324">
      <c r="A1324" s="295" t="n"/>
      <c r="B1324" s="14" t="n"/>
      <c r="C1324" s="15" t="n"/>
      <c r="D1324" s="15" t="n"/>
      <c r="E1324" s="15">
        <f>D1324*Setup!$B$5</f>
        <v/>
      </c>
      <c r="F1324" s="15">
        <f>D1324-E1324</f>
        <v/>
      </c>
      <c r="G1324" s="15" t="n"/>
      <c r="H1324" s="15" t="n"/>
      <c r="I1324" s="15" t="n"/>
      <c r="J1324" s="15">
        <f>C1324+F1324+G1324-I1324</f>
        <v/>
      </c>
      <c r="K1324" s="15" t="n"/>
      <c r="L1324" s="15">
        <f>K1324*Setup!$B$6</f>
        <v/>
      </c>
      <c r="M1324" s="15">
        <f>J1324-L1324</f>
        <v/>
      </c>
      <c r="N1324" s="21" t="n"/>
    </row>
    <row r="1325">
      <c r="A1325" s="295" t="n"/>
      <c r="B1325" s="14" t="n"/>
      <c r="C1325" s="15" t="n"/>
      <c r="D1325" s="15" t="n"/>
      <c r="E1325" s="15">
        <f>D1325*Setup!$B$5</f>
        <v/>
      </c>
      <c r="F1325" s="15">
        <f>D1325-E1325</f>
        <v/>
      </c>
      <c r="G1325" s="15" t="n"/>
      <c r="H1325" s="15" t="n"/>
      <c r="I1325" s="15" t="n"/>
      <c r="J1325" s="15">
        <f>C1325+F1325+G1325-I1325</f>
        <v/>
      </c>
      <c r="K1325" s="15" t="n"/>
      <c r="L1325" s="15">
        <f>K1325*Setup!$B$6</f>
        <v/>
      </c>
      <c r="M1325" s="15">
        <f>J1325-L1325</f>
        <v/>
      </c>
      <c r="N1325" s="21" t="n"/>
    </row>
    <row r="1326">
      <c r="A1326" s="295" t="n"/>
      <c r="B1326" s="14" t="n"/>
      <c r="C1326" s="15" t="n"/>
      <c r="D1326" s="15" t="n"/>
      <c r="E1326" s="15">
        <f>D1326*Setup!$B$5</f>
        <v/>
      </c>
      <c r="F1326" s="15">
        <f>D1326-E1326</f>
        <v/>
      </c>
      <c r="G1326" s="15" t="n"/>
      <c r="H1326" s="15" t="n"/>
      <c r="I1326" s="15" t="n"/>
      <c r="J1326" s="15">
        <f>C1326+F1326+G1326-I1326</f>
        <v/>
      </c>
      <c r="K1326" s="15" t="n"/>
      <c r="L1326" s="15">
        <f>K1326*Setup!$B$6</f>
        <v/>
      </c>
      <c r="M1326" s="15">
        <f>J1326-L1326</f>
        <v/>
      </c>
      <c r="N1326" s="21" t="n"/>
    </row>
    <row r="1327">
      <c r="A1327" s="295" t="n"/>
      <c r="B1327" s="14" t="n"/>
      <c r="C1327" s="15" t="n"/>
      <c r="D1327" s="15" t="n"/>
      <c r="E1327" s="15">
        <f>D1327*Setup!$B$5</f>
        <v/>
      </c>
      <c r="F1327" s="15">
        <f>D1327-E1327</f>
        <v/>
      </c>
      <c r="G1327" s="15" t="n"/>
      <c r="H1327" s="15" t="n"/>
      <c r="I1327" s="15" t="n"/>
      <c r="J1327" s="15">
        <f>C1327+F1327+G1327-I1327</f>
        <v/>
      </c>
      <c r="K1327" s="15" t="n"/>
      <c r="L1327" s="15">
        <f>K1327*Setup!$B$6</f>
        <v/>
      </c>
      <c r="M1327" s="15">
        <f>J1327-L1327</f>
        <v/>
      </c>
      <c r="N1327" s="21" t="n"/>
    </row>
    <row r="1328">
      <c r="A1328" s="295" t="n"/>
      <c r="B1328" s="14" t="n"/>
      <c r="C1328" s="15" t="n"/>
      <c r="D1328" s="15" t="n"/>
      <c r="E1328" s="15">
        <f>D1328*Setup!$B$5</f>
        <v/>
      </c>
      <c r="F1328" s="15">
        <f>D1328-E1328</f>
        <v/>
      </c>
      <c r="G1328" s="15" t="n"/>
      <c r="H1328" s="15" t="n"/>
      <c r="I1328" s="15" t="n"/>
      <c r="J1328" s="15">
        <f>C1328+F1328+G1328-I1328</f>
        <v/>
      </c>
      <c r="K1328" s="15" t="n"/>
      <c r="L1328" s="15">
        <f>K1328*Setup!$B$6</f>
        <v/>
      </c>
      <c r="M1328" s="15">
        <f>J1328-L1328</f>
        <v/>
      </c>
      <c r="N1328" s="21" t="n"/>
    </row>
    <row r="1329">
      <c r="A1329" s="295" t="n"/>
      <c r="B1329" s="14" t="n"/>
      <c r="C1329" s="15" t="n"/>
      <c r="D1329" s="15" t="n"/>
      <c r="E1329" s="15">
        <f>D1329*Setup!$B$5</f>
        <v/>
      </c>
      <c r="F1329" s="15">
        <f>D1329-E1329</f>
        <v/>
      </c>
      <c r="G1329" s="15" t="n"/>
      <c r="H1329" s="15" t="n"/>
      <c r="I1329" s="15" t="n"/>
      <c r="J1329" s="15">
        <f>C1329+F1329+G1329-I1329</f>
        <v/>
      </c>
      <c r="K1329" s="15" t="n"/>
      <c r="L1329" s="15">
        <f>K1329*Setup!$B$6</f>
        <v/>
      </c>
      <c r="M1329" s="15">
        <f>J1329-L1329</f>
        <v/>
      </c>
      <c r="N1329" s="21" t="n"/>
    </row>
    <row r="1330">
      <c r="A1330" s="295" t="n"/>
      <c r="B1330" s="14" t="n"/>
      <c r="C1330" s="15" t="n"/>
      <c r="D1330" s="15" t="n"/>
      <c r="E1330" s="15">
        <f>D1330*Setup!$B$5</f>
        <v/>
      </c>
      <c r="F1330" s="15">
        <f>D1330-E1330</f>
        <v/>
      </c>
      <c r="G1330" s="15" t="n"/>
      <c r="H1330" s="15" t="n"/>
      <c r="I1330" s="15" t="n"/>
      <c r="J1330" s="15">
        <f>C1330+F1330+G1330-I1330</f>
        <v/>
      </c>
      <c r="K1330" s="15" t="n"/>
      <c r="L1330" s="15">
        <f>K1330*Setup!$B$6</f>
        <v/>
      </c>
      <c r="M1330" s="15">
        <f>J1330-L1330</f>
        <v/>
      </c>
      <c r="N1330" s="21" t="n"/>
    </row>
    <row r="1331">
      <c r="A1331" s="295" t="n"/>
      <c r="B1331" s="14" t="n"/>
      <c r="C1331" s="15" t="n"/>
      <c r="D1331" s="15" t="n"/>
      <c r="E1331" s="15">
        <f>D1331*Setup!$B$5</f>
        <v/>
      </c>
      <c r="F1331" s="15">
        <f>D1331-E1331</f>
        <v/>
      </c>
      <c r="G1331" s="15" t="n"/>
      <c r="H1331" s="15" t="n"/>
      <c r="I1331" s="15" t="n"/>
      <c r="J1331" s="15">
        <f>C1331+F1331+G1331-I1331</f>
        <v/>
      </c>
      <c r="K1331" s="15" t="n"/>
      <c r="L1331" s="15">
        <f>K1331*Setup!$B$6</f>
        <v/>
      </c>
      <c r="M1331" s="15">
        <f>J1331-L1331</f>
        <v/>
      </c>
      <c r="N1331" s="21" t="n"/>
    </row>
    <row r="1332">
      <c r="A1332" s="295" t="n"/>
      <c r="B1332" s="14" t="n"/>
      <c r="C1332" s="15" t="n"/>
      <c r="D1332" s="15" t="n"/>
      <c r="E1332" s="15">
        <f>D1332*Setup!$B$5</f>
        <v/>
      </c>
      <c r="F1332" s="15">
        <f>D1332-E1332</f>
        <v/>
      </c>
      <c r="G1332" s="15" t="n"/>
      <c r="H1332" s="15" t="n"/>
      <c r="I1332" s="15" t="n"/>
      <c r="J1332" s="15">
        <f>C1332+F1332+G1332-I1332</f>
        <v/>
      </c>
      <c r="K1332" s="15" t="n"/>
      <c r="L1332" s="15">
        <f>K1332*Setup!$B$6</f>
        <v/>
      </c>
      <c r="M1332" s="15">
        <f>J1332-L1332</f>
        <v/>
      </c>
      <c r="N1332" s="21" t="n"/>
    </row>
    <row r="1333">
      <c r="A1333" s="295" t="n"/>
      <c r="B1333" s="14" t="n"/>
      <c r="C1333" s="15" t="n"/>
      <c r="D1333" s="15" t="n"/>
      <c r="E1333" s="15">
        <f>D1333*Setup!$B$5</f>
        <v/>
      </c>
      <c r="F1333" s="15">
        <f>D1333-E1333</f>
        <v/>
      </c>
      <c r="G1333" s="15" t="n"/>
      <c r="H1333" s="15" t="n"/>
      <c r="I1333" s="15" t="n"/>
      <c r="J1333" s="15">
        <f>C1333+F1333+G1333-I1333</f>
        <v/>
      </c>
      <c r="K1333" s="15" t="n"/>
      <c r="L1333" s="15">
        <f>K1333*Setup!$B$6</f>
        <v/>
      </c>
      <c r="M1333" s="15">
        <f>J1333-L1333</f>
        <v/>
      </c>
      <c r="N1333" s="21" t="n"/>
    </row>
    <row r="1334">
      <c r="A1334" s="295" t="n"/>
      <c r="B1334" s="14" t="n"/>
      <c r="C1334" s="15" t="n"/>
      <c r="D1334" s="15" t="n"/>
      <c r="E1334" s="15">
        <f>D1334*Setup!$B$5</f>
        <v/>
      </c>
      <c r="F1334" s="15">
        <f>D1334-E1334</f>
        <v/>
      </c>
      <c r="G1334" s="15" t="n"/>
      <c r="H1334" s="15" t="n"/>
      <c r="I1334" s="15" t="n"/>
      <c r="J1334" s="15">
        <f>C1334+F1334+G1334-I1334</f>
        <v/>
      </c>
      <c r="K1334" s="15" t="n"/>
      <c r="L1334" s="15">
        <f>K1334*Setup!$B$6</f>
        <v/>
      </c>
      <c r="M1334" s="15">
        <f>J1334-L1334</f>
        <v/>
      </c>
      <c r="N1334" s="21" t="n"/>
    </row>
    <row r="1335">
      <c r="A1335" s="295" t="n"/>
      <c r="B1335" s="14" t="n"/>
      <c r="C1335" s="15" t="n"/>
      <c r="D1335" s="15" t="n"/>
      <c r="E1335" s="15">
        <f>D1335*Setup!$B$5</f>
        <v/>
      </c>
      <c r="F1335" s="15">
        <f>D1335-E1335</f>
        <v/>
      </c>
      <c r="G1335" s="15" t="n"/>
      <c r="H1335" s="15" t="n"/>
      <c r="I1335" s="15" t="n"/>
      <c r="J1335" s="15">
        <f>C1335+F1335+G1335-I1335</f>
        <v/>
      </c>
      <c r="K1335" s="15" t="n"/>
      <c r="L1335" s="15">
        <f>K1335*Setup!$B$6</f>
        <v/>
      </c>
      <c r="M1335" s="15">
        <f>J1335-L1335</f>
        <v/>
      </c>
      <c r="N1335" s="21" t="n"/>
    </row>
    <row r="1336">
      <c r="A1336" s="295" t="n"/>
      <c r="B1336" s="14" t="n"/>
      <c r="C1336" s="15" t="n"/>
      <c r="D1336" s="15" t="n"/>
      <c r="E1336" s="15">
        <f>D1336*Setup!$B$5</f>
        <v/>
      </c>
      <c r="F1336" s="15">
        <f>D1336-E1336</f>
        <v/>
      </c>
      <c r="G1336" s="15" t="n"/>
      <c r="H1336" s="15" t="n"/>
      <c r="I1336" s="15" t="n"/>
      <c r="J1336" s="15">
        <f>C1336+F1336+G1336-I1336</f>
        <v/>
      </c>
      <c r="K1336" s="15" t="n"/>
      <c r="L1336" s="15">
        <f>K1336*Setup!$B$6</f>
        <v/>
      </c>
      <c r="M1336" s="15">
        <f>J1336-L1336</f>
        <v/>
      </c>
      <c r="N1336" s="21" t="n"/>
    </row>
    <row r="1337">
      <c r="A1337" s="295" t="n"/>
      <c r="B1337" s="14" t="n"/>
      <c r="C1337" s="15" t="n"/>
      <c r="D1337" s="15" t="n"/>
      <c r="E1337" s="15">
        <f>D1337*Setup!$B$5</f>
        <v/>
      </c>
      <c r="F1337" s="15">
        <f>D1337-E1337</f>
        <v/>
      </c>
      <c r="G1337" s="15" t="n"/>
      <c r="H1337" s="15" t="n"/>
      <c r="I1337" s="15" t="n"/>
      <c r="J1337" s="15">
        <f>C1337+F1337+G1337-I1337</f>
        <v/>
      </c>
      <c r="K1337" s="15" t="n"/>
      <c r="L1337" s="15">
        <f>K1337*Setup!$B$6</f>
        <v/>
      </c>
      <c r="M1337" s="15">
        <f>J1337-L1337</f>
        <v/>
      </c>
      <c r="N1337" s="21" t="n"/>
    </row>
    <row r="1338">
      <c r="A1338" s="295" t="n"/>
      <c r="B1338" s="14" t="n"/>
      <c r="C1338" s="15" t="n"/>
      <c r="D1338" s="15" t="n"/>
      <c r="E1338" s="15">
        <f>D1338*Setup!$B$5</f>
        <v/>
      </c>
      <c r="F1338" s="15">
        <f>D1338-E1338</f>
        <v/>
      </c>
      <c r="G1338" s="15" t="n"/>
      <c r="H1338" s="15" t="n"/>
      <c r="I1338" s="15" t="n"/>
      <c r="J1338" s="15">
        <f>C1338+F1338+G1338-I1338</f>
        <v/>
      </c>
      <c r="K1338" s="15" t="n"/>
      <c r="L1338" s="15">
        <f>K1338*Setup!$B$6</f>
        <v/>
      </c>
      <c r="M1338" s="15">
        <f>J1338-L1338</f>
        <v/>
      </c>
      <c r="N1338" s="21" t="n"/>
    </row>
    <row r="1339">
      <c r="A1339" s="295" t="n"/>
      <c r="B1339" s="14" t="n"/>
      <c r="C1339" s="15" t="n"/>
      <c r="D1339" s="15" t="n"/>
      <c r="E1339" s="15">
        <f>D1339*Setup!$B$5</f>
        <v/>
      </c>
      <c r="F1339" s="15">
        <f>D1339-E1339</f>
        <v/>
      </c>
      <c r="G1339" s="15" t="n"/>
      <c r="H1339" s="15" t="n"/>
      <c r="I1339" s="15" t="n"/>
      <c r="J1339" s="15">
        <f>C1339+F1339+G1339-I1339</f>
        <v/>
      </c>
      <c r="K1339" s="15" t="n"/>
      <c r="L1339" s="15">
        <f>K1339*Setup!$B$6</f>
        <v/>
      </c>
      <c r="M1339" s="15">
        <f>J1339-L1339</f>
        <v/>
      </c>
      <c r="N1339" s="21" t="n"/>
    </row>
    <row r="1340">
      <c r="A1340" s="295" t="n"/>
      <c r="B1340" s="14" t="n"/>
      <c r="C1340" s="15" t="n"/>
      <c r="D1340" s="15" t="n"/>
      <c r="E1340" s="15">
        <f>D1340*Setup!$B$5</f>
        <v/>
      </c>
      <c r="F1340" s="15">
        <f>D1340-E1340</f>
        <v/>
      </c>
      <c r="G1340" s="15" t="n"/>
      <c r="H1340" s="15" t="n"/>
      <c r="I1340" s="15" t="n"/>
      <c r="J1340" s="15">
        <f>C1340+F1340+G1340-I1340</f>
        <v/>
      </c>
      <c r="K1340" s="15" t="n"/>
      <c r="L1340" s="15">
        <f>K1340*Setup!$B$6</f>
        <v/>
      </c>
      <c r="M1340" s="15">
        <f>J1340-L1340</f>
        <v/>
      </c>
      <c r="N1340" s="21" t="n"/>
    </row>
    <row r="1341">
      <c r="A1341" s="295" t="n"/>
      <c r="B1341" s="14" t="n"/>
      <c r="C1341" s="15" t="n"/>
      <c r="D1341" s="15" t="n"/>
      <c r="E1341" s="15">
        <f>D1341*Setup!$B$5</f>
        <v/>
      </c>
      <c r="F1341" s="15">
        <f>D1341-E1341</f>
        <v/>
      </c>
      <c r="G1341" s="15" t="n"/>
      <c r="H1341" s="15" t="n"/>
      <c r="I1341" s="15" t="n"/>
      <c r="J1341" s="15">
        <f>C1341+F1341+G1341-I1341</f>
        <v/>
      </c>
      <c r="K1341" s="15" t="n"/>
      <c r="L1341" s="15">
        <f>K1341*Setup!$B$6</f>
        <v/>
      </c>
      <c r="M1341" s="15">
        <f>J1341-L1341</f>
        <v/>
      </c>
      <c r="N1341" s="21" t="n"/>
    </row>
    <row r="1342">
      <c r="A1342" s="295" t="n"/>
      <c r="B1342" s="14" t="n"/>
      <c r="C1342" s="15" t="n"/>
      <c r="D1342" s="15" t="n"/>
      <c r="E1342" s="15">
        <f>D1342*Setup!$B$5</f>
        <v/>
      </c>
      <c r="F1342" s="15">
        <f>D1342-E1342</f>
        <v/>
      </c>
      <c r="G1342" s="15" t="n"/>
      <c r="H1342" s="15" t="n"/>
      <c r="I1342" s="15" t="n"/>
      <c r="J1342" s="15">
        <f>C1342+F1342+G1342-I1342</f>
        <v/>
      </c>
      <c r="K1342" s="15" t="n"/>
      <c r="L1342" s="15">
        <f>K1342*Setup!$B$6</f>
        <v/>
      </c>
      <c r="M1342" s="15">
        <f>J1342-L1342</f>
        <v/>
      </c>
      <c r="N1342" s="21" t="n"/>
    </row>
    <row r="1343">
      <c r="A1343" s="295" t="n"/>
      <c r="B1343" s="14" t="n"/>
      <c r="C1343" s="15" t="n"/>
      <c r="D1343" s="15" t="n"/>
      <c r="E1343" s="15">
        <f>D1343*Setup!$B$5</f>
        <v/>
      </c>
      <c r="F1343" s="15">
        <f>D1343-E1343</f>
        <v/>
      </c>
      <c r="G1343" s="15" t="n"/>
      <c r="H1343" s="15" t="n"/>
      <c r="I1343" s="15" t="n"/>
      <c r="J1343" s="15">
        <f>C1343+F1343+G1343-I1343</f>
        <v/>
      </c>
      <c r="K1343" s="15" t="n"/>
      <c r="L1343" s="15">
        <f>K1343*Setup!$B$6</f>
        <v/>
      </c>
      <c r="M1343" s="15">
        <f>J1343-L1343</f>
        <v/>
      </c>
      <c r="N1343" s="21" t="n"/>
    </row>
    <row r="1344">
      <c r="A1344" s="295" t="n"/>
      <c r="B1344" s="14" t="n"/>
      <c r="C1344" s="15" t="n"/>
      <c r="D1344" s="15" t="n"/>
      <c r="E1344" s="15">
        <f>D1344*Setup!$B$5</f>
        <v/>
      </c>
      <c r="F1344" s="15">
        <f>D1344-E1344</f>
        <v/>
      </c>
      <c r="G1344" s="15" t="n"/>
      <c r="H1344" s="15" t="n"/>
      <c r="I1344" s="15" t="n"/>
      <c r="J1344" s="15">
        <f>C1344+F1344+G1344-I1344</f>
        <v/>
      </c>
      <c r="K1344" s="15" t="n"/>
      <c r="L1344" s="15">
        <f>K1344*Setup!$B$6</f>
        <v/>
      </c>
      <c r="M1344" s="15">
        <f>J1344-L1344</f>
        <v/>
      </c>
      <c r="N1344" s="21" t="n"/>
    </row>
    <row r="1345">
      <c r="A1345" s="295" t="n"/>
      <c r="B1345" s="14" t="n"/>
      <c r="C1345" s="15" t="n"/>
      <c r="D1345" s="15" t="n"/>
      <c r="E1345" s="15">
        <f>D1345*Setup!$B$5</f>
        <v/>
      </c>
      <c r="F1345" s="15">
        <f>D1345-E1345</f>
        <v/>
      </c>
      <c r="G1345" s="15" t="n"/>
      <c r="H1345" s="15" t="n"/>
      <c r="I1345" s="15" t="n"/>
      <c r="J1345" s="15">
        <f>C1345+F1345+G1345-I1345</f>
        <v/>
      </c>
      <c r="K1345" s="15" t="n"/>
      <c r="L1345" s="15">
        <f>K1345*Setup!$B$6</f>
        <v/>
      </c>
      <c r="M1345" s="15">
        <f>J1345-L1345</f>
        <v/>
      </c>
      <c r="N1345" s="21" t="n"/>
    </row>
    <row r="1346">
      <c r="A1346" s="295" t="n"/>
      <c r="B1346" s="14" t="n"/>
      <c r="C1346" s="15" t="n"/>
      <c r="D1346" s="15" t="n"/>
      <c r="E1346" s="15">
        <f>D1346*Setup!$B$5</f>
        <v/>
      </c>
      <c r="F1346" s="15">
        <f>D1346-E1346</f>
        <v/>
      </c>
      <c r="G1346" s="15" t="n"/>
      <c r="H1346" s="15" t="n"/>
      <c r="I1346" s="15" t="n"/>
      <c r="J1346" s="15">
        <f>C1346+F1346+G1346-I1346</f>
        <v/>
      </c>
      <c r="K1346" s="15" t="n"/>
      <c r="L1346" s="15">
        <f>K1346*Setup!$B$6</f>
        <v/>
      </c>
      <c r="M1346" s="15">
        <f>J1346-L1346</f>
        <v/>
      </c>
      <c r="N1346" s="21" t="n"/>
    </row>
    <row r="1347">
      <c r="A1347" s="295" t="n"/>
      <c r="B1347" s="14" t="n"/>
      <c r="C1347" s="15" t="n"/>
      <c r="D1347" s="15" t="n"/>
      <c r="E1347" s="15">
        <f>D1347*Setup!$B$5</f>
        <v/>
      </c>
      <c r="F1347" s="15">
        <f>D1347-E1347</f>
        <v/>
      </c>
      <c r="G1347" s="15" t="n"/>
      <c r="H1347" s="15" t="n"/>
      <c r="I1347" s="15" t="n"/>
      <c r="J1347" s="15">
        <f>C1347+F1347+G1347-I1347</f>
        <v/>
      </c>
      <c r="K1347" s="15" t="n"/>
      <c r="L1347" s="15">
        <f>K1347*Setup!$B$6</f>
        <v/>
      </c>
      <c r="M1347" s="15">
        <f>J1347-L1347</f>
        <v/>
      </c>
      <c r="N1347" s="21" t="n"/>
    </row>
    <row r="1348">
      <c r="A1348" s="295" t="n"/>
      <c r="B1348" s="14" t="n"/>
      <c r="C1348" s="15" t="n"/>
      <c r="D1348" s="15" t="n"/>
      <c r="E1348" s="15">
        <f>D1348*Setup!$B$5</f>
        <v/>
      </c>
      <c r="F1348" s="15">
        <f>D1348-E1348</f>
        <v/>
      </c>
      <c r="G1348" s="15" t="n"/>
      <c r="H1348" s="15" t="n"/>
      <c r="I1348" s="15" t="n"/>
      <c r="J1348" s="15">
        <f>C1348+F1348+G1348-I1348</f>
        <v/>
      </c>
      <c r="K1348" s="15" t="n"/>
      <c r="L1348" s="15">
        <f>K1348*Setup!$B$6</f>
        <v/>
      </c>
      <c r="M1348" s="15">
        <f>J1348-L1348</f>
        <v/>
      </c>
      <c r="N1348" s="21" t="n"/>
    </row>
    <row r="1349">
      <c r="A1349" s="295" t="n"/>
      <c r="B1349" s="14" t="n"/>
      <c r="C1349" s="15" t="n"/>
      <c r="D1349" s="15" t="n"/>
      <c r="E1349" s="15">
        <f>D1349*Setup!$B$5</f>
        <v/>
      </c>
      <c r="F1349" s="15">
        <f>D1349-E1349</f>
        <v/>
      </c>
      <c r="G1349" s="15" t="n"/>
      <c r="H1349" s="15" t="n"/>
      <c r="I1349" s="15" t="n"/>
      <c r="J1349" s="15">
        <f>C1349+F1349+G1349-I1349</f>
        <v/>
      </c>
      <c r="K1349" s="15" t="n"/>
      <c r="L1349" s="15">
        <f>K1349*Setup!$B$6</f>
        <v/>
      </c>
      <c r="M1349" s="15">
        <f>J1349-L1349</f>
        <v/>
      </c>
      <c r="N1349" s="21" t="n"/>
    </row>
    <row r="1350">
      <c r="A1350" s="295" t="n"/>
      <c r="B1350" s="14" t="n"/>
      <c r="C1350" s="15" t="n"/>
      <c r="D1350" s="15" t="n"/>
      <c r="E1350" s="15">
        <f>D1350*Setup!$B$5</f>
        <v/>
      </c>
      <c r="F1350" s="15">
        <f>D1350-E1350</f>
        <v/>
      </c>
      <c r="G1350" s="15" t="n"/>
      <c r="H1350" s="15" t="n"/>
      <c r="I1350" s="15" t="n"/>
      <c r="J1350" s="15">
        <f>C1350+F1350+G1350-I1350</f>
        <v/>
      </c>
      <c r="K1350" s="15" t="n"/>
      <c r="L1350" s="15">
        <f>K1350*Setup!$B$6</f>
        <v/>
      </c>
      <c r="M1350" s="15">
        <f>J1350-L1350</f>
        <v/>
      </c>
      <c r="N1350" s="21" t="n"/>
    </row>
    <row r="1351">
      <c r="A1351" s="295" t="n"/>
      <c r="B1351" s="14" t="n"/>
      <c r="C1351" s="15" t="n"/>
      <c r="D1351" s="15" t="n"/>
      <c r="E1351" s="15">
        <f>D1351*Setup!$B$5</f>
        <v/>
      </c>
      <c r="F1351" s="15">
        <f>D1351-E1351</f>
        <v/>
      </c>
      <c r="G1351" s="15" t="n"/>
      <c r="H1351" s="15" t="n"/>
      <c r="I1351" s="15" t="n"/>
      <c r="J1351" s="15">
        <f>C1351+F1351+G1351-I1351</f>
        <v/>
      </c>
      <c r="K1351" s="15" t="n"/>
      <c r="L1351" s="15">
        <f>K1351*Setup!$B$6</f>
        <v/>
      </c>
      <c r="M1351" s="15">
        <f>J1351-L1351</f>
        <v/>
      </c>
      <c r="N1351" s="21" t="n"/>
    </row>
    <row r="1352">
      <c r="A1352" s="295" t="n"/>
      <c r="B1352" s="14" t="n"/>
      <c r="C1352" s="15" t="n"/>
      <c r="D1352" s="15" t="n"/>
      <c r="E1352" s="15">
        <f>D1352*Setup!$B$5</f>
        <v/>
      </c>
      <c r="F1352" s="15">
        <f>D1352-E1352</f>
        <v/>
      </c>
      <c r="G1352" s="15" t="n"/>
      <c r="H1352" s="15" t="n"/>
      <c r="I1352" s="15" t="n"/>
      <c r="J1352" s="15">
        <f>C1352+F1352+G1352-I1352</f>
        <v/>
      </c>
      <c r="K1352" s="15" t="n"/>
      <c r="L1352" s="15">
        <f>K1352*Setup!$B$6</f>
        <v/>
      </c>
      <c r="M1352" s="15">
        <f>J1352-L1352</f>
        <v/>
      </c>
      <c r="N1352" s="21" t="n"/>
    </row>
    <row r="1353">
      <c r="A1353" s="295" t="n"/>
      <c r="B1353" s="14" t="n"/>
      <c r="C1353" s="15" t="n"/>
      <c r="D1353" s="15" t="n"/>
      <c r="E1353" s="15">
        <f>D1353*Setup!$B$5</f>
        <v/>
      </c>
      <c r="F1353" s="15">
        <f>D1353-E1353</f>
        <v/>
      </c>
      <c r="G1353" s="15" t="n"/>
      <c r="H1353" s="15" t="n"/>
      <c r="I1353" s="15" t="n"/>
      <c r="J1353" s="15">
        <f>C1353+F1353+G1353-I1353</f>
        <v/>
      </c>
      <c r="K1353" s="15" t="n"/>
      <c r="L1353" s="15">
        <f>K1353*Setup!$B$6</f>
        <v/>
      </c>
      <c r="M1353" s="15">
        <f>J1353-L1353</f>
        <v/>
      </c>
      <c r="N1353" s="21" t="n"/>
    </row>
    <row r="1354">
      <c r="A1354" s="295" t="n"/>
      <c r="B1354" s="14" t="n"/>
      <c r="C1354" s="15" t="n"/>
      <c r="D1354" s="15" t="n"/>
      <c r="E1354" s="15">
        <f>D1354*Setup!$B$5</f>
        <v/>
      </c>
      <c r="F1354" s="15">
        <f>D1354-E1354</f>
        <v/>
      </c>
      <c r="G1354" s="15" t="n"/>
      <c r="H1354" s="15" t="n"/>
      <c r="I1354" s="15" t="n"/>
      <c r="J1354" s="15">
        <f>C1354+F1354+G1354-I1354</f>
        <v/>
      </c>
      <c r="K1354" s="15" t="n"/>
      <c r="L1354" s="15">
        <f>K1354*Setup!$B$6</f>
        <v/>
      </c>
      <c r="M1354" s="15">
        <f>J1354-L1354</f>
        <v/>
      </c>
      <c r="N1354" s="21" t="n"/>
    </row>
    <row r="1355">
      <c r="A1355" s="295" t="n"/>
      <c r="B1355" s="14" t="n"/>
      <c r="C1355" s="15" t="n"/>
      <c r="D1355" s="15" t="n"/>
      <c r="E1355" s="15">
        <f>D1355*Setup!$B$5</f>
        <v/>
      </c>
      <c r="F1355" s="15">
        <f>D1355-E1355</f>
        <v/>
      </c>
      <c r="G1355" s="15" t="n"/>
      <c r="H1355" s="15" t="n"/>
      <c r="I1355" s="15" t="n"/>
      <c r="J1355" s="15">
        <f>C1355+F1355+G1355-I1355</f>
        <v/>
      </c>
      <c r="K1355" s="15" t="n"/>
      <c r="L1355" s="15">
        <f>K1355*Setup!$B$6</f>
        <v/>
      </c>
      <c r="M1355" s="15">
        <f>J1355-L1355</f>
        <v/>
      </c>
      <c r="N1355" s="21" t="n"/>
    </row>
    <row r="1356">
      <c r="A1356" s="295" t="n"/>
      <c r="B1356" s="14" t="n"/>
      <c r="C1356" s="15" t="n"/>
      <c r="D1356" s="15" t="n"/>
      <c r="E1356" s="15">
        <f>D1356*Setup!$B$5</f>
        <v/>
      </c>
      <c r="F1356" s="15">
        <f>D1356-E1356</f>
        <v/>
      </c>
      <c r="G1356" s="15" t="n"/>
      <c r="H1356" s="15" t="n"/>
      <c r="I1356" s="15" t="n"/>
      <c r="J1356" s="15">
        <f>C1356+F1356+G1356-I1356</f>
        <v/>
      </c>
      <c r="K1356" s="15" t="n"/>
      <c r="L1356" s="15">
        <f>K1356*Setup!$B$6</f>
        <v/>
      </c>
      <c r="M1356" s="15">
        <f>J1356-L1356</f>
        <v/>
      </c>
      <c r="N1356" s="21" t="n"/>
    </row>
    <row r="1357">
      <c r="A1357" s="295" t="n"/>
      <c r="B1357" s="14" t="n"/>
      <c r="C1357" s="15" t="n"/>
      <c r="D1357" s="15" t="n"/>
      <c r="E1357" s="15">
        <f>D1357*Setup!$B$5</f>
        <v/>
      </c>
      <c r="F1357" s="15">
        <f>D1357-E1357</f>
        <v/>
      </c>
      <c r="G1357" s="15" t="n"/>
      <c r="H1357" s="15" t="n"/>
      <c r="I1357" s="15" t="n"/>
      <c r="J1357" s="15">
        <f>C1357+F1357+G1357-I1357</f>
        <v/>
      </c>
      <c r="K1357" s="15" t="n"/>
      <c r="L1357" s="15">
        <f>K1357*Setup!$B$6</f>
        <v/>
      </c>
      <c r="M1357" s="15">
        <f>J1357-L1357</f>
        <v/>
      </c>
      <c r="N1357" s="21" t="n"/>
    </row>
    <row r="1358">
      <c r="A1358" s="295" t="n"/>
      <c r="B1358" s="14" t="n"/>
      <c r="C1358" s="15" t="n"/>
      <c r="D1358" s="15" t="n"/>
      <c r="E1358" s="15">
        <f>D1358*Setup!$B$5</f>
        <v/>
      </c>
      <c r="F1358" s="15">
        <f>D1358-E1358</f>
        <v/>
      </c>
      <c r="G1358" s="15" t="n"/>
      <c r="H1358" s="15" t="n"/>
      <c r="I1358" s="15" t="n"/>
      <c r="J1358" s="15">
        <f>C1358+F1358+G1358-I1358</f>
        <v/>
      </c>
      <c r="K1358" s="15" t="n"/>
      <c r="L1358" s="15">
        <f>K1358*Setup!$B$6</f>
        <v/>
      </c>
      <c r="M1358" s="15">
        <f>J1358-L1358</f>
        <v/>
      </c>
      <c r="N1358" s="21" t="n"/>
    </row>
    <row r="1359">
      <c r="A1359" s="295" t="n"/>
      <c r="B1359" s="14" t="n"/>
      <c r="C1359" s="15" t="n"/>
      <c r="D1359" s="15" t="n"/>
      <c r="E1359" s="15">
        <f>D1359*Setup!$B$5</f>
        <v/>
      </c>
      <c r="F1359" s="15">
        <f>D1359-E1359</f>
        <v/>
      </c>
      <c r="G1359" s="15" t="n"/>
      <c r="H1359" s="15" t="n"/>
      <c r="I1359" s="15" t="n"/>
      <c r="J1359" s="15">
        <f>C1359+F1359+G1359-I1359</f>
        <v/>
      </c>
      <c r="K1359" s="15" t="n"/>
      <c r="L1359" s="15">
        <f>K1359*Setup!$B$6</f>
        <v/>
      </c>
      <c r="M1359" s="15">
        <f>J1359-L1359</f>
        <v/>
      </c>
      <c r="N1359" s="21" t="n"/>
    </row>
    <row r="1360">
      <c r="A1360" s="295" t="n"/>
      <c r="B1360" s="14" t="n"/>
      <c r="C1360" s="15" t="n"/>
      <c r="D1360" s="15" t="n"/>
      <c r="E1360" s="15">
        <f>D1360*Setup!$B$5</f>
        <v/>
      </c>
      <c r="F1360" s="15">
        <f>D1360-E1360</f>
        <v/>
      </c>
      <c r="G1360" s="15" t="n"/>
      <c r="H1360" s="15" t="n"/>
      <c r="I1360" s="15" t="n"/>
      <c r="J1360" s="15">
        <f>C1360+F1360+G1360-I1360</f>
        <v/>
      </c>
      <c r="K1360" s="15" t="n"/>
      <c r="L1360" s="15">
        <f>K1360*Setup!$B$6</f>
        <v/>
      </c>
      <c r="M1360" s="15">
        <f>J1360-L1360</f>
        <v/>
      </c>
      <c r="N1360" s="21" t="n"/>
    </row>
    <row r="1361">
      <c r="A1361" s="295" t="n"/>
      <c r="B1361" s="14" t="n"/>
      <c r="C1361" s="15" t="n"/>
      <c r="D1361" s="15" t="n"/>
      <c r="E1361" s="15">
        <f>D1361*Setup!$B$5</f>
        <v/>
      </c>
      <c r="F1361" s="15">
        <f>D1361-E1361</f>
        <v/>
      </c>
      <c r="G1361" s="15" t="n"/>
      <c r="H1361" s="15" t="n"/>
      <c r="I1361" s="15" t="n"/>
      <c r="J1361" s="15">
        <f>C1361+F1361+G1361-I1361</f>
        <v/>
      </c>
      <c r="K1361" s="15" t="n"/>
      <c r="L1361" s="15">
        <f>K1361*Setup!$B$6</f>
        <v/>
      </c>
      <c r="M1361" s="15">
        <f>J1361-L1361</f>
        <v/>
      </c>
      <c r="N1361" s="21" t="n"/>
    </row>
    <row r="1362">
      <c r="A1362" s="295" t="n"/>
      <c r="B1362" s="14" t="n"/>
      <c r="C1362" s="15" t="n"/>
      <c r="D1362" s="15" t="n"/>
      <c r="E1362" s="15">
        <f>D1362*Setup!$B$5</f>
        <v/>
      </c>
      <c r="F1362" s="15">
        <f>D1362-E1362</f>
        <v/>
      </c>
      <c r="G1362" s="15" t="n"/>
      <c r="H1362" s="15" t="n"/>
      <c r="I1362" s="15" t="n"/>
      <c r="J1362" s="15">
        <f>C1362+F1362+G1362-I1362</f>
        <v/>
      </c>
      <c r="K1362" s="15" t="n"/>
      <c r="L1362" s="15">
        <f>K1362*Setup!$B$6</f>
        <v/>
      </c>
      <c r="M1362" s="15">
        <f>J1362-L1362</f>
        <v/>
      </c>
      <c r="N1362" s="21" t="n"/>
    </row>
    <row r="1363">
      <c r="A1363" s="295" t="n"/>
      <c r="B1363" s="14" t="n"/>
      <c r="C1363" s="15" t="n"/>
      <c r="D1363" s="15" t="n"/>
      <c r="E1363" s="15">
        <f>D1363*Setup!$B$5</f>
        <v/>
      </c>
      <c r="F1363" s="15">
        <f>D1363-E1363</f>
        <v/>
      </c>
      <c r="G1363" s="15" t="n"/>
      <c r="H1363" s="15" t="n"/>
      <c r="I1363" s="15" t="n"/>
      <c r="J1363" s="15">
        <f>C1363+F1363+G1363-I1363</f>
        <v/>
      </c>
      <c r="K1363" s="15" t="n"/>
      <c r="L1363" s="15">
        <f>K1363*Setup!$B$6</f>
        <v/>
      </c>
      <c r="M1363" s="15">
        <f>J1363-L1363</f>
        <v/>
      </c>
      <c r="N1363" s="21" t="n"/>
    </row>
    <row r="1364">
      <c r="A1364" s="295" t="n"/>
      <c r="B1364" s="14" t="n"/>
      <c r="C1364" s="15" t="n"/>
      <c r="D1364" s="15" t="n"/>
      <c r="E1364" s="15">
        <f>D1364*Setup!$B$5</f>
        <v/>
      </c>
      <c r="F1364" s="15">
        <f>D1364-E1364</f>
        <v/>
      </c>
      <c r="G1364" s="15" t="n"/>
      <c r="H1364" s="15" t="n"/>
      <c r="I1364" s="15" t="n"/>
      <c r="J1364" s="15">
        <f>C1364+F1364+G1364-I1364</f>
        <v/>
      </c>
      <c r="K1364" s="15" t="n"/>
      <c r="L1364" s="15">
        <f>K1364*Setup!$B$6</f>
        <v/>
      </c>
      <c r="M1364" s="15">
        <f>J1364-L1364</f>
        <v/>
      </c>
      <c r="N1364" s="21" t="n"/>
    </row>
    <row r="1365">
      <c r="A1365" s="295" t="n"/>
      <c r="B1365" s="14" t="n"/>
      <c r="C1365" s="15" t="n"/>
      <c r="D1365" s="15" t="n"/>
      <c r="E1365" s="15">
        <f>D1365*Setup!$B$5</f>
        <v/>
      </c>
      <c r="F1365" s="15">
        <f>D1365-E1365</f>
        <v/>
      </c>
      <c r="G1365" s="15" t="n"/>
      <c r="H1365" s="15" t="n"/>
      <c r="I1365" s="15" t="n"/>
      <c r="J1365" s="15">
        <f>C1365+F1365+G1365-I1365</f>
        <v/>
      </c>
      <c r="K1365" s="15" t="n"/>
      <c r="L1365" s="15">
        <f>K1365*Setup!$B$6</f>
        <v/>
      </c>
      <c r="M1365" s="15">
        <f>J1365-L1365</f>
        <v/>
      </c>
      <c r="N1365" s="21" t="n"/>
    </row>
    <row r="1366">
      <c r="A1366" s="295" t="n"/>
      <c r="B1366" s="14" t="n"/>
      <c r="C1366" s="15" t="n"/>
      <c r="D1366" s="15" t="n"/>
      <c r="E1366" s="15">
        <f>D1366*Setup!$B$5</f>
        <v/>
      </c>
      <c r="F1366" s="15">
        <f>D1366-E1366</f>
        <v/>
      </c>
      <c r="G1366" s="15" t="n"/>
      <c r="H1366" s="15" t="n"/>
      <c r="I1366" s="15" t="n"/>
      <c r="J1366" s="15">
        <f>C1366+F1366+G1366-I1366</f>
        <v/>
      </c>
      <c r="K1366" s="15" t="n"/>
      <c r="L1366" s="15">
        <f>K1366*Setup!$B$6</f>
        <v/>
      </c>
      <c r="M1366" s="15">
        <f>J1366-L1366</f>
        <v/>
      </c>
      <c r="N1366" s="21" t="n"/>
    </row>
    <row r="1367">
      <c r="A1367" s="295" t="n"/>
      <c r="B1367" s="14" t="n"/>
      <c r="C1367" s="15" t="n"/>
      <c r="D1367" s="15" t="n"/>
      <c r="E1367" s="15">
        <f>D1367*Setup!$B$5</f>
        <v/>
      </c>
      <c r="F1367" s="15">
        <f>D1367-E1367</f>
        <v/>
      </c>
      <c r="G1367" s="15" t="n"/>
      <c r="H1367" s="15" t="n"/>
      <c r="I1367" s="15" t="n"/>
      <c r="J1367" s="15">
        <f>C1367+F1367+G1367-I1367</f>
        <v/>
      </c>
      <c r="K1367" s="15" t="n"/>
      <c r="L1367" s="15">
        <f>K1367*Setup!$B$6</f>
        <v/>
      </c>
      <c r="M1367" s="15">
        <f>J1367-L1367</f>
        <v/>
      </c>
      <c r="N1367" s="21" t="n"/>
    </row>
    <row r="1368">
      <c r="A1368" s="295" t="n"/>
      <c r="B1368" s="14" t="n"/>
      <c r="C1368" s="15" t="n"/>
      <c r="D1368" s="15" t="n"/>
      <c r="E1368" s="15">
        <f>D1368*Setup!$B$5</f>
        <v/>
      </c>
      <c r="F1368" s="15">
        <f>D1368-E1368</f>
        <v/>
      </c>
      <c r="G1368" s="15" t="n"/>
      <c r="H1368" s="15" t="n"/>
      <c r="I1368" s="15" t="n"/>
      <c r="J1368" s="15">
        <f>C1368+F1368+G1368-I1368</f>
        <v/>
      </c>
      <c r="K1368" s="15" t="n"/>
      <c r="L1368" s="15">
        <f>K1368*Setup!$B$6</f>
        <v/>
      </c>
      <c r="M1368" s="15">
        <f>J1368-L1368</f>
        <v/>
      </c>
      <c r="N1368" s="21" t="n"/>
    </row>
    <row r="1369">
      <c r="A1369" s="295" t="n"/>
      <c r="B1369" s="14" t="n"/>
      <c r="C1369" s="15" t="n"/>
      <c r="D1369" s="15" t="n"/>
      <c r="E1369" s="15">
        <f>D1369*Setup!$B$5</f>
        <v/>
      </c>
      <c r="F1369" s="15">
        <f>D1369-E1369</f>
        <v/>
      </c>
      <c r="G1369" s="15" t="n"/>
      <c r="H1369" s="15" t="n"/>
      <c r="I1369" s="15" t="n"/>
      <c r="J1369" s="15">
        <f>C1369+F1369+G1369-I1369</f>
        <v/>
      </c>
      <c r="K1369" s="15" t="n"/>
      <c r="L1369" s="15">
        <f>K1369*Setup!$B$6</f>
        <v/>
      </c>
      <c r="M1369" s="15">
        <f>J1369-L1369</f>
        <v/>
      </c>
      <c r="N1369" s="21" t="n"/>
    </row>
    <row r="1370">
      <c r="A1370" s="295" t="n"/>
      <c r="B1370" s="14" t="n"/>
      <c r="C1370" s="15" t="n"/>
      <c r="D1370" s="15" t="n"/>
      <c r="E1370" s="15">
        <f>D1370*Setup!$B$5</f>
        <v/>
      </c>
      <c r="F1370" s="15">
        <f>D1370-E1370</f>
        <v/>
      </c>
      <c r="G1370" s="15" t="n"/>
      <c r="H1370" s="15" t="n"/>
      <c r="I1370" s="15" t="n"/>
      <c r="J1370" s="15">
        <f>C1370+F1370+G1370-I1370</f>
        <v/>
      </c>
      <c r="K1370" s="15" t="n"/>
      <c r="L1370" s="15">
        <f>K1370*Setup!$B$6</f>
        <v/>
      </c>
      <c r="M1370" s="15">
        <f>J1370-L1370</f>
        <v/>
      </c>
      <c r="N1370" s="21" t="n"/>
    </row>
    <row r="1371">
      <c r="A1371" s="295" t="n"/>
      <c r="B1371" s="14" t="n"/>
      <c r="C1371" s="15" t="n"/>
      <c r="D1371" s="15" t="n"/>
      <c r="E1371" s="15">
        <f>D1371*Setup!$B$5</f>
        <v/>
      </c>
      <c r="F1371" s="15">
        <f>D1371-E1371</f>
        <v/>
      </c>
      <c r="G1371" s="15" t="n"/>
      <c r="H1371" s="15" t="n"/>
      <c r="I1371" s="15" t="n"/>
      <c r="J1371" s="15">
        <f>C1371+F1371+G1371-I1371</f>
        <v/>
      </c>
      <c r="K1371" s="15" t="n"/>
      <c r="L1371" s="15">
        <f>K1371*Setup!$B$6</f>
        <v/>
      </c>
      <c r="M1371" s="15">
        <f>J1371-L1371</f>
        <v/>
      </c>
      <c r="N1371" s="21" t="n"/>
    </row>
    <row r="1372">
      <c r="A1372" s="295" t="n"/>
      <c r="B1372" s="14" t="n"/>
      <c r="C1372" s="15" t="n"/>
      <c r="D1372" s="15" t="n"/>
      <c r="E1372" s="15">
        <f>D1372*Setup!$B$5</f>
        <v/>
      </c>
      <c r="F1372" s="15">
        <f>D1372-E1372</f>
        <v/>
      </c>
      <c r="G1372" s="15" t="n"/>
      <c r="H1372" s="15" t="n"/>
      <c r="I1372" s="15" t="n"/>
      <c r="J1372" s="15">
        <f>C1372+F1372+G1372-I1372</f>
        <v/>
      </c>
      <c r="K1372" s="15" t="n"/>
      <c r="L1372" s="15">
        <f>K1372*Setup!$B$6</f>
        <v/>
      </c>
      <c r="M1372" s="15">
        <f>J1372-L1372</f>
        <v/>
      </c>
      <c r="N1372" s="21" t="n"/>
    </row>
    <row r="1373">
      <c r="A1373" s="295" t="n"/>
      <c r="B1373" s="14" t="n"/>
      <c r="C1373" s="15" t="n"/>
      <c r="D1373" s="15" t="n"/>
      <c r="E1373" s="15">
        <f>D1373*Setup!$B$5</f>
        <v/>
      </c>
      <c r="F1373" s="15">
        <f>D1373-E1373</f>
        <v/>
      </c>
      <c r="G1373" s="15" t="n"/>
      <c r="H1373" s="15" t="n"/>
      <c r="I1373" s="15" t="n"/>
      <c r="J1373" s="15">
        <f>C1373+F1373+G1373-I1373</f>
        <v/>
      </c>
      <c r="K1373" s="15" t="n"/>
      <c r="L1373" s="15">
        <f>K1373*Setup!$B$6</f>
        <v/>
      </c>
      <c r="M1373" s="15">
        <f>J1373-L1373</f>
        <v/>
      </c>
      <c r="N1373" s="21" t="n"/>
    </row>
    <row r="1374">
      <c r="A1374" s="295" t="n"/>
      <c r="B1374" s="14" t="n"/>
      <c r="C1374" s="15" t="n"/>
      <c r="D1374" s="15" t="n"/>
      <c r="E1374" s="15">
        <f>D1374*Setup!$B$5</f>
        <v/>
      </c>
      <c r="F1374" s="15">
        <f>D1374-E1374</f>
        <v/>
      </c>
      <c r="G1374" s="15" t="n"/>
      <c r="H1374" s="15" t="n"/>
      <c r="I1374" s="15" t="n"/>
      <c r="J1374" s="15">
        <f>C1374+F1374+G1374-I1374</f>
        <v/>
      </c>
      <c r="K1374" s="15" t="n"/>
      <c r="L1374" s="15">
        <f>K1374*Setup!$B$6</f>
        <v/>
      </c>
      <c r="M1374" s="15">
        <f>J1374-L1374</f>
        <v/>
      </c>
      <c r="N1374" s="21" t="n"/>
    </row>
    <row r="1375">
      <c r="A1375" s="295" t="n"/>
      <c r="B1375" s="14" t="n"/>
      <c r="C1375" s="15" t="n"/>
      <c r="D1375" s="15" t="n"/>
      <c r="E1375" s="15">
        <f>D1375*Setup!$B$5</f>
        <v/>
      </c>
      <c r="F1375" s="15">
        <f>D1375-E1375</f>
        <v/>
      </c>
      <c r="G1375" s="15" t="n"/>
      <c r="H1375" s="15" t="n"/>
      <c r="I1375" s="15" t="n"/>
      <c r="J1375" s="15">
        <f>C1375+F1375+G1375-I1375</f>
        <v/>
      </c>
      <c r="K1375" s="15" t="n"/>
      <c r="L1375" s="15">
        <f>K1375*Setup!$B$6</f>
        <v/>
      </c>
      <c r="M1375" s="15">
        <f>J1375-L1375</f>
        <v/>
      </c>
      <c r="N1375" s="21" t="n"/>
    </row>
    <row r="1376">
      <c r="A1376" s="295" t="n"/>
      <c r="B1376" s="14" t="n"/>
      <c r="C1376" s="15" t="n"/>
      <c r="D1376" s="15" t="n"/>
      <c r="E1376" s="15">
        <f>D1376*Setup!$B$5</f>
        <v/>
      </c>
      <c r="F1376" s="15">
        <f>D1376-E1376</f>
        <v/>
      </c>
      <c r="G1376" s="15" t="n"/>
      <c r="H1376" s="15" t="n"/>
      <c r="I1376" s="15" t="n"/>
      <c r="J1376" s="15">
        <f>C1376+F1376+G1376-I1376</f>
        <v/>
      </c>
      <c r="K1376" s="15" t="n"/>
      <c r="L1376" s="15">
        <f>K1376*Setup!$B$6</f>
        <v/>
      </c>
      <c r="M1376" s="15">
        <f>J1376-L1376</f>
        <v/>
      </c>
      <c r="N1376" s="21" t="n"/>
    </row>
    <row r="1377">
      <c r="A1377" s="295" t="n"/>
      <c r="B1377" s="14" t="n"/>
      <c r="C1377" s="15" t="n"/>
      <c r="D1377" s="15" t="n"/>
      <c r="E1377" s="15">
        <f>D1377*Setup!$B$5</f>
        <v/>
      </c>
      <c r="F1377" s="15">
        <f>D1377-E1377</f>
        <v/>
      </c>
      <c r="G1377" s="15" t="n"/>
      <c r="H1377" s="15" t="n"/>
      <c r="I1377" s="15" t="n"/>
      <c r="J1377" s="15">
        <f>C1377+F1377+G1377-I1377</f>
        <v/>
      </c>
      <c r="K1377" s="15" t="n"/>
      <c r="L1377" s="15">
        <f>K1377*Setup!$B$6</f>
        <v/>
      </c>
      <c r="M1377" s="15">
        <f>J1377-L1377</f>
        <v/>
      </c>
      <c r="N1377" s="21" t="n"/>
    </row>
    <row r="1378">
      <c r="A1378" s="295" t="n"/>
      <c r="B1378" s="14" t="n"/>
      <c r="C1378" s="15" t="n"/>
      <c r="D1378" s="15" t="n"/>
      <c r="E1378" s="15">
        <f>D1378*Setup!$B$5</f>
        <v/>
      </c>
      <c r="F1378" s="15">
        <f>D1378-E1378</f>
        <v/>
      </c>
      <c r="G1378" s="15" t="n"/>
      <c r="H1378" s="15" t="n"/>
      <c r="I1378" s="15" t="n"/>
      <c r="J1378" s="15">
        <f>C1378+F1378+G1378-I1378</f>
        <v/>
      </c>
      <c r="K1378" s="15" t="n"/>
      <c r="L1378" s="15">
        <f>K1378*Setup!$B$6</f>
        <v/>
      </c>
      <c r="M1378" s="15">
        <f>J1378-L1378</f>
        <v/>
      </c>
      <c r="N1378" s="21" t="n"/>
    </row>
    <row r="1379">
      <c r="A1379" s="295" t="n"/>
      <c r="B1379" s="14" t="n"/>
      <c r="C1379" s="15" t="n"/>
      <c r="D1379" s="15" t="n"/>
      <c r="E1379" s="15">
        <f>D1379*Setup!$B$5</f>
        <v/>
      </c>
      <c r="F1379" s="15">
        <f>D1379-E1379</f>
        <v/>
      </c>
      <c r="G1379" s="15" t="n"/>
      <c r="H1379" s="15" t="n"/>
      <c r="I1379" s="15" t="n"/>
      <c r="J1379" s="15">
        <f>C1379+F1379+G1379-I1379</f>
        <v/>
      </c>
      <c r="K1379" s="15" t="n"/>
      <c r="L1379" s="15">
        <f>K1379*Setup!$B$6</f>
        <v/>
      </c>
      <c r="M1379" s="15">
        <f>J1379-L1379</f>
        <v/>
      </c>
      <c r="N1379" s="21" t="n"/>
    </row>
    <row r="1380">
      <c r="A1380" s="295" t="n"/>
      <c r="B1380" s="14" t="n"/>
      <c r="C1380" s="15" t="n"/>
      <c r="D1380" s="15" t="n"/>
      <c r="E1380" s="15">
        <f>D1380*Setup!$B$5</f>
        <v/>
      </c>
      <c r="F1380" s="15">
        <f>D1380-E1380</f>
        <v/>
      </c>
      <c r="G1380" s="15" t="n"/>
      <c r="H1380" s="15" t="n"/>
      <c r="I1380" s="15" t="n"/>
      <c r="J1380" s="15">
        <f>C1380+F1380+G1380-I1380</f>
        <v/>
      </c>
      <c r="K1380" s="15" t="n"/>
      <c r="L1380" s="15">
        <f>K1380*Setup!$B$6</f>
        <v/>
      </c>
      <c r="M1380" s="15">
        <f>J1380-L1380</f>
        <v/>
      </c>
      <c r="N1380" s="21" t="n"/>
    </row>
    <row r="1381">
      <c r="A1381" s="295" t="n"/>
      <c r="B1381" s="14" t="n"/>
      <c r="C1381" s="15" t="n"/>
      <c r="D1381" s="15" t="n"/>
      <c r="E1381" s="15">
        <f>D1381*Setup!$B$5</f>
        <v/>
      </c>
      <c r="F1381" s="15">
        <f>D1381-E1381</f>
        <v/>
      </c>
      <c r="G1381" s="15" t="n"/>
      <c r="H1381" s="15" t="n"/>
      <c r="I1381" s="15" t="n"/>
      <c r="J1381" s="15">
        <f>C1381+F1381+G1381-I1381</f>
        <v/>
      </c>
      <c r="K1381" s="15" t="n"/>
      <c r="L1381" s="15">
        <f>K1381*Setup!$B$6</f>
        <v/>
      </c>
      <c r="M1381" s="15">
        <f>J1381-L1381</f>
        <v/>
      </c>
      <c r="N1381" s="21" t="n"/>
    </row>
    <row r="1382">
      <c r="A1382" s="295" t="n"/>
      <c r="B1382" s="14" t="n"/>
      <c r="C1382" s="15" t="n"/>
      <c r="D1382" s="15" t="n"/>
      <c r="E1382" s="15">
        <f>D1382*Setup!$B$5</f>
        <v/>
      </c>
      <c r="F1382" s="15">
        <f>D1382-E1382</f>
        <v/>
      </c>
      <c r="G1382" s="15" t="n"/>
      <c r="H1382" s="15" t="n"/>
      <c r="I1382" s="15" t="n"/>
      <c r="J1382" s="15">
        <f>C1382+F1382+G1382-I1382</f>
        <v/>
      </c>
      <c r="K1382" s="15" t="n"/>
      <c r="L1382" s="15">
        <f>K1382*Setup!$B$6</f>
        <v/>
      </c>
      <c r="M1382" s="15">
        <f>J1382-L1382</f>
        <v/>
      </c>
      <c r="N1382" s="21" t="n"/>
    </row>
    <row r="1383">
      <c r="A1383" s="295" t="n"/>
      <c r="B1383" s="14" t="n"/>
      <c r="C1383" s="15" t="n"/>
      <c r="D1383" s="15" t="n"/>
      <c r="E1383" s="15">
        <f>D1383*Setup!$B$5</f>
        <v/>
      </c>
      <c r="F1383" s="15">
        <f>D1383-E1383</f>
        <v/>
      </c>
      <c r="G1383" s="15" t="n"/>
      <c r="H1383" s="15" t="n"/>
      <c r="I1383" s="15" t="n"/>
      <c r="J1383" s="15">
        <f>C1383+F1383+G1383-I1383</f>
        <v/>
      </c>
      <c r="K1383" s="15" t="n"/>
      <c r="L1383" s="15">
        <f>K1383*Setup!$B$6</f>
        <v/>
      </c>
      <c r="M1383" s="15">
        <f>J1383-L1383</f>
        <v/>
      </c>
      <c r="N1383" s="21" t="n"/>
    </row>
    <row r="1384">
      <c r="A1384" s="295" t="n"/>
      <c r="B1384" s="14" t="n"/>
      <c r="C1384" s="15" t="n"/>
      <c r="D1384" s="15" t="n"/>
      <c r="E1384" s="15">
        <f>D1384*Setup!$B$5</f>
        <v/>
      </c>
      <c r="F1384" s="15">
        <f>D1384-E1384</f>
        <v/>
      </c>
      <c r="G1384" s="15" t="n"/>
      <c r="H1384" s="15" t="n"/>
      <c r="I1384" s="15" t="n"/>
      <c r="J1384" s="15">
        <f>C1384+F1384+G1384-I1384</f>
        <v/>
      </c>
      <c r="K1384" s="15" t="n"/>
      <c r="L1384" s="15">
        <f>K1384*Setup!$B$6</f>
        <v/>
      </c>
      <c r="M1384" s="15">
        <f>J1384-L1384</f>
        <v/>
      </c>
      <c r="N1384" s="21" t="n"/>
    </row>
    <row r="1385">
      <c r="A1385" s="295" t="n"/>
      <c r="B1385" s="14" t="n"/>
      <c r="C1385" s="15" t="n"/>
      <c r="D1385" s="15" t="n"/>
      <c r="E1385" s="15">
        <f>D1385*Setup!$B$5</f>
        <v/>
      </c>
      <c r="F1385" s="15">
        <f>D1385-E1385</f>
        <v/>
      </c>
      <c r="G1385" s="15" t="n"/>
      <c r="H1385" s="15" t="n"/>
      <c r="I1385" s="15" t="n"/>
      <c r="J1385" s="15">
        <f>C1385+F1385+G1385-I1385</f>
        <v/>
      </c>
      <c r="K1385" s="15" t="n"/>
      <c r="L1385" s="15">
        <f>K1385*Setup!$B$6</f>
        <v/>
      </c>
      <c r="M1385" s="15">
        <f>J1385-L1385</f>
        <v/>
      </c>
      <c r="N1385" s="21" t="n"/>
    </row>
    <row r="1386">
      <c r="A1386" s="295" t="n"/>
      <c r="B1386" s="14" t="n"/>
      <c r="C1386" s="15" t="n"/>
      <c r="D1386" s="15" t="n"/>
      <c r="E1386" s="15">
        <f>D1386*Setup!$B$5</f>
        <v/>
      </c>
      <c r="F1386" s="15">
        <f>D1386-E1386</f>
        <v/>
      </c>
      <c r="G1386" s="15" t="n"/>
      <c r="H1386" s="15" t="n"/>
      <c r="I1386" s="15" t="n"/>
      <c r="J1386" s="15">
        <f>C1386+F1386+G1386-I1386</f>
        <v/>
      </c>
      <c r="K1386" s="15" t="n"/>
      <c r="L1386" s="15">
        <f>K1386*Setup!$B$6</f>
        <v/>
      </c>
      <c r="M1386" s="15">
        <f>J1386-L1386</f>
        <v/>
      </c>
      <c r="N1386" s="21" t="n"/>
    </row>
    <row r="1387">
      <c r="A1387" s="295" t="n"/>
      <c r="B1387" s="14" t="n"/>
      <c r="C1387" s="15" t="n"/>
      <c r="D1387" s="15" t="n"/>
      <c r="E1387" s="15">
        <f>D1387*Setup!$B$5</f>
        <v/>
      </c>
      <c r="F1387" s="15">
        <f>D1387-E1387</f>
        <v/>
      </c>
      <c r="G1387" s="15" t="n"/>
      <c r="H1387" s="15" t="n"/>
      <c r="I1387" s="15" t="n"/>
      <c r="J1387" s="15">
        <f>C1387+F1387+G1387-I1387</f>
        <v/>
      </c>
      <c r="K1387" s="15" t="n"/>
      <c r="L1387" s="15">
        <f>K1387*Setup!$B$6</f>
        <v/>
      </c>
      <c r="M1387" s="15">
        <f>J1387-L1387</f>
        <v/>
      </c>
      <c r="N1387" s="21" t="n"/>
    </row>
    <row r="1388">
      <c r="A1388" s="295" t="n"/>
      <c r="B1388" s="14" t="n"/>
      <c r="C1388" s="15" t="n"/>
      <c r="D1388" s="15" t="n"/>
      <c r="E1388" s="15">
        <f>D1388*Setup!$B$5</f>
        <v/>
      </c>
      <c r="F1388" s="15">
        <f>D1388-E1388</f>
        <v/>
      </c>
      <c r="G1388" s="15" t="n"/>
      <c r="H1388" s="15" t="n"/>
      <c r="I1388" s="15" t="n"/>
      <c r="J1388" s="15">
        <f>C1388+F1388+G1388-I1388</f>
        <v/>
      </c>
      <c r="K1388" s="15" t="n"/>
      <c r="L1388" s="15">
        <f>K1388*Setup!$B$6</f>
        <v/>
      </c>
      <c r="M1388" s="15">
        <f>J1388-L1388</f>
        <v/>
      </c>
      <c r="N1388" s="21" t="n"/>
    </row>
    <row r="1389">
      <c r="A1389" s="295" t="n"/>
      <c r="B1389" s="14" t="n"/>
      <c r="C1389" s="15" t="n"/>
      <c r="D1389" s="15" t="n"/>
      <c r="E1389" s="15">
        <f>D1389*Setup!$B$5</f>
        <v/>
      </c>
      <c r="F1389" s="15">
        <f>D1389-E1389</f>
        <v/>
      </c>
      <c r="G1389" s="15" t="n"/>
      <c r="H1389" s="15" t="n"/>
      <c r="I1389" s="15" t="n"/>
      <c r="J1389" s="15">
        <f>C1389+F1389+G1389-I1389</f>
        <v/>
      </c>
      <c r="K1389" s="15" t="n"/>
      <c r="L1389" s="15">
        <f>K1389*Setup!$B$6</f>
        <v/>
      </c>
      <c r="M1389" s="15">
        <f>J1389-L1389</f>
        <v/>
      </c>
      <c r="N1389" s="21" t="n"/>
    </row>
    <row r="1390">
      <c r="A1390" s="295" t="n"/>
      <c r="B1390" s="14" t="n"/>
      <c r="C1390" s="15" t="n"/>
      <c r="D1390" s="15" t="n"/>
      <c r="E1390" s="15">
        <f>D1390*Setup!$B$5</f>
        <v/>
      </c>
      <c r="F1390" s="15">
        <f>D1390-E1390</f>
        <v/>
      </c>
      <c r="G1390" s="15" t="n"/>
      <c r="H1390" s="15" t="n"/>
      <c r="I1390" s="15" t="n"/>
      <c r="J1390" s="15">
        <f>C1390+F1390+G1390-I1390</f>
        <v/>
      </c>
      <c r="K1390" s="15" t="n"/>
      <c r="L1390" s="15">
        <f>K1390*Setup!$B$6</f>
        <v/>
      </c>
      <c r="M1390" s="15">
        <f>J1390-L1390</f>
        <v/>
      </c>
      <c r="N1390" s="21" t="n"/>
    </row>
    <row r="1391">
      <c r="A1391" s="295" t="n"/>
      <c r="B1391" s="14" t="n"/>
      <c r="C1391" s="15" t="n"/>
      <c r="D1391" s="15" t="n"/>
      <c r="E1391" s="15">
        <f>D1391*Setup!$B$5</f>
        <v/>
      </c>
      <c r="F1391" s="15">
        <f>D1391-E1391</f>
        <v/>
      </c>
      <c r="G1391" s="15" t="n"/>
      <c r="H1391" s="15" t="n"/>
      <c r="I1391" s="15" t="n"/>
      <c r="J1391" s="15">
        <f>C1391+F1391+G1391-I1391</f>
        <v/>
      </c>
      <c r="K1391" s="15" t="n"/>
      <c r="L1391" s="15">
        <f>K1391*Setup!$B$6</f>
        <v/>
      </c>
      <c r="M1391" s="15">
        <f>J1391-L1391</f>
        <v/>
      </c>
      <c r="N1391" s="21" t="n"/>
    </row>
    <row r="1392">
      <c r="A1392" s="295" t="n"/>
      <c r="B1392" s="14" t="n"/>
      <c r="C1392" s="15" t="n"/>
      <c r="D1392" s="15" t="n"/>
      <c r="E1392" s="15">
        <f>D1392*Setup!$B$5</f>
        <v/>
      </c>
      <c r="F1392" s="15">
        <f>D1392-E1392</f>
        <v/>
      </c>
      <c r="G1392" s="15" t="n"/>
      <c r="H1392" s="15" t="n"/>
      <c r="I1392" s="15" t="n"/>
      <c r="J1392" s="15">
        <f>C1392+F1392+G1392-I1392</f>
        <v/>
      </c>
      <c r="K1392" s="15" t="n"/>
      <c r="L1392" s="15">
        <f>K1392*Setup!$B$6</f>
        <v/>
      </c>
      <c r="M1392" s="15">
        <f>J1392-L1392</f>
        <v/>
      </c>
      <c r="N1392" s="21" t="n"/>
    </row>
    <row r="1393">
      <c r="A1393" s="295" t="n"/>
      <c r="B1393" s="14" t="n"/>
      <c r="C1393" s="15" t="n"/>
      <c r="D1393" s="15" t="n"/>
      <c r="E1393" s="15">
        <f>D1393*Setup!$B$5</f>
        <v/>
      </c>
      <c r="F1393" s="15">
        <f>D1393-E1393</f>
        <v/>
      </c>
      <c r="G1393" s="15" t="n"/>
      <c r="H1393" s="15" t="n"/>
      <c r="I1393" s="15" t="n"/>
      <c r="J1393" s="15">
        <f>C1393+F1393+G1393-I1393</f>
        <v/>
      </c>
      <c r="K1393" s="15" t="n"/>
      <c r="L1393" s="15">
        <f>K1393*Setup!$B$6</f>
        <v/>
      </c>
      <c r="M1393" s="15">
        <f>J1393-L1393</f>
        <v/>
      </c>
      <c r="N1393" s="21" t="n"/>
    </row>
    <row r="1394">
      <c r="A1394" s="295" t="n"/>
      <c r="B1394" s="14" t="n"/>
      <c r="C1394" s="15" t="n"/>
      <c r="D1394" s="15" t="n"/>
      <c r="E1394" s="15">
        <f>D1394*Setup!$B$5</f>
        <v/>
      </c>
      <c r="F1394" s="15">
        <f>D1394-E1394</f>
        <v/>
      </c>
      <c r="G1394" s="15" t="n"/>
      <c r="H1394" s="15" t="n"/>
      <c r="I1394" s="15" t="n"/>
      <c r="J1394" s="15">
        <f>C1394+F1394+G1394-I1394</f>
        <v/>
      </c>
      <c r="K1394" s="15" t="n"/>
      <c r="L1394" s="15">
        <f>K1394*Setup!$B$6</f>
        <v/>
      </c>
      <c r="M1394" s="15">
        <f>J1394-L1394</f>
        <v/>
      </c>
      <c r="N1394" s="21" t="n"/>
    </row>
    <row r="1395">
      <c r="A1395" s="295" t="n"/>
      <c r="B1395" s="14" t="n"/>
      <c r="C1395" s="15" t="n"/>
      <c r="D1395" s="15" t="n"/>
      <c r="E1395" s="15">
        <f>D1395*Setup!$B$5</f>
        <v/>
      </c>
      <c r="F1395" s="15">
        <f>D1395-E1395</f>
        <v/>
      </c>
      <c r="G1395" s="15" t="n"/>
      <c r="H1395" s="15" t="n"/>
      <c r="I1395" s="15" t="n"/>
      <c r="J1395" s="15">
        <f>C1395+F1395+G1395-I1395</f>
        <v/>
      </c>
      <c r="K1395" s="15" t="n"/>
      <c r="L1395" s="15">
        <f>K1395*Setup!$B$6</f>
        <v/>
      </c>
      <c r="M1395" s="15">
        <f>J1395-L1395</f>
        <v/>
      </c>
      <c r="N1395" s="21" t="n"/>
    </row>
    <row r="1396">
      <c r="A1396" s="295" t="n"/>
      <c r="B1396" s="14" t="n"/>
      <c r="C1396" s="15" t="n"/>
      <c r="D1396" s="15" t="n"/>
      <c r="E1396" s="15">
        <f>D1396*Setup!$B$5</f>
        <v/>
      </c>
      <c r="F1396" s="15">
        <f>D1396-E1396</f>
        <v/>
      </c>
      <c r="G1396" s="15" t="n"/>
      <c r="H1396" s="15" t="n"/>
      <c r="I1396" s="15" t="n"/>
      <c r="J1396" s="15">
        <f>C1396+F1396+G1396-I1396</f>
        <v/>
      </c>
      <c r="K1396" s="15" t="n"/>
      <c r="L1396" s="15">
        <f>K1396*Setup!$B$6</f>
        <v/>
      </c>
      <c r="M1396" s="15">
        <f>J1396-L1396</f>
        <v/>
      </c>
      <c r="N1396" s="21" t="n"/>
    </row>
    <row r="1397">
      <c r="A1397" s="295" t="n"/>
      <c r="B1397" s="14" t="n"/>
      <c r="C1397" s="15" t="n"/>
      <c r="D1397" s="15" t="n"/>
      <c r="E1397" s="15">
        <f>D1397*Setup!$B$5</f>
        <v/>
      </c>
      <c r="F1397" s="15">
        <f>D1397-E1397</f>
        <v/>
      </c>
      <c r="G1397" s="15" t="n"/>
      <c r="H1397" s="15" t="n"/>
      <c r="I1397" s="15" t="n"/>
      <c r="J1397" s="15">
        <f>C1397+F1397+G1397-I1397</f>
        <v/>
      </c>
      <c r="K1397" s="15" t="n"/>
      <c r="L1397" s="15">
        <f>K1397*Setup!$B$6</f>
        <v/>
      </c>
      <c r="M1397" s="15">
        <f>J1397-L1397</f>
        <v/>
      </c>
      <c r="N1397" s="21" t="n"/>
    </row>
    <row r="1398">
      <c r="A1398" s="295" t="n"/>
      <c r="B1398" s="14" t="n"/>
      <c r="C1398" s="15" t="n"/>
      <c r="D1398" s="15" t="n"/>
      <c r="E1398" s="15">
        <f>D1398*Setup!$B$5</f>
        <v/>
      </c>
      <c r="F1398" s="15">
        <f>D1398-E1398</f>
        <v/>
      </c>
      <c r="G1398" s="15" t="n"/>
      <c r="H1398" s="15" t="n"/>
      <c r="I1398" s="15" t="n"/>
      <c r="J1398" s="15">
        <f>C1398+F1398+G1398-I1398</f>
        <v/>
      </c>
      <c r="K1398" s="15" t="n"/>
      <c r="L1398" s="15">
        <f>K1398*Setup!$B$6</f>
        <v/>
      </c>
      <c r="M1398" s="15">
        <f>J1398-L1398</f>
        <v/>
      </c>
      <c r="N1398" s="21" t="n"/>
    </row>
    <row r="1399">
      <c r="A1399" s="295" t="n"/>
      <c r="B1399" s="14" t="n"/>
      <c r="C1399" s="15" t="n"/>
      <c r="D1399" s="15" t="n"/>
      <c r="E1399" s="15">
        <f>D1399*Setup!$B$5</f>
        <v/>
      </c>
      <c r="F1399" s="15">
        <f>D1399-E1399</f>
        <v/>
      </c>
      <c r="G1399" s="15" t="n"/>
      <c r="H1399" s="15" t="n"/>
      <c r="I1399" s="15" t="n"/>
      <c r="J1399" s="15">
        <f>C1399+F1399+G1399-I1399</f>
        <v/>
      </c>
      <c r="K1399" s="15" t="n"/>
      <c r="L1399" s="15">
        <f>K1399*Setup!$B$6</f>
        <v/>
      </c>
      <c r="M1399" s="15">
        <f>J1399-L1399</f>
        <v/>
      </c>
      <c r="N1399" s="21" t="n"/>
    </row>
    <row r="1400">
      <c r="A1400" s="295" t="n"/>
      <c r="B1400" s="14" t="n"/>
      <c r="C1400" s="15" t="n"/>
      <c r="D1400" s="15" t="n"/>
      <c r="E1400" s="15">
        <f>D1400*Setup!$B$5</f>
        <v/>
      </c>
      <c r="F1400" s="15">
        <f>D1400-E1400</f>
        <v/>
      </c>
      <c r="G1400" s="15" t="n"/>
      <c r="H1400" s="15" t="n"/>
      <c r="I1400" s="15" t="n"/>
      <c r="J1400" s="15">
        <f>C1400+F1400+G1400-I1400</f>
        <v/>
      </c>
      <c r="K1400" s="15" t="n"/>
      <c r="L1400" s="15">
        <f>K1400*Setup!$B$6</f>
        <v/>
      </c>
      <c r="M1400" s="15">
        <f>J1400-L1400</f>
        <v/>
      </c>
      <c r="N1400" s="21" t="n"/>
    </row>
    <row r="1401">
      <c r="A1401" s="295" t="n"/>
      <c r="B1401" s="14" t="n"/>
      <c r="C1401" s="15" t="n"/>
      <c r="D1401" s="15" t="n"/>
      <c r="E1401" s="15">
        <f>D1401*Setup!$B$5</f>
        <v/>
      </c>
      <c r="F1401" s="15">
        <f>D1401-E1401</f>
        <v/>
      </c>
      <c r="G1401" s="15" t="n"/>
      <c r="H1401" s="15" t="n"/>
      <c r="I1401" s="15" t="n"/>
      <c r="J1401" s="15">
        <f>C1401+F1401+G1401-I1401</f>
        <v/>
      </c>
      <c r="K1401" s="15" t="n"/>
      <c r="L1401" s="15">
        <f>K1401*Setup!$B$6</f>
        <v/>
      </c>
      <c r="M1401" s="15">
        <f>J1401-L1401</f>
        <v/>
      </c>
      <c r="N1401" s="21" t="n"/>
    </row>
    <row r="1402">
      <c r="A1402" s="295" t="n"/>
      <c r="B1402" s="14" t="n"/>
      <c r="C1402" s="15" t="n"/>
      <c r="D1402" s="15" t="n"/>
      <c r="E1402" s="15">
        <f>D1402*Setup!$B$5</f>
        <v/>
      </c>
      <c r="F1402" s="15">
        <f>D1402-E1402</f>
        <v/>
      </c>
      <c r="G1402" s="15" t="n"/>
      <c r="H1402" s="15" t="n"/>
      <c r="I1402" s="15" t="n"/>
      <c r="J1402" s="15">
        <f>C1402+F1402+G1402-I1402</f>
        <v/>
      </c>
      <c r="K1402" s="15" t="n"/>
      <c r="L1402" s="15">
        <f>K1402*Setup!$B$6</f>
        <v/>
      </c>
      <c r="M1402" s="15">
        <f>J1402-L1402</f>
        <v/>
      </c>
      <c r="N1402" s="21" t="n"/>
    </row>
    <row r="1403">
      <c r="A1403" s="295" t="n"/>
      <c r="B1403" s="14" t="n"/>
      <c r="C1403" s="15" t="n"/>
      <c r="D1403" s="15" t="n"/>
      <c r="E1403" s="15">
        <f>D1403*Setup!$B$5</f>
        <v/>
      </c>
      <c r="F1403" s="15">
        <f>D1403-E1403</f>
        <v/>
      </c>
      <c r="G1403" s="15" t="n"/>
      <c r="H1403" s="15" t="n"/>
      <c r="I1403" s="15" t="n"/>
      <c r="J1403" s="15">
        <f>C1403+F1403+G1403-I1403</f>
        <v/>
      </c>
      <c r="K1403" s="15" t="n"/>
      <c r="L1403" s="15">
        <f>K1403*Setup!$B$6</f>
        <v/>
      </c>
      <c r="M1403" s="15">
        <f>J1403-L1403</f>
        <v/>
      </c>
      <c r="N1403" s="21" t="n"/>
    </row>
    <row r="1404">
      <c r="A1404" s="295" t="n"/>
      <c r="B1404" s="14" t="n"/>
      <c r="C1404" s="15" t="n"/>
      <c r="D1404" s="15" t="n"/>
      <c r="E1404" s="15">
        <f>D1404*Setup!$B$5</f>
        <v/>
      </c>
      <c r="F1404" s="15">
        <f>D1404-E1404</f>
        <v/>
      </c>
      <c r="G1404" s="15" t="n"/>
      <c r="H1404" s="15" t="n"/>
      <c r="I1404" s="15" t="n"/>
      <c r="J1404" s="15">
        <f>C1404+F1404+G1404-I1404</f>
        <v/>
      </c>
      <c r="K1404" s="15" t="n"/>
      <c r="L1404" s="15">
        <f>K1404*Setup!$B$6</f>
        <v/>
      </c>
      <c r="M1404" s="15">
        <f>J1404-L1404</f>
        <v/>
      </c>
      <c r="N1404" s="21" t="n"/>
    </row>
    <row r="1405">
      <c r="A1405" s="295" t="n"/>
      <c r="B1405" s="14" t="n"/>
      <c r="C1405" s="15" t="n"/>
      <c r="D1405" s="15" t="n"/>
      <c r="E1405" s="15">
        <f>D1405*Setup!$B$5</f>
        <v/>
      </c>
      <c r="F1405" s="15">
        <f>D1405-E1405</f>
        <v/>
      </c>
      <c r="G1405" s="15" t="n"/>
      <c r="H1405" s="15" t="n"/>
      <c r="I1405" s="15" t="n"/>
      <c r="J1405" s="15">
        <f>C1405+F1405+G1405-I1405</f>
        <v/>
      </c>
      <c r="K1405" s="15" t="n"/>
      <c r="L1405" s="15">
        <f>K1405*Setup!$B$6</f>
        <v/>
      </c>
      <c r="M1405" s="15">
        <f>J1405-L1405</f>
        <v/>
      </c>
      <c r="N1405" s="21" t="n"/>
    </row>
    <row r="1406">
      <c r="A1406" s="295" t="n"/>
      <c r="B1406" s="14" t="n"/>
      <c r="C1406" s="15" t="n"/>
      <c r="D1406" s="15" t="n"/>
      <c r="E1406" s="15">
        <f>D1406*Setup!$B$5</f>
        <v/>
      </c>
      <c r="F1406" s="15">
        <f>D1406-E1406</f>
        <v/>
      </c>
      <c r="G1406" s="15" t="n"/>
      <c r="H1406" s="15" t="n"/>
      <c r="I1406" s="15" t="n"/>
      <c r="J1406" s="15">
        <f>C1406+F1406+G1406-I1406</f>
        <v/>
      </c>
      <c r="K1406" s="15" t="n"/>
      <c r="L1406" s="15">
        <f>K1406*Setup!$B$6</f>
        <v/>
      </c>
      <c r="M1406" s="15">
        <f>J1406-L1406</f>
        <v/>
      </c>
      <c r="N1406" s="21" t="n"/>
    </row>
    <row r="1407">
      <c r="A1407" s="295" t="n"/>
      <c r="B1407" s="14" t="n"/>
      <c r="C1407" s="15" t="n"/>
      <c r="D1407" s="15" t="n"/>
      <c r="E1407" s="15">
        <f>D1407*Setup!$B$5</f>
        <v/>
      </c>
      <c r="F1407" s="15">
        <f>D1407-E1407</f>
        <v/>
      </c>
      <c r="G1407" s="15" t="n"/>
      <c r="H1407" s="15" t="n"/>
      <c r="I1407" s="15" t="n"/>
      <c r="J1407" s="15">
        <f>C1407+F1407+G1407-I1407</f>
        <v/>
      </c>
      <c r="K1407" s="15" t="n"/>
      <c r="L1407" s="15">
        <f>K1407*Setup!$B$6</f>
        <v/>
      </c>
      <c r="M1407" s="15">
        <f>J1407-L1407</f>
        <v/>
      </c>
      <c r="N1407" s="21" t="n"/>
    </row>
    <row r="1408">
      <c r="A1408" s="295" t="n"/>
      <c r="B1408" s="14" t="n"/>
      <c r="C1408" s="15" t="n"/>
      <c r="D1408" s="15" t="n"/>
      <c r="E1408" s="15">
        <f>D1408*Setup!$B$5</f>
        <v/>
      </c>
      <c r="F1408" s="15">
        <f>D1408-E1408</f>
        <v/>
      </c>
      <c r="G1408" s="15" t="n"/>
      <c r="H1408" s="15" t="n"/>
      <c r="I1408" s="15" t="n"/>
      <c r="J1408" s="15">
        <f>C1408+F1408+G1408-I1408</f>
        <v/>
      </c>
      <c r="K1408" s="15" t="n"/>
      <c r="L1408" s="15">
        <f>K1408*Setup!$B$6</f>
        <v/>
      </c>
      <c r="M1408" s="15">
        <f>J1408-L1408</f>
        <v/>
      </c>
      <c r="N1408" s="21" t="n"/>
    </row>
    <row r="1409">
      <c r="A1409" s="295" t="n"/>
      <c r="B1409" s="14" t="n"/>
      <c r="C1409" s="15" t="n"/>
      <c r="D1409" s="15" t="n"/>
      <c r="E1409" s="15">
        <f>D1409*Setup!$B$5</f>
        <v/>
      </c>
      <c r="F1409" s="15">
        <f>D1409-E1409</f>
        <v/>
      </c>
      <c r="G1409" s="15" t="n"/>
      <c r="H1409" s="15" t="n"/>
      <c r="I1409" s="15" t="n"/>
      <c r="J1409" s="15">
        <f>C1409+F1409+G1409-I1409</f>
        <v/>
      </c>
      <c r="K1409" s="15" t="n"/>
      <c r="L1409" s="15">
        <f>K1409*Setup!$B$6</f>
        <v/>
      </c>
      <c r="M1409" s="15">
        <f>J1409-L1409</f>
        <v/>
      </c>
      <c r="N1409" s="21" t="n"/>
    </row>
    <row r="1410">
      <c r="A1410" s="295" t="n"/>
      <c r="B1410" s="14" t="n"/>
      <c r="C1410" s="15" t="n"/>
      <c r="D1410" s="15" t="n"/>
      <c r="E1410" s="15">
        <f>D1410*Setup!$B$5</f>
        <v/>
      </c>
      <c r="F1410" s="15">
        <f>D1410-E1410</f>
        <v/>
      </c>
      <c r="G1410" s="15" t="n"/>
      <c r="H1410" s="15" t="n"/>
      <c r="I1410" s="15" t="n"/>
      <c r="J1410" s="15">
        <f>C1410+F1410+G1410-I1410</f>
        <v/>
      </c>
      <c r="K1410" s="15" t="n"/>
      <c r="L1410" s="15">
        <f>K1410*Setup!$B$6</f>
        <v/>
      </c>
      <c r="M1410" s="15">
        <f>J1410-L1410</f>
        <v/>
      </c>
      <c r="N1410" s="21" t="n"/>
    </row>
    <row r="1411">
      <c r="A1411" s="295" t="n"/>
      <c r="B1411" s="14" t="n"/>
      <c r="C1411" s="15" t="n"/>
      <c r="D1411" s="15" t="n"/>
      <c r="E1411" s="15">
        <f>D1411*Setup!$B$5</f>
        <v/>
      </c>
      <c r="F1411" s="15">
        <f>D1411-E1411</f>
        <v/>
      </c>
      <c r="G1411" s="15" t="n"/>
      <c r="H1411" s="15" t="n"/>
      <c r="I1411" s="15" t="n"/>
      <c r="J1411" s="15">
        <f>C1411+F1411+G1411-I1411</f>
        <v/>
      </c>
      <c r="K1411" s="15" t="n"/>
      <c r="L1411" s="15">
        <f>K1411*Setup!$B$6</f>
        <v/>
      </c>
      <c r="M1411" s="15">
        <f>J1411-L1411</f>
        <v/>
      </c>
      <c r="N1411" s="21" t="n"/>
    </row>
    <row r="1412">
      <c r="A1412" s="295" t="n"/>
      <c r="B1412" s="14" t="n"/>
      <c r="C1412" s="15" t="n"/>
      <c r="D1412" s="15" t="n"/>
      <c r="E1412" s="15">
        <f>D1412*Setup!$B$5</f>
        <v/>
      </c>
      <c r="F1412" s="15">
        <f>D1412-E1412</f>
        <v/>
      </c>
      <c r="G1412" s="15" t="n"/>
      <c r="H1412" s="15" t="n"/>
      <c r="I1412" s="15" t="n"/>
      <c r="J1412" s="15">
        <f>C1412+F1412+G1412-I1412</f>
        <v/>
      </c>
      <c r="K1412" s="15" t="n"/>
      <c r="L1412" s="15">
        <f>K1412*Setup!$B$6</f>
        <v/>
      </c>
      <c r="M1412" s="15">
        <f>J1412-L1412</f>
        <v/>
      </c>
      <c r="N1412" s="21" t="n"/>
    </row>
    <row r="1413">
      <c r="A1413" s="295" t="n"/>
      <c r="B1413" s="14" t="n"/>
      <c r="C1413" s="15" t="n"/>
      <c r="D1413" s="15" t="n"/>
      <c r="E1413" s="15">
        <f>D1413*Setup!$B$5</f>
        <v/>
      </c>
      <c r="F1413" s="15">
        <f>D1413-E1413</f>
        <v/>
      </c>
      <c r="G1413" s="15" t="n"/>
      <c r="H1413" s="15" t="n"/>
      <c r="I1413" s="15" t="n"/>
      <c r="J1413" s="15">
        <f>C1413+F1413+G1413-I1413</f>
        <v/>
      </c>
      <c r="K1413" s="15" t="n"/>
      <c r="L1413" s="15">
        <f>K1413*Setup!$B$6</f>
        <v/>
      </c>
      <c r="M1413" s="15">
        <f>J1413-L1413</f>
        <v/>
      </c>
      <c r="N1413" s="21" t="n"/>
    </row>
    <row r="1414">
      <c r="A1414" s="295" t="n"/>
      <c r="B1414" s="14" t="n"/>
      <c r="C1414" s="15" t="n"/>
      <c r="D1414" s="15" t="n"/>
      <c r="E1414" s="15">
        <f>D1414*Setup!$B$5</f>
        <v/>
      </c>
      <c r="F1414" s="15">
        <f>D1414-E1414</f>
        <v/>
      </c>
      <c r="G1414" s="15" t="n"/>
      <c r="H1414" s="15" t="n"/>
      <c r="I1414" s="15" t="n"/>
      <c r="J1414" s="15">
        <f>C1414+F1414+G1414-I1414</f>
        <v/>
      </c>
      <c r="K1414" s="15" t="n"/>
      <c r="L1414" s="15">
        <f>K1414*Setup!$B$6</f>
        <v/>
      </c>
      <c r="M1414" s="15">
        <f>J1414-L1414</f>
        <v/>
      </c>
      <c r="N1414" s="21" t="n"/>
    </row>
    <row r="1415">
      <c r="A1415" s="295" t="n"/>
      <c r="B1415" s="14" t="n"/>
      <c r="C1415" s="15" t="n"/>
      <c r="D1415" s="15" t="n"/>
      <c r="E1415" s="15">
        <f>D1415*Setup!$B$5</f>
        <v/>
      </c>
      <c r="F1415" s="15">
        <f>D1415-E1415</f>
        <v/>
      </c>
      <c r="G1415" s="15" t="n"/>
      <c r="H1415" s="15" t="n"/>
      <c r="I1415" s="15" t="n"/>
      <c r="J1415" s="15">
        <f>C1415+F1415+G1415-I1415</f>
        <v/>
      </c>
      <c r="K1415" s="15" t="n"/>
      <c r="L1415" s="15">
        <f>K1415*Setup!$B$6</f>
        <v/>
      </c>
      <c r="M1415" s="15">
        <f>J1415-L1415</f>
        <v/>
      </c>
      <c r="N1415" s="21" t="n"/>
    </row>
    <row r="1416">
      <c r="A1416" s="295" t="n"/>
      <c r="B1416" s="14" t="n"/>
      <c r="C1416" s="15" t="n"/>
      <c r="D1416" s="15" t="n"/>
      <c r="E1416" s="15">
        <f>D1416*Setup!$B$5</f>
        <v/>
      </c>
      <c r="F1416" s="15">
        <f>D1416-E1416</f>
        <v/>
      </c>
      <c r="G1416" s="15" t="n"/>
      <c r="H1416" s="15" t="n"/>
      <c r="I1416" s="15" t="n"/>
      <c r="J1416" s="15">
        <f>C1416+F1416+G1416-I1416</f>
        <v/>
      </c>
      <c r="K1416" s="15" t="n"/>
      <c r="L1416" s="15">
        <f>K1416*Setup!$B$6</f>
        <v/>
      </c>
      <c r="M1416" s="15">
        <f>J1416-L1416</f>
        <v/>
      </c>
      <c r="N1416" s="21" t="n"/>
    </row>
    <row r="1417">
      <c r="A1417" s="295" t="n"/>
      <c r="B1417" s="14" t="n"/>
      <c r="C1417" s="15" t="n"/>
      <c r="D1417" s="15" t="n"/>
      <c r="E1417" s="15">
        <f>D1417*Setup!$B$5</f>
        <v/>
      </c>
      <c r="F1417" s="15">
        <f>D1417-E1417</f>
        <v/>
      </c>
      <c r="G1417" s="15" t="n"/>
      <c r="H1417" s="15" t="n"/>
      <c r="I1417" s="15" t="n"/>
      <c r="J1417" s="15">
        <f>C1417+F1417+G1417-I1417</f>
        <v/>
      </c>
      <c r="K1417" s="15" t="n"/>
      <c r="L1417" s="15">
        <f>K1417*Setup!$B$6</f>
        <v/>
      </c>
      <c r="M1417" s="15">
        <f>J1417-L1417</f>
        <v/>
      </c>
      <c r="N1417" s="21" t="n"/>
    </row>
    <row r="1418">
      <c r="A1418" s="295" t="n"/>
      <c r="B1418" s="14" t="n"/>
      <c r="C1418" s="15" t="n"/>
      <c r="D1418" s="15" t="n"/>
      <c r="E1418" s="15">
        <f>D1418*Setup!$B$5</f>
        <v/>
      </c>
      <c r="F1418" s="15">
        <f>D1418-E1418</f>
        <v/>
      </c>
      <c r="G1418" s="15" t="n"/>
      <c r="H1418" s="15" t="n"/>
      <c r="I1418" s="15" t="n"/>
      <c r="J1418" s="15">
        <f>C1418+F1418+G1418-I1418</f>
        <v/>
      </c>
      <c r="K1418" s="15" t="n"/>
      <c r="L1418" s="15">
        <f>K1418*Setup!$B$6</f>
        <v/>
      </c>
      <c r="M1418" s="15">
        <f>J1418-L1418</f>
        <v/>
      </c>
      <c r="N1418" s="21" t="n"/>
    </row>
    <row r="1419">
      <c r="A1419" s="295" t="n"/>
      <c r="B1419" s="14" t="n"/>
      <c r="C1419" s="15" t="n"/>
      <c r="D1419" s="15" t="n"/>
      <c r="E1419" s="15">
        <f>D1419*Setup!$B$5</f>
        <v/>
      </c>
      <c r="F1419" s="15">
        <f>D1419-E1419</f>
        <v/>
      </c>
      <c r="G1419" s="15" t="n"/>
      <c r="H1419" s="15" t="n"/>
      <c r="I1419" s="15" t="n"/>
      <c r="J1419" s="15">
        <f>C1419+F1419+G1419-I1419</f>
        <v/>
      </c>
      <c r="K1419" s="15" t="n"/>
      <c r="L1419" s="15">
        <f>K1419*Setup!$B$6</f>
        <v/>
      </c>
      <c r="M1419" s="15">
        <f>J1419-L1419</f>
        <v/>
      </c>
      <c r="N1419" s="21" t="n"/>
    </row>
    <row r="1420">
      <c r="A1420" s="295" t="n"/>
      <c r="B1420" s="14" t="n"/>
      <c r="C1420" s="15" t="n"/>
      <c r="D1420" s="15" t="n"/>
      <c r="E1420" s="15">
        <f>D1420*Setup!$B$5</f>
        <v/>
      </c>
      <c r="F1420" s="15">
        <f>D1420-E1420</f>
        <v/>
      </c>
      <c r="G1420" s="15" t="n"/>
      <c r="H1420" s="15" t="n"/>
      <c r="I1420" s="15" t="n"/>
      <c r="J1420" s="15">
        <f>C1420+F1420+G1420-I1420</f>
        <v/>
      </c>
      <c r="K1420" s="15" t="n"/>
      <c r="L1420" s="15">
        <f>K1420*Setup!$B$6</f>
        <v/>
      </c>
      <c r="M1420" s="15">
        <f>J1420-L1420</f>
        <v/>
      </c>
      <c r="N1420" s="21" t="n"/>
    </row>
    <row r="1421">
      <c r="A1421" s="295" t="n"/>
      <c r="B1421" s="14" t="n"/>
      <c r="C1421" s="15" t="n"/>
      <c r="D1421" s="15" t="n"/>
      <c r="E1421" s="15">
        <f>D1421*Setup!$B$5</f>
        <v/>
      </c>
      <c r="F1421" s="15">
        <f>D1421-E1421</f>
        <v/>
      </c>
      <c r="G1421" s="15" t="n"/>
      <c r="H1421" s="15" t="n"/>
      <c r="I1421" s="15" t="n"/>
      <c r="J1421" s="15">
        <f>C1421+F1421+G1421-I1421</f>
        <v/>
      </c>
      <c r="K1421" s="15" t="n"/>
      <c r="L1421" s="15">
        <f>K1421*Setup!$B$6</f>
        <v/>
      </c>
      <c r="M1421" s="15">
        <f>J1421-L1421</f>
        <v/>
      </c>
      <c r="N1421" s="21" t="n"/>
    </row>
    <row r="1422">
      <c r="A1422" s="295" t="n"/>
      <c r="B1422" s="14" t="n"/>
      <c r="C1422" s="15" t="n"/>
      <c r="D1422" s="15" t="n"/>
      <c r="E1422" s="15">
        <f>D1422*Setup!$B$5</f>
        <v/>
      </c>
      <c r="F1422" s="15">
        <f>D1422-E1422</f>
        <v/>
      </c>
      <c r="G1422" s="15" t="n"/>
      <c r="H1422" s="15" t="n"/>
      <c r="I1422" s="15" t="n"/>
      <c r="J1422" s="15">
        <f>C1422+F1422+G1422-I1422</f>
        <v/>
      </c>
      <c r="K1422" s="15" t="n"/>
      <c r="L1422" s="15">
        <f>K1422*Setup!$B$6</f>
        <v/>
      </c>
      <c r="M1422" s="15">
        <f>J1422-L1422</f>
        <v/>
      </c>
      <c r="N1422" s="21" t="n"/>
    </row>
    <row r="1423">
      <c r="A1423" s="295" t="n"/>
      <c r="B1423" s="14" t="n"/>
      <c r="C1423" s="15" t="n"/>
      <c r="D1423" s="15" t="n"/>
      <c r="E1423" s="15">
        <f>D1423*Setup!$B$5</f>
        <v/>
      </c>
      <c r="F1423" s="15">
        <f>D1423-E1423</f>
        <v/>
      </c>
      <c r="G1423" s="15" t="n"/>
      <c r="H1423" s="15" t="n"/>
      <c r="I1423" s="15" t="n"/>
      <c r="J1423" s="15">
        <f>C1423+F1423+G1423-I1423</f>
        <v/>
      </c>
      <c r="K1423" s="15" t="n"/>
      <c r="L1423" s="15">
        <f>K1423*Setup!$B$6</f>
        <v/>
      </c>
      <c r="M1423" s="15">
        <f>J1423-L1423</f>
        <v/>
      </c>
      <c r="N1423" s="21" t="n"/>
    </row>
    <row r="1424">
      <c r="A1424" s="295" t="n"/>
      <c r="B1424" s="14" t="n"/>
      <c r="C1424" s="15" t="n"/>
      <c r="D1424" s="15" t="n"/>
      <c r="E1424" s="15">
        <f>D1424*Setup!$B$5</f>
        <v/>
      </c>
      <c r="F1424" s="15">
        <f>D1424-E1424</f>
        <v/>
      </c>
      <c r="G1424" s="15" t="n"/>
      <c r="H1424" s="15" t="n"/>
      <c r="I1424" s="15" t="n"/>
      <c r="J1424" s="15">
        <f>C1424+F1424+G1424-I1424</f>
        <v/>
      </c>
      <c r="K1424" s="15" t="n"/>
      <c r="L1424" s="15">
        <f>K1424*Setup!$B$6</f>
        <v/>
      </c>
      <c r="M1424" s="15">
        <f>J1424-L1424</f>
        <v/>
      </c>
      <c r="N1424" s="21" t="n"/>
    </row>
    <row r="1425">
      <c r="A1425" s="295" t="n"/>
      <c r="B1425" s="14" t="n"/>
      <c r="C1425" s="15" t="n"/>
      <c r="D1425" s="15" t="n"/>
      <c r="E1425" s="15">
        <f>D1425*Setup!$B$5</f>
        <v/>
      </c>
      <c r="F1425" s="15">
        <f>D1425-E1425</f>
        <v/>
      </c>
      <c r="G1425" s="15" t="n"/>
      <c r="H1425" s="15" t="n"/>
      <c r="I1425" s="15" t="n"/>
      <c r="J1425" s="15">
        <f>C1425+F1425+G1425-I1425</f>
        <v/>
      </c>
      <c r="K1425" s="15" t="n"/>
      <c r="L1425" s="15">
        <f>K1425*Setup!$B$6</f>
        <v/>
      </c>
      <c r="M1425" s="15">
        <f>J1425-L1425</f>
        <v/>
      </c>
      <c r="N1425" s="21" t="n"/>
    </row>
    <row r="1426">
      <c r="A1426" s="295" t="n"/>
      <c r="B1426" s="14" t="n"/>
      <c r="C1426" s="15" t="n"/>
      <c r="D1426" s="15" t="n"/>
      <c r="E1426" s="15">
        <f>D1426*Setup!$B$5</f>
        <v/>
      </c>
      <c r="F1426" s="15">
        <f>D1426-E1426</f>
        <v/>
      </c>
      <c r="G1426" s="15" t="n"/>
      <c r="H1426" s="15" t="n"/>
      <c r="I1426" s="15" t="n"/>
      <c r="J1426" s="15">
        <f>C1426+F1426+G1426-I1426</f>
        <v/>
      </c>
      <c r="K1426" s="15" t="n"/>
      <c r="L1426" s="15">
        <f>K1426*Setup!$B$6</f>
        <v/>
      </c>
      <c r="M1426" s="15">
        <f>J1426-L1426</f>
        <v/>
      </c>
      <c r="N1426" s="21" t="n"/>
    </row>
    <row r="1427">
      <c r="A1427" s="295" t="n"/>
      <c r="B1427" s="14" t="n"/>
      <c r="C1427" s="15" t="n"/>
      <c r="D1427" s="15" t="n"/>
      <c r="E1427" s="15">
        <f>D1427*Setup!$B$5</f>
        <v/>
      </c>
      <c r="F1427" s="15">
        <f>D1427-E1427</f>
        <v/>
      </c>
      <c r="G1427" s="15" t="n"/>
      <c r="H1427" s="15" t="n"/>
      <c r="I1427" s="15" t="n"/>
      <c r="J1427" s="15">
        <f>C1427+F1427+G1427-I1427</f>
        <v/>
      </c>
      <c r="K1427" s="15" t="n"/>
      <c r="L1427" s="15">
        <f>K1427*Setup!$B$6</f>
        <v/>
      </c>
      <c r="M1427" s="15">
        <f>J1427-L1427</f>
        <v/>
      </c>
      <c r="N1427" s="21" t="n"/>
    </row>
    <row r="1428">
      <c r="A1428" s="295" t="n"/>
      <c r="B1428" s="14" t="n"/>
      <c r="C1428" s="15" t="n"/>
      <c r="D1428" s="15" t="n"/>
      <c r="E1428" s="15">
        <f>D1428*Setup!$B$5</f>
        <v/>
      </c>
      <c r="F1428" s="15">
        <f>D1428-E1428</f>
        <v/>
      </c>
      <c r="G1428" s="15" t="n"/>
      <c r="H1428" s="15" t="n"/>
      <c r="I1428" s="15" t="n"/>
      <c r="J1428" s="15">
        <f>C1428+F1428+G1428-I1428</f>
        <v/>
      </c>
      <c r="K1428" s="15" t="n"/>
      <c r="L1428" s="15">
        <f>K1428*Setup!$B$6</f>
        <v/>
      </c>
      <c r="M1428" s="15">
        <f>J1428-L1428</f>
        <v/>
      </c>
      <c r="N1428" s="21" t="n"/>
    </row>
    <row r="1429">
      <c r="A1429" s="295" t="n"/>
      <c r="B1429" s="14" t="n"/>
      <c r="C1429" s="15" t="n"/>
      <c r="D1429" s="15" t="n"/>
      <c r="E1429" s="15">
        <f>D1429*Setup!$B$5</f>
        <v/>
      </c>
      <c r="F1429" s="15">
        <f>D1429-E1429</f>
        <v/>
      </c>
      <c r="G1429" s="15" t="n"/>
      <c r="H1429" s="15" t="n"/>
      <c r="I1429" s="15" t="n"/>
      <c r="J1429" s="15">
        <f>C1429+F1429+G1429-I1429</f>
        <v/>
      </c>
      <c r="K1429" s="15" t="n"/>
      <c r="L1429" s="15">
        <f>K1429*Setup!$B$6</f>
        <v/>
      </c>
      <c r="M1429" s="15">
        <f>J1429-L1429</f>
        <v/>
      </c>
      <c r="N1429" s="21" t="n"/>
    </row>
    <row r="1430">
      <c r="A1430" s="295" t="n"/>
      <c r="B1430" s="14" t="n"/>
      <c r="C1430" s="15" t="n"/>
      <c r="D1430" s="15" t="n"/>
      <c r="E1430" s="15">
        <f>D1430*Setup!$B$5</f>
        <v/>
      </c>
      <c r="F1430" s="15">
        <f>D1430-E1430</f>
        <v/>
      </c>
      <c r="G1430" s="15" t="n"/>
      <c r="H1430" s="15" t="n"/>
      <c r="I1430" s="15" t="n"/>
      <c r="J1430" s="15">
        <f>C1430+F1430+G1430-I1430</f>
        <v/>
      </c>
      <c r="K1430" s="15" t="n"/>
      <c r="L1430" s="15">
        <f>K1430*Setup!$B$6</f>
        <v/>
      </c>
      <c r="M1430" s="15">
        <f>J1430-L1430</f>
        <v/>
      </c>
      <c r="N1430" s="21" t="n"/>
    </row>
    <row r="1431">
      <c r="A1431" s="295" t="n"/>
      <c r="B1431" s="14" t="n"/>
      <c r="C1431" s="15" t="n"/>
      <c r="D1431" s="15" t="n"/>
      <c r="E1431" s="15">
        <f>D1431*Setup!$B$5</f>
        <v/>
      </c>
      <c r="F1431" s="15">
        <f>D1431-E1431</f>
        <v/>
      </c>
      <c r="G1431" s="15" t="n"/>
      <c r="H1431" s="15" t="n"/>
      <c r="I1431" s="15" t="n"/>
      <c r="J1431" s="15">
        <f>C1431+F1431+G1431-I1431</f>
        <v/>
      </c>
      <c r="K1431" s="15" t="n"/>
      <c r="L1431" s="15">
        <f>K1431*Setup!$B$6</f>
        <v/>
      </c>
      <c r="M1431" s="15">
        <f>J1431-L1431</f>
        <v/>
      </c>
      <c r="N1431" s="21" t="n"/>
    </row>
    <row r="1432">
      <c r="A1432" s="295" t="n"/>
      <c r="B1432" s="14" t="n"/>
      <c r="C1432" s="15" t="n"/>
      <c r="D1432" s="15" t="n"/>
      <c r="E1432" s="15">
        <f>D1432*Setup!$B$5</f>
        <v/>
      </c>
      <c r="F1432" s="15">
        <f>D1432-E1432</f>
        <v/>
      </c>
      <c r="G1432" s="15" t="n"/>
      <c r="H1432" s="15" t="n"/>
      <c r="I1432" s="15" t="n"/>
      <c r="J1432" s="15">
        <f>C1432+F1432+G1432-I1432</f>
        <v/>
      </c>
      <c r="K1432" s="15" t="n"/>
      <c r="L1432" s="15">
        <f>K1432*Setup!$B$6</f>
        <v/>
      </c>
      <c r="M1432" s="15">
        <f>J1432-L1432</f>
        <v/>
      </c>
      <c r="N1432" s="21" t="n"/>
    </row>
    <row r="1433">
      <c r="A1433" s="295" t="n"/>
      <c r="B1433" s="14" t="n"/>
      <c r="C1433" s="15" t="n"/>
      <c r="D1433" s="15" t="n"/>
      <c r="E1433" s="15">
        <f>D1433*Setup!$B$5</f>
        <v/>
      </c>
      <c r="F1433" s="15">
        <f>D1433-E1433</f>
        <v/>
      </c>
      <c r="G1433" s="15" t="n"/>
      <c r="H1433" s="15" t="n"/>
      <c r="I1433" s="15" t="n"/>
      <c r="J1433" s="15">
        <f>C1433+F1433+G1433-I1433</f>
        <v/>
      </c>
      <c r="K1433" s="15" t="n"/>
      <c r="L1433" s="15">
        <f>K1433*Setup!$B$6</f>
        <v/>
      </c>
      <c r="M1433" s="15">
        <f>J1433-L1433</f>
        <v/>
      </c>
      <c r="N1433" s="21" t="n"/>
    </row>
    <row r="1434">
      <c r="A1434" s="295" t="n"/>
      <c r="B1434" s="14" t="n"/>
      <c r="C1434" s="15" t="n"/>
      <c r="D1434" s="15" t="n"/>
      <c r="E1434" s="15">
        <f>D1434*Setup!$B$5</f>
        <v/>
      </c>
      <c r="F1434" s="15">
        <f>D1434-E1434</f>
        <v/>
      </c>
      <c r="G1434" s="15" t="n"/>
      <c r="H1434" s="15" t="n"/>
      <c r="I1434" s="15" t="n"/>
      <c r="J1434" s="15">
        <f>C1434+F1434+G1434-I1434</f>
        <v/>
      </c>
      <c r="K1434" s="15" t="n"/>
      <c r="L1434" s="15">
        <f>K1434*Setup!$B$6</f>
        <v/>
      </c>
      <c r="M1434" s="15">
        <f>J1434-L1434</f>
        <v/>
      </c>
      <c r="N1434" s="21" t="n"/>
    </row>
    <row r="1435">
      <c r="A1435" s="295" t="n"/>
      <c r="B1435" s="14" t="n"/>
      <c r="C1435" s="15" t="n"/>
      <c r="D1435" s="15" t="n"/>
      <c r="E1435" s="15">
        <f>D1435*Setup!$B$5</f>
        <v/>
      </c>
      <c r="F1435" s="15">
        <f>D1435-E1435</f>
        <v/>
      </c>
      <c r="G1435" s="15" t="n"/>
      <c r="H1435" s="15" t="n"/>
      <c r="I1435" s="15" t="n"/>
      <c r="J1435" s="15">
        <f>C1435+F1435+G1435-I1435</f>
        <v/>
      </c>
      <c r="K1435" s="15" t="n"/>
      <c r="L1435" s="15">
        <f>K1435*Setup!$B$6</f>
        <v/>
      </c>
      <c r="M1435" s="15">
        <f>J1435-L1435</f>
        <v/>
      </c>
      <c r="N1435" s="21" t="n"/>
    </row>
    <row r="1436">
      <c r="A1436" s="295" t="n"/>
      <c r="B1436" s="14" t="n"/>
      <c r="C1436" s="15" t="n"/>
      <c r="D1436" s="15" t="n"/>
      <c r="E1436" s="15">
        <f>D1436*Setup!$B$5</f>
        <v/>
      </c>
      <c r="F1436" s="15">
        <f>D1436-E1436</f>
        <v/>
      </c>
      <c r="G1436" s="15" t="n"/>
      <c r="H1436" s="15" t="n"/>
      <c r="I1436" s="15" t="n"/>
      <c r="J1436" s="15">
        <f>C1436+F1436+G1436-I1436</f>
        <v/>
      </c>
      <c r="K1436" s="15" t="n"/>
      <c r="L1436" s="15">
        <f>K1436*Setup!$B$6</f>
        <v/>
      </c>
      <c r="M1436" s="15">
        <f>J1436-L1436</f>
        <v/>
      </c>
      <c r="N1436" s="21" t="n"/>
    </row>
    <row r="1437">
      <c r="A1437" s="295" t="n"/>
      <c r="B1437" s="14" t="n"/>
      <c r="C1437" s="15" t="n"/>
      <c r="D1437" s="15" t="n"/>
      <c r="E1437" s="15">
        <f>D1437*Setup!$B$5</f>
        <v/>
      </c>
      <c r="F1437" s="15">
        <f>D1437-E1437</f>
        <v/>
      </c>
      <c r="G1437" s="15" t="n"/>
      <c r="H1437" s="15" t="n"/>
      <c r="I1437" s="15" t="n"/>
      <c r="J1437" s="15">
        <f>C1437+F1437+G1437-I1437</f>
        <v/>
      </c>
      <c r="K1437" s="15" t="n"/>
      <c r="L1437" s="15">
        <f>K1437*Setup!$B$6</f>
        <v/>
      </c>
      <c r="M1437" s="15">
        <f>J1437-L1437</f>
        <v/>
      </c>
      <c r="N1437" s="21" t="n"/>
    </row>
    <row r="1438">
      <c r="A1438" s="295" t="n"/>
      <c r="B1438" s="14" t="n"/>
      <c r="C1438" s="15" t="n"/>
      <c r="D1438" s="15" t="n"/>
      <c r="E1438" s="15">
        <f>D1438*Setup!$B$5</f>
        <v/>
      </c>
      <c r="F1438" s="15">
        <f>D1438-E1438</f>
        <v/>
      </c>
      <c r="G1438" s="15" t="n"/>
      <c r="H1438" s="15" t="n"/>
      <c r="I1438" s="15" t="n"/>
      <c r="J1438" s="15">
        <f>C1438+F1438+G1438-I1438</f>
        <v/>
      </c>
      <c r="K1438" s="15" t="n"/>
      <c r="L1438" s="15">
        <f>K1438*Setup!$B$6</f>
        <v/>
      </c>
      <c r="M1438" s="15">
        <f>J1438-L1438</f>
        <v/>
      </c>
      <c r="N1438" s="21" t="n"/>
    </row>
    <row r="1439">
      <c r="A1439" s="295" t="n"/>
      <c r="B1439" s="14" t="n"/>
      <c r="C1439" s="15" t="n"/>
      <c r="D1439" s="15" t="n"/>
      <c r="E1439" s="15">
        <f>D1439*Setup!$B$5</f>
        <v/>
      </c>
      <c r="F1439" s="15">
        <f>D1439-E1439</f>
        <v/>
      </c>
      <c r="G1439" s="15" t="n"/>
      <c r="H1439" s="15" t="n"/>
      <c r="I1439" s="15" t="n"/>
      <c r="J1439" s="15">
        <f>C1439+F1439+G1439-I1439</f>
        <v/>
      </c>
      <c r="K1439" s="15" t="n"/>
      <c r="L1439" s="15">
        <f>K1439*Setup!$B$6</f>
        <v/>
      </c>
      <c r="M1439" s="15">
        <f>J1439-L1439</f>
        <v/>
      </c>
      <c r="N1439" s="21" t="n"/>
    </row>
    <row r="1440">
      <c r="A1440" s="295" t="n"/>
      <c r="B1440" s="14" t="n"/>
      <c r="C1440" s="15" t="n"/>
      <c r="D1440" s="15" t="n"/>
      <c r="E1440" s="15">
        <f>D1440*Setup!$B$5</f>
        <v/>
      </c>
      <c r="F1440" s="15">
        <f>D1440-E1440</f>
        <v/>
      </c>
      <c r="G1440" s="15" t="n"/>
      <c r="H1440" s="15" t="n"/>
      <c r="I1440" s="15" t="n"/>
      <c r="J1440" s="15">
        <f>C1440+F1440+G1440-I1440</f>
        <v/>
      </c>
      <c r="K1440" s="15" t="n"/>
      <c r="L1440" s="15">
        <f>K1440*Setup!$B$6</f>
        <v/>
      </c>
      <c r="M1440" s="15">
        <f>J1440-L1440</f>
        <v/>
      </c>
      <c r="N1440" s="21" t="n"/>
    </row>
    <row r="1441">
      <c r="A1441" s="295" t="n"/>
      <c r="B1441" s="14" t="n"/>
      <c r="C1441" s="15" t="n"/>
      <c r="D1441" s="15" t="n"/>
      <c r="E1441" s="15">
        <f>D1441*Setup!$B$5</f>
        <v/>
      </c>
      <c r="F1441" s="15">
        <f>D1441-E1441</f>
        <v/>
      </c>
      <c r="G1441" s="15" t="n"/>
      <c r="H1441" s="15" t="n"/>
      <c r="I1441" s="15" t="n"/>
      <c r="J1441" s="15">
        <f>C1441+F1441+G1441-I1441</f>
        <v/>
      </c>
      <c r="K1441" s="15" t="n"/>
      <c r="L1441" s="15">
        <f>K1441*Setup!$B$6</f>
        <v/>
      </c>
      <c r="M1441" s="15">
        <f>J1441-L1441</f>
        <v/>
      </c>
      <c r="N1441" s="21" t="n"/>
    </row>
    <row r="1442">
      <c r="A1442" s="295" t="n"/>
      <c r="B1442" s="14" t="n"/>
      <c r="C1442" s="15" t="n"/>
      <c r="D1442" s="15" t="n"/>
      <c r="E1442" s="15">
        <f>D1442*Setup!$B$5</f>
        <v/>
      </c>
      <c r="F1442" s="15">
        <f>D1442-E1442</f>
        <v/>
      </c>
      <c r="G1442" s="15" t="n"/>
      <c r="H1442" s="15" t="n"/>
      <c r="I1442" s="15" t="n"/>
      <c r="J1442" s="15">
        <f>C1442+F1442+G1442-I1442</f>
        <v/>
      </c>
      <c r="K1442" s="15" t="n"/>
      <c r="L1442" s="15">
        <f>K1442*Setup!$B$6</f>
        <v/>
      </c>
      <c r="M1442" s="15">
        <f>J1442-L1442</f>
        <v/>
      </c>
      <c r="N1442" s="21" t="n"/>
    </row>
    <row r="1443">
      <c r="A1443" s="295" t="n"/>
      <c r="B1443" s="14" t="n"/>
      <c r="C1443" s="15" t="n"/>
      <c r="D1443" s="15" t="n"/>
      <c r="E1443" s="15">
        <f>D1443*Setup!$B$5</f>
        <v/>
      </c>
      <c r="F1443" s="15">
        <f>D1443-E1443</f>
        <v/>
      </c>
      <c r="G1443" s="15" t="n"/>
      <c r="H1443" s="15" t="n"/>
      <c r="I1443" s="15" t="n"/>
      <c r="J1443" s="15">
        <f>C1443+F1443+G1443-I1443</f>
        <v/>
      </c>
      <c r="K1443" s="15" t="n"/>
      <c r="L1443" s="15">
        <f>K1443*Setup!$B$6</f>
        <v/>
      </c>
      <c r="M1443" s="15">
        <f>J1443-L1443</f>
        <v/>
      </c>
      <c r="N1443" s="21" t="n"/>
    </row>
    <row r="1444">
      <c r="A1444" s="295" t="n"/>
      <c r="B1444" s="14" t="n"/>
      <c r="C1444" s="15" t="n"/>
      <c r="D1444" s="15" t="n"/>
      <c r="E1444" s="15">
        <f>D1444*Setup!$B$5</f>
        <v/>
      </c>
      <c r="F1444" s="15">
        <f>D1444-E1444</f>
        <v/>
      </c>
      <c r="G1444" s="15" t="n"/>
      <c r="H1444" s="15" t="n"/>
      <c r="I1444" s="15" t="n"/>
      <c r="J1444" s="15">
        <f>C1444+F1444+G1444-I1444</f>
        <v/>
      </c>
      <c r="K1444" s="15" t="n"/>
      <c r="L1444" s="15">
        <f>K1444*Setup!$B$6</f>
        <v/>
      </c>
      <c r="M1444" s="15">
        <f>J1444-L1444</f>
        <v/>
      </c>
      <c r="N1444" s="21" t="n"/>
    </row>
    <row r="1445">
      <c r="A1445" s="295" t="n"/>
      <c r="B1445" s="14" t="n"/>
      <c r="C1445" s="15" t="n"/>
      <c r="D1445" s="15" t="n"/>
      <c r="E1445" s="15">
        <f>D1445*Setup!$B$5</f>
        <v/>
      </c>
      <c r="F1445" s="15">
        <f>D1445-E1445</f>
        <v/>
      </c>
      <c r="G1445" s="15" t="n"/>
      <c r="H1445" s="15" t="n"/>
      <c r="I1445" s="15" t="n"/>
      <c r="J1445" s="15">
        <f>C1445+F1445+G1445-I1445</f>
        <v/>
      </c>
      <c r="K1445" s="15" t="n"/>
      <c r="L1445" s="15">
        <f>K1445*Setup!$B$6</f>
        <v/>
      </c>
      <c r="M1445" s="15">
        <f>J1445-L1445</f>
        <v/>
      </c>
      <c r="N1445" s="21" t="n"/>
    </row>
    <row r="1446">
      <c r="A1446" s="295" t="n"/>
      <c r="B1446" s="14" t="n"/>
      <c r="C1446" s="15" t="n"/>
      <c r="D1446" s="15" t="n"/>
      <c r="E1446" s="15">
        <f>D1446*Setup!$B$5</f>
        <v/>
      </c>
      <c r="F1446" s="15">
        <f>D1446-E1446</f>
        <v/>
      </c>
      <c r="G1446" s="15" t="n"/>
      <c r="H1446" s="15" t="n"/>
      <c r="I1446" s="15" t="n"/>
      <c r="J1446" s="15">
        <f>C1446+F1446+G1446-I1446</f>
        <v/>
      </c>
      <c r="K1446" s="15" t="n"/>
      <c r="L1446" s="15">
        <f>K1446*Setup!$B$6</f>
        <v/>
      </c>
      <c r="M1446" s="15">
        <f>J1446-L1446</f>
        <v/>
      </c>
      <c r="N1446" s="21" t="n"/>
    </row>
    <row r="1447">
      <c r="A1447" s="295" t="n"/>
      <c r="B1447" s="14" t="n"/>
      <c r="C1447" s="15" t="n"/>
      <c r="D1447" s="15" t="n"/>
      <c r="E1447" s="15">
        <f>D1447*Setup!$B$5</f>
        <v/>
      </c>
      <c r="F1447" s="15">
        <f>D1447-E1447</f>
        <v/>
      </c>
      <c r="G1447" s="15" t="n"/>
      <c r="H1447" s="15" t="n"/>
      <c r="I1447" s="15" t="n"/>
      <c r="J1447" s="15">
        <f>C1447+F1447+G1447-I1447</f>
        <v/>
      </c>
      <c r="K1447" s="15" t="n"/>
      <c r="L1447" s="15">
        <f>K1447*Setup!$B$6</f>
        <v/>
      </c>
      <c r="M1447" s="15">
        <f>J1447-L1447</f>
        <v/>
      </c>
      <c r="N1447" s="21" t="n"/>
    </row>
    <row r="1448">
      <c r="A1448" s="295" t="n"/>
      <c r="B1448" s="14" t="n"/>
      <c r="C1448" s="15" t="n"/>
      <c r="D1448" s="15" t="n"/>
      <c r="E1448" s="15">
        <f>D1448*Setup!$B$5</f>
        <v/>
      </c>
      <c r="F1448" s="15">
        <f>D1448-E1448</f>
        <v/>
      </c>
      <c r="G1448" s="15" t="n"/>
      <c r="H1448" s="15" t="n"/>
      <c r="I1448" s="15" t="n"/>
      <c r="J1448" s="15">
        <f>C1448+F1448+G1448-I1448</f>
        <v/>
      </c>
      <c r="K1448" s="15" t="n"/>
      <c r="L1448" s="15">
        <f>K1448*Setup!$B$6</f>
        <v/>
      </c>
      <c r="M1448" s="15">
        <f>J1448-L1448</f>
        <v/>
      </c>
      <c r="N1448" s="21" t="n"/>
    </row>
    <row r="1449">
      <c r="A1449" s="295" t="n"/>
      <c r="B1449" s="14" t="n"/>
      <c r="C1449" s="15" t="n"/>
      <c r="D1449" s="15" t="n"/>
      <c r="E1449" s="15">
        <f>D1449*Setup!$B$5</f>
        <v/>
      </c>
      <c r="F1449" s="15">
        <f>D1449-E1449</f>
        <v/>
      </c>
      <c r="G1449" s="15" t="n"/>
      <c r="H1449" s="15" t="n"/>
      <c r="I1449" s="15" t="n"/>
      <c r="J1449" s="15">
        <f>C1449+F1449+G1449-I1449</f>
        <v/>
      </c>
      <c r="K1449" s="15" t="n"/>
      <c r="L1449" s="15">
        <f>K1449*Setup!$B$6</f>
        <v/>
      </c>
      <c r="M1449" s="15">
        <f>J1449-L1449</f>
        <v/>
      </c>
      <c r="N1449" s="21" t="n"/>
    </row>
    <row r="1450">
      <c r="A1450" s="295" t="n"/>
      <c r="B1450" s="14" t="n"/>
      <c r="C1450" s="15" t="n"/>
      <c r="D1450" s="15" t="n"/>
      <c r="E1450" s="15">
        <f>D1450*Setup!$B$5</f>
        <v/>
      </c>
      <c r="F1450" s="15">
        <f>D1450-E1450</f>
        <v/>
      </c>
      <c r="G1450" s="15" t="n"/>
      <c r="H1450" s="15" t="n"/>
      <c r="I1450" s="15" t="n"/>
      <c r="J1450" s="15">
        <f>C1450+F1450+G1450-I1450</f>
        <v/>
      </c>
      <c r="K1450" s="15" t="n"/>
      <c r="L1450" s="15">
        <f>K1450*Setup!$B$6</f>
        <v/>
      </c>
      <c r="M1450" s="15">
        <f>J1450-L1450</f>
        <v/>
      </c>
      <c r="N1450" s="21" t="n"/>
    </row>
    <row r="1451">
      <c r="A1451" s="295" t="n"/>
      <c r="B1451" s="14" t="n"/>
      <c r="C1451" s="15" t="n"/>
      <c r="D1451" s="15" t="n"/>
      <c r="E1451" s="15">
        <f>D1451*Setup!$B$5</f>
        <v/>
      </c>
      <c r="F1451" s="15">
        <f>D1451-E1451</f>
        <v/>
      </c>
      <c r="G1451" s="15" t="n"/>
      <c r="H1451" s="15" t="n"/>
      <c r="I1451" s="15" t="n"/>
      <c r="J1451" s="15">
        <f>C1451+F1451+G1451-I1451</f>
        <v/>
      </c>
      <c r="K1451" s="15" t="n"/>
      <c r="L1451" s="15">
        <f>K1451*Setup!$B$6</f>
        <v/>
      </c>
      <c r="M1451" s="15">
        <f>J1451-L1451</f>
        <v/>
      </c>
      <c r="N1451" s="21" t="n"/>
    </row>
    <row r="1452">
      <c r="A1452" s="295" t="n"/>
      <c r="B1452" s="14" t="n"/>
      <c r="C1452" s="15" t="n"/>
      <c r="D1452" s="15" t="n"/>
      <c r="E1452" s="15">
        <f>D1452*Setup!$B$5</f>
        <v/>
      </c>
      <c r="F1452" s="15">
        <f>D1452-E1452</f>
        <v/>
      </c>
      <c r="G1452" s="15" t="n"/>
      <c r="H1452" s="15" t="n"/>
      <c r="I1452" s="15" t="n"/>
      <c r="J1452" s="15">
        <f>C1452+F1452+G1452-I1452</f>
        <v/>
      </c>
      <c r="K1452" s="15" t="n"/>
      <c r="L1452" s="15">
        <f>K1452*Setup!$B$6</f>
        <v/>
      </c>
      <c r="M1452" s="15">
        <f>J1452-L1452</f>
        <v/>
      </c>
      <c r="N1452" s="21" t="n"/>
    </row>
    <row r="1453">
      <c r="A1453" s="295" t="n"/>
      <c r="B1453" s="14" t="n"/>
      <c r="C1453" s="15" t="n"/>
      <c r="D1453" s="15" t="n"/>
      <c r="E1453" s="15">
        <f>D1453*Setup!$B$5</f>
        <v/>
      </c>
      <c r="F1453" s="15">
        <f>D1453-E1453</f>
        <v/>
      </c>
      <c r="G1453" s="15" t="n"/>
      <c r="H1453" s="15" t="n"/>
      <c r="I1453" s="15" t="n"/>
      <c r="J1453" s="15">
        <f>C1453+F1453+G1453-I1453</f>
        <v/>
      </c>
      <c r="K1453" s="15" t="n"/>
      <c r="L1453" s="15">
        <f>K1453*Setup!$B$6</f>
        <v/>
      </c>
      <c r="M1453" s="15">
        <f>J1453-L1453</f>
        <v/>
      </c>
      <c r="N1453" s="21" t="n"/>
    </row>
    <row r="1454">
      <c r="A1454" s="295" t="n"/>
      <c r="B1454" s="14" t="n"/>
      <c r="C1454" s="15" t="n"/>
      <c r="D1454" s="15" t="n"/>
      <c r="E1454" s="15">
        <f>D1454*Setup!$B$5</f>
        <v/>
      </c>
      <c r="F1454" s="15">
        <f>D1454-E1454</f>
        <v/>
      </c>
      <c r="G1454" s="15" t="n"/>
      <c r="H1454" s="15" t="n"/>
      <c r="I1454" s="15" t="n"/>
      <c r="J1454" s="15">
        <f>C1454+F1454+G1454-I1454</f>
        <v/>
      </c>
      <c r="K1454" s="15" t="n"/>
      <c r="L1454" s="15">
        <f>K1454*Setup!$B$6</f>
        <v/>
      </c>
      <c r="M1454" s="15">
        <f>J1454-L1454</f>
        <v/>
      </c>
      <c r="N1454" s="21" t="n"/>
    </row>
    <row r="1455">
      <c r="A1455" s="295" t="n"/>
      <c r="B1455" s="14" t="n"/>
      <c r="C1455" s="15" t="n"/>
      <c r="D1455" s="15" t="n"/>
      <c r="E1455" s="15">
        <f>D1455*Setup!$B$5</f>
        <v/>
      </c>
      <c r="F1455" s="15">
        <f>D1455-E1455</f>
        <v/>
      </c>
      <c r="G1455" s="15" t="n"/>
      <c r="H1455" s="15" t="n"/>
      <c r="I1455" s="15" t="n"/>
      <c r="J1455" s="15">
        <f>C1455+F1455+G1455-I1455</f>
        <v/>
      </c>
      <c r="K1455" s="15" t="n"/>
      <c r="L1455" s="15">
        <f>K1455*Setup!$B$6</f>
        <v/>
      </c>
      <c r="M1455" s="15">
        <f>J1455-L1455</f>
        <v/>
      </c>
      <c r="N1455" s="21" t="n"/>
    </row>
    <row r="1456">
      <c r="A1456" s="295" t="n"/>
      <c r="B1456" s="14" t="n"/>
      <c r="C1456" s="15" t="n"/>
      <c r="D1456" s="15" t="n"/>
      <c r="E1456" s="15">
        <f>D1456*Setup!$B$5</f>
        <v/>
      </c>
      <c r="F1456" s="15">
        <f>D1456-E1456</f>
        <v/>
      </c>
      <c r="G1456" s="15" t="n"/>
      <c r="H1456" s="15" t="n"/>
      <c r="I1456" s="15" t="n"/>
      <c r="J1456" s="15">
        <f>C1456+F1456+G1456-I1456</f>
        <v/>
      </c>
      <c r="K1456" s="15" t="n"/>
      <c r="L1456" s="15">
        <f>K1456*Setup!$B$6</f>
        <v/>
      </c>
      <c r="M1456" s="15">
        <f>J1456-L1456</f>
        <v/>
      </c>
      <c r="N1456" s="21" t="n"/>
    </row>
    <row r="1457">
      <c r="A1457" s="295" t="n"/>
      <c r="B1457" s="14" t="n"/>
      <c r="C1457" s="15" t="n"/>
      <c r="D1457" s="15" t="n"/>
      <c r="E1457" s="15">
        <f>D1457*Setup!$B$5</f>
        <v/>
      </c>
      <c r="F1457" s="15">
        <f>D1457-E1457</f>
        <v/>
      </c>
      <c r="G1457" s="15" t="n"/>
      <c r="H1457" s="15" t="n"/>
      <c r="I1457" s="15" t="n"/>
      <c r="J1457" s="15">
        <f>C1457+F1457+G1457-I1457</f>
        <v/>
      </c>
      <c r="K1457" s="15" t="n"/>
      <c r="L1457" s="15">
        <f>K1457*Setup!$B$6</f>
        <v/>
      </c>
      <c r="M1457" s="15">
        <f>J1457-L1457</f>
        <v/>
      </c>
      <c r="N1457" s="21" t="n"/>
    </row>
    <row r="1458">
      <c r="A1458" s="295" t="n"/>
      <c r="B1458" s="14" t="n"/>
      <c r="C1458" s="15" t="n"/>
      <c r="D1458" s="15" t="n"/>
      <c r="E1458" s="15">
        <f>D1458*Setup!$B$5</f>
        <v/>
      </c>
      <c r="F1458" s="15">
        <f>D1458-E1458</f>
        <v/>
      </c>
      <c r="G1458" s="15" t="n"/>
      <c r="H1458" s="15" t="n"/>
      <c r="I1458" s="15" t="n"/>
      <c r="J1458" s="15">
        <f>C1458+F1458+G1458-I1458</f>
        <v/>
      </c>
      <c r="K1458" s="15" t="n"/>
      <c r="L1458" s="15">
        <f>K1458*Setup!$B$6</f>
        <v/>
      </c>
      <c r="M1458" s="15">
        <f>J1458-L1458</f>
        <v/>
      </c>
      <c r="N1458" s="21" t="n"/>
    </row>
    <row r="1459">
      <c r="A1459" s="295" t="n"/>
      <c r="B1459" s="14" t="n"/>
      <c r="C1459" s="15" t="n"/>
      <c r="D1459" s="15" t="n"/>
      <c r="E1459" s="15">
        <f>D1459*Setup!$B$5</f>
        <v/>
      </c>
      <c r="F1459" s="15">
        <f>D1459-E1459</f>
        <v/>
      </c>
      <c r="G1459" s="15" t="n"/>
      <c r="H1459" s="15" t="n"/>
      <c r="I1459" s="15" t="n"/>
      <c r="J1459" s="15">
        <f>C1459+F1459+G1459-I1459</f>
        <v/>
      </c>
      <c r="K1459" s="15" t="n"/>
      <c r="L1459" s="15">
        <f>K1459*Setup!$B$6</f>
        <v/>
      </c>
      <c r="M1459" s="15">
        <f>J1459-L1459</f>
        <v/>
      </c>
      <c r="N1459" s="21" t="n"/>
    </row>
    <row r="1460">
      <c r="A1460" s="295" t="n"/>
      <c r="B1460" s="14" t="n"/>
      <c r="C1460" s="15" t="n"/>
      <c r="D1460" s="15" t="n"/>
      <c r="E1460" s="15">
        <f>D1460*Setup!$B$5</f>
        <v/>
      </c>
      <c r="F1460" s="15">
        <f>D1460-E1460</f>
        <v/>
      </c>
      <c r="G1460" s="15" t="n"/>
      <c r="H1460" s="15" t="n"/>
      <c r="I1460" s="15" t="n"/>
      <c r="J1460" s="15">
        <f>C1460+F1460+G1460-I1460</f>
        <v/>
      </c>
      <c r="K1460" s="15" t="n"/>
      <c r="L1460" s="15">
        <f>K1460*Setup!$B$6</f>
        <v/>
      </c>
      <c r="M1460" s="15">
        <f>J1460-L1460</f>
        <v/>
      </c>
      <c r="N1460" s="21" t="n"/>
    </row>
    <row r="1461">
      <c r="A1461" s="295" t="n"/>
      <c r="B1461" s="14" t="n"/>
      <c r="C1461" s="15" t="n"/>
      <c r="D1461" s="15" t="n"/>
      <c r="E1461" s="15">
        <f>D1461*Setup!$B$5</f>
        <v/>
      </c>
      <c r="F1461" s="15">
        <f>D1461-E1461</f>
        <v/>
      </c>
      <c r="G1461" s="15" t="n"/>
      <c r="H1461" s="15" t="n"/>
      <c r="I1461" s="15" t="n"/>
      <c r="J1461" s="15">
        <f>C1461+F1461+G1461-I1461</f>
        <v/>
      </c>
      <c r="K1461" s="15" t="n"/>
      <c r="L1461" s="15">
        <f>K1461*Setup!$B$6</f>
        <v/>
      </c>
      <c r="M1461" s="15">
        <f>J1461-L1461</f>
        <v/>
      </c>
      <c r="N1461" s="21" t="n"/>
    </row>
    <row r="1462">
      <c r="A1462" s="295" t="n"/>
      <c r="B1462" s="14" t="n"/>
      <c r="C1462" s="15" t="n"/>
      <c r="D1462" s="15" t="n"/>
      <c r="E1462" s="15">
        <f>D1462*Setup!$B$5</f>
        <v/>
      </c>
      <c r="F1462" s="15">
        <f>D1462-E1462</f>
        <v/>
      </c>
      <c r="G1462" s="15" t="n"/>
      <c r="H1462" s="15" t="n"/>
      <c r="I1462" s="15" t="n"/>
      <c r="J1462" s="15">
        <f>C1462+F1462+G1462-I1462</f>
        <v/>
      </c>
      <c r="K1462" s="15" t="n"/>
      <c r="L1462" s="15">
        <f>K1462*Setup!$B$6</f>
        <v/>
      </c>
      <c r="M1462" s="15">
        <f>J1462-L1462</f>
        <v/>
      </c>
      <c r="N1462" s="21" t="n"/>
    </row>
    <row r="1463">
      <c r="A1463" s="295" t="n"/>
      <c r="B1463" s="14" t="n"/>
      <c r="C1463" s="15" t="n"/>
      <c r="D1463" s="15" t="n"/>
      <c r="E1463" s="15">
        <f>D1463*Setup!$B$5</f>
        <v/>
      </c>
      <c r="F1463" s="15">
        <f>D1463-E1463</f>
        <v/>
      </c>
      <c r="G1463" s="15" t="n"/>
      <c r="H1463" s="15" t="n"/>
      <c r="I1463" s="15" t="n"/>
      <c r="J1463" s="15">
        <f>C1463+F1463+G1463-I1463</f>
        <v/>
      </c>
      <c r="K1463" s="15" t="n"/>
      <c r="L1463" s="15">
        <f>K1463*Setup!$B$6</f>
        <v/>
      </c>
      <c r="M1463" s="15">
        <f>J1463-L1463</f>
        <v/>
      </c>
      <c r="N1463" s="21" t="n"/>
    </row>
    <row r="1464">
      <c r="A1464" s="295" t="n"/>
      <c r="B1464" s="14" t="n"/>
      <c r="C1464" s="15" t="n"/>
      <c r="D1464" s="15" t="n"/>
      <c r="E1464" s="15">
        <f>D1464*Setup!$B$5</f>
        <v/>
      </c>
      <c r="F1464" s="15">
        <f>D1464-E1464</f>
        <v/>
      </c>
      <c r="G1464" s="15" t="n"/>
      <c r="H1464" s="15" t="n"/>
      <c r="I1464" s="15" t="n"/>
      <c r="J1464" s="15">
        <f>C1464+F1464+G1464-I1464</f>
        <v/>
      </c>
      <c r="K1464" s="15" t="n"/>
      <c r="L1464" s="15">
        <f>K1464*Setup!$B$6</f>
        <v/>
      </c>
      <c r="M1464" s="15">
        <f>J1464-L1464</f>
        <v/>
      </c>
      <c r="N1464" s="21" t="n"/>
    </row>
    <row r="1465">
      <c r="A1465" s="295" t="n"/>
      <c r="B1465" s="14" t="n"/>
      <c r="C1465" s="15" t="n"/>
      <c r="D1465" s="15" t="n"/>
      <c r="E1465" s="15">
        <f>D1465*Setup!$B$5</f>
        <v/>
      </c>
      <c r="F1465" s="15">
        <f>D1465-E1465</f>
        <v/>
      </c>
      <c r="G1465" s="15" t="n"/>
      <c r="H1465" s="15" t="n"/>
      <c r="I1465" s="15" t="n"/>
      <c r="J1465" s="15">
        <f>C1465+F1465+G1465-I1465</f>
        <v/>
      </c>
      <c r="K1465" s="15" t="n"/>
      <c r="L1465" s="15">
        <f>K1465*Setup!$B$6</f>
        <v/>
      </c>
      <c r="M1465" s="15">
        <f>J1465-L1465</f>
        <v/>
      </c>
      <c r="N1465" s="21" t="n"/>
    </row>
    <row r="1466">
      <c r="A1466" s="295" t="n"/>
      <c r="B1466" s="14" t="n"/>
      <c r="C1466" s="15" t="n"/>
      <c r="D1466" s="15" t="n"/>
      <c r="E1466" s="15">
        <f>D1466*Setup!$B$5</f>
        <v/>
      </c>
      <c r="F1466" s="15">
        <f>D1466-E1466</f>
        <v/>
      </c>
      <c r="G1466" s="15" t="n"/>
      <c r="H1466" s="15" t="n"/>
      <c r="I1466" s="15" t="n"/>
      <c r="J1466" s="15">
        <f>C1466+F1466+G1466-I1466</f>
        <v/>
      </c>
      <c r="K1466" s="15" t="n"/>
      <c r="L1466" s="15">
        <f>K1466*Setup!$B$6</f>
        <v/>
      </c>
      <c r="M1466" s="15">
        <f>J1466-L1466</f>
        <v/>
      </c>
      <c r="N1466" s="21" t="n"/>
    </row>
    <row r="1467">
      <c r="A1467" s="295" t="n"/>
      <c r="B1467" s="14" t="n"/>
      <c r="C1467" s="15" t="n"/>
      <c r="D1467" s="15" t="n"/>
      <c r="E1467" s="15">
        <f>D1467*Setup!$B$5</f>
        <v/>
      </c>
      <c r="F1467" s="15">
        <f>D1467-E1467</f>
        <v/>
      </c>
      <c r="G1467" s="15" t="n"/>
      <c r="H1467" s="15" t="n"/>
      <c r="I1467" s="15" t="n"/>
      <c r="J1467" s="15">
        <f>C1467+F1467+G1467-I1467</f>
        <v/>
      </c>
      <c r="K1467" s="15" t="n"/>
      <c r="L1467" s="15">
        <f>K1467*Setup!$B$6</f>
        <v/>
      </c>
      <c r="M1467" s="15">
        <f>J1467-L1467</f>
        <v/>
      </c>
      <c r="N1467" s="21" t="n"/>
    </row>
    <row r="1468">
      <c r="A1468" s="295" t="n"/>
      <c r="B1468" s="14" t="n"/>
      <c r="C1468" s="15" t="n"/>
      <c r="D1468" s="15" t="n"/>
      <c r="E1468" s="15">
        <f>D1468*Setup!$B$5</f>
        <v/>
      </c>
      <c r="F1468" s="15">
        <f>D1468-E1468</f>
        <v/>
      </c>
      <c r="G1468" s="15" t="n"/>
      <c r="H1468" s="15" t="n"/>
      <c r="I1468" s="15" t="n"/>
      <c r="J1468" s="15">
        <f>C1468+F1468+G1468-I1468</f>
        <v/>
      </c>
      <c r="K1468" s="15" t="n"/>
      <c r="L1468" s="15">
        <f>K1468*Setup!$B$6</f>
        <v/>
      </c>
      <c r="M1468" s="15">
        <f>J1468-L1468</f>
        <v/>
      </c>
      <c r="N1468" s="21" t="n"/>
    </row>
    <row r="1469">
      <c r="A1469" s="295" t="n"/>
      <c r="B1469" s="14" t="n"/>
      <c r="C1469" s="15" t="n"/>
      <c r="D1469" s="15" t="n"/>
      <c r="E1469" s="15">
        <f>D1469*Setup!$B$5</f>
        <v/>
      </c>
      <c r="F1469" s="15">
        <f>D1469-E1469</f>
        <v/>
      </c>
      <c r="G1469" s="15" t="n"/>
      <c r="H1469" s="15" t="n"/>
      <c r="I1469" s="15" t="n"/>
      <c r="J1469" s="15">
        <f>C1469+F1469+G1469-I1469</f>
        <v/>
      </c>
      <c r="K1469" s="15" t="n"/>
      <c r="L1469" s="15">
        <f>K1469*Setup!$B$6</f>
        <v/>
      </c>
      <c r="M1469" s="15">
        <f>J1469-L1469</f>
        <v/>
      </c>
      <c r="N1469" s="21" t="n"/>
    </row>
    <row r="1470">
      <c r="A1470" s="295" t="n"/>
      <c r="B1470" s="14" t="n"/>
      <c r="C1470" s="15" t="n"/>
      <c r="D1470" s="15" t="n"/>
      <c r="E1470" s="15">
        <f>D1470*Setup!$B$5</f>
        <v/>
      </c>
      <c r="F1470" s="15">
        <f>D1470-E1470</f>
        <v/>
      </c>
      <c r="G1470" s="15" t="n"/>
      <c r="H1470" s="15" t="n"/>
      <c r="I1470" s="15" t="n"/>
      <c r="J1470" s="15">
        <f>C1470+F1470+G1470-I1470</f>
        <v/>
      </c>
      <c r="K1470" s="15" t="n"/>
      <c r="L1470" s="15">
        <f>K1470*Setup!$B$6</f>
        <v/>
      </c>
      <c r="M1470" s="15">
        <f>J1470-L1470</f>
        <v/>
      </c>
      <c r="N1470" s="21" t="n"/>
    </row>
    <row r="1471">
      <c r="A1471" s="295" t="n"/>
      <c r="B1471" s="14" t="n"/>
      <c r="C1471" s="15" t="n"/>
      <c r="D1471" s="15" t="n"/>
      <c r="E1471" s="15">
        <f>D1471*Setup!$B$5</f>
        <v/>
      </c>
      <c r="F1471" s="15">
        <f>D1471-E1471</f>
        <v/>
      </c>
      <c r="G1471" s="15" t="n"/>
      <c r="H1471" s="15" t="n"/>
      <c r="I1471" s="15" t="n"/>
      <c r="J1471" s="15">
        <f>C1471+F1471+G1471-I1471</f>
        <v/>
      </c>
      <c r="K1471" s="15" t="n"/>
      <c r="L1471" s="15">
        <f>K1471*Setup!$B$6</f>
        <v/>
      </c>
      <c r="M1471" s="15">
        <f>J1471-L1471</f>
        <v/>
      </c>
      <c r="N1471" s="21" t="n"/>
    </row>
    <row r="1472">
      <c r="A1472" s="295" t="n"/>
      <c r="B1472" s="14" t="n"/>
      <c r="C1472" s="15" t="n"/>
      <c r="D1472" s="15" t="n"/>
      <c r="E1472" s="15">
        <f>D1472*Setup!$B$5</f>
        <v/>
      </c>
      <c r="F1472" s="15">
        <f>D1472-E1472</f>
        <v/>
      </c>
      <c r="G1472" s="15" t="n"/>
      <c r="H1472" s="15" t="n"/>
      <c r="I1472" s="15" t="n"/>
      <c r="J1472" s="15">
        <f>C1472+F1472+G1472-I1472</f>
        <v/>
      </c>
      <c r="K1472" s="15" t="n"/>
      <c r="L1472" s="15">
        <f>K1472*Setup!$B$6</f>
        <v/>
      </c>
      <c r="M1472" s="15">
        <f>J1472-L1472</f>
        <v/>
      </c>
      <c r="N1472" s="21" t="n"/>
    </row>
    <row r="1473">
      <c r="A1473" s="295" t="n"/>
      <c r="B1473" s="14" t="n"/>
      <c r="C1473" s="15" t="n"/>
      <c r="D1473" s="15" t="n"/>
      <c r="E1473" s="15">
        <f>D1473*Setup!$B$5</f>
        <v/>
      </c>
      <c r="F1473" s="15">
        <f>D1473-E1473</f>
        <v/>
      </c>
      <c r="G1473" s="15" t="n"/>
      <c r="H1473" s="15" t="n"/>
      <c r="I1473" s="15" t="n"/>
      <c r="J1473" s="15">
        <f>C1473+F1473+G1473-I1473</f>
        <v/>
      </c>
      <c r="K1473" s="15" t="n"/>
      <c r="L1473" s="15">
        <f>K1473*Setup!$B$6</f>
        <v/>
      </c>
      <c r="M1473" s="15">
        <f>J1473-L1473</f>
        <v/>
      </c>
      <c r="N1473" s="21" t="n"/>
    </row>
    <row r="1474">
      <c r="A1474" s="295" t="n"/>
      <c r="B1474" s="14" t="n"/>
      <c r="C1474" s="15" t="n"/>
      <c r="D1474" s="15" t="n"/>
      <c r="E1474" s="15">
        <f>D1474*Setup!$B$5</f>
        <v/>
      </c>
      <c r="F1474" s="15">
        <f>D1474-E1474</f>
        <v/>
      </c>
      <c r="G1474" s="15" t="n"/>
      <c r="H1474" s="15" t="n"/>
      <c r="I1474" s="15" t="n"/>
      <c r="J1474" s="15">
        <f>C1474+F1474+G1474-I1474</f>
        <v/>
      </c>
      <c r="K1474" s="15" t="n"/>
      <c r="L1474" s="15">
        <f>K1474*Setup!$B$6</f>
        <v/>
      </c>
      <c r="M1474" s="15">
        <f>J1474-L1474</f>
        <v/>
      </c>
      <c r="N1474" s="21" t="n"/>
    </row>
    <row r="1475">
      <c r="A1475" s="295" t="n"/>
      <c r="B1475" s="14" t="n"/>
      <c r="C1475" s="15" t="n"/>
      <c r="D1475" s="15" t="n"/>
      <c r="E1475" s="15">
        <f>D1475*Setup!$B$5</f>
        <v/>
      </c>
      <c r="F1475" s="15">
        <f>D1475-E1475</f>
        <v/>
      </c>
      <c r="G1475" s="15" t="n"/>
      <c r="H1475" s="15" t="n"/>
      <c r="I1475" s="15" t="n"/>
      <c r="J1475" s="15">
        <f>C1475+F1475+G1475-I1475</f>
        <v/>
      </c>
      <c r="K1475" s="15" t="n"/>
      <c r="L1475" s="15">
        <f>K1475*Setup!$B$6</f>
        <v/>
      </c>
      <c r="M1475" s="15">
        <f>J1475-L1475</f>
        <v/>
      </c>
      <c r="N1475" s="21" t="n"/>
    </row>
    <row r="1476">
      <c r="A1476" s="295" t="n"/>
      <c r="B1476" s="14" t="n"/>
      <c r="C1476" s="15" t="n"/>
      <c r="D1476" s="15" t="n"/>
      <c r="E1476" s="15">
        <f>D1476*Setup!$B$5</f>
        <v/>
      </c>
      <c r="F1476" s="15">
        <f>D1476-E1476</f>
        <v/>
      </c>
      <c r="G1476" s="15" t="n"/>
      <c r="H1476" s="15" t="n"/>
      <c r="I1476" s="15" t="n"/>
      <c r="J1476" s="15">
        <f>C1476+F1476+G1476-I1476</f>
        <v/>
      </c>
      <c r="K1476" s="15" t="n"/>
      <c r="L1476" s="15">
        <f>K1476*Setup!$B$6</f>
        <v/>
      </c>
      <c r="M1476" s="15">
        <f>J1476-L1476</f>
        <v/>
      </c>
      <c r="N1476" s="21" t="n"/>
    </row>
    <row r="1477">
      <c r="A1477" s="295" t="n"/>
      <c r="B1477" s="14" t="n"/>
      <c r="C1477" s="15" t="n"/>
      <c r="D1477" s="15" t="n"/>
      <c r="E1477" s="15">
        <f>D1477*Setup!$B$5</f>
        <v/>
      </c>
      <c r="F1477" s="15">
        <f>D1477-E1477</f>
        <v/>
      </c>
      <c r="G1477" s="15" t="n"/>
      <c r="H1477" s="15" t="n"/>
      <c r="I1477" s="15" t="n"/>
      <c r="J1477" s="15">
        <f>C1477+F1477+G1477-I1477</f>
        <v/>
      </c>
      <c r="K1477" s="15" t="n"/>
      <c r="L1477" s="15">
        <f>K1477*Setup!$B$6</f>
        <v/>
      </c>
      <c r="M1477" s="15">
        <f>J1477-L1477</f>
        <v/>
      </c>
      <c r="N1477" s="21" t="n"/>
    </row>
    <row r="1478">
      <c r="A1478" s="295" t="n"/>
      <c r="B1478" s="14" t="n"/>
      <c r="C1478" s="15" t="n"/>
      <c r="D1478" s="15" t="n"/>
      <c r="E1478" s="15">
        <f>D1478*Setup!$B$5</f>
        <v/>
      </c>
      <c r="F1478" s="15">
        <f>D1478-E1478</f>
        <v/>
      </c>
      <c r="G1478" s="15" t="n"/>
      <c r="H1478" s="15" t="n"/>
      <c r="I1478" s="15" t="n"/>
      <c r="J1478" s="15">
        <f>C1478+F1478+G1478-I1478</f>
        <v/>
      </c>
      <c r="K1478" s="15" t="n"/>
      <c r="L1478" s="15">
        <f>K1478*Setup!$B$6</f>
        <v/>
      </c>
      <c r="M1478" s="15">
        <f>J1478-L1478</f>
        <v/>
      </c>
      <c r="N1478" s="21" t="n"/>
    </row>
    <row r="1479">
      <c r="A1479" s="295" t="n"/>
      <c r="B1479" s="14" t="n"/>
      <c r="C1479" s="15" t="n"/>
      <c r="D1479" s="15" t="n"/>
      <c r="E1479" s="15">
        <f>D1479*Setup!$B$5</f>
        <v/>
      </c>
      <c r="F1479" s="15">
        <f>D1479-E1479</f>
        <v/>
      </c>
      <c r="G1479" s="15" t="n"/>
      <c r="H1479" s="15" t="n"/>
      <c r="I1479" s="15" t="n"/>
      <c r="J1479" s="15">
        <f>C1479+F1479+G1479-I1479</f>
        <v/>
      </c>
      <c r="K1479" s="15" t="n"/>
      <c r="L1479" s="15">
        <f>K1479*Setup!$B$6</f>
        <v/>
      </c>
      <c r="M1479" s="15">
        <f>J1479-L1479</f>
        <v/>
      </c>
      <c r="N1479" s="21" t="n"/>
    </row>
    <row r="1480">
      <c r="A1480" s="295" t="n"/>
      <c r="B1480" s="14" t="n"/>
      <c r="C1480" s="15" t="n"/>
      <c r="D1480" s="15" t="n"/>
      <c r="E1480" s="15">
        <f>D1480*Setup!$B$5</f>
        <v/>
      </c>
      <c r="F1480" s="15">
        <f>D1480-E1480</f>
        <v/>
      </c>
      <c r="G1480" s="15" t="n"/>
      <c r="H1480" s="15" t="n"/>
      <c r="I1480" s="15" t="n"/>
      <c r="J1480" s="15">
        <f>C1480+F1480+G1480-I1480</f>
        <v/>
      </c>
      <c r="K1480" s="15" t="n"/>
      <c r="L1480" s="15">
        <f>K1480*Setup!$B$6</f>
        <v/>
      </c>
      <c r="M1480" s="15">
        <f>J1480-L1480</f>
        <v/>
      </c>
      <c r="N1480" s="21" t="n"/>
    </row>
    <row r="1481">
      <c r="A1481" s="295" t="n"/>
      <c r="B1481" s="14" t="n"/>
      <c r="C1481" s="15" t="n"/>
      <c r="D1481" s="15" t="n"/>
      <c r="E1481" s="15">
        <f>D1481*Setup!$B$5</f>
        <v/>
      </c>
      <c r="F1481" s="15">
        <f>D1481-E1481</f>
        <v/>
      </c>
      <c r="G1481" s="15" t="n"/>
      <c r="H1481" s="15" t="n"/>
      <c r="I1481" s="15" t="n"/>
      <c r="J1481" s="15">
        <f>C1481+F1481+G1481-I1481</f>
        <v/>
      </c>
      <c r="K1481" s="15" t="n"/>
      <c r="L1481" s="15">
        <f>K1481*Setup!$B$6</f>
        <v/>
      </c>
      <c r="M1481" s="15">
        <f>J1481-L1481</f>
        <v/>
      </c>
      <c r="N1481" s="21" t="n"/>
    </row>
    <row r="1482">
      <c r="A1482" s="295" t="n"/>
      <c r="B1482" s="14" t="n"/>
      <c r="C1482" s="15" t="n"/>
      <c r="D1482" s="15" t="n"/>
      <c r="E1482" s="15">
        <f>D1482*Setup!$B$5</f>
        <v/>
      </c>
      <c r="F1482" s="15">
        <f>D1482-E1482</f>
        <v/>
      </c>
      <c r="G1482" s="15" t="n"/>
      <c r="H1482" s="15" t="n"/>
      <c r="I1482" s="15" t="n"/>
      <c r="J1482" s="15">
        <f>C1482+F1482+G1482-I1482</f>
        <v/>
      </c>
      <c r="K1482" s="15" t="n"/>
      <c r="L1482" s="15">
        <f>K1482*Setup!$B$6</f>
        <v/>
      </c>
      <c r="M1482" s="15">
        <f>J1482-L1482</f>
        <v/>
      </c>
      <c r="N1482" s="21" t="n"/>
    </row>
    <row r="1483">
      <c r="A1483" s="295" t="n"/>
      <c r="B1483" s="14" t="n"/>
      <c r="C1483" s="15" t="n"/>
      <c r="D1483" s="15" t="n"/>
      <c r="E1483" s="15">
        <f>D1483*Setup!$B$5</f>
        <v/>
      </c>
      <c r="F1483" s="15">
        <f>D1483-E1483</f>
        <v/>
      </c>
      <c r="G1483" s="15" t="n"/>
      <c r="H1483" s="15" t="n"/>
      <c r="I1483" s="15" t="n"/>
      <c r="J1483" s="15">
        <f>C1483+F1483+G1483-I1483</f>
        <v/>
      </c>
      <c r="K1483" s="15" t="n"/>
      <c r="L1483" s="15">
        <f>K1483*Setup!$B$6</f>
        <v/>
      </c>
      <c r="M1483" s="15">
        <f>J1483-L1483</f>
        <v/>
      </c>
      <c r="N1483" s="21" t="n"/>
    </row>
    <row r="1484">
      <c r="A1484" s="295" t="n"/>
      <c r="B1484" s="14" t="n"/>
      <c r="C1484" s="15" t="n"/>
      <c r="D1484" s="15" t="n"/>
      <c r="E1484" s="15">
        <f>D1484*Setup!$B$5</f>
        <v/>
      </c>
      <c r="F1484" s="15">
        <f>D1484-E1484</f>
        <v/>
      </c>
      <c r="G1484" s="15" t="n"/>
      <c r="H1484" s="15" t="n"/>
      <c r="I1484" s="15" t="n"/>
      <c r="J1484" s="15">
        <f>C1484+F1484+G1484-I1484</f>
        <v/>
      </c>
      <c r="K1484" s="15" t="n"/>
      <c r="L1484" s="15">
        <f>K1484*Setup!$B$6</f>
        <v/>
      </c>
      <c r="M1484" s="15">
        <f>J1484-L1484</f>
        <v/>
      </c>
      <c r="N1484" s="21" t="n"/>
    </row>
    <row r="1485">
      <c r="A1485" s="295" t="n"/>
      <c r="B1485" s="14" t="n"/>
      <c r="C1485" s="15" t="n"/>
      <c r="D1485" s="15" t="n"/>
      <c r="E1485" s="15">
        <f>D1485*Setup!$B$5</f>
        <v/>
      </c>
      <c r="F1485" s="15">
        <f>D1485-E1485</f>
        <v/>
      </c>
      <c r="G1485" s="15" t="n"/>
      <c r="H1485" s="15" t="n"/>
      <c r="I1485" s="15" t="n"/>
      <c r="J1485" s="15">
        <f>C1485+F1485+G1485-I1485</f>
        <v/>
      </c>
      <c r="K1485" s="15" t="n"/>
      <c r="L1485" s="15">
        <f>K1485*Setup!$B$6</f>
        <v/>
      </c>
      <c r="M1485" s="15">
        <f>J1485-L1485</f>
        <v/>
      </c>
      <c r="N1485" s="21" t="n"/>
    </row>
    <row r="1486">
      <c r="A1486" s="295" t="n"/>
      <c r="B1486" s="14" t="n"/>
      <c r="C1486" s="15" t="n"/>
      <c r="D1486" s="15" t="n"/>
      <c r="E1486" s="15">
        <f>D1486*Setup!$B$5</f>
        <v/>
      </c>
      <c r="F1486" s="15">
        <f>D1486-E1486</f>
        <v/>
      </c>
      <c r="G1486" s="15" t="n"/>
      <c r="H1486" s="15" t="n"/>
      <c r="I1486" s="15" t="n"/>
      <c r="J1486" s="15">
        <f>C1486+F1486+G1486-I1486</f>
        <v/>
      </c>
      <c r="K1486" s="15" t="n"/>
      <c r="L1486" s="15">
        <f>K1486*Setup!$B$6</f>
        <v/>
      </c>
      <c r="M1486" s="15">
        <f>J1486-L1486</f>
        <v/>
      </c>
      <c r="N1486" s="21" t="n"/>
    </row>
    <row r="1487">
      <c r="A1487" s="295" t="n"/>
      <c r="B1487" s="14" t="n"/>
      <c r="C1487" s="15" t="n"/>
      <c r="D1487" s="15" t="n"/>
      <c r="E1487" s="15">
        <f>D1487*Setup!$B$5</f>
        <v/>
      </c>
      <c r="F1487" s="15">
        <f>D1487-E1487</f>
        <v/>
      </c>
      <c r="G1487" s="15" t="n"/>
      <c r="H1487" s="15" t="n"/>
      <c r="I1487" s="15" t="n"/>
      <c r="J1487" s="15">
        <f>C1487+F1487+G1487-I1487</f>
        <v/>
      </c>
      <c r="K1487" s="15" t="n"/>
      <c r="L1487" s="15">
        <f>K1487*Setup!$B$6</f>
        <v/>
      </c>
      <c r="M1487" s="15">
        <f>J1487-L1487</f>
        <v/>
      </c>
      <c r="N1487" s="21" t="n"/>
    </row>
    <row r="1488">
      <c r="A1488" s="295" t="n"/>
      <c r="B1488" s="14" t="n"/>
      <c r="C1488" s="15" t="n"/>
      <c r="D1488" s="15" t="n"/>
      <c r="E1488" s="15">
        <f>D1488*Setup!$B$5</f>
        <v/>
      </c>
      <c r="F1488" s="15">
        <f>D1488-E1488</f>
        <v/>
      </c>
      <c r="G1488" s="15" t="n"/>
      <c r="H1488" s="15" t="n"/>
      <c r="I1488" s="15" t="n"/>
      <c r="J1488" s="15">
        <f>C1488+F1488+G1488-I1488</f>
        <v/>
      </c>
      <c r="K1488" s="15" t="n"/>
      <c r="L1488" s="15">
        <f>K1488*Setup!$B$6</f>
        <v/>
      </c>
      <c r="M1488" s="15">
        <f>J1488-L1488</f>
        <v/>
      </c>
      <c r="N1488" s="21" t="n"/>
    </row>
    <row r="1489">
      <c r="A1489" s="295" t="n"/>
      <c r="B1489" s="14" t="n"/>
      <c r="C1489" s="15" t="n"/>
      <c r="D1489" s="15" t="n"/>
      <c r="E1489" s="15">
        <f>D1489*Setup!$B$5</f>
        <v/>
      </c>
      <c r="F1489" s="15">
        <f>D1489-E1489</f>
        <v/>
      </c>
      <c r="G1489" s="15" t="n"/>
      <c r="H1489" s="15" t="n"/>
      <c r="I1489" s="15" t="n"/>
      <c r="J1489" s="15">
        <f>C1489+F1489+G1489-I1489</f>
        <v/>
      </c>
      <c r="K1489" s="15" t="n"/>
      <c r="L1489" s="15">
        <f>K1489*Setup!$B$6</f>
        <v/>
      </c>
      <c r="M1489" s="15">
        <f>J1489-L1489</f>
        <v/>
      </c>
      <c r="N1489" s="21" t="n"/>
    </row>
    <row r="1490">
      <c r="A1490" s="295" t="n"/>
      <c r="B1490" s="14" t="n"/>
      <c r="C1490" s="15" t="n"/>
      <c r="D1490" s="15" t="n"/>
      <c r="E1490" s="15">
        <f>D1490*Setup!$B$5</f>
        <v/>
      </c>
      <c r="F1490" s="15">
        <f>D1490-E1490</f>
        <v/>
      </c>
      <c r="G1490" s="15" t="n"/>
      <c r="H1490" s="15" t="n"/>
      <c r="I1490" s="15" t="n"/>
      <c r="J1490" s="15">
        <f>C1490+F1490+G1490-I1490</f>
        <v/>
      </c>
      <c r="K1490" s="15" t="n"/>
      <c r="L1490" s="15">
        <f>K1490*Setup!$B$6</f>
        <v/>
      </c>
      <c r="M1490" s="15">
        <f>J1490-L1490</f>
        <v/>
      </c>
      <c r="N1490" s="21" t="n"/>
    </row>
    <row r="1491">
      <c r="A1491" s="295" t="n"/>
      <c r="B1491" s="14" t="n"/>
      <c r="C1491" s="15" t="n"/>
      <c r="D1491" s="15" t="n"/>
      <c r="E1491" s="15">
        <f>D1491*Setup!$B$5</f>
        <v/>
      </c>
      <c r="F1491" s="15">
        <f>D1491-E1491</f>
        <v/>
      </c>
      <c r="G1491" s="15" t="n"/>
      <c r="H1491" s="15" t="n"/>
      <c r="I1491" s="15" t="n"/>
      <c r="J1491" s="15">
        <f>C1491+F1491+G1491-I1491</f>
        <v/>
      </c>
      <c r="K1491" s="15" t="n"/>
      <c r="L1491" s="15">
        <f>K1491*Setup!$B$6</f>
        <v/>
      </c>
      <c r="M1491" s="15">
        <f>J1491-L1491</f>
        <v/>
      </c>
      <c r="N1491" s="21" t="n"/>
    </row>
    <row r="1492">
      <c r="A1492" s="295" t="n"/>
      <c r="B1492" s="14" t="n"/>
      <c r="C1492" s="15" t="n"/>
      <c r="D1492" s="15" t="n"/>
      <c r="E1492" s="15">
        <f>D1492*Setup!$B$5</f>
        <v/>
      </c>
      <c r="F1492" s="15">
        <f>D1492-E1492</f>
        <v/>
      </c>
      <c r="G1492" s="15" t="n"/>
      <c r="H1492" s="15" t="n"/>
      <c r="I1492" s="15" t="n"/>
      <c r="J1492" s="15">
        <f>C1492+F1492+G1492-I1492</f>
        <v/>
      </c>
      <c r="K1492" s="15" t="n"/>
      <c r="L1492" s="15">
        <f>K1492*Setup!$B$6</f>
        <v/>
      </c>
      <c r="M1492" s="15">
        <f>J1492-L1492</f>
        <v/>
      </c>
      <c r="N1492" s="21" t="n"/>
    </row>
    <row r="1493">
      <c r="A1493" s="295" t="n"/>
      <c r="B1493" s="14" t="n"/>
      <c r="C1493" s="15" t="n"/>
      <c r="D1493" s="15" t="n"/>
      <c r="E1493" s="15">
        <f>D1493*Setup!$B$5</f>
        <v/>
      </c>
      <c r="F1493" s="15">
        <f>D1493-E1493</f>
        <v/>
      </c>
      <c r="G1493" s="15" t="n"/>
      <c r="H1493" s="15" t="n"/>
      <c r="I1493" s="15" t="n"/>
      <c r="J1493" s="15">
        <f>C1493+F1493+G1493-I1493</f>
        <v/>
      </c>
      <c r="K1493" s="15" t="n"/>
      <c r="L1493" s="15">
        <f>K1493*Setup!$B$6</f>
        <v/>
      </c>
      <c r="M1493" s="15">
        <f>J1493-L1493</f>
        <v/>
      </c>
      <c r="N1493" s="21" t="n"/>
    </row>
    <row r="1494">
      <c r="A1494" s="295" t="n"/>
      <c r="B1494" s="14" t="n"/>
      <c r="C1494" s="15" t="n"/>
      <c r="D1494" s="15" t="n"/>
      <c r="E1494" s="15">
        <f>D1494*Setup!$B$5</f>
        <v/>
      </c>
      <c r="F1494" s="15">
        <f>D1494-E1494</f>
        <v/>
      </c>
      <c r="G1494" s="15" t="n"/>
      <c r="H1494" s="15" t="n"/>
      <c r="I1494" s="15" t="n"/>
      <c r="J1494" s="15">
        <f>C1494+F1494+G1494-I1494</f>
        <v/>
      </c>
      <c r="K1494" s="15" t="n"/>
      <c r="L1494" s="15">
        <f>K1494*Setup!$B$6</f>
        <v/>
      </c>
      <c r="M1494" s="15">
        <f>J1494-L1494</f>
        <v/>
      </c>
      <c r="N1494" s="21" t="n"/>
    </row>
    <row r="1495">
      <c r="A1495" s="295" t="n"/>
      <c r="B1495" s="14" t="n"/>
      <c r="C1495" s="15" t="n"/>
      <c r="D1495" s="15" t="n"/>
      <c r="E1495" s="15">
        <f>D1495*Setup!$B$5</f>
        <v/>
      </c>
      <c r="F1495" s="15">
        <f>D1495-E1495</f>
        <v/>
      </c>
      <c r="G1495" s="15" t="n"/>
      <c r="H1495" s="15" t="n"/>
      <c r="I1495" s="15" t="n"/>
      <c r="J1495" s="15">
        <f>C1495+F1495+G1495-I1495</f>
        <v/>
      </c>
      <c r="K1495" s="15" t="n"/>
      <c r="L1495" s="15">
        <f>K1495*Setup!$B$6</f>
        <v/>
      </c>
      <c r="M1495" s="15">
        <f>J1495-L1495</f>
        <v/>
      </c>
      <c r="N1495" s="21" t="n"/>
    </row>
    <row r="1496">
      <c r="A1496" s="295" t="n"/>
      <c r="B1496" s="14" t="n"/>
      <c r="C1496" s="15" t="n"/>
      <c r="D1496" s="15" t="n"/>
      <c r="E1496" s="15">
        <f>D1496*Setup!$B$5</f>
        <v/>
      </c>
      <c r="F1496" s="15">
        <f>D1496-E1496</f>
        <v/>
      </c>
      <c r="G1496" s="15" t="n"/>
      <c r="H1496" s="15" t="n"/>
      <c r="I1496" s="15" t="n"/>
      <c r="J1496" s="15">
        <f>C1496+F1496+G1496-I1496</f>
        <v/>
      </c>
      <c r="K1496" s="15" t="n"/>
      <c r="L1496" s="15">
        <f>K1496*Setup!$B$6</f>
        <v/>
      </c>
      <c r="M1496" s="15">
        <f>J1496-L1496</f>
        <v/>
      </c>
      <c r="N1496" s="21" t="n"/>
    </row>
    <row r="1497">
      <c r="A1497" s="295" t="n"/>
      <c r="B1497" s="14" t="n"/>
      <c r="C1497" s="15" t="n"/>
      <c r="D1497" s="15" t="n"/>
      <c r="E1497" s="15">
        <f>D1497*Setup!$B$5</f>
        <v/>
      </c>
      <c r="F1497" s="15">
        <f>D1497-E1497</f>
        <v/>
      </c>
      <c r="G1497" s="15" t="n"/>
      <c r="H1497" s="15" t="n"/>
      <c r="I1497" s="15" t="n"/>
      <c r="J1497" s="15">
        <f>C1497+F1497+G1497-I1497</f>
        <v/>
      </c>
      <c r="K1497" s="15" t="n"/>
      <c r="L1497" s="15">
        <f>K1497*Setup!$B$6</f>
        <v/>
      </c>
      <c r="M1497" s="15">
        <f>J1497-L1497</f>
        <v/>
      </c>
      <c r="N1497" s="21" t="n"/>
    </row>
    <row r="1498">
      <c r="A1498" s="295" t="n"/>
      <c r="B1498" s="14" t="n"/>
      <c r="C1498" s="15" t="n"/>
      <c r="D1498" s="15" t="n"/>
      <c r="E1498" s="15">
        <f>D1498*Setup!$B$5</f>
        <v/>
      </c>
      <c r="F1498" s="15">
        <f>D1498-E1498</f>
        <v/>
      </c>
      <c r="G1498" s="15" t="n"/>
      <c r="H1498" s="15" t="n"/>
      <c r="I1498" s="15" t="n"/>
      <c r="J1498" s="15">
        <f>C1498+F1498+G1498-I1498</f>
        <v/>
      </c>
      <c r="K1498" s="15" t="n"/>
      <c r="L1498" s="15">
        <f>K1498*Setup!$B$6</f>
        <v/>
      </c>
      <c r="M1498" s="15">
        <f>J1498-L1498</f>
        <v/>
      </c>
      <c r="N1498" s="21" t="n"/>
    </row>
    <row r="1499">
      <c r="A1499" s="295" t="n"/>
      <c r="B1499" s="14" t="n"/>
      <c r="C1499" s="15" t="n"/>
      <c r="D1499" s="15" t="n"/>
      <c r="E1499" s="15">
        <f>D1499*Setup!$B$5</f>
        <v/>
      </c>
      <c r="F1499" s="15">
        <f>D1499-E1499</f>
        <v/>
      </c>
      <c r="G1499" s="15" t="n"/>
      <c r="H1499" s="15" t="n"/>
      <c r="I1499" s="15" t="n"/>
      <c r="J1499" s="15">
        <f>C1499+F1499+G1499-I1499</f>
        <v/>
      </c>
      <c r="K1499" s="15" t="n"/>
      <c r="L1499" s="15">
        <f>K1499*Setup!$B$6</f>
        <v/>
      </c>
      <c r="M1499" s="15">
        <f>J1499-L1499</f>
        <v/>
      </c>
      <c r="N1499" s="21" t="n"/>
    </row>
    <row r="1500">
      <c r="A1500" s="295" t="n"/>
      <c r="B1500" s="14" t="n"/>
      <c r="C1500" s="15" t="n"/>
      <c r="D1500" s="15" t="n"/>
      <c r="E1500" s="15">
        <f>D1500*Setup!$B$5</f>
        <v/>
      </c>
      <c r="F1500" s="15">
        <f>D1500-E1500</f>
        <v/>
      </c>
      <c r="G1500" s="15" t="n"/>
      <c r="H1500" s="15" t="n"/>
      <c r="I1500" s="15" t="n"/>
      <c r="J1500" s="15">
        <f>C1500+F1500+G1500-I1500</f>
        <v/>
      </c>
      <c r="K1500" s="15" t="n"/>
      <c r="L1500" s="15">
        <f>K1500*Setup!$B$6</f>
        <v/>
      </c>
      <c r="M1500" s="15">
        <f>J1500-L1500</f>
        <v/>
      </c>
      <c r="N1500" s="21" t="n"/>
    </row>
    <row r="1501">
      <c r="A1501" s="295" t="n"/>
      <c r="B1501" s="14" t="n"/>
      <c r="C1501" s="15" t="n"/>
      <c r="D1501" s="15" t="n"/>
      <c r="E1501" s="15">
        <f>D1501*Setup!$B$5</f>
        <v/>
      </c>
      <c r="F1501" s="15">
        <f>D1501-E1501</f>
        <v/>
      </c>
      <c r="G1501" s="15" t="n"/>
      <c r="H1501" s="15" t="n"/>
      <c r="I1501" s="15" t="n"/>
      <c r="J1501" s="15">
        <f>C1501+F1501+G1501-I1501</f>
        <v/>
      </c>
      <c r="K1501" s="15" t="n"/>
      <c r="L1501" s="15">
        <f>K1501*Setup!$B$6</f>
        <v/>
      </c>
      <c r="M1501" s="15">
        <f>J1501-L1501</f>
        <v/>
      </c>
      <c r="N1501" s="21" t="n"/>
    </row>
    <row r="1502">
      <c r="A1502" s="295" t="n"/>
      <c r="B1502" s="14" t="n"/>
      <c r="C1502" s="15" t="n"/>
      <c r="D1502" s="15" t="n"/>
      <c r="E1502" s="15">
        <f>D1502*Setup!$B$5</f>
        <v/>
      </c>
      <c r="F1502" s="15">
        <f>D1502-E1502</f>
        <v/>
      </c>
      <c r="G1502" s="15" t="n"/>
      <c r="H1502" s="15" t="n"/>
      <c r="I1502" s="15" t="n"/>
      <c r="J1502" s="15">
        <f>C1502+F1502+G1502-I1502</f>
        <v/>
      </c>
      <c r="K1502" s="15" t="n"/>
      <c r="L1502" s="15">
        <f>K1502*Setup!$B$6</f>
        <v/>
      </c>
      <c r="M1502" s="15">
        <f>J1502-L1502</f>
        <v/>
      </c>
      <c r="N1502" s="21" t="n"/>
    </row>
    <row r="1503">
      <c r="A1503" s="295" t="n"/>
      <c r="B1503" s="14" t="n"/>
      <c r="C1503" s="15" t="n"/>
      <c r="D1503" s="15" t="n"/>
      <c r="E1503" s="15">
        <f>D1503*Setup!$B$5</f>
        <v/>
      </c>
      <c r="F1503" s="15">
        <f>D1503-E1503</f>
        <v/>
      </c>
      <c r="G1503" s="15" t="n"/>
      <c r="H1503" s="15" t="n"/>
      <c r="I1503" s="15" t="n"/>
      <c r="J1503" s="15">
        <f>C1503+F1503+G1503-I1503</f>
        <v/>
      </c>
      <c r="K1503" s="15" t="n"/>
      <c r="L1503" s="15">
        <f>K1503*Setup!$B$6</f>
        <v/>
      </c>
      <c r="M1503" s="15">
        <f>J1503-L1503</f>
        <v/>
      </c>
      <c r="N1503" s="21" t="n"/>
    </row>
    <row r="1504">
      <c r="A1504" s="295" t="n"/>
      <c r="B1504" s="14" t="n"/>
      <c r="C1504" s="15" t="n"/>
      <c r="D1504" s="15" t="n"/>
      <c r="E1504" s="15">
        <f>D1504*Setup!$B$5</f>
        <v/>
      </c>
      <c r="F1504" s="15">
        <f>D1504-E1504</f>
        <v/>
      </c>
      <c r="G1504" s="15" t="n"/>
      <c r="H1504" s="15" t="n"/>
      <c r="I1504" s="15" t="n"/>
      <c r="J1504" s="15">
        <f>C1504+F1504+G1504-I1504</f>
        <v/>
      </c>
      <c r="K1504" s="15" t="n"/>
      <c r="L1504" s="15">
        <f>K1504*Setup!$B$6</f>
        <v/>
      </c>
      <c r="M1504" s="15">
        <f>J1504-L1504</f>
        <v/>
      </c>
      <c r="N1504" s="21" t="n"/>
    </row>
    <row r="1505">
      <c r="A1505" s="295" t="n"/>
      <c r="B1505" s="14" t="n"/>
      <c r="C1505" s="15" t="n"/>
      <c r="D1505" s="15" t="n"/>
      <c r="E1505" s="15">
        <f>D1505*Setup!$B$5</f>
        <v/>
      </c>
      <c r="F1505" s="15">
        <f>D1505-E1505</f>
        <v/>
      </c>
      <c r="G1505" s="15" t="n"/>
      <c r="H1505" s="15" t="n"/>
      <c r="I1505" s="15" t="n"/>
      <c r="J1505" s="15">
        <f>C1505+F1505+G1505-I1505</f>
        <v/>
      </c>
      <c r="K1505" s="15" t="n"/>
      <c r="L1505" s="15">
        <f>K1505*Setup!$B$6</f>
        <v/>
      </c>
      <c r="M1505" s="15">
        <f>J1505-L1505</f>
        <v/>
      </c>
      <c r="N1505" s="21" t="n"/>
    </row>
    <row r="1506">
      <c r="A1506" s="295" t="n"/>
      <c r="B1506" s="14" t="n"/>
      <c r="C1506" s="15" t="n"/>
      <c r="D1506" s="15" t="n"/>
      <c r="E1506" s="15">
        <f>D1506*Setup!$B$5</f>
        <v/>
      </c>
      <c r="F1506" s="15">
        <f>D1506-E1506</f>
        <v/>
      </c>
      <c r="G1506" s="15" t="n"/>
      <c r="H1506" s="15" t="n"/>
      <c r="I1506" s="15" t="n"/>
      <c r="J1506" s="15">
        <f>C1506+F1506+G1506-I1506</f>
        <v/>
      </c>
      <c r="K1506" s="15" t="n"/>
      <c r="L1506" s="15">
        <f>K1506*Setup!$B$6</f>
        <v/>
      </c>
      <c r="M1506" s="15">
        <f>J1506-L1506</f>
        <v/>
      </c>
      <c r="N1506" s="21" t="n"/>
    </row>
    <row r="1507">
      <c r="A1507" s="295" t="n"/>
      <c r="B1507" s="14" t="n"/>
      <c r="C1507" s="15" t="n"/>
      <c r="D1507" s="15" t="n"/>
      <c r="E1507" s="15">
        <f>D1507*Setup!$B$5</f>
        <v/>
      </c>
      <c r="F1507" s="15">
        <f>D1507-E1507</f>
        <v/>
      </c>
      <c r="G1507" s="15" t="n"/>
      <c r="H1507" s="15" t="n"/>
      <c r="I1507" s="15" t="n"/>
      <c r="J1507" s="15">
        <f>C1507+F1507+G1507-I1507</f>
        <v/>
      </c>
      <c r="K1507" s="15" t="n"/>
      <c r="L1507" s="15">
        <f>K1507*Setup!$B$6</f>
        <v/>
      </c>
      <c r="M1507" s="15">
        <f>J1507-L1507</f>
        <v/>
      </c>
      <c r="N1507" s="21" t="n"/>
    </row>
    <row r="1508">
      <c r="A1508" s="295" t="n"/>
      <c r="B1508" s="14" t="n"/>
      <c r="C1508" s="15" t="n"/>
      <c r="D1508" s="15" t="n"/>
      <c r="E1508" s="15">
        <f>D1508*Setup!$B$5</f>
        <v/>
      </c>
      <c r="F1508" s="15">
        <f>D1508-E1508</f>
        <v/>
      </c>
      <c r="G1508" s="15" t="n"/>
      <c r="H1508" s="15" t="n"/>
      <c r="I1508" s="15" t="n"/>
      <c r="J1508" s="15">
        <f>C1508+F1508+G1508-I1508</f>
        <v/>
      </c>
      <c r="K1508" s="15" t="n"/>
      <c r="L1508" s="15">
        <f>K1508*Setup!$B$6</f>
        <v/>
      </c>
      <c r="M1508" s="15">
        <f>J1508-L1508</f>
        <v/>
      </c>
      <c r="N1508" s="21" t="n"/>
    </row>
    <row r="1509">
      <c r="A1509" s="295" t="n"/>
      <c r="B1509" s="14" t="n"/>
      <c r="C1509" s="15" t="n"/>
      <c r="D1509" s="15" t="n"/>
      <c r="E1509" s="15">
        <f>D1509*Setup!$B$5</f>
        <v/>
      </c>
      <c r="F1509" s="15">
        <f>D1509-E1509</f>
        <v/>
      </c>
      <c r="G1509" s="15" t="n"/>
      <c r="H1509" s="15" t="n"/>
      <c r="I1509" s="15" t="n"/>
      <c r="J1509" s="15">
        <f>C1509+F1509+G1509-I1509</f>
        <v/>
      </c>
      <c r="K1509" s="15" t="n"/>
      <c r="L1509" s="15">
        <f>K1509*Setup!$B$6</f>
        <v/>
      </c>
      <c r="M1509" s="15">
        <f>J1509-L1509</f>
        <v/>
      </c>
      <c r="N1509" s="21" t="n"/>
    </row>
    <row r="1510">
      <c r="A1510" s="295" t="n"/>
      <c r="B1510" s="14" t="n"/>
      <c r="C1510" s="15" t="n"/>
      <c r="D1510" s="15" t="n"/>
      <c r="E1510" s="15">
        <f>D1510*Setup!$B$5</f>
        <v/>
      </c>
      <c r="F1510" s="15">
        <f>D1510-E1510</f>
        <v/>
      </c>
      <c r="G1510" s="15" t="n"/>
      <c r="H1510" s="15" t="n"/>
      <c r="I1510" s="15" t="n"/>
      <c r="J1510" s="15">
        <f>C1510+F1510+G1510-I1510</f>
        <v/>
      </c>
      <c r="K1510" s="15" t="n"/>
      <c r="L1510" s="15">
        <f>K1510*Setup!$B$6</f>
        <v/>
      </c>
      <c r="M1510" s="15">
        <f>J1510-L1510</f>
        <v/>
      </c>
      <c r="N1510" s="21" t="n"/>
    </row>
    <row r="1511">
      <c r="A1511" s="295" t="n"/>
      <c r="B1511" s="14" t="n"/>
      <c r="C1511" s="15" t="n"/>
      <c r="D1511" s="15" t="n"/>
      <c r="E1511" s="15">
        <f>D1511*Setup!$B$5</f>
        <v/>
      </c>
      <c r="F1511" s="15">
        <f>D1511-E1511</f>
        <v/>
      </c>
      <c r="G1511" s="15" t="n"/>
      <c r="H1511" s="15" t="n"/>
      <c r="I1511" s="15" t="n"/>
      <c r="J1511" s="15">
        <f>C1511+F1511+G1511-I1511</f>
        <v/>
      </c>
      <c r="K1511" s="15" t="n"/>
      <c r="L1511" s="15">
        <f>K1511*Setup!$B$6</f>
        <v/>
      </c>
      <c r="M1511" s="15">
        <f>J1511-L1511</f>
        <v/>
      </c>
      <c r="N1511" s="21" t="n"/>
    </row>
    <row r="1512">
      <c r="A1512" s="295" t="n"/>
      <c r="B1512" s="14" t="n"/>
      <c r="C1512" s="15" t="n"/>
      <c r="D1512" s="15" t="n"/>
      <c r="E1512" s="15">
        <f>D1512*Setup!$B$5</f>
        <v/>
      </c>
      <c r="F1512" s="15">
        <f>D1512-E1512</f>
        <v/>
      </c>
      <c r="G1512" s="15" t="n"/>
      <c r="H1512" s="15" t="n"/>
      <c r="I1512" s="15" t="n"/>
      <c r="J1512" s="15">
        <f>C1512+F1512+G1512-I1512</f>
        <v/>
      </c>
      <c r="K1512" s="15" t="n"/>
      <c r="L1512" s="15">
        <f>K1512*Setup!$B$6</f>
        <v/>
      </c>
      <c r="M1512" s="15">
        <f>J1512-L1512</f>
        <v/>
      </c>
      <c r="N1512" s="21" t="n"/>
    </row>
    <row r="1513">
      <c r="A1513" s="295" t="n"/>
      <c r="B1513" s="14" t="n"/>
      <c r="C1513" s="15" t="n"/>
      <c r="D1513" s="15" t="n"/>
      <c r="E1513" s="15">
        <f>D1513*Setup!$B$5</f>
        <v/>
      </c>
      <c r="F1513" s="15">
        <f>D1513-E1513</f>
        <v/>
      </c>
      <c r="G1513" s="15" t="n"/>
      <c r="H1513" s="15" t="n"/>
      <c r="I1513" s="15" t="n"/>
      <c r="J1513" s="15">
        <f>C1513+F1513+G1513-I1513</f>
        <v/>
      </c>
      <c r="K1513" s="15" t="n"/>
      <c r="L1513" s="15">
        <f>K1513*Setup!$B$6</f>
        <v/>
      </c>
      <c r="M1513" s="15">
        <f>J1513-L1513</f>
        <v/>
      </c>
      <c r="N1513" s="21" t="n"/>
    </row>
    <row r="1514">
      <c r="A1514" s="295" t="n"/>
      <c r="B1514" s="14" t="n"/>
      <c r="C1514" s="15" t="n"/>
      <c r="D1514" s="15" t="n"/>
      <c r="E1514" s="15">
        <f>D1514*Setup!$B$5</f>
        <v/>
      </c>
      <c r="F1514" s="15">
        <f>D1514-E1514</f>
        <v/>
      </c>
      <c r="G1514" s="15" t="n"/>
      <c r="H1514" s="15" t="n"/>
      <c r="I1514" s="15" t="n"/>
      <c r="J1514" s="15">
        <f>C1514+F1514+G1514-I1514</f>
        <v/>
      </c>
      <c r="K1514" s="15" t="n"/>
      <c r="L1514" s="15">
        <f>K1514*Setup!$B$6</f>
        <v/>
      </c>
      <c r="M1514" s="15">
        <f>J1514-L1514</f>
        <v/>
      </c>
      <c r="N1514" s="21" t="n"/>
    </row>
    <row r="1515">
      <c r="A1515" s="295" t="n"/>
      <c r="B1515" s="14" t="n"/>
      <c r="C1515" s="15" t="n"/>
      <c r="D1515" s="15" t="n"/>
      <c r="E1515" s="15">
        <f>D1515*Setup!$B$5</f>
        <v/>
      </c>
      <c r="F1515" s="15">
        <f>D1515-E1515</f>
        <v/>
      </c>
      <c r="G1515" s="15" t="n"/>
      <c r="H1515" s="15" t="n"/>
      <c r="I1515" s="15" t="n"/>
      <c r="J1515" s="15">
        <f>C1515+F1515+G1515-I1515</f>
        <v/>
      </c>
      <c r="K1515" s="15" t="n"/>
      <c r="L1515" s="15">
        <f>K1515*Setup!$B$6</f>
        <v/>
      </c>
      <c r="M1515" s="15">
        <f>J1515-L1515</f>
        <v/>
      </c>
      <c r="N1515" s="21" t="n"/>
    </row>
    <row r="1516">
      <c r="A1516" s="295" t="n"/>
      <c r="B1516" s="14" t="n"/>
      <c r="C1516" s="15" t="n"/>
      <c r="D1516" s="15" t="n"/>
      <c r="E1516" s="15">
        <f>D1516*Setup!$B$5</f>
        <v/>
      </c>
      <c r="F1516" s="15">
        <f>D1516-E1516</f>
        <v/>
      </c>
      <c r="G1516" s="15" t="n"/>
      <c r="H1516" s="15" t="n"/>
      <c r="I1516" s="15" t="n"/>
      <c r="J1516" s="15">
        <f>C1516+F1516+G1516-I1516</f>
        <v/>
      </c>
      <c r="K1516" s="15" t="n"/>
      <c r="L1516" s="15">
        <f>K1516*Setup!$B$6</f>
        <v/>
      </c>
      <c r="M1516" s="15">
        <f>J1516-L1516</f>
        <v/>
      </c>
      <c r="N1516" s="21" t="n"/>
    </row>
    <row r="1517">
      <c r="A1517" s="295" t="n"/>
      <c r="B1517" s="14" t="n"/>
      <c r="C1517" s="15" t="n"/>
      <c r="D1517" s="15" t="n"/>
      <c r="E1517" s="15">
        <f>D1517*Setup!$B$5</f>
        <v/>
      </c>
      <c r="F1517" s="15">
        <f>D1517-E1517</f>
        <v/>
      </c>
      <c r="G1517" s="15" t="n"/>
      <c r="H1517" s="15" t="n"/>
      <c r="I1517" s="15" t="n"/>
      <c r="J1517" s="15">
        <f>C1517+F1517+G1517-I1517</f>
        <v/>
      </c>
      <c r="K1517" s="15" t="n"/>
      <c r="L1517" s="15">
        <f>K1517*Setup!$B$6</f>
        <v/>
      </c>
      <c r="M1517" s="15">
        <f>J1517-L1517</f>
        <v/>
      </c>
      <c r="N1517" s="21" t="n"/>
    </row>
    <row r="1518">
      <c r="A1518" s="295" t="n"/>
      <c r="B1518" s="14" t="n"/>
      <c r="C1518" s="15" t="n"/>
      <c r="D1518" s="15" t="n"/>
      <c r="E1518" s="15">
        <f>D1518*Setup!$B$5</f>
        <v/>
      </c>
      <c r="F1518" s="15">
        <f>D1518-E1518</f>
        <v/>
      </c>
      <c r="G1518" s="15" t="n"/>
      <c r="H1518" s="15" t="n"/>
      <c r="I1518" s="15" t="n"/>
      <c r="J1518" s="15">
        <f>C1518+F1518+G1518-I1518</f>
        <v/>
      </c>
      <c r="K1518" s="15" t="n"/>
      <c r="L1518" s="15">
        <f>K1518*Setup!$B$6</f>
        <v/>
      </c>
      <c r="M1518" s="15">
        <f>J1518-L1518</f>
        <v/>
      </c>
      <c r="N1518" s="21" t="n"/>
    </row>
    <row r="1519">
      <c r="A1519" s="295" t="n"/>
      <c r="B1519" s="14" t="n"/>
      <c r="C1519" s="15" t="n"/>
      <c r="D1519" s="15" t="n"/>
      <c r="E1519" s="15">
        <f>D1519*Setup!$B$5</f>
        <v/>
      </c>
      <c r="F1519" s="15">
        <f>D1519-E1519</f>
        <v/>
      </c>
      <c r="G1519" s="15" t="n"/>
      <c r="H1519" s="15" t="n"/>
      <c r="I1519" s="15" t="n"/>
      <c r="J1519" s="15">
        <f>C1519+F1519+G1519-I1519</f>
        <v/>
      </c>
      <c r="K1519" s="15" t="n"/>
      <c r="L1519" s="15">
        <f>K1519*Setup!$B$6</f>
        <v/>
      </c>
      <c r="M1519" s="15">
        <f>J1519-L1519</f>
        <v/>
      </c>
      <c r="N1519" s="21" t="n"/>
    </row>
    <row r="1520">
      <c r="A1520" s="295" t="n"/>
      <c r="B1520" s="14" t="n"/>
      <c r="C1520" s="15" t="n"/>
      <c r="D1520" s="15" t="n"/>
      <c r="E1520" s="15">
        <f>D1520*Setup!$B$5</f>
        <v/>
      </c>
      <c r="F1520" s="15">
        <f>D1520-E1520</f>
        <v/>
      </c>
      <c r="G1520" s="15" t="n"/>
      <c r="H1520" s="15" t="n"/>
      <c r="I1520" s="15" t="n"/>
      <c r="J1520" s="15">
        <f>C1520+F1520+G1520-I1520</f>
        <v/>
      </c>
      <c r="K1520" s="15" t="n"/>
      <c r="L1520" s="15">
        <f>K1520*Setup!$B$6</f>
        <v/>
      </c>
      <c r="M1520" s="15">
        <f>J1520-L1520</f>
        <v/>
      </c>
      <c r="N1520" s="21" t="n"/>
    </row>
    <row r="1521">
      <c r="A1521" s="295" t="n"/>
      <c r="B1521" s="14" t="n"/>
      <c r="C1521" s="15" t="n"/>
      <c r="D1521" s="15" t="n"/>
      <c r="E1521" s="15">
        <f>D1521*Setup!$B$5</f>
        <v/>
      </c>
      <c r="F1521" s="15">
        <f>D1521-E1521</f>
        <v/>
      </c>
      <c r="G1521" s="15" t="n"/>
      <c r="H1521" s="15" t="n"/>
      <c r="I1521" s="15" t="n"/>
      <c r="J1521" s="15">
        <f>C1521+F1521+G1521-I1521</f>
        <v/>
      </c>
      <c r="K1521" s="15" t="n"/>
      <c r="L1521" s="15">
        <f>K1521*Setup!$B$6</f>
        <v/>
      </c>
      <c r="M1521" s="15">
        <f>J1521-L1521</f>
        <v/>
      </c>
      <c r="N1521" s="21" t="n"/>
    </row>
    <row r="1522">
      <c r="A1522" s="295" t="n"/>
      <c r="B1522" s="14" t="n"/>
      <c r="C1522" s="15" t="n"/>
      <c r="D1522" s="15" t="n"/>
      <c r="E1522" s="15">
        <f>D1522*Setup!$B$5</f>
        <v/>
      </c>
      <c r="F1522" s="15">
        <f>D1522-E1522</f>
        <v/>
      </c>
      <c r="G1522" s="15" t="n"/>
      <c r="H1522" s="15" t="n"/>
      <c r="I1522" s="15" t="n"/>
      <c r="J1522" s="15">
        <f>C1522+F1522+G1522-I1522</f>
        <v/>
      </c>
      <c r="K1522" s="15" t="n"/>
      <c r="L1522" s="15">
        <f>K1522*Setup!$B$6</f>
        <v/>
      </c>
      <c r="M1522" s="15">
        <f>J1522-L1522</f>
        <v/>
      </c>
      <c r="N1522" s="21" t="n"/>
    </row>
    <row r="1523">
      <c r="A1523" s="295" t="n"/>
      <c r="B1523" s="14" t="n"/>
      <c r="C1523" s="15" t="n"/>
      <c r="D1523" s="15" t="n"/>
      <c r="E1523" s="15">
        <f>D1523*Setup!$B$5</f>
        <v/>
      </c>
      <c r="F1523" s="15">
        <f>D1523-E1523</f>
        <v/>
      </c>
      <c r="G1523" s="15" t="n"/>
      <c r="H1523" s="15" t="n"/>
      <c r="I1523" s="15" t="n"/>
      <c r="J1523" s="15">
        <f>C1523+F1523+G1523-I1523</f>
        <v/>
      </c>
      <c r="K1523" s="15" t="n"/>
      <c r="L1523" s="15">
        <f>K1523*Setup!$B$6</f>
        <v/>
      </c>
      <c r="M1523" s="15">
        <f>J1523-L1523</f>
        <v/>
      </c>
      <c r="N1523" s="21" t="n"/>
    </row>
    <row r="1524">
      <c r="A1524" s="295" t="n"/>
      <c r="B1524" s="14" t="n"/>
      <c r="C1524" s="15" t="n"/>
      <c r="D1524" s="15" t="n"/>
      <c r="E1524" s="15">
        <f>D1524*Setup!$B$5</f>
        <v/>
      </c>
      <c r="F1524" s="15">
        <f>D1524-E1524</f>
        <v/>
      </c>
      <c r="G1524" s="15" t="n"/>
      <c r="H1524" s="15" t="n"/>
      <c r="I1524" s="15" t="n"/>
      <c r="J1524" s="15">
        <f>C1524+F1524+G1524-I1524</f>
        <v/>
      </c>
      <c r="K1524" s="15" t="n"/>
      <c r="L1524" s="15">
        <f>K1524*Setup!$B$6</f>
        <v/>
      </c>
      <c r="M1524" s="15">
        <f>J1524-L1524</f>
        <v/>
      </c>
      <c r="N1524" s="21" t="n"/>
    </row>
    <row r="1525">
      <c r="A1525" s="295" t="n"/>
      <c r="B1525" s="14" t="n"/>
      <c r="C1525" s="15" t="n"/>
      <c r="D1525" s="15" t="n"/>
      <c r="E1525" s="15">
        <f>D1525*Setup!$B$5</f>
        <v/>
      </c>
      <c r="F1525" s="15">
        <f>D1525-E1525</f>
        <v/>
      </c>
      <c r="G1525" s="15" t="n"/>
      <c r="H1525" s="15" t="n"/>
      <c r="I1525" s="15" t="n"/>
      <c r="J1525" s="15">
        <f>C1525+F1525+G1525-I1525</f>
        <v/>
      </c>
      <c r="K1525" s="15" t="n"/>
      <c r="L1525" s="15">
        <f>K1525*Setup!$B$6</f>
        <v/>
      </c>
      <c r="M1525" s="15">
        <f>J1525-L1525</f>
        <v/>
      </c>
      <c r="N1525" s="21" t="n"/>
    </row>
    <row r="1526">
      <c r="A1526" s="295" t="n"/>
      <c r="B1526" s="14" t="n"/>
      <c r="C1526" s="15" t="n"/>
      <c r="D1526" s="15" t="n"/>
      <c r="E1526" s="15">
        <f>D1526*Setup!$B$5</f>
        <v/>
      </c>
      <c r="F1526" s="15">
        <f>D1526-E1526</f>
        <v/>
      </c>
      <c r="G1526" s="15" t="n"/>
      <c r="H1526" s="15" t="n"/>
      <c r="I1526" s="15" t="n"/>
      <c r="J1526" s="15">
        <f>C1526+F1526+G1526-I1526</f>
        <v/>
      </c>
      <c r="K1526" s="15" t="n"/>
      <c r="L1526" s="15">
        <f>K1526*Setup!$B$6</f>
        <v/>
      </c>
      <c r="M1526" s="15">
        <f>J1526-L1526</f>
        <v/>
      </c>
      <c r="N1526" s="21" t="n"/>
    </row>
    <row r="1527">
      <c r="A1527" s="295" t="n"/>
      <c r="B1527" s="14" t="n"/>
      <c r="C1527" s="15" t="n"/>
      <c r="D1527" s="15" t="n"/>
      <c r="E1527" s="15">
        <f>D1527*Setup!$B$5</f>
        <v/>
      </c>
      <c r="F1527" s="15">
        <f>D1527-E1527</f>
        <v/>
      </c>
      <c r="G1527" s="15" t="n"/>
      <c r="H1527" s="15" t="n"/>
      <c r="I1527" s="15" t="n"/>
      <c r="J1527" s="15">
        <f>C1527+F1527+G1527-I1527</f>
        <v/>
      </c>
      <c r="K1527" s="15" t="n"/>
      <c r="L1527" s="15">
        <f>K1527*Setup!$B$6</f>
        <v/>
      </c>
      <c r="M1527" s="15">
        <f>J1527-L1527</f>
        <v/>
      </c>
      <c r="N1527" s="21" t="n"/>
    </row>
    <row r="1528">
      <c r="A1528" s="295" t="n"/>
      <c r="B1528" s="14" t="n"/>
      <c r="C1528" s="15" t="n"/>
      <c r="D1528" s="15" t="n"/>
      <c r="E1528" s="15">
        <f>D1528*Setup!$B$5</f>
        <v/>
      </c>
      <c r="F1528" s="15">
        <f>D1528-E1528</f>
        <v/>
      </c>
      <c r="G1528" s="15" t="n"/>
      <c r="H1528" s="15" t="n"/>
      <c r="I1528" s="15" t="n"/>
      <c r="J1528" s="15">
        <f>C1528+F1528+G1528-I1528</f>
        <v/>
      </c>
      <c r="K1528" s="15" t="n"/>
      <c r="L1528" s="15">
        <f>K1528*Setup!$B$6</f>
        <v/>
      </c>
      <c r="M1528" s="15">
        <f>J1528-L1528</f>
        <v/>
      </c>
      <c r="N1528" s="21" t="n"/>
    </row>
    <row r="1529">
      <c r="A1529" s="295" t="n"/>
      <c r="B1529" s="14" t="n"/>
      <c r="C1529" s="15" t="n"/>
      <c r="D1529" s="15" t="n"/>
      <c r="E1529" s="15">
        <f>D1529*Setup!$B$5</f>
        <v/>
      </c>
      <c r="F1529" s="15">
        <f>D1529-E1529</f>
        <v/>
      </c>
      <c r="G1529" s="15" t="n"/>
      <c r="H1529" s="15" t="n"/>
      <c r="I1529" s="15" t="n"/>
      <c r="J1529" s="15">
        <f>C1529+F1529+G1529-I1529</f>
        <v/>
      </c>
      <c r="K1529" s="15" t="n"/>
      <c r="L1529" s="15">
        <f>K1529*Setup!$B$6</f>
        <v/>
      </c>
      <c r="M1529" s="15">
        <f>J1529-L1529</f>
        <v/>
      </c>
      <c r="N1529" s="21" t="n"/>
    </row>
    <row r="1530">
      <c r="A1530" s="295" t="n"/>
      <c r="B1530" s="14" t="n"/>
      <c r="C1530" s="15" t="n"/>
      <c r="D1530" s="15" t="n"/>
      <c r="E1530" s="15">
        <f>D1530*Setup!$B$5</f>
        <v/>
      </c>
      <c r="F1530" s="15">
        <f>D1530-E1530</f>
        <v/>
      </c>
      <c r="G1530" s="15" t="n"/>
      <c r="H1530" s="15" t="n"/>
      <c r="I1530" s="15" t="n"/>
      <c r="J1530" s="15">
        <f>C1530+F1530+G1530-I1530</f>
        <v/>
      </c>
      <c r="K1530" s="15" t="n"/>
      <c r="L1530" s="15">
        <f>K1530*Setup!$B$6</f>
        <v/>
      </c>
      <c r="M1530" s="15">
        <f>J1530-L1530</f>
        <v/>
      </c>
      <c r="N1530" s="21" t="n"/>
    </row>
    <row r="1531">
      <c r="A1531" s="295" t="n"/>
      <c r="B1531" s="14" t="n"/>
      <c r="C1531" s="15" t="n"/>
      <c r="D1531" s="15" t="n"/>
      <c r="E1531" s="15">
        <f>D1531*Setup!$B$5</f>
        <v/>
      </c>
      <c r="F1531" s="15">
        <f>D1531-E1531</f>
        <v/>
      </c>
      <c r="G1531" s="15" t="n"/>
      <c r="H1531" s="15" t="n"/>
      <c r="I1531" s="15" t="n"/>
      <c r="J1531" s="15">
        <f>C1531+F1531+G1531-I1531</f>
        <v/>
      </c>
      <c r="K1531" s="15" t="n"/>
      <c r="L1531" s="15">
        <f>K1531*Setup!$B$6</f>
        <v/>
      </c>
      <c r="M1531" s="15">
        <f>J1531-L1531</f>
        <v/>
      </c>
      <c r="N1531" s="21" t="n"/>
    </row>
    <row r="1532">
      <c r="A1532" s="295" t="n"/>
      <c r="B1532" s="14" t="n"/>
      <c r="C1532" s="15" t="n"/>
      <c r="D1532" s="15" t="n"/>
      <c r="E1532" s="15">
        <f>D1532*Setup!$B$5</f>
        <v/>
      </c>
      <c r="F1532" s="15">
        <f>D1532-E1532</f>
        <v/>
      </c>
      <c r="G1532" s="15" t="n"/>
      <c r="H1532" s="15" t="n"/>
      <c r="I1532" s="15" t="n"/>
      <c r="J1532" s="15">
        <f>C1532+F1532+G1532-I1532</f>
        <v/>
      </c>
      <c r="K1532" s="15" t="n"/>
      <c r="L1532" s="15">
        <f>K1532*Setup!$B$6</f>
        <v/>
      </c>
      <c r="M1532" s="15">
        <f>J1532-L1532</f>
        <v/>
      </c>
      <c r="N1532" s="21" t="n"/>
    </row>
    <row r="1533">
      <c r="A1533" s="295" t="n"/>
      <c r="B1533" s="14" t="n"/>
      <c r="C1533" s="15" t="n"/>
      <c r="D1533" s="15" t="n"/>
      <c r="E1533" s="15">
        <f>D1533*Setup!$B$5</f>
        <v/>
      </c>
      <c r="F1533" s="15">
        <f>D1533-E1533</f>
        <v/>
      </c>
      <c r="G1533" s="15" t="n"/>
      <c r="H1533" s="15" t="n"/>
      <c r="I1533" s="15" t="n"/>
      <c r="J1533" s="15">
        <f>C1533+F1533+G1533-I1533</f>
        <v/>
      </c>
      <c r="K1533" s="15" t="n"/>
      <c r="L1533" s="15">
        <f>K1533*Setup!$B$6</f>
        <v/>
      </c>
      <c r="M1533" s="15">
        <f>J1533-L1533</f>
        <v/>
      </c>
      <c r="N1533" s="21" t="n"/>
    </row>
    <row r="1534">
      <c r="A1534" s="295" t="n"/>
      <c r="B1534" s="14" t="n"/>
      <c r="C1534" s="15" t="n"/>
      <c r="D1534" s="15" t="n"/>
      <c r="E1534" s="15">
        <f>D1534*Setup!$B$5</f>
        <v/>
      </c>
      <c r="F1534" s="15">
        <f>D1534-E1534</f>
        <v/>
      </c>
      <c r="G1534" s="15" t="n"/>
      <c r="H1534" s="15" t="n"/>
      <c r="I1534" s="15" t="n"/>
      <c r="J1534" s="15">
        <f>C1534+F1534+G1534-I1534</f>
        <v/>
      </c>
      <c r="K1534" s="15" t="n"/>
      <c r="L1534" s="15">
        <f>K1534*Setup!$B$6</f>
        <v/>
      </c>
      <c r="M1534" s="15">
        <f>J1534-L1534</f>
        <v/>
      </c>
      <c r="N1534" s="21" t="n"/>
    </row>
    <row r="1535">
      <c r="A1535" s="295" t="n"/>
      <c r="B1535" s="14" t="n"/>
      <c r="C1535" s="15" t="n"/>
      <c r="D1535" s="15" t="n"/>
      <c r="E1535" s="15">
        <f>D1535*Setup!$B$5</f>
        <v/>
      </c>
      <c r="F1535" s="15">
        <f>D1535-E1535</f>
        <v/>
      </c>
      <c r="G1535" s="15" t="n"/>
      <c r="H1535" s="15" t="n"/>
      <c r="I1535" s="15" t="n"/>
      <c r="J1535" s="15">
        <f>C1535+F1535+G1535-I1535</f>
        <v/>
      </c>
      <c r="K1535" s="15" t="n"/>
      <c r="L1535" s="15">
        <f>K1535*Setup!$B$6</f>
        <v/>
      </c>
      <c r="M1535" s="15">
        <f>J1535-L1535</f>
        <v/>
      </c>
      <c r="N1535" s="21" t="n"/>
    </row>
    <row r="1536">
      <c r="A1536" s="295" t="n"/>
      <c r="B1536" s="14" t="n"/>
      <c r="C1536" s="15" t="n"/>
      <c r="D1536" s="15" t="n"/>
      <c r="E1536" s="15">
        <f>D1536*Setup!$B$5</f>
        <v/>
      </c>
      <c r="F1536" s="15">
        <f>D1536-E1536</f>
        <v/>
      </c>
      <c r="G1536" s="15" t="n"/>
      <c r="H1536" s="15" t="n"/>
      <c r="I1536" s="15" t="n"/>
      <c r="J1536" s="15">
        <f>C1536+F1536+G1536-I1536</f>
        <v/>
      </c>
      <c r="K1536" s="15" t="n"/>
      <c r="L1536" s="15">
        <f>K1536*Setup!$B$6</f>
        <v/>
      </c>
      <c r="M1536" s="15">
        <f>J1536-L1536</f>
        <v/>
      </c>
      <c r="N1536" s="21" t="n"/>
    </row>
    <row r="1537">
      <c r="A1537" s="295" t="n"/>
      <c r="B1537" s="14" t="n"/>
      <c r="C1537" s="15" t="n"/>
      <c r="D1537" s="15" t="n"/>
      <c r="E1537" s="15">
        <f>D1537*Setup!$B$5</f>
        <v/>
      </c>
      <c r="F1537" s="15">
        <f>D1537-E1537</f>
        <v/>
      </c>
      <c r="G1537" s="15" t="n"/>
      <c r="H1537" s="15" t="n"/>
      <c r="I1537" s="15" t="n"/>
      <c r="J1537" s="15">
        <f>C1537+F1537+G1537-I1537</f>
        <v/>
      </c>
      <c r="K1537" s="15" t="n"/>
      <c r="L1537" s="15">
        <f>K1537*Setup!$B$6</f>
        <v/>
      </c>
      <c r="M1537" s="15">
        <f>J1537-L1537</f>
        <v/>
      </c>
      <c r="N1537" s="21" t="n"/>
    </row>
    <row r="1538">
      <c r="A1538" s="295" t="n"/>
      <c r="B1538" s="14" t="n"/>
      <c r="C1538" s="15" t="n"/>
      <c r="D1538" s="15" t="n"/>
      <c r="E1538" s="15">
        <f>D1538*Setup!$B$5</f>
        <v/>
      </c>
      <c r="F1538" s="15">
        <f>D1538-E1538</f>
        <v/>
      </c>
      <c r="G1538" s="15" t="n"/>
      <c r="H1538" s="15" t="n"/>
      <c r="I1538" s="15" t="n"/>
      <c r="J1538" s="15">
        <f>C1538+F1538+G1538-I1538</f>
        <v/>
      </c>
      <c r="K1538" s="15" t="n"/>
      <c r="L1538" s="15">
        <f>K1538*Setup!$B$6</f>
        <v/>
      </c>
      <c r="M1538" s="15">
        <f>J1538-L1538</f>
        <v/>
      </c>
      <c r="N1538" s="21" t="n"/>
    </row>
    <row r="1539">
      <c r="A1539" s="295" t="n"/>
      <c r="B1539" s="14" t="n"/>
      <c r="C1539" s="15" t="n"/>
      <c r="D1539" s="15" t="n"/>
      <c r="E1539" s="15">
        <f>D1539*Setup!$B$5</f>
        <v/>
      </c>
      <c r="F1539" s="15">
        <f>D1539-E1539</f>
        <v/>
      </c>
      <c r="G1539" s="15" t="n"/>
      <c r="H1539" s="15" t="n"/>
      <c r="I1539" s="15" t="n"/>
      <c r="J1539" s="15">
        <f>C1539+F1539+G1539-I1539</f>
        <v/>
      </c>
      <c r="K1539" s="15" t="n"/>
      <c r="L1539" s="15">
        <f>K1539*Setup!$B$6</f>
        <v/>
      </c>
      <c r="M1539" s="15">
        <f>J1539-L1539</f>
        <v/>
      </c>
      <c r="N1539" s="21" t="n"/>
    </row>
    <row r="1540">
      <c r="A1540" s="295" t="n"/>
      <c r="B1540" s="14" t="n"/>
      <c r="C1540" s="15" t="n"/>
      <c r="D1540" s="15" t="n"/>
      <c r="E1540" s="15">
        <f>D1540*Setup!$B$5</f>
        <v/>
      </c>
      <c r="F1540" s="15">
        <f>D1540-E1540</f>
        <v/>
      </c>
      <c r="G1540" s="15" t="n"/>
      <c r="H1540" s="15" t="n"/>
      <c r="I1540" s="15" t="n"/>
      <c r="J1540" s="15">
        <f>C1540+F1540+G1540-I1540</f>
        <v/>
      </c>
      <c r="K1540" s="15" t="n"/>
      <c r="L1540" s="15">
        <f>K1540*Setup!$B$6</f>
        <v/>
      </c>
      <c r="M1540" s="15">
        <f>J1540-L1540</f>
        <v/>
      </c>
      <c r="N1540" s="21" t="n"/>
    </row>
    <row r="1541">
      <c r="A1541" s="295" t="n"/>
      <c r="B1541" s="14" t="n"/>
      <c r="C1541" s="15" t="n"/>
      <c r="D1541" s="15" t="n"/>
      <c r="E1541" s="15">
        <f>D1541*Setup!$B$5</f>
        <v/>
      </c>
      <c r="F1541" s="15">
        <f>D1541-E1541</f>
        <v/>
      </c>
      <c r="G1541" s="15" t="n"/>
      <c r="H1541" s="15" t="n"/>
      <c r="I1541" s="15" t="n"/>
      <c r="J1541" s="15">
        <f>C1541+F1541+G1541-I1541</f>
        <v/>
      </c>
      <c r="K1541" s="15" t="n"/>
      <c r="L1541" s="15">
        <f>K1541*Setup!$B$6</f>
        <v/>
      </c>
      <c r="M1541" s="15">
        <f>J1541-L1541</f>
        <v/>
      </c>
      <c r="N1541" s="21" t="n"/>
    </row>
    <row r="1542">
      <c r="A1542" s="295" t="n"/>
      <c r="B1542" s="14" t="n"/>
      <c r="C1542" s="15" t="n"/>
      <c r="D1542" s="15" t="n"/>
      <c r="E1542" s="15">
        <f>D1542*Setup!$B$5</f>
        <v/>
      </c>
      <c r="F1542" s="15">
        <f>D1542-E1542</f>
        <v/>
      </c>
      <c r="G1542" s="15" t="n"/>
      <c r="H1542" s="15" t="n"/>
      <c r="I1542" s="15" t="n"/>
      <c r="J1542" s="15">
        <f>C1542+F1542+G1542-I1542</f>
        <v/>
      </c>
      <c r="K1542" s="15" t="n"/>
      <c r="L1542" s="15">
        <f>K1542*Setup!$B$6</f>
        <v/>
      </c>
      <c r="M1542" s="15">
        <f>J1542-L1542</f>
        <v/>
      </c>
      <c r="N1542" s="21" t="n"/>
    </row>
    <row r="1543">
      <c r="A1543" s="295" t="n"/>
      <c r="B1543" s="14" t="n"/>
      <c r="C1543" s="15" t="n"/>
      <c r="D1543" s="15" t="n"/>
      <c r="E1543" s="15">
        <f>D1543*Setup!$B$5</f>
        <v/>
      </c>
      <c r="F1543" s="15">
        <f>D1543-E1543</f>
        <v/>
      </c>
      <c r="G1543" s="15" t="n"/>
      <c r="H1543" s="15" t="n"/>
      <c r="I1543" s="15" t="n"/>
      <c r="J1543" s="15">
        <f>C1543+F1543+G1543-I1543</f>
        <v/>
      </c>
      <c r="K1543" s="15" t="n"/>
      <c r="L1543" s="15">
        <f>K1543*Setup!$B$6</f>
        <v/>
      </c>
      <c r="M1543" s="15">
        <f>J1543-L1543</f>
        <v/>
      </c>
      <c r="N1543" s="21" t="n"/>
    </row>
    <row r="1544">
      <c r="A1544" s="295" t="n"/>
      <c r="B1544" s="14" t="n"/>
      <c r="C1544" s="15" t="n"/>
      <c r="D1544" s="15" t="n"/>
      <c r="E1544" s="15">
        <f>D1544*Setup!$B$5</f>
        <v/>
      </c>
      <c r="F1544" s="15">
        <f>D1544-E1544</f>
        <v/>
      </c>
      <c r="G1544" s="15" t="n"/>
      <c r="H1544" s="15" t="n"/>
      <c r="I1544" s="15" t="n"/>
      <c r="J1544" s="15">
        <f>C1544+F1544+G1544-I1544</f>
        <v/>
      </c>
      <c r="K1544" s="15" t="n"/>
      <c r="L1544" s="15">
        <f>K1544*Setup!$B$6</f>
        <v/>
      </c>
      <c r="M1544" s="15">
        <f>J1544-L1544</f>
        <v/>
      </c>
      <c r="N1544" s="21" t="n"/>
    </row>
    <row r="1545">
      <c r="A1545" s="295" t="n"/>
      <c r="B1545" s="14" t="n"/>
      <c r="C1545" s="15" t="n"/>
      <c r="D1545" s="15" t="n"/>
      <c r="E1545" s="15">
        <f>D1545*Setup!$B$5</f>
        <v/>
      </c>
      <c r="F1545" s="15">
        <f>D1545-E1545</f>
        <v/>
      </c>
      <c r="G1545" s="15" t="n"/>
      <c r="H1545" s="15" t="n"/>
      <c r="I1545" s="15" t="n"/>
      <c r="J1545" s="15">
        <f>C1545+F1545+G1545-I1545</f>
        <v/>
      </c>
      <c r="K1545" s="15" t="n"/>
      <c r="L1545" s="15">
        <f>K1545*Setup!$B$6</f>
        <v/>
      </c>
      <c r="M1545" s="15">
        <f>J1545-L1545</f>
        <v/>
      </c>
      <c r="N1545" s="21" t="n"/>
    </row>
    <row r="1546">
      <c r="A1546" s="295" t="n"/>
      <c r="B1546" s="14" t="n"/>
      <c r="C1546" s="15" t="n"/>
      <c r="D1546" s="15" t="n"/>
      <c r="E1546" s="15">
        <f>D1546*Setup!$B$5</f>
        <v/>
      </c>
      <c r="F1546" s="15">
        <f>D1546-E1546</f>
        <v/>
      </c>
      <c r="G1546" s="15" t="n"/>
      <c r="H1546" s="15" t="n"/>
      <c r="I1546" s="15" t="n"/>
      <c r="J1546" s="15">
        <f>C1546+F1546+G1546-I1546</f>
        <v/>
      </c>
      <c r="K1546" s="15" t="n"/>
      <c r="L1546" s="15">
        <f>K1546*Setup!$B$6</f>
        <v/>
      </c>
      <c r="M1546" s="15">
        <f>J1546-L1546</f>
        <v/>
      </c>
      <c r="N1546" s="21" t="n"/>
    </row>
    <row r="1547">
      <c r="A1547" s="295" t="n"/>
      <c r="B1547" s="14" t="n"/>
      <c r="C1547" s="15" t="n"/>
      <c r="D1547" s="15" t="n"/>
      <c r="E1547" s="15">
        <f>D1547*Setup!$B$5</f>
        <v/>
      </c>
      <c r="F1547" s="15">
        <f>D1547-E1547</f>
        <v/>
      </c>
      <c r="G1547" s="15" t="n"/>
      <c r="H1547" s="15" t="n"/>
      <c r="I1547" s="15" t="n"/>
      <c r="J1547" s="15">
        <f>C1547+F1547+G1547-I1547</f>
        <v/>
      </c>
      <c r="K1547" s="15" t="n"/>
      <c r="L1547" s="15">
        <f>K1547*Setup!$B$6</f>
        <v/>
      </c>
      <c r="M1547" s="15">
        <f>J1547-L1547</f>
        <v/>
      </c>
      <c r="N1547" s="21" t="n"/>
    </row>
    <row r="1548">
      <c r="A1548" s="295" t="n"/>
      <c r="B1548" s="14" t="n"/>
      <c r="C1548" s="15" t="n"/>
      <c r="D1548" s="15" t="n"/>
      <c r="E1548" s="15">
        <f>D1548*Setup!$B$5</f>
        <v/>
      </c>
      <c r="F1548" s="15">
        <f>D1548-E1548</f>
        <v/>
      </c>
      <c r="G1548" s="15" t="n"/>
      <c r="H1548" s="15" t="n"/>
      <c r="I1548" s="15" t="n"/>
      <c r="J1548" s="15">
        <f>C1548+F1548+G1548-I1548</f>
        <v/>
      </c>
      <c r="K1548" s="15" t="n"/>
      <c r="L1548" s="15">
        <f>K1548*Setup!$B$6</f>
        <v/>
      </c>
      <c r="M1548" s="15">
        <f>J1548-L1548</f>
        <v/>
      </c>
      <c r="N1548" s="21" t="n"/>
    </row>
    <row r="1549">
      <c r="A1549" s="295" t="n"/>
      <c r="B1549" s="14" t="n"/>
      <c r="C1549" s="15" t="n"/>
      <c r="D1549" s="15" t="n"/>
      <c r="E1549" s="15">
        <f>D1549*Setup!$B$5</f>
        <v/>
      </c>
      <c r="F1549" s="15">
        <f>D1549-E1549</f>
        <v/>
      </c>
      <c r="G1549" s="15" t="n"/>
      <c r="H1549" s="15" t="n"/>
      <c r="I1549" s="15" t="n"/>
      <c r="J1549" s="15">
        <f>C1549+F1549+G1549-I1549</f>
        <v/>
      </c>
      <c r="K1549" s="15" t="n"/>
      <c r="L1549" s="15">
        <f>K1549*Setup!$B$6</f>
        <v/>
      </c>
      <c r="M1549" s="15">
        <f>J1549-L1549</f>
        <v/>
      </c>
      <c r="N1549" s="21" t="n"/>
    </row>
    <row r="1550">
      <c r="A1550" s="295" t="n"/>
      <c r="B1550" s="14" t="n"/>
      <c r="C1550" s="15" t="n"/>
      <c r="D1550" s="15" t="n"/>
      <c r="E1550" s="15">
        <f>D1550*Setup!$B$5</f>
        <v/>
      </c>
      <c r="F1550" s="15">
        <f>D1550-E1550</f>
        <v/>
      </c>
      <c r="G1550" s="15" t="n"/>
      <c r="H1550" s="15" t="n"/>
      <c r="I1550" s="15" t="n"/>
      <c r="J1550" s="15">
        <f>C1550+F1550+G1550-I1550</f>
        <v/>
      </c>
      <c r="K1550" s="15" t="n"/>
      <c r="L1550" s="15">
        <f>K1550*Setup!$B$6</f>
        <v/>
      </c>
      <c r="M1550" s="15">
        <f>J1550-L1550</f>
        <v/>
      </c>
      <c r="N1550" s="21" t="n"/>
    </row>
    <row r="1551">
      <c r="A1551" s="295" t="n"/>
      <c r="B1551" s="14" t="n"/>
      <c r="C1551" s="15" t="n"/>
      <c r="D1551" s="15" t="n"/>
      <c r="E1551" s="15">
        <f>D1551*Setup!$B$5</f>
        <v/>
      </c>
      <c r="F1551" s="15">
        <f>D1551-E1551</f>
        <v/>
      </c>
      <c r="G1551" s="15" t="n"/>
      <c r="H1551" s="15" t="n"/>
      <c r="I1551" s="15" t="n"/>
      <c r="J1551" s="15">
        <f>C1551+F1551+G1551-I1551</f>
        <v/>
      </c>
      <c r="K1551" s="15" t="n"/>
      <c r="L1551" s="15">
        <f>K1551*Setup!$B$6</f>
        <v/>
      </c>
      <c r="M1551" s="15">
        <f>J1551-L1551</f>
        <v/>
      </c>
      <c r="N1551" s="21" t="n"/>
    </row>
    <row r="1552">
      <c r="A1552" s="295" t="n"/>
      <c r="B1552" s="14" t="n"/>
      <c r="C1552" s="15" t="n"/>
      <c r="D1552" s="15" t="n"/>
      <c r="E1552" s="15">
        <f>D1552*Setup!$B$5</f>
        <v/>
      </c>
      <c r="F1552" s="15">
        <f>D1552-E1552</f>
        <v/>
      </c>
      <c r="G1552" s="15" t="n"/>
      <c r="H1552" s="15" t="n"/>
      <c r="I1552" s="15" t="n"/>
      <c r="J1552" s="15">
        <f>C1552+F1552+G1552-I1552</f>
        <v/>
      </c>
      <c r="K1552" s="15" t="n"/>
      <c r="L1552" s="15">
        <f>K1552*Setup!$B$6</f>
        <v/>
      </c>
      <c r="M1552" s="15">
        <f>J1552-L1552</f>
        <v/>
      </c>
      <c r="N1552" s="21" t="n"/>
    </row>
    <row r="1553">
      <c r="A1553" s="295" t="n"/>
      <c r="B1553" s="14" t="n"/>
      <c r="C1553" s="15" t="n"/>
      <c r="D1553" s="15" t="n"/>
      <c r="E1553" s="15">
        <f>D1553*Setup!$B$5</f>
        <v/>
      </c>
      <c r="F1553" s="15">
        <f>D1553-E1553</f>
        <v/>
      </c>
      <c r="G1553" s="15" t="n"/>
      <c r="H1553" s="15" t="n"/>
      <c r="I1553" s="15" t="n"/>
      <c r="J1553" s="15">
        <f>C1553+F1553+G1553-I1553</f>
        <v/>
      </c>
      <c r="K1553" s="15" t="n"/>
      <c r="L1553" s="15">
        <f>K1553*Setup!$B$6</f>
        <v/>
      </c>
      <c r="M1553" s="15">
        <f>J1553-L1553</f>
        <v/>
      </c>
      <c r="N1553" s="21" t="n"/>
    </row>
    <row r="1554">
      <c r="A1554" s="295" t="n"/>
      <c r="B1554" s="14" t="n"/>
      <c r="C1554" s="15" t="n"/>
      <c r="D1554" s="15" t="n"/>
      <c r="E1554" s="15">
        <f>D1554*Setup!$B$5</f>
        <v/>
      </c>
      <c r="F1554" s="15">
        <f>D1554-E1554</f>
        <v/>
      </c>
      <c r="G1554" s="15" t="n"/>
      <c r="H1554" s="15" t="n"/>
      <c r="I1554" s="15" t="n"/>
      <c r="J1554" s="15">
        <f>C1554+F1554+G1554-I1554</f>
        <v/>
      </c>
      <c r="K1554" s="15" t="n"/>
      <c r="L1554" s="15">
        <f>K1554*Setup!$B$6</f>
        <v/>
      </c>
      <c r="M1554" s="15">
        <f>J1554-L1554</f>
        <v/>
      </c>
      <c r="N1554" s="21" t="n"/>
    </row>
    <row r="1555">
      <c r="A1555" s="295" t="n"/>
      <c r="B1555" s="14" t="n"/>
      <c r="C1555" s="15" t="n"/>
      <c r="D1555" s="15" t="n"/>
      <c r="E1555" s="15">
        <f>D1555*Setup!$B$5</f>
        <v/>
      </c>
      <c r="F1555" s="15">
        <f>D1555-E1555</f>
        <v/>
      </c>
      <c r="G1555" s="15" t="n"/>
      <c r="H1555" s="15" t="n"/>
      <c r="I1555" s="15" t="n"/>
      <c r="J1555" s="15">
        <f>C1555+F1555+G1555-I1555</f>
        <v/>
      </c>
      <c r="K1555" s="15" t="n"/>
      <c r="L1555" s="15">
        <f>K1555*Setup!$B$6</f>
        <v/>
      </c>
      <c r="M1555" s="15">
        <f>J1555-L1555</f>
        <v/>
      </c>
      <c r="N1555" s="21" t="n"/>
    </row>
    <row r="1556">
      <c r="A1556" s="295" t="n"/>
      <c r="B1556" s="14" t="n"/>
      <c r="C1556" s="15" t="n"/>
      <c r="D1556" s="15" t="n"/>
      <c r="E1556" s="15">
        <f>D1556*Setup!$B$5</f>
        <v/>
      </c>
      <c r="F1556" s="15">
        <f>D1556-E1556</f>
        <v/>
      </c>
      <c r="G1556" s="15" t="n"/>
      <c r="H1556" s="15" t="n"/>
      <c r="I1556" s="15" t="n"/>
      <c r="J1556" s="15">
        <f>C1556+F1556+G1556-I1556</f>
        <v/>
      </c>
      <c r="K1556" s="15" t="n"/>
      <c r="L1556" s="15">
        <f>K1556*Setup!$B$6</f>
        <v/>
      </c>
      <c r="M1556" s="15">
        <f>J1556-L1556</f>
        <v/>
      </c>
      <c r="N1556" s="21" t="n"/>
    </row>
    <row r="1557">
      <c r="A1557" s="295" t="n"/>
      <c r="B1557" s="14" t="n"/>
      <c r="C1557" s="15" t="n"/>
      <c r="D1557" s="15" t="n"/>
      <c r="E1557" s="15">
        <f>D1557*Setup!$B$5</f>
        <v/>
      </c>
      <c r="F1557" s="15">
        <f>D1557-E1557</f>
        <v/>
      </c>
      <c r="G1557" s="15" t="n"/>
      <c r="H1557" s="15" t="n"/>
      <c r="I1557" s="15" t="n"/>
      <c r="J1557" s="15">
        <f>C1557+F1557+G1557-I1557</f>
        <v/>
      </c>
      <c r="K1557" s="15" t="n"/>
      <c r="L1557" s="15">
        <f>K1557*Setup!$B$6</f>
        <v/>
      </c>
      <c r="M1557" s="15">
        <f>J1557-L1557</f>
        <v/>
      </c>
      <c r="N1557" s="21" t="n"/>
    </row>
    <row r="1558">
      <c r="A1558" s="295" t="n"/>
      <c r="B1558" s="14" t="n"/>
      <c r="C1558" s="15" t="n"/>
      <c r="D1558" s="15" t="n"/>
      <c r="E1558" s="15">
        <f>D1558*Setup!$B$5</f>
        <v/>
      </c>
      <c r="F1558" s="15">
        <f>D1558-E1558</f>
        <v/>
      </c>
      <c r="G1558" s="15" t="n"/>
      <c r="H1558" s="15" t="n"/>
      <c r="I1558" s="15" t="n"/>
      <c r="J1558" s="15">
        <f>C1558+F1558+G1558-I1558</f>
        <v/>
      </c>
      <c r="K1558" s="15" t="n"/>
      <c r="L1558" s="15">
        <f>K1558*Setup!$B$6</f>
        <v/>
      </c>
      <c r="M1558" s="15">
        <f>J1558-L1558</f>
        <v/>
      </c>
      <c r="N1558" s="21" t="n"/>
    </row>
    <row r="1559">
      <c r="A1559" s="295" t="n"/>
      <c r="B1559" s="14" t="n"/>
      <c r="C1559" s="15" t="n"/>
      <c r="D1559" s="15" t="n"/>
      <c r="E1559" s="15">
        <f>D1559*Setup!$B$5</f>
        <v/>
      </c>
      <c r="F1559" s="15">
        <f>D1559-E1559</f>
        <v/>
      </c>
      <c r="G1559" s="15" t="n"/>
      <c r="H1559" s="15" t="n"/>
      <c r="I1559" s="15" t="n"/>
      <c r="J1559" s="15">
        <f>C1559+F1559+G1559-I1559</f>
        <v/>
      </c>
      <c r="K1559" s="15" t="n"/>
      <c r="L1559" s="15">
        <f>K1559*Setup!$B$6</f>
        <v/>
      </c>
      <c r="M1559" s="15">
        <f>J1559-L1559</f>
        <v/>
      </c>
      <c r="N1559" s="21" t="n"/>
    </row>
    <row r="1560">
      <c r="A1560" s="295" t="n"/>
      <c r="B1560" s="14" t="n"/>
      <c r="C1560" s="15" t="n"/>
      <c r="D1560" s="15" t="n"/>
      <c r="E1560" s="15">
        <f>D1560*Setup!$B$5</f>
        <v/>
      </c>
      <c r="F1560" s="15">
        <f>D1560-E1560</f>
        <v/>
      </c>
      <c r="G1560" s="15" t="n"/>
      <c r="H1560" s="15" t="n"/>
      <c r="I1560" s="15" t="n"/>
      <c r="J1560" s="15">
        <f>C1560+F1560+G1560-I1560</f>
        <v/>
      </c>
      <c r="K1560" s="15" t="n"/>
      <c r="L1560" s="15">
        <f>K1560*Setup!$B$6</f>
        <v/>
      </c>
      <c r="M1560" s="15">
        <f>J1560-L1560</f>
        <v/>
      </c>
      <c r="N1560" s="21" t="n"/>
    </row>
    <row r="1561">
      <c r="A1561" s="295" t="n"/>
      <c r="B1561" s="14" t="n"/>
      <c r="C1561" s="15" t="n"/>
      <c r="D1561" s="15" t="n"/>
      <c r="E1561" s="15">
        <f>D1561*Setup!$B$5</f>
        <v/>
      </c>
      <c r="F1561" s="15">
        <f>D1561-E1561</f>
        <v/>
      </c>
      <c r="G1561" s="15" t="n"/>
      <c r="H1561" s="15" t="n"/>
      <c r="I1561" s="15" t="n"/>
      <c r="J1561" s="15">
        <f>C1561+F1561+G1561-I1561</f>
        <v/>
      </c>
      <c r="K1561" s="15" t="n"/>
      <c r="L1561" s="15">
        <f>K1561*Setup!$B$6</f>
        <v/>
      </c>
      <c r="M1561" s="15">
        <f>J1561-L1561</f>
        <v/>
      </c>
      <c r="N1561" s="21" t="n"/>
    </row>
    <row r="1562">
      <c r="A1562" s="295" t="n"/>
      <c r="B1562" s="14" t="n"/>
      <c r="C1562" s="15" t="n"/>
      <c r="D1562" s="15" t="n"/>
      <c r="E1562" s="15">
        <f>D1562*Setup!$B$5</f>
        <v/>
      </c>
      <c r="F1562" s="15">
        <f>D1562-E1562</f>
        <v/>
      </c>
      <c r="G1562" s="15" t="n"/>
      <c r="H1562" s="15" t="n"/>
      <c r="I1562" s="15" t="n"/>
      <c r="J1562" s="15">
        <f>C1562+F1562+G1562-I1562</f>
        <v/>
      </c>
      <c r="K1562" s="15" t="n"/>
      <c r="L1562" s="15">
        <f>K1562*Setup!$B$6</f>
        <v/>
      </c>
      <c r="M1562" s="15">
        <f>J1562-L1562</f>
        <v/>
      </c>
      <c r="N1562" s="21" t="n"/>
    </row>
    <row r="1563">
      <c r="A1563" s="295" t="n"/>
      <c r="B1563" s="14" t="n"/>
      <c r="C1563" s="15" t="n"/>
      <c r="D1563" s="15" t="n"/>
      <c r="E1563" s="15">
        <f>D1563*Setup!$B$5</f>
        <v/>
      </c>
      <c r="F1563" s="15">
        <f>D1563-E1563</f>
        <v/>
      </c>
      <c r="G1563" s="15" t="n"/>
      <c r="H1563" s="15" t="n"/>
      <c r="I1563" s="15" t="n"/>
      <c r="J1563" s="15">
        <f>C1563+F1563+G1563-I1563</f>
        <v/>
      </c>
      <c r="K1563" s="15" t="n"/>
      <c r="L1563" s="15">
        <f>K1563*Setup!$B$6</f>
        <v/>
      </c>
      <c r="M1563" s="15">
        <f>J1563-L1563</f>
        <v/>
      </c>
      <c r="N1563" s="21" t="n"/>
    </row>
    <row r="1564">
      <c r="A1564" s="295" t="n"/>
      <c r="B1564" s="14" t="n"/>
      <c r="C1564" s="15" t="n"/>
      <c r="D1564" s="15" t="n"/>
      <c r="E1564" s="15">
        <f>D1564*Setup!$B$5</f>
        <v/>
      </c>
      <c r="F1564" s="15">
        <f>D1564-E1564</f>
        <v/>
      </c>
      <c r="G1564" s="15" t="n"/>
      <c r="H1564" s="15" t="n"/>
      <c r="I1564" s="15" t="n"/>
      <c r="J1564" s="15">
        <f>C1564+F1564+G1564-I1564</f>
        <v/>
      </c>
      <c r="K1564" s="15" t="n"/>
      <c r="L1564" s="15">
        <f>K1564*Setup!$B$6</f>
        <v/>
      </c>
      <c r="M1564" s="15">
        <f>J1564-L1564</f>
        <v/>
      </c>
      <c r="N1564" s="21" t="n"/>
    </row>
    <row r="1565">
      <c r="A1565" s="295" t="n"/>
      <c r="B1565" s="14" t="n"/>
      <c r="C1565" s="15" t="n"/>
      <c r="D1565" s="15" t="n"/>
      <c r="E1565" s="15">
        <f>D1565*Setup!$B$5</f>
        <v/>
      </c>
      <c r="F1565" s="15">
        <f>D1565-E1565</f>
        <v/>
      </c>
      <c r="G1565" s="15" t="n"/>
      <c r="H1565" s="15" t="n"/>
      <c r="I1565" s="15" t="n"/>
      <c r="J1565" s="15">
        <f>C1565+F1565+G1565-I1565</f>
        <v/>
      </c>
      <c r="K1565" s="15" t="n"/>
      <c r="L1565" s="15">
        <f>K1565*Setup!$B$6</f>
        <v/>
      </c>
      <c r="M1565" s="15">
        <f>J1565-L1565</f>
        <v/>
      </c>
      <c r="N1565" s="21" t="n"/>
    </row>
    <row r="1566">
      <c r="A1566" s="295" t="n"/>
      <c r="B1566" s="14" t="n"/>
      <c r="C1566" s="15" t="n"/>
      <c r="D1566" s="15" t="n"/>
      <c r="E1566" s="15">
        <f>D1566*Setup!$B$5</f>
        <v/>
      </c>
      <c r="F1566" s="15">
        <f>D1566-E1566</f>
        <v/>
      </c>
      <c r="G1566" s="15" t="n"/>
      <c r="H1566" s="15" t="n"/>
      <c r="I1566" s="15" t="n"/>
      <c r="J1566" s="15">
        <f>C1566+F1566+G1566-I1566</f>
        <v/>
      </c>
      <c r="K1566" s="15" t="n"/>
      <c r="L1566" s="15">
        <f>K1566*Setup!$B$6</f>
        <v/>
      </c>
      <c r="M1566" s="15">
        <f>J1566-L1566</f>
        <v/>
      </c>
      <c r="N1566" s="21" t="n"/>
    </row>
    <row r="1567">
      <c r="A1567" s="295" t="n"/>
      <c r="B1567" s="14" t="n"/>
      <c r="C1567" s="15" t="n"/>
      <c r="D1567" s="15" t="n"/>
      <c r="E1567" s="15">
        <f>D1567*Setup!$B$5</f>
        <v/>
      </c>
      <c r="F1567" s="15">
        <f>D1567-E1567</f>
        <v/>
      </c>
      <c r="G1567" s="15" t="n"/>
      <c r="H1567" s="15" t="n"/>
      <c r="I1567" s="15" t="n"/>
      <c r="J1567" s="15">
        <f>C1567+F1567+G1567-I1567</f>
        <v/>
      </c>
      <c r="K1567" s="15" t="n"/>
      <c r="L1567" s="15">
        <f>K1567*Setup!$B$6</f>
        <v/>
      </c>
      <c r="M1567" s="15">
        <f>J1567-L1567</f>
        <v/>
      </c>
      <c r="N1567" s="21" t="n"/>
    </row>
    <row r="1568">
      <c r="A1568" s="295" t="n"/>
      <c r="B1568" s="14" t="n"/>
      <c r="C1568" s="15" t="n"/>
      <c r="D1568" s="15" t="n"/>
      <c r="E1568" s="15">
        <f>D1568*Setup!$B$5</f>
        <v/>
      </c>
      <c r="F1568" s="15">
        <f>D1568-E1568</f>
        <v/>
      </c>
      <c r="G1568" s="15" t="n"/>
      <c r="H1568" s="15" t="n"/>
      <c r="I1568" s="15" t="n"/>
      <c r="J1568" s="15">
        <f>C1568+F1568+G1568-I1568</f>
        <v/>
      </c>
      <c r="K1568" s="15" t="n"/>
      <c r="L1568" s="15">
        <f>K1568*Setup!$B$6</f>
        <v/>
      </c>
      <c r="M1568" s="15">
        <f>J1568-L1568</f>
        <v/>
      </c>
      <c r="N1568" s="21" t="n"/>
    </row>
    <row r="1569">
      <c r="A1569" s="295" t="n"/>
      <c r="B1569" s="14" t="n"/>
      <c r="C1569" s="15" t="n"/>
      <c r="D1569" s="15" t="n"/>
      <c r="E1569" s="15">
        <f>D1569*Setup!$B$5</f>
        <v/>
      </c>
      <c r="F1569" s="15">
        <f>D1569-E1569</f>
        <v/>
      </c>
      <c r="G1569" s="15" t="n"/>
      <c r="H1569" s="15" t="n"/>
      <c r="I1569" s="15" t="n"/>
      <c r="J1569" s="15">
        <f>C1569+F1569+G1569-I1569</f>
        <v/>
      </c>
      <c r="K1569" s="15" t="n"/>
      <c r="L1569" s="15">
        <f>K1569*Setup!$B$6</f>
        <v/>
      </c>
      <c r="M1569" s="15">
        <f>J1569-L1569</f>
        <v/>
      </c>
      <c r="N1569" s="21" t="n"/>
    </row>
    <row r="1570">
      <c r="A1570" s="295" t="n"/>
      <c r="B1570" s="14" t="n"/>
      <c r="C1570" s="15" t="n"/>
      <c r="D1570" s="15" t="n"/>
      <c r="E1570" s="15">
        <f>D1570*Setup!$B$5</f>
        <v/>
      </c>
      <c r="F1570" s="15">
        <f>D1570-E1570</f>
        <v/>
      </c>
      <c r="G1570" s="15" t="n"/>
      <c r="H1570" s="15" t="n"/>
      <c r="I1570" s="15" t="n"/>
      <c r="J1570" s="15">
        <f>C1570+F1570+G1570-I1570</f>
        <v/>
      </c>
      <c r="K1570" s="15" t="n"/>
      <c r="L1570" s="15">
        <f>K1570*Setup!$B$6</f>
        <v/>
      </c>
      <c r="M1570" s="15">
        <f>J1570-L1570</f>
        <v/>
      </c>
      <c r="N1570" s="21" t="n"/>
    </row>
    <row r="1571">
      <c r="A1571" s="295" t="n"/>
      <c r="B1571" s="14" t="n"/>
      <c r="C1571" s="15" t="n"/>
      <c r="D1571" s="15" t="n"/>
      <c r="E1571" s="15">
        <f>D1571*Setup!$B$5</f>
        <v/>
      </c>
      <c r="F1571" s="15">
        <f>D1571-E1571</f>
        <v/>
      </c>
      <c r="G1571" s="15" t="n"/>
      <c r="H1571" s="15" t="n"/>
      <c r="I1571" s="15" t="n"/>
      <c r="J1571" s="15">
        <f>C1571+F1571+G1571-I1571</f>
        <v/>
      </c>
      <c r="K1571" s="15" t="n"/>
      <c r="L1571" s="15">
        <f>K1571*Setup!$B$6</f>
        <v/>
      </c>
      <c r="M1571" s="15">
        <f>J1571-L1571</f>
        <v/>
      </c>
      <c r="N1571" s="21" t="n"/>
    </row>
    <row r="1572">
      <c r="A1572" s="295" t="n"/>
      <c r="B1572" s="14" t="n"/>
      <c r="C1572" s="15" t="n"/>
      <c r="D1572" s="15" t="n"/>
      <c r="E1572" s="15">
        <f>D1572*Setup!$B$5</f>
        <v/>
      </c>
      <c r="F1572" s="15">
        <f>D1572-E1572</f>
        <v/>
      </c>
      <c r="G1572" s="15" t="n"/>
      <c r="H1572" s="15" t="n"/>
      <c r="I1572" s="15" t="n"/>
      <c r="J1572" s="15">
        <f>C1572+F1572+G1572-I1572</f>
        <v/>
      </c>
      <c r="K1572" s="15" t="n"/>
      <c r="L1572" s="15">
        <f>K1572*Setup!$B$6</f>
        <v/>
      </c>
      <c r="M1572" s="15">
        <f>J1572-L1572</f>
        <v/>
      </c>
      <c r="N1572" s="21" t="n"/>
    </row>
    <row r="1573">
      <c r="A1573" s="295" t="n"/>
      <c r="B1573" s="14" t="n"/>
      <c r="C1573" s="15" t="n"/>
      <c r="D1573" s="15" t="n"/>
      <c r="E1573" s="15">
        <f>D1573*Setup!$B$5</f>
        <v/>
      </c>
      <c r="F1573" s="15">
        <f>D1573-E1573</f>
        <v/>
      </c>
      <c r="G1573" s="15" t="n"/>
      <c r="H1573" s="15" t="n"/>
      <c r="I1573" s="15" t="n"/>
      <c r="J1573" s="15">
        <f>C1573+F1573+G1573-I1573</f>
        <v/>
      </c>
      <c r="K1573" s="15" t="n"/>
      <c r="L1573" s="15">
        <f>K1573*Setup!$B$6</f>
        <v/>
      </c>
      <c r="M1573" s="15">
        <f>J1573-L1573</f>
        <v/>
      </c>
      <c r="N1573" s="21" t="n"/>
    </row>
    <row r="1574">
      <c r="A1574" s="295" t="n"/>
      <c r="B1574" s="14" t="n"/>
      <c r="C1574" s="15" t="n"/>
      <c r="D1574" s="15" t="n"/>
      <c r="E1574" s="15">
        <f>D1574*Setup!$B$5</f>
        <v/>
      </c>
      <c r="F1574" s="15">
        <f>D1574-E1574</f>
        <v/>
      </c>
      <c r="G1574" s="15" t="n"/>
      <c r="H1574" s="15" t="n"/>
      <c r="I1574" s="15" t="n"/>
      <c r="J1574" s="15">
        <f>C1574+F1574+G1574-I1574</f>
        <v/>
      </c>
      <c r="K1574" s="15" t="n"/>
      <c r="L1574" s="15">
        <f>K1574*Setup!$B$6</f>
        <v/>
      </c>
      <c r="M1574" s="15">
        <f>J1574-L1574</f>
        <v/>
      </c>
      <c r="N1574" s="21" t="n"/>
    </row>
    <row r="1575">
      <c r="A1575" s="295" t="n"/>
      <c r="B1575" s="14" t="n"/>
      <c r="C1575" s="15" t="n"/>
      <c r="D1575" s="15" t="n"/>
      <c r="E1575" s="15">
        <f>D1575*Setup!$B$5</f>
        <v/>
      </c>
      <c r="F1575" s="15">
        <f>D1575-E1575</f>
        <v/>
      </c>
      <c r="G1575" s="15" t="n"/>
      <c r="H1575" s="15" t="n"/>
      <c r="I1575" s="15" t="n"/>
      <c r="J1575" s="15">
        <f>C1575+F1575+G1575-I1575</f>
        <v/>
      </c>
      <c r="K1575" s="15" t="n"/>
      <c r="L1575" s="15">
        <f>K1575*Setup!$B$6</f>
        <v/>
      </c>
      <c r="M1575" s="15">
        <f>J1575-L1575</f>
        <v/>
      </c>
      <c r="N1575" s="21" t="n"/>
    </row>
    <row r="1576">
      <c r="A1576" s="295" t="n"/>
      <c r="B1576" s="14" t="n"/>
      <c r="C1576" s="15" t="n"/>
      <c r="D1576" s="15" t="n"/>
      <c r="E1576" s="15">
        <f>D1576*Setup!$B$5</f>
        <v/>
      </c>
      <c r="F1576" s="15">
        <f>D1576-E1576</f>
        <v/>
      </c>
      <c r="G1576" s="15" t="n"/>
      <c r="H1576" s="15" t="n"/>
      <c r="I1576" s="15" t="n"/>
      <c r="J1576" s="15">
        <f>C1576+F1576+G1576-I1576</f>
        <v/>
      </c>
      <c r="K1576" s="15" t="n"/>
      <c r="L1576" s="15">
        <f>K1576*Setup!$B$6</f>
        <v/>
      </c>
      <c r="M1576" s="15">
        <f>J1576-L1576</f>
        <v/>
      </c>
      <c r="N1576" s="21" t="n"/>
    </row>
    <row r="1577">
      <c r="A1577" s="295" t="n"/>
      <c r="B1577" s="14" t="n"/>
      <c r="C1577" s="15" t="n"/>
      <c r="D1577" s="15" t="n"/>
      <c r="E1577" s="15">
        <f>D1577*Setup!$B$5</f>
        <v/>
      </c>
      <c r="F1577" s="15">
        <f>D1577-E1577</f>
        <v/>
      </c>
      <c r="G1577" s="15" t="n"/>
      <c r="H1577" s="15" t="n"/>
      <c r="I1577" s="15" t="n"/>
      <c r="J1577" s="15">
        <f>C1577+F1577+G1577-I1577</f>
        <v/>
      </c>
      <c r="K1577" s="15" t="n"/>
      <c r="L1577" s="15">
        <f>K1577*Setup!$B$6</f>
        <v/>
      </c>
      <c r="M1577" s="15">
        <f>J1577-L1577</f>
        <v/>
      </c>
      <c r="N1577" s="21" t="n"/>
    </row>
    <row r="1578">
      <c r="A1578" s="295" t="n"/>
      <c r="B1578" s="14" t="n"/>
      <c r="C1578" s="15" t="n"/>
      <c r="D1578" s="15" t="n"/>
      <c r="E1578" s="15">
        <f>D1578*Setup!$B$5</f>
        <v/>
      </c>
      <c r="F1578" s="15">
        <f>D1578-E1578</f>
        <v/>
      </c>
      <c r="G1578" s="15" t="n"/>
      <c r="H1578" s="15" t="n"/>
      <c r="I1578" s="15" t="n"/>
      <c r="J1578" s="15">
        <f>C1578+F1578+G1578-I1578</f>
        <v/>
      </c>
      <c r="K1578" s="15" t="n"/>
      <c r="L1578" s="15">
        <f>K1578*Setup!$B$6</f>
        <v/>
      </c>
      <c r="M1578" s="15">
        <f>J1578-L1578</f>
        <v/>
      </c>
      <c r="N1578" s="21" t="n"/>
    </row>
    <row r="1579">
      <c r="A1579" s="295" t="n"/>
      <c r="B1579" s="14" t="n"/>
      <c r="C1579" s="15" t="n"/>
      <c r="D1579" s="15" t="n"/>
      <c r="E1579" s="15">
        <f>D1579*Setup!$B$5</f>
        <v/>
      </c>
      <c r="F1579" s="15">
        <f>D1579-E1579</f>
        <v/>
      </c>
      <c r="G1579" s="15" t="n"/>
      <c r="H1579" s="15" t="n"/>
      <c r="I1579" s="15" t="n"/>
      <c r="J1579" s="15">
        <f>C1579+F1579+G1579-I1579</f>
        <v/>
      </c>
      <c r="K1579" s="15" t="n"/>
      <c r="L1579" s="15">
        <f>K1579*Setup!$B$6</f>
        <v/>
      </c>
      <c r="M1579" s="15">
        <f>J1579-L1579</f>
        <v/>
      </c>
      <c r="N1579" s="21" t="n"/>
    </row>
    <row r="1580">
      <c r="A1580" s="295" t="n"/>
      <c r="B1580" s="14" t="n"/>
      <c r="C1580" s="15" t="n"/>
      <c r="D1580" s="15" t="n"/>
      <c r="E1580" s="15">
        <f>D1580*Setup!$B$5</f>
        <v/>
      </c>
      <c r="F1580" s="15">
        <f>D1580-E1580</f>
        <v/>
      </c>
      <c r="G1580" s="15" t="n"/>
      <c r="H1580" s="15" t="n"/>
      <c r="I1580" s="15" t="n"/>
      <c r="J1580" s="15">
        <f>C1580+F1580+G1580-I1580</f>
        <v/>
      </c>
      <c r="K1580" s="15" t="n"/>
      <c r="L1580" s="15">
        <f>K1580*Setup!$B$6</f>
        <v/>
      </c>
      <c r="M1580" s="15">
        <f>J1580-L1580</f>
        <v/>
      </c>
      <c r="N1580" s="21" t="n"/>
    </row>
    <row r="1581">
      <c r="A1581" s="295" t="n"/>
      <c r="B1581" s="14" t="n"/>
      <c r="C1581" s="15" t="n"/>
      <c r="D1581" s="15" t="n"/>
      <c r="E1581" s="15">
        <f>D1581*Setup!$B$5</f>
        <v/>
      </c>
      <c r="F1581" s="15">
        <f>D1581-E1581</f>
        <v/>
      </c>
      <c r="G1581" s="15" t="n"/>
      <c r="H1581" s="15" t="n"/>
      <c r="I1581" s="15" t="n"/>
      <c r="J1581" s="15">
        <f>C1581+F1581+G1581-I1581</f>
        <v/>
      </c>
      <c r="K1581" s="15" t="n"/>
      <c r="L1581" s="15">
        <f>K1581*Setup!$B$6</f>
        <v/>
      </c>
      <c r="M1581" s="15">
        <f>J1581-L1581</f>
        <v/>
      </c>
      <c r="N1581" s="21" t="n"/>
    </row>
    <row r="1582">
      <c r="A1582" s="295" t="n"/>
      <c r="B1582" s="14" t="n"/>
      <c r="C1582" s="15" t="n"/>
      <c r="D1582" s="15" t="n"/>
      <c r="E1582" s="15">
        <f>D1582*Setup!$B$5</f>
        <v/>
      </c>
      <c r="F1582" s="15">
        <f>D1582-E1582</f>
        <v/>
      </c>
      <c r="G1582" s="15" t="n"/>
      <c r="H1582" s="15" t="n"/>
      <c r="I1582" s="15" t="n"/>
      <c r="J1582" s="15">
        <f>C1582+F1582+G1582-I1582</f>
        <v/>
      </c>
      <c r="K1582" s="15" t="n"/>
      <c r="L1582" s="15">
        <f>K1582*Setup!$B$6</f>
        <v/>
      </c>
      <c r="M1582" s="15">
        <f>J1582-L1582</f>
        <v/>
      </c>
      <c r="N1582" s="21" t="n"/>
    </row>
    <row r="1583">
      <c r="A1583" s="295" t="n"/>
      <c r="B1583" s="14" t="n"/>
      <c r="C1583" s="15" t="n"/>
      <c r="D1583" s="15" t="n"/>
      <c r="E1583" s="15">
        <f>D1583*Setup!$B$5</f>
        <v/>
      </c>
      <c r="F1583" s="15">
        <f>D1583-E1583</f>
        <v/>
      </c>
      <c r="G1583" s="15" t="n"/>
      <c r="H1583" s="15" t="n"/>
      <c r="I1583" s="15" t="n"/>
      <c r="J1583" s="15">
        <f>C1583+F1583+G1583-I1583</f>
        <v/>
      </c>
      <c r="K1583" s="15" t="n"/>
      <c r="L1583" s="15">
        <f>K1583*Setup!$B$6</f>
        <v/>
      </c>
      <c r="M1583" s="15">
        <f>J1583-L1583</f>
        <v/>
      </c>
      <c r="N1583" s="21" t="n"/>
    </row>
    <row r="1584">
      <c r="A1584" s="295" t="n"/>
      <c r="B1584" s="14" t="n"/>
      <c r="C1584" s="15" t="n"/>
      <c r="D1584" s="15" t="n"/>
      <c r="E1584" s="15">
        <f>D1584*Setup!$B$5</f>
        <v/>
      </c>
      <c r="F1584" s="15">
        <f>D1584-E1584</f>
        <v/>
      </c>
      <c r="G1584" s="15" t="n"/>
      <c r="H1584" s="15" t="n"/>
      <c r="I1584" s="15" t="n"/>
      <c r="J1584" s="15">
        <f>C1584+F1584+G1584-I1584</f>
        <v/>
      </c>
      <c r="K1584" s="15" t="n"/>
      <c r="L1584" s="15">
        <f>K1584*Setup!$B$6</f>
        <v/>
      </c>
      <c r="M1584" s="15">
        <f>J1584-L1584</f>
        <v/>
      </c>
      <c r="N1584" s="21" t="n"/>
    </row>
    <row r="1585">
      <c r="A1585" s="295" t="n"/>
      <c r="B1585" s="14" t="n"/>
      <c r="C1585" s="15" t="n"/>
      <c r="D1585" s="15" t="n"/>
      <c r="E1585" s="15">
        <f>D1585*Setup!$B$5</f>
        <v/>
      </c>
      <c r="F1585" s="15">
        <f>D1585-E1585</f>
        <v/>
      </c>
      <c r="G1585" s="15" t="n"/>
      <c r="H1585" s="15" t="n"/>
      <c r="I1585" s="15" t="n"/>
      <c r="J1585" s="15">
        <f>C1585+F1585+G1585-I1585</f>
        <v/>
      </c>
      <c r="K1585" s="15" t="n"/>
      <c r="L1585" s="15">
        <f>K1585*Setup!$B$6</f>
        <v/>
      </c>
      <c r="M1585" s="15">
        <f>J1585-L1585</f>
        <v/>
      </c>
      <c r="N1585" s="21" t="n"/>
    </row>
    <row r="1586">
      <c r="A1586" s="295" t="n"/>
      <c r="B1586" s="14" t="n"/>
      <c r="C1586" s="15" t="n"/>
      <c r="D1586" s="15" t="n"/>
      <c r="E1586" s="15">
        <f>D1586*Setup!$B$5</f>
        <v/>
      </c>
      <c r="F1586" s="15">
        <f>D1586-E1586</f>
        <v/>
      </c>
      <c r="G1586" s="15" t="n"/>
      <c r="H1586" s="15" t="n"/>
      <c r="I1586" s="15" t="n"/>
      <c r="J1586" s="15">
        <f>C1586+F1586+G1586-I1586</f>
        <v/>
      </c>
      <c r="K1586" s="15" t="n"/>
      <c r="L1586" s="15">
        <f>K1586*Setup!$B$6</f>
        <v/>
      </c>
      <c r="M1586" s="15">
        <f>J1586-L1586</f>
        <v/>
      </c>
      <c r="N1586" s="21" t="n"/>
    </row>
    <row r="1587">
      <c r="A1587" s="295" t="n"/>
      <c r="B1587" s="14" t="n"/>
      <c r="C1587" s="15" t="n"/>
      <c r="D1587" s="15" t="n"/>
      <c r="E1587" s="15">
        <f>D1587*Setup!$B$5</f>
        <v/>
      </c>
      <c r="F1587" s="15">
        <f>D1587-E1587</f>
        <v/>
      </c>
      <c r="G1587" s="15" t="n"/>
      <c r="H1587" s="15" t="n"/>
      <c r="I1587" s="15" t="n"/>
      <c r="J1587" s="15">
        <f>C1587+F1587+G1587-I1587</f>
        <v/>
      </c>
      <c r="K1587" s="15" t="n"/>
      <c r="L1587" s="15">
        <f>K1587*Setup!$B$6</f>
        <v/>
      </c>
      <c r="M1587" s="15">
        <f>J1587-L1587</f>
        <v/>
      </c>
      <c r="N1587" s="21" t="n"/>
    </row>
    <row r="1588">
      <c r="A1588" s="295" t="n"/>
      <c r="B1588" s="14" t="n"/>
      <c r="C1588" s="15" t="n"/>
      <c r="D1588" s="15" t="n"/>
      <c r="E1588" s="15">
        <f>D1588*Setup!$B$5</f>
        <v/>
      </c>
      <c r="F1588" s="15">
        <f>D1588-E1588</f>
        <v/>
      </c>
      <c r="G1588" s="15" t="n"/>
      <c r="H1588" s="15" t="n"/>
      <c r="I1588" s="15" t="n"/>
      <c r="J1588" s="15">
        <f>C1588+F1588+G1588-I1588</f>
        <v/>
      </c>
      <c r="K1588" s="15" t="n"/>
      <c r="L1588" s="15">
        <f>K1588*Setup!$B$6</f>
        <v/>
      </c>
      <c r="M1588" s="15">
        <f>J1588-L1588</f>
        <v/>
      </c>
      <c r="N1588" s="21" t="n"/>
    </row>
    <row r="1589">
      <c r="A1589" s="295" t="n"/>
      <c r="B1589" s="14" t="n"/>
      <c r="C1589" s="15" t="n"/>
      <c r="D1589" s="15" t="n"/>
      <c r="E1589" s="15">
        <f>D1589*Setup!$B$5</f>
        <v/>
      </c>
      <c r="F1589" s="15">
        <f>D1589-E1589</f>
        <v/>
      </c>
      <c r="G1589" s="15" t="n"/>
      <c r="H1589" s="15" t="n"/>
      <c r="I1589" s="15" t="n"/>
      <c r="J1589" s="15">
        <f>C1589+F1589+G1589-I1589</f>
        <v/>
      </c>
      <c r="K1589" s="15" t="n"/>
      <c r="L1589" s="15">
        <f>K1589*Setup!$B$6</f>
        <v/>
      </c>
      <c r="M1589" s="15">
        <f>J1589-L1589</f>
        <v/>
      </c>
      <c r="N1589" s="21" t="n"/>
    </row>
    <row r="1590">
      <c r="A1590" s="295" t="n"/>
      <c r="B1590" s="14" t="n"/>
      <c r="C1590" s="15" t="n"/>
      <c r="D1590" s="15" t="n"/>
      <c r="E1590" s="15">
        <f>D1590*Setup!$B$5</f>
        <v/>
      </c>
      <c r="F1590" s="15">
        <f>D1590-E1590</f>
        <v/>
      </c>
      <c r="G1590" s="15" t="n"/>
      <c r="H1590" s="15" t="n"/>
      <c r="I1590" s="15" t="n"/>
      <c r="J1590" s="15">
        <f>C1590+F1590+G1590-I1590</f>
        <v/>
      </c>
      <c r="K1590" s="15" t="n"/>
      <c r="L1590" s="15">
        <f>K1590*Setup!$B$6</f>
        <v/>
      </c>
      <c r="M1590" s="15">
        <f>J1590-L1590</f>
        <v/>
      </c>
      <c r="N1590" s="21" t="n"/>
    </row>
    <row r="1591">
      <c r="A1591" s="295" t="n"/>
      <c r="B1591" s="14" t="n"/>
      <c r="C1591" s="15" t="n"/>
      <c r="D1591" s="15" t="n"/>
      <c r="E1591" s="15">
        <f>D1591*Setup!$B$5</f>
        <v/>
      </c>
      <c r="F1591" s="15">
        <f>D1591-E1591</f>
        <v/>
      </c>
      <c r="G1591" s="15" t="n"/>
      <c r="H1591" s="15" t="n"/>
      <c r="I1591" s="15" t="n"/>
      <c r="J1591" s="15">
        <f>C1591+F1591+G1591-I1591</f>
        <v/>
      </c>
      <c r="K1591" s="15" t="n"/>
      <c r="L1591" s="15">
        <f>K1591*Setup!$B$6</f>
        <v/>
      </c>
      <c r="M1591" s="15">
        <f>J1591-L1591</f>
        <v/>
      </c>
      <c r="N1591" s="21" t="n"/>
    </row>
    <row r="1592">
      <c r="A1592" s="295" t="n"/>
      <c r="B1592" s="14" t="n"/>
      <c r="C1592" s="15" t="n"/>
      <c r="D1592" s="15" t="n"/>
      <c r="E1592" s="15">
        <f>D1592*Setup!$B$5</f>
        <v/>
      </c>
      <c r="F1592" s="15">
        <f>D1592-E1592</f>
        <v/>
      </c>
      <c r="G1592" s="15" t="n"/>
      <c r="H1592" s="15" t="n"/>
      <c r="I1592" s="15" t="n"/>
      <c r="J1592" s="15">
        <f>C1592+F1592+G1592-I1592</f>
        <v/>
      </c>
      <c r="K1592" s="15" t="n"/>
      <c r="L1592" s="15">
        <f>K1592*Setup!$B$6</f>
        <v/>
      </c>
      <c r="M1592" s="15">
        <f>J1592-L1592</f>
        <v/>
      </c>
      <c r="N1592" s="21" t="n"/>
    </row>
    <row r="1593">
      <c r="A1593" s="295" t="n"/>
      <c r="B1593" s="14" t="n"/>
      <c r="C1593" s="15" t="n"/>
      <c r="D1593" s="15" t="n"/>
      <c r="E1593" s="15">
        <f>D1593*Setup!$B$5</f>
        <v/>
      </c>
      <c r="F1593" s="15">
        <f>D1593-E1593</f>
        <v/>
      </c>
      <c r="G1593" s="15" t="n"/>
      <c r="H1593" s="15" t="n"/>
      <c r="I1593" s="15" t="n"/>
      <c r="J1593" s="15">
        <f>C1593+F1593+G1593-I1593</f>
        <v/>
      </c>
      <c r="K1593" s="15" t="n"/>
      <c r="L1593" s="15">
        <f>K1593*Setup!$B$6</f>
        <v/>
      </c>
      <c r="M1593" s="15">
        <f>J1593-L1593</f>
        <v/>
      </c>
      <c r="N1593" s="21" t="n"/>
    </row>
    <row r="1594">
      <c r="A1594" s="295" t="n"/>
      <c r="B1594" s="14" t="n"/>
      <c r="C1594" s="15" t="n"/>
      <c r="D1594" s="15" t="n"/>
      <c r="E1594" s="15">
        <f>D1594*Setup!$B$5</f>
        <v/>
      </c>
      <c r="F1594" s="15">
        <f>D1594-E1594</f>
        <v/>
      </c>
      <c r="G1594" s="15" t="n"/>
      <c r="H1594" s="15" t="n"/>
      <c r="I1594" s="15" t="n"/>
      <c r="J1594" s="15">
        <f>C1594+F1594+G1594-I1594</f>
        <v/>
      </c>
      <c r="K1594" s="15" t="n"/>
      <c r="L1594" s="15">
        <f>K1594*Setup!$B$6</f>
        <v/>
      </c>
      <c r="M1594" s="15">
        <f>J1594-L1594</f>
        <v/>
      </c>
      <c r="N1594" s="21" t="n"/>
    </row>
    <row r="1595">
      <c r="A1595" s="295" t="n"/>
      <c r="B1595" s="14" t="n"/>
      <c r="C1595" s="15" t="n"/>
      <c r="D1595" s="15" t="n"/>
      <c r="E1595" s="15">
        <f>D1595*Setup!$B$5</f>
        <v/>
      </c>
      <c r="F1595" s="15">
        <f>D1595-E1595</f>
        <v/>
      </c>
      <c r="G1595" s="15" t="n"/>
      <c r="H1595" s="15" t="n"/>
      <c r="I1595" s="15" t="n"/>
      <c r="J1595" s="15">
        <f>C1595+F1595+G1595-I1595</f>
        <v/>
      </c>
      <c r="K1595" s="15" t="n"/>
      <c r="L1595" s="15">
        <f>K1595*Setup!$B$6</f>
        <v/>
      </c>
      <c r="M1595" s="15">
        <f>J1595-L1595</f>
        <v/>
      </c>
      <c r="N1595" s="21" t="n"/>
    </row>
    <row r="1596">
      <c r="A1596" s="295" t="n"/>
      <c r="B1596" s="14" t="n"/>
      <c r="C1596" s="15" t="n"/>
      <c r="D1596" s="15" t="n"/>
      <c r="E1596" s="15">
        <f>D1596*Setup!$B$5</f>
        <v/>
      </c>
      <c r="F1596" s="15">
        <f>D1596-E1596</f>
        <v/>
      </c>
      <c r="G1596" s="15" t="n"/>
      <c r="H1596" s="15" t="n"/>
      <c r="I1596" s="15" t="n"/>
      <c r="J1596" s="15">
        <f>C1596+F1596+G1596-I1596</f>
        <v/>
      </c>
      <c r="K1596" s="15" t="n"/>
      <c r="L1596" s="15">
        <f>K1596*Setup!$B$6</f>
        <v/>
      </c>
      <c r="M1596" s="15">
        <f>J1596-L1596</f>
        <v/>
      </c>
      <c r="N1596" s="21" t="n"/>
    </row>
    <row r="1597">
      <c r="A1597" s="295" t="n"/>
      <c r="B1597" s="14" t="n"/>
      <c r="C1597" s="15" t="n"/>
      <c r="D1597" s="15" t="n"/>
      <c r="E1597" s="15">
        <f>D1597*Setup!$B$5</f>
        <v/>
      </c>
      <c r="F1597" s="15">
        <f>D1597-E1597</f>
        <v/>
      </c>
      <c r="G1597" s="15" t="n"/>
      <c r="H1597" s="15" t="n"/>
      <c r="I1597" s="15" t="n"/>
      <c r="J1597" s="15">
        <f>C1597+F1597+G1597-I1597</f>
        <v/>
      </c>
      <c r="K1597" s="15" t="n"/>
      <c r="L1597" s="15">
        <f>K1597*Setup!$B$6</f>
        <v/>
      </c>
      <c r="M1597" s="15">
        <f>J1597-L1597</f>
        <v/>
      </c>
      <c r="N1597" s="21" t="n"/>
    </row>
    <row r="1598">
      <c r="A1598" s="295" t="n"/>
      <c r="B1598" s="14" t="n"/>
      <c r="C1598" s="15" t="n"/>
      <c r="D1598" s="15" t="n"/>
      <c r="E1598" s="15">
        <f>D1598*Setup!$B$5</f>
        <v/>
      </c>
      <c r="F1598" s="15">
        <f>D1598-E1598</f>
        <v/>
      </c>
      <c r="G1598" s="15" t="n"/>
      <c r="H1598" s="15" t="n"/>
      <c r="I1598" s="15" t="n"/>
      <c r="J1598" s="15">
        <f>C1598+F1598+G1598-I1598</f>
        <v/>
      </c>
      <c r="K1598" s="15" t="n"/>
      <c r="L1598" s="15">
        <f>K1598*Setup!$B$6</f>
        <v/>
      </c>
      <c r="M1598" s="15">
        <f>J1598-L1598</f>
        <v/>
      </c>
      <c r="N1598" s="21" t="n"/>
    </row>
    <row r="1599">
      <c r="A1599" s="295" t="n"/>
      <c r="B1599" s="14" t="n"/>
      <c r="C1599" s="15" t="n"/>
      <c r="D1599" s="15" t="n"/>
      <c r="E1599" s="15">
        <f>D1599*Setup!$B$5</f>
        <v/>
      </c>
      <c r="F1599" s="15">
        <f>D1599-E1599</f>
        <v/>
      </c>
      <c r="G1599" s="15" t="n"/>
      <c r="H1599" s="15" t="n"/>
      <c r="I1599" s="15" t="n"/>
      <c r="J1599" s="15">
        <f>C1599+F1599+G1599-I1599</f>
        <v/>
      </c>
      <c r="K1599" s="15" t="n"/>
      <c r="L1599" s="15">
        <f>K1599*Setup!$B$6</f>
        <v/>
      </c>
      <c r="M1599" s="15">
        <f>J1599-L1599</f>
        <v/>
      </c>
      <c r="N1599" s="21" t="n"/>
    </row>
    <row r="1600">
      <c r="A1600" s="295" t="n"/>
      <c r="B1600" s="14" t="n"/>
      <c r="C1600" s="15" t="n"/>
      <c r="D1600" s="15" t="n"/>
      <c r="E1600" s="15">
        <f>D1600*Setup!$B$5</f>
        <v/>
      </c>
      <c r="F1600" s="15">
        <f>D1600-E1600</f>
        <v/>
      </c>
      <c r="G1600" s="15" t="n"/>
      <c r="H1600" s="15" t="n"/>
      <c r="I1600" s="15" t="n"/>
      <c r="J1600" s="15">
        <f>C1600+F1600+G1600-I1600</f>
        <v/>
      </c>
      <c r="K1600" s="15" t="n"/>
      <c r="L1600" s="15">
        <f>K1600*Setup!$B$6</f>
        <v/>
      </c>
      <c r="M1600" s="15">
        <f>J1600-L1600</f>
        <v/>
      </c>
      <c r="N1600" s="21" t="n"/>
    </row>
    <row r="1601">
      <c r="A1601" s="295" t="n"/>
      <c r="B1601" s="14" t="n"/>
      <c r="C1601" s="15" t="n"/>
      <c r="D1601" s="15" t="n"/>
      <c r="E1601" s="15">
        <f>D1601*Setup!$B$5</f>
        <v/>
      </c>
      <c r="F1601" s="15">
        <f>D1601-E1601</f>
        <v/>
      </c>
      <c r="G1601" s="15" t="n"/>
      <c r="H1601" s="15" t="n"/>
      <c r="I1601" s="15" t="n"/>
      <c r="J1601" s="15">
        <f>C1601+F1601+G1601-I1601</f>
        <v/>
      </c>
      <c r="K1601" s="15" t="n"/>
      <c r="L1601" s="15">
        <f>K1601*Setup!$B$6</f>
        <v/>
      </c>
      <c r="M1601" s="15">
        <f>J1601-L1601</f>
        <v/>
      </c>
      <c r="N1601" s="21" t="n"/>
    </row>
    <row r="1602">
      <c r="A1602" s="295" t="n"/>
      <c r="B1602" s="14" t="n"/>
      <c r="C1602" s="15" t="n"/>
      <c r="D1602" s="15" t="n"/>
      <c r="E1602" s="15">
        <f>D1602*Setup!$B$5</f>
        <v/>
      </c>
      <c r="F1602" s="15">
        <f>D1602-E1602</f>
        <v/>
      </c>
      <c r="G1602" s="15" t="n"/>
      <c r="H1602" s="15" t="n"/>
      <c r="I1602" s="15" t="n"/>
      <c r="J1602" s="15">
        <f>C1602+F1602+G1602-I1602</f>
        <v/>
      </c>
      <c r="K1602" s="15" t="n"/>
      <c r="L1602" s="15">
        <f>K1602*Setup!$B$6</f>
        <v/>
      </c>
      <c r="M1602" s="15">
        <f>J1602-L1602</f>
        <v/>
      </c>
      <c r="N1602" s="21" t="n"/>
    </row>
    <row r="1603">
      <c r="A1603" s="295" t="n"/>
      <c r="B1603" s="14" t="n"/>
      <c r="C1603" s="15" t="n"/>
      <c r="D1603" s="15" t="n"/>
      <c r="E1603" s="15">
        <f>D1603*Setup!$B$5</f>
        <v/>
      </c>
      <c r="F1603" s="15">
        <f>D1603-E1603</f>
        <v/>
      </c>
      <c r="G1603" s="15" t="n"/>
      <c r="H1603" s="15" t="n"/>
      <c r="I1603" s="15" t="n"/>
      <c r="J1603" s="15">
        <f>C1603+F1603+G1603-I1603</f>
        <v/>
      </c>
      <c r="K1603" s="15" t="n"/>
      <c r="L1603" s="15">
        <f>K1603*Setup!$B$6</f>
        <v/>
      </c>
      <c r="M1603" s="15">
        <f>J1603-L1603</f>
        <v/>
      </c>
      <c r="N1603" s="21" t="n"/>
    </row>
    <row r="1604">
      <c r="A1604" s="295" t="n"/>
      <c r="B1604" s="14" t="n"/>
      <c r="C1604" s="15" t="n"/>
      <c r="D1604" s="15" t="n"/>
      <c r="E1604" s="15">
        <f>D1604*Setup!$B$5</f>
        <v/>
      </c>
      <c r="F1604" s="15">
        <f>D1604-E1604</f>
        <v/>
      </c>
      <c r="G1604" s="15" t="n"/>
      <c r="H1604" s="15" t="n"/>
      <c r="I1604" s="15" t="n"/>
      <c r="J1604" s="15">
        <f>C1604+F1604+G1604-I1604</f>
        <v/>
      </c>
      <c r="K1604" s="15" t="n"/>
      <c r="L1604" s="15">
        <f>K1604*Setup!$B$6</f>
        <v/>
      </c>
      <c r="M1604" s="15">
        <f>J1604-L1604</f>
        <v/>
      </c>
      <c r="N1604" s="21" t="n"/>
    </row>
    <row r="1605">
      <c r="A1605" s="295" t="n"/>
      <c r="B1605" s="14" t="n"/>
      <c r="C1605" s="15" t="n"/>
      <c r="D1605" s="15" t="n"/>
      <c r="E1605" s="15">
        <f>D1605*Setup!$B$5</f>
        <v/>
      </c>
      <c r="F1605" s="15">
        <f>D1605-E1605</f>
        <v/>
      </c>
      <c r="G1605" s="15" t="n"/>
      <c r="H1605" s="15" t="n"/>
      <c r="I1605" s="15" t="n"/>
      <c r="J1605" s="15">
        <f>C1605+F1605+G1605-I1605</f>
        <v/>
      </c>
      <c r="K1605" s="15" t="n"/>
      <c r="L1605" s="15">
        <f>K1605*Setup!$B$6</f>
        <v/>
      </c>
      <c r="M1605" s="15">
        <f>J1605-L1605</f>
        <v/>
      </c>
      <c r="N1605" s="21" t="n"/>
    </row>
    <row r="1606">
      <c r="A1606" s="295" t="n"/>
      <c r="B1606" s="14" t="n"/>
      <c r="C1606" s="15" t="n"/>
      <c r="D1606" s="15" t="n"/>
      <c r="E1606" s="15">
        <f>D1606*Setup!$B$5</f>
        <v/>
      </c>
      <c r="F1606" s="15">
        <f>D1606-E1606</f>
        <v/>
      </c>
      <c r="G1606" s="15" t="n"/>
      <c r="H1606" s="15" t="n"/>
      <c r="I1606" s="15" t="n"/>
      <c r="J1606" s="15">
        <f>C1606+F1606+G1606-I1606</f>
        <v/>
      </c>
      <c r="K1606" s="15" t="n"/>
      <c r="L1606" s="15">
        <f>K1606*Setup!$B$6</f>
        <v/>
      </c>
      <c r="M1606" s="15">
        <f>J1606-L1606</f>
        <v/>
      </c>
      <c r="N1606" s="21" t="n"/>
    </row>
    <row r="1607">
      <c r="A1607" s="295" t="n"/>
      <c r="B1607" s="14" t="n"/>
      <c r="C1607" s="15" t="n"/>
      <c r="D1607" s="15" t="n"/>
      <c r="E1607" s="15">
        <f>D1607*Setup!$B$5</f>
        <v/>
      </c>
      <c r="F1607" s="15">
        <f>D1607-E1607</f>
        <v/>
      </c>
      <c r="G1607" s="15" t="n"/>
      <c r="H1607" s="15" t="n"/>
      <c r="I1607" s="15" t="n"/>
      <c r="J1607" s="15">
        <f>C1607+F1607+G1607-I1607</f>
        <v/>
      </c>
      <c r="K1607" s="15" t="n"/>
      <c r="L1607" s="15">
        <f>K1607*Setup!$B$6</f>
        <v/>
      </c>
      <c r="M1607" s="15">
        <f>J1607-L1607</f>
        <v/>
      </c>
      <c r="N1607" s="21" t="n"/>
    </row>
    <row r="1608">
      <c r="A1608" s="295" t="n"/>
      <c r="B1608" s="14" t="n"/>
      <c r="C1608" s="15" t="n"/>
      <c r="D1608" s="15" t="n"/>
      <c r="E1608" s="15">
        <f>D1608*Setup!$B$5</f>
        <v/>
      </c>
      <c r="F1608" s="15">
        <f>D1608-E1608</f>
        <v/>
      </c>
      <c r="G1608" s="15" t="n"/>
      <c r="H1608" s="15" t="n"/>
      <c r="I1608" s="15" t="n"/>
      <c r="J1608" s="15">
        <f>C1608+F1608+G1608-I1608</f>
        <v/>
      </c>
      <c r="K1608" s="15" t="n"/>
      <c r="L1608" s="15">
        <f>K1608*Setup!$B$6</f>
        <v/>
      </c>
      <c r="M1608" s="15">
        <f>J1608-L1608</f>
        <v/>
      </c>
      <c r="N1608" s="21" t="n"/>
    </row>
    <row r="1609">
      <c r="A1609" s="295" t="n"/>
      <c r="B1609" s="14" t="n"/>
      <c r="C1609" s="15" t="n"/>
      <c r="D1609" s="15" t="n"/>
      <c r="E1609" s="15">
        <f>D1609*Setup!$B$5</f>
        <v/>
      </c>
      <c r="F1609" s="15">
        <f>D1609-E1609</f>
        <v/>
      </c>
      <c r="G1609" s="15" t="n"/>
      <c r="H1609" s="15" t="n"/>
      <c r="I1609" s="15" t="n"/>
      <c r="J1609" s="15">
        <f>C1609+F1609+G1609-I1609</f>
        <v/>
      </c>
      <c r="K1609" s="15" t="n"/>
      <c r="L1609" s="15">
        <f>K1609*Setup!$B$6</f>
        <v/>
      </c>
      <c r="M1609" s="15">
        <f>J1609-L1609</f>
        <v/>
      </c>
      <c r="N1609" s="21" t="n"/>
    </row>
    <row r="1610">
      <c r="A1610" s="295" t="n"/>
      <c r="B1610" s="14" t="n"/>
      <c r="C1610" s="15" t="n"/>
      <c r="D1610" s="15" t="n"/>
      <c r="E1610" s="15">
        <f>D1610*Setup!$B$5</f>
        <v/>
      </c>
      <c r="F1610" s="15">
        <f>D1610-E1610</f>
        <v/>
      </c>
      <c r="G1610" s="15" t="n"/>
      <c r="H1610" s="15" t="n"/>
      <c r="I1610" s="15" t="n"/>
      <c r="J1610" s="15">
        <f>C1610+F1610+G1610-I1610</f>
        <v/>
      </c>
      <c r="K1610" s="15" t="n"/>
      <c r="L1610" s="15">
        <f>K1610*Setup!$B$6</f>
        <v/>
      </c>
      <c r="M1610" s="15">
        <f>J1610-L1610</f>
        <v/>
      </c>
      <c r="N1610" s="21" t="n"/>
    </row>
    <row r="1611">
      <c r="A1611" s="295" t="n"/>
      <c r="B1611" s="14" t="n"/>
      <c r="C1611" s="15" t="n"/>
      <c r="D1611" s="15" t="n"/>
      <c r="E1611" s="15">
        <f>D1611*Setup!$B$5</f>
        <v/>
      </c>
      <c r="F1611" s="15">
        <f>D1611-E1611</f>
        <v/>
      </c>
      <c r="G1611" s="15" t="n"/>
      <c r="H1611" s="15" t="n"/>
      <c r="I1611" s="15" t="n"/>
      <c r="J1611" s="15">
        <f>C1611+F1611+G1611-I1611</f>
        <v/>
      </c>
      <c r="K1611" s="15" t="n"/>
      <c r="L1611" s="15">
        <f>K1611*Setup!$B$6</f>
        <v/>
      </c>
      <c r="M1611" s="15">
        <f>J1611-L1611</f>
        <v/>
      </c>
      <c r="N1611" s="21" t="n"/>
    </row>
    <row r="1612">
      <c r="A1612" s="295" t="n"/>
      <c r="B1612" s="14" t="n"/>
      <c r="C1612" s="15" t="n"/>
      <c r="D1612" s="15" t="n"/>
      <c r="E1612" s="15">
        <f>D1612*Setup!$B$5</f>
        <v/>
      </c>
      <c r="F1612" s="15">
        <f>D1612-E1612</f>
        <v/>
      </c>
      <c r="G1612" s="15" t="n"/>
      <c r="H1612" s="15" t="n"/>
      <c r="I1612" s="15" t="n"/>
      <c r="J1612" s="15">
        <f>C1612+F1612+G1612-I1612</f>
        <v/>
      </c>
      <c r="K1612" s="15" t="n"/>
      <c r="L1612" s="15">
        <f>K1612*Setup!$B$6</f>
        <v/>
      </c>
      <c r="M1612" s="15">
        <f>J1612-L1612</f>
        <v/>
      </c>
      <c r="N1612" s="21" t="n"/>
    </row>
    <row r="1613">
      <c r="A1613" s="295" t="n"/>
      <c r="B1613" s="14" t="n"/>
      <c r="C1613" s="15" t="n"/>
      <c r="D1613" s="15" t="n"/>
      <c r="E1613" s="15">
        <f>D1613*Setup!$B$5</f>
        <v/>
      </c>
      <c r="F1613" s="15">
        <f>D1613-E1613</f>
        <v/>
      </c>
      <c r="G1613" s="15" t="n"/>
      <c r="H1613" s="15" t="n"/>
      <c r="I1613" s="15" t="n"/>
      <c r="J1613" s="15">
        <f>C1613+F1613+G1613-I1613</f>
        <v/>
      </c>
      <c r="K1613" s="15" t="n"/>
      <c r="L1613" s="15">
        <f>K1613*Setup!$B$6</f>
        <v/>
      </c>
      <c r="M1613" s="15">
        <f>J1613-L1613</f>
        <v/>
      </c>
      <c r="N1613" s="21" t="n"/>
    </row>
    <row r="1614">
      <c r="A1614" s="295" t="n"/>
      <c r="B1614" s="14" t="n"/>
      <c r="C1614" s="15" t="n"/>
      <c r="D1614" s="15" t="n"/>
      <c r="E1614" s="15">
        <f>D1614*Setup!$B$5</f>
        <v/>
      </c>
      <c r="F1614" s="15">
        <f>D1614-E1614</f>
        <v/>
      </c>
      <c r="G1614" s="15" t="n"/>
      <c r="H1614" s="15" t="n"/>
      <c r="I1614" s="15" t="n"/>
      <c r="J1614" s="15">
        <f>C1614+F1614+G1614-I1614</f>
        <v/>
      </c>
      <c r="K1614" s="15" t="n"/>
      <c r="L1614" s="15">
        <f>K1614*Setup!$B$6</f>
        <v/>
      </c>
      <c r="M1614" s="15">
        <f>J1614-L1614</f>
        <v/>
      </c>
      <c r="N1614" s="21" t="n"/>
    </row>
    <row r="1615">
      <c r="A1615" s="295" t="n"/>
      <c r="B1615" s="14" t="n"/>
      <c r="C1615" s="15" t="n"/>
      <c r="D1615" s="15" t="n"/>
      <c r="E1615" s="15">
        <f>D1615*Setup!$B$5</f>
        <v/>
      </c>
      <c r="F1615" s="15">
        <f>D1615-E1615</f>
        <v/>
      </c>
      <c r="G1615" s="15" t="n"/>
      <c r="H1615" s="15" t="n"/>
      <c r="I1615" s="15" t="n"/>
      <c r="J1615" s="15">
        <f>C1615+F1615+G1615-I1615</f>
        <v/>
      </c>
      <c r="K1615" s="15" t="n"/>
      <c r="L1615" s="15">
        <f>K1615*Setup!$B$6</f>
        <v/>
      </c>
      <c r="M1615" s="15">
        <f>J1615-L1615</f>
        <v/>
      </c>
      <c r="N1615" s="21" t="n"/>
    </row>
    <row r="1616">
      <c r="A1616" s="295" t="n"/>
      <c r="B1616" s="14" t="n"/>
      <c r="C1616" s="15" t="n"/>
      <c r="D1616" s="15" t="n"/>
      <c r="E1616" s="15">
        <f>D1616*Setup!$B$5</f>
        <v/>
      </c>
      <c r="F1616" s="15">
        <f>D1616-E1616</f>
        <v/>
      </c>
      <c r="G1616" s="15" t="n"/>
      <c r="H1616" s="15" t="n"/>
      <c r="I1616" s="15" t="n"/>
      <c r="J1616" s="15">
        <f>C1616+F1616+G1616-I1616</f>
        <v/>
      </c>
      <c r="K1616" s="15" t="n"/>
      <c r="L1616" s="15">
        <f>K1616*Setup!$B$6</f>
        <v/>
      </c>
      <c r="M1616" s="15">
        <f>J1616-L1616</f>
        <v/>
      </c>
      <c r="N1616" s="21" t="n"/>
    </row>
    <row r="1617">
      <c r="A1617" s="295" t="n"/>
      <c r="B1617" s="14" t="n"/>
      <c r="C1617" s="15" t="n"/>
      <c r="D1617" s="15" t="n"/>
      <c r="E1617" s="15">
        <f>D1617*Setup!$B$5</f>
        <v/>
      </c>
      <c r="F1617" s="15">
        <f>D1617-E1617</f>
        <v/>
      </c>
      <c r="G1617" s="15" t="n"/>
      <c r="H1617" s="15" t="n"/>
      <c r="I1617" s="15" t="n"/>
      <c r="J1617" s="15">
        <f>C1617+F1617+G1617-I1617</f>
        <v/>
      </c>
      <c r="K1617" s="15" t="n"/>
      <c r="L1617" s="15">
        <f>K1617*Setup!$B$6</f>
        <v/>
      </c>
      <c r="M1617" s="15">
        <f>J1617-L1617</f>
        <v/>
      </c>
      <c r="N1617" s="21" t="n"/>
    </row>
    <row r="1618">
      <c r="A1618" s="295" t="n"/>
      <c r="B1618" s="14" t="n"/>
      <c r="C1618" s="15" t="n"/>
      <c r="D1618" s="15" t="n"/>
      <c r="E1618" s="15">
        <f>D1618*Setup!$B$5</f>
        <v/>
      </c>
      <c r="F1618" s="15">
        <f>D1618-E1618</f>
        <v/>
      </c>
      <c r="G1618" s="15" t="n"/>
      <c r="H1618" s="15" t="n"/>
      <c r="I1618" s="15" t="n"/>
      <c r="J1618" s="15">
        <f>C1618+F1618+G1618-I1618</f>
        <v/>
      </c>
      <c r="K1618" s="15" t="n"/>
      <c r="L1618" s="15">
        <f>K1618*Setup!$B$6</f>
        <v/>
      </c>
      <c r="M1618" s="15">
        <f>J1618-L1618</f>
        <v/>
      </c>
      <c r="N1618" s="21" t="n"/>
    </row>
    <row r="1619">
      <c r="A1619" s="295" t="n"/>
      <c r="B1619" s="14" t="n"/>
      <c r="C1619" s="15" t="n"/>
      <c r="D1619" s="15" t="n"/>
      <c r="E1619" s="15">
        <f>D1619*Setup!$B$5</f>
        <v/>
      </c>
      <c r="F1619" s="15">
        <f>D1619-E1619</f>
        <v/>
      </c>
      <c r="G1619" s="15" t="n"/>
      <c r="H1619" s="15" t="n"/>
      <c r="I1619" s="15" t="n"/>
      <c r="J1619" s="15">
        <f>C1619+F1619+G1619-I1619</f>
        <v/>
      </c>
      <c r="K1619" s="15" t="n"/>
      <c r="L1619" s="15">
        <f>K1619*Setup!$B$6</f>
        <v/>
      </c>
      <c r="M1619" s="15">
        <f>J1619-L1619</f>
        <v/>
      </c>
      <c r="N1619" s="21" t="n"/>
    </row>
    <row r="1620">
      <c r="A1620" s="295" t="n"/>
      <c r="B1620" s="14" t="n"/>
      <c r="C1620" s="15" t="n"/>
      <c r="D1620" s="15" t="n"/>
      <c r="E1620" s="15">
        <f>D1620*Setup!$B$5</f>
        <v/>
      </c>
      <c r="F1620" s="15">
        <f>D1620-E1620</f>
        <v/>
      </c>
      <c r="G1620" s="15" t="n"/>
      <c r="H1620" s="15" t="n"/>
      <c r="I1620" s="15" t="n"/>
      <c r="J1620" s="15">
        <f>C1620+F1620+G1620-I1620</f>
        <v/>
      </c>
      <c r="K1620" s="15" t="n"/>
      <c r="L1620" s="15">
        <f>K1620*Setup!$B$6</f>
        <v/>
      </c>
      <c r="M1620" s="15">
        <f>J1620-L1620</f>
        <v/>
      </c>
      <c r="N1620" s="21" t="n"/>
    </row>
    <row r="1621">
      <c r="A1621" s="295" t="n"/>
      <c r="B1621" s="14" t="n"/>
      <c r="C1621" s="15" t="n"/>
      <c r="D1621" s="15" t="n"/>
      <c r="E1621" s="15">
        <f>D1621*Setup!$B$5</f>
        <v/>
      </c>
      <c r="F1621" s="15">
        <f>D1621-E1621</f>
        <v/>
      </c>
      <c r="G1621" s="15" t="n"/>
      <c r="H1621" s="15" t="n"/>
      <c r="I1621" s="15" t="n"/>
      <c r="J1621" s="15">
        <f>C1621+F1621+G1621-I1621</f>
        <v/>
      </c>
      <c r="K1621" s="15" t="n"/>
      <c r="L1621" s="15">
        <f>K1621*Setup!$B$6</f>
        <v/>
      </c>
      <c r="M1621" s="15">
        <f>J1621-L1621</f>
        <v/>
      </c>
      <c r="N1621" s="21" t="n"/>
    </row>
    <row r="1622">
      <c r="A1622" s="295" t="n"/>
      <c r="B1622" s="14" t="n"/>
      <c r="C1622" s="15" t="n"/>
      <c r="D1622" s="15" t="n"/>
      <c r="E1622" s="15">
        <f>D1622*Setup!$B$5</f>
        <v/>
      </c>
      <c r="F1622" s="15">
        <f>D1622-E1622</f>
        <v/>
      </c>
      <c r="G1622" s="15" t="n"/>
      <c r="H1622" s="15" t="n"/>
      <c r="I1622" s="15" t="n"/>
      <c r="J1622" s="15">
        <f>C1622+F1622+G1622-I1622</f>
        <v/>
      </c>
      <c r="K1622" s="15" t="n"/>
      <c r="L1622" s="15">
        <f>K1622*Setup!$B$6</f>
        <v/>
      </c>
      <c r="M1622" s="15">
        <f>J1622-L1622</f>
        <v/>
      </c>
      <c r="N1622" s="21" t="n"/>
    </row>
    <row r="1623">
      <c r="A1623" s="295" t="n"/>
      <c r="B1623" s="14" t="n"/>
      <c r="C1623" s="15" t="n"/>
      <c r="D1623" s="15" t="n"/>
      <c r="E1623" s="15">
        <f>D1623*Setup!$B$5</f>
        <v/>
      </c>
      <c r="F1623" s="15">
        <f>D1623-E1623</f>
        <v/>
      </c>
      <c r="G1623" s="15" t="n"/>
      <c r="H1623" s="15" t="n"/>
      <c r="I1623" s="15" t="n"/>
      <c r="J1623" s="15">
        <f>C1623+F1623+G1623-I1623</f>
        <v/>
      </c>
      <c r="K1623" s="15" t="n"/>
      <c r="L1623" s="15">
        <f>K1623*Setup!$B$6</f>
        <v/>
      </c>
      <c r="M1623" s="15">
        <f>J1623-L1623</f>
        <v/>
      </c>
      <c r="N1623" s="21" t="n"/>
    </row>
    <row r="1624">
      <c r="A1624" s="295" t="n"/>
      <c r="B1624" s="14" t="n"/>
      <c r="C1624" s="15" t="n"/>
      <c r="D1624" s="15" t="n"/>
      <c r="E1624" s="15">
        <f>D1624*Setup!$B$5</f>
        <v/>
      </c>
      <c r="F1624" s="15">
        <f>D1624-E1624</f>
        <v/>
      </c>
      <c r="G1624" s="15" t="n"/>
      <c r="H1624" s="15" t="n"/>
      <c r="I1624" s="15" t="n"/>
      <c r="J1624" s="15">
        <f>C1624+F1624+G1624-I1624</f>
        <v/>
      </c>
      <c r="K1624" s="15" t="n"/>
      <c r="L1624" s="15">
        <f>K1624*Setup!$B$6</f>
        <v/>
      </c>
      <c r="M1624" s="15">
        <f>J1624-L1624</f>
        <v/>
      </c>
      <c r="N1624" s="21" t="n"/>
    </row>
    <row r="1625">
      <c r="A1625" s="295" t="n"/>
      <c r="B1625" s="14" t="n"/>
      <c r="C1625" s="15" t="n"/>
      <c r="D1625" s="15" t="n"/>
      <c r="E1625" s="15">
        <f>D1625*Setup!$B$5</f>
        <v/>
      </c>
      <c r="F1625" s="15">
        <f>D1625-E1625</f>
        <v/>
      </c>
      <c r="G1625" s="15" t="n"/>
      <c r="H1625" s="15" t="n"/>
      <c r="I1625" s="15" t="n"/>
      <c r="J1625" s="15">
        <f>C1625+F1625+G1625-I1625</f>
        <v/>
      </c>
      <c r="K1625" s="15" t="n"/>
      <c r="L1625" s="15">
        <f>K1625*Setup!$B$6</f>
        <v/>
      </c>
      <c r="M1625" s="15">
        <f>J1625-L1625</f>
        <v/>
      </c>
      <c r="N1625" s="21" t="n"/>
    </row>
    <row r="1626">
      <c r="A1626" s="295" t="n"/>
      <c r="B1626" s="14" t="n"/>
      <c r="C1626" s="15" t="n"/>
      <c r="D1626" s="15" t="n"/>
      <c r="E1626" s="15">
        <f>D1626*Setup!$B$5</f>
        <v/>
      </c>
      <c r="F1626" s="15">
        <f>D1626-E1626</f>
        <v/>
      </c>
      <c r="G1626" s="15" t="n"/>
      <c r="H1626" s="15" t="n"/>
      <c r="I1626" s="15" t="n"/>
      <c r="J1626" s="15">
        <f>C1626+F1626+G1626-I1626</f>
        <v/>
      </c>
      <c r="K1626" s="15" t="n"/>
      <c r="L1626" s="15">
        <f>K1626*Setup!$B$6</f>
        <v/>
      </c>
      <c r="M1626" s="15">
        <f>J1626-L1626</f>
        <v/>
      </c>
      <c r="N1626" s="21" t="n"/>
    </row>
    <row r="1627">
      <c r="A1627" s="295" t="n"/>
      <c r="B1627" s="14" t="n"/>
      <c r="C1627" s="15" t="n"/>
      <c r="D1627" s="15" t="n"/>
      <c r="E1627" s="15">
        <f>D1627*Setup!$B$5</f>
        <v/>
      </c>
      <c r="F1627" s="15">
        <f>D1627-E1627</f>
        <v/>
      </c>
      <c r="G1627" s="15" t="n"/>
      <c r="H1627" s="15" t="n"/>
      <c r="I1627" s="15" t="n"/>
      <c r="J1627" s="15">
        <f>C1627+F1627+G1627-I1627</f>
        <v/>
      </c>
      <c r="K1627" s="15" t="n"/>
      <c r="L1627" s="15">
        <f>K1627*Setup!$B$6</f>
        <v/>
      </c>
      <c r="M1627" s="15">
        <f>J1627-L1627</f>
        <v/>
      </c>
      <c r="N1627" s="21" t="n"/>
    </row>
    <row r="1628">
      <c r="A1628" s="295" t="n"/>
      <c r="B1628" s="14" t="n"/>
      <c r="C1628" s="15" t="n"/>
      <c r="D1628" s="15" t="n"/>
      <c r="E1628" s="15">
        <f>D1628*Setup!$B$5</f>
        <v/>
      </c>
      <c r="F1628" s="15">
        <f>D1628-E1628</f>
        <v/>
      </c>
      <c r="G1628" s="15" t="n"/>
      <c r="H1628" s="15" t="n"/>
      <c r="I1628" s="15" t="n"/>
      <c r="J1628" s="15">
        <f>C1628+F1628+G1628-I1628</f>
        <v/>
      </c>
      <c r="K1628" s="15" t="n"/>
      <c r="L1628" s="15">
        <f>K1628*Setup!$B$6</f>
        <v/>
      </c>
      <c r="M1628" s="15">
        <f>J1628-L1628</f>
        <v/>
      </c>
      <c r="N1628" s="21" t="n"/>
    </row>
    <row r="1629">
      <c r="A1629" s="295" t="n"/>
      <c r="B1629" s="14" t="n"/>
      <c r="C1629" s="15" t="n"/>
      <c r="D1629" s="15" t="n"/>
      <c r="E1629" s="15">
        <f>D1629*Setup!$B$5</f>
        <v/>
      </c>
      <c r="F1629" s="15">
        <f>D1629-E1629</f>
        <v/>
      </c>
      <c r="G1629" s="15" t="n"/>
      <c r="H1629" s="15" t="n"/>
      <c r="I1629" s="15" t="n"/>
      <c r="J1629" s="15">
        <f>C1629+F1629+G1629-I1629</f>
        <v/>
      </c>
      <c r="K1629" s="15" t="n"/>
      <c r="L1629" s="15">
        <f>K1629*Setup!$B$6</f>
        <v/>
      </c>
      <c r="M1629" s="15">
        <f>J1629-L1629</f>
        <v/>
      </c>
      <c r="N1629" s="21" t="n"/>
    </row>
    <row r="1630">
      <c r="A1630" s="295" t="n"/>
      <c r="B1630" s="14" t="n"/>
      <c r="C1630" s="15" t="n"/>
      <c r="D1630" s="15" t="n"/>
      <c r="E1630" s="15">
        <f>D1630*Setup!$B$5</f>
        <v/>
      </c>
      <c r="F1630" s="15">
        <f>D1630-E1630</f>
        <v/>
      </c>
      <c r="G1630" s="15" t="n"/>
      <c r="H1630" s="15" t="n"/>
      <c r="I1630" s="15" t="n"/>
      <c r="J1630" s="15">
        <f>C1630+F1630+G1630-I1630</f>
        <v/>
      </c>
      <c r="K1630" s="15" t="n"/>
      <c r="L1630" s="15">
        <f>K1630*Setup!$B$6</f>
        <v/>
      </c>
      <c r="M1630" s="15">
        <f>J1630-L1630</f>
        <v/>
      </c>
      <c r="N1630" s="21" t="n"/>
    </row>
    <row r="1631">
      <c r="A1631" s="295" t="n"/>
      <c r="B1631" s="14" t="n"/>
      <c r="C1631" s="15" t="n"/>
      <c r="D1631" s="15" t="n"/>
      <c r="E1631" s="15">
        <f>D1631*Setup!$B$5</f>
        <v/>
      </c>
      <c r="F1631" s="15">
        <f>D1631-E1631</f>
        <v/>
      </c>
      <c r="G1631" s="15" t="n"/>
      <c r="H1631" s="15" t="n"/>
      <c r="I1631" s="15" t="n"/>
      <c r="J1631" s="15">
        <f>C1631+F1631+G1631-I1631</f>
        <v/>
      </c>
      <c r="K1631" s="15" t="n"/>
      <c r="L1631" s="15">
        <f>K1631*Setup!$B$6</f>
        <v/>
      </c>
      <c r="M1631" s="15">
        <f>J1631-L1631</f>
        <v/>
      </c>
      <c r="N1631" s="21" t="n"/>
    </row>
    <row r="1632">
      <c r="A1632" s="295" t="n"/>
      <c r="B1632" s="14" t="n"/>
      <c r="C1632" s="15" t="n"/>
      <c r="D1632" s="15" t="n"/>
      <c r="E1632" s="15">
        <f>D1632*Setup!$B$5</f>
        <v/>
      </c>
      <c r="F1632" s="15">
        <f>D1632-E1632</f>
        <v/>
      </c>
      <c r="G1632" s="15" t="n"/>
      <c r="H1632" s="15" t="n"/>
      <c r="I1632" s="15" t="n"/>
      <c r="J1632" s="15">
        <f>C1632+F1632+G1632-I1632</f>
        <v/>
      </c>
      <c r="K1632" s="15" t="n"/>
      <c r="L1632" s="15">
        <f>K1632*Setup!$B$6</f>
        <v/>
      </c>
      <c r="M1632" s="15">
        <f>J1632-L1632</f>
        <v/>
      </c>
      <c r="N1632" s="21" t="n"/>
    </row>
    <row r="1633">
      <c r="A1633" s="295" t="n"/>
      <c r="B1633" s="14" t="n"/>
      <c r="C1633" s="15" t="n"/>
      <c r="D1633" s="15" t="n"/>
      <c r="E1633" s="15">
        <f>D1633*Setup!$B$5</f>
        <v/>
      </c>
      <c r="F1633" s="15">
        <f>D1633-E1633</f>
        <v/>
      </c>
      <c r="G1633" s="15" t="n"/>
      <c r="H1633" s="15" t="n"/>
      <c r="I1633" s="15" t="n"/>
      <c r="J1633" s="15">
        <f>C1633+F1633+G1633-I1633</f>
        <v/>
      </c>
      <c r="K1633" s="15" t="n"/>
      <c r="L1633" s="15">
        <f>K1633*Setup!$B$6</f>
        <v/>
      </c>
      <c r="M1633" s="15">
        <f>J1633-L1633</f>
        <v/>
      </c>
      <c r="N1633" s="21" t="n"/>
    </row>
    <row r="1634">
      <c r="A1634" s="295" t="n"/>
      <c r="B1634" s="14" t="n"/>
      <c r="C1634" s="15" t="n"/>
      <c r="D1634" s="15" t="n"/>
      <c r="E1634" s="15">
        <f>D1634*Setup!$B$5</f>
        <v/>
      </c>
      <c r="F1634" s="15">
        <f>D1634-E1634</f>
        <v/>
      </c>
      <c r="G1634" s="15" t="n"/>
      <c r="H1634" s="15" t="n"/>
      <c r="I1634" s="15" t="n"/>
      <c r="J1634" s="15">
        <f>C1634+F1634+G1634-I1634</f>
        <v/>
      </c>
      <c r="K1634" s="15" t="n"/>
      <c r="L1634" s="15">
        <f>K1634*Setup!$B$6</f>
        <v/>
      </c>
      <c r="M1634" s="15">
        <f>J1634-L1634</f>
        <v/>
      </c>
      <c r="N1634" s="21" t="n"/>
    </row>
    <row r="1635">
      <c r="A1635" s="295" t="n"/>
      <c r="B1635" s="14" t="n"/>
      <c r="C1635" s="15" t="n"/>
      <c r="D1635" s="15" t="n"/>
      <c r="E1635" s="15">
        <f>D1635*Setup!$B$5</f>
        <v/>
      </c>
      <c r="F1635" s="15">
        <f>D1635-E1635</f>
        <v/>
      </c>
      <c r="G1635" s="15" t="n"/>
      <c r="H1635" s="15" t="n"/>
      <c r="I1635" s="15" t="n"/>
      <c r="J1635" s="15">
        <f>C1635+F1635+G1635-I1635</f>
        <v/>
      </c>
      <c r="K1635" s="15" t="n"/>
      <c r="L1635" s="15">
        <f>K1635*Setup!$B$6</f>
        <v/>
      </c>
      <c r="M1635" s="15">
        <f>J1635-L1635</f>
        <v/>
      </c>
      <c r="N1635" s="21" t="n"/>
    </row>
    <row r="1636">
      <c r="A1636" s="295" t="n"/>
      <c r="B1636" s="14" t="n"/>
      <c r="C1636" s="15" t="n"/>
      <c r="D1636" s="15" t="n"/>
      <c r="E1636" s="15">
        <f>D1636*Setup!$B$5</f>
        <v/>
      </c>
      <c r="F1636" s="15">
        <f>D1636-E1636</f>
        <v/>
      </c>
      <c r="G1636" s="15" t="n"/>
      <c r="H1636" s="15" t="n"/>
      <c r="I1636" s="15" t="n"/>
      <c r="J1636" s="15">
        <f>C1636+F1636+G1636-I1636</f>
        <v/>
      </c>
      <c r="K1636" s="15" t="n"/>
      <c r="L1636" s="15">
        <f>K1636*Setup!$B$6</f>
        <v/>
      </c>
      <c r="M1636" s="15">
        <f>J1636-L1636</f>
        <v/>
      </c>
      <c r="N1636" s="21" t="n"/>
    </row>
    <row r="1637">
      <c r="A1637" s="295" t="n"/>
      <c r="B1637" s="14" t="n"/>
      <c r="C1637" s="15" t="n"/>
      <c r="D1637" s="15" t="n"/>
      <c r="E1637" s="15">
        <f>D1637*Setup!$B$5</f>
        <v/>
      </c>
      <c r="F1637" s="15">
        <f>D1637-E1637</f>
        <v/>
      </c>
      <c r="G1637" s="15" t="n"/>
      <c r="H1637" s="15" t="n"/>
      <c r="I1637" s="15" t="n"/>
      <c r="J1637" s="15">
        <f>C1637+F1637+G1637-I1637</f>
        <v/>
      </c>
      <c r="K1637" s="15" t="n"/>
      <c r="L1637" s="15">
        <f>K1637*Setup!$B$6</f>
        <v/>
      </c>
      <c r="M1637" s="15">
        <f>J1637-L1637</f>
        <v/>
      </c>
      <c r="N1637" s="21" t="n"/>
    </row>
    <row r="1638">
      <c r="A1638" s="295" t="n"/>
      <c r="B1638" s="14" t="n"/>
      <c r="C1638" s="15" t="n"/>
      <c r="D1638" s="15" t="n"/>
      <c r="E1638" s="15">
        <f>D1638*Setup!$B$5</f>
        <v/>
      </c>
      <c r="F1638" s="15">
        <f>D1638-E1638</f>
        <v/>
      </c>
      <c r="G1638" s="15" t="n"/>
      <c r="H1638" s="15" t="n"/>
      <c r="I1638" s="15" t="n"/>
      <c r="J1638" s="15">
        <f>C1638+F1638+G1638-I1638</f>
        <v/>
      </c>
      <c r="K1638" s="15" t="n"/>
      <c r="L1638" s="15">
        <f>K1638*Setup!$B$6</f>
        <v/>
      </c>
      <c r="M1638" s="15">
        <f>J1638-L1638</f>
        <v/>
      </c>
      <c r="N1638" s="21" t="n"/>
    </row>
    <row r="1639">
      <c r="A1639" s="295" t="n"/>
      <c r="B1639" s="14" t="n"/>
      <c r="C1639" s="15" t="n"/>
      <c r="D1639" s="15" t="n"/>
      <c r="E1639" s="15">
        <f>D1639*Setup!$B$5</f>
        <v/>
      </c>
      <c r="F1639" s="15">
        <f>D1639-E1639</f>
        <v/>
      </c>
      <c r="G1639" s="15" t="n"/>
      <c r="H1639" s="15" t="n"/>
      <c r="I1639" s="15" t="n"/>
      <c r="J1639" s="15">
        <f>C1639+F1639+G1639-I1639</f>
        <v/>
      </c>
      <c r="K1639" s="15" t="n"/>
      <c r="L1639" s="15">
        <f>K1639*Setup!$B$6</f>
        <v/>
      </c>
      <c r="M1639" s="15">
        <f>J1639-L1639</f>
        <v/>
      </c>
      <c r="N1639" s="21" t="n"/>
    </row>
    <row r="1640">
      <c r="A1640" s="295" t="n"/>
      <c r="B1640" s="14" t="n"/>
      <c r="C1640" s="15" t="n"/>
      <c r="D1640" s="15" t="n"/>
      <c r="E1640" s="15">
        <f>D1640*Setup!$B$5</f>
        <v/>
      </c>
      <c r="F1640" s="15">
        <f>D1640-E1640</f>
        <v/>
      </c>
      <c r="G1640" s="15" t="n"/>
      <c r="H1640" s="15" t="n"/>
      <c r="I1640" s="15" t="n"/>
      <c r="J1640" s="15">
        <f>C1640+F1640+G1640-I1640</f>
        <v/>
      </c>
      <c r="K1640" s="15" t="n"/>
      <c r="L1640" s="15">
        <f>K1640*Setup!$B$6</f>
        <v/>
      </c>
      <c r="M1640" s="15">
        <f>J1640-L1640</f>
        <v/>
      </c>
      <c r="N1640" s="21" t="n"/>
    </row>
    <row r="1641">
      <c r="A1641" s="295" t="n"/>
      <c r="B1641" s="14" t="n"/>
      <c r="C1641" s="15" t="n"/>
      <c r="D1641" s="15" t="n"/>
      <c r="E1641" s="15">
        <f>D1641*Setup!$B$5</f>
        <v/>
      </c>
      <c r="F1641" s="15">
        <f>D1641-E1641</f>
        <v/>
      </c>
      <c r="G1641" s="15" t="n"/>
      <c r="H1641" s="15" t="n"/>
      <c r="I1641" s="15" t="n"/>
      <c r="J1641" s="15">
        <f>C1641+F1641+G1641-I1641</f>
        <v/>
      </c>
      <c r="K1641" s="15" t="n"/>
      <c r="L1641" s="15">
        <f>K1641*Setup!$B$6</f>
        <v/>
      </c>
      <c r="M1641" s="15">
        <f>J1641-L1641</f>
        <v/>
      </c>
      <c r="N1641" s="21" t="n"/>
    </row>
    <row r="1642">
      <c r="A1642" s="295" t="n"/>
      <c r="B1642" s="14" t="n"/>
      <c r="C1642" s="15" t="n"/>
      <c r="D1642" s="15" t="n"/>
      <c r="E1642" s="15">
        <f>D1642*Setup!$B$5</f>
        <v/>
      </c>
      <c r="F1642" s="15">
        <f>D1642-E1642</f>
        <v/>
      </c>
      <c r="G1642" s="15" t="n"/>
      <c r="H1642" s="15" t="n"/>
      <c r="I1642" s="15" t="n"/>
      <c r="J1642" s="15">
        <f>C1642+F1642+G1642-I1642</f>
        <v/>
      </c>
      <c r="K1642" s="15" t="n"/>
      <c r="L1642" s="15">
        <f>K1642*Setup!$B$6</f>
        <v/>
      </c>
      <c r="M1642" s="15">
        <f>J1642-L1642</f>
        <v/>
      </c>
      <c r="N1642" s="21" t="n"/>
    </row>
    <row r="1643">
      <c r="A1643" s="295" t="n"/>
      <c r="B1643" s="14" t="n"/>
      <c r="C1643" s="15" t="n"/>
      <c r="D1643" s="15" t="n"/>
      <c r="E1643" s="15">
        <f>D1643*Setup!$B$5</f>
        <v/>
      </c>
      <c r="F1643" s="15">
        <f>D1643-E1643</f>
        <v/>
      </c>
      <c r="G1643" s="15" t="n"/>
      <c r="H1643" s="15" t="n"/>
      <c r="I1643" s="15" t="n"/>
      <c r="J1643" s="15">
        <f>C1643+F1643+G1643-I1643</f>
        <v/>
      </c>
      <c r="K1643" s="15" t="n"/>
      <c r="L1643" s="15">
        <f>K1643*Setup!$B$6</f>
        <v/>
      </c>
      <c r="M1643" s="15">
        <f>J1643-L1643</f>
        <v/>
      </c>
      <c r="N1643" s="21" t="n"/>
    </row>
    <row r="1644">
      <c r="A1644" s="295" t="n"/>
      <c r="B1644" s="14" t="n"/>
      <c r="C1644" s="15" t="n"/>
      <c r="D1644" s="15" t="n"/>
      <c r="E1644" s="15">
        <f>D1644*Setup!$B$5</f>
        <v/>
      </c>
      <c r="F1644" s="15">
        <f>D1644-E1644</f>
        <v/>
      </c>
      <c r="G1644" s="15" t="n"/>
      <c r="H1644" s="15" t="n"/>
      <c r="I1644" s="15" t="n"/>
      <c r="J1644" s="15">
        <f>C1644+F1644+G1644-I1644</f>
        <v/>
      </c>
      <c r="K1644" s="15" t="n"/>
      <c r="L1644" s="15">
        <f>K1644*Setup!$B$6</f>
        <v/>
      </c>
      <c r="M1644" s="15">
        <f>J1644-L1644</f>
        <v/>
      </c>
      <c r="N1644" s="21" t="n"/>
    </row>
    <row r="1645">
      <c r="A1645" s="295" t="n"/>
      <c r="B1645" s="14" t="n"/>
      <c r="C1645" s="15" t="n"/>
      <c r="D1645" s="15" t="n"/>
      <c r="E1645" s="15">
        <f>D1645*Setup!$B$5</f>
        <v/>
      </c>
      <c r="F1645" s="15">
        <f>D1645-E1645</f>
        <v/>
      </c>
      <c r="G1645" s="15" t="n"/>
      <c r="H1645" s="15" t="n"/>
      <c r="I1645" s="15" t="n"/>
      <c r="J1645" s="15">
        <f>C1645+F1645+G1645-I1645</f>
        <v/>
      </c>
      <c r="K1645" s="15" t="n"/>
      <c r="L1645" s="15">
        <f>K1645*Setup!$B$6</f>
        <v/>
      </c>
      <c r="M1645" s="15">
        <f>J1645-L1645</f>
        <v/>
      </c>
      <c r="N1645" s="21" t="n"/>
    </row>
    <row r="1646">
      <c r="A1646" s="295" t="n"/>
      <c r="B1646" s="14" t="n"/>
      <c r="C1646" s="15" t="n"/>
      <c r="D1646" s="15" t="n"/>
      <c r="E1646" s="15">
        <f>D1646*Setup!$B$5</f>
        <v/>
      </c>
      <c r="F1646" s="15">
        <f>D1646-E1646</f>
        <v/>
      </c>
      <c r="G1646" s="15" t="n"/>
      <c r="H1646" s="15" t="n"/>
      <c r="I1646" s="15" t="n"/>
      <c r="J1646" s="15">
        <f>C1646+F1646+G1646-I1646</f>
        <v/>
      </c>
      <c r="K1646" s="15" t="n"/>
      <c r="L1646" s="15">
        <f>K1646*Setup!$B$6</f>
        <v/>
      </c>
      <c r="M1646" s="15">
        <f>J1646-L1646</f>
        <v/>
      </c>
      <c r="N1646" s="21" t="n"/>
    </row>
    <row r="1647">
      <c r="A1647" s="295" t="n"/>
      <c r="B1647" s="14" t="n"/>
      <c r="C1647" s="15" t="n"/>
      <c r="D1647" s="15" t="n"/>
      <c r="E1647" s="15">
        <f>D1647*Setup!$B$5</f>
        <v/>
      </c>
      <c r="F1647" s="15">
        <f>D1647-E1647</f>
        <v/>
      </c>
      <c r="G1647" s="15" t="n"/>
      <c r="H1647" s="15" t="n"/>
      <c r="I1647" s="15" t="n"/>
      <c r="J1647" s="15">
        <f>C1647+F1647+G1647-I1647</f>
        <v/>
      </c>
      <c r="K1647" s="15" t="n"/>
      <c r="L1647" s="15">
        <f>K1647*Setup!$B$6</f>
        <v/>
      </c>
      <c r="M1647" s="15">
        <f>J1647-L1647</f>
        <v/>
      </c>
      <c r="N1647" s="21" t="n"/>
    </row>
    <row r="1648">
      <c r="A1648" s="295" t="n"/>
      <c r="B1648" s="14" t="n"/>
      <c r="C1648" s="15" t="n"/>
      <c r="D1648" s="15" t="n"/>
      <c r="E1648" s="15">
        <f>D1648*Setup!$B$5</f>
        <v/>
      </c>
      <c r="F1648" s="15">
        <f>D1648-E1648</f>
        <v/>
      </c>
      <c r="G1648" s="15" t="n"/>
      <c r="H1648" s="15" t="n"/>
      <c r="I1648" s="15" t="n"/>
      <c r="J1648" s="15">
        <f>C1648+F1648+G1648-I1648</f>
        <v/>
      </c>
      <c r="K1648" s="15" t="n"/>
      <c r="L1648" s="15">
        <f>K1648*Setup!$B$6</f>
        <v/>
      </c>
      <c r="M1648" s="15">
        <f>J1648-L1648</f>
        <v/>
      </c>
      <c r="N1648" s="21" t="n"/>
    </row>
    <row r="1649">
      <c r="A1649" s="295" t="n"/>
      <c r="B1649" s="14" t="n"/>
      <c r="C1649" s="15" t="n"/>
      <c r="D1649" s="15" t="n"/>
      <c r="E1649" s="15">
        <f>D1649*Setup!$B$5</f>
        <v/>
      </c>
      <c r="F1649" s="15">
        <f>D1649-E1649</f>
        <v/>
      </c>
      <c r="G1649" s="15" t="n"/>
      <c r="H1649" s="15" t="n"/>
      <c r="I1649" s="15" t="n"/>
      <c r="J1649" s="15">
        <f>C1649+F1649+G1649-I1649</f>
        <v/>
      </c>
      <c r="K1649" s="15" t="n"/>
      <c r="L1649" s="15">
        <f>K1649*Setup!$B$6</f>
        <v/>
      </c>
      <c r="M1649" s="15">
        <f>J1649-L1649</f>
        <v/>
      </c>
      <c r="N1649" s="21" t="n"/>
    </row>
    <row r="1650">
      <c r="A1650" s="295" t="n"/>
      <c r="B1650" s="14" t="n"/>
      <c r="C1650" s="15" t="n"/>
      <c r="D1650" s="15" t="n"/>
      <c r="E1650" s="15">
        <f>D1650*Setup!$B$5</f>
        <v/>
      </c>
      <c r="F1650" s="15">
        <f>D1650-E1650</f>
        <v/>
      </c>
      <c r="G1650" s="15" t="n"/>
      <c r="H1650" s="15" t="n"/>
      <c r="I1650" s="15" t="n"/>
      <c r="J1650" s="15">
        <f>C1650+F1650+G1650-I1650</f>
        <v/>
      </c>
      <c r="K1650" s="15" t="n"/>
      <c r="L1650" s="15">
        <f>K1650*Setup!$B$6</f>
        <v/>
      </c>
      <c r="M1650" s="15">
        <f>J1650-L1650</f>
        <v/>
      </c>
      <c r="N1650" s="21" t="n"/>
    </row>
    <row r="1651">
      <c r="A1651" s="295" t="n"/>
      <c r="B1651" s="14" t="n"/>
      <c r="C1651" s="15" t="n"/>
      <c r="D1651" s="15" t="n"/>
      <c r="E1651" s="15">
        <f>D1651*Setup!$B$5</f>
        <v/>
      </c>
      <c r="F1651" s="15">
        <f>D1651-E1651</f>
        <v/>
      </c>
      <c r="G1651" s="15" t="n"/>
      <c r="H1651" s="15" t="n"/>
      <c r="I1651" s="15" t="n"/>
      <c r="J1651" s="15">
        <f>C1651+F1651+G1651-I1651</f>
        <v/>
      </c>
      <c r="K1651" s="15" t="n"/>
      <c r="L1651" s="15">
        <f>K1651*Setup!$B$6</f>
        <v/>
      </c>
      <c r="M1651" s="15">
        <f>J1651-L1651</f>
        <v/>
      </c>
      <c r="N1651" s="21" t="n"/>
    </row>
    <row r="1652">
      <c r="A1652" s="295" t="n"/>
      <c r="B1652" s="14" t="n"/>
      <c r="C1652" s="15" t="n"/>
      <c r="D1652" s="15" t="n"/>
      <c r="E1652" s="15">
        <f>D1652*Setup!$B$5</f>
        <v/>
      </c>
      <c r="F1652" s="15">
        <f>D1652-E1652</f>
        <v/>
      </c>
      <c r="G1652" s="15" t="n"/>
      <c r="H1652" s="15" t="n"/>
      <c r="I1652" s="15" t="n"/>
      <c r="J1652" s="15">
        <f>C1652+F1652+G1652-I1652</f>
        <v/>
      </c>
      <c r="K1652" s="15" t="n"/>
      <c r="L1652" s="15">
        <f>K1652*Setup!$B$6</f>
        <v/>
      </c>
      <c r="M1652" s="15">
        <f>J1652-L1652</f>
        <v/>
      </c>
      <c r="N1652" s="21" t="n"/>
    </row>
    <row r="1653">
      <c r="A1653" s="295" t="n"/>
      <c r="B1653" s="14" t="n"/>
      <c r="C1653" s="15" t="n"/>
      <c r="D1653" s="15" t="n"/>
      <c r="E1653" s="15">
        <f>D1653*Setup!$B$5</f>
        <v/>
      </c>
      <c r="F1653" s="15">
        <f>D1653-E1653</f>
        <v/>
      </c>
      <c r="G1653" s="15" t="n"/>
      <c r="H1653" s="15" t="n"/>
      <c r="I1653" s="15" t="n"/>
      <c r="J1653" s="15">
        <f>C1653+F1653+G1653-I1653</f>
        <v/>
      </c>
      <c r="K1653" s="15" t="n"/>
      <c r="L1653" s="15">
        <f>K1653*Setup!$B$6</f>
        <v/>
      </c>
      <c r="M1653" s="15">
        <f>J1653-L1653</f>
        <v/>
      </c>
      <c r="N1653" s="21" t="n"/>
    </row>
    <row r="1654">
      <c r="A1654" s="295" t="n"/>
      <c r="B1654" s="14" t="n"/>
      <c r="C1654" s="15" t="n"/>
      <c r="D1654" s="15" t="n"/>
      <c r="E1654" s="15">
        <f>D1654*Setup!$B$5</f>
        <v/>
      </c>
      <c r="F1654" s="15">
        <f>D1654-E1654</f>
        <v/>
      </c>
      <c r="G1654" s="15" t="n"/>
      <c r="H1654" s="15" t="n"/>
      <c r="I1654" s="15" t="n"/>
      <c r="J1654" s="15">
        <f>C1654+F1654+G1654-I1654</f>
        <v/>
      </c>
      <c r="K1654" s="15" t="n"/>
      <c r="L1654" s="15">
        <f>K1654*Setup!$B$6</f>
        <v/>
      </c>
      <c r="M1654" s="15">
        <f>J1654-L1654</f>
        <v/>
      </c>
      <c r="N1654" s="21" t="n"/>
    </row>
    <row r="1655">
      <c r="A1655" s="295" t="n"/>
      <c r="B1655" s="14" t="n"/>
      <c r="C1655" s="15" t="n"/>
      <c r="D1655" s="15" t="n"/>
      <c r="E1655" s="15">
        <f>D1655*Setup!$B$5</f>
        <v/>
      </c>
      <c r="F1655" s="15">
        <f>D1655-E1655</f>
        <v/>
      </c>
      <c r="G1655" s="15" t="n"/>
      <c r="H1655" s="15" t="n"/>
      <c r="I1655" s="15" t="n"/>
      <c r="J1655" s="15">
        <f>C1655+F1655+G1655-I1655</f>
        <v/>
      </c>
      <c r="K1655" s="15" t="n"/>
      <c r="L1655" s="15">
        <f>K1655*Setup!$B$6</f>
        <v/>
      </c>
      <c r="M1655" s="15">
        <f>J1655-L1655</f>
        <v/>
      </c>
      <c r="N1655" s="21" t="n"/>
    </row>
    <row r="1656">
      <c r="A1656" s="295" t="n"/>
      <c r="B1656" s="14" t="n"/>
      <c r="C1656" s="15" t="n"/>
      <c r="D1656" s="15" t="n"/>
      <c r="E1656" s="15">
        <f>D1656*Setup!$B$5</f>
        <v/>
      </c>
      <c r="F1656" s="15">
        <f>D1656-E1656</f>
        <v/>
      </c>
      <c r="G1656" s="15" t="n"/>
      <c r="H1656" s="15" t="n"/>
      <c r="I1656" s="15" t="n"/>
      <c r="J1656" s="15">
        <f>C1656+F1656+G1656-I1656</f>
        <v/>
      </c>
      <c r="K1656" s="15" t="n"/>
      <c r="L1656" s="15">
        <f>K1656*Setup!$B$6</f>
        <v/>
      </c>
      <c r="M1656" s="15">
        <f>J1656-L1656</f>
        <v/>
      </c>
      <c r="N1656" s="21" t="n"/>
    </row>
    <row r="1657">
      <c r="A1657" s="295" t="n"/>
      <c r="B1657" s="14" t="n"/>
      <c r="C1657" s="15" t="n"/>
      <c r="D1657" s="15" t="n"/>
      <c r="E1657" s="15">
        <f>D1657*Setup!$B$5</f>
        <v/>
      </c>
      <c r="F1657" s="15">
        <f>D1657-E1657</f>
        <v/>
      </c>
      <c r="G1657" s="15" t="n"/>
      <c r="H1657" s="15" t="n"/>
      <c r="I1657" s="15" t="n"/>
      <c r="J1657" s="15">
        <f>C1657+F1657+G1657-I1657</f>
        <v/>
      </c>
      <c r="K1657" s="15" t="n"/>
      <c r="L1657" s="15">
        <f>K1657*Setup!$B$6</f>
        <v/>
      </c>
      <c r="M1657" s="15">
        <f>J1657-L1657</f>
        <v/>
      </c>
      <c r="N1657" s="21" t="n"/>
    </row>
    <row r="1658">
      <c r="A1658" s="295" t="n"/>
      <c r="B1658" s="14" t="n"/>
      <c r="C1658" s="15" t="n"/>
      <c r="D1658" s="15" t="n"/>
      <c r="E1658" s="15">
        <f>D1658*Setup!$B$5</f>
        <v/>
      </c>
      <c r="F1658" s="15">
        <f>D1658-E1658</f>
        <v/>
      </c>
      <c r="G1658" s="15" t="n"/>
      <c r="H1658" s="15" t="n"/>
      <c r="I1658" s="15" t="n"/>
      <c r="J1658" s="15">
        <f>C1658+F1658+G1658-I1658</f>
        <v/>
      </c>
      <c r="K1658" s="15" t="n"/>
      <c r="L1658" s="15">
        <f>K1658*Setup!$B$6</f>
        <v/>
      </c>
      <c r="M1658" s="15">
        <f>J1658-L1658</f>
        <v/>
      </c>
      <c r="N1658" s="21" t="n"/>
    </row>
    <row r="1659">
      <c r="A1659" s="295" t="n"/>
      <c r="B1659" s="14" t="n"/>
      <c r="C1659" s="15" t="n"/>
      <c r="D1659" s="15" t="n"/>
      <c r="E1659" s="15">
        <f>D1659*Setup!$B$5</f>
        <v/>
      </c>
      <c r="F1659" s="15">
        <f>D1659-E1659</f>
        <v/>
      </c>
      <c r="G1659" s="15" t="n"/>
      <c r="H1659" s="15" t="n"/>
      <c r="I1659" s="15" t="n"/>
      <c r="J1659" s="15">
        <f>C1659+F1659+G1659-I1659</f>
        <v/>
      </c>
      <c r="K1659" s="15" t="n"/>
      <c r="L1659" s="15">
        <f>K1659*Setup!$B$6</f>
        <v/>
      </c>
      <c r="M1659" s="15">
        <f>J1659-L1659</f>
        <v/>
      </c>
      <c r="N1659" s="21" t="n"/>
    </row>
    <row r="1660">
      <c r="A1660" s="295" t="n"/>
      <c r="B1660" s="14" t="n"/>
      <c r="C1660" s="15" t="n"/>
      <c r="D1660" s="15" t="n"/>
      <c r="E1660" s="15">
        <f>D1660*Setup!$B$5</f>
        <v/>
      </c>
      <c r="F1660" s="15">
        <f>D1660-E1660</f>
        <v/>
      </c>
      <c r="G1660" s="15" t="n"/>
      <c r="H1660" s="15" t="n"/>
      <c r="I1660" s="15" t="n"/>
      <c r="J1660" s="15">
        <f>C1660+F1660+G1660-I1660</f>
        <v/>
      </c>
      <c r="K1660" s="15" t="n"/>
      <c r="L1660" s="15">
        <f>K1660*Setup!$B$6</f>
        <v/>
      </c>
      <c r="M1660" s="15">
        <f>J1660-L1660</f>
        <v/>
      </c>
      <c r="N1660" s="21" t="n"/>
    </row>
    <row r="1661">
      <c r="A1661" s="295" t="n"/>
      <c r="B1661" s="14" t="n"/>
      <c r="C1661" s="15" t="n"/>
      <c r="D1661" s="15" t="n"/>
      <c r="E1661" s="15">
        <f>D1661*Setup!$B$5</f>
        <v/>
      </c>
      <c r="F1661" s="15">
        <f>D1661-E1661</f>
        <v/>
      </c>
      <c r="G1661" s="15" t="n"/>
      <c r="H1661" s="15" t="n"/>
      <c r="I1661" s="15" t="n"/>
      <c r="J1661" s="15">
        <f>C1661+F1661+G1661-I1661</f>
        <v/>
      </c>
      <c r="K1661" s="15" t="n"/>
      <c r="L1661" s="15">
        <f>K1661*Setup!$B$6</f>
        <v/>
      </c>
      <c r="M1661" s="15">
        <f>J1661-L1661</f>
        <v/>
      </c>
      <c r="N1661" s="21" t="n"/>
    </row>
    <row r="1662">
      <c r="A1662" s="295" t="n"/>
      <c r="B1662" s="14" t="n"/>
      <c r="C1662" s="15" t="n"/>
      <c r="D1662" s="15" t="n"/>
      <c r="E1662" s="15">
        <f>D1662*Setup!$B$5</f>
        <v/>
      </c>
      <c r="F1662" s="15">
        <f>D1662-E1662</f>
        <v/>
      </c>
      <c r="G1662" s="15" t="n"/>
      <c r="H1662" s="15" t="n"/>
      <c r="I1662" s="15" t="n"/>
      <c r="J1662" s="15">
        <f>C1662+F1662+G1662-I1662</f>
        <v/>
      </c>
      <c r="K1662" s="15" t="n"/>
      <c r="L1662" s="15">
        <f>K1662*Setup!$B$6</f>
        <v/>
      </c>
      <c r="M1662" s="15">
        <f>J1662-L1662</f>
        <v/>
      </c>
      <c r="N1662" s="21" t="n"/>
    </row>
    <row r="1663">
      <c r="A1663" s="295" t="n"/>
      <c r="B1663" s="14" t="n"/>
      <c r="C1663" s="15" t="n"/>
      <c r="D1663" s="15" t="n"/>
      <c r="E1663" s="15">
        <f>D1663*Setup!$B$5</f>
        <v/>
      </c>
      <c r="F1663" s="15">
        <f>D1663-E1663</f>
        <v/>
      </c>
      <c r="G1663" s="15" t="n"/>
      <c r="H1663" s="15" t="n"/>
      <c r="I1663" s="15" t="n"/>
      <c r="J1663" s="15">
        <f>C1663+F1663+G1663-I1663</f>
        <v/>
      </c>
      <c r="K1663" s="15" t="n"/>
      <c r="L1663" s="15">
        <f>K1663*Setup!$B$6</f>
        <v/>
      </c>
      <c r="M1663" s="15">
        <f>J1663-L1663</f>
        <v/>
      </c>
      <c r="N1663" s="21" t="n"/>
    </row>
    <row r="1664">
      <c r="A1664" s="295" t="n"/>
      <c r="B1664" s="14" t="n"/>
      <c r="C1664" s="15" t="n"/>
      <c r="D1664" s="15" t="n"/>
      <c r="E1664" s="15">
        <f>D1664*Setup!$B$5</f>
        <v/>
      </c>
      <c r="F1664" s="15">
        <f>D1664-E1664</f>
        <v/>
      </c>
      <c r="G1664" s="15" t="n"/>
      <c r="H1664" s="15" t="n"/>
      <c r="I1664" s="15" t="n"/>
      <c r="J1664" s="15">
        <f>C1664+F1664+G1664-I1664</f>
        <v/>
      </c>
      <c r="K1664" s="15" t="n"/>
      <c r="L1664" s="15">
        <f>K1664*Setup!$B$6</f>
        <v/>
      </c>
      <c r="M1664" s="15">
        <f>J1664-L1664</f>
        <v/>
      </c>
      <c r="N1664" s="21" t="n"/>
    </row>
    <row r="1665">
      <c r="A1665" s="295" t="n"/>
      <c r="B1665" s="14" t="n"/>
      <c r="C1665" s="15" t="n"/>
      <c r="D1665" s="15" t="n"/>
      <c r="E1665" s="15">
        <f>D1665*Setup!$B$5</f>
        <v/>
      </c>
      <c r="F1665" s="15">
        <f>D1665-E1665</f>
        <v/>
      </c>
      <c r="G1665" s="15" t="n"/>
      <c r="H1665" s="15" t="n"/>
      <c r="I1665" s="15" t="n"/>
      <c r="J1665" s="15">
        <f>C1665+F1665+G1665-I1665</f>
        <v/>
      </c>
      <c r="K1665" s="15" t="n"/>
      <c r="L1665" s="15">
        <f>K1665*Setup!$B$6</f>
        <v/>
      </c>
      <c r="M1665" s="15">
        <f>J1665-L1665</f>
        <v/>
      </c>
      <c r="N1665" s="21" t="n"/>
    </row>
    <row r="1666">
      <c r="A1666" s="295" t="n"/>
      <c r="B1666" s="14" t="n"/>
      <c r="C1666" s="15" t="n"/>
      <c r="D1666" s="15" t="n"/>
      <c r="E1666" s="15">
        <f>D1666*Setup!$B$5</f>
        <v/>
      </c>
      <c r="F1666" s="15">
        <f>D1666-E1666</f>
        <v/>
      </c>
      <c r="G1666" s="15" t="n"/>
      <c r="H1666" s="15" t="n"/>
      <c r="I1666" s="15" t="n"/>
      <c r="J1666" s="15">
        <f>C1666+F1666+G1666-I1666</f>
        <v/>
      </c>
      <c r="K1666" s="15" t="n"/>
      <c r="L1666" s="15">
        <f>K1666*Setup!$B$6</f>
        <v/>
      </c>
      <c r="M1666" s="15">
        <f>J1666-L1666</f>
        <v/>
      </c>
      <c r="N1666" s="21" t="n"/>
    </row>
    <row r="1667">
      <c r="A1667" s="295" t="n"/>
      <c r="B1667" s="14" t="n"/>
      <c r="C1667" s="15" t="n"/>
      <c r="D1667" s="15" t="n"/>
      <c r="E1667" s="15">
        <f>D1667*Setup!$B$5</f>
        <v/>
      </c>
      <c r="F1667" s="15">
        <f>D1667-E1667</f>
        <v/>
      </c>
      <c r="G1667" s="15" t="n"/>
      <c r="H1667" s="15" t="n"/>
      <c r="I1667" s="15" t="n"/>
      <c r="J1667" s="15">
        <f>C1667+F1667+G1667-I1667</f>
        <v/>
      </c>
      <c r="K1667" s="15" t="n"/>
      <c r="L1667" s="15">
        <f>K1667*Setup!$B$6</f>
        <v/>
      </c>
      <c r="M1667" s="15">
        <f>J1667-L1667</f>
        <v/>
      </c>
      <c r="N1667" s="21" t="n"/>
    </row>
    <row r="1668">
      <c r="A1668" s="295" t="n"/>
      <c r="B1668" s="14" t="n"/>
      <c r="C1668" s="15" t="n"/>
      <c r="D1668" s="15" t="n"/>
      <c r="E1668" s="15">
        <f>D1668*Setup!$B$5</f>
        <v/>
      </c>
      <c r="F1668" s="15">
        <f>D1668-E1668</f>
        <v/>
      </c>
      <c r="G1668" s="15" t="n"/>
      <c r="H1668" s="15" t="n"/>
      <c r="I1668" s="15" t="n"/>
      <c r="J1668" s="15">
        <f>C1668+F1668+G1668-I1668</f>
        <v/>
      </c>
      <c r="K1668" s="15" t="n"/>
      <c r="L1668" s="15">
        <f>K1668*Setup!$B$6</f>
        <v/>
      </c>
      <c r="M1668" s="15">
        <f>J1668-L1668</f>
        <v/>
      </c>
      <c r="N1668" s="21" t="n"/>
    </row>
    <row r="1669">
      <c r="A1669" s="295" t="n"/>
      <c r="B1669" s="14" t="n"/>
      <c r="C1669" s="15" t="n"/>
      <c r="D1669" s="15" t="n"/>
      <c r="E1669" s="15">
        <f>D1669*Setup!$B$5</f>
        <v/>
      </c>
      <c r="F1669" s="15">
        <f>D1669-E1669</f>
        <v/>
      </c>
      <c r="G1669" s="15" t="n"/>
      <c r="H1669" s="15" t="n"/>
      <c r="I1669" s="15" t="n"/>
      <c r="J1669" s="15">
        <f>C1669+F1669+G1669-I1669</f>
        <v/>
      </c>
      <c r="K1669" s="15" t="n"/>
      <c r="L1669" s="15">
        <f>K1669*Setup!$B$6</f>
        <v/>
      </c>
      <c r="M1669" s="15">
        <f>J1669-L1669</f>
        <v/>
      </c>
      <c r="N1669" s="21" t="n"/>
    </row>
    <row r="1670">
      <c r="A1670" s="295" t="n"/>
      <c r="B1670" s="14" t="n"/>
      <c r="C1670" s="15" t="n"/>
      <c r="D1670" s="15" t="n"/>
      <c r="E1670" s="15">
        <f>D1670*Setup!$B$5</f>
        <v/>
      </c>
      <c r="F1670" s="15">
        <f>D1670-E1670</f>
        <v/>
      </c>
      <c r="G1670" s="15" t="n"/>
      <c r="H1670" s="15" t="n"/>
      <c r="I1670" s="15" t="n"/>
      <c r="J1670" s="15">
        <f>C1670+F1670+G1670-I1670</f>
        <v/>
      </c>
      <c r="K1670" s="15" t="n"/>
      <c r="L1670" s="15">
        <f>K1670*Setup!$B$6</f>
        <v/>
      </c>
      <c r="M1670" s="15">
        <f>J1670-L1670</f>
        <v/>
      </c>
      <c r="N1670" s="21" t="n"/>
    </row>
    <row r="1671">
      <c r="A1671" s="295" t="n"/>
      <c r="B1671" s="14" t="n"/>
      <c r="C1671" s="15" t="n"/>
      <c r="D1671" s="15" t="n"/>
      <c r="E1671" s="15">
        <f>D1671*Setup!$B$5</f>
        <v/>
      </c>
      <c r="F1671" s="15">
        <f>D1671-E1671</f>
        <v/>
      </c>
      <c r="G1671" s="15" t="n"/>
      <c r="H1671" s="15" t="n"/>
      <c r="I1671" s="15" t="n"/>
      <c r="J1671" s="15">
        <f>C1671+F1671+G1671-I1671</f>
        <v/>
      </c>
      <c r="K1671" s="15" t="n"/>
      <c r="L1671" s="15">
        <f>K1671*Setup!$B$6</f>
        <v/>
      </c>
      <c r="M1671" s="15">
        <f>J1671-L1671</f>
        <v/>
      </c>
      <c r="N1671" s="21" t="n"/>
    </row>
    <row r="1672">
      <c r="A1672" s="295" t="n"/>
      <c r="B1672" s="14" t="n"/>
      <c r="C1672" s="15" t="n"/>
      <c r="D1672" s="15" t="n"/>
      <c r="E1672" s="15">
        <f>D1672*Setup!$B$5</f>
        <v/>
      </c>
      <c r="F1672" s="15">
        <f>D1672-E1672</f>
        <v/>
      </c>
      <c r="G1672" s="15" t="n"/>
      <c r="H1672" s="15" t="n"/>
      <c r="I1672" s="15" t="n"/>
      <c r="J1672" s="15">
        <f>C1672+F1672+G1672-I1672</f>
        <v/>
      </c>
      <c r="K1672" s="15" t="n"/>
      <c r="L1672" s="15">
        <f>K1672*Setup!$B$6</f>
        <v/>
      </c>
      <c r="M1672" s="15">
        <f>J1672-L1672</f>
        <v/>
      </c>
      <c r="N1672" s="21" t="n"/>
    </row>
    <row r="1673">
      <c r="A1673" s="295" t="n"/>
      <c r="B1673" s="14" t="n"/>
      <c r="C1673" s="15" t="n"/>
      <c r="D1673" s="15" t="n"/>
      <c r="E1673" s="15">
        <f>D1673*Setup!$B$5</f>
        <v/>
      </c>
      <c r="F1673" s="15">
        <f>D1673-E1673</f>
        <v/>
      </c>
      <c r="G1673" s="15" t="n"/>
      <c r="H1673" s="15" t="n"/>
      <c r="I1673" s="15" t="n"/>
      <c r="J1673" s="15">
        <f>C1673+F1673+G1673-I1673</f>
        <v/>
      </c>
      <c r="K1673" s="15" t="n"/>
      <c r="L1673" s="15">
        <f>K1673*Setup!$B$6</f>
        <v/>
      </c>
      <c r="M1673" s="15">
        <f>J1673-L1673</f>
        <v/>
      </c>
      <c r="N1673" s="21" t="n"/>
    </row>
    <row r="1674">
      <c r="A1674" s="295" t="n"/>
      <c r="B1674" s="14" t="n"/>
      <c r="C1674" s="15" t="n"/>
      <c r="D1674" s="15" t="n"/>
      <c r="E1674" s="15">
        <f>D1674*Setup!$B$5</f>
        <v/>
      </c>
      <c r="F1674" s="15">
        <f>D1674-E1674</f>
        <v/>
      </c>
      <c r="G1674" s="15" t="n"/>
      <c r="H1674" s="15" t="n"/>
      <c r="I1674" s="15" t="n"/>
      <c r="J1674" s="15">
        <f>C1674+F1674+G1674-I1674</f>
        <v/>
      </c>
      <c r="K1674" s="15" t="n"/>
      <c r="L1674" s="15">
        <f>K1674*Setup!$B$6</f>
        <v/>
      </c>
      <c r="M1674" s="15">
        <f>J1674-L1674</f>
        <v/>
      </c>
      <c r="N1674" s="21" t="n"/>
    </row>
    <row r="1675">
      <c r="A1675" s="295" t="n"/>
      <c r="B1675" s="14" t="n"/>
      <c r="C1675" s="15" t="n"/>
      <c r="D1675" s="15" t="n"/>
      <c r="E1675" s="15">
        <f>D1675*Setup!$B$5</f>
        <v/>
      </c>
      <c r="F1675" s="15">
        <f>D1675-E1675</f>
        <v/>
      </c>
      <c r="G1675" s="15" t="n"/>
      <c r="H1675" s="15" t="n"/>
      <c r="I1675" s="15" t="n"/>
      <c r="J1675" s="15">
        <f>C1675+F1675+G1675-I1675</f>
        <v/>
      </c>
      <c r="K1675" s="15" t="n"/>
      <c r="L1675" s="15">
        <f>K1675*Setup!$B$6</f>
        <v/>
      </c>
      <c r="M1675" s="15">
        <f>J1675-L1675</f>
        <v/>
      </c>
      <c r="N1675" s="21" t="n"/>
    </row>
    <row r="1676">
      <c r="A1676" s="295" t="n"/>
      <c r="B1676" s="14" t="n"/>
      <c r="C1676" s="15" t="n"/>
      <c r="D1676" s="15" t="n"/>
      <c r="E1676" s="15">
        <f>D1676*Setup!$B$5</f>
        <v/>
      </c>
      <c r="F1676" s="15">
        <f>D1676-E1676</f>
        <v/>
      </c>
      <c r="G1676" s="15" t="n"/>
      <c r="H1676" s="15" t="n"/>
      <c r="I1676" s="15" t="n"/>
      <c r="J1676" s="15">
        <f>C1676+F1676+G1676-I1676</f>
        <v/>
      </c>
      <c r="K1676" s="15" t="n"/>
      <c r="L1676" s="15">
        <f>K1676*Setup!$B$6</f>
        <v/>
      </c>
      <c r="M1676" s="15">
        <f>J1676-L1676</f>
        <v/>
      </c>
      <c r="N1676" s="21" t="n"/>
    </row>
    <row r="1677">
      <c r="A1677" s="295" t="n"/>
      <c r="B1677" s="14" t="n"/>
      <c r="C1677" s="15" t="n"/>
      <c r="D1677" s="15" t="n"/>
      <c r="E1677" s="15">
        <f>D1677*Setup!$B$5</f>
        <v/>
      </c>
      <c r="F1677" s="15">
        <f>D1677-E1677</f>
        <v/>
      </c>
      <c r="G1677" s="15" t="n"/>
      <c r="H1677" s="15" t="n"/>
      <c r="I1677" s="15" t="n"/>
      <c r="J1677" s="15">
        <f>C1677+F1677+G1677-I1677</f>
        <v/>
      </c>
      <c r="K1677" s="15" t="n"/>
      <c r="L1677" s="15">
        <f>K1677*Setup!$B$6</f>
        <v/>
      </c>
      <c r="M1677" s="15">
        <f>J1677-L1677</f>
        <v/>
      </c>
      <c r="N1677" s="21" t="n"/>
    </row>
    <row r="1678">
      <c r="A1678" s="295" t="n"/>
      <c r="B1678" s="14" t="n"/>
      <c r="C1678" s="15" t="n"/>
      <c r="D1678" s="15" t="n"/>
      <c r="E1678" s="15">
        <f>D1678*Setup!$B$5</f>
        <v/>
      </c>
      <c r="F1678" s="15">
        <f>D1678-E1678</f>
        <v/>
      </c>
      <c r="G1678" s="15" t="n"/>
      <c r="H1678" s="15" t="n"/>
      <c r="I1678" s="15" t="n"/>
      <c r="J1678" s="15">
        <f>C1678+F1678+G1678-I1678</f>
        <v/>
      </c>
      <c r="K1678" s="15" t="n"/>
      <c r="L1678" s="15">
        <f>K1678*Setup!$B$6</f>
        <v/>
      </c>
      <c r="M1678" s="15">
        <f>J1678-L1678</f>
        <v/>
      </c>
      <c r="N1678" s="21" t="n"/>
    </row>
    <row r="1679">
      <c r="A1679" s="295" t="n"/>
      <c r="B1679" s="14" t="n"/>
      <c r="C1679" s="15" t="n"/>
      <c r="D1679" s="15" t="n"/>
      <c r="E1679" s="15">
        <f>D1679*Setup!$B$5</f>
        <v/>
      </c>
      <c r="F1679" s="15">
        <f>D1679-E1679</f>
        <v/>
      </c>
      <c r="G1679" s="15" t="n"/>
      <c r="H1679" s="15" t="n"/>
      <c r="I1679" s="15" t="n"/>
      <c r="J1679" s="15">
        <f>C1679+F1679+G1679-I1679</f>
        <v/>
      </c>
      <c r="K1679" s="15" t="n"/>
      <c r="L1679" s="15">
        <f>K1679*Setup!$B$6</f>
        <v/>
      </c>
      <c r="M1679" s="15">
        <f>J1679-L1679</f>
        <v/>
      </c>
      <c r="N1679" s="21" t="n"/>
    </row>
    <row r="1680">
      <c r="A1680" s="295" t="n"/>
      <c r="B1680" s="14" t="n"/>
      <c r="C1680" s="15" t="n"/>
      <c r="D1680" s="15" t="n"/>
      <c r="E1680" s="15">
        <f>D1680*Setup!$B$5</f>
        <v/>
      </c>
      <c r="F1680" s="15">
        <f>D1680-E1680</f>
        <v/>
      </c>
      <c r="G1680" s="15" t="n"/>
      <c r="H1680" s="15" t="n"/>
      <c r="I1680" s="15" t="n"/>
      <c r="J1680" s="15">
        <f>C1680+F1680+G1680-I1680</f>
        <v/>
      </c>
      <c r="K1680" s="15" t="n"/>
      <c r="L1680" s="15">
        <f>K1680*Setup!$B$6</f>
        <v/>
      </c>
      <c r="M1680" s="15">
        <f>J1680-L1680</f>
        <v/>
      </c>
      <c r="N1680" s="21" t="n"/>
    </row>
    <row r="1681">
      <c r="A1681" s="295" t="n"/>
      <c r="B1681" s="14" t="n"/>
      <c r="C1681" s="15" t="n"/>
      <c r="D1681" s="15" t="n"/>
      <c r="E1681" s="15">
        <f>D1681*Setup!$B$5</f>
        <v/>
      </c>
      <c r="F1681" s="15">
        <f>D1681-E1681</f>
        <v/>
      </c>
      <c r="G1681" s="15" t="n"/>
      <c r="H1681" s="15" t="n"/>
      <c r="I1681" s="15" t="n"/>
      <c r="J1681" s="15">
        <f>C1681+F1681+G1681-I1681</f>
        <v/>
      </c>
      <c r="K1681" s="15" t="n"/>
      <c r="L1681" s="15">
        <f>K1681*Setup!$B$6</f>
        <v/>
      </c>
      <c r="M1681" s="15">
        <f>J1681-L1681</f>
        <v/>
      </c>
      <c r="N1681" s="21" t="n"/>
    </row>
    <row r="1682">
      <c r="A1682" s="295" t="n"/>
      <c r="B1682" s="14" t="n"/>
      <c r="C1682" s="15" t="n"/>
      <c r="D1682" s="15" t="n"/>
      <c r="E1682" s="15">
        <f>D1682*Setup!$B$5</f>
        <v/>
      </c>
      <c r="F1682" s="15">
        <f>D1682-E1682</f>
        <v/>
      </c>
      <c r="G1682" s="15" t="n"/>
      <c r="H1682" s="15" t="n"/>
      <c r="I1682" s="15" t="n"/>
      <c r="J1682" s="15">
        <f>C1682+F1682+G1682-I1682</f>
        <v/>
      </c>
      <c r="K1682" s="15" t="n"/>
      <c r="L1682" s="15">
        <f>K1682*Setup!$B$6</f>
        <v/>
      </c>
      <c r="M1682" s="15">
        <f>J1682-L1682</f>
        <v/>
      </c>
      <c r="N1682" s="21" t="n"/>
    </row>
    <row r="1683">
      <c r="A1683" s="295" t="n"/>
      <c r="B1683" s="14" t="n"/>
      <c r="C1683" s="15" t="n"/>
      <c r="D1683" s="15" t="n"/>
      <c r="E1683" s="15">
        <f>D1683*Setup!$B$5</f>
        <v/>
      </c>
      <c r="F1683" s="15">
        <f>D1683-E1683</f>
        <v/>
      </c>
      <c r="G1683" s="15" t="n"/>
      <c r="H1683" s="15" t="n"/>
      <c r="I1683" s="15" t="n"/>
      <c r="J1683" s="15">
        <f>C1683+F1683+G1683-I1683</f>
        <v/>
      </c>
      <c r="K1683" s="15" t="n"/>
      <c r="L1683" s="15">
        <f>K1683*Setup!$B$6</f>
        <v/>
      </c>
      <c r="M1683" s="15">
        <f>J1683-L1683</f>
        <v/>
      </c>
      <c r="N1683" s="21" t="n"/>
    </row>
    <row r="1684">
      <c r="A1684" s="295" t="n"/>
      <c r="B1684" s="14" t="n"/>
      <c r="C1684" s="15" t="n"/>
      <c r="D1684" s="15" t="n"/>
      <c r="E1684" s="15">
        <f>D1684*Setup!$B$5</f>
        <v/>
      </c>
      <c r="F1684" s="15">
        <f>D1684-E1684</f>
        <v/>
      </c>
      <c r="G1684" s="15" t="n"/>
      <c r="H1684" s="15" t="n"/>
      <c r="I1684" s="15" t="n"/>
      <c r="J1684" s="15">
        <f>C1684+F1684+G1684-I1684</f>
        <v/>
      </c>
      <c r="K1684" s="15" t="n"/>
      <c r="L1684" s="15">
        <f>K1684*Setup!$B$6</f>
        <v/>
      </c>
      <c r="M1684" s="15">
        <f>J1684-L1684</f>
        <v/>
      </c>
      <c r="N1684" s="21" t="n"/>
    </row>
    <row r="1685">
      <c r="A1685" s="295" t="n"/>
      <c r="B1685" s="14" t="n"/>
      <c r="C1685" s="15" t="n"/>
      <c r="D1685" s="15" t="n"/>
      <c r="E1685" s="15">
        <f>D1685*Setup!$B$5</f>
        <v/>
      </c>
      <c r="F1685" s="15">
        <f>D1685-E1685</f>
        <v/>
      </c>
      <c r="G1685" s="15" t="n"/>
      <c r="H1685" s="15" t="n"/>
      <c r="I1685" s="15" t="n"/>
      <c r="J1685" s="15">
        <f>C1685+F1685+G1685-I1685</f>
        <v/>
      </c>
      <c r="K1685" s="15" t="n"/>
      <c r="L1685" s="15">
        <f>K1685*Setup!$B$6</f>
        <v/>
      </c>
      <c r="M1685" s="15">
        <f>J1685-L1685</f>
        <v/>
      </c>
      <c r="N1685" s="21" t="n"/>
    </row>
    <row r="1686">
      <c r="A1686" s="295" t="n"/>
      <c r="B1686" s="14" t="n"/>
      <c r="C1686" s="15" t="n"/>
      <c r="D1686" s="15" t="n"/>
      <c r="E1686" s="15">
        <f>D1686*Setup!$B$5</f>
        <v/>
      </c>
      <c r="F1686" s="15">
        <f>D1686-E1686</f>
        <v/>
      </c>
      <c r="G1686" s="15" t="n"/>
      <c r="H1686" s="15" t="n"/>
      <c r="I1686" s="15" t="n"/>
      <c r="J1686" s="15">
        <f>C1686+F1686+G1686-I1686</f>
        <v/>
      </c>
      <c r="K1686" s="15" t="n"/>
      <c r="L1686" s="15">
        <f>K1686*Setup!$B$6</f>
        <v/>
      </c>
      <c r="M1686" s="15">
        <f>J1686-L1686</f>
        <v/>
      </c>
      <c r="N1686" s="21" t="n"/>
    </row>
    <row r="1687">
      <c r="A1687" s="295" t="n"/>
      <c r="B1687" s="14" t="n"/>
      <c r="C1687" s="15" t="n"/>
      <c r="D1687" s="15" t="n"/>
      <c r="E1687" s="15">
        <f>D1687*Setup!$B$5</f>
        <v/>
      </c>
      <c r="F1687" s="15">
        <f>D1687-E1687</f>
        <v/>
      </c>
      <c r="G1687" s="15" t="n"/>
      <c r="H1687" s="15" t="n"/>
      <c r="I1687" s="15" t="n"/>
      <c r="J1687" s="15">
        <f>C1687+F1687+G1687-I1687</f>
        <v/>
      </c>
      <c r="K1687" s="15" t="n"/>
      <c r="L1687" s="15">
        <f>K1687*Setup!$B$6</f>
        <v/>
      </c>
      <c r="M1687" s="15">
        <f>J1687-L1687</f>
        <v/>
      </c>
      <c r="N1687" s="21" t="n"/>
    </row>
    <row r="1688">
      <c r="A1688" s="295" t="n"/>
      <c r="B1688" s="14" t="n"/>
      <c r="C1688" s="15" t="n"/>
      <c r="D1688" s="15" t="n"/>
      <c r="E1688" s="15">
        <f>D1688*Setup!$B$5</f>
        <v/>
      </c>
      <c r="F1688" s="15">
        <f>D1688-E1688</f>
        <v/>
      </c>
      <c r="G1688" s="15" t="n"/>
      <c r="H1688" s="15" t="n"/>
      <c r="I1688" s="15" t="n"/>
      <c r="J1688" s="15">
        <f>C1688+F1688+G1688-I1688</f>
        <v/>
      </c>
      <c r="K1688" s="15" t="n"/>
      <c r="L1688" s="15">
        <f>K1688*Setup!$B$6</f>
        <v/>
      </c>
      <c r="M1688" s="15">
        <f>J1688-L1688</f>
        <v/>
      </c>
      <c r="N1688" s="21" t="n"/>
    </row>
    <row r="1689">
      <c r="A1689" s="295" t="n"/>
      <c r="B1689" s="14" t="n"/>
      <c r="C1689" s="15" t="n"/>
      <c r="D1689" s="15" t="n"/>
      <c r="E1689" s="15">
        <f>D1689*Setup!$B$5</f>
        <v/>
      </c>
      <c r="F1689" s="15">
        <f>D1689-E1689</f>
        <v/>
      </c>
      <c r="G1689" s="15" t="n"/>
      <c r="H1689" s="15" t="n"/>
      <c r="I1689" s="15" t="n"/>
      <c r="J1689" s="15">
        <f>C1689+F1689+G1689-I1689</f>
        <v/>
      </c>
      <c r="K1689" s="15" t="n"/>
      <c r="L1689" s="15">
        <f>K1689*Setup!$B$6</f>
        <v/>
      </c>
      <c r="M1689" s="15">
        <f>J1689-L1689</f>
        <v/>
      </c>
      <c r="N1689" s="21" t="n"/>
    </row>
    <row r="1690">
      <c r="A1690" s="295" t="n"/>
      <c r="B1690" s="14" t="n"/>
      <c r="C1690" s="15" t="n"/>
      <c r="D1690" s="15" t="n"/>
      <c r="E1690" s="15">
        <f>D1690*Setup!$B$5</f>
        <v/>
      </c>
      <c r="F1690" s="15">
        <f>D1690-E1690</f>
        <v/>
      </c>
      <c r="G1690" s="15" t="n"/>
      <c r="H1690" s="15" t="n"/>
      <c r="I1690" s="15" t="n"/>
      <c r="J1690" s="15">
        <f>C1690+F1690+G1690-I1690</f>
        <v/>
      </c>
      <c r="K1690" s="15" t="n"/>
      <c r="L1690" s="15">
        <f>K1690*Setup!$B$6</f>
        <v/>
      </c>
      <c r="M1690" s="15">
        <f>J1690-L1690</f>
        <v/>
      </c>
      <c r="N1690" s="21" t="n"/>
    </row>
    <row r="1691">
      <c r="A1691" s="295" t="n"/>
      <c r="B1691" s="14" t="n"/>
      <c r="C1691" s="15" t="n"/>
      <c r="D1691" s="15" t="n"/>
      <c r="E1691" s="15">
        <f>D1691*Setup!$B$5</f>
        <v/>
      </c>
      <c r="F1691" s="15">
        <f>D1691-E1691</f>
        <v/>
      </c>
      <c r="G1691" s="15" t="n"/>
      <c r="H1691" s="15" t="n"/>
      <c r="I1691" s="15" t="n"/>
      <c r="J1691" s="15">
        <f>C1691+F1691+G1691-I1691</f>
        <v/>
      </c>
      <c r="K1691" s="15" t="n"/>
      <c r="L1691" s="15">
        <f>K1691*Setup!$B$6</f>
        <v/>
      </c>
      <c r="M1691" s="15">
        <f>J1691-L1691</f>
        <v/>
      </c>
      <c r="N1691" s="21" t="n"/>
    </row>
    <row r="1692">
      <c r="A1692" s="295" t="n"/>
      <c r="B1692" s="14" t="n"/>
      <c r="C1692" s="15" t="n"/>
      <c r="D1692" s="15" t="n"/>
      <c r="E1692" s="15">
        <f>D1692*Setup!$B$5</f>
        <v/>
      </c>
      <c r="F1692" s="15">
        <f>D1692-E1692</f>
        <v/>
      </c>
      <c r="G1692" s="15" t="n"/>
      <c r="H1692" s="15" t="n"/>
      <c r="I1692" s="15" t="n"/>
      <c r="J1692" s="15">
        <f>C1692+F1692+G1692-I1692</f>
        <v/>
      </c>
      <c r="K1692" s="15" t="n"/>
      <c r="L1692" s="15">
        <f>K1692*Setup!$B$6</f>
        <v/>
      </c>
      <c r="M1692" s="15">
        <f>J1692-L1692</f>
        <v/>
      </c>
      <c r="N1692" s="21" t="n"/>
    </row>
    <row r="1693">
      <c r="A1693" s="295" t="n"/>
      <c r="B1693" s="14" t="n"/>
      <c r="C1693" s="15" t="n"/>
      <c r="D1693" s="15" t="n"/>
      <c r="E1693" s="15">
        <f>D1693*Setup!$B$5</f>
        <v/>
      </c>
      <c r="F1693" s="15">
        <f>D1693-E1693</f>
        <v/>
      </c>
      <c r="G1693" s="15" t="n"/>
      <c r="H1693" s="15" t="n"/>
      <c r="I1693" s="15" t="n"/>
      <c r="J1693" s="15">
        <f>C1693+F1693+G1693-I1693</f>
        <v/>
      </c>
      <c r="K1693" s="15" t="n"/>
      <c r="L1693" s="15">
        <f>K1693*Setup!$B$6</f>
        <v/>
      </c>
      <c r="M1693" s="15">
        <f>J1693-L1693</f>
        <v/>
      </c>
      <c r="N1693" s="21" t="n"/>
    </row>
    <row r="1694">
      <c r="A1694" s="295" t="n"/>
      <c r="B1694" s="14" t="n"/>
      <c r="C1694" s="15" t="n"/>
      <c r="D1694" s="15" t="n"/>
      <c r="E1694" s="15">
        <f>D1694*Setup!$B$5</f>
        <v/>
      </c>
      <c r="F1694" s="15">
        <f>D1694-E1694</f>
        <v/>
      </c>
      <c r="G1694" s="15" t="n"/>
      <c r="H1694" s="15" t="n"/>
      <c r="I1694" s="15" t="n"/>
      <c r="J1694" s="15">
        <f>C1694+F1694+G1694-I1694</f>
        <v/>
      </c>
      <c r="K1694" s="15" t="n"/>
      <c r="L1694" s="15">
        <f>K1694*Setup!$B$6</f>
        <v/>
      </c>
      <c r="M1694" s="15">
        <f>J1694-L1694</f>
        <v/>
      </c>
      <c r="N1694" s="21" t="n"/>
    </row>
    <row r="1695">
      <c r="A1695" s="295" t="n"/>
      <c r="B1695" s="14" t="n"/>
      <c r="C1695" s="15" t="n"/>
      <c r="D1695" s="15" t="n"/>
      <c r="E1695" s="15">
        <f>D1695*Setup!$B$5</f>
        <v/>
      </c>
      <c r="F1695" s="15">
        <f>D1695-E1695</f>
        <v/>
      </c>
      <c r="G1695" s="15" t="n"/>
      <c r="H1695" s="15" t="n"/>
      <c r="I1695" s="15" t="n"/>
      <c r="J1695" s="15">
        <f>C1695+F1695+G1695-I1695</f>
        <v/>
      </c>
      <c r="K1695" s="15" t="n"/>
      <c r="L1695" s="15">
        <f>K1695*Setup!$B$6</f>
        <v/>
      </c>
      <c r="M1695" s="15">
        <f>J1695-L1695</f>
        <v/>
      </c>
      <c r="N1695" s="21" t="n"/>
    </row>
    <row r="1696">
      <c r="A1696" s="295" t="n"/>
      <c r="B1696" s="14" t="n"/>
      <c r="C1696" s="15" t="n"/>
      <c r="D1696" s="15" t="n"/>
      <c r="E1696" s="15">
        <f>D1696*Setup!$B$5</f>
        <v/>
      </c>
      <c r="F1696" s="15">
        <f>D1696-E1696</f>
        <v/>
      </c>
      <c r="G1696" s="15" t="n"/>
      <c r="H1696" s="15" t="n"/>
      <c r="I1696" s="15" t="n"/>
      <c r="J1696" s="15">
        <f>C1696+F1696+G1696-I1696</f>
        <v/>
      </c>
      <c r="K1696" s="15" t="n"/>
      <c r="L1696" s="15">
        <f>K1696*Setup!$B$6</f>
        <v/>
      </c>
      <c r="M1696" s="15">
        <f>J1696-L1696</f>
        <v/>
      </c>
      <c r="N1696" s="21" t="n"/>
    </row>
    <row r="1697">
      <c r="A1697" s="295" t="n"/>
      <c r="B1697" s="14" t="n"/>
      <c r="C1697" s="15" t="n"/>
      <c r="D1697" s="15" t="n"/>
      <c r="E1697" s="15">
        <f>D1697*Setup!$B$5</f>
        <v/>
      </c>
      <c r="F1697" s="15">
        <f>D1697-E1697</f>
        <v/>
      </c>
      <c r="G1697" s="15" t="n"/>
      <c r="H1697" s="15" t="n"/>
      <c r="I1697" s="15" t="n"/>
      <c r="J1697" s="15">
        <f>C1697+F1697+G1697-I1697</f>
        <v/>
      </c>
      <c r="K1697" s="15" t="n"/>
      <c r="L1697" s="15">
        <f>K1697*Setup!$B$6</f>
        <v/>
      </c>
      <c r="M1697" s="15">
        <f>J1697-L1697</f>
        <v/>
      </c>
      <c r="N1697" s="21" t="n"/>
    </row>
    <row r="1698">
      <c r="A1698" s="295" t="n"/>
      <c r="B1698" s="14" t="n"/>
      <c r="C1698" s="15" t="n"/>
      <c r="D1698" s="15" t="n"/>
      <c r="E1698" s="15">
        <f>D1698*Setup!$B$5</f>
        <v/>
      </c>
      <c r="F1698" s="15">
        <f>D1698-E1698</f>
        <v/>
      </c>
      <c r="G1698" s="15" t="n"/>
      <c r="H1698" s="15" t="n"/>
      <c r="I1698" s="15" t="n"/>
      <c r="J1698" s="15">
        <f>C1698+F1698+G1698-I1698</f>
        <v/>
      </c>
      <c r="K1698" s="15" t="n"/>
      <c r="L1698" s="15">
        <f>K1698*Setup!$B$6</f>
        <v/>
      </c>
      <c r="M1698" s="15">
        <f>J1698-L1698</f>
        <v/>
      </c>
      <c r="N1698" s="21" t="n"/>
    </row>
    <row r="1699">
      <c r="A1699" s="295" t="n"/>
      <c r="B1699" s="14" t="n"/>
      <c r="C1699" s="15" t="n"/>
      <c r="D1699" s="15" t="n"/>
      <c r="E1699" s="15">
        <f>D1699*Setup!$B$5</f>
        <v/>
      </c>
      <c r="F1699" s="15">
        <f>D1699-E1699</f>
        <v/>
      </c>
      <c r="G1699" s="15" t="n"/>
      <c r="H1699" s="15" t="n"/>
      <c r="I1699" s="15" t="n"/>
      <c r="J1699" s="15">
        <f>C1699+F1699+G1699-I1699</f>
        <v/>
      </c>
      <c r="K1699" s="15" t="n"/>
      <c r="L1699" s="15">
        <f>K1699*Setup!$B$6</f>
        <v/>
      </c>
      <c r="M1699" s="15">
        <f>J1699-L1699</f>
        <v/>
      </c>
      <c r="N1699" s="21" t="n"/>
    </row>
    <row r="1700">
      <c r="A1700" s="295" t="n"/>
      <c r="B1700" s="14" t="n"/>
      <c r="C1700" s="15" t="n"/>
      <c r="D1700" s="15" t="n"/>
      <c r="E1700" s="15">
        <f>D1700*Setup!$B$5</f>
        <v/>
      </c>
      <c r="F1700" s="15">
        <f>D1700-E1700</f>
        <v/>
      </c>
      <c r="G1700" s="15" t="n"/>
      <c r="H1700" s="15" t="n"/>
      <c r="I1700" s="15" t="n"/>
      <c r="J1700" s="15">
        <f>C1700+F1700+G1700-I1700</f>
        <v/>
      </c>
      <c r="K1700" s="15" t="n"/>
      <c r="L1700" s="15">
        <f>K1700*Setup!$B$6</f>
        <v/>
      </c>
      <c r="M1700" s="15">
        <f>J1700-L1700</f>
        <v/>
      </c>
      <c r="N1700" s="21" t="n"/>
    </row>
    <row r="1701">
      <c r="A1701" s="295" t="n"/>
      <c r="B1701" s="14" t="n"/>
      <c r="C1701" s="15" t="n"/>
      <c r="D1701" s="15" t="n"/>
      <c r="E1701" s="15">
        <f>D1701*Setup!$B$5</f>
        <v/>
      </c>
      <c r="F1701" s="15">
        <f>D1701-E1701</f>
        <v/>
      </c>
      <c r="G1701" s="15" t="n"/>
      <c r="H1701" s="15" t="n"/>
      <c r="I1701" s="15" t="n"/>
      <c r="J1701" s="15">
        <f>C1701+F1701+G1701-I1701</f>
        <v/>
      </c>
      <c r="K1701" s="15" t="n"/>
      <c r="L1701" s="15">
        <f>K1701*Setup!$B$6</f>
        <v/>
      </c>
      <c r="M1701" s="15">
        <f>J1701-L1701</f>
        <v/>
      </c>
      <c r="N1701" s="21" t="n"/>
    </row>
    <row r="1702">
      <c r="A1702" s="295" t="n"/>
      <c r="B1702" s="14" t="n"/>
      <c r="C1702" s="15" t="n"/>
      <c r="D1702" s="15" t="n"/>
      <c r="E1702" s="15">
        <f>D1702*Setup!$B$5</f>
        <v/>
      </c>
      <c r="F1702" s="15">
        <f>D1702-E1702</f>
        <v/>
      </c>
      <c r="G1702" s="15" t="n"/>
      <c r="H1702" s="15" t="n"/>
      <c r="I1702" s="15" t="n"/>
      <c r="J1702" s="15">
        <f>C1702+F1702+G1702-I1702</f>
        <v/>
      </c>
      <c r="K1702" s="15" t="n"/>
      <c r="L1702" s="15">
        <f>K1702*Setup!$B$6</f>
        <v/>
      </c>
      <c r="M1702" s="15">
        <f>J1702-L1702</f>
        <v/>
      </c>
      <c r="N1702" s="21" t="n"/>
    </row>
    <row r="1703">
      <c r="A1703" s="295" t="n"/>
      <c r="B1703" s="14" t="n"/>
      <c r="C1703" s="15" t="n"/>
      <c r="D1703" s="15" t="n"/>
      <c r="E1703" s="15">
        <f>D1703*Setup!$B$5</f>
        <v/>
      </c>
      <c r="F1703" s="15">
        <f>D1703-E1703</f>
        <v/>
      </c>
      <c r="G1703" s="15" t="n"/>
      <c r="H1703" s="15" t="n"/>
      <c r="I1703" s="15" t="n"/>
      <c r="J1703" s="15">
        <f>C1703+F1703+G1703-I1703</f>
        <v/>
      </c>
      <c r="K1703" s="15" t="n"/>
      <c r="L1703" s="15">
        <f>K1703*Setup!$B$6</f>
        <v/>
      </c>
      <c r="M1703" s="15">
        <f>J1703-L1703</f>
        <v/>
      </c>
      <c r="N1703" s="21" t="n"/>
    </row>
    <row r="1704">
      <c r="A1704" s="295" t="n"/>
      <c r="B1704" s="14" t="n"/>
      <c r="C1704" s="15" t="n"/>
      <c r="D1704" s="15" t="n"/>
      <c r="E1704" s="15">
        <f>D1704*Setup!$B$5</f>
        <v/>
      </c>
      <c r="F1704" s="15">
        <f>D1704-E1704</f>
        <v/>
      </c>
      <c r="G1704" s="15" t="n"/>
      <c r="H1704" s="15" t="n"/>
      <c r="I1704" s="15" t="n"/>
      <c r="J1704" s="15">
        <f>C1704+F1704+G1704-I1704</f>
        <v/>
      </c>
      <c r="K1704" s="15" t="n"/>
      <c r="L1704" s="15">
        <f>K1704*Setup!$B$6</f>
        <v/>
      </c>
      <c r="M1704" s="15">
        <f>J1704-L1704</f>
        <v/>
      </c>
      <c r="N1704" s="21" t="n"/>
    </row>
    <row r="1705">
      <c r="A1705" s="295" t="n"/>
      <c r="B1705" s="14" t="n"/>
      <c r="C1705" s="15" t="n"/>
      <c r="D1705" s="15" t="n"/>
      <c r="E1705" s="15">
        <f>D1705*Setup!$B$5</f>
        <v/>
      </c>
      <c r="F1705" s="15">
        <f>D1705-E1705</f>
        <v/>
      </c>
      <c r="G1705" s="15" t="n"/>
      <c r="H1705" s="15" t="n"/>
      <c r="I1705" s="15" t="n"/>
      <c r="J1705" s="15">
        <f>C1705+F1705+G1705-I1705</f>
        <v/>
      </c>
      <c r="K1705" s="15" t="n"/>
      <c r="L1705" s="15">
        <f>K1705*Setup!$B$6</f>
        <v/>
      </c>
      <c r="M1705" s="15">
        <f>J1705-L1705</f>
        <v/>
      </c>
      <c r="N1705" s="21" t="n"/>
    </row>
    <row r="1706">
      <c r="A1706" s="295" t="n"/>
      <c r="B1706" s="14" t="n"/>
      <c r="C1706" s="15" t="n"/>
      <c r="D1706" s="15" t="n"/>
      <c r="E1706" s="15">
        <f>D1706*Setup!$B$5</f>
        <v/>
      </c>
      <c r="F1706" s="15">
        <f>D1706-E1706</f>
        <v/>
      </c>
      <c r="G1706" s="15" t="n"/>
      <c r="H1706" s="15" t="n"/>
      <c r="I1706" s="15" t="n"/>
      <c r="J1706" s="15">
        <f>C1706+F1706+G1706-I1706</f>
        <v/>
      </c>
      <c r="K1706" s="15" t="n"/>
      <c r="L1706" s="15">
        <f>K1706*Setup!$B$6</f>
        <v/>
      </c>
      <c r="M1706" s="15">
        <f>J1706-L1706</f>
        <v/>
      </c>
      <c r="N1706" s="21" t="n"/>
    </row>
    <row r="1707">
      <c r="A1707" s="295" t="n"/>
      <c r="B1707" s="14" t="n"/>
      <c r="C1707" s="15" t="n"/>
      <c r="D1707" s="15" t="n"/>
      <c r="E1707" s="15">
        <f>D1707*Setup!$B$5</f>
        <v/>
      </c>
      <c r="F1707" s="15">
        <f>D1707-E1707</f>
        <v/>
      </c>
      <c r="G1707" s="15" t="n"/>
      <c r="H1707" s="15" t="n"/>
      <c r="I1707" s="15" t="n"/>
      <c r="J1707" s="15">
        <f>C1707+F1707+G1707-I1707</f>
        <v/>
      </c>
      <c r="K1707" s="15" t="n"/>
      <c r="L1707" s="15">
        <f>K1707*Setup!$B$6</f>
        <v/>
      </c>
      <c r="M1707" s="15">
        <f>J1707-L1707</f>
        <v/>
      </c>
      <c r="N1707" s="21" t="n"/>
    </row>
    <row r="1708">
      <c r="A1708" s="295" t="n"/>
      <c r="B1708" s="14" t="n"/>
      <c r="C1708" s="15" t="n"/>
      <c r="D1708" s="15" t="n"/>
      <c r="E1708" s="15">
        <f>D1708*Setup!$B$5</f>
        <v/>
      </c>
      <c r="F1708" s="15">
        <f>D1708-E1708</f>
        <v/>
      </c>
      <c r="G1708" s="15" t="n"/>
      <c r="H1708" s="15" t="n"/>
      <c r="I1708" s="15" t="n"/>
      <c r="J1708" s="15">
        <f>C1708+F1708+G1708-I1708</f>
        <v/>
      </c>
      <c r="K1708" s="15" t="n"/>
      <c r="L1708" s="15">
        <f>K1708*Setup!$B$6</f>
        <v/>
      </c>
      <c r="M1708" s="15">
        <f>J1708-L1708</f>
        <v/>
      </c>
      <c r="N1708" s="21" t="n"/>
    </row>
    <row r="1709">
      <c r="A1709" s="295" t="n"/>
      <c r="B1709" s="14" t="n"/>
      <c r="C1709" s="15" t="n"/>
      <c r="D1709" s="15" t="n"/>
      <c r="E1709" s="15">
        <f>D1709*Setup!$B$5</f>
        <v/>
      </c>
      <c r="F1709" s="15">
        <f>D1709-E1709</f>
        <v/>
      </c>
      <c r="G1709" s="15" t="n"/>
      <c r="H1709" s="15" t="n"/>
      <c r="I1709" s="15" t="n"/>
      <c r="J1709" s="15">
        <f>C1709+F1709+G1709-I1709</f>
        <v/>
      </c>
      <c r="K1709" s="15" t="n"/>
      <c r="L1709" s="15">
        <f>K1709*Setup!$B$6</f>
        <v/>
      </c>
      <c r="M1709" s="15">
        <f>J1709-L1709</f>
        <v/>
      </c>
      <c r="N1709" s="21" t="n"/>
    </row>
    <row r="1710">
      <c r="A1710" s="295" t="n"/>
      <c r="B1710" s="14" t="n"/>
      <c r="C1710" s="15" t="n"/>
      <c r="D1710" s="15" t="n"/>
      <c r="E1710" s="15">
        <f>D1710*Setup!$B$5</f>
        <v/>
      </c>
      <c r="F1710" s="15">
        <f>D1710-E1710</f>
        <v/>
      </c>
      <c r="G1710" s="15" t="n"/>
      <c r="H1710" s="15" t="n"/>
      <c r="I1710" s="15" t="n"/>
      <c r="J1710" s="15">
        <f>C1710+F1710+G1710-I1710</f>
        <v/>
      </c>
      <c r="K1710" s="15" t="n"/>
      <c r="L1710" s="15">
        <f>K1710*Setup!$B$6</f>
        <v/>
      </c>
      <c r="M1710" s="15">
        <f>J1710-L1710</f>
        <v/>
      </c>
      <c r="N1710" s="21" t="n"/>
    </row>
    <row r="1711">
      <c r="A1711" s="295" t="n"/>
      <c r="B1711" s="14" t="n"/>
      <c r="C1711" s="15" t="n"/>
      <c r="D1711" s="15" t="n"/>
      <c r="E1711" s="15">
        <f>D1711*Setup!$B$5</f>
        <v/>
      </c>
      <c r="F1711" s="15">
        <f>D1711-E1711</f>
        <v/>
      </c>
      <c r="G1711" s="15" t="n"/>
      <c r="H1711" s="15" t="n"/>
      <c r="I1711" s="15" t="n"/>
      <c r="J1711" s="15">
        <f>C1711+F1711+G1711-I1711</f>
        <v/>
      </c>
      <c r="K1711" s="15" t="n"/>
      <c r="L1711" s="15">
        <f>K1711*Setup!$B$6</f>
        <v/>
      </c>
      <c r="M1711" s="15">
        <f>J1711-L1711</f>
        <v/>
      </c>
      <c r="N1711" s="21" t="n"/>
    </row>
    <row r="1712">
      <c r="A1712" s="295" t="n"/>
      <c r="B1712" s="14" t="n"/>
      <c r="C1712" s="15" t="n"/>
      <c r="D1712" s="15" t="n"/>
      <c r="E1712" s="15">
        <f>D1712*Setup!$B$5</f>
        <v/>
      </c>
      <c r="F1712" s="15">
        <f>D1712-E1712</f>
        <v/>
      </c>
      <c r="G1712" s="15" t="n"/>
      <c r="H1712" s="15" t="n"/>
      <c r="I1712" s="15" t="n"/>
      <c r="J1712" s="15">
        <f>C1712+F1712+G1712-I1712</f>
        <v/>
      </c>
      <c r="K1712" s="15" t="n"/>
      <c r="L1712" s="15">
        <f>K1712*Setup!$B$6</f>
        <v/>
      </c>
      <c r="M1712" s="15">
        <f>J1712-L1712</f>
        <v/>
      </c>
      <c r="N1712" s="21" t="n"/>
    </row>
    <row r="1713">
      <c r="A1713" s="295" t="n"/>
      <c r="B1713" s="14" t="n"/>
      <c r="C1713" s="15" t="n"/>
      <c r="D1713" s="15" t="n"/>
      <c r="E1713" s="15">
        <f>D1713*Setup!$B$5</f>
        <v/>
      </c>
      <c r="F1713" s="15">
        <f>D1713-E1713</f>
        <v/>
      </c>
      <c r="G1713" s="15" t="n"/>
      <c r="H1713" s="15" t="n"/>
      <c r="I1713" s="15" t="n"/>
      <c r="J1713" s="15">
        <f>C1713+F1713+G1713-I1713</f>
        <v/>
      </c>
      <c r="K1713" s="15" t="n"/>
      <c r="L1713" s="15">
        <f>K1713*Setup!$B$6</f>
        <v/>
      </c>
      <c r="M1713" s="15">
        <f>J1713-L1713</f>
        <v/>
      </c>
      <c r="N1713" s="21" t="n"/>
    </row>
    <row r="1714">
      <c r="A1714" s="295" t="n"/>
      <c r="B1714" s="14" t="n"/>
      <c r="C1714" s="15" t="n"/>
      <c r="D1714" s="15" t="n"/>
      <c r="E1714" s="15">
        <f>D1714*Setup!$B$5</f>
        <v/>
      </c>
      <c r="F1714" s="15">
        <f>D1714-E1714</f>
        <v/>
      </c>
      <c r="G1714" s="15" t="n"/>
      <c r="H1714" s="15" t="n"/>
      <c r="I1714" s="15" t="n"/>
      <c r="J1714" s="15">
        <f>C1714+F1714+G1714-I1714</f>
        <v/>
      </c>
      <c r="K1714" s="15" t="n"/>
      <c r="L1714" s="15">
        <f>K1714*Setup!$B$6</f>
        <v/>
      </c>
      <c r="M1714" s="15">
        <f>J1714-L1714</f>
        <v/>
      </c>
      <c r="N1714" s="21" t="n"/>
    </row>
    <row r="1715">
      <c r="A1715" s="295" t="n"/>
      <c r="B1715" s="14" t="n"/>
      <c r="C1715" s="15" t="n"/>
      <c r="D1715" s="15" t="n"/>
      <c r="E1715" s="15">
        <f>D1715*Setup!$B$5</f>
        <v/>
      </c>
      <c r="F1715" s="15">
        <f>D1715-E1715</f>
        <v/>
      </c>
      <c r="G1715" s="15" t="n"/>
      <c r="H1715" s="15" t="n"/>
      <c r="I1715" s="15" t="n"/>
      <c r="J1715" s="15">
        <f>C1715+F1715+G1715-I1715</f>
        <v/>
      </c>
      <c r="K1715" s="15" t="n"/>
      <c r="L1715" s="15">
        <f>K1715*Setup!$B$6</f>
        <v/>
      </c>
      <c r="M1715" s="15">
        <f>J1715-L1715</f>
        <v/>
      </c>
      <c r="N1715" s="21" t="n"/>
    </row>
    <row r="1716">
      <c r="A1716" s="295" t="n"/>
      <c r="B1716" s="14" t="n"/>
      <c r="C1716" s="15" t="n"/>
      <c r="D1716" s="15" t="n"/>
      <c r="E1716" s="15">
        <f>D1716*Setup!$B$5</f>
        <v/>
      </c>
      <c r="F1716" s="15">
        <f>D1716-E1716</f>
        <v/>
      </c>
      <c r="G1716" s="15" t="n"/>
      <c r="H1716" s="15" t="n"/>
      <c r="I1716" s="15" t="n"/>
      <c r="J1716" s="15">
        <f>C1716+F1716+G1716-I1716</f>
        <v/>
      </c>
      <c r="K1716" s="15" t="n"/>
      <c r="L1716" s="15">
        <f>K1716*Setup!$B$6</f>
        <v/>
      </c>
      <c r="M1716" s="15">
        <f>J1716-L1716</f>
        <v/>
      </c>
      <c r="N1716" s="21" t="n"/>
    </row>
    <row r="1717">
      <c r="A1717" s="295" t="n"/>
      <c r="B1717" s="14" t="n"/>
      <c r="C1717" s="15" t="n"/>
      <c r="D1717" s="15" t="n"/>
      <c r="E1717" s="15">
        <f>D1717*Setup!$B$5</f>
        <v/>
      </c>
      <c r="F1717" s="15">
        <f>D1717-E1717</f>
        <v/>
      </c>
      <c r="G1717" s="15" t="n"/>
      <c r="H1717" s="15" t="n"/>
      <c r="I1717" s="15" t="n"/>
      <c r="J1717" s="15">
        <f>C1717+F1717+G1717-I1717</f>
        <v/>
      </c>
      <c r="K1717" s="15" t="n"/>
      <c r="L1717" s="15">
        <f>K1717*Setup!$B$6</f>
        <v/>
      </c>
      <c r="M1717" s="15">
        <f>J1717-L1717</f>
        <v/>
      </c>
      <c r="N1717" s="21" t="n"/>
    </row>
    <row r="1718">
      <c r="A1718" s="295" t="n"/>
      <c r="B1718" s="14" t="n"/>
      <c r="C1718" s="15" t="n"/>
      <c r="D1718" s="15" t="n"/>
      <c r="E1718" s="15">
        <f>D1718*Setup!$B$5</f>
        <v/>
      </c>
      <c r="F1718" s="15">
        <f>D1718-E1718</f>
        <v/>
      </c>
      <c r="G1718" s="15" t="n"/>
      <c r="H1718" s="15" t="n"/>
      <c r="I1718" s="15" t="n"/>
      <c r="J1718" s="15">
        <f>C1718+F1718+G1718-I1718</f>
        <v/>
      </c>
      <c r="K1718" s="15" t="n"/>
      <c r="L1718" s="15">
        <f>K1718*Setup!$B$6</f>
        <v/>
      </c>
      <c r="M1718" s="15">
        <f>J1718-L1718</f>
        <v/>
      </c>
      <c r="N1718" s="21" t="n"/>
    </row>
    <row r="1719">
      <c r="A1719" s="295" t="n"/>
      <c r="B1719" s="14" t="n"/>
      <c r="C1719" s="15" t="n"/>
      <c r="D1719" s="15" t="n"/>
      <c r="E1719" s="15">
        <f>D1719*Setup!$B$5</f>
        <v/>
      </c>
      <c r="F1719" s="15">
        <f>D1719-E1719</f>
        <v/>
      </c>
      <c r="G1719" s="15" t="n"/>
      <c r="H1719" s="15" t="n"/>
      <c r="I1719" s="15" t="n"/>
      <c r="J1719" s="15">
        <f>C1719+F1719+G1719-I1719</f>
        <v/>
      </c>
      <c r="K1719" s="15" t="n"/>
      <c r="L1719" s="15">
        <f>K1719*Setup!$B$6</f>
        <v/>
      </c>
      <c r="M1719" s="15">
        <f>J1719-L1719</f>
        <v/>
      </c>
      <c r="N1719" s="21" t="n"/>
    </row>
    <row r="1720">
      <c r="A1720" s="295" t="n"/>
      <c r="B1720" s="14" t="n"/>
      <c r="C1720" s="15" t="n"/>
      <c r="D1720" s="15" t="n"/>
      <c r="E1720" s="15">
        <f>D1720*Setup!$B$5</f>
        <v/>
      </c>
      <c r="F1720" s="15">
        <f>D1720-E1720</f>
        <v/>
      </c>
      <c r="G1720" s="15" t="n"/>
      <c r="H1720" s="15" t="n"/>
      <c r="I1720" s="15" t="n"/>
      <c r="J1720" s="15">
        <f>C1720+F1720+G1720-I1720</f>
        <v/>
      </c>
      <c r="K1720" s="15" t="n"/>
      <c r="L1720" s="15">
        <f>K1720*Setup!$B$6</f>
        <v/>
      </c>
      <c r="M1720" s="15">
        <f>J1720-L1720</f>
        <v/>
      </c>
      <c r="N1720" s="21" t="n"/>
    </row>
    <row r="1721">
      <c r="A1721" s="295" t="n"/>
      <c r="B1721" s="14" t="n"/>
      <c r="C1721" s="15" t="n"/>
      <c r="D1721" s="15" t="n"/>
      <c r="E1721" s="15">
        <f>D1721*Setup!$B$5</f>
        <v/>
      </c>
      <c r="F1721" s="15">
        <f>D1721-E1721</f>
        <v/>
      </c>
      <c r="G1721" s="15" t="n"/>
      <c r="H1721" s="15" t="n"/>
      <c r="I1721" s="15" t="n"/>
      <c r="J1721" s="15">
        <f>C1721+F1721+G1721-I1721</f>
        <v/>
      </c>
      <c r="K1721" s="15" t="n"/>
      <c r="L1721" s="15">
        <f>K1721*Setup!$B$6</f>
        <v/>
      </c>
      <c r="M1721" s="15">
        <f>J1721-L1721</f>
        <v/>
      </c>
      <c r="N1721" s="21" t="n"/>
    </row>
    <row r="1722">
      <c r="A1722" s="295" t="n"/>
      <c r="B1722" s="14" t="n"/>
      <c r="C1722" s="15" t="n"/>
      <c r="D1722" s="15" t="n"/>
      <c r="E1722" s="15">
        <f>D1722*Setup!$B$5</f>
        <v/>
      </c>
      <c r="F1722" s="15">
        <f>D1722-E1722</f>
        <v/>
      </c>
      <c r="G1722" s="15" t="n"/>
      <c r="H1722" s="15" t="n"/>
      <c r="I1722" s="15" t="n"/>
      <c r="J1722" s="15">
        <f>C1722+F1722+G1722-I1722</f>
        <v/>
      </c>
      <c r="K1722" s="15" t="n"/>
      <c r="L1722" s="15">
        <f>K1722*Setup!$B$6</f>
        <v/>
      </c>
      <c r="M1722" s="15">
        <f>J1722-L1722</f>
        <v/>
      </c>
      <c r="N1722" s="21" t="n"/>
    </row>
    <row r="1723">
      <c r="A1723" s="295" t="n"/>
      <c r="B1723" s="14" t="n"/>
      <c r="C1723" s="15" t="n"/>
      <c r="D1723" s="15" t="n"/>
      <c r="E1723" s="15">
        <f>D1723*Setup!$B$5</f>
        <v/>
      </c>
      <c r="F1723" s="15">
        <f>D1723-E1723</f>
        <v/>
      </c>
      <c r="G1723" s="15" t="n"/>
      <c r="H1723" s="15" t="n"/>
      <c r="I1723" s="15" t="n"/>
      <c r="J1723" s="15">
        <f>C1723+F1723+G1723-I1723</f>
        <v/>
      </c>
      <c r="K1723" s="15" t="n"/>
      <c r="L1723" s="15">
        <f>K1723*Setup!$B$6</f>
        <v/>
      </c>
      <c r="M1723" s="15">
        <f>J1723-L1723</f>
        <v/>
      </c>
      <c r="N1723" s="21" t="n"/>
    </row>
    <row r="1724">
      <c r="A1724" s="295" t="n"/>
      <c r="B1724" s="14" t="n"/>
      <c r="C1724" s="15" t="n"/>
      <c r="D1724" s="15" t="n"/>
      <c r="E1724" s="15">
        <f>D1724*Setup!$B$5</f>
        <v/>
      </c>
      <c r="F1724" s="15">
        <f>D1724-E1724</f>
        <v/>
      </c>
      <c r="G1724" s="15" t="n"/>
      <c r="H1724" s="15" t="n"/>
      <c r="I1724" s="15" t="n"/>
      <c r="J1724" s="15">
        <f>C1724+F1724+G1724-I1724</f>
        <v/>
      </c>
      <c r="K1724" s="15" t="n"/>
      <c r="L1724" s="15">
        <f>K1724*Setup!$B$6</f>
        <v/>
      </c>
      <c r="M1724" s="15">
        <f>J1724-L1724</f>
        <v/>
      </c>
      <c r="N1724" s="21" t="n"/>
    </row>
    <row r="1725">
      <c r="A1725" s="295" t="n"/>
      <c r="B1725" s="14" t="n"/>
      <c r="C1725" s="15" t="n"/>
      <c r="D1725" s="15" t="n"/>
      <c r="E1725" s="15">
        <f>D1725*Setup!$B$5</f>
        <v/>
      </c>
      <c r="F1725" s="15">
        <f>D1725-E1725</f>
        <v/>
      </c>
      <c r="G1725" s="15" t="n"/>
      <c r="H1725" s="15" t="n"/>
      <c r="I1725" s="15" t="n"/>
      <c r="J1725" s="15">
        <f>C1725+F1725+G1725-I1725</f>
        <v/>
      </c>
      <c r="K1725" s="15" t="n"/>
      <c r="L1725" s="15">
        <f>K1725*Setup!$B$6</f>
        <v/>
      </c>
      <c r="M1725" s="15">
        <f>J1725-L1725</f>
        <v/>
      </c>
      <c r="N1725" s="21" t="n"/>
    </row>
    <row r="1726">
      <c r="A1726" s="295" t="n"/>
      <c r="B1726" s="14" t="n"/>
      <c r="C1726" s="15" t="n"/>
      <c r="D1726" s="15" t="n"/>
      <c r="E1726" s="15">
        <f>D1726*Setup!$B$5</f>
        <v/>
      </c>
      <c r="F1726" s="15">
        <f>D1726-E1726</f>
        <v/>
      </c>
      <c r="G1726" s="15" t="n"/>
      <c r="H1726" s="15" t="n"/>
      <c r="I1726" s="15" t="n"/>
      <c r="J1726" s="15">
        <f>C1726+F1726+G1726-I1726</f>
        <v/>
      </c>
      <c r="K1726" s="15" t="n"/>
      <c r="L1726" s="15">
        <f>K1726*Setup!$B$6</f>
        <v/>
      </c>
      <c r="M1726" s="15">
        <f>J1726-L1726</f>
        <v/>
      </c>
      <c r="N1726" s="21" t="n"/>
    </row>
    <row r="1727">
      <c r="A1727" s="295" t="n"/>
      <c r="B1727" s="14" t="n"/>
      <c r="C1727" s="15" t="n"/>
      <c r="D1727" s="15" t="n"/>
      <c r="E1727" s="15">
        <f>D1727*Setup!$B$5</f>
        <v/>
      </c>
      <c r="F1727" s="15">
        <f>D1727-E1727</f>
        <v/>
      </c>
      <c r="G1727" s="15" t="n"/>
      <c r="H1727" s="15" t="n"/>
      <c r="I1727" s="15" t="n"/>
      <c r="J1727" s="15">
        <f>C1727+F1727+G1727-I1727</f>
        <v/>
      </c>
      <c r="K1727" s="15" t="n"/>
      <c r="L1727" s="15">
        <f>K1727*Setup!$B$6</f>
        <v/>
      </c>
      <c r="M1727" s="15">
        <f>J1727-L1727</f>
        <v/>
      </c>
      <c r="N1727" s="21" t="n"/>
    </row>
    <row r="1728">
      <c r="A1728" s="295" t="n"/>
      <c r="B1728" s="14" t="n"/>
      <c r="C1728" s="15" t="n"/>
      <c r="D1728" s="15" t="n"/>
      <c r="E1728" s="15">
        <f>D1728*Setup!$B$5</f>
        <v/>
      </c>
      <c r="F1728" s="15">
        <f>D1728-E1728</f>
        <v/>
      </c>
      <c r="G1728" s="15" t="n"/>
      <c r="H1728" s="15" t="n"/>
      <c r="I1728" s="15" t="n"/>
      <c r="J1728" s="15">
        <f>C1728+F1728+G1728-I1728</f>
        <v/>
      </c>
      <c r="K1728" s="15" t="n"/>
      <c r="L1728" s="15">
        <f>K1728*Setup!$B$6</f>
        <v/>
      </c>
      <c r="M1728" s="15">
        <f>J1728-L1728</f>
        <v/>
      </c>
      <c r="N1728" s="21" t="n"/>
    </row>
    <row r="1729">
      <c r="A1729" s="295" t="n"/>
      <c r="B1729" s="14" t="n"/>
      <c r="C1729" s="15" t="n"/>
      <c r="D1729" s="15" t="n"/>
      <c r="E1729" s="15">
        <f>D1729*Setup!$B$5</f>
        <v/>
      </c>
      <c r="F1729" s="15">
        <f>D1729-E1729</f>
        <v/>
      </c>
      <c r="G1729" s="15" t="n"/>
      <c r="H1729" s="15" t="n"/>
      <c r="I1729" s="15" t="n"/>
      <c r="J1729" s="15">
        <f>C1729+F1729+G1729-I1729</f>
        <v/>
      </c>
      <c r="K1729" s="15" t="n"/>
      <c r="L1729" s="15">
        <f>K1729*Setup!$B$6</f>
        <v/>
      </c>
      <c r="M1729" s="15">
        <f>J1729-L1729</f>
        <v/>
      </c>
      <c r="N1729" s="21" t="n"/>
    </row>
    <row r="1730">
      <c r="A1730" s="295" t="n"/>
      <c r="B1730" s="14" t="n"/>
      <c r="C1730" s="15" t="n"/>
      <c r="D1730" s="15" t="n"/>
      <c r="E1730" s="15">
        <f>D1730*Setup!$B$5</f>
        <v/>
      </c>
      <c r="F1730" s="15">
        <f>D1730-E1730</f>
        <v/>
      </c>
      <c r="G1730" s="15" t="n"/>
      <c r="H1730" s="15" t="n"/>
      <c r="I1730" s="15" t="n"/>
      <c r="J1730" s="15">
        <f>C1730+F1730+G1730-I1730</f>
        <v/>
      </c>
      <c r="K1730" s="15" t="n"/>
      <c r="L1730" s="15">
        <f>K1730*Setup!$B$6</f>
        <v/>
      </c>
      <c r="M1730" s="15">
        <f>J1730-L1730</f>
        <v/>
      </c>
      <c r="N1730" s="21" t="n"/>
    </row>
    <row r="1731">
      <c r="A1731" s="295" t="n"/>
      <c r="B1731" s="14" t="n"/>
      <c r="C1731" s="15" t="n"/>
      <c r="D1731" s="15" t="n"/>
      <c r="E1731" s="15">
        <f>D1731*Setup!$B$5</f>
        <v/>
      </c>
      <c r="F1731" s="15">
        <f>D1731-E1731</f>
        <v/>
      </c>
      <c r="G1731" s="15" t="n"/>
      <c r="H1731" s="15" t="n"/>
      <c r="I1731" s="15" t="n"/>
      <c r="J1731" s="15">
        <f>C1731+F1731+G1731-I1731</f>
        <v/>
      </c>
      <c r="K1731" s="15" t="n"/>
      <c r="L1731" s="15">
        <f>K1731*Setup!$B$6</f>
        <v/>
      </c>
      <c r="M1731" s="15">
        <f>J1731-L1731</f>
        <v/>
      </c>
      <c r="N1731" s="21" t="n"/>
    </row>
    <row r="1732">
      <c r="A1732" s="295" t="n"/>
      <c r="B1732" s="14" t="n"/>
      <c r="C1732" s="15" t="n"/>
      <c r="D1732" s="15" t="n"/>
      <c r="E1732" s="15">
        <f>D1732*Setup!$B$5</f>
        <v/>
      </c>
      <c r="F1732" s="15">
        <f>D1732-E1732</f>
        <v/>
      </c>
      <c r="G1732" s="15" t="n"/>
      <c r="H1732" s="15" t="n"/>
      <c r="I1732" s="15" t="n"/>
      <c r="J1732" s="15">
        <f>C1732+F1732+G1732-I1732</f>
        <v/>
      </c>
      <c r="K1732" s="15" t="n"/>
      <c r="L1732" s="15">
        <f>K1732*Setup!$B$6</f>
        <v/>
      </c>
      <c r="M1732" s="15">
        <f>J1732-L1732</f>
        <v/>
      </c>
      <c r="N1732" s="21" t="n"/>
    </row>
    <row r="1733">
      <c r="A1733" s="295" t="n"/>
      <c r="B1733" s="14" t="n"/>
      <c r="C1733" s="15" t="n"/>
      <c r="D1733" s="15" t="n"/>
      <c r="E1733" s="15">
        <f>D1733*Setup!$B$5</f>
        <v/>
      </c>
      <c r="F1733" s="15">
        <f>D1733-E1733</f>
        <v/>
      </c>
      <c r="G1733" s="15" t="n"/>
      <c r="H1733" s="15" t="n"/>
      <c r="I1733" s="15" t="n"/>
      <c r="J1733" s="15">
        <f>C1733+F1733+G1733-I1733</f>
        <v/>
      </c>
      <c r="K1733" s="15" t="n"/>
      <c r="L1733" s="15">
        <f>K1733*Setup!$B$6</f>
        <v/>
      </c>
      <c r="M1733" s="15">
        <f>J1733-L1733</f>
        <v/>
      </c>
      <c r="N1733" s="21" t="n"/>
    </row>
    <row r="1734">
      <c r="A1734" s="295" t="n"/>
      <c r="B1734" s="14" t="n"/>
      <c r="C1734" s="15" t="n"/>
      <c r="D1734" s="15" t="n"/>
      <c r="E1734" s="15">
        <f>D1734*Setup!$B$5</f>
        <v/>
      </c>
      <c r="F1734" s="15">
        <f>D1734-E1734</f>
        <v/>
      </c>
      <c r="G1734" s="15" t="n"/>
      <c r="H1734" s="15" t="n"/>
      <c r="I1734" s="15" t="n"/>
      <c r="J1734" s="15">
        <f>C1734+F1734+G1734-I1734</f>
        <v/>
      </c>
      <c r="K1734" s="15" t="n"/>
      <c r="L1734" s="15">
        <f>K1734*Setup!$B$6</f>
        <v/>
      </c>
      <c r="M1734" s="15">
        <f>J1734-L1734</f>
        <v/>
      </c>
      <c r="N1734" s="21" t="n"/>
    </row>
    <row r="1735">
      <c r="A1735" s="295" t="n"/>
      <c r="B1735" s="14" t="n"/>
      <c r="C1735" s="15" t="n"/>
      <c r="D1735" s="15" t="n"/>
      <c r="E1735" s="15">
        <f>D1735*Setup!$B$5</f>
        <v/>
      </c>
      <c r="F1735" s="15">
        <f>D1735-E1735</f>
        <v/>
      </c>
      <c r="G1735" s="15" t="n"/>
      <c r="H1735" s="15" t="n"/>
      <c r="I1735" s="15" t="n"/>
      <c r="J1735" s="15">
        <f>C1735+F1735+G1735-I1735</f>
        <v/>
      </c>
      <c r="K1735" s="15" t="n"/>
      <c r="L1735" s="15">
        <f>K1735*Setup!$B$6</f>
        <v/>
      </c>
      <c r="M1735" s="15">
        <f>J1735-L1735</f>
        <v/>
      </c>
      <c r="N1735" s="21" t="n"/>
    </row>
    <row r="1736">
      <c r="A1736" s="295" t="n"/>
      <c r="B1736" s="14" t="n"/>
      <c r="C1736" s="15" t="n"/>
      <c r="D1736" s="15" t="n"/>
      <c r="E1736" s="15">
        <f>D1736*Setup!$B$5</f>
        <v/>
      </c>
      <c r="F1736" s="15">
        <f>D1736-E1736</f>
        <v/>
      </c>
      <c r="G1736" s="15" t="n"/>
      <c r="H1736" s="15" t="n"/>
      <c r="I1736" s="15" t="n"/>
      <c r="J1736" s="15">
        <f>C1736+F1736+G1736-I1736</f>
        <v/>
      </c>
      <c r="K1736" s="15" t="n"/>
      <c r="L1736" s="15">
        <f>K1736*Setup!$B$6</f>
        <v/>
      </c>
      <c r="M1736" s="15">
        <f>J1736-L1736</f>
        <v/>
      </c>
      <c r="N1736" s="21" t="n"/>
    </row>
    <row r="1737">
      <c r="A1737" s="295" t="n"/>
      <c r="B1737" s="14" t="n"/>
      <c r="C1737" s="15" t="n"/>
      <c r="D1737" s="15" t="n"/>
      <c r="E1737" s="15">
        <f>D1737*Setup!$B$5</f>
        <v/>
      </c>
      <c r="F1737" s="15">
        <f>D1737-E1737</f>
        <v/>
      </c>
      <c r="G1737" s="15" t="n"/>
      <c r="H1737" s="15" t="n"/>
      <c r="I1737" s="15" t="n"/>
      <c r="J1737" s="15">
        <f>C1737+F1737+G1737-I1737</f>
        <v/>
      </c>
      <c r="K1737" s="15" t="n"/>
      <c r="L1737" s="15">
        <f>K1737*Setup!$B$6</f>
        <v/>
      </c>
      <c r="M1737" s="15">
        <f>J1737-L1737</f>
        <v/>
      </c>
      <c r="N1737" s="21" t="n"/>
    </row>
    <row r="1738">
      <c r="A1738" s="295" t="n"/>
      <c r="B1738" s="14" t="n"/>
      <c r="C1738" s="15" t="n"/>
      <c r="D1738" s="15" t="n"/>
      <c r="E1738" s="15">
        <f>D1738*Setup!$B$5</f>
        <v/>
      </c>
      <c r="F1738" s="15">
        <f>D1738-E1738</f>
        <v/>
      </c>
      <c r="G1738" s="15" t="n"/>
      <c r="H1738" s="15" t="n"/>
      <c r="I1738" s="15" t="n"/>
      <c r="J1738" s="15">
        <f>C1738+F1738+G1738-I1738</f>
        <v/>
      </c>
      <c r="K1738" s="15" t="n"/>
      <c r="L1738" s="15">
        <f>K1738*Setup!$B$6</f>
        <v/>
      </c>
      <c r="M1738" s="15">
        <f>J1738-L1738</f>
        <v/>
      </c>
      <c r="N1738" s="21" t="n"/>
    </row>
    <row r="1739">
      <c r="A1739" s="295" t="n"/>
      <c r="B1739" s="14" t="n"/>
      <c r="C1739" s="15" t="n"/>
      <c r="D1739" s="15" t="n"/>
      <c r="E1739" s="15">
        <f>D1739*Setup!$B$5</f>
        <v/>
      </c>
      <c r="F1739" s="15">
        <f>D1739-E1739</f>
        <v/>
      </c>
      <c r="G1739" s="15" t="n"/>
      <c r="H1739" s="15" t="n"/>
      <c r="I1739" s="15" t="n"/>
      <c r="J1739" s="15">
        <f>C1739+F1739+G1739-I1739</f>
        <v/>
      </c>
      <c r="K1739" s="15" t="n"/>
      <c r="L1739" s="15">
        <f>K1739*Setup!$B$6</f>
        <v/>
      </c>
      <c r="M1739" s="15">
        <f>J1739-L1739</f>
        <v/>
      </c>
      <c r="N1739" s="21" t="n"/>
    </row>
    <row r="1740">
      <c r="A1740" s="295" t="n"/>
      <c r="B1740" s="14" t="n"/>
      <c r="C1740" s="15" t="n"/>
      <c r="D1740" s="15" t="n"/>
      <c r="E1740" s="15">
        <f>D1740*Setup!$B$5</f>
        <v/>
      </c>
      <c r="F1740" s="15">
        <f>D1740-E1740</f>
        <v/>
      </c>
      <c r="G1740" s="15" t="n"/>
      <c r="H1740" s="15" t="n"/>
      <c r="I1740" s="15" t="n"/>
      <c r="J1740" s="15">
        <f>C1740+F1740+G1740-I1740</f>
        <v/>
      </c>
      <c r="K1740" s="15" t="n"/>
      <c r="L1740" s="15">
        <f>K1740*Setup!$B$6</f>
        <v/>
      </c>
      <c r="M1740" s="15">
        <f>J1740-L1740</f>
        <v/>
      </c>
      <c r="N1740" s="21" t="n"/>
    </row>
    <row r="1741">
      <c r="A1741" s="295" t="n"/>
      <c r="B1741" s="14" t="n"/>
      <c r="C1741" s="15" t="n"/>
      <c r="D1741" s="15" t="n"/>
      <c r="E1741" s="15">
        <f>D1741*Setup!$B$5</f>
        <v/>
      </c>
      <c r="F1741" s="15">
        <f>D1741-E1741</f>
        <v/>
      </c>
      <c r="G1741" s="15" t="n"/>
      <c r="H1741" s="15" t="n"/>
      <c r="I1741" s="15" t="n"/>
      <c r="J1741" s="15">
        <f>C1741+F1741+G1741-I1741</f>
        <v/>
      </c>
      <c r="K1741" s="15" t="n"/>
      <c r="L1741" s="15">
        <f>K1741*Setup!$B$6</f>
        <v/>
      </c>
      <c r="M1741" s="15">
        <f>J1741-L1741</f>
        <v/>
      </c>
      <c r="N1741" s="21" t="n"/>
    </row>
    <row r="1742">
      <c r="A1742" s="295" t="n"/>
      <c r="B1742" s="14" t="n"/>
      <c r="C1742" s="15" t="n"/>
      <c r="D1742" s="15" t="n"/>
      <c r="E1742" s="15">
        <f>D1742*Setup!$B$5</f>
        <v/>
      </c>
      <c r="F1742" s="15">
        <f>D1742-E1742</f>
        <v/>
      </c>
      <c r="G1742" s="15" t="n"/>
      <c r="H1742" s="15" t="n"/>
      <c r="I1742" s="15" t="n"/>
      <c r="J1742" s="15">
        <f>C1742+F1742+G1742-I1742</f>
        <v/>
      </c>
      <c r="K1742" s="15" t="n"/>
      <c r="L1742" s="15">
        <f>K1742*Setup!$B$6</f>
        <v/>
      </c>
      <c r="M1742" s="15">
        <f>J1742-L1742</f>
        <v/>
      </c>
      <c r="N1742" s="21" t="n"/>
    </row>
    <row r="1743">
      <c r="A1743" s="295" t="n"/>
      <c r="B1743" s="14" t="n"/>
      <c r="C1743" s="15" t="n"/>
      <c r="D1743" s="15" t="n"/>
      <c r="E1743" s="15">
        <f>D1743*Setup!$B$5</f>
        <v/>
      </c>
      <c r="F1743" s="15">
        <f>D1743-E1743</f>
        <v/>
      </c>
      <c r="G1743" s="15" t="n"/>
      <c r="H1743" s="15" t="n"/>
      <c r="I1743" s="15" t="n"/>
      <c r="J1743" s="15">
        <f>C1743+F1743+G1743-I1743</f>
        <v/>
      </c>
      <c r="K1743" s="15" t="n"/>
      <c r="L1743" s="15">
        <f>K1743*Setup!$B$6</f>
        <v/>
      </c>
      <c r="M1743" s="15">
        <f>J1743-L1743</f>
        <v/>
      </c>
      <c r="N1743" s="21" t="n"/>
    </row>
    <row r="1744">
      <c r="A1744" s="295" t="n"/>
      <c r="B1744" s="14" t="n"/>
      <c r="C1744" s="15" t="n"/>
      <c r="D1744" s="15" t="n"/>
      <c r="E1744" s="15">
        <f>D1744*Setup!$B$5</f>
        <v/>
      </c>
      <c r="F1744" s="15">
        <f>D1744-E1744</f>
        <v/>
      </c>
      <c r="G1744" s="15" t="n"/>
      <c r="H1744" s="15" t="n"/>
      <c r="I1744" s="15" t="n"/>
      <c r="J1744" s="15">
        <f>C1744+F1744+G1744-I1744</f>
        <v/>
      </c>
      <c r="K1744" s="15" t="n"/>
      <c r="L1744" s="15">
        <f>K1744*Setup!$B$6</f>
        <v/>
      </c>
      <c r="M1744" s="15">
        <f>J1744-L1744</f>
        <v/>
      </c>
      <c r="N1744" s="21" t="n"/>
    </row>
    <row r="1745">
      <c r="A1745" s="295" t="n"/>
      <c r="B1745" s="14" t="n"/>
      <c r="C1745" s="15" t="n"/>
      <c r="D1745" s="15" t="n"/>
      <c r="E1745" s="15">
        <f>D1745*Setup!$B$5</f>
        <v/>
      </c>
      <c r="F1745" s="15">
        <f>D1745-E1745</f>
        <v/>
      </c>
      <c r="G1745" s="15" t="n"/>
      <c r="H1745" s="15" t="n"/>
      <c r="I1745" s="15" t="n"/>
      <c r="J1745" s="15">
        <f>C1745+F1745+G1745-I1745</f>
        <v/>
      </c>
      <c r="K1745" s="15" t="n"/>
      <c r="L1745" s="15">
        <f>K1745*Setup!$B$6</f>
        <v/>
      </c>
      <c r="M1745" s="15">
        <f>J1745-L1745</f>
        <v/>
      </c>
      <c r="N1745" s="21" t="n"/>
    </row>
    <row r="1746">
      <c r="A1746" s="295" t="n"/>
      <c r="B1746" s="14" t="n"/>
      <c r="C1746" s="15" t="n"/>
      <c r="D1746" s="15" t="n"/>
      <c r="E1746" s="15">
        <f>D1746*Setup!$B$5</f>
        <v/>
      </c>
      <c r="F1746" s="15">
        <f>D1746-E1746</f>
        <v/>
      </c>
      <c r="G1746" s="15" t="n"/>
      <c r="H1746" s="15" t="n"/>
      <c r="I1746" s="15" t="n"/>
      <c r="J1746" s="15">
        <f>C1746+F1746+G1746-I1746</f>
        <v/>
      </c>
      <c r="K1746" s="15" t="n"/>
      <c r="L1746" s="15">
        <f>K1746*Setup!$B$6</f>
        <v/>
      </c>
      <c r="M1746" s="15">
        <f>J1746-L1746</f>
        <v/>
      </c>
      <c r="N1746" s="21" t="n"/>
    </row>
    <row r="1747">
      <c r="A1747" s="295" t="n"/>
      <c r="B1747" s="14" t="n"/>
      <c r="C1747" s="15" t="n"/>
      <c r="D1747" s="15" t="n"/>
      <c r="E1747" s="15">
        <f>D1747*Setup!$B$5</f>
        <v/>
      </c>
      <c r="F1747" s="15">
        <f>D1747-E1747</f>
        <v/>
      </c>
      <c r="G1747" s="15" t="n"/>
      <c r="H1747" s="15" t="n"/>
      <c r="I1747" s="15" t="n"/>
      <c r="J1747" s="15">
        <f>C1747+F1747+G1747-I1747</f>
        <v/>
      </c>
      <c r="K1747" s="15" t="n"/>
      <c r="L1747" s="15">
        <f>K1747*Setup!$B$6</f>
        <v/>
      </c>
      <c r="M1747" s="15">
        <f>J1747-L1747</f>
        <v/>
      </c>
      <c r="N1747" s="21" t="n"/>
    </row>
    <row r="1748">
      <c r="A1748" s="295" t="n"/>
      <c r="B1748" s="14" t="n"/>
      <c r="C1748" s="15" t="n"/>
      <c r="D1748" s="15" t="n"/>
      <c r="E1748" s="15">
        <f>D1748*Setup!$B$5</f>
        <v/>
      </c>
      <c r="F1748" s="15">
        <f>D1748-E1748</f>
        <v/>
      </c>
      <c r="G1748" s="15" t="n"/>
      <c r="H1748" s="15" t="n"/>
      <c r="I1748" s="15" t="n"/>
      <c r="J1748" s="15">
        <f>C1748+F1748+G1748-I1748</f>
        <v/>
      </c>
      <c r="K1748" s="15" t="n"/>
      <c r="L1748" s="15">
        <f>K1748*Setup!$B$6</f>
        <v/>
      </c>
      <c r="M1748" s="15">
        <f>J1748-L1748</f>
        <v/>
      </c>
      <c r="N1748" s="21" t="n"/>
    </row>
    <row r="1749">
      <c r="A1749" s="295" t="n"/>
      <c r="B1749" s="14" t="n"/>
      <c r="C1749" s="15" t="n"/>
      <c r="D1749" s="15" t="n"/>
      <c r="E1749" s="15">
        <f>D1749*Setup!$B$5</f>
        <v/>
      </c>
      <c r="F1749" s="15">
        <f>D1749-E1749</f>
        <v/>
      </c>
      <c r="G1749" s="15" t="n"/>
      <c r="H1749" s="15" t="n"/>
      <c r="I1749" s="15" t="n"/>
      <c r="J1749" s="15">
        <f>C1749+F1749+G1749-I1749</f>
        <v/>
      </c>
      <c r="K1749" s="15" t="n"/>
      <c r="L1749" s="15">
        <f>K1749*Setup!$B$6</f>
        <v/>
      </c>
      <c r="M1749" s="15">
        <f>J1749-L1749</f>
        <v/>
      </c>
      <c r="N1749" s="21" t="n"/>
    </row>
    <row r="1750">
      <c r="A1750" s="295" t="n"/>
      <c r="B1750" s="14" t="n"/>
      <c r="C1750" s="15" t="n"/>
      <c r="D1750" s="15" t="n"/>
      <c r="E1750" s="15">
        <f>D1750*Setup!$B$5</f>
        <v/>
      </c>
      <c r="F1750" s="15">
        <f>D1750-E1750</f>
        <v/>
      </c>
      <c r="G1750" s="15" t="n"/>
      <c r="H1750" s="15" t="n"/>
      <c r="I1750" s="15" t="n"/>
      <c r="J1750" s="15">
        <f>C1750+F1750+G1750-I1750</f>
        <v/>
      </c>
      <c r="K1750" s="15" t="n"/>
      <c r="L1750" s="15">
        <f>K1750*Setup!$B$6</f>
        <v/>
      </c>
      <c r="M1750" s="15">
        <f>J1750-L1750</f>
        <v/>
      </c>
      <c r="N1750" s="21" t="n"/>
    </row>
    <row r="1751">
      <c r="A1751" s="295" t="n"/>
      <c r="B1751" s="14" t="n"/>
      <c r="C1751" s="15" t="n"/>
      <c r="D1751" s="15" t="n"/>
      <c r="E1751" s="15">
        <f>D1751*Setup!$B$5</f>
        <v/>
      </c>
      <c r="F1751" s="15">
        <f>D1751-E1751</f>
        <v/>
      </c>
      <c r="G1751" s="15" t="n"/>
      <c r="H1751" s="15" t="n"/>
      <c r="I1751" s="15" t="n"/>
      <c r="J1751" s="15">
        <f>C1751+F1751+G1751-I1751</f>
        <v/>
      </c>
      <c r="K1751" s="15" t="n"/>
      <c r="L1751" s="15">
        <f>K1751*Setup!$B$6</f>
        <v/>
      </c>
      <c r="M1751" s="15">
        <f>J1751-L1751</f>
        <v/>
      </c>
      <c r="N1751" s="21" t="n"/>
    </row>
    <row r="1752">
      <c r="A1752" s="295" t="n"/>
      <c r="B1752" s="14" t="n"/>
      <c r="C1752" s="15" t="n"/>
      <c r="D1752" s="15" t="n"/>
      <c r="E1752" s="15">
        <f>D1752*Setup!$B$5</f>
        <v/>
      </c>
      <c r="F1752" s="15">
        <f>D1752-E1752</f>
        <v/>
      </c>
      <c r="G1752" s="15" t="n"/>
      <c r="H1752" s="15" t="n"/>
      <c r="I1752" s="15" t="n"/>
      <c r="J1752" s="15">
        <f>C1752+F1752+G1752-I1752</f>
        <v/>
      </c>
      <c r="K1752" s="15" t="n"/>
      <c r="L1752" s="15">
        <f>K1752*Setup!$B$6</f>
        <v/>
      </c>
      <c r="M1752" s="15">
        <f>J1752-L1752</f>
        <v/>
      </c>
      <c r="N1752" s="21" t="n"/>
    </row>
    <row r="1753">
      <c r="A1753" s="295" t="n"/>
      <c r="B1753" s="14" t="n"/>
      <c r="C1753" s="15" t="n"/>
      <c r="D1753" s="15" t="n"/>
      <c r="E1753" s="15">
        <f>D1753*Setup!$B$5</f>
        <v/>
      </c>
      <c r="F1753" s="15">
        <f>D1753-E1753</f>
        <v/>
      </c>
      <c r="G1753" s="15" t="n"/>
      <c r="H1753" s="15" t="n"/>
      <c r="I1753" s="15" t="n"/>
      <c r="J1753" s="15">
        <f>C1753+F1753+G1753-I1753</f>
        <v/>
      </c>
      <c r="K1753" s="15" t="n"/>
      <c r="L1753" s="15">
        <f>K1753*Setup!$B$6</f>
        <v/>
      </c>
      <c r="M1753" s="15">
        <f>J1753-L1753</f>
        <v/>
      </c>
      <c r="N1753" s="21" t="n"/>
    </row>
    <row r="1754">
      <c r="A1754" s="295" t="n"/>
      <c r="B1754" s="14" t="n"/>
      <c r="C1754" s="15" t="n"/>
      <c r="D1754" s="15" t="n"/>
      <c r="E1754" s="15">
        <f>D1754*Setup!$B$5</f>
        <v/>
      </c>
      <c r="F1754" s="15">
        <f>D1754-E1754</f>
        <v/>
      </c>
      <c r="G1754" s="15" t="n"/>
      <c r="H1754" s="15" t="n"/>
      <c r="I1754" s="15" t="n"/>
      <c r="J1754" s="15">
        <f>C1754+F1754+G1754-I1754</f>
        <v/>
      </c>
      <c r="K1754" s="15" t="n"/>
      <c r="L1754" s="15">
        <f>K1754*Setup!$B$6</f>
        <v/>
      </c>
      <c r="M1754" s="15">
        <f>J1754-L1754</f>
        <v/>
      </c>
      <c r="N1754" s="21" t="n"/>
    </row>
    <row r="1755">
      <c r="A1755" s="295" t="n"/>
      <c r="B1755" s="14" t="n"/>
      <c r="C1755" s="15" t="n"/>
      <c r="D1755" s="15" t="n"/>
      <c r="E1755" s="15">
        <f>D1755*Setup!$B$5</f>
        <v/>
      </c>
      <c r="F1755" s="15">
        <f>D1755-E1755</f>
        <v/>
      </c>
      <c r="G1755" s="15" t="n"/>
      <c r="H1755" s="15" t="n"/>
      <c r="I1755" s="15" t="n"/>
      <c r="J1755" s="15">
        <f>C1755+F1755+G1755-I1755</f>
        <v/>
      </c>
      <c r="K1755" s="15" t="n"/>
      <c r="L1755" s="15">
        <f>K1755*Setup!$B$6</f>
        <v/>
      </c>
      <c r="M1755" s="15">
        <f>J1755-L1755</f>
        <v/>
      </c>
      <c r="N1755" s="21" t="n"/>
    </row>
    <row r="1756">
      <c r="A1756" s="295" t="n"/>
      <c r="B1756" s="14" t="n"/>
      <c r="C1756" s="15" t="n"/>
      <c r="D1756" s="15" t="n"/>
      <c r="E1756" s="15">
        <f>D1756*Setup!$B$5</f>
        <v/>
      </c>
      <c r="F1756" s="15">
        <f>D1756-E1756</f>
        <v/>
      </c>
      <c r="G1756" s="15" t="n"/>
      <c r="H1756" s="15" t="n"/>
      <c r="I1756" s="15" t="n"/>
      <c r="J1756" s="15">
        <f>C1756+F1756+G1756-I1756</f>
        <v/>
      </c>
      <c r="K1756" s="15" t="n"/>
      <c r="L1756" s="15">
        <f>K1756*Setup!$B$6</f>
        <v/>
      </c>
      <c r="M1756" s="15">
        <f>J1756-L1756</f>
        <v/>
      </c>
      <c r="N1756" s="21" t="n"/>
    </row>
    <row r="1757">
      <c r="A1757" s="295" t="n"/>
      <c r="B1757" s="14" t="n"/>
      <c r="C1757" s="15" t="n"/>
      <c r="D1757" s="15" t="n"/>
      <c r="E1757" s="15">
        <f>D1757*Setup!$B$5</f>
        <v/>
      </c>
      <c r="F1757" s="15">
        <f>D1757-E1757</f>
        <v/>
      </c>
      <c r="G1757" s="15" t="n"/>
      <c r="H1757" s="15" t="n"/>
      <c r="I1757" s="15" t="n"/>
      <c r="J1757" s="15">
        <f>C1757+F1757+G1757-I1757</f>
        <v/>
      </c>
      <c r="K1757" s="15" t="n"/>
      <c r="L1757" s="15">
        <f>K1757*Setup!$B$6</f>
        <v/>
      </c>
      <c r="M1757" s="15">
        <f>J1757-L1757</f>
        <v/>
      </c>
      <c r="N1757" s="21" t="n"/>
    </row>
    <row r="1758">
      <c r="A1758" s="295" t="n"/>
      <c r="B1758" s="14" t="n"/>
      <c r="C1758" s="15" t="n"/>
      <c r="D1758" s="15" t="n"/>
      <c r="E1758" s="15">
        <f>D1758*Setup!$B$5</f>
        <v/>
      </c>
      <c r="F1758" s="15">
        <f>D1758-E1758</f>
        <v/>
      </c>
      <c r="G1758" s="15" t="n"/>
      <c r="H1758" s="15" t="n"/>
      <c r="I1758" s="15" t="n"/>
      <c r="J1758" s="15">
        <f>C1758+F1758+G1758-I1758</f>
        <v/>
      </c>
      <c r="K1758" s="15" t="n"/>
      <c r="L1758" s="15">
        <f>K1758*Setup!$B$6</f>
        <v/>
      </c>
      <c r="M1758" s="15">
        <f>J1758-L1758</f>
        <v/>
      </c>
      <c r="N1758" s="21" t="n"/>
    </row>
    <row r="1759">
      <c r="A1759" s="295" t="n"/>
      <c r="B1759" s="14" t="n"/>
      <c r="C1759" s="15" t="n"/>
      <c r="D1759" s="15" t="n"/>
      <c r="E1759" s="15">
        <f>D1759*Setup!$B$5</f>
        <v/>
      </c>
      <c r="F1759" s="15">
        <f>D1759-E1759</f>
        <v/>
      </c>
      <c r="G1759" s="15" t="n"/>
      <c r="H1759" s="15" t="n"/>
      <c r="I1759" s="15" t="n"/>
      <c r="J1759" s="15">
        <f>C1759+F1759+G1759-I1759</f>
        <v/>
      </c>
      <c r="K1759" s="15" t="n"/>
      <c r="L1759" s="15">
        <f>K1759*Setup!$B$6</f>
        <v/>
      </c>
      <c r="M1759" s="15">
        <f>J1759-L1759</f>
        <v/>
      </c>
      <c r="N1759" s="21" t="n"/>
    </row>
    <row r="1760">
      <c r="A1760" s="295" t="n"/>
      <c r="B1760" s="14" t="n"/>
      <c r="C1760" s="15" t="n"/>
      <c r="D1760" s="15" t="n"/>
      <c r="E1760" s="15">
        <f>D1760*Setup!$B$5</f>
        <v/>
      </c>
      <c r="F1760" s="15">
        <f>D1760-E1760</f>
        <v/>
      </c>
      <c r="G1760" s="15" t="n"/>
      <c r="H1760" s="15" t="n"/>
      <c r="I1760" s="15" t="n"/>
      <c r="J1760" s="15">
        <f>C1760+F1760+G1760-I1760</f>
        <v/>
      </c>
      <c r="K1760" s="15" t="n"/>
      <c r="L1760" s="15">
        <f>K1760*Setup!$B$6</f>
        <v/>
      </c>
      <c r="M1760" s="15">
        <f>J1760-L1760</f>
        <v/>
      </c>
      <c r="N1760" s="21" t="n"/>
    </row>
    <row r="1761">
      <c r="A1761" s="295" t="n"/>
      <c r="B1761" s="14" t="n"/>
      <c r="C1761" s="15" t="n"/>
      <c r="D1761" s="15" t="n"/>
      <c r="E1761" s="15">
        <f>D1761*Setup!$B$5</f>
        <v/>
      </c>
      <c r="F1761" s="15">
        <f>D1761-E1761</f>
        <v/>
      </c>
      <c r="G1761" s="15" t="n"/>
      <c r="H1761" s="15" t="n"/>
      <c r="I1761" s="15" t="n"/>
      <c r="J1761" s="15">
        <f>C1761+F1761+G1761-I1761</f>
        <v/>
      </c>
      <c r="K1761" s="15" t="n"/>
      <c r="L1761" s="15">
        <f>K1761*Setup!$B$6</f>
        <v/>
      </c>
      <c r="M1761" s="15">
        <f>J1761-L1761</f>
        <v/>
      </c>
      <c r="N1761" s="21" t="n"/>
    </row>
    <row r="1762">
      <c r="A1762" s="295" t="n"/>
      <c r="B1762" s="14" t="n"/>
      <c r="C1762" s="15" t="n"/>
      <c r="D1762" s="15" t="n"/>
      <c r="E1762" s="15">
        <f>D1762*Setup!$B$5</f>
        <v/>
      </c>
      <c r="F1762" s="15">
        <f>D1762-E1762</f>
        <v/>
      </c>
      <c r="G1762" s="15" t="n"/>
      <c r="H1762" s="15" t="n"/>
      <c r="I1762" s="15" t="n"/>
      <c r="J1762" s="15">
        <f>C1762+F1762+G1762-I1762</f>
        <v/>
      </c>
      <c r="K1762" s="15" t="n"/>
      <c r="L1762" s="15">
        <f>K1762*Setup!$B$6</f>
        <v/>
      </c>
      <c r="M1762" s="15">
        <f>J1762-L1762</f>
        <v/>
      </c>
      <c r="N1762" s="21" t="n"/>
    </row>
    <row r="1763">
      <c r="A1763" s="295" t="n"/>
      <c r="B1763" s="14" t="n"/>
      <c r="C1763" s="15" t="n"/>
      <c r="D1763" s="15" t="n"/>
      <c r="E1763" s="15">
        <f>D1763*Setup!$B$5</f>
        <v/>
      </c>
      <c r="F1763" s="15">
        <f>D1763-E1763</f>
        <v/>
      </c>
      <c r="G1763" s="15" t="n"/>
      <c r="H1763" s="15" t="n"/>
      <c r="I1763" s="15" t="n"/>
      <c r="J1763" s="15">
        <f>C1763+F1763+G1763-I1763</f>
        <v/>
      </c>
      <c r="K1763" s="15" t="n"/>
      <c r="L1763" s="15">
        <f>K1763*Setup!$B$6</f>
        <v/>
      </c>
      <c r="M1763" s="15">
        <f>J1763-L1763</f>
        <v/>
      </c>
      <c r="N1763" s="21" t="n"/>
    </row>
    <row r="1764">
      <c r="A1764" s="295" t="n"/>
      <c r="B1764" s="14" t="n"/>
      <c r="C1764" s="15" t="n"/>
      <c r="D1764" s="15" t="n"/>
      <c r="E1764" s="15">
        <f>D1764*Setup!$B$5</f>
        <v/>
      </c>
      <c r="F1764" s="15">
        <f>D1764-E1764</f>
        <v/>
      </c>
      <c r="G1764" s="15" t="n"/>
      <c r="H1764" s="15" t="n"/>
      <c r="I1764" s="15" t="n"/>
      <c r="J1764" s="15">
        <f>C1764+F1764+G1764-I1764</f>
        <v/>
      </c>
      <c r="K1764" s="15" t="n"/>
      <c r="L1764" s="15">
        <f>K1764*Setup!$B$6</f>
        <v/>
      </c>
      <c r="M1764" s="15">
        <f>J1764-L1764</f>
        <v/>
      </c>
      <c r="N1764" s="21" t="n"/>
    </row>
    <row r="1765">
      <c r="A1765" s="295" t="n"/>
      <c r="B1765" s="14" t="n"/>
      <c r="C1765" s="15" t="n"/>
      <c r="D1765" s="15" t="n"/>
      <c r="E1765" s="15">
        <f>D1765*Setup!$B$5</f>
        <v/>
      </c>
      <c r="F1765" s="15">
        <f>D1765-E1765</f>
        <v/>
      </c>
      <c r="G1765" s="15" t="n"/>
      <c r="H1765" s="15" t="n"/>
      <c r="I1765" s="15" t="n"/>
      <c r="J1765" s="15">
        <f>C1765+F1765+G1765-I1765</f>
        <v/>
      </c>
      <c r="K1765" s="15" t="n"/>
      <c r="L1765" s="15">
        <f>K1765*Setup!$B$6</f>
        <v/>
      </c>
      <c r="M1765" s="15">
        <f>J1765-L1765</f>
        <v/>
      </c>
      <c r="N1765" s="21" t="n"/>
    </row>
    <row r="1766">
      <c r="A1766" s="295" t="n"/>
      <c r="B1766" s="14" t="n"/>
      <c r="C1766" s="15" t="n"/>
      <c r="D1766" s="15" t="n"/>
      <c r="E1766" s="15">
        <f>D1766*Setup!$B$5</f>
        <v/>
      </c>
      <c r="F1766" s="15">
        <f>D1766-E1766</f>
        <v/>
      </c>
      <c r="G1766" s="15" t="n"/>
      <c r="H1766" s="15" t="n"/>
      <c r="I1766" s="15" t="n"/>
      <c r="J1766" s="15">
        <f>C1766+F1766+G1766-I1766</f>
        <v/>
      </c>
      <c r="K1766" s="15" t="n"/>
      <c r="L1766" s="15">
        <f>K1766*Setup!$B$6</f>
        <v/>
      </c>
      <c r="M1766" s="15">
        <f>J1766-L1766</f>
        <v/>
      </c>
      <c r="N1766" s="21" t="n"/>
    </row>
    <row r="1767">
      <c r="A1767" s="295" t="n"/>
      <c r="B1767" s="14" t="n"/>
      <c r="C1767" s="15" t="n"/>
      <c r="D1767" s="15" t="n"/>
      <c r="E1767" s="15">
        <f>D1767*Setup!$B$5</f>
        <v/>
      </c>
      <c r="F1767" s="15">
        <f>D1767-E1767</f>
        <v/>
      </c>
      <c r="G1767" s="15" t="n"/>
      <c r="H1767" s="15" t="n"/>
      <c r="I1767" s="15" t="n"/>
      <c r="J1767" s="15">
        <f>C1767+F1767+G1767-I1767</f>
        <v/>
      </c>
      <c r="K1767" s="15" t="n"/>
      <c r="L1767" s="15">
        <f>K1767*Setup!$B$6</f>
        <v/>
      </c>
      <c r="M1767" s="15">
        <f>J1767-L1767</f>
        <v/>
      </c>
      <c r="N1767" s="21" t="n"/>
    </row>
    <row r="1768">
      <c r="A1768" s="295" t="n"/>
      <c r="B1768" s="14" t="n"/>
      <c r="C1768" s="15" t="n"/>
      <c r="D1768" s="15" t="n"/>
      <c r="E1768" s="15">
        <f>D1768*Setup!$B$5</f>
        <v/>
      </c>
      <c r="F1768" s="15">
        <f>D1768-E1768</f>
        <v/>
      </c>
      <c r="G1768" s="15" t="n"/>
      <c r="H1768" s="15" t="n"/>
      <c r="I1768" s="15" t="n"/>
      <c r="J1768" s="15">
        <f>C1768+F1768+G1768-I1768</f>
        <v/>
      </c>
      <c r="K1768" s="15" t="n"/>
      <c r="L1768" s="15">
        <f>K1768*Setup!$B$6</f>
        <v/>
      </c>
      <c r="M1768" s="15">
        <f>J1768-L1768</f>
        <v/>
      </c>
      <c r="N1768" s="21" t="n"/>
    </row>
    <row r="1769">
      <c r="A1769" s="295" t="n"/>
      <c r="B1769" s="14" t="n"/>
      <c r="C1769" s="15" t="n"/>
      <c r="D1769" s="15" t="n"/>
      <c r="E1769" s="15">
        <f>D1769*Setup!$B$5</f>
        <v/>
      </c>
      <c r="F1769" s="15">
        <f>D1769-E1769</f>
        <v/>
      </c>
      <c r="G1769" s="15" t="n"/>
      <c r="H1769" s="15" t="n"/>
      <c r="I1769" s="15" t="n"/>
      <c r="J1769" s="15">
        <f>C1769+F1769+G1769-I1769</f>
        <v/>
      </c>
      <c r="K1769" s="15" t="n"/>
      <c r="L1769" s="15">
        <f>K1769*Setup!$B$6</f>
        <v/>
      </c>
      <c r="M1769" s="15">
        <f>J1769-L1769</f>
        <v/>
      </c>
      <c r="N1769" s="21" t="n"/>
    </row>
    <row r="1770">
      <c r="A1770" s="295" t="n"/>
      <c r="B1770" s="14" t="n"/>
      <c r="C1770" s="15" t="n"/>
      <c r="D1770" s="15" t="n"/>
      <c r="E1770" s="15">
        <f>D1770*Setup!$B$5</f>
        <v/>
      </c>
      <c r="F1770" s="15">
        <f>D1770-E1770</f>
        <v/>
      </c>
      <c r="G1770" s="15" t="n"/>
      <c r="H1770" s="15" t="n"/>
      <c r="I1770" s="15" t="n"/>
      <c r="J1770" s="15">
        <f>C1770+F1770+G1770-I1770</f>
        <v/>
      </c>
      <c r="K1770" s="15" t="n"/>
      <c r="L1770" s="15">
        <f>K1770*Setup!$B$6</f>
        <v/>
      </c>
      <c r="M1770" s="15">
        <f>J1770-L1770</f>
        <v/>
      </c>
      <c r="N1770" s="21" t="n"/>
    </row>
    <row r="1771">
      <c r="A1771" s="295" t="n"/>
      <c r="B1771" s="14" t="n"/>
      <c r="C1771" s="15" t="n"/>
      <c r="D1771" s="15" t="n"/>
      <c r="E1771" s="15">
        <f>D1771*Setup!$B$5</f>
        <v/>
      </c>
      <c r="F1771" s="15">
        <f>D1771-E1771</f>
        <v/>
      </c>
      <c r="G1771" s="15" t="n"/>
      <c r="H1771" s="15" t="n"/>
      <c r="I1771" s="15" t="n"/>
      <c r="J1771" s="15">
        <f>C1771+F1771+G1771-I1771</f>
        <v/>
      </c>
      <c r="K1771" s="15" t="n"/>
      <c r="L1771" s="15">
        <f>K1771*Setup!$B$6</f>
        <v/>
      </c>
      <c r="M1771" s="15">
        <f>J1771-L1771</f>
        <v/>
      </c>
      <c r="N1771" s="21" t="n"/>
    </row>
    <row r="1772">
      <c r="A1772" s="295" t="n"/>
      <c r="B1772" s="14" t="n"/>
      <c r="C1772" s="15" t="n"/>
      <c r="D1772" s="15" t="n"/>
      <c r="E1772" s="15">
        <f>D1772*Setup!$B$5</f>
        <v/>
      </c>
      <c r="F1772" s="15">
        <f>D1772-E1772</f>
        <v/>
      </c>
      <c r="G1772" s="15" t="n"/>
      <c r="H1772" s="15" t="n"/>
      <c r="I1772" s="15" t="n"/>
      <c r="J1772" s="15">
        <f>C1772+F1772+G1772-I1772</f>
        <v/>
      </c>
      <c r="K1772" s="15" t="n"/>
      <c r="L1772" s="15">
        <f>K1772*Setup!$B$6</f>
        <v/>
      </c>
      <c r="M1772" s="15">
        <f>J1772-L1772</f>
        <v/>
      </c>
      <c r="N1772" s="21" t="n"/>
    </row>
    <row r="1773">
      <c r="A1773" s="295" t="n"/>
      <c r="B1773" s="14" t="n"/>
      <c r="C1773" s="15" t="n"/>
      <c r="D1773" s="15" t="n"/>
      <c r="E1773" s="15">
        <f>D1773*Setup!$B$5</f>
        <v/>
      </c>
      <c r="F1773" s="15">
        <f>D1773-E1773</f>
        <v/>
      </c>
      <c r="G1773" s="15" t="n"/>
      <c r="H1773" s="15" t="n"/>
      <c r="I1773" s="15" t="n"/>
      <c r="J1773" s="15">
        <f>C1773+F1773+G1773-I1773</f>
        <v/>
      </c>
      <c r="K1773" s="15" t="n"/>
      <c r="L1773" s="15">
        <f>K1773*Setup!$B$6</f>
        <v/>
      </c>
      <c r="M1773" s="15">
        <f>J1773-L1773</f>
        <v/>
      </c>
      <c r="N1773" s="21" t="n"/>
    </row>
    <row r="1774">
      <c r="A1774" s="295" t="n"/>
      <c r="B1774" s="14" t="n"/>
      <c r="C1774" s="15" t="n"/>
      <c r="D1774" s="15" t="n"/>
      <c r="E1774" s="15">
        <f>D1774*Setup!$B$5</f>
        <v/>
      </c>
      <c r="F1774" s="15">
        <f>D1774-E1774</f>
        <v/>
      </c>
      <c r="G1774" s="15" t="n"/>
      <c r="H1774" s="15" t="n"/>
      <c r="I1774" s="15" t="n"/>
      <c r="J1774" s="15">
        <f>C1774+F1774+G1774-I1774</f>
        <v/>
      </c>
      <c r="K1774" s="15" t="n"/>
      <c r="L1774" s="15">
        <f>K1774*Setup!$B$6</f>
        <v/>
      </c>
      <c r="M1774" s="15">
        <f>J1774-L1774</f>
        <v/>
      </c>
      <c r="N1774" s="21" t="n"/>
    </row>
    <row r="1775">
      <c r="A1775" s="295" t="n"/>
      <c r="B1775" s="14" t="n"/>
      <c r="C1775" s="15" t="n"/>
      <c r="D1775" s="15" t="n"/>
      <c r="E1775" s="15">
        <f>D1775*Setup!$B$5</f>
        <v/>
      </c>
      <c r="F1775" s="15">
        <f>D1775-E1775</f>
        <v/>
      </c>
      <c r="G1775" s="15" t="n"/>
      <c r="H1775" s="15" t="n"/>
      <c r="I1775" s="15" t="n"/>
      <c r="J1775" s="15">
        <f>C1775+F1775+G1775-I1775</f>
        <v/>
      </c>
      <c r="K1775" s="15" t="n"/>
      <c r="L1775" s="15">
        <f>K1775*Setup!$B$6</f>
        <v/>
      </c>
      <c r="M1775" s="15">
        <f>J1775-L1775</f>
        <v/>
      </c>
      <c r="N1775" s="21" t="n"/>
    </row>
    <row r="1776">
      <c r="A1776" s="295" t="n"/>
      <c r="B1776" s="14" t="n"/>
      <c r="C1776" s="15" t="n"/>
      <c r="D1776" s="15" t="n"/>
      <c r="E1776" s="15">
        <f>D1776*Setup!$B$5</f>
        <v/>
      </c>
      <c r="F1776" s="15">
        <f>D1776-E1776</f>
        <v/>
      </c>
      <c r="G1776" s="15" t="n"/>
      <c r="H1776" s="15" t="n"/>
      <c r="I1776" s="15" t="n"/>
      <c r="J1776" s="15">
        <f>C1776+F1776+G1776-I1776</f>
        <v/>
      </c>
      <c r="K1776" s="15" t="n"/>
      <c r="L1776" s="15">
        <f>K1776*Setup!$B$6</f>
        <v/>
      </c>
      <c r="M1776" s="15">
        <f>J1776-L1776</f>
        <v/>
      </c>
      <c r="N1776" s="21" t="n"/>
    </row>
    <row r="1777">
      <c r="A1777" s="295" t="n"/>
      <c r="B1777" s="14" t="n"/>
      <c r="C1777" s="15" t="n"/>
      <c r="D1777" s="15" t="n"/>
      <c r="E1777" s="15">
        <f>D1777*Setup!$B$5</f>
        <v/>
      </c>
      <c r="F1777" s="15">
        <f>D1777-E1777</f>
        <v/>
      </c>
      <c r="G1777" s="15" t="n"/>
      <c r="H1777" s="15" t="n"/>
      <c r="I1777" s="15" t="n"/>
      <c r="J1777" s="15">
        <f>C1777+F1777+G1777-I1777</f>
        <v/>
      </c>
      <c r="K1777" s="15" t="n"/>
      <c r="L1777" s="15">
        <f>K1777*Setup!$B$6</f>
        <v/>
      </c>
      <c r="M1777" s="15">
        <f>J1777-L1777</f>
        <v/>
      </c>
      <c r="N1777" s="21" t="n"/>
    </row>
    <row r="1778">
      <c r="A1778" s="295" t="n"/>
      <c r="B1778" s="14" t="n"/>
      <c r="C1778" s="15" t="n"/>
      <c r="D1778" s="15" t="n"/>
      <c r="E1778" s="15">
        <f>D1778*Setup!$B$5</f>
        <v/>
      </c>
      <c r="F1778" s="15">
        <f>D1778-E1778</f>
        <v/>
      </c>
      <c r="G1778" s="15" t="n"/>
      <c r="H1778" s="15" t="n"/>
      <c r="I1778" s="15" t="n"/>
      <c r="J1778" s="15">
        <f>C1778+F1778+G1778-I1778</f>
        <v/>
      </c>
      <c r="K1778" s="15" t="n"/>
      <c r="L1778" s="15">
        <f>K1778*Setup!$B$6</f>
        <v/>
      </c>
      <c r="M1778" s="15">
        <f>J1778-L1778</f>
        <v/>
      </c>
      <c r="N1778" s="21" t="n"/>
    </row>
    <row r="1779">
      <c r="A1779" s="295" t="n"/>
      <c r="B1779" s="14" t="n"/>
      <c r="C1779" s="15" t="n"/>
      <c r="D1779" s="15" t="n"/>
      <c r="E1779" s="15">
        <f>D1779*Setup!$B$5</f>
        <v/>
      </c>
      <c r="F1779" s="15">
        <f>D1779-E1779</f>
        <v/>
      </c>
      <c r="G1779" s="15" t="n"/>
      <c r="H1779" s="15" t="n"/>
      <c r="I1779" s="15" t="n"/>
      <c r="J1779" s="15">
        <f>C1779+F1779+G1779-I1779</f>
        <v/>
      </c>
      <c r="K1779" s="15" t="n"/>
      <c r="L1779" s="15">
        <f>K1779*Setup!$B$6</f>
        <v/>
      </c>
      <c r="M1779" s="15">
        <f>J1779-L1779</f>
        <v/>
      </c>
      <c r="N1779" s="21" t="n"/>
    </row>
    <row r="1780">
      <c r="A1780" s="295" t="n"/>
      <c r="B1780" s="14" t="n"/>
      <c r="C1780" s="15" t="n"/>
      <c r="D1780" s="15" t="n"/>
      <c r="E1780" s="15">
        <f>D1780*Setup!$B$5</f>
        <v/>
      </c>
      <c r="F1780" s="15">
        <f>D1780-E1780</f>
        <v/>
      </c>
      <c r="G1780" s="15" t="n"/>
      <c r="H1780" s="15" t="n"/>
      <c r="I1780" s="15" t="n"/>
      <c r="J1780" s="15">
        <f>C1780+F1780+G1780-I1780</f>
        <v/>
      </c>
      <c r="K1780" s="15" t="n"/>
      <c r="L1780" s="15">
        <f>K1780*Setup!$B$6</f>
        <v/>
      </c>
      <c r="M1780" s="15">
        <f>J1780-L1780</f>
        <v/>
      </c>
      <c r="N1780" s="21" t="n"/>
    </row>
    <row r="1781">
      <c r="A1781" s="295" t="n"/>
      <c r="B1781" s="14" t="n"/>
      <c r="C1781" s="15" t="n"/>
      <c r="D1781" s="15" t="n"/>
      <c r="E1781" s="15">
        <f>D1781*Setup!$B$5</f>
        <v/>
      </c>
      <c r="F1781" s="15">
        <f>D1781-E1781</f>
        <v/>
      </c>
      <c r="G1781" s="15" t="n"/>
      <c r="H1781" s="15" t="n"/>
      <c r="I1781" s="15" t="n"/>
      <c r="J1781" s="15">
        <f>C1781+F1781+G1781-I1781</f>
        <v/>
      </c>
      <c r="K1781" s="15" t="n"/>
      <c r="L1781" s="15">
        <f>K1781*Setup!$B$6</f>
        <v/>
      </c>
      <c r="M1781" s="15">
        <f>J1781-L1781</f>
        <v/>
      </c>
      <c r="N1781" s="21" t="n"/>
    </row>
    <row r="1782">
      <c r="A1782" s="295" t="n"/>
      <c r="B1782" s="14" t="n"/>
      <c r="C1782" s="15" t="n"/>
      <c r="D1782" s="15" t="n"/>
      <c r="E1782" s="15">
        <f>D1782*Setup!$B$5</f>
        <v/>
      </c>
      <c r="F1782" s="15">
        <f>D1782-E1782</f>
        <v/>
      </c>
      <c r="G1782" s="15" t="n"/>
      <c r="H1782" s="15" t="n"/>
      <c r="I1782" s="15" t="n"/>
      <c r="J1782" s="15">
        <f>C1782+F1782+G1782-I1782</f>
        <v/>
      </c>
      <c r="K1782" s="15" t="n"/>
      <c r="L1782" s="15">
        <f>K1782*Setup!$B$6</f>
        <v/>
      </c>
      <c r="M1782" s="15">
        <f>J1782-L1782</f>
        <v/>
      </c>
      <c r="N1782" s="21" t="n"/>
    </row>
    <row r="1783">
      <c r="A1783" s="295" t="n"/>
      <c r="B1783" s="14" t="n"/>
      <c r="C1783" s="15" t="n"/>
      <c r="D1783" s="15" t="n"/>
      <c r="E1783" s="15">
        <f>D1783*Setup!$B$5</f>
        <v/>
      </c>
      <c r="F1783" s="15">
        <f>D1783-E1783</f>
        <v/>
      </c>
      <c r="G1783" s="15" t="n"/>
      <c r="H1783" s="15" t="n"/>
      <c r="I1783" s="15" t="n"/>
      <c r="J1783" s="15">
        <f>C1783+F1783+G1783-I1783</f>
        <v/>
      </c>
      <c r="K1783" s="15" t="n"/>
      <c r="L1783" s="15">
        <f>K1783*Setup!$B$6</f>
        <v/>
      </c>
      <c r="M1783" s="15">
        <f>J1783-L1783</f>
        <v/>
      </c>
      <c r="N1783" s="21" t="n"/>
    </row>
    <row r="1784">
      <c r="A1784" s="295" t="n"/>
      <c r="B1784" s="14" t="n"/>
      <c r="C1784" s="15" t="n"/>
      <c r="D1784" s="15" t="n"/>
      <c r="E1784" s="15">
        <f>D1784*Setup!$B$5</f>
        <v/>
      </c>
      <c r="F1784" s="15">
        <f>D1784-E1784</f>
        <v/>
      </c>
      <c r="G1784" s="15" t="n"/>
      <c r="H1784" s="15" t="n"/>
      <c r="I1784" s="15" t="n"/>
      <c r="J1784" s="15">
        <f>C1784+F1784+G1784-I1784</f>
        <v/>
      </c>
      <c r="K1784" s="15" t="n"/>
      <c r="L1784" s="15">
        <f>K1784*Setup!$B$6</f>
        <v/>
      </c>
      <c r="M1784" s="15">
        <f>J1784-L1784</f>
        <v/>
      </c>
      <c r="N1784" s="21" t="n"/>
    </row>
    <row r="1785">
      <c r="A1785" s="295" t="n"/>
      <c r="B1785" s="14" t="n"/>
      <c r="C1785" s="15" t="n"/>
      <c r="D1785" s="15" t="n"/>
      <c r="E1785" s="15">
        <f>D1785*Setup!$B$5</f>
        <v/>
      </c>
      <c r="F1785" s="15">
        <f>D1785-E1785</f>
        <v/>
      </c>
      <c r="G1785" s="15" t="n"/>
      <c r="H1785" s="15" t="n"/>
      <c r="I1785" s="15" t="n"/>
      <c r="J1785" s="15">
        <f>C1785+F1785+G1785-I1785</f>
        <v/>
      </c>
      <c r="K1785" s="15" t="n"/>
      <c r="L1785" s="15">
        <f>K1785*Setup!$B$6</f>
        <v/>
      </c>
      <c r="M1785" s="15">
        <f>J1785-L1785</f>
        <v/>
      </c>
      <c r="N1785" s="21" t="n"/>
    </row>
    <row r="1786">
      <c r="A1786" s="295" t="n"/>
      <c r="B1786" s="14" t="n"/>
      <c r="C1786" s="15" t="n"/>
      <c r="D1786" s="15" t="n"/>
      <c r="E1786" s="15">
        <f>D1786*Setup!$B$5</f>
        <v/>
      </c>
      <c r="F1786" s="15">
        <f>D1786-E1786</f>
        <v/>
      </c>
      <c r="G1786" s="15" t="n"/>
      <c r="H1786" s="15" t="n"/>
      <c r="I1786" s="15" t="n"/>
      <c r="J1786" s="15">
        <f>C1786+F1786+G1786-I1786</f>
        <v/>
      </c>
      <c r="K1786" s="15" t="n"/>
      <c r="L1786" s="15">
        <f>K1786*Setup!$B$6</f>
        <v/>
      </c>
      <c r="M1786" s="15">
        <f>J1786-L1786</f>
        <v/>
      </c>
      <c r="N1786" s="21" t="n"/>
    </row>
    <row r="1787">
      <c r="A1787" s="295" t="n"/>
      <c r="B1787" s="14" t="n"/>
      <c r="C1787" s="15" t="n"/>
      <c r="D1787" s="15" t="n"/>
      <c r="E1787" s="15">
        <f>D1787*Setup!$B$5</f>
        <v/>
      </c>
      <c r="F1787" s="15">
        <f>D1787-E1787</f>
        <v/>
      </c>
      <c r="G1787" s="15" t="n"/>
      <c r="H1787" s="15" t="n"/>
      <c r="I1787" s="15" t="n"/>
      <c r="J1787" s="15">
        <f>C1787+F1787+G1787-I1787</f>
        <v/>
      </c>
      <c r="K1787" s="15" t="n"/>
      <c r="L1787" s="15">
        <f>K1787*Setup!$B$6</f>
        <v/>
      </c>
      <c r="M1787" s="15">
        <f>J1787-L1787</f>
        <v/>
      </c>
      <c r="N1787" s="21" t="n"/>
    </row>
    <row r="1788">
      <c r="A1788" s="295" t="n"/>
      <c r="B1788" s="14" t="n"/>
      <c r="C1788" s="15" t="n"/>
      <c r="D1788" s="15" t="n"/>
      <c r="E1788" s="15">
        <f>D1788*Setup!$B$5</f>
        <v/>
      </c>
      <c r="F1788" s="15">
        <f>D1788-E1788</f>
        <v/>
      </c>
      <c r="G1788" s="15" t="n"/>
      <c r="H1788" s="15" t="n"/>
      <c r="I1788" s="15" t="n"/>
      <c r="J1788" s="15">
        <f>C1788+F1788+G1788-I1788</f>
        <v/>
      </c>
      <c r="K1788" s="15" t="n"/>
      <c r="L1788" s="15">
        <f>K1788*Setup!$B$6</f>
        <v/>
      </c>
      <c r="M1788" s="15">
        <f>J1788-L1788</f>
        <v/>
      </c>
      <c r="N1788" s="21" t="n"/>
    </row>
    <row r="1789">
      <c r="A1789" s="295" t="n"/>
      <c r="B1789" s="14" t="n"/>
      <c r="C1789" s="15" t="n"/>
      <c r="D1789" s="15" t="n"/>
      <c r="E1789" s="15">
        <f>D1789*Setup!$B$5</f>
        <v/>
      </c>
      <c r="F1789" s="15">
        <f>D1789-E1789</f>
        <v/>
      </c>
      <c r="G1789" s="15" t="n"/>
      <c r="H1789" s="15" t="n"/>
      <c r="I1789" s="15" t="n"/>
      <c r="J1789" s="15">
        <f>C1789+F1789+G1789-I1789</f>
        <v/>
      </c>
      <c r="K1789" s="15" t="n"/>
      <c r="L1789" s="15">
        <f>K1789*Setup!$B$6</f>
        <v/>
      </c>
      <c r="M1789" s="15">
        <f>J1789-L1789</f>
        <v/>
      </c>
      <c r="N1789" s="21" t="n"/>
    </row>
    <row r="1790">
      <c r="A1790" s="295" t="n"/>
      <c r="B1790" s="14" t="n"/>
      <c r="C1790" s="15" t="n"/>
      <c r="D1790" s="15" t="n"/>
      <c r="E1790" s="15">
        <f>D1790*Setup!$B$5</f>
        <v/>
      </c>
      <c r="F1790" s="15">
        <f>D1790-E1790</f>
        <v/>
      </c>
      <c r="G1790" s="15" t="n"/>
      <c r="H1790" s="15" t="n"/>
      <c r="I1790" s="15" t="n"/>
      <c r="J1790" s="15">
        <f>C1790+F1790+G1790-I1790</f>
        <v/>
      </c>
      <c r="K1790" s="15" t="n"/>
      <c r="L1790" s="15">
        <f>K1790*Setup!$B$6</f>
        <v/>
      </c>
      <c r="M1790" s="15">
        <f>J1790-L1790</f>
        <v/>
      </c>
      <c r="N1790" s="21" t="n"/>
    </row>
    <row r="1791">
      <c r="A1791" s="295" t="n"/>
      <c r="B1791" s="14" t="n"/>
      <c r="C1791" s="15" t="n"/>
      <c r="D1791" s="15" t="n"/>
      <c r="E1791" s="15">
        <f>D1791*Setup!$B$5</f>
        <v/>
      </c>
      <c r="F1791" s="15">
        <f>D1791-E1791</f>
        <v/>
      </c>
      <c r="G1791" s="15" t="n"/>
      <c r="H1791" s="15" t="n"/>
      <c r="I1791" s="15" t="n"/>
      <c r="J1791" s="15">
        <f>C1791+F1791+G1791-I1791</f>
        <v/>
      </c>
      <c r="K1791" s="15" t="n"/>
      <c r="L1791" s="15">
        <f>K1791*Setup!$B$6</f>
        <v/>
      </c>
      <c r="M1791" s="15">
        <f>J1791-L1791</f>
        <v/>
      </c>
      <c r="N1791" s="21" t="n"/>
    </row>
    <row r="1792">
      <c r="A1792" s="295" t="n"/>
      <c r="B1792" s="14" t="n"/>
      <c r="C1792" s="15" t="n"/>
      <c r="D1792" s="15" t="n"/>
      <c r="E1792" s="15">
        <f>D1792*Setup!$B$5</f>
        <v/>
      </c>
      <c r="F1792" s="15">
        <f>D1792-E1792</f>
        <v/>
      </c>
      <c r="G1792" s="15" t="n"/>
      <c r="H1792" s="15" t="n"/>
      <c r="I1792" s="15" t="n"/>
      <c r="J1792" s="15">
        <f>C1792+F1792+G1792-I1792</f>
        <v/>
      </c>
      <c r="K1792" s="15" t="n"/>
      <c r="L1792" s="15">
        <f>K1792*Setup!$B$6</f>
        <v/>
      </c>
      <c r="M1792" s="15">
        <f>J1792-L1792</f>
        <v/>
      </c>
      <c r="N1792" s="21" t="n"/>
    </row>
    <row r="1793">
      <c r="A1793" s="295" t="n"/>
      <c r="B1793" s="14" t="n"/>
      <c r="C1793" s="15" t="n"/>
      <c r="D1793" s="15" t="n"/>
      <c r="E1793" s="15">
        <f>D1793*Setup!$B$5</f>
        <v/>
      </c>
      <c r="F1793" s="15">
        <f>D1793-E1793</f>
        <v/>
      </c>
      <c r="G1793" s="15" t="n"/>
      <c r="H1793" s="15" t="n"/>
      <c r="I1793" s="15" t="n"/>
      <c r="J1793" s="15">
        <f>C1793+F1793+G1793-I1793</f>
        <v/>
      </c>
      <c r="K1793" s="15" t="n"/>
      <c r="L1793" s="15">
        <f>K1793*Setup!$B$6</f>
        <v/>
      </c>
      <c r="M1793" s="15">
        <f>J1793-L1793</f>
        <v/>
      </c>
      <c r="N1793" s="21" t="n"/>
    </row>
    <row r="1794">
      <c r="A1794" s="295" t="n"/>
      <c r="B1794" s="14" t="n"/>
      <c r="C1794" s="15" t="n"/>
      <c r="D1794" s="15" t="n"/>
      <c r="E1794" s="15">
        <f>D1794*Setup!$B$5</f>
        <v/>
      </c>
      <c r="F1794" s="15">
        <f>D1794-E1794</f>
        <v/>
      </c>
      <c r="G1794" s="15" t="n"/>
      <c r="H1794" s="15" t="n"/>
      <c r="I1794" s="15" t="n"/>
      <c r="J1794" s="15">
        <f>C1794+F1794+G1794-I1794</f>
        <v/>
      </c>
      <c r="K1794" s="15" t="n"/>
      <c r="L1794" s="15">
        <f>K1794*Setup!$B$6</f>
        <v/>
      </c>
      <c r="M1794" s="15">
        <f>J1794-L1794</f>
        <v/>
      </c>
      <c r="N1794" s="21" t="n"/>
    </row>
    <row r="1795">
      <c r="A1795" s="295" t="n"/>
      <c r="B1795" s="14" t="n"/>
      <c r="C1795" s="15" t="n"/>
      <c r="D1795" s="15" t="n"/>
      <c r="E1795" s="15">
        <f>D1795*Setup!$B$5</f>
        <v/>
      </c>
      <c r="F1795" s="15">
        <f>D1795-E1795</f>
        <v/>
      </c>
      <c r="G1795" s="15" t="n"/>
      <c r="H1795" s="15" t="n"/>
      <c r="I1795" s="15" t="n"/>
      <c r="J1795" s="15">
        <f>C1795+F1795+G1795-I1795</f>
        <v/>
      </c>
      <c r="K1795" s="15" t="n"/>
      <c r="L1795" s="15">
        <f>K1795*Setup!$B$6</f>
        <v/>
      </c>
      <c r="M1795" s="15">
        <f>J1795-L1795</f>
        <v/>
      </c>
      <c r="N1795" s="21" t="n"/>
    </row>
    <row r="1796">
      <c r="A1796" s="295" t="n"/>
      <c r="B1796" s="14" t="n"/>
      <c r="C1796" s="15" t="n"/>
      <c r="D1796" s="15" t="n"/>
      <c r="E1796" s="15">
        <f>D1796*Setup!$B$5</f>
        <v/>
      </c>
      <c r="F1796" s="15">
        <f>D1796-E1796</f>
        <v/>
      </c>
      <c r="G1796" s="15" t="n"/>
      <c r="H1796" s="15" t="n"/>
      <c r="I1796" s="15" t="n"/>
      <c r="J1796" s="15">
        <f>C1796+F1796+G1796-I1796</f>
        <v/>
      </c>
      <c r="K1796" s="15" t="n"/>
      <c r="L1796" s="15">
        <f>K1796*Setup!$B$6</f>
        <v/>
      </c>
      <c r="M1796" s="15">
        <f>J1796-L1796</f>
        <v/>
      </c>
      <c r="N1796" s="21" t="n"/>
    </row>
    <row r="1797">
      <c r="A1797" s="295" t="n"/>
      <c r="B1797" s="14" t="n"/>
      <c r="C1797" s="15" t="n"/>
      <c r="D1797" s="15" t="n"/>
      <c r="E1797" s="15">
        <f>D1797*Setup!$B$5</f>
        <v/>
      </c>
      <c r="F1797" s="15">
        <f>D1797-E1797</f>
        <v/>
      </c>
      <c r="G1797" s="15" t="n"/>
      <c r="H1797" s="15" t="n"/>
      <c r="I1797" s="15" t="n"/>
      <c r="J1797" s="15">
        <f>C1797+F1797+G1797-I1797</f>
        <v/>
      </c>
      <c r="K1797" s="15" t="n"/>
      <c r="L1797" s="15">
        <f>K1797*Setup!$B$6</f>
        <v/>
      </c>
      <c r="M1797" s="15">
        <f>J1797-L1797</f>
        <v/>
      </c>
      <c r="N1797" s="21" t="n"/>
    </row>
    <row r="1798">
      <c r="A1798" s="295" t="n"/>
      <c r="B1798" s="14" t="n"/>
      <c r="C1798" s="15" t="n"/>
      <c r="D1798" s="15" t="n"/>
      <c r="E1798" s="15">
        <f>D1798*Setup!$B$5</f>
        <v/>
      </c>
      <c r="F1798" s="15">
        <f>D1798-E1798</f>
        <v/>
      </c>
      <c r="G1798" s="15" t="n"/>
      <c r="H1798" s="15" t="n"/>
      <c r="I1798" s="15" t="n"/>
      <c r="J1798" s="15">
        <f>C1798+F1798+G1798-I1798</f>
        <v/>
      </c>
      <c r="K1798" s="15" t="n"/>
      <c r="L1798" s="15">
        <f>K1798*Setup!$B$6</f>
        <v/>
      </c>
      <c r="M1798" s="15">
        <f>J1798-L1798</f>
        <v/>
      </c>
      <c r="N1798" s="21" t="n"/>
    </row>
    <row r="1799">
      <c r="A1799" s="295" t="n"/>
      <c r="B1799" s="14" t="n"/>
      <c r="C1799" s="15" t="n"/>
      <c r="D1799" s="15" t="n"/>
      <c r="E1799" s="15">
        <f>D1799*Setup!$B$5</f>
        <v/>
      </c>
      <c r="F1799" s="15">
        <f>D1799-E1799</f>
        <v/>
      </c>
      <c r="G1799" s="15" t="n"/>
      <c r="H1799" s="15" t="n"/>
      <c r="I1799" s="15" t="n"/>
      <c r="J1799" s="15">
        <f>C1799+F1799+G1799-I1799</f>
        <v/>
      </c>
      <c r="K1799" s="15" t="n"/>
      <c r="L1799" s="15">
        <f>K1799*Setup!$B$6</f>
        <v/>
      </c>
      <c r="M1799" s="15">
        <f>J1799-L1799</f>
        <v/>
      </c>
      <c r="N1799" s="21" t="n"/>
    </row>
    <row r="1800">
      <c r="A1800" s="295" t="n"/>
      <c r="B1800" s="14" t="n"/>
      <c r="C1800" s="15" t="n"/>
      <c r="D1800" s="15" t="n"/>
      <c r="E1800" s="15">
        <f>D1800*Setup!$B$5</f>
        <v/>
      </c>
      <c r="F1800" s="15">
        <f>D1800-E1800</f>
        <v/>
      </c>
      <c r="G1800" s="15" t="n"/>
      <c r="H1800" s="15" t="n"/>
      <c r="I1800" s="15" t="n"/>
      <c r="J1800" s="15">
        <f>C1800+F1800+G1800-I1800</f>
        <v/>
      </c>
      <c r="K1800" s="15" t="n"/>
      <c r="L1800" s="15">
        <f>K1800*Setup!$B$6</f>
        <v/>
      </c>
      <c r="M1800" s="15">
        <f>J1800-L1800</f>
        <v/>
      </c>
      <c r="N1800" s="21" t="n"/>
    </row>
    <row r="1801">
      <c r="A1801" s="295" t="n"/>
      <c r="B1801" s="14" t="n"/>
      <c r="C1801" s="15" t="n"/>
      <c r="D1801" s="15" t="n"/>
      <c r="E1801" s="15">
        <f>D1801*Setup!$B$5</f>
        <v/>
      </c>
      <c r="F1801" s="15">
        <f>D1801-E1801</f>
        <v/>
      </c>
      <c r="G1801" s="15" t="n"/>
      <c r="H1801" s="15" t="n"/>
      <c r="I1801" s="15" t="n"/>
      <c r="J1801" s="15">
        <f>C1801+F1801+G1801-I1801</f>
        <v/>
      </c>
      <c r="K1801" s="15" t="n"/>
      <c r="L1801" s="15">
        <f>K1801*Setup!$B$6</f>
        <v/>
      </c>
      <c r="M1801" s="15">
        <f>J1801-L1801</f>
        <v/>
      </c>
      <c r="N1801" s="21" t="n"/>
    </row>
    <row r="1802">
      <c r="A1802" s="295" t="n"/>
      <c r="B1802" s="14" t="n"/>
      <c r="C1802" s="15" t="n"/>
      <c r="D1802" s="15" t="n"/>
      <c r="E1802" s="15">
        <f>D1802*Setup!$B$5</f>
        <v/>
      </c>
      <c r="F1802" s="15">
        <f>D1802-E1802</f>
        <v/>
      </c>
      <c r="G1802" s="15" t="n"/>
      <c r="H1802" s="15" t="n"/>
      <c r="I1802" s="15" t="n"/>
      <c r="J1802" s="15">
        <f>C1802+F1802+G1802-I1802</f>
        <v/>
      </c>
      <c r="K1802" s="15" t="n"/>
      <c r="L1802" s="15">
        <f>K1802*Setup!$B$6</f>
        <v/>
      </c>
      <c r="M1802" s="15">
        <f>J1802-L1802</f>
        <v/>
      </c>
      <c r="N1802" s="21" t="n"/>
    </row>
    <row r="1803">
      <c r="A1803" s="295" t="n"/>
      <c r="B1803" s="14" t="n"/>
      <c r="C1803" s="15" t="n"/>
      <c r="D1803" s="15" t="n"/>
      <c r="E1803" s="15">
        <f>D1803*Setup!$B$5</f>
        <v/>
      </c>
      <c r="F1803" s="15">
        <f>D1803-E1803</f>
        <v/>
      </c>
      <c r="G1803" s="15" t="n"/>
      <c r="H1803" s="15" t="n"/>
      <c r="I1803" s="15" t="n"/>
      <c r="J1803" s="15">
        <f>C1803+F1803+G1803-I1803</f>
        <v/>
      </c>
      <c r="K1803" s="15" t="n"/>
      <c r="L1803" s="15">
        <f>K1803*Setup!$B$6</f>
        <v/>
      </c>
      <c r="M1803" s="15">
        <f>J1803-L1803</f>
        <v/>
      </c>
      <c r="N1803" s="21" t="n"/>
    </row>
    <row r="1804">
      <c r="A1804" s="295" t="n"/>
      <c r="B1804" s="14" t="n"/>
      <c r="C1804" s="15" t="n"/>
      <c r="D1804" s="15" t="n"/>
      <c r="E1804" s="15">
        <f>D1804*Setup!$B$5</f>
        <v/>
      </c>
      <c r="F1804" s="15">
        <f>D1804-E1804</f>
        <v/>
      </c>
      <c r="G1804" s="15" t="n"/>
      <c r="H1804" s="15" t="n"/>
      <c r="I1804" s="15" t="n"/>
      <c r="J1804" s="15">
        <f>C1804+F1804+G1804-I1804</f>
        <v/>
      </c>
      <c r="K1804" s="15" t="n"/>
      <c r="L1804" s="15">
        <f>K1804*Setup!$B$6</f>
        <v/>
      </c>
      <c r="M1804" s="15">
        <f>J1804-L1804</f>
        <v/>
      </c>
      <c r="N1804" s="21" t="n"/>
    </row>
    <row r="1805">
      <c r="A1805" s="295" t="n"/>
      <c r="B1805" s="14" t="n"/>
      <c r="C1805" s="15" t="n"/>
      <c r="D1805" s="15" t="n"/>
      <c r="E1805" s="15">
        <f>D1805*Setup!$B$5</f>
        <v/>
      </c>
      <c r="F1805" s="15">
        <f>D1805-E1805</f>
        <v/>
      </c>
      <c r="G1805" s="15" t="n"/>
      <c r="H1805" s="15" t="n"/>
      <c r="I1805" s="15" t="n"/>
      <c r="J1805" s="15">
        <f>C1805+F1805+G1805-I1805</f>
        <v/>
      </c>
      <c r="K1805" s="15" t="n"/>
      <c r="L1805" s="15">
        <f>K1805*Setup!$B$6</f>
        <v/>
      </c>
      <c r="M1805" s="15">
        <f>J1805-L1805</f>
        <v/>
      </c>
      <c r="N1805" s="21" t="n"/>
    </row>
    <row r="1806">
      <c r="A1806" s="295" t="n"/>
      <c r="B1806" s="14" t="n"/>
      <c r="C1806" s="15" t="n"/>
      <c r="D1806" s="15" t="n"/>
      <c r="E1806" s="15">
        <f>D1806*Setup!$B$5</f>
        <v/>
      </c>
      <c r="F1806" s="15">
        <f>D1806-E1806</f>
        <v/>
      </c>
      <c r="G1806" s="15" t="n"/>
      <c r="H1806" s="15" t="n"/>
      <c r="I1806" s="15" t="n"/>
      <c r="J1806" s="15">
        <f>C1806+F1806+G1806-I1806</f>
        <v/>
      </c>
      <c r="K1806" s="15" t="n"/>
      <c r="L1806" s="15">
        <f>K1806*Setup!$B$6</f>
        <v/>
      </c>
      <c r="M1806" s="15">
        <f>J1806-L1806</f>
        <v/>
      </c>
      <c r="N1806" s="21" t="n"/>
    </row>
    <row r="1807">
      <c r="A1807" s="295" t="n"/>
      <c r="B1807" s="14" t="n"/>
      <c r="C1807" s="15" t="n"/>
      <c r="D1807" s="15" t="n"/>
      <c r="E1807" s="15">
        <f>D1807*Setup!$B$5</f>
        <v/>
      </c>
      <c r="F1807" s="15">
        <f>D1807-E1807</f>
        <v/>
      </c>
      <c r="G1807" s="15" t="n"/>
      <c r="H1807" s="15" t="n"/>
      <c r="I1807" s="15" t="n"/>
      <c r="J1807" s="15">
        <f>C1807+F1807+G1807-I1807</f>
        <v/>
      </c>
      <c r="K1807" s="15" t="n"/>
      <c r="L1807" s="15">
        <f>K1807*Setup!$B$6</f>
        <v/>
      </c>
      <c r="M1807" s="15">
        <f>J1807-L1807</f>
        <v/>
      </c>
      <c r="N1807" s="21" t="n"/>
    </row>
    <row r="1808">
      <c r="A1808" s="295" t="n"/>
      <c r="B1808" s="14" t="n"/>
      <c r="C1808" s="15" t="n"/>
      <c r="D1808" s="15" t="n"/>
      <c r="E1808" s="15">
        <f>D1808*Setup!$B$5</f>
        <v/>
      </c>
      <c r="F1808" s="15">
        <f>D1808-E1808</f>
        <v/>
      </c>
      <c r="G1808" s="15" t="n"/>
      <c r="H1808" s="15" t="n"/>
      <c r="I1808" s="15" t="n"/>
      <c r="J1808" s="15">
        <f>C1808+F1808+G1808-I1808</f>
        <v/>
      </c>
      <c r="K1808" s="15" t="n"/>
      <c r="L1808" s="15">
        <f>K1808*Setup!$B$6</f>
        <v/>
      </c>
      <c r="M1808" s="15">
        <f>J1808-L1808</f>
        <v/>
      </c>
      <c r="N1808" s="21" t="n"/>
    </row>
    <row r="1809">
      <c r="A1809" s="295" t="n"/>
      <c r="B1809" s="14" t="n"/>
      <c r="C1809" s="15" t="n"/>
      <c r="D1809" s="15" t="n"/>
      <c r="E1809" s="15">
        <f>D1809*Setup!$B$5</f>
        <v/>
      </c>
      <c r="F1809" s="15">
        <f>D1809-E1809</f>
        <v/>
      </c>
      <c r="G1809" s="15" t="n"/>
      <c r="H1809" s="15" t="n"/>
      <c r="I1809" s="15" t="n"/>
      <c r="J1809" s="15">
        <f>C1809+F1809+G1809-I1809</f>
        <v/>
      </c>
      <c r="K1809" s="15" t="n"/>
      <c r="L1809" s="15">
        <f>K1809*Setup!$B$6</f>
        <v/>
      </c>
      <c r="M1809" s="15">
        <f>J1809-L1809</f>
        <v/>
      </c>
      <c r="N1809" s="21" t="n"/>
    </row>
    <row r="1810">
      <c r="A1810" s="295" t="n"/>
      <c r="B1810" s="14" t="n"/>
      <c r="C1810" s="15" t="n"/>
      <c r="D1810" s="15" t="n"/>
      <c r="E1810" s="15">
        <f>D1810*Setup!$B$5</f>
        <v/>
      </c>
      <c r="F1810" s="15">
        <f>D1810-E1810</f>
        <v/>
      </c>
      <c r="G1810" s="15" t="n"/>
      <c r="H1810" s="15" t="n"/>
      <c r="I1810" s="15" t="n"/>
      <c r="J1810" s="15">
        <f>C1810+F1810+G1810-I1810</f>
        <v/>
      </c>
      <c r="K1810" s="15" t="n"/>
      <c r="L1810" s="15">
        <f>K1810*Setup!$B$6</f>
        <v/>
      </c>
      <c r="M1810" s="15">
        <f>J1810-L1810</f>
        <v/>
      </c>
      <c r="N1810" s="21" t="n"/>
    </row>
    <row r="1811">
      <c r="A1811" s="295" t="n"/>
      <c r="B1811" s="14" t="n"/>
      <c r="C1811" s="15" t="n"/>
      <c r="D1811" s="15" t="n"/>
      <c r="E1811" s="15">
        <f>D1811*Setup!$B$5</f>
        <v/>
      </c>
      <c r="F1811" s="15">
        <f>D1811-E1811</f>
        <v/>
      </c>
      <c r="G1811" s="15" t="n"/>
      <c r="H1811" s="15" t="n"/>
      <c r="I1811" s="15" t="n"/>
      <c r="J1811" s="15">
        <f>C1811+F1811+G1811-I1811</f>
        <v/>
      </c>
      <c r="K1811" s="15" t="n"/>
      <c r="L1811" s="15">
        <f>K1811*Setup!$B$6</f>
        <v/>
      </c>
      <c r="M1811" s="15">
        <f>J1811-L1811</f>
        <v/>
      </c>
      <c r="N1811" s="21" t="n"/>
    </row>
    <row r="1812">
      <c r="A1812" s="295" t="n"/>
      <c r="B1812" s="14" t="n"/>
      <c r="C1812" s="15" t="n"/>
      <c r="D1812" s="15" t="n"/>
      <c r="E1812" s="15">
        <f>D1812*Setup!$B$5</f>
        <v/>
      </c>
      <c r="F1812" s="15">
        <f>D1812-E1812</f>
        <v/>
      </c>
      <c r="G1812" s="15" t="n"/>
      <c r="H1812" s="15" t="n"/>
      <c r="I1812" s="15" t="n"/>
      <c r="J1812" s="15">
        <f>C1812+F1812+G1812-I1812</f>
        <v/>
      </c>
      <c r="K1812" s="15" t="n"/>
      <c r="L1812" s="15">
        <f>K1812*Setup!$B$6</f>
        <v/>
      </c>
      <c r="M1812" s="15">
        <f>J1812-L1812</f>
        <v/>
      </c>
      <c r="N1812" s="21" t="n"/>
    </row>
    <row r="1813">
      <c r="A1813" s="295" t="n"/>
      <c r="B1813" s="14" t="n"/>
      <c r="C1813" s="15" t="n"/>
      <c r="D1813" s="15" t="n"/>
      <c r="E1813" s="15">
        <f>D1813*Setup!$B$5</f>
        <v/>
      </c>
      <c r="F1813" s="15">
        <f>D1813-E1813</f>
        <v/>
      </c>
      <c r="G1813" s="15" t="n"/>
      <c r="H1813" s="15" t="n"/>
      <c r="I1813" s="15" t="n"/>
      <c r="J1813" s="15">
        <f>C1813+F1813+G1813-I1813</f>
        <v/>
      </c>
      <c r="K1813" s="15" t="n"/>
      <c r="L1813" s="15">
        <f>K1813*Setup!$B$6</f>
        <v/>
      </c>
      <c r="M1813" s="15">
        <f>J1813-L1813</f>
        <v/>
      </c>
      <c r="N1813" s="21" t="n"/>
    </row>
    <row r="1814">
      <c r="A1814" s="295" t="n"/>
      <c r="B1814" s="14" t="n"/>
      <c r="C1814" s="15" t="n"/>
      <c r="D1814" s="15" t="n"/>
      <c r="E1814" s="15">
        <f>D1814*Setup!$B$5</f>
        <v/>
      </c>
      <c r="F1814" s="15">
        <f>D1814-E1814</f>
        <v/>
      </c>
      <c r="G1814" s="15" t="n"/>
      <c r="H1814" s="15" t="n"/>
      <c r="I1814" s="15" t="n"/>
      <c r="J1814" s="15">
        <f>C1814+F1814+G1814-I1814</f>
        <v/>
      </c>
      <c r="K1814" s="15" t="n"/>
      <c r="L1814" s="15">
        <f>K1814*Setup!$B$6</f>
        <v/>
      </c>
      <c r="M1814" s="15">
        <f>J1814-L1814</f>
        <v/>
      </c>
      <c r="N1814" s="21" t="n"/>
    </row>
    <row r="1815">
      <c r="A1815" s="295" t="n"/>
      <c r="B1815" s="14" t="n"/>
      <c r="C1815" s="15" t="n"/>
      <c r="D1815" s="15" t="n"/>
      <c r="E1815" s="15">
        <f>D1815*Setup!$B$5</f>
        <v/>
      </c>
      <c r="F1815" s="15">
        <f>D1815-E1815</f>
        <v/>
      </c>
      <c r="G1815" s="15" t="n"/>
      <c r="H1815" s="15" t="n"/>
      <c r="I1815" s="15" t="n"/>
      <c r="J1815" s="15">
        <f>C1815+F1815+G1815-I1815</f>
        <v/>
      </c>
      <c r="K1815" s="15" t="n"/>
      <c r="L1815" s="15">
        <f>K1815*Setup!$B$6</f>
        <v/>
      </c>
      <c r="M1815" s="15">
        <f>J1815-L1815</f>
        <v/>
      </c>
      <c r="N1815" s="21" t="n"/>
    </row>
    <row r="1816">
      <c r="A1816" s="295" t="n"/>
      <c r="B1816" s="14" t="n"/>
      <c r="C1816" s="15" t="n"/>
      <c r="D1816" s="15" t="n"/>
      <c r="E1816" s="15">
        <f>D1816*Setup!$B$5</f>
        <v/>
      </c>
      <c r="F1816" s="15">
        <f>D1816-E1816</f>
        <v/>
      </c>
      <c r="G1816" s="15" t="n"/>
      <c r="H1816" s="15" t="n"/>
      <c r="I1816" s="15" t="n"/>
      <c r="J1816" s="15">
        <f>C1816+F1816+G1816-I1816</f>
        <v/>
      </c>
      <c r="K1816" s="15" t="n"/>
      <c r="L1816" s="15">
        <f>K1816*Setup!$B$6</f>
        <v/>
      </c>
      <c r="M1816" s="15">
        <f>J1816-L1816</f>
        <v/>
      </c>
      <c r="N1816" s="21" t="n"/>
    </row>
    <row r="1817">
      <c r="A1817" s="295" t="n"/>
      <c r="B1817" s="14" t="n"/>
      <c r="C1817" s="15" t="n"/>
      <c r="D1817" s="15" t="n"/>
      <c r="E1817" s="15">
        <f>D1817*Setup!$B$5</f>
        <v/>
      </c>
      <c r="F1817" s="15">
        <f>D1817-E1817</f>
        <v/>
      </c>
      <c r="G1817" s="15" t="n"/>
      <c r="H1817" s="15" t="n"/>
      <c r="I1817" s="15" t="n"/>
      <c r="J1817" s="15">
        <f>C1817+F1817+G1817-I1817</f>
        <v/>
      </c>
      <c r="K1817" s="15" t="n"/>
      <c r="L1817" s="15">
        <f>K1817*Setup!$B$6</f>
        <v/>
      </c>
      <c r="M1817" s="15">
        <f>J1817-L1817</f>
        <v/>
      </c>
      <c r="N1817" s="21" t="n"/>
    </row>
    <row r="1818">
      <c r="A1818" s="295" t="n"/>
      <c r="B1818" s="14" t="n"/>
      <c r="C1818" s="15" t="n"/>
      <c r="D1818" s="15" t="n"/>
      <c r="E1818" s="15">
        <f>D1818*Setup!$B$5</f>
        <v/>
      </c>
      <c r="F1818" s="15">
        <f>D1818-E1818</f>
        <v/>
      </c>
      <c r="G1818" s="15" t="n"/>
      <c r="H1818" s="15" t="n"/>
      <c r="I1818" s="15" t="n"/>
      <c r="J1818" s="15">
        <f>C1818+F1818+G1818-I1818</f>
        <v/>
      </c>
      <c r="K1818" s="15" t="n"/>
      <c r="L1818" s="15">
        <f>K1818*Setup!$B$6</f>
        <v/>
      </c>
      <c r="M1818" s="15">
        <f>J1818-L1818</f>
        <v/>
      </c>
      <c r="N1818" s="21" t="n"/>
    </row>
    <row r="1819">
      <c r="A1819" s="295" t="n"/>
      <c r="B1819" s="14" t="n"/>
      <c r="C1819" s="15" t="n"/>
      <c r="D1819" s="15" t="n"/>
      <c r="E1819" s="15">
        <f>D1819*Setup!$B$5</f>
        <v/>
      </c>
      <c r="F1819" s="15">
        <f>D1819-E1819</f>
        <v/>
      </c>
      <c r="G1819" s="15" t="n"/>
      <c r="H1819" s="15" t="n"/>
      <c r="I1819" s="15" t="n"/>
      <c r="J1819" s="15">
        <f>C1819+F1819+G1819-I1819</f>
        <v/>
      </c>
      <c r="K1819" s="15" t="n"/>
      <c r="L1819" s="15">
        <f>K1819*Setup!$B$6</f>
        <v/>
      </c>
      <c r="M1819" s="15">
        <f>J1819-L1819</f>
        <v/>
      </c>
      <c r="N1819" s="21" t="n"/>
    </row>
    <row r="1820">
      <c r="A1820" s="295" t="n"/>
      <c r="B1820" s="14" t="n"/>
      <c r="C1820" s="15" t="n"/>
      <c r="D1820" s="15" t="n"/>
      <c r="E1820" s="15">
        <f>D1820*Setup!$B$5</f>
        <v/>
      </c>
      <c r="F1820" s="15">
        <f>D1820-E1820</f>
        <v/>
      </c>
      <c r="G1820" s="15" t="n"/>
      <c r="H1820" s="15" t="n"/>
      <c r="I1820" s="15" t="n"/>
      <c r="J1820" s="15">
        <f>C1820+F1820+G1820-I1820</f>
        <v/>
      </c>
      <c r="K1820" s="15" t="n"/>
      <c r="L1820" s="15">
        <f>K1820*Setup!$B$6</f>
        <v/>
      </c>
      <c r="M1820" s="15">
        <f>J1820-L1820</f>
        <v/>
      </c>
      <c r="N1820" s="21" t="n"/>
    </row>
    <row r="1821">
      <c r="A1821" s="295" t="n"/>
      <c r="B1821" s="14" t="n"/>
      <c r="C1821" s="15" t="n"/>
      <c r="D1821" s="15" t="n"/>
      <c r="E1821" s="15">
        <f>D1821*Setup!$B$5</f>
        <v/>
      </c>
      <c r="F1821" s="15">
        <f>D1821-E1821</f>
        <v/>
      </c>
      <c r="G1821" s="15" t="n"/>
      <c r="H1821" s="15" t="n"/>
      <c r="I1821" s="15" t="n"/>
      <c r="J1821" s="15">
        <f>C1821+F1821+G1821-I1821</f>
        <v/>
      </c>
      <c r="K1821" s="15" t="n"/>
      <c r="L1821" s="15">
        <f>K1821*Setup!$B$6</f>
        <v/>
      </c>
      <c r="M1821" s="15">
        <f>J1821-L1821</f>
        <v/>
      </c>
      <c r="N1821" s="21" t="n"/>
    </row>
    <row r="1822">
      <c r="A1822" s="295" t="n"/>
      <c r="B1822" s="14" t="n"/>
      <c r="C1822" s="15" t="n"/>
      <c r="D1822" s="15" t="n"/>
      <c r="E1822" s="15">
        <f>D1822*Setup!$B$5</f>
        <v/>
      </c>
      <c r="F1822" s="15">
        <f>D1822-E1822</f>
        <v/>
      </c>
      <c r="G1822" s="15" t="n"/>
      <c r="H1822" s="15" t="n"/>
      <c r="I1822" s="15" t="n"/>
      <c r="J1822" s="15">
        <f>C1822+F1822+G1822-I1822</f>
        <v/>
      </c>
      <c r="K1822" s="15" t="n"/>
      <c r="L1822" s="15">
        <f>K1822*Setup!$B$6</f>
        <v/>
      </c>
      <c r="M1822" s="15">
        <f>J1822-L1822</f>
        <v/>
      </c>
      <c r="N1822" s="21" t="n"/>
    </row>
    <row r="1823">
      <c r="A1823" s="295" t="n"/>
      <c r="B1823" s="14" t="n"/>
      <c r="C1823" s="15" t="n"/>
      <c r="D1823" s="15" t="n"/>
      <c r="E1823" s="15">
        <f>D1823*Setup!$B$5</f>
        <v/>
      </c>
      <c r="F1823" s="15">
        <f>D1823-E1823</f>
        <v/>
      </c>
      <c r="G1823" s="15" t="n"/>
      <c r="H1823" s="15" t="n"/>
      <c r="I1823" s="15" t="n"/>
      <c r="J1823" s="15">
        <f>C1823+F1823+G1823-I1823</f>
        <v/>
      </c>
      <c r="K1823" s="15" t="n"/>
      <c r="L1823" s="15">
        <f>K1823*Setup!$B$6</f>
        <v/>
      </c>
      <c r="M1823" s="15">
        <f>J1823-L1823</f>
        <v/>
      </c>
      <c r="N1823" s="21" t="n"/>
    </row>
    <row r="1824">
      <c r="A1824" s="295" t="n"/>
      <c r="B1824" s="14" t="n"/>
      <c r="C1824" s="15" t="n"/>
      <c r="D1824" s="15" t="n"/>
      <c r="E1824" s="15">
        <f>D1824*Setup!$B$5</f>
        <v/>
      </c>
      <c r="F1824" s="15">
        <f>D1824-E1824</f>
        <v/>
      </c>
      <c r="G1824" s="15" t="n"/>
      <c r="H1824" s="15" t="n"/>
      <c r="I1824" s="15" t="n"/>
      <c r="J1824" s="15">
        <f>C1824+F1824+G1824-I1824</f>
        <v/>
      </c>
      <c r="K1824" s="15" t="n"/>
      <c r="L1824" s="15">
        <f>K1824*Setup!$B$6</f>
        <v/>
      </c>
      <c r="M1824" s="15">
        <f>J1824-L1824</f>
        <v/>
      </c>
      <c r="N1824" s="21" t="n"/>
    </row>
    <row r="1825">
      <c r="A1825" s="295" t="n"/>
      <c r="B1825" s="14" t="n"/>
      <c r="C1825" s="15" t="n"/>
      <c r="D1825" s="15" t="n"/>
      <c r="E1825" s="15">
        <f>D1825*Setup!$B$5</f>
        <v/>
      </c>
      <c r="F1825" s="15">
        <f>D1825-E1825</f>
        <v/>
      </c>
      <c r="G1825" s="15" t="n"/>
      <c r="H1825" s="15" t="n"/>
      <c r="I1825" s="15" t="n"/>
      <c r="J1825" s="15">
        <f>C1825+F1825+G1825-I1825</f>
        <v/>
      </c>
      <c r="K1825" s="15" t="n"/>
      <c r="L1825" s="15">
        <f>K1825*Setup!$B$6</f>
        <v/>
      </c>
      <c r="M1825" s="15">
        <f>J1825-L1825</f>
        <v/>
      </c>
      <c r="N1825" s="21" t="n"/>
    </row>
    <row r="1826">
      <c r="A1826" s="295" t="n"/>
      <c r="B1826" s="14" t="n"/>
      <c r="C1826" s="15" t="n"/>
      <c r="D1826" s="15" t="n"/>
      <c r="E1826" s="15">
        <f>D1826*Setup!$B$5</f>
        <v/>
      </c>
      <c r="F1826" s="15">
        <f>D1826-E1826</f>
        <v/>
      </c>
      <c r="G1826" s="15" t="n"/>
      <c r="H1826" s="15" t="n"/>
      <c r="I1826" s="15" t="n"/>
      <c r="J1826" s="15">
        <f>C1826+F1826+G1826-I1826</f>
        <v/>
      </c>
      <c r="K1826" s="15" t="n"/>
      <c r="L1826" s="15">
        <f>K1826*Setup!$B$6</f>
        <v/>
      </c>
      <c r="M1826" s="15">
        <f>J1826-L1826</f>
        <v/>
      </c>
      <c r="N1826" s="21" t="n"/>
    </row>
    <row r="1827">
      <c r="A1827" s="295" t="n"/>
      <c r="B1827" s="14" t="n"/>
      <c r="C1827" s="15" t="n"/>
      <c r="D1827" s="15" t="n"/>
      <c r="E1827" s="15">
        <f>D1827*Setup!$B$5</f>
        <v/>
      </c>
      <c r="F1827" s="15">
        <f>D1827-E1827</f>
        <v/>
      </c>
      <c r="G1827" s="15" t="n"/>
      <c r="H1827" s="15" t="n"/>
      <c r="I1827" s="15" t="n"/>
      <c r="J1827" s="15">
        <f>C1827+F1827+G1827-I1827</f>
        <v/>
      </c>
      <c r="K1827" s="15" t="n"/>
      <c r="L1827" s="15">
        <f>K1827*Setup!$B$6</f>
        <v/>
      </c>
      <c r="M1827" s="15">
        <f>J1827-L1827</f>
        <v/>
      </c>
      <c r="N1827" s="21" t="n"/>
    </row>
    <row r="1828">
      <c r="A1828" s="295" t="n"/>
      <c r="B1828" s="14" t="n"/>
      <c r="C1828" s="15" t="n"/>
      <c r="D1828" s="15" t="n"/>
      <c r="E1828" s="15">
        <f>D1828*Setup!$B$5</f>
        <v/>
      </c>
      <c r="F1828" s="15">
        <f>D1828-E1828</f>
        <v/>
      </c>
      <c r="G1828" s="15" t="n"/>
      <c r="H1828" s="15" t="n"/>
      <c r="I1828" s="15" t="n"/>
      <c r="J1828" s="15">
        <f>C1828+F1828+G1828-I1828</f>
        <v/>
      </c>
      <c r="K1828" s="15" t="n"/>
      <c r="L1828" s="15">
        <f>K1828*Setup!$B$6</f>
        <v/>
      </c>
      <c r="M1828" s="15">
        <f>J1828-L1828</f>
        <v/>
      </c>
      <c r="N1828" s="21" t="n"/>
    </row>
    <row r="1829">
      <c r="A1829" s="295" t="n"/>
      <c r="B1829" s="14" t="n"/>
      <c r="C1829" s="15" t="n"/>
      <c r="D1829" s="15" t="n"/>
      <c r="E1829" s="15">
        <f>D1829*Setup!$B$5</f>
        <v/>
      </c>
      <c r="F1829" s="15">
        <f>D1829-E1829</f>
        <v/>
      </c>
      <c r="G1829" s="15" t="n"/>
      <c r="H1829" s="15" t="n"/>
      <c r="I1829" s="15" t="n"/>
      <c r="J1829" s="15">
        <f>C1829+F1829+G1829-I1829</f>
        <v/>
      </c>
      <c r="K1829" s="15" t="n"/>
      <c r="L1829" s="15">
        <f>K1829*Setup!$B$6</f>
        <v/>
      </c>
      <c r="M1829" s="15">
        <f>J1829-L1829</f>
        <v/>
      </c>
      <c r="N1829" s="21" t="n"/>
    </row>
    <row r="1830">
      <c r="A1830" s="295" t="n"/>
      <c r="B1830" s="14" t="n"/>
      <c r="C1830" s="15" t="n"/>
      <c r="D1830" s="15" t="n"/>
      <c r="E1830" s="15">
        <f>D1830*Setup!$B$5</f>
        <v/>
      </c>
      <c r="F1830" s="15">
        <f>D1830-E1830</f>
        <v/>
      </c>
      <c r="G1830" s="15" t="n"/>
      <c r="H1830" s="15" t="n"/>
      <c r="I1830" s="15" t="n"/>
      <c r="J1830" s="15">
        <f>C1830+F1830+G1830-I1830</f>
        <v/>
      </c>
      <c r="K1830" s="15" t="n"/>
      <c r="L1830" s="15">
        <f>K1830*Setup!$B$6</f>
        <v/>
      </c>
      <c r="M1830" s="15">
        <f>J1830-L1830</f>
        <v/>
      </c>
      <c r="N1830" s="21" t="n"/>
    </row>
    <row r="1831">
      <c r="A1831" s="295" t="n"/>
      <c r="B1831" s="14" t="n"/>
      <c r="C1831" s="15" t="n"/>
      <c r="D1831" s="15" t="n"/>
      <c r="E1831" s="15">
        <f>D1831*Setup!$B$5</f>
        <v/>
      </c>
      <c r="F1831" s="15">
        <f>D1831-E1831</f>
        <v/>
      </c>
      <c r="G1831" s="15" t="n"/>
      <c r="H1831" s="15" t="n"/>
      <c r="I1831" s="15" t="n"/>
      <c r="J1831" s="15">
        <f>C1831+F1831+G1831-I1831</f>
        <v/>
      </c>
      <c r="K1831" s="15" t="n"/>
      <c r="L1831" s="15">
        <f>K1831*Setup!$B$6</f>
        <v/>
      </c>
      <c r="M1831" s="15">
        <f>J1831-L1831</f>
        <v/>
      </c>
      <c r="N1831" s="21" t="n"/>
    </row>
    <row r="1832">
      <c r="A1832" s="295" t="n"/>
      <c r="B1832" s="14" t="n"/>
      <c r="C1832" s="15" t="n"/>
      <c r="D1832" s="15" t="n"/>
      <c r="E1832" s="15">
        <f>D1832*Setup!$B$5</f>
        <v/>
      </c>
      <c r="F1832" s="15">
        <f>D1832-E1832</f>
        <v/>
      </c>
      <c r="G1832" s="15" t="n"/>
      <c r="H1832" s="15" t="n"/>
      <c r="I1832" s="15" t="n"/>
      <c r="J1832" s="15">
        <f>C1832+F1832+G1832-I1832</f>
        <v/>
      </c>
      <c r="K1832" s="15" t="n"/>
      <c r="L1832" s="15">
        <f>K1832*Setup!$B$6</f>
        <v/>
      </c>
      <c r="M1832" s="15">
        <f>J1832-L1832</f>
        <v/>
      </c>
      <c r="N1832" s="21" t="n"/>
    </row>
    <row r="1833">
      <c r="A1833" s="295" t="n"/>
      <c r="B1833" s="14" t="n"/>
      <c r="C1833" s="15" t="n"/>
      <c r="D1833" s="15" t="n"/>
      <c r="E1833" s="15">
        <f>D1833*Setup!$B$5</f>
        <v/>
      </c>
      <c r="F1833" s="15">
        <f>D1833-E1833</f>
        <v/>
      </c>
      <c r="G1833" s="15" t="n"/>
      <c r="H1833" s="15" t="n"/>
      <c r="I1833" s="15" t="n"/>
      <c r="J1833" s="15">
        <f>C1833+F1833+G1833-I1833</f>
        <v/>
      </c>
      <c r="K1833" s="15" t="n"/>
      <c r="L1833" s="15">
        <f>K1833*Setup!$B$6</f>
        <v/>
      </c>
      <c r="M1833" s="15">
        <f>J1833-L1833</f>
        <v/>
      </c>
      <c r="N1833" s="21" t="n"/>
    </row>
    <row r="1834">
      <c r="A1834" s="295" t="n"/>
      <c r="B1834" s="14" t="n"/>
      <c r="C1834" s="15" t="n"/>
      <c r="D1834" s="15" t="n"/>
      <c r="E1834" s="15">
        <f>D1834*Setup!$B$5</f>
        <v/>
      </c>
      <c r="F1834" s="15">
        <f>D1834-E1834</f>
        <v/>
      </c>
      <c r="G1834" s="15" t="n"/>
      <c r="H1834" s="15" t="n"/>
      <c r="I1834" s="15" t="n"/>
      <c r="J1834" s="15">
        <f>C1834+F1834+G1834-I1834</f>
        <v/>
      </c>
      <c r="K1834" s="15" t="n"/>
      <c r="L1834" s="15">
        <f>K1834*Setup!$B$6</f>
        <v/>
      </c>
      <c r="M1834" s="15">
        <f>J1834-L1834</f>
        <v/>
      </c>
      <c r="N1834" s="21" t="n"/>
    </row>
    <row r="1835">
      <c r="A1835" s="295" t="n"/>
      <c r="B1835" s="14" t="n"/>
      <c r="C1835" s="15" t="n"/>
      <c r="D1835" s="15" t="n"/>
      <c r="E1835" s="15">
        <f>D1835*Setup!$B$5</f>
        <v/>
      </c>
      <c r="F1835" s="15">
        <f>D1835-E1835</f>
        <v/>
      </c>
      <c r="G1835" s="15" t="n"/>
      <c r="H1835" s="15" t="n"/>
      <c r="I1835" s="15" t="n"/>
      <c r="J1835" s="15">
        <f>C1835+F1835+G1835-I1835</f>
        <v/>
      </c>
      <c r="K1835" s="15" t="n"/>
      <c r="L1835" s="15">
        <f>K1835*Setup!$B$6</f>
        <v/>
      </c>
      <c r="M1835" s="15">
        <f>J1835-L1835</f>
        <v/>
      </c>
      <c r="N1835" s="21" t="n"/>
    </row>
    <row r="1836">
      <c r="A1836" s="295" t="n"/>
      <c r="B1836" s="14" t="n"/>
      <c r="C1836" s="15" t="n"/>
      <c r="D1836" s="15" t="n"/>
      <c r="E1836" s="15">
        <f>D1836*Setup!$B$5</f>
        <v/>
      </c>
      <c r="F1836" s="15">
        <f>D1836-E1836</f>
        <v/>
      </c>
      <c r="G1836" s="15" t="n"/>
      <c r="H1836" s="15" t="n"/>
      <c r="I1836" s="15" t="n"/>
      <c r="J1836" s="15">
        <f>C1836+F1836+G1836-I1836</f>
        <v/>
      </c>
      <c r="K1836" s="15" t="n"/>
      <c r="L1836" s="15">
        <f>K1836*Setup!$B$6</f>
        <v/>
      </c>
      <c r="M1836" s="15">
        <f>J1836-L1836</f>
        <v/>
      </c>
      <c r="N1836" s="21" t="n"/>
    </row>
    <row r="1837">
      <c r="A1837" s="295" t="n"/>
      <c r="B1837" s="14" t="n"/>
      <c r="C1837" s="15" t="n"/>
      <c r="D1837" s="15" t="n"/>
      <c r="E1837" s="15">
        <f>D1837*Setup!$B$5</f>
        <v/>
      </c>
      <c r="F1837" s="15">
        <f>D1837-E1837</f>
        <v/>
      </c>
      <c r="G1837" s="15" t="n"/>
      <c r="H1837" s="15" t="n"/>
      <c r="I1837" s="15" t="n"/>
      <c r="J1837" s="15">
        <f>C1837+F1837+G1837-I1837</f>
        <v/>
      </c>
      <c r="K1837" s="15" t="n"/>
      <c r="L1837" s="15">
        <f>K1837*Setup!$B$6</f>
        <v/>
      </c>
      <c r="M1837" s="15">
        <f>J1837-L1837</f>
        <v/>
      </c>
      <c r="N1837" s="21" t="n"/>
    </row>
    <row r="1838">
      <c r="A1838" s="295" t="n"/>
      <c r="B1838" s="14" t="n"/>
      <c r="C1838" s="15" t="n"/>
      <c r="D1838" s="15" t="n"/>
      <c r="E1838" s="15">
        <f>D1838*Setup!$B$5</f>
        <v/>
      </c>
      <c r="F1838" s="15">
        <f>D1838-E1838</f>
        <v/>
      </c>
      <c r="G1838" s="15" t="n"/>
      <c r="H1838" s="15" t="n"/>
      <c r="I1838" s="15" t="n"/>
      <c r="J1838" s="15">
        <f>C1838+F1838+G1838-I1838</f>
        <v/>
      </c>
      <c r="K1838" s="15" t="n"/>
      <c r="L1838" s="15">
        <f>K1838*Setup!$B$6</f>
        <v/>
      </c>
      <c r="M1838" s="15">
        <f>J1838-L1838</f>
        <v/>
      </c>
      <c r="N1838" s="21" t="n"/>
    </row>
    <row r="1839">
      <c r="A1839" s="295" t="n"/>
      <c r="B1839" s="14" t="n"/>
      <c r="C1839" s="15" t="n"/>
      <c r="D1839" s="15" t="n"/>
      <c r="E1839" s="15">
        <f>D1839*Setup!$B$5</f>
        <v/>
      </c>
      <c r="F1839" s="15">
        <f>D1839-E1839</f>
        <v/>
      </c>
      <c r="G1839" s="15" t="n"/>
      <c r="H1839" s="15" t="n"/>
      <c r="I1839" s="15" t="n"/>
      <c r="J1839" s="15">
        <f>C1839+F1839+G1839-I1839</f>
        <v/>
      </c>
      <c r="K1839" s="15" t="n"/>
      <c r="L1839" s="15">
        <f>K1839*Setup!$B$6</f>
        <v/>
      </c>
      <c r="M1839" s="15">
        <f>J1839-L1839</f>
        <v/>
      </c>
      <c r="N1839" s="21" t="n"/>
    </row>
    <row r="1840">
      <c r="A1840" s="295" t="n"/>
      <c r="B1840" s="14" t="n"/>
      <c r="C1840" s="15" t="n"/>
      <c r="D1840" s="15" t="n"/>
      <c r="E1840" s="15">
        <f>D1840*Setup!$B$5</f>
        <v/>
      </c>
      <c r="F1840" s="15">
        <f>D1840-E1840</f>
        <v/>
      </c>
      <c r="G1840" s="15" t="n"/>
      <c r="H1840" s="15" t="n"/>
      <c r="I1840" s="15" t="n"/>
      <c r="J1840" s="15">
        <f>C1840+F1840+G1840-I1840</f>
        <v/>
      </c>
      <c r="K1840" s="15" t="n"/>
      <c r="L1840" s="15">
        <f>K1840*Setup!$B$6</f>
        <v/>
      </c>
      <c r="M1840" s="15">
        <f>J1840-L1840</f>
        <v/>
      </c>
      <c r="N1840" s="21" t="n"/>
    </row>
    <row r="1841">
      <c r="A1841" s="295" t="n"/>
      <c r="B1841" s="14" t="n"/>
      <c r="C1841" s="15" t="n"/>
      <c r="D1841" s="15" t="n"/>
      <c r="E1841" s="15">
        <f>D1841*Setup!$B$5</f>
        <v/>
      </c>
      <c r="F1841" s="15">
        <f>D1841-E1841</f>
        <v/>
      </c>
      <c r="G1841" s="15" t="n"/>
      <c r="H1841" s="15" t="n"/>
      <c r="I1841" s="15" t="n"/>
      <c r="J1841" s="15">
        <f>C1841+F1841+G1841-I1841</f>
        <v/>
      </c>
      <c r="K1841" s="15" t="n"/>
      <c r="L1841" s="15">
        <f>K1841*Setup!$B$6</f>
        <v/>
      </c>
      <c r="M1841" s="15">
        <f>J1841-L1841</f>
        <v/>
      </c>
      <c r="N1841" s="21" t="n"/>
    </row>
    <row r="1842">
      <c r="A1842" s="295" t="n"/>
      <c r="B1842" s="14" t="n"/>
      <c r="C1842" s="15" t="n"/>
      <c r="D1842" s="15" t="n"/>
      <c r="E1842" s="15">
        <f>D1842*Setup!$B$5</f>
        <v/>
      </c>
      <c r="F1842" s="15">
        <f>D1842-E1842</f>
        <v/>
      </c>
      <c r="G1842" s="15" t="n"/>
      <c r="H1842" s="15" t="n"/>
      <c r="I1842" s="15" t="n"/>
      <c r="J1842" s="15">
        <f>C1842+F1842+G1842-I1842</f>
        <v/>
      </c>
      <c r="K1842" s="15" t="n"/>
      <c r="L1842" s="15">
        <f>K1842*Setup!$B$6</f>
        <v/>
      </c>
      <c r="M1842" s="15">
        <f>J1842-L1842</f>
        <v/>
      </c>
      <c r="N1842" s="21" t="n"/>
    </row>
    <row r="1843">
      <c r="A1843" s="295" t="n"/>
      <c r="B1843" s="14" t="n"/>
      <c r="C1843" s="15" t="n"/>
      <c r="D1843" s="15" t="n"/>
      <c r="E1843" s="15">
        <f>D1843*Setup!$B$5</f>
        <v/>
      </c>
      <c r="F1843" s="15">
        <f>D1843-E1843</f>
        <v/>
      </c>
      <c r="G1843" s="15" t="n"/>
      <c r="H1843" s="15" t="n"/>
      <c r="I1843" s="15" t="n"/>
      <c r="J1843" s="15">
        <f>C1843+F1843+G1843-I1843</f>
        <v/>
      </c>
      <c r="K1843" s="15" t="n"/>
      <c r="L1843" s="15">
        <f>K1843*Setup!$B$6</f>
        <v/>
      </c>
      <c r="M1843" s="15">
        <f>J1843-L1843</f>
        <v/>
      </c>
      <c r="N1843" s="21" t="n"/>
    </row>
    <row r="1844">
      <c r="A1844" s="295" t="n"/>
      <c r="B1844" s="14" t="n"/>
      <c r="C1844" s="15" t="n"/>
      <c r="D1844" s="15" t="n"/>
      <c r="E1844" s="15">
        <f>D1844*Setup!$B$5</f>
        <v/>
      </c>
      <c r="F1844" s="15">
        <f>D1844-E1844</f>
        <v/>
      </c>
      <c r="G1844" s="15" t="n"/>
      <c r="H1844" s="15" t="n"/>
      <c r="I1844" s="15" t="n"/>
      <c r="J1844" s="15">
        <f>C1844+F1844+G1844-I1844</f>
        <v/>
      </c>
      <c r="K1844" s="15" t="n"/>
      <c r="L1844" s="15">
        <f>K1844*Setup!$B$6</f>
        <v/>
      </c>
      <c r="M1844" s="15">
        <f>J1844-L1844</f>
        <v/>
      </c>
      <c r="N1844" s="21" t="n"/>
    </row>
    <row r="1845">
      <c r="A1845" s="295" t="n"/>
      <c r="B1845" s="14" t="n"/>
      <c r="C1845" s="15" t="n"/>
      <c r="D1845" s="15" t="n"/>
      <c r="E1845" s="15">
        <f>D1845*Setup!$B$5</f>
        <v/>
      </c>
      <c r="F1845" s="15">
        <f>D1845-E1845</f>
        <v/>
      </c>
      <c r="G1845" s="15" t="n"/>
      <c r="H1845" s="15" t="n"/>
      <c r="I1845" s="15" t="n"/>
      <c r="J1845" s="15">
        <f>C1845+F1845+G1845-I1845</f>
        <v/>
      </c>
      <c r="K1845" s="15" t="n"/>
      <c r="L1845" s="15">
        <f>K1845*Setup!$B$6</f>
        <v/>
      </c>
      <c r="M1845" s="15">
        <f>J1845-L1845</f>
        <v/>
      </c>
      <c r="N1845" s="21" t="n"/>
    </row>
    <row r="1846">
      <c r="A1846" s="295" t="n"/>
      <c r="B1846" s="14" t="n"/>
      <c r="C1846" s="15" t="n"/>
      <c r="D1846" s="15" t="n"/>
      <c r="E1846" s="15">
        <f>D1846*Setup!$B$5</f>
        <v/>
      </c>
      <c r="F1846" s="15">
        <f>D1846-E1846</f>
        <v/>
      </c>
      <c r="G1846" s="15" t="n"/>
      <c r="H1846" s="15" t="n"/>
      <c r="I1846" s="15" t="n"/>
      <c r="J1846" s="15">
        <f>C1846+F1846+G1846-I1846</f>
        <v/>
      </c>
      <c r="K1846" s="15" t="n"/>
      <c r="L1846" s="15">
        <f>K1846*Setup!$B$6</f>
        <v/>
      </c>
      <c r="M1846" s="15">
        <f>J1846-L1846</f>
        <v/>
      </c>
      <c r="N1846" s="21" t="n"/>
    </row>
    <row r="1847">
      <c r="A1847" s="295" t="n"/>
      <c r="B1847" s="14" t="n"/>
      <c r="C1847" s="15" t="n"/>
      <c r="D1847" s="15" t="n"/>
      <c r="E1847" s="15">
        <f>D1847*Setup!$B$5</f>
        <v/>
      </c>
      <c r="F1847" s="15">
        <f>D1847-E1847</f>
        <v/>
      </c>
      <c r="G1847" s="15" t="n"/>
      <c r="H1847" s="15" t="n"/>
      <c r="I1847" s="15" t="n"/>
      <c r="J1847" s="15">
        <f>C1847+F1847+G1847-I1847</f>
        <v/>
      </c>
      <c r="K1847" s="15" t="n"/>
      <c r="L1847" s="15">
        <f>K1847*Setup!$B$6</f>
        <v/>
      </c>
      <c r="M1847" s="15">
        <f>J1847-L1847</f>
        <v/>
      </c>
      <c r="N1847" s="21" t="n"/>
    </row>
    <row r="1848">
      <c r="A1848" s="295" t="n"/>
      <c r="B1848" s="14" t="n"/>
      <c r="C1848" s="15" t="n"/>
      <c r="D1848" s="15" t="n"/>
      <c r="E1848" s="15">
        <f>D1848*Setup!$B$5</f>
        <v/>
      </c>
      <c r="F1848" s="15">
        <f>D1848-E1848</f>
        <v/>
      </c>
      <c r="G1848" s="15" t="n"/>
      <c r="H1848" s="15" t="n"/>
      <c r="I1848" s="15" t="n"/>
      <c r="J1848" s="15">
        <f>C1848+F1848+G1848-I1848</f>
        <v/>
      </c>
      <c r="K1848" s="15" t="n"/>
      <c r="L1848" s="15">
        <f>K1848*Setup!$B$6</f>
        <v/>
      </c>
      <c r="M1848" s="15">
        <f>J1848-L1848</f>
        <v/>
      </c>
      <c r="N1848" s="21" t="n"/>
    </row>
    <row r="1849">
      <c r="A1849" s="295" t="n"/>
      <c r="B1849" s="14" t="n"/>
      <c r="C1849" s="15" t="n"/>
      <c r="D1849" s="15" t="n"/>
      <c r="E1849" s="15">
        <f>D1849*Setup!$B$5</f>
        <v/>
      </c>
      <c r="F1849" s="15">
        <f>D1849-E1849</f>
        <v/>
      </c>
      <c r="G1849" s="15" t="n"/>
      <c r="H1849" s="15" t="n"/>
      <c r="I1849" s="15" t="n"/>
      <c r="J1849" s="15">
        <f>C1849+F1849+G1849-I1849</f>
        <v/>
      </c>
      <c r="K1849" s="15" t="n"/>
      <c r="L1849" s="15">
        <f>K1849*Setup!$B$6</f>
        <v/>
      </c>
      <c r="M1849" s="15">
        <f>J1849-L1849</f>
        <v/>
      </c>
      <c r="N1849" s="21" t="n"/>
    </row>
    <row r="1850">
      <c r="A1850" s="295" t="n"/>
      <c r="B1850" s="14" t="n"/>
      <c r="C1850" s="15" t="n"/>
      <c r="D1850" s="15" t="n"/>
      <c r="E1850" s="15">
        <f>D1850*Setup!$B$5</f>
        <v/>
      </c>
      <c r="F1850" s="15">
        <f>D1850-E1850</f>
        <v/>
      </c>
      <c r="G1850" s="15" t="n"/>
      <c r="H1850" s="15" t="n"/>
      <c r="I1850" s="15" t="n"/>
      <c r="J1850" s="15">
        <f>C1850+F1850+G1850-I1850</f>
        <v/>
      </c>
      <c r="K1850" s="15" t="n"/>
      <c r="L1850" s="15">
        <f>K1850*Setup!$B$6</f>
        <v/>
      </c>
      <c r="M1850" s="15">
        <f>J1850-L1850</f>
        <v/>
      </c>
      <c r="N1850" s="21" t="n"/>
    </row>
    <row r="1851">
      <c r="A1851" s="295" t="n"/>
      <c r="B1851" s="14" t="n"/>
      <c r="C1851" s="15" t="n"/>
      <c r="D1851" s="15" t="n"/>
      <c r="E1851" s="15">
        <f>D1851*Setup!$B$5</f>
        <v/>
      </c>
      <c r="F1851" s="15">
        <f>D1851-E1851</f>
        <v/>
      </c>
      <c r="G1851" s="15" t="n"/>
      <c r="H1851" s="15" t="n"/>
      <c r="I1851" s="15" t="n"/>
      <c r="J1851" s="15">
        <f>C1851+F1851+G1851-I1851</f>
        <v/>
      </c>
      <c r="K1851" s="15" t="n"/>
      <c r="L1851" s="15">
        <f>K1851*Setup!$B$6</f>
        <v/>
      </c>
      <c r="M1851" s="15">
        <f>J1851-L1851</f>
        <v/>
      </c>
      <c r="N1851" s="21" t="n"/>
    </row>
    <row r="1852">
      <c r="A1852" s="295" t="n"/>
      <c r="B1852" s="14" t="n"/>
      <c r="C1852" s="15" t="n"/>
      <c r="D1852" s="15" t="n"/>
      <c r="E1852" s="15">
        <f>D1852*Setup!$B$5</f>
        <v/>
      </c>
      <c r="F1852" s="15">
        <f>D1852-E1852</f>
        <v/>
      </c>
      <c r="G1852" s="15" t="n"/>
      <c r="H1852" s="15" t="n"/>
      <c r="I1852" s="15" t="n"/>
      <c r="J1852" s="15">
        <f>C1852+F1852+G1852-I1852</f>
        <v/>
      </c>
      <c r="K1852" s="15" t="n"/>
      <c r="L1852" s="15">
        <f>K1852*Setup!$B$6</f>
        <v/>
      </c>
      <c r="M1852" s="15">
        <f>J1852-L1852</f>
        <v/>
      </c>
      <c r="N1852" s="21" t="n"/>
    </row>
    <row r="1853">
      <c r="A1853" s="295" t="n"/>
      <c r="B1853" s="14" t="n"/>
      <c r="C1853" s="15" t="n"/>
      <c r="D1853" s="15" t="n"/>
      <c r="E1853" s="15">
        <f>D1853*Setup!$B$5</f>
        <v/>
      </c>
      <c r="F1853" s="15">
        <f>D1853-E1853</f>
        <v/>
      </c>
      <c r="G1853" s="15" t="n"/>
      <c r="H1853" s="15" t="n"/>
      <c r="I1853" s="15" t="n"/>
      <c r="J1853" s="15">
        <f>C1853+F1853+G1853-I1853</f>
        <v/>
      </c>
      <c r="K1853" s="15" t="n"/>
      <c r="L1853" s="15">
        <f>K1853*Setup!$B$6</f>
        <v/>
      </c>
      <c r="M1853" s="15">
        <f>J1853-L1853</f>
        <v/>
      </c>
      <c r="N1853" s="21" t="n"/>
    </row>
    <row r="1854">
      <c r="A1854" s="295" t="n"/>
      <c r="B1854" s="14" t="n"/>
      <c r="C1854" s="15" t="n"/>
      <c r="D1854" s="15" t="n"/>
      <c r="E1854" s="15">
        <f>D1854*Setup!$B$5</f>
        <v/>
      </c>
      <c r="F1854" s="15">
        <f>D1854-E1854</f>
        <v/>
      </c>
      <c r="G1854" s="15" t="n"/>
      <c r="H1854" s="15" t="n"/>
      <c r="I1854" s="15" t="n"/>
      <c r="J1854" s="15">
        <f>C1854+F1854+G1854-I1854</f>
        <v/>
      </c>
      <c r="K1854" s="15" t="n"/>
      <c r="L1854" s="15">
        <f>K1854*Setup!$B$6</f>
        <v/>
      </c>
      <c r="M1854" s="15">
        <f>J1854-L1854</f>
        <v/>
      </c>
      <c r="N1854" s="21" t="n"/>
    </row>
    <row r="1855">
      <c r="A1855" s="295" t="n"/>
      <c r="B1855" s="14" t="n"/>
      <c r="C1855" s="15" t="n"/>
      <c r="D1855" s="15" t="n"/>
      <c r="E1855" s="15">
        <f>D1855*Setup!$B$5</f>
        <v/>
      </c>
      <c r="F1855" s="15">
        <f>D1855-E1855</f>
        <v/>
      </c>
      <c r="G1855" s="15" t="n"/>
      <c r="H1855" s="15" t="n"/>
      <c r="I1855" s="15" t="n"/>
      <c r="J1855" s="15">
        <f>C1855+F1855+G1855-I1855</f>
        <v/>
      </c>
      <c r="K1855" s="15" t="n"/>
      <c r="L1855" s="15">
        <f>K1855*Setup!$B$6</f>
        <v/>
      </c>
      <c r="M1855" s="15">
        <f>J1855-L1855</f>
        <v/>
      </c>
      <c r="N1855" s="21" t="n"/>
    </row>
    <row r="1856">
      <c r="A1856" s="295" t="n"/>
      <c r="B1856" s="14" t="n"/>
      <c r="C1856" s="15" t="n"/>
      <c r="D1856" s="15" t="n"/>
      <c r="E1856" s="15">
        <f>D1856*Setup!$B$5</f>
        <v/>
      </c>
      <c r="F1856" s="15">
        <f>D1856-E1856</f>
        <v/>
      </c>
      <c r="G1856" s="15" t="n"/>
      <c r="H1856" s="15" t="n"/>
      <c r="I1856" s="15" t="n"/>
      <c r="J1856" s="15">
        <f>C1856+F1856+G1856-I1856</f>
        <v/>
      </c>
      <c r="K1856" s="15" t="n"/>
      <c r="L1856" s="15">
        <f>K1856*Setup!$B$6</f>
        <v/>
      </c>
      <c r="M1856" s="15">
        <f>J1856-L1856</f>
        <v/>
      </c>
      <c r="N1856" s="21" t="n"/>
    </row>
    <row r="1857">
      <c r="A1857" s="295" t="n"/>
      <c r="B1857" s="14" t="n"/>
      <c r="C1857" s="15" t="n"/>
      <c r="D1857" s="15" t="n"/>
      <c r="E1857" s="15">
        <f>D1857*Setup!$B$5</f>
        <v/>
      </c>
      <c r="F1857" s="15">
        <f>D1857-E1857</f>
        <v/>
      </c>
      <c r="G1857" s="15" t="n"/>
      <c r="H1857" s="15" t="n"/>
      <c r="I1857" s="15" t="n"/>
      <c r="J1857" s="15">
        <f>C1857+F1857+G1857-I1857</f>
        <v/>
      </c>
      <c r="K1857" s="15" t="n"/>
      <c r="L1857" s="15">
        <f>K1857*Setup!$B$6</f>
        <v/>
      </c>
      <c r="M1857" s="15">
        <f>J1857-L1857</f>
        <v/>
      </c>
      <c r="N1857" s="21" t="n"/>
    </row>
    <row r="1858">
      <c r="A1858" s="295" t="n"/>
      <c r="B1858" s="14" t="n"/>
      <c r="C1858" s="15" t="n"/>
      <c r="D1858" s="15" t="n"/>
      <c r="E1858" s="15">
        <f>D1858*Setup!$B$5</f>
        <v/>
      </c>
      <c r="F1858" s="15">
        <f>D1858-E1858</f>
        <v/>
      </c>
      <c r="G1858" s="15" t="n"/>
      <c r="H1858" s="15" t="n"/>
      <c r="I1858" s="15" t="n"/>
      <c r="J1858" s="15">
        <f>C1858+F1858+G1858-I1858</f>
        <v/>
      </c>
      <c r="K1858" s="15" t="n"/>
      <c r="L1858" s="15">
        <f>K1858*Setup!$B$6</f>
        <v/>
      </c>
      <c r="M1858" s="15">
        <f>J1858-L1858</f>
        <v/>
      </c>
      <c r="N1858" s="21" t="n"/>
    </row>
    <row r="1859">
      <c r="A1859" s="295" t="n"/>
      <c r="B1859" s="14" t="n"/>
      <c r="C1859" s="15" t="n"/>
      <c r="D1859" s="15" t="n"/>
      <c r="E1859" s="15">
        <f>D1859*Setup!$B$5</f>
        <v/>
      </c>
      <c r="F1859" s="15">
        <f>D1859-E1859</f>
        <v/>
      </c>
      <c r="G1859" s="15" t="n"/>
      <c r="H1859" s="15" t="n"/>
      <c r="I1859" s="15" t="n"/>
      <c r="J1859" s="15">
        <f>C1859+F1859+G1859-I1859</f>
        <v/>
      </c>
      <c r="K1859" s="15" t="n"/>
      <c r="L1859" s="15">
        <f>K1859*Setup!$B$6</f>
        <v/>
      </c>
      <c r="M1859" s="15">
        <f>J1859-L1859</f>
        <v/>
      </c>
      <c r="N1859" s="21" t="n"/>
    </row>
    <row r="1860">
      <c r="A1860" s="295" t="n"/>
      <c r="B1860" s="14" t="n"/>
      <c r="C1860" s="15" t="n"/>
      <c r="D1860" s="15" t="n"/>
      <c r="E1860" s="15">
        <f>D1860*Setup!$B$5</f>
        <v/>
      </c>
      <c r="F1860" s="15">
        <f>D1860-E1860</f>
        <v/>
      </c>
      <c r="G1860" s="15" t="n"/>
      <c r="H1860" s="15" t="n"/>
      <c r="I1860" s="15" t="n"/>
      <c r="J1860" s="15">
        <f>C1860+F1860+G1860-I1860</f>
        <v/>
      </c>
      <c r="K1860" s="15" t="n"/>
      <c r="L1860" s="15">
        <f>K1860*Setup!$B$6</f>
        <v/>
      </c>
      <c r="M1860" s="15">
        <f>J1860-L1860</f>
        <v/>
      </c>
      <c r="N1860" s="21" t="n"/>
    </row>
    <row r="1861">
      <c r="A1861" s="295" t="n"/>
      <c r="B1861" s="14" t="n"/>
      <c r="C1861" s="15" t="n"/>
      <c r="D1861" s="15" t="n"/>
      <c r="E1861" s="15">
        <f>D1861*Setup!$B$5</f>
        <v/>
      </c>
      <c r="F1861" s="15">
        <f>D1861-E1861</f>
        <v/>
      </c>
      <c r="G1861" s="15" t="n"/>
      <c r="H1861" s="15" t="n"/>
      <c r="I1861" s="15" t="n"/>
      <c r="J1861" s="15">
        <f>C1861+F1861+G1861-I1861</f>
        <v/>
      </c>
      <c r="K1861" s="15" t="n"/>
      <c r="L1861" s="15">
        <f>K1861*Setup!$B$6</f>
        <v/>
      </c>
      <c r="M1861" s="15">
        <f>J1861-L1861</f>
        <v/>
      </c>
      <c r="N1861" s="21" t="n"/>
    </row>
    <row r="1862">
      <c r="A1862" s="295" t="n"/>
      <c r="B1862" s="14" t="n"/>
      <c r="C1862" s="15" t="n"/>
      <c r="D1862" s="15" t="n"/>
      <c r="E1862" s="15">
        <f>D1862*Setup!$B$5</f>
        <v/>
      </c>
      <c r="F1862" s="15">
        <f>D1862-E1862</f>
        <v/>
      </c>
      <c r="G1862" s="15" t="n"/>
      <c r="H1862" s="15" t="n"/>
      <c r="I1862" s="15" t="n"/>
      <c r="J1862" s="15">
        <f>C1862+F1862+G1862-I1862</f>
        <v/>
      </c>
      <c r="K1862" s="15" t="n"/>
      <c r="L1862" s="15">
        <f>K1862*Setup!$B$6</f>
        <v/>
      </c>
      <c r="M1862" s="15">
        <f>J1862-L1862</f>
        <v/>
      </c>
      <c r="N1862" s="21" t="n"/>
    </row>
    <row r="1863">
      <c r="A1863" s="295" t="n"/>
      <c r="B1863" s="14" t="n"/>
      <c r="C1863" s="15" t="n"/>
      <c r="D1863" s="15" t="n"/>
      <c r="E1863" s="15">
        <f>D1863*Setup!$B$5</f>
        <v/>
      </c>
      <c r="F1863" s="15">
        <f>D1863-E1863</f>
        <v/>
      </c>
      <c r="G1863" s="15" t="n"/>
      <c r="H1863" s="15" t="n"/>
      <c r="I1863" s="15" t="n"/>
      <c r="J1863" s="15">
        <f>C1863+F1863+G1863-I1863</f>
        <v/>
      </c>
      <c r="K1863" s="15" t="n"/>
      <c r="L1863" s="15">
        <f>K1863*Setup!$B$6</f>
        <v/>
      </c>
      <c r="M1863" s="15">
        <f>J1863-L1863</f>
        <v/>
      </c>
      <c r="N1863" s="21" t="n"/>
    </row>
    <row r="1864">
      <c r="A1864" s="295" t="n"/>
      <c r="B1864" s="14" t="n"/>
      <c r="C1864" s="15" t="n"/>
      <c r="D1864" s="15" t="n"/>
      <c r="E1864" s="15">
        <f>D1864*Setup!$B$5</f>
        <v/>
      </c>
      <c r="F1864" s="15">
        <f>D1864-E1864</f>
        <v/>
      </c>
      <c r="G1864" s="15" t="n"/>
      <c r="H1864" s="15" t="n"/>
      <c r="I1864" s="15" t="n"/>
      <c r="J1864" s="15">
        <f>C1864+F1864+G1864-I1864</f>
        <v/>
      </c>
      <c r="K1864" s="15" t="n"/>
      <c r="L1864" s="15">
        <f>K1864*Setup!$B$6</f>
        <v/>
      </c>
      <c r="M1864" s="15">
        <f>J1864-L1864</f>
        <v/>
      </c>
      <c r="N1864" s="21" t="n"/>
    </row>
    <row r="1865">
      <c r="A1865" s="295" t="n"/>
      <c r="B1865" s="14" t="n"/>
      <c r="C1865" s="15" t="n"/>
      <c r="D1865" s="15" t="n"/>
      <c r="E1865" s="15">
        <f>D1865*Setup!$B$5</f>
        <v/>
      </c>
      <c r="F1865" s="15">
        <f>D1865-E1865</f>
        <v/>
      </c>
      <c r="G1865" s="15" t="n"/>
      <c r="H1865" s="15" t="n"/>
      <c r="I1865" s="15" t="n"/>
      <c r="J1865" s="15">
        <f>C1865+F1865+G1865-I1865</f>
        <v/>
      </c>
      <c r="K1865" s="15" t="n"/>
      <c r="L1865" s="15">
        <f>K1865*Setup!$B$6</f>
        <v/>
      </c>
      <c r="M1865" s="15">
        <f>J1865-L1865</f>
        <v/>
      </c>
      <c r="N1865" s="21" t="n"/>
    </row>
    <row r="1866">
      <c r="A1866" s="295" t="n"/>
      <c r="B1866" s="14" t="n"/>
      <c r="C1866" s="15" t="n"/>
      <c r="D1866" s="15" t="n"/>
      <c r="E1866" s="15">
        <f>D1866*Setup!$B$5</f>
        <v/>
      </c>
      <c r="F1866" s="15">
        <f>D1866-E1866</f>
        <v/>
      </c>
      <c r="G1866" s="15" t="n"/>
      <c r="H1866" s="15" t="n"/>
      <c r="I1866" s="15" t="n"/>
      <c r="J1866" s="15">
        <f>C1866+F1866+G1866-I1866</f>
        <v/>
      </c>
      <c r="K1866" s="15" t="n"/>
      <c r="L1866" s="15">
        <f>K1866*Setup!$B$6</f>
        <v/>
      </c>
      <c r="M1866" s="15">
        <f>J1866-L1866</f>
        <v/>
      </c>
      <c r="N1866" s="21" t="n"/>
    </row>
    <row r="1867">
      <c r="A1867" s="295" t="n"/>
      <c r="B1867" s="14" t="n"/>
      <c r="C1867" s="15" t="n"/>
      <c r="D1867" s="15" t="n"/>
      <c r="E1867" s="15">
        <f>D1867*Setup!$B$5</f>
        <v/>
      </c>
      <c r="F1867" s="15">
        <f>D1867-E1867</f>
        <v/>
      </c>
      <c r="G1867" s="15" t="n"/>
      <c r="H1867" s="15" t="n"/>
      <c r="I1867" s="15" t="n"/>
      <c r="J1867" s="15">
        <f>C1867+F1867+G1867-I1867</f>
        <v/>
      </c>
      <c r="K1867" s="15" t="n"/>
      <c r="L1867" s="15">
        <f>K1867*Setup!$B$6</f>
        <v/>
      </c>
      <c r="M1867" s="15">
        <f>J1867-L1867</f>
        <v/>
      </c>
      <c r="N1867" s="21" t="n"/>
    </row>
    <row r="1868">
      <c r="A1868" s="295" t="n"/>
      <c r="B1868" s="14" t="n"/>
      <c r="C1868" s="15" t="n"/>
      <c r="D1868" s="15" t="n"/>
      <c r="E1868" s="15">
        <f>D1868*Setup!$B$5</f>
        <v/>
      </c>
      <c r="F1868" s="15">
        <f>D1868-E1868</f>
        <v/>
      </c>
      <c r="G1868" s="15" t="n"/>
      <c r="H1868" s="15" t="n"/>
      <c r="I1868" s="15" t="n"/>
      <c r="J1868" s="15">
        <f>C1868+F1868+G1868-I1868</f>
        <v/>
      </c>
      <c r="K1868" s="15" t="n"/>
      <c r="L1868" s="15">
        <f>K1868*Setup!$B$6</f>
        <v/>
      </c>
      <c r="M1868" s="15">
        <f>J1868-L1868</f>
        <v/>
      </c>
      <c r="N1868" s="21" t="n"/>
    </row>
    <row r="1869">
      <c r="A1869" s="295" t="n"/>
      <c r="B1869" s="14" t="n"/>
      <c r="C1869" s="15" t="n"/>
      <c r="D1869" s="15" t="n"/>
      <c r="E1869" s="15">
        <f>D1869*Setup!$B$5</f>
        <v/>
      </c>
      <c r="F1869" s="15">
        <f>D1869-E1869</f>
        <v/>
      </c>
      <c r="G1869" s="15" t="n"/>
      <c r="H1869" s="15" t="n"/>
      <c r="I1869" s="15" t="n"/>
      <c r="J1869" s="15">
        <f>C1869+F1869+G1869-I1869</f>
        <v/>
      </c>
      <c r="K1869" s="15" t="n"/>
      <c r="L1869" s="15">
        <f>K1869*Setup!$B$6</f>
        <v/>
      </c>
      <c r="M1869" s="15">
        <f>J1869-L1869</f>
        <v/>
      </c>
      <c r="N1869" s="21" t="n"/>
    </row>
    <row r="1870">
      <c r="A1870" s="295" t="n"/>
      <c r="B1870" s="14" t="n"/>
      <c r="C1870" s="15" t="n"/>
      <c r="D1870" s="15" t="n"/>
      <c r="E1870" s="15">
        <f>D1870*Setup!$B$5</f>
        <v/>
      </c>
      <c r="F1870" s="15">
        <f>D1870-E1870</f>
        <v/>
      </c>
      <c r="G1870" s="15" t="n"/>
      <c r="H1870" s="15" t="n"/>
      <c r="I1870" s="15" t="n"/>
      <c r="J1870" s="15">
        <f>C1870+F1870+G1870-I1870</f>
        <v/>
      </c>
      <c r="K1870" s="15" t="n"/>
      <c r="L1870" s="15">
        <f>K1870*Setup!$B$6</f>
        <v/>
      </c>
      <c r="M1870" s="15">
        <f>J1870-L1870</f>
        <v/>
      </c>
      <c r="N1870" s="21" t="n"/>
    </row>
    <row r="1871">
      <c r="A1871" s="295" t="n"/>
      <c r="B1871" s="14" t="n"/>
      <c r="C1871" s="15" t="n"/>
      <c r="D1871" s="15" t="n"/>
      <c r="E1871" s="15">
        <f>D1871*Setup!$B$5</f>
        <v/>
      </c>
      <c r="F1871" s="15">
        <f>D1871-E1871</f>
        <v/>
      </c>
      <c r="G1871" s="15" t="n"/>
      <c r="H1871" s="15" t="n"/>
      <c r="I1871" s="15" t="n"/>
      <c r="J1871" s="15">
        <f>C1871+F1871+G1871-I1871</f>
        <v/>
      </c>
      <c r="K1871" s="15" t="n"/>
      <c r="L1871" s="15">
        <f>K1871*Setup!$B$6</f>
        <v/>
      </c>
      <c r="M1871" s="15">
        <f>J1871-L1871</f>
        <v/>
      </c>
      <c r="N1871" s="21" t="n"/>
    </row>
    <row r="1872">
      <c r="A1872" s="295" t="n"/>
      <c r="B1872" s="14" t="n"/>
      <c r="C1872" s="15" t="n"/>
      <c r="D1872" s="15" t="n"/>
      <c r="E1872" s="15">
        <f>D1872*Setup!$B$5</f>
        <v/>
      </c>
      <c r="F1872" s="15">
        <f>D1872-E1872</f>
        <v/>
      </c>
      <c r="G1872" s="15" t="n"/>
      <c r="H1872" s="15" t="n"/>
      <c r="I1872" s="15" t="n"/>
      <c r="J1872" s="15">
        <f>C1872+F1872+G1872-I1872</f>
        <v/>
      </c>
      <c r="K1872" s="15" t="n"/>
      <c r="L1872" s="15">
        <f>K1872*Setup!$B$6</f>
        <v/>
      </c>
      <c r="M1872" s="15">
        <f>J1872-L1872</f>
        <v/>
      </c>
      <c r="N1872" s="21" t="n"/>
    </row>
    <row r="1873">
      <c r="A1873" s="295" t="n"/>
      <c r="B1873" s="14" t="n"/>
      <c r="C1873" s="15" t="n"/>
      <c r="D1873" s="15" t="n"/>
      <c r="E1873" s="15">
        <f>D1873*Setup!$B$5</f>
        <v/>
      </c>
      <c r="F1873" s="15">
        <f>D1873-E1873</f>
        <v/>
      </c>
      <c r="G1873" s="15" t="n"/>
      <c r="H1873" s="15" t="n"/>
      <c r="I1873" s="15" t="n"/>
      <c r="J1873" s="15">
        <f>C1873+F1873+G1873-I1873</f>
        <v/>
      </c>
      <c r="K1873" s="15" t="n"/>
      <c r="L1873" s="15">
        <f>K1873*Setup!$B$6</f>
        <v/>
      </c>
      <c r="M1873" s="15">
        <f>J1873-L1873</f>
        <v/>
      </c>
      <c r="N1873" s="21" t="n"/>
    </row>
    <row r="1874">
      <c r="A1874" s="295" t="n"/>
      <c r="B1874" s="14" t="n"/>
      <c r="C1874" s="15" t="n"/>
      <c r="D1874" s="15" t="n"/>
      <c r="E1874" s="15">
        <f>D1874*Setup!$B$5</f>
        <v/>
      </c>
      <c r="F1874" s="15">
        <f>D1874-E1874</f>
        <v/>
      </c>
      <c r="G1874" s="15" t="n"/>
      <c r="H1874" s="15" t="n"/>
      <c r="I1874" s="15" t="n"/>
      <c r="J1874" s="15">
        <f>C1874+F1874+G1874-I1874</f>
        <v/>
      </c>
      <c r="K1874" s="15" t="n"/>
      <c r="L1874" s="15">
        <f>K1874*Setup!$B$6</f>
        <v/>
      </c>
      <c r="M1874" s="15">
        <f>J1874-L1874</f>
        <v/>
      </c>
      <c r="N1874" s="21" t="n"/>
    </row>
    <row r="1875">
      <c r="A1875" s="295" t="n"/>
      <c r="B1875" s="14" t="n"/>
      <c r="C1875" s="15" t="n"/>
      <c r="D1875" s="15" t="n"/>
      <c r="E1875" s="15">
        <f>D1875*Setup!$B$5</f>
        <v/>
      </c>
      <c r="F1875" s="15">
        <f>D1875-E1875</f>
        <v/>
      </c>
      <c r="G1875" s="15" t="n"/>
      <c r="H1875" s="15" t="n"/>
      <c r="I1875" s="15" t="n"/>
      <c r="J1875" s="15">
        <f>C1875+F1875+G1875-I1875</f>
        <v/>
      </c>
      <c r="K1875" s="15" t="n"/>
      <c r="L1875" s="15">
        <f>K1875*Setup!$B$6</f>
        <v/>
      </c>
      <c r="M1875" s="15">
        <f>J1875-L1875</f>
        <v/>
      </c>
      <c r="N1875" s="21" t="n"/>
    </row>
    <row r="1876">
      <c r="A1876" s="295" t="n"/>
      <c r="B1876" s="14" t="n"/>
      <c r="C1876" s="15" t="n"/>
      <c r="D1876" s="15" t="n"/>
      <c r="E1876" s="15">
        <f>D1876*Setup!$B$5</f>
        <v/>
      </c>
      <c r="F1876" s="15">
        <f>D1876-E1876</f>
        <v/>
      </c>
      <c r="G1876" s="15" t="n"/>
      <c r="H1876" s="15" t="n"/>
      <c r="I1876" s="15" t="n"/>
      <c r="J1876" s="15">
        <f>C1876+F1876+G1876-I1876</f>
        <v/>
      </c>
      <c r="K1876" s="15" t="n"/>
      <c r="L1876" s="15">
        <f>K1876*Setup!$B$6</f>
        <v/>
      </c>
      <c r="M1876" s="15">
        <f>J1876-L1876</f>
        <v/>
      </c>
      <c r="N1876" s="21" t="n"/>
    </row>
    <row r="1877">
      <c r="A1877" s="295" t="n"/>
      <c r="B1877" s="14" t="n"/>
      <c r="C1877" s="15" t="n"/>
      <c r="D1877" s="15" t="n"/>
      <c r="E1877" s="15">
        <f>D1877*Setup!$B$5</f>
        <v/>
      </c>
      <c r="F1877" s="15">
        <f>D1877-E1877</f>
        <v/>
      </c>
      <c r="G1877" s="15" t="n"/>
      <c r="H1877" s="15" t="n"/>
      <c r="I1877" s="15" t="n"/>
      <c r="J1877" s="15">
        <f>C1877+F1877+G1877-I1877</f>
        <v/>
      </c>
      <c r="K1877" s="15" t="n"/>
      <c r="L1877" s="15">
        <f>K1877*Setup!$B$6</f>
        <v/>
      </c>
      <c r="M1877" s="15">
        <f>J1877-L1877</f>
        <v/>
      </c>
      <c r="N1877" s="21" t="n"/>
    </row>
    <row r="1878">
      <c r="A1878" s="295" t="n"/>
      <c r="B1878" s="14" t="n"/>
      <c r="C1878" s="15" t="n"/>
      <c r="D1878" s="15" t="n"/>
      <c r="E1878" s="15">
        <f>D1878*Setup!$B$5</f>
        <v/>
      </c>
      <c r="F1878" s="15">
        <f>D1878-E1878</f>
        <v/>
      </c>
      <c r="G1878" s="15" t="n"/>
      <c r="H1878" s="15" t="n"/>
      <c r="I1878" s="15" t="n"/>
      <c r="J1878" s="15">
        <f>C1878+F1878+G1878-I1878</f>
        <v/>
      </c>
      <c r="K1878" s="15" t="n"/>
      <c r="L1878" s="15">
        <f>K1878*Setup!$B$6</f>
        <v/>
      </c>
      <c r="M1878" s="15">
        <f>J1878-L1878</f>
        <v/>
      </c>
      <c r="N1878" s="21" t="n"/>
    </row>
    <row r="1879">
      <c r="A1879" s="295" t="n"/>
      <c r="B1879" s="14" t="n"/>
      <c r="C1879" s="15" t="n"/>
      <c r="D1879" s="15" t="n"/>
      <c r="E1879" s="15">
        <f>D1879*Setup!$B$5</f>
        <v/>
      </c>
      <c r="F1879" s="15">
        <f>D1879-E1879</f>
        <v/>
      </c>
      <c r="G1879" s="15" t="n"/>
      <c r="H1879" s="15" t="n"/>
      <c r="I1879" s="15" t="n"/>
      <c r="J1879" s="15">
        <f>C1879+F1879+G1879-I1879</f>
        <v/>
      </c>
      <c r="K1879" s="15" t="n"/>
      <c r="L1879" s="15">
        <f>K1879*Setup!$B$6</f>
        <v/>
      </c>
      <c r="M1879" s="15">
        <f>J1879-L1879</f>
        <v/>
      </c>
      <c r="N1879" s="21" t="n"/>
    </row>
    <row r="1880">
      <c r="A1880" s="295" t="n"/>
      <c r="B1880" s="14" t="n"/>
      <c r="C1880" s="15" t="n"/>
      <c r="D1880" s="15" t="n"/>
      <c r="E1880" s="15">
        <f>D1880*Setup!$B$5</f>
        <v/>
      </c>
      <c r="F1880" s="15">
        <f>D1880-E1880</f>
        <v/>
      </c>
      <c r="G1880" s="15" t="n"/>
      <c r="H1880" s="15" t="n"/>
      <c r="I1880" s="15" t="n"/>
      <c r="J1880" s="15">
        <f>C1880+F1880+G1880-I1880</f>
        <v/>
      </c>
      <c r="K1880" s="15" t="n"/>
      <c r="L1880" s="15">
        <f>K1880*Setup!$B$6</f>
        <v/>
      </c>
      <c r="M1880" s="15">
        <f>J1880-L1880</f>
        <v/>
      </c>
      <c r="N1880" s="21" t="n"/>
    </row>
    <row r="1881">
      <c r="A1881" s="295" t="n"/>
      <c r="B1881" s="14" t="n"/>
      <c r="C1881" s="15" t="n"/>
      <c r="D1881" s="15" t="n"/>
      <c r="E1881" s="15">
        <f>D1881*Setup!$B$5</f>
        <v/>
      </c>
      <c r="F1881" s="15">
        <f>D1881-E1881</f>
        <v/>
      </c>
      <c r="G1881" s="15" t="n"/>
      <c r="H1881" s="15" t="n"/>
      <c r="I1881" s="15" t="n"/>
      <c r="J1881" s="15">
        <f>C1881+F1881+G1881-I1881</f>
        <v/>
      </c>
      <c r="K1881" s="15" t="n"/>
      <c r="L1881" s="15">
        <f>K1881*Setup!$B$6</f>
        <v/>
      </c>
      <c r="M1881" s="15">
        <f>J1881-L1881</f>
        <v/>
      </c>
      <c r="N1881" s="21" t="n"/>
    </row>
    <row r="1882">
      <c r="A1882" s="295" t="n"/>
      <c r="B1882" s="14" t="n"/>
      <c r="C1882" s="15" t="n"/>
      <c r="D1882" s="15" t="n"/>
      <c r="E1882" s="15">
        <f>D1882*Setup!$B$5</f>
        <v/>
      </c>
      <c r="F1882" s="15">
        <f>D1882-E1882</f>
        <v/>
      </c>
      <c r="G1882" s="15" t="n"/>
      <c r="H1882" s="15" t="n"/>
      <c r="I1882" s="15" t="n"/>
      <c r="J1882" s="15">
        <f>C1882+F1882+G1882-I1882</f>
        <v/>
      </c>
      <c r="K1882" s="15" t="n"/>
      <c r="L1882" s="15">
        <f>K1882*Setup!$B$6</f>
        <v/>
      </c>
      <c r="M1882" s="15">
        <f>J1882-L1882</f>
        <v/>
      </c>
      <c r="N1882" s="21" t="n"/>
    </row>
    <row r="1883">
      <c r="A1883" s="295" t="n"/>
      <c r="B1883" s="14" t="n"/>
      <c r="C1883" s="15" t="n"/>
      <c r="D1883" s="15" t="n"/>
      <c r="E1883" s="15">
        <f>D1883*Setup!$B$5</f>
        <v/>
      </c>
      <c r="F1883" s="15">
        <f>D1883-E1883</f>
        <v/>
      </c>
      <c r="G1883" s="15" t="n"/>
      <c r="H1883" s="15" t="n"/>
      <c r="I1883" s="15" t="n"/>
      <c r="J1883" s="15">
        <f>C1883+F1883+G1883-I1883</f>
        <v/>
      </c>
      <c r="K1883" s="15" t="n"/>
      <c r="L1883" s="15">
        <f>K1883*Setup!$B$6</f>
        <v/>
      </c>
      <c r="M1883" s="15">
        <f>J1883-L1883</f>
        <v/>
      </c>
      <c r="N1883" s="21" t="n"/>
    </row>
    <row r="1884">
      <c r="A1884" s="295" t="n"/>
      <c r="B1884" s="14" t="n"/>
      <c r="C1884" s="15" t="n"/>
      <c r="D1884" s="15" t="n"/>
      <c r="E1884" s="15">
        <f>D1884*Setup!$B$5</f>
        <v/>
      </c>
      <c r="F1884" s="15">
        <f>D1884-E1884</f>
        <v/>
      </c>
      <c r="G1884" s="15" t="n"/>
      <c r="H1884" s="15" t="n"/>
      <c r="I1884" s="15" t="n"/>
      <c r="J1884" s="15">
        <f>C1884+F1884+G1884-I1884</f>
        <v/>
      </c>
      <c r="K1884" s="15" t="n"/>
      <c r="L1884" s="15">
        <f>K1884*Setup!$B$6</f>
        <v/>
      </c>
      <c r="M1884" s="15">
        <f>J1884-L1884</f>
        <v/>
      </c>
      <c r="N1884" s="21" t="n"/>
    </row>
    <row r="1885">
      <c r="A1885" s="295" t="n"/>
      <c r="B1885" s="14" t="n"/>
      <c r="C1885" s="15" t="n"/>
      <c r="D1885" s="15" t="n"/>
      <c r="E1885" s="15">
        <f>D1885*Setup!$B$5</f>
        <v/>
      </c>
      <c r="F1885" s="15">
        <f>D1885-E1885</f>
        <v/>
      </c>
      <c r="G1885" s="15" t="n"/>
      <c r="H1885" s="15" t="n"/>
      <c r="I1885" s="15" t="n"/>
      <c r="J1885" s="15">
        <f>C1885+F1885+G1885-I1885</f>
        <v/>
      </c>
      <c r="K1885" s="15" t="n"/>
      <c r="L1885" s="15">
        <f>K1885*Setup!$B$6</f>
        <v/>
      </c>
      <c r="M1885" s="15">
        <f>J1885-L1885</f>
        <v/>
      </c>
      <c r="N1885" s="21" t="n"/>
    </row>
    <row r="1886">
      <c r="A1886" s="295" t="n"/>
      <c r="B1886" s="14" t="n"/>
      <c r="C1886" s="15" t="n"/>
      <c r="D1886" s="15" t="n"/>
      <c r="E1886" s="15">
        <f>D1886*Setup!$B$5</f>
        <v/>
      </c>
      <c r="F1886" s="15">
        <f>D1886-E1886</f>
        <v/>
      </c>
      <c r="G1886" s="15" t="n"/>
      <c r="H1886" s="15" t="n"/>
      <c r="I1886" s="15" t="n"/>
      <c r="J1886" s="15">
        <f>C1886+F1886+G1886-I1886</f>
        <v/>
      </c>
      <c r="K1886" s="15" t="n"/>
      <c r="L1886" s="15">
        <f>K1886*Setup!$B$6</f>
        <v/>
      </c>
      <c r="M1886" s="15">
        <f>J1886-L1886</f>
        <v/>
      </c>
      <c r="N1886" s="21" t="n"/>
    </row>
    <row r="1887">
      <c r="A1887" s="295" t="n"/>
      <c r="B1887" s="14" t="n"/>
      <c r="C1887" s="15" t="n"/>
      <c r="D1887" s="15" t="n"/>
      <c r="E1887" s="15">
        <f>D1887*Setup!$B$5</f>
        <v/>
      </c>
      <c r="F1887" s="15">
        <f>D1887-E1887</f>
        <v/>
      </c>
      <c r="G1887" s="15" t="n"/>
      <c r="H1887" s="15" t="n"/>
      <c r="I1887" s="15" t="n"/>
      <c r="J1887" s="15">
        <f>C1887+F1887+G1887-I1887</f>
        <v/>
      </c>
      <c r="K1887" s="15" t="n"/>
      <c r="L1887" s="15">
        <f>K1887*Setup!$B$6</f>
        <v/>
      </c>
      <c r="M1887" s="15">
        <f>J1887-L1887</f>
        <v/>
      </c>
      <c r="N1887" s="21" t="n"/>
    </row>
    <row r="1888">
      <c r="A1888" s="295" t="n"/>
      <c r="B1888" s="14" t="n"/>
      <c r="C1888" s="15" t="n"/>
      <c r="D1888" s="15" t="n"/>
      <c r="E1888" s="15">
        <f>D1888*Setup!$B$5</f>
        <v/>
      </c>
      <c r="F1888" s="15">
        <f>D1888-E1888</f>
        <v/>
      </c>
      <c r="G1888" s="15" t="n"/>
      <c r="H1888" s="15" t="n"/>
      <c r="I1888" s="15" t="n"/>
      <c r="J1888" s="15">
        <f>C1888+F1888+G1888-I1888</f>
        <v/>
      </c>
      <c r="K1888" s="15" t="n"/>
      <c r="L1888" s="15">
        <f>K1888*Setup!$B$6</f>
        <v/>
      </c>
      <c r="M1888" s="15">
        <f>J1888-L1888</f>
        <v/>
      </c>
      <c r="N1888" s="21" t="n"/>
    </row>
    <row r="1889">
      <c r="A1889" s="295" t="n"/>
      <c r="B1889" s="14" t="n"/>
      <c r="C1889" s="15" t="n"/>
      <c r="D1889" s="15" t="n"/>
      <c r="E1889" s="15">
        <f>D1889*Setup!$B$5</f>
        <v/>
      </c>
      <c r="F1889" s="15">
        <f>D1889-E1889</f>
        <v/>
      </c>
      <c r="G1889" s="15" t="n"/>
      <c r="H1889" s="15" t="n"/>
      <c r="I1889" s="15" t="n"/>
      <c r="J1889" s="15">
        <f>C1889+F1889+G1889-I1889</f>
        <v/>
      </c>
      <c r="K1889" s="15" t="n"/>
      <c r="L1889" s="15">
        <f>K1889*Setup!$B$6</f>
        <v/>
      </c>
      <c r="M1889" s="15">
        <f>J1889-L1889</f>
        <v/>
      </c>
      <c r="N1889" s="21" t="n"/>
    </row>
    <row r="1890">
      <c r="A1890" s="295" t="n"/>
      <c r="B1890" s="14" t="n"/>
      <c r="C1890" s="15" t="n"/>
      <c r="D1890" s="15" t="n"/>
      <c r="E1890" s="15">
        <f>D1890*Setup!$B$5</f>
        <v/>
      </c>
      <c r="F1890" s="15">
        <f>D1890-E1890</f>
        <v/>
      </c>
      <c r="G1890" s="15" t="n"/>
      <c r="H1890" s="15" t="n"/>
      <c r="I1890" s="15" t="n"/>
      <c r="J1890" s="15">
        <f>C1890+F1890+G1890-I1890</f>
        <v/>
      </c>
      <c r="K1890" s="15" t="n"/>
      <c r="L1890" s="15">
        <f>K1890*Setup!$B$6</f>
        <v/>
      </c>
      <c r="M1890" s="15">
        <f>J1890-L1890</f>
        <v/>
      </c>
      <c r="N1890" s="21" t="n"/>
    </row>
    <row r="1891">
      <c r="A1891" s="295" t="n"/>
      <c r="B1891" s="14" t="n"/>
      <c r="C1891" s="15" t="n"/>
      <c r="D1891" s="15" t="n"/>
      <c r="E1891" s="15">
        <f>D1891*Setup!$B$5</f>
        <v/>
      </c>
      <c r="F1891" s="15">
        <f>D1891-E1891</f>
        <v/>
      </c>
      <c r="G1891" s="15" t="n"/>
      <c r="H1891" s="15" t="n"/>
      <c r="I1891" s="15" t="n"/>
      <c r="J1891" s="15">
        <f>C1891+F1891+G1891-I1891</f>
        <v/>
      </c>
      <c r="K1891" s="15" t="n"/>
      <c r="L1891" s="15">
        <f>K1891*Setup!$B$6</f>
        <v/>
      </c>
      <c r="M1891" s="15">
        <f>J1891-L1891</f>
        <v/>
      </c>
      <c r="N1891" s="21" t="n"/>
    </row>
    <row r="1892">
      <c r="A1892" s="295" t="n"/>
      <c r="B1892" s="14" t="n"/>
      <c r="C1892" s="15" t="n"/>
      <c r="D1892" s="15" t="n"/>
      <c r="E1892" s="15">
        <f>D1892*Setup!$B$5</f>
        <v/>
      </c>
      <c r="F1892" s="15">
        <f>D1892-E1892</f>
        <v/>
      </c>
      <c r="G1892" s="15" t="n"/>
      <c r="H1892" s="15" t="n"/>
      <c r="I1892" s="15" t="n"/>
      <c r="J1892" s="15">
        <f>C1892+F1892+G1892-I1892</f>
        <v/>
      </c>
      <c r="K1892" s="15" t="n"/>
      <c r="L1892" s="15">
        <f>K1892*Setup!$B$6</f>
        <v/>
      </c>
      <c r="M1892" s="15">
        <f>J1892-L1892</f>
        <v/>
      </c>
      <c r="N1892" s="21" t="n"/>
    </row>
    <row r="1893">
      <c r="A1893" s="295" t="n"/>
      <c r="B1893" s="14" t="n"/>
      <c r="C1893" s="15" t="n"/>
      <c r="D1893" s="15" t="n"/>
      <c r="E1893" s="15">
        <f>D1893*Setup!$B$5</f>
        <v/>
      </c>
      <c r="F1893" s="15">
        <f>D1893-E1893</f>
        <v/>
      </c>
      <c r="G1893" s="15" t="n"/>
      <c r="H1893" s="15" t="n"/>
      <c r="I1893" s="15" t="n"/>
      <c r="J1893" s="15">
        <f>C1893+F1893+G1893-I1893</f>
        <v/>
      </c>
      <c r="K1893" s="15" t="n"/>
      <c r="L1893" s="15">
        <f>K1893*Setup!$B$6</f>
        <v/>
      </c>
      <c r="M1893" s="15">
        <f>J1893-L1893</f>
        <v/>
      </c>
      <c r="N1893" s="21" t="n"/>
    </row>
    <row r="1894">
      <c r="A1894" s="295" t="n"/>
      <c r="B1894" s="14" t="n"/>
      <c r="C1894" s="15" t="n"/>
      <c r="D1894" s="15" t="n"/>
      <c r="E1894" s="15">
        <f>D1894*Setup!$B$5</f>
        <v/>
      </c>
      <c r="F1894" s="15">
        <f>D1894-E1894</f>
        <v/>
      </c>
      <c r="G1894" s="15" t="n"/>
      <c r="H1894" s="15" t="n"/>
      <c r="I1894" s="15" t="n"/>
      <c r="J1894" s="15">
        <f>C1894+F1894+G1894-I1894</f>
        <v/>
      </c>
      <c r="K1894" s="15" t="n"/>
      <c r="L1894" s="15">
        <f>K1894*Setup!$B$6</f>
        <v/>
      </c>
      <c r="M1894" s="15">
        <f>J1894-L1894</f>
        <v/>
      </c>
      <c r="N1894" s="21" t="n"/>
    </row>
    <row r="1895">
      <c r="A1895" s="295" t="n"/>
      <c r="B1895" s="14" t="n"/>
      <c r="C1895" s="15" t="n"/>
      <c r="D1895" s="15" t="n"/>
      <c r="E1895" s="15">
        <f>D1895*Setup!$B$5</f>
        <v/>
      </c>
      <c r="F1895" s="15">
        <f>D1895-E1895</f>
        <v/>
      </c>
      <c r="G1895" s="15" t="n"/>
      <c r="H1895" s="15" t="n"/>
      <c r="I1895" s="15" t="n"/>
      <c r="J1895" s="15">
        <f>C1895+F1895+G1895-I1895</f>
        <v/>
      </c>
      <c r="K1895" s="15" t="n"/>
      <c r="L1895" s="15">
        <f>K1895*Setup!$B$6</f>
        <v/>
      </c>
      <c r="M1895" s="15">
        <f>J1895-L1895</f>
        <v/>
      </c>
      <c r="N1895" s="21" t="n"/>
    </row>
    <row r="1896">
      <c r="A1896" s="295" t="n"/>
      <c r="B1896" s="14" t="n"/>
      <c r="C1896" s="15" t="n"/>
      <c r="D1896" s="15" t="n"/>
      <c r="E1896" s="15">
        <f>D1896*Setup!$B$5</f>
        <v/>
      </c>
      <c r="F1896" s="15">
        <f>D1896-E1896</f>
        <v/>
      </c>
      <c r="G1896" s="15" t="n"/>
      <c r="H1896" s="15" t="n"/>
      <c r="I1896" s="15" t="n"/>
      <c r="J1896" s="15">
        <f>C1896+F1896+G1896-I1896</f>
        <v/>
      </c>
      <c r="K1896" s="15" t="n"/>
      <c r="L1896" s="15">
        <f>K1896*Setup!$B$6</f>
        <v/>
      </c>
      <c r="M1896" s="15">
        <f>J1896-L1896</f>
        <v/>
      </c>
      <c r="N1896" s="21" t="n"/>
    </row>
    <row r="1897">
      <c r="A1897" s="295" t="n"/>
      <c r="B1897" s="14" t="n"/>
      <c r="C1897" s="15" t="n"/>
      <c r="D1897" s="15" t="n"/>
      <c r="E1897" s="15">
        <f>D1897*Setup!$B$5</f>
        <v/>
      </c>
      <c r="F1897" s="15">
        <f>D1897-E1897</f>
        <v/>
      </c>
      <c r="G1897" s="15" t="n"/>
      <c r="H1897" s="15" t="n"/>
      <c r="I1897" s="15" t="n"/>
      <c r="J1897" s="15">
        <f>C1897+F1897+G1897-I1897</f>
        <v/>
      </c>
      <c r="K1897" s="15" t="n"/>
      <c r="L1897" s="15">
        <f>K1897*Setup!$B$6</f>
        <v/>
      </c>
      <c r="M1897" s="15">
        <f>J1897-L1897</f>
        <v/>
      </c>
      <c r="N1897" s="21" t="n"/>
    </row>
    <row r="1898">
      <c r="A1898" s="295" t="n"/>
      <c r="B1898" s="14" t="n"/>
      <c r="C1898" s="15" t="n"/>
      <c r="D1898" s="15" t="n"/>
      <c r="E1898" s="15">
        <f>D1898*Setup!$B$5</f>
        <v/>
      </c>
      <c r="F1898" s="15">
        <f>D1898-E1898</f>
        <v/>
      </c>
      <c r="G1898" s="15" t="n"/>
      <c r="H1898" s="15" t="n"/>
      <c r="I1898" s="15" t="n"/>
      <c r="J1898" s="15">
        <f>C1898+F1898+G1898-I1898</f>
        <v/>
      </c>
      <c r="K1898" s="15" t="n"/>
      <c r="L1898" s="15">
        <f>K1898*Setup!$B$6</f>
        <v/>
      </c>
      <c r="M1898" s="15">
        <f>J1898-L1898</f>
        <v/>
      </c>
      <c r="N1898" s="21" t="n"/>
    </row>
    <row r="1899">
      <c r="A1899" s="295" t="n"/>
      <c r="B1899" s="14" t="n"/>
      <c r="C1899" s="15" t="n"/>
      <c r="D1899" s="15" t="n"/>
      <c r="E1899" s="15">
        <f>D1899*Setup!$B$5</f>
        <v/>
      </c>
      <c r="F1899" s="15">
        <f>D1899-E1899</f>
        <v/>
      </c>
      <c r="G1899" s="15" t="n"/>
      <c r="H1899" s="15" t="n"/>
      <c r="I1899" s="15" t="n"/>
      <c r="J1899" s="15">
        <f>C1899+F1899+G1899-I1899</f>
        <v/>
      </c>
      <c r="K1899" s="15" t="n"/>
      <c r="L1899" s="15">
        <f>K1899*Setup!$B$6</f>
        <v/>
      </c>
      <c r="M1899" s="15">
        <f>J1899-L1899</f>
        <v/>
      </c>
      <c r="N1899" s="21" t="n"/>
    </row>
    <row r="1900">
      <c r="A1900" s="295" t="n"/>
      <c r="B1900" s="14" t="n"/>
      <c r="C1900" s="15" t="n"/>
      <c r="D1900" s="15" t="n"/>
      <c r="E1900" s="15">
        <f>D1900*Setup!$B$5</f>
        <v/>
      </c>
      <c r="F1900" s="15">
        <f>D1900-E1900</f>
        <v/>
      </c>
      <c r="G1900" s="15" t="n"/>
      <c r="H1900" s="15" t="n"/>
      <c r="I1900" s="15" t="n"/>
      <c r="J1900" s="15">
        <f>C1900+F1900+G1900-I1900</f>
        <v/>
      </c>
      <c r="K1900" s="15" t="n"/>
      <c r="L1900" s="15">
        <f>K1900*Setup!$B$6</f>
        <v/>
      </c>
      <c r="M1900" s="15">
        <f>J1900-L1900</f>
        <v/>
      </c>
      <c r="N1900" s="21" t="n"/>
    </row>
    <row r="1901">
      <c r="A1901" s="295" t="n"/>
      <c r="B1901" s="14" t="n"/>
      <c r="C1901" s="15" t="n"/>
      <c r="D1901" s="15" t="n"/>
      <c r="E1901" s="15">
        <f>D1901*Setup!$B$5</f>
        <v/>
      </c>
      <c r="F1901" s="15">
        <f>D1901-E1901</f>
        <v/>
      </c>
      <c r="G1901" s="15" t="n"/>
      <c r="H1901" s="15" t="n"/>
      <c r="I1901" s="15" t="n"/>
      <c r="J1901" s="15">
        <f>C1901+F1901+G1901-I1901</f>
        <v/>
      </c>
      <c r="K1901" s="15" t="n"/>
      <c r="L1901" s="15">
        <f>K1901*Setup!$B$6</f>
        <v/>
      </c>
      <c r="M1901" s="15">
        <f>J1901-L1901</f>
        <v/>
      </c>
      <c r="N1901" s="21" t="n"/>
    </row>
    <row r="1902">
      <c r="A1902" s="295" t="n"/>
      <c r="B1902" s="14" t="n"/>
      <c r="C1902" s="15" t="n"/>
      <c r="D1902" s="15" t="n"/>
      <c r="E1902" s="15">
        <f>D1902*Setup!$B$5</f>
        <v/>
      </c>
      <c r="F1902" s="15">
        <f>D1902-E1902</f>
        <v/>
      </c>
      <c r="G1902" s="15" t="n"/>
      <c r="H1902" s="15" t="n"/>
      <c r="I1902" s="15" t="n"/>
      <c r="J1902" s="15">
        <f>C1902+F1902+G1902-I1902</f>
        <v/>
      </c>
      <c r="K1902" s="15" t="n"/>
      <c r="L1902" s="15">
        <f>K1902*Setup!$B$6</f>
        <v/>
      </c>
      <c r="M1902" s="15">
        <f>J1902-L1902</f>
        <v/>
      </c>
      <c r="N1902" s="21" t="n"/>
    </row>
    <row r="1903">
      <c r="A1903" s="295" t="n"/>
      <c r="B1903" s="14" t="n"/>
      <c r="C1903" s="15" t="n"/>
      <c r="D1903" s="15" t="n"/>
      <c r="E1903" s="15">
        <f>D1903*Setup!$B$5</f>
        <v/>
      </c>
      <c r="F1903" s="15">
        <f>D1903-E1903</f>
        <v/>
      </c>
      <c r="G1903" s="15" t="n"/>
      <c r="H1903" s="15" t="n"/>
      <c r="I1903" s="15" t="n"/>
      <c r="J1903" s="15">
        <f>C1903+F1903+G1903-I1903</f>
        <v/>
      </c>
      <c r="K1903" s="15" t="n"/>
      <c r="L1903" s="15">
        <f>K1903*Setup!$B$6</f>
        <v/>
      </c>
      <c r="M1903" s="15">
        <f>J1903-L1903</f>
        <v/>
      </c>
      <c r="N1903" s="21" t="n"/>
    </row>
    <row r="1904">
      <c r="A1904" s="295" t="n"/>
      <c r="B1904" s="14" t="n"/>
      <c r="C1904" s="15" t="n"/>
      <c r="D1904" s="15" t="n"/>
      <c r="E1904" s="15">
        <f>D1904*Setup!$B$5</f>
        <v/>
      </c>
      <c r="F1904" s="15">
        <f>D1904-E1904</f>
        <v/>
      </c>
      <c r="G1904" s="15" t="n"/>
      <c r="H1904" s="15" t="n"/>
      <c r="I1904" s="15" t="n"/>
      <c r="J1904" s="15">
        <f>C1904+F1904+G1904-I1904</f>
        <v/>
      </c>
      <c r="K1904" s="15" t="n"/>
      <c r="L1904" s="15">
        <f>K1904*Setup!$B$6</f>
        <v/>
      </c>
      <c r="M1904" s="15">
        <f>J1904-L1904</f>
        <v/>
      </c>
      <c r="N1904" s="21" t="n"/>
    </row>
    <row r="1905">
      <c r="A1905" s="295" t="n"/>
      <c r="B1905" s="14" t="n"/>
      <c r="C1905" s="15" t="n"/>
      <c r="D1905" s="15" t="n"/>
      <c r="E1905" s="15">
        <f>D1905*Setup!$B$5</f>
        <v/>
      </c>
      <c r="F1905" s="15">
        <f>D1905-E1905</f>
        <v/>
      </c>
      <c r="G1905" s="15" t="n"/>
      <c r="H1905" s="15" t="n"/>
      <c r="I1905" s="15" t="n"/>
      <c r="J1905" s="15">
        <f>C1905+F1905+G1905-I1905</f>
        <v/>
      </c>
      <c r="K1905" s="15" t="n"/>
      <c r="L1905" s="15">
        <f>K1905*Setup!$B$6</f>
        <v/>
      </c>
      <c r="M1905" s="15">
        <f>J1905-L1905</f>
        <v/>
      </c>
      <c r="N1905" s="21" t="n"/>
    </row>
    <row r="1906">
      <c r="A1906" s="295" t="n"/>
      <c r="B1906" s="14" t="n"/>
      <c r="C1906" s="15" t="n"/>
      <c r="D1906" s="15" t="n"/>
      <c r="E1906" s="15">
        <f>D1906*Setup!$B$5</f>
        <v/>
      </c>
      <c r="F1906" s="15">
        <f>D1906-E1906</f>
        <v/>
      </c>
      <c r="G1906" s="15" t="n"/>
      <c r="H1906" s="15" t="n"/>
      <c r="I1906" s="15" t="n"/>
      <c r="J1906" s="15">
        <f>C1906+F1906+G1906-I1906</f>
        <v/>
      </c>
      <c r="K1906" s="15" t="n"/>
      <c r="L1906" s="15">
        <f>K1906*Setup!$B$6</f>
        <v/>
      </c>
      <c r="M1906" s="15">
        <f>J1906-L1906</f>
        <v/>
      </c>
      <c r="N1906" s="21" t="n"/>
    </row>
    <row r="1907">
      <c r="A1907" s="295" t="n"/>
      <c r="B1907" s="14" t="n"/>
      <c r="C1907" s="15" t="n"/>
      <c r="D1907" s="15" t="n"/>
      <c r="E1907" s="15">
        <f>D1907*Setup!$B$5</f>
        <v/>
      </c>
      <c r="F1907" s="15">
        <f>D1907-E1907</f>
        <v/>
      </c>
      <c r="G1907" s="15" t="n"/>
      <c r="H1907" s="15" t="n"/>
      <c r="I1907" s="15" t="n"/>
      <c r="J1907" s="15">
        <f>C1907+F1907+G1907-I1907</f>
        <v/>
      </c>
      <c r="K1907" s="15" t="n"/>
      <c r="L1907" s="15">
        <f>K1907*Setup!$B$6</f>
        <v/>
      </c>
      <c r="M1907" s="15">
        <f>J1907-L1907</f>
        <v/>
      </c>
      <c r="N1907" s="21" t="n"/>
    </row>
    <row r="1908">
      <c r="A1908" s="295" t="n"/>
      <c r="B1908" s="14" t="n"/>
      <c r="C1908" s="15" t="n"/>
      <c r="D1908" s="15" t="n"/>
      <c r="E1908" s="15">
        <f>D1908*Setup!$B$5</f>
        <v/>
      </c>
      <c r="F1908" s="15">
        <f>D1908-E1908</f>
        <v/>
      </c>
      <c r="G1908" s="15" t="n"/>
      <c r="H1908" s="15" t="n"/>
      <c r="I1908" s="15" t="n"/>
      <c r="J1908" s="15">
        <f>C1908+F1908+G1908-I1908</f>
        <v/>
      </c>
      <c r="K1908" s="15" t="n"/>
      <c r="L1908" s="15">
        <f>K1908*Setup!$B$6</f>
        <v/>
      </c>
      <c r="M1908" s="15">
        <f>J1908-L1908</f>
        <v/>
      </c>
      <c r="N1908" s="21" t="n"/>
    </row>
    <row r="1909">
      <c r="A1909" s="295" t="n"/>
      <c r="B1909" s="14" t="n"/>
      <c r="C1909" s="15" t="n"/>
      <c r="D1909" s="15" t="n"/>
      <c r="E1909" s="15">
        <f>D1909*Setup!$B$5</f>
        <v/>
      </c>
      <c r="F1909" s="15">
        <f>D1909-E1909</f>
        <v/>
      </c>
      <c r="G1909" s="15" t="n"/>
      <c r="H1909" s="15" t="n"/>
      <c r="I1909" s="15" t="n"/>
      <c r="J1909" s="15">
        <f>C1909+F1909+G1909-I1909</f>
        <v/>
      </c>
      <c r="K1909" s="15" t="n"/>
      <c r="L1909" s="15">
        <f>K1909*Setup!$B$6</f>
        <v/>
      </c>
      <c r="M1909" s="15">
        <f>J1909-L1909</f>
        <v/>
      </c>
      <c r="N1909" s="21" t="n"/>
    </row>
    <row r="1910">
      <c r="A1910" s="295" t="n"/>
      <c r="B1910" s="14" t="n"/>
      <c r="C1910" s="15" t="n"/>
      <c r="D1910" s="15" t="n"/>
      <c r="E1910" s="15">
        <f>D1910*Setup!$B$5</f>
        <v/>
      </c>
      <c r="F1910" s="15">
        <f>D1910-E1910</f>
        <v/>
      </c>
      <c r="G1910" s="15" t="n"/>
      <c r="H1910" s="15" t="n"/>
      <c r="I1910" s="15" t="n"/>
      <c r="J1910" s="15">
        <f>C1910+F1910+G1910-I1910</f>
        <v/>
      </c>
      <c r="K1910" s="15" t="n"/>
      <c r="L1910" s="15">
        <f>K1910*Setup!$B$6</f>
        <v/>
      </c>
      <c r="M1910" s="15">
        <f>J1910-L1910</f>
        <v/>
      </c>
      <c r="N1910" s="21" t="n"/>
    </row>
    <row r="1911">
      <c r="A1911" s="295" t="n"/>
      <c r="B1911" s="14" t="n"/>
      <c r="C1911" s="15" t="n"/>
      <c r="D1911" s="15" t="n"/>
      <c r="E1911" s="15">
        <f>D1911*Setup!$B$5</f>
        <v/>
      </c>
      <c r="F1911" s="15">
        <f>D1911-E1911</f>
        <v/>
      </c>
      <c r="G1911" s="15" t="n"/>
      <c r="H1911" s="15" t="n"/>
      <c r="I1911" s="15" t="n"/>
      <c r="J1911" s="15">
        <f>C1911+F1911+G1911-I1911</f>
        <v/>
      </c>
      <c r="K1911" s="15" t="n"/>
      <c r="L1911" s="15">
        <f>K1911*Setup!$B$6</f>
        <v/>
      </c>
      <c r="M1911" s="15">
        <f>J1911-L1911</f>
        <v/>
      </c>
      <c r="N1911" s="21" t="n"/>
    </row>
    <row r="1912">
      <c r="A1912" s="295" t="n"/>
      <c r="B1912" s="14" t="n"/>
      <c r="C1912" s="15" t="n"/>
      <c r="D1912" s="15" t="n"/>
      <c r="E1912" s="15">
        <f>D1912*Setup!$B$5</f>
        <v/>
      </c>
      <c r="F1912" s="15">
        <f>D1912-E1912</f>
        <v/>
      </c>
      <c r="G1912" s="15" t="n"/>
      <c r="H1912" s="15" t="n"/>
      <c r="I1912" s="15" t="n"/>
      <c r="J1912" s="15">
        <f>C1912+F1912+G1912-I1912</f>
        <v/>
      </c>
      <c r="K1912" s="15" t="n"/>
      <c r="L1912" s="15">
        <f>K1912*Setup!$B$6</f>
        <v/>
      </c>
      <c r="M1912" s="15">
        <f>J1912-L1912</f>
        <v/>
      </c>
      <c r="N1912" s="21" t="n"/>
    </row>
    <row r="1913">
      <c r="A1913" s="295" t="n"/>
      <c r="B1913" s="14" t="n"/>
      <c r="C1913" s="15" t="n"/>
      <c r="D1913" s="15" t="n"/>
      <c r="E1913" s="15">
        <f>D1913*Setup!$B$5</f>
        <v/>
      </c>
      <c r="F1913" s="15">
        <f>D1913-E1913</f>
        <v/>
      </c>
      <c r="G1913" s="15" t="n"/>
      <c r="H1913" s="15" t="n"/>
      <c r="I1913" s="15" t="n"/>
      <c r="J1913" s="15">
        <f>C1913+F1913+G1913-I1913</f>
        <v/>
      </c>
      <c r="K1913" s="15" t="n"/>
      <c r="L1913" s="15">
        <f>K1913*Setup!$B$6</f>
        <v/>
      </c>
      <c r="M1913" s="15">
        <f>J1913-L1913</f>
        <v/>
      </c>
      <c r="N1913" s="21" t="n"/>
    </row>
    <row r="1914">
      <c r="A1914" s="295" t="n"/>
      <c r="B1914" s="14" t="n"/>
      <c r="C1914" s="15" t="n"/>
      <c r="D1914" s="15" t="n"/>
      <c r="E1914" s="15">
        <f>D1914*Setup!$B$5</f>
        <v/>
      </c>
      <c r="F1914" s="15">
        <f>D1914-E1914</f>
        <v/>
      </c>
      <c r="G1914" s="15" t="n"/>
      <c r="H1914" s="15" t="n"/>
      <c r="I1914" s="15" t="n"/>
      <c r="J1914" s="15">
        <f>C1914+F1914+G1914-I1914</f>
        <v/>
      </c>
      <c r="K1914" s="15" t="n"/>
      <c r="L1914" s="15">
        <f>K1914*Setup!$B$6</f>
        <v/>
      </c>
      <c r="M1914" s="15">
        <f>J1914-L1914</f>
        <v/>
      </c>
      <c r="N1914" s="21" t="n"/>
    </row>
    <row r="1915">
      <c r="A1915" s="295" t="n"/>
      <c r="B1915" s="14" t="n"/>
      <c r="C1915" s="15" t="n"/>
      <c r="D1915" s="15" t="n"/>
      <c r="E1915" s="15">
        <f>D1915*Setup!$B$5</f>
        <v/>
      </c>
      <c r="F1915" s="15">
        <f>D1915-E1915</f>
        <v/>
      </c>
      <c r="G1915" s="15" t="n"/>
      <c r="H1915" s="15" t="n"/>
      <c r="I1915" s="15" t="n"/>
      <c r="J1915" s="15">
        <f>C1915+F1915+G1915-I1915</f>
        <v/>
      </c>
      <c r="K1915" s="15" t="n"/>
      <c r="L1915" s="15">
        <f>K1915*Setup!$B$6</f>
        <v/>
      </c>
      <c r="M1915" s="15">
        <f>J1915-L1915</f>
        <v/>
      </c>
      <c r="N1915" s="21" t="n"/>
    </row>
    <row r="1916">
      <c r="A1916" s="295" t="n"/>
      <c r="B1916" s="14" t="n"/>
      <c r="C1916" s="15" t="n"/>
      <c r="D1916" s="15" t="n"/>
      <c r="E1916" s="15">
        <f>D1916*Setup!$B$5</f>
        <v/>
      </c>
      <c r="F1916" s="15">
        <f>D1916-E1916</f>
        <v/>
      </c>
      <c r="G1916" s="15" t="n"/>
      <c r="H1916" s="15" t="n"/>
      <c r="I1916" s="15" t="n"/>
      <c r="J1916" s="15">
        <f>C1916+F1916+G1916-I1916</f>
        <v/>
      </c>
      <c r="K1916" s="15" t="n"/>
      <c r="L1916" s="15">
        <f>K1916*Setup!$B$6</f>
        <v/>
      </c>
      <c r="M1916" s="15">
        <f>J1916-L1916</f>
        <v/>
      </c>
      <c r="N1916" s="21" t="n"/>
    </row>
    <row r="1917">
      <c r="A1917" s="295" t="n"/>
      <c r="B1917" s="14" t="n"/>
      <c r="C1917" s="15" t="n"/>
      <c r="D1917" s="15" t="n"/>
      <c r="E1917" s="15">
        <f>D1917*Setup!$B$5</f>
        <v/>
      </c>
      <c r="F1917" s="15">
        <f>D1917-E1917</f>
        <v/>
      </c>
      <c r="G1917" s="15" t="n"/>
      <c r="H1917" s="15" t="n"/>
      <c r="I1917" s="15" t="n"/>
      <c r="J1917" s="15">
        <f>C1917+F1917+G1917-I1917</f>
        <v/>
      </c>
      <c r="K1917" s="15" t="n"/>
      <c r="L1917" s="15">
        <f>K1917*Setup!$B$6</f>
        <v/>
      </c>
      <c r="M1917" s="15">
        <f>J1917-L1917</f>
        <v/>
      </c>
      <c r="N1917" s="21" t="n"/>
    </row>
    <row r="1918">
      <c r="A1918" s="295" t="n"/>
      <c r="B1918" s="14" t="n"/>
      <c r="C1918" s="15" t="n"/>
      <c r="D1918" s="15" t="n"/>
      <c r="E1918" s="15">
        <f>D1918*Setup!$B$5</f>
        <v/>
      </c>
      <c r="F1918" s="15">
        <f>D1918-E1918</f>
        <v/>
      </c>
      <c r="G1918" s="15" t="n"/>
      <c r="H1918" s="15" t="n"/>
      <c r="I1918" s="15" t="n"/>
      <c r="J1918" s="15">
        <f>C1918+F1918+G1918-I1918</f>
        <v/>
      </c>
      <c r="K1918" s="15" t="n"/>
      <c r="L1918" s="15">
        <f>K1918*Setup!$B$6</f>
        <v/>
      </c>
      <c r="M1918" s="15">
        <f>J1918-L1918</f>
        <v/>
      </c>
      <c r="N1918" s="21" t="n"/>
    </row>
    <row r="1919">
      <c r="A1919" s="295" t="n"/>
      <c r="B1919" s="14" t="n"/>
      <c r="C1919" s="15" t="n"/>
      <c r="D1919" s="15" t="n"/>
      <c r="E1919" s="15">
        <f>D1919*Setup!$B$5</f>
        <v/>
      </c>
      <c r="F1919" s="15">
        <f>D1919-E1919</f>
        <v/>
      </c>
      <c r="G1919" s="15" t="n"/>
      <c r="H1919" s="15" t="n"/>
      <c r="I1919" s="15" t="n"/>
      <c r="J1919" s="15">
        <f>C1919+F1919+G1919-I1919</f>
        <v/>
      </c>
      <c r="K1919" s="15" t="n"/>
      <c r="L1919" s="15">
        <f>K1919*Setup!$B$6</f>
        <v/>
      </c>
      <c r="M1919" s="15">
        <f>J1919-L1919</f>
        <v/>
      </c>
      <c r="N1919" s="21" t="n"/>
    </row>
    <row r="1920">
      <c r="A1920" s="295" t="n"/>
      <c r="B1920" s="14" t="n"/>
      <c r="C1920" s="15" t="n"/>
      <c r="D1920" s="15" t="n"/>
      <c r="E1920" s="15">
        <f>D1920*Setup!$B$5</f>
        <v/>
      </c>
      <c r="F1920" s="15">
        <f>D1920-E1920</f>
        <v/>
      </c>
      <c r="G1920" s="15" t="n"/>
      <c r="H1920" s="15" t="n"/>
      <c r="I1920" s="15" t="n"/>
      <c r="J1920" s="15">
        <f>C1920+F1920+G1920-I1920</f>
        <v/>
      </c>
      <c r="K1920" s="15" t="n"/>
      <c r="L1920" s="15">
        <f>K1920*Setup!$B$6</f>
        <v/>
      </c>
      <c r="M1920" s="15">
        <f>J1920-L1920</f>
        <v/>
      </c>
      <c r="N1920" s="21" t="n"/>
    </row>
    <row r="1921">
      <c r="A1921" s="295" t="n"/>
      <c r="B1921" s="14" t="n"/>
      <c r="C1921" s="15" t="n"/>
      <c r="D1921" s="15" t="n"/>
      <c r="E1921" s="15">
        <f>D1921*Setup!$B$5</f>
        <v/>
      </c>
      <c r="F1921" s="15">
        <f>D1921-E1921</f>
        <v/>
      </c>
      <c r="G1921" s="15" t="n"/>
      <c r="H1921" s="15" t="n"/>
      <c r="I1921" s="15" t="n"/>
      <c r="J1921" s="15">
        <f>C1921+F1921+G1921-I1921</f>
        <v/>
      </c>
      <c r="K1921" s="15" t="n"/>
      <c r="L1921" s="15">
        <f>K1921*Setup!$B$6</f>
        <v/>
      </c>
      <c r="M1921" s="15">
        <f>J1921-L1921</f>
        <v/>
      </c>
      <c r="N1921" s="21" t="n"/>
    </row>
    <row r="1922">
      <c r="A1922" s="295" t="n"/>
      <c r="B1922" s="14" t="n"/>
      <c r="C1922" s="15" t="n"/>
      <c r="D1922" s="15" t="n"/>
      <c r="E1922" s="15">
        <f>D1922*Setup!$B$5</f>
        <v/>
      </c>
      <c r="F1922" s="15">
        <f>D1922-E1922</f>
        <v/>
      </c>
      <c r="G1922" s="15" t="n"/>
      <c r="H1922" s="15" t="n"/>
      <c r="I1922" s="15" t="n"/>
      <c r="J1922" s="15">
        <f>C1922+F1922+G1922-I1922</f>
        <v/>
      </c>
      <c r="K1922" s="15" t="n"/>
      <c r="L1922" s="15">
        <f>K1922*Setup!$B$6</f>
        <v/>
      </c>
      <c r="M1922" s="15">
        <f>J1922-L1922</f>
        <v/>
      </c>
      <c r="N1922" s="21" t="n"/>
    </row>
    <row r="1923">
      <c r="A1923" s="295" t="n"/>
      <c r="B1923" s="14" t="n"/>
      <c r="C1923" s="15" t="n"/>
      <c r="D1923" s="15" t="n"/>
      <c r="E1923" s="15">
        <f>D1923*Setup!$B$5</f>
        <v/>
      </c>
      <c r="F1923" s="15">
        <f>D1923-E1923</f>
        <v/>
      </c>
      <c r="G1923" s="15" t="n"/>
      <c r="H1923" s="15" t="n"/>
      <c r="I1923" s="15" t="n"/>
      <c r="J1923" s="15">
        <f>C1923+F1923+G1923-I1923</f>
        <v/>
      </c>
      <c r="K1923" s="15" t="n"/>
      <c r="L1923" s="15">
        <f>K1923*Setup!$B$6</f>
        <v/>
      </c>
      <c r="M1923" s="15">
        <f>J1923-L1923</f>
        <v/>
      </c>
      <c r="N1923" s="21" t="n"/>
    </row>
    <row r="1924">
      <c r="A1924" s="295" t="n"/>
      <c r="B1924" s="14" t="n"/>
      <c r="C1924" s="15" t="n"/>
      <c r="D1924" s="15" t="n"/>
      <c r="E1924" s="15">
        <f>D1924*Setup!$B$5</f>
        <v/>
      </c>
      <c r="F1924" s="15">
        <f>D1924-E1924</f>
        <v/>
      </c>
      <c r="G1924" s="15" t="n"/>
      <c r="H1924" s="15" t="n"/>
      <c r="I1924" s="15" t="n"/>
      <c r="J1924" s="15">
        <f>C1924+F1924+G1924-I1924</f>
        <v/>
      </c>
      <c r="K1924" s="15" t="n"/>
      <c r="L1924" s="15">
        <f>K1924*Setup!$B$6</f>
        <v/>
      </c>
      <c r="M1924" s="15">
        <f>J1924-L1924</f>
        <v/>
      </c>
      <c r="N1924" s="21" t="n"/>
    </row>
    <row r="1925">
      <c r="A1925" s="295" t="n"/>
      <c r="B1925" s="14" t="n"/>
      <c r="C1925" s="15" t="n"/>
      <c r="D1925" s="15" t="n"/>
      <c r="E1925" s="15">
        <f>D1925*Setup!$B$5</f>
        <v/>
      </c>
      <c r="F1925" s="15">
        <f>D1925-E1925</f>
        <v/>
      </c>
      <c r="G1925" s="15" t="n"/>
      <c r="H1925" s="15" t="n"/>
      <c r="I1925" s="15" t="n"/>
      <c r="J1925" s="15">
        <f>C1925+F1925+G1925-I1925</f>
        <v/>
      </c>
      <c r="K1925" s="15" t="n"/>
      <c r="L1925" s="15">
        <f>K1925*Setup!$B$6</f>
        <v/>
      </c>
      <c r="M1925" s="15">
        <f>J1925-L1925</f>
        <v/>
      </c>
      <c r="N1925" s="21" t="n"/>
    </row>
    <row r="1926">
      <c r="A1926" s="295" t="n"/>
      <c r="B1926" s="14" t="n"/>
      <c r="C1926" s="15" t="n"/>
      <c r="D1926" s="15" t="n"/>
      <c r="E1926" s="15">
        <f>D1926*Setup!$B$5</f>
        <v/>
      </c>
      <c r="F1926" s="15">
        <f>D1926-E1926</f>
        <v/>
      </c>
      <c r="G1926" s="15" t="n"/>
      <c r="H1926" s="15" t="n"/>
      <c r="I1926" s="15" t="n"/>
      <c r="J1926" s="15">
        <f>C1926+F1926+G1926-I1926</f>
        <v/>
      </c>
      <c r="K1926" s="15" t="n"/>
      <c r="L1926" s="15">
        <f>K1926*Setup!$B$6</f>
        <v/>
      </c>
      <c r="M1926" s="15">
        <f>J1926-L1926</f>
        <v/>
      </c>
      <c r="N1926" s="21" t="n"/>
    </row>
    <row r="1927">
      <c r="A1927" s="295" t="n"/>
      <c r="B1927" s="14" t="n"/>
      <c r="C1927" s="15" t="n"/>
      <c r="D1927" s="15" t="n"/>
      <c r="E1927" s="15">
        <f>D1927*Setup!$B$5</f>
        <v/>
      </c>
      <c r="F1927" s="15">
        <f>D1927-E1927</f>
        <v/>
      </c>
      <c r="G1927" s="15" t="n"/>
      <c r="H1927" s="15" t="n"/>
      <c r="I1927" s="15" t="n"/>
      <c r="J1927" s="15">
        <f>C1927+F1927+G1927-I1927</f>
        <v/>
      </c>
      <c r="K1927" s="15" t="n"/>
      <c r="L1927" s="15">
        <f>K1927*Setup!$B$6</f>
        <v/>
      </c>
      <c r="M1927" s="15">
        <f>J1927-L1927</f>
        <v/>
      </c>
      <c r="N1927" s="21" t="n"/>
    </row>
    <row r="1928">
      <c r="A1928" s="295" t="n"/>
      <c r="B1928" s="14" t="n"/>
      <c r="C1928" s="15" t="n"/>
      <c r="D1928" s="15" t="n"/>
      <c r="E1928" s="15">
        <f>D1928*Setup!$B$5</f>
        <v/>
      </c>
      <c r="F1928" s="15">
        <f>D1928-E1928</f>
        <v/>
      </c>
      <c r="G1928" s="15" t="n"/>
      <c r="H1928" s="15" t="n"/>
      <c r="I1928" s="15" t="n"/>
      <c r="J1928" s="15">
        <f>C1928+F1928+G1928-I1928</f>
        <v/>
      </c>
      <c r="K1928" s="15" t="n"/>
      <c r="L1928" s="15">
        <f>K1928*Setup!$B$6</f>
        <v/>
      </c>
      <c r="M1928" s="15">
        <f>J1928-L1928</f>
        <v/>
      </c>
      <c r="N1928" s="21" t="n"/>
    </row>
    <row r="1929">
      <c r="A1929" s="295" t="n"/>
      <c r="B1929" s="14" t="n"/>
      <c r="C1929" s="15" t="n"/>
      <c r="D1929" s="15" t="n"/>
      <c r="E1929" s="15">
        <f>D1929*Setup!$B$5</f>
        <v/>
      </c>
      <c r="F1929" s="15">
        <f>D1929-E1929</f>
        <v/>
      </c>
      <c r="G1929" s="15" t="n"/>
      <c r="H1929" s="15" t="n"/>
      <c r="I1929" s="15" t="n"/>
      <c r="J1929" s="15">
        <f>C1929+F1929+G1929-I1929</f>
        <v/>
      </c>
      <c r="K1929" s="15" t="n"/>
      <c r="L1929" s="15">
        <f>K1929*Setup!$B$6</f>
        <v/>
      </c>
      <c r="M1929" s="15">
        <f>J1929-L1929</f>
        <v/>
      </c>
      <c r="N1929" s="21" t="n"/>
    </row>
    <row r="1930">
      <c r="A1930" s="295" t="n"/>
      <c r="B1930" s="14" t="n"/>
      <c r="C1930" s="15" t="n"/>
      <c r="D1930" s="15" t="n"/>
      <c r="E1930" s="15">
        <f>D1930*Setup!$B$5</f>
        <v/>
      </c>
      <c r="F1930" s="15">
        <f>D1930-E1930</f>
        <v/>
      </c>
      <c r="G1930" s="15" t="n"/>
      <c r="H1930" s="15" t="n"/>
      <c r="I1930" s="15" t="n"/>
      <c r="J1930" s="15">
        <f>C1930+F1930+G1930-I1930</f>
        <v/>
      </c>
      <c r="K1930" s="15" t="n"/>
      <c r="L1930" s="15">
        <f>K1930*Setup!$B$6</f>
        <v/>
      </c>
      <c r="M1930" s="15">
        <f>J1930-L1930</f>
        <v/>
      </c>
      <c r="N1930" s="21" t="n"/>
    </row>
    <row r="1931">
      <c r="A1931" s="295" t="n"/>
      <c r="B1931" s="14" t="n"/>
      <c r="C1931" s="15" t="n"/>
      <c r="D1931" s="15" t="n"/>
      <c r="E1931" s="15">
        <f>D1931*Setup!$B$5</f>
        <v/>
      </c>
      <c r="F1931" s="15">
        <f>D1931-E1931</f>
        <v/>
      </c>
      <c r="G1931" s="15" t="n"/>
      <c r="H1931" s="15" t="n"/>
      <c r="I1931" s="15" t="n"/>
      <c r="J1931" s="15">
        <f>C1931+F1931+G1931-I1931</f>
        <v/>
      </c>
      <c r="K1931" s="15" t="n"/>
      <c r="L1931" s="15">
        <f>K1931*Setup!$B$6</f>
        <v/>
      </c>
      <c r="M1931" s="15">
        <f>J1931-L1931</f>
        <v/>
      </c>
      <c r="N1931" s="21" t="n"/>
    </row>
    <row r="1932">
      <c r="A1932" s="295" t="n"/>
      <c r="B1932" s="14" t="n"/>
      <c r="C1932" s="15" t="n"/>
      <c r="D1932" s="15" t="n"/>
      <c r="E1932" s="15">
        <f>D1932*Setup!$B$5</f>
        <v/>
      </c>
      <c r="F1932" s="15">
        <f>D1932-E1932</f>
        <v/>
      </c>
      <c r="G1932" s="15" t="n"/>
      <c r="H1932" s="15" t="n"/>
      <c r="I1932" s="15" t="n"/>
      <c r="J1932" s="15">
        <f>C1932+F1932+G1932-I1932</f>
        <v/>
      </c>
      <c r="K1932" s="15" t="n"/>
      <c r="L1932" s="15">
        <f>K1932*Setup!$B$6</f>
        <v/>
      </c>
      <c r="M1932" s="15">
        <f>J1932-L1932</f>
        <v/>
      </c>
      <c r="N1932" s="21" t="n"/>
    </row>
    <row r="1933">
      <c r="A1933" s="295" t="n"/>
      <c r="B1933" s="14" t="n"/>
      <c r="C1933" s="15" t="n"/>
      <c r="D1933" s="15" t="n"/>
      <c r="E1933" s="15">
        <f>D1933*Setup!$B$5</f>
        <v/>
      </c>
      <c r="F1933" s="15">
        <f>D1933-E1933</f>
        <v/>
      </c>
      <c r="G1933" s="15" t="n"/>
      <c r="H1933" s="15" t="n"/>
      <c r="I1933" s="15" t="n"/>
      <c r="J1933" s="15">
        <f>C1933+F1933+G1933-I1933</f>
        <v/>
      </c>
      <c r="K1933" s="15" t="n"/>
      <c r="L1933" s="15">
        <f>K1933*Setup!$B$6</f>
        <v/>
      </c>
      <c r="M1933" s="15">
        <f>J1933-L1933</f>
        <v/>
      </c>
      <c r="N1933" s="21" t="n"/>
    </row>
    <row r="1934">
      <c r="A1934" s="295" t="n"/>
      <c r="B1934" s="14" t="n"/>
      <c r="C1934" s="15" t="n"/>
      <c r="D1934" s="15" t="n"/>
      <c r="E1934" s="15">
        <f>D1934*Setup!$B$5</f>
        <v/>
      </c>
      <c r="F1934" s="15">
        <f>D1934-E1934</f>
        <v/>
      </c>
      <c r="G1934" s="15" t="n"/>
      <c r="H1934" s="15" t="n"/>
      <c r="I1934" s="15" t="n"/>
      <c r="J1934" s="15">
        <f>C1934+F1934+G1934-I1934</f>
        <v/>
      </c>
      <c r="K1934" s="15" t="n"/>
      <c r="L1934" s="15">
        <f>K1934*Setup!$B$6</f>
        <v/>
      </c>
      <c r="M1934" s="15">
        <f>J1934-L1934</f>
        <v/>
      </c>
      <c r="N1934" s="21" t="n"/>
    </row>
    <row r="1935">
      <c r="A1935" s="295" t="n"/>
      <c r="B1935" s="14" t="n"/>
      <c r="C1935" s="15" t="n"/>
      <c r="D1935" s="15" t="n"/>
      <c r="E1935" s="15">
        <f>D1935*Setup!$B$5</f>
        <v/>
      </c>
      <c r="F1935" s="15">
        <f>D1935-E1935</f>
        <v/>
      </c>
      <c r="G1935" s="15" t="n"/>
      <c r="H1935" s="15" t="n"/>
      <c r="I1935" s="15" t="n"/>
      <c r="J1935" s="15">
        <f>C1935+F1935+G1935-I1935</f>
        <v/>
      </c>
      <c r="K1935" s="15" t="n"/>
      <c r="L1935" s="15">
        <f>K1935*Setup!$B$6</f>
        <v/>
      </c>
      <c r="M1935" s="15">
        <f>J1935-L1935</f>
        <v/>
      </c>
      <c r="N1935" s="21" t="n"/>
    </row>
    <row r="1936">
      <c r="A1936" s="295" t="n"/>
      <c r="B1936" s="14" t="n"/>
      <c r="C1936" s="15" t="n"/>
      <c r="D1936" s="15" t="n"/>
      <c r="E1936" s="15">
        <f>D1936*Setup!$B$5</f>
        <v/>
      </c>
      <c r="F1936" s="15">
        <f>D1936-E1936</f>
        <v/>
      </c>
      <c r="G1936" s="15" t="n"/>
      <c r="H1936" s="15" t="n"/>
      <c r="I1936" s="15" t="n"/>
      <c r="J1936" s="15">
        <f>C1936+F1936+G1936-I1936</f>
        <v/>
      </c>
      <c r="K1936" s="15" t="n"/>
      <c r="L1936" s="15">
        <f>K1936*Setup!$B$6</f>
        <v/>
      </c>
      <c r="M1936" s="15">
        <f>J1936-L1936</f>
        <v/>
      </c>
      <c r="N1936" s="21" t="n"/>
    </row>
    <row r="1937">
      <c r="A1937" s="295" t="n"/>
      <c r="B1937" s="14" t="n"/>
      <c r="C1937" s="15" t="n"/>
      <c r="D1937" s="15" t="n"/>
      <c r="E1937" s="15">
        <f>D1937*Setup!$B$5</f>
        <v/>
      </c>
      <c r="F1937" s="15">
        <f>D1937-E1937</f>
        <v/>
      </c>
      <c r="G1937" s="15" t="n"/>
      <c r="H1937" s="15" t="n"/>
      <c r="I1937" s="15" t="n"/>
      <c r="J1937" s="15">
        <f>C1937+F1937+G1937-I1937</f>
        <v/>
      </c>
      <c r="K1937" s="15" t="n"/>
      <c r="L1937" s="15">
        <f>K1937*Setup!$B$6</f>
        <v/>
      </c>
      <c r="M1937" s="15">
        <f>J1937-L1937</f>
        <v/>
      </c>
      <c r="N1937" s="21" t="n"/>
    </row>
    <row r="1938">
      <c r="A1938" s="295" t="n"/>
      <c r="B1938" s="14" t="n"/>
      <c r="C1938" s="15" t="n"/>
      <c r="D1938" s="15" t="n"/>
      <c r="E1938" s="15">
        <f>D1938*Setup!$B$5</f>
        <v/>
      </c>
      <c r="F1938" s="15">
        <f>D1938-E1938</f>
        <v/>
      </c>
      <c r="G1938" s="15" t="n"/>
      <c r="H1938" s="15" t="n"/>
      <c r="I1938" s="15" t="n"/>
      <c r="J1938" s="15">
        <f>C1938+F1938+G1938-I1938</f>
        <v/>
      </c>
      <c r="K1938" s="15" t="n"/>
      <c r="L1938" s="15">
        <f>K1938*Setup!$B$6</f>
        <v/>
      </c>
      <c r="M1938" s="15">
        <f>J1938-L1938</f>
        <v/>
      </c>
      <c r="N1938" s="21" t="n"/>
    </row>
    <row r="1939">
      <c r="A1939" s="295" t="n"/>
      <c r="B1939" s="14" t="n"/>
      <c r="C1939" s="15" t="n"/>
      <c r="D1939" s="15" t="n"/>
      <c r="E1939" s="15">
        <f>D1939*Setup!$B$5</f>
        <v/>
      </c>
      <c r="F1939" s="15">
        <f>D1939-E1939</f>
        <v/>
      </c>
      <c r="G1939" s="15" t="n"/>
      <c r="H1939" s="15" t="n"/>
      <c r="I1939" s="15" t="n"/>
      <c r="J1939" s="15">
        <f>C1939+F1939+G1939-I1939</f>
        <v/>
      </c>
      <c r="K1939" s="15" t="n"/>
      <c r="L1939" s="15">
        <f>K1939*Setup!$B$6</f>
        <v/>
      </c>
      <c r="M1939" s="15">
        <f>J1939-L1939</f>
        <v/>
      </c>
      <c r="N1939" s="21" t="n"/>
    </row>
    <row r="1940">
      <c r="A1940" s="295" t="n"/>
      <c r="B1940" s="14" t="n"/>
      <c r="C1940" s="15" t="n"/>
      <c r="D1940" s="15" t="n"/>
      <c r="E1940" s="15">
        <f>D1940*Setup!$B$5</f>
        <v/>
      </c>
      <c r="F1940" s="15">
        <f>D1940-E1940</f>
        <v/>
      </c>
      <c r="G1940" s="15" t="n"/>
      <c r="H1940" s="15" t="n"/>
      <c r="I1940" s="15" t="n"/>
      <c r="J1940" s="15">
        <f>C1940+F1940+G1940-I1940</f>
        <v/>
      </c>
      <c r="K1940" s="15" t="n"/>
      <c r="L1940" s="15">
        <f>K1940*Setup!$B$6</f>
        <v/>
      </c>
      <c r="M1940" s="15">
        <f>J1940-L1940</f>
        <v/>
      </c>
      <c r="N1940" s="21" t="n"/>
    </row>
    <row r="1941">
      <c r="A1941" s="295" t="n"/>
      <c r="B1941" s="14" t="n"/>
      <c r="C1941" s="15" t="n"/>
      <c r="D1941" s="15" t="n"/>
      <c r="E1941" s="15">
        <f>D1941*Setup!$B$5</f>
        <v/>
      </c>
      <c r="F1941" s="15">
        <f>D1941-E1941</f>
        <v/>
      </c>
      <c r="G1941" s="15" t="n"/>
      <c r="H1941" s="15" t="n"/>
      <c r="I1941" s="15" t="n"/>
      <c r="J1941" s="15">
        <f>C1941+F1941+G1941-I1941</f>
        <v/>
      </c>
      <c r="K1941" s="15" t="n"/>
      <c r="L1941" s="15">
        <f>K1941*Setup!$B$6</f>
        <v/>
      </c>
      <c r="M1941" s="15">
        <f>J1941-L1941</f>
        <v/>
      </c>
      <c r="N1941" s="21" t="n"/>
    </row>
    <row r="1942">
      <c r="A1942" s="295" t="n"/>
      <c r="B1942" s="14" t="n"/>
      <c r="C1942" s="15" t="n"/>
      <c r="D1942" s="15" t="n"/>
      <c r="E1942" s="15">
        <f>D1942*Setup!$B$5</f>
        <v/>
      </c>
      <c r="F1942" s="15">
        <f>D1942-E1942</f>
        <v/>
      </c>
      <c r="G1942" s="15" t="n"/>
      <c r="H1942" s="15" t="n"/>
      <c r="I1942" s="15" t="n"/>
      <c r="J1942" s="15">
        <f>C1942+F1942+G1942-I1942</f>
        <v/>
      </c>
      <c r="K1942" s="15" t="n"/>
      <c r="L1942" s="15">
        <f>K1942*Setup!$B$6</f>
        <v/>
      </c>
      <c r="M1942" s="15">
        <f>J1942-L1942</f>
        <v/>
      </c>
      <c r="N1942" s="21" t="n"/>
    </row>
    <row r="1943">
      <c r="A1943" s="295" t="n"/>
      <c r="B1943" s="14" t="n"/>
      <c r="C1943" s="15" t="n"/>
      <c r="D1943" s="15" t="n"/>
      <c r="E1943" s="15">
        <f>D1943*Setup!$B$5</f>
        <v/>
      </c>
      <c r="F1943" s="15">
        <f>D1943-E1943</f>
        <v/>
      </c>
      <c r="G1943" s="15" t="n"/>
      <c r="H1943" s="15" t="n"/>
      <c r="I1943" s="15" t="n"/>
      <c r="J1943" s="15">
        <f>C1943+F1943+G1943-I1943</f>
        <v/>
      </c>
      <c r="K1943" s="15" t="n"/>
      <c r="L1943" s="15">
        <f>K1943*Setup!$B$6</f>
        <v/>
      </c>
      <c r="M1943" s="15">
        <f>J1943-L1943</f>
        <v/>
      </c>
      <c r="N1943" s="21" t="n"/>
    </row>
    <row r="1944">
      <c r="A1944" s="295" t="n"/>
      <c r="B1944" s="14" t="n"/>
      <c r="C1944" s="15" t="n"/>
      <c r="D1944" s="15" t="n"/>
      <c r="E1944" s="15">
        <f>D1944*Setup!$B$5</f>
        <v/>
      </c>
      <c r="F1944" s="15">
        <f>D1944-E1944</f>
        <v/>
      </c>
      <c r="G1944" s="15" t="n"/>
      <c r="H1944" s="15" t="n"/>
      <c r="I1944" s="15" t="n"/>
      <c r="J1944" s="15">
        <f>C1944+F1944+G1944-I1944</f>
        <v/>
      </c>
      <c r="K1944" s="15" t="n"/>
      <c r="L1944" s="15">
        <f>K1944*Setup!$B$6</f>
        <v/>
      </c>
      <c r="M1944" s="15">
        <f>J1944-L1944</f>
        <v/>
      </c>
      <c r="N1944" s="21" t="n"/>
    </row>
    <row r="1945">
      <c r="A1945" s="295" t="n"/>
      <c r="B1945" s="14" t="n"/>
      <c r="C1945" s="15" t="n"/>
      <c r="D1945" s="15" t="n"/>
      <c r="E1945" s="15">
        <f>D1945*Setup!$B$5</f>
        <v/>
      </c>
      <c r="F1945" s="15">
        <f>D1945-E1945</f>
        <v/>
      </c>
      <c r="G1945" s="15" t="n"/>
      <c r="H1945" s="15" t="n"/>
      <c r="I1945" s="15" t="n"/>
      <c r="J1945" s="15">
        <f>C1945+F1945+G1945-I1945</f>
        <v/>
      </c>
      <c r="K1945" s="15" t="n"/>
      <c r="L1945" s="15">
        <f>K1945*Setup!$B$6</f>
        <v/>
      </c>
      <c r="M1945" s="15">
        <f>J1945-L1945</f>
        <v/>
      </c>
      <c r="N1945" s="21" t="n"/>
    </row>
    <row r="1946">
      <c r="A1946" s="295" t="n"/>
      <c r="B1946" s="14" t="n"/>
      <c r="C1946" s="15" t="n"/>
      <c r="D1946" s="15" t="n"/>
      <c r="E1946" s="15">
        <f>D1946*Setup!$B$5</f>
        <v/>
      </c>
      <c r="F1946" s="15">
        <f>D1946-E1946</f>
        <v/>
      </c>
      <c r="G1946" s="15" t="n"/>
      <c r="H1946" s="15" t="n"/>
      <c r="I1946" s="15" t="n"/>
      <c r="J1946" s="15">
        <f>C1946+F1946+G1946-I1946</f>
        <v/>
      </c>
      <c r="K1946" s="15" t="n"/>
      <c r="L1946" s="15">
        <f>K1946*Setup!$B$6</f>
        <v/>
      </c>
      <c r="M1946" s="15">
        <f>J1946-L1946</f>
        <v/>
      </c>
      <c r="N1946" s="21" t="n"/>
    </row>
    <row r="1947">
      <c r="A1947" s="295" t="n"/>
      <c r="B1947" s="14" t="n"/>
      <c r="C1947" s="15" t="n"/>
      <c r="D1947" s="15" t="n"/>
      <c r="E1947" s="15">
        <f>D1947*Setup!$B$5</f>
        <v/>
      </c>
      <c r="F1947" s="15">
        <f>D1947-E1947</f>
        <v/>
      </c>
      <c r="G1947" s="15" t="n"/>
      <c r="H1947" s="15" t="n"/>
      <c r="I1947" s="15" t="n"/>
      <c r="J1947" s="15">
        <f>C1947+F1947+G1947-I1947</f>
        <v/>
      </c>
      <c r="K1947" s="15" t="n"/>
      <c r="L1947" s="15">
        <f>K1947*Setup!$B$6</f>
        <v/>
      </c>
      <c r="M1947" s="15">
        <f>J1947-L1947</f>
        <v/>
      </c>
      <c r="N1947" s="21" t="n"/>
    </row>
    <row r="1948">
      <c r="A1948" s="295" t="n"/>
      <c r="B1948" s="14" t="n"/>
      <c r="C1948" s="15" t="n"/>
      <c r="D1948" s="15" t="n"/>
      <c r="E1948" s="15">
        <f>D1948*Setup!$B$5</f>
        <v/>
      </c>
      <c r="F1948" s="15">
        <f>D1948-E1948</f>
        <v/>
      </c>
      <c r="G1948" s="15" t="n"/>
      <c r="H1948" s="15" t="n"/>
      <c r="I1948" s="15" t="n"/>
      <c r="J1948" s="15">
        <f>C1948+F1948+G1948-I1948</f>
        <v/>
      </c>
      <c r="K1948" s="15" t="n"/>
      <c r="L1948" s="15">
        <f>K1948*Setup!$B$6</f>
        <v/>
      </c>
      <c r="M1948" s="15">
        <f>J1948-L1948</f>
        <v/>
      </c>
      <c r="N1948" s="21" t="n"/>
    </row>
    <row r="1949">
      <c r="A1949" s="295" t="n"/>
      <c r="B1949" s="14" t="n"/>
      <c r="C1949" s="15" t="n"/>
      <c r="D1949" s="15" t="n"/>
      <c r="E1949" s="15">
        <f>D1949*Setup!$B$5</f>
        <v/>
      </c>
      <c r="F1949" s="15">
        <f>D1949-E1949</f>
        <v/>
      </c>
      <c r="G1949" s="15" t="n"/>
      <c r="H1949" s="15" t="n"/>
      <c r="I1949" s="15" t="n"/>
      <c r="J1949" s="15">
        <f>C1949+F1949+G1949-I1949</f>
        <v/>
      </c>
      <c r="K1949" s="15" t="n"/>
      <c r="L1949" s="15">
        <f>K1949*Setup!$B$6</f>
        <v/>
      </c>
      <c r="M1949" s="15">
        <f>J1949-L1949</f>
        <v/>
      </c>
      <c r="N1949" s="21" t="n"/>
    </row>
    <row r="1950">
      <c r="A1950" s="295" t="n"/>
      <c r="B1950" s="14" t="n"/>
      <c r="C1950" s="15" t="n"/>
      <c r="D1950" s="15" t="n"/>
      <c r="E1950" s="15">
        <f>D1950*Setup!$B$5</f>
        <v/>
      </c>
      <c r="F1950" s="15">
        <f>D1950-E1950</f>
        <v/>
      </c>
      <c r="G1950" s="15" t="n"/>
      <c r="H1950" s="15" t="n"/>
      <c r="I1950" s="15" t="n"/>
      <c r="J1950" s="15">
        <f>C1950+F1950+G1950-I1950</f>
        <v/>
      </c>
      <c r="K1950" s="15" t="n"/>
      <c r="L1950" s="15">
        <f>K1950*Setup!$B$6</f>
        <v/>
      </c>
      <c r="M1950" s="15">
        <f>J1950-L1950</f>
        <v/>
      </c>
      <c r="N1950" s="21" t="n"/>
    </row>
    <row r="1951">
      <c r="A1951" s="295" t="n"/>
      <c r="B1951" s="14" t="n"/>
      <c r="C1951" s="15" t="n"/>
      <c r="D1951" s="15" t="n"/>
      <c r="E1951" s="15">
        <f>D1951*Setup!$B$5</f>
        <v/>
      </c>
      <c r="F1951" s="15">
        <f>D1951-E1951</f>
        <v/>
      </c>
      <c r="G1951" s="15" t="n"/>
      <c r="H1951" s="15" t="n"/>
      <c r="I1951" s="15" t="n"/>
      <c r="J1951" s="15">
        <f>C1951+F1951+G1951-I1951</f>
        <v/>
      </c>
      <c r="K1951" s="15" t="n"/>
      <c r="L1951" s="15">
        <f>K1951*Setup!$B$6</f>
        <v/>
      </c>
      <c r="M1951" s="15">
        <f>J1951-L1951</f>
        <v/>
      </c>
      <c r="N1951" s="21" t="n"/>
    </row>
    <row r="1952">
      <c r="A1952" s="295" t="n"/>
      <c r="B1952" s="14" t="n"/>
      <c r="C1952" s="15" t="n"/>
      <c r="D1952" s="15" t="n"/>
      <c r="E1952" s="15">
        <f>D1952*Setup!$B$5</f>
        <v/>
      </c>
      <c r="F1952" s="15">
        <f>D1952-E1952</f>
        <v/>
      </c>
      <c r="G1952" s="15" t="n"/>
      <c r="H1952" s="15" t="n"/>
      <c r="I1952" s="15" t="n"/>
      <c r="J1952" s="15">
        <f>C1952+F1952+G1952-I1952</f>
        <v/>
      </c>
      <c r="K1952" s="15" t="n"/>
      <c r="L1952" s="15">
        <f>K1952*Setup!$B$6</f>
        <v/>
      </c>
      <c r="M1952" s="15">
        <f>J1952-L1952</f>
        <v/>
      </c>
      <c r="N1952" s="21" t="n"/>
    </row>
    <row r="1953">
      <c r="A1953" s="295" t="n"/>
      <c r="B1953" s="14" t="n"/>
      <c r="C1953" s="15" t="n"/>
      <c r="D1953" s="15" t="n"/>
      <c r="E1953" s="15">
        <f>D1953*Setup!$B$5</f>
        <v/>
      </c>
      <c r="F1953" s="15">
        <f>D1953-E1953</f>
        <v/>
      </c>
      <c r="G1953" s="15" t="n"/>
      <c r="H1953" s="15" t="n"/>
      <c r="I1953" s="15" t="n"/>
      <c r="J1953" s="15">
        <f>C1953+F1953+G1953-I1953</f>
        <v/>
      </c>
      <c r="K1953" s="15" t="n"/>
      <c r="L1953" s="15">
        <f>K1953*Setup!$B$6</f>
        <v/>
      </c>
      <c r="M1953" s="15">
        <f>J1953-L1953</f>
        <v/>
      </c>
      <c r="N1953" s="21" t="n"/>
    </row>
    <row r="1954">
      <c r="A1954" s="295" t="n"/>
      <c r="B1954" s="14" t="n"/>
      <c r="C1954" s="15" t="n"/>
      <c r="D1954" s="15" t="n"/>
      <c r="E1954" s="15">
        <f>D1954*Setup!$B$5</f>
        <v/>
      </c>
      <c r="F1954" s="15">
        <f>D1954-E1954</f>
        <v/>
      </c>
      <c r="G1954" s="15" t="n"/>
      <c r="H1954" s="15" t="n"/>
      <c r="I1954" s="15" t="n"/>
      <c r="J1954" s="15">
        <f>C1954+F1954+G1954-I1954</f>
        <v/>
      </c>
      <c r="K1954" s="15" t="n"/>
      <c r="L1954" s="15">
        <f>K1954*Setup!$B$6</f>
        <v/>
      </c>
      <c r="M1954" s="15">
        <f>J1954-L1954</f>
        <v/>
      </c>
      <c r="N1954" s="21" t="n"/>
    </row>
    <row r="1955">
      <c r="A1955" s="295" t="n"/>
      <c r="B1955" s="14" t="n"/>
      <c r="C1955" s="15" t="n"/>
      <c r="D1955" s="15" t="n"/>
      <c r="E1955" s="15">
        <f>D1955*Setup!$B$5</f>
        <v/>
      </c>
      <c r="F1955" s="15">
        <f>D1955-E1955</f>
        <v/>
      </c>
      <c r="G1955" s="15" t="n"/>
      <c r="H1955" s="15" t="n"/>
      <c r="I1955" s="15" t="n"/>
      <c r="J1955" s="15">
        <f>C1955+F1955+G1955-I1955</f>
        <v/>
      </c>
      <c r="K1955" s="15" t="n"/>
      <c r="L1955" s="15">
        <f>K1955*Setup!$B$6</f>
        <v/>
      </c>
      <c r="M1955" s="15">
        <f>J1955-L1955</f>
        <v/>
      </c>
      <c r="N1955" s="21" t="n"/>
    </row>
    <row r="1956">
      <c r="A1956" s="295" t="n"/>
      <c r="B1956" s="14" t="n"/>
      <c r="C1956" s="15" t="n"/>
      <c r="D1956" s="15" t="n"/>
      <c r="E1956" s="15">
        <f>D1956*Setup!$B$5</f>
        <v/>
      </c>
      <c r="F1956" s="15">
        <f>D1956-E1956</f>
        <v/>
      </c>
      <c r="G1956" s="15" t="n"/>
      <c r="H1956" s="15" t="n"/>
      <c r="I1956" s="15" t="n"/>
      <c r="J1956" s="15">
        <f>C1956+F1956+G1956-I1956</f>
        <v/>
      </c>
      <c r="K1956" s="15" t="n"/>
      <c r="L1956" s="15">
        <f>K1956*Setup!$B$6</f>
        <v/>
      </c>
      <c r="M1956" s="15">
        <f>J1956-L1956</f>
        <v/>
      </c>
      <c r="N1956" s="21" t="n"/>
    </row>
    <row r="1957">
      <c r="A1957" s="295" t="n"/>
      <c r="B1957" s="14" t="n"/>
      <c r="C1957" s="15" t="n"/>
      <c r="D1957" s="15" t="n"/>
      <c r="E1957" s="15">
        <f>D1957*Setup!$B$5</f>
        <v/>
      </c>
      <c r="F1957" s="15">
        <f>D1957-E1957</f>
        <v/>
      </c>
      <c r="G1957" s="15" t="n"/>
      <c r="H1957" s="15" t="n"/>
      <c r="I1957" s="15" t="n"/>
      <c r="J1957" s="15">
        <f>C1957+F1957+G1957-I1957</f>
        <v/>
      </c>
      <c r="K1957" s="15" t="n"/>
      <c r="L1957" s="15">
        <f>K1957*Setup!$B$6</f>
        <v/>
      </c>
      <c r="M1957" s="15">
        <f>J1957-L1957</f>
        <v/>
      </c>
      <c r="N1957" s="21" t="n"/>
    </row>
    <row r="1958">
      <c r="A1958" s="295" t="n"/>
      <c r="B1958" s="14" t="n"/>
      <c r="C1958" s="15" t="n"/>
      <c r="D1958" s="15" t="n"/>
      <c r="E1958" s="15">
        <f>D1958*Setup!$B$5</f>
        <v/>
      </c>
      <c r="F1958" s="15">
        <f>D1958-E1958</f>
        <v/>
      </c>
      <c r="G1958" s="15" t="n"/>
      <c r="H1958" s="15" t="n"/>
      <c r="I1958" s="15" t="n"/>
      <c r="J1958" s="15">
        <f>C1958+F1958+G1958-I1958</f>
        <v/>
      </c>
      <c r="K1958" s="15" t="n"/>
      <c r="L1958" s="15">
        <f>K1958*Setup!$B$6</f>
        <v/>
      </c>
      <c r="M1958" s="15">
        <f>J1958-L1958</f>
        <v/>
      </c>
      <c r="N1958" s="21" t="n"/>
    </row>
    <row r="1959">
      <c r="A1959" s="295" t="n"/>
      <c r="B1959" s="14" t="n"/>
      <c r="C1959" s="15" t="n"/>
      <c r="D1959" s="15" t="n"/>
      <c r="E1959" s="15">
        <f>D1959*Setup!$B$5</f>
        <v/>
      </c>
      <c r="F1959" s="15">
        <f>D1959-E1959</f>
        <v/>
      </c>
      <c r="G1959" s="15" t="n"/>
      <c r="H1959" s="15" t="n"/>
      <c r="I1959" s="15" t="n"/>
      <c r="J1959" s="15">
        <f>C1959+F1959+G1959-I1959</f>
        <v/>
      </c>
      <c r="K1959" s="15" t="n"/>
      <c r="L1959" s="15">
        <f>K1959*Setup!$B$6</f>
        <v/>
      </c>
      <c r="M1959" s="15">
        <f>J1959-L1959</f>
        <v/>
      </c>
      <c r="N1959" s="21" t="n"/>
    </row>
    <row r="1960">
      <c r="A1960" s="295" t="n"/>
      <c r="B1960" s="14" t="n"/>
      <c r="C1960" s="15" t="n"/>
      <c r="D1960" s="15" t="n"/>
      <c r="E1960" s="15">
        <f>D1960*Setup!$B$5</f>
        <v/>
      </c>
      <c r="F1960" s="15">
        <f>D1960-E1960</f>
        <v/>
      </c>
      <c r="G1960" s="15" t="n"/>
      <c r="H1960" s="15" t="n"/>
      <c r="I1960" s="15" t="n"/>
      <c r="J1960" s="15">
        <f>C1960+F1960+G1960-I1960</f>
        <v/>
      </c>
      <c r="K1960" s="15" t="n"/>
      <c r="L1960" s="15">
        <f>K1960*Setup!$B$6</f>
        <v/>
      </c>
      <c r="M1960" s="15">
        <f>J1960-L1960</f>
        <v/>
      </c>
      <c r="N1960" s="21" t="n"/>
    </row>
    <row r="1961">
      <c r="A1961" s="295" t="n"/>
      <c r="B1961" s="14" t="n"/>
      <c r="C1961" s="15" t="n"/>
      <c r="D1961" s="15" t="n"/>
      <c r="E1961" s="15">
        <f>D1961*Setup!$B$5</f>
        <v/>
      </c>
      <c r="F1961" s="15">
        <f>D1961-E1961</f>
        <v/>
      </c>
      <c r="G1961" s="15" t="n"/>
      <c r="H1961" s="15" t="n"/>
      <c r="I1961" s="15" t="n"/>
      <c r="J1961" s="15">
        <f>C1961+F1961+G1961-I1961</f>
        <v/>
      </c>
      <c r="K1961" s="15" t="n"/>
      <c r="L1961" s="15">
        <f>K1961*Setup!$B$6</f>
        <v/>
      </c>
      <c r="M1961" s="15">
        <f>J1961-L1961</f>
        <v/>
      </c>
      <c r="N1961" s="21" t="n"/>
    </row>
    <row r="1962">
      <c r="A1962" s="295" t="n"/>
      <c r="B1962" s="14" t="n"/>
      <c r="C1962" s="15" t="n"/>
      <c r="D1962" s="15" t="n"/>
      <c r="E1962" s="15">
        <f>D1962*Setup!$B$5</f>
        <v/>
      </c>
      <c r="F1962" s="15">
        <f>D1962-E1962</f>
        <v/>
      </c>
      <c r="G1962" s="15" t="n"/>
      <c r="H1962" s="15" t="n"/>
      <c r="I1962" s="15" t="n"/>
      <c r="J1962" s="15">
        <f>C1962+F1962+G1962-I1962</f>
        <v/>
      </c>
      <c r="K1962" s="15" t="n"/>
      <c r="L1962" s="15">
        <f>K1962*Setup!$B$6</f>
        <v/>
      </c>
      <c r="M1962" s="15">
        <f>J1962-L1962</f>
        <v/>
      </c>
      <c r="N1962" s="21" t="n"/>
    </row>
    <row r="1963">
      <c r="A1963" s="295" t="n"/>
      <c r="B1963" s="14" t="n"/>
      <c r="C1963" s="15" t="n"/>
      <c r="D1963" s="15" t="n"/>
      <c r="E1963" s="15">
        <f>D1963*Setup!$B$5</f>
        <v/>
      </c>
      <c r="F1963" s="15">
        <f>D1963-E1963</f>
        <v/>
      </c>
      <c r="G1963" s="15" t="n"/>
      <c r="H1963" s="15" t="n"/>
      <c r="I1963" s="15" t="n"/>
      <c r="J1963" s="15">
        <f>C1963+F1963+G1963-I1963</f>
        <v/>
      </c>
      <c r="K1963" s="15" t="n"/>
      <c r="L1963" s="15">
        <f>K1963*Setup!$B$6</f>
        <v/>
      </c>
      <c r="M1963" s="15">
        <f>J1963-L1963</f>
        <v/>
      </c>
      <c r="N1963" s="21" t="n"/>
    </row>
    <row r="1964">
      <c r="A1964" s="295" t="n"/>
      <c r="B1964" s="14" t="n"/>
      <c r="C1964" s="15" t="n"/>
      <c r="D1964" s="15" t="n"/>
      <c r="E1964" s="15">
        <f>D1964*Setup!$B$5</f>
        <v/>
      </c>
      <c r="F1964" s="15">
        <f>D1964-E1964</f>
        <v/>
      </c>
      <c r="G1964" s="15" t="n"/>
      <c r="H1964" s="15" t="n"/>
      <c r="I1964" s="15" t="n"/>
      <c r="J1964" s="15">
        <f>C1964+F1964+G1964-I1964</f>
        <v/>
      </c>
      <c r="K1964" s="15" t="n"/>
      <c r="L1964" s="15">
        <f>K1964*Setup!$B$6</f>
        <v/>
      </c>
      <c r="M1964" s="15">
        <f>J1964-L1964</f>
        <v/>
      </c>
      <c r="N1964" s="21" t="n"/>
    </row>
    <row r="1965">
      <c r="A1965" s="295" t="n"/>
      <c r="B1965" s="14" t="n"/>
      <c r="C1965" s="15" t="n"/>
      <c r="D1965" s="15" t="n"/>
      <c r="E1965" s="15">
        <f>D1965*Setup!$B$5</f>
        <v/>
      </c>
      <c r="F1965" s="15">
        <f>D1965-E1965</f>
        <v/>
      </c>
      <c r="G1965" s="15" t="n"/>
      <c r="H1965" s="15" t="n"/>
      <c r="I1965" s="15" t="n"/>
      <c r="J1965" s="15">
        <f>C1965+F1965+G1965-I1965</f>
        <v/>
      </c>
      <c r="K1965" s="15" t="n"/>
      <c r="L1965" s="15">
        <f>K1965*Setup!$B$6</f>
        <v/>
      </c>
      <c r="M1965" s="15">
        <f>J1965-L1965</f>
        <v/>
      </c>
      <c r="N1965" s="21" t="n"/>
    </row>
    <row r="1966">
      <c r="A1966" s="295" t="n"/>
      <c r="B1966" s="14" t="n"/>
      <c r="C1966" s="15" t="n"/>
      <c r="D1966" s="15" t="n"/>
      <c r="E1966" s="15">
        <f>D1966*Setup!$B$5</f>
        <v/>
      </c>
      <c r="F1966" s="15">
        <f>D1966-E1966</f>
        <v/>
      </c>
      <c r="G1966" s="15" t="n"/>
      <c r="H1966" s="15" t="n"/>
      <c r="I1966" s="15" t="n"/>
      <c r="J1966" s="15">
        <f>C1966+F1966+G1966-I1966</f>
        <v/>
      </c>
      <c r="K1966" s="15" t="n"/>
      <c r="L1966" s="15">
        <f>K1966*Setup!$B$6</f>
        <v/>
      </c>
      <c r="M1966" s="15">
        <f>J1966-L1966</f>
        <v/>
      </c>
      <c r="N1966" s="21" t="n"/>
    </row>
    <row r="1967">
      <c r="A1967" s="295" t="n"/>
      <c r="B1967" s="14" t="n"/>
      <c r="C1967" s="15" t="n"/>
      <c r="D1967" s="15" t="n"/>
      <c r="E1967" s="15">
        <f>D1967*Setup!$B$5</f>
        <v/>
      </c>
      <c r="F1967" s="15">
        <f>D1967-E1967</f>
        <v/>
      </c>
      <c r="G1967" s="15" t="n"/>
      <c r="H1967" s="15" t="n"/>
      <c r="I1967" s="15" t="n"/>
      <c r="J1967" s="15">
        <f>C1967+F1967+G1967-I1967</f>
        <v/>
      </c>
      <c r="K1967" s="15" t="n"/>
      <c r="L1967" s="15">
        <f>K1967*Setup!$B$6</f>
        <v/>
      </c>
      <c r="M1967" s="15">
        <f>J1967-L1967</f>
        <v/>
      </c>
      <c r="N1967" s="21" t="n"/>
    </row>
    <row r="1968">
      <c r="A1968" s="295" t="n"/>
      <c r="B1968" s="14" t="n"/>
      <c r="C1968" s="15" t="n"/>
      <c r="D1968" s="15" t="n"/>
      <c r="E1968" s="15">
        <f>D1968*Setup!$B$5</f>
        <v/>
      </c>
      <c r="F1968" s="15">
        <f>D1968-E1968</f>
        <v/>
      </c>
      <c r="G1968" s="15" t="n"/>
      <c r="H1968" s="15" t="n"/>
      <c r="I1968" s="15" t="n"/>
      <c r="J1968" s="15">
        <f>C1968+F1968+G1968-I1968</f>
        <v/>
      </c>
      <c r="K1968" s="15" t="n"/>
      <c r="L1968" s="15">
        <f>K1968*Setup!$B$6</f>
        <v/>
      </c>
      <c r="M1968" s="15">
        <f>J1968-L1968</f>
        <v/>
      </c>
      <c r="N1968" s="21" t="n"/>
    </row>
    <row r="1969">
      <c r="A1969" s="295" t="n"/>
      <c r="B1969" s="14" t="n"/>
      <c r="C1969" s="15" t="n"/>
      <c r="D1969" s="15" t="n"/>
      <c r="E1969" s="15">
        <f>D1969*Setup!$B$5</f>
        <v/>
      </c>
      <c r="F1969" s="15">
        <f>D1969-E1969</f>
        <v/>
      </c>
      <c r="G1969" s="15" t="n"/>
      <c r="H1969" s="15" t="n"/>
      <c r="I1969" s="15" t="n"/>
      <c r="J1969" s="15">
        <f>C1969+F1969+G1969-I1969</f>
        <v/>
      </c>
      <c r="K1969" s="15" t="n"/>
      <c r="L1969" s="15">
        <f>K1969*Setup!$B$6</f>
        <v/>
      </c>
      <c r="M1969" s="15">
        <f>J1969-L1969</f>
        <v/>
      </c>
      <c r="N1969" s="21" t="n"/>
    </row>
    <row r="1970">
      <c r="A1970" s="295" t="n"/>
      <c r="B1970" s="14" t="n"/>
      <c r="C1970" s="15" t="n"/>
      <c r="D1970" s="15" t="n"/>
      <c r="E1970" s="15">
        <f>D1970*Setup!$B$5</f>
        <v/>
      </c>
      <c r="F1970" s="15">
        <f>D1970-E1970</f>
        <v/>
      </c>
      <c r="G1970" s="15" t="n"/>
      <c r="H1970" s="15" t="n"/>
      <c r="I1970" s="15" t="n"/>
      <c r="J1970" s="15">
        <f>C1970+F1970+G1970-I1970</f>
        <v/>
      </c>
      <c r="K1970" s="15" t="n"/>
      <c r="L1970" s="15">
        <f>K1970*Setup!$B$6</f>
        <v/>
      </c>
      <c r="M1970" s="15">
        <f>J1970-L1970</f>
        <v/>
      </c>
      <c r="N1970" s="21" t="n"/>
    </row>
    <row r="1971">
      <c r="A1971" s="295" t="n"/>
      <c r="B1971" s="14" t="n"/>
      <c r="C1971" s="15" t="n"/>
      <c r="D1971" s="15" t="n"/>
      <c r="E1971" s="15">
        <f>D1971*Setup!$B$5</f>
        <v/>
      </c>
      <c r="F1971" s="15">
        <f>D1971-E1971</f>
        <v/>
      </c>
      <c r="G1971" s="15" t="n"/>
      <c r="H1971" s="15" t="n"/>
      <c r="I1971" s="15" t="n"/>
      <c r="J1971" s="15">
        <f>C1971+F1971+G1971-I1971</f>
        <v/>
      </c>
      <c r="K1971" s="15" t="n"/>
      <c r="L1971" s="15">
        <f>K1971*Setup!$B$6</f>
        <v/>
      </c>
      <c r="M1971" s="15">
        <f>J1971-L1971</f>
        <v/>
      </c>
      <c r="N1971" s="21" t="n"/>
    </row>
    <row r="1972">
      <c r="A1972" s="295" t="n"/>
      <c r="B1972" s="14" t="n"/>
      <c r="C1972" s="15" t="n"/>
      <c r="D1972" s="15" t="n"/>
      <c r="E1972" s="15">
        <f>D1972*Setup!$B$5</f>
        <v/>
      </c>
      <c r="F1972" s="15">
        <f>D1972-E1972</f>
        <v/>
      </c>
      <c r="G1972" s="15" t="n"/>
      <c r="H1972" s="15" t="n"/>
      <c r="I1972" s="15" t="n"/>
      <c r="J1972" s="15">
        <f>C1972+F1972+G1972-I1972</f>
        <v/>
      </c>
      <c r="K1972" s="15" t="n"/>
      <c r="L1972" s="15">
        <f>K1972*Setup!$B$6</f>
        <v/>
      </c>
      <c r="M1972" s="15">
        <f>J1972-L1972</f>
        <v/>
      </c>
      <c r="N1972" s="21" t="n"/>
    </row>
    <row r="1973">
      <c r="A1973" s="295" t="n"/>
      <c r="B1973" s="14" t="n"/>
      <c r="C1973" s="15" t="n"/>
      <c r="D1973" s="15" t="n"/>
      <c r="E1973" s="15">
        <f>D1973*Setup!$B$5</f>
        <v/>
      </c>
      <c r="F1973" s="15">
        <f>D1973-E1973</f>
        <v/>
      </c>
      <c r="G1973" s="15" t="n"/>
      <c r="H1973" s="15" t="n"/>
      <c r="I1973" s="15" t="n"/>
      <c r="J1973" s="15">
        <f>C1973+F1973+G1973-I1973</f>
        <v/>
      </c>
      <c r="K1973" s="15" t="n"/>
      <c r="L1973" s="15">
        <f>K1973*Setup!$B$6</f>
        <v/>
      </c>
      <c r="M1973" s="15">
        <f>J1973-L1973</f>
        <v/>
      </c>
      <c r="N1973" s="21" t="n"/>
    </row>
    <row r="1974">
      <c r="A1974" s="295" t="n"/>
      <c r="B1974" s="14" t="n"/>
      <c r="C1974" s="15" t="n"/>
      <c r="D1974" s="15" t="n"/>
      <c r="E1974" s="15">
        <f>D1974*Setup!$B$5</f>
        <v/>
      </c>
      <c r="F1974" s="15">
        <f>D1974-E1974</f>
        <v/>
      </c>
      <c r="G1974" s="15" t="n"/>
      <c r="H1974" s="15" t="n"/>
      <c r="I1974" s="15" t="n"/>
      <c r="J1974" s="15">
        <f>C1974+F1974+G1974-I1974</f>
        <v/>
      </c>
      <c r="K1974" s="15" t="n"/>
      <c r="L1974" s="15">
        <f>K1974*Setup!$B$6</f>
        <v/>
      </c>
      <c r="M1974" s="15">
        <f>J1974-L1974</f>
        <v/>
      </c>
      <c r="N1974" s="21" t="n"/>
    </row>
    <row r="1975">
      <c r="A1975" s="295" t="n"/>
      <c r="B1975" s="14" t="n"/>
      <c r="C1975" s="15" t="n"/>
      <c r="D1975" s="15" t="n"/>
      <c r="E1975" s="15">
        <f>D1975*Setup!$B$5</f>
        <v/>
      </c>
      <c r="F1975" s="15">
        <f>D1975-E1975</f>
        <v/>
      </c>
      <c r="G1975" s="15" t="n"/>
      <c r="H1975" s="15" t="n"/>
      <c r="I1975" s="15" t="n"/>
      <c r="J1975" s="15">
        <f>C1975+F1975+G1975-I1975</f>
        <v/>
      </c>
      <c r="K1975" s="15" t="n"/>
      <c r="L1975" s="15">
        <f>K1975*Setup!$B$6</f>
        <v/>
      </c>
      <c r="M1975" s="15">
        <f>J1975-L1975</f>
        <v/>
      </c>
      <c r="N1975" s="21" t="n"/>
    </row>
    <row r="1976">
      <c r="A1976" s="295" t="n"/>
      <c r="B1976" s="14" t="n"/>
      <c r="C1976" s="15" t="n"/>
      <c r="D1976" s="15" t="n"/>
      <c r="E1976" s="15">
        <f>D1976*Setup!$B$5</f>
        <v/>
      </c>
      <c r="F1976" s="15">
        <f>D1976-E1976</f>
        <v/>
      </c>
      <c r="G1976" s="15" t="n"/>
      <c r="H1976" s="15" t="n"/>
      <c r="I1976" s="15" t="n"/>
      <c r="J1976" s="15">
        <f>C1976+F1976+G1976-I1976</f>
        <v/>
      </c>
      <c r="K1976" s="15" t="n"/>
      <c r="L1976" s="15">
        <f>K1976*Setup!$B$6</f>
        <v/>
      </c>
      <c r="M1976" s="15">
        <f>J1976-L1976</f>
        <v/>
      </c>
      <c r="N1976" s="21" t="n"/>
    </row>
    <row r="1977">
      <c r="A1977" s="295" t="n"/>
      <c r="B1977" s="14" t="n"/>
      <c r="C1977" s="15" t="n"/>
      <c r="D1977" s="15" t="n"/>
      <c r="E1977" s="15">
        <f>D1977*Setup!$B$5</f>
        <v/>
      </c>
      <c r="F1977" s="15">
        <f>D1977-E1977</f>
        <v/>
      </c>
      <c r="G1977" s="15" t="n"/>
      <c r="H1977" s="15" t="n"/>
      <c r="I1977" s="15" t="n"/>
      <c r="J1977" s="15">
        <f>C1977+F1977+G1977-I1977</f>
        <v/>
      </c>
      <c r="K1977" s="15" t="n"/>
      <c r="L1977" s="15">
        <f>K1977*Setup!$B$6</f>
        <v/>
      </c>
      <c r="M1977" s="15">
        <f>J1977-L1977</f>
        <v/>
      </c>
      <c r="N1977" s="21" t="n"/>
    </row>
    <row r="1978">
      <c r="A1978" s="295" t="n"/>
      <c r="B1978" s="14" t="n"/>
      <c r="C1978" s="15" t="n"/>
      <c r="D1978" s="15" t="n"/>
      <c r="E1978" s="15">
        <f>D1978*Setup!$B$5</f>
        <v/>
      </c>
      <c r="F1978" s="15">
        <f>D1978-E1978</f>
        <v/>
      </c>
      <c r="G1978" s="15" t="n"/>
      <c r="H1978" s="15" t="n"/>
      <c r="I1978" s="15" t="n"/>
      <c r="J1978" s="15">
        <f>C1978+F1978+G1978-I1978</f>
        <v/>
      </c>
      <c r="K1978" s="15" t="n"/>
      <c r="L1978" s="15">
        <f>K1978*Setup!$B$6</f>
        <v/>
      </c>
      <c r="M1978" s="15">
        <f>J1978-L1978</f>
        <v/>
      </c>
      <c r="N1978" s="21" t="n"/>
    </row>
    <row r="1979">
      <c r="A1979" s="295" t="n"/>
      <c r="B1979" s="14" t="n"/>
      <c r="C1979" s="15" t="n"/>
      <c r="D1979" s="15" t="n"/>
      <c r="E1979" s="15">
        <f>D1979*Setup!$B$5</f>
        <v/>
      </c>
      <c r="F1979" s="15">
        <f>D1979-E1979</f>
        <v/>
      </c>
      <c r="G1979" s="15" t="n"/>
      <c r="H1979" s="15" t="n"/>
      <c r="I1979" s="15" t="n"/>
      <c r="J1979" s="15">
        <f>C1979+F1979+G1979-I1979</f>
        <v/>
      </c>
      <c r="K1979" s="15" t="n"/>
      <c r="L1979" s="15">
        <f>K1979*Setup!$B$6</f>
        <v/>
      </c>
      <c r="M1979" s="15">
        <f>J1979-L1979</f>
        <v/>
      </c>
      <c r="N1979" s="21" t="n"/>
    </row>
    <row r="1980">
      <c r="A1980" s="295" t="n"/>
      <c r="B1980" s="14" t="n"/>
      <c r="C1980" s="15" t="n"/>
      <c r="D1980" s="15" t="n"/>
      <c r="E1980" s="15">
        <f>D1980*Setup!$B$5</f>
        <v/>
      </c>
      <c r="F1980" s="15">
        <f>D1980-E1980</f>
        <v/>
      </c>
      <c r="G1980" s="15" t="n"/>
      <c r="H1980" s="15" t="n"/>
      <c r="I1980" s="15" t="n"/>
      <c r="J1980" s="15">
        <f>C1980+F1980+G1980-I1980</f>
        <v/>
      </c>
      <c r="K1980" s="15" t="n"/>
      <c r="L1980" s="15">
        <f>K1980*Setup!$B$6</f>
        <v/>
      </c>
      <c r="M1980" s="15">
        <f>J1980-L1980</f>
        <v/>
      </c>
      <c r="N1980" s="21" t="n"/>
    </row>
    <row r="1981">
      <c r="A1981" s="295" t="n"/>
      <c r="B1981" s="14" t="n"/>
      <c r="C1981" s="15" t="n"/>
      <c r="D1981" s="15" t="n"/>
      <c r="E1981" s="15">
        <f>D1981*Setup!$B$5</f>
        <v/>
      </c>
      <c r="F1981" s="15">
        <f>D1981-E1981</f>
        <v/>
      </c>
      <c r="G1981" s="15" t="n"/>
      <c r="H1981" s="15" t="n"/>
      <c r="I1981" s="15" t="n"/>
      <c r="J1981" s="15">
        <f>C1981+F1981+G1981-I1981</f>
        <v/>
      </c>
      <c r="K1981" s="15" t="n"/>
      <c r="L1981" s="15">
        <f>K1981*Setup!$B$6</f>
        <v/>
      </c>
      <c r="M1981" s="15">
        <f>J1981-L1981</f>
        <v/>
      </c>
      <c r="N1981" s="21" t="n"/>
    </row>
    <row r="1982">
      <c r="A1982" s="295" t="n"/>
      <c r="B1982" s="14" t="n"/>
      <c r="C1982" s="15" t="n"/>
      <c r="D1982" s="15" t="n"/>
      <c r="E1982" s="15">
        <f>D1982*Setup!$B$5</f>
        <v/>
      </c>
      <c r="F1982" s="15">
        <f>D1982-E1982</f>
        <v/>
      </c>
      <c r="G1982" s="15" t="n"/>
      <c r="H1982" s="15" t="n"/>
      <c r="I1982" s="15" t="n"/>
      <c r="J1982" s="15">
        <f>C1982+F1982+G1982-I1982</f>
        <v/>
      </c>
      <c r="K1982" s="15" t="n"/>
      <c r="L1982" s="15">
        <f>K1982*Setup!$B$6</f>
        <v/>
      </c>
      <c r="M1982" s="15">
        <f>J1982-L1982</f>
        <v/>
      </c>
      <c r="N1982" s="21" t="n"/>
    </row>
    <row r="1983">
      <c r="A1983" s="295" t="n"/>
      <c r="B1983" s="14" t="n"/>
      <c r="C1983" s="15" t="n"/>
      <c r="D1983" s="15" t="n"/>
      <c r="E1983" s="15">
        <f>D1983*Setup!$B$5</f>
        <v/>
      </c>
      <c r="F1983" s="15">
        <f>D1983-E1983</f>
        <v/>
      </c>
      <c r="G1983" s="15" t="n"/>
      <c r="H1983" s="15" t="n"/>
      <c r="I1983" s="15" t="n"/>
      <c r="J1983" s="15">
        <f>C1983+F1983+G1983-I1983</f>
        <v/>
      </c>
      <c r="K1983" s="15" t="n"/>
      <c r="L1983" s="15">
        <f>K1983*Setup!$B$6</f>
        <v/>
      </c>
      <c r="M1983" s="15">
        <f>J1983-L1983</f>
        <v/>
      </c>
      <c r="N1983" s="21" t="n"/>
    </row>
    <row r="1984">
      <c r="A1984" s="295" t="n"/>
      <c r="B1984" s="14" t="n"/>
      <c r="C1984" s="15" t="n"/>
      <c r="D1984" s="15" t="n"/>
      <c r="E1984" s="15">
        <f>D1984*Setup!$B$5</f>
        <v/>
      </c>
      <c r="F1984" s="15">
        <f>D1984-E1984</f>
        <v/>
      </c>
      <c r="G1984" s="15" t="n"/>
      <c r="H1984" s="15" t="n"/>
      <c r="I1984" s="15" t="n"/>
      <c r="J1984" s="15">
        <f>C1984+F1984+G1984-I1984</f>
        <v/>
      </c>
      <c r="K1984" s="15" t="n"/>
      <c r="L1984" s="15">
        <f>K1984*Setup!$B$6</f>
        <v/>
      </c>
      <c r="M1984" s="15">
        <f>J1984-L1984</f>
        <v/>
      </c>
      <c r="N1984" s="21" t="n"/>
    </row>
    <row r="1985">
      <c r="A1985" s="295" t="n"/>
      <c r="B1985" s="14" t="n"/>
      <c r="C1985" s="15" t="n"/>
      <c r="D1985" s="15" t="n"/>
      <c r="E1985" s="15">
        <f>D1985*Setup!$B$5</f>
        <v/>
      </c>
      <c r="F1985" s="15">
        <f>D1985-E1985</f>
        <v/>
      </c>
      <c r="G1985" s="15" t="n"/>
      <c r="H1985" s="15" t="n"/>
      <c r="I1985" s="15" t="n"/>
      <c r="J1985" s="15">
        <f>C1985+F1985+G1985-I1985</f>
        <v/>
      </c>
      <c r="K1985" s="15" t="n"/>
      <c r="L1985" s="15">
        <f>K1985*Setup!$B$6</f>
        <v/>
      </c>
      <c r="M1985" s="15">
        <f>J1985-L1985</f>
        <v/>
      </c>
      <c r="N1985" s="21" t="n"/>
    </row>
    <row r="1986">
      <c r="A1986" s="295" t="n"/>
      <c r="B1986" s="14" t="n"/>
      <c r="C1986" s="15" t="n"/>
      <c r="D1986" s="15" t="n"/>
      <c r="E1986" s="15">
        <f>D1986*Setup!$B$5</f>
        <v/>
      </c>
      <c r="F1986" s="15">
        <f>D1986-E1986</f>
        <v/>
      </c>
      <c r="G1986" s="15" t="n"/>
      <c r="H1986" s="15" t="n"/>
      <c r="I1986" s="15" t="n"/>
      <c r="J1986" s="15">
        <f>C1986+F1986+G1986-I1986</f>
        <v/>
      </c>
      <c r="K1986" s="15" t="n"/>
      <c r="L1986" s="15">
        <f>K1986*Setup!$B$6</f>
        <v/>
      </c>
      <c r="M1986" s="15">
        <f>J1986-L1986</f>
        <v/>
      </c>
      <c r="N1986" s="21" t="n"/>
    </row>
    <row r="1987">
      <c r="A1987" s="295" t="n"/>
      <c r="B1987" s="14" t="n"/>
      <c r="C1987" s="15" t="n"/>
      <c r="D1987" s="15" t="n"/>
      <c r="E1987" s="15">
        <f>D1987*Setup!$B$5</f>
        <v/>
      </c>
      <c r="F1987" s="15">
        <f>D1987-E1987</f>
        <v/>
      </c>
      <c r="G1987" s="15" t="n"/>
      <c r="H1987" s="15" t="n"/>
      <c r="I1987" s="15" t="n"/>
      <c r="J1987" s="15">
        <f>C1987+F1987+G1987-I1987</f>
        <v/>
      </c>
      <c r="K1987" s="15" t="n"/>
      <c r="L1987" s="15">
        <f>K1987*Setup!$B$6</f>
        <v/>
      </c>
      <c r="M1987" s="15">
        <f>J1987-L1987</f>
        <v/>
      </c>
      <c r="N1987" s="21" t="n"/>
    </row>
    <row r="1988">
      <c r="A1988" s="295" t="n"/>
      <c r="B1988" s="14" t="n"/>
      <c r="C1988" s="15" t="n"/>
      <c r="D1988" s="15" t="n"/>
      <c r="E1988" s="15">
        <f>D1988*Setup!$B$5</f>
        <v/>
      </c>
      <c r="F1988" s="15">
        <f>D1988-E1988</f>
        <v/>
      </c>
      <c r="G1988" s="15" t="n"/>
      <c r="H1988" s="15" t="n"/>
      <c r="I1988" s="15" t="n"/>
      <c r="J1988" s="15">
        <f>C1988+F1988+G1988-I1988</f>
        <v/>
      </c>
      <c r="K1988" s="15" t="n"/>
      <c r="L1988" s="15">
        <f>K1988*Setup!$B$6</f>
        <v/>
      </c>
      <c r="M1988" s="15">
        <f>J1988-L1988</f>
        <v/>
      </c>
      <c r="N1988" s="21" t="n"/>
    </row>
    <row r="1989">
      <c r="A1989" s="295" t="n"/>
      <c r="B1989" s="14" t="n"/>
      <c r="C1989" s="15" t="n"/>
      <c r="D1989" s="15" t="n"/>
      <c r="E1989" s="15">
        <f>D1989*Setup!$B$5</f>
        <v/>
      </c>
      <c r="F1989" s="15">
        <f>D1989-E1989</f>
        <v/>
      </c>
      <c r="G1989" s="15" t="n"/>
      <c r="H1989" s="15" t="n"/>
      <c r="I1989" s="15" t="n"/>
      <c r="J1989" s="15">
        <f>C1989+F1989+G1989-I1989</f>
        <v/>
      </c>
      <c r="K1989" s="15" t="n"/>
      <c r="L1989" s="15">
        <f>K1989*Setup!$B$6</f>
        <v/>
      </c>
      <c r="M1989" s="15">
        <f>J1989-L1989</f>
        <v/>
      </c>
      <c r="N1989" s="21" t="n"/>
    </row>
    <row r="1990">
      <c r="A1990" s="295" t="n"/>
      <c r="B1990" s="14" t="n"/>
      <c r="C1990" s="15" t="n"/>
      <c r="D1990" s="15" t="n"/>
      <c r="E1990" s="15">
        <f>D1990*Setup!$B$5</f>
        <v/>
      </c>
      <c r="F1990" s="15">
        <f>D1990-E1990</f>
        <v/>
      </c>
      <c r="G1990" s="15" t="n"/>
      <c r="H1990" s="15" t="n"/>
      <c r="I1990" s="15" t="n"/>
      <c r="J1990" s="15">
        <f>C1990+F1990+G1990-I1990</f>
        <v/>
      </c>
      <c r="K1990" s="15" t="n"/>
      <c r="L1990" s="15">
        <f>K1990*Setup!$B$6</f>
        <v/>
      </c>
      <c r="M1990" s="15">
        <f>J1990-L1990</f>
        <v/>
      </c>
      <c r="N1990" s="21" t="n"/>
    </row>
    <row r="1991">
      <c r="A1991" s="295" t="n"/>
      <c r="B1991" s="14" t="n"/>
      <c r="C1991" s="15" t="n"/>
      <c r="D1991" s="15" t="n"/>
      <c r="E1991" s="15">
        <f>D1991*Setup!$B$5</f>
        <v/>
      </c>
      <c r="F1991" s="15">
        <f>D1991-E1991</f>
        <v/>
      </c>
      <c r="G1991" s="15" t="n"/>
      <c r="H1991" s="15" t="n"/>
      <c r="I1991" s="15" t="n"/>
      <c r="J1991" s="15">
        <f>C1991+F1991+G1991-I1991</f>
        <v/>
      </c>
      <c r="K1991" s="15" t="n"/>
      <c r="L1991" s="15">
        <f>K1991*Setup!$B$6</f>
        <v/>
      </c>
      <c r="M1991" s="15">
        <f>J1991-L1991</f>
        <v/>
      </c>
      <c r="N1991" s="21" t="n"/>
    </row>
    <row r="1992">
      <c r="A1992" s="295" t="n"/>
      <c r="B1992" s="14" t="n"/>
      <c r="C1992" s="15" t="n"/>
      <c r="D1992" s="15" t="n"/>
      <c r="E1992" s="15">
        <f>D1992*Setup!$B$5</f>
        <v/>
      </c>
      <c r="F1992" s="15">
        <f>D1992-E1992</f>
        <v/>
      </c>
      <c r="G1992" s="15" t="n"/>
      <c r="H1992" s="15" t="n"/>
      <c r="I1992" s="15" t="n"/>
      <c r="J1992" s="15">
        <f>C1992+F1992+G1992-I1992</f>
        <v/>
      </c>
      <c r="K1992" s="15" t="n"/>
      <c r="L1992" s="15">
        <f>K1992*Setup!$B$6</f>
        <v/>
      </c>
      <c r="M1992" s="15">
        <f>J1992-L1992</f>
        <v/>
      </c>
      <c r="N1992" s="21" t="n"/>
    </row>
    <row r="1993">
      <c r="A1993" s="295" t="n"/>
      <c r="B1993" s="14" t="n"/>
      <c r="C1993" s="15" t="n"/>
      <c r="D1993" s="15" t="n"/>
      <c r="E1993" s="15">
        <f>D1993*Setup!$B$5</f>
        <v/>
      </c>
      <c r="F1993" s="15">
        <f>D1993-E1993</f>
        <v/>
      </c>
      <c r="G1993" s="15" t="n"/>
      <c r="H1993" s="15" t="n"/>
      <c r="I1993" s="15" t="n"/>
      <c r="J1993" s="15">
        <f>C1993+F1993+G1993-I1993</f>
        <v/>
      </c>
      <c r="K1993" s="15" t="n"/>
      <c r="L1993" s="15">
        <f>K1993*Setup!$B$6</f>
        <v/>
      </c>
      <c r="M1993" s="15">
        <f>J1993-L1993</f>
        <v/>
      </c>
      <c r="N1993" s="21" t="n"/>
    </row>
    <row r="1994">
      <c r="A1994" s="295" t="n"/>
      <c r="B1994" s="14" t="n"/>
      <c r="C1994" s="15" t="n"/>
      <c r="D1994" s="15" t="n"/>
      <c r="E1994" s="15">
        <f>D1994*Setup!$B$5</f>
        <v/>
      </c>
      <c r="F1994" s="15">
        <f>D1994-E1994</f>
        <v/>
      </c>
      <c r="G1994" s="15" t="n"/>
      <c r="H1994" s="15" t="n"/>
      <c r="I1994" s="15" t="n"/>
      <c r="J1994" s="15">
        <f>C1994+F1994+G1994-I1994</f>
        <v/>
      </c>
      <c r="K1994" s="15" t="n"/>
      <c r="L1994" s="15">
        <f>K1994*Setup!$B$6</f>
        <v/>
      </c>
      <c r="M1994" s="15">
        <f>J1994-L1994</f>
        <v/>
      </c>
      <c r="N1994" s="21" t="n"/>
    </row>
    <row r="1995">
      <c r="A1995" s="295" t="n"/>
      <c r="B1995" s="14" t="n"/>
      <c r="C1995" s="15" t="n"/>
      <c r="D1995" s="15" t="n"/>
      <c r="E1995" s="15">
        <f>D1995*Setup!$B$5</f>
        <v/>
      </c>
      <c r="F1995" s="15">
        <f>D1995-E1995</f>
        <v/>
      </c>
      <c r="G1995" s="15" t="n"/>
      <c r="H1995" s="15" t="n"/>
      <c r="I1995" s="15" t="n"/>
      <c r="J1995" s="15">
        <f>C1995+F1995+G1995-I1995</f>
        <v/>
      </c>
      <c r="K1995" s="15" t="n"/>
      <c r="L1995" s="15">
        <f>K1995*Setup!$B$6</f>
        <v/>
      </c>
      <c r="M1995" s="15">
        <f>J1995-L1995</f>
        <v/>
      </c>
      <c r="N1995" s="21" t="n"/>
    </row>
    <row r="1996">
      <c r="A1996" s="295" t="n"/>
      <c r="B1996" s="14" t="n"/>
      <c r="C1996" s="15" t="n"/>
      <c r="D1996" s="15" t="n"/>
      <c r="E1996" s="15">
        <f>D1996*Setup!$B$5</f>
        <v/>
      </c>
      <c r="F1996" s="15">
        <f>D1996-E1996</f>
        <v/>
      </c>
      <c r="G1996" s="15" t="n"/>
      <c r="H1996" s="15" t="n"/>
      <c r="I1996" s="15" t="n"/>
      <c r="J1996" s="15">
        <f>C1996+F1996+G1996-I1996</f>
        <v/>
      </c>
      <c r="K1996" s="15" t="n"/>
      <c r="L1996" s="15">
        <f>K1996*Setup!$B$6</f>
        <v/>
      </c>
      <c r="M1996" s="15">
        <f>J1996-L1996</f>
        <v/>
      </c>
      <c r="N1996" s="21" t="n"/>
    </row>
    <row r="1997">
      <c r="A1997" s="295" t="n"/>
      <c r="B1997" s="14" t="n"/>
      <c r="C1997" s="15" t="n"/>
      <c r="D1997" s="15" t="n"/>
      <c r="E1997" s="15">
        <f>D1997*Setup!$B$5</f>
        <v/>
      </c>
      <c r="F1997" s="15">
        <f>D1997-E1997</f>
        <v/>
      </c>
      <c r="G1997" s="15" t="n"/>
      <c r="H1997" s="15" t="n"/>
      <c r="I1997" s="15" t="n"/>
      <c r="J1997" s="15">
        <f>C1997+F1997+G1997-I1997</f>
        <v/>
      </c>
      <c r="K1997" s="15" t="n"/>
      <c r="L1997" s="15">
        <f>K1997*Setup!$B$6</f>
        <v/>
      </c>
      <c r="M1997" s="15">
        <f>J1997-L1997</f>
        <v/>
      </c>
      <c r="N1997" s="21" t="n"/>
    </row>
    <row r="1998">
      <c r="A1998" s="295" t="n"/>
      <c r="B1998" s="14" t="n"/>
      <c r="C1998" s="15" t="n"/>
      <c r="D1998" s="15" t="n"/>
      <c r="E1998" s="15">
        <f>D1998*Setup!$B$5</f>
        <v/>
      </c>
      <c r="F1998" s="15">
        <f>D1998-E1998</f>
        <v/>
      </c>
      <c r="G1998" s="15" t="n"/>
      <c r="H1998" s="15" t="n"/>
      <c r="I1998" s="15" t="n"/>
      <c r="J1998" s="15">
        <f>C1998+F1998+G1998-I1998</f>
        <v/>
      </c>
      <c r="K1998" s="15" t="n"/>
      <c r="L1998" s="15">
        <f>K1998*Setup!$B$6</f>
        <v/>
      </c>
      <c r="M1998" s="15">
        <f>J1998-L1998</f>
        <v/>
      </c>
      <c r="N1998" s="21" t="n"/>
    </row>
    <row r="1999">
      <c r="A1999" s="295" t="n"/>
      <c r="B1999" s="14" t="n"/>
      <c r="C1999" s="15" t="n"/>
      <c r="D1999" s="15" t="n"/>
      <c r="E1999" s="15">
        <f>D1999*Setup!$B$5</f>
        <v/>
      </c>
      <c r="F1999" s="15">
        <f>D1999-E1999</f>
        <v/>
      </c>
      <c r="G1999" s="15" t="n"/>
      <c r="H1999" s="15" t="n"/>
      <c r="I1999" s="15" t="n"/>
      <c r="J1999" s="15">
        <f>C1999+F1999+G1999-I1999</f>
        <v/>
      </c>
      <c r="K1999" s="15" t="n"/>
      <c r="L1999" s="15">
        <f>K1999*Setup!$B$6</f>
        <v/>
      </c>
      <c r="M1999" s="15">
        <f>J1999-L1999</f>
        <v/>
      </c>
      <c r="N1999" s="21" t="n"/>
    </row>
    <row r="2000">
      <c r="A2000" s="295" t="n"/>
      <c r="B2000" s="14" t="n"/>
      <c r="C2000" s="15" t="n"/>
      <c r="D2000" s="15" t="n"/>
      <c r="E2000" s="15">
        <f>D2000*Setup!$B$5</f>
        <v/>
      </c>
      <c r="F2000" s="15">
        <f>D2000-E2000</f>
        <v/>
      </c>
      <c r="G2000" s="15" t="n"/>
      <c r="H2000" s="15" t="n"/>
      <c r="I2000" s="15" t="n"/>
      <c r="J2000" s="15">
        <f>C2000+F2000+G2000-I2000</f>
        <v/>
      </c>
      <c r="K2000" s="15" t="n"/>
      <c r="L2000" s="15">
        <f>K2000*Setup!$B$6</f>
        <v/>
      </c>
      <c r="M2000" s="15">
        <f>J2000-L2000</f>
        <v/>
      </c>
      <c r="N2000" s="21" t="n"/>
    </row>
    <row r="2001">
      <c r="A2001" s="295" t="n"/>
      <c r="B2001" s="14" t="n"/>
      <c r="C2001" s="15" t="n"/>
      <c r="D2001" s="15" t="n"/>
      <c r="E2001" s="15">
        <f>D2001*Setup!$B$5</f>
        <v/>
      </c>
      <c r="F2001" s="15">
        <f>D2001-E2001</f>
        <v/>
      </c>
      <c r="G2001" s="15" t="n"/>
      <c r="H2001" s="15" t="n"/>
      <c r="I2001" s="15" t="n"/>
      <c r="J2001" s="15">
        <f>C2001+F2001+G2001-I2001</f>
        <v/>
      </c>
      <c r="K2001" s="15" t="n"/>
      <c r="L2001" s="15">
        <f>K2001*Setup!$B$6</f>
        <v/>
      </c>
      <c r="M2001" s="15">
        <f>J2001-L2001</f>
        <v/>
      </c>
      <c r="N2001" s="21" t="n"/>
    </row>
    <row r="2002">
      <c r="A2002" s="295" t="n"/>
      <c r="B2002" s="14" t="n"/>
      <c r="C2002" s="15" t="n"/>
      <c r="D2002" s="15" t="n"/>
      <c r="E2002" s="15">
        <f>D2002*Setup!$B$5</f>
        <v/>
      </c>
      <c r="F2002" s="15">
        <f>D2002-E2002</f>
        <v/>
      </c>
      <c r="G2002" s="15" t="n"/>
      <c r="H2002" s="15" t="n"/>
      <c r="I2002" s="15" t="n"/>
      <c r="J2002" s="15">
        <f>C2002+F2002+G2002-I2002</f>
        <v/>
      </c>
      <c r="K2002" s="15" t="n"/>
      <c r="L2002" s="15">
        <f>K2002*Setup!$B$6</f>
        <v/>
      </c>
      <c r="M2002" s="15">
        <f>J2002-L2002</f>
        <v/>
      </c>
      <c r="N2002" s="21" t="n"/>
    </row>
    <row r="2003">
      <c r="A2003" s="295" t="n"/>
      <c r="B2003" s="14" t="n"/>
      <c r="C2003" s="15" t="n"/>
      <c r="D2003" s="15" t="n"/>
      <c r="E2003" s="15">
        <f>D2003*Setup!$B$5</f>
        <v/>
      </c>
      <c r="F2003" s="15">
        <f>D2003-E2003</f>
        <v/>
      </c>
      <c r="G2003" s="15" t="n"/>
      <c r="H2003" s="15" t="n"/>
      <c r="I2003" s="15" t="n"/>
      <c r="J2003" s="15">
        <f>C2003+F2003+G2003-I2003</f>
        <v/>
      </c>
      <c r="K2003" s="15" t="n"/>
      <c r="L2003" s="15">
        <f>K2003*Setup!$B$6</f>
        <v/>
      </c>
      <c r="M2003" s="15">
        <f>J2003-L2003</f>
        <v/>
      </c>
      <c r="N2003" s="21" t="n"/>
    </row>
    <row r="2004">
      <c r="A2004" s="295" t="n"/>
      <c r="B2004" s="14" t="n"/>
      <c r="C2004" s="15" t="n"/>
      <c r="D2004" s="15" t="n"/>
      <c r="E2004" s="15">
        <f>D2004*Setup!$B$5</f>
        <v/>
      </c>
      <c r="F2004" s="15">
        <f>D2004-E2004</f>
        <v/>
      </c>
      <c r="G2004" s="15" t="n"/>
      <c r="H2004" s="15" t="n"/>
      <c r="I2004" s="15" t="n"/>
      <c r="J2004" s="15">
        <f>C2004+F2004+G2004-I2004</f>
        <v/>
      </c>
      <c r="K2004" s="15" t="n"/>
      <c r="L2004" s="15">
        <f>K2004*Setup!$B$6</f>
        <v/>
      </c>
      <c r="M2004" s="15">
        <f>J2004-L2004</f>
        <v/>
      </c>
      <c r="N2004" s="21" t="n"/>
    </row>
    <row r="2005">
      <c r="A2005" s="295" t="n"/>
      <c r="B2005" s="14" t="n"/>
      <c r="C2005" s="15" t="n"/>
      <c r="D2005" s="15" t="n"/>
      <c r="E2005" s="15">
        <f>D2005*Setup!$B$5</f>
        <v/>
      </c>
      <c r="F2005" s="15">
        <f>D2005-E2005</f>
        <v/>
      </c>
      <c r="G2005" s="15" t="n"/>
      <c r="H2005" s="15" t="n"/>
      <c r="I2005" s="15" t="n"/>
      <c r="J2005" s="15">
        <f>C2005+F2005+G2005-I2005</f>
        <v/>
      </c>
      <c r="K2005" s="15" t="n"/>
      <c r="L2005" s="15">
        <f>K2005*Setup!$B$6</f>
        <v/>
      </c>
      <c r="M2005" s="15">
        <f>J2005-L2005</f>
        <v/>
      </c>
      <c r="N2005" s="21" t="n"/>
    </row>
    <row r="2006">
      <c r="A2006" s="295" t="n"/>
      <c r="B2006" s="14" t="n"/>
      <c r="C2006" s="15" t="n"/>
      <c r="D2006" s="15" t="n"/>
      <c r="E2006" s="15">
        <f>D2006*Setup!$B$5</f>
        <v/>
      </c>
      <c r="F2006" s="15">
        <f>D2006-E2006</f>
        <v/>
      </c>
      <c r="G2006" s="15" t="n"/>
      <c r="H2006" s="15" t="n"/>
      <c r="I2006" s="15" t="n"/>
      <c r="J2006" s="15">
        <f>C2006+F2006+G2006-I2006</f>
        <v/>
      </c>
      <c r="K2006" s="15" t="n"/>
      <c r="L2006" s="15">
        <f>K2006*Setup!$B$6</f>
        <v/>
      </c>
      <c r="M2006" s="15">
        <f>J2006-L2006</f>
        <v/>
      </c>
      <c r="N2006" s="21" t="n"/>
    </row>
    <row r="2007">
      <c r="A2007" s="295" t="n"/>
      <c r="B2007" s="14" t="n"/>
      <c r="C2007" s="15" t="n"/>
      <c r="D2007" s="15" t="n"/>
      <c r="E2007" s="15">
        <f>D2007*Setup!$B$5</f>
        <v/>
      </c>
      <c r="F2007" s="15">
        <f>D2007-E2007</f>
        <v/>
      </c>
      <c r="G2007" s="15" t="n"/>
      <c r="H2007" s="15" t="n"/>
      <c r="I2007" s="15" t="n"/>
      <c r="J2007" s="15">
        <f>C2007+F2007+G2007-I2007</f>
        <v/>
      </c>
      <c r="K2007" s="15" t="n"/>
      <c r="L2007" s="15">
        <f>K2007*Setup!$B$6</f>
        <v/>
      </c>
      <c r="M2007" s="15">
        <f>J2007-L2007</f>
        <v/>
      </c>
      <c r="N2007" s="21" t="n"/>
    </row>
    <row r="2008">
      <c r="A2008" s="295" t="n"/>
      <c r="B2008" s="14" t="n"/>
      <c r="C2008" s="15" t="n"/>
      <c r="D2008" s="15" t="n"/>
      <c r="E2008" s="15">
        <f>D2008*Setup!$B$5</f>
        <v/>
      </c>
      <c r="F2008" s="15">
        <f>D2008-E2008</f>
        <v/>
      </c>
      <c r="G2008" s="15" t="n"/>
      <c r="H2008" s="15" t="n"/>
      <c r="I2008" s="15" t="n"/>
      <c r="J2008" s="15">
        <f>C2008+F2008+G2008-I2008</f>
        <v/>
      </c>
      <c r="K2008" s="15" t="n"/>
      <c r="L2008" s="15">
        <f>K2008*Setup!$B$6</f>
        <v/>
      </c>
      <c r="M2008" s="15">
        <f>J2008-L2008</f>
        <v/>
      </c>
      <c r="N2008" s="21" t="n"/>
    </row>
    <row r="2009">
      <c r="A2009" s="295" t="n"/>
      <c r="B2009" s="14" t="n"/>
      <c r="C2009" s="15" t="n"/>
      <c r="D2009" s="15" t="n"/>
      <c r="E2009" s="15">
        <f>D2009*Setup!$B$5</f>
        <v/>
      </c>
      <c r="F2009" s="15">
        <f>D2009-E2009</f>
        <v/>
      </c>
      <c r="G2009" s="15" t="n"/>
      <c r="H2009" s="15" t="n"/>
      <c r="I2009" s="15" t="n"/>
      <c r="J2009" s="15">
        <f>C2009+F2009+G2009-I2009</f>
        <v/>
      </c>
      <c r="K2009" s="15" t="n"/>
      <c r="L2009" s="15">
        <f>K2009*Setup!$B$6</f>
        <v/>
      </c>
      <c r="M2009" s="15">
        <f>J2009-L2009</f>
        <v/>
      </c>
      <c r="N2009" s="21" t="n"/>
    </row>
    <row r="2010">
      <c r="A2010" s="295" t="n"/>
      <c r="B2010" s="14" t="n"/>
      <c r="C2010" s="15" t="n"/>
      <c r="D2010" s="15" t="n"/>
      <c r="E2010" s="15">
        <f>D2010*Setup!$B$5</f>
        <v/>
      </c>
      <c r="F2010" s="15">
        <f>D2010-E2010</f>
        <v/>
      </c>
      <c r="G2010" s="15" t="n"/>
      <c r="H2010" s="15" t="n"/>
      <c r="I2010" s="15" t="n"/>
      <c r="J2010" s="15">
        <f>C2010+F2010+G2010-I2010</f>
        <v/>
      </c>
      <c r="K2010" s="15" t="n"/>
      <c r="L2010" s="15">
        <f>K2010*Setup!$B$6</f>
        <v/>
      </c>
      <c r="M2010" s="15">
        <f>J2010-L2010</f>
        <v/>
      </c>
      <c r="N2010" s="21" t="n"/>
    </row>
    <row r="2011">
      <c r="A2011" s="295" t="n"/>
      <c r="B2011" s="14" t="n"/>
      <c r="C2011" s="15" t="n"/>
      <c r="D2011" s="15" t="n"/>
      <c r="E2011" s="15">
        <f>D2011*Setup!$B$5</f>
        <v/>
      </c>
      <c r="F2011" s="15">
        <f>D2011-E2011</f>
        <v/>
      </c>
      <c r="G2011" s="15" t="n"/>
      <c r="H2011" s="15" t="n"/>
      <c r="I2011" s="15" t="n"/>
      <c r="J2011" s="15">
        <f>C2011+F2011+G2011-I2011</f>
        <v/>
      </c>
      <c r="K2011" s="15" t="n"/>
      <c r="L2011" s="15">
        <f>K2011*Setup!$B$6</f>
        <v/>
      </c>
      <c r="M2011" s="15">
        <f>J2011-L2011</f>
        <v/>
      </c>
      <c r="N2011" s="21" t="n"/>
    </row>
    <row r="2012">
      <c r="A2012" s="295" t="n"/>
      <c r="B2012" s="14" t="n"/>
      <c r="C2012" s="15" t="n"/>
      <c r="D2012" s="15" t="n"/>
      <c r="E2012" s="15">
        <f>D2012*Setup!$B$5</f>
        <v/>
      </c>
      <c r="F2012" s="15">
        <f>D2012-E2012</f>
        <v/>
      </c>
      <c r="G2012" s="15" t="n"/>
      <c r="H2012" s="15" t="n"/>
      <c r="I2012" s="15" t="n"/>
      <c r="J2012" s="15">
        <f>C2012+F2012+G2012-I2012</f>
        <v/>
      </c>
      <c r="K2012" s="15" t="n"/>
      <c r="L2012" s="15">
        <f>K2012*Setup!$B$6</f>
        <v/>
      </c>
      <c r="M2012" s="15">
        <f>J2012-L2012</f>
        <v/>
      </c>
      <c r="N2012" s="21" t="n"/>
    </row>
    <row r="2013">
      <c r="A2013" s="295" t="n"/>
      <c r="B2013" s="14" t="n"/>
      <c r="C2013" s="15" t="n"/>
      <c r="D2013" s="15" t="n"/>
      <c r="E2013" s="15">
        <f>D2013*Setup!$B$5</f>
        <v/>
      </c>
      <c r="F2013" s="15">
        <f>D2013-E2013</f>
        <v/>
      </c>
      <c r="G2013" s="15" t="n"/>
      <c r="H2013" s="15" t="n"/>
      <c r="I2013" s="15" t="n"/>
      <c r="J2013" s="15">
        <f>C2013+F2013+G2013-I2013</f>
        <v/>
      </c>
      <c r="K2013" s="15" t="n"/>
      <c r="L2013" s="15">
        <f>K2013*Setup!$B$6</f>
        <v/>
      </c>
      <c r="M2013" s="15">
        <f>J2013-L2013</f>
        <v/>
      </c>
      <c r="N2013" s="21" t="n"/>
    </row>
    <row r="2014">
      <c r="A2014" s="295" t="n"/>
      <c r="B2014" s="14" t="n"/>
      <c r="C2014" s="15" t="n"/>
      <c r="D2014" s="15" t="n"/>
      <c r="E2014" s="15">
        <f>D2014*Setup!$B$5</f>
        <v/>
      </c>
      <c r="F2014" s="15">
        <f>D2014-E2014</f>
        <v/>
      </c>
      <c r="G2014" s="15" t="n"/>
      <c r="H2014" s="15" t="n"/>
      <c r="I2014" s="15" t="n"/>
      <c r="J2014" s="15">
        <f>C2014+F2014+G2014-I2014</f>
        <v/>
      </c>
      <c r="K2014" s="15" t="n"/>
      <c r="L2014" s="15">
        <f>K2014*Setup!$B$6</f>
        <v/>
      </c>
      <c r="M2014" s="15">
        <f>J2014-L2014</f>
        <v/>
      </c>
      <c r="N2014" s="21" t="n"/>
    </row>
    <row r="2015">
      <c r="A2015" s="295" t="n"/>
      <c r="B2015" s="14" t="n"/>
      <c r="C2015" s="15" t="n"/>
      <c r="D2015" s="15" t="n"/>
      <c r="E2015" s="15">
        <f>D2015*Setup!$B$5</f>
        <v/>
      </c>
      <c r="F2015" s="15">
        <f>D2015-E2015</f>
        <v/>
      </c>
      <c r="G2015" s="15" t="n"/>
      <c r="H2015" s="15" t="n"/>
      <c r="I2015" s="15" t="n"/>
      <c r="J2015" s="15">
        <f>C2015+F2015+G2015-I2015</f>
        <v/>
      </c>
      <c r="K2015" s="15" t="n"/>
      <c r="L2015" s="15">
        <f>K2015*Setup!$B$6</f>
        <v/>
      </c>
      <c r="M2015" s="15">
        <f>J2015-L2015</f>
        <v/>
      </c>
      <c r="N2015" s="21" t="n"/>
    </row>
    <row r="2016">
      <c r="A2016" s="295" t="n"/>
      <c r="B2016" s="14" t="n"/>
      <c r="C2016" s="15" t="n"/>
      <c r="D2016" s="15" t="n"/>
      <c r="E2016" s="15">
        <f>D2016*Setup!$B$5</f>
        <v/>
      </c>
      <c r="F2016" s="15">
        <f>D2016-E2016</f>
        <v/>
      </c>
      <c r="G2016" s="15" t="n"/>
      <c r="H2016" s="15" t="n"/>
      <c r="I2016" s="15" t="n"/>
      <c r="J2016" s="15">
        <f>C2016+F2016+G2016-I2016</f>
        <v/>
      </c>
      <c r="K2016" s="15" t="n"/>
      <c r="L2016" s="15">
        <f>K2016*Setup!$B$6</f>
        <v/>
      </c>
      <c r="M2016" s="15">
        <f>J2016-L2016</f>
        <v/>
      </c>
      <c r="N2016" s="21" t="n"/>
    </row>
    <row r="2017">
      <c r="A2017" s="295" t="n"/>
      <c r="B2017" s="14" t="n"/>
      <c r="C2017" s="15" t="n"/>
      <c r="D2017" s="15" t="n"/>
      <c r="E2017" s="15">
        <f>D2017*Setup!$B$5</f>
        <v/>
      </c>
      <c r="F2017" s="15">
        <f>D2017-E2017</f>
        <v/>
      </c>
      <c r="G2017" s="15" t="n"/>
      <c r="H2017" s="15" t="n"/>
      <c r="I2017" s="15" t="n"/>
      <c r="J2017" s="15">
        <f>C2017+F2017+G2017-I2017</f>
        <v/>
      </c>
      <c r="K2017" s="15" t="n"/>
      <c r="L2017" s="15">
        <f>K2017*Setup!$B$6</f>
        <v/>
      </c>
      <c r="M2017" s="15">
        <f>J2017-L2017</f>
        <v/>
      </c>
      <c r="N2017" s="21" t="n"/>
    </row>
    <row r="2018">
      <c r="A2018" s="295" t="n"/>
      <c r="B2018" s="14" t="n"/>
      <c r="C2018" s="15" t="n"/>
      <c r="D2018" s="15" t="n"/>
      <c r="E2018" s="15">
        <f>D2018*Setup!$B$5</f>
        <v/>
      </c>
      <c r="F2018" s="15">
        <f>D2018-E2018</f>
        <v/>
      </c>
      <c r="G2018" s="15" t="n"/>
      <c r="H2018" s="15" t="n"/>
      <c r="I2018" s="15" t="n"/>
      <c r="J2018" s="15">
        <f>C2018+F2018+G2018-I2018</f>
        <v/>
      </c>
      <c r="K2018" s="15" t="n"/>
      <c r="L2018" s="15">
        <f>K2018*Setup!$B$6</f>
        <v/>
      </c>
      <c r="M2018" s="15">
        <f>J2018-L2018</f>
        <v/>
      </c>
      <c r="N2018" s="21" t="n"/>
    </row>
    <row r="2019">
      <c r="A2019" s="295" t="n"/>
      <c r="B2019" s="14" t="n"/>
      <c r="C2019" s="15" t="n"/>
      <c r="D2019" s="15" t="n"/>
      <c r="E2019" s="15">
        <f>D2019*Setup!$B$5</f>
        <v/>
      </c>
      <c r="F2019" s="15">
        <f>D2019-E2019</f>
        <v/>
      </c>
      <c r="G2019" s="15" t="n"/>
      <c r="H2019" s="15" t="n"/>
      <c r="I2019" s="15" t="n"/>
      <c r="J2019" s="15">
        <f>C2019+F2019+G2019-I2019</f>
        <v/>
      </c>
      <c r="K2019" s="15" t="n"/>
      <c r="L2019" s="15">
        <f>K2019*Setup!$B$6</f>
        <v/>
      </c>
      <c r="M2019" s="15">
        <f>J2019-L2019</f>
        <v/>
      </c>
      <c r="N2019" s="21" t="n"/>
    </row>
    <row r="2020">
      <c r="A2020" s="295" t="n"/>
      <c r="B2020" s="14" t="n"/>
      <c r="C2020" s="15" t="n"/>
      <c r="D2020" s="15" t="n"/>
      <c r="E2020" s="15">
        <f>D2020*Setup!$B$5</f>
        <v/>
      </c>
      <c r="F2020" s="15">
        <f>D2020-E2020</f>
        <v/>
      </c>
      <c r="G2020" s="15" t="n"/>
      <c r="H2020" s="15" t="n"/>
      <c r="I2020" s="15" t="n"/>
      <c r="J2020" s="15">
        <f>C2020+F2020+G2020-I2020</f>
        <v/>
      </c>
      <c r="K2020" s="15" t="n"/>
      <c r="L2020" s="15">
        <f>K2020*Setup!$B$6</f>
        <v/>
      </c>
      <c r="M2020" s="15">
        <f>J2020-L2020</f>
        <v/>
      </c>
      <c r="N2020" s="21" t="n"/>
    </row>
    <row r="2021">
      <c r="A2021" s="295" t="n"/>
      <c r="B2021" s="14" t="n"/>
      <c r="C2021" s="15" t="n"/>
      <c r="D2021" s="15" t="n"/>
      <c r="E2021" s="15">
        <f>D2021*Setup!$B$5</f>
        <v/>
      </c>
      <c r="F2021" s="15">
        <f>D2021-E2021</f>
        <v/>
      </c>
      <c r="G2021" s="15" t="n"/>
      <c r="H2021" s="15" t="n"/>
      <c r="I2021" s="15" t="n"/>
      <c r="J2021" s="15">
        <f>C2021+F2021+G2021-I2021</f>
        <v/>
      </c>
      <c r="K2021" s="15" t="n"/>
      <c r="L2021" s="15">
        <f>K2021*Setup!$B$6</f>
        <v/>
      </c>
      <c r="M2021" s="15">
        <f>J2021-L2021</f>
        <v/>
      </c>
      <c r="N2021" s="21" t="n"/>
    </row>
    <row r="2022">
      <c r="A2022" s="295" t="n"/>
      <c r="B2022" s="14" t="n"/>
      <c r="C2022" s="15" t="n"/>
      <c r="D2022" s="15" t="n"/>
      <c r="E2022" s="15">
        <f>D2022*Setup!$B$5</f>
        <v/>
      </c>
      <c r="F2022" s="15">
        <f>D2022-E2022</f>
        <v/>
      </c>
      <c r="G2022" s="15" t="n"/>
      <c r="H2022" s="15" t="n"/>
      <c r="I2022" s="15" t="n"/>
      <c r="J2022" s="15">
        <f>C2022+F2022+G2022-I2022</f>
        <v/>
      </c>
      <c r="K2022" s="15" t="n"/>
      <c r="L2022" s="15">
        <f>K2022*Setup!$B$6</f>
        <v/>
      </c>
      <c r="M2022" s="15">
        <f>J2022-L2022</f>
        <v/>
      </c>
      <c r="N2022" s="21" t="n"/>
    </row>
    <row r="2023">
      <c r="A2023" s="295" t="n"/>
      <c r="B2023" s="14" t="n"/>
      <c r="C2023" s="15" t="n"/>
      <c r="D2023" s="15" t="n"/>
      <c r="E2023" s="15">
        <f>D2023*Setup!$B$5</f>
        <v/>
      </c>
      <c r="F2023" s="15">
        <f>D2023-E2023</f>
        <v/>
      </c>
      <c r="G2023" s="15" t="n"/>
      <c r="H2023" s="15" t="n"/>
      <c r="I2023" s="15" t="n"/>
      <c r="J2023" s="15">
        <f>C2023+F2023+G2023-I2023</f>
        <v/>
      </c>
      <c r="K2023" s="15" t="n"/>
      <c r="L2023" s="15">
        <f>K2023*Setup!$B$6</f>
        <v/>
      </c>
      <c r="M2023" s="15">
        <f>J2023-L2023</f>
        <v/>
      </c>
      <c r="N2023" s="21" t="n"/>
    </row>
    <row r="2024">
      <c r="A2024" s="295" t="n"/>
      <c r="B2024" s="14" t="n"/>
      <c r="C2024" s="15" t="n"/>
      <c r="D2024" s="15" t="n"/>
      <c r="E2024" s="15">
        <f>D2024*Setup!$B$5</f>
        <v/>
      </c>
      <c r="F2024" s="15">
        <f>D2024-E2024</f>
        <v/>
      </c>
      <c r="G2024" s="15" t="n"/>
      <c r="H2024" s="15" t="n"/>
      <c r="I2024" s="15" t="n"/>
      <c r="J2024" s="15">
        <f>C2024+F2024+G2024-I2024</f>
        <v/>
      </c>
      <c r="K2024" s="15" t="n"/>
      <c r="L2024" s="15">
        <f>K2024*Setup!$B$6</f>
        <v/>
      </c>
      <c r="M2024" s="15">
        <f>J2024-L2024</f>
        <v/>
      </c>
      <c r="N2024" s="21" t="n"/>
    </row>
    <row r="2025">
      <c r="A2025" s="295" t="n"/>
      <c r="B2025" s="14" t="n"/>
      <c r="C2025" s="15" t="n"/>
      <c r="D2025" s="15" t="n"/>
      <c r="E2025" s="15">
        <f>D2025*Setup!$B$5</f>
        <v/>
      </c>
      <c r="F2025" s="15">
        <f>D2025-E2025</f>
        <v/>
      </c>
      <c r="G2025" s="15" t="n"/>
      <c r="H2025" s="15" t="n"/>
      <c r="I2025" s="15" t="n"/>
      <c r="J2025" s="15">
        <f>C2025+F2025+G2025-I2025</f>
        <v/>
      </c>
      <c r="K2025" s="15" t="n"/>
      <c r="L2025" s="15">
        <f>K2025*Setup!$B$6</f>
        <v/>
      </c>
      <c r="M2025" s="15">
        <f>J2025-L2025</f>
        <v/>
      </c>
      <c r="N2025" s="21" t="n"/>
    </row>
    <row r="2026">
      <c r="A2026" s="295" t="n"/>
      <c r="B2026" s="14" t="n"/>
      <c r="C2026" s="15" t="n"/>
      <c r="D2026" s="15" t="n"/>
      <c r="E2026" s="15">
        <f>D2026*Setup!$B$5</f>
        <v/>
      </c>
      <c r="F2026" s="15">
        <f>D2026-E2026</f>
        <v/>
      </c>
      <c r="G2026" s="15" t="n"/>
      <c r="H2026" s="15" t="n"/>
      <c r="I2026" s="15" t="n"/>
      <c r="J2026" s="15">
        <f>C2026+F2026+G2026-I2026</f>
        <v/>
      </c>
      <c r="K2026" s="15" t="n"/>
      <c r="L2026" s="15">
        <f>K2026*Setup!$B$6</f>
        <v/>
      </c>
      <c r="M2026" s="15">
        <f>J2026-L2026</f>
        <v/>
      </c>
      <c r="N2026" s="21" t="n"/>
    </row>
    <row r="2027">
      <c r="A2027" s="295" t="n"/>
      <c r="B2027" s="14" t="n"/>
      <c r="C2027" s="15" t="n"/>
      <c r="D2027" s="15" t="n"/>
      <c r="E2027" s="15">
        <f>D2027*Setup!$B$5</f>
        <v/>
      </c>
      <c r="F2027" s="15">
        <f>D2027-E2027</f>
        <v/>
      </c>
      <c r="G2027" s="15" t="n"/>
      <c r="H2027" s="15" t="n"/>
      <c r="I2027" s="15" t="n"/>
      <c r="J2027" s="15">
        <f>C2027+F2027+G2027-I2027</f>
        <v/>
      </c>
      <c r="K2027" s="15" t="n"/>
      <c r="L2027" s="15">
        <f>K2027*Setup!$B$6</f>
        <v/>
      </c>
      <c r="M2027" s="15">
        <f>J2027-L2027</f>
        <v/>
      </c>
      <c r="N2027" s="21" t="n"/>
    </row>
    <row r="2028">
      <c r="A2028" s="295" t="n"/>
      <c r="B2028" s="14" t="n"/>
      <c r="C2028" s="15" t="n"/>
      <c r="D2028" s="15" t="n"/>
      <c r="E2028" s="15">
        <f>D2028*Setup!$B$5</f>
        <v/>
      </c>
      <c r="F2028" s="15">
        <f>D2028-E2028</f>
        <v/>
      </c>
      <c r="G2028" s="15" t="n"/>
      <c r="H2028" s="15" t="n"/>
      <c r="I2028" s="15" t="n"/>
      <c r="J2028" s="15">
        <f>C2028+F2028+G2028-I2028</f>
        <v/>
      </c>
      <c r="K2028" s="15" t="n"/>
      <c r="L2028" s="15">
        <f>K2028*Setup!$B$6</f>
        <v/>
      </c>
      <c r="M2028" s="15">
        <f>J2028-L2028</f>
        <v/>
      </c>
      <c r="N2028" s="21" t="n"/>
    </row>
    <row r="2029">
      <c r="A2029" s="295" t="n"/>
      <c r="B2029" s="14" t="n"/>
      <c r="C2029" s="15" t="n"/>
      <c r="D2029" s="15" t="n"/>
      <c r="E2029" s="15">
        <f>D2029*Setup!$B$5</f>
        <v/>
      </c>
      <c r="F2029" s="15">
        <f>D2029-E2029</f>
        <v/>
      </c>
      <c r="G2029" s="15" t="n"/>
      <c r="H2029" s="15" t="n"/>
      <c r="I2029" s="15" t="n"/>
      <c r="J2029" s="15">
        <f>C2029+F2029+G2029-I2029</f>
        <v/>
      </c>
      <c r="K2029" s="15" t="n"/>
      <c r="L2029" s="15">
        <f>K2029*Setup!$B$6</f>
        <v/>
      </c>
      <c r="M2029" s="15">
        <f>J2029-L2029</f>
        <v/>
      </c>
      <c r="N2029" s="21" t="n"/>
    </row>
    <row r="2030">
      <c r="A2030" s="295" t="n"/>
      <c r="B2030" s="14" t="n"/>
      <c r="C2030" s="15" t="n"/>
      <c r="D2030" s="15" t="n"/>
      <c r="E2030" s="15">
        <f>D2030*Setup!$B$5</f>
        <v/>
      </c>
      <c r="F2030" s="15">
        <f>D2030-E2030</f>
        <v/>
      </c>
      <c r="G2030" s="15" t="n"/>
      <c r="H2030" s="15" t="n"/>
      <c r="I2030" s="15" t="n"/>
      <c r="J2030" s="15">
        <f>C2030+F2030+G2030-I2030</f>
        <v/>
      </c>
      <c r="K2030" s="15" t="n"/>
      <c r="L2030" s="15">
        <f>K2030*Setup!$B$6</f>
        <v/>
      </c>
      <c r="M2030" s="15">
        <f>J2030-L2030</f>
        <v/>
      </c>
      <c r="N2030" s="21" t="n"/>
    </row>
    <row r="2031">
      <c r="A2031" s="295" t="n"/>
      <c r="B2031" s="14" t="n"/>
      <c r="C2031" s="15" t="n"/>
      <c r="D2031" s="15" t="n"/>
      <c r="E2031" s="15">
        <f>D2031*Setup!$B$5</f>
        <v/>
      </c>
      <c r="F2031" s="15">
        <f>D2031-E2031</f>
        <v/>
      </c>
      <c r="G2031" s="15" t="n"/>
      <c r="H2031" s="15" t="n"/>
      <c r="I2031" s="15" t="n"/>
      <c r="J2031" s="15">
        <f>C2031+F2031+G2031-I2031</f>
        <v/>
      </c>
      <c r="K2031" s="15" t="n"/>
      <c r="L2031" s="15">
        <f>K2031*Setup!$B$6</f>
        <v/>
      </c>
      <c r="M2031" s="15">
        <f>J2031-L2031</f>
        <v/>
      </c>
      <c r="N2031" s="21" t="n"/>
    </row>
    <row r="2032">
      <c r="A2032" s="295" t="n"/>
      <c r="B2032" s="14" t="n"/>
      <c r="C2032" s="15" t="n"/>
      <c r="D2032" s="15" t="n"/>
      <c r="E2032" s="15">
        <f>D2032*Setup!$B$5</f>
        <v/>
      </c>
      <c r="F2032" s="15">
        <f>D2032-E2032</f>
        <v/>
      </c>
      <c r="G2032" s="15" t="n"/>
      <c r="H2032" s="15" t="n"/>
      <c r="I2032" s="15" t="n"/>
      <c r="J2032" s="15">
        <f>C2032+F2032+G2032-I2032</f>
        <v/>
      </c>
      <c r="K2032" s="15" t="n"/>
      <c r="L2032" s="15">
        <f>K2032*Setup!$B$6</f>
        <v/>
      </c>
      <c r="M2032" s="15">
        <f>J2032-L2032</f>
        <v/>
      </c>
      <c r="N2032" s="21" t="n"/>
    </row>
    <row r="2033">
      <c r="A2033" s="295" t="n"/>
      <c r="B2033" s="14" t="n"/>
      <c r="C2033" s="15" t="n"/>
      <c r="D2033" s="15" t="n"/>
      <c r="E2033" s="15">
        <f>D2033*Setup!$B$5</f>
        <v/>
      </c>
      <c r="F2033" s="15">
        <f>D2033-E2033</f>
        <v/>
      </c>
      <c r="G2033" s="15" t="n"/>
      <c r="H2033" s="15" t="n"/>
      <c r="I2033" s="15" t="n"/>
      <c r="J2033" s="15">
        <f>C2033+F2033+G2033-I2033</f>
        <v/>
      </c>
      <c r="K2033" s="15" t="n"/>
      <c r="L2033" s="15">
        <f>K2033*Setup!$B$6</f>
        <v/>
      </c>
      <c r="M2033" s="15">
        <f>J2033-L2033</f>
        <v/>
      </c>
      <c r="N2033" s="21" t="n"/>
    </row>
    <row r="2034">
      <c r="A2034" s="295" t="n"/>
      <c r="B2034" s="14" t="n"/>
      <c r="C2034" s="15" t="n"/>
      <c r="D2034" s="15" t="n"/>
      <c r="E2034" s="15">
        <f>D2034*Setup!$B$5</f>
        <v/>
      </c>
      <c r="F2034" s="15">
        <f>D2034-E2034</f>
        <v/>
      </c>
      <c r="G2034" s="15" t="n"/>
      <c r="H2034" s="15" t="n"/>
      <c r="I2034" s="15" t="n"/>
      <c r="J2034" s="15">
        <f>C2034+F2034+G2034-I2034</f>
        <v/>
      </c>
      <c r="K2034" s="15" t="n"/>
      <c r="L2034" s="15">
        <f>K2034*Setup!$B$6</f>
        <v/>
      </c>
      <c r="M2034" s="15">
        <f>J2034-L2034</f>
        <v/>
      </c>
      <c r="N2034" s="21" t="n"/>
    </row>
    <row r="2035">
      <c r="A2035" s="295" t="n"/>
      <c r="B2035" s="14" t="n"/>
      <c r="C2035" s="15" t="n"/>
      <c r="D2035" s="15" t="n"/>
      <c r="E2035" s="15">
        <f>D2035*Setup!$B$5</f>
        <v/>
      </c>
      <c r="F2035" s="15">
        <f>D2035-E2035</f>
        <v/>
      </c>
      <c r="G2035" s="15" t="n"/>
      <c r="H2035" s="15" t="n"/>
      <c r="I2035" s="15" t="n"/>
      <c r="J2035" s="15">
        <f>C2035+F2035+G2035-I2035</f>
        <v/>
      </c>
      <c r="K2035" s="15" t="n"/>
      <c r="L2035" s="15">
        <f>K2035*Setup!$B$6</f>
        <v/>
      </c>
      <c r="M2035" s="15">
        <f>J2035-L2035</f>
        <v/>
      </c>
      <c r="N2035" s="21" t="n"/>
    </row>
    <row r="2036">
      <c r="A2036" s="295" t="n"/>
      <c r="B2036" s="14" t="n"/>
      <c r="C2036" s="15" t="n"/>
      <c r="D2036" s="15" t="n"/>
      <c r="E2036" s="15">
        <f>D2036*Setup!$B$5</f>
        <v/>
      </c>
      <c r="F2036" s="15">
        <f>D2036-E2036</f>
        <v/>
      </c>
      <c r="G2036" s="15" t="n"/>
      <c r="H2036" s="15" t="n"/>
      <c r="I2036" s="15" t="n"/>
      <c r="J2036" s="15">
        <f>C2036+F2036+G2036-I2036</f>
        <v/>
      </c>
      <c r="K2036" s="15" t="n"/>
      <c r="L2036" s="15">
        <f>K2036*Setup!$B$6</f>
        <v/>
      </c>
      <c r="M2036" s="15">
        <f>J2036-L2036</f>
        <v/>
      </c>
      <c r="N2036" s="21" t="n"/>
    </row>
    <row r="2037">
      <c r="A2037" s="295" t="n"/>
      <c r="B2037" s="14" t="n"/>
      <c r="C2037" s="15" t="n"/>
      <c r="D2037" s="15" t="n"/>
      <c r="E2037" s="15">
        <f>D2037*Setup!$B$5</f>
        <v/>
      </c>
      <c r="F2037" s="15">
        <f>D2037-E2037</f>
        <v/>
      </c>
      <c r="G2037" s="15" t="n"/>
      <c r="H2037" s="15" t="n"/>
      <c r="I2037" s="15" t="n"/>
      <c r="J2037" s="15">
        <f>C2037+F2037+G2037-I2037</f>
        <v/>
      </c>
      <c r="K2037" s="15" t="n"/>
      <c r="L2037" s="15">
        <f>K2037*Setup!$B$6</f>
        <v/>
      </c>
      <c r="M2037" s="15">
        <f>J2037-L2037</f>
        <v/>
      </c>
      <c r="N2037" s="21" t="n"/>
    </row>
    <row r="2038">
      <c r="A2038" s="295" t="n"/>
      <c r="B2038" s="14" t="n"/>
      <c r="C2038" s="15" t="n"/>
      <c r="D2038" s="15" t="n"/>
      <c r="E2038" s="15">
        <f>D2038*Setup!$B$5</f>
        <v/>
      </c>
      <c r="F2038" s="15">
        <f>D2038-E2038</f>
        <v/>
      </c>
      <c r="G2038" s="15" t="n"/>
      <c r="H2038" s="15" t="n"/>
      <c r="I2038" s="15" t="n"/>
      <c r="J2038" s="15">
        <f>C2038+F2038+G2038-I2038</f>
        <v/>
      </c>
      <c r="K2038" s="15" t="n"/>
      <c r="L2038" s="15">
        <f>K2038*Setup!$B$6</f>
        <v/>
      </c>
      <c r="M2038" s="15">
        <f>J2038-L2038</f>
        <v/>
      </c>
      <c r="N2038" s="21" t="n"/>
    </row>
    <row r="2039">
      <c r="A2039" s="295" t="n"/>
      <c r="B2039" s="14" t="n"/>
      <c r="C2039" s="15" t="n"/>
      <c r="D2039" s="15" t="n"/>
      <c r="E2039" s="15">
        <f>D2039*Setup!$B$5</f>
        <v/>
      </c>
      <c r="F2039" s="15">
        <f>D2039-E2039</f>
        <v/>
      </c>
      <c r="G2039" s="15" t="n"/>
      <c r="H2039" s="15" t="n"/>
      <c r="I2039" s="15" t="n"/>
      <c r="J2039" s="15">
        <f>C2039+F2039+G2039-I2039</f>
        <v/>
      </c>
      <c r="K2039" s="15" t="n"/>
      <c r="L2039" s="15">
        <f>K2039*Setup!$B$6</f>
        <v/>
      </c>
      <c r="M2039" s="15">
        <f>J2039-L2039</f>
        <v/>
      </c>
      <c r="N2039" s="21" t="n"/>
    </row>
    <row r="2040">
      <c r="A2040" s="295" t="n"/>
      <c r="B2040" s="14" t="n"/>
      <c r="C2040" s="15" t="n"/>
      <c r="D2040" s="15" t="n"/>
      <c r="E2040" s="15">
        <f>D2040*Setup!$B$5</f>
        <v/>
      </c>
      <c r="F2040" s="15">
        <f>D2040-E2040</f>
        <v/>
      </c>
      <c r="G2040" s="15" t="n"/>
      <c r="H2040" s="15" t="n"/>
      <c r="I2040" s="15" t="n"/>
      <c r="J2040" s="15">
        <f>C2040+F2040+G2040-I2040</f>
        <v/>
      </c>
      <c r="K2040" s="15" t="n"/>
      <c r="L2040" s="15">
        <f>K2040*Setup!$B$6</f>
        <v/>
      </c>
      <c r="M2040" s="15">
        <f>J2040-L2040</f>
        <v/>
      </c>
      <c r="N2040" s="21" t="n"/>
    </row>
    <row r="2041">
      <c r="A2041" s="295" t="n"/>
      <c r="B2041" s="14" t="n"/>
      <c r="C2041" s="15" t="n"/>
      <c r="D2041" s="15" t="n"/>
      <c r="E2041" s="15">
        <f>D2041*Setup!$B$5</f>
        <v/>
      </c>
      <c r="F2041" s="15">
        <f>D2041-E2041</f>
        <v/>
      </c>
      <c r="G2041" s="15" t="n"/>
      <c r="H2041" s="15" t="n"/>
      <c r="I2041" s="15" t="n"/>
      <c r="J2041" s="15">
        <f>C2041+F2041+G2041-I2041</f>
        <v/>
      </c>
      <c r="K2041" s="15" t="n"/>
      <c r="L2041" s="15">
        <f>K2041*Setup!$B$6</f>
        <v/>
      </c>
      <c r="M2041" s="15">
        <f>J2041-L2041</f>
        <v/>
      </c>
      <c r="N2041" s="21" t="n"/>
    </row>
    <row r="2042">
      <c r="A2042" s="295" t="n"/>
      <c r="B2042" s="14" t="n"/>
      <c r="C2042" s="15" t="n"/>
      <c r="D2042" s="15" t="n"/>
      <c r="E2042" s="15">
        <f>D2042*Setup!$B$5</f>
        <v/>
      </c>
      <c r="F2042" s="15">
        <f>D2042-E2042</f>
        <v/>
      </c>
      <c r="G2042" s="15" t="n"/>
      <c r="H2042" s="15" t="n"/>
      <c r="I2042" s="15" t="n"/>
      <c r="J2042" s="15">
        <f>C2042+F2042+G2042-I2042</f>
        <v/>
      </c>
      <c r="K2042" s="15" t="n"/>
      <c r="L2042" s="15">
        <f>K2042*Setup!$B$6</f>
        <v/>
      </c>
      <c r="M2042" s="15">
        <f>J2042-L2042</f>
        <v/>
      </c>
      <c r="N2042" s="21" t="n"/>
    </row>
    <row r="2043">
      <c r="A2043" s="295" t="n"/>
      <c r="B2043" s="14" t="n"/>
      <c r="C2043" s="15" t="n"/>
      <c r="D2043" s="15" t="n"/>
      <c r="E2043" s="15">
        <f>D2043*Setup!$B$5</f>
        <v/>
      </c>
      <c r="F2043" s="15">
        <f>D2043-E2043</f>
        <v/>
      </c>
      <c r="G2043" s="15" t="n"/>
      <c r="H2043" s="15" t="n"/>
      <c r="I2043" s="15" t="n"/>
      <c r="J2043" s="15">
        <f>C2043+F2043+G2043-I2043</f>
        <v/>
      </c>
      <c r="K2043" s="15" t="n"/>
      <c r="L2043" s="15">
        <f>K2043*Setup!$B$6</f>
        <v/>
      </c>
      <c r="M2043" s="15">
        <f>J2043-L2043</f>
        <v/>
      </c>
      <c r="N2043" s="21" t="n"/>
    </row>
    <row r="2044">
      <c r="A2044" s="295" t="n"/>
      <c r="B2044" s="14" t="n"/>
      <c r="C2044" s="15" t="n"/>
      <c r="D2044" s="15" t="n"/>
      <c r="E2044" s="15">
        <f>D2044*Setup!$B$5</f>
        <v/>
      </c>
      <c r="F2044" s="15">
        <f>D2044-E2044</f>
        <v/>
      </c>
      <c r="G2044" s="15" t="n"/>
      <c r="H2044" s="15" t="n"/>
      <c r="I2044" s="15" t="n"/>
      <c r="J2044" s="15">
        <f>C2044+F2044+G2044-I2044</f>
        <v/>
      </c>
      <c r="K2044" s="15" t="n"/>
      <c r="L2044" s="15">
        <f>K2044*Setup!$B$6</f>
        <v/>
      </c>
      <c r="M2044" s="15">
        <f>J2044-L2044</f>
        <v/>
      </c>
      <c r="N2044" s="21" t="n"/>
    </row>
    <row r="2045">
      <c r="A2045" s="295" t="n"/>
      <c r="B2045" s="14" t="n"/>
      <c r="C2045" s="15" t="n"/>
      <c r="D2045" s="15" t="n"/>
      <c r="E2045" s="15">
        <f>D2045*Setup!$B$5</f>
        <v/>
      </c>
      <c r="F2045" s="15">
        <f>D2045-E2045</f>
        <v/>
      </c>
      <c r="G2045" s="15" t="n"/>
      <c r="H2045" s="15" t="n"/>
      <c r="I2045" s="15" t="n"/>
      <c r="J2045" s="15">
        <f>C2045+F2045+G2045-I2045</f>
        <v/>
      </c>
      <c r="K2045" s="15" t="n"/>
      <c r="L2045" s="15">
        <f>K2045*Setup!$B$6</f>
        <v/>
      </c>
      <c r="M2045" s="15">
        <f>J2045-L2045</f>
        <v/>
      </c>
      <c r="N2045" s="21" t="n"/>
    </row>
    <row r="2046">
      <c r="A2046" s="295" t="n"/>
      <c r="B2046" s="14" t="n"/>
      <c r="C2046" s="15" t="n"/>
      <c r="D2046" s="15" t="n"/>
      <c r="E2046" s="15">
        <f>D2046*Setup!$B$5</f>
        <v/>
      </c>
      <c r="F2046" s="15">
        <f>D2046-E2046</f>
        <v/>
      </c>
      <c r="G2046" s="15" t="n"/>
      <c r="H2046" s="15" t="n"/>
      <c r="I2046" s="15" t="n"/>
      <c r="J2046" s="15">
        <f>C2046+F2046+G2046-I2046</f>
        <v/>
      </c>
      <c r="K2046" s="15" t="n"/>
      <c r="L2046" s="15">
        <f>K2046*Setup!$B$6</f>
        <v/>
      </c>
      <c r="M2046" s="15">
        <f>J2046-L2046</f>
        <v/>
      </c>
      <c r="N2046" s="21" t="n"/>
    </row>
    <row r="2047">
      <c r="A2047" s="295" t="n"/>
      <c r="B2047" s="14" t="n"/>
      <c r="C2047" s="15" t="n"/>
      <c r="D2047" s="15" t="n"/>
      <c r="E2047" s="15">
        <f>D2047*Setup!$B$5</f>
        <v/>
      </c>
      <c r="F2047" s="15">
        <f>D2047-E2047</f>
        <v/>
      </c>
      <c r="G2047" s="15" t="n"/>
      <c r="H2047" s="15" t="n"/>
      <c r="I2047" s="15" t="n"/>
      <c r="J2047" s="15">
        <f>C2047+F2047+G2047-I2047</f>
        <v/>
      </c>
      <c r="K2047" s="15" t="n"/>
      <c r="L2047" s="15">
        <f>K2047*Setup!$B$6</f>
        <v/>
      </c>
      <c r="M2047" s="15">
        <f>J2047-L2047</f>
        <v/>
      </c>
      <c r="N2047" s="21" t="n"/>
    </row>
    <row r="2048">
      <c r="A2048" s="295" t="n"/>
      <c r="B2048" s="14" t="n"/>
      <c r="C2048" s="15" t="n"/>
      <c r="D2048" s="15" t="n"/>
      <c r="E2048" s="15">
        <f>D2048*Setup!$B$5</f>
        <v/>
      </c>
      <c r="F2048" s="15">
        <f>D2048-E2048</f>
        <v/>
      </c>
      <c r="G2048" s="15" t="n"/>
      <c r="H2048" s="15" t="n"/>
      <c r="I2048" s="15" t="n"/>
      <c r="J2048" s="15">
        <f>C2048+F2048+G2048-I2048</f>
        <v/>
      </c>
      <c r="K2048" s="15" t="n"/>
      <c r="L2048" s="15">
        <f>K2048*Setup!$B$6</f>
        <v/>
      </c>
      <c r="M2048" s="15">
        <f>J2048-L2048</f>
        <v/>
      </c>
      <c r="N2048" s="21" t="n"/>
    </row>
    <row r="2049">
      <c r="A2049" s="295" t="n"/>
      <c r="B2049" s="14" t="n"/>
      <c r="C2049" s="15" t="n"/>
      <c r="D2049" s="15" t="n"/>
      <c r="E2049" s="15">
        <f>D2049*Setup!$B$5</f>
        <v/>
      </c>
      <c r="F2049" s="15">
        <f>D2049-E2049</f>
        <v/>
      </c>
      <c r="G2049" s="15" t="n"/>
      <c r="H2049" s="15" t="n"/>
      <c r="I2049" s="15" t="n"/>
      <c r="J2049" s="15">
        <f>C2049+F2049+G2049-I2049</f>
        <v/>
      </c>
      <c r="K2049" s="15" t="n"/>
      <c r="L2049" s="15">
        <f>K2049*Setup!$B$6</f>
        <v/>
      </c>
      <c r="M2049" s="15">
        <f>J2049-L2049</f>
        <v/>
      </c>
      <c r="N2049" s="21" t="n"/>
    </row>
    <row r="2050">
      <c r="A2050" s="295" t="n"/>
      <c r="B2050" s="14" t="n"/>
      <c r="C2050" s="15" t="n"/>
      <c r="D2050" s="15" t="n"/>
      <c r="E2050" s="15">
        <f>D2050*Setup!$B$5</f>
        <v/>
      </c>
      <c r="F2050" s="15">
        <f>D2050-E2050</f>
        <v/>
      </c>
      <c r="G2050" s="15" t="n"/>
      <c r="H2050" s="15" t="n"/>
      <c r="I2050" s="15" t="n"/>
      <c r="J2050" s="15">
        <f>C2050+F2050+G2050-I2050</f>
        <v/>
      </c>
      <c r="K2050" s="15" t="n"/>
      <c r="L2050" s="15">
        <f>K2050*Setup!$B$6</f>
        <v/>
      </c>
      <c r="M2050" s="15">
        <f>J2050-L2050</f>
        <v/>
      </c>
      <c r="N2050" s="21" t="n"/>
    </row>
    <row r="2051">
      <c r="A2051" s="295" t="n"/>
      <c r="B2051" s="14" t="n"/>
      <c r="C2051" s="15" t="n"/>
      <c r="D2051" s="15" t="n"/>
      <c r="E2051" s="15">
        <f>D2051*Setup!$B$5</f>
        <v/>
      </c>
      <c r="F2051" s="15">
        <f>D2051-E2051</f>
        <v/>
      </c>
      <c r="G2051" s="15" t="n"/>
      <c r="H2051" s="15" t="n"/>
      <c r="I2051" s="15" t="n"/>
      <c r="J2051" s="15">
        <f>C2051+F2051+G2051-I2051</f>
        <v/>
      </c>
      <c r="K2051" s="15" t="n"/>
      <c r="L2051" s="15">
        <f>K2051*Setup!$B$6</f>
        <v/>
      </c>
      <c r="M2051" s="15">
        <f>J2051-L2051</f>
        <v/>
      </c>
      <c r="N2051" s="21" t="n"/>
    </row>
    <row r="2052">
      <c r="A2052" s="295" t="n"/>
      <c r="B2052" s="14" t="n"/>
      <c r="C2052" s="15" t="n"/>
      <c r="D2052" s="15" t="n"/>
      <c r="E2052" s="15">
        <f>D2052*Setup!$B$5</f>
        <v/>
      </c>
      <c r="F2052" s="15">
        <f>D2052-E2052</f>
        <v/>
      </c>
      <c r="G2052" s="15" t="n"/>
      <c r="H2052" s="15" t="n"/>
      <c r="I2052" s="15" t="n"/>
      <c r="J2052" s="15">
        <f>C2052+F2052+G2052-I2052</f>
        <v/>
      </c>
      <c r="K2052" s="15" t="n"/>
      <c r="L2052" s="15">
        <f>K2052*Setup!$B$6</f>
        <v/>
      </c>
      <c r="M2052" s="15">
        <f>J2052-L2052</f>
        <v/>
      </c>
      <c r="N2052" s="21" t="n"/>
    </row>
    <row r="2053">
      <c r="A2053" s="295" t="n"/>
      <c r="B2053" s="14" t="n"/>
      <c r="C2053" s="15" t="n"/>
      <c r="D2053" s="15" t="n"/>
      <c r="E2053" s="15">
        <f>D2053*Setup!$B$5</f>
        <v/>
      </c>
      <c r="F2053" s="15">
        <f>D2053-E2053</f>
        <v/>
      </c>
      <c r="G2053" s="15" t="n"/>
      <c r="H2053" s="15" t="n"/>
      <c r="I2053" s="15" t="n"/>
      <c r="J2053" s="15">
        <f>C2053+F2053+G2053-I2053</f>
        <v/>
      </c>
      <c r="K2053" s="15" t="n"/>
      <c r="L2053" s="15">
        <f>K2053*Setup!$B$6</f>
        <v/>
      </c>
      <c r="M2053" s="15">
        <f>J2053-L2053</f>
        <v/>
      </c>
      <c r="N2053" s="21" t="n"/>
    </row>
    <row r="2054">
      <c r="A2054" s="295" t="n"/>
      <c r="B2054" s="14" t="n"/>
      <c r="C2054" s="15" t="n"/>
      <c r="D2054" s="15" t="n"/>
      <c r="E2054" s="15">
        <f>D2054*Setup!$B$5</f>
        <v/>
      </c>
      <c r="F2054" s="15">
        <f>D2054-E2054</f>
        <v/>
      </c>
      <c r="G2054" s="15" t="n"/>
      <c r="H2054" s="15" t="n"/>
      <c r="I2054" s="15" t="n"/>
      <c r="J2054" s="15">
        <f>C2054+F2054+G2054-I2054</f>
        <v/>
      </c>
      <c r="K2054" s="15" t="n"/>
      <c r="L2054" s="15">
        <f>K2054*Setup!$B$6</f>
        <v/>
      </c>
      <c r="M2054" s="15">
        <f>J2054-L2054</f>
        <v/>
      </c>
      <c r="N2054" s="21" t="n"/>
    </row>
    <row r="2055">
      <c r="A2055" s="295" t="n"/>
      <c r="B2055" s="14" t="n"/>
      <c r="C2055" s="15" t="n"/>
      <c r="D2055" s="15" t="n"/>
      <c r="E2055" s="15">
        <f>D2055*Setup!$B$5</f>
        <v/>
      </c>
      <c r="F2055" s="15">
        <f>D2055-E2055</f>
        <v/>
      </c>
      <c r="G2055" s="15" t="n"/>
      <c r="H2055" s="15" t="n"/>
      <c r="I2055" s="15" t="n"/>
      <c r="J2055" s="15">
        <f>C2055+F2055+G2055-I2055</f>
        <v/>
      </c>
      <c r="K2055" s="15" t="n"/>
      <c r="L2055" s="15">
        <f>K2055*Setup!$B$6</f>
        <v/>
      </c>
      <c r="M2055" s="15">
        <f>J2055-L2055</f>
        <v/>
      </c>
      <c r="N2055" s="21" t="n"/>
    </row>
    <row r="2056">
      <c r="A2056" s="295" t="n"/>
      <c r="B2056" s="14" t="n"/>
      <c r="C2056" s="15" t="n"/>
      <c r="D2056" s="15" t="n"/>
      <c r="E2056" s="15">
        <f>D2056*Setup!$B$5</f>
        <v/>
      </c>
      <c r="F2056" s="15">
        <f>D2056-E2056</f>
        <v/>
      </c>
      <c r="G2056" s="15" t="n"/>
      <c r="H2056" s="15" t="n"/>
      <c r="I2056" s="15" t="n"/>
      <c r="J2056" s="15">
        <f>C2056+F2056+G2056-I2056</f>
        <v/>
      </c>
      <c r="K2056" s="15" t="n"/>
      <c r="L2056" s="15">
        <f>K2056*Setup!$B$6</f>
        <v/>
      </c>
      <c r="M2056" s="15">
        <f>J2056-L2056</f>
        <v/>
      </c>
      <c r="N2056" s="21" t="n"/>
    </row>
    <row r="2057">
      <c r="A2057" s="295" t="n"/>
      <c r="B2057" s="14" t="n"/>
      <c r="C2057" s="15" t="n"/>
      <c r="D2057" s="15" t="n"/>
      <c r="E2057" s="15">
        <f>D2057*Setup!$B$5</f>
        <v/>
      </c>
      <c r="F2057" s="15">
        <f>D2057-E2057</f>
        <v/>
      </c>
      <c r="G2057" s="15" t="n"/>
      <c r="H2057" s="15" t="n"/>
      <c r="I2057" s="15" t="n"/>
      <c r="J2057" s="15">
        <f>C2057+F2057+G2057-I2057</f>
        <v/>
      </c>
      <c r="K2057" s="15" t="n"/>
      <c r="L2057" s="15">
        <f>K2057*Setup!$B$6</f>
        <v/>
      </c>
      <c r="M2057" s="15">
        <f>J2057-L2057</f>
        <v/>
      </c>
      <c r="N2057" s="21" t="n"/>
    </row>
    <row r="2058">
      <c r="A2058" s="295" t="n"/>
      <c r="B2058" s="14" t="n"/>
      <c r="C2058" s="15" t="n"/>
      <c r="D2058" s="15" t="n"/>
      <c r="E2058" s="15">
        <f>D2058*Setup!$B$5</f>
        <v/>
      </c>
      <c r="F2058" s="15">
        <f>D2058-E2058</f>
        <v/>
      </c>
      <c r="G2058" s="15" t="n"/>
      <c r="H2058" s="15" t="n"/>
      <c r="I2058" s="15" t="n"/>
      <c r="J2058" s="15">
        <f>C2058+F2058+G2058-I2058</f>
        <v/>
      </c>
      <c r="K2058" s="15" t="n"/>
      <c r="L2058" s="15">
        <f>K2058*Setup!$B$6</f>
        <v/>
      </c>
      <c r="M2058" s="15">
        <f>J2058-L2058</f>
        <v/>
      </c>
      <c r="N2058" s="21" t="n"/>
    </row>
    <row r="2059">
      <c r="A2059" s="295" t="n"/>
      <c r="B2059" s="14" t="n"/>
      <c r="C2059" s="15" t="n"/>
      <c r="D2059" s="15" t="n"/>
      <c r="E2059" s="15">
        <f>D2059*Setup!$B$5</f>
        <v/>
      </c>
      <c r="F2059" s="15">
        <f>D2059-E2059</f>
        <v/>
      </c>
      <c r="G2059" s="15" t="n"/>
      <c r="H2059" s="15" t="n"/>
      <c r="I2059" s="15" t="n"/>
      <c r="J2059" s="15">
        <f>C2059+F2059+G2059-I2059</f>
        <v/>
      </c>
      <c r="K2059" s="15" t="n"/>
      <c r="L2059" s="15">
        <f>K2059*Setup!$B$6</f>
        <v/>
      </c>
      <c r="M2059" s="15">
        <f>J2059-L2059</f>
        <v/>
      </c>
      <c r="N2059" s="21" t="n"/>
    </row>
    <row r="2060">
      <c r="A2060" s="295" t="n"/>
      <c r="B2060" s="14" t="n"/>
      <c r="C2060" s="15" t="n"/>
      <c r="D2060" s="15" t="n"/>
      <c r="E2060" s="15">
        <f>D2060*Setup!$B$5</f>
        <v/>
      </c>
      <c r="F2060" s="15">
        <f>D2060-E2060</f>
        <v/>
      </c>
      <c r="G2060" s="15" t="n"/>
      <c r="H2060" s="15" t="n"/>
      <c r="I2060" s="15" t="n"/>
      <c r="J2060" s="15">
        <f>C2060+F2060+G2060-I2060</f>
        <v/>
      </c>
      <c r="K2060" s="15" t="n"/>
      <c r="L2060" s="15">
        <f>K2060*Setup!$B$6</f>
        <v/>
      </c>
      <c r="M2060" s="15">
        <f>J2060-L2060</f>
        <v/>
      </c>
      <c r="N2060" s="21" t="n"/>
    </row>
    <row r="2061">
      <c r="A2061" s="295" t="n"/>
      <c r="B2061" s="14" t="n"/>
      <c r="C2061" s="15" t="n"/>
      <c r="D2061" s="15" t="n"/>
      <c r="E2061" s="15">
        <f>D2061*Setup!$B$5</f>
        <v/>
      </c>
      <c r="F2061" s="15">
        <f>D2061-E2061</f>
        <v/>
      </c>
      <c r="G2061" s="15" t="n"/>
      <c r="H2061" s="15" t="n"/>
      <c r="I2061" s="15" t="n"/>
      <c r="J2061" s="15">
        <f>C2061+F2061+G2061-I2061</f>
        <v/>
      </c>
      <c r="K2061" s="15" t="n"/>
      <c r="L2061" s="15">
        <f>K2061*Setup!$B$6</f>
        <v/>
      </c>
      <c r="M2061" s="15">
        <f>J2061-L2061</f>
        <v/>
      </c>
      <c r="N2061" s="21" t="n"/>
    </row>
    <row r="2062">
      <c r="A2062" s="295" t="n"/>
      <c r="B2062" s="14" t="n"/>
      <c r="C2062" s="15" t="n"/>
      <c r="D2062" s="15" t="n"/>
      <c r="E2062" s="15">
        <f>D2062*Setup!$B$5</f>
        <v/>
      </c>
      <c r="F2062" s="15">
        <f>D2062-E2062</f>
        <v/>
      </c>
      <c r="G2062" s="15" t="n"/>
      <c r="H2062" s="15" t="n"/>
      <c r="I2062" s="15" t="n"/>
      <c r="J2062" s="15">
        <f>C2062+F2062+G2062-I2062</f>
        <v/>
      </c>
      <c r="K2062" s="15" t="n"/>
      <c r="L2062" s="15">
        <f>K2062*Setup!$B$6</f>
        <v/>
      </c>
      <c r="M2062" s="15">
        <f>J2062-L2062</f>
        <v/>
      </c>
      <c r="N2062" s="21" t="n"/>
    </row>
    <row r="2063">
      <c r="A2063" s="295" t="n"/>
      <c r="B2063" s="14" t="n"/>
      <c r="C2063" s="15" t="n"/>
      <c r="D2063" s="15" t="n"/>
      <c r="E2063" s="15">
        <f>D2063*Setup!$B$5</f>
        <v/>
      </c>
      <c r="F2063" s="15">
        <f>D2063-E2063</f>
        <v/>
      </c>
      <c r="G2063" s="15" t="n"/>
      <c r="H2063" s="15" t="n"/>
      <c r="I2063" s="15" t="n"/>
      <c r="J2063" s="15">
        <f>C2063+F2063+G2063-I2063</f>
        <v/>
      </c>
      <c r="K2063" s="15" t="n"/>
      <c r="L2063" s="15">
        <f>K2063*Setup!$B$6</f>
        <v/>
      </c>
      <c r="M2063" s="15">
        <f>J2063-L2063</f>
        <v/>
      </c>
      <c r="N2063" s="21" t="n"/>
    </row>
    <row r="2064">
      <c r="A2064" s="295" t="n"/>
      <c r="B2064" s="14" t="n"/>
      <c r="C2064" s="15" t="n"/>
      <c r="D2064" s="15" t="n"/>
      <c r="E2064" s="15">
        <f>D2064*Setup!$B$5</f>
        <v/>
      </c>
      <c r="F2064" s="15">
        <f>D2064-E2064</f>
        <v/>
      </c>
      <c r="G2064" s="15" t="n"/>
      <c r="H2064" s="15" t="n"/>
      <c r="I2064" s="15" t="n"/>
      <c r="J2064" s="15">
        <f>C2064+F2064+G2064-I2064</f>
        <v/>
      </c>
      <c r="K2064" s="15" t="n"/>
      <c r="L2064" s="15">
        <f>K2064*Setup!$B$6</f>
        <v/>
      </c>
      <c r="M2064" s="15">
        <f>J2064-L2064</f>
        <v/>
      </c>
      <c r="N2064" s="21" t="n"/>
    </row>
    <row r="2065">
      <c r="A2065" s="295" t="n"/>
      <c r="B2065" s="14" t="n"/>
      <c r="C2065" s="15" t="n"/>
      <c r="D2065" s="15" t="n"/>
      <c r="E2065" s="15">
        <f>D2065*Setup!$B$5</f>
        <v/>
      </c>
      <c r="F2065" s="15">
        <f>D2065-E2065</f>
        <v/>
      </c>
      <c r="G2065" s="15" t="n"/>
      <c r="H2065" s="15" t="n"/>
      <c r="I2065" s="15" t="n"/>
      <c r="J2065" s="15">
        <f>C2065+F2065+G2065-I2065</f>
        <v/>
      </c>
      <c r="K2065" s="15" t="n"/>
      <c r="L2065" s="15">
        <f>K2065*Setup!$B$6</f>
        <v/>
      </c>
      <c r="M2065" s="15">
        <f>J2065-L2065</f>
        <v/>
      </c>
      <c r="N2065" s="21" t="n"/>
    </row>
    <row r="2066">
      <c r="A2066" s="295" t="n"/>
      <c r="B2066" s="14" t="n"/>
      <c r="C2066" s="15" t="n"/>
      <c r="D2066" s="15" t="n"/>
      <c r="E2066" s="15">
        <f>D2066*Setup!$B$5</f>
        <v/>
      </c>
      <c r="F2066" s="15">
        <f>D2066-E2066</f>
        <v/>
      </c>
      <c r="G2066" s="15" t="n"/>
      <c r="H2066" s="15" t="n"/>
      <c r="I2066" s="15" t="n"/>
      <c r="J2066" s="15">
        <f>C2066+F2066+G2066-I2066</f>
        <v/>
      </c>
      <c r="K2066" s="15" t="n"/>
      <c r="L2066" s="15">
        <f>K2066*Setup!$B$6</f>
        <v/>
      </c>
      <c r="M2066" s="15">
        <f>J2066-L2066</f>
        <v/>
      </c>
      <c r="N2066" s="21" t="n"/>
    </row>
    <row r="2067">
      <c r="A2067" s="295" t="n"/>
      <c r="B2067" s="14" t="n"/>
      <c r="C2067" s="15" t="n"/>
      <c r="D2067" s="15" t="n"/>
      <c r="E2067" s="15">
        <f>D2067*Setup!$B$5</f>
        <v/>
      </c>
      <c r="F2067" s="15">
        <f>D2067-E2067</f>
        <v/>
      </c>
      <c r="G2067" s="15" t="n"/>
      <c r="H2067" s="15" t="n"/>
      <c r="I2067" s="15" t="n"/>
      <c r="J2067" s="15">
        <f>C2067+F2067+G2067-I2067</f>
        <v/>
      </c>
      <c r="K2067" s="15" t="n"/>
      <c r="L2067" s="15">
        <f>K2067*Setup!$B$6</f>
        <v/>
      </c>
      <c r="M2067" s="15">
        <f>J2067-L2067</f>
        <v/>
      </c>
      <c r="N2067" s="21" t="n"/>
    </row>
    <row r="2068">
      <c r="A2068" s="295" t="n"/>
      <c r="B2068" s="14" t="n"/>
      <c r="C2068" s="15" t="n"/>
      <c r="D2068" s="15" t="n"/>
      <c r="E2068" s="15">
        <f>D2068*Setup!$B$5</f>
        <v/>
      </c>
      <c r="F2068" s="15">
        <f>D2068-E2068</f>
        <v/>
      </c>
      <c r="G2068" s="15" t="n"/>
      <c r="H2068" s="15" t="n"/>
      <c r="I2068" s="15" t="n"/>
      <c r="J2068" s="15">
        <f>C2068+F2068+G2068-I2068</f>
        <v/>
      </c>
      <c r="K2068" s="15" t="n"/>
      <c r="L2068" s="15">
        <f>K2068*Setup!$B$6</f>
        <v/>
      </c>
      <c r="M2068" s="15">
        <f>J2068-L2068</f>
        <v/>
      </c>
      <c r="N2068" s="21" t="n"/>
    </row>
    <row r="2069">
      <c r="A2069" s="295" t="n"/>
      <c r="B2069" s="14" t="n"/>
      <c r="C2069" s="15" t="n"/>
      <c r="D2069" s="15" t="n"/>
      <c r="E2069" s="15">
        <f>D2069*Setup!$B$5</f>
        <v/>
      </c>
      <c r="F2069" s="15">
        <f>D2069-E2069</f>
        <v/>
      </c>
      <c r="G2069" s="15" t="n"/>
      <c r="H2069" s="15" t="n"/>
      <c r="I2069" s="15" t="n"/>
      <c r="J2069" s="15">
        <f>C2069+F2069+G2069-I2069</f>
        <v/>
      </c>
      <c r="K2069" s="15" t="n"/>
      <c r="L2069" s="15">
        <f>K2069*Setup!$B$6</f>
        <v/>
      </c>
      <c r="M2069" s="15">
        <f>J2069-L2069</f>
        <v/>
      </c>
      <c r="N2069" s="21" t="n"/>
    </row>
    <row r="2070">
      <c r="A2070" s="295" t="n"/>
      <c r="B2070" s="14" t="n"/>
      <c r="C2070" s="15" t="n"/>
      <c r="D2070" s="15" t="n"/>
      <c r="E2070" s="15">
        <f>D2070*Setup!$B$5</f>
        <v/>
      </c>
      <c r="F2070" s="15">
        <f>D2070-E2070</f>
        <v/>
      </c>
      <c r="G2070" s="15" t="n"/>
      <c r="H2070" s="15" t="n"/>
      <c r="I2070" s="15" t="n"/>
      <c r="J2070" s="15">
        <f>C2070+F2070+G2070-I2070</f>
        <v/>
      </c>
      <c r="K2070" s="15" t="n"/>
      <c r="L2070" s="15">
        <f>K2070*Setup!$B$6</f>
        <v/>
      </c>
      <c r="M2070" s="15">
        <f>J2070-L2070</f>
        <v/>
      </c>
      <c r="N2070" s="21" t="n"/>
    </row>
    <row r="2071">
      <c r="A2071" s="295" t="n"/>
      <c r="B2071" s="14" t="n"/>
      <c r="C2071" s="15" t="n"/>
      <c r="D2071" s="15" t="n"/>
      <c r="E2071" s="15">
        <f>D2071*Setup!$B$5</f>
        <v/>
      </c>
      <c r="F2071" s="15">
        <f>D2071-E2071</f>
        <v/>
      </c>
      <c r="G2071" s="15" t="n"/>
      <c r="H2071" s="15" t="n"/>
      <c r="I2071" s="15" t="n"/>
      <c r="J2071" s="15">
        <f>C2071+F2071+G2071-I2071</f>
        <v/>
      </c>
      <c r="K2071" s="15" t="n"/>
      <c r="L2071" s="15">
        <f>K2071*Setup!$B$6</f>
        <v/>
      </c>
      <c r="M2071" s="15">
        <f>J2071-L2071</f>
        <v/>
      </c>
      <c r="N2071" s="21" t="n"/>
    </row>
    <row r="2072">
      <c r="A2072" s="295" t="n"/>
      <c r="B2072" s="14" t="n"/>
      <c r="C2072" s="15" t="n"/>
      <c r="D2072" s="15" t="n"/>
      <c r="E2072" s="15">
        <f>D2072*Setup!$B$5</f>
        <v/>
      </c>
      <c r="F2072" s="15">
        <f>D2072-E2072</f>
        <v/>
      </c>
      <c r="G2072" s="15" t="n"/>
      <c r="H2072" s="15" t="n"/>
      <c r="I2072" s="15" t="n"/>
      <c r="J2072" s="15">
        <f>C2072+F2072+G2072-I2072</f>
        <v/>
      </c>
      <c r="K2072" s="15" t="n"/>
      <c r="L2072" s="15">
        <f>K2072*Setup!$B$6</f>
        <v/>
      </c>
      <c r="M2072" s="15">
        <f>J2072-L2072</f>
        <v/>
      </c>
      <c r="N2072" s="21" t="n"/>
    </row>
    <row r="2073">
      <c r="A2073" s="295" t="n"/>
      <c r="B2073" s="14" t="n"/>
      <c r="C2073" s="15" t="n"/>
      <c r="D2073" s="15" t="n"/>
      <c r="E2073" s="15">
        <f>D2073*Setup!$B$5</f>
        <v/>
      </c>
      <c r="F2073" s="15">
        <f>D2073-E2073</f>
        <v/>
      </c>
      <c r="G2073" s="15" t="n"/>
      <c r="H2073" s="15" t="n"/>
      <c r="I2073" s="15" t="n"/>
      <c r="J2073" s="15">
        <f>C2073+F2073+G2073-I2073</f>
        <v/>
      </c>
      <c r="K2073" s="15" t="n"/>
      <c r="L2073" s="15">
        <f>K2073*Setup!$B$6</f>
        <v/>
      </c>
      <c r="M2073" s="15">
        <f>J2073-L2073</f>
        <v/>
      </c>
      <c r="N2073" s="21" t="n"/>
    </row>
    <row r="2074">
      <c r="A2074" s="295" t="n"/>
      <c r="B2074" s="14" t="n"/>
      <c r="C2074" s="15" t="n"/>
      <c r="D2074" s="15" t="n"/>
      <c r="E2074" s="15">
        <f>D2074*Setup!$B$5</f>
        <v/>
      </c>
      <c r="F2074" s="15">
        <f>D2074-E2074</f>
        <v/>
      </c>
      <c r="G2074" s="15" t="n"/>
      <c r="H2074" s="15" t="n"/>
      <c r="I2074" s="15" t="n"/>
      <c r="J2074" s="15">
        <f>C2074+F2074+G2074-I2074</f>
        <v/>
      </c>
      <c r="K2074" s="15" t="n"/>
      <c r="L2074" s="15">
        <f>K2074*Setup!$B$6</f>
        <v/>
      </c>
      <c r="M2074" s="15">
        <f>J2074-L2074</f>
        <v/>
      </c>
      <c r="N2074" s="21" t="n"/>
    </row>
    <row r="2075">
      <c r="A2075" s="295" t="n"/>
      <c r="B2075" s="14" t="n"/>
      <c r="C2075" s="15" t="n"/>
      <c r="D2075" s="15" t="n"/>
      <c r="E2075" s="15">
        <f>D2075*Setup!$B$5</f>
        <v/>
      </c>
      <c r="F2075" s="15">
        <f>D2075-E2075</f>
        <v/>
      </c>
      <c r="G2075" s="15" t="n"/>
      <c r="H2075" s="15" t="n"/>
      <c r="I2075" s="15" t="n"/>
      <c r="J2075" s="15">
        <f>C2075+F2075+G2075-I2075</f>
        <v/>
      </c>
      <c r="K2075" s="15" t="n"/>
      <c r="L2075" s="15">
        <f>K2075*Setup!$B$6</f>
        <v/>
      </c>
      <c r="M2075" s="15">
        <f>J2075-L2075</f>
        <v/>
      </c>
      <c r="N2075" s="21" t="n"/>
    </row>
    <row r="2076">
      <c r="A2076" s="295" t="n"/>
      <c r="B2076" s="14" t="n"/>
      <c r="C2076" s="15" t="n"/>
      <c r="D2076" s="15" t="n"/>
      <c r="E2076" s="15">
        <f>D2076*Setup!$B$5</f>
        <v/>
      </c>
      <c r="F2076" s="15">
        <f>D2076-E2076</f>
        <v/>
      </c>
      <c r="G2076" s="15" t="n"/>
      <c r="H2076" s="15" t="n"/>
      <c r="I2076" s="15" t="n"/>
      <c r="J2076" s="15">
        <f>C2076+F2076+G2076-I2076</f>
        <v/>
      </c>
      <c r="K2076" s="15" t="n"/>
      <c r="L2076" s="15">
        <f>K2076*Setup!$B$6</f>
        <v/>
      </c>
      <c r="M2076" s="15">
        <f>J2076-L2076</f>
        <v/>
      </c>
      <c r="N2076" s="21" t="n"/>
    </row>
    <row r="2077">
      <c r="A2077" s="295" t="n"/>
      <c r="B2077" s="14" t="n"/>
      <c r="C2077" s="15" t="n"/>
      <c r="D2077" s="15" t="n"/>
      <c r="E2077" s="15">
        <f>D2077*Setup!$B$5</f>
        <v/>
      </c>
      <c r="F2077" s="15">
        <f>D2077-E2077</f>
        <v/>
      </c>
      <c r="G2077" s="15" t="n"/>
      <c r="H2077" s="15" t="n"/>
      <c r="I2077" s="15" t="n"/>
      <c r="J2077" s="15">
        <f>C2077+F2077+G2077-I2077</f>
        <v/>
      </c>
      <c r="K2077" s="15" t="n"/>
      <c r="L2077" s="15">
        <f>K2077*Setup!$B$6</f>
        <v/>
      </c>
      <c r="M2077" s="15">
        <f>J2077-L2077</f>
        <v/>
      </c>
      <c r="N2077" s="21" t="n"/>
    </row>
    <row r="2078">
      <c r="A2078" s="295" t="n"/>
      <c r="B2078" s="14" t="n"/>
      <c r="C2078" s="15" t="n"/>
      <c r="D2078" s="15" t="n"/>
      <c r="E2078" s="15">
        <f>D2078*Setup!$B$5</f>
        <v/>
      </c>
      <c r="F2078" s="15">
        <f>D2078-E2078</f>
        <v/>
      </c>
      <c r="G2078" s="15" t="n"/>
      <c r="H2078" s="15" t="n"/>
      <c r="I2078" s="15" t="n"/>
      <c r="J2078" s="15">
        <f>C2078+F2078+G2078-I2078</f>
        <v/>
      </c>
      <c r="K2078" s="15" t="n"/>
      <c r="L2078" s="15">
        <f>K2078*Setup!$B$6</f>
        <v/>
      </c>
      <c r="M2078" s="15">
        <f>J2078-L2078</f>
        <v/>
      </c>
      <c r="N2078" s="21" t="n"/>
    </row>
    <row r="2079">
      <c r="A2079" s="295" t="n"/>
      <c r="B2079" s="14" t="n"/>
      <c r="C2079" s="15" t="n"/>
      <c r="D2079" s="15" t="n"/>
      <c r="E2079" s="15">
        <f>D2079*Setup!$B$5</f>
        <v/>
      </c>
      <c r="F2079" s="15">
        <f>D2079-E2079</f>
        <v/>
      </c>
      <c r="G2079" s="15" t="n"/>
      <c r="H2079" s="15" t="n"/>
      <c r="I2079" s="15" t="n"/>
      <c r="J2079" s="15">
        <f>C2079+F2079+G2079-I2079</f>
        <v/>
      </c>
      <c r="K2079" s="15" t="n"/>
      <c r="L2079" s="15">
        <f>K2079*Setup!$B$6</f>
        <v/>
      </c>
      <c r="M2079" s="15">
        <f>J2079-L2079</f>
        <v/>
      </c>
      <c r="N2079" s="21" t="n"/>
    </row>
    <row r="2080">
      <c r="A2080" s="295" t="n"/>
      <c r="B2080" s="14" t="n"/>
      <c r="C2080" s="15" t="n"/>
      <c r="D2080" s="15" t="n"/>
      <c r="E2080" s="15">
        <f>D2080*Setup!$B$5</f>
        <v/>
      </c>
      <c r="F2080" s="15">
        <f>D2080-E2080</f>
        <v/>
      </c>
      <c r="G2080" s="15" t="n"/>
      <c r="H2080" s="15" t="n"/>
      <c r="I2080" s="15" t="n"/>
      <c r="J2080" s="15">
        <f>C2080+F2080+G2080-I2080</f>
        <v/>
      </c>
      <c r="K2080" s="15" t="n"/>
      <c r="L2080" s="15">
        <f>K2080*Setup!$B$6</f>
        <v/>
      </c>
      <c r="M2080" s="15">
        <f>J2080-L2080</f>
        <v/>
      </c>
      <c r="N2080" s="21" t="n"/>
    </row>
    <row r="2081">
      <c r="A2081" s="295" t="n"/>
      <c r="B2081" s="14" t="n"/>
      <c r="C2081" s="15" t="n"/>
      <c r="D2081" s="15" t="n"/>
      <c r="E2081" s="15">
        <f>D2081*Setup!$B$5</f>
        <v/>
      </c>
      <c r="F2081" s="15">
        <f>D2081-E2081</f>
        <v/>
      </c>
      <c r="G2081" s="15" t="n"/>
      <c r="H2081" s="15" t="n"/>
      <c r="I2081" s="15" t="n"/>
      <c r="J2081" s="15">
        <f>C2081+F2081+G2081-I2081</f>
        <v/>
      </c>
      <c r="K2081" s="15" t="n"/>
      <c r="L2081" s="15">
        <f>K2081*Setup!$B$6</f>
        <v/>
      </c>
      <c r="M2081" s="15">
        <f>J2081-L2081</f>
        <v/>
      </c>
      <c r="N2081" s="21" t="n"/>
    </row>
    <row r="2082">
      <c r="A2082" s="295" t="n"/>
      <c r="B2082" s="14" t="n"/>
      <c r="C2082" s="15" t="n"/>
      <c r="D2082" s="15" t="n"/>
      <c r="E2082" s="15">
        <f>D2082*Setup!$B$5</f>
        <v/>
      </c>
      <c r="F2082" s="15">
        <f>D2082-E2082</f>
        <v/>
      </c>
      <c r="G2082" s="15" t="n"/>
      <c r="H2082" s="15" t="n"/>
      <c r="I2082" s="15" t="n"/>
      <c r="J2082" s="15">
        <f>C2082+F2082+G2082-I2082</f>
        <v/>
      </c>
      <c r="K2082" s="15" t="n"/>
      <c r="L2082" s="15">
        <f>K2082*Setup!$B$6</f>
        <v/>
      </c>
      <c r="M2082" s="15">
        <f>J2082-L2082</f>
        <v/>
      </c>
      <c r="N2082" s="21" t="n"/>
    </row>
    <row r="2083">
      <c r="A2083" s="295" t="n"/>
      <c r="B2083" s="14" t="n"/>
      <c r="C2083" s="15" t="n"/>
      <c r="D2083" s="15" t="n"/>
      <c r="E2083" s="15">
        <f>D2083*Setup!$B$5</f>
        <v/>
      </c>
      <c r="F2083" s="15">
        <f>D2083-E2083</f>
        <v/>
      </c>
      <c r="G2083" s="15" t="n"/>
      <c r="H2083" s="15" t="n"/>
      <c r="I2083" s="15" t="n"/>
      <c r="J2083" s="15">
        <f>C2083+F2083+G2083-I2083</f>
        <v/>
      </c>
      <c r="K2083" s="15" t="n"/>
      <c r="L2083" s="15">
        <f>K2083*Setup!$B$6</f>
        <v/>
      </c>
      <c r="M2083" s="15">
        <f>J2083-L2083</f>
        <v/>
      </c>
      <c r="N2083" s="21" t="n"/>
    </row>
    <row r="2084">
      <c r="A2084" s="295" t="n"/>
      <c r="B2084" s="14" t="n"/>
      <c r="C2084" s="15" t="n"/>
      <c r="D2084" s="15" t="n"/>
      <c r="E2084" s="15">
        <f>D2084*Setup!$B$5</f>
        <v/>
      </c>
      <c r="F2084" s="15">
        <f>D2084-E2084</f>
        <v/>
      </c>
      <c r="G2084" s="15" t="n"/>
      <c r="H2084" s="15" t="n"/>
      <c r="I2084" s="15" t="n"/>
      <c r="J2084" s="15">
        <f>C2084+F2084+G2084-I2084</f>
        <v/>
      </c>
      <c r="K2084" s="15" t="n"/>
      <c r="L2084" s="15">
        <f>K2084*Setup!$B$6</f>
        <v/>
      </c>
      <c r="M2084" s="15">
        <f>J2084-L2084</f>
        <v/>
      </c>
      <c r="N2084" s="21" t="n"/>
    </row>
    <row r="2085">
      <c r="A2085" s="295" t="n"/>
      <c r="B2085" s="14" t="n"/>
      <c r="C2085" s="15" t="n"/>
      <c r="D2085" s="15" t="n"/>
      <c r="E2085" s="15">
        <f>D2085*Setup!$B$5</f>
        <v/>
      </c>
      <c r="F2085" s="15">
        <f>D2085-E2085</f>
        <v/>
      </c>
      <c r="G2085" s="15" t="n"/>
      <c r="H2085" s="15" t="n"/>
      <c r="I2085" s="15" t="n"/>
      <c r="J2085" s="15">
        <f>C2085+F2085+G2085-I2085</f>
        <v/>
      </c>
      <c r="K2085" s="15" t="n"/>
      <c r="L2085" s="15">
        <f>K2085*Setup!$B$6</f>
        <v/>
      </c>
      <c r="M2085" s="15">
        <f>J2085-L2085</f>
        <v/>
      </c>
      <c r="N2085" s="21" t="n"/>
    </row>
    <row r="2086">
      <c r="A2086" s="295" t="n"/>
      <c r="B2086" s="14" t="n"/>
      <c r="C2086" s="15" t="n"/>
      <c r="D2086" s="15" t="n"/>
      <c r="E2086" s="15">
        <f>D2086*Setup!$B$5</f>
        <v/>
      </c>
      <c r="F2086" s="15">
        <f>D2086-E2086</f>
        <v/>
      </c>
      <c r="G2086" s="15" t="n"/>
      <c r="H2086" s="15" t="n"/>
      <c r="I2086" s="15" t="n"/>
      <c r="J2086" s="15">
        <f>C2086+F2086+G2086-I2086</f>
        <v/>
      </c>
      <c r="K2086" s="15" t="n"/>
      <c r="L2086" s="15">
        <f>K2086*Setup!$B$6</f>
        <v/>
      </c>
      <c r="M2086" s="15">
        <f>J2086-L2086</f>
        <v/>
      </c>
      <c r="N2086" s="21" t="n"/>
    </row>
    <row r="2087">
      <c r="A2087" s="295" t="n"/>
      <c r="B2087" s="14" t="n"/>
      <c r="C2087" s="15" t="n"/>
      <c r="D2087" s="15" t="n"/>
      <c r="E2087" s="15">
        <f>D2087*Setup!$B$5</f>
        <v/>
      </c>
      <c r="F2087" s="15">
        <f>D2087-E2087</f>
        <v/>
      </c>
      <c r="G2087" s="15" t="n"/>
      <c r="H2087" s="15" t="n"/>
      <c r="I2087" s="15" t="n"/>
      <c r="J2087" s="15">
        <f>C2087+F2087+G2087-I2087</f>
        <v/>
      </c>
      <c r="K2087" s="15" t="n"/>
      <c r="L2087" s="15">
        <f>K2087*Setup!$B$6</f>
        <v/>
      </c>
      <c r="M2087" s="15">
        <f>J2087-L2087</f>
        <v/>
      </c>
      <c r="N2087" s="21" t="n"/>
    </row>
    <row r="2088">
      <c r="A2088" s="295" t="n"/>
      <c r="B2088" s="14" t="n"/>
      <c r="C2088" s="15" t="n"/>
      <c r="D2088" s="15" t="n"/>
      <c r="E2088" s="15">
        <f>D2088*Setup!$B$5</f>
        <v/>
      </c>
      <c r="F2088" s="15">
        <f>D2088-E2088</f>
        <v/>
      </c>
      <c r="G2088" s="15" t="n"/>
      <c r="H2088" s="15" t="n"/>
      <c r="I2088" s="15" t="n"/>
      <c r="J2088" s="15">
        <f>C2088+F2088+G2088-I2088</f>
        <v/>
      </c>
      <c r="K2088" s="15" t="n"/>
      <c r="L2088" s="15">
        <f>K2088*Setup!$B$6</f>
        <v/>
      </c>
      <c r="M2088" s="15">
        <f>J2088-L2088</f>
        <v/>
      </c>
      <c r="N2088" s="21" t="n"/>
    </row>
    <row r="2089">
      <c r="A2089" s="295" t="n"/>
      <c r="B2089" s="14" t="n"/>
      <c r="C2089" s="15" t="n"/>
      <c r="D2089" s="15" t="n"/>
      <c r="E2089" s="15">
        <f>D2089*Setup!$B$5</f>
        <v/>
      </c>
      <c r="F2089" s="15">
        <f>D2089-E2089</f>
        <v/>
      </c>
      <c r="G2089" s="15" t="n"/>
      <c r="H2089" s="15" t="n"/>
      <c r="I2089" s="15" t="n"/>
      <c r="J2089" s="15">
        <f>C2089+F2089+G2089-I2089</f>
        <v/>
      </c>
      <c r="K2089" s="15" t="n"/>
      <c r="L2089" s="15">
        <f>K2089*Setup!$B$6</f>
        <v/>
      </c>
      <c r="M2089" s="15">
        <f>J2089-L2089</f>
        <v/>
      </c>
      <c r="N2089" s="21" t="n"/>
    </row>
    <row r="2090">
      <c r="A2090" s="295" t="n"/>
      <c r="B2090" s="14" t="n"/>
      <c r="C2090" s="15" t="n"/>
      <c r="D2090" s="15" t="n"/>
      <c r="E2090" s="15">
        <f>D2090*Setup!$B$5</f>
        <v/>
      </c>
      <c r="F2090" s="15">
        <f>D2090-E2090</f>
        <v/>
      </c>
      <c r="G2090" s="15" t="n"/>
      <c r="H2090" s="15" t="n"/>
      <c r="I2090" s="15" t="n"/>
      <c r="J2090" s="15">
        <f>C2090+F2090+G2090-I2090</f>
        <v/>
      </c>
      <c r="K2090" s="15" t="n"/>
      <c r="L2090" s="15">
        <f>K2090*Setup!$B$6</f>
        <v/>
      </c>
      <c r="M2090" s="15">
        <f>J2090-L2090</f>
        <v/>
      </c>
      <c r="N2090" s="21" t="n"/>
    </row>
    <row r="2091">
      <c r="A2091" s="295" t="n"/>
      <c r="B2091" s="14" t="n"/>
      <c r="C2091" s="15" t="n"/>
      <c r="D2091" s="15" t="n"/>
      <c r="E2091" s="15">
        <f>D2091*Setup!$B$5</f>
        <v/>
      </c>
      <c r="F2091" s="15">
        <f>D2091-E2091</f>
        <v/>
      </c>
      <c r="G2091" s="15" t="n"/>
      <c r="H2091" s="15" t="n"/>
      <c r="I2091" s="15" t="n"/>
      <c r="J2091" s="15">
        <f>C2091+F2091+G2091-I2091</f>
        <v/>
      </c>
      <c r="K2091" s="15" t="n"/>
      <c r="L2091" s="15">
        <f>K2091*Setup!$B$6</f>
        <v/>
      </c>
      <c r="M2091" s="15">
        <f>J2091-L2091</f>
        <v/>
      </c>
      <c r="N2091" s="21" t="n"/>
    </row>
    <row r="2092">
      <c r="A2092" s="295" t="n"/>
      <c r="B2092" s="14" t="n"/>
      <c r="C2092" s="15" t="n"/>
      <c r="D2092" s="15" t="n"/>
      <c r="E2092" s="15">
        <f>D2092*Setup!$B$5</f>
        <v/>
      </c>
      <c r="F2092" s="15">
        <f>D2092-E2092</f>
        <v/>
      </c>
      <c r="G2092" s="15" t="n"/>
      <c r="H2092" s="15" t="n"/>
      <c r="I2092" s="15" t="n"/>
      <c r="J2092" s="15">
        <f>C2092+F2092+G2092-I2092</f>
        <v/>
      </c>
      <c r="K2092" s="15" t="n"/>
      <c r="L2092" s="15">
        <f>K2092*Setup!$B$6</f>
        <v/>
      </c>
      <c r="M2092" s="15">
        <f>J2092-L2092</f>
        <v/>
      </c>
      <c r="N2092" s="21" t="n"/>
    </row>
    <row r="2093">
      <c r="A2093" s="295" t="n"/>
      <c r="B2093" s="14" t="n"/>
      <c r="C2093" s="15" t="n"/>
      <c r="D2093" s="15" t="n"/>
      <c r="E2093" s="15">
        <f>D2093*Setup!$B$5</f>
        <v/>
      </c>
      <c r="F2093" s="15">
        <f>D2093-E2093</f>
        <v/>
      </c>
      <c r="G2093" s="15" t="n"/>
      <c r="H2093" s="15" t="n"/>
      <c r="I2093" s="15" t="n"/>
      <c r="J2093" s="15">
        <f>C2093+F2093+G2093-I2093</f>
        <v/>
      </c>
      <c r="K2093" s="15" t="n"/>
      <c r="L2093" s="15">
        <f>K2093*Setup!$B$6</f>
        <v/>
      </c>
      <c r="M2093" s="15">
        <f>J2093-L2093</f>
        <v/>
      </c>
      <c r="N2093" s="21" t="n"/>
    </row>
    <row r="2094">
      <c r="A2094" s="295" t="n"/>
      <c r="B2094" s="14" t="n"/>
      <c r="C2094" s="15" t="n"/>
      <c r="D2094" s="15" t="n"/>
      <c r="E2094" s="15">
        <f>D2094*Setup!$B$5</f>
        <v/>
      </c>
      <c r="F2094" s="15">
        <f>D2094-E2094</f>
        <v/>
      </c>
      <c r="G2094" s="15" t="n"/>
      <c r="H2094" s="15" t="n"/>
      <c r="I2094" s="15" t="n"/>
      <c r="J2094" s="15">
        <f>C2094+F2094+G2094-I2094</f>
        <v/>
      </c>
      <c r="K2094" s="15" t="n"/>
      <c r="L2094" s="15">
        <f>K2094*Setup!$B$6</f>
        <v/>
      </c>
      <c r="M2094" s="15">
        <f>J2094-L2094</f>
        <v/>
      </c>
      <c r="N2094" s="21" t="n"/>
    </row>
    <row r="2095">
      <c r="A2095" s="295" t="n"/>
      <c r="B2095" s="14" t="n"/>
      <c r="C2095" s="15" t="n"/>
      <c r="D2095" s="15" t="n"/>
      <c r="E2095" s="15">
        <f>D2095*Setup!$B$5</f>
        <v/>
      </c>
      <c r="F2095" s="15">
        <f>D2095-E2095</f>
        <v/>
      </c>
      <c r="G2095" s="15" t="n"/>
      <c r="H2095" s="15" t="n"/>
      <c r="I2095" s="15" t="n"/>
      <c r="J2095" s="15">
        <f>C2095+F2095+G2095-I2095</f>
        <v/>
      </c>
      <c r="K2095" s="15" t="n"/>
      <c r="L2095" s="15">
        <f>K2095*Setup!$B$6</f>
        <v/>
      </c>
      <c r="M2095" s="15">
        <f>J2095-L2095</f>
        <v/>
      </c>
      <c r="N2095" s="21" t="n"/>
    </row>
    <row r="2096">
      <c r="A2096" s="295" t="n"/>
      <c r="B2096" s="14" t="n"/>
      <c r="C2096" s="15" t="n"/>
      <c r="D2096" s="15" t="n"/>
      <c r="E2096" s="15">
        <f>D2096*Setup!$B$5</f>
        <v/>
      </c>
      <c r="F2096" s="15">
        <f>D2096-E2096</f>
        <v/>
      </c>
      <c r="G2096" s="15" t="n"/>
      <c r="H2096" s="15" t="n"/>
      <c r="I2096" s="15" t="n"/>
      <c r="J2096" s="15">
        <f>C2096+F2096+G2096-I2096</f>
        <v/>
      </c>
      <c r="K2096" s="15" t="n"/>
      <c r="L2096" s="15">
        <f>K2096*Setup!$B$6</f>
        <v/>
      </c>
      <c r="M2096" s="15">
        <f>J2096-L2096</f>
        <v/>
      </c>
      <c r="N2096" s="21" t="n"/>
    </row>
    <row r="2097">
      <c r="A2097" s="295" t="n"/>
      <c r="B2097" s="14" t="n"/>
      <c r="C2097" s="15" t="n"/>
      <c r="D2097" s="15" t="n"/>
      <c r="E2097" s="15">
        <f>D2097*Setup!$B$5</f>
        <v/>
      </c>
      <c r="F2097" s="15">
        <f>D2097-E2097</f>
        <v/>
      </c>
      <c r="G2097" s="15" t="n"/>
      <c r="H2097" s="15" t="n"/>
      <c r="I2097" s="15" t="n"/>
      <c r="J2097" s="15">
        <f>C2097+F2097+G2097-I2097</f>
        <v/>
      </c>
      <c r="K2097" s="15" t="n"/>
      <c r="L2097" s="15">
        <f>K2097*Setup!$B$6</f>
        <v/>
      </c>
      <c r="M2097" s="15">
        <f>J2097-L2097</f>
        <v/>
      </c>
      <c r="N2097" s="21" t="n"/>
    </row>
    <row r="2098">
      <c r="A2098" s="295" t="n"/>
      <c r="B2098" s="14" t="n"/>
      <c r="C2098" s="15" t="n"/>
      <c r="D2098" s="15" t="n"/>
      <c r="E2098" s="15">
        <f>D2098*Setup!$B$5</f>
        <v/>
      </c>
      <c r="F2098" s="15">
        <f>D2098-E2098</f>
        <v/>
      </c>
      <c r="G2098" s="15" t="n"/>
      <c r="H2098" s="15" t="n"/>
      <c r="I2098" s="15" t="n"/>
      <c r="J2098" s="15">
        <f>C2098+F2098+G2098-I2098</f>
        <v/>
      </c>
      <c r="K2098" s="15" t="n"/>
      <c r="L2098" s="15">
        <f>K2098*Setup!$B$6</f>
        <v/>
      </c>
      <c r="M2098" s="15">
        <f>J2098-L2098</f>
        <v/>
      </c>
      <c r="N2098" s="21" t="n"/>
    </row>
    <row r="2099">
      <c r="A2099" s="295" t="n"/>
      <c r="B2099" s="14" t="n"/>
      <c r="C2099" s="15" t="n"/>
      <c r="D2099" s="15" t="n"/>
      <c r="E2099" s="15">
        <f>D2099*Setup!$B$5</f>
        <v/>
      </c>
      <c r="F2099" s="15">
        <f>D2099-E2099</f>
        <v/>
      </c>
      <c r="G2099" s="15" t="n"/>
      <c r="H2099" s="15" t="n"/>
      <c r="I2099" s="15" t="n"/>
      <c r="J2099" s="15">
        <f>C2099+F2099+G2099-I2099</f>
        <v/>
      </c>
      <c r="K2099" s="15" t="n"/>
      <c r="L2099" s="15">
        <f>K2099*Setup!$B$6</f>
        <v/>
      </c>
      <c r="M2099" s="15">
        <f>J2099-L2099</f>
        <v/>
      </c>
      <c r="N2099" s="21" t="n"/>
    </row>
    <row r="2100">
      <c r="A2100" s="295" t="n"/>
      <c r="B2100" s="14" t="n"/>
      <c r="C2100" s="15" t="n"/>
      <c r="D2100" s="15" t="n"/>
      <c r="E2100" s="15">
        <f>D2100*Setup!$B$5</f>
        <v/>
      </c>
      <c r="F2100" s="15">
        <f>D2100-E2100</f>
        <v/>
      </c>
      <c r="G2100" s="15" t="n"/>
      <c r="H2100" s="15" t="n"/>
      <c r="I2100" s="15" t="n"/>
      <c r="J2100" s="15">
        <f>C2100+F2100+G2100-I2100</f>
        <v/>
      </c>
      <c r="K2100" s="15" t="n"/>
      <c r="L2100" s="15">
        <f>K2100*Setup!$B$6</f>
        <v/>
      </c>
      <c r="M2100" s="15">
        <f>J2100-L2100</f>
        <v/>
      </c>
      <c r="N2100" s="21" t="n"/>
    </row>
    <row r="2101">
      <c r="A2101" s="295" t="n"/>
      <c r="B2101" s="14" t="n"/>
      <c r="C2101" s="15" t="n"/>
      <c r="D2101" s="15" t="n"/>
      <c r="E2101" s="15">
        <f>D2101*Setup!$B$5</f>
        <v/>
      </c>
      <c r="F2101" s="15">
        <f>D2101-E2101</f>
        <v/>
      </c>
      <c r="G2101" s="15" t="n"/>
      <c r="H2101" s="15" t="n"/>
      <c r="I2101" s="15" t="n"/>
      <c r="J2101" s="15">
        <f>C2101+F2101+G2101-I2101</f>
        <v/>
      </c>
      <c r="K2101" s="15" t="n"/>
      <c r="L2101" s="15">
        <f>K2101*Setup!$B$6</f>
        <v/>
      </c>
      <c r="M2101" s="15">
        <f>J2101-L2101</f>
        <v/>
      </c>
      <c r="N2101" s="21" t="n"/>
    </row>
    <row r="2102">
      <c r="A2102" s="295" t="n"/>
      <c r="B2102" s="14" t="n"/>
      <c r="C2102" s="15" t="n"/>
      <c r="D2102" s="15" t="n"/>
      <c r="E2102" s="15">
        <f>D2102*Setup!$B$5</f>
        <v/>
      </c>
      <c r="F2102" s="15">
        <f>D2102-E2102</f>
        <v/>
      </c>
      <c r="G2102" s="15" t="n"/>
      <c r="H2102" s="15" t="n"/>
      <c r="I2102" s="15" t="n"/>
      <c r="J2102" s="15">
        <f>C2102+F2102+G2102-I2102</f>
        <v/>
      </c>
      <c r="K2102" s="15" t="n"/>
      <c r="L2102" s="15">
        <f>K2102*Setup!$B$6</f>
        <v/>
      </c>
      <c r="M2102" s="15">
        <f>J2102-L2102</f>
        <v/>
      </c>
      <c r="N2102" s="21" t="n"/>
    </row>
    <row r="2103">
      <c r="A2103" s="295" t="n"/>
      <c r="B2103" s="14" t="n"/>
      <c r="C2103" s="15" t="n"/>
      <c r="D2103" s="15" t="n"/>
      <c r="E2103" s="15">
        <f>D2103*Setup!$B$5</f>
        <v/>
      </c>
      <c r="F2103" s="15">
        <f>D2103-E2103</f>
        <v/>
      </c>
      <c r="G2103" s="15" t="n"/>
      <c r="H2103" s="15" t="n"/>
      <c r="I2103" s="15" t="n"/>
      <c r="J2103" s="15">
        <f>C2103+F2103+G2103-I2103</f>
        <v/>
      </c>
      <c r="K2103" s="15" t="n"/>
      <c r="L2103" s="15">
        <f>K2103*Setup!$B$6</f>
        <v/>
      </c>
      <c r="M2103" s="15">
        <f>J2103-L2103</f>
        <v/>
      </c>
      <c r="N2103" s="21" t="n"/>
    </row>
    <row r="2104">
      <c r="A2104" s="295" t="n"/>
      <c r="B2104" s="14" t="n"/>
      <c r="C2104" s="15" t="n"/>
      <c r="D2104" s="15" t="n"/>
      <c r="E2104" s="15">
        <f>D2104*Setup!$B$5</f>
        <v/>
      </c>
      <c r="F2104" s="15">
        <f>D2104-E2104</f>
        <v/>
      </c>
      <c r="G2104" s="15" t="n"/>
      <c r="H2104" s="15" t="n"/>
      <c r="I2104" s="15" t="n"/>
      <c r="J2104" s="15">
        <f>C2104+F2104+G2104-I2104</f>
        <v/>
      </c>
      <c r="K2104" s="15" t="n"/>
      <c r="L2104" s="15">
        <f>K2104*Setup!$B$6</f>
        <v/>
      </c>
      <c r="M2104" s="15">
        <f>J2104-L2104</f>
        <v/>
      </c>
      <c r="N2104" s="21" t="n"/>
    </row>
    <row r="2105">
      <c r="A2105" s="295" t="n"/>
      <c r="B2105" s="14" t="n"/>
      <c r="C2105" s="15" t="n"/>
      <c r="D2105" s="15" t="n"/>
      <c r="E2105" s="15">
        <f>D2105*Setup!$B$5</f>
        <v/>
      </c>
      <c r="F2105" s="15">
        <f>D2105-E2105</f>
        <v/>
      </c>
      <c r="G2105" s="15" t="n"/>
      <c r="H2105" s="15" t="n"/>
      <c r="I2105" s="15" t="n"/>
      <c r="J2105" s="15">
        <f>C2105+F2105+G2105-I2105</f>
        <v/>
      </c>
      <c r="K2105" s="15" t="n"/>
      <c r="L2105" s="15">
        <f>K2105*Setup!$B$6</f>
        <v/>
      </c>
      <c r="M2105" s="15">
        <f>J2105-L2105</f>
        <v/>
      </c>
      <c r="N2105" s="21" t="n"/>
    </row>
    <row r="2106">
      <c r="A2106" s="295" t="n"/>
      <c r="B2106" s="14" t="n"/>
      <c r="C2106" s="15" t="n"/>
      <c r="D2106" s="15" t="n"/>
      <c r="E2106" s="15">
        <f>D2106*Setup!$B$5</f>
        <v/>
      </c>
      <c r="F2106" s="15">
        <f>D2106-E2106</f>
        <v/>
      </c>
      <c r="G2106" s="15" t="n"/>
      <c r="H2106" s="15" t="n"/>
      <c r="I2106" s="15" t="n"/>
      <c r="J2106" s="15">
        <f>C2106+F2106+G2106-I2106</f>
        <v/>
      </c>
      <c r="K2106" s="15" t="n"/>
      <c r="L2106" s="15">
        <f>K2106*Setup!$B$6</f>
        <v/>
      </c>
      <c r="M2106" s="15">
        <f>J2106-L2106</f>
        <v/>
      </c>
      <c r="N2106" s="21" t="n"/>
    </row>
    <row r="2107">
      <c r="A2107" s="295" t="n"/>
      <c r="B2107" s="14" t="n"/>
      <c r="C2107" s="15" t="n"/>
      <c r="D2107" s="15" t="n"/>
      <c r="E2107" s="15">
        <f>D2107*Setup!$B$5</f>
        <v/>
      </c>
      <c r="F2107" s="15">
        <f>D2107-E2107</f>
        <v/>
      </c>
      <c r="G2107" s="15" t="n"/>
      <c r="H2107" s="15" t="n"/>
      <c r="I2107" s="15" t="n"/>
      <c r="J2107" s="15">
        <f>C2107+F2107+G2107-I2107</f>
        <v/>
      </c>
      <c r="K2107" s="15" t="n"/>
      <c r="L2107" s="15">
        <f>K2107*Setup!$B$6</f>
        <v/>
      </c>
      <c r="M2107" s="15">
        <f>J2107-L2107</f>
        <v/>
      </c>
      <c r="N2107" s="21" t="n"/>
    </row>
    <row r="2108">
      <c r="A2108" s="295" t="n"/>
      <c r="B2108" s="14" t="n"/>
      <c r="C2108" s="15" t="n"/>
      <c r="D2108" s="15" t="n"/>
      <c r="E2108" s="15">
        <f>D2108*Setup!$B$5</f>
        <v/>
      </c>
      <c r="F2108" s="15">
        <f>D2108-E2108</f>
        <v/>
      </c>
      <c r="G2108" s="15" t="n"/>
      <c r="H2108" s="15" t="n"/>
      <c r="I2108" s="15" t="n"/>
      <c r="J2108" s="15">
        <f>C2108+F2108+G2108-I2108</f>
        <v/>
      </c>
      <c r="K2108" s="15" t="n"/>
      <c r="L2108" s="15">
        <f>K2108*Setup!$B$6</f>
        <v/>
      </c>
      <c r="M2108" s="15">
        <f>J2108-L2108</f>
        <v/>
      </c>
      <c r="N2108" s="21" t="n"/>
    </row>
    <row r="2109">
      <c r="A2109" s="295" t="n"/>
      <c r="B2109" s="14" t="n"/>
      <c r="C2109" s="15" t="n"/>
      <c r="D2109" s="15" t="n"/>
      <c r="E2109" s="15">
        <f>D2109*Setup!$B$5</f>
        <v/>
      </c>
      <c r="F2109" s="15">
        <f>D2109-E2109</f>
        <v/>
      </c>
      <c r="G2109" s="15" t="n"/>
      <c r="H2109" s="15" t="n"/>
      <c r="I2109" s="15" t="n"/>
      <c r="J2109" s="15">
        <f>C2109+F2109+G2109-I2109</f>
        <v/>
      </c>
      <c r="K2109" s="15" t="n"/>
      <c r="L2109" s="15">
        <f>K2109*Setup!$B$6</f>
        <v/>
      </c>
      <c r="M2109" s="15">
        <f>J2109-L2109</f>
        <v/>
      </c>
      <c r="N2109" s="21" t="n"/>
    </row>
    <row r="2110">
      <c r="A2110" s="295" t="n"/>
      <c r="B2110" s="14" t="n"/>
      <c r="C2110" s="15" t="n"/>
      <c r="D2110" s="15" t="n"/>
      <c r="E2110" s="15">
        <f>D2110*Setup!$B$5</f>
        <v/>
      </c>
      <c r="F2110" s="15">
        <f>D2110-E2110</f>
        <v/>
      </c>
      <c r="G2110" s="15" t="n"/>
      <c r="H2110" s="15" t="n"/>
      <c r="I2110" s="15" t="n"/>
      <c r="J2110" s="15">
        <f>C2110+F2110+G2110-I2110</f>
        <v/>
      </c>
      <c r="K2110" s="15" t="n"/>
      <c r="L2110" s="15">
        <f>K2110*Setup!$B$6</f>
        <v/>
      </c>
      <c r="M2110" s="15">
        <f>J2110-L2110</f>
        <v/>
      </c>
      <c r="N2110" s="21" t="n"/>
    </row>
    <row r="2111">
      <c r="A2111" s="295" t="n"/>
      <c r="B2111" s="14" t="n"/>
      <c r="C2111" s="15" t="n"/>
      <c r="D2111" s="15" t="n"/>
      <c r="E2111" s="15">
        <f>D2111*Setup!$B$5</f>
        <v/>
      </c>
      <c r="F2111" s="15">
        <f>D2111-E2111</f>
        <v/>
      </c>
      <c r="G2111" s="15" t="n"/>
      <c r="H2111" s="15" t="n"/>
      <c r="I2111" s="15" t="n"/>
      <c r="J2111" s="15">
        <f>C2111+F2111+G2111-I2111</f>
        <v/>
      </c>
      <c r="K2111" s="15" t="n"/>
      <c r="L2111" s="15">
        <f>K2111*Setup!$B$6</f>
        <v/>
      </c>
      <c r="M2111" s="15">
        <f>J2111-L2111</f>
        <v/>
      </c>
      <c r="N2111" s="21" t="n"/>
    </row>
    <row r="2112">
      <c r="A2112" s="295" t="n"/>
      <c r="B2112" s="14" t="n"/>
      <c r="C2112" s="15" t="n"/>
      <c r="D2112" s="15" t="n"/>
      <c r="E2112" s="15">
        <f>D2112*Setup!$B$5</f>
        <v/>
      </c>
      <c r="F2112" s="15">
        <f>D2112-E2112</f>
        <v/>
      </c>
      <c r="G2112" s="15" t="n"/>
      <c r="H2112" s="15" t="n"/>
      <c r="I2112" s="15" t="n"/>
      <c r="J2112" s="15">
        <f>C2112+F2112+G2112-I2112</f>
        <v/>
      </c>
      <c r="K2112" s="15" t="n"/>
      <c r="L2112" s="15">
        <f>K2112*Setup!$B$6</f>
        <v/>
      </c>
      <c r="M2112" s="15">
        <f>J2112-L2112</f>
        <v/>
      </c>
      <c r="N2112" s="21" t="n"/>
    </row>
    <row r="2113">
      <c r="A2113" s="295" t="n"/>
      <c r="B2113" s="14" t="n"/>
      <c r="C2113" s="15" t="n"/>
      <c r="D2113" s="15" t="n"/>
      <c r="E2113" s="15">
        <f>D2113*Setup!$B$5</f>
        <v/>
      </c>
      <c r="F2113" s="15">
        <f>D2113-E2113</f>
        <v/>
      </c>
      <c r="G2113" s="15" t="n"/>
      <c r="H2113" s="15" t="n"/>
      <c r="I2113" s="15" t="n"/>
      <c r="J2113" s="15">
        <f>C2113+F2113+G2113-I2113</f>
        <v/>
      </c>
      <c r="K2113" s="15" t="n"/>
      <c r="L2113" s="15">
        <f>K2113*Setup!$B$6</f>
        <v/>
      </c>
      <c r="M2113" s="15">
        <f>J2113-L2113</f>
        <v/>
      </c>
      <c r="N2113" s="21" t="n"/>
    </row>
    <row r="2114">
      <c r="A2114" s="295" t="n"/>
      <c r="B2114" s="14" t="n"/>
      <c r="C2114" s="15" t="n"/>
      <c r="D2114" s="15" t="n"/>
      <c r="E2114" s="15">
        <f>D2114*Setup!$B$5</f>
        <v/>
      </c>
      <c r="F2114" s="15">
        <f>D2114-E2114</f>
        <v/>
      </c>
      <c r="G2114" s="15" t="n"/>
      <c r="H2114" s="15" t="n"/>
      <c r="I2114" s="15" t="n"/>
      <c r="J2114" s="15">
        <f>C2114+F2114+G2114-I2114</f>
        <v/>
      </c>
      <c r="K2114" s="15" t="n"/>
      <c r="L2114" s="15">
        <f>K2114*Setup!$B$6</f>
        <v/>
      </c>
      <c r="M2114" s="15">
        <f>J2114-L2114</f>
        <v/>
      </c>
      <c r="N2114" s="21" t="n"/>
    </row>
    <row r="2115">
      <c r="A2115" s="295" t="n"/>
      <c r="B2115" s="14" t="n"/>
      <c r="C2115" s="15" t="n"/>
      <c r="D2115" s="15" t="n"/>
      <c r="E2115" s="15">
        <f>D2115*Setup!$B$5</f>
        <v/>
      </c>
      <c r="F2115" s="15">
        <f>D2115-E2115</f>
        <v/>
      </c>
      <c r="G2115" s="15" t="n"/>
      <c r="H2115" s="15" t="n"/>
      <c r="I2115" s="15" t="n"/>
      <c r="J2115" s="15">
        <f>C2115+F2115+G2115-I2115</f>
        <v/>
      </c>
      <c r="K2115" s="15" t="n"/>
      <c r="L2115" s="15">
        <f>K2115*Setup!$B$6</f>
        <v/>
      </c>
      <c r="M2115" s="15">
        <f>J2115-L2115</f>
        <v/>
      </c>
      <c r="N2115" s="21" t="n"/>
    </row>
    <row r="2116">
      <c r="A2116" s="295" t="n"/>
      <c r="B2116" s="14" t="n"/>
      <c r="C2116" s="15" t="n"/>
      <c r="D2116" s="15" t="n"/>
      <c r="E2116" s="15">
        <f>D2116*Setup!$B$5</f>
        <v/>
      </c>
      <c r="F2116" s="15">
        <f>D2116-E2116</f>
        <v/>
      </c>
      <c r="G2116" s="15" t="n"/>
      <c r="H2116" s="15" t="n"/>
      <c r="I2116" s="15" t="n"/>
      <c r="J2116" s="15">
        <f>C2116+F2116+G2116-I2116</f>
        <v/>
      </c>
      <c r="K2116" s="15" t="n"/>
      <c r="L2116" s="15">
        <f>K2116*Setup!$B$6</f>
        <v/>
      </c>
      <c r="M2116" s="15">
        <f>J2116-L2116</f>
        <v/>
      </c>
      <c r="N2116" s="21" t="n"/>
    </row>
    <row r="2117">
      <c r="A2117" s="295" t="n"/>
      <c r="B2117" s="14" t="n"/>
      <c r="C2117" s="15" t="n"/>
      <c r="D2117" s="15" t="n"/>
      <c r="E2117" s="15">
        <f>D2117*Setup!$B$5</f>
        <v/>
      </c>
      <c r="F2117" s="15">
        <f>D2117-E2117</f>
        <v/>
      </c>
      <c r="G2117" s="15" t="n"/>
      <c r="H2117" s="15" t="n"/>
      <c r="I2117" s="15" t="n"/>
      <c r="J2117" s="15">
        <f>C2117+F2117+G2117-I2117</f>
        <v/>
      </c>
      <c r="K2117" s="15" t="n"/>
      <c r="L2117" s="15">
        <f>K2117*Setup!$B$6</f>
        <v/>
      </c>
      <c r="M2117" s="15">
        <f>J2117-L2117</f>
        <v/>
      </c>
      <c r="N2117" s="21" t="n"/>
    </row>
    <row r="2118">
      <c r="A2118" s="295" t="n"/>
      <c r="B2118" s="14" t="n"/>
      <c r="C2118" s="15" t="n"/>
      <c r="D2118" s="15" t="n"/>
      <c r="E2118" s="15">
        <f>D2118*Setup!$B$5</f>
        <v/>
      </c>
      <c r="F2118" s="15">
        <f>D2118-E2118</f>
        <v/>
      </c>
      <c r="G2118" s="15" t="n"/>
      <c r="H2118" s="15" t="n"/>
      <c r="I2118" s="15" t="n"/>
      <c r="J2118" s="15">
        <f>C2118+F2118+G2118-I2118</f>
        <v/>
      </c>
      <c r="K2118" s="15" t="n"/>
      <c r="L2118" s="15">
        <f>K2118*Setup!$B$6</f>
        <v/>
      </c>
      <c r="M2118" s="15">
        <f>J2118-L2118</f>
        <v/>
      </c>
      <c r="N2118" s="21" t="n"/>
    </row>
    <row r="2119">
      <c r="A2119" s="295" t="n"/>
      <c r="B2119" s="14" t="n"/>
      <c r="C2119" s="15" t="n"/>
      <c r="D2119" s="15" t="n"/>
      <c r="E2119" s="15">
        <f>D2119*Setup!$B$5</f>
        <v/>
      </c>
      <c r="F2119" s="15">
        <f>D2119-E2119</f>
        <v/>
      </c>
      <c r="G2119" s="15" t="n"/>
      <c r="H2119" s="15" t="n"/>
      <c r="I2119" s="15" t="n"/>
      <c r="J2119" s="15">
        <f>C2119+F2119+G2119-I2119</f>
        <v/>
      </c>
      <c r="K2119" s="15" t="n"/>
      <c r="L2119" s="15">
        <f>K2119*Setup!$B$6</f>
        <v/>
      </c>
      <c r="M2119" s="15">
        <f>J2119-L2119</f>
        <v/>
      </c>
      <c r="N2119" s="21" t="n"/>
    </row>
    <row r="2120">
      <c r="A2120" s="295" t="n"/>
      <c r="B2120" s="14" t="n"/>
      <c r="C2120" s="15" t="n"/>
      <c r="D2120" s="15" t="n"/>
      <c r="E2120" s="15">
        <f>D2120*Setup!$B$5</f>
        <v/>
      </c>
      <c r="F2120" s="15">
        <f>D2120-E2120</f>
        <v/>
      </c>
      <c r="G2120" s="15" t="n"/>
      <c r="H2120" s="15" t="n"/>
      <c r="I2120" s="15" t="n"/>
      <c r="J2120" s="15">
        <f>C2120+F2120+G2120-I2120</f>
        <v/>
      </c>
      <c r="K2120" s="15" t="n"/>
      <c r="L2120" s="15">
        <f>K2120*Setup!$B$6</f>
        <v/>
      </c>
      <c r="M2120" s="15">
        <f>J2120-L2120</f>
        <v/>
      </c>
      <c r="N2120" s="21" t="n"/>
    </row>
    <row r="2121">
      <c r="A2121" s="295" t="n"/>
      <c r="B2121" s="14" t="n"/>
      <c r="C2121" s="15" t="n"/>
      <c r="D2121" s="15" t="n"/>
      <c r="E2121" s="15">
        <f>D2121*Setup!$B$5</f>
        <v/>
      </c>
      <c r="F2121" s="15">
        <f>D2121-E2121</f>
        <v/>
      </c>
      <c r="G2121" s="15" t="n"/>
      <c r="H2121" s="15" t="n"/>
      <c r="I2121" s="15" t="n"/>
      <c r="J2121" s="15">
        <f>C2121+F2121+G2121-I2121</f>
        <v/>
      </c>
      <c r="K2121" s="15" t="n"/>
      <c r="L2121" s="15">
        <f>K2121*Setup!$B$6</f>
        <v/>
      </c>
      <c r="M2121" s="15">
        <f>J2121-L2121</f>
        <v/>
      </c>
      <c r="N2121" s="21" t="n"/>
    </row>
    <row r="2122">
      <c r="A2122" s="295" t="n"/>
      <c r="B2122" s="14" t="n"/>
      <c r="C2122" s="15" t="n"/>
      <c r="D2122" s="15" t="n"/>
      <c r="E2122" s="15">
        <f>D2122*Setup!$B$5</f>
        <v/>
      </c>
      <c r="F2122" s="15">
        <f>D2122-E2122</f>
        <v/>
      </c>
      <c r="G2122" s="15" t="n"/>
      <c r="H2122" s="15" t="n"/>
      <c r="I2122" s="15" t="n"/>
      <c r="J2122" s="15">
        <f>C2122+F2122+G2122-I2122</f>
        <v/>
      </c>
      <c r="K2122" s="15" t="n"/>
      <c r="L2122" s="15">
        <f>K2122*Setup!$B$6</f>
        <v/>
      </c>
      <c r="M2122" s="15">
        <f>J2122-L2122</f>
        <v/>
      </c>
      <c r="N2122" s="21" t="n"/>
    </row>
    <row r="2123">
      <c r="A2123" s="295" t="n"/>
      <c r="B2123" s="14" t="n"/>
      <c r="C2123" s="15" t="n"/>
      <c r="D2123" s="15" t="n"/>
      <c r="E2123" s="15">
        <f>D2123*Setup!$B$5</f>
        <v/>
      </c>
      <c r="F2123" s="15">
        <f>D2123-E2123</f>
        <v/>
      </c>
      <c r="G2123" s="15" t="n"/>
      <c r="H2123" s="15" t="n"/>
      <c r="I2123" s="15" t="n"/>
      <c r="J2123" s="15">
        <f>C2123+F2123+G2123-I2123</f>
        <v/>
      </c>
      <c r="K2123" s="15" t="n"/>
      <c r="L2123" s="15">
        <f>K2123*Setup!$B$6</f>
        <v/>
      </c>
      <c r="M2123" s="15">
        <f>J2123-L2123</f>
        <v/>
      </c>
      <c r="N2123" s="21" t="n"/>
    </row>
    <row r="2124">
      <c r="A2124" s="295" t="n"/>
      <c r="B2124" s="14" t="n"/>
      <c r="C2124" s="15" t="n"/>
      <c r="D2124" s="15" t="n"/>
      <c r="E2124" s="15">
        <f>D2124*Setup!$B$5</f>
        <v/>
      </c>
      <c r="F2124" s="15">
        <f>D2124-E2124</f>
        <v/>
      </c>
      <c r="G2124" s="15" t="n"/>
      <c r="H2124" s="15" t="n"/>
      <c r="I2124" s="15" t="n"/>
      <c r="J2124" s="15">
        <f>C2124+F2124+G2124-I2124</f>
        <v/>
      </c>
      <c r="K2124" s="15" t="n"/>
      <c r="L2124" s="15">
        <f>K2124*Setup!$B$6</f>
        <v/>
      </c>
      <c r="M2124" s="15">
        <f>J2124-L2124</f>
        <v/>
      </c>
      <c r="N2124" s="21" t="n"/>
    </row>
    <row r="2125">
      <c r="A2125" s="295" t="n"/>
      <c r="B2125" s="14" t="n"/>
      <c r="C2125" s="15" t="n"/>
      <c r="D2125" s="15" t="n"/>
      <c r="E2125" s="15">
        <f>D2125*Setup!$B$5</f>
        <v/>
      </c>
      <c r="F2125" s="15">
        <f>D2125-E2125</f>
        <v/>
      </c>
      <c r="G2125" s="15" t="n"/>
      <c r="H2125" s="15" t="n"/>
      <c r="I2125" s="15" t="n"/>
      <c r="J2125" s="15">
        <f>C2125+F2125+G2125-I2125</f>
        <v/>
      </c>
      <c r="K2125" s="15" t="n"/>
      <c r="L2125" s="15">
        <f>K2125*Setup!$B$6</f>
        <v/>
      </c>
      <c r="M2125" s="15">
        <f>J2125-L2125</f>
        <v/>
      </c>
      <c r="N2125" s="21" t="n"/>
    </row>
    <row r="2126">
      <c r="A2126" s="295" t="n"/>
      <c r="B2126" s="14" t="n"/>
      <c r="C2126" s="15" t="n"/>
      <c r="D2126" s="15" t="n"/>
      <c r="E2126" s="15">
        <f>D2126*Setup!$B$5</f>
        <v/>
      </c>
      <c r="F2126" s="15">
        <f>D2126-E2126</f>
        <v/>
      </c>
      <c r="G2126" s="15" t="n"/>
      <c r="H2126" s="15" t="n"/>
      <c r="I2126" s="15" t="n"/>
      <c r="J2126" s="15">
        <f>C2126+F2126+G2126-I2126</f>
        <v/>
      </c>
      <c r="K2126" s="15" t="n"/>
      <c r="L2126" s="15">
        <f>K2126*Setup!$B$6</f>
        <v/>
      </c>
      <c r="M2126" s="15">
        <f>J2126-L2126</f>
        <v/>
      </c>
      <c r="N2126" s="21" t="n"/>
    </row>
    <row r="2127">
      <c r="A2127" s="295" t="n"/>
      <c r="B2127" s="14" t="n"/>
      <c r="C2127" s="15" t="n"/>
      <c r="D2127" s="15" t="n"/>
      <c r="E2127" s="15">
        <f>D2127*Setup!$B$5</f>
        <v/>
      </c>
      <c r="F2127" s="15">
        <f>D2127-E2127</f>
        <v/>
      </c>
      <c r="G2127" s="15" t="n"/>
      <c r="H2127" s="15" t="n"/>
      <c r="I2127" s="15" t="n"/>
      <c r="J2127" s="15">
        <f>C2127+F2127+G2127-I2127</f>
        <v/>
      </c>
      <c r="K2127" s="15" t="n"/>
      <c r="L2127" s="15">
        <f>K2127*Setup!$B$6</f>
        <v/>
      </c>
      <c r="M2127" s="15">
        <f>J2127-L2127</f>
        <v/>
      </c>
      <c r="N2127" s="21" t="n"/>
    </row>
    <row r="2128">
      <c r="A2128" s="295" t="n"/>
      <c r="B2128" s="14" t="n"/>
      <c r="C2128" s="15" t="n"/>
      <c r="D2128" s="15" t="n"/>
      <c r="E2128" s="15">
        <f>D2128*Setup!$B$5</f>
        <v/>
      </c>
      <c r="F2128" s="15">
        <f>D2128-E2128</f>
        <v/>
      </c>
      <c r="G2128" s="15" t="n"/>
      <c r="H2128" s="15" t="n"/>
      <c r="I2128" s="15" t="n"/>
      <c r="J2128" s="15">
        <f>C2128+F2128+G2128-I2128</f>
        <v/>
      </c>
      <c r="K2128" s="15" t="n"/>
      <c r="L2128" s="15">
        <f>K2128*Setup!$B$6</f>
        <v/>
      </c>
      <c r="M2128" s="15">
        <f>J2128-L2128</f>
        <v/>
      </c>
      <c r="N2128" s="21" t="n"/>
    </row>
    <row r="2129">
      <c r="A2129" s="295" t="n"/>
      <c r="B2129" s="14" t="n"/>
      <c r="C2129" s="15" t="n"/>
      <c r="D2129" s="15" t="n"/>
      <c r="E2129" s="15">
        <f>D2129*Setup!$B$5</f>
        <v/>
      </c>
      <c r="F2129" s="15">
        <f>D2129-E2129</f>
        <v/>
      </c>
      <c r="G2129" s="15" t="n"/>
      <c r="H2129" s="15" t="n"/>
      <c r="I2129" s="15" t="n"/>
      <c r="J2129" s="15">
        <f>C2129+F2129+G2129-I2129</f>
        <v/>
      </c>
      <c r="K2129" s="15" t="n"/>
      <c r="L2129" s="15">
        <f>K2129*Setup!$B$6</f>
        <v/>
      </c>
      <c r="M2129" s="15">
        <f>J2129-L2129</f>
        <v/>
      </c>
      <c r="N2129" s="21" t="n"/>
    </row>
    <row r="2130">
      <c r="A2130" s="295" t="n"/>
      <c r="B2130" s="14" t="n"/>
      <c r="C2130" s="15" t="n"/>
      <c r="D2130" s="15" t="n"/>
      <c r="E2130" s="15">
        <f>D2130*Setup!$B$5</f>
        <v/>
      </c>
      <c r="F2130" s="15">
        <f>D2130-E2130</f>
        <v/>
      </c>
      <c r="G2130" s="15" t="n"/>
      <c r="H2130" s="15" t="n"/>
      <c r="I2130" s="15" t="n"/>
      <c r="J2130" s="15">
        <f>C2130+F2130+G2130-I2130</f>
        <v/>
      </c>
      <c r="K2130" s="15" t="n"/>
      <c r="L2130" s="15">
        <f>K2130*Setup!$B$6</f>
        <v/>
      </c>
      <c r="M2130" s="15">
        <f>J2130-L2130</f>
        <v/>
      </c>
      <c r="N2130" s="21" t="n"/>
    </row>
    <row r="2131">
      <c r="A2131" s="295" t="n"/>
      <c r="B2131" s="14" t="n"/>
      <c r="C2131" s="15" t="n"/>
      <c r="D2131" s="15" t="n"/>
      <c r="E2131" s="15">
        <f>D2131*Setup!$B$5</f>
        <v/>
      </c>
      <c r="F2131" s="15">
        <f>D2131-E2131</f>
        <v/>
      </c>
      <c r="G2131" s="15" t="n"/>
      <c r="H2131" s="15" t="n"/>
      <c r="I2131" s="15" t="n"/>
      <c r="J2131" s="15">
        <f>C2131+F2131+G2131-I2131</f>
        <v/>
      </c>
      <c r="K2131" s="15" t="n"/>
      <c r="L2131" s="15">
        <f>K2131*Setup!$B$6</f>
        <v/>
      </c>
      <c r="M2131" s="15">
        <f>J2131-L2131</f>
        <v/>
      </c>
      <c r="N2131" s="21" t="n"/>
    </row>
    <row r="2132">
      <c r="A2132" s="295" t="n"/>
      <c r="B2132" s="14" t="n"/>
      <c r="C2132" s="15" t="n"/>
      <c r="D2132" s="15" t="n"/>
      <c r="E2132" s="15">
        <f>D2132*Setup!$B$5</f>
        <v/>
      </c>
      <c r="F2132" s="15">
        <f>D2132-E2132</f>
        <v/>
      </c>
      <c r="G2132" s="15" t="n"/>
      <c r="H2132" s="15" t="n"/>
      <c r="I2132" s="15" t="n"/>
      <c r="J2132" s="15">
        <f>C2132+F2132+G2132-I2132</f>
        <v/>
      </c>
      <c r="K2132" s="15" t="n"/>
      <c r="L2132" s="15">
        <f>K2132*Setup!$B$6</f>
        <v/>
      </c>
      <c r="M2132" s="15">
        <f>J2132-L2132</f>
        <v/>
      </c>
      <c r="N2132" s="21" t="n"/>
    </row>
    <row r="2133">
      <c r="A2133" s="295" t="n"/>
      <c r="B2133" s="14" t="n"/>
      <c r="C2133" s="15" t="n"/>
      <c r="D2133" s="15" t="n"/>
      <c r="E2133" s="15">
        <f>D2133*Setup!$B$5</f>
        <v/>
      </c>
      <c r="F2133" s="15">
        <f>D2133-E2133</f>
        <v/>
      </c>
      <c r="G2133" s="15" t="n"/>
      <c r="H2133" s="15" t="n"/>
      <c r="I2133" s="15" t="n"/>
      <c r="J2133" s="15">
        <f>C2133+F2133+G2133-I2133</f>
        <v/>
      </c>
      <c r="K2133" s="15" t="n"/>
      <c r="L2133" s="15">
        <f>K2133*Setup!$B$6</f>
        <v/>
      </c>
      <c r="M2133" s="15">
        <f>J2133-L2133</f>
        <v/>
      </c>
      <c r="N2133" s="21" t="n"/>
    </row>
    <row r="2134">
      <c r="A2134" s="295" t="n"/>
      <c r="B2134" s="14" t="n"/>
      <c r="C2134" s="15" t="n"/>
      <c r="D2134" s="15" t="n"/>
      <c r="E2134" s="15">
        <f>D2134*Setup!$B$5</f>
        <v/>
      </c>
      <c r="F2134" s="15">
        <f>D2134-E2134</f>
        <v/>
      </c>
      <c r="G2134" s="15" t="n"/>
      <c r="H2134" s="15" t="n"/>
      <c r="I2134" s="15" t="n"/>
      <c r="J2134" s="15">
        <f>C2134+F2134+G2134-I2134</f>
        <v/>
      </c>
      <c r="K2134" s="15" t="n"/>
      <c r="L2134" s="15">
        <f>K2134*Setup!$B$6</f>
        <v/>
      </c>
      <c r="M2134" s="15">
        <f>J2134-L2134</f>
        <v/>
      </c>
      <c r="N2134" s="21" t="n"/>
    </row>
    <row r="2135">
      <c r="A2135" s="295" t="n"/>
      <c r="B2135" s="14" t="n"/>
      <c r="C2135" s="15" t="n"/>
      <c r="D2135" s="15" t="n"/>
      <c r="E2135" s="15">
        <f>D2135*Setup!$B$5</f>
        <v/>
      </c>
      <c r="F2135" s="15">
        <f>D2135-E2135</f>
        <v/>
      </c>
      <c r="G2135" s="15" t="n"/>
      <c r="H2135" s="15" t="n"/>
      <c r="I2135" s="15" t="n"/>
      <c r="J2135" s="15">
        <f>C2135+F2135+G2135-I2135</f>
        <v/>
      </c>
      <c r="K2135" s="15" t="n"/>
      <c r="L2135" s="15">
        <f>K2135*Setup!$B$6</f>
        <v/>
      </c>
      <c r="M2135" s="15">
        <f>J2135-L2135</f>
        <v/>
      </c>
      <c r="N2135" s="21" t="n"/>
    </row>
    <row r="2136">
      <c r="A2136" s="295" t="n"/>
      <c r="B2136" s="14" t="n"/>
      <c r="C2136" s="15" t="n"/>
      <c r="D2136" s="15" t="n"/>
      <c r="E2136" s="15">
        <f>D2136*Setup!$B$5</f>
        <v/>
      </c>
      <c r="F2136" s="15">
        <f>D2136-E2136</f>
        <v/>
      </c>
      <c r="G2136" s="15" t="n"/>
      <c r="H2136" s="15" t="n"/>
      <c r="I2136" s="15" t="n"/>
      <c r="J2136" s="15">
        <f>C2136+F2136+G2136-I2136</f>
        <v/>
      </c>
      <c r="K2136" s="15" t="n"/>
      <c r="L2136" s="15">
        <f>K2136*Setup!$B$6</f>
        <v/>
      </c>
      <c r="M2136" s="15">
        <f>J2136-L2136</f>
        <v/>
      </c>
      <c r="N2136" s="21" t="n"/>
    </row>
    <row r="2137">
      <c r="A2137" s="295" t="n"/>
      <c r="B2137" s="14" t="n"/>
      <c r="C2137" s="15" t="n"/>
      <c r="D2137" s="15" t="n"/>
      <c r="E2137" s="15">
        <f>D2137*Setup!$B$5</f>
        <v/>
      </c>
      <c r="F2137" s="15">
        <f>D2137-E2137</f>
        <v/>
      </c>
      <c r="G2137" s="15" t="n"/>
      <c r="H2137" s="15" t="n"/>
      <c r="I2137" s="15" t="n"/>
      <c r="J2137" s="15">
        <f>C2137+F2137+G2137-I2137</f>
        <v/>
      </c>
      <c r="K2137" s="15" t="n"/>
      <c r="L2137" s="15">
        <f>K2137*Setup!$B$6</f>
        <v/>
      </c>
      <c r="M2137" s="15">
        <f>J2137-L2137</f>
        <v/>
      </c>
      <c r="N2137" s="21" t="n"/>
    </row>
    <row r="2138">
      <c r="A2138" s="295" t="n"/>
      <c r="B2138" s="14" t="n"/>
      <c r="C2138" s="15" t="n"/>
      <c r="D2138" s="15" t="n"/>
      <c r="E2138" s="15">
        <f>D2138*Setup!$B$5</f>
        <v/>
      </c>
      <c r="F2138" s="15">
        <f>D2138-E2138</f>
        <v/>
      </c>
      <c r="G2138" s="15" t="n"/>
      <c r="H2138" s="15" t="n"/>
      <c r="I2138" s="15" t="n"/>
      <c r="J2138" s="15">
        <f>C2138+F2138+G2138-I2138</f>
        <v/>
      </c>
      <c r="K2138" s="15" t="n"/>
      <c r="L2138" s="15">
        <f>K2138*Setup!$B$6</f>
        <v/>
      </c>
      <c r="M2138" s="15">
        <f>J2138-L2138</f>
        <v/>
      </c>
      <c r="N2138" s="21" t="n"/>
    </row>
    <row r="2139">
      <c r="A2139" s="295" t="n"/>
      <c r="B2139" s="14" t="n"/>
      <c r="C2139" s="15" t="n"/>
      <c r="D2139" s="15" t="n"/>
      <c r="E2139" s="15">
        <f>D2139*Setup!$B$5</f>
        <v/>
      </c>
      <c r="F2139" s="15">
        <f>D2139-E2139</f>
        <v/>
      </c>
      <c r="G2139" s="15" t="n"/>
      <c r="H2139" s="15" t="n"/>
      <c r="I2139" s="15" t="n"/>
      <c r="J2139" s="15">
        <f>C2139+F2139+G2139-I2139</f>
        <v/>
      </c>
      <c r="K2139" s="15" t="n"/>
      <c r="L2139" s="15">
        <f>K2139*Setup!$B$6</f>
        <v/>
      </c>
      <c r="M2139" s="15">
        <f>J2139-L2139</f>
        <v/>
      </c>
      <c r="N2139" s="21" t="n"/>
    </row>
    <row r="2140">
      <c r="A2140" s="295" t="n"/>
      <c r="B2140" s="14" t="n"/>
      <c r="C2140" s="15" t="n"/>
      <c r="D2140" s="15" t="n"/>
      <c r="E2140" s="15">
        <f>D2140*Setup!$B$5</f>
        <v/>
      </c>
      <c r="F2140" s="15">
        <f>D2140-E2140</f>
        <v/>
      </c>
      <c r="G2140" s="15" t="n"/>
      <c r="H2140" s="15" t="n"/>
      <c r="I2140" s="15" t="n"/>
      <c r="J2140" s="15">
        <f>C2140+F2140+G2140-I2140</f>
        <v/>
      </c>
      <c r="K2140" s="15" t="n"/>
      <c r="L2140" s="15">
        <f>K2140*Setup!$B$6</f>
        <v/>
      </c>
      <c r="M2140" s="15">
        <f>J2140-L2140</f>
        <v/>
      </c>
      <c r="N2140" s="21" t="n"/>
    </row>
    <row r="2141">
      <c r="A2141" s="295" t="n"/>
      <c r="B2141" s="14" t="n"/>
      <c r="C2141" s="15" t="n"/>
      <c r="D2141" s="15" t="n"/>
      <c r="E2141" s="15">
        <f>D2141*Setup!$B$5</f>
        <v/>
      </c>
      <c r="F2141" s="15">
        <f>D2141-E2141</f>
        <v/>
      </c>
      <c r="G2141" s="15" t="n"/>
      <c r="H2141" s="15" t="n"/>
      <c r="I2141" s="15" t="n"/>
      <c r="J2141" s="15">
        <f>C2141+F2141+G2141-I2141</f>
        <v/>
      </c>
      <c r="K2141" s="15" t="n"/>
      <c r="L2141" s="15">
        <f>K2141*Setup!$B$6</f>
        <v/>
      </c>
      <c r="M2141" s="15">
        <f>J2141-L2141</f>
        <v/>
      </c>
      <c r="N2141" s="21" t="n"/>
    </row>
    <row r="2142">
      <c r="A2142" s="295" t="n"/>
      <c r="B2142" s="14" t="n"/>
      <c r="C2142" s="15" t="n"/>
      <c r="D2142" s="15" t="n"/>
      <c r="E2142" s="15">
        <f>D2142*Setup!$B$5</f>
        <v/>
      </c>
      <c r="F2142" s="15">
        <f>D2142-E2142</f>
        <v/>
      </c>
      <c r="G2142" s="15" t="n"/>
      <c r="H2142" s="15" t="n"/>
      <c r="I2142" s="15" t="n"/>
      <c r="J2142" s="15">
        <f>C2142+F2142+G2142-I2142</f>
        <v/>
      </c>
      <c r="K2142" s="15" t="n"/>
      <c r="L2142" s="15">
        <f>K2142*Setup!$B$6</f>
        <v/>
      </c>
      <c r="M2142" s="15">
        <f>J2142-L2142</f>
        <v/>
      </c>
      <c r="N2142" s="21" t="n"/>
    </row>
    <row r="2143">
      <c r="A2143" s="295" t="n"/>
      <c r="B2143" s="14" t="n"/>
      <c r="C2143" s="15" t="n"/>
      <c r="D2143" s="15" t="n"/>
      <c r="E2143" s="15">
        <f>D2143*Setup!$B$5</f>
        <v/>
      </c>
      <c r="F2143" s="15">
        <f>D2143-E2143</f>
        <v/>
      </c>
      <c r="G2143" s="15" t="n"/>
      <c r="H2143" s="15" t="n"/>
      <c r="I2143" s="15" t="n"/>
      <c r="J2143" s="15">
        <f>C2143+F2143+G2143-I2143</f>
        <v/>
      </c>
      <c r="K2143" s="15" t="n"/>
      <c r="L2143" s="15">
        <f>K2143*Setup!$B$6</f>
        <v/>
      </c>
      <c r="M2143" s="15">
        <f>J2143-L2143</f>
        <v/>
      </c>
      <c r="N2143" s="21" t="n"/>
    </row>
    <row r="2144">
      <c r="A2144" s="295" t="n"/>
      <c r="B2144" s="14" t="n"/>
      <c r="C2144" s="15" t="n"/>
      <c r="D2144" s="15" t="n"/>
      <c r="E2144" s="15">
        <f>D2144*Setup!$B$5</f>
        <v/>
      </c>
      <c r="F2144" s="15">
        <f>D2144-E2144</f>
        <v/>
      </c>
      <c r="G2144" s="15" t="n"/>
      <c r="H2144" s="15" t="n"/>
      <c r="I2144" s="15" t="n"/>
      <c r="J2144" s="15">
        <f>C2144+F2144+G2144-I2144</f>
        <v/>
      </c>
      <c r="K2144" s="15" t="n"/>
      <c r="L2144" s="15">
        <f>K2144*Setup!$B$6</f>
        <v/>
      </c>
      <c r="M2144" s="15">
        <f>J2144-L2144</f>
        <v/>
      </c>
      <c r="N2144" s="21" t="n"/>
    </row>
    <row r="2145">
      <c r="A2145" s="295" t="n"/>
      <c r="B2145" s="14" t="n"/>
      <c r="C2145" s="15" t="n"/>
      <c r="D2145" s="15" t="n"/>
      <c r="E2145" s="15">
        <f>D2145*Setup!$B$5</f>
        <v/>
      </c>
      <c r="F2145" s="15">
        <f>D2145-E2145</f>
        <v/>
      </c>
      <c r="G2145" s="15" t="n"/>
      <c r="H2145" s="15" t="n"/>
      <c r="I2145" s="15" t="n"/>
      <c r="J2145" s="15">
        <f>C2145+F2145+G2145-I2145</f>
        <v/>
      </c>
      <c r="K2145" s="15" t="n"/>
      <c r="L2145" s="15">
        <f>K2145*Setup!$B$6</f>
        <v/>
      </c>
      <c r="M2145" s="15">
        <f>J2145-L2145</f>
        <v/>
      </c>
      <c r="N2145" s="21" t="n"/>
    </row>
    <row r="2146">
      <c r="A2146" s="295" t="n"/>
      <c r="B2146" s="14" t="n"/>
      <c r="C2146" s="15" t="n"/>
      <c r="D2146" s="15" t="n"/>
      <c r="E2146" s="15">
        <f>D2146*Setup!$B$5</f>
        <v/>
      </c>
      <c r="F2146" s="15">
        <f>D2146-E2146</f>
        <v/>
      </c>
      <c r="G2146" s="15" t="n"/>
      <c r="H2146" s="15" t="n"/>
      <c r="I2146" s="15" t="n"/>
      <c r="J2146" s="15">
        <f>C2146+F2146+G2146-I2146</f>
        <v/>
      </c>
      <c r="K2146" s="15" t="n"/>
      <c r="L2146" s="15">
        <f>K2146*Setup!$B$6</f>
        <v/>
      </c>
      <c r="M2146" s="15">
        <f>J2146-L2146</f>
        <v/>
      </c>
      <c r="N2146" s="21" t="n"/>
    </row>
    <row r="2147">
      <c r="A2147" s="295" t="n"/>
      <c r="B2147" s="14" t="n"/>
      <c r="C2147" s="15" t="n"/>
      <c r="D2147" s="15" t="n"/>
      <c r="E2147" s="15">
        <f>D2147*Setup!$B$5</f>
        <v/>
      </c>
      <c r="F2147" s="15">
        <f>D2147-E2147</f>
        <v/>
      </c>
      <c r="G2147" s="15" t="n"/>
      <c r="H2147" s="15" t="n"/>
      <c r="I2147" s="15" t="n"/>
      <c r="J2147" s="15">
        <f>C2147+F2147+G2147-I2147</f>
        <v/>
      </c>
      <c r="K2147" s="15" t="n"/>
      <c r="L2147" s="15">
        <f>K2147*Setup!$B$6</f>
        <v/>
      </c>
      <c r="M2147" s="15">
        <f>J2147-L2147</f>
        <v/>
      </c>
      <c r="N2147" s="21" t="n"/>
    </row>
    <row r="2148">
      <c r="A2148" s="295" t="n"/>
      <c r="B2148" s="14" t="n"/>
      <c r="C2148" s="15" t="n"/>
      <c r="D2148" s="15" t="n"/>
      <c r="E2148" s="15">
        <f>D2148*Setup!$B$5</f>
        <v/>
      </c>
      <c r="F2148" s="15">
        <f>D2148-E2148</f>
        <v/>
      </c>
      <c r="G2148" s="15" t="n"/>
      <c r="H2148" s="15" t="n"/>
      <c r="I2148" s="15" t="n"/>
      <c r="J2148" s="15">
        <f>C2148+F2148+G2148-I2148</f>
        <v/>
      </c>
      <c r="K2148" s="15" t="n"/>
      <c r="L2148" s="15">
        <f>K2148*Setup!$B$6</f>
        <v/>
      </c>
      <c r="M2148" s="15">
        <f>J2148-L2148</f>
        <v/>
      </c>
      <c r="N2148" s="21" t="n"/>
    </row>
    <row r="2149">
      <c r="A2149" s="295" t="n"/>
      <c r="B2149" s="14" t="n"/>
      <c r="C2149" s="15" t="n"/>
      <c r="D2149" s="15" t="n"/>
      <c r="E2149" s="15">
        <f>D2149*Setup!$B$5</f>
        <v/>
      </c>
      <c r="F2149" s="15">
        <f>D2149-E2149</f>
        <v/>
      </c>
      <c r="G2149" s="15" t="n"/>
      <c r="H2149" s="15" t="n"/>
      <c r="I2149" s="15" t="n"/>
      <c r="J2149" s="15">
        <f>C2149+F2149+G2149-I2149</f>
        <v/>
      </c>
      <c r="K2149" s="15" t="n"/>
      <c r="L2149" s="15">
        <f>K2149*Setup!$B$6</f>
        <v/>
      </c>
      <c r="M2149" s="15">
        <f>J2149-L2149</f>
        <v/>
      </c>
      <c r="N2149" s="21" t="n"/>
    </row>
    <row r="2150">
      <c r="A2150" s="295" t="n"/>
      <c r="B2150" s="14" t="n"/>
      <c r="C2150" s="15" t="n"/>
      <c r="D2150" s="15" t="n"/>
      <c r="E2150" s="15">
        <f>D2150*Setup!$B$5</f>
        <v/>
      </c>
      <c r="F2150" s="15">
        <f>D2150-E2150</f>
        <v/>
      </c>
      <c r="G2150" s="15" t="n"/>
      <c r="H2150" s="15" t="n"/>
      <c r="I2150" s="15" t="n"/>
      <c r="J2150" s="15">
        <f>C2150+F2150+G2150-I2150</f>
        <v/>
      </c>
      <c r="K2150" s="15" t="n"/>
      <c r="L2150" s="15">
        <f>K2150*Setup!$B$6</f>
        <v/>
      </c>
      <c r="M2150" s="15">
        <f>J2150-L2150</f>
        <v/>
      </c>
      <c r="N2150" s="21" t="n"/>
    </row>
    <row r="2151">
      <c r="A2151" s="295" t="n"/>
      <c r="B2151" s="14" t="n"/>
      <c r="C2151" s="15" t="n"/>
      <c r="D2151" s="15" t="n"/>
      <c r="E2151" s="15">
        <f>D2151*Setup!$B$5</f>
        <v/>
      </c>
      <c r="F2151" s="15">
        <f>D2151-E2151</f>
        <v/>
      </c>
      <c r="G2151" s="15" t="n"/>
      <c r="H2151" s="15" t="n"/>
      <c r="I2151" s="15" t="n"/>
      <c r="J2151" s="15">
        <f>C2151+F2151+G2151-I2151</f>
        <v/>
      </c>
      <c r="K2151" s="15" t="n"/>
      <c r="L2151" s="15">
        <f>K2151*Setup!$B$6</f>
        <v/>
      </c>
      <c r="M2151" s="15">
        <f>J2151-L2151</f>
        <v/>
      </c>
      <c r="N2151" s="21" t="n"/>
    </row>
    <row r="2152">
      <c r="A2152" s="295" t="n"/>
      <c r="B2152" s="14" t="n"/>
      <c r="C2152" s="15" t="n"/>
      <c r="D2152" s="15" t="n"/>
      <c r="E2152" s="15">
        <f>D2152*Setup!$B$5</f>
        <v/>
      </c>
      <c r="F2152" s="15">
        <f>D2152-E2152</f>
        <v/>
      </c>
      <c r="G2152" s="15" t="n"/>
      <c r="H2152" s="15" t="n"/>
      <c r="I2152" s="15" t="n"/>
      <c r="J2152" s="15">
        <f>C2152+F2152+G2152-I2152</f>
        <v/>
      </c>
      <c r="K2152" s="15" t="n"/>
      <c r="L2152" s="15">
        <f>K2152*Setup!$B$6</f>
        <v/>
      </c>
      <c r="M2152" s="15">
        <f>J2152-L2152</f>
        <v/>
      </c>
      <c r="N2152" s="21" t="n"/>
    </row>
    <row r="2153">
      <c r="A2153" s="295" t="n"/>
      <c r="B2153" s="14" t="n"/>
      <c r="C2153" s="15" t="n"/>
      <c r="D2153" s="15" t="n"/>
      <c r="E2153" s="15">
        <f>D2153*Setup!$B$5</f>
        <v/>
      </c>
      <c r="F2153" s="15">
        <f>D2153-E2153</f>
        <v/>
      </c>
      <c r="G2153" s="15" t="n"/>
      <c r="H2153" s="15" t="n"/>
      <c r="I2153" s="15" t="n"/>
      <c r="J2153" s="15">
        <f>C2153+F2153+G2153-I2153</f>
        <v/>
      </c>
      <c r="K2153" s="15" t="n"/>
      <c r="L2153" s="15">
        <f>K2153*Setup!$B$6</f>
        <v/>
      </c>
      <c r="M2153" s="15">
        <f>J2153-L2153</f>
        <v/>
      </c>
      <c r="N2153" s="21" t="n"/>
    </row>
    <row r="2154">
      <c r="A2154" s="295" t="n"/>
      <c r="B2154" s="14" t="n"/>
      <c r="C2154" s="15" t="n"/>
      <c r="D2154" s="15" t="n"/>
      <c r="E2154" s="15">
        <f>D2154*Setup!$B$5</f>
        <v/>
      </c>
      <c r="F2154" s="15">
        <f>D2154-E2154</f>
        <v/>
      </c>
      <c r="G2154" s="15" t="n"/>
      <c r="H2154" s="15" t="n"/>
      <c r="I2154" s="15" t="n"/>
      <c r="J2154" s="15">
        <f>C2154+F2154+G2154-I2154</f>
        <v/>
      </c>
      <c r="K2154" s="15" t="n"/>
      <c r="L2154" s="15">
        <f>K2154*Setup!$B$6</f>
        <v/>
      </c>
      <c r="M2154" s="15">
        <f>J2154-L2154</f>
        <v/>
      </c>
      <c r="N2154" s="21" t="n"/>
    </row>
    <row r="2155">
      <c r="A2155" s="295" t="n"/>
      <c r="B2155" s="14" t="n"/>
      <c r="C2155" s="15" t="n"/>
      <c r="D2155" s="15" t="n"/>
      <c r="E2155" s="15">
        <f>D2155*Setup!$B$5</f>
        <v/>
      </c>
      <c r="F2155" s="15">
        <f>D2155-E2155</f>
        <v/>
      </c>
      <c r="G2155" s="15" t="n"/>
      <c r="H2155" s="15" t="n"/>
      <c r="I2155" s="15" t="n"/>
      <c r="J2155" s="15">
        <f>C2155+F2155+G2155-I2155</f>
        <v/>
      </c>
      <c r="K2155" s="15" t="n"/>
      <c r="L2155" s="15">
        <f>K2155*Setup!$B$6</f>
        <v/>
      </c>
      <c r="M2155" s="15">
        <f>J2155-L2155</f>
        <v/>
      </c>
      <c r="N2155" s="21" t="n"/>
    </row>
    <row r="2156">
      <c r="A2156" s="295" t="n"/>
      <c r="B2156" s="14" t="n"/>
      <c r="C2156" s="15" t="n"/>
      <c r="D2156" s="15" t="n"/>
      <c r="E2156" s="15">
        <f>D2156*Setup!$B$5</f>
        <v/>
      </c>
      <c r="F2156" s="15">
        <f>D2156-E2156</f>
        <v/>
      </c>
      <c r="G2156" s="15" t="n"/>
      <c r="H2156" s="15" t="n"/>
      <c r="I2156" s="15" t="n"/>
      <c r="J2156" s="15">
        <f>C2156+F2156+G2156-I2156</f>
        <v/>
      </c>
      <c r="K2156" s="15" t="n"/>
      <c r="L2156" s="15">
        <f>K2156*Setup!$B$6</f>
        <v/>
      </c>
      <c r="M2156" s="15">
        <f>J2156-L2156</f>
        <v/>
      </c>
      <c r="N2156" s="21" t="n"/>
    </row>
    <row r="2157">
      <c r="A2157" s="295" t="n"/>
      <c r="B2157" s="14" t="n"/>
      <c r="C2157" s="15" t="n"/>
      <c r="D2157" s="15" t="n"/>
      <c r="E2157" s="15">
        <f>D2157*Setup!$B$5</f>
        <v/>
      </c>
      <c r="F2157" s="15">
        <f>D2157-E2157</f>
        <v/>
      </c>
      <c r="G2157" s="15" t="n"/>
      <c r="H2157" s="15" t="n"/>
      <c r="I2157" s="15" t="n"/>
      <c r="J2157" s="15">
        <f>C2157+F2157+G2157-I2157</f>
        <v/>
      </c>
      <c r="K2157" s="15" t="n"/>
      <c r="L2157" s="15">
        <f>K2157*Setup!$B$6</f>
        <v/>
      </c>
      <c r="M2157" s="15">
        <f>J2157-L2157</f>
        <v/>
      </c>
      <c r="N2157" s="21" t="n"/>
    </row>
    <row r="2158">
      <c r="A2158" s="295" t="n"/>
      <c r="B2158" s="14" t="n"/>
      <c r="C2158" s="15" t="n"/>
      <c r="D2158" s="15" t="n"/>
      <c r="E2158" s="15">
        <f>D2158*Setup!$B$5</f>
        <v/>
      </c>
      <c r="F2158" s="15">
        <f>D2158-E2158</f>
        <v/>
      </c>
      <c r="G2158" s="15" t="n"/>
      <c r="H2158" s="15" t="n"/>
      <c r="I2158" s="15" t="n"/>
      <c r="J2158" s="15">
        <f>C2158+F2158+G2158-I2158</f>
        <v/>
      </c>
      <c r="K2158" s="15" t="n"/>
      <c r="L2158" s="15">
        <f>K2158*Setup!$B$6</f>
        <v/>
      </c>
      <c r="M2158" s="15">
        <f>J2158-L2158</f>
        <v/>
      </c>
      <c r="N2158" s="21" t="n"/>
    </row>
    <row r="2159">
      <c r="A2159" s="295" t="n"/>
      <c r="B2159" s="14" t="n"/>
      <c r="C2159" s="15" t="n"/>
      <c r="D2159" s="15" t="n"/>
      <c r="E2159" s="15">
        <f>D2159*Setup!$B$5</f>
        <v/>
      </c>
      <c r="F2159" s="15">
        <f>D2159-E2159</f>
        <v/>
      </c>
      <c r="G2159" s="15" t="n"/>
      <c r="H2159" s="15" t="n"/>
      <c r="I2159" s="15" t="n"/>
      <c r="J2159" s="15">
        <f>C2159+F2159+G2159-I2159</f>
        <v/>
      </c>
      <c r="K2159" s="15" t="n"/>
      <c r="L2159" s="15">
        <f>K2159*Setup!$B$6</f>
        <v/>
      </c>
      <c r="M2159" s="15">
        <f>J2159-L2159</f>
        <v/>
      </c>
      <c r="N2159" s="21" t="n"/>
    </row>
    <row r="2160">
      <c r="A2160" s="295" t="n"/>
      <c r="B2160" s="14" t="n"/>
      <c r="C2160" s="15" t="n"/>
      <c r="D2160" s="15" t="n"/>
      <c r="E2160" s="15">
        <f>D2160*Setup!$B$5</f>
        <v/>
      </c>
      <c r="F2160" s="15">
        <f>D2160-E2160</f>
        <v/>
      </c>
      <c r="G2160" s="15" t="n"/>
      <c r="H2160" s="15" t="n"/>
      <c r="I2160" s="15" t="n"/>
      <c r="J2160" s="15">
        <f>C2160+F2160+G2160-I2160</f>
        <v/>
      </c>
      <c r="K2160" s="15" t="n"/>
      <c r="L2160" s="15">
        <f>K2160*Setup!$B$6</f>
        <v/>
      </c>
      <c r="M2160" s="15">
        <f>J2160-L2160</f>
        <v/>
      </c>
      <c r="N2160" s="21" t="n"/>
    </row>
    <row r="2161">
      <c r="A2161" s="295" t="n"/>
      <c r="B2161" s="14" t="n"/>
      <c r="C2161" s="15" t="n"/>
      <c r="D2161" s="15" t="n"/>
      <c r="E2161" s="15">
        <f>D2161*Setup!$B$5</f>
        <v/>
      </c>
      <c r="F2161" s="15">
        <f>D2161-E2161</f>
        <v/>
      </c>
      <c r="G2161" s="15" t="n"/>
      <c r="H2161" s="15" t="n"/>
      <c r="I2161" s="15" t="n"/>
      <c r="J2161" s="15">
        <f>C2161+F2161+G2161-I2161</f>
        <v/>
      </c>
      <c r="K2161" s="15" t="n"/>
      <c r="L2161" s="15">
        <f>K2161*Setup!$B$6</f>
        <v/>
      </c>
      <c r="M2161" s="15">
        <f>J2161-L2161</f>
        <v/>
      </c>
      <c r="N2161" s="21" t="n"/>
    </row>
    <row r="2162">
      <c r="A2162" s="295" t="n"/>
      <c r="B2162" s="14" t="n"/>
      <c r="C2162" s="15" t="n"/>
      <c r="D2162" s="15" t="n"/>
      <c r="E2162" s="15">
        <f>D2162*Setup!$B$5</f>
        <v/>
      </c>
      <c r="F2162" s="15">
        <f>D2162-E2162</f>
        <v/>
      </c>
      <c r="G2162" s="15" t="n"/>
      <c r="H2162" s="15" t="n"/>
      <c r="I2162" s="15" t="n"/>
      <c r="J2162" s="15">
        <f>C2162+F2162+G2162-I2162</f>
        <v/>
      </c>
      <c r="K2162" s="15" t="n"/>
      <c r="L2162" s="15">
        <f>K2162*Setup!$B$6</f>
        <v/>
      </c>
      <c r="M2162" s="15">
        <f>J2162-L2162</f>
        <v/>
      </c>
      <c r="N2162" s="21" t="n"/>
    </row>
    <row r="2163">
      <c r="A2163" s="295" t="n"/>
      <c r="B2163" s="14" t="n"/>
      <c r="C2163" s="15" t="n"/>
      <c r="D2163" s="15" t="n"/>
      <c r="E2163" s="15">
        <f>D2163*Setup!$B$5</f>
        <v/>
      </c>
      <c r="F2163" s="15">
        <f>D2163-E2163</f>
        <v/>
      </c>
      <c r="G2163" s="15" t="n"/>
      <c r="H2163" s="15" t="n"/>
      <c r="I2163" s="15" t="n"/>
      <c r="J2163" s="15">
        <f>C2163+F2163+G2163-I2163</f>
        <v/>
      </c>
      <c r="K2163" s="15" t="n"/>
      <c r="L2163" s="15">
        <f>K2163*Setup!$B$6</f>
        <v/>
      </c>
      <c r="M2163" s="15">
        <f>J2163-L2163</f>
        <v/>
      </c>
      <c r="N2163" s="21" t="n"/>
    </row>
    <row r="2164">
      <c r="A2164" s="295" t="n"/>
      <c r="B2164" s="14" t="n"/>
      <c r="C2164" s="15" t="n"/>
      <c r="D2164" s="15" t="n"/>
      <c r="E2164" s="15">
        <f>D2164*Setup!$B$5</f>
        <v/>
      </c>
      <c r="F2164" s="15">
        <f>D2164-E2164</f>
        <v/>
      </c>
      <c r="G2164" s="15" t="n"/>
      <c r="H2164" s="15" t="n"/>
      <c r="I2164" s="15" t="n"/>
      <c r="J2164" s="15">
        <f>C2164+F2164+G2164-I2164</f>
        <v/>
      </c>
      <c r="K2164" s="15" t="n"/>
      <c r="L2164" s="15">
        <f>K2164*Setup!$B$6</f>
        <v/>
      </c>
      <c r="M2164" s="15">
        <f>J2164-L2164</f>
        <v/>
      </c>
      <c r="N2164" s="21" t="n"/>
    </row>
    <row r="2165">
      <c r="A2165" s="295" t="n"/>
      <c r="B2165" s="14" t="n"/>
      <c r="C2165" s="15" t="n"/>
      <c r="D2165" s="15" t="n"/>
      <c r="E2165" s="15">
        <f>D2165*Setup!$B$5</f>
        <v/>
      </c>
      <c r="F2165" s="15">
        <f>D2165-E2165</f>
        <v/>
      </c>
      <c r="G2165" s="15" t="n"/>
      <c r="H2165" s="15" t="n"/>
      <c r="I2165" s="15" t="n"/>
      <c r="J2165" s="15">
        <f>C2165+F2165+G2165-I2165</f>
        <v/>
      </c>
      <c r="K2165" s="15" t="n"/>
      <c r="L2165" s="15">
        <f>K2165*Setup!$B$6</f>
        <v/>
      </c>
      <c r="M2165" s="15">
        <f>J2165-L2165</f>
        <v/>
      </c>
      <c r="N2165" s="21" t="n"/>
    </row>
    <row r="2166">
      <c r="A2166" s="295" t="n"/>
      <c r="B2166" s="14" t="n"/>
      <c r="C2166" s="15" t="n"/>
      <c r="D2166" s="15" t="n"/>
      <c r="E2166" s="15">
        <f>D2166*Setup!$B$5</f>
        <v/>
      </c>
      <c r="F2166" s="15">
        <f>D2166-E2166</f>
        <v/>
      </c>
      <c r="G2166" s="15" t="n"/>
      <c r="H2166" s="15" t="n"/>
      <c r="I2166" s="15" t="n"/>
      <c r="J2166" s="15">
        <f>C2166+F2166+G2166-I2166</f>
        <v/>
      </c>
      <c r="K2166" s="15" t="n"/>
      <c r="L2166" s="15">
        <f>K2166*Setup!$B$6</f>
        <v/>
      </c>
      <c r="M2166" s="15">
        <f>J2166-L2166</f>
        <v/>
      </c>
      <c r="N2166" s="21" t="n"/>
    </row>
    <row r="2167">
      <c r="A2167" s="295" t="n"/>
      <c r="B2167" s="14" t="n"/>
      <c r="C2167" s="15" t="n"/>
      <c r="D2167" s="15" t="n"/>
      <c r="E2167" s="15">
        <f>D2167*Setup!$B$5</f>
        <v/>
      </c>
      <c r="F2167" s="15">
        <f>D2167-E2167</f>
        <v/>
      </c>
      <c r="G2167" s="15" t="n"/>
      <c r="H2167" s="15" t="n"/>
      <c r="I2167" s="15" t="n"/>
      <c r="J2167" s="15">
        <f>C2167+F2167+G2167-I2167</f>
        <v/>
      </c>
      <c r="K2167" s="15" t="n"/>
      <c r="L2167" s="15">
        <f>K2167*Setup!$B$6</f>
        <v/>
      </c>
      <c r="M2167" s="15">
        <f>J2167-L2167</f>
        <v/>
      </c>
      <c r="N2167" s="21" t="n"/>
    </row>
    <row r="2168">
      <c r="A2168" s="295" t="n"/>
      <c r="B2168" s="14" t="n"/>
      <c r="C2168" s="15" t="n"/>
      <c r="D2168" s="15" t="n"/>
      <c r="E2168" s="15">
        <f>D2168*Setup!$B$5</f>
        <v/>
      </c>
      <c r="F2168" s="15">
        <f>D2168-E2168</f>
        <v/>
      </c>
      <c r="G2168" s="15" t="n"/>
      <c r="H2168" s="15" t="n"/>
      <c r="I2168" s="15" t="n"/>
      <c r="J2168" s="15">
        <f>C2168+F2168+G2168-I2168</f>
        <v/>
      </c>
      <c r="K2168" s="15" t="n"/>
      <c r="L2168" s="15">
        <f>K2168*Setup!$B$6</f>
        <v/>
      </c>
      <c r="M2168" s="15">
        <f>J2168-L2168</f>
        <v/>
      </c>
      <c r="N2168" s="21" t="n"/>
    </row>
    <row r="2169">
      <c r="A2169" s="295" t="n"/>
      <c r="B2169" s="14" t="n"/>
      <c r="C2169" s="15" t="n"/>
      <c r="D2169" s="15" t="n"/>
      <c r="E2169" s="15">
        <f>D2169*Setup!$B$5</f>
        <v/>
      </c>
      <c r="F2169" s="15">
        <f>D2169-E2169</f>
        <v/>
      </c>
      <c r="G2169" s="15" t="n"/>
      <c r="H2169" s="15" t="n"/>
      <c r="I2169" s="15" t="n"/>
      <c r="J2169" s="15">
        <f>C2169+F2169+G2169-I2169</f>
        <v/>
      </c>
      <c r="K2169" s="15" t="n"/>
      <c r="L2169" s="15">
        <f>K2169*Setup!$B$6</f>
        <v/>
      </c>
      <c r="M2169" s="15">
        <f>J2169-L2169</f>
        <v/>
      </c>
      <c r="N2169" s="21" t="n"/>
    </row>
    <row r="2170">
      <c r="A2170" s="295" t="n"/>
      <c r="B2170" s="14" t="n"/>
      <c r="C2170" s="15" t="n"/>
      <c r="D2170" s="15" t="n"/>
      <c r="E2170" s="15">
        <f>D2170*Setup!$B$5</f>
        <v/>
      </c>
      <c r="F2170" s="15">
        <f>D2170-E2170</f>
        <v/>
      </c>
      <c r="G2170" s="15" t="n"/>
      <c r="H2170" s="15" t="n"/>
      <c r="I2170" s="15" t="n"/>
      <c r="J2170" s="15">
        <f>C2170+F2170+G2170-I2170</f>
        <v/>
      </c>
      <c r="K2170" s="15" t="n"/>
      <c r="L2170" s="15">
        <f>K2170*Setup!$B$6</f>
        <v/>
      </c>
      <c r="M2170" s="15">
        <f>J2170-L2170</f>
        <v/>
      </c>
      <c r="N2170" s="21" t="n"/>
    </row>
    <row r="2171">
      <c r="A2171" s="295" t="n"/>
      <c r="B2171" s="14" t="n"/>
      <c r="C2171" s="15" t="n"/>
      <c r="D2171" s="15" t="n"/>
      <c r="E2171" s="15">
        <f>D2171*Setup!$B$5</f>
        <v/>
      </c>
      <c r="F2171" s="15">
        <f>D2171-E2171</f>
        <v/>
      </c>
      <c r="G2171" s="15" t="n"/>
      <c r="H2171" s="15" t="n"/>
      <c r="I2171" s="15" t="n"/>
      <c r="J2171" s="15">
        <f>C2171+F2171+G2171-I2171</f>
        <v/>
      </c>
      <c r="K2171" s="15" t="n"/>
      <c r="L2171" s="15">
        <f>K2171*Setup!$B$6</f>
        <v/>
      </c>
      <c r="M2171" s="15">
        <f>J2171-L2171</f>
        <v/>
      </c>
      <c r="N2171" s="21" t="n"/>
    </row>
    <row r="2172">
      <c r="A2172" s="295" t="n"/>
      <c r="B2172" s="14" t="n"/>
      <c r="C2172" s="15" t="n"/>
      <c r="D2172" s="15" t="n"/>
      <c r="E2172" s="15">
        <f>D2172*Setup!$B$5</f>
        <v/>
      </c>
      <c r="F2172" s="15">
        <f>D2172-E2172</f>
        <v/>
      </c>
      <c r="G2172" s="15" t="n"/>
      <c r="H2172" s="15" t="n"/>
      <c r="I2172" s="15" t="n"/>
      <c r="J2172" s="15">
        <f>C2172+F2172+G2172-I2172</f>
        <v/>
      </c>
      <c r="K2172" s="15" t="n"/>
      <c r="L2172" s="15">
        <f>K2172*Setup!$B$6</f>
        <v/>
      </c>
      <c r="M2172" s="15">
        <f>J2172-L2172</f>
        <v/>
      </c>
      <c r="N2172" s="21" t="n"/>
    </row>
    <row r="2173">
      <c r="A2173" s="295" t="n"/>
      <c r="B2173" s="14" t="n"/>
      <c r="C2173" s="15" t="n"/>
      <c r="D2173" s="15" t="n"/>
      <c r="E2173" s="15">
        <f>D2173*Setup!$B$5</f>
        <v/>
      </c>
      <c r="F2173" s="15">
        <f>D2173-E2173</f>
        <v/>
      </c>
      <c r="G2173" s="15" t="n"/>
      <c r="H2173" s="15" t="n"/>
      <c r="I2173" s="15" t="n"/>
      <c r="J2173" s="15">
        <f>C2173+F2173+G2173-I2173</f>
        <v/>
      </c>
      <c r="K2173" s="15" t="n"/>
      <c r="L2173" s="15">
        <f>K2173*Setup!$B$6</f>
        <v/>
      </c>
      <c r="M2173" s="15">
        <f>J2173-L2173</f>
        <v/>
      </c>
      <c r="N2173" s="21" t="n"/>
    </row>
    <row r="2174">
      <c r="A2174" s="295" t="n"/>
      <c r="B2174" s="14" t="n"/>
      <c r="C2174" s="15" t="n"/>
      <c r="D2174" s="15" t="n"/>
      <c r="E2174" s="15">
        <f>D2174*Setup!$B$5</f>
        <v/>
      </c>
      <c r="F2174" s="15">
        <f>D2174-E2174</f>
        <v/>
      </c>
      <c r="G2174" s="15" t="n"/>
      <c r="H2174" s="15" t="n"/>
      <c r="I2174" s="15" t="n"/>
      <c r="J2174" s="15">
        <f>C2174+F2174+G2174-I2174</f>
        <v/>
      </c>
      <c r="K2174" s="15" t="n"/>
      <c r="L2174" s="15">
        <f>K2174*Setup!$B$6</f>
        <v/>
      </c>
      <c r="M2174" s="15">
        <f>J2174-L2174</f>
        <v/>
      </c>
      <c r="N2174" s="21" t="n"/>
    </row>
    <row r="2175">
      <c r="A2175" s="295" t="n"/>
      <c r="B2175" s="14" t="n"/>
      <c r="C2175" s="15" t="n"/>
      <c r="D2175" s="15" t="n"/>
      <c r="E2175" s="15">
        <f>D2175*Setup!$B$5</f>
        <v/>
      </c>
      <c r="F2175" s="15">
        <f>D2175-E2175</f>
        <v/>
      </c>
      <c r="G2175" s="15" t="n"/>
      <c r="H2175" s="15" t="n"/>
      <c r="I2175" s="15" t="n"/>
      <c r="J2175" s="15">
        <f>C2175+F2175+G2175-I2175</f>
        <v/>
      </c>
      <c r="K2175" s="15" t="n"/>
      <c r="L2175" s="15">
        <f>K2175*Setup!$B$6</f>
        <v/>
      </c>
      <c r="M2175" s="15">
        <f>J2175-L2175</f>
        <v/>
      </c>
      <c r="N2175" s="21" t="n"/>
    </row>
    <row r="2176">
      <c r="A2176" s="295" t="n"/>
      <c r="B2176" s="14" t="n"/>
      <c r="C2176" s="15" t="n"/>
      <c r="D2176" s="15" t="n"/>
      <c r="E2176" s="15">
        <f>D2176*Setup!$B$5</f>
        <v/>
      </c>
      <c r="F2176" s="15">
        <f>D2176-E2176</f>
        <v/>
      </c>
      <c r="G2176" s="15" t="n"/>
      <c r="H2176" s="15" t="n"/>
      <c r="I2176" s="15" t="n"/>
      <c r="J2176" s="15">
        <f>C2176+F2176+G2176-I2176</f>
        <v/>
      </c>
      <c r="K2176" s="15" t="n"/>
      <c r="L2176" s="15">
        <f>K2176*Setup!$B$6</f>
        <v/>
      </c>
      <c r="M2176" s="15">
        <f>J2176-L2176</f>
        <v/>
      </c>
      <c r="N2176" s="21" t="n"/>
    </row>
    <row r="2177">
      <c r="A2177" s="295" t="n"/>
      <c r="B2177" s="14" t="n"/>
      <c r="C2177" s="15" t="n"/>
      <c r="D2177" s="15" t="n"/>
      <c r="E2177" s="15">
        <f>D2177*Setup!$B$5</f>
        <v/>
      </c>
      <c r="F2177" s="15">
        <f>D2177-E2177</f>
        <v/>
      </c>
      <c r="G2177" s="15" t="n"/>
      <c r="H2177" s="15" t="n"/>
      <c r="I2177" s="15" t="n"/>
      <c r="J2177" s="15">
        <f>C2177+F2177+G2177-I2177</f>
        <v/>
      </c>
      <c r="K2177" s="15" t="n"/>
      <c r="L2177" s="15">
        <f>K2177*Setup!$B$6</f>
        <v/>
      </c>
      <c r="M2177" s="15">
        <f>J2177-L2177</f>
        <v/>
      </c>
      <c r="N2177" s="21" t="n"/>
    </row>
    <row r="2178">
      <c r="A2178" s="295" t="n"/>
      <c r="B2178" s="14" t="n"/>
      <c r="C2178" s="15" t="n"/>
      <c r="D2178" s="15" t="n"/>
      <c r="E2178" s="15">
        <f>D2178*Setup!$B$5</f>
        <v/>
      </c>
      <c r="F2178" s="15">
        <f>D2178-E2178</f>
        <v/>
      </c>
      <c r="G2178" s="15" t="n"/>
      <c r="H2178" s="15" t="n"/>
      <c r="I2178" s="15" t="n"/>
      <c r="J2178" s="15">
        <f>C2178+F2178+G2178-I2178</f>
        <v/>
      </c>
      <c r="K2178" s="15" t="n"/>
      <c r="L2178" s="15">
        <f>K2178*Setup!$B$6</f>
        <v/>
      </c>
      <c r="M2178" s="15">
        <f>J2178-L2178</f>
        <v/>
      </c>
      <c r="N2178" s="21" t="n"/>
    </row>
    <row r="2179">
      <c r="A2179" s="295" t="n"/>
      <c r="B2179" s="14" t="n"/>
      <c r="C2179" s="15" t="n"/>
      <c r="D2179" s="15" t="n"/>
      <c r="E2179" s="15">
        <f>D2179*Setup!$B$5</f>
        <v/>
      </c>
      <c r="F2179" s="15">
        <f>D2179-E2179</f>
        <v/>
      </c>
      <c r="G2179" s="15" t="n"/>
      <c r="H2179" s="15" t="n"/>
      <c r="I2179" s="15" t="n"/>
      <c r="J2179" s="15">
        <f>C2179+F2179+G2179-I2179</f>
        <v/>
      </c>
      <c r="K2179" s="15" t="n"/>
      <c r="L2179" s="15">
        <f>K2179*Setup!$B$6</f>
        <v/>
      </c>
      <c r="M2179" s="15">
        <f>J2179-L2179</f>
        <v/>
      </c>
      <c r="N2179" s="21" t="n"/>
    </row>
    <row r="2180">
      <c r="A2180" s="295" t="n"/>
      <c r="B2180" s="14" t="n"/>
      <c r="C2180" s="15" t="n"/>
      <c r="D2180" s="15" t="n"/>
      <c r="E2180" s="15">
        <f>D2180*Setup!$B$5</f>
        <v/>
      </c>
      <c r="F2180" s="15">
        <f>D2180-E2180</f>
        <v/>
      </c>
      <c r="G2180" s="15" t="n"/>
      <c r="H2180" s="15" t="n"/>
      <c r="I2180" s="15" t="n"/>
      <c r="J2180" s="15">
        <f>C2180+F2180+G2180-I2180</f>
        <v/>
      </c>
      <c r="K2180" s="15" t="n"/>
      <c r="L2180" s="15">
        <f>K2180*Setup!$B$6</f>
        <v/>
      </c>
      <c r="M2180" s="15">
        <f>J2180-L2180</f>
        <v/>
      </c>
      <c r="N2180" s="21" t="n"/>
    </row>
    <row r="2181">
      <c r="A2181" s="295" t="n"/>
      <c r="B2181" s="14" t="n"/>
      <c r="C2181" s="15" t="n"/>
      <c r="D2181" s="15" t="n"/>
      <c r="E2181" s="15">
        <f>D2181*Setup!$B$5</f>
        <v/>
      </c>
      <c r="F2181" s="15">
        <f>D2181-E2181</f>
        <v/>
      </c>
      <c r="G2181" s="15" t="n"/>
      <c r="H2181" s="15" t="n"/>
      <c r="I2181" s="15" t="n"/>
      <c r="J2181" s="15">
        <f>C2181+F2181+G2181-I2181</f>
        <v/>
      </c>
      <c r="K2181" s="15" t="n"/>
      <c r="L2181" s="15">
        <f>K2181*Setup!$B$6</f>
        <v/>
      </c>
      <c r="M2181" s="15">
        <f>J2181-L2181</f>
        <v/>
      </c>
      <c r="N2181" s="21" t="n"/>
    </row>
    <row r="2182">
      <c r="A2182" s="295" t="n"/>
      <c r="B2182" s="14" t="n"/>
      <c r="C2182" s="15" t="n"/>
      <c r="D2182" s="15" t="n"/>
      <c r="E2182" s="15">
        <f>D2182*Setup!$B$5</f>
        <v/>
      </c>
      <c r="F2182" s="15">
        <f>D2182-E2182</f>
        <v/>
      </c>
      <c r="G2182" s="15" t="n"/>
      <c r="H2182" s="15" t="n"/>
      <c r="I2182" s="15" t="n"/>
      <c r="J2182" s="15">
        <f>C2182+F2182+G2182-I2182</f>
        <v/>
      </c>
      <c r="K2182" s="15" t="n"/>
      <c r="L2182" s="15">
        <f>K2182*Setup!$B$6</f>
        <v/>
      </c>
      <c r="M2182" s="15">
        <f>J2182-L2182</f>
        <v/>
      </c>
      <c r="N2182" s="21" t="n"/>
    </row>
    <row r="2183">
      <c r="A2183" s="295" t="n"/>
      <c r="B2183" s="14" t="n"/>
      <c r="C2183" s="15" t="n"/>
      <c r="D2183" s="15" t="n"/>
      <c r="E2183" s="15">
        <f>D2183*Setup!$B$5</f>
        <v/>
      </c>
      <c r="F2183" s="15">
        <f>D2183-E2183</f>
        <v/>
      </c>
      <c r="G2183" s="15" t="n"/>
      <c r="H2183" s="15" t="n"/>
      <c r="I2183" s="15" t="n"/>
      <c r="J2183" s="15">
        <f>C2183+F2183+G2183-I2183</f>
        <v/>
      </c>
      <c r="K2183" s="15" t="n"/>
      <c r="L2183" s="15">
        <f>K2183*Setup!$B$6</f>
        <v/>
      </c>
      <c r="M2183" s="15">
        <f>J2183-L2183</f>
        <v/>
      </c>
      <c r="N2183" s="21" t="n"/>
    </row>
    <row r="2184">
      <c r="A2184" s="295" t="n"/>
      <c r="B2184" s="14" t="n"/>
      <c r="C2184" s="15" t="n"/>
      <c r="D2184" s="15" t="n"/>
      <c r="E2184" s="15">
        <f>D2184*Setup!$B$5</f>
        <v/>
      </c>
      <c r="F2184" s="15">
        <f>D2184-E2184</f>
        <v/>
      </c>
      <c r="G2184" s="15" t="n"/>
      <c r="H2184" s="15" t="n"/>
      <c r="I2184" s="15" t="n"/>
      <c r="J2184" s="15">
        <f>C2184+F2184+G2184-I2184</f>
        <v/>
      </c>
      <c r="K2184" s="15" t="n"/>
      <c r="L2184" s="15">
        <f>K2184*Setup!$B$6</f>
        <v/>
      </c>
      <c r="M2184" s="15">
        <f>J2184-L2184</f>
        <v/>
      </c>
      <c r="N2184" s="21" t="n"/>
    </row>
    <row r="2185">
      <c r="A2185" s="295" t="n"/>
      <c r="B2185" s="14" t="n"/>
      <c r="C2185" s="15" t="n"/>
      <c r="D2185" s="15" t="n"/>
      <c r="E2185" s="15">
        <f>D2185*Setup!$B$5</f>
        <v/>
      </c>
      <c r="F2185" s="15">
        <f>D2185-E2185</f>
        <v/>
      </c>
      <c r="G2185" s="15" t="n"/>
      <c r="H2185" s="15" t="n"/>
      <c r="I2185" s="15" t="n"/>
      <c r="J2185" s="15">
        <f>C2185+F2185+G2185-I2185</f>
        <v/>
      </c>
      <c r="K2185" s="15" t="n"/>
      <c r="L2185" s="15">
        <f>K2185*Setup!$B$6</f>
        <v/>
      </c>
      <c r="M2185" s="15">
        <f>J2185-L2185</f>
        <v/>
      </c>
      <c r="N2185" s="21" t="n"/>
    </row>
    <row r="2186">
      <c r="A2186" s="295" t="n"/>
      <c r="B2186" s="14" t="n"/>
      <c r="C2186" s="15" t="n"/>
      <c r="D2186" s="15" t="n"/>
      <c r="E2186" s="15">
        <f>D2186*Setup!$B$5</f>
        <v/>
      </c>
      <c r="F2186" s="15">
        <f>D2186-E2186</f>
        <v/>
      </c>
      <c r="G2186" s="15" t="n"/>
      <c r="H2186" s="15" t="n"/>
      <c r="I2186" s="15" t="n"/>
      <c r="J2186" s="15">
        <f>C2186+F2186+G2186-I2186</f>
        <v/>
      </c>
      <c r="K2186" s="15" t="n"/>
      <c r="L2186" s="15">
        <f>K2186*Setup!$B$6</f>
        <v/>
      </c>
      <c r="M2186" s="15">
        <f>J2186-L2186</f>
        <v/>
      </c>
      <c r="N2186" s="21" t="n"/>
    </row>
    <row r="2187">
      <c r="A2187" s="295" t="n"/>
      <c r="B2187" s="14" t="n"/>
      <c r="C2187" s="15" t="n"/>
      <c r="D2187" s="15" t="n"/>
      <c r="E2187" s="15">
        <f>D2187*Setup!$B$5</f>
        <v/>
      </c>
      <c r="F2187" s="15">
        <f>D2187-E2187</f>
        <v/>
      </c>
      <c r="G2187" s="15" t="n"/>
      <c r="H2187" s="15" t="n"/>
      <c r="I2187" s="15" t="n"/>
      <c r="J2187" s="15">
        <f>C2187+F2187+G2187-I2187</f>
        <v/>
      </c>
      <c r="K2187" s="15" t="n"/>
      <c r="L2187" s="15">
        <f>K2187*Setup!$B$6</f>
        <v/>
      </c>
      <c r="M2187" s="15">
        <f>J2187-L2187</f>
        <v/>
      </c>
      <c r="N2187" s="21" t="n"/>
    </row>
    <row r="2188">
      <c r="A2188" s="295" t="n"/>
      <c r="B2188" s="14" t="n"/>
      <c r="C2188" s="15" t="n"/>
      <c r="D2188" s="15" t="n"/>
      <c r="E2188" s="15">
        <f>D2188*Setup!$B$5</f>
        <v/>
      </c>
      <c r="F2188" s="15">
        <f>D2188-E2188</f>
        <v/>
      </c>
      <c r="G2188" s="15" t="n"/>
      <c r="H2188" s="15" t="n"/>
      <c r="I2188" s="15" t="n"/>
      <c r="J2188" s="15">
        <f>C2188+F2188+G2188-I2188</f>
        <v/>
      </c>
      <c r="K2188" s="15" t="n"/>
      <c r="L2188" s="15">
        <f>K2188*Setup!$B$6</f>
        <v/>
      </c>
      <c r="M2188" s="15">
        <f>J2188-L2188</f>
        <v/>
      </c>
      <c r="N2188" s="21" t="n"/>
    </row>
    <row r="2189">
      <c r="A2189" s="295" t="n"/>
      <c r="B2189" s="14" t="n"/>
      <c r="C2189" s="15" t="n"/>
      <c r="D2189" s="15" t="n"/>
      <c r="E2189" s="15">
        <f>D2189*Setup!$B$5</f>
        <v/>
      </c>
      <c r="F2189" s="15">
        <f>D2189-E2189</f>
        <v/>
      </c>
      <c r="G2189" s="15" t="n"/>
      <c r="H2189" s="15" t="n"/>
      <c r="I2189" s="15" t="n"/>
      <c r="J2189" s="15">
        <f>C2189+F2189+G2189-I2189</f>
        <v/>
      </c>
      <c r="K2189" s="15" t="n"/>
      <c r="L2189" s="15">
        <f>K2189*Setup!$B$6</f>
        <v/>
      </c>
      <c r="M2189" s="15">
        <f>J2189-L2189</f>
        <v/>
      </c>
      <c r="N2189" s="21" t="n"/>
    </row>
    <row r="2190">
      <c r="A2190" s="295" t="n"/>
      <c r="B2190" s="14" t="n"/>
      <c r="C2190" s="15" t="n"/>
      <c r="D2190" s="15" t="n"/>
      <c r="E2190" s="15">
        <f>D2190*Setup!$B$5</f>
        <v/>
      </c>
      <c r="F2190" s="15">
        <f>D2190-E2190</f>
        <v/>
      </c>
      <c r="G2190" s="15" t="n"/>
      <c r="H2190" s="15" t="n"/>
      <c r="I2190" s="15" t="n"/>
      <c r="J2190" s="15">
        <f>C2190+F2190+G2190-I2190</f>
        <v/>
      </c>
      <c r="K2190" s="15" t="n"/>
      <c r="L2190" s="15">
        <f>K2190*Setup!$B$6</f>
        <v/>
      </c>
      <c r="M2190" s="15">
        <f>J2190-L2190</f>
        <v/>
      </c>
      <c r="N2190" s="21" t="n"/>
    </row>
    <row r="2191">
      <c r="A2191" s="295" t="n"/>
      <c r="B2191" s="14" t="n"/>
      <c r="C2191" s="15" t="n"/>
      <c r="D2191" s="15" t="n"/>
      <c r="E2191" s="15">
        <f>D2191*Setup!$B$5</f>
        <v/>
      </c>
      <c r="F2191" s="15">
        <f>D2191-E2191</f>
        <v/>
      </c>
      <c r="G2191" s="15" t="n"/>
      <c r="H2191" s="15" t="n"/>
      <c r="I2191" s="15" t="n"/>
      <c r="J2191" s="15">
        <f>C2191+F2191+G2191-I2191</f>
        <v/>
      </c>
      <c r="K2191" s="15" t="n"/>
      <c r="L2191" s="15">
        <f>K2191*Setup!$B$6</f>
        <v/>
      </c>
      <c r="M2191" s="15">
        <f>J2191-L2191</f>
        <v/>
      </c>
      <c r="N2191" s="21" t="n"/>
    </row>
    <row r="2192">
      <c r="A2192" s="295" t="n"/>
      <c r="B2192" s="14" t="n"/>
      <c r="C2192" s="15" t="n"/>
      <c r="D2192" s="15" t="n"/>
      <c r="E2192" s="15">
        <f>D2192*Setup!$B$5</f>
        <v/>
      </c>
      <c r="F2192" s="15">
        <f>D2192-E2192</f>
        <v/>
      </c>
      <c r="G2192" s="15" t="n"/>
      <c r="H2192" s="15" t="n"/>
      <c r="I2192" s="15" t="n"/>
      <c r="J2192" s="15">
        <f>C2192+F2192+G2192-I2192</f>
        <v/>
      </c>
      <c r="K2192" s="15" t="n"/>
      <c r="L2192" s="15">
        <f>K2192*Setup!$B$6</f>
        <v/>
      </c>
      <c r="M2192" s="15">
        <f>J2192-L2192</f>
        <v/>
      </c>
      <c r="N2192" s="21" t="n"/>
    </row>
    <row r="2193">
      <c r="A2193" s="295" t="n"/>
      <c r="B2193" s="14" t="n"/>
      <c r="C2193" s="15" t="n"/>
      <c r="D2193" s="15" t="n"/>
      <c r="E2193" s="15">
        <f>D2193*Setup!$B$5</f>
        <v/>
      </c>
      <c r="F2193" s="15">
        <f>D2193-E2193</f>
        <v/>
      </c>
      <c r="G2193" s="15" t="n"/>
      <c r="H2193" s="15" t="n"/>
      <c r="I2193" s="15" t="n"/>
      <c r="J2193" s="15">
        <f>C2193+F2193+G2193-I2193</f>
        <v/>
      </c>
      <c r="K2193" s="15" t="n"/>
      <c r="L2193" s="15">
        <f>K2193*Setup!$B$6</f>
        <v/>
      </c>
      <c r="M2193" s="15">
        <f>J2193-L2193</f>
        <v/>
      </c>
      <c r="N2193" s="21" t="n"/>
    </row>
    <row r="2194">
      <c r="A2194" s="295" t="n"/>
      <c r="B2194" s="14" t="n"/>
      <c r="C2194" s="15" t="n"/>
      <c r="D2194" s="15" t="n"/>
      <c r="E2194" s="15">
        <f>D2194*Setup!$B$5</f>
        <v/>
      </c>
      <c r="F2194" s="15">
        <f>D2194-E2194</f>
        <v/>
      </c>
      <c r="G2194" s="15" t="n"/>
      <c r="H2194" s="15" t="n"/>
      <c r="I2194" s="15" t="n"/>
      <c r="J2194" s="15">
        <f>C2194+F2194+G2194-I2194</f>
        <v/>
      </c>
      <c r="K2194" s="15" t="n"/>
      <c r="L2194" s="15">
        <f>K2194*Setup!$B$6</f>
        <v/>
      </c>
      <c r="M2194" s="15">
        <f>J2194-L2194</f>
        <v/>
      </c>
      <c r="N2194" s="21" t="n"/>
    </row>
    <row r="2195">
      <c r="A2195" s="295" t="n"/>
      <c r="B2195" s="14" t="n"/>
      <c r="C2195" s="15" t="n"/>
      <c r="D2195" s="15" t="n"/>
      <c r="E2195" s="15">
        <f>D2195*Setup!$B$5</f>
        <v/>
      </c>
      <c r="F2195" s="15">
        <f>D2195-E2195</f>
        <v/>
      </c>
      <c r="G2195" s="15" t="n"/>
      <c r="H2195" s="15" t="n"/>
      <c r="I2195" s="15" t="n"/>
      <c r="J2195" s="15">
        <f>C2195+F2195+G2195-I2195</f>
        <v/>
      </c>
      <c r="K2195" s="15" t="n"/>
      <c r="L2195" s="15">
        <f>K2195*Setup!$B$6</f>
        <v/>
      </c>
      <c r="M2195" s="15">
        <f>J2195-L2195</f>
        <v/>
      </c>
      <c r="N2195" s="21" t="n"/>
    </row>
    <row r="2196">
      <c r="A2196" s="295" t="n"/>
      <c r="B2196" s="14" t="n"/>
      <c r="C2196" s="15" t="n"/>
      <c r="D2196" s="15" t="n"/>
      <c r="E2196" s="15">
        <f>D2196*Setup!$B$5</f>
        <v/>
      </c>
      <c r="F2196" s="15">
        <f>D2196-E2196</f>
        <v/>
      </c>
      <c r="G2196" s="15" t="n"/>
      <c r="H2196" s="15" t="n"/>
      <c r="I2196" s="15" t="n"/>
      <c r="J2196" s="15">
        <f>C2196+F2196+G2196-I2196</f>
        <v/>
      </c>
      <c r="K2196" s="15" t="n"/>
      <c r="L2196" s="15">
        <f>K2196*Setup!$B$6</f>
        <v/>
      </c>
      <c r="M2196" s="15">
        <f>J2196-L2196</f>
        <v/>
      </c>
      <c r="N2196" s="21" t="n"/>
    </row>
    <row r="2197">
      <c r="A2197" s="295" t="n"/>
      <c r="B2197" s="14" t="n"/>
      <c r="C2197" s="15" t="n"/>
      <c r="D2197" s="15" t="n"/>
      <c r="E2197" s="15">
        <f>D2197*Setup!$B$5</f>
        <v/>
      </c>
      <c r="F2197" s="15">
        <f>D2197-E2197</f>
        <v/>
      </c>
      <c r="G2197" s="15" t="n"/>
      <c r="H2197" s="15" t="n"/>
      <c r="I2197" s="15" t="n"/>
      <c r="J2197" s="15">
        <f>C2197+F2197+G2197-I2197</f>
        <v/>
      </c>
      <c r="K2197" s="15" t="n"/>
      <c r="L2197" s="15">
        <f>K2197*Setup!$B$6</f>
        <v/>
      </c>
      <c r="M2197" s="15">
        <f>J2197-L2197</f>
        <v/>
      </c>
      <c r="N2197" s="21" t="n"/>
    </row>
    <row r="2198">
      <c r="A2198" s="295" t="n"/>
      <c r="B2198" s="14" t="n"/>
      <c r="C2198" s="15" t="n"/>
      <c r="D2198" s="15" t="n"/>
      <c r="E2198" s="15">
        <f>D2198*Setup!$B$5</f>
        <v/>
      </c>
      <c r="F2198" s="15">
        <f>D2198-E2198</f>
        <v/>
      </c>
      <c r="G2198" s="15" t="n"/>
      <c r="H2198" s="15" t="n"/>
      <c r="I2198" s="15" t="n"/>
      <c r="J2198" s="15">
        <f>C2198+F2198+G2198-I2198</f>
        <v/>
      </c>
      <c r="K2198" s="15" t="n"/>
      <c r="L2198" s="15">
        <f>K2198*Setup!$B$6</f>
        <v/>
      </c>
      <c r="M2198" s="15">
        <f>J2198-L2198</f>
        <v/>
      </c>
      <c r="N2198" s="21" t="n"/>
    </row>
    <row r="2199">
      <c r="A2199" s="295" t="n"/>
      <c r="B2199" s="14" t="n"/>
      <c r="C2199" s="15" t="n"/>
      <c r="D2199" s="15" t="n"/>
      <c r="E2199" s="15">
        <f>D2199*Setup!$B$5</f>
        <v/>
      </c>
      <c r="F2199" s="15">
        <f>D2199-E2199</f>
        <v/>
      </c>
      <c r="G2199" s="15" t="n"/>
      <c r="H2199" s="15" t="n"/>
      <c r="I2199" s="15" t="n"/>
      <c r="J2199" s="15">
        <f>C2199+F2199+G2199-I2199</f>
        <v/>
      </c>
      <c r="K2199" s="15" t="n"/>
      <c r="L2199" s="15">
        <f>K2199*Setup!$B$6</f>
        <v/>
      </c>
      <c r="M2199" s="15">
        <f>J2199-L2199</f>
        <v/>
      </c>
      <c r="N2199" s="21" t="n"/>
    </row>
    <row r="2200">
      <c r="A2200" s="295" t="n"/>
      <c r="B2200" s="14" t="n"/>
      <c r="C2200" s="15" t="n"/>
      <c r="D2200" s="15" t="n"/>
      <c r="E2200" s="15">
        <f>D2200*Setup!$B$5</f>
        <v/>
      </c>
      <c r="F2200" s="15">
        <f>D2200-E2200</f>
        <v/>
      </c>
      <c r="G2200" s="15" t="n"/>
      <c r="H2200" s="15" t="n"/>
      <c r="I2200" s="15" t="n"/>
      <c r="J2200" s="15">
        <f>C2200+F2200+G2200-I2200</f>
        <v/>
      </c>
      <c r="K2200" s="15" t="n"/>
      <c r="L2200" s="15">
        <f>K2200*Setup!$B$6</f>
        <v/>
      </c>
      <c r="M2200" s="15">
        <f>J2200-L2200</f>
        <v/>
      </c>
      <c r="N2200" s="21" t="n"/>
    </row>
    <row r="2201">
      <c r="A2201" s="295" t="n"/>
      <c r="B2201" s="14" t="n"/>
      <c r="C2201" s="15" t="n"/>
      <c r="D2201" s="15" t="n"/>
      <c r="E2201" s="15">
        <f>D2201*Setup!$B$5</f>
        <v/>
      </c>
      <c r="F2201" s="15">
        <f>D2201-E2201</f>
        <v/>
      </c>
      <c r="G2201" s="15" t="n"/>
      <c r="H2201" s="15" t="n"/>
      <c r="I2201" s="15" t="n"/>
      <c r="J2201" s="15">
        <f>C2201+F2201+G2201-I2201</f>
        <v/>
      </c>
      <c r="K2201" s="15" t="n"/>
      <c r="L2201" s="15">
        <f>K2201*Setup!$B$6</f>
        <v/>
      </c>
      <c r="M2201" s="15">
        <f>J2201-L2201</f>
        <v/>
      </c>
      <c r="N2201" s="21" t="n"/>
    </row>
    <row r="2202">
      <c r="A2202" s="295" t="n"/>
      <c r="B2202" s="14" t="n"/>
      <c r="C2202" s="15" t="n"/>
      <c r="D2202" s="15" t="n"/>
      <c r="E2202" s="15">
        <f>D2202*Setup!$B$5</f>
        <v/>
      </c>
      <c r="F2202" s="15">
        <f>D2202-E2202</f>
        <v/>
      </c>
      <c r="G2202" s="15" t="n"/>
      <c r="H2202" s="15" t="n"/>
      <c r="I2202" s="15" t="n"/>
      <c r="J2202" s="15">
        <f>C2202+F2202+G2202-I2202</f>
        <v/>
      </c>
      <c r="K2202" s="15" t="n"/>
      <c r="L2202" s="15">
        <f>K2202*Setup!$B$6</f>
        <v/>
      </c>
      <c r="M2202" s="15">
        <f>J2202-L2202</f>
        <v/>
      </c>
      <c r="N2202" s="21" t="n"/>
    </row>
    <row r="2203">
      <c r="A2203" s="295" t="n"/>
      <c r="B2203" s="14" t="n"/>
      <c r="C2203" s="15" t="n"/>
      <c r="D2203" s="15" t="n"/>
      <c r="E2203" s="15">
        <f>D2203*Setup!$B$5</f>
        <v/>
      </c>
      <c r="F2203" s="15">
        <f>D2203-E2203</f>
        <v/>
      </c>
      <c r="G2203" s="15" t="n"/>
      <c r="H2203" s="15" t="n"/>
      <c r="I2203" s="15" t="n"/>
      <c r="J2203" s="15">
        <f>C2203+F2203+G2203-I2203</f>
        <v/>
      </c>
      <c r="K2203" s="15" t="n"/>
      <c r="L2203" s="15">
        <f>K2203*Setup!$B$6</f>
        <v/>
      </c>
      <c r="M2203" s="15">
        <f>J2203-L2203</f>
        <v/>
      </c>
      <c r="N2203" s="21" t="n"/>
    </row>
    <row r="2204">
      <c r="A2204" s="295" t="n"/>
      <c r="B2204" s="14" t="n"/>
      <c r="C2204" s="15" t="n"/>
      <c r="D2204" s="15" t="n"/>
      <c r="E2204" s="15">
        <f>D2204*Setup!$B$5</f>
        <v/>
      </c>
      <c r="F2204" s="15">
        <f>D2204-E2204</f>
        <v/>
      </c>
      <c r="G2204" s="15" t="n"/>
      <c r="H2204" s="15" t="n"/>
      <c r="I2204" s="15" t="n"/>
      <c r="J2204" s="15">
        <f>C2204+F2204+G2204-I2204</f>
        <v/>
      </c>
      <c r="K2204" s="15" t="n"/>
      <c r="L2204" s="15">
        <f>K2204*Setup!$B$6</f>
        <v/>
      </c>
      <c r="M2204" s="15">
        <f>J2204-L2204</f>
        <v/>
      </c>
      <c r="N2204" s="21" t="n"/>
    </row>
    <row r="2205">
      <c r="A2205" s="295" t="n"/>
      <c r="B2205" s="14" t="n"/>
      <c r="C2205" s="15" t="n"/>
      <c r="D2205" s="15" t="n"/>
      <c r="E2205" s="15">
        <f>D2205*Setup!$B$5</f>
        <v/>
      </c>
      <c r="F2205" s="15">
        <f>D2205-E2205</f>
        <v/>
      </c>
      <c r="G2205" s="15" t="n"/>
      <c r="H2205" s="15" t="n"/>
      <c r="I2205" s="15" t="n"/>
      <c r="J2205" s="15">
        <f>C2205+F2205+G2205-I2205</f>
        <v/>
      </c>
      <c r="K2205" s="15" t="n"/>
      <c r="L2205" s="15">
        <f>K2205*Setup!$B$6</f>
        <v/>
      </c>
      <c r="M2205" s="15">
        <f>J2205-L2205</f>
        <v/>
      </c>
      <c r="N2205" s="21" t="n"/>
    </row>
    <row r="2206">
      <c r="A2206" s="295" t="n"/>
      <c r="B2206" s="14" t="n"/>
      <c r="C2206" s="15" t="n"/>
      <c r="D2206" s="15" t="n"/>
      <c r="E2206" s="15">
        <f>D2206*Setup!$B$5</f>
        <v/>
      </c>
      <c r="F2206" s="15">
        <f>D2206-E2206</f>
        <v/>
      </c>
      <c r="G2206" s="15" t="n"/>
      <c r="H2206" s="15" t="n"/>
      <c r="I2206" s="15" t="n"/>
      <c r="J2206" s="15">
        <f>C2206+F2206+G2206-I2206</f>
        <v/>
      </c>
      <c r="K2206" s="15" t="n"/>
      <c r="L2206" s="15">
        <f>K2206*Setup!$B$6</f>
        <v/>
      </c>
      <c r="M2206" s="15">
        <f>J2206-L2206</f>
        <v/>
      </c>
      <c r="N2206" s="21" t="n"/>
    </row>
    <row r="2207">
      <c r="A2207" s="295" t="n"/>
      <c r="B2207" s="14" t="n"/>
      <c r="C2207" s="15" t="n"/>
      <c r="D2207" s="15" t="n"/>
      <c r="E2207" s="15">
        <f>D2207*Setup!$B$5</f>
        <v/>
      </c>
      <c r="F2207" s="15">
        <f>D2207-E2207</f>
        <v/>
      </c>
      <c r="G2207" s="15" t="n"/>
      <c r="H2207" s="15" t="n"/>
      <c r="I2207" s="15" t="n"/>
      <c r="J2207" s="15">
        <f>C2207+F2207+G2207-I2207</f>
        <v/>
      </c>
      <c r="K2207" s="15" t="n"/>
      <c r="L2207" s="15">
        <f>K2207*Setup!$B$6</f>
        <v/>
      </c>
      <c r="M2207" s="15">
        <f>J2207-L2207</f>
        <v/>
      </c>
      <c r="N2207" s="21" t="n"/>
    </row>
    <row r="2208">
      <c r="A2208" s="295" t="n"/>
      <c r="B2208" s="14" t="n"/>
      <c r="C2208" s="15" t="n"/>
      <c r="D2208" s="15" t="n"/>
      <c r="E2208" s="15">
        <f>D2208*Setup!$B$5</f>
        <v/>
      </c>
      <c r="F2208" s="15">
        <f>D2208-E2208</f>
        <v/>
      </c>
      <c r="G2208" s="15" t="n"/>
      <c r="H2208" s="15" t="n"/>
      <c r="I2208" s="15" t="n"/>
      <c r="J2208" s="15">
        <f>C2208+F2208+G2208-I2208</f>
        <v/>
      </c>
      <c r="K2208" s="15" t="n"/>
      <c r="L2208" s="15">
        <f>K2208*Setup!$B$6</f>
        <v/>
      </c>
      <c r="M2208" s="15">
        <f>J2208-L2208</f>
        <v/>
      </c>
      <c r="N2208" s="21" t="n"/>
    </row>
    <row r="2209">
      <c r="A2209" s="295" t="n"/>
      <c r="B2209" s="14" t="n"/>
      <c r="C2209" s="15" t="n"/>
      <c r="D2209" s="15" t="n"/>
      <c r="E2209" s="15">
        <f>D2209*Setup!$B$5</f>
        <v/>
      </c>
      <c r="F2209" s="15">
        <f>D2209-E2209</f>
        <v/>
      </c>
      <c r="G2209" s="15" t="n"/>
      <c r="H2209" s="15" t="n"/>
      <c r="I2209" s="15" t="n"/>
      <c r="J2209" s="15">
        <f>C2209+F2209+G2209-I2209</f>
        <v/>
      </c>
      <c r="K2209" s="15" t="n"/>
      <c r="L2209" s="15">
        <f>K2209*Setup!$B$6</f>
        <v/>
      </c>
      <c r="M2209" s="15">
        <f>J2209-L2209</f>
        <v/>
      </c>
      <c r="N2209" s="21" t="n"/>
    </row>
    <row r="2210">
      <c r="A2210" s="295" t="n"/>
      <c r="B2210" s="14" t="n"/>
      <c r="C2210" s="15" t="n"/>
      <c r="D2210" s="15" t="n"/>
      <c r="E2210" s="15">
        <f>D2210*Setup!$B$5</f>
        <v/>
      </c>
      <c r="F2210" s="15">
        <f>D2210-E2210</f>
        <v/>
      </c>
      <c r="G2210" s="15" t="n"/>
      <c r="H2210" s="15" t="n"/>
      <c r="I2210" s="15" t="n"/>
      <c r="J2210" s="15">
        <f>C2210+F2210+G2210-I2210</f>
        <v/>
      </c>
      <c r="K2210" s="15" t="n"/>
      <c r="L2210" s="15">
        <f>K2210*Setup!$B$6</f>
        <v/>
      </c>
      <c r="M2210" s="15">
        <f>J2210-L2210</f>
        <v/>
      </c>
      <c r="N2210" s="21" t="n"/>
    </row>
    <row r="2211">
      <c r="A2211" s="295" t="n"/>
      <c r="B2211" s="14" t="n"/>
      <c r="C2211" s="15" t="n"/>
      <c r="D2211" s="15" t="n"/>
      <c r="E2211" s="15">
        <f>D2211*Setup!$B$5</f>
        <v/>
      </c>
      <c r="F2211" s="15">
        <f>D2211-E2211</f>
        <v/>
      </c>
      <c r="G2211" s="15" t="n"/>
      <c r="H2211" s="15" t="n"/>
      <c r="I2211" s="15" t="n"/>
      <c r="J2211" s="15">
        <f>C2211+F2211+G2211-I2211</f>
        <v/>
      </c>
      <c r="K2211" s="15" t="n"/>
      <c r="L2211" s="15">
        <f>K2211*Setup!$B$6</f>
        <v/>
      </c>
      <c r="M2211" s="15">
        <f>J2211-L2211</f>
        <v/>
      </c>
      <c r="N2211" s="21" t="n"/>
    </row>
    <row r="2212">
      <c r="A2212" s="295" t="n"/>
      <c r="B2212" s="14" t="n"/>
      <c r="C2212" s="15" t="n"/>
      <c r="D2212" s="15" t="n"/>
      <c r="E2212" s="15">
        <f>D2212*Setup!$B$5</f>
        <v/>
      </c>
      <c r="F2212" s="15">
        <f>D2212-E2212</f>
        <v/>
      </c>
      <c r="G2212" s="15" t="n"/>
      <c r="H2212" s="15" t="n"/>
      <c r="I2212" s="15" t="n"/>
      <c r="J2212" s="15">
        <f>C2212+F2212+G2212-I2212</f>
        <v/>
      </c>
      <c r="K2212" s="15" t="n"/>
      <c r="L2212" s="15">
        <f>K2212*Setup!$B$6</f>
        <v/>
      </c>
      <c r="M2212" s="15">
        <f>J2212-L2212</f>
        <v/>
      </c>
      <c r="N2212" s="21" t="n"/>
    </row>
    <row r="2213">
      <c r="A2213" s="295" t="n"/>
      <c r="B2213" s="14" t="n"/>
      <c r="C2213" s="15" t="n"/>
      <c r="D2213" s="15" t="n"/>
      <c r="E2213" s="15">
        <f>D2213*Setup!$B$5</f>
        <v/>
      </c>
      <c r="F2213" s="15">
        <f>D2213-E2213</f>
        <v/>
      </c>
      <c r="G2213" s="15" t="n"/>
      <c r="H2213" s="15" t="n"/>
      <c r="I2213" s="15" t="n"/>
      <c r="J2213" s="15">
        <f>C2213+F2213+G2213-I2213</f>
        <v/>
      </c>
      <c r="K2213" s="15" t="n"/>
      <c r="L2213" s="15">
        <f>K2213*Setup!$B$6</f>
        <v/>
      </c>
      <c r="M2213" s="15">
        <f>J2213-L2213</f>
        <v/>
      </c>
      <c r="N2213" s="21" t="n"/>
    </row>
    <row r="2214">
      <c r="A2214" s="295" t="n"/>
      <c r="B2214" s="14" t="n"/>
      <c r="C2214" s="15" t="n"/>
      <c r="D2214" s="15" t="n"/>
      <c r="E2214" s="15">
        <f>D2214*Setup!$B$5</f>
        <v/>
      </c>
      <c r="F2214" s="15">
        <f>D2214-E2214</f>
        <v/>
      </c>
      <c r="G2214" s="15" t="n"/>
      <c r="H2214" s="15" t="n"/>
      <c r="I2214" s="15" t="n"/>
      <c r="J2214" s="15">
        <f>C2214+F2214+G2214-I2214</f>
        <v/>
      </c>
      <c r="K2214" s="15" t="n"/>
      <c r="L2214" s="15">
        <f>K2214*Setup!$B$6</f>
        <v/>
      </c>
      <c r="M2214" s="15">
        <f>J2214-L2214</f>
        <v/>
      </c>
      <c r="N2214" s="21" t="n"/>
    </row>
    <row r="2215">
      <c r="A2215" s="295" t="n"/>
      <c r="B2215" s="14" t="n"/>
      <c r="C2215" s="15" t="n"/>
      <c r="D2215" s="15" t="n"/>
      <c r="E2215" s="15">
        <f>D2215*Setup!$B$5</f>
        <v/>
      </c>
      <c r="F2215" s="15">
        <f>D2215-E2215</f>
        <v/>
      </c>
      <c r="G2215" s="15" t="n"/>
      <c r="H2215" s="15" t="n"/>
      <c r="I2215" s="15" t="n"/>
      <c r="J2215" s="15">
        <f>C2215+F2215+G2215-I2215</f>
        <v/>
      </c>
      <c r="K2215" s="15" t="n"/>
      <c r="L2215" s="15">
        <f>K2215*Setup!$B$6</f>
        <v/>
      </c>
      <c r="M2215" s="15">
        <f>J2215-L2215</f>
        <v/>
      </c>
      <c r="N2215" s="21" t="n"/>
    </row>
    <row r="2216">
      <c r="A2216" s="295" t="n"/>
      <c r="B2216" s="14" t="n"/>
      <c r="C2216" s="15" t="n"/>
      <c r="D2216" s="15" t="n"/>
      <c r="E2216" s="15">
        <f>D2216*Setup!$B$5</f>
        <v/>
      </c>
      <c r="F2216" s="15">
        <f>D2216-E2216</f>
        <v/>
      </c>
      <c r="G2216" s="15" t="n"/>
      <c r="H2216" s="15" t="n"/>
      <c r="I2216" s="15" t="n"/>
      <c r="J2216" s="15">
        <f>C2216+F2216+G2216-I2216</f>
        <v/>
      </c>
      <c r="K2216" s="15" t="n"/>
      <c r="L2216" s="15">
        <f>K2216*Setup!$B$6</f>
        <v/>
      </c>
      <c r="M2216" s="15">
        <f>J2216-L2216</f>
        <v/>
      </c>
      <c r="N2216" s="21" t="n"/>
    </row>
    <row r="2217">
      <c r="A2217" s="295" t="n"/>
      <c r="B2217" s="14" t="n"/>
      <c r="C2217" s="15" t="n"/>
      <c r="D2217" s="15" t="n"/>
      <c r="E2217" s="15">
        <f>D2217*Setup!$B$5</f>
        <v/>
      </c>
      <c r="F2217" s="15">
        <f>D2217-E2217</f>
        <v/>
      </c>
      <c r="G2217" s="15" t="n"/>
      <c r="H2217" s="15" t="n"/>
      <c r="I2217" s="15" t="n"/>
      <c r="J2217" s="15">
        <f>C2217+F2217+G2217-I2217</f>
        <v/>
      </c>
      <c r="K2217" s="15" t="n"/>
      <c r="L2217" s="15">
        <f>K2217*Setup!$B$6</f>
        <v/>
      </c>
      <c r="M2217" s="15">
        <f>J2217-L2217</f>
        <v/>
      </c>
      <c r="N2217" s="21" t="n"/>
    </row>
    <row r="2218">
      <c r="A2218" s="295" t="n"/>
      <c r="B2218" s="14" t="n"/>
      <c r="C2218" s="15" t="n"/>
      <c r="D2218" s="15" t="n"/>
      <c r="E2218" s="15">
        <f>D2218*Setup!$B$5</f>
        <v/>
      </c>
      <c r="F2218" s="15">
        <f>D2218-E2218</f>
        <v/>
      </c>
      <c r="G2218" s="15" t="n"/>
      <c r="H2218" s="15" t="n"/>
      <c r="I2218" s="15" t="n"/>
      <c r="J2218" s="15">
        <f>C2218+F2218+G2218-I2218</f>
        <v/>
      </c>
      <c r="K2218" s="15" t="n"/>
      <c r="L2218" s="15">
        <f>K2218*Setup!$B$6</f>
        <v/>
      </c>
      <c r="M2218" s="15">
        <f>J2218-L2218</f>
        <v/>
      </c>
      <c r="N2218" s="21" t="n"/>
    </row>
    <row r="2219">
      <c r="A2219" s="295" t="n"/>
      <c r="B2219" s="14" t="n"/>
      <c r="C2219" s="15" t="n"/>
      <c r="D2219" s="15" t="n"/>
      <c r="E2219" s="15">
        <f>D2219*Setup!$B$5</f>
        <v/>
      </c>
      <c r="F2219" s="15">
        <f>D2219-E2219</f>
        <v/>
      </c>
      <c r="G2219" s="15" t="n"/>
      <c r="H2219" s="15" t="n"/>
      <c r="I2219" s="15" t="n"/>
      <c r="J2219" s="15">
        <f>C2219+F2219+G2219-I2219</f>
        <v/>
      </c>
      <c r="K2219" s="15" t="n"/>
      <c r="L2219" s="15">
        <f>K2219*Setup!$B$6</f>
        <v/>
      </c>
      <c r="M2219" s="15">
        <f>J2219-L2219</f>
        <v/>
      </c>
      <c r="N2219" s="21" t="n"/>
    </row>
    <row r="2220">
      <c r="A2220" s="295" t="n"/>
      <c r="B2220" s="14" t="n"/>
      <c r="C2220" s="15" t="n"/>
      <c r="D2220" s="15" t="n"/>
      <c r="E2220" s="15">
        <f>D2220*Setup!$B$5</f>
        <v/>
      </c>
      <c r="F2220" s="15">
        <f>D2220-E2220</f>
        <v/>
      </c>
      <c r="G2220" s="15" t="n"/>
      <c r="H2220" s="15" t="n"/>
      <c r="I2220" s="15" t="n"/>
      <c r="J2220" s="15">
        <f>C2220+F2220+G2220-I2220</f>
        <v/>
      </c>
      <c r="K2220" s="15" t="n"/>
      <c r="L2220" s="15">
        <f>K2220*Setup!$B$6</f>
        <v/>
      </c>
      <c r="M2220" s="15">
        <f>J2220-L2220</f>
        <v/>
      </c>
      <c r="N2220" s="21" t="n"/>
    </row>
    <row r="2221">
      <c r="A2221" s="295" t="n"/>
      <c r="B2221" s="14" t="n"/>
      <c r="C2221" s="15" t="n"/>
      <c r="D2221" s="15" t="n"/>
      <c r="E2221" s="15">
        <f>D2221*Setup!$B$5</f>
        <v/>
      </c>
      <c r="F2221" s="15">
        <f>D2221-E2221</f>
        <v/>
      </c>
      <c r="G2221" s="15" t="n"/>
      <c r="H2221" s="15" t="n"/>
      <c r="I2221" s="15" t="n"/>
      <c r="J2221" s="15">
        <f>C2221+F2221+G2221-I2221</f>
        <v/>
      </c>
      <c r="K2221" s="15" t="n"/>
      <c r="L2221" s="15">
        <f>K2221*Setup!$B$6</f>
        <v/>
      </c>
      <c r="M2221" s="15">
        <f>J2221-L2221</f>
        <v/>
      </c>
      <c r="N2221" s="21" t="n"/>
    </row>
    <row r="2222">
      <c r="A2222" s="295" t="n"/>
      <c r="B2222" s="14" t="n"/>
      <c r="C2222" s="15" t="n"/>
      <c r="D2222" s="15" t="n"/>
      <c r="E2222" s="15">
        <f>D2222*Setup!$B$5</f>
        <v/>
      </c>
      <c r="F2222" s="15">
        <f>D2222-E2222</f>
        <v/>
      </c>
      <c r="G2222" s="15" t="n"/>
      <c r="H2222" s="15" t="n"/>
      <c r="I2222" s="15" t="n"/>
      <c r="J2222" s="15">
        <f>C2222+F2222+G2222-I2222</f>
        <v/>
      </c>
      <c r="K2222" s="15" t="n"/>
      <c r="L2222" s="15">
        <f>K2222*Setup!$B$6</f>
        <v/>
      </c>
      <c r="M2222" s="15">
        <f>J2222-L2222</f>
        <v/>
      </c>
      <c r="N2222" s="21" t="n"/>
    </row>
    <row r="2223">
      <c r="A2223" s="295" t="n"/>
      <c r="B2223" s="14" t="n"/>
      <c r="C2223" s="15" t="n"/>
      <c r="D2223" s="15" t="n"/>
      <c r="E2223" s="15">
        <f>D2223*Setup!$B$5</f>
        <v/>
      </c>
      <c r="F2223" s="15">
        <f>D2223-E2223</f>
        <v/>
      </c>
      <c r="G2223" s="15" t="n"/>
      <c r="H2223" s="15" t="n"/>
      <c r="I2223" s="15" t="n"/>
      <c r="J2223" s="15">
        <f>C2223+F2223+G2223-I2223</f>
        <v/>
      </c>
      <c r="K2223" s="15" t="n"/>
      <c r="L2223" s="15">
        <f>K2223*Setup!$B$6</f>
        <v/>
      </c>
      <c r="M2223" s="15">
        <f>J2223-L2223</f>
        <v/>
      </c>
      <c r="N2223" s="21" t="n"/>
    </row>
    <row r="2224">
      <c r="A2224" s="295" t="n"/>
      <c r="B2224" s="14" t="n"/>
      <c r="C2224" s="15" t="n"/>
      <c r="D2224" s="15" t="n"/>
      <c r="E2224" s="15">
        <f>D2224*Setup!$B$5</f>
        <v/>
      </c>
      <c r="F2224" s="15">
        <f>D2224-E2224</f>
        <v/>
      </c>
      <c r="G2224" s="15" t="n"/>
      <c r="H2224" s="15" t="n"/>
      <c r="I2224" s="15" t="n"/>
      <c r="J2224" s="15">
        <f>C2224+F2224+G2224-I2224</f>
        <v/>
      </c>
      <c r="K2224" s="15" t="n"/>
      <c r="L2224" s="15">
        <f>K2224*Setup!$B$6</f>
        <v/>
      </c>
      <c r="M2224" s="15">
        <f>J2224-L2224</f>
        <v/>
      </c>
      <c r="N2224" s="21" t="n"/>
    </row>
    <row r="2225">
      <c r="A2225" s="295" t="n"/>
      <c r="B2225" s="14" t="n"/>
      <c r="C2225" s="15" t="n"/>
      <c r="D2225" s="15" t="n"/>
      <c r="E2225" s="15">
        <f>D2225*Setup!$B$5</f>
        <v/>
      </c>
      <c r="F2225" s="15">
        <f>D2225-E2225</f>
        <v/>
      </c>
      <c r="G2225" s="15" t="n"/>
      <c r="H2225" s="15" t="n"/>
      <c r="I2225" s="15" t="n"/>
      <c r="J2225" s="15">
        <f>C2225+F2225+G2225-I2225</f>
        <v/>
      </c>
      <c r="K2225" s="15" t="n"/>
      <c r="L2225" s="15">
        <f>K2225*Setup!$B$6</f>
        <v/>
      </c>
      <c r="M2225" s="15">
        <f>J2225-L2225</f>
        <v/>
      </c>
      <c r="N2225" s="21" t="n"/>
    </row>
    <row r="2226">
      <c r="A2226" s="295" t="n"/>
      <c r="B2226" s="14" t="n"/>
      <c r="C2226" s="15" t="n"/>
      <c r="D2226" s="15" t="n"/>
      <c r="E2226" s="15">
        <f>D2226*Setup!$B$5</f>
        <v/>
      </c>
      <c r="F2226" s="15">
        <f>D2226-E2226</f>
        <v/>
      </c>
      <c r="G2226" s="15" t="n"/>
      <c r="H2226" s="15" t="n"/>
      <c r="I2226" s="15" t="n"/>
      <c r="J2226" s="15">
        <f>C2226+F2226+G2226-I2226</f>
        <v/>
      </c>
      <c r="K2226" s="15" t="n"/>
      <c r="L2226" s="15">
        <f>K2226*Setup!$B$6</f>
        <v/>
      </c>
      <c r="M2226" s="15">
        <f>J2226-L2226</f>
        <v/>
      </c>
      <c r="N2226" s="21" t="n"/>
    </row>
    <row r="2227">
      <c r="A2227" s="295" t="n"/>
      <c r="B2227" s="14" t="n"/>
      <c r="C2227" s="15" t="n"/>
      <c r="D2227" s="15" t="n"/>
      <c r="E2227" s="15">
        <f>D2227*Setup!$B$5</f>
        <v/>
      </c>
      <c r="F2227" s="15">
        <f>D2227-E2227</f>
        <v/>
      </c>
      <c r="G2227" s="15" t="n"/>
      <c r="H2227" s="15" t="n"/>
      <c r="I2227" s="15" t="n"/>
      <c r="J2227" s="15">
        <f>C2227+F2227+G2227-I2227</f>
        <v/>
      </c>
      <c r="K2227" s="15" t="n"/>
      <c r="L2227" s="15">
        <f>K2227*Setup!$B$6</f>
        <v/>
      </c>
      <c r="M2227" s="15">
        <f>J2227-L2227</f>
        <v/>
      </c>
      <c r="N2227" s="21" t="n"/>
    </row>
    <row r="2228">
      <c r="A2228" s="295" t="n"/>
      <c r="B2228" s="14" t="n"/>
      <c r="C2228" s="15" t="n"/>
      <c r="D2228" s="15" t="n"/>
      <c r="E2228" s="15">
        <f>D2228*Setup!$B$5</f>
        <v/>
      </c>
      <c r="F2228" s="15">
        <f>D2228-E2228</f>
        <v/>
      </c>
      <c r="G2228" s="15" t="n"/>
      <c r="H2228" s="15" t="n"/>
      <c r="I2228" s="15" t="n"/>
      <c r="J2228" s="15">
        <f>C2228+F2228+G2228-I2228</f>
        <v/>
      </c>
      <c r="K2228" s="15" t="n"/>
      <c r="L2228" s="15">
        <f>K2228*Setup!$B$6</f>
        <v/>
      </c>
      <c r="M2228" s="15">
        <f>J2228-L2228</f>
        <v/>
      </c>
      <c r="N2228" s="21" t="n"/>
    </row>
    <row r="2229">
      <c r="A2229" s="295" t="n"/>
      <c r="B2229" s="14" t="n"/>
      <c r="C2229" s="15" t="n"/>
      <c r="D2229" s="15" t="n"/>
      <c r="E2229" s="15">
        <f>D2229*Setup!$B$5</f>
        <v/>
      </c>
      <c r="F2229" s="15">
        <f>D2229-E2229</f>
        <v/>
      </c>
      <c r="G2229" s="15" t="n"/>
      <c r="H2229" s="15" t="n"/>
      <c r="I2229" s="15" t="n"/>
      <c r="J2229" s="15">
        <f>C2229+F2229+G2229-I2229</f>
        <v/>
      </c>
      <c r="K2229" s="15" t="n"/>
      <c r="L2229" s="15">
        <f>K2229*Setup!$B$6</f>
        <v/>
      </c>
      <c r="M2229" s="15">
        <f>J2229-L2229</f>
        <v/>
      </c>
      <c r="N2229" s="21" t="n"/>
    </row>
    <row r="2230">
      <c r="A2230" s="295" t="n"/>
      <c r="B2230" s="14" t="n"/>
      <c r="C2230" s="15" t="n"/>
      <c r="D2230" s="15" t="n"/>
      <c r="E2230" s="15">
        <f>D2230*Setup!$B$5</f>
        <v/>
      </c>
      <c r="F2230" s="15">
        <f>D2230-E2230</f>
        <v/>
      </c>
      <c r="G2230" s="15" t="n"/>
      <c r="H2230" s="15" t="n"/>
      <c r="I2230" s="15" t="n"/>
      <c r="J2230" s="15">
        <f>C2230+F2230+G2230-I2230</f>
        <v/>
      </c>
      <c r="K2230" s="15" t="n"/>
      <c r="L2230" s="15">
        <f>K2230*Setup!$B$6</f>
        <v/>
      </c>
      <c r="M2230" s="15">
        <f>J2230-L2230</f>
        <v/>
      </c>
      <c r="N2230" s="21" t="n"/>
    </row>
    <row r="2231">
      <c r="A2231" s="295" t="n"/>
      <c r="B2231" s="14" t="n"/>
      <c r="C2231" s="15" t="n"/>
      <c r="D2231" s="15" t="n"/>
      <c r="E2231" s="15">
        <f>D2231*Setup!$B$5</f>
        <v/>
      </c>
      <c r="F2231" s="15">
        <f>D2231-E2231</f>
        <v/>
      </c>
      <c r="G2231" s="15" t="n"/>
      <c r="H2231" s="15" t="n"/>
      <c r="I2231" s="15" t="n"/>
      <c r="J2231" s="15">
        <f>C2231+F2231+G2231-I2231</f>
        <v/>
      </c>
      <c r="K2231" s="15" t="n"/>
      <c r="L2231" s="15">
        <f>K2231*Setup!$B$6</f>
        <v/>
      </c>
      <c r="M2231" s="15">
        <f>J2231-L2231</f>
        <v/>
      </c>
      <c r="N2231" s="21" t="n"/>
    </row>
    <row r="2232">
      <c r="A2232" s="295" t="n"/>
      <c r="B2232" s="14" t="n"/>
      <c r="C2232" s="15" t="n"/>
      <c r="D2232" s="15" t="n"/>
      <c r="E2232" s="15">
        <f>D2232*Setup!$B$5</f>
        <v/>
      </c>
      <c r="F2232" s="15">
        <f>D2232-E2232</f>
        <v/>
      </c>
      <c r="G2232" s="15" t="n"/>
      <c r="H2232" s="15" t="n"/>
      <c r="I2232" s="15" t="n"/>
      <c r="J2232" s="15">
        <f>C2232+F2232+G2232-I2232</f>
        <v/>
      </c>
      <c r="K2232" s="15" t="n"/>
      <c r="L2232" s="15">
        <f>K2232*Setup!$B$6</f>
        <v/>
      </c>
      <c r="M2232" s="15">
        <f>J2232-L2232</f>
        <v/>
      </c>
      <c r="N2232" s="21" t="n"/>
    </row>
    <row r="2233">
      <c r="A2233" s="295" t="n"/>
      <c r="B2233" s="14" t="n"/>
      <c r="C2233" s="15" t="n"/>
      <c r="D2233" s="15" t="n"/>
      <c r="E2233" s="15">
        <f>D2233*Setup!$B$5</f>
        <v/>
      </c>
      <c r="F2233" s="15">
        <f>D2233-E2233</f>
        <v/>
      </c>
      <c r="G2233" s="15" t="n"/>
      <c r="H2233" s="15" t="n"/>
      <c r="I2233" s="15" t="n"/>
      <c r="J2233" s="15">
        <f>C2233+F2233+G2233-I2233</f>
        <v/>
      </c>
      <c r="K2233" s="15" t="n"/>
      <c r="L2233" s="15">
        <f>K2233*Setup!$B$6</f>
        <v/>
      </c>
      <c r="M2233" s="15">
        <f>J2233-L2233</f>
        <v/>
      </c>
      <c r="N2233" s="21" t="n"/>
    </row>
    <row r="2234">
      <c r="A2234" s="295" t="n"/>
      <c r="B2234" s="14" t="n"/>
      <c r="C2234" s="15" t="n"/>
      <c r="D2234" s="15" t="n"/>
      <c r="E2234" s="15">
        <f>D2234*Setup!$B$5</f>
        <v/>
      </c>
      <c r="F2234" s="15">
        <f>D2234-E2234</f>
        <v/>
      </c>
      <c r="G2234" s="15" t="n"/>
      <c r="H2234" s="15" t="n"/>
      <c r="I2234" s="15" t="n"/>
      <c r="J2234" s="15">
        <f>C2234+F2234+G2234-I2234</f>
        <v/>
      </c>
      <c r="K2234" s="15" t="n"/>
      <c r="L2234" s="15">
        <f>K2234*Setup!$B$6</f>
        <v/>
      </c>
      <c r="M2234" s="15">
        <f>J2234-L2234</f>
        <v/>
      </c>
      <c r="N2234" s="21" t="n"/>
    </row>
    <row r="2235">
      <c r="A2235" s="295" t="n"/>
      <c r="B2235" s="14" t="n"/>
      <c r="C2235" s="15" t="n"/>
      <c r="D2235" s="15" t="n"/>
      <c r="E2235" s="15">
        <f>D2235*Setup!$B$5</f>
        <v/>
      </c>
      <c r="F2235" s="15">
        <f>D2235-E2235</f>
        <v/>
      </c>
      <c r="G2235" s="15" t="n"/>
      <c r="H2235" s="15" t="n"/>
      <c r="I2235" s="15" t="n"/>
      <c r="J2235" s="15">
        <f>C2235+F2235+G2235-I2235</f>
        <v/>
      </c>
      <c r="K2235" s="15" t="n"/>
      <c r="L2235" s="15">
        <f>K2235*Setup!$B$6</f>
        <v/>
      </c>
      <c r="M2235" s="15">
        <f>J2235-L2235</f>
        <v/>
      </c>
      <c r="N2235" s="21" t="n"/>
    </row>
    <row r="2236">
      <c r="A2236" s="295" t="n"/>
      <c r="B2236" s="14" t="n"/>
      <c r="C2236" s="15" t="n"/>
      <c r="D2236" s="15" t="n"/>
      <c r="E2236" s="15">
        <f>D2236*Setup!$B$5</f>
        <v/>
      </c>
      <c r="F2236" s="15">
        <f>D2236-E2236</f>
        <v/>
      </c>
      <c r="G2236" s="15" t="n"/>
      <c r="H2236" s="15" t="n"/>
      <c r="I2236" s="15" t="n"/>
      <c r="J2236" s="15">
        <f>C2236+F2236+G2236-I2236</f>
        <v/>
      </c>
      <c r="K2236" s="15" t="n"/>
      <c r="L2236" s="15">
        <f>K2236*Setup!$B$6</f>
        <v/>
      </c>
      <c r="M2236" s="15">
        <f>J2236-L2236</f>
        <v/>
      </c>
      <c r="N2236" s="21" t="n"/>
    </row>
    <row r="2237">
      <c r="A2237" s="295" t="n"/>
      <c r="B2237" s="14" t="n"/>
      <c r="C2237" s="15" t="n"/>
      <c r="D2237" s="15" t="n"/>
      <c r="E2237" s="15">
        <f>D2237*Setup!$B$5</f>
        <v/>
      </c>
      <c r="F2237" s="15">
        <f>D2237-E2237</f>
        <v/>
      </c>
      <c r="G2237" s="15" t="n"/>
      <c r="H2237" s="15" t="n"/>
      <c r="I2237" s="15" t="n"/>
      <c r="J2237" s="15">
        <f>C2237+F2237+G2237-I2237</f>
        <v/>
      </c>
      <c r="K2237" s="15" t="n"/>
      <c r="L2237" s="15">
        <f>K2237*Setup!$B$6</f>
        <v/>
      </c>
      <c r="M2237" s="15">
        <f>J2237-L2237</f>
        <v/>
      </c>
      <c r="N2237" s="21" t="n"/>
    </row>
    <row r="2238">
      <c r="A2238" s="295" t="n"/>
      <c r="B2238" s="14" t="n"/>
      <c r="C2238" s="15" t="n"/>
      <c r="D2238" s="15" t="n"/>
      <c r="E2238" s="15">
        <f>D2238*Setup!$B$5</f>
        <v/>
      </c>
      <c r="F2238" s="15">
        <f>D2238-E2238</f>
        <v/>
      </c>
      <c r="G2238" s="15" t="n"/>
      <c r="H2238" s="15" t="n"/>
      <c r="I2238" s="15" t="n"/>
      <c r="J2238" s="15">
        <f>C2238+F2238+G2238-I2238</f>
        <v/>
      </c>
      <c r="K2238" s="15" t="n"/>
      <c r="L2238" s="15">
        <f>K2238*Setup!$B$6</f>
        <v/>
      </c>
      <c r="M2238" s="15">
        <f>J2238-L2238</f>
        <v/>
      </c>
      <c r="N2238" s="21" t="n"/>
    </row>
    <row r="2239">
      <c r="A2239" s="295" t="n"/>
      <c r="B2239" s="14" t="n"/>
      <c r="C2239" s="15" t="n"/>
      <c r="D2239" s="15" t="n"/>
      <c r="E2239" s="15">
        <f>D2239*Setup!$B$5</f>
        <v/>
      </c>
      <c r="F2239" s="15">
        <f>D2239-E2239</f>
        <v/>
      </c>
      <c r="G2239" s="15" t="n"/>
      <c r="H2239" s="15" t="n"/>
      <c r="I2239" s="15" t="n"/>
      <c r="J2239" s="15">
        <f>C2239+F2239+G2239-I2239</f>
        <v/>
      </c>
      <c r="K2239" s="15" t="n"/>
      <c r="L2239" s="15">
        <f>K2239*Setup!$B$6</f>
        <v/>
      </c>
      <c r="M2239" s="15">
        <f>J2239-L2239</f>
        <v/>
      </c>
      <c r="N2239" s="21" t="n"/>
    </row>
    <row r="2240">
      <c r="A2240" s="295" t="n"/>
      <c r="B2240" s="14" t="n"/>
      <c r="C2240" s="15" t="n"/>
      <c r="D2240" s="15" t="n"/>
      <c r="E2240" s="15">
        <f>D2240*Setup!$B$5</f>
        <v/>
      </c>
      <c r="F2240" s="15">
        <f>D2240-E2240</f>
        <v/>
      </c>
      <c r="G2240" s="15" t="n"/>
      <c r="H2240" s="15" t="n"/>
      <c r="I2240" s="15" t="n"/>
      <c r="J2240" s="15">
        <f>C2240+F2240+G2240-I2240</f>
        <v/>
      </c>
      <c r="K2240" s="15" t="n"/>
      <c r="L2240" s="15">
        <f>K2240*Setup!$B$6</f>
        <v/>
      </c>
      <c r="M2240" s="15">
        <f>J2240-L2240</f>
        <v/>
      </c>
      <c r="N2240" s="21" t="n"/>
    </row>
    <row r="2241">
      <c r="A2241" s="295" t="n"/>
      <c r="B2241" s="14" t="n"/>
      <c r="C2241" s="15" t="n"/>
      <c r="D2241" s="15" t="n"/>
      <c r="E2241" s="15">
        <f>D2241*Setup!$B$5</f>
        <v/>
      </c>
      <c r="F2241" s="15">
        <f>D2241-E2241</f>
        <v/>
      </c>
      <c r="G2241" s="15" t="n"/>
      <c r="H2241" s="15" t="n"/>
      <c r="I2241" s="15" t="n"/>
      <c r="J2241" s="15">
        <f>C2241+F2241+G2241-I2241</f>
        <v/>
      </c>
      <c r="K2241" s="15" t="n"/>
      <c r="L2241" s="15">
        <f>K2241*Setup!$B$6</f>
        <v/>
      </c>
      <c r="M2241" s="15">
        <f>J2241-L2241</f>
        <v/>
      </c>
      <c r="N2241" s="21" t="n"/>
    </row>
    <row r="2242">
      <c r="A2242" s="295" t="n"/>
      <c r="B2242" s="14" t="n"/>
      <c r="C2242" s="15" t="n"/>
      <c r="D2242" s="15" t="n"/>
      <c r="E2242" s="15">
        <f>D2242*Setup!$B$5</f>
        <v/>
      </c>
      <c r="F2242" s="15">
        <f>D2242-E2242</f>
        <v/>
      </c>
      <c r="G2242" s="15" t="n"/>
      <c r="H2242" s="15" t="n"/>
      <c r="I2242" s="15" t="n"/>
      <c r="J2242" s="15">
        <f>C2242+F2242+G2242-I2242</f>
        <v/>
      </c>
      <c r="K2242" s="15" t="n"/>
      <c r="L2242" s="15">
        <f>K2242*Setup!$B$6</f>
        <v/>
      </c>
      <c r="M2242" s="15">
        <f>J2242-L2242</f>
        <v/>
      </c>
      <c r="N2242" s="21" t="n"/>
    </row>
    <row r="2243">
      <c r="A2243" s="295" t="n"/>
      <c r="B2243" s="14" t="n"/>
      <c r="C2243" s="15" t="n"/>
      <c r="D2243" s="15" t="n"/>
      <c r="E2243" s="15">
        <f>D2243*Setup!$B$5</f>
        <v/>
      </c>
      <c r="F2243" s="15">
        <f>D2243-E2243</f>
        <v/>
      </c>
      <c r="G2243" s="15" t="n"/>
      <c r="H2243" s="15" t="n"/>
      <c r="I2243" s="15" t="n"/>
      <c r="J2243" s="15">
        <f>C2243+F2243+G2243-I2243</f>
        <v/>
      </c>
      <c r="K2243" s="15" t="n"/>
      <c r="L2243" s="15">
        <f>K2243*Setup!$B$6</f>
        <v/>
      </c>
      <c r="M2243" s="15">
        <f>J2243-L2243</f>
        <v/>
      </c>
      <c r="N2243" s="21" t="n"/>
    </row>
    <row r="2244">
      <c r="A2244" s="295" t="n"/>
      <c r="B2244" s="14" t="n"/>
      <c r="C2244" s="15" t="n"/>
      <c r="D2244" s="15" t="n"/>
      <c r="E2244" s="15">
        <f>D2244*Setup!$B$5</f>
        <v/>
      </c>
      <c r="F2244" s="15">
        <f>D2244-E2244</f>
        <v/>
      </c>
      <c r="G2244" s="15" t="n"/>
      <c r="H2244" s="15" t="n"/>
      <c r="I2244" s="15" t="n"/>
      <c r="J2244" s="15">
        <f>C2244+F2244+G2244-I2244</f>
        <v/>
      </c>
      <c r="K2244" s="15" t="n"/>
      <c r="L2244" s="15">
        <f>K2244*Setup!$B$6</f>
        <v/>
      </c>
      <c r="M2244" s="15">
        <f>J2244-L2244</f>
        <v/>
      </c>
      <c r="N2244" s="21" t="n"/>
    </row>
    <row r="2245">
      <c r="A2245" s="295" t="n"/>
      <c r="B2245" s="14" t="n"/>
      <c r="C2245" s="15" t="n"/>
      <c r="D2245" s="15" t="n"/>
      <c r="E2245" s="15">
        <f>D2245*Setup!$B$5</f>
        <v/>
      </c>
      <c r="F2245" s="15">
        <f>D2245-E2245</f>
        <v/>
      </c>
      <c r="G2245" s="15" t="n"/>
      <c r="H2245" s="15" t="n"/>
      <c r="I2245" s="15" t="n"/>
      <c r="J2245" s="15">
        <f>C2245+F2245+G2245-I2245</f>
        <v/>
      </c>
      <c r="K2245" s="15" t="n"/>
      <c r="L2245" s="15">
        <f>K2245*Setup!$B$6</f>
        <v/>
      </c>
      <c r="M2245" s="15">
        <f>J2245-L2245</f>
        <v/>
      </c>
      <c r="N2245" s="21" t="n"/>
    </row>
    <row r="2246">
      <c r="A2246" s="295" t="n"/>
      <c r="B2246" s="14" t="n"/>
      <c r="C2246" s="15" t="n"/>
      <c r="D2246" s="15" t="n"/>
      <c r="E2246" s="15">
        <f>D2246*Setup!$B$5</f>
        <v/>
      </c>
      <c r="F2246" s="15">
        <f>D2246-E2246</f>
        <v/>
      </c>
      <c r="G2246" s="15" t="n"/>
      <c r="H2246" s="15" t="n"/>
      <c r="I2246" s="15" t="n"/>
      <c r="J2246" s="15">
        <f>C2246+F2246+G2246-I2246</f>
        <v/>
      </c>
      <c r="K2246" s="15" t="n"/>
      <c r="L2246" s="15">
        <f>K2246*Setup!$B$6</f>
        <v/>
      </c>
      <c r="M2246" s="15">
        <f>J2246-L2246</f>
        <v/>
      </c>
      <c r="N2246" s="21" t="n"/>
    </row>
    <row r="2247">
      <c r="A2247" s="295" t="n"/>
      <c r="B2247" s="14" t="n"/>
      <c r="C2247" s="15" t="n"/>
      <c r="D2247" s="15" t="n"/>
      <c r="E2247" s="15">
        <f>D2247*Setup!$B$5</f>
        <v/>
      </c>
      <c r="F2247" s="15">
        <f>D2247-E2247</f>
        <v/>
      </c>
      <c r="G2247" s="15" t="n"/>
      <c r="H2247" s="15" t="n"/>
      <c r="I2247" s="15" t="n"/>
      <c r="J2247" s="15">
        <f>C2247+F2247+G2247-I2247</f>
        <v/>
      </c>
      <c r="K2247" s="15" t="n"/>
      <c r="L2247" s="15">
        <f>K2247*Setup!$B$6</f>
        <v/>
      </c>
      <c r="M2247" s="15">
        <f>J2247-L2247</f>
        <v/>
      </c>
      <c r="N2247" s="21" t="n"/>
    </row>
    <row r="2248">
      <c r="A2248" s="295" t="n"/>
      <c r="B2248" s="14" t="n"/>
      <c r="C2248" s="15" t="n"/>
      <c r="D2248" s="15" t="n"/>
      <c r="E2248" s="15">
        <f>D2248*Setup!$B$5</f>
        <v/>
      </c>
      <c r="F2248" s="15">
        <f>D2248-E2248</f>
        <v/>
      </c>
      <c r="G2248" s="15" t="n"/>
      <c r="H2248" s="15" t="n"/>
      <c r="I2248" s="15" t="n"/>
      <c r="J2248" s="15">
        <f>C2248+F2248+G2248-I2248</f>
        <v/>
      </c>
      <c r="K2248" s="15" t="n"/>
      <c r="L2248" s="15">
        <f>K2248*Setup!$B$6</f>
        <v/>
      </c>
      <c r="M2248" s="15">
        <f>J2248-L2248</f>
        <v/>
      </c>
      <c r="N2248" s="21" t="n"/>
    </row>
    <row r="2249">
      <c r="A2249" s="295" t="n"/>
      <c r="B2249" s="14" t="n"/>
      <c r="C2249" s="15" t="n"/>
      <c r="D2249" s="15" t="n"/>
      <c r="E2249" s="15">
        <f>D2249*Setup!$B$5</f>
        <v/>
      </c>
      <c r="F2249" s="15">
        <f>D2249-E2249</f>
        <v/>
      </c>
      <c r="G2249" s="15" t="n"/>
      <c r="H2249" s="15" t="n"/>
      <c r="I2249" s="15" t="n"/>
      <c r="J2249" s="15">
        <f>C2249+F2249+G2249-I2249</f>
        <v/>
      </c>
      <c r="K2249" s="15" t="n"/>
      <c r="L2249" s="15">
        <f>K2249*Setup!$B$6</f>
        <v/>
      </c>
      <c r="M2249" s="15">
        <f>J2249-L2249</f>
        <v/>
      </c>
      <c r="N2249" s="21" t="n"/>
    </row>
    <row r="2250">
      <c r="A2250" s="295" t="n"/>
      <c r="B2250" s="14" t="n"/>
      <c r="C2250" s="15" t="n"/>
      <c r="D2250" s="15" t="n"/>
      <c r="E2250" s="15">
        <f>D2250*Setup!$B$5</f>
        <v/>
      </c>
      <c r="F2250" s="15">
        <f>D2250-E2250</f>
        <v/>
      </c>
      <c r="G2250" s="15" t="n"/>
      <c r="H2250" s="15" t="n"/>
      <c r="I2250" s="15" t="n"/>
      <c r="J2250" s="15">
        <f>C2250+F2250+G2250-I2250</f>
        <v/>
      </c>
      <c r="K2250" s="15" t="n"/>
      <c r="L2250" s="15">
        <f>K2250*Setup!$B$6</f>
        <v/>
      </c>
      <c r="M2250" s="15">
        <f>J2250-L2250</f>
        <v/>
      </c>
      <c r="N2250" s="21" t="n"/>
    </row>
    <row r="2251">
      <c r="A2251" s="295" t="n"/>
      <c r="B2251" s="14" t="n"/>
      <c r="C2251" s="15" t="n"/>
      <c r="D2251" s="15" t="n"/>
      <c r="E2251" s="15">
        <f>D2251*Setup!$B$5</f>
        <v/>
      </c>
      <c r="F2251" s="15">
        <f>D2251-E2251</f>
        <v/>
      </c>
      <c r="G2251" s="15" t="n"/>
      <c r="H2251" s="15" t="n"/>
      <c r="I2251" s="15" t="n"/>
      <c r="J2251" s="15">
        <f>C2251+F2251+G2251-I2251</f>
        <v/>
      </c>
      <c r="K2251" s="15" t="n"/>
      <c r="L2251" s="15">
        <f>K2251*Setup!$B$6</f>
        <v/>
      </c>
      <c r="M2251" s="15">
        <f>J2251-L2251</f>
        <v/>
      </c>
      <c r="N2251" s="21" t="n"/>
    </row>
    <row r="2252">
      <c r="A2252" s="295" t="n"/>
      <c r="B2252" s="14" t="n"/>
      <c r="C2252" s="15" t="n"/>
      <c r="D2252" s="15" t="n"/>
      <c r="E2252" s="15">
        <f>D2252*Setup!$B$5</f>
        <v/>
      </c>
      <c r="F2252" s="15">
        <f>D2252-E2252</f>
        <v/>
      </c>
      <c r="G2252" s="15" t="n"/>
      <c r="H2252" s="15" t="n"/>
      <c r="I2252" s="15" t="n"/>
      <c r="J2252" s="15">
        <f>C2252+F2252+G2252-I2252</f>
        <v/>
      </c>
      <c r="K2252" s="15" t="n"/>
      <c r="L2252" s="15">
        <f>K2252*Setup!$B$6</f>
        <v/>
      </c>
      <c r="M2252" s="15">
        <f>J2252-L2252</f>
        <v/>
      </c>
      <c r="N2252" s="21" t="n"/>
    </row>
    <row r="2253">
      <c r="A2253" s="295" t="n"/>
      <c r="B2253" s="14" t="n"/>
      <c r="C2253" s="15" t="n"/>
      <c r="D2253" s="15" t="n"/>
      <c r="E2253" s="15">
        <f>D2253*Setup!$B$5</f>
        <v/>
      </c>
      <c r="F2253" s="15">
        <f>D2253-E2253</f>
        <v/>
      </c>
      <c r="G2253" s="15" t="n"/>
      <c r="H2253" s="15" t="n"/>
      <c r="I2253" s="15" t="n"/>
      <c r="J2253" s="15">
        <f>C2253+F2253+G2253-I2253</f>
        <v/>
      </c>
      <c r="K2253" s="15" t="n"/>
      <c r="L2253" s="15">
        <f>K2253*Setup!$B$6</f>
        <v/>
      </c>
      <c r="M2253" s="15">
        <f>J2253-L2253</f>
        <v/>
      </c>
      <c r="N2253" s="21" t="n"/>
    </row>
    <row r="2254">
      <c r="A2254" s="295" t="n"/>
      <c r="B2254" s="14" t="n"/>
      <c r="C2254" s="15" t="n"/>
      <c r="D2254" s="15" t="n"/>
      <c r="E2254" s="15">
        <f>D2254*Setup!$B$5</f>
        <v/>
      </c>
      <c r="F2254" s="15">
        <f>D2254-E2254</f>
        <v/>
      </c>
      <c r="G2254" s="15" t="n"/>
      <c r="H2254" s="15" t="n"/>
      <c r="I2254" s="15" t="n"/>
      <c r="J2254" s="15">
        <f>C2254+F2254+G2254-I2254</f>
        <v/>
      </c>
      <c r="K2254" s="15" t="n"/>
      <c r="L2254" s="15">
        <f>K2254*Setup!$B$6</f>
        <v/>
      </c>
      <c r="M2254" s="15">
        <f>J2254-L2254</f>
        <v/>
      </c>
      <c r="N2254" s="21" t="n"/>
    </row>
    <row r="2255">
      <c r="A2255" s="295" t="n"/>
      <c r="B2255" s="14" t="n"/>
      <c r="C2255" s="15" t="n"/>
      <c r="D2255" s="15" t="n"/>
      <c r="E2255" s="15">
        <f>D2255*Setup!$B$5</f>
        <v/>
      </c>
      <c r="F2255" s="15">
        <f>D2255-E2255</f>
        <v/>
      </c>
      <c r="G2255" s="15" t="n"/>
      <c r="H2255" s="15" t="n"/>
      <c r="I2255" s="15" t="n"/>
      <c r="J2255" s="15">
        <f>C2255+F2255+G2255-I2255</f>
        <v/>
      </c>
      <c r="K2255" s="15" t="n"/>
      <c r="L2255" s="15">
        <f>K2255*Setup!$B$6</f>
        <v/>
      </c>
      <c r="M2255" s="15">
        <f>J2255-L2255</f>
        <v/>
      </c>
      <c r="N2255" s="21" t="n"/>
    </row>
    <row r="2256">
      <c r="A2256" s="295" t="n"/>
      <c r="B2256" s="14" t="n"/>
      <c r="C2256" s="15" t="n"/>
      <c r="D2256" s="15" t="n"/>
      <c r="E2256" s="15">
        <f>D2256*Setup!$B$5</f>
        <v/>
      </c>
      <c r="F2256" s="15">
        <f>D2256-E2256</f>
        <v/>
      </c>
      <c r="G2256" s="15" t="n"/>
      <c r="H2256" s="15" t="n"/>
      <c r="I2256" s="15" t="n"/>
      <c r="J2256" s="15">
        <f>C2256+F2256+G2256-I2256</f>
        <v/>
      </c>
      <c r="K2256" s="15" t="n"/>
      <c r="L2256" s="15">
        <f>K2256*Setup!$B$6</f>
        <v/>
      </c>
      <c r="M2256" s="15">
        <f>J2256-L2256</f>
        <v/>
      </c>
      <c r="N2256" s="21" t="n"/>
    </row>
    <row r="2257">
      <c r="A2257" s="295" t="n"/>
      <c r="B2257" s="14" t="n"/>
      <c r="C2257" s="15" t="n"/>
      <c r="D2257" s="15" t="n"/>
      <c r="E2257" s="15">
        <f>D2257*Setup!$B$5</f>
        <v/>
      </c>
      <c r="F2257" s="15">
        <f>D2257-E2257</f>
        <v/>
      </c>
      <c r="G2257" s="15" t="n"/>
      <c r="H2257" s="15" t="n"/>
      <c r="I2257" s="15" t="n"/>
      <c r="J2257" s="15">
        <f>C2257+F2257+G2257-I2257</f>
        <v/>
      </c>
      <c r="K2257" s="15" t="n"/>
      <c r="L2257" s="15">
        <f>K2257*Setup!$B$6</f>
        <v/>
      </c>
      <c r="M2257" s="15">
        <f>J2257-L2257</f>
        <v/>
      </c>
      <c r="N2257" s="21" t="n"/>
    </row>
    <row r="2258">
      <c r="A2258" s="295" t="n"/>
      <c r="B2258" s="14" t="n"/>
      <c r="C2258" s="15" t="n"/>
      <c r="D2258" s="15" t="n"/>
      <c r="E2258" s="15">
        <f>D2258*Setup!$B$5</f>
        <v/>
      </c>
      <c r="F2258" s="15">
        <f>D2258-E2258</f>
        <v/>
      </c>
      <c r="G2258" s="15" t="n"/>
      <c r="H2258" s="15" t="n"/>
      <c r="I2258" s="15" t="n"/>
      <c r="J2258" s="15">
        <f>C2258+F2258+G2258-I2258</f>
        <v/>
      </c>
      <c r="K2258" s="15" t="n"/>
      <c r="L2258" s="15">
        <f>K2258*Setup!$B$6</f>
        <v/>
      </c>
      <c r="M2258" s="15">
        <f>J2258-L2258</f>
        <v/>
      </c>
      <c r="N2258" s="21" t="n"/>
    </row>
    <row r="2259">
      <c r="A2259" s="295" t="n"/>
      <c r="B2259" s="14" t="n"/>
      <c r="C2259" s="15" t="n"/>
      <c r="D2259" s="15" t="n"/>
      <c r="E2259" s="15">
        <f>D2259*Setup!$B$5</f>
        <v/>
      </c>
      <c r="F2259" s="15">
        <f>D2259-E2259</f>
        <v/>
      </c>
      <c r="G2259" s="15" t="n"/>
      <c r="H2259" s="15" t="n"/>
      <c r="I2259" s="15" t="n"/>
      <c r="J2259" s="15">
        <f>C2259+F2259+G2259-I2259</f>
        <v/>
      </c>
      <c r="K2259" s="15" t="n"/>
      <c r="L2259" s="15">
        <f>K2259*Setup!$B$6</f>
        <v/>
      </c>
      <c r="M2259" s="15">
        <f>J2259-L2259</f>
        <v/>
      </c>
      <c r="N2259" s="21" t="n"/>
    </row>
    <row r="2260">
      <c r="A2260" s="295" t="n"/>
      <c r="B2260" s="14" t="n"/>
      <c r="C2260" s="15" t="n"/>
      <c r="D2260" s="15" t="n"/>
      <c r="E2260" s="15">
        <f>D2260*Setup!$B$5</f>
        <v/>
      </c>
      <c r="F2260" s="15">
        <f>D2260-E2260</f>
        <v/>
      </c>
      <c r="G2260" s="15" t="n"/>
      <c r="H2260" s="15" t="n"/>
      <c r="I2260" s="15" t="n"/>
      <c r="J2260" s="15">
        <f>C2260+F2260+G2260-I2260</f>
        <v/>
      </c>
      <c r="K2260" s="15" t="n"/>
      <c r="L2260" s="15">
        <f>K2260*Setup!$B$6</f>
        <v/>
      </c>
      <c r="M2260" s="15">
        <f>J2260-L2260</f>
        <v/>
      </c>
      <c r="N2260" s="21" t="n"/>
    </row>
    <row r="2261">
      <c r="A2261" s="295" t="n"/>
      <c r="B2261" s="14" t="n"/>
      <c r="C2261" s="15" t="n"/>
      <c r="D2261" s="15" t="n"/>
      <c r="E2261" s="15">
        <f>D2261*Setup!$B$5</f>
        <v/>
      </c>
      <c r="F2261" s="15">
        <f>D2261-E2261</f>
        <v/>
      </c>
      <c r="G2261" s="15" t="n"/>
      <c r="H2261" s="15" t="n"/>
      <c r="I2261" s="15" t="n"/>
      <c r="J2261" s="15">
        <f>C2261+F2261+G2261-I2261</f>
        <v/>
      </c>
      <c r="K2261" s="15" t="n"/>
      <c r="L2261" s="15">
        <f>K2261*Setup!$B$6</f>
        <v/>
      </c>
      <c r="M2261" s="15">
        <f>J2261-L2261</f>
        <v/>
      </c>
      <c r="N2261" s="21" t="n"/>
    </row>
    <row r="2262">
      <c r="A2262" s="295" t="n"/>
      <c r="B2262" s="14" t="n"/>
      <c r="C2262" s="15" t="n"/>
      <c r="D2262" s="15" t="n"/>
      <c r="E2262" s="15">
        <f>D2262*Setup!$B$5</f>
        <v/>
      </c>
      <c r="F2262" s="15">
        <f>D2262-E2262</f>
        <v/>
      </c>
      <c r="G2262" s="15" t="n"/>
      <c r="H2262" s="15" t="n"/>
      <c r="I2262" s="15" t="n"/>
      <c r="J2262" s="15">
        <f>C2262+F2262+G2262-I2262</f>
        <v/>
      </c>
      <c r="K2262" s="15" t="n"/>
      <c r="L2262" s="15">
        <f>K2262*Setup!$B$6</f>
        <v/>
      </c>
      <c r="M2262" s="15">
        <f>J2262-L2262</f>
        <v/>
      </c>
      <c r="N2262" s="21" t="n"/>
    </row>
    <row r="2263">
      <c r="A2263" s="295" t="n"/>
      <c r="B2263" s="14" t="n"/>
      <c r="C2263" s="15" t="n"/>
      <c r="D2263" s="15" t="n"/>
      <c r="E2263" s="15">
        <f>D2263*Setup!$B$5</f>
        <v/>
      </c>
      <c r="F2263" s="15">
        <f>D2263-E2263</f>
        <v/>
      </c>
      <c r="G2263" s="15" t="n"/>
      <c r="H2263" s="15" t="n"/>
      <c r="I2263" s="15" t="n"/>
      <c r="J2263" s="15">
        <f>C2263+F2263+G2263-I2263</f>
        <v/>
      </c>
      <c r="K2263" s="15" t="n"/>
      <c r="L2263" s="15">
        <f>K2263*Setup!$B$6</f>
        <v/>
      </c>
      <c r="M2263" s="15">
        <f>J2263-L2263</f>
        <v/>
      </c>
      <c r="N2263" s="21" t="n"/>
    </row>
    <row r="2264">
      <c r="A2264" s="295" t="n"/>
      <c r="B2264" s="14" t="n"/>
      <c r="C2264" s="15" t="n"/>
      <c r="D2264" s="15" t="n"/>
      <c r="E2264" s="15">
        <f>D2264*Setup!$B$5</f>
        <v/>
      </c>
      <c r="F2264" s="15">
        <f>D2264-E2264</f>
        <v/>
      </c>
      <c r="G2264" s="15" t="n"/>
      <c r="H2264" s="15" t="n"/>
      <c r="I2264" s="15" t="n"/>
      <c r="J2264" s="15">
        <f>C2264+F2264+G2264-I2264</f>
        <v/>
      </c>
      <c r="K2264" s="15" t="n"/>
      <c r="L2264" s="15">
        <f>K2264*Setup!$B$6</f>
        <v/>
      </c>
      <c r="M2264" s="15">
        <f>J2264-L2264</f>
        <v/>
      </c>
      <c r="N2264" s="21" t="n"/>
    </row>
    <row r="2265">
      <c r="A2265" s="295" t="n"/>
      <c r="B2265" s="14" t="n"/>
      <c r="C2265" s="15" t="n"/>
      <c r="D2265" s="15" t="n"/>
      <c r="E2265" s="15">
        <f>D2265*Setup!$B$5</f>
        <v/>
      </c>
      <c r="F2265" s="15">
        <f>D2265-E2265</f>
        <v/>
      </c>
      <c r="G2265" s="15" t="n"/>
      <c r="H2265" s="15" t="n"/>
      <c r="I2265" s="15" t="n"/>
      <c r="J2265" s="15">
        <f>C2265+F2265+G2265-I2265</f>
        <v/>
      </c>
      <c r="K2265" s="15" t="n"/>
      <c r="L2265" s="15">
        <f>K2265*Setup!$B$6</f>
        <v/>
      </c>
      <c r="M2265" s="15">
        <f>J2265-L2265</f>
        <v/>
      </c>
      <c r="N2265" s="21" t="n"/>
    </row>
    <row r="2266">
      <c r="A2266" s="295" t="n"/>
      <c r="B2266" s="14" t="n"/>
      <c r="C2266" s="15" t="n"/>
      <c r="D2266" s="15" t="n"/>
      <c r="E2266" s="15">
        <f>D2266*Setup!$B$5</f>
        <v/>
      </c>
      <c r="F2266" s="15">
        <f>D2266-E2266</f>
        <v/>
      </c>
      <c r="G2266" s="15" t="n"/>
      <c r="H2266" s="15" t="n"/>
      <c r="I2266" s="15" t="n"/>
      <c r="J2266" s="15">
        <f>C2266+F2266+G2266-I2266</f>
        <v/>
      </c>
      <c r="K2266" s="15" t="n"/>
      <c r="L2266" s="15">
        <f>K2266*Setup!$B$6</f>
        <v/>
      </c>
      <c r="M2266" s="15">
        <f>J2266-L2266</f>
        <v/>
      </c>
      <c r="N2266" s="21" t="n"/>
    </row>
    <row r="2267">
      <c r="A2267" s="295" t="n"/>
      <c r="B2267" s="14" t="n"/>
      <c r="C2267" s="15" t="n"/>
      <c r="D2267" s="15" t="n"/>
      <c r="E2267" s="15">
        <f>D2267*Setup!$B$5</f>
        <v/>
      </c>
      <c r="F2267" s="15">
        <f>D2267-E2267</f>
        <v/>
      </c>
      <c r="G2267" s="15" t="n"/>
      <c r="H2267" s="15" t="n"/>
      <c r="I2267" s="15" t="n"/>
      <c r="J2267" s="15">
        <f>C2267+F2267+G2267-I2267</f>
        <v/>
      </c>
      <c r="K2267" s="15" t="n"/>
      <c r="L2267" s="15">
        <f>K2267*Setup!$B$6</f>
        <v/>
      </c>
      <c r="M2267" s="15">
        <f>J2267-L2267</f>
        <v/>
      </c>
      <c r="N2267" s="21" t="n"/>
    </row>
    <row r="2268">
      <c r="A2268" s="295" t="n"/>
      <c r="B2268" s="14" t="n"/>
      <c r="C2268" s="15" t="n"/>
      <c r="D2268" s="15" t="n"/>
      <c r="E2268" s="15">
        <f>D2268*Setup!$B$5</f>
        <v/>
      </c>
      <c r="F2268" s="15">
        <f>D2268-E2268</f>
        <v/>
      </c>
      <c r="G2268" s="15" t="n"/>
      <c r="H2268" s="15" t="n"/>
      <c r="I2268" s="15" t="n"/>
      <c r="J2268" s="15">
        <f>C2268+F2268+G2268-I2268</f>
        <v/>
      </c>
      <c r="K2268" s="15" t="n"/>
      <c r="L2268" s="15">
        <f>K2268*Setup!$B$6</f>
        <v/>
      </c>
      <c r="M2268" s="15">
        <f>J2268-L2268</f>
        <v/>
      </c>
      <c r="N2268" s="21" t="n"/>
    </row>
    <row r="2269">
      <c r="A2269" s="295" t="n"/>
      <c r="B2269" s="14" t="n"/>
      <c r="C2269" s="15" t="n"/>
      <c r="D2269" s="15" t="n"/>
      <c r="E2269" s="15">
        <f>D2269*Setup!$B$5</f>
        <v/>
      </c>
      <c r="F2269" s="15">
        <f>D2269-E2269</f>
        <v/>
      </c>
      <c r="G2269" s="15" t="n"/>
      <c r="H2269" s="15" t="n"/>
      <c r="I2269" s="15" t="n"/>
      <c r="J2269" s="15">
        <f>C2269+F2269+G2269-I2269</f>
        <v/>
      </c>
      <c r="K2269" s="15" t="n"/>
      <c r="L2269" s="15">
        <f>K2269*Setup!$B$6</f>
        <v/>
      </c>
      <c r="M2269" s="15">
        <f>J2269-L2269</f>
        <v/>
      </c>
      <c r="N2269" s="21" t="n"/>
    </row>
    <row r="2270">
      <c r="A2270" s="295" t="n"/>
      <c r="B2270" s="14" t="n"/>
      <c r="C2270" s="15" t="n"/>
      <c r="D2270" s="15" t="n"/>
      <c r="E2270" s="15">
        <f>D2270*Setup!$B$5</f>
        <v/>
      </c>
      <c r="F2270" s="15">
        <f>D2270-E2270</f>
        <v/>
      </c>
      <c r="G2270" s="15" t="n"/>
      <c r="H2270" s="15" t="n"/>
      <c r="I2270" s="15" t="n"/>
      <c r="J2270" s="15">
        <f>C2270+F2270+G2270-I2270</f>
        <v/>
      </c>
      <c r="K2270" s="15" t="n"/>
      <c r="L2270" s="15">
        <f>K2270*Setup!$B$6</f>
        <v/>
      </c>
      <c r="M2270" s="15">
        <f>J2270-L2270</f>
        <v/>
      </c>
      <c r="N2270" s="21" t="n"/>
    </row>
    <row r="2271">
      <c r="A2271" s="295" t="n"/>
      <c r="B2271" s="14" t="n"/>
      <c r="C2271" s="15" t="n"/>
      <c r="D2271" s="15" t="n"/>
      <c r="E2271" s="15">
        <f>D2271*Setup!$B$5</f>
        <v/>
      </c>
      <c r="F2271" s="15">
        <f>D2271-E2271</f>
        <v/>
      </c>
      <c r="G2271" s="15" t="n"/>
      <c r="H2271" s="15" t="n"/>
      <c r="I2271" s="15" t="n"/>
      <c r="J2271" s="15">
        <f>C2271+F2271+G2271-I2271</f>
        <v/>
      </c>
      <c r="K2271" s="15" t="n"/>
      <c r="L2271" s="15">
        <f>K2271*Setup!$B$6</f>
        <v/>
      </c>
      <c r="M2271" s="15">
        <f>J2271-L2271</f>
        <v/>
      </c>
      <c r="N2271" s="21" t="n"/>
    </row>
    <row r="2272">
      <c r="A2272" s="295" t="n"/>
      <c r="B2272" s="14" t="n"/>
      <c r="C2272" s="15" t="n"/>
      <c r="D2272" s="15" t="n"/>
      <c r="E2272" s="15">
        <f>D2272*Setup!$B$5</f>
        <v/>
      </c>
      <c r="F2272" s="15">
        <f>D2272-E2272</f>
        <v/>
      </c>
      <c r="G2272" s="15" t="n"/>
      <c r="H2272" s="15" t="n"/>
      <c r="I2272" s="15" t="n"/>
      <c r="J2272" s="15">
        <f>C2272+F2272+G2272-I2272</f>
        <v/>
      </c>
      <c r="K2272" s="15" t="n"/>
      <c r="L2272" s="15">
        <f>K2272*Setup!$B$6</f>
        <v/>
      </c>
      <c r="M2272" s="15">
        <f>J2272-L2272</f>
        <v/>
      </c>
      <c r="N2272" s="21" t="n"/>
    </row>
    <row r="2273">
      <c r="A2273" s="295" t="n"/>
      <c r="B2273" s="14" t="n"/>
      <c r="C2273" s="15" t="n"/>
      <c r="D2273" s="15" t="n"/>
      <c r="E2273" s="15">
        <f>D2273*Setup!$B$5</f>
        <v/>
      </c>
      <c r="F2273" s="15">
        <f>D2273-E2273</f>
        <v/>
      </c>
      <c r="G2273" s="15" t="n"/>
      <c r="H2273" s="15" t="n"/>
      <c r="I2273" s="15" t="n"/>
      <c r="J2273" s="15">
        <f>C2273+F2273+G2273-I2273</f>
        <v/>
      </c>
      <c r="K2273" s="15" t="n"/>
      <c r="L2273" s="15">
        <f>K2273*Setup!$B$6</f>
        <v/>
      </c>
      <c r="M2273" s="15">
        <f>J2273-L2273</f>
        <v/>
      </c>
      <c r="N2273" s="21" t="n"/>
    </row>
    <row r="2274">
      <c r="A2274" s="295" t="n"/>
      <c r="B2274" s="14" t="n"/>
      <c r="C2274" s="15" t="n"/>
      <c r="D2274" s="15" t="n"/>
      <c r="E2274" s="15">
        <f>D2274*Setup!$B$5</f>
        <v/>
      </c>
      <c r="F2274" s="15">
        <f>D2274-E2274</f>
        <v/>
      </c>
      <c r="G2274" s="15" t="n"/>
      <c r="H2274" s="15" t="n"/>
      <c r="I2274" s="15" t="n"/>
      <c r="J2274" s="15">
        <f>C2274+F2274+G2274-I2274</f>
        <v/>
      </c>
      <c r="K2274" s="15" t="n"/>
      <c r="L2274" s="15">
        <f>K2274*Setup!$B$6</f>
        <v/>
      </c>
      <c r="M2274" s="15">
        <f>J2274-L2274</f>
        <v/>
      </c>
      <c r="N2274" s="21" t="n"/>
    </row>
    <row r="2275">
      <c r="A2275" s="295" t="n"/>
      <c r="B2275" s="14" t="n"/>
      <c r="C2275" s="15" t="n"/>
      <c r="D2275" s="15" t="n"/>
      <c r="E2275" s="15">
        <f>D2275*Setup!$B$5</f>
        <v/>
      </c>
      <c r="F2275" s="15">
        <f>D2275-E2275</f>
        <v/>
      </c>
      <c r="G2275" s="15" t="n"/>
      <c r="H2275" s="15" t="n"/>
      <c r="I2275" s="15" t="n"/>
      <c r="J2275" s="15">
        <f>C2275+F2275+G2275-I2275</f>
        <v/>
      </c>
      <c r="K2275" s="15" t="n"/>
      <c r="L2275" s="15">
        <f>K2275*Setup!$B$6</f>
        <v/>
      </c>
      <c r="M2275" s="15">
        <f>J2275-L2275</f>
        <v/>
      </c>
      <c r="N2275" s="21" t="n"/>
    </row>
    <row r="2276">
      <c r="A2276" s="295" t="n"/>
      <c r="B2276" s="14" t="n"/>
      <c r="C2276" s="15" t="n"/>
      <c r="D2276" s="15" t="n"/>
      <c r="E2276" s="15">
        <f>D2276*Setup!$B$5</f>
        <v/>
      </c>
      <c r="F2276" s="15">
        <f>D2276-E2276</f>
        <v/>
      </c>
      <c r="G2276" s="15" t="n"/>
      <c r="H2276" s="15" t="n"/>
      <c r="I2276" s="15" t="n"/>
      <c r="J2276" s="15">
        <f>C2276+F2276+G2276-I2276</f>
        <v/>
      </c>
      <c r="K2276" s="15" t="n"/>
      <c r="L2276" s="15">
        <f>K2276*Setup!$B$6</f>
        <v/>
      </c>
      <c r="M2276" s="15">
        <f>J2276-L2276</f>
        <v/>
      </c>
      <c r="N2276" s="21" t="n"/>
    </row>
    <row r="2277">
      <c r="A2277" s="295" t="n"/>
      <c r="B2277" s="14" t="n"/>
      <c r="C2277" s="15" t="n"/>
      <c r="D2277" s="15" t="n"/>
      <c r="E2277" s="15">
        <f>D2277*Setup!$B$5</f>
        <v/>
      </c>
      <c r="F2277" s="15">
        <f>D2277-E2277</f>
        <v/>
      </c>
      <c r="G2277" s="15" t="n"/>
      <c r="H2277" s="15" t="n"/>
      <c r="I2277" s="15" t="n"/>
      <c r="J2277" s="15">
        <f>C2277+F2277+G2277-I2277</f>
        <v/>
      </c>
      <c r="K2277" s="15" t="n"/>
      <c r="L2277" s="15">
        <f>K2277*Setup!$B$6</f>
        <v/>
      </c>
      <c r="M2277" s="15">
        <f>J2277-L2277</f>
        <v/>
      </c>
      <c r="N2277" s="21" t="n"/>
    </row>
    <row r="2278">
      <c r="A2278" s="295" t="n"/>
      <c r="B2278" s="14" t="n"/>
      <c r="C2278" s="15" t="n"/>
      <c r="D2278" s="15" t="n"/>
      <c r="E2278" s="15">
        <f>D2278*Setup!$B$5</f>
        <v/>
      </c>
      <c r="F2278" s="15">
        <f>D2278-E2278</f>
        <v/>
      </c>
      <c r="G2278" s="15" t="n"/>
      <c r="H2278" s="15" t="n"/>
      <c r="I2278" s="15" t="n"/>
      <c r="J2278" s="15">
        <f>C2278+F2278+G2278-I2278</f>
        <v/>
      </c>
      <c r="K2278" s="15" t="n"/>
      <c r="L2278" s="15">
        <f>K2278*Setup!$B$6</f>
        <v/>
      </c>
      <c r="M2278" s="15">
        <f>J2278-L2278</f>
        <v/>
      </c>
      <c r="N2278" s="21" t="n"/>
    </row>
    <row r="2279">
      <c r="A2279" s="295" t="n"/>
      <c r="B2279" s="14" t="n"/>
      <c r="C2279" s="15" t="n"/>
      <c r="D2279" s="15" t="n"/>
      <c r="E2279" s="15">
        <f>D2279*Setup!$B$5</f>
        <v/>
      </c>
      <c r="F2279" s="15">
        <f>D2279-E2279</f>
        <v/>
      </c>
      <c r="G2279" s="15" t="n"/>
      <c r="H2279" s="15" t="n"/>
      <c r="I2279" s="15" t="n"/>
      <c r="J2279" s="15">
        <f>C2279+F2279+G2279-I2279</f>
        <v/>
      </c>
      <c r="K2279" s="15" t="n"/>
      <c r="L2279" s="15">
        <f>K2279*Setup!$B$6</f>
        <v/>
      </c>
      <c r="M2279" s="15">
        <f>J2279-L2279</f>
        <v/>
      </c>
      <c r="N2279" s="21" t="n"/>
    </row>
    <row r="2280">
      <c r="A2280" s="295" t="n"/>
      <c r="B2280" s="14" t="n"/>
      <c r="C2280" s="15" t="n"/>
      <c r="D2280" s="15" t="n"/>
      <c r="E2280" s="15">
        <f>D2280*Setup!$B$5</f>
        <v/>
      </c>
      <c r="F2280" s="15">
        <f>D2280-E2280</f>
        <v/>
      </c>
      <c r="G2280" s="15" t="n"/>
      <c r="H2280" s="15" t="n"/>
      <c r="I2280" s="15" t="n"/>
      <c r="J2280" s="15">
        <f>C2280+F2280+G2280-I2280</f>
        <v/>
      </c>
      <c r="K2280" s="15" t="n"/>
      <c r="L2280" s="15">
        <f>K2280*Setup!$B$6</f>
        <v/>
      </c>
      <c r="M2280" s="15">
        <f>J2280-L2280</f>
        <v/>
      </c>
      <c r="N2280" s="21" t="n"/>
    </row>
    <row r="2281">
      <c r="A2281" s="295" t="n"/>
      <c r="B2281" s="14" t="n"/>
      <c r="C2281" s="15" t="n"/>
      <c r="D2281" s="15" t="n"/>
      <c r="E2281" s="15">
        <f>D2281*Setup!$B$5</f>
        <v/>
      </c>
      <c r="F2281" s="15">
        <f>D2281-E2281</f>
        <v/>
      </c>
      <c r="G2281" s="15" t="n"/>
      <c r="H2281" s="15" t="n"/>
      <c r="I2281" s="15" t="n"/>
      <c r="J2281" s="15">
        <f>C2281+F2281+G2281-I2281</f>
        <v/>
      </c>
      <c r="K2281" s="15" t="n"/>
      <c r="L2281" s="15">
        <f>K2281*Setup!$B$6</f>
        <v/>
      </c>
      <c r="M2281" s="15">
        <f>J2281-L2281</f>
        <v/>
      </c>
      <c r="N2281" s="21" t="n"/>
    </row>
    <row r="2282">
      <c r="A2282" s="295" t="n"/>
      <c r="B2282" s="14" t="n"/>
      <c r="C2282" s="15" t="n"/>
      <c r="D2282" s="15" t="n"/>
      <c r="E2282" s="15">
        <f>D2282*Setup!$B$5</f>
        <v/>
      </c>
      <c r="F2282" s="15">
        <f>D2282-E2282</f>
        <v/>
      </c>
      <c r="G2282" s="15" t="n"/>
      <c r="H2282" s="15" t="n"/>
      <c r="I2282" s="15" t="n"/>
      <c r="J2282" s="15">
        <f>C2282+F2282+G2282-I2282</f>
        <v/>
      </c>
      <c r="K2282" s="15" t="n"/>
      <c r="L2282" s="15">
        <f>K2282*Setup!$B$6</f>
        <v/>
      </c>
      <c r="M2282" s="15">
        <f>J2282-L2282</f>
        <v/>
      </c>
      <c r="N2282" s="21" t="n"/>
    </row>
    <row r="2283">
      <c r="A2283" s="295" t="n"/>
      <c r="B2283" s="14" t="n"/>
      <c r="C2283" s="15" t="n"/>
      <c r="D2283" s="15" t="n"/>
      <c r="E2283" s="15">
        <f>D2283*Setup!$B$5</f>
        <v/>
      </c>
      <c r="F2283" s="15">
        <f>D2283-E2283</f>
        <v/>
      </c>
      <c r="G2283" s="15" t="n"/>
      <c r="H2283" s="15" t="n"/>
      <c r="I2283" s="15" t="n"/>
      <c r="J2283" s="15">
        <f>C2283+F2283+G2283-I2283</f>
        <v/>
      </c>
      <c r="K2283" s="15" t="n"/>
      <c r="L2283" s="15">
        <f>K2283*Setup!$B$6</f>
        <v/>
      </c>
      <c r="M2283" s="15">
        <f>J2283-L2283</f>
        <v/>
      </c>
      <c r="N2283" s="21" t="n"/>
    </row>
    <row r="2284">
      <c r="A2284" s="295" t="n"/>
      <c r="B2284" s="14" t="n"/>
      <c r="C2284" s="15" t="n"/>
      <c r="D2284" s="15" t="n"/>
      <c r="E2284" s="15">
        <f>D2284*Setup!$B$5</f>
        <v/>
      </c>
      <c r="F2284" s="15">
        <f>D2284-E2284</f>
        <v/>
      </c>
      <c r="G2284" s="15" t="n"/>
      <c r="H2284" s="15" t="n"/>
      <c r="I2284" s="15" t="n"/>
      <c r="J2284" s="15">
        <f>C2284+F2284+G2284-I2284</f>
        <v/>
      </c>
      <c r="K2284" s="15" t="n"/>
      <c r="L2284" s="15">
        <f>K2284*Setup!$B$6</f>
        <v/>
      </c>
      <c r="M2284" s="15">
        <f>J2284-L2284</f>
        <v/>
      </c>
      <c r="N2284" s="21" t="n"/>
    </row>
    <row r="2285">
      <c r="A2285" s="295" t="n"/>
      <c r="B2285" s="14" t="n"/>
      <c r="C2285" s="15" t="n"/>
      <c r="D2285" s="15" t="n"/>
      <c r="E2285" s="15">
        <f>D2285*Setup!$B$5</f>
        <v/>
      </c>
      <c r="F2285" s="15">
        <f>D2285-E2285</f>
        <v/>
      </c>
      <c r="G2285" s="15" t="n"/>
      <c r="H2285" s="15" t="n"/>
      <c r="I2285" s="15" t="n"/>
      <c r="J2285" s="15">
        <f>C2285+F2285+G2285-I2285</f>
        <v/>
      </c>
      <c r="K2285" s="15" t="n"/>
      <c r="L2285" s="15">
        <f>K2285*Setup!$B$6</f>
        <v/>
      </c>
      <c r="M2285" s="15">
        <f>J2285-L2285</f>
        <v/>
      </c>
      <c r="N2285" s="21" t="n"/>
    </row>
    <row r="2286">
      <c r="A2286" s="295" t="n"/>
      <c r="B2286" s="14" t="n"/>
      <c r="C2286" s="15" t="n"/>
      <c r="D2286" s="15" t="n"/>
      <c r="E2286" s="15">
        <f>D2286*Setup!$B$5</f>
        <v/>
      </c>
      <c r="F2286" s="15">
        <f>D2286-E2286</f>
        <v/>
      </c>
      <c r="G2286" s="15" t="n"/>
      <c r="H2286" s="15" t="n"/>
      <c r="I2286" s="15" t="n"/>
      <c r="J2286" s="15">
        <f>C2286+F2286+G2286-I2286</f>
        <v/>
      </c>
      <c r="K2286" s="15" t="n"/>
      <c r="L2286" s="15">
        <f>K2286*Setup!$B$6</f>
        <v/>
      </c>
      <c r="M2286" s="15">
        <f>J2286-L2286</f>
        <v/>
      </c>
      <c r="N2286" s="21" t="n"/>
    </row>
    <row r="2287">
      <c r="A2287" s="295" t="n"/>
      <c r="B2287" s="14" t="n"/>
      <c r="C2287" s="15" t="n"/>
      <c r="D2287" s="15" t="n"/>
      <c r="E2287" s="15">
        <f>D2287*Setup!$B$5</f>
        <v/>
      </c>
      <c r="F2287" s="15">
        <f>D2287-E2287</f>
        <v/>
      </c>
      <c r="G2287" s="15" t="n"/>
      <c r="H2287" s="15" t="n"/>
      <c r="I2287" s="15" t="n"/>
      <c r="J2287" s="15">
        <f>C2287+F2287+G2287-I2287</f>
        <v/>
      </c>
      <c r="K2287" s="15" t="n"/>
      <c r="L2287" s="15">
        <f>K2287*Setup!$B$6</f>
        <v/>
      </c>
      <c r="M2287" s="15">
        <f>J2287-L2287</f>
        <v/>
      </c>
      <c r="N2287" s="21" t="n"/>
    </row>
    <row r="2288">
      <c r="A2288" s="295" t="n"/>
      <c r="B2288" s="14" t="n"/>
      <c r="C2288" s="15" t="n"/>
      <c r="D2288" s="15" t="n"/>
      <c r="E2288" s="15">
        <f>D2288*Setup!$B$5</f>
        <v/>
      </c>
      <c r="F2288" s="15">
        <f>D2288-E2288</f>
        <v/>
      </c>
      <c r="G2288" s="15" t="n"/>
      <c r="H2288" s="15" t="n"/>
      <c r="I2288" s="15" t="n"/>
      <c r="J2288" s="15">
        <f>C2288+F2288+G2288-I2288</f>
        <v/>
      </c>
      <c r="K2288" s="15" t="n"/>
      <c r="L2288" s="15">
        <f>K2288*Setup!$B$6</f>
        <v/>
      </c>
      <c r="M2288" s="15">
        <f>J2288-L2288</f>
        <v/>
      </c>
      <c r="N2288" s="21" t="n"/>
    </row>
    <row r="2289">
      <c r="A2289" s="295" t="n"/>
      <c r="B2289" s="14" t="n"/>
      <c r="C2289" s="15" t="n"/>
      <c r="D2289" s="15" t="n"/>
      <c r="E2289" s="15">
        <f>D2289*Setup!$B$5</f>
        <v/>
      </c>
      <c r="F2289" s="15">
        <f>D2289-E2289</f>
        <v/>
      </c>
      <c r="G2289" s="15" t="n"/>
      <c r="H2289" s="15" t="n"/>
      <c r="I2289" s="15" t="n"/>
      <c r="J2289" s="15">
        <f>C2289+F2289+G2289-I2289</f>
        <v/>
      </c>
      <c r="K2289" s="15" t="n"/>
      <c r="L2289" s="15">
        <f>K2289*Setup!$B$6</f>
        <v/>
      </c>
      <c r="M2289" s="15">
        <f>J2289-L2289</f>
        <v/>
      </c>
      <c r="N2289" s="21" t="n"/>
    </row>
    <row r="2290">
      <c r="A2290" s="295" t="n"/>
      <c r="B2290" s="14" t="n"/>
      <c r="C2290" s="15" t="n"/>
      <c r="D2290" s="15" t="n"/>
      <c r="E2290" s="15">
        <f>D2290*Setup!$B$5</f>
        <v/>
      </c>
      <c r="F2290" s="15">
        <f>D2290-E2290</f>
        <v/>
      </c>
      <c r="G2290" s="15" t="n"/>
      <c r="H2290" s="15" t="n"/>
      <c r="I2290" s="15" t="n"/>
      <c r="J2290" s="15">
        <f>C2290+F2290+G2290-I2290</f>
        <v/>
      </c>
      <c r="K2290" s="15" t="n"/>
      <c r="L2290" s="15">
        <f>K2290*Setup!$B$6</f>
        <v/>
      </c>
      <c r="M2290" s="15">
        <f>J2290-L2290</f>
        <v/>
      </c>
      <c r="N2290" s="21" t="n"/>
    </row>
    <row r="2291">
      <c r="A2291" s="295" t="n"/>
      <c r="B2291" s="14" t="n"/>
      <c r="C2291" s="15" t="n"/>
      <c r="D2291" s="15" t="n"/>
      <c r="E2291" s="15">
        <f>D2291*Setup!$B$5</f>
        <v/>
      </c>
      <c r="F2291" s="15">
        <f>D2291-E2291</f>
        <v/>
      </c>
      <c r="G2291" s="15" t="n"/>
      <c r="H2291" s="15" t="n"/>
      <c r="I2291" s="15" t="n"/>
      <c r="J2291" s="15">
        <f>C2291+F2291+G2291-I2291</f>
        <v/>
      </c>
      <c r="K2291" s="15" t="n"/>
      <c r="L2291" s="15">
        <f>K2291*Setup!$B$6</f>
        <v/>
      </c>
      <c r="M2291" s="15">
        <f>J2291-L2291</f>
        <v/>
      </c>
      <c r="N2291" s="21" t="n"/>
    </row>
    <row r="2292">
      <c r="A2292" s="295" t="n"/>
      <c r="B2292" s="14" t="n"/>
      <c r="C2292" s="15" t="n"/>
      <c r="D2292" s="15" t="n"/>
      <c r="E2292" s="15">
        <f>D2292*Setup!$B$5</f>
        <v/>
      </c>
      <c r="F2292" s="15">
        <f>D2292-E2292</f>
        <v/>
      </c>
      <c r="G2292" s="15" t="n"/>
      <c r="H2292" s="15" t="n"/>
      <c r="I2292" s="15" t="n"/>
      <c r="J2292" s="15">
        <f>C2292+F2292+G2292-I2292</f>
        <v/>
      </c>
      <c r="K2292" s="15" t="n"/>
      <c r="L2292" s="15">
        <f>K2292*Setup!$B$6</f>
        <v/>
      </c>
      <c r="M2292" s="15">
        <f>J2292-L2292</f>
        <v/>
      </c>
      <c r="N2292" s="21" t="n"/>
    </row>
    <row r="2293">
      <c r="A2293" s="295" t="n"/>
      <c r="B2293" s="14" t="n"/>
      <c r="C2293" s="15" t="n"/>
      <c r="D2293" s="15" t="n"/>
      <c r="E2293" s="15">
        <f>D2293*Setup!$B$5</f>
        <v/>
      </c>
      <c r="F2293" s="15">
        <f>D2293-E2293</f>
        <v/>
      </c>
      <c r="G2293" s="15" t="n"/>
      <c r="H2293" s="15" t="n"/>
      <c r="I2293" s="15" t="n"/>
      <c r="J2293" s="15">
        <f>C2293+F2293+G2293-I2293</f>
        <v/>
      </c>
      <c r="K2293" s="15" t="n"/>
      <c r="L2293" s="15">
        <f>K2293*Setup!$B$6</f>
        <v/>
      </c>
      <c r="M2293" s="15">
        <f>J2293-L2293</f>
        <v/>
      </c>
      <c r="N2293" s="21" t="n"/>
    </row>
    <row r="2294">
      <c r="A2294" s="295" t="n"/>
      <c r="B2294" s="14" t="n"/>
      <c r="C2294" s="15" t="n"/>
      <c r="D2294" s="15" t="n"/>
      <c r="E2294" s="15">
        <f>D2294*Setup!$B$5</f>
        <v/>
      </c>
      <c r="F2294" s="15">
        <f>D2294-E2294</f>
        <v/>
      </c>
      <c r="G2294" s="15" t="n"/>
      <c r="H2294" s="15" t="n"/>
      <c r="I2294" s="15" t="n"/>
      <c r="J2294" s="15">
        <f>C2294+F2294+G2294-I2294</f>
        <v/>
      </c>
      <c r="K2294" s="15" t="n"/>
      <c r="L2294" s="15">
        <f>K2294*Setup!$B$6</f>
        <v/>
      </c>
      <c r="M2294" s="15">
        <f>J2294-L2294</f>
        <v/>
      </c>
      <c r="N2294" s="21" t="n"/>
    </row>
    <row r="2295">
      <c r="A2295" s="295" t="n"/>
      <c r="B2295" s="14" t="n"/>
      <c r="C2295" s="15" t="n"/>
      <c r="D2295" s="15" t="n"/>
      <c r="E2295" s="15">
        <f>D2295*Setup!$B$5</f>
        <v/>
      </c>
      <c r="F2295" s="15">
        <f>D2295-E2295</f>
        <v/>
      </c>
      <c r="G2295" s="15" t="n"/>
      <c r="H2295" s="15" t="n"/>
      <c r="I2295" s="15" t="n"/>
      <c r="J2295" s="15">
        <f>C2295+F2295+G2295-I2295</f>
        <v/>
      </c>
      <c r="K2295" s="15" t="n"/>
      <c r="L2295" s="15">
        <f>K2295*Setup!$B$6</f>
        <v/>
      </c>
      <c r="M2295" s="15">
        <f>J2295-L2295</f>
        <v/>
      </c>
      <c r="N2295" s="21" t="n"/>
    </row>
    <row r="2296">
      <c r="A2296" s="295" t="n"/>
      <c r="B2296" s="14" t="n"/>
      <c r="C2296" s="15" t="n"/>
      <c r="D2296" s="15" t="n"/>
      <c r="E2296" s="15">
        <f>D2296*Setup!$B$5</f>
        <v/>
      </c>
      <c r="F2296" s="15">
        <f>D2296-E2296</f>
        <v/>
      </c>
      <c r="G2296" s="15" t="n"/>
      <c r="H2296" s="15" t="n"/>
      <c r="I2296" s="15" t="n"/>
      <c r="J2296" s="15">
        <f>C2296+F2296+G2296-I2296</f>
        <v/>
      </c>
      <c r="K2296" s="15" t="n"/>
      <c r="L2296" s="15">
        <f>K2296*Setup!$B$6</f>
        <v/>
      </c>
      <c r="M2296" s="15">
        <f>J2296-L2296</f>
        <v/>
      </c>
      <c r="N2296" s="21" t="n"/>
    </row>
    <row r="2297">
      <c r="A2297" s="295" t="n"/>
      <c r="B2297" s="14" t="n"/>
      <c r="C2297" s="15" t="n"/>
      <c r="D2297" s="15" t="n"/>
      <c r="E2297" s="15">
        <f>D2297*Setup!$B$5</f>
        <v/>
      </c>
      <c r="F2297" s="15">
        <f>D2297-E2297</f>
        <v/>
      </c>
      <c r="G2297" s="15" t="n"/>
      <c r="H2297" s="15" t="n"/>
      <c r="I2297" s="15" t="n"/>
      <c r="J2297" s="15">
        <f>C2297+F2297+G2297-I2297</f>
        <v/>
      </c>
      <c r="K2297" s="15" t="n"/>
      <c r="L2297" s="15">
        <f>K2297*Setup!$B$6</f>
        <v/>
      </c>
      <c r="M2297" s="15">
        <f>J2297-L2297</f>
        <v/>
      </c>
      <c r="N2297" s="21" t="n"/>
    </row>
    <row r="2298">
      <c r="A2298" s="295" t="n"/>
      <c r="B2298" s="14" t="n"/>
      <c r="C2298" s="15" t="n"/>
      <c r="D2298" s="15" t="n"/>
      <c r="E2298" s="15">
        <f>D2298*Setup!$B$5</f>
        <v/>
      </c>
      <c r="F2298" s="15">
        <f>D2298-E2298</f>
        <v/>
      </c>
      <c r="G2298" s="15" t="n"/>
      <c r="H2298" s="15" t="n"/>
      <c r="I2298" s="15" t="n"/>
      <c r="J2298" s="15">
        <f>C2298+F2298+G2298-I2298</f>
        <v/>
      </c>
      <c r="K2298" s="15" t="n"/>
      <c r="L2298" s="15">
        <f>K2298*Setup!$B$6</f>
        <v/>
      </c>
      <c r="M2298" s="15">
        <f>J2298-L2298</f>
        <v/>
      </c>
      <c r="N2298" s="21" t="n"/>
    </row>
    <row r="2299">
      <c r="A2299" s="295" t="n"/>
      <c r="B2299" s="14" t="n"/>
      <c r="C2299" s="15" t="n"/>
      <c r="D2299" s="15" t="n"/>
      <c r="E2299" s="15">
        <f>D2299*Setup!$B$5</f>
        <v/>
      </c>
      <c r="F2299" s="15">
        <f>D2299-E2299</f>
        <v/>
      </c>
      <c r="G2299" s="15" t="n"/>
      <c r="H2299" s="15" t="n"/>
      <c r="I2299" s="15" t="n"/>
      <c r="J2299" s="15">
        <f>C2299+F2299+G2299-I2299</f>
        <v/>
      </c>
      <c r="K2299" s="15" t="n"/>
      <c r="L2299" s="15">
        <f>K2299*Setup!$B$6</f>
        <v/>
      </c>
      <c r="M2299" s="15">
        <f>J2299-L2299</f>
        <v/>
      </c>
      <c r="N2299" s="21" t="n"/>
    </row>
    <row r="2300">
      <c r="A2300" s="295" t="n"/>
      <c r="B2300" s="14" t="n"/>
      <c r="C2300" s="15" t="n"/>
      <c r="D2300" s="15" t="n"/>
      <c r="E2300" s="15">
        <f>D2300*Setup!$B$5</f>
        <v/>
      </c>
      <c r="F2300" s="15">
        <f>D2300-E2300</f>
        <v/>
      </c>
      <c r="G2300" s="15" t="n"/>
      <c r="H2300" s="15" t="n"/>
      <c r="I2300" s="15" t="n"/>
      <c r="J2300" s="15">
        <f>C2300+F2300+G2300-I2300</f>
        <v/>
      </c>
      <c r="K2300" s="15" t="n"/>
      <c r="L2300" s="15">
        <f>K2300*Setup!$B$6</f>
        <v/>
      </c>
      <c r="M2300" s="15">
        <f>J2300-L2300</f>
        <v/>
      </c>
      <c r="N2300" s="21" t="n"/>
    </row>
    <row r="2301">
      <c r="A2301" s="295" t="n"/>
      <c r="B2301" s="14" t="n"/>
      <c r="C2301" s="15" t="n"/>
      <c r="D2301" s="15" t="n"/>
      <c r="E2301" s="15">
        <f>D2301*Setup!$B$5</f>
        <v/>
      </c>
      <c r="F2301" s="15">
        <f>D2301-E2301</f>
        <v/>
      </c>
      <c r="G2301" s="15" t="n"/>
      <c r="H2301" s="15" t="n"/>
      <c r="I2301" s="15" t="n"/>
      <c r="J2301" s="15">
        <f>C2301+F2301+G2301-I2301</f>
        <v/>
      </c>
      <c r="K2301" s="15" t="n"/>
      <c r="L2301" s="15">
        <f>K2301*Setup!$B$6</f>
        <v/>
      </c>
      <c r="M2301" s="15">
        <f>J2301-L2301</f>
        <v/>
      </c>
      <c r="N2301" s="21" t="n"/>
    </row>
    <row r="2302">
      <c r="A2302" s="295" t="n"/>
      <c r="B2302" s="14" t="n"/>
      <c r="C2302" s="15" t="n"/>
      <c r="D2302" s="15" t="n"/>
      <c r="E2302" s="15">
        <f>D2302*Setup!$B$5</f>
        <v/>
      </c>
      <c r="F2302" s="15">
        <f>D2302-E2302</f>
        <v/>
      </c>
      <c r="G2302" s="15" t="n"/>
      <c r="H2302" s="15" t="n"/>
      <c r="I2302" s="15" t="n"/>
      <c r="J2302" s="15">
        <f>C2302+F2302+G2302-I2302</f>
        <v/>
      </c>
      <c r="K2302" s="15" t="n"/>
      <c r="L2302" s="15">
        <f>K2302*Setup!$B$6</f>
        <v/>
      </c>
      <c r="M2302" s="15">
        <f>J2302-L2302</f>
        <v/>
      </c>
      <c r="N2302" s="21" t="n"/>
    </row>
    <row r="2303">
      <c r="A2303" s="295" t="n"/>
      <c r="B2303" s="14" t="n"/>
      <c r="C2303" s="15" t="n"/>
      <c r="D2303" s="15" t="n"/>
      <c r="E2303" s="15">
        <f>D2303*Setup!$B$5</f>
        <v/>
      </c>
      <c r="F2303" s="15">
        <f>D2303-E2303</f>
        <v/>
      </c>
      <c r="G2303" s="15" t="n"/>
      <c r="H2303" s="15" t="n"/>
      <c r="I2303" s="15" t="n"/>
      <c r="J2303" s="15">
        <f>C2303+F2303+G2303-I2303</f>
        <v/>
      </c>
      <c r="K2303" s="15" t="n"/>
      <c r="L2303" s="15">
        <f>K2303*Setup!$B$6</f>
        <v/>
      </c>
      <c r="M2303" s="15">
        <f>J2303-L2303</f>
        <v/>
      </c>
      <c r="N2303" s="21" t="n"/>
    </row>
    <row r="2304">
      <c r="A2304" s="295" t="n"/>
      <c r="B2304" s="14" t="n"/>
      <c r="C2304" s="15" t="n"/>
      <c r="D2304" s="15" t="n"/>
      <c r="E2304" s="15">
        <f>D2304*Setup!$B$5</f>
        <v/>
      </c>
      <c r="F2304" s="15">
        <f>D2304-E2304</f>
        <v/>
      </c>
      <c r="G2304" s="15" t="n"/>
      <c r="H2304" s="15" t="n"/>
      <c r="I2304" s="15" t="n"/>
      <c r="J2304" s="15">
        <f>C2304+F2304+G2304-I2304</f>
        <v/>
      </c>
      <c r="K2304" s="15" t="n"/>
      <c r="L2304" s="15">
        <f>K2304*Setup!$B$6</f>
        <v/>
      </c>
      <c r="M2304" s="15">
        <f>J2304-L2304</f>
        <v/>
      </c>
      <c r="N2304" s="21" t="n"/>
    </row>
    <row r="2305">
      <c r="A2305" s="295" t="n"/>
      <c r="B2305" s="14" t="n"/>
      <c r="C2305" s="15" t="n"/>
      <c r="D2305" s="15" t="n"/>
      <c r="E2305" s="15">
        <f>D2305*Setup!$B$5</f>
        <v/>
      </c>
      <c r="F2305" s="15">
        <f>D2305-E2305</f>
        <v/>
      </c>
      <c r="G2305" s="15" t="n"/>
      <c r="H2305" s="15" t="n"/>
      <c r="I2305" s="15" t="n"/>
      <c r="J2305" s="15">
        <f>C2305+F2305+G2305-I2305</f>
        <v/>
      </c>
      <c r="K2305" s="15" t="n"/>
      <c r="L2305" s="15">
        <f>K2305*Setup!$B$6</f>
        <v/>
      </c>
      <c r="M2305" s="15">
        <f>J2305-L2305</f>
        <v/>
      </c>
      <c r="N2305" s="21" t="n"/>
    </row>
    <row r="2306">
      <c r="A2306" s="295" t="n"/>
      <c r="B2306" s="14" t="n"/>
      <c r="C2306" s="15" t="n"/>
      <c r="D2306" s="15" t="n"/>
      <c r="E2306" s="15">
        <f>D2306*Setup!$B$5</f>
        <v/>
      </c>
      <c r="F2306" s="15">
        <f>D2306-E2306</f>
        <v/>
      </c>
      <c r="G2306" s="15" t="n"/>
      <c r="H2306" s="15" t="n"/>
      <c r="I2306" s="15" t="n"/>
      <c r="J2306" s="15">
        <f>C2306+F2306+G2306-I2306</f>
        <v/>
      </c>
      <c r="K2306" s="15" t="n"/>
      <c r="L2306" s="15">
        <f>K2306*Setup!$B$6</f>
        <v/>
      </c>
      <c r="M2306" s="15">
        <f>J2306-L2306</f>
        <v/>
      </c>
      <c r="N2306" s="21" t="n"/>
    </row>
    <row r="2307">
      <c r="A2307" s="295" t="n"/>
      <c r="B2307" s="14" t="n"/>
      <c r="C2307" s="15" t="n"/>
      <c r="D2307" s="15" t="n"/>
      <c r="E2307" s="15">
        <f>D2307*Setup!$B$5</f>
        <v/>
      </c>
      <c r="F2307" s="15">
        <f>D2307-E2307</f>
        <v/>
      </c>
      <c r="G2307" s="15" t="n"/>
      <c r="H2307" s="15" t="n"/>
      <c r="I2307" s="15" t="n"/>
      <c r="J2307" s="15">
        <f>C2307+F2307+G2307-I2307</f>
        <v/>
      </c>
      <c r="K2307" s="15" t="n"/>
      <c r="L2307" s="15">
        <f>K2307*Setup!$B$6</f>
        <v/>
      </c>
      <c r="M2307" s="15">
        <f>J2307-L2307</f>
        <v/>
      </c>
      <c r="N2307" s="21" t="n"/>
    </row>
    <row r="2308">
      <c r="A2308" s="295" t="n"/>
      <c r="B2308" s="14" t="n"/>
      <c r="C2308" s="15" t="n"/>
      <c r="D2308" s="15" t="n"/>
      <c r="E2308" s="15">
        <f>D2308*Setup!$B$5</f>
        <v/>
      </c>
      <c r="F2308" s="15">
        <f>D2308-E2308</f>
        <v/>
      </c>
      <c r="G2308" s="15" t="n"/>
      <c r="H2308" s="15" t="n"/>
      <c r="I2308" s="15" t="n"/>
      <c r="J2308" s="15">
        <f>C2308+F2308+G2308-I2308</f>
        <v/>
      </c>
      <c r="K2308" s="15" t="n"/>
      <c r="L2308" s="15">
        <f>K2308*Setup!$B$6</f>
        <v/>
      </c>
      <c r="M2308" s="15">
        <f>J2308-L2308</f>
        <v/>
      </c>
      <c r="N2308" s="21" t="n"/>
    </row>
    <row r="2309">
      <c r="A2309" s="295" t="n"/>
      <c r="B2309" s="14" t="n"/>
      <c r="C2309" s="15" t="n"/>
      <c r="D2309" s="15" t="n"/>
      <c r="E2309" s="15">
        <f>D2309*Setup!$B$5</f>
        <v/>
      </c>
      <c r="F2309" s="15">
        <f>D2309-E2309</f>
        <v/>
      </c>
      <c r="G2309" s="15" t="n"/>
      <c r="H2309" s="15" t="n"/>
      <c r="I2309" s="15" t="n"/>
      <c r="J2309" s="15">
        <f>C2309+F2309+G2309-I2309</f>
        <v/>
      </c>
      <c r="K2309" s="15" t="n"/>
      <c r="L2309" s="15">
        <f>K2309*Setup!$B$6</f>
        <v/>
      </c>
      <c r="M2309" s="15">
        <f>J2309-L2309</f>
        <v/>
      </c>
      <c r="N2309" s="21" t="n"/>
    </row>
    <row r="2310">
      <c r="A2310" s="295" t="n"/>
      <c r="B2310" s="14" t="n"/>
      <c r="C2310" s="15" t="n"/>
      <c r="D2310" s="15" t="n"/>
      <c r="E2310" s="15">
        <f>D2310*Setup!$B$5</f>
        <v/>
      </c>
      <c r="F2310" s="15">
        <f>D2310-E2310</f>
        <v/>
      </c>
      <c r="G2310" s="15" t="n"/>
      <c r="H2310" s="15" t="n"/>
      <c r="I2310" s="15" t="n"/>
      <c r="J2310" s="15">
        <f>C2310+F2310+G2310-I2310</f>
        <v/>
      </c>
      <c r="K2310" s="15" t="n"/>
      <c r="L2310" s="15">
        <f>K2310*Setup!$B$6</f>
        <v/>
      </c>
      <c r="M2310" s="15">
        <f>J2310-L2310</f>
        <v/>
      </c>
      <c r="N2310" s="21" t="n"/>
    </row>
    <row r="2311">
      <c r="A2311" s="295" t="n"/>
      <c r="B2311" s="14" t="n"/>
      <c r="C2311" s="15" t="n"/>
      <c r="D2311" s="15" t="n"/>
      <c r="E2311" s="15">
        <f>D2311*Setup!$B$5</f>
        <v/>
      </c>
      <c r="F2311" s="15">
        <f>D2311-E2311</f>
        <v/>
      </c>
      <c r="G2311" s="15" t="n"/>
      <c r="H2311" s="15" t="n"/>
      <c r="I2311" s="15" t="n"/>
      <c r="J2311" s="15">
        <f>C2311+F2311+G2311-I2311</f>
        <v/>
      </c>
      <c r="K2311" s="15" t="n"/>
      <c r="L2311" s="15">
        <f>K2311*Setup!$B$6</f>
        <v/>
      </c>
      <c r="M2311" s="15">
        <f>J2311-L2311</f>
        <v/>
      </c>
      <c r="N2311" s="21" t="n"/>
    </row>
    <row r="2312">
      <c r="A2312" s="295" t="n"/>
      <c r="B2312" s="14" t="n"/>
      <c r="C2312" s="15" t="n"/>
      <c r="D2312" s="15" t="n"/>
      <c r="E2312" s="15">
        <f>D2312*Setup!$B$5</f>
        <v/>
      </c>
      <c r="F2312" s="15">
        <f>D2312-E2312</f>
        <v/>
      </c>
      <c r="G2312" s="15" t="n"/>
      <c r="H2312" s="15" t="n"/>
      <c r="I2312" s="15" t="n"/>
      <c r="J2312" s="15">
        <f>C2312+F2312+G2312-I2312</f>
        <v/>
      </c>
      <c r="K2312" s="15" t="n"/>
      <c r="L2312" s="15">
        <f>K2312*Setup!$B$6</f>
        <v/>
      </c>
      <c r="M2312" s="15">
        <f>J2312-L2312</f>
        <v/>
      </c>
      <c r="N2312" s="21" t="n"/>
    </row>
    <row r="2313">
      <c r="A2313" s="295" t="n"/>
      <c r="B2313" s="14" t="n"/>
      <c r="C2313" s="15" t="n"/>
      <c r="D2313" s="15" t="n"/>
      <c r="E2313" s="15">
        <f>D2313*Setup!$B$5</f>
        <v/>
      </c>
      <c r="F2313" s="15">
        <f>D2313-E2313</f>
        <v/>
      </c>
      <c r="G2313" s="15" t="n"/>
      <c r="H2313" s="15" t="n"/>
      <c r="I2313" s="15" t="n"/>
      <c r="J2313" s="15">
        <f>C2313+F2313+G2313-I2313</f>
        <v/>
      </c>
      <c r="K2313" s="15" t="n"/>
      <c r="L2313" s="15">
        <f>K2313*Setup!$B$6</f>
        <v/>
      </c>
      <c r="M2313" s="15">
        <f>J2313-L2313</f>
        <v/>
      </c>
      <c r="N2313" s="21" t="n"/>
    </row>
    <row r="2314">
      <c r="A2314" s="295" t="n"/>
      <c r="B2314" s="14" t="n"/>
      <c r="C2314" s="15" t="n"/>
      <c r="D2314" s="15" t="n"/>
      <c r="E2314" s="15">
        <f>D2314*Setup!$B$5</f>
        <v/>
      </c>
      <c r="F2314" s="15">
        <f>D2314-E2314</f>
        <v/>
      </c>
      <c r="G2314" s="15" t="n"/>
      <c r="H2314" s="15" t="n"/>
      <c r="I2314" s="15" t="n"/>
      <c r="J2314" s="15">
        <f>C2314+F2314+G2314-I2314</f>
        <v/>
      </c>
      <c r="K2314" s="15" t="n"/>
      <c r="L2314" s="15">
        <f>K2314*Setup!$B$6</f>
        <v/>
      </c>
      <c r="M2314" s="15">
        <f>J2314-L2314</f>
        <v/>
      </c>
      <c r="N2314" s="21" t="n"/>
    </row>
    <row r="2315">
      <c r="A2315" s="295" t="n"/>
      <c r="B2315" s="14" t="n"/>
      <c r="C2315" s="15" t="n"/>
      <c r="D2315" s="15" t="n"/>
      <c r="E2315" s="15">
        <f>D2315*Setup!$B$5</f>
        <v/>
      </c>
      <c r="F2315" s="15">
        <f>D2315-E2315</f>
        <v/>
      </c>
      <c r="G2315" s="15" t="n"/>
      <c r="H2315" s="15" t="n"/>
      <c r="I2315" s="15" t="n"/>
      <c r="J2315" s="15">
        <f>C2315+F2315+G2315-I2315</f>
        <v/>
      </c>
      <c r="K2315" s="15" t="n"/>
      <c r="L2315" s="15">
        <f>K2315*Setup!$B$6</f>
        <v/>
      </c>
      <c r="M2315" s="15">
        <f>J2315-L2315</f>
        <v/>
      </c>
      <c r="N2315" s="21" t="n"/>
    </row>
    <row r="2316">
      <c r="A2316" s="295" t="n"/>
      <c r="B2316" s="14" t="n"/>
      <c r="C2316" s="15" t="n"/>
      <c r="D2316" s="15" t="n"/>
      <c r="E2316" s="15">
        <f>D2316*Setup!$B$5</f>
        <v/>
      </c>
      <c r="F2316" s="15">
        <f>D2316-E2316</f>
        <v/>
      </c>
      <c r="G2316" s="15" t="n"/>
      <c r="H2316" s="15" t="n"/>
      <c r="I2316" s="15" t="n"/>
      <c r="J2316" s="15">
        <f>C2316+F2316+G2316-I2316</f>
        <v/>
      </c>
      <c r="K2316" s="15" t="n"/>
      <c r="L2316" s="15">
        <f>K2316*Setup!$B$6</f>
        <v/>
      </c>
      <c r="M2316" s="15">
        <f>J2316-L2316</f>
        <v/>
      </c>
      <c r="N2316" s="21" t="n"/>
    </row>
    <row r="2317">
      <c r="A2317" s="295" t="n"/>
      <c r="B2317" s="14" t="n"/>
      <c r="C2317" s="15" t="n"/>
      <c r="D2317" s="15" t="n"/>
      <c r="E2317" s="15">
        <f>D2317*Setup!$B$5</f>
        <v/>
      </c>
      <c r="F2317" s="15">
        <f>D2317-E2317</f>
        <v/>
      </c>
      <c r="G2317" s="15" t="n"/>
      <c r="H2317" s="15" t="n"/>
      <c r="I2317" s="15" t="n"/>
      <c r="J2317" s="15">
        <f>C2317+F2317+G2317-I2317</f>
        <v/>
      </c>
      <c r="K2317" s="15" t="n"/>
      <c r="L2317" s="15">
        <f>K2317*Setup!$B$6</f>
        <v/>
      </c>
      <c r="M2317" s="15">
        <f>J2317-L2317</f>
        <v/>
      </c>
      <c r="N2317" s="21" t="n"/>
    </row>
    <row r="2318">
      <c r="A2318" s="295" t="n"/>
      <c r="B2318" s="14" t="n"/>
      <c r="C2318" s="15" t="n"/>
      <c r="D2318" s="15" t="n"/>
      <c r="E2318" s="15">
        <f>D2318*Setup!$B$5</f>
        <v/>
      </c>
      <c r="F2318" s="15">
        <f>D2318-E2318</f>
        <v/>
      </c>
      <c r="G2318" s="15" t="n"/>
      <c r="H2318" s="15" t="n"/>
      <c r="I2318" s="15" t="n"/>
      <c r="J2318" s="15">
        <f>C2318+F2318+G2318-I2318</f>
        <v/>
      </c>
      <c r="K2318" s="15" t="n"/>
      <c r="L2318" s="15">
        <f>K2318*Setup!$B$6</f>
        <v/>
      </c>
      <c r="M2318" s="15">
        <f>J2318-L2318</f>
        <v/>
      </c>
      <c r="N2318" s="21" t="n"/>
    </row>
    <row r="2319">
      <c r="A2319" s="295" t="n"/>
      <c r="B2319" s="14" t="n"/>
      <c r="C2319" s="15" t="n"/>
      <c r="D2319" s="15" t="n"/>
      <c r="E2319" s="15">
        <f>D2319*Setup!$B$5</f>
        <v/>
      </c>
      <c r="F2319" s="15">
        <f>D2319-E2319</f>
        <v/>
      </c>
      <c r="G2319" s="15" t="n"/>
      <c r="H2319" s="15" t="n"/>
      <c r="I2319" s="15" t="n"/>
      <c r="J2319" s="15">
        <f>C2319+F2319+G2319-I2319</f>
        <v/>
      </c>
      <c r="K2319" s="15" t="n"/>
      <c r="L2319" s="15">
        <f>K2319*Setup!$B$6</f>
        <v/>
      </c>
      <c r="M2319" s="15">
        <f>J2319-L2319</f>
        <v/>
      </c>
      <c r="N2319" s="21" t="n"/>
    </row>
    <row r="2320">
      <c r="A2320" s="295" t="n"/>
      <c r="B2320" s="14" t="n"/>
      <c r="C2320" s="15" t="n"/>
      <c r="D2320" s="15" t="n"/>
      <c r="E2320" s="15">
        <f>D2320*Setup!$B$5</f>
        <v/>
      </c>
      <c r="F2320" s="15">
        <f>D2320-E2320</f>
        <v/>
      </c>
      <c r="G2320" s="15" t="n"/>
      <c r="H2320" s="15" t="n"/>
      <c r="I2320" s="15" t="n"/>
      <c r="J2320" s="15">
        <f>C2320+F2320+G2320-I2320</f>
        <v/>
      </c>
      <c r="K2320" s="15" t="n"/>
      <c r="L2320" s="15">
        <f>K2320*Setup!$B$6</f>
        <v/>
      </c>
      <c r="M2320" s="15">
        <f>J2320-L2320</f>
        <v/>
      </c>
      <c r="N2320" s="21" t="n"/>
    </row>
    <row r="2321">
      <c r="A2321" s="295" t="n"/>
      <c r="B2321" s="14" t="n"/>
      <c r="C2321" s="15" t="n"/>
      <c r="D2321" s="15" t="n"/>
      <c r="E2321" s="15">
        <f>D2321*Setup!$B$5</f>
        <v/>
      </c>
      <c r="F2321" s="15">
        <f>D2321-E2321</f>
        <v/>
      </c>
      <c r="G2321" s="15" t="n"/>
      <c r="H2321" s="15" t="n"/>
      <c r="I2321" s="15" t="n"/>
      <c r="J2321" s="15">
        <f>C2321+F2321+G2321-I2321</f>
        <v/>
      </c>
      <c r="K2321" s="15" t="n"/>
      <c r="L2321" s="15">
        <f>K2321*Setup!$B$6</f>
        <v/>
      </c>
      <c r="M2321" s="15">
        <f>J2321-L2321</f>
        <v/>
      </c>
      <c r="N2321" s="21" t="n"/>
    </row>
    <row r="2322">
      <c r="A2322" s="295" t="n"/>
      <c r="B2322" s="14" t="n"/>
      <c r="C2322" s="15" t="n"/>
      <c r="D2322" s="15" t="n"/>
      <c r="E2322" s="15">
        <f>D2322*Setup!$B$5</f>
        <v/>
      </c>
      <c r="F2322" s="15">
        <f>D2322-E2322</f>
        <v/>
      </c>
      <c r="G2322" s="15" t="n"/>
      <c r="H2322" s="15" t="n"/>
      <c r="I2322" s="15" t="n"/>
      <c r="J2322" s="15">
        <f>C2322+F2322+G2322-I2322</f>
        <v/>
      </c>
      <c r="K2322" s="15" t="n"/>
      <c r="L2322" s="15">
        <f>K2322*Setup!$B$6</f>
        <v/>
      </c>
      <c r="M2322" s="15">
        <f>J2322-L2322</f>
        <v/>
      </c>
      <c r="N2322" s="21" t="n"/>
    </row>
    <row r="2323">
      <c r="A2323" s="295" t="n"/>
      <c r="B2323" s="14" t="n"/>
      <c r="C2323" s="15" t="n"/>
      <c r="D2323" s="15" t="n"/>
      <c r="E2323" s="15">
        <f>D2323*Setup!$B$5</f>
        <v/>
      </c>
      <c r="F2323" s="15">
        <f>D2323-E2323</f>
        <v/>
      </c>
      <c r="G2323" s="15" t="n"/>
      <c r="H2323" s="15" t="n"/>
      <c r="I2323" s="15" t="n"/>
      <c r="J2323" s="15">
        <f>C2323+F2323+G2323-I2323</f>
        <v/>
      </c>
      <c r="K2323" s="15" t="n"/>
      <c r="L2323" s="15">
        <f>K2323*Setup!$B$6</f>
        <v/>
      </c>
      <c r="M2323" s="15">
        <f>J2323-L2323</f>
        <v/>
      </c>
      <c r="N2323" s="21" t="n"/>
    </row>
    <row r="2324">
      <c r="A2324" s="295" t="n"/>
      <c r="B2324" s="14" t="n"/>
      <c r="C2324" s="15" t="n"/>
      <c r="D2324" s="15" t="n"/>
      <c r="E2324" s="15">
        <f>D2324*Setup!$B$5</f>
        <v/>
      </c>
      <c r="F2324" s="15">
        <f>D2324-E2324</f>
        <v/>
      </c>
      <c r="G2324" s="15" t="n"/>
      <c r="H2324" s="15" t="n"/>
      <c r="I2324" s="15" t="n"/>
      <c r="J2324" s="15">
        <f>C2324+F2324+G2324-I2324</f>
        <v/>
      </c>
      <c r="K2324" s="15" t="n"/>
      <c r="L2324" s="15">
        <f>K2324*Setup!$B$6</f>
        <v/>
      </c>
      <c r="M2324" s="15">
        <f>J2324-L2324</f>
        <v/>
      </c>
      <c r="N2324" s="21" t="n"/>
    </row>
    <row r="2325">
      <c r="A2325" s="295" t="n"/>
      <c r="B2325" s="14" t="n"/>
      <c r="C2325" s="15" t="n"/>
      <c r="D2325" s="15" t="n"/>
      <c r="E2325" s="15">
        <f>D2325*Setup!$B$5</f>
        <v/>
      </c>
      <c r="F2325" s="15">
        <f>D2325-E2325</f>
        <v/>
      </c>
      <c r="G2325" s="15" t="n"/>
      <c r="H2325" s="15" t="n"/>
      <c r="I2325" s="15" t="n"/>
      <c r="J2325" s="15">
        <f>C2325+F2325+G2325-I2325</f>
        <v/>
      </c>
      <c r="K2325" s="15" t="n"/>
      <c r="L2325" s="15">
        <f>K2325*Setup!$B$6</f>
        <v/>
      </c>
      <c r="M2325" s="15">
        <f>J2325-L2325</f>
        <v/>
      </c>
      <c r="N2325" s="21" t="n"/>
    </row>
    <row r="2326">
      <c r="A2326" s="295" t="n"/>
      <c r="B2326" s="14" t="n"/>
      <c r="C2326" s="15" t="n"/>
      <c r="D2326" s="15" t="n"/>
      <c r="E2326" s="15">
        <f>D2326*Setup!$B$5</f>
        <v/>
      </c>
      <c r="F2326" s="15">
        <f>D2326-E2326</f>
        <v/>
      </c>
      <c r="G2326" s="15" t="n"/>
      <c r="H2326" s="15" t="n"/>
      <c r="I2326" s="15" t="n"/>
      <c r="J2326" s="15">
        <f>C2326+F2326+G2326-I2326</f>
        <v/>
      </c>
      <c r="K2326" s="15" t="n"/>
      <c r="L2326" s="15">
        <f>K2326*Setup!$B$6</f>
        <v/>
      </c>
      <c r="M2326" s="15">
        <f>J2326-L2326</f>
        <v/>
      </c>
      <c r="N2326" s="21" t="n"/>
    </row>
    <row r="2327">
      <c r="A2327" s="295" t="n"/>
      <c r="B2327" s="14" t="n"/>
      <c r="C2327" s="15" t="n"/>
      <c r="D2327" s="15" t="n"/>
      <c r="E2327" s="15">
        <f>D2327*Setup!$B$5</f>
        <v/>
      </c>
      <c r="F2327" s="15">
        <f>D2327-E2327</f>
        <v/>
      </c>
      <c r="G2327" s="15" t="n"/>
      <c r="H2327" s="15" t="n"/>
      <c r="I2327" s="15" t="n"/>
      <c r="J2327" s="15">
        <f>C2327+F2327+G2327-I2327</f>
        <v/>
      </c>
      <c r="K2327" s="15" t="n"/>
      <c r="L2327" s="15">
        <f>K2327*Setup!$B$6</f>
        <v/>
      </c>
      <c r="M2327" s="15">
        <f>J2327-L2327</f>
        <v/>
      </c>
      <c r="N2327" s="21" t="n"/>
    </row>
    <row r="2328">
      <c r="A2328" s="295" t="n"/>
      <c r="B2328" s="14" t="n"/>
      <c r="C2328" s="15" t="n"/>
      <c r="D2328" s="15" t="n"/>
      <c r="E2328" s="15">
        <f>D2328*Setup!$B$5</f>
        <v/>
      </c>
      <c r="F2328" s="15">
        <f>D2328-E2328</f>
        <v/>
      </c>
      <c r="G2328" s="15" t="n"/>
      <c r="H2328" s="15" t="n"/>
      <c r="I2328" s="15" t="n"/>
      <c r="J2328" s="15">
        <f>C2328+F2328+G2328-I2328</f>
        <v/>
      </c>
      <c r="K2328" s="15" t="n"/>
      <c r="L2328" s="15">
        <f>K2328*Setup!$B$6</f>
        <v/>
      </c>
      <c r="M2328" s="15">
        <f>J2328-L2328</f>
        <v/>
      </c>
      <c r="N2328" s="21" t="n"/>
    </row>
    <row r="2329">
      <c r="A2329" s="295" t="n"/>
      <c r="B2329" s="14" t="n"/>
      <c r="C2329" s="15" t="n"/>
      <c r="D2329" s="15" t="n"/>
      <c r="E2329" s="15">
        <f>D2329*Setup!$B$5</f>
        <v/>
      </c>
      <c r="F2329" s="15">
        <f>D2329-E2329</f>
        <v/>
      </c>
      <c r="G2329" s="15" t="n"/>
      <c r="H2329" s="15" t="n"/>
      <c r="I2329" s="15" t="n"/>
      <c r="J2329" s="15">
        <f>C2329+F2329+G2329-I2329</f>
        <v/>
      </c>
      <c r="K2329" s="15" t="n"/>
      <c r="L2329" s="15">
        <f>K2329*Setup!$B$6</f>
        <v/>
      </c>
      <c r="M2329" s="15">
        <f>J2329-L2329</f>
        <v/>
      </c>
      <c r="N2329" s="21" t="n"/>
    </row>
    <row r="2330">
      <c r="A2330" s="295" t="n"/>
      <c r="B2330" s="14" t="n"/>
      <c r="C2330" s="15" t="n"/>
      <c r="D2330" s="15" t="n"/>
      <c r="E2330" s="15">
        <f>D2330*Setup!$B$5</f>
        <v/>
      </c>
      <c r="F2330" s="15">
        <f>D2330-E2330</f>
        <v/>
      </c>
      <c r="G2330" s="15" t="n"/>
      <c r="H2330" s="15" t="n"/>
      <c r="I2330" s="15" t="n"/>
      <c r="J2330" s="15">
        <f>C2330+F2330+G2330-I2330</f>
        <v/>
      </c>
      <c r="K2330" s="15" t="n"/>
      <c r="L2330" s="15">
        <f>K2330*Setup!$B$6</f>
        <v/>
      </c>
      <c r="M2330" s="15">
        <f>J2330-L2330</f>
        <v/>
      </c>
      <c r="N2330" s="21" t="n"/>
    </row>
    <row r="2331">
      <c r="A2331" s="295" t="n"/>
      <c r="B2331" s="14" t="n"/>
      <c r="C2331" s="15" t="n"/>
      <c r="D2331" s="15" t="n"/>
      <c r="E2331" s="15">
        <f>D2331*Setup!$B$5</f>
        <v/>
      </c>
      <c r="F2331" s="15">
        <f>D2331-E2331</f>
        <v/>
      </c>
      <c r="G2331" s="15" t="n"/>
      <c r="H2331" s="15" t="n"/>
      <c r="I2331" s="15" t="n"/>
      <c r="J2331" s="15">
        <f>C2331+F2331+G2331-I2331</f>
        <v/>
      </c>
      <c r="K2331" s="15" t="n"/>
      <c r="L2331" s="15">
        <f>K2331*Setup!$B$6</f>
        <v/>
      </c>
      <c r="M2331" s="15">
        <f>J2331-L2331</f>
        <v/>
      </c>
      <c r="N2331" s="21" t="n"/>
    </row>
    <row r="2332">
      <c r="A2332" s="295" t="n"/>
      <c r="B2332" s="14" t="n"/>
      <c r="C2332" s="15" t="n"/>
      <c r="D2332" s="15" t="n"/>
      <c r="E2332" s="15">
        <f>D2332*Setup!$B$5</f>
        <v/>
      </c>
      <c r="F2332" s="15">
        <f>D2332-E2332</f>
        <v/>
      </c>
      <c r="G2332" s="15" t="n"/>
      <c r="H2332" s="15" t="n"/>
      <c r="I2332" s="15" t="n"/>
      <c r="J2332" s="15">
        <f>C2332+F2332+G2332-I2332</f>
        <v/>
      </c>
      <c r="K2332" s="15" t="n"/>
      <c r="L2332" s="15">
        <f>K2332*Setup!$B$6</f>
        <v/>
      </c>
      <c r="M2332" s="15">
        <f>J2332-L2332</f>
        <v/>
      </c>
      <c r="N2332" s="21" t="n"/>
    </row>
    <row r="2333">
      <c r="A2333" s="295" t="n"/>
      <c r="B2333" s="14" t="n"/>
      <c r="C2333" s="15" t="n"/>
      <c r="D2333" s="15" t="n"/>
      <c r="E2333" s="15">
        <f>D2333*Setup!$B$5</f>
        <v/>
      </c>
      <c r="F2333" s="15">
        <f>D2333-E2333</f>
        <v/>
      </c>
      <c r="G2333" s="15" t="n"/>
      <c r="H2333" s="15" t="n"/>
      <c r="I2333" s="15" t="n"/>
      <c r="J2333" s="15">
        <f>C2333+F2333+G2333-I2333</f>
        <v/>
      </c>
      <c r="K2333" s="15" t="n"/>
      <c r="L2333" s="15">
        <f>K2333*Setup!$B$6</f>
        <v/>
      </c>
      <c r="M2333" s="15">
        <f>J2333-L2333</f>
        <v/>
      </c>
      <c r="N2333" s="21" t="n"/>
    </row>
    <row r="2334">
      <c r="A2334" s="295" t="n"/>
      <c r="B2334" s="14" t="n"/>
      <c r="C2334" s="15" t="n"/>
      <c r="D2334" s="15" t="n"/>
      <c r="E2334" s="15">
        <f>D2334*Setup!$B$5</f>
        <v/>
      </c>
      <c r="F2334" s="15">
        <f>D2334-E2334</f>
        <v/>
      </c>
      <c r="G2334" s="15" t="n"/>
      <c r="H2334" s="15" t="n"/>
      <c r="I2334" s="15" t="n"/>
      <c r="J2334" s="15">
        <f>C2334+F2334+G2334-I2334</f>
        <v/>
      </c>
      <c r="K2334" s="15" t="n"/>
      <c r="L2334" s="15">
        <f>K2334*Setup!$B$6</f>
        <v/>
      </c>
      <c r="M2334" s="15">
        <f>J2334-L2334</f>
        <v/>
      </c>
      <c r="N2334" s="21" t="n"/>
    </row>
    <row r="2335">
      <c r="A2335" s="295" t="n"/>
      <c r="B2335" s="14" t="n"/>
      <c r="C2335" s="15" t="n"/>
      <c r="D2335" s="15" t="n"/>
      <c r="E2335" s="15">
        <f>D2335*Setup!$B$5</f>
        <v/>
      </c>
      <c r="F2335" s="15">
        <f>D2335-E2335</f>
        <v/>
      </c>
      <c r="G2335" s="15" t="n"/>
      <c r="H2335" s="15" t="n"/>
      <c r="I2335" s="15" t="n"/>
      <c r="J2335" s="15">
        <f>C2335+F2335+G2335-I2335</f>
        <v/>
      </c>
      <c r="K2335" s="15" t="n"/>
      <c r="L2335" s="15">
        <f>K2335*Setup!$B$6</f>
        <v/>
      </c>
      <c r="M2335" s="15">
        <f>J2335-L2335</f>
        <v/>
      </c>
      <c r="N2335" s="21" t="n"/>
    </row>
    <row r="2336">
      <c r="A2336" s="295" t="n"/>
      <c r="B2336" s="14" t="n"/>
      <c r="C2336" s="15" t="n"/>
      <c r="D2336" s="15" t="n"/>
      <c r="E2336" s="15">
        <f>D2336*Setup!$B$5</f>
        <v/>
      </c>
      <c r="F2336" s="15">
        <f>D2336-E2336</f>
        <v/>
      </c>
      <c r="G2336" s="15" t="n"/>
      <c r="H2336" s="15" t="n"/>
      <c r="I2336" s="15" t="n"/>
      <c r="J2336" s="15">
        <f>C2336+F2336+G2336-I2336</f>
        <v/>
      </c>
      <c r="K2336" s="15" t="n"/>
      <c r="L2336" s="15">
        <f>K2336*Setup!$B$6</f>
        <v/>
      </c>
      <c r="M2336" s="15">
        <f>J2336-L2336</f>
        <v/>
      </c>
      <c r="N2336" s="21" t="n"/>
    </row>
    <row r="2337">
      <c r="A2337" s="295" t="n"/>
      <c r="B2337" s="14" t="n"/>
      <c r="C2337" s="15" t="n"/>
      <c r="D2337" s="15" t="n"/>
      <c r="E2337" s="15">
        <f>D2337*Setup!$B$5</f>
        <v/>
      </c>
      <c r="F2337" s="15">
        <f>D2337-E2337</f>
        <v/>
      </c>
      <c r="G2337" s="15" t="n"/>
      <c r="H2337" s="15" t="n"/>
      <c r="I2337" s="15" t="n"/>
      <c r="J2337" s="15">
        <f>C2337+F2337+G2337-I2337</f>
        <v/>
      </c>
      <c r="K2337" s="15" t="n"/>
      <c r="L2337" s="15">
        <f>K2337*Setup!$B$6</f>
        <v/>
      </c>
      <c r="M2337" s="15">
        <f>J2337-L2337</f>
        <v/>
      </c>
      <c r="N2337" s="21" t="n"/>
    </row>
    <row r="2338">
      <c r="A2338" s="295" t="n"/>
      <c r="B2338" s="14" t="n"/>
      <c r="C2338" s="15" t="n"/>
      <c r="D2338" s="15" t="n"/>
      <c r="E2338" s="15">
        <f>D2338*Setup!$B$5</f>
        <v/>
      </c>
      <c r="F2338" s="15">
        <f>D2338-E2338</f>
        <v/>
      </c>
      <c r="G2338" s="15" t="n"/>
      <c r="H2338" s="15" t="n"/>
      <c r="I2338" s="15" t="n"/>
      <c r="J2338" s="15">
        <f>C2338+F2338+G2338-I2338</f>
        <v/>
      </c>
      <c r="K2338" s="15" t="n"/>
      <c r="L2338" s="15">
        <f>K2338*Setup!$B$6</f>
        <v/>
      </c>
      <c r="M2338" s="15">
        <f>J2338-L2338</f>
        <v/>
      </c>
      <c r="N2338" s="21" t="n"/>
    </row>
    <row r="2339">
      <c r="A2339" s="295" t="n"/>
      <c r="B2339" s="14" t="n"/>
      <c r="C2339" s="15" t="n"/>
      <c r="D2339" s="15" t="n"/>
      <c r="E2339" s="15">
        <f>D2339*Setup!$B$5</f>
        <v/>
      </c>
      <c r="F2339" s="15">
        <f>D2339-E2339</f>
        <v/>
      </c>
      <c r="G2339" s="15" t="n"/>
      <c r="H2339" s="15" t="n"/>
      <c r="I2339" s="15" t="n"/>
      <c r="J2339" s="15">
        <f>C2339+F2339+G2339-I2339</f>
        <v/>
      </c>
      <c r="K2339" s="15" t="n"/>
      <c r="L2339" s="15">
        <f>K2339*Setup!$B$6</f>
        <v/>
      </c>
      <c r="M2339" s="15">
        <f>J2339-L2339</f>
        <v/>
      </c>
      <c r="N2339" s="21" t="n"/>
    </row>
    <row r="2340">
      <c r="A2340" s="295" t="n"/>
      <c r="B2340" s="14" t="n"/>
      <c r="C2340" s="15" t="n"/>
      <c r="D2340" s="15" t="n"/>
      <c r="E2340" s="15">
        <f>D2340*Setup!$B$5</f>
        <v/>
      </c>
      <c r="F2340" s="15">
        <f>D2340-E2340</f>
        <v/>
      </c>
      <c r="G2340" s="15" t="n"/>
      <c r="H2340" s="15" t="n"/>
      <c r="I2340" s="15" t="n"/>
      <c r="J2340" s="15">
        <f>C2340+F2340+G2340-I2340</f>
        <v/>
      </c>
      <c r="K2340" s="15" t="n"/>
      <c r="L2340" s="15">
        <f>K2340*Setup!$B$6</f>
        <v/>
      </c>
      <c r="M2340" s="15">
        <f>J2340-L2340</f>
        <v/>
      </c>
      <c r="N2340" s="21" t="n"/>
    </row>
    <row r="2341">
      <c r="A2341" s="295" t="n"/>
      <c r="B2341" s="14" t="n"/>
      <c r="C2341" s="15" t="n"/>
      <c r="D2341" s="15" t="n"/>
      <c r="E2341" s="15">
        <f>D2341*Setup!$B$5</f>
        <v/>
      </c>
      <c r="F2341" s="15">
        <f>D2341-E2341</f>
        <v/>
      </c>
      <c r="G2341" s="15" t="n"/>
      <c r="H2341" s="15" t="n"/>
      <c r="I2341" s="15" t="n"/>
      <c r="J2341" s="15">
        <f>C2341+F2341+G2341-I2341</f>
        <v/>
      </c>
      <c r="K2341" s="15" t="n"/>
      <c r="L2341" s="15">
        <f>K2341*Setup!$B$6</f>
        <v/>
      </c>
      <c r="M2341" s="15">
        <f>J2341-L2341</f>
        <v/>
      </c>
      <c r="N2341" s="21" t="n"/>
    </row>
    <row r="2342">
      <c r="A2342" s="295" t="n"/>
      <c r="B2342" s="14" t="n"/>
      <c r="C2342" s="15" t="n"/>
      <c r="D2342" s="15" t="n"/>
      <c r="E2342" s="15">
        <f>D2342*Setup!$B$5</f>
        <v/>
      </c>
      <c r="F2342" s="15">
        <f>D2342-E2342</f>
        <v/>
      </c>
      <c r="G2342" s="15" t="n"/>
      <c r="H2342" s="15" t="n"/>
      <c r="I2342" s="15" t="n"/>
      <c r="J2342" s="15">
        <f>C2342+F2342+G2342-I2342</f>
        <v/>
      </c>
      <c r="K2342" s="15" t="n"/>
      <c r="L2342" s="15">
        <f>K2342*Setup!$B$6</f>
        <v/>
      </c>
      <c r="M2342" s="15">
        <f>J2342-L2342</f>
        <v/>
      </c>
      <c r="N2342" s="21" t="n"/>
    </row>
    <row r="2343">
      <c r="A2343" s="295" t="n"/>
      <c r="B2343" s="14" t="n"/>
      <c r="C2343" s="15" t="n"/>
      <c r="D2343" s="15" t="n"/>
      <c r="E2343" s="15">
        <f>D2343*Setup!$B$5</f>
        <v/>
      </c>
      <c r="F2343" s="15">
        <f>D2343-E2343</f>
        <v/>
      </c>
      <c r="G2343" s="15" t="n"/>
      <c r="H2343" s="15" t="n"/>
      <c r="I2343" s="15" t="n"/>
      <c r="J2343" s="15">
        <f>C2343+F2343+G2343-I2343</f>
        <v/>
      </c>
      <c r="K2343" s="15" t="n"/>
      <c r="L2343" s="15">
        <f>K2343*Setup!$B$6</f>
        <v/>
      </c>
      <c r="M2343" s="15">
        <f>J2343-L2343</f>
        <v/>
      </c>
      <c r="N2343" s="21" t="n"/>
    </row>
    <row r="2344">
      <c r="A2344" s="295" t="n"/>
      <c r="B2344" s="14" t="n"/>
      <c r="C2344" s="15" t="n"/>
      <c r="D2344" s="15" t="n"/>
      <c r="E2344" s="15">
        <f>D2344*Setup!$B$5</f>
        <v/>
      </c>
      <c r="F2344" s="15">
        <f>D2344-E2344</f>
        <v/>
      </c>
      <c r="G2344" s="15" t="n"/>
      <c r="H2344" s="15" t="n"/>
      <c r="I2344" s="15" t="n"/>
      <c r="J2344" s="15">
        <f>C2344+F2344+G2344-I2344</f>
        <v/>
      </c>
      <c r="K2344" s="15" t="n"/>
      <c r="L2344" s="15">
        <f>K2344*Setup!$B$6</f>
        <v/>
      </c>
      <c r="M2344" s="15">
        <f>J2344-L2344</f>
        <v/>
      </c>
      <c r="N2344" s="21" t="n"/>
    </row>
    <row r="2345">
      <c r="A2345" s="295" t="n"/>
      <c r="B2345" s="14" t="n"/>
      <c r="C2345" s="15" t="n"/>
      <c r="D2345" s="15" t="n"/>
      <c r="E2345" s="15">
        <f>D2345*Setup!$B$5</f>
        <v/>
      </c>
      <c r="F2345" s="15">
        <f>D2345-E2345</f>
        <v/>
      </c>
      <c r="G2345" s="15" t="n"/>
      <c r="H2345" s="15" t="n"/>
      <c r="I2345" s="15" t="n"/>
      <c r="J2345" s="15">
        <f>C2345+F2345+G2345-I2345</f>
        <v/>
      </c>
      <c r="K2345" s="15" t="n"/>
      <c r="L2345" s="15">
        <f>K2345*Setup!$B$6</f>
        <v/>
      </c>
      <c r="M2345" s="15">
        <f>J2345-L2345</f>
        <v/>
      </c>
      <c r="N2345" s="21" t="n"/>
    </row>
    <row r="2346">
      <c r="A2346" s="295" t="n"/>
      <c r="B2346" s="14" t="n"/>
      <c r="C2346" s="15" t="n"/>
      <c r="D2346" s="15" t="n"/>
      <c r="E2346" s="15">
        <f>D2346*Setup!$B$5</f>
        <v/>
      </c>
      <c r="F2346" s="15">
        <f>D2346-E2346</f>
        <v/>
      </c>
      <c r="G2346" s="15" t="n"/>
      <c r="H2346" s="15" t="n"/>
      <c r="I2346" s="15" t="n"/>
      <c r="J2346" s="15">
        <f>C2346+F2346+G2346-I2346</f>
        <v/>
      </c>
      <c r="K2346" s="15" t="n"/>
      <c r="L2346" s="15">
        <f>K2346*Setup!$B$6</f>
        <v/>
      </c>
      <c r="M2346" s="15">
        <f>J2346-L2346</f>
        <v/>
      </c>
      <c r="N2346" s="21" t="n"/>
    </row>
    <row r="2347">
      <c r="A2347" s="295" t="n"/>
      <c r="B2347" s="14" t="n"/>
      <c r="C2347" s="15" t="n"/>
      <c r="D2347" s="15" t="n"/>
      <c r="E2347" s="15">
        <f>D2347*Setup!$B$5</f>
        <v/>
      </c>
      <c r="F2347" s="15">
        <f>D2347-E2347</f>
        <v/>
      </c>
      <c r="G2347" s="15" t="n"/>
      <c r="H2347" s="15" t="n"/>
      <c r="I2347" s="15" t="n"/>
      <c r="J2347" s="15">
        <f>C2347+F2347+G2347-I2347</f>
        <v/>
      </c>
      <c r="K2347" s="15" t="n"/>
      <c r="L2347" s="15">
        <f>K2347*Setup!$B$6</f>
        <v/>
      </c>
      <c r="M2347" s="15">
        <f>J2347-L2347</f>
        <v/>
      </c>
      <c r="N2347" s="21" t="n"/>
    </row>
    <row r="2348">
      <c r="A2348" s="295" t="n"/>
      <c r="B2348" s="14" t="n"/>
      <c r="C2348" s="15" t="n"/>
      <c r="D2348" s="15" t="n"/>
      <c r="E2348" s="15">
        <f>D2348*Setup!$B$5</f>
        <v/>
      </c>
      <c r="F2348" s="15">
        <f>D2348-E2348</f>
        <v/>
      </c>
      <c r="G2348" s="15" t="n"/>
      <c r="H2348" s="15" t="n"/>
      <c r="I2348" s="15" t="n"/>
      <c r="J2348" s="15">
        <f>C2348+F2348+G2348-I2348</f>
        <v/>
      </c>
      <c r="K2348" s="15" t="n"/>
      <c r="L2348" s="15">
        <f>K2348*Setup!$B$6</f>
        <v/>
      </c>
      <c r="M2348" s="15">
        <f>J2348-L2348</f>
        <v/>
      </c>
      <c r="N2348" s="21" t="n"/>
    </row>
    <row r="2349">
      <c r="A2349" s="295" t="n"/>
      <c r="B2349" s="14" t="n"/>
      <c r="C2349" s="15" t="n"/>
      <c r="D2349" s="15" t="n"/>
      <c r="E2349" s="15">
        <f>D2349*Setup!$B$5</f>
        <v/>
      </c>
      <c r="F2349" s="15">
        <f>D2349-E2349</f>
        <v/>
      </c>
      <c r="G2349" s="15" t="n"/>
      <c r="H2349" s="15" t="n"/>
      <c r="I2349" s="15" t="n"/>
      <c r="J2349" s="15">
        <f>C2349+F2349+G2349-I2349</f>
        <v/>
      </c>
      <c r="K2349" s="15" t="n"/>
      <c r="L2349" s="15">
        <f>K2349*Setup!$B$6</f>
        <v/>
      </c>
      <c r="M2349" s="15">
        <f>J2349-L2349</f>
        <v/>
      </c>
      <c r="N2349" s="21" t="n"/>
    </row>
    <row r="2350">
      <c r="A2350" s="295" t="n"/>
      <c r="B2350" s="14" t="n"/>
      <c r="C2350" s="15" t="n"/>
      <c r="D2350" s="15" t="n"/>
      <c r="E2350" s="15">
        <f>D2350*Setup!$B$5</f>
        <v/>
      </c>
      <c r="F2350" s="15">
        <f>D2350-E2350</f>
        <v/>
      </c>
      <c r="G2350" s="15" t="n"/>
      <c r="H2350" s="15" t="n"/>
      <c r="I2350" s="15" t="n"/>
      <c r="J2350" s="15">
        <f>C2350+F2350+G2350-I2350</f>
        <v/>
      </c>
      <c r="K2350" s="15" t="n"/>
      <c r="L2350" s="15">
        <f>K2350*Setup!$B$6</f>
        <v/>
      </c>
      <c r="M2350" s="15">
        <f>J2350-L2350</f>
        <v/>
      </c>
      <c r="N2350" s="21" t="n"/>
    </row>
    <row r="2351">
      <c r="A2351" s="295" t="n"/>
      <c r="B2351" s="14" t="n"/>
      <c r="C2351" s="15" t="n"/>
      <c r="D2351" s="15" t="n"/>
      <c r="E2351" s="15">
        <f>D2351*Setup!$B$5</f>
        <v/>
      </c>
      <c r="F2351" s="15">
        <f>D2351-E2351</f>
        <v/>
      </c>
      <c r="G2351" s="15" t="n"/>
      <c r="H2351" s="15" t="n"/>
      <c r="I2351" s="15" t="n"/>
      <c r="J2351" s="15">
        <f>C2351+F2351+G2351-I2351</f>
        <v/>
      </c>
      <c r="K2351" s="15" t="n"/>
      <c r="L2351" s="15">
        <f>K2351*Setup!$B$6</f>
        <v/>
      </c>
      <c r="M2351" s="15">
        <f>J2351-L2351</f>
        <v/>
      </c>
      <c r="N2351" s="21" t="n"/>
    </row>
    <row r="2352">
      <c r="A2352" s="295" t="n"/>
      <c r="B2352" s="14" t="n"/>
      <c r="C2352" s="15" t="n"/>
      <c r="D2352" s="15" t="n"/>
      <c r="E2352" s="15">
        <f>D2352*Setup!$B$5</f>
        <v/>
      </c>
      <c r="F2352" s="15">
        <f>D2352-E2352</f>
        <v/>
      </c>
      <c r="G2352" s="15" t="n"/>
      <c r="H2352" s="15" t="n"/>
      <c r="I2352" s="15" t="n"/>
      <c r="J2352" s="15">
        <f>C2352+F2352+G2352-I2352</f>
        <v/>
      </c>
      <c r="K2352" s="15" t="n"/>
      <c r="L2352" s="15">
        <f>K2352*Setup!$B$6</f>
        <v/>
      </c>
      <c r="M2352" s="15">
        <f>J2352-L2352</f>
        <v/>
      </c>
      <c r="N2352" s="21" t="n"/>
    </row>
    <row r="2353">
      <c r="A2353" s="295" t="n"/>
      <c r="B2353" s="14" t="n"/>
      <c r="C2353" s="15" t="n"/>
      <c r="D2353" s="15" t="n"/>
      <c r="E2353" s="15">
        <f>D2353*Setup!$B$5</f>
        <v/>
      </c>
      <c r="F2353" s="15">
        <f>D2353-E2353</f>
        <v/>
      </c>
      <c r="G2353" s="15" t="n"/>
      <c r="H2353" s="15" t="n"/>
      <c r="I2353" s="15" t="n"/>
      <c r="J2353" s="15">
        <f>C2353+F2353+G2353-I2353</f>
        <v/>
      </c>
      <c r="K2353" s="15" t="n"/>
      <c r="L2353" s="15">
        <f>K2353*Setup!$B$6</f>
        <v/>
      </c>
      <c r="M2353" s="15">
        <f>J2353-L2353</f>
        <v/>
      </c>
      <c r="N2353" s="21" t="n"/>
    </row>
    <row r="2354">
      <c r="A2354" s="295" t="n"/>
      <c r="B2354" s="14" t="n"/>
      <c r="C2354" s="15" t="n"/>
      <c r="D2354" s="15" t="n"/>
      <c r="E2354" s="15">
        <f>D2354*Setup!$B$5</f>
        <v/>
      </c>
      <c r="F2354" s="15">
        <f>D2354-E2354</f>
        <v/>
      </c>
      <c r="G2354" s="15" t="n"/>
      <c r="H2354" s="15" t="n"/>
      <c r="I2354" s="15" t="n"/>
      <c r="J2354" s="15">
        <f>C2354+F2354+G2354-I2354</f>
        <v/>
      </c>
      <c r="K2354" s="15" t="n"/>
      <c r="L2354" s="15">
        <f>K2354*Setup!$B$6</f>
        <v/>
      </c>
      <c r="M2354" s="15">
        <f>J2354-L2354</f>
        <v/>
      </c>
      <c r="N2354" s="21" t="n"/>
    </row>
    <row r="2355">
      <c r="A2355" s="295" t="n"/>
      <c r="B2355" s="14" t="n"/>
      <c r="C2355" s="15" t="n"/>
      <c r="D2355" s="15" t="n"/>
      <c r="E2355" s="15">
        <f>D2355*Setup!$B$5</f>
        <v/>
      </c>
      <c r="F2355" s="15">
        <f>D2355-E2355</f>
        <v/>
      </c>
      <c r="G2355" s="15" t="n"/>
      <c r="H2355" s="15" t="n"/>
      <c r="I2355" s="15" t="n"/>
      <c r="J2355" s="15">
        <f>C2355+F2355+G2355-I2355</f>
        <v/>
      </c>
      <c r="K2355" s="15" t="n"/>
      <c r="L2355" s="15">
        <f>K2355*Setup!$B$6</f>
        <v/>
      </c>
      <c r="M2355" s="15">
        <f>J2355-L2355</f>
        <v/>
      </c>
      <c r="N2355" s="21" t="n"/>
    </row>
    <row r="2356">
      <c r="A2356" s="295" t="n"/>
      <c r="B2356" s="14" t="n"/>
      <c r="C2356" s="15" t="n"/>
      <c r="D2356" s="15" t="n"/>
      <c r="E2356" s="15">
        <f>D2356*Setup!$B$5</f>
        <v/>
      </c>
      <c r="F2356" s="15">
        <f>D2356-E2356</f>
        <v/>
      </c>
      <c r="G2356" s="15" t="n"/>
      <c r="H2356" s="15" t="n"/>
      <c r="I2356" s="15" t="n"/>
      <c r="J2356" s="15">
        <f>C2356+F2356+G2356-I2356</f>
        <v/>
      </c>
      <c r="K2356" s="15" t="n"/>
      <c r="L2356" s="15">
        <f>K2356*Setup!$B$6</f>
        <v/>
      </c>
      <c r="M2356" s="15">
        <f>J2356-L2356</f>
        <v/>
      </c>
      <c r="N2356" s="21" t="n"/>
    </row>
    <row r="2357">
      <c r="A2357" s="295" t="n"/>
      <c r="B2357" s="14" t="n"/>
      <c r="C2357" s="15" t="n"/>
      <c r="D2357" s="15" t="n"/>
      <c r="E2357" s="15">
        <f>D2357*Setup!$B$5</f>
        <v/>
      </c>
      <c r="F2357" s="15">
        <f>D2357-E2357</f>
        <v/>
      </c>
      <c r="G2357" s="15" t="n"/>
      <c r="H2357" s="15" t="n"/>
      <c r="I2357" s="15" t="n"/>
      <c r="J2357" s="15">
        <f>C2357+F2357+G2357-I2357</f>
        <v/>
      </c>
      <c r="K2357" s="15" t="n"/>
      <c r="L2357" s="15">
        <f>K2357*Setup!$B$6</f>
        <v/>
      </c>
      <c r="M2357" s="15">
        <f>J2357-L2357</f>
        <v/>
      </c>
      <c r="N2357" s="21" t="n"/>
    </row>
    <row r="2358">
      <c r="A2358" s="295" t="n"/>
      <c r="B2358" s="14" t="n"/>
      <c r="C2358" s="15" t="n"/>
      <c r="D2358" s="15" t="n"/>
      <c r="E2358" s="15">
        <f>D2358*Setup!$B$5</f>
        <v/>
      </c>
      <c r="F2358" s="15">
        <f>D2358-E2358</f>
        <v/>
      </c>
      <c r="G2358" s="15" t="n"/>
      <c r="H2358" s="15" t="n"/>
      <c r="I2358" s="15" t="n"/>
      <c r="J2358" s="15">
        <f>C2358+F2358+G2358-I2358</f>
        <v/>
      </c>
      <c r="K2358" s="15" t="n"/>
      <c r="L2358" s="15">
        <f>K2358*Setup!$B$6</f>
        <v/>
      </c>
      <c r="M2358" s="15">
        <f>J2358-L2358</f>
        <v/>
      </c>
      <c r="N2358" s="21" t="n"/>
    </row>
    <row r="2359">
      <c r="A2359" s="295" t="n"/>
      <c r="B2359" s="14" t="n"/>
      <c r="C2359" s="15" t="n"/>
      <c r="D2359" s="15" t="n"/>
      <c r="E2359" s="15">
        <f>D2359*Setup!$B$5</f>
        <v/>
      </c>
      <c r="F2359" s="15">
        <f>D2359-E2359</f>
        <v/>
      </c>
      <c r="G2359" s="15" t="n"/>
      <c r="H2359" s="15" t="n"/>
      <c r="I2359" s="15" t="n"/>
      <c r="J2359" s="15">
        <f>C2359+F2359+G2359-I2359</f>
        <v/>
      </c>
      <c r="K2359" s="15" t="n"/>
      <c r="L2359" s="15">
        <f>K2359*Setup!$B$6</f>
        <v/>
      </c>
      <c r="M2359" s="15">
        <f>J2359-L2359</f>
        <v/>
      </c>
      <c r="N2359" s="21" t="n"/>
    </row>
    <row r="2360">
      <c r="A2360" s="295" t="n"/>
      <c r="B2360" s="14" t="n"/>
      <c r="C2360" s="15" t="n"/>
      <c r="D2360" s="15" t="n"/>
      <c r="E2360" s="15">
        <f>D2360*Setup!$B$5</f>
        <v/>
      </c>
      <c r="F2360" s="15">
        <f>D2360-E2360</f>
        <v/>
      </c>
      <c r="G2360" s="15" t="n"/>
      <c r="H2360" s="15" t="n"/>
      <c r="I2360" s="15" t="n"/>
      <c r="J2360" s="15">
        <f>C2360+F2360+G2360-I2360</f>
        <v/>
      </c>
      <c r="K2360" s="15" t="n"/>
      <c r="L2360" s="15">
        <f>K2360*Setup!$B$6</f>
        <v/>
      </c>
      <c r="M2360" s="15">
        <f>J2360-L2360</f>
        <v/>
      </c>
      <c r="N2360" s="21" t="n"/>
    </row>
    <row r="2361">
      <c r="A2361" s="295" t="n"/>
      <c r="B2361" s="14" t="n"/>
      <c r="C2361" s="15" t="n"/>
      <c r="D2361" s="15" t="n"/>
      <c r="E2361" s="15">
        <f>D2361*Setup!$B$5</f>
        <v/>
      </c>
      <c r="F2361" s="15">
        <f>D2361-E2361</f>
        <v/>
      </c>
      <c r="G2361" s="15" t="n"/>
      <c r="H2361" s="15" t="n"/>
      <c r="I2361" s="15" t="n"/>
      <c r="J2361" s="15">
        <f>C2361+F2361+G2361-I2361</f>
        <v/>
      </c>
      <c r="K2361" s="15" t="n"/>
      <c r="L2361" s="15">
        <f>K2361*Setup!$B$6</f>
        <v/>
      </c>
      <c r="M2361" s="15">
        <f>J2361-L2361</f>
        <v/>
      </c>
      <c r="N2361" s="21" t="n"/>
    </row>
    <row r="2362">
      <c r="A2362" s="295" t="n"/>
      <c r="B2362" s="14" t="n"/>
      <c r="C2362" s="15" t="n"/>
      <c r="D2362" s="15" t="n"/>
      <c r="E2362" s="15">
        <f>D2362*Setup!$B$5</f>
        <v/>
      </c>
      <c r="F2362" s="15">
        <f>D2362-E2362</f>
        <v/>
      </c>
      <c r="G2362" s="15" t="n"/>
      <c r="H2362" s="15" t="n"/>
      <c r="I2362" s="15" t="n"/>
      <c r="J2362" s="15">
        <f>C2362+F2362+G2362-I2362</f>
        <v/>
      </c>
      <c r="K2362" s="15" t="n"/>
      <c r="L2362" s="15">
        <f>K2362*Setup!$B$6</f>
        <v/>
      </c>
      <c r="M2362" s="15">
        <f>J2362-L2362</f>
        <v/>
      </c>
      <c r="N2362" s="21" t="n"/>
    </row>
    <row r="2363">
      <c r="A2363" s="295" t="n"/>
      <c r="B2363" s="14" t="n"/>
      <c r="C2363" s="15" t="n"/>
      <c r="D2363" s="15" t="n"/>
      <c r="E2363" s="15">
        <f>D2363*Setup!$B$5</f>
        <v/>
      </c>
      <c r="F2363" s="15">
        <f>D2363-E2363</f>
        <v/>
      </c>
      <c r="G2363" s="15" t="n"/>
      <c r="H2363" s="15" t="n"/>
      <c r="I2363" s="15" t="n"/>
      <c r="J2363" s="15">
        <f>C2363+F2363+G2363-I2363</f>
        <v/>
      </c>
      <c r="K2363" s="15" t="n"/>
      <c r="L2363" s="15">
        <f>K2363*Setup!$B$6</f>
        <v/>
      </c>
      <c r="M2363" s="15">
        <f>J2363-L2363</f>
        <v/>
      </c>
      <c r="N2363" s="21" t="n"/>
    </row>
    <row r="2364">
      <c r="A2364" s="295" t="n"/>
      <c r="B2364" s="14" t="n"/>
      <c r="C2364" s="15" t="n"/>
      <c r="D2364" s="15" t="n"/>
      <c r="E2364" s="15">
        <f>D2364*Setup!$B$5</f>
        <v/>
      </c>
      <c r="F2364" s="15">
        <f>D2364-E2364</f>
        <v/>
      </c>
      <c r="G2364" s="15" t="n"/>
      <c r="H2364" s="15" t="n"/>
      <c r="I2364" s="15" t="n"/>
      <c r="J2364" s="15">
        <f>C2364+F2364+G2364-I2364</f>
        <v/>
      </c>
      <c r="K2364" s="15" t="n"/>
      <c r="L2364" s="15">
        <f>K2364*Setup!$B$6</f>
        <v/>
      </c>
      <c r="M2364" s="15">
        <f>J2364-L2364</f>
        <v/>
      </c>
      <c r="N2364" s="21" t="n"/>
    </row>
    <row r="2365">
      <c r="A2365" s="295" t="n"/>
      <c r="B2365" s="14" t="n"/>
      <c r="C2365" s="15" t="n"/>
      <c r="D2365" s="15" t="n"/>
      <c r="E2365" s="15">
        <f>D2365*Setup!$B$5</f>
        <v/>
      </c>
      <c r="F2365" s="15">
        <f>D2365-E2365</f>
        <v/>
      </c>
      <c r="G2365" s="15" t="n"/>
      <c r="H2365" s="15" t="n"/>
      <c r="I2365" s="15" t="n"/>
      <c r="J2365" s="15">
        <f>C2365+F2365+G2365-I2365</f>
        <v/>
      </c>
      <c r="K2365" s="15" t="n"/>
      <c r="L2365" s="15">
        <f>K2365*Setup!$B$6</f>
        <v/>
      </c>
      <c r="M2365" s="15">
        <f>J2365-L2365</f>
        <v/>
      </c>
      <c r="N2365" s="21" t="n"/>
    </row>
    <row r="2366">
      <c r="A2366" s="295" t="n"/>
      <c r="B2366" s="14" t="n"/>
      <c r="C2366" s="15" t="n"/>
      <c r="D2366" s="15" t="n"/>
      <c r="E2366" s="15">
        <f>D2366*Setup!$B$5</f>
        <v/>
      </c>
      <c r="F2366" s="15">
        <f>D2366-E2366</f>
        <v/>
      </c>
      <c r="G2366" s="15" t="n"/>
      <c r="H2366" s="15" t="n"/>
      <c r="I2366" s="15" t="n"/>
      <c r="J2366" s="15">
        <f>C2366+F2366+G2366-I2366</f>
        <v/>
      </c>
      <c r="K2366" s="15" t="n"/>
      <c r="L2366" s="15">
        <f>K2366*Setup!$B$6</f>
        <v/>
      </c>
      <c r="M2366" s="15">
        <f>J2366-L2366</f>
        <v/>
      </c>
      <c r="N2366" s="21" t="n"/>
    </row>
    <row r="2367">
      <c r="A2367" s="295" t="n"/>
      <c r="B2367" s="14" t="n"/>
      <c r="C2367" s="15" t="n"/>
      <c r="D2367" s="15" t="n"/>
      <c r="E2367" s="15">
        <f>D2367*Setup!$B$5</f>
        <v/>
      </c>
      <c r="F2367" s="15">
        <f>D2367-E2367</f>
        <v/>
      </c>
      <c r="G2367" s="15" t="n"/>
      <c r="H2367" s="15" t="n"/>
      <c r="I2367" s="15" t="n"/>
      <c r="J2367" s="15">
        <f>C2367+F2367+G2367-I2367</f>
        <v/>
      </c>
      <c r="K2367" s="15" t="n"/>
      <c r="L2367" s="15">
        <f>K2367*Setup!$B$6</f>
        <v/>
      </c>
      <c r="M2367" s="15">
        <f>J2367-L2367</f>
        <v/>
      </c>
      <c r="N2367" s="21" t="n"/>
    </row>
    <row r="2368">
      <c r="A2368" s="295" t="n"/>
      <c r="B2368" s="14" t="n"/>
      <c r="C2368" s="15" t="n"/>
      <c r="D2368" s="15" t="n"/>
      <c r="E2368" s="15">
        <f>D2368*Setup!$B$5</f>
        <v/>
      </c>
      <c r="F2368" s="15">
        <f>D2368-E2368</f>
        <v/>
      </c>
      <c r="G2368" s="15" t="n"/>
      <c r="H2368" s="15" t="n"/>
      <c r="I2368" s="15" t="n"/>
      <c r="J2368" s="15">
        <f>C2368+F2368+G2368-I2368</f>
        <v/>
      </c>
      <c r="K2368" s="15" t="n"/>
      <c r="L2368" s="15">
        <f>K2368*Setup!$B$6</f>
        <v/>
      </c>
      <c r="M2368" s="15">
        <f>J2368-L2368</f>
        <v/>
      </c>
      <c r="N2368" s="21" t="n"/>
    </row>
    <row r="2369">
      <c r="A2369" s="295" t="n"/>
      <c r="B2369" s="14" t="n"/>
      <c r="C2369" s="15" t="n"/>
      <c r="D2369" s="15" t="n"/>
      <c r="E2369" s="15">
        <f>D2369*Setup!$B$5</f>
        <v/>
      </c>
      <c r="F2369" s="15">
        <f>D2369-E2369</f>
        <v/>
      </c>
      <c r="G2369" s="15" t="n"/>
      <c r="H2369" s="15" t="n"/>
      <c r="I2369" s="15" t="n"/>
      <c r="J2369" s="15">
        <f>C2369+F2369+G2369-I2369</f>
        <v/>
      </c>
      <c r="K2369" s="15" t="n"/>
      <c r="L2369" s="15">
        <f>K2369*Setup!$B$6</f>
        <v/>
      </c>
      <c r="M2369" s="15">
        <f>J2369-L2369</f>
        <v/>
      </c>
      <c r="N2369" s="21" t="n"/>
    </row>
    <row r="2370">
      <c r="A2370" s="295" t="n"/>
      <c r="B2370" s="14" t="n"/>
      <c r="C2370" s="15" t="n"/>
      <c r="D2370" s="15" t="n"/>
      <c r="E2370" s="15">
        <f>D2370*Setup!$B$5</f>
        <v/>
      </c>
      <c r="F2370" s="15">
        <f>D2370-E2370</f>
        <v/>
      </c>
      <c r="G2370" s="15" t="n"/>
      <c r="H2370" s="15" t="n"/>
      <c r="I2370" s="15" t="n"/>
      <c r="J2370" s="15">
        <f>C2370+F2370+G2370-I2370</f>
        <v/>
      </c>
      <c r="K2370" s="15" t="n"/>
      <c r="L2370" s="15">
        <f>K2370*Setup!$B$6</f>
        <v/>
      </c>
      <c r="M2370" s="15">
        <f>J2370-L2370</f>
        <v/>
      </c>
      <c r="N2370" s="21" t="n"/>
    </row>
    <row r="2371">
      <c r="A2371" s="295" t="n"/>
      <c r="B2371" s="14" t="n"/>
      <c r="C2371" s="15" t="n"/>
      <c r="D2371" s="15" t="n"/>
      <c r="E2371" s="15">
        <f>D2371*Setup!$B$5</f>
        <v/>
      </c>
      <c r="F2371" s="15">
        <f>D2371-E2371</f>
        <v/>
      </c>
      <c r="G2371" s="15" t="n"/>
      <c r="H2371" s="15" t="n"/>
      <c r="I2371" s="15" t="n"/>
      <c r="J2371" s="15">
        <f>C2371+F2371+G2371-I2371</f>
        <v/>
      </c>
      <c r="K2371" s="15" t="n"/>
      <c r="L2371" s="15">
        <f>K2371*Setup!$B$6</f>
        <v/>
      </c>
      <c r="M2371" s="15">
        <f>J2371-L2371</f>
        <v/>
      </c>
      <c r="N2371" s="21" t="n"/>
    </row>
    <row r="2372">
      <c r="A2372" s="295" t="n"/>
      <c r="B2372" s="14" t="n"/>
      <c r="C2372" s="15" t="n"/>
      <c r="D2372" s="15" t="n"/>
      <c r="E2372" s="15">
        <f>D2372*Setup!$B$5</f>
        <v/>
      </c>
      <c r="F2372" s="15">
        <f>D2372-E2372</f>
        <v/>
      </c>
      <c r="G2372" s="15" t="n"/>
      <c r="H2372" s="15" t="n"/>
      <c r="I2372" s="15" t="n"/>
      <c r="J2372" s="15">
        <f>C2372+F2372+G2372-I2372</f>
        <v/>
      </c>
      <c r="K2372" s="15" t="n"/>
      <c r="L2372" s="15">
        <f>K2372*Setup!$B$6</f>
        <v/>
      </c>
      <c r="M2372" s="15">
        <f>J2372-L2372</f>
        <v/>
      </c>
      <c r="N2372" s="21" t="n"/>
    </row>
    <row r="2373">
      <c r="A2373" s="295" t="n"/>
      <c r="B2373" s="14" t="n"/>
      <c r="C2373" s="15" t="n"/>
      <c r="D2373" s="15" t="n"/>
      <c r="E2373" s="15">
        <f>D2373*Setup!$B$5</f>
        <v/>
      </c>
      <c r="F2373" s="15">
        <f>D2373-E2373</f>
        <v/>
      </c>
      <c r="G2373" s="15" t="n"/>
      <c r="H2373" s="15" t="n"/>
      <c r="I2373" s="15" t="n"/>
      <c r="J2373" s="15">
        <f>C2373+F2373+G2373-I2373</f>
        <v/>
      </c>
      <c r="K2373" s="15" t="n"/>
      <c r="L2373" s="15">
        <f>K2373*Setup!$B$6</f>
        <v/>
      </c>
      <c r="M2373" s="15">
        <f>J2373-L2373</f>
        <v/>
      </c>
      <c r="N2373" s="21" t="n"/>
    </row>
    <row r="2374">
      <c r="A2374" s="295" t="n"/>
      <c r="B2374" s="14" t="n"/>
      <c r="C2374" s="15" t="n"/>
      <c r="D2374" s="15" t="n"/>
      <c r="E2374" s="15">
        <f>D2374*Setup!$B$5</f>
        <v/>
      </c>
      <c r="F2374" s="15">
        <f>D2374-E2374</f>
        <v/>
      </c>
      <c r="G2374" s="15" t="n"/>
      <c r="H2374" s="15" t="n"/>
      <c r="I2374" s="15" t="n"/>
      <c r="J2374" s="15">
        <f>C2374+F2374+G2374-I2374</f>
        <v/>
      </c>
      <c r="K2374" s="15" t="n"/>
      <c r="L2374" s="15">
        <f>K2374*Setup!$B$6</f>
        <v/>
      </c>
      <c r="M2374" s="15">
        <f>J2374-L2374</f>
        <v/>
      </c>
      <c r="N2374" s="21" t="n"/>
    </row>
    <row r="2375">
      <c r="A2375" s="295" t="n"/>
      <c r="B2375" s="14" t="n"/>
      <c r="C2375" s="15" t="n"/>
      <c r="D2375" s="15" t="n"/>
      <c r="E2375" s="15">
        <f>D2375*Setup!$B$5</f>
        <v/>
      </c>
      <c r="F2375" s="15">
        <f>D2375-E2375</f>
        <v/>
      </c>
      <c r="G2375" s="15" t="n"/>
      <c r="H2375" s="15" t="n"/>
      <c r="I2375" s="15" t="n"/>
      <c r="J2375" s="15">
        <f>C2375+F2375+G2375-I2375</f>
        <v/>
      </c>
      <c r="K2375" s="15" t="n"/>
      <c r="L2375" s="15">
        <f>K2375*Setup!$B$6</f>
        <v/>
      </c>
      <c r="M2375" s="15">
        <f>J2375-L2375</f>
        <v/>
      </c>
      <c r="N2375" s="21" t="n"/>
    </row>
    <row r="2376">
      <c r="A2376" s="295" t="n"/>
      <c r="B2376" s="14" t="n"/>
      <c r="C2376" s="15" t="n"/>
      <c r="D2376" s="15" t="n"/>
      <c r="E2376" s="15">
        <f>D2376*Setup!$B$5</f>
        <v/>
      </c>
      <c r="F2376" s="15">
        <f>D2376-E2376</f>
        <v/>
      </c>
      <c r="G2376" s="15" t="n"/>
      <c r="H2376" s="15" t="n"/>
      <c r="I2376" s="15" t="n"/>
      <c r="J2376" s="15">
        <f>C2376+F2376+G2376-I2376</f>
        <v/>
      </c>
      <c r="K2376" s="15" t="n"/>
      <c r="L2376" s="15">
        <f>K2376*Setup!$B$6</f>
        <v/>
      </c>
      <c r="M2376" s="15">
        <f>J2376-L2376</f>
        <v/>
      </c>
      <c r="N2376" s="21" t="n"/>
    </row>
    <row r="2377">
      <c r="A2377" s="295" t="n"/>
      <c r="B2377" s="14" t="n"/>
      <c r="C2377" s="15" t="n"/>
      <c r="D2377" s="15" t="n"/>
      <c r="E2377" s="15">
        <f>D2377*Setup!$B$5</f>
        <v/>
      </c>
      <c r="F2377" s="15">
        <f>D2377-E2377</f>
        <v/>
      </c>
      <c r="G2377" s="15" t="n"/>
      <c r="H2377" s="15" t="n"/>
      <c r="I2377" s="15" t="n"/>
      <c r="J2377" s="15">
        <f>C2377+F2377+G2377-I2377</f>
        <v/>
      </c>
      <c r="K2377" s="15" t="n"/>
      <c r="L2377" s="15">
        <f>K2377*Setup!$B$6</f>
        <v/>
      </c>
      <c r="M2377" s="15">
        <f>J2377-L2377</f>
        <v/>
      </c>
      <c r="N2377" s="21" t="n"/>
    </row>
    <row r="2378">
      <c r="A2378" s="295" t="n"/>
      <c r="B2378" s="14" t="n"/>
      <c r="C2378" s="15" t="n"/>
      <c r="D2378" s="15" t="n"/>
      <c r="E2378" s="15">
        <f>D2378*Setup!$B$5</f>
        <v/>
      </c>
      <c r="F2378" s="15">
        <f>D2378-E2378</f>
        <v/>
      </c>
      <c r="G2378" s="15" t="n"/>
      <c r="H2378" s="15" t="n"/>
      <c r="I2378" s="15" t="n"/>
      <c r="J2378" s="15">
        <f>C2378+F2378+G2378-I2378</f>
        <v/>
      </c>
      <c r="K2378" s="15" t="n"/>
      <c r="L2378" s="15">
        <f>K2378*Setup!$B$6</f>
        <v/>
      </c>
      <c r="M2378" s="15">
        <f>J2378-L2378</f>
        <v/>
      </c>
      <c r="N2378" s="21" t="n"/>
    </row>
    <row r="2379">
      <c r="A2379" s="295" t="n"/>
      <c r="B2379" s="14" t="n"/>
      <c r="C2379" s="15" t="n"/>
      <c r="D2379" s="15" t="n"/>
      <c r="E2379" s="15">
        <f>D2379*Setup!$B$5</f>
        <v/>
      </c>
      <c r="F2379" s="15">
        <f>D2379-E2379</f>
        <v/>
      </c>
      <c r="G2379" s="15" t="n"/>
      <c r="H2379" s="15" t="n"/>
      <c r="I2379" s="15" t="n"/>
      <c r="J2379" s="15">
        <f>C2379+F2379+G2379-I2379</f>
        <v/>
      </c>
      <c r="K2379" s="15" t="n"/>
      <c r="L2379" s="15">
        <f>K2379*Setup!$B$6</f>
        <v/>
      </c>
      <c r="M2379" s="15">
        <f>J2379-L2379</f>
        <v/>
      </c>
      <c r="N2379" s="21" t="n"/>
    </row>
    <row r="2380">
      <c r="A2380" s="295" t="n"/>
      <c r="B2380" s="14" t="n"/>
      <c r="C2380" s="15" t="n"/>
      <c r="D2380" s="15" t="n"/>
      <c r="E2380" s="15">
        <f>D2380*Setup!$B$5</f>
        <v/>
      </c>
      <c r="F2380" s="15">
        <f>D2380-E2380</f>
        <v/>
      </c>
      <c r="G2380" s="15" t="n"/>
      <c r="H2380" s="15" t="n"/>
      <c r="I2380" s="15" t="n"/>
      <c r="J2380" s="15">
        <f>C2380+F2380+G2380-I2380</f>
        <v/>
      </c>
      <c r="K2380" s="15" t="n"/>
      <c r="L2380" s="15">
        <f>K2380*Setup!$B$6</f>
        <v/>
      </c>
      <c r="M2380" s="15">
        <f>J2380-L2380</f>
        <v/>
      </c>
      <c r="N2380" s="21" t="n"/>
    </row>
    <row r="2381">
      <c r="A2381" s="295" t="n"/>
      <c r="B2381" s="14" t="n"/>
      <c r="C2381" s="15" t="n"/>
      <c r="D2381" s="15" t="n"/>
      <c r="E2381" s="15">
        <f>D2381*Setup!$B$5</f>
        <v/>
      </c>
      <c r="F2381" s="15">
        <f>D2381-E2381</f>
        <v/>
      </c>
      <c r="G2381" s="15" t="n"/>
      <c r="H2381" s="15" t="n"/>
      <c r="I2381" s="15" t="n"/>
      <c r="J2381" s="15">
        <f>C2381+F2381+G2381-I2381</f>
        <v/>
      </c>
      <c r="K2381" s="15" t="n"/>
      <c r="L2381" s="15">
        <f>K2381*Setup!$B$6</f>
        <v/>
      </c>
      <c r="M2381" s="15">
        <f>J2381-L2381</f>
        <v/>
      </c>
      <c r="N2381" s="21" t="n"/>
    </row>
    <row r="2382">
      <c r="A2382" s="295" t="n"/>
      <c r="B2382" s="14" t="n"/>
      <c r="C2382" s="15" t="n"/>
      <c r="D2382" s="15" t="n"/>
      <c r="E2382" s="15">
        <f>D2382*Setup!$B$5</f>
        <v/>
      </c>
      <c r="F2382" s="15">
        <f>D2382-E2382</f>
        <v/>
      </c>
      <c r="G2382" s="15" t="n"/>
      <c r="H2382" s="15" t="n"/>
      <c r="I2382" s="15" t="n"/>
      <c r="J2382" s="15">
        <f>C2382+F2382+G2382-I2382</f>
        <v/>
      </c>
      <c r="K2382" s="15" t="n"/>
      <c r="L2382" s="15">
        <f>K2382*Setup!$B$6</f>
        <v/>
      </c>
      <c r="M2382" s="15">
        <f>J2382-L2382</f>
        <v/>
      </c>
      <c r="N2382" s="21" t="n"/>
    </row>
    <row r="2383">
      <c r="A2383" s="295" t="n"/>
      <c r="B2383" s="14" t="n"/>
      <c r="C2383" s="15" t="n"/>
      <c r="D2383" s="15" t="n"/>
      <c r="E2383" s="15">
        <f>D2383*Setup!$B$5</f>
        <v/>
      </c>
      <c r="F2383" s="15">
        <f>D2383-E2383</f>
        <v/>
      </c>
      <c r="G2383" s="15" t="n"/>
      <c r="H2383" s="15" t="n"/>
      <c r="I2383" s="15" t="n"/>
      <c r="J2383" s="15">
        <f>C2383+F2383+G2383-I2383</f>
        <v/>
      </c>
      <c r="K2383" s="15" t="n"/>
      <c r="L2383" s="15">
        <f>K2383*Setup!$B$6</f>
        <v/>
      </c>
      <c r="M2383" s="15">
        <f>J2383-L2383</f>
        <v/>
      </c>
      <c r="N2383" s="21" t="n"/>
    </row>
    <row r="2384">
      <c r="A2384" s="295" t="n"/>
      <c r="B2384" s="14" t="n"/>
      <c r="C2384" s="15" t="n"/>
      <c r="D2384" s="15" t="n"/>
      <c r="E2384" s="15">
        <f>D2384*Setup!$B$5</f>
        <v/>
      </c>
      <c r="F2384" s="15">
        <f>D2384-E2384</f>
        <v/>
      </c>
      <c r="G2384" s="15" t="n"/>
      <c r="H2384" s="15" t="n"/>
      <c r="I2384" s="15" t="n"/>
      <c r="J2384" s="15">
        <f>C2384+F2384+G2384-I2384</f>
        <v/>
      </c>
      <c r="K2384" s="15" t="n"/>
      <c r="L2384" s="15">
        <f>K2384*Setup!$B$6</f>
        <v/>
      </c>
      <c r="M2384" s="15">
        <f>J2384-L2384</f>
        <v/>
      </c>
      <c r="N2384" s="21" t="n"/>
    </row>
    <row r="2385">
      <c r="A2385" s="295" t="n"/>
      <c r="B2385" s="14" t="n"/>
      <c r="C2385" s="15" t="n"/>
      <c r="D2385" s="15" t="n"/>
      <c r="E2385" s="15">
        <f>D2385*Setup!$B$5</f>
        <v/>
      </c>
      <c r="F2385" s="15">
        <f>D2385-E2385</f>
        <v/>
      </c>
      <c r="G2385" s="15" t="n"/>
      <c r="H2385" s="15" t="n"/>
      <c r="I2385" s="15" t="n"/>
      <c r="J2385" s="15">
        <f>C2385+F2385+G2385-I2385</f>
        <v/>
      </c>
      <c r="K2385" s="15" t="n"/>
      <c r="L2385" s="15">
        <f>K2385*Setup!$B$6</f>
        <v/>
      </c>
      <c r="M2385" s="15">
        <f>J2385-L2385</f>
        <v/>
      </c>
      <c r="N2385" s="21" t="n"/>
    </row>
    <row r="2386">
      <c r="A2386" s="295" t="n"/>
      <c r="B2386" s="14" t="n"/>
      <c r="C2386" s="15" t="n"/>
      <c r="D2386" s="15" t="n"/>
      <c r="E2386" s="15">
        <f>D2386*Setup!$B$5</f>
        <v/>
      </c>
      <c r="F2386" s="15">
        <f>D2386-E2386</f>
        <v/>
      </c>
      <c r="G2386" s="15" t="n"/>
      <c r="H2386" s="15" t="n"/>
      <c r="I2386" s="15" t="n"/>
      <c r="J2386" s="15">
        <f>C2386+F2386+G2386-I2386</f>
        <v/>
      </c>
      <c r="K2386" s="15" t="n"/>
      <c r="L2386" s="15">
        <f>K2386*Setup!$B$6</f>
        <v/>
      </c>
      <c r="M2386" s="15">
        <f>J2386-L2386</f>
        <v/>
      </c>
      <c r="N2386" s="21" t="n"/>
    </row>
    <row r="2387">
      <c r="A2387" s="295" t="n"/>
      <c r="B2387" s="14" t="n"/>
      <c r="C2387" s="15" t="n"/>
      <c r="D2387" s="15" t="n"/>
      <c r="E2387" s="15">
        <f>D2387*Setup!$B$5</f>
        <v/>
      </c>
      <c r="F2387" s="15">
        <f>D2387-E2387</f>
        <v/>
      </c>
      <c r="G2387" s="15" t="n"/>
      <c r="H2387" s="15" t="n"/>
      <c r="I2387" s="15" t="n"/>
      <c r="J2387" s="15">
        <f>C2387+F2387+G2387-I2387</f>
        <v/>
      </c>
      <c r="K2387" s="15" t="n"/>
      <c r="L2387" s="15">
        <f>K2387*Setup!$B$6</f>
        <v/>
      </c>
      <c r="M2387" s="15">
        <f>J2387-L2387</f>
        <v/>
      </c>
      <c r="N2387" s="21" t="n"/>
    </row>
    <row r="2388">
      <c r="A2388" s="295" t="n"/>
      <c r="B2388" s="14" t="n"/>
      <c r="C2388" s="15" t="n"/>
      <c r="D2388" s="15" t="n"/>
      <c r="E2388" s="15">
        <f>D2388*Setup!$B$5</f>
        <v/>
      </c>
      <c r="F2388" s="15">
        <f>D2388-E2388</f>
        <v/>
      </c>
      <c r="G2388" s="15" t="n"/>
      <c r="H2388" s="15" t="n"/>
      <c r="I2388" s="15" t="n"/>
      <c r="J2388" s="15">
        <f>C2388+F2388+G2388-I2388</f>
        <v/>
      </c>
      <c r="K2388" s="15" t="n"/>
      <c r="L2388" s="15">
        <f>K2388*Setup!$B$6</f>
        <v/>
      </c>
      <c r="M2388" s="15">
        <f>J2388-L2388</f>
        <v/>
      </c>
      <c r="N2388" s="21" t="n"/>
    </row>
    <row r="2389">
      <c r="A2389" s="295" t="n"/>
      <c r="B2389" s="14" t="n"/>
      <c r="C2389" s="15" t="n"/>
      <c r="D2389" s="15" t="n"/>
      <c r="E2389" s="15">
        <f>D2389*Setup!$B$5</f>
        <v/>
      </c>
      <c r="F2389" s="15">
        <f>D2389-E2389</f>
        <v/>
      </c>
      <c r="G2389" s="15" t="n"/>
      <c r="H2389" s="15" t="n"/>
      <c r="I2389" s="15" t="n"/>
      <c r="J2389" s="15">
        <f>C2389+F2389+G2389-I2389</f>
        <v/>
      </c>
      <c r="K2389" s="15" t="n"/>
      <c r="L2389" s="15">
        <f>K2389*Setup!$B$6</f>
        <v/>
      </c>
      <c r="M2389" s="15">
        <f>J2389-L2389</f>
        <v/>
      </c>
      <c r="N2389" s="21" t="n"/>
    </row>
    <row r="2390">
      <c r="A2390" s="295" t="n"/>
      <c r="B2390" s="14" t="n"/>
      <c r="C2390" s="15" t="n"/>
      <c r="D2390" s="15" t="n"/>
      <c r="E2390" s="15">
        <f>D2390*Setup!$B$5</f>
        <v/>
      </c>
      <c r="F2390" s="15">
        <f>D2390-E2390</f>
        <v/>
      </c>
      <c r="G2390" s="15" t="n"/>
      <c r="H2390" s="15" t="n"/>
      <c r="I2390" s="15" t="n"/>
      <c r="J2390" s="15">
        <f>C2390+F2390+G2390-I2390</f>
        <v/>
      </c>
      <c r="K2390" s="15" t="n"/>
      <c r="L2390" s="15">
        <f>K2390*Setup!$B$6</f>
        <v/>
      </c>
      <c r="M2390" s="15">
        <f>J2390-L2390</f>
        <v/>
      </c>
      <c r="N2390" s="21" t="n"/>
    </row>
    <row r="2391">
      <c r="A2391" s="295" t="n"/>
      <c r="B2391" s="14" t="n"/>
      <c r="C2391" s="15" t="n"/>
      <c r="D2391" s="15" t="n"/>
      <c r="E2391" s="15">
        <f>D2391*Setup!$B$5</f>
        <v/>
      </c>
      <c r="F2391" s="15">
        <f>D2391-E2391</f>
        <v/>
      </c>
      <c r="G2391" s="15" t="n"/>
      <c r="H2391" s="15" t="n"/>
      <c r="I2391" s="15" t="n"/>
      <c r="J2391" s="15">
        <f>C2391+F2391+G2391-I2391</f>
        <v/>
      </c>
      <c r="K2391" s="15" t="n"/>
      <c r="L2391" s="15">
        <f>K2391*Setup!$B$6</f>
        <v/>
      </c>
      <c r="M2391" s="15">
        <f>J2391-L2391</f>
        <v/>
      </c>
      <c r="N2391" s="21" t="n"/>
    </row>
    <row r="2392">
      <c r="A2392" s="295" t="n"/>
      <c r="B2392" s="14" t="n"/>
      <c r="C2392" s="15" t="n"/>
      <c r="D2392" s="15" t="n"/>
      <c r="E2392" s="15">
        <f>D2392*Setup!$B$5</f>
        <v/>
      </c>
      <c r="F2392" s="15">
        <f>D2392-E2392</f>
        <v/>
      </c>
      <c r="G2392" s="15" t="n"/>
      <c r="H2392" s="15" t="n"/>
      <c r="I2392" s="15" t="n"/>
      <c r="J2392" s="15">
        <f>C2392+F2392+G2392-I2392</f>
        <v/>
      </c>
      <c r="K2392" s="15" t="n"/>
      <c r="L2392" s="15">
        <f>K2392*Setup!$B$6</f>
        <v/>
      </c>
      <c r="M2392" s="15">
        <f>J2392-L2392</f>
        <v/>
      </c>
      <c r="N2392" s="21" t="n"/>
    </row>
    <row r="2393">
      <c r="A2393" s="295" t="n"/>
      <c r="B2393" s="14" t="n"/>
      <c r="C2393" s="15" t="n"/>
      <c r="D2393" s="15" t="n"/>
      <c r="E2393" s="15">
        <f>D2393*Setup!$B$5</f>
        <v/>
      </c>
      <c r="F2393" s="15">
        <f>D2393-E2393</f>
        <v/>
      </c>
      <c r="G2393" s="15" t="n"/>
      <c r="H2393" s="15" t="n"/>
      <c r="I2393" s="15" t="n"/>
      <c r="J2393" s="15">
        <f>C2393+F2393+G2393-I2393</f>
        <v/>
      </c>
      <c r="K2393" s="15" t="n"/>
      <c r="L2393" s="15">
        <f>K2393*Setup!$B$6</f>
        <v/>
      </c>
      <c r="M2393" s="15">
        <f>J2393-L2393</f>
        <v/>
      </c>
      <c r="N2393" s="21" t="n"/>
    </row>
    <row r="2394">
      <c r="A2394" s="295" t="n"/>
      <c r="B2394" s="14" t="n"/>
      <c r="C2394" s="15" t="n"/>
      <c r="D2394" s="15" t="n"/>
      <c r="E2394" s="15">
        <f>D2394*Setup!$B$5</f>
        <v/>
      </c>
      <c r="F2394" s="15">
        <f>D2394-E2394</f>
        <v/>
      </c>
      <c r="G2394" s="15" t="n"/>
      <c r="H2394" s="15" t="n"/>
      <c r="I2394" s="15" t="n"/>
      <c r="J2394" s="15">
        <f>C2394+F2394+G2394-I2394</f>
        <v/>
      </c>
      <c r="K2394" s="15" t="n"/>
      <c r="L2394" s="15">
        <f>K2394*Setup!$B$6</f>
        <v/>
      </c>
      <c r="M2394" s="15">
        <f>J2394-L2394</f>
        <v/>
      </c>
      <c r="N2394" s="21" t="n"/>
    </row>
    <row r="2395">
      <c r="A2395" s="295" t="n"/>
      <c r="B2395" s="14" t="n"/>
      <c r="C2395" s="15" t="n"/>
      <c r="D2395" s="15" t="n"/>
      <c r="E2395" s="15">
        <f>D2395*Setup!$B$5</f>
        <v/>
      </c>
      <c r="F2395" s="15">
        <f>D2395-E2395</f>
        <v/>
      </c>
      <c r="G2395" s="15" t="n"/>
      <c r="H2395" s="15" t="n"/>
      <c r="I2395" s="15" t="n"/>
      <c r="J2395" s="15">
        <f>C2395+F2395+G2395-I2395</f>
        <v/>
      </c>
      <c r="K2395" s="15" t="n"/>
      <c r="L2395" s="15">
        <f>K2395*Setup!$B$6</f>
        <v/>
      </c>
      <c r="M2395" s="15">
        <f>J2395-L2395</f>
        <v/>
      </c>
      <c r="N2395" s="21" t="n"/>
    </row>
    <row r="2396">
      <c r="A2396" s="295" t="n"/>
      <c r="B2396" s="14" t="n"/>
      <c r="C2396" s="15" t="n"/>
      <c r="D2396" s="15" t="n"/>
      <c r="E2396" s="15">
        <f>D2396*Setup!$B$5</f>
        <v/>
      </c>
      <c r="F2396" s="15">
        <f>D2396-E2396</f>
        <v/>
      </c>
      <c r="G2396" s="15" t="n"/>
      <c r="H2396" s="15" t="n"/>
      <c r="I2396" s="15" t="n"/>
      <c r="J2396" s="15">
        <f>C2396+F2396+G2396-I2396</f>
        <v/>
      </c>
      <c r="K2396" s="15" t="n"/>
      <c r="L2396" s="15">
        <f>K2396*Setup!$B$6</f>
        <v/>
      </c>
      <c r="M2396" s="15">
        <f>J2396-L2396</f>
        <v/>
      </c>
      <c r="N2396" s="21" t="n"/>
    </row>
    <row r="2397">
      <c r="A2397" s="295" t="n"/>
      <c r="B2397" s="14" t="n"/>
      <c r="C2397" s="15" t="n"/>
      <c r="D2397" s="15" t="n"/>
      <c r="E2397" s="15">
        <f>D2397*Setup!$B$5</f>
        <v/>
      </c>
      <c r="F2397" s="15">
        <f>D2397-E2397</f>
        <v/>
      </c>
      <c r="G2397" s="15" t="n"/>
      <c r="H2397" s="15" t="n"/>
      <c r="I2397" s="15" t="n"/>
      <c r="J2397" s="15">
        <f>C2397+F2397+G2397-I2397</f>
        <v/>
      </c>
      <c r="K2397" s="15" t="n"/>
      <c r="L2397" s="15">
        <f>K2397*Setup!$B$6</f>
        <v/>
      </c>
      <c r="M2397" s="15">
        <f>J2397-L2397</f>
        <v/>
      </c>
      <c r="N2397" s="21" t="n"/>
    </row>
    <row r="2398">
      <c r="A2398" s="295" t="n"/>
      <c r="B2398" s="14" t="n"/>
      <c r="C2398" s="15" t="n"/>
      <c r="D2398" s="15" t="n"/>
      <c r="E2398" s="15">
        <f>D2398*Setup!$B$5</f>
        <v/>
      </c>
      <c r="F2398" s="15">
        <f>D2398-E2398</f>
        <v/>
      </c>
      <c r="G2398" s="15" t="n"/>
      <c r="H2398" s="15" t="n"/>
      <c r="I2398" s="15" t="n"/>
      <c r="J2398" s="15">
        <f>C2398+F2398+G2398-I2398</f>
        <v/>
      </c>
      <c r="K2398" s="15" t="n"/>
      <c r="L2398" s="15">
        <f>K2398*Setup!$B$6</f>
        <v/>
      </c>
      <c r="M2398" s="15">
        <f>J2398-L2398</f>
        <v/>
      </c>
      <c r="N2398" s="21" t="n"/>
    </row>
    <row r="2399">
      <c r="A2399" s="295" t="n"/>
      <c r="B2399" s="14" t="n"/>
      <c r="C2399" s="15" t="n"/>
      <c r="D2399" s="15" t="n"/>
      <c r="E2399" s="15">
        <f>D2399*Setup!$B$5</f>
        <v/>
      </c>
      <c r="F2399" s="15">
        <f>D2399-E2399</f>
        <v/>
      </c>
      <c r="G2399" s="15" t="n"/>
      <c r="H2399" s="15" t="n"/>
      <c r="I2399" s="15" t="n"/>
      <c r="J2399" s="15">
        <f>C2399+F2399+G2399-I2399</f>
        <v/>
      </c>
      <c r="K2399" s="15" t="n"/>
      <c r="L2399" s="15">
        <f>K2399*Setup!$B$6</f>
        <v/>
      </c>
      <c r="M2399" s="15">
        <f>J2399-L2399</f>
        <v/>
      </c>
      <c r="N2399" s="21" t="n"/>
    </row>
    <row r="2400">
      <c r="A2400" s="295" t="n"/>
      <c r="B2400" s="14" t="n"/>
      <c r="C2400" s="15" t="n"/>
      <c r="D2400" s="15" t="n"/>
      <c r="E2400" s="15">
        <f>D2400*Setup!$B$5</f>
        <v/>
      </c>
      <c r="F2400" s="15">
        <f>D2400-E2400</f>
        <v/>
      </c>
      <c r="G2400" s="15" t="n"/>
      <c r="H2400" s="15" t="n"/>
      <c r="I2400" s="15" t="n"/>
      <c r="J2400" s="15">
        <f>C2400+F2400+G2400-I2400</f>
        <v/>
      </c>
      <c r="K2400" s="15" t="n"/>
      <c r="L2400" s="15">
        <f>K2400*Setup!$B$6</f>
        <v/>
      </c>
      <c r="M2400" s="15">
        <f>J2400-L2400</f>
        <v/>
      </c>
      <c r="N2400" s="21" t="n"/>
    </row>
    <row r="2401">
      <c r="A2401" s="295" t="n"/>
      <c r="B2401" s="14" t="n"/>
      <c r="C2401" s="15" t="n"/>
      <c r="D2401" s="15" t="n"/>
      <c r="E2401" s="15">
        <f>D2401*Setup!$B$5</f>
        <v/>
      </c>
      <c r="F2401" s="15">
        <f>D2401-E2401</f>
        <v/>
      </c>
      <c r="G2401" s="15" t="n"/>
      <c r="H2401" s="15" t="n"/>
      <c r="I2401" s="15" t="n"/>
      <c r="J2401" s="15">
        <f>C2401+F2401+G2401-I2401</f>
        <v/>
      </c>
      <c r="K2401" s="15" t="n"/>
      <c r="L2401" s="15">
        <f>K2401*Setup!$B$6</f>
        <v/>
      </c>
      <c r="M2401" s="15">
        <f>J2401-L2401</f>
        <v/>
      </c>
      <c r="N2401" s="21" t="n"/>
    </row>
    <row r="2402">
      <c r="A2402" s="295" t="n"/>
      <c r="B2402" s="14" t="n"/>
      <c r="C2402" s="15" t="n"/>
      <c r="D2402" s="15" t="n"/>
      <c r="E2402" s="15">
        <f>D2402*Setup!$B$5</f>
        <v/>
      </c>
      <c r="F2402" s="15">
        <f>D2402-E2402</f>
        <v/>
      </c>
      <c r="G2402" s="15" t="n"/>
      <c r="H2402" s="15" t="n"/>
      <c r="I2402" s="15" t="n"/>
      <c r="J2402" s="15">
        <f>C2402+F2402+G2402-I2402</f>
        <v/>
      </c>
      <c r="K2402" s="15" t="n"/>
      <c r="L2402" s="15">
        <f>K2402*Setup!$B$6</f>
        <v/>
      </c>
      <c r="M2402" s="15">
        <f>J2402-L2402</f>
        <v/>
      </c>
      <c r="N2402" s="21" t="n"/>
    </row>
    <row r="2403">
      <c r="A2403" s="295" t="n"/>
      <c r="B2403" s="14" t="n"/>
      <c r="C2403" s="15" t="n"/>
      <c r="D2403" s="15" t="n"/>
      <c r="E2403" s="15">
        <f>D2403*Setup!$B$5</f>
        <v/>
      </c>
      <c r="F2403" s="15">
        <f>D2403-E2403</f>
        <v/>
      </c>
      <c r="G2403" s="15" t="n"/>
      <c r="H2403" s="15" t="n"/>
      <c r="I2403" s="15" t="n"/>
      <c r="J2403" s="15">
        <f>C2403+F2403+G2403-I2403</f>
        <v/>
      </c>
      <c r="K2403" s="15" t="n"/>
      <c r="L2403" s="15">
        <f>K2403*Setup!$B$6</f>
        <v/>
      </c>
      <c r="M2403" s="15">
        <f>J2403-L2403</f>
        <v/>
      </c>
      <c r="N2403" s="21" t="n"/>
    </row>
    <row r="2404">
      <c r="A2404" s="295" t="n"/>
      <c r="B2404" s="14" t="n"/>
      <c r="C2404" s="15" t="n"/>
      <c r="D2404" s="15" t="n"/>
      <c r="E2404" s="15">
        <f>D2404*Setup!$B$5</f>
        <v/>
      </c>
      <c r="F2404" s="15">
        <f>D2404-E2404</f>
        <v/>
      </c>
      <c r="G2404" s="15" t="n"/>
      <c r="H2404" s="15" t="n"/>
      <c r="I2404" s="15" t="n"/>
      <c r="J2404" s="15">
        <f>C2404+F2404+G2404-I2404</f>
        <v/>
      </c>
      <c r="K2404" s="15" t="n"/>
      <c r="L2404" s="15">
        <f>K2404*Setup!$B$6</f>
        <v/>
      </c>
      <c r="M2404" s="15">
        <f>J2404-L2404</f>
        <v/>
      </c>
      <c r="N2404" s="21" t="n"/>
    </row>
    <row r="2405">
      <c r="A2405" s="295" t="n"/>
      <c r="B2405" s="14" t="n"/>
      <c r="C2405" s="15" t="n"/>
      <c r="D2405" s="15" t="n"/>
      <c r="E2405" s="15">
        <f>D2405*Setup!$B$5</f>
        <v/>
      </c>
      <c r="F2405" s="15">
        <f>D2405-E2405</f>
        <v/>
      </c>
      <c r="G2405" s="15" t="n"/>
      <c r="H2405" s="15" t="n"/>
      <c r="I2405" s="15" t="n"/>
      <c r="J2405" s="15">
        <f>C2405+F2405+G2405-I2405</f>
        <v/>
      </c>
      <c r="K2405" s="15" t="n"/>
      <c r="L2405" s="15">
        <f>K2405*Setup!$B$6</f>
        <v/>
      </c>
      <c r="M2405" s="15">
        <f>J2405-L2405</f>
        <v/>
      </c>
      <c r="N2405" s="21" t="n"/>
    </row>
    <row r="2406">
      <c r="A2406" s="295" t="n"/>
      <c r="B2406" s="14" t="n"/>
      <c r="C2406" s="15" t="n"/>
      <c r="D2406" s="15" t="n"/>
      <c r="E2406" s="15">
        <f>D2406*Setup!$B$5</f>
        <v/>
      </c>
      <c r="F2406" s="15">
        <f>D2406-E2406</f>
        <v/>
      </c>
      <c r="G2406" s="15" t="n"/>
      <c r="H2406" s="15" t="n"/>
      <c r="I2406" s="15" t="n"/>
      <c r="J2406" s="15">
        <f>C2406+F2406+G2406-I2406</f>
        <v/>
      </c>
      <c r="K2406" s="15" t="n"/>
      <c r="L2406" s="15">
        <f>K2406*Setup!$B$6</f>
        <v/>
      </c>
      <c r="M2406" s="15">
        <f>J2406-L2406</f>
        <v/>
      </c>
      <c r="N2406" s="21" t="n"/>
    </row>
    <row r="2407">
      <c r="A2407" s="295" t="n"/>
      <c r="B2407" s="14" t="n"/>
      <c r="C2407" s="15" t="n"/>
      <c r="D2407" s="15" t="n"/>
      <c r="E2407" s="15">
        <f>D2407*Setup!$B$5</f>
        <v/>
      </c>
      <c r="F2407" s="15">
        <f>D2407-E2407</f>
        <v/>
      </c>
      <c r="G2407" s="15" t="n"/>
      <c r="H2407" s="15" t="n"/>
      <c r="I2407" s="15" t="n"/>
      <c r="J2407" s="15">
        <f>C2407+F2407+G2407-I2407</f>
        <v/>
      </c>
      <c r="K2407" s="15" t="n"/>
      <c r="L2407" s="15">
        <f>K2407*Setup!$B$6</f>
        <v/>
      </c>
      <c r="M2407" s="15">
        <f>J2407-L2407</f>
        <v/>
      </c>
      <c r="N2407" s="21" t="n"/>
    </row>
    <row r="2408">
      <c r="A2408" s="295" t="n"/>
      <c r="B2408" s="14" t="n"/>
      <c r="C2408" s="15" t="n"/>
      <c r="D2408" s="15" t="n"/>
      <c r="E2408" s="15">
        <f>D2408*Setup!$B$5</f>
        <v/>
      </c>
      <c r="F2408" s="15">
        <f>D2408-E2408</f>
        <v/>
      </c>
      <c r="G2408" s="15" t="n"/>
      <c r="H2408" s="15" t="n"/>
      <c r="I2408" s="15" t="n"/>
      <c r="J2408" s="15">
        <f>C2408+F2408+G2408-I2408</f>
        <v/>
      </c>
      <c r="K2408" s="15" t="n"/>
      <c r="L2408" s="15">
        <f>K2408*Setup!$B$6</f>
        <v/>
      </c>
      <c r="M2408" s="15">
        <f>J2408-L2408</f>
        <v/>
      </c>
      <c r="N2408" s="21" t="n"/>
    </row>
    <row r="2409">
      <c r="A2409" s="295" t="n"/>
      <c r="B2409" s="14" t="n"/>
      <c r="C2409" s="15" t="n"/>
      <c r="D2409" s="15" t="n"/>
      <c r="E2409" s="15">
        <f>D2409*Setup!$B$5</f>
        <v/>
      </c>
      <c r="F2409" s="15">
        <f>D2409-E2409</f>
        <v/>
      </c>
      <c r="G2409" s="15" t="n"/>
      <c r="H2409" s="15" t="n"/>
      <c r="I2409" s="15" t="n"/>
      <c r="J2409" s="15">
        <f>C2409+F2409+G2409-I2409</f>
        <v/>
      </c>
      <c r="K2409" s="15" t="n"/>
      <c r="L2409" s="15">
        <f>K2409*Setup!$B$6</f>
        <v/>
      </c>
      <c r="M2409" s="15">
        <f>J2409-L2409</f>
        <v/>
      </c>
      <c r="N2409" s="21" t="n"/>
    </row>
    <row r="2410">
      <c r="A2410" s="295" t="n"/>
      <c r="B2410" s="14" t="n"/>
      <c r="C2410" s="15" t="n"/>
      <c r="D2410" s="15" t="n"/>
      <c r="E2410" s="15">
        <f>D2410*Setup!$B$5</f>
        <v/>
      </c>
      <c r="F2410" s="15">
        <f>D2410-E2410</f>
        <v/>
      </c>
      <c r="G2410" s="15" t="n"/>
      <c r="H2410" s="15" t="n"/>
      <c r="I2410" s="15" t="n"/>
      <c r="J2410" s="15">
        <f>C2410+F2410+G2410-I2410</f>
        <v/>
      </c>
      <c r="K2410" s="15" t="n"/>
      <c r="L2410" s="15">
        <f>K2410*Setup!$B$6</f>
        <v/>
      </c>
      <c r="M2410" s="15">
        <f>J2410-L2410</f>
        <v/>
      </c>
      <c r="N2410" s="21" t="n"/>
    </row>
    <row r="2411">
      <c r="A2411" s="295" t="n"/>
      <c r="B2411" s="14" t="n"/>
      <c r="C2411" s="15" t="n"/>
      <c r="D2411" s="15" t="n"/>
      <c r="E2411" s="15">
        <f>D2411*Setup!$B$5</f>
        <v/>
      </c>
      <c r="F2411" s="15">
        <f>D2411-E2411</f>
        <v/>
      </c>
      <c r="G2411" s="15" t="n"/>
      <c r="H2411" s="15" t="n"/>
      <c r="I2411" s="15" t="n"/>
      <c r="J2411" s="15">
        <f>C2411+F2411+G2411-I2411</f>
        <v/>
      </c>
      <c r="K2411" s="15" t="n"/>
      <c r="L2411" s="15">
        <f>K2411*Setup!$B$6</f>
        <v/>
      </c>
      <c r="M2411" s="15">
        <f>J2411-L2411</f>
        <v/>
      </c>
      <c r="N2411" s="21" t="n"/>
    </row>
    <row r="2412">
      <c r="A2412" s="295" t="n"/>
      <c r="B2412" s="14" t="n"/>
      <c r="C2412" s="15" t="n"/>
      <c r="D2412" s="15" t="n"/>
      <c r="E2412" s="15">
        <f>D2412*Setup!$B$5</f>
        <v/>
      </c>
      <c r="F2412" s="15">
        <f>D2412-E2412</f>
        <v/>
      </c>
      <c r="G2412" s="15" t="n"/>
      <c r="H2412" s="15" t="n"/>
      <c r="I2412" s="15" t="n"/>
      <c r="J2412" s="15">
        <f>C2412+F2412+G2412-I2412</f>
        <v/>
      </c>
      <c r="K2412" s="15" t="n"/>
      <c r="L2412" s="15">
        <f>K2412*Setup!$B$6</f>
        <v/>
      </c>
      <c r="M2412" s="15">
        <f>J2412-L2412</f>
        <v/>
      </c>
      <c r="N2412" s="21" t="n"/>
    </row>
    <row r="2413">
      <c r="A2413" s="295" t="n"/>
      <c r="B2413" s="14" t="n"/>
      <c r="C2413" s="15" t="n"/>
      <c r="D2413" s="15" t="n"/>
      <c r="E2413" s="15">
        <f>D2413*Setup!$B$5</f>
        <v/>
      </c>
      <c r="F2413" s="15">
        <f>D2413-E2413</f>
        <v/>
      </c>
      <c r="G2413" s="15" t="n"/>
      <c r="H2413" s="15" t="n"/>
      <c r="I2413" s="15" t="n"/>
      <c r="J2413" s="15">
        <f>C2413+F2413+G2413-I2413</f>
        <v/>
      </c>
      <c r="K2413" s="15" t="n"/>
      <c r="L2413" s="15">
        <f>K2413*Setup!$B$6</f>
        <v/>
      </c>
      <c r="M2413" s="15">
        <f>J2413-L2413</f>
        <v/>
      </c>
      <c r="N2413" s="21" t="n"/>
    </row>
    <row r="2414">
      <c r="A2414" s="295" t="n"/>
      <c r="B2414" s="14" t="n"/>
      <c r="C2414" s="15" t="n"/>
      <c r="D2414" s="15" t="n"/>
      <c r="E2414" s="15">
        <f>D2414*Setup!$B$5</f>
        <v/>
      </c>
      <c r="F2414" s="15">
        <f>D2414-E2414</f>
        <v/>
      </c>
      <c r="G2414" s="15" t="n"/>
      <c r="H2414" s="15" t="n"/>
      <c r="I2414" s="15" t="n"/>
      <c r="J2414" s="15">
        <f>C2414+F2414+G2414-I2414</f>
        <v/>
      </c>
      <c r="K2414" s="15" t="n"/>
      <c r="L2414" s="15">
        <f>K2414*Setup!$B$6</f>
        <v/>
      </c>
      <c r="M2414" s="15">
        <f>J2414-L2414</f>
        <v/>
      </c>
      <c r="N2414" s="21" t="n"/>
    </row>
    <row r="2415">
      <c r="A2415" s="295" t="n"/>
      <c r="B2415" s="14" t="n"/>
      <c r="C2415" s="15" t="n"/>
      <c r="D2415" s="15" t="n"/>
      <c r="E2415" s="15">
        <f>D2415*Setup!$B$5</f>
        <v/>
      </c>
      <c r="F2415" s="15">
        <f>D2415-E2415</f>
        <v/>
      </c>
      <c r="G2415" s="15" t="n"/>
      <c r="H2415" s="15" t="n"/>
      <c r="I2415" s="15" t="n"/>
      <c r="J2415" s="15">
        <f>C2415+F2415+G2415-I2415</f>
        <v/>
      </c>
      <c r="K2415" s="15" t="n"/>
      <c r="L2415" s="15">
        <f>K2415*Setup!$B$6</f>
        <v/>
      </c>
      <c r="M2415" s="15">
        <f>J2415-L2415</f>
        <v/>
      </c>
      <c r="N2415" s="21" t="n"/>
    </row>
    <row r="2416">
      <c r="A2416" s="295" t="n"/>
      <c r="B2416" s="14" t="n"/>
      <c r="C2416" s="15" t="n"/>
      <c r="D2416" s="15" t="n"/>
      <c r="E2416" s="15">
        <f>D2416*Setup!$B$5</f>
        <v/>
      </c>
      <c r="F2416" s="15">
        <f>D2416-E2416</f>
        <v/>
      </c>
      <c r="G2416" s="15" t="n"/>
      <c r="H2416" s="15" t="n"/>
      <c r="I2416" s="15" t="n"/>
      <c r="J2416" s="15">
        <f>C2416+F2416+G2416-I2416</f>
        <v/>
      </c>
      <c r="K2416" s="15" t="n"/>
      <c r="L2416" s="15">
        <f>K2416*Setup!$B$6</f>
        <v/>
      </c>
      <c r="M2416" s="15">
        <f>J2416-L2416</f>
        <v/>
      </c>
      <c r="N2416" s="21" t="n"/>
    </row>
    <row r="2417">
      <c r="A2417" s="295" t="n"/>
      <c r="B2417" s="14" t="n"/>
      <c r="C2417" s="15" t="n"/>
      <c r="D2417" s="15" t="n"/>
      <c r="E2417" s="15">
        <f>D2417*Setup!$B$5</f>
        <v/>
      </c>
      <c r="F2417" s="15">
        <f>D2417-E2417</f>
        <v/>
      </c>
      <c r="G2417" s="15" t="n"/>
      <c r="H2417" s="15" t="n"/>
      <c r="I2417" s="15" t="n"/>
      <c r="J2417" s="15">
        <f>C2417+F2417+G2417-I2417</f>
        <v/>
      </c>
      <c r="K2417" s="15" t="n"/>
      <c r="L2417" s="15">
        <f>K2417*Setup!$B$6</f>
        <v/>
      </c>
      <c r="M2417" s="15">
        <f>J2417-L2417</f>
        <v/>
      </c>
      <c r="N2417" s="21" t="n"/>
    </row>
    <row r="2418">
      <c r="A2418" s="295" t="n"/>
      <c r="B2418" s="14" t="n"/>
      <c r="C2418" s="15" t="n"/>
      <c r="D2418" s="15" t="n"/>
      <c r="E2418" s="15">
        <f>D2418*Setup!$B$5</f>
        <v/>
      </c>
      <c r="F2418" s="15">
        <f>D2418-E2418</f>
        <v/>
      </c>
      <c r="G2418" s="15" t="n"/>
      <c r="H2418" s="15" t="n"/>
      <c r="I2418" s="15" t="n"/>
      <c r="J2418" s="15">
        <f>C2418+F2418+G2418-I2418</f>
        <v/>
      </c>
      <c r="K2418" s="15" t="n"/>
      <c r="L2418" s="15">
        <f>K2418*Setup!$B$6</f>
        <v/>
      </c>
      <c r="M2418" s="15">
        <f>J2418-L2418</f>
        <v/>
      </c>
      <c r="N2418" s="21" t="n"/>
    </row>
    <row r="2419">
      <c r="A2419" s="295" t="n"/>
      <c r="B2419" s="14" t="n"/>
      <c r="C2419" s="15" t="n"/>
      <c r="D2419" s="15" t="n"/>
      <c r="E2419" s="15">
        <f>D2419*Setup!$B$5</f>
        <v/>
      </c>
      <c r="F2419" s="15">
        <f>D2419-E2419</f>
        <v/>
      </c>
      <c r="G2419" s="15" t="n"/>
      <c r="H2419" s="15" t="n"/>
      <c r="I2419" s="15" t="n"/>
      <c r="J2419" s="15">
        <f>C2419+F2419+G2419-I2419</f>
        <v/>
      </c>
      <c r="K2419" s="15" t="n"/>
      <c r="L2419" s="15">
        <f>K2419*Setup!$B$6</f>
        <v/>
      </c>
      <c r="M2419" s="15">
        <f>J2419-L2419</f>
        <v/>
      </c>
      <c r="N2419" s="21" t="n"/>
    </row>
    <row r="2420">
      <c r="A2420" s="295" t="n"/>
      <c r="B2420" s="14" t="n"/>
      <c r="C2420" s="15" t="n"/>
      <c r="D2420" s="15" t="n"/>
      <c r="E2420" s="15">
        <f>D2420*Setup!$B$5</f>
        <v/>
      </c>
      <c r="F2420" s="15">
        <f>D2420-E2420</f>
        <v/>
      </c>
      <c r="G2420" s="15" t="n"/>
      <c r="H2420" s="15" t="n"/>
      <c r="I2420" s="15" t="n"/>
      <c r="J2420" s="15">
        <f>C2420+F2420+G2420-I2420</f>
        <v/>
      </c>
      <c r="K2420" s="15" t="n"/>
      <c r="L2420" s="15">
        <f>K2420*Setup!$B$6</f>
        <v/>
      </c>
      <c r="M2420" s="15">
        <f>J2420-L2420</f>
        <v/>
      </c>
      <c r="N2420" s="21" t="n"/>
    </row>
    <row r="2421">
      <c r="A2421" s="295" t="n"/>
      <c r="B2421" s="14" t="n"/>
      <c r="C2421" s="15" t="n"/>
      <c r="D2421" s="15" t="n"/>
      <c r="E2421" s="15">
        <f>D2421*Setup!$B$5</f>
        <v/>
      </c>
      <c r="F2421" s="15">
        <f>D2421-E2421</f>
        <v/>
      </c>
      <c r="G2421" s="15" t="n"/>
      <c r="H2421" s="15" t="n"/>
      <c r="I2421" s="15" t="n"/>
      <c r="J2421" s="15">
        <f>C2421+F2421+G2421-I2421</f>
        <v/>
      </c>
      <c r="K2421" s="15" t="n"/>
      <c r="L2421" s="15">
        <f>K2421*Setup!$B$6</f>
        <v/>
      </c>
      <c r="M2421" s="15">
        <f>J2421-L2421</f>
        <v/>
      </c>
      <c r="N2421" s="21" t="n"/>
    </row>
    <row r="2422">
      <c r="A2422" s="295" t="n"/>
      <c r="B2422" s="14" t="n"/>
      <c r="C2422" s="15" t="n"/>
      <c r="D2422" s="15" t="n"/>
      <c r="E2422" s="15">
        <f>D2422*Setup!$B$5</f>
        <v/>
      </c>
      <c r="F2422" s="15">
        <f>D2422-E2422</f>
        <v/>
      </c>
      <c r="G2422" s="15" t="n"/>
      <c r="H2422" s="15" t="n"/>
      <c r="I2422" s="15" t="n"/>
      <c r="J2422" s="15">
        <f>C2422+F2422+G2422-I2422</f>
        <v/>
      </c>
      <c r="K2422" s="15" t="n"/>
      <c r="L2422" s="15">
        <f>K2422*Setup!$B$6</f>
        <v/>
      </c>
      <c r="M2422" s="15">
        <f>J2422-L2422</f>
        <v/>
      </c>
      <c r="N2422" s="21" t="n"/>
    </row>
    <row r="2423">
      <c r="A2423" s="295" t="n"/>
      <c r="B2423" s="14" t="n"/>
      <c r="C2423" s="15" t="n"/>
      <c r="D2423" s="15" t="n"/>
      <c r="E2423" s="15">
        <f>D2423*Setup!$B$5</f>
        <v/>
      </c>
      <c r="F2423" s="15">
        <f>D2423-E2423</f>
        <v/>
      </c>
      <c r="G2423" s="15" t="n"/>
      <c r="H2423" s="15" t="n"/>
      <c r="I2423" s="15" t="n"/>
      <c r="J2423" s="15">
        <f>C2423+F2423+G2423-I2423</f>
        <v/>
      </c>
      <c r="K2423" s="15" t="n"/>
      <c r="L2423" s="15">
        <f>K2423*Setup!$B$6</f>
        <v/>
      </c>
      <c r="M2423" s="15">
        <f>J2423-L2423</f>
        <v/>
      </c>
      <c r="N2423" s="21" t="n"/>
    </row>
    <row r="2424">
      <c r="A2424" s="295" t="n"/>
      <c r="B2424" s="14" t="n"/>
      <c r="C2424" s="15" t="n"/>
      <c r="D2424" s="15" t="n"/>
      <c r="E2424" s="15">
        <f>D2424*Setup!$B$5</f>
        <v/>
      </c>
      <c r="F2424" s="15">
        <f>D2424-E2424</f>
        <v/>
      </c>
      <c r="G2424" s="15" t="n"/>
      <c r="H2424" s="15" t="n"/>
      <c r="I2424" s="15" t="n"/>
      <c r="J2424" s="15">
        <f>C2424+F2424+G2424-I2424</f>
        <v/>
      </c>
      <c r="K2424" s="15" t="n"/>
      <c r="L2424" s="15">
        <f>K2424*Setup!$B$6</f>
        <v/>
      </c>
      <c r="M2424" s="15">
        <f>J2424-L2424</f>
        <v/>
      </c>
      <c r="N2424" s="21" t="n"/>
    </row>
    <row r="2425">
      <c r="A2425" s="295" t="n"/>
      <c r="B2425" s="14" t="n"/>
      <c r="C2425" s="15" t="n"/>
      <c r="D2425" s="15" t="n"/>
      <c r="E2425" s="15">
        <f>D2425*Setup!$B$5</f>
        <v/>
      </c>
      <c r="F2425" s="15">
        <f>D2425-E2425</f>
        <v/>
      </c>
      <c r="G2425" s="15" t="n"/>
      <c r="H2425" s="15" t="n"/>
      <c r="I2425" s="15" t="n"/>
      <c r="J2425" s="15">
        <f>C2425+F2425+G2425-I2425</f>
        <v/>
      </c>
      <c r="K2425" s="15" t="n"/>
      <c r="L2425" s="15">
        <f>K2425*Setup!$B$6</f>
        <v/>
      </c>
      <c r="M2425" s="15">
        <f>J2425-L2425</f>
        <v/>
      </c>
      <c r="N2425" s="21" t="n"/>
    </row>
    <row r="2426">
      <c r="A2426" s="295" t="n"/>
      <c r="B2426" s="14" t="n"/>
      <c r="C2426" s="15" t="n"/>
      <c r="D2426" s="15" t="n"/>
      <c r="E2426" s="15">
        <f>D2426*Setup!$B$5</f>
        <v/>
      </c>
      <c r="F2426" s="15">
        <f>D2426-E2426</f>
        <v/>
      </c>
      <c r="G2426" s="15" t="n"/>
      <c r="H2426" s="15" t="n"/>
      <c r="I2426" s="15" t="n"/>
      <c r="J2426" s="15">
        <f>C2426+F2426+G2426-I2426</f>
        <v/>
      </c>
      <c r="K2426" s="15" t="n"/>
      <c r="L2426" s="15">
        <f>K2426*Setup!$B$6</f>
        <v/>
      </c>
      <c r="M2426" s="15">
        <f>J2426-L2426</f>
        <v/>
      </c>
      <c r="N2426" s="21" t="n"/>
    </row>
    <row r="2427">
      <c r="A2427" s="295" t="n"/>
      <c r="B2427" s="14" t="n"/>
      <c r="C2427" s="15" t="n"/>
      <c r="D2427" s="15" t="n"/>
      <c r="E2427" s="15">
        <f>D2427*Setup!$B$5</f>
        <v/>
      </c>
      <c r="F2427" s="15">
        <f>D2427-E2427</f>
        <v/>
      </c>
      <c r="G2427" s="15" t="n"/>
      <c r="H2427" s="15" t="n"/>
      <c r="I2427" s="15" t="n"/>
      <c r="J2427" s="15">
        <f>C2427+F2427+G2427-I2427</f>
        <v/>
      </c>
      <c r="K2427" s="15" t="n"/>
      <c r="L2427" s="15">
        <f>K2427*Setup!$B$6</f>
        <v/>
      </c>
      <c r="M2427" s="15">
        <f>J2427-L2427</f>
        <v/>
      </c>
      <c r="N2427" s="21" t="n"/>
    </row>
    <row r="2428">
      <c r="A2428" s="295" t="n"/>
      <c r="B2428" s="14" t="n"/>
      <c r="C2428" s="15" t="n"/>
      <c r="D2428" s="15" t="n"/>
      <c r="E2428" s="15">
        <f>D2428*Setup!$B$5</f>
        <v/>
      </c>
      <c r="F2428" s="15">
        <f>D2428-E2428</f>
        <v/>
      </c>
      <c r="G2428" s="15" t="n"/>
      <c r="H2428" s="15" t="n"/>
      <c r="I2428" s="15" t="n"/>
      <c r="J2428" s="15">
        <f>C2428+F2428+G2428-I2428</f>
        <v/>
      </c>
      <c r="K2428" s="15" t="n"/>
      <c r="L2428" s="15">
        <f>K2428*Setup!$B$6</f>
        <v/>
      </c>
      <c r="M2428" s="15">
        <f>J2428-L2428</f>
        <v/>
      </c>
      <c r="N2428" s="21" t="n"/>
    </row>
    <row r="2429">
      <c r="A2429" s="295" t="n"/>
      <c r="B2429" s="14" t="n"/>
      <c r="C2429" s="15" t="n"/>
      <c r="D2429" s="15" t="n"/>
      <c r="E2429" s="15">
        <f>D2429*Setup!$B$5</f>
        <v/>
      </c>
      <c r="F2429" s="15">
        <f>D2429-E2429</f>
        <v/>
      </c>
      <c r="G2429" s="15" t="n"/>
      <c r="H2429" s="15" t="n"/>
      <c r="I2429" s="15" t="n"/>
      <c r="J2429" s="15">
        <f>C2429+F2429+G2429-I2429</f>
        <v/>
      </c>
      <c r="K2429" s="15" t="n"/>
      <c r="L2429" s="15">
        <f>K2429*Setup!$B$6</f>
        <v/>
      </c>
      <c r="M2429" s="15">
        <f>J2429-L2429</f>
        <v/>
      </c>
      <c r="N2429" s="21" t="n"/>
    </row>
    <row r="2430">
      <c r="A2430" s="295" t="n"/>
      <c r="B2430" s="14" t="n"/>
      <c r="C2430" s="15" t="n"/>
      <c r="D2430" s="15" t="n"/>
      <c r="E2430" s="15">
        <f>D2430*Setup!$B$5</f>
        <v/>
      </c>
      <c r="F2430" s="15">
        <f>D2430-E2430</f>
        <v/>
      </c>
      <c r="G2430" s="15" t="n"/>
      <c r="H2430" s="15" t="n"/>
      <c r="I2430" s="15" t="n"/>
      <c r="J2430" s="15">
        <f>C2430+F2430+G2430-I2430</f>
        <v/>
      </c>
      <c r="K2430" s="15" t="n"/>
      <c r="L2430" s="15">
        <f>K2430*Setup!$B$6</f>
        <v/>
      </c>
      <c r="M2430" s="15">
        <f>J2430-L2430</f>
        <v/>
      </c>
      <c r="N2430" s="21" t="n"/>
    </row>
    <row r="2431">
      <c r="A2431" s="295" t="n"/>
      <c r="B2431" s="14" t="n"/>
      <c r="C2431" s="15" t="n"/>
      <c r="D2431" s="15" t="n"/>
      <c r="E2431" s="15">
        <f>D2431*Setup!$B$5</f>
        <v/>
      </c>
      <c r="F2431" s="15">
        <f>D2431-E2431</f>
        <v/>
      </c>
      <c r="G2431" s="15" t="n"/>
      <c r="H2431" s="15" t="n"/>
      <c r="I2431" s="15" t="n"/>
      <c r="J2431" s="15">
        <f>C2431+F2431+G2431-I2431</f>
        <v/>
      </c>
      <c r="K2431" s="15" t="n"/>
      <c r="L2431" s="15">
        <f>K2431*Setup!$B$6</f>
        <v/>
      </c>
      <c r="M2431" s="15">
        <f>J2431-L2431</f>
        <v/>
      </c>
      <c r="N2431" s="21" t="n"/>
    </row>
    <row r="2432">
      <c r="A2432" s="295" t="n"/>
      <c r="B2432" s="14" t="n"/>
      <c r="C2432" s="15" t="n"/>
      <c r="D2432" s="15" t="n"/>
      <c r="E2432" s="15">
        <f>D2432*Setup!$B$5</f>
        <v/>
      </c>
      <c r="F2432" s="15">
        <f>D2432-E2432</f>
        <v/>
      </c>
      <c r="G2432" s="15" t="n"/>
      <c r="H2432" s="15" t="n"/>
      <c r="I2432" s="15" t="n"/>
      <c r="J2432" s="15">
        <f>C2432+F2432+G2432-I2432</f>
        <v/>
      </c>
      <c r="K2432" s="15" t="n"/>
      <c r="L2432" s="15">
        <f>K2432*Setup!$B$6</f>
        <v/>
      </c>
      <c r="M2432" s="15">
        <f>J2432-L2432</f>
        <v/>
      </c>
      <c r="N2432" s="21" t="n"/>
    </row>
    <row r="2433">
      <c r="A2433" s="295" t="n"/>
      <c r="B2433" s="14" t="n"/>
      <c r="C2433" s="15" t="n"/>
      <c r="D2433" s="15" t="n"/>
      <c r="E2433" s="15">
        <f>D2433*Setup!$B$5</f>
        <v/>
      </c>
      <c r="F2433" s="15">
        <f>D2433-E2433</f>
        <v/>
      </c>
      <c r="G2433" s="15" t="n"/>
      <c r="H2433" s="15" t="n"/>
      <c r="I2433" s="15" t="n"/>
      <c r="J2433" s="15">
        <f>C2433+F2433+G2433-I2433</f>
        <v/>
      </c>
      <c r="K2433" s="15" t="n"/>
      <c r="L2433" s="15">
        <f>K2433*Setup!$B$6</f>
        <v/>
      </c>
      <c r="M2433" s="15">
        <f>J2433-L2433</f>
        <v/>
      </c>
      <c r="N2433" s="21" t="n"/>
    </row>
    <row r="2434">
      <c r="A2434" s="295" t="n"/>
      <c r="B2434" s="14" t="n"/>
      <c r="C2434" s="15" t="n"/>
      <c r="D2434" s="15" t="n"/>
      <c r="E2434" s="15">
        <f>D2434*Setup!$B$5</f>
        <v/>
      </c>
      <c r="F2434" s="15">
        <f>D2434-E2434</f>
        <v/>
      </c>
      <c r="G2434" s="15" t="n"/>
      <c r="H2434" s="15" t="n"/>
      <c r="I2434" s="15" t="n"/>
      <c r="J2434" s="15">
        <f>C2434+F2434+G2434-I2434</f>
        <v/>
      </c>
      <c r="K2434" s="15" t="n"/>
      <c r="L2434" s="15">
        <f>K2434*Setup!$B$6</f>
        <v/>
      </c>
      <c r="M2434" s="15">
        <f>J2434-L2434</f>
        <v/>
      </c>
      <c r="N2434" s="21" t="n"/>
    </row>
    <row r="2435">
      <c r="A2435" s="295" t="n"/>
      <c r="B2435" s="14" t="n"/>
      <c r="C2435" s="15" t="n"/>
      <c r="D2435" s="15" t="n"/>
      <c r="E2435" s="15">
        <f>D2435*Setup!$B$5</f>
        <v/>
      </c>
      <c r="F2435" s="15">
        <f>D2435-E2435</f>
        <v/>
      </c>
      <c r="G2435" s="15" t="n"/>
      <c r="H2435" s="15" t="n"/>
      <c r="I2435" s="15" t="n"/>
      <c r="J2435" s="15">
        <f>C2435+F2435+G2435-I2435</f>
        <v/>
      </c>
      <c r="K2435" s="15" t="n"/>
      <c r="L2435" s="15">
        <f>K2435*Setup!$B$6</f>
        <v/>
      </c>
      <c r="M2435" s="15">
        <f>J2435-L2435</f>
        <v/>
      </c>
      <c r="N2435" s="21" t="n"/>
    </row>
    <row r="2436">
      <c r="A2436" s="295" t="n"/>
      <c r="B2436" s="14" t="n"/>
      <c r="C2436" s="15" t="n"/>
      <c r="D2436" s="15" t="n"/>
      <c r="E2436" s="15">
        <f>D2436*Setup!$B$5</f>
        <v/>
      </c>
      <c r="F2436" s="15">
        <f>D2436-E2436</f>
        <v/>
      </c>
      <c r="G2436" s="15" t="n"/>
      <c r="H2436" s="15" t="n"/>
      <c r="I2436" s="15" t="n"/>
      <c r="J2436" s="15">
        <f>C2436+F2436+G2436-I2436</f>
        <v/>
      </c>
      <c r="K2436" s="15" t="n"/>
      <c r="L2436" s="15">
        <f>K2436*Setup!$B$6</f>
        <v/>
      </c>
      <c r="M2436" s="15">
        <f>J2436-L2436</f>
        <v/>
      </c>
      <c r="N2436" s="21" t="n"/>
    </row>
    <row r="2437">
      <c r="A2437" s="295" t="n"/>
      <c r="B2437" s="14" t="n"/>
      <c r="C2437" s="15" t="n"/>
      <c r="D2437" s="15" t="n"/>
      <c r="E2437" s="15">
        <f>D2437*Setup!$B$5</f>
        <v/>
      </c>
      <c r="F2437" s="15">
        <f>D2437-E2437</f>
        <v/>
      </c>
      <c r="G2437" s="15" t="n"/>
      <c r="H2437" s="15" t="n"/>
      <c r="I2437" s="15" t="n"/>
      <c r="J2437" s="15">
        <f>C2437+F2437+G2437-I2437</f>
        <v/>
      </c>
      <c r="K2437" s="15" t="n"/>
      <c r="L2437" s="15">
        <f>K2437*Setup!$B$6</f>
        <v/>
      </c>
      <c r="M2437" s="15">
        <f>J2437-L2437</f>
        <v/>
      </c>
      <c r="N2437" s="21" t="n"/>
    </row>
    <row r="2438">
      <c r="A2438" s="295" t="n"/>
      <c r="B2438" s="14" t="n"/>
      <c r="C2438" s="15" t="n"/>
      <c r="D2438" s="15" t="n"/>
      <c r="E2438" s="15">
        <f>D2438*Setup!$B$5</f>
        <v/>
      </c>
      <c r="F2438" s="15">
        <f>D2438-E2438</f>
        <v/>
      </c>
      <c r="G2438" s="15" t="n"/>
      <c r="H2438" s="15" t="n"/>
      <c r="I2438" s="15" t="n"/>
      <c r="J2438" s="15">
        <f>C2438+F2438+G2438-I2438</f>
        <v/>
      </c>
      <c r="K2438" s="15" t="n"/>
      <c r="L2438" s="15">
        <f>K2438*Setup!$B$6</f>
        <v/>
      </c>
      <c r="M2438" s="15">
        <f>J2438-L2438</f>
        <v/>
      </c>
      <c r="N2438" s="21" t="n"/>
    </row>
    <row r="2439">
      <c r="A2439" s="295" t="n"/>
      <c r="B2439" s="14" t="n"/>
      <c r="C2439" s="15" t="n"/>
      <c r="D2439" s="15" t="n"/>
      <c r="E2439" s="15">
        <f>D2439*Setup!$B$5</f>
        <v/>
      </c>
      <c r="F2439" s="15">
        <f>D2439-E2439</f>
        <v/>
      </c>
      <c r="G2439" s="15" t="n"/>
      <c r="H2439" s="15" t="n"/>
      <c r="I2439" s="15" t="n"/>
      <c r="J2439" s="15">
        <f>C2439+F2439+G2439-I2439</f>
        <v/>
      </c>
      <c r="K2439" s="15" t="n"/>
      <c r="L2439" s="15">
        <f>K2439*Setup!$B$6</f>
        <v/>
      </c>
      <c r="M2439" s="15">
        <f>J2439-L2439</f>
        <v/>
      </c>
      <c r="N2439" s="21" t="n"/>
    </row>
    <row r="2440">
      <c r="A2440" s="295" t="n"/>
      <c r="B2440" s="14" t="n"/>
      <c r="C2440" s="15" t="n"/>
      <c r="D2440" s="15" t="n"/>
      <c r="E2440" s="15">
        <f>D2440*Setup!$B$5</f>
        <v/>
      </c>
      <c r="F2440" s="15">
        <f>D2440-E2440</f>
        <v/>
      </c>
      <c r="G2440" s="15" t="n"/>
      <c r="H2440" s="15" t="n"/>
      <c r="I2440" s="15" t="n"/>
      <c r="J2440" s="15">
        <f>C2440+F2440+G2440-I2440</f>
        <v/>
      </c>
      <c r="K2440" s="15" t="n"/>
      <c r="L2440" s="15">
        <f>K2440*Setup!$B$6</f>
        <v/>
      </c>
      <c r="M2440" s="15">
        <f>J2440-L2440</f>
        <v/>
      </c>
      <c r="N2440" s="21" t="n"/>
    </row>
    <row r="2441">
      <c r="A2441" s="295" t="n"/>
      <c r="B2441" s="14" t="n"/>
      <c r="C2441" s="15" t="n"/>
      <c r="D2441" s="15" t="n"/>
      <c r="E2441" s="15">
        <f>D2441*Setup!$B$5</f>
        <v/>
      </c>
      <c r="F2441" s="15">
        <f>D2441-E2441</f>
        <v/>
      </c>
      <c r="G2441" s="15" t="n"/>
      <c r="H2441" s="15" t="n"/>
      <c r="I2441" s="15" t="n"/>
      <c r="J2441" s="15">
        <f>C2441+F2441+G2441-I2441</f>
        <v/>
      </c>
      <c r="K2441" s="15" t="n"/>
      <c r="L2441" s="15">
        <f>K2441*Setup!$B$6</f>
        <v/>
      </c>
      <c r="M2441" s="15">
        <f>J2441-L2441</f>
        <v/>
      </c>
      <c r="N2441" s="21" t="n"/>
    </row>
    <row r="2442">
      <c r="A2442" s="295" t="n"/>
      <c r="B2442" s="14" t="n"/>
      <c r="C2442" s="15" t="n"/>
      <c r="D2442" s="15" t="n"/>
      <c r="E2442" s="15">
        <f>D2442*Setup!$B$5</f>
        <v/>
      </c>
      <c r="F2442" s="15">
        <f>D2442-E2442</f>
        <v/>
      </c>
      <c r="G2442" s="15" t="n"/>
      <c r="H2442" s="15" t="n"/>
      <c r="I2442" s="15" t="n"/>
      <c r="J2442" s="15">
        <f>C2442+F2442+G2442-I2442</f>
        <v/>
      </c>
      <c r="K2442" s="15" t="n"/>
      <c r="L2442" s="15">
        <f>K2442*Setup!$B$6</f>
        <v/>
      </c>
      <c r="M2442" s="15">
        <f>J2442-L2442</f>
        <v/>
      </c>
      <c r="N2442" s="21" t="n"/>
    </row>
    <row r="2443">
      <c r="A2443" s="295" t="n"/>
      <c r="B2443" s="14" t="n"/>
      <c r="C2443" s="15" t="n"/>
      <c r="D2443" s="15" t="n"/>
      <c r="E2443" s="15">
        <f>D2443*Setup!$B$5</f>
        <v/>
      </c>
      <c r="F2443" s="15">
        <f>D2443-E2443</f>
        <v/>
      </c>
      <c r="G2443" s="15" t="n"/>
      <c r="H2443" s="15" t="n"/>
      <c r="I2443" s="15" t="n"/>
      <c r="J2443" s="15">
        <f>C2443+F2443+G2443-I2443</f>
        <v/>
      </c>
      <c r="K2443" s="15" t="n"/>
      <c r="L2443" s="15">
        <f>K2443*Setup!$B$6</f>
        <v/>
      </c>
      <c r="M2443" s="15">
        <f>J2443-L2443</f>
        <v/>
      </c>
      <c r="N2443" s="21" t="n"/>
    </row>
    <row r="2444">
      <c r="A2444" s="295" t="n"/>
      <c r="B2444" s="14" t="n"/>
      <c r="C2444" s="15" t="n"/>
      <c r="D2444" s="15" t="n"/>
      <c r="E2444" s="15">
        <f>D2444*Setup!$B$5</f>
        <v/>
      </c>
      <c r="F2444" s="15">
        <f>D2444-E2444</f>
        <v/>
      </c>
      <c r="G2444" s="15" t="n"/>
      <c r="H2444" s="15" t="n"/>
      <c r="I2444" s="15" t="n"/>
      <c r="J2444" s="15">
        <f>C2444+F2444+G2444-I2444</f>
        <v/>
      </c>
      <c r="K2444" s="15" t="n"/>
      <c r="L2444" s="15">
        <f>K2444*Setup!$B$6</f>
        <v/>
      </c>
      <c r="M2444" s="15">
        <f>J2444-L2444</f>
        <v/>
      </c>
      <c r="N2444" s="21" t="n"/>
    </row>
    <row r="2445">
      <c r="A2445" s="295" t="n"/>
      <c r="B2445" s="14" t="n"/>
      <c r="C2445" s="15" t="n"/>
      <c r="D2445" s="15" t="n"/>
      <c r="E2445" s="15">
        <f>D2445*Setup!$B$5</f>
        <v/>
      </c>
      <c r="F2445" s="15">
        <f>D2445-E2445</f>
        <v/>
      </c>
      <c r="G2445" s="15" t="n"/>
      <c r="H2445" s="15" t="n"/>
      <c r="I2445" s="15" t="n"/>
      <c r="J2445" s="15">
        <f>C2445+F2445+G2445-I2445</f>
        <v/>
      </c>
      <c r="K2445" s="15" t="n"/>
      <c r="L2445" s="15">
        <f>K2445*Setup!$B$6</f>
        <v/>
      </c>
      <c r="M2445" s="15">
        <f>J2445-L2445</f>
        <v/>
      </c>
      <c r="N2445" s="21" t="n"/>
    </row>
    <row r="2446">
      <c r="A2446" s="295" t="n"/>
      <c r="B2446" s="14" t="n"/>
      <c r="C2446" s="15" t="n"/>
      <c r="D2446" s="15" t="n"/>
      <c r="E2446" s="15">
        <f>D2446*Setup!$B$5</f>
        <v/>
      </c>
      <c r="F2446" s="15">
        <f>D2446-E2446</f>
        <v/>
      </c>
      <c r="G2446" s="15" t="n"/>
      <c r="H2446" s="15" t="n"/>
      <c r="I2446" s="15" t="n"/>
      <c r="J2446" s="15">
        <f>C2446+F2446+G2446-I2446</f>
        <v/>
      </c>
      <c r="K2446" s="15" t="n"/>
      <c r="L2446" s="15">
        <f>K2446*Setup!$B$6</f>
        <v/>
      </c>
      <c r="M2446" s="15">
        <f>J2446-L2446</f>
        <v/>
      </c>
      <c r="N2446" s="21" t="n"/>
    </row>
    <row r="2447">
      <c r="A2447" s="295" t="n"/>
      <c r="B2447" s="14" t="n"/>
      <c r="C2447" s="15" t="n"/>
      <c r="D2447" s="15" t="n"/>
      <c r="E2447" s="15">
        <f>D2447*Setup!$B$5</f>
        <v/>
      </c>
      <c r="F2447" s="15">
        <f>D2447-E2447</f>
        <v/>
      </c>
      <c r="G2447" s="15" t="n"/>
      <c r="H2447" s="15" t="n"/>
      <c r="I2447" s="15" t="n"/>
      <c r="J2447" s="15">
        <f>C2447+F2447+G2447-I2447</f>
        <v/>
      </c>
      <c r="K2447" s="15" t="n"/>
      <c r="L2447" s="15">
        <f>K2447*Setup!$B$6</f>
        <v/>
      </c>
      <c r="M2447" s="15">
        <f>J2447-L2447</f>
        <v/>
      </c>
      <c r="N2447" s="21" t="n"/>
    </row>
    <row r="2448">
      <c r="A2448" s="295" t="n"/>
      <c r="B2448" s="14" t="n"/>
      <c r="C2448" s="15" t="n"/>
      <c r="D2448" s="15" t="n"/>
      <c r="E2448" s="15">
        <f>D2448*Setup!$B$5</f>
        <v/>
      </c>
      <c r="F2448" s="15">
        <f>D2448-E2448</f>
        <v/>
      </c>
      <c r="G2448" s="15" t="n"/>
      <c r="H2448" s="15" t="n"/>
      <c r="I2448" s="15" t="n"/>
      <c r="J2448" s="15">
        <f>C2448+F2448+G2448-I2448</f>
        <v/>
      </c>
      <c r="K2448" s="15" t="n"/>
      <c r="L2448" s="15">
        <f>K2448*Setup!$B$6</f>
        <v/>
      </c>
      <c r="M2448" s="15">
        <f>J2448-L2448</f>
        <v/>
      </c>
      <c r="N2448" s="21" t="n"/>
    </row>
    <row r="2449">
      <c r="A2449" s="295" t="n"/>
      <c r="B2449" s="14" t="n"/>
      <c r="C2449" s="15" t="n"/>
      <c r="D2449" s="15" t="n"/>
      <c r="E2449" s="15">
        <f>D2449*Setup!$B$5</f>
        <v/>
      </c>
      <c r="F2449" s="15">
        <f>D2449-E2449</f>
        <v/>
      </c>
      <c r="G2449" s="15" t="n"/>
      <c r="H2449" s="15" t="n"/>
      <c r="I2449" s="15" t="n"/>
      <c r="J2449" s="15">
        <f>C2449+F2449+G2449-I2449</f>
        <v/>
      </c>
      <c r="K2449" s="15" t="n"/>
      <c r="L2449" s="15">
        <f>K2449*Setup!$B$6</f>
        <v/>
      </c>
      <c r="M2449" s="15">
        <f>J2449-L2449</f>
        <v/>
      </c>
      <c r="N2449" s="21" t="n"/>
    </row>
    <row r="2450">
      <c r="A2450" s="295" t="n"/>
      <c r="B2450" s="14" t="n"/>
      <c r="C2450" s="15" t="n"/>
      <c r="D2450" s="15" t="n"/>
      <c r="E2450" s="15">
        <f>D2450*Setup!$B$5</f>
        <v/>
      </c>
      <c r="F2450" s="15">
        <f>D2450-E2450</f>
        <v/>
      </c>
      <c r="G2450" s="15" t="n"/>
      <c r="H2450" s="15" t="n"/>
      <c r="I2450" s="15" t="n"/>
      <c r="J2450" s="15">
        <f>C2450+F2450+G2450-I2450</f>
        <v/>
      </c>
      <c r="K2450" s="15" t="n"/>
      <c r="L2450" s="15">
        <f>K2450*Setup!$B$6</f>
        <v/>
      </c>
      <c r="M2450" s="15">
        <f>J2450-L2450</f>
        <v/>
      </c>
      <c r="N2450" s="21" t="n"/>
    </row>
    <row r="2451">
      <c r="A2451" s="295" t="n"/>
      <c r="B2451" s="14" t="n"/>
      <c r="C2451" s="15" t="n"/>
      <c r="D2451" s="15" t="n"/>
      <c r="E2451" s="15">
        <f>D2451*Setup!$B$5</f>
        <v/>
      </c>
      <c r="F2451" s="15">
        <f>D2451-E2451</f>
        <v/>
      </c>
      <c r="G2451" s="15" t="n"/>
      <c r="H2451" s="15" t="n"/>
      <c r="I2451" s="15" t="n"/>
      <c r="J2451" s="15">
        <f>C2451+F2451+G2451-I2451</f>
        <v/>
      </c>
      <c r="K2451" s="15" t="n"/>
      <c r="L2451" s="15">
        <f>K2451*Setup!$B$6</f>
        <v/>
      </c>
      <c r="M2451" s="15">
        <f>J2451-L2451</f>
        <v/>
      </c>
      <c r="N2451" s="21" t="n"/>
    </row>
    <row r="2452">
      <c r="A2452" s="295" t="n"/>
      <c r="B2452" s="14" t="n"/>
      <c r="C2452" s="15" t="n"/>
      <c r="D2452" s="15" t="n"/>
      <c r="E2452" s="15">
        <f>D2452*Setup!$B$5</f>
        <v/>
      </c>
      <c r="F2452" s="15">
        <f>D2452-E2452</f>
        <v/>
      </c>
      <c r="G2452" s="15" t="n"/>
      <c r="H2452" s="15" t="n"/>
      <c r="I2452" s="15" t="n"/>
      <c r="J2452" s="15">
        <f>C2452+F2452+G2452-I2452</f>
        <v/>
      </c>
      <c r="K2452" s="15" t="n"/>
      <c r="L2452" s="15">
        <f>K2452*Setup!$B$6</f>
        <v/>
      </c>
      <c r="M2452" s="15">
        <f>J2452-L2452</f>
        <v/>
      </c>
      <c r="N2452" s="21" t="n"/>
    </row>
    <row r="2453">
      <c r="A2453" s="295" t="n"/>
      <c r="B2453" s="14" t="n"/>
      <c r="C2453" s="15" t="n"/>
      <c r="D2453" s="15" t="n"/>
      <c r="E2453" s="15">
        <f>D2453*Setup!$B$5</f>
        <v/>
      </c>
      <c r="F2453" s="15">
        <f>D2453-E2453</f>
        <v/>
      </c>
      <c r="G2453" s="15" t="n"/>
      <c r="H2453" s="15" t="n"/>
      <c r="I2453" s="15" t="n"/>
      <c r="J2453" s="15">
        <f>C2453+F2453+G2453-I2453</f>
        <v/>
      </c>
      <c r="K2453" s="15" t="n"/>
      <c r="L2453" s="15">
        <f>K2453*Setup!$B$6</f>
        <v/>
      </c>
      <c r="M2453" s="15">
        <f>J2453-L2453</f>
        <v/>
      </c>
      <c r="N2453" s="21" t="n"/>
    </row>
    <row r="2454">
      <c r="A2454" s="295" t="n"/>
      <c r="B2454" s="14" t="n"/>
      <c r="C2454" s="15" t="n"/>
      <c r="D2454" s="15" t="n"/>
      <c r="E2454" s="15">
        <f>D2454*Setup!$B$5</f>
        <v/>
      </c>
      <c r="F2454" s="15">
        <f>D2454-E2454</f>
        <v/>
      </c>
      <c r="G2454" s="15" t="n"/>
      <c r="H2454" s="15" t="n"/>
      <c r="I2454" s="15" t="n"/>
      <c r="J2454" s="15">
        <f>C2454+F2454+G2454-I2454</f>
        <v/>
      </c>
      <c r="K2454" s="15" t="n"/>
      <c r="L2454" s="15">
        <f>K2454*Setup!$B$6</f>
        <v/>
      </c>
      <c r="M2454" s="15">
        <f>J2454-L2454</f>
        <v/>
      </c>
      <c r="N2454" s="21" t="n"/>
    </row>
    <row r="2455">
      <c r="A2455" s="295" t="n"/>
      <c r="B2455" s="14" t="n"/>
      <c r="C2455" s="15" t="n"/>
      <c r="D2455" s="15" t="n"/>
      <c r="E2455" s="15">
        <f>D2455*Setup!$B$5</f>
        <v/>
      </c>
      <c r="F2455" s="15">
        <f>D2455-E2455</f>
        <v/>
      </c>
      <c r="G2455" s="15" t="n"/>
      <c r="H2455" s="15" t="n"/>
      <c r="I2455" s="15" t="n"/>
      <c r="J2455" s="15">
        <f>C2455+F2455+G2455-I2455</f>
        <v/>
      </c>
      <c r="K2455" s="15" t="n"/>
      <c r="L2455" s="15">
        <f>K2455*Setup!$B$6</f>
        <v/>
      </c>
      <c r="M2455" s="15">
        <f>J2455-L2455</f>
        <v/>
      </c>
      <c r="N2455" s="21" t="n"/>
    </row>
    <row r="2456">
      <c r="A2456" s="295" t="n"/>
      <c r="B2456" s="14" t="n"/>
      <c r="C2456" s="15" t="n"/>
      <c r="D2456" s="15" t="n"/>
      <c r="E2456" s="15">
        <f>D2456*Setup!$B$5</f>
        <v/>
      </c>
      <c r="F2456" s="15">
        <f>D2456-E2456</f>
        <v/>
      </c>
      <c r="G2456" s="15" t="n"/>
      <c r="H2456" s="15" t="n"/>
      <c r="I2456" s="15" t="n"/>
      <c r="J2456" s="15">
        <f>C2456+F2456+G2456-I2456</f>
        <v/>
      </c>
      <c r="K2456" s="15" t="n"/>
      <c r="L2456" s="15">
        <f>K2456*Setup!$B$6</f>
        <v/>
      </c>
      <c r="M2456" s="15">
        <f>J2456-L2456</f>
        <v/>
      </c>
      <c r="N2456" s="21" t="n"/>
    </row>
    <row r="2457">
      <c r="A2457" s="295" t="n"/>
      <c r="B2457" s="14" t="n"/>
      <c r="C2457" s="15" t="n"/>
      <c r="D2457" s="15" t="n"/>
      <c r="E2457" s="15">
        <f>D2457*Setup!$B$5</f>
        <v/>
      </c>
      <c r="F2457" s="15">
        <f>D2457-E2457</f>
        <v/>
      </c>
      <c r="G2457" s="15" t="n"/>
      <c r="H2457" s="15" t="n"/>
      <c r="I2457" s="15" t="n"/>
      <c r="J2457" s="15">
        <f>C2457+F2457+G2457-I2457</f>
        <v/>
      </c>
      <c r="K2457" s="15" t="n"/>
      <c r="L2457" s="15">
        <f>K2457*Setup!$B$6</f>
        <v/>
      </c>
      <c r="M2457" s="15">
        <f>J2457-L2457</f>
        <v/>
      </c>
      <c r="N2457" s="21" t="n"/>
    </row>
    <row r="2458">
      <c r="A2458" s="295" t="n"/>
      <c r="B2458" s="14" t="n"/>
      <c r="C2458" s="15" t="n"/>
      <c r="D2458" s="15" t="n"/>
      <c r="E2458" s="15">
        <f>D2458*Setup!$B$5</f>
        <v/>
      </c>
      <c r="F2458" s="15">
        <f>D2458-E2458</f>
        <v/>
      </c>
      <c r="G2458" s="15" t="n"/>
      <c r="H2458" s="15" t="n"/>
      <c r="I2458" s="15" t="n"/>
      <c r="J2458" s="15">
        <f>C2458+F2458+G2458-I2458</f>
        <v/>
      </c>
      <c r="K2458" s="15" t="n"/>
      <c r="L2458" s="15">
        <f>K2458*Setup!$B$6</f>
        <v/>
      </c>
      <c r="M2458" s="15">
        <f>J2458-L2458</f>
        <v/>
      </c>
      <c r="N2458" s="21" t="n"/>
    </row>
    <row r="2459">
      <c r="A2459" s="295" t="n"/>
      <c r="B2459" s="14" t="n"/>
      <c r="C2459" s="15" t="n"/>
      <c r="D2459" s="15" t="n"/>
      <c r="E2459" s="15">
        <f>D2459*Setup!$B$5</f>
        <v/>
      </c>
      <c r="F2459" s="15">
        <f>D2459-E2459</f>
        <v/>
      </c>
      <c r="G2459" s="15" t="n"/>
      <c r="H2459" s="15" t="n"/>
      <c r="I2459" s="15" t="n"/>
      <c r="J2459" s="15">
        <f>C2459+F2459+G2459-I2459</f>
        <v/>
      </c>
      <c r="K2459" s="15" t="n"/>
      <c r="L2459" s="15">
        <f>K2459*Setup!$B$6</f>
        <v/>
      </c>
      <c r="M2459" s="15">
        <f>J2459-L2459</f>
        <v/>
      </c>
      <c r="N2459" s="21" t="n"/>
    </row>
    <row r="2460">
      <c r="A2460" s="295" t="n"/>
      <c r="B2460" s="14" t="n"/>
      <c r="C2460" s="15" t="n"/>
      <c r="D2460" s="15" t="n"/>
      <c r="E2460" s="15">
        <f>D2460*Setup!$B$5</f>
        <v/>
      </c>
      <c r="F2460" s="15">
        <f>D2460-E2460</f>
        <v/>
      </c>
      <c r="G2460" s="15" t="n"/>
      <c r="H2460" s="15" t="n"/>
      <c r="I2460" s="15" t="n"/>
      <c r="J2460" s="15">
        <f>C2460+F2460+G2460-I2460</f>
        <v/>
      </c>
      <c r="K2460" s="15" t="n"/>
      <c r="L2460" s="15">
        <f>K2460*Setup!$B$6</f>
        <v/>
      </c>
      <c r="M2460" s="15">
        <f>J2460-L2460</f>
        <v/>
      </c>
      <c r="N2460" s="21" t="n"/>
    </row>
    <row r="2461">
      <c r="A2461" s="295" t="n"/>
      <c r="B2461" s="14" t="n"/>
      <c r="C2461" s="15" t="n"/>
      <c r="D2461" s="15" t="n"/>
      <c r="E2461" s="15">
        <f>D2461*Setup!$B$5</f>
        <v/>
      </c>
      <c r="F2461" s="15">
        <f>D2461-E2461</f>
        <v/>
      </c>
      <c r="G2461" s="15" t="n"/>
      <c r="H2461" s="15" t="n"/>
      <c r="I2461" s="15" t="n"/>
      <c r="J2461" s="15">
        <f>C2461+F2461+G2461-I2461</f>
        <v/>
      </c>
      <c r="K2461" s="15" t="n"/>
      <c r="L2461" s="15">
        <f>K2461*Setup!$B$6</f>
        <v/>
      </c>
      <c r="M2461" s="15">
        <f>J2461-L2461</f>
        <v/>
      </c>
      <c r="N2461" s="21" t="n"/>
    </row>
    <row r="2462">
      <c r="A2462" s="295" t="n"/>
      <c r="B2462" s="14" t="n"/>
      <c r="C2462" s="15" t="n"/>
      <c r="D2462" s="15" t="n"/>
      <c r="E2462" s="15">
        <f>D2462*Setup!$B$5</f>
        <v/>
      </c>
      <c r="F2462" s="15">
        <f>D2462-E2462</f>
        <v/>
      </c>
      <c r="G2462" s="15" t="n"/>
      <c r="H2462" s="15" t="n"/>
      <c r="I2462" s="15" t="n"/>
      <c r="J2462" s="15">
        <f>C2462+F2462+G2462-I2462</f>
        <v/>
      </c>
      <c r="K2462" s="15" t="n"/>
      <c r="L2462" s="15">
        <f>K2462*Setup!$B$6</f>
        <v/>
      </c>
      <c r="M2462" s="15">
        <f>J2462-L2462</f>
        <v/>
      </c>
      <c r="N2462" s="21" t="n"/>
    </row>
    <row r="2463">
      <c r="A2463" s="295" t="n"/>
      <c r="B2463" s="14" t="n"/>
      <c r="C2463" s="15" t="n"/>
      <c r="D2463" s="15" t="n"/>
      <c r="E2463" s="15">
        <f>D2463*Setup!$B$5</f>
        <v/>
      </c>
      <c r="F2463" s="15">
        <f>D2463-E2463</f>
        <v/>
      </c>
      <c r="G2463" s="15" t="n"/>
      <c r="H2463" s="15" t="n"/>
      <c r="I2463" s="15" t="n"/>
      <c r="J2463" s="15">
        <f>C2463+F2463+G2463-I2463</f>
        <v/>
      </c>
      <c r="K2463" s="15" t="n"/>
      <c r="L2463" s="15">
        <f>K2463*Setup!$B$6</f>
        <v/>
      </c>
      <c r="M2463" s="15">
        <f>J2463-L2463</f>
        <v/>
      </c>
      <c r="N2463" s="21" t="n"/>
    </row>
    <row r="2464">
      <c r="A2464" s="295" t="n"/>
      <c r="B2464" s="14" t="n"/>
      <c r="C2464" s="15" t="n"/>
      <c r="D2464" s="15" t="n"/>
      <c r="E2464" s="15">
        <f>D2464*Setup!$B$5</f>
        <v/>
      </c>
      <c r="F2464" s="15">
        <f>D2464-E2464</f>
        <v/>
      </c>
      <c r="G2464" s="15" t="n"/>
      <c r="H2464" s="15" t="n"/>
      <c r="I2464" s="15" t="n"/>
      <c r="J2464" s="15">
        <f>C2464+F2464+G2464-I2464</f>
        <v/>
      </c>
      <c r="K2464" s="15" t="n"/>
      <c r="L2464" s="15">
        <f>K2464*Setup!$B$6</f>
        <v/>
      </c>
      <c r="M2464" s="15">
        <f>J2464-L2464</f>
        <v/>
      </c>
      <c r="N2464" s="21" t="n"/>
    </row>
    <row r="2465">
      <c r="A2465" s="295" t="n"/>
      <c r="B2465" s="14" t="n"/>
      <c r="C2465" s="15" t="n"/>
      <c r="D2465" s="15" t="n"/>
      <c r="E2465" s="15">
        <f>D2465*Setup!$B$5</f>
        <v/>
      </c>
      <c r="F2465" s="15">
        <f>D2465-E2465</f>
        <v/>
      </c>
      <c r="G2465" s="15" t="n"/>
      <c r="H2465" s="15" t="n"/>
      <c r="I2465" s="15" t="n"/>
      <c r="J2465" s="15">
        <f>C2465+F2465+G2465-I2465</f>
        <v/>
      </c>
      <c r="K2465" s="15" t="n"/>
      <c r="L2465" s="15">
        <f>K2465*Setup!$B$6</f>
        <v/>
      </c>
      <c r="M2465" s="15">
        <f>J2465-L2465</f>
        <v/>
      </c>
      <c r="N2465" s="21" t="n"/>
    </row>
    <row r="2466">
      <c r="A2466" s="295" t="n"/>
      <c r="B2466" s="14" t="n"/>
      <c r="C2466" s="15" t="n"/>
      <c r="D2466" s="15" t="n"/>
      <c r="E2466" s="15">
        <f>D2466*Setup!$B$5</f>
        <v/>
      </c>
      <c r="F2466" s="15">
        <f>D2466-E2466</f>
        <v/>
      </c>
      <c r="G2466" s="15" t="n"/>
      <c r="H2466" s="15" t="n"/>
      <c r="I2466" s="15" t="n"/>
      <c r="J2466" s="15">
        <f>C2466+F2466+G2466-I2466</f>
        <v/>
      </c>
      <c r="K2466" s="15" t="n"/>
      <c r="L2466" s="15">
        <f>K2466*Setup!$B$6</f>
        <v/>
      </c>
      <c r="M2466" s="15">
        <f>J2466-L2466</f>
        <v/>
      </c>
      <c r="N2466" s="21" t="n"/>
    </row>
    <row r="2467">
      <c r="A2467" s="295" t="n"/>
      <c r="B2467" s="14" t="n"/>
      <c r="C2467" s="15" t="n"/>
      <c r="D2467" s="15" t="n"/>
      <c r="E2467" s="15">
        <f>D2467*Setup!$B$5</f>
        <v/>
      </c>
      <c r="F2467" s="15">
        <f>D2467-E2467</f>
        <v/>
      </c>
      <c r="G2467" s="15" t="n"/>
      <c r="H2467" s="15" t="n"/>
      <c r="I2467" s="15" t="n"/>
      <c r="J2467" s="15">
        <f>C2467+F2467+G2467-I2467</f>
        <v/>
      </c>
      <c r="K2467" s="15" t="n"/>
      <c r="L2467" s="15">
        <f>K2467*Setup!$B$6</f>
        <v/>
      </c>
      <c r="M2467" s="15">
        <f>J2467-L2467</f>
        <v/>
      </c>
      <c r="N2467" s="21" t="n"/>
    </row>
    <row r="2468">
      <c r="A2468" s="295" t="n"/>
      <c r="B2468" s="14" t="n"/>
      <c r="C2468" s="15" t="n"/>
      <c r="D2468" s="15" t="n"/>
      <c r="E2468" s="15">
        <f>D2468*Setup!$B$5</f>
        <v/>
      </c>
      <c r="F2468" s="15">
        <f>D2468-E2468</f>
        <v/>
      </c>
      <c r="G2468" s="15" t="n"/>
      <c r="H2468" s="15" t="n"/>
      <c r="I2468" s="15" t="n"/>
      <c r="J2468" s="15">
        <f>C2468+F2468+G2468-I2468</f>
        <v/>
      </c>
      <c r="K2468" s="15" t="n"/>
      <c r="L2468" s="15">
        <f>K2468*Setup!$B$6</f>
        <v/>
      </c>
      <c r="M2468" s="15">
        <f>J2468-L2468</f>
        <v/>
      </c>
      <c r="N2468" s="21" t="n"/>
    </row>
    <row r="2469">
      <c r="A2469" s="295" t="n"/>
      <c r="B2469" s="14" t="n"/>
      <c r="C2469" s="15" t="n"/>
      <c r="D2469" s="15" t="n"/>
      <c r="E2469" s="15">
        <f>D2469*Setup!$B$5</f>
        <v/>
      </c>
      <c r="F2469" s="15">
        <f>D2469-E2469</f>
        <v/>
      </c>
      <c r="G2469" s="15" t="n"/>
      <c r="H2469" s="15" t="n"/>
      <c r="I2469" s="15" t="n"/>
      <c r="J2469" s="15">
        <f>C2469+F2469+G2469-I2469</f>
        <v/>
      </c>
      <c r="K2469" s="15" t="n"/>
      <c r="L2469" s="15">
        <f>K2469*Setup!$B$6</f>
        <v/>
      </c>
      <c r="M2469" s="15">
        <f>J2469-L2469</f>
        <v/>
      </c>
      <c r="N2469" s="21" t="n"/>
    </row>
    <row r="2470">
      <c r="A2470" s="295" t="n"/>
      <c r="B2470" s="14" t="n"/>
      <c r="C2470" s="15" t="n"/>
      <c r="D2470" s="15" t="n"/>
      <c r="E2470" s="15">
        <f>D2470*Setup!$B$5</f>
        <v/>
      </c>
      <c r="F2470" s="15">
        <f>D2470-E2470</f>
        <v/>
      </c>
      <c r="G2470" s="15" t="n"/>
      <c r="H2470" s="15" t="n"/>
      <c r="I2470" s="15" t="n"/>
      <c r="J2470" s="15">
        <f>C2470+F2470+G2470-I2470</f>
        <v/>
      </c>
      <c r="K2470" s="15" t="n"/>
      <c r="L2470" s="15">
        <f>K2470*Setup!$B$6</f>
        <v/>
      </c>
      <c r="M2470" s="15">
        <f>J2470-L2470</f>
        <v/>
      </c>
      <c r="N2470" s="21" t="n"/>
    </row>
    <row r="2471">
      <c r="A2471" s="295" t="n"/>
      <c r="B2471" s="14" t="n"/>
      <c r="C2471" s="15" t="n"/>
      <c r="D2471" s="15" t="n"/>
      <c r="E2471" s="15">
        <f>D2471*Setup!$B$5</f>
        <v/>
      </c>
      <c r="F2471" s="15">
        <f>D2471-E2471</f>
        <v/>
      </c>
      <c r="G2471" s="15" t="n"/>
      <c r="H2471" s="15" t="n"/>
      <c r="I2471" s="15" t="n"/>
      <c r="J2471" s="15">
        <f>C2471+F2471+G2471-I2471</f>
        <v/>
      </c>
      <c r="K2471" s="15" t="n"/>
      <c r="L2471" s="15">
        <f>K2471*Setup!$B$6</f>
        <v/>
      </c>
      <c r="M2471" s="15">
        <f>J2471-L2471</f>
        <v/>
      </c>
      <c r="N2471" s="21" t="n"/>
    </row>
    <row r="2472">
      <c r="A2472" s="295" t="n"/>
      <c r="B2472" s="14" t="n"/>
      <c r="C2472" s="15" t="n"/>
      <c r="D2472" s="15" t="n"/>
      <c r="E2472" s="15">
        <f>D2472*Setup!$B$5</f>
        <v/>
      </c>
      <c r="F2472" s="15">
        <f>D2472-E2472</f>
        <v/>
      </c>
      <c r="G2472" s="15" t="n"/>
      <c r="H2472" s="15" t="n"/>
      <c r="I2472" s="15" t="n"/>
      <c r="J2472" s="15">
        <f>C2472+F2472+G2472-I2472</f>
        <v/>
      </c>
      <c r="K2472" s="15" t="n"/>
      <c r="L2472" s="15">
        <f>K2472*Setup!$B$6</f>
        <v/>
      </c>
      <c r="M2472" s="15">
        <f>J2472-L2472</f>
        <v/>
      </c>
      <c r="N2472" s="21" t="n"/>
    </row>
    <row r="2473">
      <c r="A2473" s="295" t="n"/>
      <c r="B2473" s="14" t="n"/>
      <c r="C2473" s="15" t="n"/>
      <c r="D2473" s="15" t="n"/>
      <c r="E2473" s="15">
        <f>D2473*Setup!$B$5</f>
        <v/>
      </c>
      <c r="F2473" s="15">
        <f>D2473-E2473</f>
        <v/>
      </c>
      <c r="G2473" s="15" t="n"/>
      <c r="H2473" s="15" t="n"/>
      <c r="I2473" s="15" t="n"/>
      <c r="J2473" s="15">
        <f>C2473+F2473+G2473-I2473</f>
        <v/>
      </c>
      <c r="K2473" s="15" t="n"/>
      <c r="L2473" s="15">
        <f>K2473*Setup!$B$6</f>
        <v/>
      </c>
      <c r="M2473" s="15">
        <f>J2473-L2473</f>
        <v/>
      </c>
      <c r="N2473" s="21" t="n"/>
    </row>
    <row r="2474">
      <c r="A2474" s="295" t="n"/>
      <c r="B2474" s="14" t="n"/>
      <c r="C2474" s="15" t="n"/>
      <c r="D2474" s="15" t="n"/>
      <c r="E2474" s="15">
        <f>D2474*Setup!$B$5</f>
        <v/>
      </c>
      <c r="F2474" s="15">
        <f>D2474-E2474</f>
        <v/>
      </c>
      <c r="G2474" s="15" t="n"/>
      <c r="H2474" s="15" t="n"/>
      <c r="I2474" s="15" t="n"/>
      <c r="J2474" s="15">
        <f>C2474+F2474+G2474-I2474</f>
        <v/>
      </c>
      <c r="K2474" s="15" t="n"/>
      <c r="L2474" s="15">
        <f>K2474*Setup!$B$6</f>
        <v/>
      </c>
      <c r="M2474" s="15">
        <f>J2474-L2474</f>
        <v/>
      </c>
      <c r="N2474" s="21" t="n"/>
    </row>
    <row r="2475">
      <c r="A2475" s="295" t="n"/>
      <c r="B2475" s="14" t="n"/>
      <c r="C2475" s="15" t="n"/>
      <c r="D2475" s="15" t="n"/>
      <c r="E2475" s="15">
        <f>D2475*Setup!$B$5</f>
        <v/>
      </c>
      <c r="F2475" s="15">
        <f>D2475-E2475</f>
        <v/>
      </c>
      <c r="G2475" s="15" t="n"/>
      <c r="H2475" s="15" t="n"/>
      <c r="I2475" s="15" t="n"/>
      <c r="J2475" s="15">
        <f>C2475+F2475+G2475-I2475</f>
        <v/>
      </c>
      <c r="K2475" s="15" t="n"/>
      <c r="L2475" s="15">
        <f>K2475*Setup!$B$6</f>
        <v/>
      </c>
      <c r="M2475" s="15">
        <f>J2475-L2475</f>
        <v/>
      </c>
      <c r="N2475" s="21" t="n"/>
    </row>
    <row r="2476">
      <c r="A2476" s="295" t="n"/>
      <c r="B2476" s="14" t="n"/>
      <c r="C2476" s="15" t="n"/>
      <c r="D2476" s="15" t="n"/>
      <c r="E2476" s="15">
        <f>D2476*Setup!$B$5</f>
        <v/>
      </c>
      <c r="F2476" s="15">
        <f>D2476-E2476</f>
        <v/>
      </c>
      <c r="G2476" s="15" t="n"/>
      <c r="H2476" s="15" t="n"/>
      <c r="I2476" s="15" t="n"/>
      <c r="J2476" s="15">
        <f>C2476+F2476+G2476-I2476</f>
        <v/>
      </c>
      <c r="K2476" s="15" t="n"/>
      <c r="L2476" s="15">
        <f>K2476*Setup!$B$6</f>
        <v/>
      </c>
      <c r="M2476" s="15">
        <f>J2476-L2476</f>
        <v/>
      </c>
      <c r="N2476" s="21" t="n"/>
    </row>
    <row r="2477">
      <c r="A2477" s="295" t="n"/>
      <c r="B2477" s="14" t="n"/>
      <c r="C2477" s="15" t="n"/>
      <c r="D2477" s="15" t="n"/>
      <c r="E2477" s="15">
        <f>D2477*Setup!$B$5</f>
        <v/>
      </c>
      <c r="F2477" s="15">
        <f>D2477-E2477</f>
        <v/>
      </c>
      <c r="G2477" s="15" t="n"/>
      <c r="H2477" s="15" t="n"/>
      <c r="I2477" s="15" t="n"/>
      <c r="J2477" s="15">
        <f>C2477+F2477+G2477-I2477</f>
        <v/>
      </c>
      <c r="K2477" s="15" t="n"/>
      <c r="L2477" s="15">
        <f>K2477*Setup!$B$6</f>
        <v/>
      </c>
      <c r="M2477" s="15">
        <f>J2477-L2477</f>
        <v/>
      </c>
      <c r="N2477" s="21" t="n"/>
    </row>
    <row r="2478">
      <c r="A2478" s="295" t="n"/>
      <c r="B2478" s="14" t="n"/>
      <c r="C2478" s="15" t="n"/>
      <c r="D2478" s="15" t="n"/>
      <c r="E2478" s="15">
        <f>D2478*Setup!$B$5</f>
        <v/>
      </c>
      <c r="F2478" s="15">
        <f>D2478-E2478</f>
        <v/>
      </c>
      <c r="G2478" s="15" t="n"/>
      <c r="H2478" s="15" t="n"/>
      <c r="I2478" s="15" t="n"/>
      <c r="J2478" s="15">
        <f>C2478+F2478+G2478-I2478</f>
        <v/>
      </c>
      <c r="K2478" s="15" t="n"/>
      <c r="L2478" s="15">
        <f>K2478*Setup!$B$6</f>
        <v/>
      </c>
      <c r="M2478" s="15">
        <f>J2478-L2478</f>
        <v/>
      </c>
      <c r="N2478" s="21" t="n"/>
    </row>
    <row r="2479">
      <c r="A2479" s="295" t="n"/>
      <c r="B2479" s="14" t="n"/>
      <c r="C2479" s="15" t="n"/>
      <c r="D2479" s="15" t="n"/>
      <c r="E2479" s="15">
        <f>D2479*Setup!$B$5</f>
        <v/>
      </c>
      <c r="F2479" s="15">
        <f>D2479-E2479</f>
        <v/>
      </c>
      <c r="G2479" s="15" t="n"/>
      <c r="H2479" s="15" t="n"/>
      <c r="I2479" s="15" t="n"/>
      <c r="J2479" s="15">
        <f>C2479+F2479+G2479-I2479</f>
        <v/>
      </c>
      <c r="K2479" s="15" t="n"/>
      <c r="L2479" s="15">
        <f>K2479*Setup!$B$6</f>
        <v/>
      </c>
      <c r="M2479" s="15">
        <f>J2479-L2479</f>
        <v/>
      </c>
      <c r="N2479" s="21" t="n"/>
    </row>
    <row r="2480">
      <c r="A2480" s="295" t="n"/>
      <c r="B2480" s="14" t="n"/>
      <c r="C2480" s="15" t="n"/>
      <c r="D2480" s="15" t="n"/>
      <c r="E2480" s="15">
        <f>D2480*Setup!$B$5</f>
        <v/>
      </c>
      <c r="F2480" s="15">
        <f>D2480-E2480</f>
        <v/>
      </c>
      <c r="G2480" s="15" t="n"/>
      <c r="H2480" s="15" t="n"/>
      <c r="I2480" s="15" t="n"/>
      <c r="J2480" s="15">
        <f>C2480+F2480+G2480-I2480</f>
        <v/>
      </c>
      <c r="K2480" s="15" t="n"/>
      <c r="L2480" s="15">
        <f>K2480*Setup!$B$6</f>
        <v/>
      </c>
      <c r="M2480" s="15">
        <f>J2480-L2480</f>
        <v/>
      </c>
      <c r="N2480" s="21" t="n"/>
    </row>
    <row r="2481">
      <c r="A2481" s="295" t="n"/>
      <c r="B2481" s="14" t="n"/>
      <c r="C2481" s="15" t="n"/>
      <c r="D2481" s="15" t="n"/>
      <c r="E2481" s="15">
        <f>D2481*Setup!$B$5</f>
        <v/>
      </c>
      <c r="F2481" s="15">
        <f>D2481-E2481</f>
        <v/>
      </c>
      <c r="G2481" s="15" t="n"/>
      <c r="H2481" s="15" t="n"/>
      <c r="I2481" s="15" t="n"/>
      <c r="J2481" s="15">
        <f>C2481+F2481+G2481-I2481</f>
        <v/>
      </c>
      <c r="K2481" s="15" t="n"/>
      <c r="L2481" s="15">
        <f>K2481*Setup!$B$6</f>
        <v/>
      </c>
      <c r="M2481" s="15">
        <f>J2481-L2481</f>
        <v/>
      </c>
      <c r="N2481" s="21" t="n"/>
    </row>
    <row r="2482">
      <c r="A2482" s="295" t="n"/>
      <c r="B2482" s="14" t="n"/>
      <c r="C2482" s="15" t="n"/>
      <c r="D2482" s="15" t="n"/>
      <c r="E2482" s="15">
        <f>D2482*Setup!$B$5</f>
        <v/>
      </c>
      <c r="F2482" s="15">
        <f>D2482-E2482</f>
        <v/>
      </c>
      <c r="G2482" s="15" t="n"/>
      <c r="H2482" s="15" t="n"/>
      <c r="I2482" s="15" t="n"/>
      <c r="J2482" s="15">
        <f>C2482+F2482+G2482-I2482</f>
        <v/>
      </c>
      <c r="K2482" s="15" t="n"/>
      <c r="L2482" s="15">
        <f>K2482*Setup!$B$6</f>
        <v/>
      </c>
      <c r="M2482" s="15">
        <f>J2482-L2482</f>
        <v/>
      </c>
      <c r="N2482" s="21" t="n"/>
    </row>
    <row r="2483">
      <c r="A2483" s="295" t="n"/>
      <c r="B2483" s="14" t="n"/>
      <c r="C2483" s="15" t="n"/>
      <c r="D2483" s="15" t="n"/>
      <c r="E2483" s="15">
        <f>D2483*Setup!$B$5</f>
        <v/>
      </c>
      <c r="F2483" s="15">
        <f>D2483-E2483</f>
        <v/>
      </c>
      <c r="G2483" s="15" t="n"/>
      <c r="H2483" s="15" t="n"/>
      <c r="I2483" s="15" t="n"/>
      <c r="J2483" s="15">
        <f>C2483+F2483+G2483-I2483</f>
        <v/>
      </c>
      <c r="K2483" s="15" t="n"/>
      <c r="L2483" s="15">
        <f>K2483*Setup!$B$6</f>
        <v/>
      </c>
      <c r="M2483" s="15">
        <f>J2483-L2483</f>
        <v/>
      </c>
      <c r="N2483" s="21" t="n"/>
    </row>
    <row r="2484">
      <c r="A2484" s="295" t="n"/>
      <c r="B2484" s="14" t="n"/>
      <c r="C2484" s="15" t="n"/>
      <c r="D2484" s="15" t="n"/>
      <c r="E2484" s="15">
        <f>D2484*Setup!$B$5</f>
        <v/>
      </c>
      <c r="F2484" s="15">
        <f>D2484-E2484</f>
        <v/>
      </c>
      <c r="G2484" s="15" t="n"/>
      <c r="H2484" s="15" t="n"/>
      <c r="I2484" s="15" t="n"/>
      <c r="J2484" s="15">
        <f>C2484+F2484+G2484-I2484</f>
        <v/>
      </c>
      <c r="K2484" s="15" t="n"/>
      <c r="L2484" s="15">
        <f>K2484*Setup!$B$6</f>
        <v/>
      </c>
      <c r="M2484" s="15">
        <f>J2484-L2484</f>
        <v/>
      </c>
      <c r="N2484" s="21" t="n"/>
    </row>
    <row r="2485">
      <c r="A2485" s="295" t="n"/>
      <c r="B2485" s="14" t="n"/>
      <c r="C2485" s="15" t="n"/>
      <c r="D2485" s="15" t="n"/>
      <c r="E2485" s="15">
        <f>D2485*Setup!$B$5</f>
        <v/>
      </c>
      <c r="F2485" s="15">
        <f>D2485-E2485</f>
        <v/>
      </c>
      <c r="G2485" s="15" t="n"/>
      <c r="H2485" s="15" t="n"/>
      <c r="I2485" s="15" t="n"/>
      <c r="J2485" s="15">
        <f>C2485+F2485+G2485-I2485</f>
        <v/>
      </c>
      <c r="K2485" s="15" t="n"/>
      <c r="L2485" s="15">
        <f>K2485*Setup!$B$6</f>
        <v/>
      </c>
      <c r="M2485" s="15">
        <f>J2485-L2485</f>
        <v/>
      </c>
      <c r="N2485" s="21" t="n"/>
    </row>
    <row r="2486">
      <c r="A2486" s="295" t="n"/>
      <c r="B2486" s="14" t="n"/>
      <c r="C2486" s="15" t="n"/>
      <c r="D2486" s="15" t="n"/>
      <c r="E2486" s="15">
        <f>D2486*Setup!$B$5</f>
        <v/>
      </c>
      <c r="F2486" s="15">
        <f>D2486-E2486</f>
        <v/>
      </c>
      <c r="G2486" s="15" t="n"/>
      <c r="H2486" s="15" t="n"/>
      <c r="I2486" s="15" t="n"/>
      <c r="J2486" s="15">
        <f>C2486+F2486+G2486-I2486</f>
        <v/>
      </c>
      <c r="K2486" s="15" t="n"/>
      <c r="L2486" s="15">
        <f>K2486*Setup!$B$6</f>
        <v/>
      </c>
      <c r="M2486" s="15">
        <f>J2486-L2486</f>
        <v/>
      </c>
      <c r="N2486" s="21" t="n"/>
    </row>
    <row r="2487">
      <c r="A2487" s="295" t="n"/>
      <c r="B2487" s="14" t="n"/>
      <c r="C2487" s="15" t="n"/>
      <c r="D2487" s="15" t="n"/>
      <c r="E2487" s="15">
        <f>D2487*Setup!$B$5</f>
        <v/>
      </c>
      <c r="F2487" s="15">
        <f>D2487-E2487</f>
        <v/>
      </c>
      <c r="G2487" s="15" t="n"/>
      <c r="H2487" s="15" t="n"/>
      <c r="I2487" s="15" t="n"/>
      <c r="J2487" s="15">
        <f>C2487+F2487+G2487-I2487</f>
        <v/>
      </c>
      <c r="K2487" s="15" t="n"/>
      <c r="L2487" s="15">
        <f>K2487*Setup!$B$6</f>
        <v/>
      </c>
      <c r="M2487" s="15">
        <f>J2487-L2487</f>
        <v/>
      </c>
      <c r="N2487" s="21" t="n"/>
    </row>
    <row r="2488">
      <c r="A2488" s="295" t="n"/>
      <c r="B2488" s="14" t="n"/>
      <c r="C2488" s="15" t="n"/>
      <c r="D2488" s="15" t="n"/>
      <c r="E2488" s="15">
        <f>D2488*Setup!$B$5</f>
        <v/>
      </c>
      <c r="F2488" s="15">
        <f>D2488-E2488</f>
        <v/>
      </c>
      <c r="G2488" s="15" t="n"/>
      <c r="H2488" s="15" t="n"/>
      <c r="I2488" s="15" t="n"/>
      <c r="J2488" s="15">
        <f>C2488+F2488+G2488-I2488</f>
        <v/>
      </c>
      <c r="K2488" s="15" t="n"/>
      <c r="L2488" s="15">
        <f>K2488*Setup!$B$6</f>
        <v/>
      </c>
      <c r="M2488" s="15">
        <f>J2488-L2488</f>
        <v/>
      </c>
      <c r="N2488" s="21" t="n"/>
    </row>
    <row r="2489">
      <c r="A2489" s="295" t="n"/>
      <c r="B2489" s="14" t="n"/>
      <c r="C2489" s="15" t="n"/>
      <c r="D2489" s="15" t="n"/>
      <c r="E2489" s="15">
        <f>D2489*Setup!$B$5</f>
        <v/>
      </c>
      <c r="F2489" s="15">
        <f>D2489-E2489</f>
        <v/>
      </c>
      <c r="G2489" s="15" t="n"/>
      <c r="H2489" s="15" t="n"/>
      <c r="I2489" s="15" t="n"/>
      <c r="J2489" s="15">
        <f>C2489+F2489+G2489-I2489</f>
        <v/>
      </c>
      <c r="K2489" s="15" t="n"/>
      <c r="L2489" s="15">
        <f>K2489*Setup!$B$6</f>
        <v/>
      </c>
      <c r="M2489" s="15">
        <f>J2489-L2489</f>
        <v/>
      </c>
      <c r="N2489" s="21" t="n"/>
    </row>
    <row r="2490">
      <c r="A2490" s="295" t="n"/>
      <c r="B2490" s="14" t="n"/>
      <c r="C2490" s="15" t="n"/>
      <c r="D2490" s="15" t="n"/>
      <c r="E2490" s="15">
        <f>D2490*Setup!$B$5</f>
        <v/>
      </c>
      <c r="F2490" s="15">
        <f>D2490-E2490</f>
        <v/>
      </c>
      <c r="G2490" s="15" t="n"/>
      <c r="H2490" s="15" t="n"/>
      <c r="I2490" s="15" t="n"/>
      <c r="J2490" s="15">
        <f>C2490+F2490+G2490-I2490</f>
        <v/>
      </c>
      <c r="K2490" s="15" t="n"/>
      <c r="L2490" s="15">
        <f>K2490*Setup!$B$6</f>
        <v/>
      </c>
      <c r="M2490" s="15">
        <f>J2490-L2490</f>
        <v/>
      </c>
      <c r="N2490" s="21" t="n"/>
    </row>
    <row r="2491">
      <c r="A2491" s="295" t="n"/>
      <c r="B2491" s="14" t="n"/>
      <c r="C2491" s="15" t="n"/>
      <c r="D2491" s="15" t="n"/>
      <c r="E2491" s="15">
        <f>D2491*Setup!$B$5</f>
        <v/>
      </c>
      <c r="F2491" s="15">
        <f>D2491-E2491</f>
        <v/>
      </c>
      <c r="G2491" s="15" t="n"/>
      <c r="H2491" s="15" t="n"/>
      <c r="I2491" s="15" t="n"/>
      <c r="J2491" s="15">
        <f>C2491+F2491+G2491-I2491</f>
        <v/>
      </c>
      <c r="K2491" s="15" t="n"/>
      <c r="L2491" s="15">
        <f>K2491*Setup!$B$6</f>
        <v/>
      </c>
      <c r="M2491" s="15">
        <f>J2491-L2491</f>
        <v/>
      </c>
      <c r="N2491" s="21" t="n"/>
    </row>
    <row r="2492">
      <c r="A2492" s="295" t="n"/>
      <c r="B2492" s="14" t="n"/>
      <c r="C2492" s="15" t="n"/>
      <c r="D2492" s="15" t="n"/>
      <c r="E2492" s="15">
        <f>D2492*Setup!$B$5</f>
        <v/>
      </c>
      <c r="F2492" s="15">
        <f>D2492-E2492</f>
        <v/>
      </c>
      <c r="G2492" s="15" t="n"/>
      <c r="H2492" s="15" t="n"/>
      <c r="I2492" s="15" t="n"/>
      <c r="J2492" s="15">
        <f>C2492+F2492+G2492-I2492</f>
        <v/>
      </c>
      <c r="K2492" s="15" t="n"/>
      <c r="L2492" s="15">
        <f>K2492*Setup!$B$6</f>
        <v/>
      </c>
      <c r="M2492" s="15">
        <f>J2492-L2492</f>
        <v/>
      </c>
      <c r="N2492" s="21" t="n"/>
    </row>
    <row r="2493">
      <c r="A2493" s="295" t="n"/>
      <c r="B2493" s="14" t="n"/>
      <c r="C2493" s="15" t="n"/>
      <c r="D2493" s="15" t="n"/>
      <c r="E2493" s="15">
        <f>D2493*Setup!$B$5</f>
        <v/>
      </c>
      <c r="F2493" s="15">
        <f>D2493-E2493</f>
        <v/>
      </c>
      <c r="G2493" s="15" t="n"/>
      <c r="H2493" s="15" t="n"/>
      <c r="I2493" s="15" t="n"/>
      <c r="J2493" s="15">
        <f>C2493+F2493+G2493-I2493</f>
        <v/>
      </c>
      <c r="K2493" s="15" t="n"/>
      <c r="L2493" s="15">
        <f>K2493*Setup!$B$6</f>
        <v/>
      </c>
      <c r="M2493" s="15">
        <f>J2493-L2493</f>
        <v/>
      </c>
      <c r="N2493" s="21" t="n"/>
    </row>
    <row r="2494">
      <c r="A2494" s="295" t="n"/>
      <c r="B2494" s="14" t="n"/>
      <c r="C2494" s="15" t="n"/>
      <c r="D2494" s="15" t="n"/>
      <c r="E2494" s="15">
        <f>D2494*Setup!$B$5</f>
        <v/>
      </c>
      <c r="F2494" s="15">
        <f>D2494-E2494</f>
        <v/>
      </c>
      <c r="G2494" s="15" t="n"/>
      <c r="H2494" s="15" t="n"/>
      <c r="I2494" s="15" t="n"/>
      <c r="J2494" s="15">
        <f>C2494+F2494+G2494-I2494</f>
        <v/>
      </c>
      <c r="K2494" s="15" t="n"/>
      <c r="L2494" s="15">
        <f>K2494*Setup!$B$6</f>
        <v/>
      </c>
      <c r="M2494" s="15">
        <f>J2494-L2494</f>
        <v/>
      </c>
      <c r="N2494" s="21" t="n"/>
    </row>
    <row r="2495">
      <c r="A2495" s="295" t="n"/>
      <c r="B2495" s="14" t="n"/>
      <c r="C2495" s="15" t="n"/>
      <c r="D2495" s="15" t="n"/>
      <c r="E2495" s="15">
        <f>D2495*Setup!$B$5</f>
        <v/>
      </c>
      <c r="F2495" s="15">
        <f>D2495-E2495</f>
        <v/>
      </c>
      <c r="G2495" s="15" t="n"/>
      <c r="H2495" s="15" t="n"/>
      <c r="I2495" s="15" t="n"/>
      <c r="J2495" s="15">
        <f>C2495+F2495+G2495-I2495</f>
        <v/>
      </c>
      <c r="K2495" s="15" t="n"/>
      <c r="L2495" s="15">
        <f>K2495*Setup!$B$6</f>
        <v/>
      </c>
      <c r="M2495" s="15">
        <f>J2495-L2495</f>
        <v/>
      </c>
      <c r="N2495" s="21" t="n"/>
    </row>
    <row r="2496">
      <c r="A2496" s="295" t="n"/>
      <c r="B2496" s="14" t="n"/>
      <c r="C2496" s="15" t="n"/>
      <c r="D2496" s="15" t="n"/>
      <c r="E2496" s="15">
        <f>D2496*Setup!$B$5</f>
        <v/>
      </c>
      <c r="F2496" s="15">
        <f>D2496-E2496</f>
        <v/>
      </c>
      <c r="G2496" s="15" t="n"/>
      <c r="H2496" s="15" t="n"/>
      <c r="I2496" s="15" t="n"/>
      <c r="J2496" s="15">
        <f>C2496+F2496+G2496-I2496</f>
        <v/>
      </c>
      <c r="K2496" s="15" t="n"/>
      <c r="L2496" s="15">
        <f>K2496*Setup!$B$6</f>
        <v/>
      </c>
      <c r="M2496" s="15">
        <f>J2496-L2496</f>
        <v/>
      </c>
      <c r="N2496" s="21" t="n"/>
    </row>
    <row r="2497">
      <c r="A2497" s="295" t="n"/>
      <c r="B2497" s="14" t="n"/>
      <c r="C2497" s="15" t="n"/>
      <c r="D2497" s="15" t="n"/>
      <c r="E2497" s="15">
        <f>D2497*Setup!$B$5</f>
        <v/>
      </c>
      <c r="F2497" s="15">
        <f>D2497-E2497</f>
        <v/>
      </c>
      <c r="G2497" s="15" t="n"/>
      <c r="H2497" s="15" t="n"/>
      <c r="I2497" s="15" t="n"/>
      <c r="J2497" s="15">
        <f>C2497+F2497+G2497-I2497</f>
        <v/>
      </c>
      <c r="K2497" s="15" t="n"/>
      <c r="L2497" s="15">
        <f>K2497*Setup!$B$6</f>
        <v/>
      </c>
      <c r="M2497" s="15">
        <f>J2497-L2497</f>
        <v/>
      </c>
      <c r="N2497" s="21" t="n"/>
    </row>
    <row r="2498">
      <c r="A2498" s="295" t="n"/>
      <c r="B2498" s="14" t="n"/>
      <c r="C2498" s="15" t="n"/>
      <c r="D2498" s="15" t="n"/>
      <c r="E2498" s="15">
        <f>D2498*Setup!$B$5</f>
        <v/>
      </c>
      <c r="F2498" s="15">
        <f>D2498-E2498</f>
        <v/>
      </c>
      <c r="G2498" s="15" t="n"/>
      <c r="H2498" s="15" t="n"/>
      <c r="I2498" s="15" t="n"/>
      <c r="J2498" s="15">
        <f>C2498+F2498+G2498-I2498</f>
        <v/>
      </c>
      <c r="K2498" s="15" t="n"/>
      <c r="L2498" s="15">
        <f>K2498*Setup!$B$6</f>
        <v/>
      </c>
      <c r="M2498" s="15">
        <f>J2498-L2498</f>
        <v/>
      </c>
      <c r="N2498" s="21" t="n"/>
    </row>
    <row r="2499">
      <c r="A2499" s="295" t="n"/>
      <c r="B2499" s="14" t="n"/>
      <c r="C2499" s="15" t="n"/>
      <c r="D2499" s="15" t="n"/>
      <c r="E2499" s="15">
        <f>D2499*Setup!$B$5</f>
        <v/>
      </c>
      <c r="F2499" s="15">
        <f>D2499-E2499</f>
        <v/>
      </c>
      <c r="G2499" s="15" t="n"/>
      <c r="H2499" s="15" t="n"/>
      <c r="I2499" s="15" t="n"/>
      <c r="J2499" s="15">
        <f>C2499+F2499+G2499-I2499</f>
        <v/>
      </c>
      <c r="K2499" s="15" t="n"/>
      <c r="L2499" s="15">
        <f>K2499*Setup!$B$6</f>
        <v/>
      </c>
      <c r="M2499" s="15">
        <f>J2499-L2499</f>
        <v/>
      </c>
      <c r="N2499" s="21" t="n"/>
    </row>
    <row r="2500">
      <c r="A2500" s="295" t="n"/>
      <c r="B2500" s="14" t="n"/>
      <c r="C2500" s="15" t="n"/>
      <c r="D2500" s="15" t="n"/>
      <c r="E2500" s="15">
        <f>D2500*Setup!$B$5</f>
        <v/>
      </c>
      <c r="F2500" s="15">
        <f>D2500-E2500</f>
        <v/>
      </c>
      <c r="G2500" s="15" t="n"/>
      <c r="H2500" s="15" t="n"/>
      <c r="I2500" s="15" t="n"/>
      <c r="J2500" s="15">
        <f>C2500+F2500+G2500-I2500</f>
        <v/>
      </c>
      <c r="K2500" s="15" t="n"/>
      <c r="L2500" s="15">
        <f>K2500*Setup!$B$6</f>
        <v/>
      </c>
      <c r="M2500" s="15">
        <f>J2500-L2500</f>
        <v/>
      </c>
      <c r="N2500" s="21" t="n"/>
    </row>
    <row r="2501">
      <c r="A2501" s="295" t="n"/>
      <c r="B2501" s="14" t="n"/>
      <c r="C2501" s="15" t="n"/>
      <c r="D2501" s="15" t="n"/>
      <c r="E2501" s="15">
        <f>D2501*Setup!$B$5</f>
        <v/>
      </c>
      <c r="F2501" s="15">
        <f>D2501-E2501</f>
        <v/>
      </c>
      <c r="G2501" s="15" t="n"/>
      <c r="H2501" s="15" t="n"/>
      <c r="I2501" s="15" t="n"/>
      <c r="J2501" s="15">
        <f>C2501+F2501+G2501-I2501</f>
        <v/>
      </c>
      <c r="K2501" s="15" t="n"/>
      <c r="L2501" s="15">
        <f>K2501*Setup!$B$6</f>
        <v/>
      </c>
      <c r="M2501" s="15">
        <f>J2501-L2501</f>
        <v/>
      </c>
      <c r="N2501" s="21" t="n"/>
    </row>
    <row r="2502">
      <c r="A2502" s="295" t="n"/>
      <c r="B2502" s="14" t="n"/>
      <c r="C2502" s="15" t="n"/>
      <c r="D2502" s="15" t="n"/>
      <c r="E2502" s="15">
        <f>D2502*Setup!$B$5</f>
        <v/>
      </c>
      <c r="F2502" s="15">
        <f>D2502-E2502</f>
        <v/>
      </c>
      <c r="G2502" s="15" t="n"/>
      <c r="H2502" s="15" t="n"/>
      <c r="I2502" s="15" t="n"/>
      <c r="J2502" s="15">
        <f>C2502+F2502+G2502-I2502</f>
        <v/>
      </c>
      <c r="K2502" s="15" t="n"/>
      <c r="L2502" s="15">
        <f>K2502*Setup!$B$6</f>
        <v/>
      </c>
      <c r="M2502" s="15">
        <f>J2502-L2502</f>
        <v/>
      </c>
      <c r="N2502" s="21" t="n"/>
    </row>
    <row r="2503">
      <c r="A2503" s="295" t="n"/>
      <c r="B2503" s="14" t="n"/>
      <c r="C2503" s="15" t="n"/>
      <c r="D2503" s="15" t="n"/>
      <c r="E2503" s="15">
        <f>D2503*Setup!$B$5</f>
        <v/>
      </c>
      <c r="F2503" s="15">
        <f>D2503-E2503</f>
        <v/>
      </c>
      <c r="G2503" s="15" t="n"/>
      <c r="H2503" s="15" t="n"/>
      <c r="I2503" s="15" t="n"/>
      <c r="J2503" s="15">
        <f>C2503+F2503+G2503-I2503</f>
        <v/>
      </c>
      <c r="K2503" s="15" t="n"/>
      <c r="L2503" s="15">
        <f>K2503*Setup!$B$6</f>
        <v/>
      </c>
      <c r="M2503" s="15">
        <f>J2503-L2503</f>
        <v/>
      </c>
      <c r="N2503" s="21" t="n"/>
    </row>
    <row r="2504">
      <c r="A2504" s="295" t="n"/>
      <c r="B2504" s="14" t="n"/>
      <c r="C2504" s="15" t="n"/>
      <c r="D2504" s="15" t="n"/>
      <c r="E2504" s="15">
        <f>D2504*Setup!$B$5</f>
        <v/>
      </c>
      <c r="F2504" s="15">
        <f>D2504-E2504</f>
        <v/>
      </c>
      <c r="G2504" s="15" t="n"/>
      <c r="H2504" s="15" t="n"/>
      <c r="I2504" s="15" t="n"/>
      <c r="J2504" s="15">
        <f>C2504+F2504+G2504-I2504</f>
        <v/>
      </c>
      <c r="K2504" s="15" t="n"/>
      <c r="L2504" s="15">
        <f>K2504*Setup!$B$6</f>
        <v/>
      </c>
      <c r="M2504" s="15">
        <f>J2504-L2504</f>
        <v/>
      </c>
      <c r="N2504" s="21" t="n"/>
    </row>
    <row r="2505">
      <c r="A2505" s="295" t="n"/>
      <c r="B2505" s="14" t="n"/>
      <c r="C2505" s="15" t="n"/>
      <c r="D2505" s="15" t="n"/>
      <c r="E2505" s="15">
        <f>D2505*Setup!$B$5</f>
        <v/>
      </c>
      <c r="F2505" s="15">
        <f>D2505-E2505</f>
        <v/>
      </c>
      <c r="G2505" s="15" t="n"/>
      <c r="H2505" s="15" t="n"/>
      <c r="I2505" s="15" t="n"/>
      <c r="J2505" s="15">
        <f>C2505+F2505+G2505-I2505</f>
        <v/>
      </c>
      <c r="K2505" s="15" t="n"/>
      <c r="L2505" s="15">
        <f>K2505*Setup!$B$6</f>
        <v/>
      </c>
      <c r="M2505" s="15">
        <f>J2505-L2505</f>
        <v/>
      </c>
      <c r="N2505" s="21" t="n"/>
    </row>
    <row r="2506">
      <c r="A2506" s="295" t="n"/>
      <c r="B2506" s="14" t="n"/>
      <c r="C2506" s="15" t="n"/>
      <c r="D2506" s="15" t="n"/>
      <c r="E2506" s="15">
        <f>D2506*Setup!$B$5</f>
        <v/>
      </c>
      <c r="F2506" s="15">
        <f>D2506-E2506</f>
        <v/>
      </c>
      <c r="G2506" s="15" t="n"/>
      <c r="H2506" s="15" t="n"/>
      <c r="I2506" s="15" t="n"/>
      <c r="J2506" s="15">
        <f>C2506+F2506+G2506-I2506</f>
        <v/>
      </c>
      <c r="K2506" s="15" t="n"/>
      <c r="L2506" s="15">
        <f>K2506*Setup!$B$6</f>
        <v/>
      </c>
      <c r="M2506" s="15">
        <f>J2506-L2506</f>
        <v/>
      </c>
      <c r="N2506" s="21" t="n"/>
    </row>
    <row r="2507">
      <c r="A2507" s="295" t="n"/>
      <c r="B2507" s="14" t="n"/>
      <c r="C2507" s="15" t="n"/>
      <c r="D2507" s="15" t="n"/>
      <c r="E2507" s="15">
        <f>D2507*Setup!$B$5</f>
        <v/>
      </c>
      <c r="F2507" s="15">
        <f>D2507-E2507</f>
        <v/>
      </c>
      <c r="G2507" s="15" t="n"/>
      <c r="H2507" s="15" t="n"/>
      <c r="I2507" s="15" t="n"/>
      <c r="J2507" s="15">
        <f>C2507+F2507+G2507-I2507</f>
        <v/>
      </c>
      <c r="K2507" s="15" t="n"/>
      <c r="L2507" s="15">
        <f>K2507*Setup!$B$6</f>
        <v/>
      </c>
      <c r="M2507" s="15">
        <f>J2507-L2507</f>
        <v/>
      </c>
      <c r="N2507" s="21" t="n"/>
    </row>
    <row r="2508">
      <c r="A2508" s="295" t="n"/>
      <c r="B2508" s="14" t="n"/>
      <c r="C2508" s="15" t="n"/>
      <c r="D2508" s="15" t="n"/>
      <c r="E2508" s="15">
        <f>D2508*Setup!$B$5</f>
        <v/>
      </c>
      <c r="F2508" s="15">
        <f>D2508-E2508</f>
        <v/>
      </c>
      <c r="G2508" s="15" t="n"/>
      <c r="H2508" s="15" t="n"/>
      <c r="I2508" s="15" t="n"/>
      <c r="J2508" s="15">
        <f>C2508+F2508+G2508-I2508</f>
        <v/>
      </c>
      <c r="K2508" s="15" t="n"/>
      <c r="L2508" s="15">
        <f>K2508*Setup!$B$6</f>
        <v/>
      </c>
      <c r="M2508" s="15">
        <f>J2508-L2508</f>
        <v/>
      </c>
      <c r="N2508" s="21" t="n"/>
    </row>
    <row r="2509">
      <c r="A2509" s="295" t="n"/>
      <c r="B2509" s="14" t="n"/>
      <c r="C2509" s="15" t="n"/>
      <c r="D2509" s="15" t="n"/>
      <c r="E2509" s="15">
        <f>D2509*Setup!$B$5</f>
        <v/>
      </c>
      <c r="F2509" s="15">
        <f>D2509-E2509</f>
        <v/>
      </c>
      <c r="G2509" s="15" t="n"/>
      <c r="H2509" s="15" t="n"/>
      <c r="I2509" s="15" t="n"/>
      <c r="J2509" s="15">
        <f>C2509+F2509+G2509-I2509</f>
        <v/>
      </c>
      <c r="K2509" s="15" t="n"/>
      <c r="L2509" s="15">
        <f>K2509*Setup!$B$6</f>
        <v/>
      </c>
      <c r="M2509" s="15">
        <f>J2509-L2509</f>
        <v/>
      </c>
      <c r="N2509" s="21" t="n"/>
    </row>
    <row r="2510">
      <c r="A2510" s="295" t="n"/>
      <c r="B2510" s="14" t="n"/>
      <c r="C2510" s="15" t="n"/>
      <c r="D2510" s="15" t="n"/>
      <c r="E2510" s="15">
        <f>D2510*Setup!$B$5</f>
        <v/>
      </c>
      <c r="F2510" s="15">
        <f>D2510-E2510</f>
        <v/>
      </c>
      <c r="G2510" s="15" t="n"/>
      <c r="H2510" s="15" t="n"/>
      <c r="I2510" s="15" t="n"/>
      <c r="J2510" s="15">
        <f>C2510+F2510+G2510-I2510</f>
        <v/>
      </c>
      <c r="K2510" s="15" t="n"/>
      <c r="L2510" s="15">
        <f>K2510*Setup!$B$6</f>
        <v/>
      </c>
      <c r="M2510" s="15">
        <f>J2510-L2510</f>
        <v/>
      </c>
      <c r="N2510" s="21" t="n"/>
    </row>
    <row r="2511">
      <c r="A2511" s="295" t="n"/>
      <c r="B2511" s="14" t="n"/>
      <c r="C2511" s="15" t="n"/>
      <c r="D2511" s="15" t="n"/>
      <c r="E2511" s="15">
        <f>D2511*Setup!$B$5</f>
        <v/>
      </c>
      <c r="F2511" s="15">
        <f>D2511-E2511</f>
        <v/>
      </c>
      <c r="G2511" s="15" t="n"/>
      <c r="H2511" s="15" t="n"/>
      <c r="I2511" s="15" t="n"/>
      <c r="J2511" s="15">
        <f>C2511+F2511+G2511-I2511</f>
        <v/>
      </c>
      <c r="K2511" s="15" t="n"/>
      <c r="L2511" s="15">
        <f>K2511*Setup!$B$6</f>
        <v/>
      </c>
      <c r="M2511" s="15">
        <f>J2511-L2511</f>
        <v/>
      </c>
      <c r="N2511" s="21" t="n"/>
    </row>
    <row r="2512">
      <c r="A2512" s="295" t="n"/>
      <c r="B2512" s="14" t="n"/>
      <c r="C2512" s="15" t="n"/>
      <c r="D2512" s="15" t="n"/>
      <c r="E2512" s="15">
        <f>D2512*Setup!$B$5</f>
        <v/>
      </c>
      <c r="F2512" s="15">
        <f>D2512-E2512</f>
        <v/>
      </c>
      <c r="G2512" s="15" t="n"/>
      <c r="H2512" s="15" t="n"/>
      <c r="I2512" s="15" t="n"/>
      <c r="J2512" s="15">
        <f>C2512+F2512+G2512-I2512</f>
        <v/>
      </c>
      <c r="K2512" s="15" t="n"/>
      <c r="L2512" s="15">
        <f>K2512*Setup!$B$6</f>
        <v/>
      </c>
      <c r="M2512" s="15">
        <f>J2512-L2512</f>
        <v/>
      </c>
      <c r="N2512" s="21" t="n"/>
    </row>
    <row r="2513">
      <c r="A2513" s="295" t="n"/>
      <c r="B2513" s="14" t="n"/>
      <c r="C2513" s="15" t="n"/>
      <c r="D2513" s="15" t="n"/>
      <c r="E2513" s="15">
        <f>D2513*Setup!$B$5</f>
        <v/>
      </c>
      <c r="F2513" s="15">
        <f>D2513-E2513</f>
        <v/>
      </c>
      <c r="G2513" s="15" t="n"/>
      <c r="H2513" s="15" t="n"/>
      <c r="I2513" s="15" t="n"/>
      <c r="J2513" s="15">
        <f>C2513+F2513+G2513-I2513</f>
        <v/>
      </c>
      <c r="K2513" s="15" t="n"/>
      <c r="L2513" s="15">
        <f>K2513*Setup!$B$6</f>
        <v/>
      </c>
      <c r="M2513" s="15">
        <f>J2513-L2513</f>
        <v/>
      </c>
      <c r="N2513" s="21" t="n"/>
    </row>
    <row r="2514">
      <c r="A2514" s="295" t="n"/>
      <c r="B2514" s="14" t="n"/>
      <c r="C2514" s="15" t="n"/>
      <c r="D2514" s="15" t="n"/>
      <c r="E2514" s="15">
        <f>D2514*Setup!$B$5</f>
        <v/>
      </c>
      <c r="F2514" s="15">
        <f>D2514-E2514</f>
        <v/>
      </c>
      <c r="G2514" s="15" t="n"/>
      <c r="H2514" s="15" t="n"/>
      <c r="I2514" s="15" t="n"/>
      <c r="J2514" s="15">
        <f>C2514+F2514+G2514-I2514</f>
        <v/>
      </c>
      <c r="K2514" s="15" t="n"/>
      <c r="L2514" s="15">
        <f>K2514*Setup!$B$6</f>
        <v/>
      </c>
      <c r="M2514" s="15">
        <f>J2514-L2514</f>
        <v/>
      </c>
      <c r="N2514" s="21" t="n"/>
    </row>
    <row r="2515">
      <c r="A2515" s="295" t="n"/>
      <c r="B2515" s="14" t="n"/>
      <c r="C2515" s="15" t="n"/>
      <c r="D2515" s="15" t="n"/>
      <c r="E2515" s="15">
        <f>D2515*Setup!$B$5</f>
        <v/>
      </c>
      <c r="F2515" s="15">
        <f>D2515-E2515</f>
        <v/>
      </c>
      <c r="G2515" s="15" t="n"/>
      <c r="H2515" s="15" t="n"/>
      <c r="I2515" s="15" t="n"/>
      <c r="J2515" s="15">
        <f>C2515+F2515+G2515-I2515</f>
        <v/>
      </c>
      <c r="K2515" s="15" t="n"/>
      <c r="L2515" s="15">
        <f>K2515*Setup!$B$6</f>
        <v/>
      </c>
      <c r="M2515" s="15">
        <f>J2515-L2515</f>
        <v/>
      </c>
      <c r="N2515" s="21" t="n"/>
    </row>
    <row r="2516">
      <c r="A2516" s="295" t="n"/>
      <c r="B2516" s="14" t="n"/>
      <c r="C2516" s="15" t="n"/>
      <c r="D2516" s="15" t="n"/>
      <c r="E2516" s="15">
        <f>D2516*Setup!$B$5</f>
        <v/>
      </c>
      <c r="F2516" s="15">
        <f>D2516-E2516</f>
        <v/>
      </c>
      <c r="G2516" s="15" t="n"/>
      <c r="H2516" s="15" t="n"/>
      <c r="I2516" s="15" t="n"/>
      <c r="J2516" s="15">
        <f>C2516+F2516+G2516-I2516</f>
        <v/>
      </c>
      <c r="K2516" s="15" t="n"/>
      <c r="L2516" s="15">
        <f>K2516*Setup!$B$6</f>
        <v/>
      </c>
      <c r="M2516" s="15">
        <f>J2516-L2516</f>
        <v/>
      </c>
      <c r="N2516" s="21" t="n"/>
    </row>
    <row r="2517">
      <c r="A2517" s="295" t="n"/>
      <c r="B2517" s="14" t="n"/>
      <c r="C2517" s="15" t="n"/>
      <c r="D2517" s="15" t="n"/>
      <c r="E2517" s="15">
        <f>D2517*Setup!$B$5</f>
        <v/>
      </c>
      <c r="F2517" s="15">
        <f>D2517-E2517</f>
        <v/>
      </c>
      <c r="G2517" s="15" t="n"/>
      <c r="H2517" s="15" t="n"/>
      <c r="I2517" s="15" t="n"/>
      <c r="J2517" s="15">
        <f>C2517+F2517+G2517-I2517</f>
        <v/>
      </c>
      <c r="K2517" s="15" t="n"/>
      <c r="L2517" s="15">
        <f>K2517*Setup!$B$6</f>
        <v/>
      </c>
      <c r="M2517" s="15">
        <f>J2517-L2517</f>
        <v/>
      </c>
      <c r="N2517" s="21" t="n"/>
    </row>
    <row r="2518">
      <c r="A2518" s="295" t="n"/>
      <c r="B2518" s="14" t="n"/>
      <c r="C2518" s="15" t="n"/>
      <c r="D2518" s="15" t="n"/>
      <c r="E2518" s="15">
        <f>D2518*Setup!$B$5</f>
        <v/>
      </c>
      <c r="F2518" s="15">
        <f>D2518-E2518</f>
        <v/>
      </c>
      <c r="G2518" s="15" t="n"/>
      <c r="H2518" s="15" t="n"/>
      <c r="I2518" s="15" t="n"/>
      <c r="J2518" s="15">
        <f>C2518+F2518+G2518-I2518</f>
        <v/>
      </c>
      <c r="K2518" s="15" t="n"/>
      <c r="L2518" s="15">
        <f>K2518*Setup!$B$6</f>
        <v/>
      </c>
      <c r="M2518" s="15">
        <f>J2518-L2518</f>
        <v/>
      </c>
      <c r="N2518" s="21" t="n"/>
    </row>
    <row r="2519">
      <c r="A2519" s="295" t="n"/>
      <c r="B2519" s="14" t="n"/>
      <c r="C2519" s="15" t="n"/>
      <c r="D2519" s="15" t="n"/>
      <c r="E2519" s="15">
        <f>D2519*Setup!$B$5</f>
        <v/>
      </c>
      <c r="F2519" s="15">
        <f>D2519-E2519</f>
        <v/>
      </c>
      <c r="G2519" s="15" t="n"/>
      <c r="H2519" s="15" t="n"/>
      <c r="I2519" s="15" t="n"/>
      <c r="J2519" s="15">
        <f>C2519+F2519+G2519-I2519</f>
        <v/>
      </c>
      <c r="K2519" s="15" t="n"/>
      <c r="L2519" s="15">
        <f>K2519*Setup!$B$6</f>
        <v/>
      </c>
      <c r="M2519" s="15">
        <f>J2519-L2519</f>
        <v/>
      </c>
      <c r="N2519" s="21" t="n"/>
    </row>
    <row r="2520">
      <c r="A2520" s="295" t="n"/>
      <c r="B2520" s="14" t="n"/>
      <c r="C2520" s="15" t="n"/>
      <c r="D2520" s="15" t="n"/>
      <c r="E2520" s="15">
        <f>D2520*Setup!$B$5</f>
        <v/>
      </c>
      <c r="F2520" s="15">
        <f>D2520-E2520</f>
        <v/>
      </c>
      <c r="G2520" s="15" t="n"/>
      <c r="H2520" s="15" t="n"/>
      <c r="I2520" s="15" t="n"/>
      <c r="J2520" s="15">
        <f>C2520+F2520+G2520-I2520</f>
        <v/>
      </c>
      <c r="K2520" s="15" t="n"/>
      <c r="L2520" s="15">
        <f>K2520*Setup!$B$6</f>
        <v/>
      </c>
      <c r="M2520" s="15">
        <f>J2520-L2520</f>
        <v/>
      </c>
      <c r="N2520" s="21" t="n"/>
    </row>
    <row r="2521">
      <c r="A2521" s="295" t="n"/>
      <c r="B2521" s="14" t="n"/>
      <c r="C2521" s="15" t="n"/>
      <c r="D2521" s="15" t="n"/>
      <c r="E2521" s="15">
        <f>D2521*Setup!$B$5</f>
        <v/>
      </c>
      <c r="F2521" s="15">
        <f>D2521-E2521</f>
        <v/>
      </c>
      <c r="G2521" s="15" t="n"/>
      <c r="H2521" s="15" t="n"/>
      <c r="I2521" s="15" t="n"/>
      <c r="J2521" s="15">
        <f>C2521+F2521+G2521-I2521</f>
        <v/>
      </c>
      <c r="K2521" s="15" t="n"/>
      <c r="L2521" s="15">
        <f>K2521*Setup!$B$6</f>
        <v/>
      </c>
      <c r="M2521" s="15">
        <f>J2521-L2521</f>
        <v/>
      </c>
      <c r="N2521" s="21" t="n"/>
    </row>
    <row r="2522">
      <c r="A2522" s="295" t="n"/>
      <c r="B2522" s="14" t="n"/>
      <c r="C2522" s="15" t="n"/>
      <c r="D2522" s="15" t="n"/>
      <c r="E2522" s="15">
        <f>D2522*Setup!$B$5</f>
        <v/>
      </c>
      <c r="F2522" s="15">
        <f>D2522-E2522</f>
        <v/>
      </c>
      <c r="G2522" s="15" t="n"/>
      <c r="H2522" s="15" t="n"/>
      <c r="I2522" s="15" t="n"/>
      <c r="J2522" s="15">
        <f>C2522+F2522+G2522-I2522</f>
        <v/>
      </c>
      <c r="K2522" s="15" t="n"/>
      <c r="L2522" s="15">
        <f>K2522*Setup!$B$6</f>
        <v/>
      </c>
      <c r="M2522" s="15">
        <f>J2522-L2522</f>
        <v/>
      </c>
      <c r="N2522" s="21" t="n"/>
    </row>
    <row r="2523">
      <c r="A2523" s="295" t="n"/>
      <c r="B2523" s="14" t="n"/>
      <c r="C2523" s="15" t="n"/>
      <c r="D2523" s="15" t="n"/>
      <c r="E2523" s="15">
        <f>D2523*Setup!$B$5</f>
        <v/>
      </c>
      <c r="F2523" s="15">
        <f>D2523-E2523</f>
        <v/>
      </c>
      <c r="G2523" s="15" t="n"/>
      <c r="H2523" s="15" t="n"/>
      <c r="I2523" s="15" t="n"/>
      <c r="J2523" s="15">
        <f>C2523+F2523+G2523-I2523</f>
        <v/>
      </c>
      <c r="K2523" s="15" t="n"/>
      <c r="L2523" s="15">
        <f>K2523*Setup!$B$6</f>
        <v/>
      </c>
      <c r="M2523" s="15">
        <f>J2523-L2523</f>
        <v/>
      </c>
      <c r="N2523" s="21" t="n"/>
    </row>
    <row r="2524">
      <c r="A2524" s="295" t="n"/>
      <c r="B2524" s="14" t="n"/>
      <c r="C2524" s="15" t="n"/>
      <c r="D2524" s="15" t="n"/>
      <c r="E2524" s="15">
        <f>D2524*Setup!$B$5</f>
        <v/>
      </c>
      <c r="F2524" s="15">
        <f>D2524-E2524</f>
        <v/>
      </c>
      <c r="G2524" s="15" t="n"/>
      <c r="H2524" s="15" t="n"/>
      <c r="I2524" s="15" t="n"/>
      <c r="J2524" s="15">
        <f>C2524+F2524+G2524-I2524</f>
        <v/>
      </c>
      <c r="K2524" s="15" t="n"/>
      <c r="L2524" s="15">
        <f>K2524*Setup!$B$6</f>
        <v/>
      </c>
      <c r="M2524" s="15">
        <f>J2524-L2524</f>
        <v/>
      </c>
      <c r="N2524" s="21" t="n"/>
    </row>
    <row r="2525">
      <c r="A2525" s="295" t="n"/>
      <c r="B2525" s="14" t="n"/>
      <c r="C2525" s="15" t="n"/>
      <c r="D2525" s="15" t="n"/>
      <c r="E2525" s="15">
        <f>D2525*Setup!$B$5</f>
        <v/>
      </c>
      <c r="F2525" s="15">
        <f>D2525-E2525</f>
        <v/>
      </c>
      <c r="G2525" s="15" t="n"/>
      <c r="H2525" s="15" t="n"/>
      <c r="I2525" s="15" t="n"/>
      <c r="J2525" s="15">
        <f>C2525+F2525+G2525-I2525</f>
        <v/>
      </c>
      <c r="K2525" s="15" t="n"/>
      <c r="L2525" s="15">
        <f>K2525*Setup!$B$6</f>
        <v/>
      </c>
      <c r="M2525" s="15">
        <f>J2525-L2525</f>
        <v/>
      </c>
      <c r="N2525" s="21" t="n"/>
    </row>
    <row r="2526">
      <c r="A2526" s="295" t="n"/>
      <c r="B2526" s="14" t="n"/>
      <c r="C2526" s="15" t="n"/>
      <c r="D2526" s="15" t="n"/>
      <c r="E2526" s="15">
        <f>D2526*Setup!$B$5</f>
        <v/>
      </c>
      <c r="F2526" s="15">
        <f>D2526-E2526</f>
        <v/>
      </c>
      <c r="G2526" s="15" t="n"/>
      <c r="H2526" s="15" t="n"/>
      <c r="I2526" s="15" t="n"/>
      <c r="J2526" s="15">
        <f>C2526+F2526+G2526-I2526</f>
        <v/>
      </c>
      <c r="K2526" s="15" t="n"/>
      <c r="L2526" s="15">
        <f>K2526*Setup!$B$6</f>
        <v/>
      </c>
      <c r="M2526" s="15">
        <f>J2526-L2526</f>
        <v/>
      </c>
      <c r="N2526" s="21" t="n"/>
    </row>
    <row r="2527">
      <c r="A2527" s="295" t="n"/>
      <c r="B2527" s="14" t="n"/>
      <c r="C2527" s="15" t="n"/>
      <c r="D2527" s="15" t="n"/>
      <c r="E2527" s="15">
        <f>D2527*Setup!$B$5</f>
        <v/>
      </c>
      <c r="F2527" s="15">
        <f>D2527-E2527</f>
        <v/>
      </c>
      <c r="G2527" s="15" t="n"/>
      <c r="H2527" s="15" t="n"/>
      <c r="I2527" s="15" t="n"/>
      <c r="J2527" s="15">
        <f>C2527+F2527+G2527-I2527</f>
        <v/>
      </c>
      <c r="K2527" s="15" t="n"/>
      <c r="L2527" s="15">
        <f>K2527*Setup!$B$6</f>
        <v/>
      </c>
      <c r="M2527" s="15">
        <f>J2527-L2527</f>
        <v/>
      </c>
      <c r="N2527" s="21" t="n"/>
    </row>
    <row r="2528">
      <c r="A2528" s="295" t="n"/>
      <c r="B2528" s="14" t="n"/>
      <c r="C2528" s="15" t="n"/>
      <c r="D2528" s="15" t="n"/>
      <c r="E2528" s="15">
        <f>D2528*Setup!$B$5</f>
        <v/>
      </c>
      <c r="F2528" s="15">
        <f>D2528-E2528</f>
        <v/>
      </c>
      <c r="G2528" s="15" t="n"/>
      <c r="H2528" s="15" t="n"/>
      <c r="I2528" s="15" t="n"/>
      <c r="J2528" s="15">
        <f>C2528+F2528+G2528-I2528</f>
        <v/>
      </c>
      <c r="K2528" s="15" t="n"/>
      <c r="L2528" s="15">
        <f>K2528*Setup!$B$6</f>
        <v/>
      </c>
      <c r="M2528" s="15">
        <f>J2528-L2528</f>
        <v/>
      </c>
      <c r="N2528" s="21" t="n"/>
    </row>
    <row r="2529">
      <c r="A2529" s="295" t="n"/>
      <c r="B2529" s="14" t="n"/>
      <c r="C2529" s="15" t="n"/>
      <c r="D2529" s="15" t="n"/>
      <c r="E2529" s="15">
        <f>D2529*Setup!$B$5</f>
        <v/>
      </c>
      <c r="F2529" s="15">
        <f>D2529-E2529</f>
        <v/>
      </c>
      <c r="G2529" s="15" t="n"/>
      <c r="H2529" s="15" t="n"/>
      <c r="I2529" s="15" t="n"/>
      <c r="J2529" s="15">
        <f>C2529+F2529+G2529-I2529</f>
        <v/>
      </c>
      <c r="K2529" s="15" t="n"/>
      <c r="L2529" s="15">
        <f>K2529*Setup!$B$6</f>
        <v/>
      </c>
      <c r="M2529" s="15">
        <f>J2529-L2529</f>
        <v/>
      </c>
      <c r="N2529" s="21" t="n"/>
    </row>
    <row r="2530">
      <c r="A2530" s="295" t="n"/>
      <c r="B2530" s="14" t="n"/>
      <c r="C2530" s="15" t="n"/>
      <c r="D2530" s="15" t="n"/>
      <c r="E2530" s="15">
        <f>D2530*Setup!$B$5</f>
        <v/>
      </c>
      <c r="F2530" s="15">
        <f>D2530-E2530</f>
        <v/>
      </c>
      <c r="G2530" s="15" t="n"/>
      <c r="H2530" s="15" t="n"/>
      <c r="I2530" s="15" t="n"/>
      <c r="J2530" s="15">
        <f>C2530+F2530+G2530-I2530</f>
        <v/>
      </c>
      <c r="K2530" s="15" t="n"/>
      <c r="L2530" s="15">
        <f>K2530*Setup!$B$6</f>
        <v/>
      </c>
      <c r="M2530" s="15">
        <f>J2530-L2530</f>
        <v/>
      </c>
      <c r="N2530" s="21" t="n"/>
    </row>
    <row r="2531">
      <c r="A2531" s="295" t="n"/>
      <c r="B2531" s="14" t="n"/>
      <c r="C2531" s="15" t="n"/>
      <c r="D2531" s="15" t="n"/>
      <c r="E2531" s="15">
        <f>D2531*Setup!$B$5</f>
        <v/>
      </c>
      <c r="F2531" s="15">
        <f>D2531-E2531</f>
        <v/>
      </c>
      <c r="G2531" s="15" t="n"/>
      <c r="H2531" s="15" t="n"/>
      <c r="I2531" s="15" t="n"/>
      <c r="J2531" s="15">
        <f>C2531+F2531+G2531-I2531</f>
        <v/>
      </c>
      <c r="K2531" s="15" t="n"/>
      <c r="L2531" s="15">
        <f>K2531*Setup!$B$6</f>
        <v/>
      </c>
      <c r="M2531" s="15">
        <f>J2531-L2531</f>
        <v/>
      </c>
      <c r="N2531" s="21" t="n"/>
    </row>
    <row r="2532">
      <c r="A2532" s="295" t="n"/>
      <c r="B2532" s="14" t="n"/>
      <c r="C2532" s="15" t="n"/>
      <c r="D2532" s="15" t="n"/>
      <c r="E2532" s="15">
        <f>D2532*Setup!$B$5</f>
        <v/>
      </c>
      <c r="F2532" s="15">
        <f>D2532-E2532</f>
        <v/>
      </c>
      <c r="G2532" s="15" t="n"/>
      <c r="H2532" s="15" t="n"/>
      <c r="I2532" s="15" t="n"/>
      <c r="J2532" s="15">
        <f>C2532+F2532+G2532-I2532</f>
        <v/>
      </c>
      <c r="K2532" s="15" t="n"/>
      <c r="L2532" s="15">
        <f>K2532*Setup!$B$6</f>
        <v/>
      </c>
      <c r="M2532" s="15">
        <f>J2532-L2532</f>
        <v/>
      </c>
      <c r="N2532" s="21" t="n"/>
    </row>
    <row r="2533">
      <c r="A2533" s="295" t="n"/>
      <c r="B2533" s="14" t="n"/>
      <c r="C2533" s="15" t="n"/>
      <c r="D2533" s="15" t="n"/>
      <c r="E2533" s="15">
        <f>D2533*Setup!$B$5</f>
        <v/>
      </c>
      <c r="F2533" s="15">
        <f>D2533-E2533</f>
        <v/>
      </c>
      <c r="G2533" s="15" t="n"/>
      <c r="H2533" s="15" t="n"/>
      <c r="I2533" s="15" t="n"/>
      <c r="J2533" s="15">
        <f>C2533+F2533+G2533-I2533</f>
        <v/>
      </c>
      <c r="K2533" s="15" t="n"/>
      <c r="L2533" s="15">
        <f>K2533*Setup!$B$6</f>
        <v/>
      </c>
      <c r="M2533" s="15">
        <f>J2533-L2533</f>
        <v/>
      </c>
      <c r="N2533" s="21" t="n"/>
    </row>
    <row r="2534">
      <c r="A2534" s="295" t="n"/>
      <c r="B2534" s="14" t="n"/>
      <c r="C2534" s="15" t="n"/>
      <c r="D2534" s="15" t="n"/>
      <c r="E2534" s="15">
        <f>D2534*Setup!$B$5</f>
        <v/>
      </c>
      <c r="F2534" s="15">
        <f>D2534-E2534</f>
        <v/>
      </c>
      <c r="G2534" s="15" t="n"/>
      <c r="H2534" s="15" t="n"/>
      <c r="I2534" s="15" t="n"/>
      <c r="J2534" s="15">
        <f>C2534+F2534+G2534-I2534</f>
        <v/>
      </c>
      <c r="K2534" s="15" t="n"/>
      <c r="L2534" s="15">
        <f>K2534*Setup!$B$6</f>
        <v/>
      </c>
      <c r="M2534" s="15">
        <f>J2534-L2534</f>
        <v/>
      </c>
      <c r="N2534" s="21" t="n"/>
    </row>
    <row r="2535">
      <c r="A2535" s="295" t="n"/>
      <c r="B2535" s="14" t="n"/>
      <c r="C2535" s="15" t="n"/>
      <c r="D2535" s="15" t="n"/>
      <c r="E2535" s="15">
        <f>D2535*Setup!$B$5</f>
        <v/>
      </c>
      <c r="F2535" s="15">
        <f>D2535-E2535</f>
        <v/>
      </c>
      <c r="G2535" s="15" t="n"/>
      <c r="H2535" s="15" t="n"/>
      <c r="I2535" s="15" t="n"/>
      <c r="J2535" s="15">
        <f>C2535+F2535+G2535-I2535</f>
        <v/>
      </c>
      <c r="K2535" s="15" t="n"/>
      <c r="L2535" s="15">
        <f>K2535*Setup!$B$6</f>
        <v/>
      </c>
      <c r="M2535" s="15">
        <f>J2535-L2535</f>
        <v/>
      </c>
      <c r="N2535" s="21" t="n"/>
    </row>
    <row r="2536">
      <c r="A2536" s="295" t="n"/>
      <c r="B2536" s="14" t="n"/>
      <c r="C2536" s="15" t="n"/>
      <c r="D2536" s="15" t="n"/>
      <c r="E2536" s="15">
        <f>D2536*Setup!$B$5</f>
        <v/>
      </c>
      <c r="F2536" s="15">
        <f>D2536-E2536</f>
        <v/>
      </c>
      <c r="G2536" s="15" t="n"/>
      <c r="H2536" s="15" t="n"/>
      <c r="I2536" s="15" t="n"/>
      <c r="J2536" s="15">
        <f>C2536+F2536+G2536-I2536</f>
        <v/>
      </c>
      <c r="K2536" s="15" t="n"/>
      <c r="L2536" s="15">
        <f>K2536*Setup!$B$6</f>
        <v/>
      </c>
      <c r="M2536" s="15">
        <f>J2536-L2536</f>
        <v/>
      </c>
      <c r="N2536" s="21" t="n"/>
    </row>
    <row r="2537">
      <c r="A2537" s="295" t="n"/>
      <c r="B2537" s="14" t="n"/>
      <c r="C2537" s="15" t="n"/>
      <c r="D2537" s="15" t="n"/>
      <c r="E2537" s="15">
        <f>D2537*Setup!$B$5</f>
        <v/>
      </c>
      <c r="F2537" s="15">
        <f>D2537-E2537</f>
        <v/>
      </c>
      <c r="G2537" s="15" t="n"/>
      <c r="H2537" s="15" t="n"/>
      <c r="I2537" s="15" t="n"/>
      <c r="J2537" s="15">
        <f>C2537+F2537+G2537-I2537</f>
        <v/>
      </c>
      <c r="K2537" s="15" t="n"/>
      <c r="L2537" s="15">
        <f>K2537*Setup!$B$6</f>
        <v/>
      </c>
      <c r="M2537" s="15">
        <f>J2537-L2537</f>
        <v/>
      </c>
      <c r="N2537" s="21" t="n"/>
    </row>
    <row r="2538">
      <c r="A2538" s="295" t="n"/>
      <c r="B2538" s="14" t="n"/>
      <c r="C2538" s="15" t="n"/>
      <c r="D2538" s="15" t="n"/>
      <c r="E2538" s="15">
        <f>D2538*Setup!$B$5</f>
        <v/>
      </c>
      <c r="F2538" s="15">
        <f>D2538-E2538</f>
        <v/>
      </c>
      <c r="G2538" s="15" t="n"/>
      <c r="H2538" s="15" t="n"/>
      <c r="I2538" s="15" t="n"/>
      <c r="J2538" s="15">
        <f>C2538+F2538+G2538-I2538</f>
        <v/>
      </c>
      <c r="K2538" s="15" t="n"/>
      <c r="L2538" s="15">
        <f>K2538*Setup!$B$6</f>
        <v/>
      </c>
      <c r="M2538" s="15">
        <f>J2538-L2538</f>
        <v/>
      </c>
      <c r="N2538" s="21" t="n"/>
    </row>
    <row r="2539">
      <c r="A2539" s="295" t="n"/>
      <c r="B2539" s="14" t="n"/>
      <c r="C2539" s="15" t="n"/>
      <c r="D2539" s="15" t="n"/>
      <c r="E2539" s="15">
        <f>D2539*Setup!$B$5</f>
        <v/>
      </c>
      <c r="F2539" s="15">
        <f>D2539-E2539</f>
        <v/>
      </c>
      <c r="G2539" s="15" t="n"/>
      <c r="H2539" s="15" t="n"/>
      <c r="I2539" s="15" t="n"/>
      <c r="J2539" s="15">
        <f>C2539+F2539+G2539-I2539</f>
        <v/>
      </c>
      <c r="K2539" s="15" t="n"/>
      <c r="L2539" s="15">
        <f>K2539*Setup!$B$6</f>
        <v/>
      </c>
      <c r="M2539" s="15">
        <f>J2539-L2539</f>
        <v/>
      </c>
      <c r="N2539" s="21" t="n"/>
    </row>
    <row r="2540">
      <c r="A2540" s="295" t="n"/>
      <c r="B2540" s="14" t="n"/>
      <c r="C2540" s="15" t="n"/>
      <c r="D2540" s="15" t="n"/>
      <c r="E2540" s="15">
        <f>D2540*Setup!$B$5</f>
        <v/>
      </c>
      <c r="F2540" s="15">
        <f>D2540-E2540</f>
        <v/>
      </c>
      <c r="G2540" s="15" t="n"/>
      <c r="H2540" s="15" t="n"/>
      <c r="I2540" s="15" t="n"/>
      <c r="J2540" s="15">
        <f>C2540+F2540+G2540-I2540</f>
        <v/>
      </c>
      <c r="K2540" s="15" t="n"/>
      <c r="L2540" s="15">
        <f>K2540*Setup!$B$6</f>
        <v/>
      </c>
      <c r="M2540" s="15">
        <f>J2540-L2540</f>
        <v/>
      </c>
      <c r="N2540" s="21" t="n"/>
    </row>
    <row r="2541">
      <c r="A2541" s="295" t="n"/>
      <c r="B2541" s="14" t="n"/>
      <c r="C2541" s="15" t="n"/>
      <c r="D2541" s="15" t="n"/>
      <c r="E2541" s="15">
        <f>D2541*Setup!$B$5</f>
        <v/>
      </c>
      <c r="F2541" s="15">
        <f>D2541-E2541</f>
        <v/>
      </c>
      <c r="G2541" s="15" t="n"/>
      <c r="H2541" s="15" t="n"/>
      <c r="I2541" s="15" t="n"/>
      <c r="J2541" s="15">
        <f>C2541+F2541+G2541-I2541</f>
        <v/>
      </c>
      <c r="K2541" s="15" t="n"/>
      <c r="L2541" s="15">
        <f>K2541*Setup!$B$6</f>
        <v/>
      </c>
      <c r="M2541" s="15">
        <f>J2541-L2541</f>
        <v/>
      </c>
      <c r="N2541" s="21" t="n"/>
    </row>
    <row r="2542">
      <c r="A2542" s="295" t="n"/>
      <c r="B2542" s="14" t="n"/>
      <c r="C2542" s="15" t="n"/>
      <c r="D2542" s="15" t="n"/>
      <c r="E2542" s="15">
        <f>D2542*Setup!$B$5</f>
        <v/>
      </c>
      <c r="F2542" s="15">
        <f>D2542-E2542</f>
        <v/>
      </c>
      <c r="G2542" s="15" t="n"/>
      <c r="H2542" s="15" t="n"/>
      <c r="I2542" s="15" t="n"/>
      <c r="J2542" s="15">
        <f>C2542+F2542+G2542-I2542</f>
        <v/>
      </c>
      <c r="K2542" s="15" t="n"/>
      <c r="L2542" s="15">
        <f>K2542*Setup!$B$6</f>
        <v/>
      </c>
      <c r="M2542" s="15">
        <f>J2542-L2542</f>
        <v/>
      </c>
      <c r="N2542" s="21" t="n"/>
    </row>
    <row r="2543">
      <c r="A2543" s="295" t="n"/>
      <c r="B2543" s="14" t="n"/>
      <c r="C2543" s="15" t="n"/>
      <c r="D2543" s="15" t="n"/>
      <c r="E2543" s="15">
        <f>D2543*Setup!$B$5</f>
        <v/>
      </c>
      <c r="F2543" s="15">
        <f>D2543-E2543</f>
        <v/>
      </c>
      <c r="G2543" s="15" t="n"/>
      <c r="H2543" s="15" t="n"/>
      <c r="I2543" s="15" t="n"/>
      <c r="J2543" s="15">
        <f>C2543+F2543+G2543-I2543</f>
        <v/>
      </c>
      <c r="K2543" s="15" t="n"/>
      <c r="L2543" s="15">
        <f>K2543*Setup!$B$6</f>
        <v/>
      </c>
      <c r="M2543" s="15">
        <f>J2543-L2543</f>
        <v/>
      </c>
      <c r="N2543" s="21" t="n"/>
    </row>
    <row r="2544">
      <c r="A2544" s="295" t="n"/>
      <c r="B2544" s="14" t="n"/>
      <c r="C2544" s="15" t="n"/>
      <c r="D2544" s="15" t="n"/>
      <c r="E2544" s="15">
        <f>D2544*Setup!$B$5</f>
        <v/>
      </c>
      <c r="F2544" s="15">
        <f>D2544-E2544</f>
        <v/>
      </c>
      <c r="G2544" s="15" t="n"/>
      <c r="H2544" s="15" t="n"/>
      <c r="I2544" s="15" t="n"/>
      <c r="J2544" s="15">
        <f>C2544+F2544+G2544-I2544</f>
        <v/>
      </c>
      <c r="K2544" s="15" t="n"/>
      <c r="L2544" s="15">
        <f>K2544*Setup!$B$6</f>
        <v/>
      </c>
      <c r="M2544" s="15">
        <f>J2544-L2544</f>
        <v/>
      </c>
      <c r="N2544" s="21" t="n"/>
    </row>
    <row r="2545">
      <c r="A2545" s="295" t="n"/>
      <c r="B2545" s="14" t="n"/>
      <c r="C2545" s="15" t="n"/>
      <c r="D2545" s="15" t="n"/>
      <c r="E2545" s="15">
        <f>D2545*Setup!$B$5</f>
        <v/>
      </c>
      <c r="F2545" s="15">
        <f>D2545-E2545</f>
        <v/>
      </c>
      <c r="G2545" s="15" t="n"/>
      <c r="H2545" s="15" t="n"/>
      <c r="I2545" s="15" t="n"/>
      <c r="J2545" s="15">
        <f>C2545+F2545+G2545-I2545</f>
        <v/>
      </c>
      <c r="K2545" s="15" t="n"/>
      <c r="L2545" s="15">
        <f>K2545*Setup!$B$6</f>
        <v/>
      </c>
      <c r="M2545" s="15">
        <f>J2545-L2545</f>
        <v/>
      </c>
      <c r="N2545" s="21" t="n"/>
    </row>
    <row r="2546">
      <c r="A2546" s="295" t="n"/>
      <c r="B2546" s="14" t="n"/>
      <c r="C2546" s="15" t="n"/>
      <c r="D2546" s="15" t="n"/>
      <c r="E2546" s="15">
        <f>D2546*Setup!$B$5</f>
        <v/>
      </c>
      <c r="F2546" s="15">
        <f>D2546-E2546</f>
        <v/>
      </c>
      <c r="G2546" s="15" t="n"/>
      <c r="H2546" s="15" t="n"/>
      <c r="I2546" s="15" t="n"/>
      <c r="J2546" s="15">
        <f>C2546+F2546+G2546-I2546</f>
        <v/>
      </c>
      <c r="K2546" s="15" t="n"/>
      <c r="L2546" s="15">
        <f>K2546*Setup!$B$6</f>
        <v/>
      </c>
      <c r="M2546" s="15">
        <f>J2546-L2546</f>
        <v/>
      </c>
      <c r="N2546" s="21" t="n"/>
    </row>
    <row r="2547">
      <c r="A2547" s="295" t="n"/>
      <c r="B2547" s="14" t="n"/>
      <c r="C2547" s="15" t="n"/>
      <c r="D2547" s="15" t="n"/>
      <c r="E2547" s="15">
        <f>D2547*Setup!$B$5</f>
        <v/>
      </c>
      <c r="F2547" s="15">
        <f>D2547-E2547</f>
        <v/>
      </c>
      <c r="G2547" s="15" t="n"/>
      <c r="H2547" s="15" t="n"/>
      <c r="I2547" s="15" t="n"/>
      <c r="J2547" s="15">
        <f>C2547+F2547+G2547-I2547</f>
        <v/>
      </c>
      <c r="K2547" s="15" t="n"/>
      <c r="L2547" s="15">
        <f>K2547*Setup!$B$6</f>
        <v/>
      </c>
      <c r="M2547" s="15">
        <f>J2547-L2547</f>
        <v/>
      </c>
      <c r="N2547" s="21" t="n"/>
    </row>
    <row r="2548">
      <c r="A2548" s="295" t="n"/>
      <c r="B2548" s="14" t="n"/>
      <c r="C2548" s="15" t="n"/>
      <c r="D2548" s="15" t="n"/>
      <c r="E2548" s="15">
        <f>D2548*Setup!$B$5</f>
        <v/>
      </c>
      <c r="F2548" s="15">
        <f>D2548-E2548</f>
        <v/>
      </c>
      <c r="G2548" s="15" t="n"/>
      <c r="H2548" s="15" t="n"/>
      <c r="I2548" s="15" t="n"/>
      <c r="J2548" s="15">
        <f>C2548+F2548+G2548-I2548</f>
        <v/>
      </c>
      <c r="K2548" s="15" t="n"/>
      <c r="L2548" s="15">
        <f>K2548*Setup!$B$6</f>
        <v/>
      </c>
      <c r="M2548" s="15">
        <f>J2548-L2548</f>
        <v/>
      </c>
      <c r="N2548" s="21" t="n"/>
    </row>
    <row r="2549">
      <c r="A2549" s="295" t="n"/>
      <c r="B2549" s="14" t="n"/>
      <c r="C2549" s="15" t="n"/>
      <c r="D2549" s="15" t="n"/>
      <c r="E2549" s="15">
        <f>D2549*Setup!$B$5</f>
        <v/>
      </c>
      <c r="F2549" s="15">
        <f>D2549-E2549</f>
        <v/>
      </c>
      <c r="G2549" s="15" t="n"/>
      <c r="H2549" s="15" t="n"/>
      <c r="I2549" s="15" t="n"/>
      <c r="J2549" s="15">
        <f>C2549+F2549+G2549-I2549</f>
        <v/>
      </c>
      <c r="K2549" s="15" t="n"/>
      <c r="L2549" s="15">
        <f>K2549*Setup!$B$6</f>
        <v/>
      </c>
      <c r="M2549" s="15">
        <f>J2549-L2549</f>
        <v/>
      </c>
      <c r="N2549" s="21" t="n"/>
    </row>
    <row r="2550">
      <c r="A2550" s="295" t="n"/>
      <c r="B2550" s="14" t="n"/>
      <c r="C2550" s="15" t="n"/>
      <c r="D2550" s="15" t="n"/>
      <c r="E2550" s="15">
        <f>D2550*Setup!$B$5</f>
        <v/>
      </c>
      <c r="F2550" s="15">
        <f>D2550-E2550</f>
        <v/>
      </c>
      <c r="G2550" s="15" t="n"/>
      <c r="H2550" s="15" t="n"/>
      <c r="I2550" s="15" t="n"/>
      <c r="J2550" s="15">
        <f>C2550+F2550+G2550-I2550</f>
        <v/>
      </c>
      <c r="K2550" s="15" t="n"/>
      <c r="L2550" s="15">
        <f>K2550*Setup!$B$6</f>
        <v/>
      </c>
      <c r="M2550" s="15">
        <f>J2550-L2550</f>
        <v/>
      </c>
      <c r="N2550" s="21" t="n"/>
    </row>
    <row r="2551">
      <c r="A2551" s="295" t="n"/>
      <c r="B2551" s="14" t="n"/>
      <c r="C2551" s="15" t="n"/>
      <c r="D2551" s="15" t="n"/>
      <c r="E2551" s="15">
        <f>D2551*Setup!$B$5</f>
        <v/>
      </c>
      <c r="F2551" s="15">
        <f>D2551-E2551</f>
        <v/>
      </c>
      <c r="G2551" s="15" t="n"/>
      <c r="H2551" s="15" t="n"/>
      <c r="I2551" s="15" t="n"/>
      <c r="J2551" s="15">
        <f>C2551+F2551+G2551-I2551</f>
        <v/>
      </c>
      <c r="K2551" s="15" t="n"/>
      <c r="L2551" s="15">
        <f>K2551*Setup!$B$6</f>
        <v/>
      </c>
      <c r="M2551" s="15">
        <f>J2551-L2551</f>
        <v/>
      </c>
      <c r="N2551" s="21" t="n"/>
    </row>
    <row r="2552">
      <c r="A2552" s="295" t="n"/>
      <c r="B2552" s="14" t="n"/>
      <c r="C2552" s="15" t="n"/>
      <c r="D2552" s="15" t="n"/>
      <c r="E2552" s="15">
        <f>D2552*Setup!$B$5</f>
        <v/>
      </c>
      <c r="F2552" s="15">
        <f>D2552-E2552</f>
        <v/>
      </c>
      <c r="G2552" s="15" t="n"/>
      <c r="H2552" s="15" t="n"/>
      <c r="I2552" s="15" t="n"/>
      <c r="J2552" s="15">
        <f>C2552+F2552+G2552-I2552</f>
        <v/>
      </c>
      <c r="K2552" s="15" t="n"/>
      <c r="L2552" s="15">
        <f>K2552*Setup!$B$6</f>
        <v/>
      </c>
      <c r="M2552" s="15">
        <f>J2552-L2552</f>
        <v/>
      </c>
      <c r="N2552" s="21" t="n"/>
    </row>
    <row r="2553">
      <c r="A2553" s="295" t="n"/>
      <c r="B2553" s="14" t="n"/>
      <c r="C2553" s="15" t="n"/>
      <c r="D2553" s="15" t="n"/>
      <c r="E2553" s="15">
        <f>D2553*Setup!$B$5</f>
        <v/>
      </c>
      <c r="F2553" s="15">
        <f>D2553-E2553</f>
        <v/>
      </c>
      <c r="G2553" s="15" t="n"/>
      <c r="H2553" s="15" t="n"/>
      <c r="I2553" s="15" t="n"/>
      <c r="J2553" s="15">
        <f>C2553+F2553+G2553-I2553</f>
        <v/>
      </c>
      <c r="K2553" s="15" t="n"/>
      <c r="L2553" s="15">
        <f>K2553*Setup!$B$6</f>
        <v/>
      </c>
      <c r="M2553" s="15">
        <f>J2553-L2553</f>
        <v/>
      </c>
      <c r="N2553" s="21" t="n"/>
    </row>
    <row r="2554">
      <c r="A2554" s="295" t="n"/>
      <c r="B2554" s="14" t="n"/>
      <c r="C2554" s="15" t="n"/>
      <c r="D2554" s="15" t="n"/>
      <c r="E2554" s="15">
        <f>D2554*Setup!$B$5</f>
        <v/>
      </c>
      <c r="F2554" s="15">
        <f>D2554-E2554</f>
        <v/>
      </c>
      <c r="G2554" s="15" t="n"/>
      <c r="H2554" s="15" t="n"/>
      <c r="I2554" s="15" t="n"/>
      <c r="J2554" s="15">
        <f>C2554+F2554+G2554-I2554</f>
        <v/>
      </c>
      <c r="K2554" s="15" t="n"/>
      <c r="L2554" s="15">
        <f>K2554*Setup!$B$6</f>
        <v/>
      </c>
      <c r="M2554" s="15">
        <f>J2554-L2554</f>
        <v/>
      </c>
      <c r="N2554" s="21" t="n"/>
    </row>
    <row r="2555">
      <c r="A2555" s="295" t="n"/>
      <c r="B2555" s="14" t="n"/>
      <c r="C2555" s="15" t="n"/>
      <c r="D2555" s="15" t="n"/>
      <c r="E2555" s="15">
        <f>D2555*Setup!$B$5</f>
        <v/>
      </c>
      <c r="F2555" s="15">
        <f>D2555-E2555</f>
        <v/>
      </c>
      <c r="G2555" s="15" t="n"/>
      <c r="H2555" s="15" t="n"/>
      <c r="I2555" s="15" t="n"/>
      <c r="J2555" s="15">
        <f>C2555+F2555+G2555-I2555</f>
        <v/>
      </c>
      <c r="K2555" s="15" t="n"/>
      <c r="L2555" s="15">
        <f>K2555*Setup!$B$6</f>
        <v/>
      </c>
      <c r="M2555" s="15">
        <f>J2555-L2555</f>
        <v/>
      </c>
      <c r="N2555" s="21" t="n"/>
    </row>
    <row r="2556">
      <c r="A2556" s="295" t="n"/>
      <c r="B2556" s="14" t="n"/>
      <c r="C2556" s="15" t="n"/>
      <c r="D2556" s="15" t="n"/>
      <c r="E2556" s="15">
        <f>D2556*Setup!$B$5</f>
        <v/>
      </c>
      <c r="F2556" s="15">
        <f>D2556-E2556</f>
        <v/>
      </c>
      <c r="G2556" s="15" t="n"/>
      <c r="H2556" s="15" t="n"/>
      <c r="I2556" s="15" t="n"/>
      <c r="J2556" s="15">
        <f>C2556+F2556+G2556-I2556</f>
        <v/>
      </c>
      <c r="K2556" s="15" t="n"/>
      <c r="L2556" s="15">
        <f>K2556*Setup!$B$6</f>
        <v/>
      </c>
      <c r="M2556" s="15">
        <f>J2556-L2556</f>
        <v/>
      </c>
      <c r="N2556" s="21" t="n"/>
    </row>
    <row r="2557">
      <c r="A2557" s="295" t="n"/>
      <c r="B2557" s="14" t="n"/>
      <c r="C2557" s="15" t="n"/>
      <c r="D2557" s="15" t="n"/>
      <c r="E2557" s="15">
        <f>D2557*Setup!$B$5</f>
        <v/>
      </c>
      <c r="F2557" s="15">
        <f>D2557-E2557</f>
        <v/>
      </c>
      <c r="G2557" s="15" t="n"/>
      <c r="H2557" s="15" t="n"/>
      <c r="I2557" s="15" t="n"/>
      <c r="J2557" s="15">
        <f>C2557+F2557+G2557-I2557</f>
        <v/>
      </c>
      <c r="K2557" s="15" t="n"/>
      <c r="L2557" s="15">
        <f>K2557*Setup!$B$6</f>
        <v/>
      </c>
      <c r="M2557" s="15">
        <f>J2557-L2557</f>
        <v/>
      </c>
      <c r="N2557" s="21" t="n"/>
    </row>
    <row r="2558">
      <c r="A2558" s="295" t="n"/>
      <c r="B2558" s="14" t="n"/>
      <c r="C2558" s="15" t="n"/>
      <c r="D2558" s="15" t="n"/>
      <c r="E2558" s="15">
        <f>D2558*Setup!$B$5</f>
        <v/>
      </c>
      <c r="F2558" s="15">
        <f>D2558-E2558</f>
        <v/>
      </c>
      <c r="G2558" s="15" t="n"/>
      <c r="H2558" s="15" t="n"/>
      <c r="I2558" s="15" t="n"/>
      <c r="J2558" s="15">
        <f>C2558+F2558+G2558-I2558</f>
        <v/>
      </c>
      <c r="K2558" s="15" t="n"/>
      <c r="L2558" s="15">
        <f>K2558*Setup!$B$6</f>
        <v/>
      </c>
      <c r="M2558" s="15">
        <f>J2558-L2558</f>
        <v/>
      </c>
      <c r="N2558" s="21" t="n"/>
    </row>
    <row r="2559">
      <c r="A2559" s="295" t="n"/>
      <c r="B2559" s="14" t="n"/>
      <c r="C2559" s="15" t="n"/>
      <c r="D2559" s="15" t="n"/>
      <c r="E2559" s="15">
        <f>D2559*Setup!$B$5</f>
        <v/>
      </c>
      <c r="F2559" s="15">
        <f>D2559-E2559</f>
        <v/>
      </c>
      <c r="G2559" s="15" t="n"/>
      <c r="H2559" s="15" t="n"/>
      <c r="I2559" s="15" t="n"/>
      <c r="J2559" s="15">
        <f>C2559+F2559+G2559-I2559</f>
        <v/>
      </c>
      <c r="K2559" s="15" t="n"/>
      <c r="L2559" s="15">
        <f>K2559*Setup!$B$6</f>
        <v/>
      </c>
      <c r="M2559" s="15">
        <f>J2559-L2559</f>
        <v/>
      </c>
      <c r="N2559" s="21" t="n"/>
    </row>
    <row r="2560">
      <c r="A2560" s="295" t="n"/>
      <c r="B2560" s="14" t="n"/>
      <c r="C2560" s="15" t="n"/>
      <c r="D2560" s="15" t="n"/>
      <c r="E2560" s="15">
        <f>D2560*Setup!$B$5</f>
        <v/>
      </c>
      <c r="F2560" s="15">
        <f>D2560-E2560</f>
        <v/>
      </c>
      <c r="G2560" s="15" t="n"/>
      <c r="H2560" s="15" t="n"/>
      <c r="I2560" s="15" t="n"/>
      <c r="J2560" s="15">
        <f>C2560+F2560+G2560-I2560</f>
        <v/>
      </c>
      <c r="K2560" s="15" t="n"/>
      <c r="L2560" s="15">
        <f>K2560*Setup!$B$6</f>
        <v/>
      </c>
      <c r="M2560" s="15">
        <f>J2560-L2560</f>
        <v/>
      </c>
      <c r="N2560" s="21" t="n"/>
    </row>
    <row r="2561">
      <c r="A2561" s="295" t="n"/>
      <c r="B2561" s="14" t="n"/>
      <c r="C2561" s="15" t="n"/>
      <c r="D2561" s="15" t="n"/>
      <c r="E2561" s="15">
        <f>D2561*Setup!$B$5</f>
        <v/>
      </c>
      <c r="F2561" s="15">
        <f>D2561-E2561</f>
        <v/>
      </c>
      <c r="G2561" s="15" t="n"/>
      <c r="H2561" s="15" t="n"/>
      <c r="I2561" s="15" t="n"/>
      <c r="J2561" s="15">
        <f>C2561+F2561+G2561-I2561</f>
        <v/>
      </c>
      <c r="K2561" s="15" t="n"/>
      <c r="L2561" s="15">
        <f>K2561*Setup!$B$6</f>
        <v/>
      </c>
      <c r="M2561" s="15">
        <f>J2561-L2561</f>
        <v/>
      </c>
      <c r="N2561" s="21" t="n"/>
    </row>
    <row r="2562">
      <c r="A2562" s="295" t="n"/>
      <c r="B2562" s="14" t="n"/>
      <c r="C2562" s="15" t="n"/>
      <c r="D2562" s="15" t="n"/>
      <c r="E2562" s="15">
        <f>D2562*Setup!$B$5</f>
        <v/>
      </c>
      <c r="F2562" s="15">
        <f>D2562-E2562</f>
        <v/>
      </c>
      <c r="G2562" s="15" t="n"/>
      <c r="H2562" s="15" t="n"/>
      <c r="I2562" s="15" t="n"/>
      <c r="J2562" s="15">
        <f>C2562+F2562+G2562-I2562</f>
        <v/>
      </c>
      <c r="K2562" s="15" t="n"/>
      <c r="L2562" s="15">
        <f>K2562*Setup!$B$6</f>
        <v/>
      </c>
      <c r="M2562" s="15">
        <f>J2562-L2562</f>
        <v/>
      </c>
      <c r="N2562" s="21" t="n"/>
    </row>
    <row r="2563">
      <c r="A2563" s="295" t="n"/>
      <c r="B2563" s="14" t="n"/>
      <c r="C2563" s="15" t="n"/>
      <c r="D2563" s="15" t="n"/>
      <c r="E2563" s="15">
        <f>D2563*Setup!$B$5</f>
        <v/>
      </c>
      <c r="F2563" s="15">
        <f>D2563-E2563</f>
        <v/>
      </c>
      <c r="G2563" s="15" t="n"/>
      <c r="H2563" s="15" t="n"/>
      <c r="I2563" s="15" t="n"/>
      <c r="J2563" s="15">
        <f>C2563+F2563+G2563-I2563</f>
        <v/>
      </c>
      <c r="K2563" s="15" t="n"/>
      <c r="L2563" s="15">
        <f>K2563*Setup!$B$6</f>
        <v/>
      </c>
      <c r="M2563" s="15">
        <f>J2563-L2563</f>
        <v/>
      </c>
      <c r="N2563" s="21" t="n"/>
    </row>
    <row r="2564">
      <c r="A2564" s="295" t="n"/>
      <c r="B2564" s="14" t="n"/>
      <c r="C2564" s="15" t="n"/>
      <c r="D2564" s="15" t="n"/>
      <c r="E2564" s="15">
        <f>D2564*Setup!$B$5</f>
        <v/>
      </c>
      <c r="F2564" s="15">
        <f>D2564-E2564</f>
        <v/>
      </c>
      <c r="G2564" s="15" t="n"/>
      <c r="H2564" s="15" t="n"/>
      <c r="I2564" s="15" t="n"/>
      <c r="J2564" s="15">
        <f>C2564+F2564+G2564-I2564</f>
        <v/>
      </c>
      <c r="K2564" s="15" t="n"/>
      <c r="L2564" s="15">
        <f>K2564*Setup!$B$6</f>
        <v/>
      </c>
      <c r="M2564" s="15">
        <f>J2564-L2564</f>
        <v/>
      </c>
      <c r="N2564" s="21" t="n"/>
    </row>
    <row r="2565">
      <c r="A2565" s="295" t="n"/>
      <c r="B2565" s="14" t="n"/>
      <c r="C2565" s="15" t="n"/>
      <c r="D2565" s="15" t="n"/>
      <c r="E2565" s="15">
        <f>D2565*Setup!$B$5</f>
        <v/>
      </c>
      <c r="F2565" s="15">
        <f>D2565-E2565</f>
        <v/>
      </c>
      <c r="G2565" s="15" t="n"/>
      <c r="H2565" s="15" t="n"/>
      <c r="I2565" s="15" t="n"/>
      <c r="J2565" s="15">
        <f>C2565+F2565+G2565-I2565</f>
        <v/>
      </c>
      <c r="K2565" s="15" t="n"/>
      <c r="L2565" s="15">
        <f>K2565*Setup!$B$6</f>
        <v/>
      </c>
      <c r="M2565" s="15">
        <f>J2565-L2565</f>
        <v/>
      </c>
      <c r="N2565" s="21" t="n"/>
    </row>
    <row r="2566">
      <c r="A2566" s="295" t="n"/>
      <c r="B2566" s="14" t="n"/>
      <c r="C2566" s="15" t="n"/>
      <c r="D2566" s="15" t="n"/>
      <c r="E2566" s="15">
        <f>D2566*Setup!$B$5</f>
        <v/>
      </c>
      <c r="F2566" s="15">
        <f>D2566-E2566</f>
        <v/>
      </c>
      <c r="G2566" s="15" t="n"/>
      <c r="H2566" s="15" t="n"/>
      <c r="I2566" s="15" t="n"/>
      <c r="J2566" s="15">
        <f>C2566+F2566+G2566-I2566</f>
        <v/>
      </c>
      <c r="K2566" s="15" t="n"/>
      <c r="L2566" s="15">
        <f>K2566*Setup!$B$6</f>
        <v/>
      </c>
      <c r="M2566" s="15">
        <f>J2566-L2566</f>
        <v/>
      </c>
      <c r="N2566" s="21" t="n"/>
    </row>
    <row r="2567">
      <c r="A2567" s="295" t="n"/>
      <c r="B2567" s="14" t="n"/>
      <c r="C2567" s="15" t="n"/>
      <c r="D2567" s="15" t="n"/>
      <c r="E2567" s="15">
        <f>D2567*Setup!$B$5</f>
        <v/>
      </c>
      <c r="F2567" s="15">
        <f>D2567-E2567</f>
        <v/>
      </c>
      <c r="G2567" s="15" t="n"/>
      <c r="H2567" s="15" t="n"/>
      <c r="I2567" s="15" t="n"/>
      <c r="J2567" s="15">
        <f>C2567+F2567+G2567-I2567</f>
        <v/>
      </c>
      <c r="K2567" s="15" t="n"/>
      <c r="L2567" s="15">
        <f>K2567*Setup!$B$6</f>
        <v/>
      </c>
      <c r="M2567" s="15">
        <f>J2567-L2567</f>
        <v/>
      </c>
      <c r="N2567" s="21" t="n"/>
    </row>
    <row r="2568">
      <c r="A2568" s="295" t="n"/>
      <c r="B2568" s="14" t="n"/>
      <c r="C2568" s="15" t="n"/>
      <c r="D2568" s="15" t="n"/>
      <c r="E2568" s="15">
        <f>D2568*Setup!$B$5</f>
        <v/>
      </c>
      <c r="F2568" s="15">
        <f>D2568-E2568</f>
        <v/>
      </c>
      <c r="G2568" s="15" t="n"/>
      <c r="H2568" s="15" t="n"/>
      <c r="I2568" s="15" t="n"/>
      <c r="J2568" s="15">
        <f>C2568+F2568+G2568-I2568</f>
        <v/>
      </c>
      <c r="K2568" s="15" t="n"/>
      <c r="L2568" s="15">
        <f>K2568*Setup!$B$6</f>
        <v/>
      </c>
      <c r="M2568" s="15">
        <f>J2568-L2568</f>
        <v/>
      </c>
      <c r="N2568" s="21" t="n"/>
    </row>
    <row r="2569">
      <c r="A2569" s="295" t="n"/>
      <c r="B2569" s="14" t="n"/>
      <c r="C2569" s="15" t="n"/>
      <c r="D2569" s="15" t="n"/>
      <c r="E2569" s="15">
        <f>D2569*Setup!$B$5</f>
        <v/>
      </c>
      <c r="F2569" s="15">
        <f>D2569-E2569</f>
        <v/>
      </c>
      <c r="G2569" s="15" t="n"/>
      <c r="H2569" s="15" t="n"/>
      <c r="I2569" s="15" t="n"/>
      <c r="J2569" s="15">
        <f>C2569+F2569+G2569-I2569</f>
        <v/>
      </c>
      <c r="K2569" s="15" t="n"/>
      <c r="L2569" s="15">
        <f>K2569*Setup!$B$6</f>
        <v/>
      </c>
      <c r="M2569" s="15">
        <f>J2569-L2569</f>
        <v/>
      </c>
      <c r="N2569" s="21" t="n"/>
    </row>
    <row r="2570">
      <c r="A2570" s="295" t="n"/>
      <c r="B2570" s="14" t="n"/>
      <c r="C2570" s="15" t="n"/>
      <c r="D2570" s="15" t="n"/>
      <c r="E2570" s="15">
        <f>D2570*Setup!$B$5</f>
        <v/>
      </c>
      <c r="F2570" s="15">
        <f>D2570-E2570</f>
        <v/>
      </c>
      <c r="G2570" s="15" t="n"/>
      <c r="H2570" s="15" t="n"/>
      <c r="I2570" s="15" t="n"/>
      <c r="J2570" s="15">
        <f>C2570+F2570+G2570-I2570</f>
        <v/>
      </c>
      <c r="K2570" s="15" t="n"/>
      <c r="L2570" s="15">
        <f>K2570*Setup!$B$6</f>
        <v/>
      </c>
      <c r="M2570" s="15">
        <f>J2570-L2570</f>
        <v/>
      </c>
      <c r="N2570" s="21" t="n"/>
    </row>
    <row r="2571">
      <c r="A2571" s="295" t="n"/>
      <c r="B2571" s="14" t="n"/>
      <c r="C2571" s="15" t="n"/>
      <c r="D2571" s="15" t="n"/>
      <c r="E2571" s="15">
        <f>D2571*Setup!$B$5</f>
        <v/>
      </c>
      <c r="F2571" s="15">
        <f>D2571-E2571</f>
        <v/>
      </c>
      <c r="G2571" s="15" t="n"/>
      <c r="H2571" s="15" t="n"/>
      <c r="I2571" s="15" t="n"/>
      <c r="J2571" s="15">
        <f>C2571+F2571+G2571-I2571</f>
        <v/>
      </c>
      <c r="K2571" s="15" t="n"/>
      <c r="L2571" s="15">
        <f>K2571*Setup!$B$6</f>
        <v/>
      </c>
      <c r="M2571" s="15">
        <f>J2571-L2571</f>
        <v/>
      </c>
      <c r="N2571" s="21" t="n"/>
    </row>
    <row r="2572">
      <c r="A2572" s="295" t="n"/>
      <c r="B2572" s="14" t="n"/>
      <c r="C2572" s="15" t="n"/>
      <c r="D2572" s="15" t="n"/>
      <c r="E2572" s="15">
        <f>D2572*Setup!$B$5</f>
        <v/>
      </c>
      <c r="F2572" s="15">
        <f>D2572-E2572</f>
        <v/>
      </c>
      <c r="G2572" s="15" t="n"/>
      <c r="H2572" s="15" t="n"/>
      <c r="I2572" s="15" t="n"/>
      <c r="J2572" s="15">
        <f>C2572+F2572+G2572-I2572</f>
        <v/>
      </c>
      <c r="K2572" s="15" t="n"/>
      <c r="L2572" s="15">
        <f>K2572*Setup!$B$6</f>
        <v/>
      </c>
      <c r="M2572" s="15">
        <f>J2572-L2572</f>
        <v/>
      </c>
      <c r="N2572" s="21" t="n"/>
    </row>
    <row r="2573">
      <c r="A2573" s="295" t="n"/>
      <c r="B2573" s="14" t="n"/>
      <c r="C2573" s="15" t="n"/>
      <c r="D2573" s="15" t="n"/>
      <c r="E2573" s="15">
        <f>D2573*Setup!$B$5</f>
        <v/>
      </c>
      <c r="F2573" s="15">
        <f>D2573-E2573</f>
        <v/>
      </c>
      <c r="G2573" s="15" t="n"/>
      <c r="H2573" s="15" t="n"/>
      <c r="I2573" s="15" t="n"/>
      <c r="J2573" s="15">
        <f>C2573+F2573+G2573-I2573</f>
        <v/>
      </c>
      <c r="K2573" s="15" t="n"/>
      <c r="L2573" s="15">
        <f>K2573*Setup!$B$6</f>
        <v/>
      </c>
      <c r="M2573" s="15">
        <f>J2573-L2573</f>
        <v/>
      </c>
      <c r="N2573" s="21" t="n"/>
    </row>
    <row r="2574">
      <c r="A2574" s="295" t="n"/>
      <c r="B2574" s="14" t="n"/>
      <c r="C2574" s="15" t="n"/>
      <c r="D2574" s="15" t="n"/>
      <c r="E2574" s="15">
        <f>D2574*Setup!$B$5</f>
        <v/>
      </c>
      <c r="F2574" s="15">
        <f>D2574-E2574</f>
        <v/>
      </c>
      <c r="G2574" s="15" t="n"/>
      <c r="H2574" s="15" t="n"/>
      <c r="I2574" s="15" t="n"/>
      <c r="J2574" s="15">
        <f>C2574+F2574+G2574-I2574</f>
        <v/>
      </c>
      <c r="K2574" s="15" t="n"/>
      <c r="L2574" s="15">
        <f>K2574*Setup!$B$6</f>
        <v/>
      </c>
      <c r="M2574" s="15">
        <f>J2574-L2574</f>
        <v/>
      </c>
      <c r="N2574" s="21" t="n"/>
    </row>
    <row r="2575">
      <c r="A2575" s="295" t="n"/>
      <c r="B2575" s="14" t="n"/>
      <c r="C2575" s="15" t="n"/>
      <c r="D2575" s="15" t="n"/>
      <c r="E2575" s="15">
        <f>D2575*Setup!$B$5</f>
        <v/>
      </c>
      <c r="F2575" s="15">
        <f>D2575-E2575</f>
        <v/>
      </c>
      <c r="G2575" s="15" t="n"/>
      <c r="H2575" s="15" t="n"/>
      <c r="I2575" s="15" t="n"/>
      <c r="J2575" s="15">
        <f>C2575+F2575+G2575-I2575</f>
        <v/>
      </c>
      <c r="K2575" s="15" t="n"/>
      <c r="L2575" s="15">
        <f>K2575*Setup!$B$6</f>
        <v/>
      </c>
      <c r="M2575" s="15">
        <f>J2575-L2575</f>
        <v/>
      </c>
      <c r="N2575" s="21" t="n"/>
    </row>
    <row r="2576">
      <c r="A2576" s="295" t="n"/>
      <c r="B2576" s="14" t="n"/>
      <c r="C2576" s="15" t="n"/>
      <c r="D2576" s="15" t="n"/>
      <c r="E2576" s="15">
        <f>D2576*Setup!$B$5</f>
        <v/>
      </c>
      <c r="F2576" s="15">
        <f>D2576-E2576</f>
        <v/>
      </c>
      <c r="G2576" s="15" t="n"/>
      <c r="H2576" s="15" t="n"/>
      <c r="I2576" s="15" t="n"/>
      <c r="J2576" s="15">
        <f>C2576+F2576+G2576-I2576</f>
        <v/>
      </c>
      <c r="K2576" s="15" t="n"/>
      <c r="L2576" s="15">
        <f>K2576*Setup!$B$6</f>
        <v/>
      </c>
      <c r="M2576" s="15">
        <f>J2576-L2576</f>
        <v/>
      </c>
      <c r="N2576" s="21" t="n"/>
    </row>
    <row r="2577">
      <c r="A2577" s="295" t="n"/>
      <c r="B2577" s="14" t="n"/>
      <c r="C2577" s="15" t="n"/>
      <c r="D2577" s="15" t="n"/>
      <c r="E2577" s="15">
        <f>D2577*Setup!$B$5</f>
        <v/>
      </c>
      <c r="F2577" s="15">
        <f>D2577-E2577</f>
        <v/>
      </c>
      <c r="G2577" s="15" t="n"/>
      <c r="H2577" s="15" t="n"/>
      <c r="I2577" s="15" t="n"/>
      <c r="J2577" s="15">
        <f>C2577+F2577+G2577-I2577</f>
        <v/>
      </c>
      <c r="K2577" s="15" t="n"/>
      <c r="L2577" s="15">
        <f>K2577*Setup!$B$6</f>
        <v/>
      </c>
      <c r="M2577" s="15">
        <f>J2577-L2577</f>
        <v/>
      </c>
      <c r="N2577" s="21" t="n"/>
    </row>
    <row r="2578">
      <c r="A2578" s="295" t="n"/>
      <c r="B2578" s="14" t="n"/>
      <c r="C2578" s="15" t="n"/>
      <c r="D2578" s="15" t="n"/>
      <c r="E2578" s="15">
        <f>D2578*Setup!$B$5</f>
        <v/>
      </c>
      <c r="F2578" s="15">
        <f>D2578-E2578</f>
        <v/>
      </c>
      <c r="G2578" s="15" t="n"/>
      <c r="H2578" s="15" t="n"/>
      <c r="I2578" s="15" t="n"/>
      <c r="J2578" s="15">
        <f>C2578+F2578+G2578-I2578</f>
        <v/>
      </c>
      <c r="K2578" s="15" t="n"/>
      <c r="L2578" s="15">
        <f>K2578*Setup!$B$6</f>
        <v/>
      </c>
      <c r="M2578" s="15">
        <f>J2578-L2578</f>
        <v/>
      </c>
      <c r="N2578" s="21" t="n"/>
    </row>
    <row r="2579">
      <c r="A2579" s="295" t="n"/>
      <c r="B2579" s="14" t="n"/>
      <c r="C2579" s="15" t="n"/>
      <c r="D2579" s="15" t="n"/>
      <c r="E2579" s="15">
        <f>D2579*Setup!$B$5</f>
        <v/>
      </c>
      <c r="F2579" s="15">
        <f>D2579-E2579</f>
        <v/>
      </c>
      <c r="G2579" s="15" t="n"/>
      <c r="H2579" s="15" t="n"/>
      <c r="I2579" s="15" t="n"/>
      <c r="J2579" s="15">
        <f>C2579+F2579+G2579-I2579</f>
        <v/>
      </c>
      <c r="K2579" s="15" t="n"/>
      <c r="L2579" s="15">
        <f>K2579*Setup!$B$6</f>
        <v/>
      </c>
      <c r="M2579" s="15">
        <f>J2579-L2579</f>
        <v/>
      </c>
      <c r="N2579" s="21" t="n"/>
    </row>
    <row r="2580">
      <c r="A2580" s="295" t="n"/>
      <c r="B2580" s="14" t="n"/>
      <c r="C2580" s="15" t="n"/>
      <c r="D2580" s="15" t="n"/>
      <c r="E2580" s="15">
        <f>D2580*Setup!$B$5</f>
        <v/>
      </c>
      <c r="F2580" s="15">
        <f>D2580-E2580</f>
        <v/>
      </c>
      <c r="G2580" s="15" t="n"/>
      <c r="H2580" s="15" t="n"/>
      <c r="I2580" s="15" t="n"/>
      <c r="J2580" s="15">
        <f>C2580+F2580+G2580-I2580</f>
        <v/>
      </c>
      <c r="K2580" s="15" t="n"/>
      <c r="L2580" s="15">
        <f>K2580*Setup!$B$6</f>
        <v/>
      </c>
      <c r="M2580" s="15">
        <f>J2580-L2580</f>
        <v/>
      </c>
      <c r="N2580" s="21" t="n"/>
    </row>
    <row r="2581">
      <c r="A2581" s="295" t="n"/>
      <c r="B2581" s="14" t="n"/>
      <c r="C2581" s="15" t="n"/>
      <c r="D2581" s="15" t="n"/>
      <c r="E2581" s="15">
        <f>D2581*Setup!$B$5</f>
        <v/>
      </c>
      <c r="F2581" s="15">
        <f>D2581-E2581</f>
        <v/>
      </c>
      <c r="G2581" s="15" t="n"/>
      <c r="H2581" s="15" t="n"/>
      <c r="I2581" s="15" t="n"/>
      <c r="J2581" s="15">
        <f>C2581+F2581+G2581-I2581</f>
        <v/>
      </c>
      <c r="K2581" s="15" t="n"/>
      <c r="L2581" s="15">
        <f>K2581*Setup!$B$6</f>
        <v/>
      </c>
      <c r="M2581" s="15">
        <f>J2581-L2581</f>
        <v/>
      </c>
      <c r="N2581" s="21" t="n"/>
    </row>
    <row r="2582">
      <c r="A2582" s="295" t="n"/>
      <c r="B2582" s="14" t="n"/>
      <c r="C2582" s="15" t="n"/>
      <c r="D2582" s="15" t="n"/>
      <c r="E2582" s="15">
        <f>D2582*Setup!$B$5</f>
        <v/>
      </c>
      <c r="F2582" s="15">
        <f>D2582-E2582</f>
        <v/>
      </c>
      <c r="G2582" s="15" t="n"/>
      <c r="H2582" s="15" t="n"/>
      <c r="I2582" s="15" t="n"/>
      <c r="J2582" s="15">
        <f>C2582+F2582+G2582-I2582</f>
        <v/>
      </c>
      <c r="K2582" s="15" t="n"/>
      <c r="L2582" s="15">
        <f>K2582*Setup!$B$6</f>
        <v/>
      </c>
      <c r="M2582" s="15">
        <f>J2582-L2582</f>
        <v/>
      </c>
      <c r="N2582" s="21" t="n"/>
    </row>
    <row r="2583">
      <c r="A2583" s="295" t="n"/>
      <c r="B2583" s="14" t="n"/>
      <c r="C2583" s="15" t="n"/>
      <c r="D2583" s="15" t="n"/>
      <c r="E2583" s="15">
        <f>D2583*Setup!$B$5</f>
        <v/>
      </c>
      <c r="F2583" s="15">
        <f>D2583-E2583</f>
        <v/>
      </c>
      <c r="G2583" s="15" t="n"/>
      <c r="H2583" s="15" t="n"/>
      <c r="I2583" s="15" t="n"/>
      <c r="J2583" s="15">
        <f>C2583+F2583+G2583-I2583</f>
        <v/>
      </c>
      <c r="K2583" s="15" t="n"/>
      <c r="L2583" s="15">
        <f>K2583*Setup!$B$6</f>
        <v/>
      </c>
      <c r="M2583" s="15">
        <f>J2583-L2583</f>
        <v/>
      </c>
      <c r="N2583" s="21" t="n"/>
    </row>
    <row r="2584">
      <c r="A2584" s="295" t="n"/>
      <c r="B2584" s="14" t="n"/>
      <c r="C2584" s="15" t="n"/>
      <c r="D2584" s="15" t="n"/>
      <c r="E2584" s="15">
        <f>D2584*Setup!$B$5</f>
        <v/>
      </c>
      <c r="F2584" s="15">
        <f>D2584-E2584</f>
        <v/>
      </c>
      <c r="G2584" s="15" t="n"/>
      <c r="H2584" s="15" t="n"/>
      <c r="I2584" s="15" t="n"/>
      <c r="J2584" s="15">
        <f>C2584+F2584+G2584-I2584</f>
        <v/>
      </c>
      <c r="K2584" s="15" t="n"/>
      <c r="L2584" s="15">
        <f>K2584*Setup!$B$6</f>
        <v/>
      </c>
      <c r="M2584" s="15">
        <f>J2584-L2584</f>
        <v/>
      </c>
      <c r="N2584" s="21" t="n"/>
    </row>
    <row r="2585">
      <c r="A2585" s="295" t="n"/>
      <c r="B2585" s="14" t="n"/>
      <c r="C2585" s="15" t="n"/>
      <c r="D2585" s="15" t="n"/>
      <c r="E2585" s="15">
        <f>D2585*Setup!$B$5</f>
        <v/>
      </c>
      <c r="F2585" s="15">
        <f>D2585-E2585</f>
        <v/>
      </c>
      <c r="G2585" s="15" t="n"/>
      <c r="H2585" s="15" t="n"/>
      <c r="I2585" s="15" t="n"/>
      <c r="J2585" s="15">
        <f>C2585+F2585+G2585-I2585</f>
        <v/>
      </c>
      <c r="K2585" s="15" t="n"/>
      <c r="L2585" s="15">
        <f>K2585*Setup!$B$6</f>
        <v/>
      </c>
      <c r="M2585" s="15">
        <f>J2585-L2585</f>
        <v/>
      </c>
      <c r="N2585" s="21" t="n"/>
    </row>
    <row r="2586">
      <c r="A2586" s="295" t="n"/>
      <c r="B2586" s="14" t="n"/>
      <c r="C2586" s="15" t="n"/>
      <c r="D2586" s="15" t="n"/>
      <c r="E2586" s="15">
        <f>D2586*Setup!$B$5</f>
        <v/>
      </c>
      <c r="F2586" s="15">
        <f>D2586-E2586</f>
        <v/>
      </c>
      <c r="G2586" s="15" t="n"/>
      <c r="H2586" s="15" t="n"/>
      <c r="I2586" s="15" t="n"/>
      <c r="J2586" s="15">
        <f>C2586+F2586+G2586-I2586</f>
        <v/>
      </c>
      <c r="K2586" s="15" t="n"/>
      <c r="L2586" s="15">
        <f>K2586*Setup!$B$6</f>
        <v/>
      </c>
      <c r="M2586" s="15">
        <f>J2586-L2586</f>
        <v/>
      </c>
      <c r="N2586" s="21" t="n"/>
    </row>
    <row r="2587">
      <c r="A2587" s="295" t="n"/>
      <c r="B2587" s="14" t="n"/>
      <c r="C2587" s="15" t="n"/>
      <c r="D2587" s="15" t="n"/>
      <c r="E2587" s="15">
        <f>D2587*Setup!$B$5</f>
        <v/>
      </c>
      <c r="F2587" s="15">
        <f>D2587-E2587</f>
        <v/>
      </c>
      <c r="G2587" s="15" t="n"/>
      <c r="H2587" s="15" t="n"/>
      <c r="I2587" s="15" t="n"/>
      <c r="J2587" s="15">
        <f>C2587+F2587+G2587-I2587</f>
        <v/>
      </c>
      <c r="K2587" s="15" t="n"/>
      <c r="L2587" s="15">
        <f>K2587*Setup!$B$6</f>
        <v/>
      </c>
      <c r="M2587" s="15">
        <f>J2587-L2587</f>
        <v/>
      </c>
      <c r="N2587" s="21" t="n"/>
    </row>
    <row r="2588">
      <c r="A2588" s="295" t="n"/>
      <c r="B2588" s="14" t="n"/>
      <c r="C2588" s="15" t="n"/>
      <c r="D2588" s="15" t="n"/>
      <c r="E2588" s="15">
        <f>D2588*Setup!$B$5</f>
        <v/>
      </c>
      <c r="F2588" s="15">
        <f>D2588-E2588</f>
        <v/>
      </c>
      <c r="G2588" s="15" t="n"/>
      <c r="H2588" s="15" t="n"/>
      <c r="I2588" s="15" t="n"/>
      <c r="J2588" s="15">
        <f>C2588+F2588+G2588-I2588</f>
        <v/>
      </c>
      <c r="K2588" s="15" t="n"/>
      <c r="L2588" s="15">
        <f>K2588*Setup!$B$6</f>
        <v/>
      </c>
      <c r="M2588" s="15">
        <f>J2588-L2588</f>
        <v/>
      </c>
      <c r="N2588" s="21" t="n"/>
    </row>
    <row r="2589">
      <c r="A2589" s="295" t="n"/>
      <c r="B2589" s="14" t="n"/>
      <c r="C2589" s="15" t="n"/>
      <c r="D2589" s="15" t="n"/>
      <c r="E2589" s="15">
        <f>D2589*Setup!$B$5</f>
        <v/>
      </c>
      <c r="F2589" s="15">
        <f>D2589-E2589</f>
        <v/>
      </c>
      <c r="G2589" s="15" t="n"/>
      <c r="H2589" s="15" t="n"/>
      <c r="I2589" s="15" t="n"/>
      <c r="J2589" s="15">
        <f>C2589+F2589+G2589-I2589</f>
        <v/>
      </c>
      <c r="K2589" s="15" t="n"/>
      <c r="L2589" s="15">
        <f>K2589*Setup!$B$6</f>
        <v/>
      </c>
      <c r="M2589" s="15">
        <f>J2589-L2589</f>
        <v/>
      </c>
      <c r="N2589" s="21" t="n"/>
    </row>
    <row r="2590">
      <c r="A2590" s="295" t="n"/>
      <c r="B2590" s="14" t="n"/>
      <c r="C2590" s="15" t="n"/>
      <c r="D2590" s="15" t="n"/>
      <c r="E2590" s="15">
        <f>D2590*Setup!$B$5</f>
        <v/>
      </c>
      <c r="F2590" s="15">
        <f>D2590-E2590</f>
        <v/>
      </c>
      <c r="G2590" s="15" t="n"/>
      <c r="H2590" s="15" t="n"/>
      <c r="I2590" s="15" t="n"/>
      <c r="J2590" s="15">
        <f>C2590+F2590+G2590-I2590</f>
        <v/>
      </c>
      <c r="K2590" s="15" t="n"/>
      <c r="L2590" s="15">
        <f>K2590*Setup!$B$6</f>
        <v/>
      </c>
      <c r="M2590" s="15">
        <f>J2590-L2590</f>
        <v/>
      </c>
      <c r="N2590" s="21" t="n"/>
    </row>
    <row r="2591">
      <c r="A2591" s="295" t="n"/>
      <c r="B2591" s="14" t="n"/>
      <c r="C2591" s="15" t="n"/>
      <c r="D2591" s="15" t="n"/>
      <c r="E2591" s="15">
        <f>D2591*Setup!$B$5</f>
        <v/>
      </c>
      <c r="F2591" s="15">
        <f>D2591-E2591</f>
        <v/>
      </c>
      <c r="G2591" s="15" t="n"/>
      <c r="H2591" s="15" t="n"/>
      <c r="I2591" s="15" t="n"/>
      <c r="J2591" s="15">
        <f>C2591+F2591+G2591-I2591</f>
        <v/>
      </c>
      <c r="K2591" s="15" t="n"/>
      <c r="L2591" s="15">
        <f>K2591*Setup!$B$6</f>
        <v/>
      </c>
      <c r="M2591" s="15">
        <f>J2591-L2591</f>
        <v/>
      </c>
      <c r="N2591" s="21" t="n"/>
    </row>
    <row r="2592">
      <c r="A2592" s="295" t="n"/>
      <c r="B2592" s="14" t="n"/>
      <c r="C2592" s="15" t="n"/>
      <c r="D2592" s="15" t="n"/>
      <c r="E2592" s="15">
        <f>D2592*Setup!$B$5</f>
        <v/>
      </c>
      <c r="F2592" s="15">
        <f>D2592-E2592</f>
        <v/>
      </c>
      <c r="G2592" s="15" t="n"/>
      <c r="H2592" s="15" t="n"/>
      <c r="I2592" s="15" t="n"/>
      <c r="J2592" s="15">
        <f>C2592+F2592+G2592-I2592</f>
        <v/>
      </c>
      <c r="K2592" s="15" t="n"/>
      <c r="L2592" s="15">
        <f>K2592*Setup!$B$6</f>
        <v/>
      </c>
      <c r="M2592" s="15">
        <f>J2592-L2592</f>
        <v/>
      </c>
      <c r="N2592" s="21" t="n"/>
    </row>
    <row r="2593">
      <c r="A2593" s="295" t="n"/>
      <c r="B2593" s="14" t="n"/>
      <c r="C2593" s="15" t="n"/>
      <c r="D2593" s="15" t="n"/>
      <c r="E2593" s="15">
        <f>D2593*Setup!$B$5</f>
        <v/>
      </c>
      <c r="F2593" s="15">
        <f>D2593-E2593</f>
        <v/>
      </c>
      <c r="G2593" s="15" t="n"/>
      <c r="H2593" s="15" t="n"/>
      <c r="I2593" s="15" t="n"/>
      <c r="J2593" s="15">
        <f>C2593+F2593+G2593-I2593</f>
        <v/>
      </c>
      <c r="K2593" s="15" t="n"/>
      <c r="L2593" s="15">
        <f>K2593*Setup!$B$6</f>
        <v/>
      </c>
      <c r="M2593" s="15">
        <f>J2593-L2593</f>
        <v/>
      </c>
      <c r="N2593" s="21" t="n"/>
    </row>
    <row r="2594">
      <c r="A2594" s="295" t="n"/>
      <c r="B2594" s="14" t="n"/>
      <c r="C2594" s="15" t="n"/>
      <c r="D2594" s="15" t="n"/>
      <c r="E2594" s="15">
        <f>D2594*Setup!$B$5</f>
        <v/>
      </c>
      <c r="F2594" s="15">
        <f>D2594-E2594</f>
        <v/>
      </c>
      <c r="G2594" s="15" t="n"/>
      <c r="H2594" s="15" t="n"/>
      <c r="I2594" s="15" t="n"/>
      <c r="J2594" s="15">
        <f>C2594+F2594+G2594-I2594</f>
        <v/>
      </c>
      <c r="K2594" s="15" t="n"/>
      <c r="L2594" s="15">
        <f>K2594*Setup!$B$6</f>
        <v/>
      </c>
      <c r="M2594" s="15">
        <f>J2594-L2594</f>
        <v/>
      </c>
      <c r="N2594" s="21" t="n"/>
    </row>
    <row r="2595">
      <c r="A2595" s="295" t="n"/>
      <c r="B2595" s="14" t="n"/>
      <c r="C2595" s="15" t="n"/>
      <c r="D2595" s="15" t="n"/>
      <c r="E2595" s="15">
        <f>D2595*Setup!$B$5</f>
        <v/>
      </c>
      <c r="F2595" s="15">
        <f>D2595-E2595</f>
        <v/>
      </c>
      <c r="G2595" s="15" t="n"/>
      <c r="H2595" s="15" t="n"/>
      <c r="I2595" s="15" t="n"/>
      <c r="J2595" s="15">
        <f>C2595+F2595+G2595-I2595</f>
        <v/>
      </c>
      <c r="K2595" s="15" t="n"/>
      <c r="L2595" s="15">
        <f>K2595*Setup!$B$6</f>
        <v/>
      </c>
      <c r="M2595" s="15">
        <f>J2595-L2595</f>
        <v/>
      </c>
      <c r="N2595" s="21" t="n"/>
    </row>
    <row r="2596">
      <c r="A2596" s="295" t="n"/>
      <c r="B2596" s="14" t="n"/>
      <c r="C2596" s="15" t="n"/>
      <c r="D2596" s="15" t="n"/>
      <c r="E2596" s="15">
        <f>D2596*Setup!$B$5</f>
        <v/>
      </c>
      <c r="F2596" s="15">
        <f>D2596-E2596</f>
        <v/>
      </c>
      <c r="G2596" s="15" t="n"/>
      <c r="H2596" s="15" t="n"/>
      <c r="I2596" s="15" t="n"/>
      <c r="J2596" s="15">
        <f>C2596+F2596+G2596-I2596</f>
        <v/>
      </c>
      <c r="K2596" s="15" t="n"/>
      <c r="L2596" s="15">
        <f>K2596*Setup!$B$6</f>
        <v/>
      </c>
      <c r="M2596" s="15">
        <f>J2596-L2596</f>
        <v/>
      </c>
      <c r="N2596" s="21" t="n"/>
    </row>
    <row r="2597">
      <c r="A2597" s="295" t="n"/>
      <c r="B2597" s="14" t="n"/>
      <c r="C2597" s="15" t="n"/>
      <c r="D2597" s="15" t="n"/>
      <c r="E2597" s="15">
        <f>D2597*Setup!$B$5</f>
        <v/>
      </c>
      <c r="F2597" s="15">
        <f>D2597-E2597</f>
        <v/>
      </c>
      <c r="G2597" s="15" t="n"/>
      <c r="H2597" s="15" t="n"/>
      <c r="I2597" s="15" t="n"/>
      <c r="J2597" s="15">
        <f>C2597+F2597+G2597-I2597</f>
        <v/>
      </c>
      <c r="K2597" s="15" t="n"/>
      <c r="L2597" s="15">
        <f>K2597*Setup!$B$6</f>
        <v/>
      </c>
      <c r="M2597" s="15">
        <f>J2597-L2597</f>
        <v/>
      </c>
      <c r="N2597" s="21" t="n"/>
    </row>
    <row r="2598">
      <c r="A2598" s="295" t="n"/>
      <c r="B2598" s="14" t="n"/>
      <c r="C2598" s="15" t="n"/>
      <c r="D2598" s="15" t="n"/>
      <c r="E2598" s="15">
        <f>D2598*Setup!$B$5</f>
        <v/>
      </c>
      <c r="F2598" s="15">
        <f>D2598-E2598</f>
        <v/>
      </c>
      <c r="G2598" s="15" t="n"/>
      <c r="H2598" s="15" t="n"/>
      <c r="I2598" s="15" t="n"/>
      <c r="J2598" s="15">
        <f>C2598+F2598+G2598-I2598</f>
        <v/>
      </c>
      <c r="K2598" s="15" t="n"/>
      <c r="L2598" s="15">
        <f>K2598*Setup!$B$6</f>
        <v/>
      </c>
      <c r="M2598" s="15">
        <f>J2598-L2598</f>
        <v/>
      </c>
      <c r="N2598" s="21" t="n"/>
    </row>
    <row r="2599">
      <c r="A2599" s="295" t="n"/>
      <c r="B2599" s="14" t="n"/>
      <c r="C2599" s="15" t="n"/>
      <c r="D2599" s="15" t="n"/>
      <c r="E2599" s="15">
        <f>D2599*Setup!$B$5</f>
        <v/>
      </c>
      <c r="F2599" s="15">
        <f>D2599-E2599</f>
        <v/>
      </c>
      <c r="G2599" s="15" t="n"/>
      <c r="H2599" s="15" t="n"/>
      <c r="I2599" s="15" t="n"/>
      <c r="J2599" s="15">
        <f>C2599+F2599+G2599-I2599</f>
        <v/>
      </c>
      <c r="K2599" s="15" t="n"/>
      <c r="L2599" s="15">
        <f>K2599*Setup!$B$6</f>
        <v/>
      </c>
      <c r="M2599" s="15">
        <f>J2599-L2599</f>
        <v/>
      </c>
      <c r="N2599" s="21" t="n"/>
    </row>
    <row r="2600">
      <c r="A2600" s="295" t="n"/>
      <c r="B2600" s="14" t="n"/>
      <c r="C2600" s="15" t="n"/>
      <c r="D2600" s="15" t="n"/>
      <c r="E2600" s="15">
        <f>D2600*Setup!$B$5</f>
        <v/>
      </c>
      <c r="F2600" s="15">
        <f>D2600-E2600</f>
        <v/>
      </c>
      <c r="G2600" s="15" t="n"/>
      <c r="H2600" s="15" t="n"/>
      <c r="I2600" s="15" t="n"/>
      <c r="J2600" s="15">
        <f>C2600+F2600+G2600-I2600</f>
        <v/>
      </c>
      <c r="K2600" s="15" t="n"/>
      <c r="L2600" s="15">
        <f>K2600*Setup!$B$6</f>
        <v/>
      </c>
      <c r="M2600" s="15">
        <f>J2600-L2600</f>
        <v/>
      </c>
      <c r="N2600" s="21" t="n"/>
    </row>
    <row r="2601">
      <c r="A2601" s="295" t="n"/>
      <c r="B2601" s="14" t="n"/>
      <c r="C2601" s="15" t="n"/>
      <c r="D2601" s="15" t="n"/>
      <c r="E2601" s="15">
        <f>D2601*Setup!$B$5</f>
        <v/>
      </c>
      <c r="F2601" s="15">
        <f>D2601-E2601</f>
        <v/>
      </c>
      <c r="G2601" s="15" t="n"/>
      <c r="H2601" s="15" t="n"/>
      <c r="I2601" s="15" t="n"/>
      <c r="J2601" s="15">
        <f>C2601+F2601+G2601-I2601</f>
        <v/>
      </c>
      <c r="K2601" s="15" t="n"/>
      <c r="L2601" s="15">
        <f>K2601*Setup!$B$6</f>
        <v/>
      </c>
      <c r="M2601" s="15">
        <f>J2601-L2601</f>
        <v/>
      </c>
      <c r="N2601" s="21" t="n"/>
    </row>
    <row r="2602">
      <c r="A2602" s="295" t="n"/>
      <c r="B2602" s="14" t="n"/>
      <c r="C2602" s="15" t="n"/>
      <c r="D2602" s="15" t="n"/>
      <c r="E2602" s="15">
        <f>D2602*Setup!$B$5</f>
        <v/>
      </c>
      <c r="F2602" s="15">
        <f>D2602-E2602</f>
        <v/>
      </c>
      <c r="G2602" s="15" t="n"/>
      <c r="H2602" s="15" t="n"/>
      <c r="I2602" s="15" t="n"/>
      <c r="J2602" s="15">
        <f>C2602+F2602+G2602-I2602</f>
        <v/>
      </c>
      <c r="K2602" s="15" t="n"/>
      <c r="L2602" s="15">
        <f>K2602*Setup!$B$6</f>
        <v/>
      </c>
      <c r="M2602" s="15">
        <f>J2602-L2602</f>
        <v/>
      </c>
      <c r="N2602" s="21" t="n"/>
    </row>
    <row r="2603">
      <c r="A2603" s="295" t="n"/>
      <c r="B2603" s="14" t="n"/>
      <c r="C2603" s="15" t="n"/>
      <c r="D2603" s="15" t="n"/>
      <c r="E2603" s="15">
        <f>D2603*Setup!$B$5</f>
        <v/>
      </c>
      <c r="F2603" s="15">
        <f>D2603-E2603</f>
        <v/>
      </c>
      <c r="G2603" s="15" t="n"/>
      <c r="H2603" s="15" t="n"/>
      <c r="I2603" s="15" t="n"/>
      <c r="J2603" s="15">
        <f>C2603+F2603+G2603-I2603</f>
        <v/>
      </c>
      <c r="K2603" s="15" t="n"/>
      <c r="L2603" s="15">
        <f>K2603*Setup!$B$6</f>
        <v/>
      </c>
      <c r="M2603" s="15">
        <f>J2603-L2603</f>
        <v/>
      </c>
      <c r="N2603" s="21" t="n"/>
    </row>
    <row r="2604">
      <c r="A2604" s="295" t="n"/>
      <c r="B2604" s="14" t="n"/>
      <c r="C2604" s="15" t="n"/>
      <c r="D2604" s="15" t="n"/>
      <c r="E2604" s="15">
        <f>D2604*Setup!$B$5</f>
        <v/>
      </c>
      <c r="F2604" s="15">
        <f>D2604-E2604</f>
        <v/>
      </c>
      <c r="G2604" s="15" t="n"/>
      <c r="H2604" s="15" t="n"/>
      <c r="I2604" s="15" t="n"/>
      <c r="J2604" s="15">
        <f>C2604+F2604+G2604-I2604</f>
        <v/>
      </c>
      <c r="K2604" s="15" t="n"/>
      <c r="L2604" s="15">
        <f>K2604*Setup!$B$6</f>
        <v/>
      </c>
      <c r="M2604" s="15">
        <f>J2604-L2604</f>
        <v/>
      </c>
      <c r="N2604" s="21" t="n"/>
    </row>
    <row r="2605">
      <c r="A2605" s="295" t="n"/>
      <c r="B2605" s="14" t="n"/>
      <c r="C2605" s="15" t="n"/>
      <c r="D2605" s="15" t="n"/>
      <c r="E2605" s="15">
        <f>D2605*Setup!$B$5</f>
        <v/>
      </c>
      <c r="F2605" s="15">
        <f>D2605-E2605</f>
        <v/>
      </c>
      <c r="G2605" s="15" t="n"/>
      <c r="H2605" s="15" t="n"/>
      <c r="I2605" s="15" t="n"/>
      <c r="J2605" s="15">
        <f>C2605+F2605+G2605-I2605</f>
        <v/>
      </c>
      <c r="K2605" s="15" t="n"/>
      <c r="L2605" s="15">
        <f>K2605*Setup!$B$6</f>
        <v/>
      </c>
      <c r="M2605" s="15">
        <f>J2605-L2605</f>
        <v/>
      </c>
      <c r="N2605" s="21" t="n"/>
    </row>
    <row r="2606">
      <c r="A2606" s="295" t="n"/>
      <c r="B2606" s="14" t="n"/>
      <c r="C2606" s="15" t="n"/>
      <c r="D2606" s="15" t="n"/>
      <c r="E2606" s="15">
        <f>D2606*Setup!$B$5</f>
        <v/>
      </c>
      <c r="F2606" s="15">
        <f>D2606-E2606</f>
        <v/>
      </c>
      <c r="G2606" s="15" t="n"/>
      <c r="H2606" s="15" t="n"/>
      <c r="I2606" s="15" t="n"/>
      <c r="J2606" s="15">
        <f>C2606+F2606+G2606-I2606</f>
        <v/>
      </c>
      <c r="K2606" s="15" t="n"/>
      <c r="L2606" s="15">
        <f>K2606*Setup!$B$6</f>
        <v/>
      </c>
      <c r="M2606" s="15">
        <f>J2606-L2606</f>
        <v/>
      </c>
      <c r="N2606" s="21" t="n"/>
    </row>
    <row r="2607">
      <c r="A2607" s="295" t="n"/>
      <c r="B2607" s="14" t="n"/>
      <c r="C2607" s="15" t="n"/>
      <c r="D2607" s="15" t="n"/>
      <c r="E2607" s="15">
        <f>D2607*Setup!$B$5</f>
        <v/>
      </c>
      <c r="F2607" s="15">
        <f>D2607-E2607</f>
        <v/>
      </c>
      <c r="G2607" s="15" t="n"/>
      <c r="H2607" s="15" t="n"/>
      <c r="I2607" s="15" t="n"/>
      <c r="J2607" s="15">
        <f>C2607+F2607+G2607-I2607</f>
        <v/>
      </c>
      <c r="K2607" s="15" t="n"/>
      <c r="L2607" s="15">
        <f>K2607*Setup!$B$6</f>
        <v/>
      </c>
      <c r="M2607" s="15">
        <f>J2607-L2607</f>
        <v/>
      </c>
      <c r="N2607" s="21" t="n"/>
    </row>
    <row r="2608">
      <c r="A2608" s="295" t="n"/>
      <c r="B2608" s="14" t="n"/>
      <c r="C2608" s="15" t="n"/>
      <c r="D2608" s="15" t="n"/>
      <c r="E2608" s="15">
        <f>D2608*Setup!$B$5</f>
        <v/>
      </c>
      <c r="F2608" s="15">
        <f>D2608-E2608</f>
        <v/>
      </c>
      <c r="G2608" s="15" t="n"/>
      <c r="H2608" s="15" t="n"/>
      <c r="I2608" s="15" t="n"/>
      <c r="J2608" s="15">
        <f>C2608+F2608+G2608-I2608</f>
        <v/>
      </c>
      <c r="K2608" s="15" t="n"/>
      <c r="L2608" s="15">
        <f>K2608*Setup!$B$6</f>
        <v/>
      </c>
      <c r="M2608" s="15">
        <f>J2608-L2608</f>
        <v/>
      </c>
      <c r="N2608" s="21" t="n"/>
    </row>
    <row r="2609">
      <c r="A2609" s="295" t="n"/>
      <c r="B2609" s="14" t="n"/>
      <c r="C2609" s="15" t="n"/>
      <c r="D2609" s="15" t="n"/>
      <c r="E2609" s="15">
        <f>D2609*Setup!$B$5</f>
        <v/>
      </c>
      <c r="F2609" s="15">
        <f>D2609-E2609</f>
        <v/>
      </c>
      <c r="G2609" s="15" t="n"/>
      <c r="H2609" s="15" t="n"/>
      <c r="I2609" s="15" t="n"/>
      <c r="J2609" s="15">
        <f>C2609+F2609+G2609-I2609</f>
        <v/>
      </c>
      <c r="K2609" s="15" t="n"/>
      <c r="L2609" s="15">
        <f>K2609*Setup!$B$6</f>
        <v/>
      </c>
      <c r="M2609" s="15">
        <f>J2609-L2609</f>
        <v/>
      </c>
      <c r="N2609" s="21" t="n"/>
    </row>
    <row r="2610">
      <c r="A2610" s="295" t="n"/>
      <c r="B2610" s="14" t="n"/>
      <c r="C2610" s="15" t="n"/>
      <c r="D2610" s="15" t="n"/>
      <c r="E2610" s="15">
        <f>D2610*Setup!$B$5</f>
        <v/>
      </c>
      <c r="F2610" s="15">
        <f>D2610-E2610</f>
        <v/>
      </c>
      <c r="G2610" s="15" t="n"/>
      <c r="H2610" s="15" t="n"/>
      <c r="I2610" s="15" t="n"/>
      <c r="J2610" s="15">
        <f>C2610+F2610+G2610-I2610</f>
        <v/>
      </c>
      <c r="K2610" s="15" t="n"/>
      <c r="L2610" s="15">
        <f>K2610*Setup!$B$6</f>
        <v/>
      </c>
      <c r="M2610" s="15">
        <f>J2610-L2610</f>
        <v/>
      </c>
      <c r="N2610" s="21" t="n"/>
    </row>
    <row r="2611">
      <c r="A2611" s="295" t="n"/>
      <c r="B2611" s="14" t="n"/>
      <c r="C2611" s="15" t="n"/>
      <c r="D2611" s="15" t="n"/>
      <c r="E2611" s="15">
        <f>D2611*Setup!$B$5</f>
        <v/>
      </c>
      <c r="F2611" s="15">
        <f>D2611-E2611</f>
        <v/>
      </c>
      <c r="G2611" s="15" t="n"/>
      <c r="H2611" s="15" t="n"/>
      <c r="I2611" s="15" t="n"/>
      <c r="J2611" s="15">
        <f>C2611+F2611+G2611-I2611</f>
        <v/>
      </c>
      <c r="K2611" s="15" t="n"/>
      <c r="L2611" s="15">
        <f>K2611*Setup!$B$6</f>
        <v/>
      </c>
      <c r="M2611" s="15">
        <f>J2611-L2611</f>
        <v/>
      </c>
      <c r="N2611" s="21" t="n"/>
    </row>
    <row r="2612">
      <c r="A2612" s="295" t="n"/>
      <c r="B2612" s="14" t="n"/>
      <c r="C2612" s="15" t="n"/>
      <c r="D2612" s="15" t="n"/>
      <c r="E2612" s="15">
        <f>D2612*Setup!$B$5</f>
        <v/>
      </c>
      <c r="F2612" s="15">
        <f>D2612-E2612</f>
        <v/>
      </c>
      <c r="G2612" s="15" t="n"/>
      <c r="H2612" s="15" t="n"/>
      <c r="I2612" s="15" t="n"/>
      <c r="J2612" s="15">
        <f>C2612+F2612+G2612-I2612</f>
        <v/>
      </c>
      <c r="K2612" s="15" t="n"/>
      <c r="L2612" s="15">
        <f>K2612*Setup!$B$6</f>
        <v/>
      </c>
      <c r="M2612" s="15">
        <f>J2612-L2612</f>
        <v/>
      </c>
      <c r="N2612" s="21" t="n"/>
    </row>
    <row r="2613">
      <c r="A2613" s="295" t="n"/>
      <c r="B2613" s="14" t="n"/>
      <c r="C2613" s="15" t="n"/>
      <c r="D2613" s="15" t="n"/>
      <c r="E2613" s="15">
        <f>D2613*Setup!$B$5</f>
        <v/>
      </c>
      <c r="F2613" s="15">
        <f>D2613-E2613</f>
        <v/>
      </c>
      <c r="G2613" s="15" t="n"/>
      <c r="H2613" s="15" t="n"/>
      <c r="I2613" s="15" t="n"/>
      <c r="J2613" s="15">
        <f>C2613+F2613+G2613-I2613</f>
        <v/>
      </c>
      <c r="K2613" s="15" t="n"/>
      <c r="L2613" s="15">
        <f>K2613*Setup!$B$6</f>
        <v/>
      </c>
      <c r="M2613" s="15">
        <f>J2613-L2613</f>
        <v/>
      </c>
      <c r="N2613" s="21" t="n"/>
    </row>
    <row r="2614">
      <c r="A2614" s="295" t="n"/>
      <c r="B2614" s="14" t="n"/>
      <c r="C2614" s="15" t="n"/>
      <c r="D2614" s="15" t="n"/>
      <c r="E2614" s="15">
        <f>D2614*Setup!$B$5</f>
        <v/>
      </c>
      <c r="F2614" s="15">
        <f>D2614-E2614</f>
        <v/>
      </c>
      <c r="G2614" s="15" t="n"/>
      <c r="H2614" s="15" t="n"/>
      <c r="I2614" s="15" t="n"/>
      <c r="J2614" s="15">
        <f>C2614+F2614+G2614-I2614</f>
        <v/>
      </c>
      <c r="K2614" s="15" t="n"/>
      <c r="L2614" s="15">
        <f>K2614*Setup!$B$6</f>
        <v/>
      </c>
      <c r="M2614" s="15">
        <f>J2614-L2614</f>
        <v/>
      </c>
      <c r="N2614" s="21" t="n"/>
    </row>
    <row r="2615">
      <c r="A2615" s="295" t="n"/>
      <c r="B2615" s="14" t="n"/>
      <c r="C2615" s="15" t="n"/>
      <c r="D2615" s="15" t="n"/>
      <c r="E2615" s="15">
        <f>D2615*Setup!$B$5</f>
        <v/>
      </c>
      <c r="F2615" s="15">
        <f>D2615-E2615</f>
        <v/>
      </c>
      <c r="G2615" s="15" t="n"/>
      <c r="H2615" s="15" t="n"/>
      <c r="I2615" s="15" t="n"/>
      <c r="J2615" s="15">
        <f>C2615+F2615+G2615-I2615</f>
        <v/>
      </c>
      <c r="K2615" s="15" t="n"/>
      <c r="L2615" s="15">
        <f>K2615*Setup!$B$6</f>
        <v/>
      </c>
      <c r="M2615" s="15">
        <f>J2615-L2615</f>
        <v/>
      </c>
      <c r="N2615" s="21" t="n"/>
    </row>
    <row r="2616">
      <c r="A2616" s="295" t="n"/>
      <c r="B2616" s="14" t="n"/>
      <c r="C2616" s="15" t="n"/>
      <c r="D2616" s="15" t="n"/>
      <c r="E2616" s="15">
        <f>D2616*Setup!$B$5</f>
        <v/>
      </c>
      <c r="F2616" s="15">
        <f>D2616-E2616</f>
        <v/>
      </c>
      <c r="G2616" s="15" t="n"/>
      <c r="H2616" s="15" t="n"/>
      <c r="I2616" s="15" t="n"/>
      <c r="J2616" s="15">
        <f>C2616+F2616+G2616-I2616</f>
        <v/>
      </c>
      <c r="K2616" s="15" t="n"/>
      <c r="L2616" s="15">
        <f>K2616*Setup!$B$6</f>
        <v/>
      </c>
      <c r="M2616" s="15">
        <f>J2616-L2616</f>
        <v/>
      </c>
      <c r="N2616" s="21" t="n"/>
    </row>
    <row r="2617">
      <c r="A2617" s="295" t="n"/>
      <c r="B2617" s="14" t="n"/>
      <c r="C2617" s="15" t="n"/>
      <c r="D2617" s="15" t="n"/>
      <c r="E2617" s="15">
        <f>D2617*Setup!$B$5</f>
        <v/>
      </c>
      <c r="F2617" s="15">
        <f>D2617-E2617</f>
        <v/>
      </c>
      <c r="G2617" s="15" t="n"/>
      <c r="H2617" s="15" t="n"/>
      <c r="I2617" s="15" t="n"/>
      <c r="J2617" s="15">
        <f>C2617+F2617+G2617-I2617</f>
        <v/>
      </c>
      <c r="K2617" s="15" t="n"/>
      <c r="L2617" s="15">
        <f>K2617*Setup!$B$6</f>
        <v/>
      </c>
      <c r="M2617" s="15">
        <f>J2617-L2617</f>
        <v/>
      </c>
      <c r="N2617" s="21" t="n"/>
    </row>
    <row r="2618">
      <c r="A2618" s="295" t="n"/>
      <c r="B2618" s="14" t="n"/>
      <c r="C2618" s="15" t="n"/>
      <c r="D2618" s="15" t="n"/>
      <c r="E2618" s="15">
        <f>D2618*Setup!$B$5</f>
        <v/>
      </c>
      <c r="F2618" s="15">
        <f>D2618-E2618</f>
        <v/>
      </c>
      <c r="G2618" s="15" t="n"/>
      <c r="H2618" s="15" t="n"/>
      <c r="I2618" s="15" t="n"/>
      <c r="J2618" s="15">
        <f>C2618+F2618+G2618-I2618</f>
        <v/>
      </c>
      <c r="K2618" s="15" t="n"/>
      <c r="L2618" s="15">
        <f>K2618*Setup!$B$6</f>
        <v/>
      </c>
      <c r="M2618" s="15">
        <f>J2618-L2618</f>
        <v/>
      </c>
      <c r="N2618" s="21" t="n"/>
    </row>
    <row r="2619">
      <c r="A2619" s="295" t="n"/>
      <c r="B2619" s="14" t="n"/>
      <c r="C2619" s="15" t="n"/>
      <c r="D2619" s="15" t="n"/>
      <c r="E2619" s="15">
        <f>D2619*Setup!$B$5</f>
        <v/>
      </c>
      <c r="F2619" s="15">
        <f>D2619-E2619</f>
        <v/>
      </c>
      <c r="G2619" s="15" t="n"/>
      <c r="H2619" s="15" t="n"/>
      <c r="I2619" s="15" t="n"/>
      <c r="J2619" s="15">
        <f>C2619+F2619+G2619-I2619</f>
        <v/>
      </c>
      <c r="K2619" s="15" t="n"/>
      <c r="L2619" s="15">
        <f>K2619*Setup!$B$6</f>
        <v/>
      </c>
      <c r="M2619" s="15">
        <f>J2619-L2619</f>
        <v/>
      </c>
      <c r="N2619" s="21" t="n"/>
    </row>
    <row r="2620">
      <c r="A2620" s="295" t="n"/>
      <c r="B2620" s="14" t="n"/>
      <c r="C2620" s="15" t="n"/>
      <c r="D2620" s="15" t="n"/>
      <c r="E2620" s="15">
        <f>D2620*Setup!$B$5</f>
        <v/>
      </c>
      <c r="F2620" s="15">
        <f>D2620-E2620</f>
        <v/>
      </c>
      <c r="G2620" s="15" t="n"/>
      <c r="H2620" s="15" t="n"/>
      <c r="I2620" s="15" t="n"/>
      <c r="J2620" s="15">
        <f>C2620+F2620+G2620-I2620</f>
        <v/>
      </c>
      <c r="K2620" s="15" t="n"/>
      <c r="L2620" s="15">
        <f>K2620*Setup!$B$6</f>
        <v/>
      </c>
      <c r="M2620" s="15">
        <f>J2620-L2620</f>
        <v/>
      </c>
      <c r="N2620" s="21" t="n"/>
    </row>
    <row r="2621">
      <c r="A2621" s="295" t="n"/>
      <c r="B2621" s="14" t="n"/>
      <c r="C2621" s="15" t="n"/>
      <c r="D2621" s="15" t="n"/>
      <c r="E2621" s="15">
        <f>D2621*Setup!$B$5</f>
        <v/>
      </c>
      <c r="F2621" s="15">
        <f>D2621-E2621</f>
        <v/>
      </c>
      <c r="G2621" s="15" t="n"/>
      <c r="H2621" s="15" t="n"/>
      <c r="I2621" s="15" t="n"/>
      <c r="J2621" s="15">
        <f>C2621+F2621+G2621-I2621</f>
        <v/>
      </c>
      <c r="K2621" s="15" t="n"/>
      <c r="L2621" s="15">
        <f>K2621*Setup!$B$6</f>
        <v/>
      </c>
      <c r="M2621" s="15">
        <f>J2621-L2621</f>
        <v/>
      </c>
      <c r="N2621" s="21" t="n"/>
    </row>
    <row r="2622">
      <c r="A2622" s="295" t="n"/>
      <c r="B2622" s="14" t="n"/>
      <c r="C2622" s="15" t="n"/>
      <c r="D2622" s="15" t="n"/>
      <c r="E2622" s="15">
        <f>D2622*Setup!$B$5</f>
        <v/>
      </c>
      <c r="F2622" s="15">
        <f>D2622-E2622</f>
        <v/>
      </c>
      <c r="G2622" s="15" t="n"/>
      <c r="H2622" s="15" t="n"/>
      <c r="I2622" s="15" t="n"/>
      <c r="J2622" s="15">
        <f>C2622+F2622+G2622-I2622</f>
        <v/>
      </c>
      <c r="K2622" s="15" t="n"/>
      <c r="L2622" s="15">
        <f>K2622*Setup!$B$6</f>
        <v/>
      </c>
      <c r="M2622" s="15">
        <f>J2622-L2622</f>
        <v/>
      </c>
      <c r="N2622" s="21" t="n"/>
    </row>
    <row r="2623">
      <c r="A2623" s="295" t="n"/>
      <c r="B2623" s="14" t="n"/>
      <c r="C2623" s="15" t="n"/>
      <c r="D2623" s="15" t="n"/>
      <c r="E2623" s="15">
        <f>D2623*Setup!$B$5</f>
        <v/>
      </c>
      <c r="F2623" s="15">
        <f>D2623-E2623</f>
        <v/>
      </c>
      <c r="G2623" s="15" t="n"/>
      <c r="H2623" s="15" t="n"/>
      <c r="I2623" s="15" t="n"/>
      <c r="J2623" s="15">
        <f>C2623+F2623+G2623-I2623</f>
        <v/>
      </c>
      <c r="K2623" s="15" t="n"/>
      <c r="L2623" s="15">
        <f>K2623*Setup!$B$6</f>
        <v/>
      </c>
      <c r="M2623" s="15">
        <f>J2623-L2623</f>
        <v/>
      </c>
      <c r="N2623" s="21" t="n"/>
    </row>
    <row r="2624">
      <c r="A2624" s="295" t="n"/>
      <c r="B2624" s="14" t="n"/>
      <c r="C2624" s="15" t="n"/>
      <c r="D2624" s="15" t="n"/>
      <c r="E2624" s="15">
        <f>D2624*Setup!$B$5</f>
        <v/>
      </c>
      <c r="F2624" s="15">
        <f>D2624-E2624</f>
        <v/>
      </c>
      <c r="G2624" s="15" t="n"/>
      <c r="H2624" s="15" t="n"/>
      <c r="I2624" s="15" t="n"/>
      <c r="J2624" s="15">
        <f>C2624+F2624+G2624-I2624</f>
        <v/>
      </c>
      <c r="K2624" s="15" t="n"/>
      <c r="L2624" s="15">
        <f>K2624*Setup!$B$6</f>
        <v/>
      </c>
      <c r="M2624" s="15">
        <f>J2624-L2624</f>
        <v/>
      </c>
      <c r="N2624" s="21" t="n"/>
    </row>
    <row r="2625">
      <c r="A2625" s="295" t="n"/>
      <c r="B2625" s="14" t="n"/>
      <c r="C2625" s="15" t="n"/>
      <c r="D2625" s="15" t="n"/>
      <c r="E2625" s="15">
        <f>D2625*Setup!$B$5</f>
        <v/>
      </c>
      <c r="F2625" s="15">
        <f>D2625-E2625</f>
        <v/>
      </c>
      <c r="G2625" s="15" t="n"/>
      <c r="H2625" s="15" t="n"/>
      <c r="I2625" s="15" t="n"/>
      <c r="J2625" s="15">
        <f>C2625+F2625+G2625-I2625</f>
        <v/>
      </c>
      <c r="K2625" s="15" t="n"/>
      <c r="L2625" s="15">
        <f>K2625*Setup!$B$6</f>
        <v/>
      </c>
      <c r="M2625" s="15">
        <f>J2625-L2625</f>
        <v/>
      </c>
      <c r="N2625" s="21" t="n"/>
    </row>
    <row r="2626">
      <c r="A2626" s="295" t="n"/>
      <c r="B2626" s="14" t="n"/>
      <c r="C2626" s="15" t="n"/>
      <c r="D2626" s="15" t="n"/>
      <c r="E2626" s="15">
        <f>D2626*Setup!$B$5</f>
        <v/>
      </c>
      <c r="F2626" s="15">
        <f>D2626-E2626</f>
        <v/>
      </c>
      <c r="G2626" s="15" t="n"/>
      <c r="H2626" s="15" t="n"/>
      <c r="I2626" s="15" t="n"/>
      <c r="J2626" s="15">
        <f>C2626+F2626+G2626-I2626</f>
        <v/>
      </c>
      <c r="K2626" s="15" t="n"/>
      <c r="L2626" s="15">
        <f>K2626*Setup!$B$6</f>
        <v/>
      </c>
      <c r="M2626" s="15">
        <f>J2626-L2626</f>
        <v/>
      </c>
      <c r="N2626" s="21" t="n"/>
    </row>
    <row r="2627">
      <c r="A2627" s="295" t="n"/>
      <c r="B2627" s="14" t="n"/>
      <c r="C2627" s="15" t="n"/>
      <c r="D2627" s="15" t="n"/>
      <c r="E2627" s="15">
        <f>D2627*Setup!$B$5</f>
        <v/>
      </c>
      <c r="F2627" s="15">
        <f>D2627-E2627</f>
        <v/>
      </c>
      <c r="G2627" s="15" t="n"/>
      <c r="H2627" s="15" t="n"/>
      <c r="I2627" s="15" t="n"/>
      <c r="J2627" s="15">
        <f>C2627+F2627+G2627-I2627</f>
        <v/>
      </c>
      <c r="K2627" s="15" t="n"/>
      <c r="L2627" s="15">
        <f>K2627*Setup!$B$6</f>
        <v/>
      </c>
      <c r="M2627" s="15">
        <f>J2627-L2627</f>
        <v/>
      </c>
      <c r="N2627" s="21" t="n"/>
    </row>
    <row r="2628">
      <c r="A2628" s="295" t="n"/>
      <c r="B2628" s="14" t="n"/>
      <c r="C2628" s="15" t="n"/>
      <c r="D2628" s="15" t="n"/>
      <c r="E2628" s="15">
        <f>D2628*Setup!$B$5</f>
        <v/>
      </c>
      <c r="F2628" s="15">
        <f>D2628-E2628</f>
        <v/>
      </c>
      <c r="G2628" s="15" t="n"/>
      <c r="H2628" s="15" t="n"/>
      <c r="I2628" s="15" t="n"/>
      <c r="J2628" s="15">
        <f>C2628+F2628+G2628-I2628</f>
        <v/>
      </c>
      <c r="K2628" s="15" t="n"/>
      <c r="L2628" s="15">
        <f>K2628*Setup!$B$6</f>
        <v/>
      </c>
      <c r="M2628" s="15">
        <f>J2628-L2628</f>
        <v/>
      </c>
      <c r="N2628" s="21" t="n"/>
    </row>
    <row r="2629">
      <c r="A2629" s="295" t="n"/>
      <c r="B2629" s="14" t="n"/>
      <c r="C2629" s="15" t="n"/>
      <c r="D2629" s="15" t="n"/>
      <c r="E2629" s="15">
        <f>D2629*Setup!$B$5</f>
        <v/>
      </c>
      <c r="F2629" s="15">
        <f>D2629-E2629</f>
        <v/>
      </c>
      <c r="G2629" s="15" t="n"/>
      <c r="H2629" s="15" t="n"/>
      <c r="I2629" s="15" t="n"/>
      <c r="J2629" s="15">
        <f>C2629+F2629+G2629-I2629</f>
        <v/>
      </c>
      <c r="K2629" s="15" t="n"/>
      <c r="L2629" s="15">
        <f>K2629*Setup!$B$6</f>
        <v/>
      </c>
      <c r="M2629" s="15">
        <f>J2629-L2629</f>
        <v/>
      </c>
      <c r="N2629" s="21" t="n"/>
    </row>
    <row r="2630">
      <c r="A2630" s="295" t="n"/>
      <c r="B2630" s="14" t="n"/>
      <c r="C2630" s="15" t="n"/>
      <c r="D2630" s="15" t="n"/>
      <c r="E2630" s="15">
        <f>D2630*Setup!$B$5</f>
        <v/>
      </c>
      <c r="F2630" s="15">
        <f>D2630-E2630</f>
        <v/>
      </c>
      <c r="G2630" s="15" t="n"/>
      <c r="H2630" s="15" t="n"/>
      <c r="I2630" s="15" t="n"/>
      <c r="J2630" s="15">
        <f>C2630+F2630+G2630-I2630</f>
        <v/>
      </c>
      <c r="K2630" s="15" t="n"/>
      <c r="L2630" s="15">
        <f>K2630*Setup!$B$6</f>
        <v/>
      </c>
      <c r="M2630" s="15">
        <f>J2630-L2630</f>
        <v/>
      </c>
      <c r="N2630" s="21" t="n"/>
    </row>
    <row r="2631">
      <c r="A2631" s="295" t="n"/>
      <c r="B2631" s="14" t="n"/>
      <c r="C2631" s="15" t="n"/>
      <c r="D2631" s="15" t="n"/>
      <c r="E2631" s="15">
        <f>D2631*Setup!$B$5</f>
        <v/>
      </c>
      <c r="F2631" s="15">
        <f>D2631-E2631</f>
        <v/>
      </c>
      <c r="G2631" s="15" t="n"/>
      <c r="H2631" s="15" t="n"/>
      <c r="I2631" s="15" t="n"/>
      <c r="J2631" s="15">
        <f>C2631+F2631+G2631-I2631</f>
        <v/>
      </c>
      <c r="K2631" s="15" t="n"/>
      <c r="L2631" s="15">
        <f>K2631*Setup!$B$6</f>
        <v/>
      </c>
      <c r="M2631" s="15">
        <f>J2631-L2631</f>
        <v/>
      </c>
      <c r="N2631" s="21" t="n"/>
    </row>
    <row r="2632">
      <c r="A2632" s="295" t="n"/>
      <c r="B2632" s="14" t="n"/>
      <c r="C2632" s="15" t="n"/>
      <c r="D2632" s="15" t="n"/>
      <c r="E2632" s="15">
        <f>D2632*Setup!$B$5</f>
        <v/>
      </c>
      <c r="F2632" s="15">
        <f>D2632-E2632</f>
        <v/>
      </c>
      <c r="G2632" s="15" t="n"/>
      <c r="H2632" s="15" t="n"/>
      <c r="I2632" s="15" t="n"/>
      <c r="J2632" s="15">
        <f>C2632+F2632+G2632-I2632</f>
        <v/>
      </c>
      <c r="K2632" s="15" t="n"/>
      <c r="L2632" s="15">
        <f>K2632*Setup!$B$6</f>
        <v/>
      </c>
      <c r="M2632" s="15">
        <f>J2632-L2632</f>
        <v/>
      </c>
      <c r="N2632" s="21" t="n"/>
    </row>
    <row r="2633">
      <c r="A2633" s="295" t="n"/>
      <c r="B2633" s="14" t="n"/>
      <c r="C2633" s="15" t="n"/>
      <c r="D2633" s="15" t="n"/>
      <c r="E2633" s="15">
        <f>D2633*Setup!$B$5</f>
        <v/>
      </c>
      <c r="F2633" s="15">
        <f>D2633-E2633</f>
        <v/>
      </c>
      <c r="G2633" s="15" t="n"/>
      <c r="H2633" s="15" t="n"/>
      <c r="I2633" s="15" t="n"/>
      <c r="J2633" s="15">
        <f>C2633+F2633+G2633-I2633</f>
        <v/>
      </c>
      <c r="K2633" s="15" t="n"/>
      <c r="L2633" s="15">
        <f>K2633*Setup!$B$6</f>
        <v/>
      </c>
      <c r="M2633" s="15">
        <f>J2633-L2633</f>
        <v/>
      </c>
      <c r="N2633" s="21" t="n"/>
    </row>
    <row r="2634">
      <c r="A2634" s="295" t="n"/>
      <c r="B2634" s="14" t="n"/>
      <c r="C2634" s="15" t="n"/>
      <c r="D2634" s="15" t="n"/>
      <c r="E2634" s="15">
        <f>D2634*Setup!$B$5</f>
        <v/>
      </c>
      <c r="F2634" s="15">
        <f>D2634-E2634</f>
        <v/>
      </c>
      <c r="G2634" s="15" t="n"/>
      <c r="H2634" s="15" t="n"/>
      <c r="I2634" s="15" t="n"/>
      <c r="J2634" s="15">
        <f>C2634+F2634+G2634-I2634</f>
        <v/>
      </c>
      <c r="K2634" s="15" t="n"/>
      <c r="L2634" s="15">
        <f>K2634*Setup!$B$6</f>
        <v/>
      </c>
      <c r="M2634" s="15">
        <f>J2634-L2634</f>
        <v/>
      </c>
      <c r="N2634" s="21" t="n"/>
    </row>
    <row r="2635">
      <c r="A2635" s="295" t="n"/>
      <c r="B2635" s="14" t="n"/>
      <c r="C2635" s="15" t="n"/>
      <c r="D2635" s="15" t="n"/>
      <c r="E2635" s="15">
        <f>D2635*Setup!$B$5</f>
        <v/>
      </c>
      <c r="F2635" s="15">
        <f>D2635-E2635</f>
        <v/>
      </c>
      <c r="G2635" s="15" t="n"/>
      <c r="H2635" s="15" t="n"/>
      <c r="I2635" s="15" t="n"/>
      <c r="J2635" s="15">
        <f>C2635+F2635+G2635-I2635</f>
        <v/>
      </c>
      <c r="K2635" s="15" t="n"/>
      <c r="L2635" s="15">
        <f>K2635*Setup!$B$6</f>
        <v/>
      </c>
      <c r="M2635" s="15">
        <f>J2635-L2635</f>
        <v/>
      </c>
      <c r="N2635" s="21" t="n"/>
    </row>
    <row r="2636">
      <c r="A2636" s="295" t="n"/>
      <c r="B2636" s="14" t="n"/>
      <c r="C2636" s="15" t="n"/>
      <c r="D2636" s="15" t="n"/>
      <c r="E2636" s="15">
        <f>D2636*Setup!$B$5</f>
        <v/>
      </c>
      <c r="F2636" s="15">
        <f>D2636-E2636</f>
        <v/>
      </c>
      <c r="G2636" s="15" t="n"/>
      <c r="H2636" s="15" t="n"/>
      <c r="I2636" s="15" t="n"/>
      <c r="J2636" s="15">
        <f>C2636+F2636+G2636-I2636</f>
        <v/>
      </c>
      <c r="K2636" s="15" t="n"/>
      <c r="L2636" s="15">
        <f>K2636*Setup!$B$6</f>
        <v/>
      </c>
      <c r="M2636" s="15">
        <f>J2636-L2636</f>
        <v/>
      </c>
      <c r="N2636" s="21" t="n"/>
    </row>
    <row r="2637">
      <c r="A2637" s="295" t="n"/>
      <c r="B2637" s="14" t="n"/>
      <c r="C2637" s="15" t="n"/>
      <c r="D2637" s="15" t="n"/>
      <c r="E2637" s="15">
        <f>D2637*Setup!$B$5</f>
        <v/>
      </c>
      <c r="F2637" s="15">
        <f>D2637-E2637</f>
        <v/>
      </c>
      <c r="G2637" s="15" t="n"/>
      <c r="H2637" s="15" t="n"/>
      <c r="I2637" s="15" t="n"/>
      <c r="J2637" s="15">
        <f>C2637+F2637+G2637-I2637</f>
        <v/>
      </c>
      <c r="K2637" s="15" t="n"/>
      <c r="L2637" s="15">
        <f>K2637*Setup!$B$6</f>
        <v/>
      </c>
      <c r="M2637" s="15">
        <f>J2637-L2637</f>
        <v/>
      </c>
      <c r="N2637" s="21" t="n"/>
    </row>
    <row r="2638">
      <c r="A2638" s="295" t="n"/>
      <c r="B2638" s="14" t="n"/>
      <c r="C2638" s="15" t="n"/>
      <c r="D2638" s="15" t="n"/>
      <c r="E2638" s="15">
        <f>D2638*Setup!$B$5</f>
        <v/>
      </c>
      <c r="F2638" s="15">
        <f>D2638-E2638</f>
        <v/>
      </c>
      <c r="G2638" s="15" t="n"/>
      <c r="H2638" s="15" t="n"/>
      <c r="I2638" s="15" t="n"/>
      <c r="J2638" s="15">
        <f>C2638+F2638+G2638-I2638</f>
        <v/>
      </c>
      <c r="K2638" s="15" t="n"/>
      <c r="L2638" s="15">
        <f>K2638*Setup!$B$6</f>
        <v/>
      </c>
      <c r="M2638" s="15">
        <f>J2638-L2638</f>
        <v/>
      </c>
      <c r="N2638" s="21" t="n"/>
    </row>
    <row r="2639">
      <c r="A2639" s="295" t="n"/>
      <c r="B2639" s="14" t="n"/>
      <c r="C2639" s="15" t="n"/>
      <c r="D2639" s="15" t="n"/>
      <c r="E2639" s="15">
        <f>D2639*Setup!$B$5</f>
        <v/>
      </c>
      <c r="F2639" s="15">
        <f>D2639-E2639</f>
        <v/>
      </c>
      <c r="G2639" s="15" t="n"/>
      <c r="H2639" s="15" t="n"/>
      <c r="I2639" s="15" t="n"/>
      <c r="J2639" s="15">
        <f>C2639+F2639+G2639-I2639</f>
        <v/>
      </c>
      <c r="K2639" s="15" t="n"/>
      <c r="L2639" s="15">
        <f>K2639*Setup!$B$6</f>
        <v/>
      </c>
      <c r="M2639" s="15">
        <f>J2639-L2639</f>
        <v/>
      </c>
      <c r="N2639" s="21" t="n"/>
    </row>
    <row r="2640">
      <c r="A2640" s="295" t="n"/>
      <c r="B2640" s="14" t="n"/>
      <c r="C2640" s="15" t="n"/>
      <c r="D2640" s="15" t="n"/>
      <c r="E2640" s="15">
        <f>D2640*Setup!$B$5</f>
        <v/>
      </c>
      <c r="F2640" s="15">
        <f>D2640-E2640</f>
        <v/>
      </c>
      <c r="G2640" s="15" t="n"/>
      <c r="H2640" s="15" t="n"/>
      <c r="I2640" s="15" t="n"/>
      <c r="J2640" s="15">
        <f>C2640+F2640+G2640-I2640</f>
        <v/>
      </c>
      <c r="K2640" s="15" t="n"/>
      <c r="L2640" s="15">
        <f>K2640*Setup!$B$6</f>
        <v/>
      </c>
      <c r="M2640" s="15">
        <f>J2640-L2640</f>
        <v/>
      </c>
      <c r="N2640" s="21" t="n"/>
    </row>
    <row r="2641">
      <c r="A2641" s="295" t="n"/>
      <c r="B2641" s="14" t="n"/>
      <c r="C2641" s="15" t="n"/>
      <c r="D2641" s="15" t="n"/>
      <c r="E2641" s="15">
        <f>D2641*Setup!$B$5</f>
        <v/>
      </c>
      <c r="F2641" s="15">
        <f>D2641-E2641</f>
        <v/>
      </c>
      <c r="G2641" s="15" t="n"/>
      <c r="H2641" s="15" t="n"/>
      <c r="I2641" s="15" t="n"/>
      <c r="J2641" s="15">
        <f>C2641+F2641+G2641-I2641</f>
        <v/>
      </c>
      <c r="K2641" s="15" t="n"/>
      <c r="L2641" s="15">
        <f>K2641*Setup!$B$6</f>
        <v/>
      </c>
      <c r="M2641" s="15">
        <f>J2641-L2641</f>
        <v/>
      </c>
      <c r="N2641" s="21" t="n"/>
    </row>
    <row r="2642">
      <c r="A2642" s="295" t="n"/>
      <c r="B2642" s="14" t="n"/>
      <c r="C2642" s="15" t="n"/>
      <c r="D2642" s="15" t="n"/>
      <c r="E2642" s="15">
        <f>D2642*Setup!$B$5</f>
        <v/>
      </c>
      <c r="F2642" s="15">
        <f>D2642-E2642</f>
        <v/>
      </c>
      <c r="G2642" s="15" t="n"/>
      <c r="H2642" s="15" t="n"/>
      <c r="I2642" s="15" t="n"/>
      <c r="J2642" s="15">
        <f>C2642+F2642+G2642-I2642</f>
        <v/>
      </c>
      <c r="K2642" s="15" t="n"/>
      <c r="L2642" s="15">
        <f>K2642*Setup!$B$6</f>
        <v/>
      </c>
      <c r="M2642" s="15">
        <f>J2642-L2642</f>
        <v/>
      </c>
      <c r="N2642" s="21" t="n"/>
    </row>
    <row r="2643">
      <c r="A2643" s="295" t="n"/>
      <c r="B2643" s="14" t="n"/>
      <c r="C2643" s="15" t="n"/>
      <c r="D2643" s="15" t="n"/>
      <c r="E2643" s="15">
        <f>D2643*Setup!$B$5</f>
        <v/>
      </c>
      <c r="F2643" s="15">
        <f>D2643-E2643</f>
        <v/>
      </c>
      <c r="G2643" s="15" t="n"/>
      <c r="H2643" s="15" t="n"/>
      <c r="I2643" s="15" t="n"/>
      <c r="J2643" s="15">
        <f>C2643+F2643+G2643-I2643</f>
        <v/>
      </c>
      <c r="K2643" s="15" t="n"/>
      <c r="L2643" s="15">
        <f>K2643*Setup!$B$6</f>
        <v/>
      </c>
      <c r="M2643" s="15">
        <f>J2643-L2643</f>
        <v/>
      </c>
      <c r="N2643" s="21" t="n"/>
    </row>
    <row r="2644">
      <c r="A2644" s="295" t="n"/>
      <c r="B2644" s="14" t="n"/>
      <c r="C2644" s="15" t="n"/>
      <c r="D2644" s="15" t="n"/>
      <c r="E2644" s="15">
        <f>D2644*Setup!$B$5</f>
        <v/>
      </c>
      <c r="F2644" s="15">
        <f>D2644-E2644</f>
        <v/>
      </c>
      <c r="G2644" s="15" t="n"/>
      <c r="H2644" s="15" t="n"/>
      <c r="I2644" s="15" t="n"/>
      <c r="J2644" s="15">
        <f>C2644+F2644+G2644-I2644</f>
        <v/>
      </c>
      <c r="K2644" s="15" t="n"/>
      <c r="L2644" s="15">
        <f>K2644*Setup!$B$6</f>
        <v/>
      </c>
      <c r="M2644" s="15">
        <f>J2644-L2644</f>
        <v/>
      </c>
      <c r="N2644" s="21" t="n"/>
    </row>
    <row r="2645">
      <c r="A2645" s="295" t="n"/>
      <c r="B2645" s="14" t="n"/>
      <c r="C2645" s="15" t="n"/>
      <c r="D2645" s="15" t="n"/>
      <c r="E2645" s="15">
        <f>D2645*Setup!$B$5</f>
        <v/>
      </c>
      <c r="F2645" s="15">
        <f>D2645-E2645</f>
        <v/>
      </c>
      <c r="G2645" s="15" t="n"/>
      <c r="H2645" s="15" t="n"/>
      <c r="I2645" s="15" t="n"/>
      <c r="J2645" s="15">
        <f>C2645+F2645+G2645-I2645</f>
        <v/>
      </c>
      <c r="K2645" s="15" t="n"/>
      <c r="L2645" s="15">
        <f>K2645*Setup!$B$6</f>
        <v/>
      </c>
      <c r="M2645" s="15">
        <f>J2645-L2645</f>
        <v/>
      </c>
      <c r="N2645" s="21" t="n"/>
    </row>
    <row r="2646">
      <c r="A2646" s="295" t="n"/>
      <c r="B2646" s="14" t="n"/>
      <c r="C2646" s="15" t="n"/>
      <c r="D2646" s="15" t="n"/>
      <c r="E2646" s="15">
        <f>D2646*Setup!$B$5</f>
        <v/>
      </c>
      <c r="F2646" s="15">
        <f>D2646-E2646</f>
        <v/>
      </c>
      <c r="G2646" s="15" t="n"/>
      <c r="H2646" s="15" t="n"/>
      <c r="I2646" s="15" t="n"/>
      <c r="J2646" s="15">
        <f>C2646+F2646+G2646-I2646</f>
        <v/>
      </c>
      <c r="K2646" s="15" t="n"/>
      <c r="L2646" s="15">
        <f>K2646*Setup!$B$6</f>
        <v/>
      </c>
      <c r="M2646" s="15">
        <f>J2646-L2646</f>
        <v/>
      </c>
      <c r="N2646" s="21" t="n"/>
    </row>
    <row r="2647">
      <c r="A2647" s="295" t="n"/>
      <c r="B2647" s="14" t="n"/>
      <c r="C2647" s="15" t="n"/>
      <c r="D2647" s="15" t="n"/>
      <c r="E2647" s="15">
        <f>D2647*Setup!$B$5</f>
        <v/>
      </c>
      <c r="F2647" s="15">
        <f>D2647-E2647</f>
        <v/>
      </c>
      <c r="G2647" s="15" t="n"/>
      <c r="H2647" s="15" t="n"/>
      <c r="I2647" s="15" t="n"/>
      <c r="J2647" s="15">
        <f>C2647+F2647+G2647-I2647</f>
        <v/>
      </c>
      <c r="K2647" s="15" t="n"/>
      <c r="L2647" s="15">
        <f>K2647*Setup!$B$6</f>
        <v/>
      </c>
      <c r="M2647" s="15">
        <f>J2647-L2647</f>
        <v/>
      </c>
      <c r="N2647" s="21" t="n"/>
    </row>
    <row r="2648">
      <c r="A2648" s="295" t="n"/>
      <c r="B2648" s="14" t="n"/>
      <c r="C2648" s="15" t="n"/>
      <c r="D2648" s="15" t="n"/>
      <c r="E2648" s="15">
        <f>D2648*Setup!$B$5</f>
        <v/>
      </c>
      <c r="F2648" s="15">
        <f>D2648-E2648</f>
        <v/>
      </c>
      <c r="G2648" s="15" t="n"/>
      <c r="H2648" s="15" t="n"/>
      <c r="I2648" s="15" t="n"/>
      <c r="J2648" s="15">
        <f>C2648+F2648+G2648-I2648</f>
        <v/>
      </c>
      <c r="K2648" s="15" t="n"/>
      <c r="L2648" s="15">
        <f>K2648*Setup!$B$6</f>
        <v/>
      </c>
      <c r="M2648" s="15">
        <f>J2648-L2648</f>
        <v/>
      </c>
      <c r="N2648" s="21" t="n"/>
    </row>
    <row r="2649">
      <c r="A2649" s="295" t="n"/>
      <c r="B2649" s="14" t="n"/>
      <c r="C2649" s="15" t="n"/>
      <c r="D2649" s="15" t="n"/>
      <c r="E2649" s="15">
        <f>D2649*Setup!$B$5</f>
        <v/>
      </c>
      <c r="F2649" s="15">
        <f>D2649-E2649</f>
        <v/>
      </c>
      <c r="G2649" s="15" t="n"/>
      <c r="H2649" s="15" t="n"/>
      <c r="I2649" s="15" t="n"/>
      <c r="J2649" s="15">
        <f>C2649+F2649+G2649-I2649</f>
        <v/>
      </c>
      <c r="K2649" s="15" t="n"/>
      <c r="L2649" s="15">
        <f>K2649*Setup!$B$6</f>
        <v/>
      </c>
      <c r="M2649" s="15">
        <f>J2649-L2649</f>
        <v/>
      </c>
      <c r="N2649" s="21" t="n"/>
    </row>
    <row r="2650">
      <c r="A2650" s="295" t="n"/>
      <c r="B2650" s="14" t="n"/>
      <c r="C2650" s="15" t="n"/>
      <c r="D2650" s="15" t="n"/>
      <c r="E2650" s="15">
        <f>D2650*Setup!$B$5</f>
        <v/>
      </c>
      <c r="F2650" s="15">
        <f>D2650-E2650</f>
        <v/>
      </c>
      <c r="G2650" s="15" t="n"/>
      <c r="H2650" s="15" t="n"/>
      <c r="I2650" s="15" t="n"/>
      <c r="J2650" s="15">
        <f>C2650+F2650+G2650-I2650</f>
        <v/>
      </c>
      <c r="K2650" s="15" t="n"/>
      <c r="L2650" s="15">
        <f>K2650*Setup!$B$6</f>
        <v/>
      </c>
      <c r="M2650" s="15">
        <f>J2650-L2650</f>
        <v/>
      </c>
      <c r="N2650" s="21" t="n"/>
    </row>
    <row r="2651">
      <c r="A2651" s="295" t="n"/>
      <c r="B2651" s="14" t="n"/>
      <c r="C2651" s="15" t="n"/>
      <c r="D2651" s="15" t="n"/>
      <c r="E2651" s="15">
        <f>D2651*Setup!$B$5</f>
        <v/>
      </c>
      <c r="F2651" s="15">
        <f>D2651-E2651</f>
        <v/>
      </c>
      <c r="G2651" s="15" t="n"/>
      <c r="H2651" s="15" t="n"/>
      <c r="I2651" s="15" t="n"/>
      <c r="J2651" s="15">
        <f>C2651+F2651+G2651-I2651</f>
        <v/>
      </c>
      <c r="K2651" s="15" t="n"/>
      <c r="L2651" s="15">
        <f>K2651*Setup!$B$6</f>
        <v/>
      </c>
      <c r="M2651" s="15">
        <f>J2651-L2651</f>
        <v/>
      </c>
      <c r="N2651" s="21" t="n"/>
    </row>
    <row r="2652">
      <c r="A2652" s="295" t="n"/>
      <c r="B2652" s="14" t="n"/>
      <c r="C2652" s="15" t="n"/>
      <c r="D2652" s="15" t="n"/>
      <c r="E2652" s="15">
        <f>D2652*Setup!$B$5</f>
        <v/>
      </c>
      <c r="F2652" s="15">
        <f>D2652-E2652</f>
        <v/>
      </c>
      <c r="G2652" s="15" t="n"/>
      <c r="H2652" s="15" t="n"/>
      <c r="I2652" s="15" t="n"/>
      <c r="J2652" s="15">
        <f>C2652+F2652+G2652-I2652</f>
        <v/>
      </c>
      <c r="K2652" s="15" t="n"/>
      <c r="L2652" s="15">
        <f>K2652*Setup!$B$6</f>
        <v/>
      </c>
      <c r="M2652" s="15">
        <f>J2652-L2652</f>
        <v/>
      </c>
      <c r="N2652" s="21" t="n"/>
    </row>
    <row r="2653">
      <c r="A2653" s="295" t="n"/>
      <c r="B2653" s="14" t="n"/>
      <c r="C2653" s="15" t="n"/>
      <c r="D2653" s="15" t="n"/>
      <c r="E2653" s="15">
        <f>D2653*Setup!$B$5</f>
        <v/>
      </c>
      <c r="F2653" s="15">
        <f>D2653-E2653</f>
        <v/>
      </c>
      <c r="G2653" s="15" t="n"/>
      <c r="H2653" s="15" t="n"/>
      <c r="I2653" s="15" t="n"/>
      <c r="J2653" s="15">
        <f>C2653+F2653+G2653-I2653</f>
        <v/>
      </c>
      <c r="K2653" s="15" t="n"/>
      <c r="L2653" s="15">
        <f>K2653*Setup!$B$6</f>
        <v/>
      </c>
      <c r="M2653" s="15">
        <f>J2653-L2653</f>
        <v/>
      </c>
      <c r="N2653" s="21" t="n"/>
    </row>
    <row r="2654">
      <c r="A2654" s="295" t="n"/>
      <c r="B2654" s="14" t="n"/>
      <c r="C2654" s="15" t="n"/>
      <c r="D2654" s="15" t="n"/>
      <c r="E2654" s="15">
        <f>D2654*Setup!$B$5</f>
        <v/>
      </c>
      <c r="F2654" s="15">
        <f>D2654-E2654</f>
        <v/>
      </c>
      <c r="G2654" s="15" t="n"/>
      <c r="H2654" s="15" t="n"/>
      <c r="I2654" s="15" t="n"/>
      <c r="J2654" s="15">
        <f>C2654+F2654+G2654-I2654</f>
        <v/>
      </c>
      <c r="K2654" s="15" t="n"/>
      <c r="L2654" s="15">
        <f>K2654*Setup!$B$6</f>
        <v/>
      </c>
      <c r="M2654" s="15">
        <f>J2654-L2654</f>
        <v/>
      </c>
      <c r="N2654" s="21" t="n"/>
    </row>
    <row r="2655">
      <c r="A2655" s="295" t="n"/>
      <c r="B2655" s="14" t="n"/>
      <c r="C2655" s="15" t="n"/>
      <c r="D2655" s="15" t="n"/>
      <c r="E2655" s="15">
        <f>D2655*Setup!$B$5</f>
        <v/>
      </c>
      <c r="F2655" s="15">
        <f>D2655-E2655</f>
        <v/>
      </c>
      <c r="G2655" s="15" t="n"/>
      <c r="H2655" s="15" t="n"/>
      <c r="I2655" s="15" t="n"/>
      <c r="J2655" s="15">
        <f>C2655+F2655+G2655-I2655</f>
        <v/>
      </c>
      <c r="K2655" s="15" t="n"/>
      <c r="L2655" s="15">
        <f>K2655*Setup!$B$6</f>
        <v/>
      </c>
      <c r="M2655" s="15">
        <f>J2655-L2655</f>
        <v/>
      </c>
      <c r="N2655" s="21" t="n"/>
    </row>
    <row r="2656">
      <c r="A2656" s="295" t="n"/>
      <c r="B2656" s="14" t="n"/>
      <c r="C2656" s="15" t="n"/>
      <c r="D2656" s="15" t="n"/>
      <c r="E2656" s="15">
        <f>D2656*Setup!$B$5</f>
        <v/>
      </c>
      <c r="F2656" s="15">
        <f>D2656-E2656</f>
        <v/>
      </c>
      <c r="G2656" s="15" t="n"/>
      <c r="H2656" s="15" t="n"/>
      <c r="I2656" s="15" t="n"/>
      <c r="J2656" s="15">
        <f>C2656+F2656+G2656-I2656</f>
        <v/>
      </c>
      <c r="K2656" s="15" t="n"/>
      <c r="L2656" s="15">
        <f>K2656*Setup!$B$6</f>
        <v/>
      </c>
      <c r="M2656" s="15">
        <f>J2656-L2656</f>
        <v/>
      </c>
      <c r="N2656" s="21" t="n"/>
    </row>
    <row r="2657">
      <c r="A2657" s="295" t="n"/>
      <c r="B2657" s="14" t="n"/>
      <c r="C2657" s="15" t="n"/>
      <c r="D2657" s="15" t="n"/>
      <c r="E2657" s="15">
        <f>D2657*Setup!$B$5</f>
        <v/>
      </c>
      <c r="F2657" s="15">
        <f>D2657-E2657</f>
        <v/>
      </c>
      <c r="G2657" s="15" t="n"/>
      <c r="H2657" s="15" t="n"/>
      <c r="I2657" s="15" t="n"/>
      <c r="J2657" s="15">
        <f>C2657+F2657+G2657-I2657</f>
        <v/>
      </c>
      <c r="K2657" s="15" t="n"/>
      <c r="L2657" s="15">
        <f>K2657*Setup!$B$6</f>
        <v/>
      </c>
      <c r="M2657" s="15">
        <f>J2657-L2657</f>
        <v/>
      </c>
      <c r="N2657" s="21" t="n"/>
    </row>
    <row r="2658">
      <c r="A2658" s="295" t="n"/>
      <c r="B2658" s="14" t="n"/>
      <c r="C2658" s="15" t="n"/>
      <c r="D2658" s="15" t="n"/>
      <c r="E2658" s="15">
        <f>D2658*Setup!$B$5</f>
        <v/>
      </c>
      <c r="F2658" s="15">
        <f>D2658-E2658</f>
        <v/>
      </c>
      <c r="G2658" s="15" t="n"/>
      <c r="H2658" s="15" t="n"/>
      <c r="I2658" s="15" t="n"/>
      <c r="J2658" s="15">
        <f>C2658+F2658+G2658-I2658</f>
        <v/>
      </c>
      <c r="K2658" s="15" t="n"/>
      <c r="L2658" s="15">
        <f>K2658*Setup!$B$6</f>
        <v/>
      </c>
      <c r="M2658" s="15">
        <f>J2658-L2658</f>
        <v/>
      </c>
      <c r="N2658" s="21" t="n"/>
    </row>
    <row r="2659">
      <c r="A2659" s="295" t="n"/>
      <c r="B2659" s="14" t="n"/>
      <c r="C2659" s="15" t="n"/>
      <c r="D2659" s="15" t="n"/>
      <c r="E2659" s="15">
        <f>D2659*Setup!$B$5</f>
        <v/>
      </c>
      <c r="F2659" s="15">
        <f>D2659-E2659</f>
        <v/>
      </c>
      <c r="G2659" s="15" t="n"/>
      <c r="H2659" s="15" t="n"/>
      <c r="I2659" s="15" t="n"/>
      <c r="J2659" s="15">
        <f>C2659+F2659+G2659-I2659</f>
        <v/>
      </c>
      <c r="K2659" s="15" t="n"/>
      <c r="L2659" s="15">
        <f>K2659*Setup!$B$6</f>
        <v/>
      </c>
      <c r="M2659" s="15">
        <f>J2659-L2659</f>
        <v/>
      </c>
      <c r="N2659" s="21" t="n"/>
    </row>
    <row r="2660">
      <c r="A2660" s="295" t="n"/>
      <c r="B2660" s="14" t="n"/>
      <c r="C2660" s="15" t="n"/>
      <c r="D2660" s="15" t="n"/>
      <c r="E2660" s="15">
        <f>D2660*Setup!$B$5</f>
        <v/>
      </c>
      <c r="F2660" s="15">
        <f>D2660-E2660</f>
        <v/>
      </c>
      <c r="G2660" s="15" t="n"/>
      <c r="H2660" s="15" t="n"/>
      <c r="I2660" s="15" t="n"/>
      <c r="J2660" s="15">
        <f>C2660+F2660+G2660-I2660</f>
        <v/>
      </c>
      <c r="K2660" s="15" t="n"/>
      <c r="L2660" s="15">
        <f>K2660*Setup!$B$6</f>
        <v/>
      </c>
      <c r="M2660" s="15">
        <f>J2660-L2660</f>
        <v/>
      </c>
      <c r="N2660" s="21" t="n"/>
    </row>
    <row r="2661">
      <c r="A2661" s="295" t="n"/>
      <c r="B2661" s="14" t="n"/>
      <c r="C2661" s="15" t="n"/>
      <c r="D2661" s="15" t="n"/>
      <c r="E2661" s="15">
        <f>D2661*Setup!$B$5</f>
        <v/>
      </c>
      <c r="F2661" s="15">
        <f>D2661-E2661</f>
        <v/>
      </c>
      <c r="G2661" s="15" t="n"/>
      <c r="H2661" s="15" t="n"/>
      <c r="I2661" s="15" t="n"/>
      <c r="J2661" s="15">
        <f>C2661+F2661+G2661-I2661</f>
        <v/>
      </c>
      <c r="K2661" s="15" t="n"/>
      <c r="L2661" s="15">
        <f>K2661*Setup!$B$6</f>
        <v/>
      </c>
      <c r="M2661" s="15">
        <f>J2661-L2661</f>
        <v/>
      </c>
      <c r="N2661" s="21" t="n"/>
    </row>
    <row r="2662">
      <c r="A2662" s="295" t="n"/>
      <c r="B2662" s="14" t="n"/>
      <c r="C2662" s="15" t="n"/>
      <c r="D2662" s="15" t="n"/>
      <c r="E2662" s="15">
        <f>D2662*Setup!$B$5</f>
        <v/>
      </c>
      <c r="F2662" s="15">
        <f>D2662-E2662</f>
        <v/>
      </c>
      <c r="G2662" s="15" t="n"/>
      <c r="H2662" s="15" t="n"/>
      <c r="I2662" s="15" t="n"/>
      <c r="J2662" s="15">
        <f>C2662+F2662+G2662-I2662</f>
        <v/>
      </c>
      <c r="K2662" s="15" t="n"/>
      <c r="L2662" s="15">
        <f>K2662*Setup!$B$6</f>
        <v/>
      </c>
      <c r="M2662" s="15">
        <f>J2662-L2662</f>
        <v/>
      </c>
      <c r="N2662" s="21" t="n"/>
    </row>
    <row r="2663">
      <c r="A2663" s="295" t="n"/>
      <c r="B2663" s="14" t="n"/>
      <c r="C2663" s="15" t="n"/>
      <c r="D2663" s="15" t="n"/>
      <c r="E2663" s="15">
        <f>D2663*Setup!$B$5</f>
        <v/>
      </c>
      <c r="F2663" s="15">
        <f>D2663-E2663</f>
        <v/>
      </c>
      <c r="G2663" s="15" t="n"/>
      <c r="H2663" s="15" t="n"/>
      <c r="I2663" s="15" t="n"/>
      <c r="J2663" s="15">
        <f>C2663+F2663+G2663-I2663</f>
        <v/>
      </c>
      <c r="K2663" s="15" t="n"/>
      <c r="L2663" s="15">
        <f>K2663*Setup!$B$6</f>
        <v/>
      </c>
      <c r="M2663" s="15">
        <f>J2663-L2663</f>
        <v/>
      </c>
      <c r="N2663" s="21" t="n"/>
    </row>
    <row r="2664">
      <c r="A2664" s="295" t="n"/>
      <c r="B2664" s="14" t="n"/>
      <c r="C2664" s="15" t="n"/>
      <c r="D2664" s="15" t="n"/>
      <c r="E2664" s="15">
        <f>D2664*Setup!$B$5</f>
        <v/>
      </c>
      <c r="F2664" s="15">
        <f>D2664-E2664</f>
        <v/>
      </c>
      <c r="G2664" s="15" t="n"/>
      <c r="H2664" s="15" t="n"/>
      <c r="I2664" s="15" t="n"/>
      <c r="J2664" s="15">
        <f>C2664+F2664+G2664-I2664</f>
        <v/>
      </c>
      <c r="K2664" s="15" t="n"/>
      <c r="L2664" s="15">
        <f>K2664*Setup!$B$6</f>
        <v/>
      </c>
      <c r="M2664" s="15">
        <f>J2664-L2664</f>
        <v/>
      </c>
      <c r="N2664" s="21" t="n"/>
    </row>
    <row r="2665">
      <c r="A2665" s="295" t="n"/>
      <c r="B2665" s="14" t="n"/>
      <c r="C2665" s="15" t="n"/>
      <c r="D2665" s="15" t="n"/>
      <c r="E2665" s="15">
        <f>D2665*Setup!$B$5</f>
        <v/>
      </c>
      <c r="F2665" s="15">
        <f>D2665-E2665</f>
        <v/>
      </c>
      <c r="G2665" s="15" t="n"/>
      <c r="H2665" s="15" t="n"/>
      <c r="I2665" s="15" t="n"/>
      <c r="J2665" s="15">
        <f>C2665+F2665+G2665-I2665</f>
        <v/>
      </c>
      <c r="K2665" s="15" t="n"/>
      <c r="L2665" s="15">
        <f>K2665*Setup!$B$6</f>
        <v/>
      </c>
      <c r="M2665" s="15">
        <f>J2665-L2665</f>
        <v/>
      </c>
      <c r="N2665" s="21" t="n"/>
    </row>
    <row r="2666">
      <c r="A2666" s="295" t="n"/>
      <c r="B2666" s="14" t="n"/>
      <c r="C2666" s="15" t="n"/>
      <c r="D2666" s="15" t="n"/>
      <c r="E2666" s="15">
        <f>D2666*Setup!$B$5</f>
        <v/>
      </c>
      <c r="F2666" s="15">
        <f>D2666-E2666</f>
        <v/>
      </c>
      <c r="G2666" s="15" t="n"/>
      <c r="H2666" s="15" t="n"/>
      <c r="I2666" s="15" t="n"/>
      <c r="J2666" s="15">
        <f>C2666+F2666+G2666-I2666</f>
        <v/>
      </c>
      <c r="K2666" s="15" t="n"/>
      <c r="L2666" s="15">
        <f>K2666*Setup!$B$6</f>
        <v/>
      </c>
      <c r="M2666" s="15">
        <f>J2666-L2666</f>
        <v/>
      </c>
      <c r="N2666" s="21" t="n"/>
    </row>
    <row r="2667">
      <c r="A2667" s="295" t="n"/>
      <c r="B2667" s="14" t="n"/>
      <c r="C2667" s="15" t="n"/>
      <c r="D2667" s="15" t="n"/>
      <c r="E2667" s="15">
        <f>D2667*Setup!$B$5</f>
        <v/>
      </c>
      <c r="F2667" s="15">
        <f>D2667-E2667</f>
        <v/>
      </c>
      <c r="G2667" s="15" t="n"/>
      <c r="H2667" s="15" t="n"/>
      <c r="I2667" s="15" t="n"/>
      <c r="J2667" s="15">
        <f>C2667+F2667+G2667-I2667</f>
        <v/>
      </c>
      <c r="K2667" s="15" t="n"/>
      <c r="L2667" s="15">
        <f>K2667*Setup!$B$6</f>
        <v/>
      </c>
      <c r="M2667" s="15">
        <f>J2667-L2667</f>
        <v/>
      </c>
      <c r="N2667" s="21" t="n"/>
    </row>
    <row r="2668">
      <c r="A2668" s="295" t="n"/>
      <c r="B2668" s="14" t="n"/>
      <c r="C2668" s="15" t="n"/>
      <c r="D2668" s="15" t="n"/>
      <c r="E2668" s="15">
        <f>D2668*Setup!$B$5</f>
        <v/>
      </c>
      <c r="F2668" s="15">
        <f>D2668-E2668</f>
        <v/>
      </c>
      <c r="G2668" s="15" t="n"/>
      <c r="H2668" s="15" t="n"/>
      <c r="I2668" s="15" t="n"/>
      <c r="J2668" s="15">
        <f>C2668+F2668+G2668-I2668</f>
        <v/>
      </c>
      <c r="K2668" s="15" t="n"/>
      <c r="L2668" s="15">
        <f>K2668*Setup!$B$6</f>
        <v/>
      </c>
      <c r="M2668" s="15">
        <f>J2668-L2668</f>
        <v/>
      </c>
      <c r="N2668" s="21" t="n"/>
    </row>
    <row r="2669">
      <c r="A2669" s="295" t="n"/>
      <c r="B2669" s="14" t="n"/>
      <c r="C2669" s="15" t="n"/>
      <c r="D2669" s="15" t="n"/>
      <c r="E2669" s="15">
        <f>D2669*Setup!$B$5</f>
        <v/>
      </c>
      <c r="F2669" s="15">
        <f>D2669-E2669</f>
        <v/>
      </c>
      <c r="G2669" s="15" t="n"/>
      <c r="H2669" s="15" t="n"/>
      <c r="I2669" s="15" t="n"/>
      <c r="J2669" s="15">
        <f>C2669+F2669+G2669-I2669</f>
        <v/>
      </c>
      <c r="K2669" s="15" t="n"/>
      <c r="L2669" s="15">
        <f>K2669*Setup!$B$6</f>
        <v/>
      </c>
      <c r="M2669" s="15">
        <f>J2669-L2669</f>
        <v/>
      </c>
      <c r="N2669" s="21" t="n"/>
    </row>
    <row r="2670">
      <c r="A2670" s="295" t="n"/>
      <c r="B2670" s="14" t="n"/>
      <c r="C2670" s="15" t="n"/>
      <c r="D2670" s="15" t="n"/>
      <c r="E2670" s="15">
        <f>D2670*Setup!$B$5</f>
        <v/>
      </c>
      <c r="F2670" s="15">
        <f>D2670-E2670</f>
        <v/>
      </c>
      <c r="G2670" s="15" t="n"/>
      <c r="H2670" s="15" t="n"/>
      <c r="I2670" s="15" t="n"/>
      <c r="J2670" s="15">
        <f>C2670+F2670+G2670-I2670</f>
        <v/>
      </c>
      <c r="K2670" s="15" t="n"/>
      <c r="L2670" s="15">
        <f>K2670*Setup!$B$6</f>
        <v/>
      </c>
      <c r="M2670" s="15">
        <f>J2670-L2670</f>
        <v/>
      </c>
      <c r="N2670" s="21" t="n"/>
    </row>
    <row r="2671">
      <c r="A2671" s="295" t="n"/>
      <c r="B2671" s="14" t="n"/>
      <c r="C2671" s="15" t="n"/>
      <c r="D2671" s="15" t="n"/>
      <c r="E2671" s="15">
        <f>D2671*Setup!$B$5</f>
        <v/>
      </c>
      <c r="F2671" s="15">
        <f>D2671-E2671</f>
        <v/>
      </c>
      <c r="G2671" s="15" t="n"/>
      <c r="H2671" s="15" t="n"/>
      <c r="I2671" s="15" t="n"/>
      <c r="J2671" s="15">
        <f>C2671+F2671+G2671-I2671</f>
        <v/>
      </c>
      <c r="K2671" s="15" t="n"/>
      <c r="L2671" s="15">
        <f>K2671*Setup!$B$6</f>
        <v/>
      </c>
      <c r="M2671" s="15">
        <f>J2671-L2671</f>
        <v/>
      </c>
      <c r="N2671" s="21" t="n"/>
    </row>
    <row r="2672">
      <c r="A2672" s="295" t="n"/>
      <c r="B2672" s="14" t="n"/>
      <c r="C2672" s="15" t="n"/>
      <c r="D2672" s="15" t="n"/>
      <c r="E2672" s="15">
        <f>D2672*Setup!$B$5</f>
        <v/>
      </c>
      <c r="F2672" s="15">
        <f>D2672-E2672</f>
        <v/>
      </c>
      <c r="G2672" s="15" t="n"/>
      <c r="H2672" s="15" t="n"/>
      <c r="I2672" s="15" t="n"/>
      <c r="J2672" s="15">
        <f>C2672+F2672+G2672-I2672</f>
        <v/>
      </c>
      <c r="K2672" s="15" t="n"/>
      <c r="L2672" s="15">
        <f>K2672*Setup!$B$6</f>
        <v/>
      </c>
      <c r="M2672" s="15">
        <f>J2672-L2672</f>
        <v/>
      </c>
      <c r="N2672" s="21" t="n"/>
    </row>
    <row r="2673">
      <c r="A2673" s="295" t="n"/>
      <c r="B2673" s="14" t="n"/>
      <c r="C2673" s="15" t="n"/>
      <c r="D2673" s="15" t="n"/>
      <c r="E2673" s="15">
        <f>D2673*Setup!$B$5</f>
        <v/>
      </c>
      <c r="F2673" s="15">
        <f>D2673-E2673</f>
        <v/>
      </c>
      <c r="G2673" s="15" t="n"/>
      <c r="H2673" s="15" t="n"/>
      <c r="I2673" s="15" t="n"/>
      <c r="J2673" s="15">
        <f>C2673+F2673+G2673-I2673</f>
        <v/>
      </c>
      <c r="K2673" s="15" t="n"/>
      <c r="L2673" s="15">
        <f>K2673*Setup!$B$6</f>
        <v/>
      </c>
      <c r="M2673" s="15">
        <f>J2673-L2673</f>
        <v/>
      </c>
      <c r="N2673" s="21" t="n"/>
    </row>
    <row r="2674">
      <c r="A2674" s="295" t="n"/>
      <c r="B2674" s="14" t="n"/>
      <c r="C2674" s="15" t="n"/>
      <c r="D2674" s="15" t="n"/>
      <c r="E2674" s="15">
        <f>D2674*Setup!$B$5</f>
        <v/>
      </c>
      <c r="F2674" s="15">
        <f>D2674-E2674</f>
        <v/>
      </c>
      <c r="G2674" s="15" t="n"/>
      <c r="H2674" s="15" t="n"/>
      <c r="I2674" s="15" t="n"/>
      <c r="J2674" s="15">
        <f>C2674+F2674+G2674-I2674</f>
        <v/>
      </c>
      <c r="K2674" s="15" t="n"/>
      <c r="L2674" s="15">
        <f>K2674*Setup!$B$6</f>
        <v/>
      </c>
      <c r="M2674" s="15">
        <f>J2674-L2674</f>
        <v/>
      </c>
      <c r="N2674" s="21" t="n"/>
    </row>
    <row r="2675">
      <c r="A2675" s="295" t="n"/>
      <c r="B2675" s="14" t="n"/>
      <c r="C2675" s="15" t="n"/>
      <c r="D2675" s="15" t="n"/>
      <c r="E2675" s="15">
        <f>D2675*Setup!$B$5</f>
        <v/>
      </c>
      <c r="F2675" s="15">
        <f>D2675-E2675</f>
        <v/>
      </c>
      <c r="G2675" s="15" t="n"/>
      <c r="H2675" s="15" t="n"/>
      <c r="I2675" s="15" t="n"/>
      <c r="J2675" s="15">
        <f>C2675+F2675+G2675-I2675</f>
        <v/>
      </c>
      <c r="K2675" s="15" t="n"/>
      <c r="L2675" s="15">
        <f>K2675*Setup!$B$6</f>
        <v/>
      </c>
      <c r="M2675" s="15">
        <f>J2675-L2675</f>
        <v/>
      </c>
      <c r="N2675" s="21" t="n"/>
    </row>
    <row r="2676">
      <c r="A2676" s="295" t="n"/>
      <c r="B2676" s="14" t="n"/>
      <c r="C2676" s="15" t="n"/>
      <c r="D2676" s="15" t="n"/>
      <c r="E2676" s="15">
        <f>D2676*Setup!$B$5</f>
        <v/>
      </c>
      <c r="F2676" s="15">
        <f>D2676-E2676</f>
        <v/>
      </c>
      <c r="G2676" s="15" t="n"/>
      <c r="H2676" s="15" t="n"/>
      <c r="I2676" s="15" t="n"/>
      <c r="J2676" s="15">
        <f>C2676+F2676+G2676-I2676</f>
        <v/>
      </c>
      <c r="K2676" s="15" t="n"/>
      <c r="L2676" s="15">
        <f>K2676*Setup!$B$6</f>
        <v/>
      </c>
      <c r="M2676" s="15">
        <f>J2676-L2676</f>
        <v/>
      </c>
      <c r="N2676" s="21" t="n"/>
    </row>
    <row r="2677">
      <c r="A2677" s="295" t="n"/>
      <c r="B2677" s="14" t="n"/>
      <c r="C2677" s="15" t="n"/>
      <c r="D2677" s="15" t="n"/>
      <c r="E2677" s="15">
        <f>D2677*Setup!$B$5</f>
        <v/>
      </c>
      <c r="F2677" s="15">
        <f>D2677-E2677</f>
        <v/>
      </c>
      <c r="G2677" s="15" t="n"/>
      <c r="H2677" s="15" t="n"/>
      <c r="I2677" s="15" t="n"/>
      <c r="J2677" s="15">
        <f>C2677+F2677+G2677-I2677</f>
        <v/>
      </c>
      <c r="K2677" s="15" t="n"/>
      <c r="L2677" s="15">
        <f>K2677*Setup!$B$6</f>
        <v/>
      </c>
      <c r="M2677" s="15">
        <f>J2677-L2677</f>
        <v/>
      </c>
      <c r="N2677" s="21" t="n"/>
    </row>
    <row r="2678">
      <c r="A2678" s="295" t="n"/>
      <c r="B2678" s="14" t="n"/>
      <c r="C2678" s="15" t="n"/>
      <c r="D2678" s="15" t="n"/>
      <c r="E2678" s="15">
        <f>D2678*Setup!$B$5</f>
        <v/>
      </c>
      <c r="F2678" s="15">
        <f>D2678-E2678</f>
        <v/>
      </c>
      <c r="G2678" s="15" t="n"/>
      <c r="H2678" s="15" t="n"/>
      <c r="I2678" s="15" t="n"/>
      <c r="J2678" s="15">
        <f>C2678+F2678+G2678-I2678</f>
        <v/>
      </c>
      <c r="K2678" s="15" t="n"/>
      <c r="L2678" s="15">
        <f>K2678*Setup!$B$6</f>
        <v/>
      </c>
      <c r="M2678" s="15">
        <f>J2678-L2678</f>
        <v/>
      </c>
      <c r="N2678" s="21" t="n"/>
    </row>
    <row r="2679">
      <c r="A2679" s="295" t="n"/>
      <c r="B2679" s="14" t="n"/>
      <c r="C2679" s="15" t="n"/>
      <c r="D2679" s="15" t="n"/>
      <c r="E2679" s="15">
        <f>D2679*Setup!$B$5</f>
        <v/>
      </c>
      <c r="F2679" s="15">
        <f>D2679-E2679</f>
        <v/>
      </c>
      <c r="G2679" s="15" t="n"/>
      <c r="H2679" s="15" t="n"/>
      <c r="I2679" s="15" t="n"/>
      <c r="J2679" s="15">
        <f>C2679+F2679+G2679-I2679</f>
        <v/>
      </c>
      <c r="K2679" s="15" t="n"/>
      <c r="L2679" s="15">
        <f>K2679*Setup!$B$6</f>
        <v/>
      </c>
      <c r="M2679" s="15">
        <f>J2679-L2679</f>
        <v/>
      </c>
      <c r="N2679" s="21" t="n"/>
    </row>
    <row r="2680">
      <c r="A2680" s="295" t="n"/>
      <c r="B2680" s="14" t="n"/>
      <c r="C2680" s="15" t="n"/>
      <c r="D2680" s="15" t="n"/>
      <c r="E2680" s="15">
        <f>D2680*Setup!$B$5</f>
        <v/>
      </c>
      <c r="F2680" s="15">
        <f>D2680-E2680</f>
        <v/>
      </c>
      <c r="G2680" s="15" t="n"/>
      <c r="H2680" s="15" t="n"/>
      <c r="I2680" s="15" t="n"/>
      <c r="J2680" s="15">
        <f>C2680+F2680+G2680-I2680</f>
        <v/>
      </c>
      <c r="K2680" s="15" t="n"/>
      <c r="L2680" s="15">
        <f>K2680*Setup!$B$6</f>
        <v/>
      </c>
      <c r="M2680" s="15">
        <f>J2680-L2680</f>
        <v/>
      </c>
      <c r="N2680" s="21" t="n"/>
    </row>
    <row r="2681">
      <c r="A2681" s="295" t="n"/>
      <c r="B2681" s="14" t="n"/>
      <c r="C2681" s="15" t="n"/>
      <c r="D2681" s="15" t="n"/>
      <c r="E2681" s="15">
        <f>D2681*Setup!$B$5</f>
        <v/>
      </c>
      <c r="F2681" s="15">
        <f>D2681-E2681</f>
        <v/>
      </c>
      <c r="G2681" s="15" t="n"/>
      <c r="H2681" s="15" t="n"/>
      <c r="I2681" s="15" t="n"/>
      <c r="J2681" s="15">
        <f>C2681+F2681+G2681-I2681</f>
        <v/>
      </c>
      <c r="K2681" s="15" t="n"/>
      <c r="L2681" s="15">
        <f>K2681*Setup!$B$6</f>
        <v/>
      </c>
      <c r="M2681" s="15">
        <f>J2681-L2681</f>
        <v/>
      </c>
      <c r="N2681" s="21" t="n"/>
    </row>
    <row r="2682">
      <c r="A2682" s="295" t="n"/>
      <c r="B2682" s="14" t="n"/>
      <c r="C2682" s="15" t="n"/>
      <c r="D2682" s="15" t="n"/>
      <c r="E2682" s="15">
        <f>D2682*Setup!$B$5</f>
        <v/>
      </c>
      <c r="F2682" s="15">
        <f>D2682-E2682</f>
        <v/>
      </c>
      <c r="G2682" s="15" t="n"/>
      <c r="H2682" s="15" t="n"/>
      <c r="I2682" s="15" t="n"/>
      <c r="J2682" s="15">
        <f>C2682+F2682+G2682-I2682</f>
        <v/>
      </c>
      <c r="K2682" s="15" t="n"/>
      <c r="L2682" s="15">
        <f>K2682*Setup!$B$6</f>
        <v/>
      </c>
      <c r="M2682" s="15">
        <f>J2682-L2682</f>
        <v/>
      </c>
      <c r="N2682" s="21" t="n"/>
    </row>
    <row r="2683">
      <c r="A2683" s="295" t="n"/>
      <c r="B2683" s="14" t="n"/>
      <c r="C2683" s="15" t="n"/>
      <c r="D2683" s="15" t="n"/>
      <c r="E2683" s="15">
        <f>D2683*Setup!$B$5</f>
        <v/>
      </c>
      <c r="F2683" s="15">
        <f>D2683-E2683</f>
        <v/>
      </c>
      <c r="G2683" s="15" t="n"/>
      <c r="H2683" s="15" t="n"/>
      <c r="I2683" s="15" t="n"/>
      <c r="J2683" s="15">
        <f>C2683+F2683+G2683-I2683</f>
        <v/>
      </c>
      <c r="K2683" s="15" t="n"/>
      <c r="L2683" s="15">
        <f>K2683*Setup!$B$6</f>
        <v/>
      </c>
      <c r="M2683" s="15">
        <f>J2683-L2683</f>
        <v/>
      </c>
      <c r="N2683" s="21" t="n"/>
    </row>
    <row r="2684">
      <c r="A2684" s="295" t="n"/>
      <c r="B2684" s="14" t="n"/>
      <c r="C2684" s="15" t="n"/>
      <c r="D2684" s="15" t="n"/>
      <c r="E2684" s="15">
        <f>D2684*Setup!$B$5</f>
        <v/>
      </c>
      <c r="F2684" s="15">
        <f>D2684-E2684</f>
        <v/>
      </c>
      <c r="G2684" s="15" t="n"/>
      <c r="H2684" s="15" t="n"/>
      <c r="I2684" s="15" t="n"/>
      <c r="J2684" s="15">
        <f>C2684+F2684+G2684-I2684</f>
        <v/>
      </c>
      <c r="K2684" s="15" t="n"/>
      <c r="L2684" s="15">
        <f>K2684*Setup!$B$6</f>
        <v/>
      </c>
      <c r="M2684" s="15">
        <f>J2684-L2684</f>
        <v/>
      </c>
      <c r="N2684" s="21" t="n"/>
    </row>
    <row r="2685">
      <c r="A2685" s="295" t="n"/>
      <c r="B2685" s="14" t="n"/>
      <c r="C2685" s="15" t="n"/>
      <c r="D2685" s="15" t="n"/>
      <c r="E2685" s="15">
        <f>D2685*Setup!$B$5</f>
        <v/>
      </c>
      <c r="F2685" s="15">
        <f>D2685-E2685</f>
        <v/>
      </c>
      <c r="G2685" s="15" t="n"/>
      <c r="H2685" s="15" t="n"/>
      <c r="I2685" s="15" t="n"/>
      <c r="J2685" s="15">
        <f>C2685+F2685+G2685-I2685</f>
        <v/>
      </c>
      <c r="K2685" s="15" t="n"/>
      <c r="L2685" s="15">
        <f>K2685*Setup!$B$6</f>
        <v/>
      </c>
      <c r="M2685" s="15">
        <f>J2685-L2685</f>
        <v/>
      </c>
      <c r="N2685" s="21" t="n"/>
    </row>
    <row r="2686">
      <c r="A2686" s="295" t="n"/>
      <c r="B2686" s="14" t="n"/>
      <c r="C2686" s="15" t="n"/>
      <c r="D2686" s="15" t="n"/>
      <c r="E2686" s="15">
        <f>D2686*Setup!$B$5</f>
        <v/>
      </c>
      <c r="F2686" s="15">
        <f>D2686-E2686</f>
        <v/>
      </c>
      <c r="G2686" s="15" t="n"/>
      <c r="H2686" s="15" t="n"/>
      <c r="I2686" s="15" t="n"/>
      <c r="J2686" s="15">
        <f>C2686+F2686+G2686-I2686</f>
        <v/>
      </c>
      <c r="K2686" s="15" t="n"/>
      <c r="L2686" s="15">
        <f>K2686*Setup!$B$6</f>
        <v/>
      </c>
      <c r="M2686" s="15">
        <f>J2686-L2686</f>
        <v/>
      </c>
      <c r="N2686" s="21" t="n"/>
    </row>
    <row r="2687">
      <c r="A2687" s="295" t="n"/>
      <c r="B2687" s="14" t="n"/>
      <c r="C2687" s="15" t="n"/>
      <c r="D2687" s="15" t="n"/>
      <c r="E2687" s="15">
        <f>D2687*Setup!$B$5</f>
        <v/>
      </c>
      <c r="F2687" s="15">
        <f>D2687-E2687</f>
        <v/>
      </c>
      <c r="G2687" s="15" t="n"/>
      <c r="H2687" s="15" t="n"/>
      <c r="I2687" s="15" t="n"/>
      <c r="J2687" s="15">
        <f>C2687+F2687+G2687-I2687</f>
        <v/>
      </c>
      <c r="K2687" s="15" t="n"/>
      <c r="L2687" s="15">
        <f>K2687*Setup!$B$6</f>
        <v/>
      </c>
      <c r="M2687" s="15">
        <f>J2687-L2687</f>
        <v/>
      </c>
      <c r="N2687" s="21" t="n"/>
    </row>
    <row r="2688">
      <c r="A2688" s="295" t="n"/>
      <c r="B2688" s="14" t="n"/>
      <c r="C2688" s="15" t="n"/>
      <c r="D2688" s="15" t="n"/>
      <c r="E2688" s="15">
        <f>D2688*Setup!$B$5</f>
        <v/>
      </c>
      <c r="F2688" s="15">
        <f>D2688-E2688</f>
        <v/>
      </c>
      <c r="G2688" s="15" t="n"/>
      <c r="H2688" s="15" t="n"/>
      <c r="I2688" s="15" t="n"/>
      <c r="J2688" s="15">
        <f>C2688+F2688+G2688-I2688</f>
        <v/>
      </c>
      <c r="K2688" s="15" t="n"/>
      <c r="L2688" s="15">
        <f>K2688*Setup!$B$6</f>
        <v/>
      </c>
      <c r="M2688" s="15">
        <f>J2688-L2688</f>
        <v/>
      </c>
      <c r="N2688" s="21" t="n"/>
    </row>
    <row r="2689">
      <c r="A2689" s="295" t="n"/>
      <c r="B2689" s="14" t="n"/>
      <c r="C2689" s="15" t="n"/>
      <c r="D2689" s="15" t="n"/>
      <c r="E2689" s="15">
        <f>D2689*Setup!$B$5</f>
        <v/>
      </c>
      <c r="F2689" s="15">
        <f>D2689-E2689</f>
        <v/>
      </c>
      <c r="G2689" s="15" t="n"/>
      <c r="H2689" s="15" t="n"/>
      <c r="I2689" s="15" t="n"/>
      <c r="J2689" s="15">
        <f>C2689+F2689+G2689-I2689</f>
        <v/>
      </c>
      <c r="K2689" s="15" t="n"/>
      <c r="L2689" s="15">
        <f>K2689*Setup!$B$6</f>
        <v/>
      </c>
      <c r="M2689" s="15">
        <f>J2689-L2689</f>
        <v/>
      </c>
      <c r="N2689" s="21" t="n"/>
    </row>
    <row r="2690">
      <c r="A2690" s="295" t="n"/>
      <c r="B2690" s="14" t="n"/>
      <c r="C2690" s="15" t="n"/>
      <c r="D2690" s="15" t="n"/>
      <c r="E2690" s="15">
        <f>D2690*Setup!$B$5</f>
        <v/>
      </c>
      <c r="F2690" s="15">
        <f>D2690-E2690</f>
        <v/>
      </c>
      <c r="G2690" s="15" t="n"/>
      <c r="H2690" s="15" t="n"/>
      <c r="I2690" s="15" t="n"/>
      <c r="J2690" s="15">
        <f>C2690+F2690+G2690-I2690</f>
        <v/>
      </c>
      <c r="K2690" s="15" t="n"/>
      <c r="L2690" s="15">
        <f>K2690*Setup!$B$6</f>
        <v/>
      </c>
      <c r="M2690" s="15">
        <f>J2690-L2690</f>
        <v/>
      </c>
      <c r="N2690" s="21" t="n"/>
    </row>
    <row r="2691">
      <c r="A2691" s="295" t="n"/>
      <c r="B2691" s="14" t="n"/>
      <c r="C2691" s="15" t="n"/>
      <c r="D2691" s="15" t="n"/>
      <c r="E2691" s="15">
        <f>D2691*Setup!$B$5</f>
        <v/>
      </c>
      <c r="F2691" s="15">
        <f>D2691-E2691</f>
        <v/>
      </c>
      <c r="G2691" s="15" t="n"/>
      <c r="H2691" s="15" t="n"/>
      <c r="I2691" s="15" t="n"/>
      <c r="J2691" s="15">
        <f>C2691+F2691+G2691-I2691</f>
        <v/>
      </c>
      <c r="K2691" s="15" t="n"/>
      <c r="L2691" s="15">
        <f>K2691*Setup!$B$6</f>
        <v/>
      </c>
      <c r="M2691" s="15">
        <f>J2691-L2691</f>
        <v/>
      </c>
      <c r="N2691" s="21" t="n"/>
    </row>
    <row r="2692">
      <c r="A2692" s="295" t="n"/>
      <c r="B2692" s="14" t="n"/>
      <c r="C2692" s="15" t="n"/>
      <c r="D2692" s="15" t="n"/>
      <c r="E2692" s="15">
        <f>D2692*Setup!$B$5</f>
        <v/>
      </c>
      <c r="F2692" s="15">
        <f>D2692-E2692</f>
        <v/>
      </c>
      <c r="G2692" s="15" t="n"/>
      <c r="H2692" s="15" t="n"/>
      <c r="I2692" s="15" t="n"/>
      <c r="J2692" s="15">
        <f>C2692+F2692+G2692-I2692</f>
        <v/>
      </c>
      <c r="K2692" s="15" t="n"/>
      <c r="L2692" s="15">
        <f>K2692*Setup!$B$6</f>
        <v/>
      </c>
      <c r="M2692" s="15">
        <f>J2692-L2692</f>
        <v/>
      </c>
      <c r="N2692" s="21" t="n"/>
    </row>
    <row r="2693">
      <c r="A2693" s="295" t="n"/>
      <c r="B2693" s="14" t="n"/>
      <c r="C2693" s="15" t="n"/>
      <c r="D2693" s="15" t="n"/>
      <c r="E2693" s="15">
        <f>D2693*Setup!$B$5</f>
        <v/>
      </c>
      <c r="F2693" s="15">
        <f>D2693-E2693</f>
        <v/>
      </c>
      <c r="G2693" s="15" t="n"/>
      <c r="H2693" s="15" t="n"/>
      <c r="I2693" s="15" t="n"/>
      <c r="J2693" s="15">
        <f>C2693+F2693+G2693-I2693</f>
        <v/>
      </c>
      <c r="K2693" s="15" t="n"/>
      <c r="L2693" s="15">
        <f>K2693*Setup!$B$6</f>
        <v/>
      </c>
      <c r="M2693" s="15">
        <f>J2693-L2693</f>
        <v/>
      </c>
      <c r="N2693" s="21" t="n"/>
    </row>
    <row r="2694">
      <c r="A2694" s="295" t="n"/>
      <c r="B2694" s="14" t="n"/>
      <c r="C2694" s="15" t="n"/>
      <c r="D2694" s="15" t="n"/>
      <c r="E2694" s="15">
        <f>D2694*Setup!$B$5</f>
        <v/>
      </c>
      <c r="F2694" s="15">
        <f>D2694-E2694</f>
        <v/>
      </c>
      <c r="G2694" s="15" t="n"/>
      <c r="H2694" s="15" t="n"/>
      <c r="I2694" s="15" t="n"/>
      <c r="J2694" s="15">
        <f>C2694+F2694+G2694-I2694</f>
        <v/>
      </c>
      <c r="K2694" s="15" t="n"/>
      <c r="L2694" s="15">
        <f>K2694*Setup!$B$6</f>
        <v/>
      </c>
      <c r="M2694" s="15">
        <f>J2694-L2694</f>
        <v/>
      </c>
      <c r="N2694" s="21" t="n"/>
    </row>
    <row r="2695">
      <c r="A2695" s="295" t="n"/>
      <c r="B2695" s="14" t="n"/>
      <c r="C2695" s="15" t="n"/>
      <c r="D2695" s="15" t="n"/>
      <c r="E2695" s="15">
        <f>D2695*Setup!$B$5</f>
        <v/>
      </c>
      <c r="F2695" s="15">
        <f>D2695-E2695</f>
        <v/>
      </c>
      <c r="G2695" s="15" t="n"/>
      <c r="H2695" s="15" t="n"/>
      <c r="I2695" s="15" t="n"/>
      <c r="J2695" s="15">
        <f>C2695+F2695+G2695-I2695</f>
        <v/>
      </c>
      <c r="K2695" s="15" t="n"/>
      <c r="L2695" s="15">
        <f>K2695*Setup!$B$6</f>
        <v/>
      </c>
      <c r="M2695" s="15">
        <f>J2695-L2695</f>
        <v/>
      </c>
      <c r="N2695" s="21" t="n"/>
    </row>
    <row r="2696">
      <c r="A2696" s="295" t="n"/>
      <c r="B2696" s="14" t="n"/>
      <c r="C2696" s="15" t="n"/>
      <c r="D2696" s="15" t="n"/>
      <c r="E2696" s="15">
        <f>D2696*Setup!$B$5</f>
        <v/>
      </c>
      <c r="F2696" s="15">
        <f>D2696-E2696</f>
        <v/>
      </c>
      <c r="G2696" s="15" t="n"/>
      <c r="H2696" s="15" t="n"/>
      <c r="I2696" s="15" t="n"/>
      <c r="J2696" s="15">
        <f>C2696+F2696+G2696-I2696</f>
        <v/>
      </c>
      <c r="K2696" s="15" t="n"/>
      <c r="L2696" s="15">
        <f>K2696*Setup!$B$6</f>
        <v/>
      </c>
      <c r="M2696" s="15">
        <f>J2696-L2696</f>
        <v/>
      </c>
      <c r="N2696" s="21" t="n"/>
    </row>
    <row r="2697">
      <c r="A2697" s="295" t="n"/>
      <c r="B2697" s="14" t="n"/>
      <c r="C2697" s="15" t="n"/>
      <c r="D2697" s="15" t="n"/>
      <c r="E2697" s="15">
        <f>D2697*Setup!$B$5</f>
        <v/>
      </c>
      <c r="F2697" s="15">
        <f>D2697-E2697</f>
        <v/>
      </c>
      <c r="G2697" s="15" t="n"/>
      <c r="H2697" s="15" t="n"/>
      <c r="I2697" s="15" t="n"/>
      <c r="J2697" s="15">
        <f>C2697+F2697+G2697-I2697</f>
        <v/>
      </c>
      <c r="K2697" s="15" t="n"/>
      <c r="L2697" s="15">
        <f>K2697*Setup!$B$6</f>
        <v/>
      </c>
      <c r="M2697" s="15">
        <f>J2697-L2697</f>
        <v/>
      </c>
      <c r="N2697" s="21" t="n"/>
    </row>
    <row r="2698">
      <c r="A2698" s="295" t="n"/>
      <c r="B2698" s="14" t="n"/>
      <c r="C2698" s="15" t="n"/>
      <c r="D2698" s="15" t="n"/>
      <c r="E2698" s="15">
        <f>D2698*Setup!$B$5</f>
        <v/>
      </c>
      <c r="F2698" s="15">
        <f>D2698-E2698</f>
        <v/>
      </c>
      <c r="G2698" s="15" t="n"/>
      <c r="H2698" s="15" t="n"/>
      <c r="I2698" s="15" t="n"/>
      <c r="J2698" s="15">
        <f>C2698+F2698+G2698-I2698</f>
        <v/>
      </c>
      <c r="K2698" s="15" t="n"/>
      <c r="L2698" s="15">
        <f>K2698*Setup!$B$6</f>
        <v/>
      </c>
      <c r="M2698" s="15">
        <f>J2698-L2698</f>
        <v/>
      </c>
      <c r="N2698" s="21" t="n"/>
    </row>
    <row r="2699">
      <c r="A2699" s="295" t="n"/>
      <c r="B2699" s="14" t="n"/>
      <c r="C2699" s="15" t="n"/>
      <c r="D2699" s="15" t="n"/>
      <c r="E2699" s="15">
        <f>D2699*Setup!$B$5</f>
        <v/>
      </c>
      <c r="F2699" s="15">
        <f>D2699-E2699</f>
        <v/>
      </c>
      <c r="G2699" s="15" t="n"/>
      <c r="H2699" s="15" t="n"/>
      <c r="I2699" s="15" t="n"/>
      <c r="J2699" s="15">
        <f>C2699+F2699+G2699-I2699</f>
        <v/>
      </c>
      <c r="K2699" s="15" t="n"/>
      <c r="L2699" s="15">
        <f>K2699*Setup!$B$6</f>
        <v/>
      </c>
      <c r="M2699" s="15">
        <f>J2699-L2699</f>
        <v/>
      </c>
      <c r="N2699" s="21" t="n"/>
    </row>
    <row r="2700">
      <c r="A2700" s="295" t="n"/>
      <c r="B2700" s="14" t="n"/>
      <c r="C2700" s="15" t="n"/>
      <c r="D2700" s="15" t="n"/>
      <c r="E2700" s="15">
        <f>D2700*Setup!$B$5</f>
        <v/>
      </c>
      <c r="F2700" s="15">
        <f>D2700-E2700</f>
        <v/>
      </c>
      <c r="G2700" s="15" t="n"/>
      <c r="H2700" s="15" t="n"/>
      <c r="I2700" s="15" t="n"/>
      <c r="J2700" s="15">
        <f>C2700+F2700+G2700-I2700</f>
        <v/>
      </c>
      <c r="K2700" s="15" t="n"/>
      <c r="L2700" s="15">
        <f>K2700*Setup!$B$6</f>
        <v/>
      </c>
      <c r="M2700" s="15">
        <f>J2700-L2700</f>
        <v/>
      </c>
      <c r="N2700" s="21" t="n"/>
    </row>
    <row r="2701">
      <c r="A2701" s="295" t="n"/>
      <c r="B2701" s="14" t="n"/>
      <c r="C2701" s="15" t="n"/>
      <c r="D2701" s="15" t="n"/>
      <c r="E2701" s="15">
        <f>D2701*Setup!$B$5</f>
        <v/>
      </c>
      <c r="F2701" s="15">
        <f>D2701-E2701</f>
        <v/>
      </c>
      <c r="G2701" s="15" t="n"/>
      <c r="H2701" s="15" t="n"/>
      <c r="I2701" s="15" t="n"/>
      <c r="J2701" s="15">
        <f>C2701+F2701+G2701-I2701</f>
        <v/>
      </c>
      <c r="K2701" s="15" t="n"/>
      <c r="L2701" s="15">
        <f>K2701*Setup!$B$6</f>
        <v/>
      </c>
      <c r="M2701" s="15">
        <f>J2701-L2701</f>
        <v/>
      </c>
      <c r="N2701" s="21" t="n"/>
    </row>
    <row r="2702">
      <c r="A2702" s="295" t="n"/>
      <c r="B2702" s="14" t="n"/>
      <c r="C2702" s="15" t="n"/>
      <c r="D2702" s="15" t="n"/>
      <c r="E2702" s="15">
        <f>D2702*Setup!$B$5</f>
        <v/>
      </c>
      <c r="F2702" s="15">
        <f>D2702-E2702</f>
        <v/>
      </c>
      <c r="G2702" s="15" t="n"/>
      <c r="H2702" s="15" t="n"/>
      <c r="I2702" s="15" t="n"/>
      <c r="J2702" s="15">
        <f>C2702+F2702+G2702-I2702</f>
        <v/>
      </c>
      <c r="K2702" s="15" t="n"/>
      <c r="L2702" s="15">
        <f>K2702*Setup!$B$6</f>
        <v/>
      </c>
      <c r="M2702" s="15">
        <f>J2702-L2702</f>
        <v/>
      </c>
      <c r="N2702" s="21" t="n"/>
    </row>
    <row r="2703">
      <c r="A2703" s="295" t="n"/>
      <c r="B2703" s="14" t="n"/>
      <c r="C2703" s="15" t="n"/>
      <c r="D2703" s="15" t="n"/>
      <c r="E2703" s="15">
        <f>D2703*Setup!$B$5</f>
        <v/>
      </c>
      <c r="F2703" s="15">
        <f>D2703-E2703</f>
        <v/>
      </c>
      <c r="G2703" s="15" t="n"/>
      <c r="H2703" s="15" t="n"/>
      <c r="I2703" s="15" t="n"/>
      <c r="J2703" s="15">
        <f>C2703+F2703+G2703-I2703</f>
        <v/>
      </c>
      <c r="K2703" s="15" t="n"/>
      <c r="L2703" s="15">
        <f>K2703*Setup!$B$6</f>
        <v/>
      </c>
      <c r="M2703" s="15">
        <f>J2703-L2703</f>
        <v/>
      </c>
      <c r="N2703" s="21" t="n"/>
    </row>
    <row r="2704">
      <c r="A2704" s="295" t="n"/>
      <c r="B2704" s="14" t="n"/>
      <c r="C2704" s="15" t="n"/>
      <c r="D2704" s="15" t="n"/>
      <c r="E2704" s="15">
        <f>D2704*Setup!$B$5</f>
        <v/>
      </c>
      <c r="F2704" s="15">
        <f>D2704-E2704</f>
        <v/>
      </c>
      <c r="G2704" s="15" t="n"/>
      <c r="H2704" s="15" t="n"/>
      <c r="I2704" s="15" t="n"/>
      <c r="J2704" s="15">
        <f>C2704+F2704+G2704-I2704</f>
        <v/>
      </c>
      <c r="K2704" s="15" t="n"/>
      <c r="L2704" s="15">
        <f>K2704*Setup!$B$6</f>
        <v/>
      </c>
      <c r="M2704" s="15">
        <f>J2704-L2704</f>
        <v/>
      </c>
      <c r="N2704" s="21" t="n"/>
    </row>
    <row r="2705">
      <c r="A2705" s="295" t="n"/>
      <c r="B2705" s="14" t="n"/>
      <c r="C2705" s="15" t="n"/>
      <c r="D2705" s="15" t="n"/>
      <c r="E2705" s="15">
        <f>D2705*Setup!$B$5</f>
        <v/>
      </c>
      <c r="F2705" s="15">
        <f>D2705-E2705</f>
        <v/>
      </c>
      <c r="G2705" s="15" t="n"/>
      <c r="H2705" s="15" t="n"/>
      <c r="I2705" s="15" t="n"/>
      <c r="J2705" s="15">
        <f>C2705+F2705+G2705-I2705</f>
        <v/>
      </c>
      <c r="K2705" s="15" t="n"/>
      <c r="L2705" s="15">
        <f>K2705*Setup!$B$6</f>
        <v/>
      </c>
      <c r="M2705" s="15">
        <f>J2705-L2705</f>
        <v/>
      </c>
      <c r="N2705" s="21" t="n"/>
    </row>
    <row r="2706">
      <c r="A2706" s="295" t="n"/>
      <c r="B2706" s="14" t="n"/>
      <c r="C2706" s="15" t="n"/>
      <c r="D2706" s="15" t="n"/>
      <c r="E2706" s="15">
        <f>D2706*Setup!$B$5</f>
        <v/>
      </c>
      <c r="F2706" s="15">
        <f>D2706-E2706</f>
        <v/>
      </c>
      <c r="G2706" s="15" t="n"/>
      <c r="H2706" s="15" t="n"/>
      <c r="I2706" s="15" t="n"/>
      <c r="J2706" s="15">
        <f>C2706+F2706+G2706-I2706</f>
        <v/>
      </c>
      <c r="K2706" s="15" t="n"/>
      <c r="L2706" s="15">
        <f>K2706*Setup!$B$6</f>
        <v/>
      </c>
      <c r="M2706" s="15">
        <f>J2706-L2706</f>
        <v/>
      </c>
      <c r="N2706" s="21" t="n"/>
    </row>
    <row r="2707">
      <c r="A2707" s="295" t="n"/>
      <c r="B2707" s="14" t="n"/>
      <c r="C2707" s="15" t="n"/>
      <c r="D2707" s="15" t="n"/>
      <c r="E2707" s="15">
        <f>D2707*Setup!$B$5</f>
        <v/>
      </c>
      <c r="F2707" s="15">
        <f>D2707-E2707</f>
        <v/>
      </c>
      <c r="G2707" s="15" t="n"/>
      <c r="H2707" s="15" t="n"/>
      <c r="I2707" s="15" t="n"/>
      <c r="J2707" s="15">
        <f>C2707+F2707+G2707-I2707</f>
        <v/>
      </c>
      <c r="K2707" s="15" t="n"/>
      <c r="L2707" s="15">
        <f>K2707*Setup!$B$6</f>
        <v/>
      </c>
      <c r="M2707" s="15">
        <f>J2707-L2707</f>
        <v/>
      </c>
      <c r="N2707" s="21" t="n"/>
    </row>
    <row r="2708">
      <c r="A2708" s="295" t="n"/>
      <c r="B2708" s="14" t="n"/>
      <c r="C2708" s="15" t="n"/>
      <c r="D2708" s="15" t="n"/>
      <c r="E2708" s="15">
        <f>D2708*Setup!$B$5</f>
        <v/>
      </c>
      <c r="F2708" s="15">
        <f>D2708-E2708</f>
        <v/>
      </c>
      <c r="G2708" s="15" t="n"/>
      <c r="H2708" s="15" t="n"/>
      <c r="I2708" s="15" t="n"/>
      <c r="J2708" s="15">
        <f>C2708+F2708+G2708-I2708</f>
        <v/>
      </c>
      <c r="K2708" s="15" t="n"/>
      <c r="L2708" s="15">
        <f>K2708*Setup!$B$6</f>
        <v/>
      </c>
      <c r="M2708" s="15">
        <f>J2708-L2708</f>
        <v/>
      </c>
      <c r="N2708" s="21" t="n"/>
    </row>
    <row r="2709">
      <c r="A2709" s="295" t="n"/>
      <c r="B2709" s="14" t="n"/>
      <c r="C2709" s="15" t="n"/>
      <c r="D2709" s="15" t="n"/>
      <c r="E2709" s="15">
        <f>D2709*Setup!$B$5</f>
        <v/>
      </c>
      <c r="F2709" s="15">
        <f>D2709-E2709</f>
        <v/>
      </c>
      <c r="G2709" s="15" t="n"/>
      <c r="H2709" s="15" t="n"/>
      <c r="I2709" s="15" t="n"/>
      <c r="J2709" s="15">
        <f>C2709+F2709+G2709-I2709</f>
        <v/>
      </c>
      <c r="K2709" s="15" t="n"/>
      <c r="L2709" s="15">
        <f>K2709*Setup!$B$6</f>
        <v/>
      </c>
      <c r="M2709" s="15">
        <f>J2709-L2709</f>
        <v/>
      </c>
      <c r="N2709" s="21" t="n"/>
    </row>
    <row r="2710">
      <c r="A2710" s="295" t="n"/>
      <c r="B2710" s="14" t="n"/>
      <c r="C2710" s="15" t="n"/>
      <c r="D2710" s="15" t="n"/>
      <c r="E2710" s="15">
        <f>D2710*Setup!$B$5</f>
        <v/>
      </c>
      <c r="F2710" s="15">
        <f>D2710-E2710</f>
        <v/>
      </c>
      <c r="G2710" s="15" t="n"/>
      <c r="H2710" s="15" t="n"/>
      <c r="I2710" s="15" t="n"/>
      <c r="J2710" s="15">
        <f>C2710+F2710+G2710-I2710</f>
        <v/>
      </c>
      <c r="K2710" s="15" t="n"/>
      <c r="L2710" s="15">
        <f>K2710*Setup!$B$6</f>
        <v/>
      </c>
      <c r="M2710" s="15">
        <f>J2710-L2710</f>
        <v/>
      </c>
      <c r="N2710" s="21" t="n"/>
    </row>
    <row r="2711">
      <c r="A2711" s="295" t="n"/>
      <c r="B2711" s="14" t="n"/>
      <c r="C2711" s="15" t="n"/>
      <c r="D2711" s="15" t="n"/>
      <c r="E2711" s="15">
        <f>D2711*Setup!$B$5</f>
        <v/>
      </c>
      <c r="F2711" s="15">
        <f>D2711-E2711</f>
        <v/>
      </c>
      <c r="G2711" s="15" t="n"/>
      <c r="H2711" s="15" t="n"/>
      <c r="I2711" s="15" t="n"/>
      <c r="J2711" s="15">
        <f>C2711+F2711+G2711-I2711</f>
        <v/>
      </c>
      <c r="K2711" s="15" t="n"/>
      <c r="L2711" s="15">
        <f>K2711*Setup!$B$6</f>
        <v/>
      </c>
      <c r="M2711" s="15">
        <f>J2711-L2711</f>
        <v/>
      </c>
      <c r="N2711" s="21" t="n"/>
    </row>
    <row r="2712">
      <c r="A2712" s="295" t="n"/>
      <c r="B2712" s="14" t="n"/>
      <c r="C2712" s="15" t="n"/>
      <c r="D2712" s="15" t="n"/>
      <c r="E2712" s="15">
        <f>D2712*Setup!$B$5</f>
        <v/>
      </c>
      <c r="F2712" s="15">
        <f>D2712-E2712</f>
        <v/>
      </c>
      <c r="G2712" s="15" t="n"/>
      <c r="H2712" s="15" t="n"/>
      <c r="I2712" s="15" t="n"/>
      <c r="J2712" s="15">
        <f>C2712+F2712+G2712-I2712</f>
        <v/>
      </c>
      <c r="K2712" s="15" t="n"/>
      <c r="L2712" s="15">
        <f>K2712*Setup!$B$6</f>
        <v/>
      </c>
      <c r="M2712" s="15">
        <f>J2712-L2712</f>
        <v/>
      </c>
      <c r="N2712" s="21" t="n"/>
    </row>
    <row r="2713">
      <c r="A2713" s="295" t="n"/>
      <c r="B2713" s="14" t="n"/>
      <c r="C2713" s="15" t="n"/>
      <c r="D2713" s="15" t="n"/>
      <c r="E2713" s="15">
        <f>D2713*Setup!$B$5</f>
        <v/>
      </c>
      <c r="F2713" s="15">
        <f>D2713-E2713</f>
        <v/>
      </c>
      <c r="G2713" s="15" t="n"/>
      <c r="H2713" s="15" t="n"/>
      <c r="I2713" s="15" t="n"/>
      <c r="J2713" s="15">
        <f>C2713+F2713+G2713-I2713</f>
        <v/>
      </c>
      <c r="K2713" s="15" t="n"/>
      <c r="L2713" s="15">
        <f>K2713*Setup!$B$6</f>
        <v/>
      </c>
      <c r="M2713" s="15">
        <f>J2713-L2713</f>
        <v/>
      </c>
      <c r="N2713" s="21" t="n"/>
    </row>
    <row r="2714">
      <c r="A2714" s="295" t="n"/>
      <c r="B2714" s="14" t="n"/>
      <c r="C2714" s="15" t="n"/>
      <c r="D2714" s="15" t="n"/>
      <c r="E2714" s="15">
        <f>D2714*Setup!$B$5</f>
        <v/>
      </c>
      <c r="F2714" s="15">
        <f>D2714-E2714</f>
        <v/>
      </c>
      <c r="G2714" s="15" t="n"/>
      <c r="H2714" s="15" t="n"/>
      <c r="I2714" s="15" t="n"/>
      <c r="J2714" s="15">
        <f>C2714+F2714+G2714-I2714</f>
        <v/>
      </c>
      <c r="K2714" s="15" t="n"/>
      <c r="L2714" s="15">
        <f>K2714*Setup!$B$6</f>
        <v/>
      </c>
      <c r="M2714" s="15">
        <f>J2714-L2714</f>
        <v/>
      </c>
      <c r="N2714" s="21" t="n"/>
    </row>
    <row r="2715">
      <c r="A2715" s="295" t="n"/>
      <c r="B2715" s="14" t="n"/>
      <c r="C2715" s="15" t="n"/>
      <c r="D2715" s="15" t="n"/>
      <c r="E2715" s="15">
        <f>D2715*Setup!$B$5</f>
        <v/>
      </c>
      <c r="F2715" s="15">
        <f>D2715-E2715</f>
        <v/>
      </c>
      <c r="G2715" s="15" t="n"/>
      <c r="H2715" s="15" t="n"/>
      <c r="I2715" s="15" t="n"/>
      <c r="J2715" s="15">
        <f>C2715+F2715+G2715-I2715</f>
        <v/>
      </c>
      <c r="K2715" s="15" t="n"/>
      <c r="L2715" s="15">
        <f>K2715*Setup!$B$6</f>
        <v/>
      </c>
      <c r="M2715" s="15">
        <f>J2715-L2715</f>
        <v/>
      </c>
      <c r="N2715" s="21" t="n"/>
    </row>
    <row r="2716">
      <c r="A2716" s="295" t="n"/>
      <c r="B2716" s="14" t="n"/>
      <c r="C2716" s="15" t="n"/>
      <c r="D2716" s="15" t="n"/>
      <c r="E2716" s="15">
        <f>D2716*Setup!$B$5</f>
        <v/>
      </c>
      <c r="F2716" s="15">
        <f>D2716-E2716</f>
        <v/>
      </c>
      <c r="G2716" s="15" t="n"/>
      <c r="H2716" s="15" t="n"/>
      <c r="I2716" s="15" t="n"/>
      <c r="J2716" s="15">
        <f>C2716+F2716+G2716-I2716</f>
        <v/>
      </c>
      <c r="K2716" s="15" t="n"/>
      <c r="L2716" s="15">
        <f>K2716*Setup!$B$6</f>
        <v/>
      </c>
      <c r="M2716" s="15">
        <f>J2716-L2716</f>
        <v/>
      </c>
      <c r="N2716" s="21" t="n"/>
    </row>
    <row r="2717">
      <c r="A2717" s="295" t="n"/>
      <c r="B2717" s="14" t="n"/>
      <c r="C2717" s="15" t="n"/>
      <c r="D2717" s="15" t="n"/>
      <c r="E2717" s="15">
        <f>D2717*Setup!$B$5</f>
        <v/>
      </c>
      <c r="F2717" s="15">
        <f>D2717-E2717</f>
        <v/>
      </c>
      <c r="G2717" s="15" t="n"/>
      <c r="H2717" s="15" t="n"/>
      <c r="I2717" s="15" t="n"/>
      <c r="J2717" s="15">
        <f>C2717+F2717+G2717-I2717</f>
        <v/>
      </c>
      <c r="K2717" s="15" t="n"/>
      <c r="L2717" s="15">
        <f>K2717*Setup!$B$6</f>
        <v/>
      </c>
      <c r="M2717" s="15">
        <f>J2717-L2717</f>
        <v/>
      </c>
      <c r="N2717" s="21" t="n"/>
    </row>
    <row r="2718">
      <c r="A2718" s="295" t="n"/>
      <c r="B2718" s="14" t="n"/>
      <c r="C2718" s="15" t="n"/>
      <c r="D2718" s="15" t="n"/>
      <c r="E2718" s="15">
        <f>D2718*Setup!$B$5</f>
        <v/>
      </c>
      <c r="F2718" s="15">
        <f>D2718-E2718</f>
        <v/>
      </c>
      <c r="G2718" s="15" t="n"/>
      <c r="H2718" s="15" t="n"/>
      <c r="I2718" s="15" t="n"/>
      <c r="J2718" s="15">
        <f>C2718+F2718+G2718-I2718</f>
        <v/>
      </c>
      <c r="K2718" s="15" t="n"/>
      <c r="L2718" s="15">
        <f>K2718*Setup!$B$6</f>
        <v/>
      </c>
      <c r="M2718" s="15">
        <f>J2718-L2718</f>
        <v/>
      </c>
      <c r="N2718" s="21" t="n"/>
    </row>
    <row r="2719">
      <c r="A2719" s="295" t="n"/>
      <c r="B2719" s="14" t="n"/>
      <c r="C2719" s="15" t="n"/>
      <c r="D2719" s="15" t="n"/>
      <c r="E2719" s="15">
        <f>D2719*Setup!$B$5</f>
        <v/>
      </c>
      <c r="F2719" s="15">
        <f>D2719-E2719</f>
        <v/>
      </c>
      <c r="G2719" s="15" t="n"/>
      <c r="H2719" s="15" t="n"/>
      <c r="I2719" s="15" t="n"/>
      <c r="J2719" s="15">
        <f>C2719+F2719+G2719-I2719</f>
        <v/>
      </c>
      <c r="K2719" s="15" t="n"/>
      <c r="L2719" s="15">
        <f>K2719*Setup!$B$6</f>
        <v/>
      </c>
      <c r="M2719" s="15">
        <f>J2719-L2719</f>
        <v/>
      </c>
      <c r="N2719" s="21" t="n"/>
    </row>
    <row r="2720">
      <c r="A2720" s="295" t="n"/>
      <c r="B2720" s="14" t="n"/>
      <c r="C2720" s="15" t="n"/>
      <c r="D2720" s="15" t="n"/>
      <c r="E2720" s="15">
        <f>D2720*Setup!$B$5</f>
        <v/>
      </c>
      <c r="F2720" s="15">
        <f>D2720-E2720</f>
        <v/>
      </c>
      <c r="G2720" s="15" t="n"/>
      <c r="H2720" s="15" t="n"/>
      <c r="I2720" s="15" t="n"/>
      <c r="J2720" s="15">
        <f>C2720+F2720+G2720-I2720</f>
        <v/>
      </c>
      <c r="K2720" s="15" t="n"/>
      <c r="L2720" s="15">
        <f>K2720*Setup!$B$6</f>
        <v/>
      </c>
      <c r="M2720" s="15">
        <f>J2720-L2720</f>
        <v/>
      </c>
      <c r="N2720" s="21" t="n"/>
    </row>
    <row r="2721">
      <c r="A2721" s="295" t="n"/>
      <c r="B2721" s="14" t="n"/>
      <c r="C2721" s="15" t="n"/>
      <c r="D2721" s="15" t="n"/>
      <c r="E2721" s="15">
        <f>D2721*Setup!$B$5</f>
        <v/>
      </c>
      <c r="F2721" s="15">
        <f>D2721-E2721</f>
        <v/>
      </c>
      <c r="G2721" s="15" t="n"/>
      <c r="H2721" s="15" t="n"/>
      <c r="I2721" s="15" t="n"/>
      <c r="J2721" s="15">
        <f>C2721+F2721+G2721-I2721</f>
        <v/>
      </c>
      <c r="K2721" s="15" t="n"/>
      <c r="L2721" s="15">
        <f>K2721*Setup!$B$6</f>
        <v/>
      </c>
      <c r="M2721" s="15">
        <f>J2721-L2721</f>
        <v/>
      </c>
      <c r="N2721" s="21" t="n"/>
    </row>
    <row r="2722">
      <c r="A2722" s="295" t="n"/>
      <c r="B2722" s="14" t="n"/>
      <c r="C2722" s="15" t="n"/>
      <c r="D2722" s="15" t="n"/>
      <c r="E2722" s="15">
        <f>D2722*Setup!$B$5</f>
        <v/>
      </c>
      <c r="F2722" s="15">
        <f>D2722-E2722</f>
        <v/>
      </c>
      <c r="G2722" s="15" t="n"/>
      <c r="H2722" s="15" t="n"/>
      <c r="I2722" s="15" t="n"/>
      <c r="J2722" s="15">
        <f>C2722+F2722+G2722-I2722</f>
        <v/>
      </c>
      <c r="K2722" s="15" t="n"/>
      <c r="L2722" s="15">
        <f>K2722*Setup!$B$6</f>
        <v/>
      </c>
      <c r="M2722" s="15">
        <f>J2722-L2722</f>
        <v/>
      </c>
      <c r="N2722" s="21" t="n"/>
    </row>
    <row r="2723">
      <c r="A2723" s="295" t="n"/>
      <c r="B2723" s="14" t="n"/>
      <c r="C2723" s="15" t="n"/>
      <c r="D2723" s="15" t="n"/>
      <c r="E2723" s="15">
        <f>D2723*Setup!$B$5</f>
        <v/>
      </c>
      <c r="F2723" s="15">
        <f>D2723-E2723</f>
        <v/>
      </c>
      <c r="G2723" s="15" t="n"/>
      <c r="H2723" s="15" t="n"/>
      <c r="I2723" s="15" t="n"/>
      <c r="J2723" s="15">
        <f>C2723+F2723+G2723-I2723</f>
        <v/>
      </c>
      <c r="K2723" s="15" t="n"/>
      <c r="L2723" s="15">
        <f>K2723*Setup!$B$6</f>
        <v/>
      </c>
      <c r="M2723" s="15">
        <f>J2723-L2723</f>
        <v/>
      </c>
      <c r="N2723" s="21" t="n"/>
    </row>
    <row r="2724">
      <c r="A2724" s="295" t="n"/>
      <c r="B2724" s="14" t="n"/>
      <c r="C2724" s="15" t="n"/>
      <c r="D2724" s="15" t="n"/>
      <c r="E2724" s="15">
        <f>D2724*Setup!$B$5</f>
        <v/>
      </c>
      <c r="F2724" s="15">
        <f>D2724-E2724</f>
        <v/>
      </c>
      <c r="G2724" s="15" t="n"/>
      <c r="H2724" s="15" t="n"/>
      <c r="I2724" s="15" t="n"/>
      <c r="J2724" s="15">
        <f>C2724+F2724+G2724-I2724</f>
        <v/>
      </c>
      <c r="K2724" s="15" t="n"/>
      <c r="L2724" s="15">
        <f>K2724*Setup!$B$6</f>
        <v/>
      </c>
      <c r="M2724" s="15">
        <f>J2724-L2724</f>
        <v/>
      </c>
      <c r="N2724" s="21" t="n"/>
    </row>
    <row r="2725">
      <c r="A2725" s="295" t="n"/>
      <c r="B2725" s="14" t="n"/>
      <c r="C2725" s="15" t="n"/>
      <c r="D2725" s="15" t="n"/>
      <c r="E2725" s="15">
        <f>D2725*Setup!$B$5</f>
        <v/>
      </c>
      <c r="F2725" s="15">
        <f>D2725-E2725</f>
        <v/>
      </c>
      <c r="G2725" s="15" t="n"/>
      <c r="H2725" s="15" t="n"/>
      <c r="I2725" s="15" t="n"/>
      <c r="J2725" s="15">
        <f>C2725+F2725+G2725-I2725</f>
        <v/>
      </c>
      <c r="K2725" s="15" t="n"/>
      <c r="L2725" s="15">
        <f>K2725*Setup!$B$6</f>
        <v/>
      </c>
      <c r="M2725" s="15">
        <f>J2725-L2725</f>
        <v/>
      </c>
      <c r="N2725" s="21" t="n"/>
    </row>
    <row r="2726">
      <c r="A2726" s="295" t="n"/>
      <c r="B2726" s="14" t="n"/>
      <c r="C2726" s="15" t="n"/>
      <c r="D2726" s="15" t="n"/>
      <c r="E2726" s="15">
        <f>D2726*Setup!$B$5</f>
        <v/>
      </c>
      <c r="F2726" s="15">
        <f>D2726-E2726</f>
        <v/>
      </c>
      <c r="G2726" s="15" t="n"/>
      <c r="H2726" s="15" t="n"/>
      <c r="I2726" s="15" t="n"/>
      <c r="J2726" s="15">
        <f>C2726+F2726+G2726-I2726</f>
        <v/>
      </c>
      <c r="K2726" s="15" t="n"/>
      <c r="L2726" s="15">
        <f>K2726*Setup!$B$6</f>
        <v/>
      </c>
      <c r="M2726" s="15">
        <f>J2726-L2726</f>
        <v/>
      </c>
      <c r="N2726" s="21" t="n"/>
    </row>
    <row r="2727">
      <c r="A2727" s="295" t="n"/>
      <c r="B2727" s="14" t="n"/>
      <c r="C2727" s="15" t="n"/>
      <c r="D2727" s="15" t="n"/>
      <c r="E2727" s="15">
        <f>D2727*Setup!$B$5</f>
        <v/>
      </c>
      <c r="F2727" s="15">
        <f>D2727-E2727</f>
        <v/>
      </c>
      <c r="G2727" s="15" t="n"/>
      <c r="H2727" s="15" t="n"/>
      <c r="I2727" s="15" t="n"/>
      <c r="J2727" s="15">
        <f>C2727+F2727+G2727-I2727</f>
        <v/>
      </c>
      <c r="K2727" s="15" t="n"/>
      <c r="L2727" s="15">
        <f>K2727*Setup!$B$6</f>
        <v/>
      </c>
      <c r="M2727" s="15">
        <f>J2727-L2727</f>
        <v/>
      </c>
      <c r="N2727" s="21" t="n"/>
    </row>
    <row r="2728">
      <c r="A2728" s="295" t="n"/>
      <c r="B2728" s="14" t="n"/>
      <c r="C2728" s="15" t="n"/>
      <c r="D2728" s="15" t="n"/>
      <c r="E2728" s="15">
        <f>D2728*Setup!$B$5</f>
        <v/>
      </c>
      <c r="F2728" s="15">
        <f>D2728-E2728</f>
        <v/>
      </c>
      <c r="G2728" s="15" t="n"/>
      <c r="H2728" s="15" t="n"/>
      <c r="I2728" s="15" t="n"/>
      <c r="J2728" s="15">
        <f>C2728+F2728+G2728-I2728</f>
        <v/>
      </c>
      <c r="K2728" s="15" t="n"/>
      <c r="L2728" s="15">
        <f>K2728*Setup!$B$6</f>
        <v/>
      </c>
      <c r="M2728" s="15">
        <f>J2728-L2728</f>
        <v/>
      </c>
      <c r="N2728" s="21" t="n"/>
    </row>
    <row r="2729">
      <c r="A2729" s="295" t="n"/>
      <c r="B2729" s="14" t="n"/>
      <c r="C2729" s="15" t="n"/>
      <c r="D2729" s="15" t="n"/>
      <c r="E2729" s="15">
        <f>D2729*Setup!$B$5</f>
        <v/>
      </c>
      <c r="F2729" s="15">
        <f>D2729-E2729</f>
        <v/>
      </c>
      <c r="G2729" s="15" t="n"/>
      <c r="H2729" s="15" t="n"/>
      <c r="I2729" s="15" t="n"/>
      <c r="J2729" s="15">
        <f>C2729+F2729+G2729-I2729</f>
        <v/>
      </c>
      <c r="K2729" s="15" t="n"/>
      <c r="L2729" s="15">
        <f>K2729*Setup!$B$6</f>
        <v/>
      </c>
      <c r="M2729" s="15">
        <f>J2729-L2729</f>
        <v/>
      </c>
      <c r="N2729" s="21" t="n"/>
    </row>
    <row r="2730">
      <c r="A2730" s="295" t="n"/>
      <c r="B2730" s="14" t="n"/>
      <c r="C2730" s="15" t="n"/>
      <c r="D2730" s="15" t="n"/>
      <c r="E2730" s="15">
        <f>D2730*Setup!$B$5</f>
        <v/>
      </c>
      <c r="F2730" s="15">
        <f>D2730-E2730</f>
        <v/>
      </c>
      <c r="G2730" s="15" t="n"/>
      <c r="H2730" s="15" t="n"/>
      <c r="I2730" s="15" t="n"/>
      <c r="J2730" s="15">
        <f>C2730+F2730+G2730-I2730</f>
        <v/>
      </c>
      <c r="K2730" s="15" t="n"/>
      <c r="L2730" s="15">
        <f>K2730*Setup!$B$6</f>
        <v/>
      </c>
      <c r="M2730" s="15">
        <f>J2730-L2730</f>
        <v/>
      </c>
      <c r="N2730" s="21" t="n"/>
    </row>
    <row r="2731">
      <c r="A2731" s="295" t="n"/>
      <c r="B2731" s="14" t="n"/>
      <c r="C2731" s="15" t="n"/>
      <c r="D2731" s="15" t="n"/>
      <c r="E2731" s="15">
        <f>D2731*Setup!$B$5</f>
        <v/>
      </c>
      <c r="F2731" s="15">
        <f>D2731-E2731</f>
        <v/>
      </c>
      <c r="G2731" s="15" t="n"/>
      <c r="H2731" s="15" t="n"/>
      <c r="I2731" s="15" t="n"/>
      <c r="J2731" s="15">
        <f>C2731+F2731+G2731-I2731</f>
        <v/>
      </c>
      <c r="K2731" s="15" t="n"/>
      <c r="L2731" s="15">
        <f>K2731*Setup!$B$6</f>
        <v/>
      </c>
      <c r="M2731" s="15">
        <f>J2731-L2731</f>
        <v/>
      </c>
      <c r="N2731" s="21" t="n"/>
    </row>
    <row r="2732">
      <c r="A2732" s="295" t="n"/>
      <c r="B2732" s="14" t="n"/>
      <c r="C2732" s="15" t="n"/>
      <c r="D2732" s="15" t="n"/>
      <c r="E2732" s="15">
        <f>D2732*Setup!$B$5</f>
        <v/>
      </c>
      <c r="F2732" s="15">
        <f>D2732-E2732</f>
        <v/>
      </c>
      <c r="G2732" s="15" t="n"/>
      <c r="H2732" s="15" t="n"/>
      <c r="I2732" s="15" t="n"/>
      <c r="J2732" s="15">
        <f>C2732+F2732+G2732-I2732</f>
        <v/>
      </c>
      <c r="K2732" s="15" t="n"/>
      <c r="L2732" s="15">
        <f>K2732*Setup!$B$6</f>
        <v/>
      </c>
      <c r="M2732" s="15">
        <f>J2732-L2732</f>
        <v/>
      </c>
      <c r="N2732" s="21" t="n"/>
    </row>
    <row r="2733">
      <c r="A2733" s="295" t="n"/>
      <c r="B2733" s="14" t="n"/>
      <c r="C2733" s="15" t="n"/>
      <c r="D2733" s="15" t="n"/>
      <c r="E2733" s="15">
        <f>D2733*Setup!$B$5</f>
        <v/>
      </c>
      <c r="F2733" s="15">
        <f>D2733-E2733</f>
        <v/>
      </c>
      <c r="G2733" s="15" t="n"/>
      <c r="H2733" s="15" t="n"/>
      <c r="I2733" s="15" t="n"/>
      <c r="J2733" s="15">
        <f>C2733+F2733+G2733-I2733</f>
        <v/>
      </c>
      <c r="K2733" s="15" t="n"/>
      <c r="L2733" s="15">
        <f>K2733*Setup!$B$6</f>
        <v/>
      </c>
      <c r="M2733" s="15">
        <f>J2733-L2733</f>
        <v/>
      </c>
      <c r="N2733" s="21" t="n"/>
    </row>
    <row r="2734">
      <c r="A2734" s="295" t="n"/>
      <c r="B2734" s="14" t="n"/>
      <c r="C2734" s="15" t="n"/>
      <c r="D2734" s="15" t="n"/>
      <c r="E2734" s="15">
        <f>D2734*Setup!$B$5</f>
        <v/>
      </c>
      <c r="F2734" s="15">
        <f>D2734-E2734</f>
        <v/>
      </c>
      <c r="G2734" s="15" t="n"/>
      <c r="H2734" s="15" t="n"/>
      <c r="I2734" s="15" t="n"/>
      <c r="J2734" s="15">
        <f>C2734+F2734+G2734-I2734</f>
        <v/>
      </c>
      <c r="K2734" s="15" t="n"/>
      <c r="L2734" s="15">
        <f>K2734*Setup!$B$6</f>
        <v/>
      </c>
      <c r="M2734" s="15">
        <f>J2734-L2734</f>
        <v/>
      </c>
      <c r="N2734" s="21" t="n"/>
    </row>
    <row r="2735">
      <c r="A2735" s="295" t="n"/>
      <c r="B2735" s="14" t="n"/>
      <c r="C2735" s="15" t="n"/>
      <c r="D2735" s="15" t="n"/>
      <c r="E2735" s="15">
        <f>D2735*Setup!$B$5</f>
        <v/>
      </c>
      <c r="F2735" s="15">
        <f>D2735-E2735</f>
        <v/>
      </c>
      <c r="G2735" s="15" t="n"/>
      <c r="H2735" s="15" t="n"/>
      <c r="I2735" s="15" t="n"/>
      <c r="J2735" s="15">
        <f>C2735+F2735+G2735-I2735</f>
        <v/>
      </c>
      <c r="K2735" s="15" t="n"/>
      <c r="L2735" s="15">
        <f>K2735*Setup!$B$6</f>
        <v/>
      </c>
      <c r="M2735" s="15">
        <f>J2735-L2735</f>
        <v/>
      </c>
      <c r="N2735" s="21" t="n"/>
    </row>
    <row r="2736">
      <c r="A2736" s="295" t="n"/>
      <c r="B2736" s="14" t="n"/>
      <c r="C2736" s="15" t="n"/>
      <c r="D2736" s="15" t="n"/>
      <c r="E2736" s="15">
        <f>D2736*Setup!$B$5</f>
        <v/>
      </c>
      <c r="F2736" s="15">
        <f>D2736-E2736</f>
        <v/>
      </c>
      <c r="G2736" s="15" t="n"/>
      <c r="H2736" s="15" t="n"/>
      <c r="I2736" s="15" t="n"/>
      <c r="J2736" s="15">
        <f>C2736+F2736+G2736-I2736</f>
        <v/>
      </c>
      <c r="K2736" s="15" t="n"/>
      <c r="L2736" s="15">
        <f>K2736*Setup!$B$6</f>
        <v/>
      </c>
      <c r="M2736" s="15">
        <f>J2736-L2736</f>
        <v/>
      </c>
      <c r="N2736" s="21" t="n"/>
    </row>
    <row r="2737">
      <c r="A2737" s="295" t="n"/>
      <c r="B2737" s="14" t="n"/>
      <c r="C2737" s="15" t="n"/>
      <c r="D2737" s="15" t="n"/>
      <c r="E2737" s="15">
        <f>D2737*Setup!$B$5</f>
        <v/>
      </c>
      <c r="F2737" s="15">
        <f>D2737-E2737</f>
        <v/>
      </c>
      <c r="G2737" s="15" t="n"/>
      <c r="H2737" s="15" t="n"/>
      <c r="I2737" s="15" t="n"/>
      <c r="J2737" s="15">
        <f>C2737+F2737+G2737-I2737</f>
        <v/>
      </c>
      <c r="K2737" s="15" t="n"/>
      <c r="L2737" s="15">
        <f>K2737*Setup!$B$6</f>
        <v/>
      </c>
      <c r="M2737" s="15">
        <f>J2737-L2737</f>
        <v/>
      </c>
      <c r="N2737" s="21" t="n"/>
    </row>
    <row r="2738">
      <c r="A2738" s="295" t="n"/>
      <c r="B2738" s="14" t="n"/>
      <c r="C2738" s="15" t="n"/>
      <c r="D2738" s="15" t="n"/>
      <c r="E2738" s="15">
        <f>D2738*Setup!$B$5</f>
        <v/>
      </c>
      <c r="F2738" s="15">
        <f>D2738-E2738</f>
        <v/>
      </c>
      <c r="G2738" s="15" t="n"/>
      <c r="H2738" s="15" t="n"/>
      <c r="I2738" s="15" t="n"/>
      <c r="J2738" s="15">
        <f>C2738+F2738+G2738-I2738</f>
        <v/>
      </c>
      <c r="K2738" s="15" t="n"/>
      <c r="L2738" s="15">
        <f>K2738*Setup!$B$6</f>
        <v/>
      </c>
      <c r="M2738" s="15">
        <f>J2738-L2738</f>
        <v/>
      </c>
      <c r="N2738" s="21" t="n"/>
    </row>
    <row r="2739">
      <c r="A2739" s="295" t="n"/>
      <c r="B2739" s="14" t="n"/>
      <c r="C2739" s="15" t="n"/>
      <c r="D2739" s="15" t="n"/>
      <c r="E2739" s="15">
        <f>D2739*Setup!$B$5</f>
        <v/>
      </c>
      <c r="F2739" s="15">
        <f>D2739-E2739</f>
        <v/>
      </c>
      <c r="G2739" s="15" t="n"/>
      <c r="H2739" s="15" t="n"/>
      <c r="I2739" s="15" t="n"/>
      <c r="J2739" s="15">
        <f>C2739+F2739+G2739-I2739</f>
        <v/>
      </c>
      <c r="K2739" s="15" t="n"/>
      <c r="L2739" s="15">
        <f>K2739*Setup!$B$6</f>
        <v/>
      </c>
      <c r="M2739" s="15">
        <f>J2739-L2739</f>
        <v/>
      </c>
      <c r="N2739" s="21" t="n"/>
    </row>
    <row r="2740">
      <c r="A2740" s="295" t="n"/>
      <c r="B2740" s="14" t="n"/>
      <c r="C2740" s="15" t="n"/>
      <c r="D2740" s="15" t="n"/>
      <c r="E2740" s="15">
        <f>D2740*Setup!$B$5</f>
        <v/>
      </c>
      <c r="F2740" s="15">
        <f>D2740-E2740</f>
        <v/>
      </c>
      <c r="G2740" s="15" t="n"/>
      <c r="H2740" s="15" t="n"/>
      <c r="I2740" s="15" t="n"/>
      <c r="J2740" s="15">
        <f>C2740+F2740+G2740-I2740</f>
        <v/>
      </c>
      <c r="K2740" s="15" t="n"/>
      <c r="L2740" s="15">
        <f>K2740*Setup!$B$6</f>
        <v/>
      </c>
      <c r="M2740" s="15">
        <f>J2740-L2740</f>
        <v/>
      </c>
      <c r="N2740" s="21" t="n"/>
    </row>
    <row r="2741">
      <c r="A2741" s="295" t="n"/>
      <c r="B2741" s="14" t="n"/>
      <c r="C2741" s="15" t="n"/>
      <c r="D2741" s="15" t="n"/>
      <c r="E2741" s="15">
        <f>D2741*Setup!$B$5</f>
        <v/>
      </c>
      <c r="F2741" s="15">
        <f>D2741-E2741</f>
        <v/>
      </c>
      <c r="G2741" s="15" t="n"/>
      <c r="H2741" s="15" t="n"/>
      <c r="I2741" s="15" t="n"/>
      <c r="J2741" s="15">
        <f>C2741+F2741+G2741-I2741</f>
        <v/>
      </c>
      <c r="K2741" s="15" t="n"/>
      <c r="L2741" s="15">
        <f>K2741*Setup!$B$6</f>
        <v/>
      </c>
      <c r="M2741" s="15">
        <f>J2741-L2741</f>
        <v/>
      </c>
      <c r="N2741" s="21" t="n"/>
    </row>
    <row r="2742">
      <c r="A2742" s="295" t="n"/>
      <c r="B2742" s="14" t="n"/>
      <c r="C2742" s="15" t="n"/>
      <c r="D2742" s="15" t="n"/>
      <c r="E2742" s="15">
        <f>D2742*Setup!$B$5</f>
        <v/>
      </c>
      <c r="F2742" s="15">
        <f>D2742-E2742</f>
        <v/>
      </c>
      <c r="G2742" s="15" t="n"/>
      <c r="H2742" s="15" t="n"/>
      <c r="I2742" s="15" t="n"/>
      <c r="J2742" s="15">
        <f>C2742+F2742+G2742-I2742</f>
        <v/>
      </c>
      <c r="K2742" s="15" t="n"/>
      <c r="L2742" s="15">
        <f>K2742*Setup!$B$6</f>
        <v/>
      </c>
      <c r="M2742" s="15">
        <f>J2742-L2742</f>
        <v/>
      </c>
      <c r="N2742" s="21" t="n"/>
    </row>
    <row r="2743">
      <c r="A2743" s="295" t="n"/>
      <c r="B2743" s="14" t="n"/>
      <c r="C2743" s="15" t="n"/>
      <c r="D2743" s="15" t="n"/>
      <c r="E2743" s="15">
        <f>D2743*Setup!$B$5</f>
        <v/>
      </c>
      <c r="F2743" s="15">
        <f>D2743-E2743</f>
        <v/>
      </c>
      <c r="G2743" s="15" t="n"/>
      <c r="H2743" s="15" t="n"/>
      <c r="I2743" s="15" t="n"/>
      <c r="J2743" s="15">
        <f>C2743+F2743+G2743-I2743</f>
        <v/>
      </c>
      <c r="K2743" s="15" t="n"/>
      <c r="L2743" s="15">
        <f>K2743*Setup!$B$6</f>
        <v/>
      </c>
      <c r="M2743" s="15">
        <f>J2743-L2743</f>
        <v/>
      </c>
      <c r="N2743" s="21" t="n"/>
    </row>
    <row r="2744">
      <c r="A2744" s="295" t="n"/>
      <c r="B2744" s="14" t="n"/>
      <c r="C2744" s="15" t="n"/>
      <c r="D2744" s="15" t="n"/>
      <c r="E2744" s="15">
        <f>D2744*Setup!$B$5</f>
        <v/>
      </c>
      <c r="F2744" s="15">
        <f>D2744-E2744</f>
        <v/>
      </c>
      <c r="G2744" s="15" t="n"/>
      <c r="H2744" s="15" t="n"/>
      <c r="I2744" s="15" t="n"/>
      <c r="J2744" s="15">
        <f>C2744+F2744+G2744-I2744</f>
        <v/>
      </c>
      <c r="K2744" s="15" t="n"/>
      <c r="L2744" s="15">
        <f>K2744*Setup!$B$6</f>
        <v/>
      </c>
      <c r="M2744" s="15">
        <f>J2744-L2744</f>
        <v/>
      </c>
      <c r="N2744" s="21" t="n"/>
    </row>
    <row r="2745">
      <c r="A2745" s="295" t="n"/>
      <c r="B2745" s="14" t="n"/>
      <c r="C2745" s="15" t="n"/>
      <c r="D2745" s="15" t="n"/>
      <c r="E2745" s="15">
        <f>D2745*Setup!$B$5</f>
        <v/>
      </c>
      <c r="F2745" s="15">
        <f>D2745-E2745</f>
        <v/>
      </c>
      <c r="G2745" s="15" t="n"/>
      <c r="H2745" s="15" t="n"/>
      <c r="I2745" s="15" t="n"/>
      <c r="J2745" s="15">
        <f>C2745+F2745+G2745-I2745</f>
        <v/>
      </c>
      <c r="K2745" s="15" t="n"/>
      <c r="L2745" s="15">
        <f>K2745*Setup!$B$6</f>
        <v/>
      </c>
      <c r="M2745" s="15">
        <f>J2745-L2745</f>
        <v/>
      </c>
      <c r="N2745" s="21" t="n"/>
    </row>
    <row r="2746">
      <c r="A2746" s="295" t="n"/>
      <c r="B2746" s="14" t="n"/>
      <c r="C2746" s="15" t="n"/>
      <c r="D2746" s="15" t="n"/>
      <c r="E2746" s="15">
        <f>D2746*Setup!$B$5</f>
        <v/>
      </c>
      <c r="F2746" s="15">
        <f>D2746-E2746</f>
        <v/>
      </c>
      <c r="G2746" s="15" t="n"/>
      <c r="H2746" s="15" t="n"/>
      <c r="I2746" s="15" t="n"/>
      <c r="J2746" s="15">
        <f>C2746+F2746+G2746-I2746</f>
        <v/>
      </c>
      <c r="K2746" s="15" t="n"/>
      <c r="L2746" s="15">
        <f>K2746*Setup!$B$6</f>
        <v/>
      </c>
      <c r="M2746" s="15">
        <f>J2746-L2746</f>
        <v/>
      </c>
      <c r="N2746" s="21" t="n"/>
    </row>
    <row r="2747">
      <c r="A2747" s="295" t="n"/>
      <c r="B2747" s="14" t="n"/>
      <c r="C2747" s="15" t="n"/>
      <c r="D2747" s="15" t="n"/>
      <c r="E2747" s="15">
        <f>D2747*Setup!$B$5</f>
        <v/>
      </c>
      <c r="F2747" s="15">
        <f>D2747-E2747</f>
        <v/>
      </c>
      <c r="G2747" s="15" t="n"/>
      <c r="H2747" s="15" t="n"/>
      <c r="I2747" s="15" t="n"/>
      <c r="J2747" s="15">
        <f>C2747+F2747+G2747-I2747</f>
        <v/>
      </c>
      <c r="K2747" s="15" t="n"/>
      <c r="L2747" s="15">
        <f>K2747*Setup!$B$6</f>
        <v/>
      </c>
      <c r="M2747" s="15">
        <f>J2747-L2747</f>
        <v/>
      </c>
      <c r="N2747" s="21" t="n"/>
    </row>
    <row r="2748">
      <c r="A2748" s="295" t="n"/>
      <c r="B2748" s="14" t="n"/>
      <c r="C2748" s="15" t="n"/>
      <c r="D2748" s="15" t="n"/>
      <c r="E2748" s="15">
        <f>D2748*Setup!$B$5</f>
        <v/>
      </c>
      <c r="F2748" s="15">
        <f>D2748-E2748</f>
        <v/>
      </c>
      <c r="G2748" s="15" t="n"/>
      <c r="H2748" s="15" t="n"/>
      <c r="I2748" s="15" t="n"/>
      <c r="J2748" s="15">
        <f>C2748+F2748+G2748-I2748</f>
        <v/>
      </c>
      <c r="K2748" s="15" t="n"/>
      <c r="L2748" s="15">
        <f>K2748*Setup!$B$6</f>
        <v/>
      </c>
      <c r="M2748" s="15">
        <f>J2748-L2748</f>
        <v/>
      </c>
      <c r="N2748" s="21" t="n"/>
    </row>
    <row r="2749">
      <c r="A2749" s="295" t="n"/>
      <c r="B2749" s="14" t="n"/>
      <c r="C2749" s="15" t="n"/>
      <c r="D2749" s="15" t="n"/>
      <c r="E2749" s="15">
        <f>D2749*Setup!$B$5</f>
        <v/>
      </c>
      <c r="F2749" s="15">
        <f>D2749-E2749</f>
        <v/>
      </c>
      <c r="G2749" s="15" t="n"/>
      <c r="H2749" s="15" t="n"/>
      <c r="I2749" s="15" t="n"/>
      <c r="J2749" s="15">
        <f>C2749+F2749+G2749-I2749</f>
        <v/>
      </c>
      <c r="K2749" s="15" t="n"/>
      <c r="L2749" s="15">
        <f>K2749*Setup!$B$6</f>
        <v/>
      </c>
      <c r="M2749" s="15">
        <f>J2749-L2749</f>
        <v/>
      </c>
      <c r="N2749" s="21" t="n"/>
    </row>
    <row r="2750">
      <c r="A2750" s="295" t="n"/>
      <c r="B2750" s="14" t="n"/>
      <c r="C2750" s="15" t="n"/>
      <c r="D2750" s="15" t="n"/>
      <c r="E2750" s="15">
        <f>D2750*Setup!$B$5</f>
        <v/>
      </c>
      <c r="F2750" s="15">
        <f>D2750-E2750</f>
        <v/>
      </c>
      <c r="G2750" s="15" t="n"/>
      <c r="H2750" s="15" t="n"/>
      <c r="I2750" s="15" t="n"/>
      <c r="J2750" s="15">
        <f>C2750+F2750+G2750-I2750</f>
        <v/>
      </c>
      <c r="K2750" s="15" t="n"/>
      <c r="L2750" s="15">
        <f>K2750*Setup!$B$6</f>
        <v/>
      </c>
      <c r="M2750" s="15">
        <f>J2750-L2750</f>
        <v/>
      </c>
      <c r="N2750" s="21" t="n"/>
    </row>
    <row r="2751">
      <c r="A2751" s="295" t="n"/>
      <c r="B2751" s="14" t="n"/>
      <c r="C2751" s="15" t="n"/>
      <c r="D2751" s="15" t="n"/>
      <c r="E2751" s="15">
        <f>D2751*Setup!$B$5</f>
        <v/>
      </c>
      <c r="F2751" s="15">
        <f>D2751-E2751</f>
        <v/>
      </c>
      <c r="G2751" s="15" t="n"/>
      <c r="H2751" s="15" t="n"/>
      <c r="I2751" s="15" t="n"/>
      <c r="J2751" s="15">
        <f>C2751+F2751+G2751-I2751</f>
        <v/>
      </c>
      <c r="K2751" s="15" t="n"/>
      <c r="L2751" s="15">
        <f>K2751*Setup!$B$6</f>
        <v/>
      </c>
      <c r="M2751" s="15">
        <f>J2751-L2751</f>
        <v/>
      </c>
      <c r="N2751" s="21" t="n"/>
    </row>
    <row r="2752">
      <c r="A2752" s="295" t="n"/>
      <c r="B2752" s="14" t="n"/>
      <c r="C2752" s="15" t="n"/>
      <c r="D2752" s="15" t="n"/>
      <c r="E2752" s="15">
        <f>D2752*Setup!$B$5</f>
        <v/>
      </c>
      <c r="F2752" s="15">
        <f>D2752-E2752</f>
        <v/>
      </c>
      <c r="G2752" s="15" t="n"/>
      <c r="H2752" s="15" t="n"/>
      <c r="I2752" s="15" t="n"/>
      <c r="J2752" s="15">
        <f>C2752+F2752+G2752-I2752</f>
        <v/>
      </c>
      <c r="K2752" s="15" t="n"/>
      <c r="L2752" s="15">
        <f>K2752*Setup!$B$6</f>
        <v/>
      </c>
      <c r="M2752" s="15">
        <f>J2752-L2752</f>
        <v/>
      </c>
      <c r="N2752" s="21" t="n"/>
    </row>
    <row r="2753">
      <c r="A2753" s="295" t="n"/>
      <c r="B2753" s="14" t="n"/>
      <c r="C2753" s="15" t="n"/>
      <c r="D2753" s="15" t="n"/>
      <c r="E2753" s="15">
        <f>D2753*Setup!$B$5</f>
        <v/>
      </c>
      <c r="F2753" s="15">
        <f>D2753-E2753</f>
        <v/>
      </c>
      <c r="G2753" s="15" t="n"/>
      <c r="H2753" s="15" t="n"/>
      <c r="I2753" s="15" t="n"/>
      <c r="J2753" s="15">
        <f>C2753+F2753+G2753-I2753</f>
        <v/>
      </c>
      <c r="K2753" s="15" t="n"/>
      <c r="L2753" s="15">
        <f>K2753*Setup!$B$6</f>
        <v/>
      </c>
      <c r="M2753" s="15">
        <f>J2753-L2753</f>
        <v/>
      </c>
      <c r="N2753" s="21" t="n"/>
    </row>
    <row r="2754">
      <c r="A2754" s="295" t="n"/>
      <c r="B2754" s="14" t="n"/>
      <c r="C2754" s="15" t="n"/>
      <c r="D2754" s="15" t="n"/>
      <c r="E2754" s="15">
        <f>D2754*Setup!$B$5</f>
        <v/>
      </c>
      <c r="F2754" s="15">
        <f>D2754-E2754</f>
        <v/>
      </c>
      <c r="G2754" s="15" t="n"/>
      <c r="H2754" s="15" t="n"/>
      <c r="I2754" s="15" t="n"/>
      <c r="J2754" s="15">
        <f>C2754+F2754+G2754-I2754</f>
        <v/>
      </c>
      <c r="K2754" s="15" t="n"/>
      <c r="L2754" s="15">
        <f>K2754*Setup!$B$6</f>
        <v/>
      </c>
      <c r="M2754" s="15">
        <f>J2754-L2754</f>
        <v/>
      </c>
      <c r="N2754" s="21" t="n"/>
    </row>
    <row r="2755">
      <c r="A2755" s="295" t="n"/>
      <c r="B2755" s="14" t="n"/>
      <c r="C2755" s="15" t="n"/>
      <c r="D2755" s="15" t="n"/>
      <c r="E2755" s="15">
        <f>D2755*Setup!$B$5</f>
        <v/>
      </c>
      <c r="F2755" s="15">
        <f>D2755-E2755</f>
        <v/>
      </c>
      <c r="G2755" s="15" t="n"/>
      <c r="H2755" s="15" t="n"/>
      <c r="I2755" s="15" t="n"/>
      <c r="J2755" s="15">
        <f>C2755+F2755+G2755-I2755</f>
        <v/>
      </c>
      <c r="K2755" s="15" t="n"/>
      <c r="L2755" s="15">
        <f>K2755*Setup!$B$6</f>
        <v/>
      </c>
      <c r="M2755" s="15">
        <f>J2755-L2755</f>
        <v/>
      </c>
      <c r="N2755" s="21" t="n"/>
    </row>
    <row r="2756">
      <c r="A2756" s="295" t="n"/>
      <c r="B2756" s="14" t="n"/>
      <c r="C2756" s="15" t="n"/>
      <c r="D2756" s="15" t="n"/>
      <c r="E2756" s="15">
        <f>D2756*Setup!$B$5</f>
        <v/>
      </c>
      <c r="F2756" s="15">
        <f>D2756-E2756</f>
        <v/>
      </c>
      <c r="G2756" s="15" t="n"/>
      <c r="H2756" s="15" t="n"/>
      <c r="I2756" s="15" t="n"/>
      <c r="J2756" s="15">
        <f>C2756+F2756+G2756-I2756</f>
        <v/>
      </c>
      <c r="K2756" s="15" t="n"/>
      <c r="L2756" s="15">
        <f>K2756*Setup!$B$6</f>
        <v/>
      </c>
      <c r="M2756" s="15">
        <f>J2756-L2756</f>
        <v/>
      </c>
      <c r="N2756" s="21" t="n"/>
    </row>
    <row r="2757">
      <c r="A2757" s="295" t="n"/>
      <c r="B2757" s="14" t="n"/>
      <c r="C2757" s="15" t="n"/>
      <c r="D2757" s="15" t="n"/>
      <c r="E2757" s="15">
        <f>D2757*Setup!$B$5</f>
        <v/>
      </c>
      <c r="F2757" s="15">
        <f>D2757-E2757</f>
        <v/>
      </c>
      <c r="G2757" s="15" t="n"/>
      <c r="H2757" s="15" t="n"/>
      <c r="I2757" s="15" t="n"/>
      <c r="J2757" s="15">
        <f>C2757+F2757+G2757-I2757</f>
        <v/>
      </c>
      <c r="K2757" s="15" t="n"/>
      <c r="L2757" s="15">
        <f>K2757*Setup!$B$6</f>
        <v/>
      </c>
      <c r="M2757" s="15">
        <f>J2757-L2757</f>
        <v/>
      </c>
      <c r="N2757" s="21" t="n"/>
    </row>
    <row r="2758">
      <c r="A2758" s="295" t="n"/>
      <c r="B2758" s="14" t="n"/>
      <c r="C2758" s="15" t="n"/>
      <c r="D2758" s="15" t="n"/>
      <c r="E2758" s="15">
        <f>D2758*Setup!$B$5</f>
        <v/>
      </c>
      <c r="F2758" s="15">
        <f>D2758-E2758</f>
        <v/>
      </c>
      <c r="G2758" s="15" t="n"/>
      <c r="H2758" s="15" t="n"/>
      <c r="I2758" s="15" t="n"/>
      <c r="J2758" s="15">
        <f>C2758+F2758+G2758-I2758</f>
        <v/>
      </c>
      <c r="K2758" s="15" t="n"/>
      <c r="L2758" s="15">
        <f>K2758*Setup!$B$6</f>
        <v/>
      </c>
      <c r="M2758" s="15">
        <f>J2758-L2758</f>
        <v/>
      </c>
      <c r="N2758" s="21" t="n"/>
    </row>
    <row r="2759">
      <c r="A2759" s="295" t="n"/>
      <c r="B2759" s="14" t="n"/>
      <c r="C2759" s="15" t="n"/>
      <c r="D2759" s="15" t="n"/>
      <c r="E2759" s="15">
        <f>D2759*Setup!$B$5</f>
        <v/>
      </c>
      <c r="F2759" s="15">
        <f>D2759-E2759</f>
        <v/>
      </c>
      <c r="G2759" s="15" t="n"/>
      <c r="H2759" s="15" t="n"/>
      <c r="I2759" s="15" t="n"/>
      <c r="J2759" s="15">
        <f>C2759+F2759+G2759-I2759</f>
        <v/>
      </c>
      <c r="K2759" s="15" t="n"/>
      <c r="L2759" s="15">
        <f>K2759*Setup!$B$6</f>
        <v/>
      </c>
      <c r="M2759" s="15">
        <f>J2759-L2759</f>
        <v/>
      </c>
      <c r="N2759" s="21" t="n"/>
    </row>
    <row r="2760">
      <c r="A2760" s="295" t="n"/>
      <c r="B2760" s="14" t="n"/>
      <c r="C2760" s="15" t="n"/>
      <c r="D2760" s="15" t="n"/>
      <c r="E2760" s="15">
        <f>D2760*Setup!$B$5</f>
        <v/>
      </c>
      <c r="F2760" s="15">
        <f>D2760-E2760</f>
        <v/>
      </c>
      <c r="G2760" s="15" t="n"/>
      <c r="H2760" s="15" t="n"/>
      <c r="I2760" s="15" t="n"/>
      <c r="J2760" s="15">
        <f>C2760+F2760+G2760-I2760</f>
        <v/>
      </c>
      <c r="K2760" s="15" t="n"/>
      <c r="L2760" s="15">
        <f>K2760*Setup!$B$6</f>
        <v/>
      </c>
      <c r="M2760" s="15">
        <f>J2760-L2760</f>
        <v/>
      </c>
      <c r="N2760" s="21" t="n"/>
    </row>
    <row r="2761">
      <c r="A2761" s="295" t="n"/>
      <c r="B2761" s="14" t="n"/>
      <c r="C2761" s="15" t="n"/>
      <c r="D2761" s="15" t="n"/>
      <c r="E2761" s="15">
        <f>D2761*Setup!$B$5</f>
        <v/>
      </c>
      <c r="F2761" s="15">
        <f>D2761-E2761</f>
        <v/>
      </c>
      <c r="G2761" s="15" t="n"/>
      <c r="H2761" s="15" t="n"/>
      <c r="I2761" s="15" t="n"/>
      <c r="J2761" s="15">
        <f>C2761+F2761+G2761-I2761</f>
        <v/>
      </c>
      <c r="K2761" s="15" t="n"/>
      <c r="L2761" s="15">
        <f>K2761*Setup!$B$6</f>
        <v/>
      </c>
      <c r="M2761" s="15">
        <f>J2761-L2761</f>
        <v/>
      </c>
      <c r="N2761" s="21" t="n"/>
    </row>
    <row r="2762">
      <c r="A2762" s="295" t="n"/>
      <c r="B2762" s="14" t="n"/>
      <c r="C2762" s="15" t="n"/>
      <c r="D2762" s="15" t="n"/>
      <c r="E2762" s="15">
        <f>D2762*Setup!$B$5</f>
        <v/>
      </c>
      <c r="F2762" s="15">
        <f>D2762-E2762</f>
        <v/>
      </c>
      <c r="G2762" s="15" t="n"/>
      <c r="H2762" s="15" t="n"/>
      <c r="I2762" s="15" t="n"/>
      <c r="J2762" s="15">
        <f>C2762+F2762+G2762-I2762</f>
        <v/>
      </c>
      <c r="K2762" s="15" t="n"/>
      <c r="L2762" s="15">
        <f>K2762*Setup!$B$6</f>
        <v/>
      </c>
      <c r="M2762" s="15">
        <f>J2762-L2762</f>
        <v/>
      </c>
      <c r="N2762" s="21" t="n"/>
    </row>
    <row r="2763">
      <c r="A2763" s="295" t="n"/>
      <c r="B2763" s="14" t="n"/>
      <c r="C2763" s="15" t="n"/>
      <c r="D2763" s="15" t="n"/>
      <c r="E2763" s="15">
        <f>D2763*Setup!$B$5</f>
        <v/>
      </c>
      <c r="F2763" s="15">
        <f>D2763-E2763</f>
        <v/>
      </c>
      <c r="G2763" s="15" t="n"/>
      <c r="H2763" s="15" t="n"/>
      <c r="I2763" s="15" t="n"/>
      <c r="J2763" s="15">
        <f>C2763+F2763+G2763-I2763</f>
        <v/>
      </c>
      <c r="K2763" s="15" t="n"/>
      <c r="L2763" s="15">
        <f>K2763*Setup!$B$6</f>
        <v/>
      </c>
      <c r="M2763" s="15">
        <f>J2763-L2763</f>
        <v/>
      </c>
      <c r="N2763" s="21" t="n"/>
    </row>
    <row r="2764">
      <c r="A2764" s="295" t="n"/>
      <c r="B2764" s="14" t="n"/>
      <c r="C2764" s="15" t="n"/>
      <c r="D2764" s="15" t="n"/>
      <c r="E2764" s="15">
        <f>D2764*Setup!$B$5</f>
        <v/>
      </c>
      <c r="F2764" s="15">
        <f>D2764-E2764</f>
        <v/>
      </c>
      <c r="G2764" s="15" t="n"/>
      <c r="H2764" s="15" t="n"/>
      <c r="I2764" s="15" t="n"/>
      <c r="J2764" s="15">
        <f>C2764+F2764+G2764-I2764</f>
        <v/>
      </c>
      <c r="K2764" s="15" t="n"/>
      <c r="L2764" s="15">
        <f>K2764*Setup!$B$6</f>
        <v/>
      </c>
      <c r="M2764" s="15">
        <f>J2764-L2764</f>
        <v/>
      </c>
      <c r="N2764" s="21" t="n"/>
    </row>
    <row r="2765">
      <c r="A2765" s="295" t="n"/>
      <c r="B2765" s="14" t="n"/>
      <c r="C2765" s="15" t="n"/>
      <c r="D2765" s="15" t="n"/>
      <c r="E2765" s="15">
        <f>D2765*Setup!$B$5</f>
        <v/>
      </c>
      <c r="F2765" s="15">
        <f>D2765-E2765</f>
        <v/>
      </c>
      <c r="G2765" s="15" t="n"/>
      <c r="H2765" s="15" t="n"/>
      <c r="I2765" s="15" t="n"/>
      <c r="J2765" s="15">
        <f>C2765+F2765+G2765-I2765</f>
        <v/>
      </c>
      <c r="K2765" s="15" t="n"/>
      <c r="L2765" s="15">
        <f>K2765*Setup!$B$6</f>
        <v/>
      </c>
      <c r="M2765" s="15">
        <f>J2765-L2765</f>
        <v/>
      </c>
      <c r="N2765" s="21" t="n"/>
    </row>
    <row r="2766">
      <c r="A2766" s="295" t="n"/>
      <c r="B2766" s="14" t="n"/>
      <c r="C2766" s="15" t="n"/>
      <c r="D2766" s="15" t="n"/>
      <c r="E2766" s="15">
        <f>D2766*Setup!$B$5</f>
        <v/>
      </c>
      <c r="F2766" s="15">
        <f>D2766-E2766</f>
        <v/>
      </c>
      <c r="G2766" s="15" t="n"/>
      <c r="H2766" s="15" t="n"/>
      <c r="I2766" s="15" t="n"/>
      <c r="J2766" s="15">
        <f>C2766+F2766+G2766-I2766</f>
        <v/>
      </c>
      <c r="K2766" s="15" t="n"/>
      <c r="L2766" s="15">
        <f>K2766*Setup!$B$6</f>
        <v/>
      </c>
      <c r="M2766" s="15">
        <f>J2766-L2766</f>
        <v/>
      </c>
      <c r="N2766" s="21" t="n"/>
    </row>
    <row r="2767">
      <c r="A2767" s="295" t="n"/>
      <c r="B2767" s="14" t="n"/>
      <c r="C2767" s="15" t="n"/>
      <c r="D2767" s="15" t="n"/>
      <c r="E2767" s="15">
        <f>D2767*Setup!$B$5</f>
        <v/>
      </c>
      <c r="F2767" s="15">
        <f>D2767-E2767</f>
        <v/>
      </c>
      <c r="G2767" s="15" t="n"/>
      <c r="H2767" s="15" t="n"/>
      <c r="I2767" s="15" t="n"/>
      <c r="J2767" s="15">
        <f>C2767+F2767+G2767-I2767</f>
        <v/>
      </c>
      <c r="K2767" s="15" t="n"/>
      <c r="L2767" s="15">
        <f>K2767*Setup!$B$6</f>
        <v/>
      </c>
      <c r="M2767" s="15">
        <f>J2767-L2767</f>
        <v/>
      </c>
      <c r="N2767" s="21" t="n"/>
    </row>
    <row r="2768">
      <c r="A2768" s="295" t="n"/>
      <c r="B2768" s="14" t="n"/>
      <c r="C2768" s="15" t="n"/>
      <c r="D2768" s="15" t="n"/>
      <c r="E2768" s="15">
        <f>D2768*Setup!$B$5</f>
        <v/>
      </c>
      <c r="F2768" s="15">
        <f>D2768-E2768</f>
        <v/>
      </c>
      <c r="G2768" s="15" t="n"/>
      <c r="H2768" s="15" t="n"/>
      <c r="I2768" s="15" t="n"/>
      <c r="J2768" s="15">
        <f>C2768+F2768+G2768-I2768</f>
        <v/>
      </c>
      <c r="K2768" s="15" t="n"/>
      <c r="L2768" s="15">
        <f>K2768*Setup!$B$6</f>
        <v/>
      </c>
      <c r="M2768" s="15">
        <f>J2768-L2768</f>
        <v/>
      </c>
      <c r="N2768" s="21" t="n"/>
    </row>
    <row r="2769">
      <c r="A2769" s="295" t="n"/>
      <c r="B2769" s="14" t="n"/>
      <c r="C2769" s="15" t="n"/>
      <c r="D2769" s="15" t="n"/>
      <c r="E2769" s="15">
        <f>D2769*Setup!$B$5</f>
        <v/>
      </c>
      <c r="F2769" s="15">
        <f>D2769-E2769</f>
        <v/>
      </c>
      <c r="G2769" s="15" t="n"/>
      <c r="H2769" s="15" t="n"/>
      <c r="I2769" s="15" t="n"/>
      <c r="J2769" s="15">
        <f>C2769+F2769+G2769-I2769</f>
        <v/>
      </c>
      <c r="K2769" s="15" t="n"/>
      <c r="L2769" s="15">
        <f>K2769*Setup!$B$6</f>
        <v/>
      </c>
      <c r="M2769" s="15">
        <f>J2769-L2769</f>
        <v/>
      </c>
      <c r="N2769" s="21" t="n"/>
    </row>
    <row r="2770">
      <c r="A2770" s="295" t="n"/>
      <c r="B2770" s="14" t="n"/>
      <c r="C2770" s="15" t="n"/>
      <c r="D2770" s="15" t="n"/>
      <c r="E2770" s="15">
        <f>D2770*Setup!$B$5</f>
        <v/>
      </c>
      <c r="F2770" s="15">
        <f>D2770-E2770</f>
        <v/>
      </c>
      <c r="G2770" s="15" t="n"/>
      <c r="H2770" s="15" t="n"/>
      <c r="I2770" s="15" t="n"/>
      <c r="J2770" s="15">
        <f>C2770+F2770+G2770-I2770</f>
        <v/>
      </c>
      <c r="K2770" s="15" t="n"/>
      <c r="L2770" s="15">
        <f>K2770*Setup!$B$6</f>
        <v/>
      </c>
      <c r="M2770" s="15">
        <f>J2770-L2770</f>
        <v/>
      </c>
      <c r="N2770" s="21" t="n"/>
    </row>
    <row r="2771">
      <c r="A2771" s="295" t="n"/>
      <c r="B2771" s="14" t="n"/>
      <c r="C2771" s="15" t="n"/>
      <c r="D2771" s="15" t="n"/>
      <c r="E2771" s="15">
        <f>D2771*Setup!$B$5</f>
        <v/>
      </c>
      <c r="F2771" s="15">
        <f>D2771-E2771</f>
        <v/>
      </c>
      <c r="G2771" s="15" t="n"/>
      <c r="H2771" s="15" t="n"/>
      <c r="I2771" s="15" t="n"/>
      <c r="J2771" s="15">
        <f>C2771+F2771+G2771-I2771</f>
        <v/>
      </c>
      <c r="K2771" s="15" t="n"/>
      <c r="L2771" s="15">
        <f>K2771*Setup!$B$6</f>
        <v/>
      </c>
      <c r="M2771" s="15">
        <f>J2771-L2771</f>
        <v/>
      </c>
      <c r="N2771" s="21" t="n"/>
    </row>
    <row r="2772">
      <c r="A2772" s="295" t="n"/>
      <c r="B2772" s="14" t="n"/>
      <c r="C2772" s="15" t="n"/>
      <c r="D2772" s="15" t="n"/>
      <c r="E2772" s="15">
        <f>D2772*Setup!$B$5</f>
        <v/>
      </c>
      <c r="F2772" s="15">
        <f>D2772-E2772</f>
        <v/>
      </c>
      <c r="G2772" s="15" t="n"/>
      <c r="H2772" s="15" t="n"/>
      <c r="I2772" s="15" t="n"/>
      <c r="J2772" s="15">
        <f>C2772+F2772+G2772-I2772</f>
        <v/>
      </c>
      <c r="K2772" s="15" t="n"/>
      <c r="L2772" s="15">
        <f>K2772*Setup!$B$6</f>
        <v/>
      </c>
      <c r="M2772" s="15">
        <f>J2772-L2772</f>
        <v/>
      </c>
      <c r="N2772" s="21" t="n"/>
    </row>
    <row r="2773">
      <c r="A2773" s="295" t="n"/>
      <c r="B2773" s="14" t="n"/>
      <c r="C2773" s="15" t="n"/>
      <c r="D2773" s="15" t="n"/>
      <c r="E2773" s="15">
        <f>D2773*Setup!$B$5</f>
        <v/>
      </c>
      <c r="F2773" s="15">
        <f>D2773-E2773</f>
        <v/>
      </c>
      <c r="G2773" s="15" t="n"/>
      <c r="H2773" s="15" t="n"/>
      <c r="I2773" s="15" t="n"/>
      <c r="J2773" s="15">
        <f>C2773+F2773+G2773-I2773</f>
        <v/>
      </c>
      <c r="K2773" s="15" t="n"/>
      <c r="L2773" s="15">
        <f>K2773*Setup!$B$6</f>
        <v/>
      </c>
      <c r="M2773" s="15">
        <f>J2773-L2773</f>
        <v/>
      </c>
      <c r="N2773" s="21" t="n"/>
    </row>
    <row r="2774">
      <c r="A2774" s="295" t="n"/>
      <c r="B2774" s="14" t="n"/>
      <c r="C2774" s="15" t="n"/>
      <c r="D2774" s="15" t="n"/>
      <c r="E2774" s="15">
        <f>D2774*Setup!$B$5</f>
        <v/>
      </c>
      <c r="F2774" s="15">
        <f>D2774-E2774</f>
        <v/>
      </c>
      <c r="G2774" s="15" t="n"/>
      <c r="H2774" s="15" t="n"/>
      <c r="I2774" s="15" t="n"/>
      <c r="J2774" s="15">
        <f>C2774+F2774+G2774-I2774</f>
        <v/>
      </c>
      <c r="K2774" s="15" t="n"/>
      <c r="L2774" s="15">
        <f>K2774*Setup!$B$6</f>
        <v/>
      </c>
      <c r="M2774" s="15">
        <f>J2774-L2774</f>
        <v/>
      </c>
      <c r="N2774" s="21" t="n"/>
    </row>
    <row r="2775">
      <c r="A2775" s="295" t="n"/>
      <c r="B2775" s="14" t="n"/>
      <c r="C2775" s="15" t="n"/>
      <c r="D2775" s="15" t="n"/>
      <c r="E2775" s="15">
        <f>D2775*Setup!$B$5</f>
        <v/>
      </c>
      <c r="F2775" s="15">
        <f>D2775-E2775</f>
        <v/>
      </c>
      <c r="G2775" s="15" t="n"/>
      <c r="H2775" s="15" t="n"/>
      <c r="I2775" s="15" t="n"/>
      <c r="J2775" s="15">
        <f>C2775+F2775+G2775-I2775</f>
        <v/>
      </c>
      <c r="K2775" s="15" t="n"/>
      <c r="L2775" s="15">
        <f>K2775*Setup!$B$6</f>
        <v/>
      </c>
      <c r="M2775" s="15">
        <f>J2775-L2775</f>
        <v/>
      </c>
      <c r="N2775" s="21" t="n"/>
    </row>
    <row r="2776">
      <c r="A2776" s="295" t="n"/>
      <c r="B2776" s="14" t="n"/>
      <c r="C2776" s="15" t="n"/>
      <c r="D2776" s="15" t="n"/>
      <c r="E2776" s="15">
        <f>D2776*Setup!$B$5</f>
        <v/>
      </c>
      <c r="F2776" s="15">
        <f>D2776-E2776</f>
        <v/>
      </c>
      <c r="G2776" s="15" t="n"/>
      <c r="H2776" s="15" t="n"/>
      <c r="I2776" s="15" t="n"/>
      <c r="J2776" s="15">
        <f>C2776+F2776+G2776-I2776</f>
        <v/>
      </c>
      <c r="K2776" s="15" t="n"/>
      <c r="L2776" s="15">
        <f>K2776*Setup!$B$6</f>
        <v/>
      </c>
      <c r="M2776" s="15">
        <f>J2776-L2776</f>
        <v/>
      </c>
      <c r="N2776" s="21" t="n"/>
    </row>
    <row r="2777">
      <c r="A2777" s="295" t="n"/>
      <c r="B2777" s="14" t="n"/>
      <c r="C2777" s="15" t="n"/>
      <c r="D2777" s="15" t="n"/>
      <c r="E2777" s="15">
        <f>D2777*Setup!$B$5</f>
        <v/>
      </c>
      <c r="F2777" s="15">
        <f>D2777-E2777</f>
        <v/>
      </c>
      <c r="G2777" s="15" t="n"/>
      <c r="H2777" s="15" t="n"/>
      <c r="I2777" s="15" t="n"/>
      <c r="J2777" s="15">
        <f>C2777+F2777+G2777-I2777</f>
        <v/>
      </c>
      <c r="K2777" s="15" t="n"/>
      <c r="L2777" s="15">
        <f>K2777*Setup!$B$6</f>
        <v/>
      </c>
      <c r="M2777" s="15">
        <f>J2777-L2777</f>
        <v/>
      </c>
      <c r="N2777" s="21" t="n"/>
    </row>
    <row r="2778">
      <c r="A2778" s="295" t="n"/>
      <c r="B2778" s="14" t="n"/>
      <c r="C2778" s="15" t="n"/>
      <c r="D2778" s="15" t="n"/>
      <c r="E2778" s="15">
        <f>D2778*Setup!$B$5</f>
        <v/>
      </c>
      <c r="F2778" s="15">
        <f>D2778-E2778</f>
        <v/>
      </c>
      <c r="G2778" s="15" t="n"/>
      <c r="H2778" s="15" t="n"/>
      <c r="I2778" s="15" t="n"/>
      <c r="J2778" s="15">
        <f>C2778+F2778+G2778-I2778</f>
        <v/>
      </c>
      <c r="K2778" s="15" t="n"/>
      <c r="L2778" s="15">
        <f>K2778*Setup!$B$6</f>
        <v/>
      </c>
      <c r="M2778" s="15">
        <f>J2778-L2778</f>
        <v/>
      </c>
      <c r="N2778" s="21" t="n"/>
    </row>
    <row r="2779">
      <c r="A2779" s="295" t="n"/>
      <c r="B2779" s="14" t="n"/>
      <c r="C2779" s="15" t="n"/>
      <c r="D2779" s="15" t="n"/>
      <c r="E2779" s="15">
        <f>D2779*Setup!$B$5</f>
        <v/>
      </c>
      <c r="F2779" s="15">
        <f>D2779-E2779</f>
        <v/>
      </c>
      <c r="G2779" s="15" t="n"/>
      <c r="H2779" s="15" t="n"/>
      <c r="I2779" s="15" t="n"/>
      <c r="J2779" s="15">
        <f>C2779+F2779+G2779-I2779</f>
        <v/>
      </c>
      <c r="K2779" s="15" t="n"/>
      <c r="L2779" s="15">
        <f>K2779*Setup!$B$6</f>
        <v/>
      </c>
      <c r="M2779" s="15">
        <f>J2779-L2779</f>
        <v/>
      </c>
      <c r="N2779" s="21" t="n"/>
    </row>
    <row r="2780">
      <c r="A2780" s="295" t="n"/>
      <c r="B2780" s="14" t="n"/>
      <c r="C2780" s="15" t="n"/>
      <c r="D2780" s="15" t="n"/>
      <c r="E2780" s="15">
        <f>D2780*Setup!$B$5</f>
        <v/>
      </c>
      <c r="F2780" s="15">
        <f>D2780-E2780</f>
        <v/>
      </c>
      <c r="G2780" s="15" t="n"/>
      <c r="H2780" s="15" t="n"/>
      <c r="I2780" s="15" t="n"/>
      <c r="J2780" s="15">
        <f>C2780+F2780+G2780-I2780</f>
        <v/>
      </c>
      <c r="K2780" s="15" t="n"/>
      <c r="L2780" s="15">
        <f>K2780*Setup!$B$6</f>
        <v/>
      </c>
      <c r="M2780" s="15">
        <f>J2780-L2780</f>
        <v/>
      </c>
      <c r="N2780" s="21" t="n"/>
    </row>
    <row r="2781">
      <c r="A2781" s="295" t="n"/>
      <c r="B2781" s="14" t="n"/>
      <c r="C2781" s="15" t="n"/>
      <c r="D2781" s="15" t="n"/>
      <c r="E2781" s="15">
        <f>D2781*Setup!$B$5</f>
        <v/>
      </c>
      <c r="F2781" s="15">
        <f>D2781-E2781</f>
        <v/>
      </c>
      <c r="G2781" s="15" t="n"/>
      <c r="H2781" s="15" t="n"/>
      <c r="I2781" s="15" t="n"/>
      <c r="J2781" s="15">
        <f>C2781+F2781+G2781-I2781</f>
        <v/>
      </c>
      <c r="K2781" s="15" t="n"/>
      <c r="L2781" s="15">
        <f>K2781*Setup!$B$6</f>
        <v/>
      </c>
      <c r="M2781" s="15">
        <f>J2781-L2781</f>
        <v/>
      </c>
      <c r="N2781" s="21" t="n"/>
    </row>
    <row r="2782">
      <c r="A2782" s="295" t="n"/>
      <c r="B2782" s="14" t="n"/>
      <c r="C2782" s="15" t="n"/>
      <c r="D2782" s="15" t="n"/>
      <c r="E2782" s="15">
        <f>D2782*Setup!$B$5</f>
        <v/>
      </c>
      <c r="F2782" s="15">
        <f>D2782-E2782</f>
        <v/>
      </c>
      <c r="G2782" s="15" t="n"/>
      <c r="H2782" s="15" t="n"/>
      <c r="I2782" s="15" t="n"/>
      <c r="J2782" s="15">
        <f>C2782+F2782+G2782-I2782</f>
        <v/>
      </c>
      <c r="K2782" s="15" t="n"/>
      <c r="L2782" s="15">
        <f>K2782*Setup!$B$6</f>
        <v/>
      </c>
      <c r="M2782" s="15">
        <f>J2782-L2782</f>
        <v/>
      </c>
      <c r="N2782" s="21" t="n"/>
    </row>
    <row r="2783">
      <c r="A2783" s="295" t="n"/>
      <c r="B2783" s="14" t="n"/>
      <c r="C2783" s="15" t="n"/>
      <c r="D2783" s="15" t="n"/>
      <c r="E2783" s="15">
        <f>D2783*Setup!$B$5</f>
        <v/>
      </c>
      <c r="F2783" s="15">
        <f>D2783-E2783</f>
        <v/>
      </c>
      <c r="G2783" s="15" t="n"/>
      <c r="H2783" s="15" t="n"/>
      <c r="I2783" s="15" t="n"/>
      <c r="J2783" s="15">
        <f>C2783+F2783+G2783-I2783</f>
        <v/>
      </c>
      <c r="K2783" s="15" t="n"/>
      <c r="L2783" s="15">
        <f>K2783*Setup!$B$6</f>
        <v/>
      </c>
      <c r="M2783" s="15">
        <f>J2783-L2783</f>
        <v/>
      </c>
      <c r="N2783" s="21" t="n"/>
    </row>
    <row r="2784">
      <c r="A2784" s="295" t="n"/>
      <c r="B2784" s="14" t="n"/>
      <c r="C2784" s="15" t="n"/>
      <c r="D2784" s="15" t="n"/>
      <c r="E2784" s="15">
        <f>D2784*Setup!$B$5</f>
        <v/>
      </c>
      <c r="F2784" s="15">
        <f>D2784-E2784</f>
        <v/>
      </c>
      <c r="G2784" s="15" t="n"/>
      <c r="H2784" s="15" t="n"/>
      <c r="I2784" s="15" t="n"/>
      <c r="J2784" s="15">
        <f>C2784+F2784+G2784-I2784</f>
        <v/>
      </c>
      <c r="K2784" s="15" t="n"/>
      <c r="L2784" s="15">
        <f>K2784*Setup!$B$6</f>
        <v/>
      </c>
      <c r="M2784" s="15">
        <f>J2784-L2784</f>
        <v/>
      </c>
      <c r="N2784" s="21" t="n"/>
    </row>
    <row r="2785">
      <c r="A2785" s="295" t="n"/>
      <c r="B2785" s="14" t="n"/>
      <c r="C2785" s="15" t="n"/>
      <c r="D2785" s="15" t="n"/>
      <c r="E2785" s="15">
        <f>D2785*Setup!$B$5</f>
        <v/>
      </c>
      <c r="F2785" s="15">
        <f>D2785-E2785</f>
        <v/>
      </c>
      <c r="G2785" s="15" t="n"/>
      <c r="H2785" s="15" t="n"/>
      <c r="I2785" s="15" t="n"/>
      <c r="J2785" s="15">
        <f>C2785+F2785+G2785-I2785</f>
        <v/>
      </c>
      <c r="K2785" s="15" t="n"/>
      <c r="L2785" s="15">
        <f>K2785*Setup!$B$6</f>
        <v/>
      </c>
      <c r="M2785" s="15">
        <f>J2785-L2785</f>
        <v/>
      </c>
      <c r="N2785" s="21" t="n"/>
    </row>
    <row r="2786">
      <c r="A2786" s="295" t="n"/>
      <c r="B2786" s="14" t="n"/>
      <c r="C2786" s="15" t="n"/>
      <c r="D2786" s="15" t="n"/>
      <c r="E2786" s="15">
        <f>D2786*Setup!$B$5</f>
        <v/>
      </c>
      <c r="F2786" s="15">
        <f>D2786-E2786</f>
        <v/>
      </c>
      <c r="G2786" s="15" t="n"/>
      <c r="H2786" s="15" t="n"/>
      <c r="I2786" s="15" t="n"/>
      <c r="J2786" s="15">
        <f>C2786+F2786+G2786-I2786</f>
        <v/>
      </c>
      <c r="K2786" s="15" t="n"/>
      <c r="L2786" s="15">
        <f>K2786*Setup!$B$6</f>
        <v/>
      </c>
      <c r="M2786" s="15">
        <f>J2786-L2786</f>
        <v/>
      </c>
      <c r="N2786" s="21" t="n"/>
    </row>
    <row r="2787">
      <c r="A2787" s="295" t="n"/>
      <c r="B2787" s="14" t="n"/>
      <c r="C2787" s="15" t="n"/>
      <c r="D2787" s="15" t="n"/>
      <c r="E2787" s="15">
        <f>D2787*Setup!$B$5</f>
        <v/>
      </c>
      <c r="F2787" s="15">
        <f>D2787-E2787</f>
        <v/>
      </c>
      <c r="G2787" s="15" t="n"/>
      <c r="H2787" s="15" t="n"/>
      <c r="I2787" s="15" t="n"/>
      <c r="J2787" s="15">
        <f>C2787+F2787+G2787-I2787</f>
        <v/>
      </c>
      <c r="K2787" s="15" t="n"/>
      <c r="L2787" s="15">
        <f>K2787*Setup!$B$6</f>
        <v/>
      </c>
      <c r="M2787" s="15">
        <f>J2787-L2787</f>
        <v/>
      </c>
      <c r="N2787" s="21" t="n"/>
    </row>
    <row r="2788">
      <c r="A2788" s="295" t="n"/>
      <c r="B2788" s="14" t="n"/>
      <c r="C2788" s="15" t="n"/>
      <c r="D2788" s="15" t="n"/>
      <c r="E2788" s="15">
        <f>D2788*Setup!$B$5</f>
        <v/>
      </c>
      <c r="F2788" s="15">
        <f>D2788-E2788</f>
        <v/>
      </c>
      <c r="G2788" s="15" t="n"/>
      <c r="H2788" s="15" t="n"/>
      <c r="I2788" s="15" t="n"/>
      <c r="J2788" s="15">
        <f>C2788+F2788+G2788-I2788</f>
        <v/>
      </c>
      <c r="K2788" s="15" t="n"/>
      <c r="L2788" s="15">
        <f>K2788*Setup!$B$6</f>
        <v/>
      </c>
      <c r="M2788" s="15">
        <f>J2788-L2788</f>
        <v/>
      </c>
      <c r="N2788" s="21" t="n"/>
    </row>
    <row r="2789">
      <c r="A2789" s="295" t="n"/>
      <c r="B2789" s="14" t="n"/>
      <c r="C2789" s="15" t="n"/>
      <c r="D2789" s="15" t="n"/>
      <c r="E2789" s="15">
        <f>D2789*Setup!$B$5</f>
        <v/>
      </c>
      <c r="F2789" s="15">
        <f>D2789-E2789</f>
        <v/>
      </c>
      <c r="G2789" s="15" t="n"/>
      <c r="H2789" s="15" t="n"/>
      <c r="I2789" s="15" t="n"/>
      <c r="J2789" s="15">
        <f>C2789+F2789+G2789-I2789</f>
        <v/>
      </c>
      <c r="K2789" s="15" t="n"/>
      <c r="L2789" s="15">
        <f>K2789*Setup!$B$6</f>
        <v/>
      </c>
      <c r="M2789" s="15">
        <f>J2789-L2789</f>
        <v/>
      </c>
      <c r="N2789" s="21" t="n"/>
    </row>
    <row r="2790">
      <c r="A2790" s="295" t="n"/>
      <c r="B2790" s="14" t="n"/>
      <c r="C2790" s="15" t="n"/>
      <c r="D2790" s="15" t="n"/>
      <c r="E2790" s="15">
        <f>D2790*Setup!$B$5</f>
        <v/>
      </c>
      <c r="F2790" s="15">
        <f>D2790-E2790</f>
        <v/>
      </c>
      <c r="G2790" s="15" t="n"/>
      <c r="H2790" s="15" t="n"/>
      <c r="I2790" s="15" t="n"/>
      <c r="J2790" s="15">
        <f>C2790+F2790+G2790-I2790</f>
        <v/>
      </c>
      <c r="K2790" s="15" t="n"/>
      <c r="L2790" s="15">
        <f>K2790*Setup!$B$6</f>
        <v/>
      </c>
      <c r="M2790" s="15">
        <f>J2790-L2790</f>
        <v/>
      </c>
      <c r="N2790" s="21" t="n"/>
    </row>
    <row r="2791">
      <c r="A2791" s="295" t="n"/>
      <c r="B2791" s="14" t="n"/>
      <c r="C2791" s="15" t="n"/>
      <c r="D2791" s="15" t="n"/>
      <c r="E2791" s="15">
        <f>D2791*Setup!$B$5</f>
        <v/>
      </c>
      <c r="F2791" s="15">
        <f>D2791-E2791</f>
        <v/>
      </c>
      <c r="G2791" s="15" t="n"/>
      <c r="H2791" s="15" t="n"/>
      <c r="I2791" s="15" t="n"/>
      <c r="J2791" s="15">
        <f>C2791+F2791+G2791-I2791</f>
        <v/>
      </c>
      <c r="K2791" s="15" t="n"/>
      <c r="L2791" s="15">
        <f>K2791*Setup!$B$6</f>
        <v/>
      </c>
      <c r="M2791" s="15">
        <f>J2791-L2791</f>
        <v/>
      </c>
      <c r="N2791" s="21" t="n"/>
    </row>
    <row r="2792">
      <c r="A2792" s="295" t="n"/>
      <c r="B2792" s="14" t="n"/>
      <c r="C2792" s="15" t="n"/>
      <c r="D2792" s="15" t="n"/>
      <c r="E2792" s="15">
        <f>D2792*Setup!$B$5</f>
        <v/>
      </c>
      <c r="F2792" s="15">
        <f>D2792-E2792</f>
        <v/>
      </c>
      <c r="G2792" s="15" t="n"/>
      <c r="H2792" s="15" t="n"/>
      <c r="I2792" s="15" t="n"/>
      <c r="J2792" s="15">
        <f>C2792+F2792+G2792-I2792</f>
        <v/>
      </c>
      <c r="K2792" s="15" t="n"/>
      <c r="L2792" s="15">
        <f>K2792*Setup!$B$6</f>
        <v/>
      </c>
      <c r="M2792" s="15">
        <f>J2792-L2792</f>
        <v/>
      </c>
      <c r="N2792" s="21" t="n"/>
    </row>
    <row r="2793">
      <c r="A2793" s="295" t="n"/>
      <c r="B2793" s="14" t="n"/>
      <c r="C2793" s="15" t="n"/>
      <c r="D2793" s="15" t="n"/>
      <c r="E2793" s="15">
        <f>D2793*Setup!$B$5</f>
        <v/>
      </c>
      <c r="F2793" s="15">
        <f>D2793-E2793</f>
        <v/>
      </c>
      <c r="G2793" s="15" t="n"/>
      <c r="H2793" s="15" t="n"/>
      <c r="I2793" s="15" t="n"/>
      <c r="J2793" s="15">
        <f>C2793+F2793+G2793-I2793</f>
        <v/>
      </c>
      <c r="K2793" s="15" t="n"/>
      <c r="L2793" s="15">
        <f>K2793*Setup!$B$6</f>
        <v/>
      </c>
      <c r="M2793" s="15">
        <f>J2793-L2793</f>
        <v/>
      </c>
      <c r="N2793" s="21" t="n"/>
    </row>
    <row r="2794">
      <c r="A2794" s="295" t="n"/>
      <c r="B2794" s="14" t="n"/>
      <c r="C2794" s="15" t="n"/>
      <c r="D2794" s="15" t="n"/>
      <c r="E2794" s="15">
        <f>D2794*Setup!$B$5</f>
        <v/>
      </c>
      <c r="F2794" s="15">
        <f>D2794-E2794</f>
        <v/>
      </c>
      <c r="G2794" s="15" t="n"/>
      <c r="H2794" s="15" t="n"/>
      <c r="I2794" s="15" t="n"/>
      <c r="J2794" s="15">
        <f>C2794+F2794+G2794-I2794</f>
        <v/>
      </c>
      <c r="K2794" s="15" t="n"/>
      <c r="L2794" s="15">
        <f>K2794*Setup!$B$6</f>
        <v/>
      </c>
      <c r="M2794" s="15">
        <f>J2794-L2794</f>
        <v/>
      </c>
      <c r="N2794" s="21" t="n"/>
    </row>
    <row r="2795">
      <c r="A2795" s="295" t="n"/>
      <c r="B2795" s="14" t="n"/>
      <c r="C2795" s="15" t="n"/>
      <c r="D2795" s="15" t="n"/>
      <c r="E2795" s="15">
        <f>D2795*Setup!$B$5</f>
        <v/>
      </c>
      <c r="F2795" s="15">
        <f>D2795-E2795</f>
        <v/>
      </c>
      <c r="G2795" s="15" t="n"/>
      <c r="H2795" s="15" t="n"/>
      <c r="I2795" s="15" t="n"/>
      <c r="J2795" s="15">
        <f>C2795+F2795+G2795-I2795</f>
        <v/>
      </c>
      <c r="K2795" s="15" t="n"/>
      <c r="L2795" s="15">
        <f>K2795*Setup!$B$6</f>
        <v/>
      </c>
      <c r="M2795" s="15">
        <f>J2795-L2795</f>
        <v/>
      </c>
      <c r="N2795" s="21" t="n"/>
    </row>
    <row r="2796">
      <c r="A2796" s="295" t="n"/>
      <c r="B2796" s="14" t="n"/>
      <c r="C2796" s="15" t="n"/>
      <c r="D2796" s="15" t="n"/>
      <c r="E2796" s="15">
        <f>D2796*Setup!$B$5</f>
        <v/>
      </c>
      <c r="F2796" s="15">
        <f>D2796-E2796</f>
        <v/>
      </c>
      <c r="G2796" s="15" t="n"/>
      <c r="H2796" s="15" t="n"/>
      <c r="I2796" s="15" t="n"/>
      <c r="J2796" s="15">
        <f>C2796+F2796+G2796-I2796</f>
        <v/>
      </c>
      <c r="K2796" s="15" t="n"/>
      <c r="L2796" s="15">
        <f>K2796*Setup!$B$6</f>
        <v/>
      </c>
      <c r="M2796" s="15">
        <f>J2796-L2796</f>
        <v/>
      </c>
      <c r="N2796" s="21" t="n"/>
    </row>
    <row r="2797">
      <c r="A2797" s="295" t="n"/>
      <c r="B2797" s="14" t="n"/>
      <c r="C2797" s="15" t="n"/>
      <c r="D2797" s="15" t="n"/>
      <c r="E2797" s="15">
        <f>D2797*Setup!$B$5</f>
        <v/>
      </c>
      <c r="F2797" s="15">
        <f>D2797-E2797</f>
        <v/>
      </c>
      <c r="G2797" s="15" t="n"/>
      <c r="H2797" s="15" t="n"/>
      <c r="I2797" s="15" t="n"/>
      <c r="J2797" s="15">
        <f>C2797+F2797+G2797-I2797</f>
        <v/>
      </c>
      <c r="K2797" s="15" t="n"/>
      <c r="L2797" s="15">
        <f>K2797*Setup!$B$6</f>
        <v/>
      </c>
      <c r="M2797" s="15">
        <f>J2797-L2797</f>
        <v/>
      </c>
      <c r="N2797" s="21" t="n"/>
    </row>
    <row r="2798">
      <c r="A2798" s="295" t="n"/>
      <c r="B2798" s="14" t="n"/>
      <c r="C2798" s="15" t="n"/>
      <c r="D2798" s="15" t="n"/>
      <c r="E2798" s="15">
        <f>D2798*Setup!$B$5</f>
        <v/>
      </c>
      <c r="F2798" s="15">
        <f>D2798-E2798</f>
        <v/>
      </c>
      <c r="G2798" s="15" t="n"/>
      <c r="H2798" s="15" t="n"/>
      <c r="I2798" s="15" t="n"/>
      <c r="J2798" s="15">
        <f>C2798+F2798+G2798-I2798</f>
        <v/>
      </c>
      <c r="K2798" s="15" t="n"/>
      <c r="L2798" s="15">
        <f>K2798*Setup!$B$6</f>
        <v/>
      </c>
      <c r="M2798" s="15">
        <f>J2798-L2798</f>
        <v/>
      </c>
      <c r="N2798" s="21" t="n"/>
    </row>
    <row r="2799">
      <c r="A2799" s="295" t="n"/>
      <c r="B2799" s="14" t="n"/>
      <c r="C2799" s="15" t="n"/>
      <c r="D2799" s="15" t="n"/>
      <c r="E2799" s="15">
        <f>D2799*Setup!$B$5</f>
        <v/>
      </c>
      <c r="F2799" s="15">
        <f>D2799-E2799</f>
        <v/>
      </c>
      <c r="G2799" s="15" t="n"/>
      <c r="H2799" s="15" t="n"/>
      <c r="I2799" s="15" t="n"/>
      <c r="J2799" s="15">
        <f>C2799+F2799+G2799-I2799</f>
        <v/>
      </c>
      <c r="K2799" s="15" t="n"/>
      <c r="L2799" s="15">
        <f>K2799*Setup!$B$6</f>
        <v/>
      </c>
      <c r="M2799" s="15">
        <f>J2799-L2799</f>
        <v/>
      </c>
      <c r="N2799" s="21" t="n"/>
    </row>
    <row r="2800">
      <c r="A2800" s="295" t="n"/>
      <c r="B2800" s="14" t="n"/>
      <c r="C2800" s="15" t="n"/>
      <c r="D2800" s="15" t="n"/>
      <c r="E2800" s="15">
        <f>D2800*Setup!$B$5</f>
        <v/>
      </c>
      <c r="F2800" s="15">
        <f>D2800-E2800</f>
        <v/>
      </c>
      <c r="G2800" s="15" t="n"/>
      <c r="H2800" s="15" t="n"/>
      <c r="I2800" s="15" t="n"/>
      <c r="J2800" s="15">
        <f>C2800+F2800+G2800-I2800</f>
        <v/>
      </c>
      <c r="K2800" s="15" t="n"/>
      <c r="L2800" s="15">
        <f>K2800*Setup!$B$6</f>
        <v/>
      </c>
      <c r="M2800" s="15">
        <f>J2800-L2800</f>
        <v/>
      </c>
      <c r="N2800" s="21" t="n"/>
    </row>
    <row r="2801">
      <c r="A2801" s="295" t="n"/>
      <c r="B2801" s="14" t="n"/>
      <c r="C2801" s="15" t="n"/>
      <c r="D2801" s="15" t="n"/>
      <c r="E2801" s="15">
        <f>D2801*Setup!$B$5</f>
        <v/>
      </c>
      <c r="F2801" s="15">
        <f>D2801-E2801</f>
        <v/>
      </c>
      <c r="G2801" s="15" t="n"/>
      <c r="H2801" s="15" t="n"/>
      <c r="I2801" s="15" t="n"/>
      <c r="J2801" s="15">
        <f>C2801+F2801+G2801-I2801</f>
        <v/>
      </c>
      <c r="K2801" s="15" t="n"/>
      <c r="L2801" s="15">
        <f>K2801*Setup!$B$6</f>
        <v/>
      </c>
      <c r="M2801" s="15">
        <f>J2801-L2801</f>
        <v/>
      </c>
      <c r="N2801" s="21" t="n"/>
    </row>
    <row r="2802">
      <c r="A2802" s="295" t="n"/>
      <c r="B2802" s="14" t="n"/>
      <c r="C2802" s="15" t="n"/>
      <c r="D2802" s="15" t="n"/>
      <c r="E2802" s="15">
        <f>D2802*Setup!$B$5</f>
        <v/>
      </c>
      <c r="F2802" s="15">
        <f>D2802-E2802</f>
        <v/>
      </c>
      <c r="G2802" s="15" t="n"/>
      <c r="H2802" s="15" t="n"/>
      <c r="I2802" s="15" t="n"/>
      <c r="J2802" s="15">
        <f>C2802+F2802+G2802-I2802</f>
        <v/>
      </c>
      <c r="K2802" s="15" t="n"/>
      <c r="L2802" s="15">
        <f>K2802*Setup!$B$6</f>
        <v/>
      </c>
      <c r="M2802" s="15">
        <f>J2802-L2802</f>
        <v/>
      </c>
      <c r="N2802" s="21" t="n"/>
    </row>
    <row r="2803">
      <c r="A2803" s="295" t="n"/>
      <c r="B2803" s="14" t="n"/>
      <c r="C2803" s="15" t="n"/>
      <c r="D2803" s="15" t="n"/>
      <c r="E2803" s="15">
        <f>D2803*Setup!$B$5</f>
        <v/>
      </c>
      <c r="F2803" s="15">
        <f>D2803-E2803</f>
        <v/>
      </c>
      <c r="G2803" s="15" t="n"/>
      <c r="H2803" s="15" t="n"/>
      <c r="I2803" s="15" t="n"/>
      <c r="J2803" s="15">
        <f>C2803+F2803+G2803-I2803</f>
        <v/>
      </c>
      <c r="K2803" s="15" t="n"/>
      <c r="L2803" s="15">
        <f>K2803*Setup!$B$6</f>
        <v/>
      </c>
      <c r="M2803" s="15">
        <f>J2803-L2803</f>
        <v/>
      </c>
      <c r="N2803" s="21" t="n"/>
    </row>
    <row r="2804">
      <c r="A2804" s="295" t="n"/>
      <c r="B2804" s="14" t="n"/>
      <c r="C2804" s="15" t="n"/>
      <c r="D2804" s="15" t="n"/>
      <c r="E2804" s="15">
        <f>D2804*Setup!$B$5</f>
        <v/>
      </c>
      <c r="F2804" s="15">
        <f>D2804-E2804</f>
        <v/>
      </c>
      <c r="G2804" s="15" t="n"/>
      <c r="H2804" s="15" t="n"/>
      <c r="I2804" s="15" t="n"/>
      <c r="J2804" s="15">
        <f>C2804+F2804+G2804-I2804</f>
        <v/>
      </c>
      <c r="K2804" s="15" t="n"/>
      <c r="L2804" s="15">
        <f>K2804*Setup!$B$6</f>
        <v/>
      </c>
      <c r="M2804" s="15">
        <f>J2804-L2804</f>
        <v/>
      </c>
      <c r="N2804" s="21" t="n"/>
    </row>
    <row r="2805">
      <c r="A2805" s="295" t="n"/>
      <c r="B2805" s="14" t="n"/>
      <c r="C2805" s="15" t="n"/>
      <c r="D2805" s="15" t="n"/>
      <c r="E2805" s="15">
        <f>D2805*Setup!$B$5</f>
        <v/>
      </c>
      <c r="F2805" s="15">
        <f>D2805-E2805</f>
        <v/>
      </c>
      <c r="G2805" s="15" t="n"/>
      <c r="H2805" s="15" t="n"/>
      <c r="I2805" s="15" t="n"/>
      <c r="J2805" s="15">
        <f>C2805+F2805+G2805-I2805</f>
        <v/>
      </c>
      <c r="K2805" s="15" t="n"/>
      <c r="L2805" s="15">
        <f>K2805*Setup!$B$6</f>
        <v/>
      </c>
      <c r="M2805" s="15">
        <f>J2805-L2805</f>
        <v/>
      </c>
      <c r="N2805" s="21" t="n"/>
    </row>
    <row r="2806">
      <c r="A2806" s="295" t="n"/>
      <c r="B2806" s="14" t="n"/>
      <c r="C2806" s="15" t="n"/>
      <c r="D2806" s="15" t="n"/>
      <c r="E2806" s="15">
        <f>D2806*Setup!$B$5</f>
        <v/>
      </c>
      <c r="F2806" s="15">
        <f>D2806-E2806</f>
        <v/>
      </c>
      <c r="G2806" s="15" t="n"/>
      <c r="H2806" s="15" t="n"/>
      <c r="I2806" s="15" t="n"/>
      <c r="J2806" s="15">
        <f>C2806+F2806+G2806-I2806</f>
        <v/>
      </c>
      <c r="K2806" s="15" t="n"/>
      <c r="L2806" s="15">
        <f>K2806*Setup!$B$6</f>
        <v/>
      </c>
      <c r="M2806" s="15">
        <f>J2806-L2806</f>
        <v/>
      </c>
      <c r="N2806" s="21" t="n"/>
    </row>
    <row r="2807">
      <c r="A2807" s="295" t="n"/>
      <c r="B2807" s="14" t="n"/>
      <c r="C2807" s="15" t="n"/>
      <c r="D2807" s="15" t="n"/>
      <c r="E2807" s="15">
        <f>D2807*Setup!$B$5</f>
        <v/>
      </c>
      <c r="F2807" s="15">
        <f>D2807-E2807</f>
        <v/>
      </c>
      <c r="G2807" s="15" t="n"/>
      <c r="H2807" s="15" t="n"/>
      <c r="I2807" s="15" t="n"/>
      <c r="J2807" s="15">
        <f>C2807+F2807+G2807-I2807</f>
        <v/>
      </c>
      <c r="K2807" s="15" t="n"/>
      <c r="L2807" s="15">
        <f>K2807*Setup!$B$6</f>
        <v/>
      </c>
      <c r="M2807" s="15">
        <f>J2807-L2807</f>
        <v/>
      </c>
      <c r="N2807" s="21" t="n"/>
    </row>
    <row r="2808">
      <c r="A2808" s="295" t="n"/>
      <c r="B2808" s="14" t="n"/>
      <c r="C2808" s="15" t="n"/>
      <c r="D2808" s="15" t="n"/>
      <c r="E2808" s="15">
        <f>D2808*Setup!$B$5</f>
        <v/>
      </c>
      <c r="F2808" s="15">
        <f>D2808-E2808</f>
        <v/>
      </c>
      <c r="G2808" s="15" t="n"/>
      <c r="H2808" s="15" t="n"/>
      <c r="I2808" s="15" t="n"/>
      <c r="J2808" s="15">
        <f>C2808+F2808+G2808-I2808</f>
        <v/>
      </c>
      <c r="K2808" s="15" t="n"/>
      <c r="L2808" s="15">
        <f>K2808*Setup!$B$6</f>
        <v/>
      </c>
      <c r="M2808" s="15">
        <f>J2808-L2808</f>
        <v/>
      </c>
      <c r="N2808" s="21" t="n"/>
    </row>
    <row r="2809">
      <c r="A2809" s="295" t="n"/>
      <c r="B2809" s="14" t="n"/>
      <c r="C2809" s="15" t="n"/>
      <c r="D2809" s="15" t="n"/>
      <c r="E2809" s="15">
        <f>D2809*Setup!$B$5</f>
        <v/>
      </c>
      <c r="F2809" s="15">
        <f>D2809-E2809</f>
        <v/>
      </c>
      <c r="G2809" s="15" t="n"/>
      <c r="H2809" s="15" t="n"/>
      <c r="I2809" s="15" t="n"/>
      <c r="J2809" s="15">
        <f>C2809+F2809+G2809-I2809</f>
        <v/>
      </c>
      <c r="K2809" s="15" t="n"/>
      <c r="L2809" s="15">
        <f>K2809*Setup!$B$6</f>
        <v/>
      </c>
      <c r="M2809" s="15">
        <f>J2809-L2809</f>
        <v/>
      </c>
      <c r="N2809" s="21" t="n"/>
    </row>
    <row r="2810">
      <c r="A2810" s="295" t="n"/>
      <c r="B2810" s="14" t="n"/>
      <c r="C2810" s="15" t="n"/>
      <c r="D2810" s="15" t="n"/>
      <c r="E2810" s="15">
        <f>D2810*Setup!$B$5</f>
        <v/>
      </c>
      <c r="F2810" s="15">
        <f>D2810-E2810</f>
        <v/>
      </c>
      <c r="G2810" s="15" t="n"/>
      <c r="H2810" s="15" t="n"/>
      <c r="I2810" s="15" t="n"/>
      <c r="J2810" s="15">
        <f>C2810+F2810+G2810-I2810</f>
        <v/>
      </c>
      <c r="K2810" s="15" t="n"/>
      <c r="L2810" s="15">
        <f>K2810*Setup!$B$6</f>
        <v/>
      </c>
      <c r="M2810" s="15">
        <f>J2810-L2810</f>
        <v/>
      </c>
      <c r="N2810" s="21" t="n"/>
    </row>
    <row r="2811">
      <c r="A2811" s="295" t="n"/>
      <c r="B2811" s="14" t="n"/>
      <c r="C2811" s="15" t="n"/>
      <c r="D2811" s="15" t="n"/>
      <c r="E2811" s="15">
        <f>D2811*Setup!$B$5</f>
        <v/>
      </c>
      <c r="F2811" s="15">
        <f>D2811-E2811</f>
        <v/>
      </c>
      <c r="G2811" s="15" t="n"/>
      <c r="H2811" s="15" t="n"/>
      <c r="I2811" s="15" t="n"/>
      <c r="J2811" s="15">
        <f>C2811+F2811+G2811-I2811</f>
        <v/>
      </c>
      <c r="K2811" s="15" t="n"/>
      <c r="L2811" s="15">
        <f>K2811*Setup!$B$6</f>
        <v/>
      </c>
      <c r="M2811" s="15">
        <f>J2811-L2811</f>
        <v/>
      </c>
      <c r="N2811" s="21" t="n"/>
    </row>
    <row r="2812">
      <c r="A2812" s="295" t="n"/>
      <c r="B2812" s="14" t="n"/>
      <c r="C2812" s="15" t="n"/>
      <c r="D2812" s="15" t="n"/>
      <c r="E2812" s="15">
        <f>D2812*Setup!$B$5</f>
        <v/>
      </c>
      <c r="F2812" s="15">
        <f>D2812-E2812</f>
        <v/>
      </c>
      <c r="G2812" s="15" t="n"/>
      <c r="H2812" s="15" t="n"/>
      <c r="I2812" s="15" t="n"/>
      <c r="J2812" s="15">
        <f>C2812+F2812+G2812-I2812</f>
        <v/>
      </c>
      <c r="K2812" s="15" t="n"/>
      <c r="L2812" s="15">
        <f>K2812*Setup!$B$6</f>
        <v/>
      </c>
      <c r="M2812" s="15">
        <f>J2812-L2812</f>
        <v/>
      </c>
      <c r="N2812" s="21" t="n"/>
    </row>
    <row r="2813">
      <c r="A2813" s="295" t="n"/>
      <c r="B2813" s="14" t="n"/>
      <c r="C2813" s="15" t="n"/>
      <c r="D2813" s="15" t="n"/>
      <c r="E2813" s="15">
        <f>D2813*Setup!$B$5</f>
        <v/>
      </c>
      <c r="F2813" s="15">
        <f>D2813-E2813</f>
        <v/>
      </c>
      <c r="G2813" s="15" t="n"/>
      <c r="H2813" s="15" t="n"/>
      <c r="I2813" s="15" t="n"/>
      <c r="J2813" s="15">
        <f>C2813+F2813+G2813-I2813</f>
        <v/>
      </c>
      <c r="K2813" s="15" t="n"/>
      <c r="L2813" s="15">
        <f>K2813*Setup!$B$6</f>
        <v/>
      </c>
      <c r="M2813" s="15">
        <f>J2813-L2813</f>
        <v/>
      </c>
      <c r="N2813" s="21" t="n"/>
    </row>
    <row r="2814">
      <c r="A2814" s="295" t="n"/>
      <c r="B2814" s="14" t="n"/>
      <c r="C2814" s="15" t="n"/>
      <c r="D2814" s="15" t="n"/>
      <c r="E2814" s="15">
        <f>D2814*Setup!$B$5</f>
        <v/>
      </c>
      <c r="F2814" s="15">
        <f>D2814-E2814</f>
        <v/>
      </c>
      <c r="G2814" s="15" t="n"/>
      <c r="H2814" s="15" t="n"/>
      <c r="I2814" s="15" t="n"/>
      <c r="J2814" s="15">
        <f>C2814+F2814+G2814-I2814</f>
        <v/>
      </c>
      <c r="K2814" s="15" t="n"/>
      <c r="L2814" s="15">
        <f>K2814*Setup!$B$6</f>
        <v/>
      </c>
      <c r="M2814" s="15">
        <f>J2814-L2814</f>
        <v/>
      </c>
      <c r="N2814" s="21" t="n"/>
    </row>
    <row r="2815">
      <c r="A2815" s="295" t="n"/>
      <c r="B2815" s="14" t="n"/>
      <c r="C2815" s="15" t="n"/>
      <c r="D2815" s="15" t="n"/>
      <c r="E2815" s="15">
        <f>D2815*Setup!$B$5</f>
        <v/>
      </c>
      <c r="F2815" s="15">
        <f>D2815-E2815</f>
        <v/>
      </c>
      <c r="G2815" s="15" t="n"/>
      <c r="H2815" s="15" t="n"/>
      <c r="I2815" s="15" t="n"/>
      <c r="J2815" s="15">
        <f>C2815+F2815+G2815-I2815</f>
        <v/>
      </c>
      <c r="K2815" s="15" t="n"/>
      <c r="L2815" s="15">
        <f>K2815*Setup!$B$6</f>
        <v/>
      </c>
      <c r="M2815" s="15">
        <f>J2815-L2815</f>
        <v/>
      </c>
      <c r="N2815" s="21" t="n"/>
    </row>
    <row r="2816">
      <c r="A2816" s="295" t="n"/>
      <c r="B2816" s="14" t="n"/>
      <c r="C2816" s="15" t="n"/>
      <c r="D2816" s="15" t="n"/>
      <c r="E2816" s="15">
        <f>D2816*Setup!$B$5</f>
        <v/>
      </c>
      <c r="F2816" s="15">
        <f>D2816-E2816</f>
        <v/>
      </c>
      <c r="G2816" s="15" t="n"/>
      <c r="H2816" s="15" t="n"/>
      <c r="I2816" s="15" t="n"/>
      <c r="J2816" s="15">
        <f>C2816+F2816+G2816-I2816</f>
        <v/>
      </c>
      <c r="K2816" s="15" t="n"/>
      <c r="L2816" s="15">
        <f>K2816*Setup!$B$6</f>
        <v/>
      </c>
      <c r="M2816" s="15">
        <f>J2816-L2816</f>
        <v/>
      </c>
      <c r="N2816" s="21" t="n"/>
    </row>
    <row r="2817">
      <c r="A2817" s="295" t="n"/>
      <c r="B2817" s="14" t="n"/>
      <c r="C2817" s="15" t="n"/>
      <c r="D2817" s="15" t="n"/>
      <c r="E2817" s="15">
        <f>D2817*Setup!$B$5</f>
        <v/>
      </c>
      <c r="F2817" s="15">
        <f>D2817-E2817</f>
        <v/>
      </c>
      <c r="G2817" s="15" t="n"/>
      <c r="H2817" s="15" t="n"/>
      <c r="I2817" s="15" t="n"/>
      <c r="J2817" s="15">
        <f>C2817+F2817+G2817-I2817</f>
        <v/>
      </c>
      <c r="K2817" s="15" t="n"/>
      <c r="L2817" s="15">
        <f>K2817*Setup!$B$6</f>
        <v/>
      </c>
      <c r="M2817" s="15">
        <f>J2817-L2817</f>
        <v/>
      </c>
      <c r="N2817" s="21" t="n"/>
    </row>
    <row r="2818">
      <c r="A2818" s="295" t="n"/>
      <c r="B2818" s="14" t="n"/>
      <c r="C2818" s="15" t="n"/>
      <c r="D2818" s="15" t="n"/>
      <c r="E2818" s="15">
        <f>D2818*Setup!$B$5</f>
        <v/>
      </c>
      <c r="F2818" s="15">
        <f>D2818-E2818</f>
        <v/>
      </c>
      <c r="G2818" s="15" t="n"/>
      <c r="H2818" s="15" t="n"/>
      <c r="I2818" s="15" t="n"/>
      <c r="J2818" s="15">
        <f>C2818+F2818+G2818-I2818</f>
        <v/>
      </c>
      <c r="K2818" s="15" t="n"/>
      <c r="L2818" s="15">
        <f>K2818*Setup!$B$6</f>
        <v/>
      </c>
      <c r="M2818" s="15">
        <f>J2818-L2818</f>
        <v/>
      </c>
      <c r="N2818" s="21" t="n"/>
    </row>
    <row r="2819">
      <c r="A2819" s="295" t="n"/>
      <c r="B2819" s="14" t="n"/>
      <c r="C2819" s="15" t="n"/>
      <c r="D2819" s="15" t="n"/>
      <c r="E2819" s="15">
        <f>D2819*Setup!$B$5</f>
        <v/>
      </c>
      <c r="F2819" s="15">
        <f>D2819-E2819</f>
        <v/>
      </c>
      <c r="G2819" s="15" t="n"/>
      <c r="H2819" s="15" t="n"/>
      <c r="I2819" s="15" t="n"/>
      <c r="J2819" s="15">
        <f>C2819+F2819+G2819-I2819</f>
        <v/>
      </c>
      <c r="K2819" s="15" t="n"/>
      <c r="L2819" s="15">
        <f>K2819*Setup!$B$6</f>
        <v/>
      </c>
      <c r="M2819" s="15">
        <f>J2819-L2819</f>
        <v/>
      </c>
      <c r="N2819" s="21" t="n"/>
    </row>
    <row r="2820">
      <c r="A2820" s="295" t="n"/>
      <c r="B2820" s="14" t="n"/>
      <c r="C2820" s="15" t="n"/>
      <c r="D2820" s="15" t="n"/>
      <c r="E2820" s="15">
        <f>D2820*Setup!$B$5</f>
        <v/>
      </c>
      <c r="F2820" s="15">
        <f>D2820-E2820</f>
        <v/>
      </c>
      <c r="G2820" s="15" t="n"/>
      <c r="H2820" s="15" t="n"/>
      <c r="I2820" s="15" t="n"/>
      <c r="J2820" s="15">
        <f>C2820+F2820+G2820-I2820</f>
        <v/>
      </c>
      <c r="K2820" s="15" t="n"/>
      <c r="L2820" s="15">
        <f>K2820*Setup!$B$6</f>
        <v/>
      </c>
      <c r="M2820" s="15">
        <f>J2820-L2820</f>
        <v/>
      </c>
      <c r="N2820" s="21" t="n"/>
    </row>
    <row r="2821">
      <c r="A2821" s="295" t="n"/>
      <c r="B2821" s="14" t="n"/>
      <c r="C2821" s="15" t="n"/>
      <c r="D2821" s="15" t="n"/>
      <c r="E2821" s="15">
        <f>D2821*Setup!$B$5</f>
        <v/>
      </c>
      <c r="F2821" s="15">
        <f>D2821-E2821</f>
        <v/>
      </c>
      <c r="G2821" s="15" t="n"/>
      <c r="H2821" s="15" t="n"/>
      <c r="I2821" s="15" t="n"/>
      <c r="J2821" s="15">
        <f>C2821+F2821+G2821-I2821</f>
        <v/>
      </c>
      <c r="K2821" s="15" t="n"/>
      <c r="L2821" s="15">
        <f>K2821*Setup!$B$6</f>
        <v/>
      </c>
      <c r="M2821" s="15">
        <f>J2821-L2821</f>
        <v/>
      </c>
      <c r="N2821" s="21" t="n"/>
    </row>
    <row r="2822">
      <c r="A2822" s="295" t="n"/>
      <c r="B2822" s="14" t="n"/>
      <c r="C2822" s="15" t="n"/>
      <c r="D2822" s="15" t="n"/>
      <c r="E2822" s="15">
        <f>D2822*Setup!$B$5</f>
        <v/>
      </c>
      <c r="F2822" s="15">
        <f>D2822-E2822</f>
        <v/>
      </c>
      <c r="G2822" s="15" t="n"/>
      <c r="H2822" s="15" t="n"/>
      <c r="I2822" s="15" t="n"/>
      <c r="J2822" s="15">
        <f>C2822+F2822+G2822-I2822</f>
        <v/>
      </c>
      <c r="K2822" s="15" t="n"/>
      <c r="L2822" s="15">
        <f>K2822*Setup!$B$6</f>
        <v/>
      </c>
      <c r="M2822" s="15">
        <f>J2822-L2822</f>
        <v/>
      </c>
      <c r="N2822" s="21" t="n"/>
    </row>
    <row r="2823">
      <c r="A2823" s="295" t="n"/>
      <c r="B2823" s="14" t="n"/>
      <c r="C2823" s="15" t="n"/>
      <c r="D2823" s="15" t="n"/>
      <c r="E2823" s="15">
        <f>D2823*Setup!$B$5</f>
        <v/>
      </c>
      <c r="F2823" s="15">
        <f>D2823-E2823</f>
        <v/>
      </c>
      <c r="G2823" s="15" t="n"/>
      <c r="H2823" s="15" t="n"/>
      <c r="I2823" s="15" t="n"/>
      <c r="J2823" s="15">
        <f>C2823+F2823+G2823-I2823</f>
        <v/>
      </c>
      <c r="K2823" s="15" t="n"/>
      <c r="L2823" s="15">
        <f>K2823*Setup!$B$6</f>
        <v/>
      </c>
      <c r="M2823" s="15">
        <f>J2823-L2823</f>
        <v/>
      </c>
      <c r="N2823" s="21" t="n"/>
    </row>
    <row r="2824">
      <c r="A2824" s="295" t="n"/>
      <c r="B2824" s="14" t="n"/>
      <c r="C2824" s="15" t="n"/>
      <c r="D2824" s="15" t="n"/>
      <c r="E2824" s="15">
        <f>D2824*Setup!$B$5</f>
        <v/>
      </c>
      <c r="F2824" s="15">
        <f>D2824-E2824</f>
        <v/>
      </c>
      <c r="G2824" s="15" t="n"/>
      <c r="H2824" s="15" t="n"/>
      <c r="I2824" s="15" t="n"/>
      <c r="J2824" s="15">
        <f>C2824+F2824+G2824-I2824</f>
        <v/>
      </c>
      <c r="K2824" s="15" t="n"/>
      <c r="L2824" s="15">
        <f>K2824*Setup!$B$6</f>
        <v/>
      </c>
      <c r="M2824" s="15">
        <f>J2824-L2824</f>
        <v/>
      </c>
      <c r="N2824" s="21" t="n"/>
    </row>
    <row r="2825">
      <c r="A2825" s="295" t="n"/>
      <c r="B2825" s="14" t="n"/>
      <c r="C2825" s="15" t="n"/>
      <c r="D2825" s="15" t="n"/>
      <c r="E2825" s="15">
        <f>D2825*Setup!$B$5</f>
        <v/>
      </c>
      <c r="F2825" s="15">
        <f>D2825-E2825</f>
        <v/>
      </c>
      <c r="G2825" s="15" t="n"/>
      <c r="H2825" s="15" t="n"/>
      <c r="I2825" s="15" t="n"/>
      <c r="J2825" s="15">
        <f>C2825+F2825+G2825-I2825</f>
        <v/>
      </c>
      <c r="K2825" s="15" t="n"/>
      <c r="L2825" s="15">
        <f>K2825*Setup!$B$6</f>
        <v/>
      </c>
      <c r="M2825" s="15">
        <f>J2825-L2825</f>
        <v/>
      </c>
      <c r="N2825" s="21" t="n"/>
    </row>
    <row r="2826">
      <c r="A2826" s="295" t="n"/>
      <c r="B2826" s="14" t="n"/>
      <c r="C2826" s="15" t="n"/>
      <c r="D2826" s="15" t="n"/>
      <c r="E2826" s="15">
        <f>D2826*Setup!$B$5</f>
        <v/>
      </c>
      <c r="F2826" s="15">
        <f>D2826-E2826</f>
        <v/>
      </c>
      <c r="G2826" s="15" t="n"/>
      <c r="H2826" s="15" t="n"/>
      <c r="I2826" s="15" t="n"/>
      <c r="J2826" s="15">
        <f>C2826+F2826+G2826-I2826</f>
        <v/>
      </c>
      <c r="K2826" s="15" t="n"/>
      <c r="L2826" s="15">
        <f>K2826*Setup!$B$6</f>
        <v/>
      </c>
      <c r="M2826" s="15">
        <f>J2826-L2826</f>
        <v/>
      </c>
      <c r="N2826" s="21" t="n"/>
    </row>
    <row r="2827">
      <c r="A2827" s="295" t="n"/>
      <c r="B2827" s="14" t="n"/>
      <c r="C2827" s="15" t="n"/>
      <c r="D2827" s="15" t="n"/>
      <c r="E2827" s="15">
        <f>D2827*Setup!$B$5</f>
        <v/>
      </c>
      <c r="F2827" s="15">
        <f>D2827-E2827</f>
        <v/>
      </c>
      <c r="G2827" s="15" t="n"/>
      <c r="H2827" s="15" t="n"/>
      <c r="I2827" s="15" t="n"/>
      <c r="J2827" s="15">
        <f>C2827+F2827+G2827-I2827</f>
        <v/>
      </c>
      <c r="K2827" s="15" t="n"/>
      <c r="L2827" s="15">
        <f>K2827*Setup!$B$6</f>
        <v/>
      </c>
      <c r="M2827" s="15">
        <f>J2827-L2827</f>
        <v/>
      </c>
      <c r="N2827" s="21" t="n"/>
    </row>
    <row r="2828">
      <c r="A2828" s="295" t="n"/>
      <c r="B2828" s="14" t="n"/>
      <c r="C2828" s="15" t="n"/>
      <c r="D2828" s="15" t="n"/>
      <c r="E2828" s="15">
        <f>D2828*Setup!$B$5</f>
        <v/>
      </c>
      <c r="F2828" s="15">
        <f>D2828-E2828</f>
        <v/>
      </c>
      <c r="G2828" s="15" t="n"/>
      <c r="H2828" s="15" t="n"/>
      <c r="I2828" s="15" t="n"/>
      <c r="J2828" s="15">
        <f>C2828+F2828+G2828-I2828</f>
        <v/>
      </c>
      <c r="K2828" s="15" t="n"/>
      <c r="L2828" s="15">
        <f>K2828*Setup!$B$6</f>
        <v/>
      </c>
      <c r="M2828" s="15">
        <f>J2828-L2828</f>
        <v/>
      </c>
      <c r="N2828" s="21" t="n"/>
    </row>
    <row r="2829">
      <c r="A2829" s="295" t="n"/>
      <c r="B2829" s="14" t="n"/>
      <c r="C2829" s="15" t="n"/>
      <c r="D2829" s="15" t="n"/>
      <c r="E2829" s="15">
        <f>D2829*Setup!$B$5</f>
        <v/>
      </c>
      <c r="F2829" s="15">
        <f>D2829-E2829</f>
        <v/>
      </c>
      <c r="G2829" s="15" t="n"/>
      <c r="H2829" s="15" t="n"/>
      <c r="I2829" s="15" t="n"/>
      <c r="J2829" s="15">
        <f>C2829+F2829+G2829-I2829</f>
        <v/>
      </c>
      <c r="K2829" s="15" t="n"/>
      <c r="L2829" s="15">
        <f>K2829*Setup!$B$6</f>
        <v/>
      </c>
      <c r="M2829" s="15">
        <f>J2829-L2829</f>
        <v/>
      </c>
      <c r="N2829" s="21" t="n"/>
    </row>
    <row r="2830">
      <c r="A2830" s="295" t="n"/>
      <c r="B2830" s="14" t="n"/>
      <c r="C2830" s="15" t="n"/>
      <c r="D2830" s="15" t="n"/>
      <c r="E2830" s="15">
        <f>D2830*Setup!$B$5</f>
        <v/>
      </c>
      <c r="F2830" s="15">
        <f>D2830-E2830</f>
        <v/>
      </c>
      <c r="G2830" s="15" t="n"/>
      <c r="H2830" s="15" t="n"/>
      <c r="I2830" s="15" t="n"/>
      <c r="J2830" s="15">
        <f>C2830+F2830+G2830-I2830</f>
        <v/>
      </c>
      <c r="K2830" s="15" t="n"/>
      <c r="L2830" s="15">
        <f>K2830*Setup!$B$6</f>
        <v/>
      </c>
      <c r="M2830" s="15">
        <f>J2830-L2830</f>
        <v/>
      </c>
      <c r="N2830" s="21" t="n"/>
    </row>
    <row r="2831">
      <c r="A2831" s="295" t="n"/>
      <c r="B2831" s="14" t="n"/>
      <c r="C2831" s="15" t="n"/>
      <c r="D2831" s="15" t="n"/>
      <c r="E2831" s="15">
        <f>D2831*Setup!$B$5</f>
        <v/>
      </c>
      <c r="F2831" s="15">
        <f>D2831-E2831</f>
        <v/>
      </c>
      <c r="G2831" s="15" t="n"/>
      <c r="H2831" s="15" t="n"/>
      <c r="I2831" s="15" t="n"/>
      <c r="J2831" s="15">
        <f>C2831+F2831+G2831-I2831</f>
        <v/>
      </c>
      <c r="K2831" s="15" t="n"/>
      <c r="L2831" s="15">
        <f>K2831*Setup!$B$6</f>
        <v/>
      </c>
      <c r="M2831" s="15">
        <f>J2831-L2831</f>
        <v/>
      </c>
      <c r="N2831" s="21" t="n"/>
    </row>
    <row r="2832">
      <c r="A2832" s="295" t="n"/>
      <c r="B2832" s="14" t="n"/>
      <c r="C2832" s="15" t="n"/>
      <c r="D2832" s="15" t="n"/>
      <c r="E2832" s="15">
        <f>D2832*Setup!$B$5</f>
        <v/>
      </c>
      <c r="F2832" s="15">
        <f>D2832-E2832</f>
        <v/>
      </c>
      <c r="G2832" s="15" t="n"/>
      <c r="H2832" s="15" t="n"/>
      <c r="I2832" s="15" t="n"/>
      <c r="J2832" s="15">
        <f>C2832+F2832+G2832-I2832</f>
        <v/>
      </c>
      <c r="K2832" s="15" t="n"/>
      <c r="L2832" s="15">
        <f>K2832*Setup!$B$6</f>
        <v/>
      </c>
      <c r="M2832" s="15">
        <f>J2832-L2832</f>
        <v/>
      </c>
      <c r="N2832" s="21" t="n"/>
    </row>
    <row r="2833">
      <c r="A2833" s="295" t="n"/>
      <c r="B2833" s="14" t="n"/>
      <c r="C2833" s="15" t="n"/>
      <c r="D2833" s="15" t="n"/>
      <c r="E2833" s="15">
        <f>D2833*Setup!$B$5</f>
        <v/>
      </c>
      <c r="F2833" s="15">
        <f>D2833-E2833</f>
        <v/>
      </c>
      <c r="G2833" s="15" t="n"/>
      <c r="H2833" s="15" t="n"/>
      <c r="I2833" s="15" t="n"/>
      <c r="J2833" s="15">
        <f>C2833+F2833+G2833-I2833</f>
        <v/>
      </c>
      <c r="K2833" s="15" t="n"/>
      <c r="L2833" s="15">
        <f>K2833*Setup!$B$6</f>
        <v/>
      </c>
      <c r="M2833" s="15">
        <f>J2833-L2833</f>
        <v/>
      </c>
      <c r="N2833" s="21" t="n"/>
    </row>
    <row r="2834">
      <c r="A2834" s="295" t="n"/>
      <c r="B2834" s="14" t="n"/>
      <c r="C2834" s="15" t="n"/>
      <c r="D2834" s="15" t="n"/>
      <c r="E2834" s="15">
        <f>D2834*Setup!$B$5</f>
        <v/>
      </c>
      <c r="F2834" s="15">
        <f>D2834-E2834</f>
        <v/>
      </c>
      <c r="G2834" s="15" t="n"/>
      <c r="H2834" s="15" t="n"/>
      <c r="I2834" s="15" t="n"/>
      <c r="J2834" s="15">
        <f>C2834+F2834+G2834-I2834</f>
        <v/>
      </c>
      <c r="K2834" s="15" t="n"/>
      <c r="L2834" s="15">
        <f>K2834*Setup!$B$6</f>
        <v/>
      </c>
      <c r="M2834" s="15">
        <f>J2834-L2834</f>
        <v/>
      </c>
      <c r="N2834" s="21" t="n"/>
    </row>
    <row r="2835">
      <c r="A2835" s="295" t="n"/>
      <c r="B2835" s="14" t="n"/>
      <c r="C2835" s="15" t="n"/>
      <c r="D2835" s="15" t="n"/>
      <c r="E2835" s="15">
        <f>D2835*Setup!$B$5</f>
        <v/>
      </c>
      <c r="F2835" s="15">
        <f>D2835-E2835</f>
        <v/>
      </c>
      <c r="G2835" s="15" t="n"/>
      <c r="H2835" s="15" t="n"/>
      <c r="I2835" s="15" t="n"/>
      <c r="J2835" s="15">
        <f>C2835+F2835+G2835-I2835</f>
        <v/>
      </c>
      <c r="K2835" s="15" t="n"/>
      <c r="L2835" s="15">
        <f>K2835*Setup!$B$6</f>
        <v/>
      </c>
      <c r="M2835" s="15">
        <f>J2835-L2835</f>
        <v/>
      </c>
      <c r="N2835" s="21" t="n"/>
    </row>
    <row r="2836">
      <c r="A2836" s="295" t="n"/>
      <c r="B2836" s="14" t="n"/>
      <c r="C2836" s="15" t="n"/>
      <c r="D2836" s="15" t="n"/>
      <c r="E2836" s="15">
        <f>D2836*Setup!$B$5</f>
        <v/>
      </c>
      <c r="F2836" s="15">
        <f>D2836-E2836</f>
        <v/>
      </c>
      <c r="G2836" s="15" t="n"/>
      <c r="H2836" s="15" t="n"/>
      <c r="I2836" s="15" t="n"/>
      <c r="J2836" s="15">
        <f>C2836+F2836+G2836-I2836</f>
        <v/>
      </c>
      <c r="K2836" s="15" t="n"/>
      <c r="L2836" s="15">
        <f>K2836*Setup!$B$6</f>
        <v/>
      </c>
      <c r="M2836" s="15">
        <f>J2836-L2836</f>
        <v/>
      </c>
      <c r="N2836" s="21" t="n"/>
    </row>
    <row r="2837">
      <c r="A2837" s="295" t="n"/>
      <c r="B2837" s="14" t="n"/>
      <c r="C2837" s="15" t="n"/>
      <c r="D2837" s="15" t="n"/>
      <c r="E2837" s="15">
        <f>D2837*Setup!$B$5</f>
        <v/>
      </c>
      <c r="F2837" s="15">
        <f>D2837-E2837</f>
        <v/>
      </c>
      <c r="G2837" s="15" t="n"/>
      <c r="H2837" s="15" t="n"/>
      <c r="I2837" s="15" t="n"/>
      <c r="J2837" s="15">
        <f>C2837+F2837+G2837-I2837</f>
        <v/>
      </c>
      <c r="K2837" s="15" t="n"/>
      <c r="L2837" s="15">
        <f>K2837*Setup!$B$6</f>
        <v/>
      </c>
      <c r="M2837" s="15">
        <f>J2837-L2837</f>
        <v/>
      </c>
      <c r="N2837" s="21" t="n"/>
    </row>
    <row r="2838">
      <c r="A2838" s="295" t="n"/>
      <c r="B2838" s="14" t="n"/>
      <c r="C2838" s="15" t="n"/>
      <c r="D2838" s="15" t="n"/>
      <c r="E2838" s="15">
        <f>D2838*Setup!$B$5</f>
        <v/>
      </c>
      <c r="F2838" s="15">
        <f>D2838-E2838</f>
        <v/>
      </c>
      <c r="G2838" s="15" t="n"/>
      <c r="H2838" s="15" t="n"/>
      <c r="I2838" s="15" t="n"/>
      <c r="J2838" s="15">
        <f>C2838+F2838+G2838-I2838</f>
        <v/>
      </c>
      <c r="K2838" s="15" t="n"/>
      <c r="L2838" s="15">
        <f>K2838*Setup!$B$6</f>
        <v/>
      </c>
      <c r="M2838" s="15">
        <f>J2838-L2838</f>
        <v/>
      </c>
      <c r="N2838" s="21" t="n"/>
    </row>
    <row r="2839">
      <c r="A2839" s="295" t="n"/>
      <c r="B2839" s="14" t="n"/>
      <c r="C2839" s="15" t="n"/>
      <c r="D2839" s="15" t="n"/>
      <c r="E2839" s="15">
        <f>D2839*Setup!$B$5</f>
        <v/>
      </c>
      <c r="F2839" s="15">
        <f>D2839-E2839</f>
        <v/>
      </c>
      <c r="G2839" s="15" t="n"/>
      <c r="H2839" s="15" t="n"/>
      <c r="I2839" s="15" t="n"/>
      <c r="J2839" s="15">
        <f>C2839+F2839+G2839-I2839</f>
        <v/>
      </c>
      <c r="K2839" s="15" t="n"/>
      <c r="L2839" s="15">
        <f>K2839*Setup!$B$6</f>
        <v/>
      </c>
      <c r="M2839" s="15">
        <f>J2839-L2839</f>
        <v/>
      </c>
      <c r="N2839" s="21" t="n"/>
    </row>
    <row r="2840">
      <c r="A2840" s="295" t="n"/>
      <c r="B2840" s="14" t="n"/>
      <c r="C2840" s="15" t="n"/>
      <c r="D2840" s="15" t="n"/>
      <c r="E2840" s="15">
        <f>D2840*Setup!$B$5</f>
        <v/>
      </c>
      <c r="F2840" s="15">
        <f>D2840-E2840</f>
        <v/>
      </c>
      <c r="G2840" s="15" t="n"/>
      <c r="H2840" s="15" t="n"/>
      <c r="I2840" s="15" t="n"/>
      <c r="J2840" s="15">
        <f>C2840+F2840+G2840-I2840</f>
        <v/>
      </c>
      <c r="K2840" s="15" t="n"/>
      <c r="L2840" s="15">
        <f>K2840*Setup!$B$6</f>
        <v/>
      </c>
      <c r="M2840" s="15">
        <f>J2840-L2840</f>
        <v/>
      </c>
      <c r="N2840" s="21" t="n"/>
    </row>
    <row r="2841">
      <c r="A2841" s="295" t="n"/>
      <c r="B2841" s="14" t="n"/>
      <c r="C2841" s="15" t="n"/>
      <c r="D2841" s="15" t="n"/>
      <c r="E2841" s="15">
        <f>D2841*Setup!$B$5</f>
        <v/>
      </c>
      <c r="F2841" s="15">
        <f>D2841-E2841</f>
        <v/>
      </c>
      <c r="G2841" s="15" t="n"/>
      <c r="H2841" s="15" t="n"/>
      <c r="I2841" s="15" t="n"/>
      <c r="J2841" s="15">
        <f>C2841+F2841+G2841-I2841</f>
        <v/>
      </c>
      <c r="K2841" s="15" t="n"/>
      <c r="L2841" s="15">
        <f>K2841*Setup!$B$6</f>
        <v/>
      </c>
      <c r="M2841" s="15">
        <f>J2841-L2841</f>
        <v/>
      </c>
      <c r="N2841" s="21" t="n"/>
    </row>
    <row r="2842">
      <c r="A2842" s="295" t="n"/>
      <c r="B2842" s="14" t="n"/>
      <c r="C2842" s="15" t="n"/>
      <c r="D2842" s="15" t="n"/>
      <c r="E2842" s="15">
        <f>D2842*Setup!$B$5</f>
        <v/>
      </c>
      <c r="F2842" s="15">
        <f>D2842-E2842</f>
        <v/>
      </c>
      <c r="G2842" s="15" t="n"/>
      <c r="H2842" s="15" t="n"/>
      <c r="I2842" s="15" t="n"/>
      <c r="J2842" s="15">
        <f>C2842+F2842+G2842-I2842</f>
        <v/>
      </c>
      <c r="K2842" s="15" t="n"/>
      <c r="L2842" s="15">
        <f>K2842*Setup!$B$6</f>
        <v/>
      </c>
      <c r="M2842" s="15">
        <f>J2842-L2842</f>
        <v/>
      </c>
      <c r="N2842" s="21" t="n"/>
    </row>
    <row r="2843">
      <c r="A2843" s="295" t="n"/>
      <c r="B2843" s="14" t="n"/>
      <c r="C2843" s="15" t="n"/>
      <c r="D2843" s="15" t="n"/>
      <c r="E2843" s="15">
        <f>D2843*Setup!$B$5</f>
        <v/>
      </c>
      <c r="F2843" s="15">
        <f>D2843-E2843</f>
        <v/>
      </c>
      <c r="G2843" s="15" t="n"/>
      <c r="H2843" s="15" t="n"/>
      <c r="I2843" s="15" t="n"/>
      <c r="J2843" s="15">
        <f>C2843+F2843+G2843-I2843</f>
        <v/>
      </c>
      <c r="K2843" s="15" t="n"/>
      <c r="L2843" s="15">
        <f>K2843*Setup!$B$6</f>
        <v/>
      </c>
      <c r="M2843" s="15">
        <f>J2843-L2843</f>
        <v/>
      </c>
      <c r="N2843" s="21" t="n"/>
    </row>
    <row r="2844">
      <c r="A2844" s="295" t="n"/>
      <c r="B2844" s="14" t="n"/>
      <c r="C2844" s="15" t="n"/>
      <c r="D2844" s="15" t="n"/>
      <c r="E2844" s="15">
        <f>D2844*Setup!$B$5</f>
        <v/>
      </c>
      <c r="F2844" s="15">
        <f>D2844-E2844</f>
        <v/>
      </c>
      <c r="G2844" s="15" t="n"/>
      <c r="H2844" s="15" t="n"/>
      <c r="I2844" s="15" t="n"/>
      <c r="J2844" s="15">
        <f>C2844+F2844+G2844-I2844</f>
        <v/>
      </c>
      <c r="K2844" s="15" t="n"/>
      <c r="L2844" s="15">
        <f>K2844*Setup!$B$6</f>
        <v/>
      </c>
      <c r="M2844" s="15">
        <f>J2844-L2844</f>
        <v/>
      </c>
      <c r="N2844" s="21" t="n"/>
    </row>
    <row r="2845">
      <c r="A2845" s="295" t="n"/>
      <c r="B2845" s="14" t="n"/>
      <c r="C2845" s="15" t="n"/>
      <c r="D2845" s="15" t="n"/>
      <c r="E2845" s="15">
        <f>D2845*Setup!$B$5</f>
        <v/>
      </c>
      <c r="F2845" s="15">
        <f>D2845-E2845</f>
        <v/>
      </c>
      <c r="G2845" s="15" t="n"/>
      <c r="H2845" s="15" t="n"/>
      <c r="I2845" s="15" t="n"/>
      <c r="J2845" s="15">
        <f>C2845+F2845+G2845-I2845</f>
        <v/>
      </c>
      <c r="K2845" s="15" t="n"/>
      <c r="L2845" s="15">
        <f>K2845*Setup!$B$6</f>
        <v/>
      </c>
      <c r="M2845" s="15">
        <f>J2845-L2845</f>
        <v/>
      </c>
      <c r="N2845" s="21" t="n"/>
    </row>
    <row r="2846">
      <c r="A2846" s="295" t="n"/>
      <c r="B2846" s="14" t="n"/>
      <c r="C2846" s="15" t="n"/>
      <c r="D2846" s="15" t="n"/>
      <c r="E2846" s="15">
        <f>D2846*Setup!$B$5</f>
        <v/>
      </c>
      <c r="F2846" s="15">
        <f>D2846-E2846</f>
        <v/>
      </c>
      <c r="G2846" s="15" t="n"/>
      <c r="H2846" s="15" t="n"/>
      <c r="I2846" s="15" t="n"/>
      <c r="J2846" s="15">
        <f>C2846+F2846+G2846-I2846</f>
        <v/>
      </c>
      <c r="K2846" s="15" t="n"/>
      <c r="L2846" s="15">
        <f>K2846*Setup!$B$6</f>
        <v/>
      </c>
      <c r="M2846" s="15">
        <f>J2846-L2846</f>
        <v/>
      </c>
      <c r="N2846" s="21" t="n"/>
    </row>
    <row r="2847">
      <c r="A2847" s="295" t="n"/>
      <c r="B2847" s="14" t="n"/>
      <c r="C2847" s="15" t="n"/>
      <c r="D2847" s="15" t="n"/>
      <c r="E2847" s="15">
        <f>D2847*Setup!$B$5</f>
        <v/>
      </c>
      <c r="F2847" s="15">
        <f>D2847-E2847</f>
        <v/>
      </c>
      <c r="G2847" s="15" t="n"/>
      <c r="H2847" s="15" t="n"/>
      <c r="I2847" s="15" t="n"/>
      <c r="J2847" s="15">
        <f>C2847+F2847+G2847-I2847</f>
        <v/>
      </c>
      <c r="K2847" s="15" t="n"/>
      <c r="L2847" s="15">
        <f>K2847*Setup!$B$6</f>
        <v/>
      </c>
      <c r="M2847" s="15">
        <f>J2847-L2847</f>
        <v/>
      </c>
      <c r="N2847" s="21" t="n"/>
    </row>
    <row r="2848">
      <c r="A2848" s="295" t="n"/>
      <c r="B2848" s="14" t="n"/>
      <c r="C2848" s="15" t="n"/>
      <c r="D2848" s="15" t="n"/>
      <c r="E2848" s="15">
        <f>D2848*Setup!$B$5</f>
        <v/>
      </c>
      <c r="F2848" s="15">
        <f>D2848-E2848</f>
        <v/>
      </c>
      <c r="G2848" s="15" t="n"/>
      <c r="H2848" s="15" t="n"/>
      <c r="I2848" s="15" t="n"/>
      <c r="J2848" s="15">
        <f>C2848+F2848+G2848-I2848</f>
        <v/>
      </c>
      <c r="K2848" s="15" t="n"/>
      <c r="L2848" s="15">
        <f>K2848*Setup!$B$6</f>
        <v/>
      </c>
      <c r="M2848" s="15">
        <f>J2848-L2848</f>
        <v/>
      </c>
      <c r="N2848" s="21" t="n"/>
    </row>
    <row r="2849">
      <c r="A2849" s="295" t="n"/>
      <c r="B2849" s="14" t="n"/>
      <c r="C2849" s="15" t="n"/>
      <c r="D2849" s="15" t="n"/>
      <c r="E2849" s="15">
        <f>D2849*Setup!$B$5</f>
        <v/>
      </c>
      <c r="F2849" s="15">
        <f>D2849-E2849</f>
        <v/>
      </c>
      <c r="G2849" s="15" t="n"/>
      <c r="H2849" s="15" t="n"/>
      <c r="I2849" s="15" t="n"/>
      <c r="J2849" s="15">
        <f>C2849+F2849+G2849-I2849</f>
        <v/>
      </c>
      <c r="K2849" s="15" t="n"/>
      <c r="L2849" s="15">
        <f>K2849*Setup!$B$6</f>
        <v/>
      </c>
      <c r="M2849" s="15">
        <f>J2849-L2849</f>
        <v/>
      </c>
      <c r="N2849" s="21" t="n"/>
    </row>
    <row r="2850">
      <c r="A2850" s="295" t="n"/>
      <c r="B2850" s="14" t="n"/>
      <c r="C2850" s="15" t="n"/>
      <c r="D2850" s="15" t="n"/>
      <c r="E2850" s="15">
        <f>D2850*Setup!$B$5</f>
        <v/>
      </c>
      <c r="F2850" s="15">
        <f>D2850-E2850</f>
        <v/>
      </c>
      <c r="G2850" s="15" t="n"/>
      <c r="H2850" s="15" t="n"/>
      <c r="I2850" s="15" t="n"/>
      <c r="J2850" s="15">
        <f>C2850+F2850+G2850-I2850</f>
        <v/>
      </c>
      <c r="K2850" s="15" t="n"/>
      <c r="L2850" s="15">
        <f>K2850*Setup!$B$6</f>
        <v/>
      </c>
      <c r="M2850" s="15">
        <f>J2850-L2850</f>
        <v/>
      </c>
      <c r="N2850" s="21" t="n"/>
    </row>
    <row r="2851">
      <c r="A2851" s="295" t="n"/>
      <c r="B2851" s="14" t="n"/>
      <c r="C2851" s="15" t="n"/>
      <c r="D2851" s="15" t="n"/>
      <c r="E2851" s="15">
        <f>D2851*Setup!$B$5</f>
        <v/>
      </c>
      <c r="F2851" s="15">
        <f>D2851-E2851</f>
        <v/>
      </c>
      <c r="G2851" s="15" t="n"/>
      <c r="H2851" s="15" t="n"/>
      <c r="I2851" s="15" t="n"/>
      <c r="J2851" s="15">
        <f>C2851+F2851+G2851-I2851</f>
        <v/>
      </c>
      <c r="K2851" s="15" t="n"/>
      <c r="L2851" s="15">
        <f>K2851*Setup!$B$6</f>
        <v/>
      </c>
      <c r="M2851" s="15">
        <f>J2851-L2851</f>
        <v/>
      </c>
      <c r="N2851" s="21" t="n"/>
    </row>
    <row r="2852">
      <c r="A2852" s="295" t="n"/>
      <c r="B2852" s="14" t="n"/>
      <c r="C2852" s="15" t="n"/>
      <c r="D2852" s="15" t="n"/>
      <c r="E2852" s="15">
        <f>D2852*Setup!$B$5</f>
        <v/>
      </c>
      <c r="F2852" s="15">
        <f>D2852-E2852</f>
        <v/>
      </c>
      <c r="G2852" s="15" t="n"/>
      <c r="H2852" s="15" t="n"/>
      <c r="I2852" s="15" t="n"/>
      <c r="J2852" s="15">
        <f>C2852+F2852+G2852-I2852</f>
        <v/>
      </c>
      <c r="K2852" s="15" t="n"/>
      <c r="L2852" s="15">
        <f>K2852*Setup!$B$6</f>
        <v/>
      </c>
      <c r="M2852" s="15">
        <f>J2852-L2852</f>
        <v/>
      </c>
      <c r="N2852" s="21" t="n"/>
    </row>
    <row r="2853">
      <c r="A2853" s="295" t="n"/>
      <c r="B2853" s="14" t="n"/>
      <c r="C2853" s="15" t="n"/>
      <c r="D2853" s="15" t="n"/>
      <c r="E2853" s="15">
        <f>D2853*Setup!$B$5</f>
        <v/>
      </c>
      <c r="F2853" s="15">
        <f>D2853-E2853</f>
        <v/>
      </c>
      <c r="G2853" s="15" t="n"/>
      <c r="H2853" s="15" t="n"/>
      <c r="I2853" s="15" t="n"/>
      <c r="J2853" s="15">
        <f>C2853+F2853+G2853-I2853</f>
        <v/>
      </c>
      <c r="K2853" s="15" t="n"/>
      <c r="L2853" s="15">
        <f>K2853*Setup!$B$6</f>
        <v/>
      </c>
      <c r="M2853" s="15">
        <f>J2853-L2853</f>
        <v/>
      </c>
      <c r="N2853" s="21" t="n"/>
    </row>
    <row r="2854">
      <c r="A2854" s="295" t="n"/>
      <c r="B2854" s="14" t="n"/>
      <c r="C2854" s="15" t="n"/>
      <c r="D2854" s="15" t="n"/>
      <c r="E2854" s="15">
        <f>D2854*Setup!$B$5</f>
        <v/>
      </c>
      <c r="F2854" s="15">
        <f>D2854-E2854</f>
        <v/>
      </c>
      <c r="G2854" s="15" t="n"/>
      <c r="H2854" s="15" t="n"/>
      <c r="I2854" s="15" t="n"/>
      <c r="J2854" s="15">
        <f>C2854+F2854+G2854-I2854</f>
        <v/>
      </c>
      <c r="K2854" s="15" t="n"/>
      <c r="L2854" s="15">
        <f>K2854*Setup!$B$6</f>
        <v/>
      </c>
      <c r="M2854" s="15">
        <f>J2854-L2854</f>
        <v/>
      </c>
      <c r="N2854" s="21" t="n"/>
    </row>
    <row r="2855">
      <c r="A2855" s="295" t="n"/>
      <c r="B2855" s="14" t="n"/>
      <c r="C2855" s="15" t="n"/>
      <c r="D2855" s="15" t="n"/>
      <c r="E2855" s="15">
        <f>D2855*Setup!$B$5</f>
        <v/>
      </c>
      <c r="F2855" s="15">
        <f>D2855-E2855</f>
        <v/>
      </c>
      <c r="G2855" s="15" t="n"/>
      <c r="H2855" s="15" t="n"/>
      <c r="I2855" s="15" t="n"/>
      <c r="J2855" s="15">
        <f>C2855+F2855+G2855-I2855</f>
        <v/>
      </c>
      <c r="K2855" s="15" t="n"/>
      <c r="L2855" s="15">
        <f>K2855*Setup!$B$6</f>
        <v/>
      </c>
      <c r="M2855" s="15">
        <f>J2855-L2855</f>
        <v/>
      </c>
      <c r="N2855" s="21" t="n"/>
    </row>
    <row r="2856">
      <c r="A2856" s="295" t="n"/>
      <c r="B2856" s="14" t="n"/>
      <c r="C2856" s="15" t="n"/>
      <c r="D2856" s="15" t="n"/>
      <c r="E2856" s="15">
        <f>D2856*Setup!$B$5</f>
        <v/>
      </c>
      <c r="F2856" s="15">
        <f>D2856-E2856</f>
        <v/>
      </c>
      <c r="G2856" s="15" t="n"/>
      <c r="H2856" s="15" t="n"/>
      <c r="I2856" s="15" t="n"/>
      <c r="J2856" s="15">
        <f>C2856+F2856+G2856-I2856</f>
        <v/>
      </c>
      <c r="K2856" s="15" t="n"/>
      <c r="L2856" s="15">
        <f>K2856*Setup!$B$6</f>
        <v/>
      </c>
      <c r="M2856" s="15">
        <f>J2856-L2856</f>
        <v/>
      </c>
      <c r="N2856" s="21" t="n"/>
    </row>
    <row r="2857">
      <c r="A2857" s="295" t="n"/>
      <c r="B2857" s="14" t="n"/>
      <c r="C2857" s="15" t="n"/>
      <c r="D2857" s="15" t="n"/>
      <c r="E2857" s="15">
        <f>D2857*Setup!$B$5</f>
        <v/>
      </c>
      <c r="F2857" s="15">
        <f>D2857-E2857</f>
        <v/>
      </c>
      <c r="G2857" s="15" t="n"/>
      <c r="H2857" s="15" t="n"/>
      <c r="I2857" s="15" t="n"/>
      <c r="J2857" s="15">
        <f>C2857+F2857+G2857-I2857</f>
        <v/>
      </c>
      <c r="K2857" s="15" t="n"/>
      <c r="L2857" s="15">
        <f>K2857*Setup!$B$6</f>
        <v/>
      </c>
      <c r="M2857" s="15">
        <f>J2857-L2857</f>
        <v/>
      </c>
      <c r="N2857" s="21" t="n"/>
    </row>
    <row r="2858">
      <c r="A2858" s="295" t="n"/>
      <c r="B2858" s="14" t="n"/>
      <c r="C2858" s="15" t="n"/>
      <c r="D2858" s="15" t="n"/>
      <c r="E2858" s="15">
        <f>D2858*Setup!$B$5</f>
        <v/>
      </c>
      <c r="F2858" s="15">
        <f>D2858-E2858</f>
        <v/>
      </c>
      <c r="G2858" s="15" t="n"/>
      <c r="H2858" s="15" t="n"/>
      <c r="I2858" s="15" t="n"/>
      <c r="J2858" s="15">
        <f>C2858+F2858+G2858-I2858</f>
        <v/>
      </c>
      <c r="K2858" s="15" t="n"/>
      <c r="L2858" s="15">
        <f>K2858*Setup!$B$6</f>
        <v/>
      </c>
      <c r="M2858" s="15">
        <f>J2858-L2858</f>
        <v/>
      </c>
      <c r="N2858" s="21" t="n"/>
    </row>
    <row r="2859">
      <c r="A2859" s="295" t="n"/>
      <c r="B2859" s="14" t="n"/>
      <c r="C2859" s="15" t="n"/>
      <c r="D2859" s="15" t="n"/>
      <c r="E2859" s="15">
        <f>D2859*Setup!$B$5</f>
        <v/>
      </c>
      <c r="F2859" s="15">
        <f>D2859-E2859</f>
        <v/>
      </c>
      <c r="G2859" s="15" t="n"/>
      <c r="H2859" s="15" t="n"/>
      <c r="I2859" s="15" t="n"/>
      <c r="J2859" s="15">
        <f>C2859+F2859+G2859-I2859</f>
        <v/>
      </c>
      <c r="K2859" s="15" t="n"/>
      <c r="L2859" s="15">
        <f>K2859*Setup!$B$6</f>
        <v/>
      </c>
      <c r="M2859" s="15">
        <f>J2859-L2859</f>
        <v/>
      </c>
      <c r="N2859" s="21" t="n"/>
    </row>
    <row r="2860">
      <c r="A2860" s="295" t="n"/>
      <c r="B2860" s="14" t="n"/>
      <c r="C2860" s="15" t="n"/>
      <c r="D2860" s="15" t="n"/>
      <c r="E2860" s="15">
        <f>D2860*Setup!$B$5</f>
        <v/>
      </c>
      <c r="F2860" s="15">
        <f>D2860-E2860</f>
        <v/>
      </c>
      <c r="G2860" s="15" t="n"/>
      <c r="H2860" s="15" t="n"/>
      <c r="I2860" s="15" t="n"/>
      <c r="J2860" s="15">
        <f>C2860+F2860+G2860-I2860</f>
        <v/>
      </c>
      <c r="K2860" s="15" t="n"/>
      <c r="L2860" s="15">
        <f>K2860*Setup!$B$6</f>
        <v/>
      </c>
      <c r="M2860" s="15">
        <f>J2860-L2860</f>
        <v/>
      </c>
      <c r="N2860" s="21" t="n"/>
    </row>
    <row r="2861">
      <c r="A2861" s="295" t="n"/>
      <c r="B2861" s="14" t="n"/>
      <c r="C2861" s="15" t="n"/>
      <c r="D2861" s="15" t="n"/>
      <c r="E2861" s="15">
        <f>D2861*Setup!$B$5</f>
        <v/>
      </c>
      <c r="F2861" s="15">
        <f>D2861-E2861</f>
        <v/>
      </c>
      <c r="G2861" s="15" t="n"/>
      <c r="H2861" s="15" t="n"/>
      <c r="I2861" s="15" t="n"/>
      <c r="J2861" s="15">
        <f>C2861+F2861+G2861-I2861</f>
        <v/>
      </c>
      <c r="K2861" s="15" t="n"/>
      <c r="L2861" s="15">
        <f>K2861*Setup!$B$6</f>
        <v/>
      </c>
      <c r="M2861" s="15">
        <f>J2861-L2861</f>
        <v/>
      </c>
      <c r="N2861" s="21" t="n"/>
    </row>
    <row r="2862">
      <c r="A2862" s="295" t="n"/>
      <c r="B2862" s="14" t="n"/>
      <c r="C2862" s="15" t="n"/>
      <c r="D2862" s="15" t="n"/>
      <c r="E2862" s="15">
        <f>D2862*Setup!$B$5</f>
        <v/>
      </c>
      <c r="F2862" s="15">
        <f>D2862-E2862</f>
        <v/>
      </c>
      <c r="G2862" s="15" t="n"/>
      <c r="H2862" s="15" t="n"/>
      <c r="I2862" s="15" t="n"/>
      <c r="J2862" s="15">
        <f>C2862+F2862+G2862-I2862</f>
        <v/>
      </c>
      <c r="K2862" s="15" t="n"/>
      <c r="L2862" s="15">
        <f>K2862*Setup!$B$6</f>
        <v/>
      </c>
      <c r="M2862" s="15">
        <f>J2862-L2862</f>
        <v/>
      </c>
      <c r="N2862" s="21" t="n"/>
    </row>
    <row r="2863">
      <c r="A2863" s="295" t="n"/>
      <c r="B2863" s="14" t="n"/>
      <c r="C2863" s="15" t="n"/>
      <c r="D2863" s="15" t="n"/>
      <c r="E2863" s="15">
        <f>D2863*Setup!$B$5</f>
        <v/>
      </c>
      <c r="F2863" s="15">
        <f>D2863-E2863</f>
        <v/>
      </c>
      <c r="G2863" s="15" t="n"/>
      <c r="H2863" s="15" t="n"/>
      <c r="I2863" s="15" t="n"/>
      <c r="J2863" s="15">
        <f>C2863+F2863+G2863-I2863</f>
        <v/>
      </c>
      <c r="K2863" s="15" t="n"/>
      <c r="L2863" s="15">
        <f>K2863*Setup!$B$6</f>
        <v/>
      </c>
      <c r="M2863" s="15">
        <f>J2863-L2863</f>
        <v/>
      </c>
      <c r="N2863" s="21" t="n"/>
    </row>
    <row r="2864">
      <c r="A2864" s="295" t="n"/>
      <c r="B2864" s="14" t="n"/>
      <c r="C2864" s="15" t="n"/>
      <c r="D2864" s="15" t="n"/>
      <c r="E2864" s="15">
        <f>D2864*Setup!$B$5</f>
        <v/>
      </c>
      <c r="F2864" s="15">
        <f>D2864-E2864</f>
        <v/>
      </c>
      <c r="G2864" s="15" t="n"/>
      <c r="H2864" s="15" t="n"/>
      <c r="I2864" s="15" t="n"/>
      <c r="J2864" s="15">
        <f>C2864+F2864+G2864-I2864</f>
        <v/>
      </c>
      <c r="K2864" s="15" t="n"/>
      <c r="L2864" s="15">
        <f>K2864*Setup!$B$6</f>
        <v/>
      </c>
      <c r="M2864" s="15">
        <f>J2864-L2864</f>
        <v/>
      </c>
      <c r="N2864" s="21" t="n"/>
    </row>
    <row r="2865">
      <c r="A2865" s="295" t="n"/>
      <c r="B2865" s="14" t="n"/>
      <c r="C2865" s="15" t="n"/>
      <c r="D2865" s="15" t="n"/>
      <c r="E2865" s="15">
        <f>D2865*Setup!$B$5</f>
        <v/>
      </c>
      <c r="F2865" s="15">
        <f>D2865-E2865</f>
        <v/>
      </c>
      <c r="G2865" s="15" t="n"/>
      <c r="H2865" s="15" t="n"/>
      <c r="I2865" s="15" t="n"/>
      <c r="J2865" s="15">
        <f>C2865+F2865+G2865-I2865</f>
        <v/>
      </c>
      <c r="K2865" s="15" t="n"/>
      <c r="L2865" s="15">
        <f>K2865*Setup!$B$6</f>
        <v/>
      </c>
      <c r="M2865" s="15">
        <f>J2865-L2865</f>
        <v/>
      </c>
      <c r="N2865" s="21" t="n"/>
    </row>
    <row r="2866">
      <c r="A2866" s="295" t="n"/>
      <c r="B2866" s="14" t="n"/>
      <c r="C2866" s="15" t="n"/>
      <c r="D2866" s="15" t="n"/>
      <c r="E2866" s="15">
        <f>D2866*Setup!$B$5</f>
        <v/>
      </c>
      <c r="F2866" s="15">
        <f>D2866-E2866</f>
        <v/>
      </c>
      <c r="G2866" s="15" t="n"/>
      <c r="H2866" s="15" t="n"/>
      <c r="I2866" s="15" t="n"/>
      <c r="J2866" s="15">
        <f>C2866+F2866+G2866-I2866</f>
        <v/>
      </c>
      <c r="K2866" s="15" t="n"/>
      <c r="L2866" s="15">
        <f>K2866*Setup!$B$6</f>
        <v/>
      </c>
      <c r="M2866" s="15">
        <f>J2866-L2866</f>
        <v/>
      </c>
      <c r="N2866" s="21" t="n"/>
    </row>
    <row r="2867">
      <c r="A2867" s="295" t="n"/>
      <c r="B2867" s="14" t="n"/>
      <c r="C2867" s="15" t="n"/>
      <c r="D2867" s="15" t="n"/>
      <c r="E2867" s="15">
        <f>D2867*Setup!$B$5</f>
        <v/>
      </c>
      <c r="F2867" s="15">
        <f>D2867-E2867</f>
        <v/>
      </c>
      <c r="G2867" s="15" t="n"/>
      <c r="H2867" s="15" t="n"/>
      <c r="I2867" s="15" t="n"/>
      <c r="J2867" s="15">
        <f>C2867+F2867+G2867-I2867</f>
        <v/>
      </c>
      <c r="K2867" s="15" t="n"/>
      <c r="L2867" s="15">
        <f>K2867*Setup!$B$6</f>
        <v/>
      </c>
      <c r="M2867" s="15">
        <f>J2867-L2867</f>
        <v/>
      </c>
      <c r="N2867" s="21" t="n"/>
    </row>
    <row r="2868">
      <c r="A2868" s="295" t="n"/>
      <c r="B2868" s="14" t="n"/>
      <c r="C2868" s="15" t="n"/>
      <c r="D2868" s="15" t="n"/>
      <c r="E2868" s="15">
        <f>D2868*Setup!$B$5</f>
        <v/>
      </c>
      <c r="F2868" s="15">
        <f>D2868-E2868</f>
        <v/>
      </c>
      <c r="G2868" s="15" t="n"/>
      <c r="H2868" s="15" t="n"/>
      <c r="I2868" s="15" t="n"/>
      <c r="J2868" s="15">
        <f>C2868+F2868+G2868-I2868</f>
        <v/>
      </c>
      <c r="K2868" s="15" t="n"/>
      <c r="L2868" s="15">
        <f>K2868*Setup!$B$6</f>
        <v/>
      </c>
      <c r="M2868" s="15">
        <f>J2868-L2868</f>
        <v/>
      </c>
      <c r="N2868" s="21" t="n"/>
    </row>
    <row r="2869">
      <c r="A2869" s="295" t="n"/>
      <c r="B2869" s="14" t="n"/>
      <c r="C2869" s="15" t="n"/>
      <c r="D2869" s="15" t="n"/>
      <c r="E2869" s="15">
        <f>D2869*Setup!$B$5</f>
        <v/>
      </c>
      <c r="F2869" s="15">
        <f>D2869-E2869</f>
        <v/>
      </c>
      <c r="G2869" s="15" t="n"/>
      <c r="H2869" s="15" t="n"/>
      <c r="I2869" s="15" t="n"/>
      <c r="J2869" s="15">
        <f>C2869+F2869+G2869-I2869</f>
        <v/>
      </c>
      <c r="K2869" s="15" t="n"/>
      <c r="L2869" s="15">
        <f>K2869*Setup!$B$6</f>
        <v/>
      </c>
      <c r="M2869" s="15">
        <f>J2869-L2869</f>
        <v/>
      </c>
      <c r="N2869" s="21" t="n"/>
    </row>
    <row r="2870">
      <c r="A2870" s="295" t="n"/>
      <c r="B2870" s="14" t="n"/>
      <c r="C2870" s="15" t="n"/>
      <c r="D2870" s="15" t="n"/>
      <c r="E2870" s="15">
        <f>D2870*Setup!$B$5</f>
        <v/>
      </c>
      <c r="F2870" s="15">
        <f>D2870-E2870</f>
        <v/>
      </c>
      <c r="G2870" s="15" t="n"/>
      <c r="H2870" s="15" t="n"/>
      <c r="I2870" s="15" t="n"/>
      <c r="J2870" s="15">
        <f>C2870+F2870+G2870-I2870</f>
        <v/>
      </c>
      <c r="K2870" s="15" t="n"/>
      <c r="L2870" s="15">
        <f>K2870*Setup!$B$6</f>
        <v/>
      </c>
      <c r="M2870" s="15">
        <f>J2870-L2870</f>
        <v/>
      </c>
      <c r="N2870" s="21" t="n"/>
    </row>
    <row r="2871">
      <c r="A2871" s="295" t="n"/>
      <c r="B2871" s="14" t="n"/>
      <c r="C2871" s="15" t="n"/>
      <c r="D2871" s="15" t="n"/>
      <c r="E2871" s="15">
        <f>D2871*Setup!$B$5</f>
        <v/>
      </c>
      <c r="F2871" s="15">
        <f>D2871-E2871</f>
        <v/>
      </c>
      <c r="G2871" s="15" t="n"/>
      <c r="H2871" s="15" t="n"/>
      <c r="I2871" s="15" t="n"/>
      <c r="J2871" s="15">
        <f>C2871+F2871+G2871-I2871</f>
        <v/>
      </c>
      <c r="K2871" s="15" t="n"/>
      <c r="L2871" s="15">
        <f>K2871*Setup!$B$6</f>
        <v/>
      </c>
      <c r="M2871" s="15">
        <f>J2871-L2871</f>
        <v/>
      </c>
      <c r="N2871" s="21" t="n"/>
    </row>
    <row r="2872">
      <c r="A2872" s="295" t="n"/>
      <c r="B2872" s="14" t="n"/>
      <c r="C2872" s="15" t="n"/>
      <c r="D2872" s="15" t="n"/>
      <c r="E2872" s="15">
        <f>D2872*Setup!$B$5</f>
        <v/>
      </c>
      <c r="F2872" s="15">
        <f>D2872-E2872</f>
        <v/>
      </c>
      <c r="G2872" s="15" t="n"/>
      <c r="H2872" s="15" t="n"/>
      <c r="I2872" s="15" t="n"/>
      <c r="J2872" s="15">
        <f>C2872+F2872+G2872-I2872</f>
        <v/>
      </c>
      <c r="K2872" s="15" t="n"/>
      <c r="L2872" s="15">
        <f>K2872*Setup!$B$6</f>
        <v/>
      </c>
      <c r="M2872" s="15">
        <f>J2872-L2872</f>
        <v/>
      </c>
      <c r="N2872" s="21" t="n"/>
    </row>
    <row r="2873">
      <c r="A2873" s="295" t="n"/>
      <c r="B2873" s="14" t="n"/>
      <c r="C2873" s="15" t="n"/>
      <c r="D2873" s="15" t="n"/>
      <c r="E2873" s="15">
        <f>D2873*Setup!$B$5</f>
        <v/>
      </c>
      <c r="F2873" s="15">
        <f>D2873-E2873</f>
        <v/>
      </c>
      <c r="G2873" s="15" t="n"/>
      <c r="H2873" s="15" t="n"/>
      <c r="I2873" s="15" t="n"/>
      <c r="J2873" s="15">
        <f>C2873+F2873+G2873-I2873</f>
        <v/>
      </c>
      <c r="K2873" s="15" t="n"/>
      <c r="L2873" s="15">
        <f>K2873*Setup!$B$6</f>
        <v/>
      </c>
      <c r="M2873" s="15">
        <f>J2873-L2873</f>
        <v/>
      </c>
      <c r="N2873" s="21" t="n"/>
    </row>
    <row r="2874">
      <c r="A2874" s="295" t="n"/>
      <c r="B2874" s="14" t="n"/>
      <c r="C2874" s="15" t="n"/>
      <c r="D2874" s="15" t="n"/>
      <c r="E2874" s="15">
        <f>D2874*Setup!$B$5</f>
        <v/>
      </c>
      <c r="F2874" s="15">
        <f>D2874-E2874</f>
        <v/>
      </c>
      <c r="G2874" s="15" t="n"/>
      <c r="H2874" s="15" t="n"/>
      <c r="I2874" s="15" t="n"/>
      <c r="J2874" s="15">
        <f>C2874+F2874+G2874-I2874</f>
        <v/>
      </c>
      <c r="K2874" s="15" t="n"/>
      <c r="L2874" s="15">
        <f>K2874*Setup!$B$6</f>
        <v/>
      </c>
      <c r="M2874" s="15">
        <f>J2874-L2874</f>
        <v/>
      </c>
      <c r="N2874" s="21" t="n"/>
    </row>
    <row r="2875">
      <c r="A2875" s="295" t="n"/>
      <c r="B2875" s="14" t="n"/>
      <c r="C2875" s="15" t="n"/>
      <c r="D2875" s="15" t="n"/>
      <c r="E2875" s="15">
        <f>D2875*Setup!$B$5</f>
        <v/>
      </c>
      <c r="F2875" s="15">
        <f>D2875-E2875</f>
        <v/>
      </c>
      <c r="G2875" s="15" t="n"/>
      <c r="H2875" s="15" t="n"/>
      <c r="I2875" s="15" t="n"/>
      <c r="J2875" s="15">
        <f>C2875+F2875+G2875-I2875</f>
        <v/>
      </c>
      <c r="K2875" s="15" t="n"/>
      <c r="L2875" s="15">
        <f>K2875*Setup!$B$6</f>
        <v/>
      </c>
      <c r="M2875" s="15">
        <f>J2875-L2875</f>
        <v/>
      </c>
      <c r="N2875" s="21" t="n"/>
    </row>
    <row r="2876">
      <c r="A2876" s="295" t="n"/>
      <c r="B2876" s="14" t="n"/>
      <c r="C2876" s="15" t="n"/>
      <c r="D2876" s="15" t="n"/>
      <c r="E2876" s="15">
        <f>D2876*Setup!$B$5</f>
        <v/>
      </c>
      <c r="F2876" s="15">
        <f>D2876-E2876</f>
        <v/>
      </c>
      <c r="G2876" s="15" t="n"/>
      <c r="H2876" s="15" t="n"/>
      <c r="I2876" s="15" t="n"/>
      <c r="J2876" s="15">
        <f>C2876+F2876+G2876-I2876</f>
        <v/>
      </c>
      <c r="K2876" s="15" t="n"/>
      <c r="L2876" s="15">
        <f>K2876*Setup!$B$6</f>
        <v/>
      </c>
      <c r="M2876" s="15">
        <f>J2876-L2876</f>
        <v/>
      </c>
      <c r="N2876" s="21" t="n"/>
    </row>
    <row r="2877">
      <c r="A2877" s="295" t="n"/>
      <c r="B2877" s="14" t="n"/>
      <c r="C2877" s="15" t="n"/>
      <c r="D2877" s="15" t="n"/>
      <c r="E2877" s="15">
        <f>D2877*Setup!$B$5</f>
        <v/>
      </c>
      <c r="F2877" s="15">
        <f>D2877-E2877</f>
        <v/>
      </c>
      <c r="G2877" s="15" t="n"/>
      <c r="H2877" s="15" t="n"/>
      <c r="I2877" s="15" t="n"/>
      <c r="J2877" s="15">
        <f>C2877+F2877+G2877-I2877</f>
        <v/>
      </c>
      <c r="K2877" s="15" t="n"/>
      <c r="L2877" s="15">
        <f>K2877*Setup!$B$6</f>
        <v/>
      </c>
      <c r="M2877" s="15">
        <f>J2877-L2877</f>
        <v/>
      </c>
      <c r="N2877" s="21" t="n"/>
    </row>
    <row r="2878">
      <c r="A2878" s="295" t="n"/>
      <c r="B2878" s="14" t="n"/>
      <c r="C2878" s="15" t="n"/>
      <c r="D2878" s="15" t="n"/>
      <c r="E2878" s="15">
        <f>D2878*Setup!$B$5</f>
        <v/>
      </c>
      <c r="F2878" s="15">
        <f>D2878-E2878</f>
        <v/>
      </c>
      <c r="G2878" s="15" t="n"/>
      <c r="H2878" s="15" t="n"/>
      <c r="I2878" s="15" t="n"/>
      <c r="J2878" s="15">
        <f>C2878+F2878+G2878-I2878</f>
        <v/>
      </c>
      <c r="K2878" s="15" t="n"/>
      <c r="L2878" s="15">
        <f>K2878*Setup!$B$6</f>
        <v/>
      </c>
      <c r="M2878" s="15">
        <f>J2878-L2878</f>
        <v/>
      </c>
      <c r="N2878" s="21" t="n"/>
    </row>
    <row r="2879">
      <c r="A2879" s="295" t="n"/>
      <c r="B2879" s="14" t="n"/>
      <c r="C2879" s="15" t="n"/>
      <c r="D2879" s="15" t="n"/>
      <c r="E2879" s="15">
        <f>D2879*Setup!$B$5</f>
        <v/>
      </c>
      <c r="F2879" s="15">
        <f>D2879-E2879</f>
        <v/>
      </c>
      <c r="G2879" s="15" t="n"/>
      <c r="H2879" s="15" t="n"/>
      <c r="I2879" s="15" t="n"/>
      <c r="J2879" s="15">
        <f>C2879+F2879+G2879-I2879</f>
        <v/>
      </c>
      <c r="K2879" s="15" t="n"/>
      <c r="L2879" s="15">
        <f>K2879*Setup!$B$6</f>
        <v/>
      </c>
      <c r="M2879" s="15">
        <f>J2879-L2879</f>
        <v/>
      </c>
      <c r="N2879" s="21" t="n"/>
    </row>
    <row r="2880">
      <c r="A2880" s="295" t="n"/>
      <c r="B2880" s="14" t="n"/>
      <c r="C2880" s="15" t="n"/>
      <c r="D2880" s="15" t="n"/>
      <c r="E2880" s="15">
        <f>D2880*Setup!$B$5</f>
        <v/>
      </c>
      <c r="F2880" s="15">
        <f>D2880-E2880</f>
        <v/>
      </c>
      <c r="G2880" s="15" t="n"/>
      <c r="H2880" s="15" t="n"/>
      <c r="I2880" s="15" t="n"/>
      <c r="J2880" s="15">
        <f>C2880+F2880+G2880-I2880</f>
        <v/>
      </c>
      <c r="K2880" s="15" t="n"/>
      <c r="L2880" s="15">
        <f>K2880*Setup!$B$6</f>
        <v/>
      </c>
      <c r="M2880" s="15">
        <f>J2880-L2880</f>
        <v/>
      </c>
      <c r="N2880" s="21" t="n"/>
    </row>
    <row r="2881">
      <c r="A2881" s="295" t="n"/>
      <c r="B2881" s="14" t="n"/>
      <c r="C2881" s="15" t="n"/>
      <c r="D2881" s="15" t="n"/>
      <c r="E2881" s="15">
        <f>D2881*Setup!$B$5</f>
        <v/>
      </c>
      <c r="F2881" s="15">
        <f>D2881-E2881</f>
        <v/>
      </c>
      <c r="G2881" s="15" t="n"/>
      <c r="H2881" s="15" t="n"/>
      <c r="I2881" s="15" t="n"/>
      <c r="J2881" s="15">
        <f>C2881+F2881+G2881-I2881</f>
        <v/>
      </c>
      <c r="K2881" s="15" t="n"/>
      <c r="L2881" s="15">
        <f>K2881*Setup!$B$6</f>
        <v/>
      </c>
      <c r="M2881" s="15">
        <f>J2881-L2881</f>
        <v/>
      </c>
      <c r="N2881" s="21" t="n"/>
    </row>
    <row r="2882">
      <c r="A2882" s="295" t="n"/>
      <c r="B2882" s="14" t="n"/>
      <c r="C2882" s="15" t="n"/>
      <c r="D2882" s="15" t="n"/>
      <c r="E2882" s="15">
        <f>D2882*Setup!$B$5</f>
        <v/>
      </c>
      <c r="F2882" s="15">
        <f>D2882-E2882</f>
        <v/>
      </c>
      <c r="G2882" s="15" t="n"/>
      <c r="H2882" s="15" t="n"/>
      <c r="I2882" s="15" t="n"/>
      <c r="J2882" s="15">
        <f>C2882+F2882+G2882-I2882</f>
        <v/>
      </c>
      <c r="K2882" s="15" t="n"/>
      <c r="L2882" s="15">
        <f>K2882*Setup!$B$6</f>
        <v/>
      </c>
      <c r="M2882" s="15">
        <f>J2882-L2882</f>
        <v/>
      </c>
      <c r="N2882" s="21" t="n"/>
    </row>
    <row r="2883">
      <c r="A2883" s="295" t="n"/>
      <c r="B2883" s="14" t="n"/>
      <c r="C2883" s="15" t="n"/>
      <c r="D2883" s="15" t="n"/>
      <c r="E2883" s="15">
        <f>D2883*Setup!$B$5</f>
        <v/>
      </c>
      <c r="F2883" s="15">
        <f>D2883-E2883</f>
        <v/>
      </c>
      <c r="G2883" s="15" t="n"/>
      <c r="H2883" s="15" t="n"/>
      <c r="I2883" s="15" t="n"/>
      <c r="J2883" s="15">
        <f>C2883+F2883+G2883-I2883</f>
        <v/>
      </c>
      <c r="K2883" s="15" t="n"/>
      <c r="L2883" s="15">
        <f>K2883*Setup!$B$6</f>
        <v/>
      </c>
      <c r="M2883" s="15">
        <f>J2883-L2883</f>
        <v/>
      </c>
      <c r="N2883" s="21" t="n"/>
    </row>
    <row r="2884">
      <c r="A2884" s="295" t="n"/>
      <c r="B2884" s="14" t="n"/>
      <c r="C2884" s="15" t="n"/>
      <c r="D2884" s="15" t="n"/>
      <c r="E2884" s="15">
        <f>D2884*Setup!$B$5</f>
        <v/>
      </c>
      <c r="F2884" s="15">
        <f>D2884-E2884</f>
        <v/>
      </c>
      <c r="G2884" s="15" t="n"/>
      <c r="H2884" s="15" t="n"/>
      <c r="I2884" s="15" t="n"/>
      <c r="J2884" s="15">
        <f>C2884+F2884+G2884-I2884</f>
        <v/>
      </c>
      <c r="K2884" s="15" t="n"/>
      <c r="L2884" s="15">
        <f>K2884*Setup!$B$6</f>
        <v/>
      </c>
      <c r="M2884" s="15">
        <f>J2884-L2884</f>
        <v/>
      </c>
      <c r="N2884" s="21" t="n"/>
    </row>
    <row r="2885">
      <c r="A2885" s="295" t="n"/>
      <c r="B2885" s="14" t="n"/>
      <c r="C2885" s="15" t="n"/>
      <c r="D2885" s="15" t="n"/>
      <c r="E2885" s="15">
        <f>D2885*Setup!$B$5</f>
        <v/>
      </c>
      <c r="F2885" s="15">
        <f>D2885-E2885</f>
        <v/>
      </c>
      <c r="G2885" s="15" t="n"/>
      <c r="H2885" s="15" t="n"/>
      <c r="I2885" s="15" t="n"/>
      <c r="J2885" s="15">
        <f>C2885+F2885+G2885-I2885</f>
        <v/>
      </c>
      <c r="K2885" s="15" t="n"/>
      <c r="L2885" s="15">
        <f>K2885*Setup!$B$6</f>
        <v/>
      </c>
      <c r="M2885" s="15">
        <f>J2885-L2885</f>
        <v/>
      </c>
      <c r="N2885" s="21" t="n"/>
    </row>
    <row r="2886">
      <c r="A2886" s="295" t="n"/>
      <c r="B2886" s="14" t="n"/>
      <c r="C2886" s="15" t="n"/>
      <c r="D2886" s="15" t="n"/>
      <c r="E2886" s="15">
        <f>D2886*Setup!$B$5</f>
        <v/>
      </c>
      <c r="F2886" s="15">
        <f>D2886-E2886</f>
        <v/>
      </c>
      <c r="G2886" s="15" t="n"/>
      <c r="H2886" s="15" t="n"/>
      <c r="I2886" s="15" t="n"/>
      <c r="J2886" s="15">
        <f>C2886+F2886+G2886-I2886</f>
        <v/>
      </c>
      <c r="K2886" s="15" t="n"/>
      <c r="L2886" s="15">
        <f>K2886*Setup!$B$6</f>
        <v/>
      </c>
      <c r="M2886" s="15">
        <f>J2886-L2886</f>
        <v/>
      </c>
      <c r="N2886" s="21" t="n"/>
    </row>
    <row r="2887">
      <c r="A2887" s="295" t="n"/>
      <c r="B2887" s="14" t="n"/>
      <c r="C2887" s="15" t="n"/>
      <c r="D2887" s="15" t="n"/>
      <c r="E2887" s="15">
        <f>D2887*Setup!$B$5</f>
        <v/>
      </c>
      <c r="F2887" s="15">
        <f>D2887-E2887</f>
        <v/>
      </c>
      <c r="G2887" s="15" t="n"/>
      <c r="H2887" s="15" t="n"/>
      <c r="I2887" s="15" t="n"/>
      <c r="J2887" s="15">
        <f>C2887+F2887+G2887-I2887</f>
        <v/>
      </c>
      <c r="K2887" s="15" t="n"/>
      <c r="L2887" s="15">
        <f>K2887*Setup!$B$6</f>
        <v/>
      </c>
      <c r="M2887" s="15">
        <f>J2887-L2887</f>
        <v/>
      </c>
      <c r="N2887" s="21" t="n"/>
    </row>
    <row r="2888">
      <c r="A2888" s="295" t="n"/>
      <c r="B2888" s="14" t="n"/>
      <c r="C2888" s="15" t="n"/>
      <c r="D2888" s="15" t="n"/>
      <c r="E2888" s="15">
        <f>D2888*Setup!$B$5</f>
        <v/>
      </c>
      <c r="F2888" s="15">
        <f>D2888-E2888</f>
        <v/>
      </c>
      <c r="G2888" s="15" t="n"/>
      <c r="H2888" s="15" t="n"/>
      <c r="I2888" s="15" t="n"/>
      <c r="J2888" s="15">
        <f>C2888+F2888+G2888-I2888</f>
        <v/>
      </c>
      <c r="K2888" s="15" t="n"/>
      <c r="L2888" s="15">
        <f>K2888*Setup!$B$6</f>
        <v/>
      </c>
      <c r="M2888" s="15">
        <f>J2888-L2888</f>
        <v/>
      </c>
      <c r="N2888" s="21" t="n"/>
    </row>
    <row r="2889">
      <c r="A2889" s="295" t="n"/>
      <c r="B2889" s="14" t="n"/>
      <c r="C2889" s="15" t="n"/>
      <c r="D2889" s="15" t="n"/>
      <c r="E2889" s="15">
        <f>D2889*Setup!$B$5</f>
        <v/>
      </c>
      <c r="F2889" s="15">
        <f>D2889-E2889</f>
        <v/>
      </c>
      <c r="G2889" s="15" t="n"/>
      <c r="H2889" s="15" t="n"/>
      <c r="I2889" s="15" t="n"/>
      <c r="J2889" s="15">
        <f>C2889+F2889+G2889-I2889</f>
        <v/>
      </c>
      <c r="K2889" s="15" t="n"/>
      <c r="L2889" s="15">
        <f>K2889*Setup!$B$6</f>
        <v/>
      </c>
      <c r="M2889" s="15">
        <f>J2889-L2889</f>
        <v/>
      </c>
      <c r="N2889" s="21" t="n"/>
    </row>
    <row r="2890">
      <c r="A2890" s="295" t="n"/>
      <c r="B2890" s="14" t="n"/>
      <c r="C2890" s="15" t="n"/>
      <c r="D2890" s="15" t="n"/>
      <c r="E2890" s="15">
        <f>D2890*Setup!$B$5</f>
        <v/>
      </c>
      <c r="F2890" s="15">
        <f>D2890-E2890</f>
        <v/>
      </c>
      <c r="G2890" s="15" t="n"/>
      <c r="H2890" s="15" t="n"/>
      <c r="I2890" s="15" t="n"/>
      <c r="J2890" s="15">
        <f>C2890+F2890+G2890-I2890</f>
        <v/>
      </c>
      <c r="K2890" s="15" t="n"/>
      <c r="L2890" s="15">
        <f>K2890*Setup!$B$6</f>
        <v/>
      </c>
      <c r="M2890" s="15">
        <f>J2890-L2890</f>
        <v/>
      </c>
      <c r="N2890" s="21" t="n"/>
    </row>
    <row r="2891">
      <c r="A2891" s="295" t="n"/>
      <c r="B2891" s="14" t="n"/>
      <c r="C2891" s="15" t="n"/>
      <c r="D2891" s="15" t="n"/>
      <c r="E2891" s="15">
        <f>D2891*Setup!$B$5</f>
        <v/>
      </c>
      <c r="F2891" s="15">
        <f>D2891-E2891</f>
        <v/>
      </c>
      <c r="G2891" s="15" t="n"/>
      <c r="H2891" s="15" t="n"/>
      <c r="I2891" s="15" t="n"/>
      <c r="J2891" s="15">
        <f>C2891+F2891+G2891-I2891</f>
        <v/>
      </c>
      <c r="K2891" s="15" t="n"/>
      <c r="L2891" s="15">
        <f>K2891*Setup!$B$6</f>
        <v/>
      </c>
      <c r="M2891" s="15">
        <f>J2891-L2891</f>
        <v/>
      </c>
      <c r="N2891" s="21" t="n"/>
    </row>
    <row r="2892">
      <c r="A2892" s="295" t="n"/>
      <c r="B2892" s="14" t="n"/>
      <c r="C2892" s="15" t="n"/>
      <c r="D2892" s="15" t="n"/>
      <c r="E2892" s="15">
        <f>D2892*Setup!$B$5</f>
        <v/>
      </c>
      <c r="F2892" s="15">
        <f>D2892-E2892</f>
        <v/>
      </c>
      <c r="G2892" s="15" t="n"/>
      <c r="H2892" s="15" t="n"/>
      <c r="I2892" s="15" t="n"/>
      <c r="J2892" s="15">
        <f>C2892+F2892+G2892-I2892</f>
        <v/>
      </c>
      <c r="K2892" s="15" t="n"/>
      <c r="L2892" s="15">
        <f>K2892*Setup!$B$6</f>
        <v/>
      </c>
      <c r="M2892" s="15">
        <f>J2892-L2892</f>
        <v/>
      </c>
      <c r="N2892" s="21" t="n"/>
    </row>
    <row r="2893">
      <c r="A2893" s="295" t="n"/>
      <c r="B2893" s="14" t="n"/>
      <c r="C2893" s="15" t="n"/>
      <c r="D2893" s="15" t="n"/>
      <c r="E2893" s="15">
        <f>D2893*Setup!$B$5</f>
        <v/>
      </c>
      <c r="F2893" s="15">
        <f>D2893-E2893</f>
        <v/>
      </c>
      <c r="G2893" s="15" t="n"/>
      <c r="H2893" s="15" t="n"/>
      <c r="I2893" s="15" t="n"/>
      <c r="J2893" s="15">
        <f>C2893+F2893+G2893-I2893</f>
        <v/>
      </c>
      <c r="K2893" s="15" t="n"/>
      <c r="L2893" s="15">
        <f>K2893*Setup!$B$6</f>
        <v/>
      </c>
      <c r="M2893" s="15">
        <f>J2893-L2893</f>
        <v/>
      </c>
      <c r="N2893" s="21" t="n"/>
    </row>
    <row r="2894">
      <c r="A2894" s="295" t="n"/>
      <c r="B2894" s="14" t="n"/>
      <c r="C2894" s="15" t="n"/>
      <c r="D2894" s="15" t="n"/>
      <c r="E2894" s="15">
        <f>D2894*Setup!$B$5</f>
        <v/>
      </c>
      <c r="F2894" s="15">
        <f>D2894-E2894</f>
        <v/>
      </c>
      <c r="G2894" s="15" t="n"/>
      <c r="H2894" s="15" t="n"/>
      <c r="I2894" s="15" t="n"/>
      <c r="J2894" s="15">
        <f>C2894+F2894+G2894-I2894</f>
        <v/>
      </c>
      <c r="K2894" s="15" t="n"/>
      <c r="L2894" s="15">
        <f>K2894*Setup!$B$6</f>
        <v/>
      </c>
      <c r="M2894" s="15">
        <f>J2894-L2894</f>
        <v/>
      </c>
      <c r="N2894" s="21" t="n"/>
    </row>
    <row r="2895">
      <c r="A2895" s="295" t="n"/>
      <c r="B2895" s="14" t="n"/>
      <c r="C2895" s="15" t="n"/>
      <c r="D2895" s="15" t="n"/>
      <c r="E2895" s="15">
        <f>D2895*Setup!$B$5</f>
        <v/>
      </c>
      <c r="F2895" s="15">
        <f>D2895-E2895</f>
        <v/>
      </c>
      <c r="G2895" s="15" t="n"/>
      <c r="H2895" s="15" t="n"/>
      <c r="I2895" s="15" t="n"/>
      <c r="J2895" s="15">
        <f>C2895+F2895+G2895-I2895</f>
        <v/>
      </c>
      <c r="K2895" s="15" t="n"/>
      <c r="L2895" s="15">
        <f>K2895*Setup!$B$6</f>
        <v/>
      </c>
      <c r="M2895" s="15">
        <f>J2895-L2895</f>
        <v/>
      </c>
      <c r="N2895" s="21" t="n"/>
    </row>
    <row r="2896">
      <c r="A2896" s="295" t="n"/>
      <c r="B2896" s="14" t="n"/>
      <c r="C2896" s="15" t="n"/>
      <c r="D2896" s="15" t="n"/>
      <c r="E2896" s="15">
        <f>D2896*Setup!$B$5</f>
        <v/>
      </c>
      <c r="F2896" s="15">
        <f>D2896-E2896</f>
        <v/>
      </c>
      <c r="G2896" s="15" t="n"/>
      <c r="H2896" s="15" t="n"/>
      <c r="I2896" s="15" t="n"/>
      <c r="J2896" s="15">
        <f>C2896+F2896+G2896-I2896</f>
        <v/>
      </c>
      <c r="K2896" s="15" t="n"/>
      <c r="L2896" s="15">
        <f>K2896*Setup!$B$6</f>
        <v/>
      </c>
      <c r="M2896" s="15">
        <f>J2896-L2896</f>
        <v/>
      </c>
      <c r="N2896" s="21" t="n"/>
    </row>
    <row r="2897">
      <c r="A2897" s="295" t="n"/>
      <c r="B2897" s="14" t="n"/>
      <c r="C2897" s="15" t="n"/>
      <c r="D2897" s="15" t="n"/>
      <c r="E2897" s="15">
        <f>D2897*Setup!$B$5</f>
        <v/>
      </c>
      <c r="F2897" s="15">
        <f>D2897-E2897</f>
        <v/>
      </c>
      <c r="G2897" s="15" t="n"/>
      <c r="H2897" s="15" t="n"/>
      <c r="I2897" s="15" t="n"/>
      <c r="J2897" s="15">
        <f>C2897+F2897+G2897-I2897</f>
        <v/>
      </c>
      <c r="K2897" s="15" t="n"/>
      <c r="L2897" s="15">
        <f>K2897*Setup!$B$6</f>
        <v/>
      </c>
      <c r="M2897" s="15">
        <f>J2897-L2897</f>
        <v/>
      </c>
      <c r="N2897" s="21" t="n"/>
    </row>
    <row r="2898">
      <c r="A2898" s="295" t="n"/>
      <c r="B2898" s="14" t="n"/>
      <c r="C2898" s="15" t="n"/>
      <c r="D2898" s="15" t="n"/>
      <c r="E2898" s="15">
        <f>D2898*Setup!$B$5</f>
        <v/>
      </c>
      <c r="F2898" s="15">
        <f>D2898-E2898</f>
        <v/>
      </c>
      <c r="G2898" s="15" t="n"/>
      <c r="H2898" s="15" t="n"/>
      <c r="I2898" s="15" t="n"/>
      <c r="J2898" s="15">
        <f>C2898+F2898+G2898-I2898</f>
        <v/>
      </c>
      <c r="K2898" s="15" t="n"/>
      <c r="L2898" s="15">
        <f>K2898*Setup!$B$6</f>
        <v/>
      </c>
      <c r="M2898" s="15">
        <f>J2898-L2898</f>
        <v/>
      </c>
      <c r="N2898" s="21" t="n"/>
    </row>
    <row r="2899">
      <c r="A2899" s="295" t="n"/>
      <c r="B2899" s="14" t="n"/>
      <c r="C2899" s="15" t="n"/>
      <c r="D2899" s="15" t="n"/>
      <c r="E2899" s="15">
        <f>D2899*Setup!$B$5</f>
        <v/>
      </c>
      <c r="F2899" s="15">
        <f>D2899-E2899</f>
        <v/>
      </c>
      <c r="G2899" s="15" t="n"/>
      <c r="H2899" s="15" t="n"/>
      <c r="I2899" s="15" t="n"/>
      <c r="J2899" s="15">
        <f>C2899+F2899+G2899-I2899</f>
        <v/>
      </c>
      <c r="K2899" s="15" t="n"/>
      <c r="L2899" s="15">
        <f>K2899*Setup!$B$6</f>
        <v/>
      </c>
      <c r="M2899" s="15">
        <f>J2899-L2899</f>
        <v/>
      </c>
      <c r="N2899" s="21" t="n"/>
    </row>
    <row r="2900">
      <c r="A2900" s="295" t="n"/>
      <c r="B2900" s="14" t="n"/>
      <c r="C2900" s="15" t="n"/>
      <c r="D2900" s="15" t="n"/>
      <c r="E2900" s="15">
        <f>D2900*Setup!$B$5</f>
        <v/>
      </c>
      <c r="F2900" s="15">
        <f>D2900-E2900</f>
        <v/>
      </c>
      <c r="G2900" s="15" t="n"/>
      <c r="H2900" s="15" t="n"/>
      <c r="I2900" s="15" t="n"/>
      <c r="J2900" s="15">
        <f>C2900+F2900+G2900-I2900</f>
        <v/>
      </c>
      <c r="K2900" s="15" t="n"/>
      <c r="L2900" s="15">
        <f>K2900*Setup!$B$6</f>
        <v/>
      </c>
      <c r="M2900" s="15">
        <f>J2900-L2900</f>
        <v/>
      </c>
      <c r="N2900" s="21" t="n"/>
    </row>
    <row r="2901">
      <c r="A2901" s="295" t="n"/>
      <c r="B2901" s="14" t="n"/>
      <c r="C2901" s="15" t="n"/>
      <c r="D2901" s="15" t="n"/>
      <c r="E2901" s="15">
        <f>D2901*Setup!$B$5</f>
        <v/>
      </c>
      <c r="F2901" s="15">
        <f>D2901-E2901</f>
        <v/>
      </c>
      <c r="G2901" s="15" t="n"/>
      <c r="H2901" s="15" t="n"/>
      <c r="I2901" s="15" t="n"/>
      <c r="J2901" s="15">
        <f>C2901+F2901+G2901-I2901</f>
        <v/>
      </c>
      <c r="K2901" s="15" t="n"/>
      <c r="L2901" s="15">
        <f>K2901*Setup!$B$6</f>
        <v/>
      </c>
      <c r="M2901" s="15">
        <f>J2901-L2901</f>
        <v/>
      </c>
      <c r="N2901" s="21" t="n"/>
    </row>
    <row r="2902">
      <c r="A2902" s="295" t="n"/>
      <c r="B2902" s="14" t="n"/>
      <c r="C2902" s="15" t="n"/>
      <c r="D2902" s="15" t="n"/>
      <c r="E2902" s="15">
        <f>D2902*Setup!$B$5</f>
        <v/>
      </c>
      <c r="F2902" s="15">
        <f>D2902-E2902</f>
        <v/>
      </c>
      <c r="G2902" s="15" t="n"/>
      <c r="H2902" s="15" t="n"/>
      <c r="I2902" s="15" t="n"/>
      <c r="J2902" s="15">
        <f>C2902+F2902+G2902-I2902</f>
        <v/>
      </c>
      <c r="K2902" s="15" t="n"/>
      <c r="L2902" s="15">
        <f>K2902*Setup!$B$6</f>
        <v/>
      </c>
      <c r="M2902" s="15">
        <f>J2902-L2902</f>
        <v/>
      </c>
      <c r="N2902" s="21" t="n"/>
    </row>
    <row r="2903">
      <c r="A2903" s="295" t="n"/>
      <c r="B2903" s="14" t="n"/>
      <c r="C2903" s="15" t="n"/>
      <c r="D2903" s="15" t="n"/>
      <c r="E2903" s="15">
        <f>D2903*Setup!$B$5</f>
        <v/>
      </c>
      <c r="F2903" s="15">
        <f>D2903-E2903</f>
        <v/>
      </c>
      <c r="G2903" s="15" t="n"/>
      <c r="H2903" s="15" t="n"/>
      <c r="I2903" s="15" t="n"/>
      <c r="J2903" s="15">
        <f>C2903+F2903+G2903-I2903</f>
        <v/>
      </c>
      <c r="K2903" s="15" t="n"/>
      <c r="L2903" s="15">
        <f>K2903*Setup!$B$6</f>
        <v/>
      </c>
      <c r="M2903" s="15">
        <f>J2903-L2903</f>
        <v/>
      </c>
      <c r="N2903" s="21" t="n"/>
    </row>
    <row r="2904">
      <c r="A2904" s="295" t="n"/>
      <c r="B2904" s="14" t="n"/>
      <c r="C2904" s="15" t="n"/>
      <c r="D2904" s="15" t="n"/>
      <c r="E2904" s="15">
        <f>D2904*Setup!$B$5</f>
        <v/>
      </c>
      <c r="F2904" s="15">
        <f>D2904-E2904</f>
        <v/>
      </c>
      <c r="G2904" s="15" t="n"/>
      <c r="H2904" s="15" t="n"/>
      <c r="I2904" s="15" t="n"/>
      <c r="J2904" s="15">
        <f>C2904+F2904+G2904-I2904</f>
        <v/>
      </c>
      <c r="K2904" s="15" t="n"/>
      <c r="L2904" s="15">
        <f>K2904*Setup!$B$6</f>
        <v/>
      </c>
      <c r="M2904" s="15">
        <f>J2904-L2904</f>
        <v/>
      </c>
      <c r="N2904" s="21" t="n"/>
    </row>
    <row r="2905">
      <c r="A2905" s="295" t="n"/>
      <c r="B2905" s="14" t="n"/>
      <c r="C2905" s="15" t="n"/>
      <c r="D2905" s="15" t="n"/>
      <c r="E2905" s="15">
        <f>D2905*Setup!$B$5</f>
        <v/>
      </c>
      <c r="F2905" s="15">
        <f>D2905-E2905</f>
        <v/>
      </c>
      <c r="G2905" s="15" t="n"/>
      <c r="H2905" s="15" t="n"/>
      <c r="I2905" s="15" t="n"/>
      <c r="J2905" s="15">
        <f>C2905+F2905+G2905-I2905</f>
        <v/>
      </c>
      <c r="K2905" s="15" t="n"/>
      <c r="L2905" s="15">
        <f>K2905*Setup!$B$6</f>
        <v/>
      </c>
      <c r="M2905" s="15">
        <f>J2905-L2905</f>
        <v/>
      </c>
      <c r="N2905" s="21" t="n"/>
    </row>
    <row r="2906">
      <c r="A2906" s="295" t="n"/>
      <c r="B2906" s="14" t="n"/>
      <c r="C2906" s="15" t="n"/>
      <c r="D2906" s="15" t="n"/>
      <c r="E2906" s="15">
        <f>D2906*Setup!$B$5</f>
        <v/>
      </c>
      <c r="F2906" s="15">
        <f>D2906-E2906</f>
        <v/>
      </c>
      <c r="G2906" s="15" t="n"/>
      <c r="H2906" s="15" t="n"/>
      <c r="I2906" s="15" t="n"/>
      <c r="J2906" s="15">
        <f>C2906+F2906+G2906-I2906</f>
        <v/>
      </c>
      <c r="K2906" s="15" t="n"/>
      <c r="L2906" s="15">
        <f>K2906*Setup!$B$6</f>
        <v/>
      </c>
      <c r="M2906" s="15">
        <f>J2906-L2906</f>
        <v/>
      </c>
      <c r="N2906" s="21" t="n"/>
    </row>
    <row r="2907">
      <c r="A2907" s="295" t="n"/>
      <c r="B2907" s="14" t="n"/>
      <c r="C2907" s="15" t="n"/>
      <c r="D2907" s="15" t="n"/>
      <c r="E2907" s="15">
        <f>D2907*Setup!$B$5</f>
        <v/>
      </c>
      <c r="F2907" s="15">
        <f>D2907-E2907</f>
        <v/>
      </c>
      <c r="G2907" s="15" t="n"/>
      <c r="H2907" s="15" t="n"/>
      <c r="I2907" s="15" t="n"/>
      <c r="J2907" s="15">
        <f>C2907+F2907+G2907-I2907</f>
        <v/>
      </c>
      <c r="K2907" s="15" t="n"/>
      <c r="L2907" s="15">
        <f>K2907*Setup!$B$6</f>
        <v/>
      </c>
      <c r="M2907" s="15">
        <f>J2907-L2907</f>
        <v/>
      </c>
      <c r="N2907" s="21" t="n"/>
    </row>
    <row r="2908">
      <c r="A2908" s="295" t="n"/>
      <c r="B2908" s="14" t="n"/>
      <c r="C2908" s="15" t="n"/>
      <c r="D2908" s="15" t="n"/>
      <c r="E2908" s="15">
        <f>D2908*Setup!$B$5</f>
        <v/>
      </c>
      <c r="F2908" s="15">
        <f>D2908-E2908</f>
        <v/>
      </c>
      <c r="G2908" s="15" t="n"/>
      <c r="H2908" s="15" t="n"/>
      <c r="I2908" s="15" t="n"/>
      <c r="J2908" s="15">
        <f>C2908+F2908+G2908-I2908</f>
        <v/>
      </c>
      <c r="K2908" s="15" t="n"/>
      <c r="L2908" s="15">
        <f>K2908*Setup!$B$6</f>
        <v/>
      </c>
      <c r="M2908" s="15">
        <f>J2908-L2908</f>
        <v/>
      </c>
      <c r="N2908" s="21" t="n"/>
    </row>
    <row r="2909">
      <c r="A2909" s="295" t="n"/>
      <c r="B2909" s="14" t="n"/>
      <c r="C2909" s="15" t="n"/>
      <c r="D2909" s="15" t="n"/>
      <c r="E2909" s="15">
        <f>D2909*Setup!$B$5</f>
        <v/>
      </c>
      <c r="F2909" s="15">
        <f>D2909-E2909</f>
        <v/>
      </c>
      <c r="G2909" s="15" t="n"/>
      <c r="H2909" s="15" t="n"/>
      <c r="I2909" s="15" t="n"/>
      <c r="J2909" s="15">
        <f>C2909+F2909+G2909-I2909</f>
        <v/>
      </c>
      <c r="K2909" s="15" t="n"/>
      <c r="L2909" s="15">
        <f>K2909*Setup!$B$6</f>
        <v/>
      </c>
      <c r="M2909" s="15">
        <f>J2909-L2909</f>
        <v/>
      </c>
      <c r="N2909" s="21" t="n"/>
    </row>
    <row r="2910">
      <c r="A2910" s="295" t="n"/>
      <c r="B2910" s="14" t="n"/>
      <c r="C2910" s="15" t="n"/>
      <c r="D2910" s="15" t="n"/>
      <c r="E2910" s="15">
        <f>D2910*Setup!$B$5</f>
        <v/>
      </c>
      <c r="F2910" s="15">
        <f>D2910-E2910</f>
        <v/>
      </c>
      <c r="G2910" s="15" t="n"/>
      <c r="H2910" s="15" t="n"/>
      <c r="I2910" s="15" t="n"/>
      <c r="J2910" s="15">
        <f>C2910+F2910+G2910-I2910</f>
        <v/>
      </c>
      <c r="K2910" s="15" t="n"/>
      <c r="L2910" s="15">
        <f>K2910*Setup!$B$6</f>
        <v/>
      </c>
      <c r="M2910" s="15">
        <f>J2910-L2910</f>
        <v/>
      </c>
      <c r="N2910" s="21" t="n"/>
    </row>
    <row r="2911">
      <c r="A2911" s="295" t="n"/>
      <c r="B2911" s="14" t="n"/>
      <c r="C2911" s="15" t="n"/>
      <c r="D2911" s="15" t="n"/>
      <c r="E2911" s="15">
        <f>D2911*Setup!$B$5</f>
        <v/>
      </c>
      <c r="F2911" s="15">
        <f>D2911-E2911</f>
        <v/>
      </c>
      <c r="G2911" s="15" t="n"/>
      <c r="H2911" s="15" t="n"/>
      <c r="I2911" s="15" t="n"/>
      <c r="J2911" s="15">
        <f>C2911+F2911+G2911-I2911</f>
        <v/>
      </c>
      <c r="K2911" s="15" t="n"/>
      <c r="L2911" s="15">
        <f>K2911*Setup!$B$6</f>
        <v/>
      </c>
      <c r="M2911" s="15">
        <f>J2911-L2911</f>
        <v/>
      </c>
      <c r="N2911" s="21" t="n"/>
    </row>
    <row r="2912">
      <c r="A2912" s="295" t="n"/>
      <c r="B2912" s="14" t="n"/>
      <c r="C2912" s="15" t="n"/>
      <c r="D2912" s="15" t="n"/>
      <c r="E2912" s="15">
        <f>D2912*Setup!$B$5</f>
        <v/>
      </c>
      <c r="F2912" s="15">
        <f>D2912-E2912</f>
        <v/>
      </c>
      <c r="G2912" s="15" t="n"/>
      <c r="H2912" s="15" t="n"/>
      <c r="I2912" s="15" t="n"/>
      <c r="J2912" s="15">
        <f>C2912+F2912+G2912-I2912</f>
        <v/>
      </c>
      <c r="K2912" s="15" t="n"/>
      <c r="L2912" s="15">
        <f>K2912*Setup!$B$6</f>
        <v/>
      </c>
      <c r="M2912" s="15">
        <f>J2912-L2912</f>
        <v/>
      </c>
      <c r="N2912" s="21" t="n"/>
    </row>
    <row r="2913">
      <c r="A2913" s="295" t="n"/>
      <c r="B2913" s="14" t="n"/>
      <c r="C2913" s="15" t="n"/>
      <c r="D2913" s="15" t="n"/>
      <c r="E2913" s="15">
        <f>D2913*Setup!$B$5</f>
        <v/>
      </c>
      <c r="F2913" s="15">
        <f>D2913-E2913</f>
        <v/>
      </c>
      <c r="G2913" s="15" t="n"/>
      <c r="H2913" s="15" t="n"/>
      <c r="I2913" s="15" t="n"/>
      <c r="J2913" s="15">
        <f>C2913+F2913+G2913-I2913</f>
        <v/>
      </c>
      <c r="K2913" s="15" t="n"/>
      <c r="L2913" s="15">
        <f>K2913*Setup!$B$6</f>
        <v/>
      </c>
      <c r="M2913" s="15">
        <f>J2913-L2913</f>
        <v/>
      </c>
      <c r="N2913" s="21" t="n"/>
    </row>
    <row r="2914">
      <c r="A2914" s="295" t="n"/>
      <c r="B2914" s="14" t="n"/>
      <c r="C2914" s="15" t="n"/>
      <c r="D2914" s="15" t="n"/>
      <c r="E2914" s="15">
        <f>D2914*Setup!$B$5</f>
        <v/>
      </c>
      <c r="F2914" s="15">
        <f>D2914-E2914</f>
        <v/>
      </c>
      <c r="G2914" s="15" t="n"/>
      <c r="H2914" s="15" t="n"/>
      <c r="I2914" s="15" t="n"/>
      <c r="J2914" s="15">
        <f>C2914+F2914+G2914-I2914</f>
        <v/>
      </c>
      <c r="K2914" s="15" t="n"/>
      <c r="L2914" s="15">
        <f>K2914*Setup!$B$6</f>
        <v/>
      </c>
      <c r="M2914" s="15">
        <f>J2914-L2914</f>
        <v/>
      </c>
      <c r="N2914" s="21" t="n"/>
    </row>
    <row r="2915">
      <c r="A2915" s="295" t="n"/>
      <c r="B2915" s="14" t="n"/>
      <c r="C2915" s="15" t="n"/>
      <c r="D2915" s="15" t="n"/>
      <c r="E2915" s="15">
        <f>D2915*Setup!$B$5</f>
        <v/>
      </c>
      <c r="F2915" s="15">
        <f>D2915-E2915</f>
        <v/>
      </c>
      <c r="G2915" s="15" t="n"/>
      <c r="H2915" s="15" t="n"/>
      <c r="I2915" s="15" t="n"/>
      <c r="J2915" s="15">
        <f>C2915+F2915+G2915-I2915</f>
        <v/>
      </c>
      <c r="K2915" s="15" t="n"/>
      <c r="L2915" s="15">
        <f>K2915*Setup!$B$6</f>
        <v/>
      </c>
      <c r="M2915" s="15">
        <f>J2915-L2915</f>
        <v/>
      </c>
      <c r="N2915" s="21" t="n"/>
    </row>
    <row r="2916">
      <c r="A2916" s="295" t="n"/>
      <c r="B2916" s="14" t="n"/>
      <c r="C2916" s="15" t="n"/>
      <c r="D2916" s="15" t="n"/>
      <c r="E2916" s="15">
        <f>D2916*Setup!$B$5</f>
        <v/>
      </c>
      <c r="F2916" s="15">
        <f>D2916-E2916</f>
        <v/>
      </c>
      <c r="G2916" s="15" t="n"/>
      <c r="H2916" s="15" t="n"/>
      <c r="I2916" s="15" t="n"/>
      <c r="J2916" s="15">
        <f>C2916+F2916+G2916-I2916</f>
        <v/>
      </c>
      <c r="K2916" s="15" t="n"/>
      <c r="L2916" s="15">
        <f>K2916*Setup!$B$6</f>
        <v/>
      </c>
      <c r="M2916" s="15">
        <f>J2916-L2916</f>
        <v/>
      </c>
      <c r="N2916" s="21" t="n"/>
    </row>
    <row r="2917">
      <c r="A2917" s="295" t="n"/>
      <c r="B2917" s="14" t="n"/>
      <c r="C2917" s="15" t="n"/>
      <c r="D2917" s="15" t="n"/>
      <c r="E2917" s="15">
        <f>D2917*Setup!$B$5</f>
        <v/>
      </c>
      <c r="F2917" s="15">
        <f>D2917-E2917</f>
        <v/>
      </c>
      <c r="G2917" s="15" t="n"/>
      <c r="H2917" s="15" t="n"/>
      <c r="I2917" s="15" t="n"/>
      <c r="J2917" s="15">
        <f>C2917+F2917+G2917-I2917</f>
        <v/>
      </c>
      <c r="K2917" s="15" t="n"/>
      <c r="L2917" s="15">
        <f>K2917*Setup!$B$6</f>
        <v/>
      </c>
      <c r="M2917" s="15">
        <f>J2917-L2917</f>
        <v/>
      </c>
      <c r="N2917" s="21" t="n"/>
    </row>
    <row r="2918">
      <c r="A2918" s="295" t="n"/>
      <c r="B2918" s="14" t="n"/>
      <c r="C2918" s="15" t="n"/>
      <c r="D2918" s="15" t="n"/>
      <c r="E2918" s="15">
        <f>D2918*Setup!$B$5</f>
        <v/>
      </c>
      <c r="F2918" s="15">
        <f>D2918-E2918</f>
        <v/>
      </c>
      <c r="G2918" s="15" t="n"/>
      <c r="H2918" s="15" t="n"/>
      <c r="I2918" s="15" t="n"/>
      <c r="J2918" s="15">
        <f>C2918+F2918+G2918-I2918</f>
        <v/>
      </c>
      <c r="K2918" s="15" t="n"/>
      <c r="L2918" s="15">
        <f>K2918*Setup!$B$6</f>
        <v/>
      </c>
      <c r="M2918" s="15">
        <f>J2918-L2918</f>
        <v/>
      </c>
      <c r="N2918" s="21" t="n"/>
    </row>
    <row r="2919">
      <c r="A2919" s="295" t="n"/>
      <c r="B2919" s="14" t="n"/>
      <c r="C2919" s="15" t="n"/>
      <c r="D2919" s="15" t="n"/>
      <c r="E2919" s="15">
        <f>D2919*Setup!$B$5</f>
        <v/>
      </c>
      <c r="F2919" s="15">
        <f>D2919-E2919</f>
        <v/>
      </c>
      <c r="G2919" s="15" t="n"/>
      <c r="H2919" s="15" t="n"/>
      <c r="I2919" s="15" t="n"/>
      <c r="J2919" s="15">
        <f>C2919+F2919+G2919-I2919</f>
        <v/>
      </c>
      <c r="K2919" s="15" t="n"/>
      <c r="L2919" s="15">
        <f>K2919*Setup!$B$6</f>
        <v/>
      </c>
      <c r="M2919" s="15">
        <f>J2919-L2919</f>
        <v/>
      </c>
      <c r="N2919" s="21" t="n"/>
    </row>
    <row r="2920">
      <c r="A2920" s="295" t="n"/>
      <c r="B2920" s="14" t="n"/>
      <c r="C2920" s="15" t="n"/>
      <c r="D2920" s="15" t="n"/>
      <c r="E2920" s="15">
        <f>D2920*Setup!$B$5</f>
        <v/>
      </c>
      <c r="F2920" s="15">
        <f>D2920-E2920</f>
        <v/>
      </c>
      <c r="G2920" s="15" t="n"/>
      <c r="H2920" s="15" t="n"/>
      <c r="I2920" s="15" t="n"/>
      <c r="J2920" s="15">
        <f>C2920+F2920+G2920-I2920</f>
        <v/>
      </c>
      <c r="K2920" s="15" t="n"/>
      <c r="L2920" s="15">
        <f>K2920*Setup!$B$6</f>
        <v/>
      </c>
      <c r="M2920" s="15">
        <f>J2920-L2920</f>
        <v/>
      </c>
      <c r="N2920" s="21" t="n"/>
    </row>
    <row r="2921">
      <c r="A2921" s="295" t="n"/>
      <c r="B2921" s="14" t="n"/>
      <c r="C2921" s="15" t="n"/>
      <c r="D2921" s="15" t="n"/>
      <c r="E2921" s="15">
        <f>D2921*Setup!$B$5</f>
        <v/>
      </c>
      <c r="F2921" s="15">
        <f>D2921-E2921</f>
        <v/>
      </c>
      <c r="G2921" s="15" t="n"/>
      <c r="H2921" s="15" t="n"/>
      <c r="I2921" s="15" t="n"/>
      <c r="J2921" s="15">
        <f>C2921+F2921+G2921-I2921</f>
        <v/>
      </c>
      <c r="K2921" s="15" t="n"/>
      <c r="L2921" s="15">
        <f>K2921*Setup!$B$6</f>
        <v/>
      </c>
      <c r="M2921" s="15">
        <f>J2921-L2921</f>
        <v/>
      </c>
      <c r="N2921" s="21" t="n"/>
    </row>
    <row r="2922">
      <c r="A2922" s="295" t="n"/>
      <c r="B2922" s="14" t="n"/>
      <c r="C2922" s="15" t="n"/>
      <c r="D2922" s="15" t="n"/>
      <c r="E2922" s="15">
        <f>D2922*Setup!$B$5</f>
        <v/>
      </c>
      <c r="F2922" s="15">
        <f>D2922-E2922</f>
        <v/>
      </c>
      <c r="G2922" s="15" t="n"/>
      <c r="H2922" s="15" t="n"/>
      <c r="I2922" s="15" t="n"/>
      <c r="J2922" s="15">
        <f>C2922+F2922+G2922-I2922</f>
        <v/>
      </c>
      <c r="K2922" s="15" t="n"/>
      <c r="L2922" s="15">
        <f>K2922*Setup!$B$6</f>
        <v/>
      </c>
      <c r="M2922" s="15">
        <f>J2922-L2922</f>
        <v/>
      </c>
      <c r="N2922" s="21" t="n"/>
    </row>
    <row r="2923">
      <c r="A2923" s="295" t="n"/>
      <c r="B2923" s="14" t="n"/>
      <c r="C2923" s="15" t="n"/>
      <c r="D2923" s="15" t="n"/>
      <c r="E2923" s="15">
        <f>D2923*Setup!$B$5</f>
        <v/>
      </c>
      <c r="F2923" s="15">
        <f>D2923-E2923</f>
        <v/>
      </c>
      <c r="G2923" s="15" t="n"/>
      <c r="H2923" s="15" t="n"/>
      <c r="I2923" s="15" t="n"/>
      <c r="J2923" s="15">
        <f>C2923+F2923+G2923-I2923</f>
        <v/>
      </c>
      <c r="K2923" s="15" t="n"/>
      <c r="L2923" s="15">
        <f>K2923*Setup!$B$6</f>
        <v/>
      </c>
      <c r="M2923" s="15">
        <f>J2923-L2923</f>
        <v/>
      </c>
      <c r="N2923" s="21" t="n"/>
    </row>
    <row r="2924">
      <c r="A2924" s="295" t="n"/>
      <c r="B2924" s="14" t="n"/>
      <c r="C2924" s="15" t="n"/>
      <c r="D2924" s="15" t="n"/>
      <c r="E2924" s="15">
        <f>D2924*Setup!$B$5</f>
        <v/>
      </c>
      <c r="F2924" s="15">
        <f>D2924-E2924</f>
        <v/>
      </c>
      <c r="G2924" s="15" t="n"/>
      <c r="H2924" s="15" t="n"/>
      <c r="I2924" s="15" t="n"/>
      <c r="J2924" s="15">
        <f>C2924+F2924+G2924-I2924</f>
        <v/>
      </c>
      <c r="K2924" s="15" t="n"/>
      <c r="L2924" s="15">
        <f>K2924*Setup!$B$6</f>
        <v/>
      </c>
      <c r="M2924" s="15">
        <f>J2924-L2924</f>
        <v/>
      </c>
      <c r="N2924" s="21" t="n"/>
    </row>
    <row r="2925">
      <c r="A2925" s="295" t="n"/>
      <c r="B2925" s="14" t="n"/>
      <c r="C2925" s="15" t="n"/>
      <c r="D2925" s="15" t="n"/>
      <c r="E2925" s="15">
        <f>D2925*Setup!$B$5</f>
        <v/>
      </c>
      <c r="F2925" s="15">
        <f>D2925-E2925</f>
        <v/>
      </c>
      <c r="G2925" s="15" t="n"/>
      <c r="H2925" s="15" t="n"/>
      <c r="I2925" s="15" t="n"/>
      <c r="J2925" s="15">
        <f>C2925+F2925+G2925-I2925</f>
        <v/>
      </c>
      <c r="K2925" s="15" t="n"/>
      <c r="L2925" s="15">
        <f>K2925*Setup!$B$6</f>
        <v/>
      </c>
      <c r="M2925" s="15">
        <f>J2925-L2925</f>
        <v/>
      </c>
      <c r="N2925" s="21" t="n"/>
    </row>
    <row r="2926">
      <c r="A2926" s="295" t="n"/>
      <c r="B2926" s="14" t="n"/>
      <c r="C2926" s="15" t="n"/>
      <c r="D2926" s="15" t="n"/>
      <c r="E2926" s="15">
        <f>D2926*Setup!$B$5</f>
        <v/>
      </c>
      <c r="F2926" s="15">
        <f>D2926-E2926</f>
        <v/>
      </c>
      <c r="G2926" s="15" t="n"/>
      <c r="H2926" s="15" t="n"/>
      <c r="I2926" s="15" t="n"/>
      <c r="J2926" s="15">
        <f>C2926+F2926+G2926-I2926</f>
        <v/>
      </c>
      <c r="K2926" s="15" t="n"/>
      <c r="L2926" s="15">
        <f>K2926*Setup!$B$6</f>
        <v/>
      </c>
      <c r="M2926" s="15">
        <f>J2926-L2926</f>
        <v/>
      </c>
      <c r="N2926" s="21" t="n"/>
    </row>
    <row r="2927">
      <c r="A2927" s="295" t="n"/>
      <c r="B2927" s="14" t="n"/>
      <c r="C2927" s="15" t="n"/>
      <c r="D2927" s="15" t="n"/>
      <c r="E2927" s="15">
        <f>D2927*Setup!$B$5</f>
        <v/>
      </c>
      <c r="F2927" s="15">
        <f>D2927-E2927</f>
        <v/>
      </c>
      <c r="G2927" s="15" t="n"/>
      <c r="H2927" s="15" t="n"/>
      <c r="I2927" s="15" t="n"/>
      <c r="J2927" s="15">
        <f>C2927+F2927+G2927-I2927</f>
        <v/>
      </c>
      <c r="K2927" s="15" t="n"/>
      <c r="L2927" s="15">
        <f>K2927*Setup!$B$6</f>
        <v/>
      </c>
      <c r="M2927" s="15">
        <f>J2927-L2927</f>
        <v/>
      </c>
      <c r="N2927" s="21" t="n"/>
    </row>
    <row r="2928">
      <c r="A2928" s="295" t="n"/>
      <c r="B2928" s="14" t="n"/>
      <c r="C2928" s="15" t="n"/>
      <c r="D2928" s="15" t="n"/>
      <c r="E2928" s="15">
        <f>D2928*Setup!$B$5</f>
        <v/>
      </c>
      <c r="F2928" s="15">
        <f>D2928-E2928</f>
        <v/>
      </c>
      <c r="G2928" s="15" t="n"/>
      <c r="H2928" s="15" t="n"/>
      <c r="I2928" s="15" t="n"/>
      <c r="J2928" s="15">
        <f>C2928+F2928+G2928-I2928</f>
        <v/>
      </c>
      <c r="K2928" s="15" t="n"/>
      <c r="L2928" s="15">
        <f>K2928*Setup!$B$6</f>
        <v/>
      </c>
      <c r="M2928" s="15">
        <f>J2928-L2928</f>
        <v/>
      </c>
      <c r="N2928" s="21" t="n"/>
    </row>
    <row r="2929">
      <c r="A2929" s="295" t="n"/>
      <c r="B2929" s="14" t="n"/>
      <c r="C2929" s="15" t="n"/>
      <c r="D2929" s="15" t="n"/>
      <c r="E2929" s="15">
        <f>D2929*Setup!$B$5</f>
        <v/>
      </c>
      <c r="F2929" s="15">
        <f>D2929-E2929</f>
        <v/>
      </c>
      <c r="G2929" s="15" t="n"/>
      <c r="H2929" s="15" t="n"/>
      <c r="I2929" s="15" t="n"/>
      <c r="J2929" s="15">
        <f>C2929+F2929+G2929-I2929</f>
        <v/>
      </c>
      <c r="K2929" s="15" t="n"/>
      <c r="L2929" s="15">
        <f>K2929*Setup!$B$6</f>
        <v/>
      </c>
      <c r="M2929" s="15">
        <f>J2929-L2929</f>
        <v/>
      </c>
      <c r="N2929" s="21" t="n"/>
    </row>
    <row r="2930">
      <c r="A2930" s="295" t="n"/>
      <c r="B2930" s="14" t="n"/>
      <c r="C2930" s="15" t="n"/>
      <c r="D2930" s="15" t="n"/>
      <c r="E2930" s="15">
        <f>D2930*Setup!$B$5</f>
        <v/>
      </c>
      <c r="F2930" s="15">
        <f>D2930-E2930</f>
        <v/>
      </c>
      <c r="G2930" s="15" t="n"/>
      <c r="H2930" s="15" t="n"/>
      <c r="I2930" s="15" t="n"/>
      <c r="J2930" s="15">
        <f>C2930+F2930+G2930-I2930</f>
        <v/>
      </c>
      <c r="K2930" s="15" t="n"/>
      <c r="L2930" s="15">
        <f>K2930*Setup!$B$6</f>
        <v/>
      </c>
      <c r="M2930" s="15">
        <f>J2930-L2930</f>
        <v/>
      </c>
      <c r="N2930" s="21" t="n"/>
    </row>
    <row r="2931">
      <c r="A2931" s="295" t="n"/>
      <c r="B2931" s="14" t="n"/>
      <c r="C2931" s="15" t="n"/>
      <c r="D2931" s="15" t="n"/>
      <c r="E2931" s="15">
        <f>D2931*Setup!$B$5</f>
        <v/>
      </c>
      <c r="F2931" s="15">
        <f>D2931-E2931</f>
        <v/>
      </c>
      <c r="G2931" s="15" t="n"/>
      <c r="H2931" s="15" t="n"/>
      <c r="I2931" s="15" t="n"/>
      <c r="J2931" s="15">
        <f>C2931+F2931+G2931-I2931</f>
        <v/>
      </c>
      <c r="K2931" s="15" t="n"/>
      <c r="L2931" s="15">
        <f>K2931*Setup!$B$6</f>
        <v/>
      </c>
      <c r="M2931" s="15">
        <f>J2931-L2931</f>
        <v/>
      </c>
      <c r="N2931" s="21" t="n"/>
    </row>
    <row r="2932">
      <c r="A2932" s="295" t="n"/>
      <c r="B2932" s="14" t="n"/>
      <c r="C2932" s="15" t="n"/>
      <c r="D2932" s="15" t="n"/>
      <c r="E2932" s="15">
        <f>D2932*Setup!$B$5</f>
        <v/>
      </c>
      <c r="F2932" s="15">
        <f>D2932-E2932</f>
        <v/>
      </c>
      <c r="G2932" s="15" t="n"/>
      <c r="H2932" s="15" t="n"/>
      <c r="I2932" s="15" t="n"/>
      <c r="J2932" s="15">
        <f>C2932+F2932+G2932-I2932</f>
        <v/>
      </c>
      <c r="K2932" s="15" t="n"/>
      <c r="L2932" s="15">
        <f>K2932*Setup!$B$6</f>
        <v/>
      </c>
      <c r="M2932" s="15">
        <f>J2932-L2932</f>
        <v/>
      </c>
      <c r="N2932" s="21" t="n"/>
    </row>
    <row r="2933">
      <c r="A2933" s="295" t="n"/>
      <c r="B2933" s="14" t="n"/>
      <c r="C2933" s="15" t="n"/>
      <c r="D2933" s="15" t="n"/>
      <c r="E2933" s="15">
        <f>D2933*Setup!$B$5</f>
        <v/>
      </c>
      <c r="F2933" s="15">
        <f>D2933-E2933</f>
        <v/>
      </c>
      <c r="G2933" s="15" t="n"/>
      <c r="H2933" s="15" t="n"/>
      <c r="I2933" s="15" t="n"/>
      <c r="J2933" s="15">
        <f>C2933+F2933+G2933-I2933</f>
        <v/>
      </c>
      <c r="K2933" s="15" t="n"/>
      <c r="L2933" s="15">
        <f>K2933*Setup!$B$6</f>
        <v/>
      </c>
      <c r="M2933" s="15">
        <f>J2933-L2933</f>
        <v/>
      </c>
      <c r="N2933" s="21" t="n"/>
    </row>
    <row r="2934">
      <c r="A2934" s="295" t="n"/>
      <c r="B2934" s="14" t="n"/>
      <c r="C2934" s="15" t="n"/>
      <c r="D2934" s="15" t="n"/>
      <c r="E2934" s="15">
        <f>D2934*Setup!$B$5</f>
        <v/>
      </c>
      <c r="F2934" s="15">
        <f>D2934-E2934</f>
        <v/>
      </c>
      <c r="G2934" s="15" t="n"/>
      <c r="H2934" s="15" t="n"/>
      <c r="I2934" s="15" t="n"/>
      <c r="J2934" s="15">
        <f>C2934+F2934+G2934-I2934</f>
        <v/>
      </c>
      <c r="K2934" s="15" t="n"/>
      <c r="L2934" s="15">
        <f>K2934*Setup!$B$6</f>
        <v/>
      </c>
      <c r="M2934" s="15">
        <f>J2934-L2934</f>
        <v/>
      </c>
      <c r="N2934" s="21" t="n"/>
    </row>
    <row r="2935">
      <c r="A2935" s="295" t="n"/>
      <c r="B2935" s="14" t="n"/>
      <c r="C2935" s="15" t="n"/>
      <c r="D2935" s="15" t="n"/>
      <c r="E2935" s="15">
        <f>D2935*Setup!$B$5</f>
        <v/>
      </c>
      <c r="F2935" s="15">
        <f>D2935-E2935</f>
        <v/>
      </c>
      <c r="G2935" s="15" t="n"/>
      <c r="H2935" s="15" t="n"/>
      <c r="I2935" s="15" t="n"/>
      <c r="J2935" s="15">
        <f>C2935+F2935+G2935-I2935</f>
        <v/>
      </c>
      <c r="K2935" s="15" t="n"/>
      <c r="L2935" s="15">
        <f>K2935*Setup!$B$6</f>
        <v/>
      </c>
      <c r="M2935" s="15">
        <f>J2935-L2935</f>
        <v/>
      </c>
      <c r="N2935" s="21" t="n"/>
    </row>
    <row r="2936">
      <c r="A2936" s="295" t="n"/>
      <c r="B2936" s="14" t="n"/>
      <c r="C2936" s="15" t="n"/>
      <c r="D2936" s="15" t="n"/>
      <c r="E2936" s="15">
        <f>D2936*Setup!$B$5</f>
        <v/>
      </c>
      <c r="F2936" s="15">
        <f>D2936-E2936</f>
        <v/>
      </c>
      <c r="G2936" s="15" t="n"/>
      <c r="H2936" s="15" t="n"/>
      <c r="I2936" s="15" t="n"/>
      <c r="J2936" s="15">
        <f>C2936+F2936+G2936-I2936</f>
        <v/>
      </c>
      <c r="K2936" s="15" t="n"/>
      <c r="L2936" s="15">
        <f>K2936*Setup!$B$6</f>
        <v/>
      </c>
      <c r="M2936" s="15">
        <f>J2936-L2936</f>
        <v/>
      </c>
      <c r="N2936" s="21" t="n"/>
    </row>
    <row r="2937">
      <c r="A2937" s="295" t="n"/>
      <c r="B2937" s="14" t="n"/>
      <c r="C2937" s="15" t="n"/>
      <c r="D2937" s="15" t="n"/>
      <c r="E2937" s="15">
        <f>D2937*Setup!$B$5</f>
        <v/>
      </c>
      <c r="F2937" s="15">
        <f>D2937-E2937</f>
        <v/>
      </c>
      <c r="G2937" s="15" t="n"/>
      <c r="H2937" s="15" t="n"/>
      <c r="I2937" s="15" t="n"/>
      <c r="J2937" s="15">
        <f>C2937+F2937+G2937-I2937</f>
        <v/>
      </c>
      <c r="K2937" s="15" t="n"/>
      <c r="L2937" s="15">
        <f>K2937*Setup!$B$6</f>
        <v/>
      </c>
      <c r="M2937" s="15">
        <f>J2937-L2937</f>
        <v/>
      </c>
      <c r="N2937" s="21" t="n"/>
    </row>
    <row r="2938">
      <c r="A2938" s="295" t="n"/>
      <c r="B2938" s="14" t="n"/>
      <c r="C2938" s="15" t="n"/>
      <c r="D2938" s="15" t="n"/>
      <c r="E2938" s="15">
        <f>D2938*Setup!$B$5</f>
        <v/>
      </c>
      <c r="F2938" s="15">
        <f>D2938-E2938</f>
        <v/>
      </c>
      <c r="G2938" s="15" t="n"/>
      <c r="H2938" s="15" t="n"/>
      <c r="I2938" s="15" t="n"/>
      <c r="J2938" s="15">
        <f>C2938+F2938+G2938-I2938</f>
        <v/>
      </c>
      <c r="K2938" s="15" t="n"/>
      <c r="L2938" s="15">
        <f>K2938*Setup!$B$6</f>
        <v/>
      </c>
      <c r="M2938" s="15">
        <f>J2938-L2938</f>
        <v/>
      </c>
      <c r="N2938" s="21" t="n"/>
    </row>
    <row r="2939">
      <c r="A2939" s="295" t="n"/>
      <c r="B2939" s="14" t="n"/>
      <c r="C2939" s="15" t="n"/>
      <c r="D2939" s="15" t="n"/>
      <c r="E2939" s="15">
        <f>D2939*Setup!$B$5</f>
        <v/>
      </c>
      <c r="F2939" s="15">
        <f>D2939-E2939</f>
        <v/>
      </c>
      <c r="G2939" s="15" t="n"/>
      <c r="H2939" s="15" t="n"/>
      <c r="I2939" s="15" t="n"/>
      <c r="J2939" s="15">
        <f>C2939+F2939+G2939-I2939</f>
        <v/>
      </c>
      <c r="K2939" s="15" t="n"/>
      <c r="L2939" s="15">
        <f>K2939*Setup!$B$6</f>
        <v/>
      </c>
      <c r="M2939" s="15">
        <f>J2939-L2939</f>
        <v/>
      </c>
      <c r="N2939" s="21" t="n"/>
    </row>
    <row r="2940">
      <c r="A2940" s="295" t="n"/>
      <c r="B2940" s="14" t="n"/>
      <c r="C2940" s="15" t="n"/>
      <c r="D2940" s="15" t="n"/>
      <c r="E2940" s="15">
        <f>D2940*Setup!$B$5</f>
        <v/>
      </c>
      <c r="F2940" s="15">
        <f>D2940-E2940</f>
        <v/>
      </c>
      <c r="G2940" s="15" t="n"/>
      <c r="H2940" s="15" t="n"/>
      <c r="I2940" s="15" t="n"/>
      <c r="J2940" s="15">
        <f>C2940+F2940+G2940-I2940</f>
        <v/>
      </c>
      <c r="K2940" s="15" t="n"/>
      <c r="L2940" s="15">
        <f>K2940*Setup!$B$6</f>
        <v/>
      </c>
      <c r="M2940" s="15">
        <f>J2940-L2940</f>
        <v/>
      </c>
      <c r="N2940" s="21" t="n"/>
    </row>
    <row r="2941">
      <c r="A2941" s="295" t="n"/>
      <c r="B2941" s="14" t="n"/>
      <c r="C2941" s="15" t="n"/>
      <c r="D2941" s="15" t="n"/>
      <c r="E2941" s="15">
        <f>D2941*Setup!$B$5</f>
        <v/>
      </c>
      <c r="F2941" s="15">
        <f>D2941-E2941</f>
        <v/>
      </c>
      <c r="G2941" s="15" t="n"/>
      <c r="H2941" s="15" t="n"/>
      <c r="I2941" s="15" t="n"/>
      <c r="J2941" s="15">
        <f>C2941+F2941+G2941-I2941</f>
        <v/>
      </c>
      <c r="K2941" s="15" t="n"/>
      <c r="L2941" s="15">
        <f>K2941*Setup!$B$6</f>
        <v/>
      </c>
      <c r="M2941" s="15">
        <f>J2941-L2941</f>
        <v/>
      </c>
      <c r="N2941" s="21" t="n"/>
    </row>
    <row r="2942">
      <c r="A2942" s="295" t="n"/>
      <c r="B2942" s="14" t="n"/>
      <c r="C2942" s="15" t="n"/>
      <c r="D2942" s="15" t="n"/>
      <c r="E2942" s="15">
        <f>D2942*Setup!$B$5</f>
        <v/>
      </c>
      <c r="F2942" s="15">
        <f>D2942-E2942</f>
        <v/>
      </c>
      <c r="G2942" s="15" t="n"/>
      <c r="H2942" s="15" t="n"/>
      <c r="I2942" s="15" t="n"/>
      <c r="J2942" s="15">
        <f>C2942+F2942+G2942-I2942</f>
        <v/>
      </c>
      <c r="K2942" s="15" t="n"/>
      <c r="L2942" s="15">
        <f>K2942*Setup!$B$6</f>
        <v/>
      </c>
      <c r="M2942" s="15">
        <f>J2942-L2942</f>
        <v/>
      </c>
      <c r="N2942" s="21" t="n"/>
    </row>
    <row r="2943">
      <c r="A2943" s="295" t="n"/>
      <c r="B2943" s="14" t="n"/>
      <c r="C2943" s="15" t="n"/>
      <c r="D2943" s="15" t="n"/>
      <c r="E2943" s="15">
        <f>D2943*Setup!$B$5</f>
        <v/>
      </c>
      <c r="F2943" s="15">
        <f>D2943-E2943</f>
        <v/>
      </c>
      <c r="G2943" s="15" t="n"/>
      <c r="H2943" s="15" t="n"/>
      <c r="I2943" s="15" t="n"/>
      <c r="J2943" s="15">
        <f>C2943+F2943+G2943-I2943</f>
        <v/>
      </c>
      <c r="K2943" s="15" t="n"/>
      <c r="L2943" s="15">
        <f>K2943*Setup!$B$6</f>
        <v/>
      </c>
      <c r="M2943" s="15">
        <f>J2943-L2943</f>
        <v/>
      </c>
      <c r="N2943" s="21" t="n"/>
    </row>
    <row r="2944">
      <c r="A2944" s="295" t="n"/>
      <c r="B2944" s="14" t="n"/>
      <c r="C2944" s="15" t="n"/>
      <c r="D2944" s="15" t="n"/>
      <c r="E2944" s="15">
        <f>D2944*Setup!$B$5</f>
        <v/>
      </c>
      <c r="F2944" s="15">
        <f>D2944-E2944</f>
        <v/>
      </c>
      <c r="G2944" s="15" t="n"/>
      <c r="H2944" s="15" t="n"/>
      <c r="I2944" s="15" t="n"/>
      <c r="J2944" s="15">
        <f>C2944+F2944+G2944-I2944</f>
        <v/>
      </c>
      <c r="K2944" s="15" t="n"/>
      <c r="L2944" s="15">
        <f>K2944*Setup!$B$6</f>
        <v/>
      </c>
      <c r="M2944" s="15">
        <f>J2944-L2944</f>
        <v/>
      </c>
      <c r="N2944" s="21" t="n"/>
    </row>
    <row r="2945">
      <c r="A2945" s="295" t="n"/>
      <c r="B2945" s="14" t="n"/>
      <c r="C2945" s="15" t="n"/>
      <c r="D2945" s="15" t="n"/>
      <c r="E2945" s="15">
        <f>D2945*Setup!$B$5</f>
        <v/>
      </c>
      <c r="F2945" s="15">
        <f>D2945-E2945</f>
        <v/>
      </c>
      <c r="G2945" s="15" t="n"/>
      <c r="H2945" s="15" t="n"/>
      <c r="I2945" s="15" t="n"/>
      <c r="J2945" s="15">
        <f>C2945+F2945+G2945-I2945</f>
        <v/>
      </c>
      <c r="K2945" s="15" t="n"/>
      <c r="L2945" s="15">
        <f>K2945*Setup!$B$6</f>
        <v/>
      </c>
      <c r="M2945" s="15">
        <f>J2945-L2945</f>
        <v/>
      </c>
      <c r="N2945" s="21" t="n"/>
    </row>
    <row r="2946">
      <c r="A2946" s="295" t="n"/>
      <c r="B2946" s="14" t="n"/>
      <c r="C2946" s="15" t="n"/>
      <c r="D2946" s="15" t="n"/>
      <c r="E2946" s="15">
        <f>D2946*Setup!$B$5</f>
        <v/>
      </c>
      <c r="F2946" s="15">
        <f>D2946-E2946</f>
        <v/>
      </c>
      <c r="G2946" s="15" t="n"/>
      <c r="H2946" s="15" t="n"/>
      <c r="I2946" s="15" t="n"/>
      <c r="J2946" s="15">
        <f>C2946+F2946+G2946-I2946</f>
        <v/>
      </c>
      <c r="K2946" s="15" t="n"/>
      <c r="L2946" s="15">
        <f>K2946*Setup!$B$6</f>
        <v/>
      </c>
      <c r="M2946" s="15">
        <f>J2946-L2946</f>
        <v/>
      </c>
      <c r="N2946" s="21" t="n"/>
    </row>
    <row r="2947">
      <c r="A2947" s="295" t="n"/>
      <c r="B2947" s="14" t="n"/>
      <c r="C2947" s="15" t="n"/>
      <c r="D2947" s="15" t="n"/>
      <c r="E2947" s="15">
        <f>D2947*Setup!$B$5</f>
        <v/>
      </c>
      <c r="F2947" s="15">
        <f>D2947-E2947</f>
        <v/>
      </c>
      <c r="G2947" s="15" t="n"/>
      <c r="H2947" s="15" t="n"/>
      <c r="I2947" s="15" t="n"/>
      <c r="J2947" s="15">
        <f>C2947+F2947+G2947-I2947</f>
        <v/>
      </c>
      <c r="K2947" s="15" t="n"/>
      <c r="L2947" s="15">
        <f>K2947*Setup!$B$6</f>
        <v/>
      </c>
      <c r="M2947" s="15">
        <f>J2947-L2947</f>
        <v/>
      </c>
      <c r="N2947" s="21" t="n"/>
    </row>
    <row r="2948">
      <c r="A2948" s="295" t="n"/>
      <c r="B2948" s="14" t="n"/>
      <c r="C2948" s="15" t="n"/>
      <c r="D2948" s="15" t="n"/>
      <c r="E2948" s="15">
        <f>D2948*Setup!$B$5</f>
        <v/>
      </c>
      <c r="F2948" s="15">
        <f>D2948-E2948</f>
        <v/>
      </c>
      <c r="G2948" s="15" t="n"/>
      <c r="H2948" s="15" t="n"/>
      <c r="I2948" s="15" t="n"/>
      <c r="J2948" s="15">
        <f>C2948+F2948+G2948-I2948</f>
        <v/>
      </c>
      <c r="K2948" s="15" t="n"/>
      <c r="L2948" s="15">
        <f>K2948*Setup!$B$6</f>
        <v/>
      </c>
      <c r="M2948" s="15">
        <f>J2948-L2948</f>
        <v/>
      </c>
      <c r="N2948" s="21" t="n"/>
    </row>
    <row r="2949">
      <c r="A2949" s="295" t="n"/>
      <c r="B2949" s="14" t="n"/>
      <c r="C2949" s="15" t="n"/>
      <c r="D2949" s="15" t="n"/>
      <c r="E2949" s="15">
        <f>D2949*Setup!$B$5</f>
        <v/>
      </c>
      <c r="F2949" s="15">
        <f>D2949-E2949</f>
        <v/>
      </c>
      <c r="G2949" s="15" t="n"/>
      <c r="H2949" s="15" t="n"/>
      <c r="I2949" s="15" t="n"/>
      <c r="J2949" s="15">
        <f>C2949+F2949+G2949-I2949</f>
        <v/>
      </c>
      <c r="K2949" s="15" t="n"/>
      <c r="L2949" s="15">
        <f>K2949*Setup!$B$6</f>
        <v/>
      </c>
      <c r="M2949" s="15">
        <f>J2949-L2949</f>
        <v/>
      </c>
      <c r="N2949" s="21" t="n"/>
    </row>
    <row r="2950">
      <c r="A2950" s="295" t="n"/>
      <c r="B2950" s="14" t="n"/>
      <c r="C2950" s="15" t="n"/>
      <c r="D2950" s="15" t="n"/>
      <c r="E2950" s="15">
        <f>D2950*Setup!$B$5</f>
        <v/>
      </c>
      <c r="F2950" s="15">
        <f>D2950-E2950</f>
        <v/>
      </c>
      <c r="G2950" s="15" t="n"/>
      <c r="H2950" s="15" t="n"/>
      <c r="I2950" s="15" t="n"/>
      <c r="J2950" s="15">
        <f>C2950+F2950+G2950-I2950</f>
        <v/>
      </c>
      <c r="K2950" s="15" t="n"/>
      <c r="L2950" s="15">
        <f>K2950*Setup!$B$6</f>
        <v/>
      </c>
      <c r="M2950" s="15">
        <f>J2950-L2950</f>
        <v/>
      </c>
      <c r="N2950" s="21" t="n"/>
    </row>
    <row r="2951">
      <c r="A2951" s="295" t="n"/>
      <c r="B2951" s="14" t="n"/>
      <c r="C2951" s="15" t="n"/>
      <c r="D2951" s="15" t="n"/>
      <c r="E2951" s="15">
        <f>D2951*Setup!$B$5</f>
        <v/>
      </c>
      <c r="F2951" s="15">
        <f>D2951-E2951</f>
        <v/>
      </c>
      <c r="G2951" s="15" t="n"/>
      <c r="H2951" s="15" t="n"/>
      <c r="I2951" s="15" t="n"/>
      <c r="J2951" s="15">
        <f>C2951+F2951+G2951-I2951</f>
        <v/>
      </c>
      <c r="K2951" s="15" t="n"/>
      <c r="L2951" s="15">
        <f>K2951*Setup!$B$6</f>
        <v/>
      </c>
      <c r="M2951" s="15">
        <f>J2951-L2951</f>
        <v/>
      </c>
      <c r="N2951" s="21" t="n"/>
    </row>
    <row r="2952">
      <c r="A2952" s="295" t="n"/>
      <c r="B2952" s="14" t="n"/>
      <c r="C2952" s="15" t="n"/>
      <c r="D2952" s="15" t="n"/>
      <c r="E2952" s="15">
        <f>D2952*Setup!$B$5</f>
        <v/>
      </c>
      <c r="F2952" s="15">
        <f>D2952-E2952</f>
        <v/>
      </c>
      <c r="G2952" s="15" t="n"/>
      <c r="H2952" s="15" t="n"/>
      <c r="I2952" s="15" t="n"/>
      <c r="J2952" s="15">
        <f>C2952+F2952+G2952-I2952</f>
        <v/>
      </c>
      <c r="K2952" s="15" t="n"/>
      <c r="L2952" s="15">
        <f>K2952*Setup!$B$6</f>
        <v/>
      </c>
      <c r="M2952" s="15">
        <f>J2952-L2952</f>
        <v/>
      </c>
      <c r="N2952" s="21" t="n"/>
    </row>
    <row r="2953">
      <c r="A2953" s="295" t="n"/>
      <c r="B2953" s="14" t="n"/>
      <c r="C2953" s="15" t="n"/>
      <c r="D2953" s="15" t="n"/>
      <c r="E2953" s="15">
        <f>D2953*Setup!$B$5</f>
        <v/>
      </c>
      <c r="F2953" s="15">
        <f>D2953-E2953</f>
        <v/>
      </c>
      <c r="G2953" s="15" t="n"/>
      <c r="H2953" s="15" t="n"/>
      <c r="I2953" s="15" t="n"/>
      <c r="J2953" s="15">
        <f>C2953+F2953+G2953-I2953</f>
        <v/>
      </c>
      <c r="K2953" s="15" t="n"/>
      <c r="L2953" s="15">
        <f>K2953*Setup!$B$6</f>
        <v/>
      </c>
      <c r="M2953" s="15">
        <f>J2953-L2953</f>
        <v/>
      </c>
      <c r="N2953" s="21" t="n"/>
    </row>
    <row r="2954">
      <c r="A2954" s="295" t="n"/>
      <c r="B2954" s="14" t="n"/>
      <c r="C2954" s="15" t="n"/>
      <c r="D2954" s="15" t="n"/>
      <c r="E2954" s="15">
        <f>D2954*Setup!$B$5</f>
        <v/>
      </c>
      <c r="F2954" s="15">
        <f>D2954-E2954</f>
        <v/>
      </c>
      <c r="G2954" s="15" t="n"/>
      <c r="H2954" s="15" t="n"/>
      <c r="I2954" s="15" t="n"/>
      <c r="J2954" s="15">
        <f>C2954+F2954+G2954-I2954</f>
        <v/>
      </c>
      <c r="K2954" s="15" t="n"/>
      <c r="L2954" s="15">
        <f>K2954*Setup!$B$6</f>
        <v/>
      </c>
      <c r="M2954" s="15">
        <f>J2954-L2954</f>
        <v/>
      </c>
      <c r="N2954" s="21" t="n"/>
    </row>
    <row r="2955">
      <c r="A2955" s="295" t="n"/>
      <c r="B2955" s="14" t="n"/>
      <c r="C2955" s="15" t="n"/>
      <c r="D2955" s="15" t="n"/>
      <c r="E2955" s="15">
        <f>D2955*Setup!$B$5</f>
        <v/>
      </c>
      <c r="F2955" s="15">
        <f>D2955-E2955</f>
        <v/>
      </c>
      <c r="G2955" s="15" t="n"/>
      <c r="H2955" s="15" t="n"/>
      <c r="I2955" s="15" t="n"/>
      <c r="J2955" s="15">
        <f>C2955+F2955+G2955-I2955</f>
        <v/>
      </c>
      <c r="K2955" s="15" t="n"/>
      <c r="L2955" s="15">
        <f>K2955*Setup!$B$6</f>
        <v/>
      </c>
      <c r="M2955" s="15">
        <f>J2955-L2955</f>
        <v/>
      </c>
      <c r="N2955" s="21" t="n"/>
    </row>
    <row r="2956">
      <c r="A2956" s="295" t="n"/>
      <c r="B2956" s="14" t="n"/>
      <c r="C2956" s="15" t="n"/>
      <c r="D2956" s="15" t="n"/>
      <c r="E2956" s="15">
        <f>D2956*Setup!$B$5</f>
        <v/>
      </c>
      <c r="F2956" s="15">
        <f>D2956-E2956</f>
        <v/>
      </c>
      <c r="G2956" s="15" t="n"/>
      <c r="H2956" s="15" t="n"/>
      <c r="I2956" s="15" t="n"/>
      <c r="J2956" s="15">
        <f>C2956+F2956+G2956-I2956</f>
        <v/>
      </c>
      <c r="K2956" s="15" t="n"/>
      <c r="L2956" s="15">
        <f>K2956*Setup!$B$6</f>
        <v/>
      </c>
      <c r="M2956" s="15">
        <f>J2956-L2956</f>
        <v/>
      </c>
      <c r="N2956" s="21" t="n"/>
    </row>
    <row r="2957">
      <c r="A2957" s="295" t="n"/>
      <c r="B2957" s="14" t="n"/>
      <c r="C2957" s="15" t="n"/>
      <c r="D2957" s="15" t="n"/>
      <c r="E2957" s="15">
        <f>D2957*Setup!$B$5</f>
        <v/>
      </c>
      <c r="F2957" s="15">
        <f>D2957-E2957</f>
        <v/>
      </c>
      <c r="G2957" s="15" t="n"/>
      <c r="H2957" s="15" t="n"/>
      <c r="I2957" s="15" t="n"/>
      <c r="J2957" s="15">
        <f>C2957+F2957+G2957-I2957</f>
        <v/>
      </c>
      <c r="K2957" s="15" t="n"/>
      <c r="L2957" s="15">
        <f>K2957*Setup!$B$6</f>
        <v/>
      </c>
      <c r="M2957" s="15">
        <f>J2957-L2957</f>
        <v/>
      </c>
      <c r="N2957" s="21" t="n"/>
    </row>
    <row r="2958">
      <c r="A2958" s="295" t="n"/>
      <c r="B2958" s="14" t="n"/>
      <c r="C2958" s="15" t="n"/>
      <c r="D2958" s="15" t="n"/>
      <c r="E2958" s="15">
        <f>D2958*Setup!$B$5</f>
        <v/>
      </c>
      <c r="F2958" s="15">
        <f>D2958-E2958</f>
        <v/>
      </c>
      <c r="G2958" s="15" t="n"/>
      <c r="H2958" s="15" t="n"/>
      <c r="I2958" s="15" t="n"/>
      <c r="J2958" s="15">
        <f>C2958+F2958+G2958-I2958</f>
        <v/>
      </c>
      <c r="K2958" s="15" t="n"/>
      <c r="L2958" s="15">
        <f>K2958*Setup!$B$6</f>
        <v/>
      </c>
      <c r="M2958" s="15">
        <f>J2958-L2958</f>
        <v/>
      </c>
      <c r="N2958" s="21" t="n"/>
    </row>
    <row r="2959">
      <c r="A2959" s="295" t="n"/>
      <c r="B2959" s="14" t="n"/>
      <c r="C2959" s="15" t="n"/>
      <c r="D2959" s="15" t="n"/>
      <c r="E2959" s="15">
        <f>D2959*Setup!$B$5</f>
        <v/>
      </c>
      <c r="F2959" s="15">
        <f>D2959-E2959</f>
        <v/>
      </c>
      <c r="G2959" s="15" t="n"/>
      <c r="H2959" s="15" t="n"/>
      <c r="I2959" s="15" t="n"/>
      <c r="J2959" s="15">
        <f>C2959+F2959+G2959-I2959</f>
        <v/>
      </c>
      <c r="K2959" s="15" t="n"/>
      <c r="L2959" s="15">
        <f>K2959*Setup!$B$6</f>
        <v/>
      </c>
      <c r="M2959" s="15">
        <f>J2959-L2959</f>
        <v/>
      </c>
      <c r="N2959" s="21" t="n"/>
    </row>
    <row r="2960">
      <c r="A2960" s="295" t="n"/>
      <c r="B2960" s="14" t="n"/>
      <c r="C2960" s="15" t="n"/>
      <c r="D2960" s="15" t="n"/>
      <c r="E2960" s="15">
        <f>D2960*Setup!$B$5</f>
        <v/>
      </c>
      <c r="F2960" s="15">
        <f>D2960-E2960</f>
        <v/>
      </c>
      <c r="G2960" s="15" t="n"/>
      <c r="H2960" s="15" t="n"/>
      <c r="I2960" s="15" t="n"/>
      <c r="J2960" s="15">
        <f>C2960+F2960+G2960-I2960</f>
        <v/>
      </c>
      <c r="K2960" s="15" t="n"/>
      <c r="L2960" s="15">
        <f>K2960*Setup!$B$6</f>
        <v/>
      </c>
      <c r="M2960" s="15">
        <f>J2960-L2960</f>
        <v/>
      </c>
      <c r="N2960" s="21" t="n"/>
    </row>
    <row r="2961">
      <c r="A2961" s="295" t="n"/>
      <c r="B2961" s="14" t="n"/>
      <c r="C2961" s="15" t="n"/>
      <c r="D2961" s="15" t="n"/>
      <c r="E2961" s="15">
        <f>D2961*Setup!$B$5</f>
        <v/>
      </c>
      <c r="F2961" s="15">
        <f>D2961-E2961</f>
        <v/>
      </c>
      <c r="G2961" s="15" t="n"/>
      <c r="H2961" s="15" t="n"/>
      <c r="I2961" s="15" t="n"/>
      <c r="J2961" s="15">
        <f>C2961+F2961+G2961-I2961</f>
        <v/>
      </c>
      <c r="K2961" s="15" t="n"/>
      <c r="L2961" s="15">
        <f>K2961*Setup!$B$6</f>
        <v/>
      </c>
      <c r="M2961" s="15">
        <f>J2961-L2961</f>
        <v/>
      </c>
      <c r="N2961" s="21" t="n"/>
    </row>
    <row r="2962">
      <c r="A2962" s="295" t="n"/>
      <c r="B2962" s="14" t="n"/>
      <c r="C2962" s="15" t="n"/>
      <c r="D2962" s="15" t="n"/>
      <c r="E2962" s="15">
        <f>D2962*Setup!$B$5</f>
        <v/>
      </c>
      <c r="F2962" s="15">
        <f>D2962-E2962</f>
        <v/>
      </c>
      <c r="G2962" s="15" t="n"/>
      <c r="H2962" s="15" t="n"/>
      <c r="I2962" s="15" t="n"/>
      <c r="J2962" s="15">
        <f>C2962+F2962+G2962-I2962</f>
        <v/>
      </c>
      <c r="K2962" s="15" t="n"/>
      <c r="L2962" s="15">
        <f>K2962*Setup!$B$6</f>
        <v/>
      </c>
      <c r="M2962" s="15">
        <f>J2962-L2962</f>
        <v/>
      </c>
      <c r="N2962" s="21" t="n"/>
    </row>
    <row r="2963">
      <c r="A2963" s="295" t="n"/>
      <c r="B2963" s="14" t="n"/>
      <c r="C2963" s="15" t="n"/>
      <c r="D2963" s="15" t="n"/>
      <c r="E2963" s="15">
        <f>D2963*Setup!$B$5</f>
        <v/>
      </c>
      <c r="F2963" s="15">
        <f>D2963-E2963</f>
        <v/>
      </c>
      <c r="G2963" s="15" t="n"/>
      <c r="H2963" s="15" t="n"/>
      <c r="I2963" s="15" t="n"/>
      <c r="J2963" s="15">
        <f>C2963+F2963+G2963-I2963</f>
        <v/>
      </c>
      <c r="K2963" s="15" t="n"/>
      <c r="L2963" s="15">
        <f>K2963*Setup!$B$6</f>
        <v/>
      </c>
      <c r="M2963" s="15">
        <f>J2963-L2963</f>
        <v/>
      </c>
      <c r="N2963" s="21" t="n"/>
    </row>
    <row r="2964">
      <c r="A2964" s="295" t="n"/>
      <c r="B2964" s="14" t="n"/>
      <c r="C2964" s="15" t="n"/>
      <c r="D2964" s="15" t="n"/>
      <c r="E2964" s="15">
        <f>D2964*Setup!$B$5</f>
        <v/>
      </c>
      <c r="F2964" s="15">
        <f>D2964-E2964</f>
        <v/>
      </c>
      <c r="G2964" s="15" t="n"/>
      <c r="H2964" s="15" t="n"/>
      <c r="I2964" s="15" t="n"/>
      <c r="J2964" s="15">
        <f>C2964+F2964+G2964-I2964</f>
        <v/>
      </c>
      <c r="K2964" s="15" t="n"/>
      <c r="L2964" s="15">
        <f>K2964*Setup!$B$6</f>
        <v/>
      </c>
      <c r="M2964" s="15">
        <f>J2964-L2964</f>
        <v/>
      </c>
      <c r="N2964" s="21" t="n"/>
    </row>
    <row r="2965">
      <c r="A2965" s="295" t="n"/>
      <c r="B2965" s="14" t="n"/>
      <c r="C2965" s="15" t="n"/>
      <c r="D2965" s="15" t="n"/>
      <c r="E2965" s="15">
        <f>D2965*Setup!$B$5</f>
        <v/>
      </c>
      <c r="F2965" s="15">
        <f>D2965-E2965</f>
        <v/>
      </c>
      <c r="G2965" s="15" t="n"/>
      <c r="H2965" s="15" t="n"/>
      <c r="I2965" s="15" t="n"/>
      <c r="J2965" s="15">
        <f>C2965+F2965+G2965-I2965</f>
        <v/>
      </c>
      <c r="K2965" s="15" t="n"/>
      <c r="L2965" s="15">
        <f>K2965*Setup!$B$6</f>
        <v/>
      </c>
      <c r="M2965" s="15">
        <f>J2965-L2965</f>
        <v/>
      </c>
      <c r="N2965" s="21" t="n"/>
    </row>
    <row r="2966">
      <c r="A2966" s="295" t="n"/>
      <c r="B2966" s="14" t="n"/>
      <c r="C2966" s="15" t="n"/>
      <c r="D2966" s="15" t="n"/>
      <c r="E2966" s="15">
        <f>D2966*Setup!$B$5</f>
        <v/>
      </c>
      <c r="F2966" s="15">
        <f>D2966-E2966</f>
        <v/>
      </c>
      <c r="G2966" s="15" t="n"/>
      <c r="H2966" s="15" t="n"/>
      <c r="I2966" s="15" t="n"/>
      <c r="J2966" s="15">
        <f>C2966+F2966+G2966-I2966</f>
        <v/>
      </c>
      <c r="K2966" s="15" t="n"/>
      <c r="L2966" s="15">
        <f>K2966*Setup!$B$6</f>
        <v/>
      </c>
      <c r="M2966" s="15">
        <f>J2966-L2966</f>
        <v/>
      </c>
      <c r="N2966" s="21" t="n"/>
    </row>
    <row r="2967">
      <c r="A2967" s="295" t="n"/>
      <c r="B2967" s="14" t="n"/>
      <c r="C2967" s="15" t="n"/>
      <c r="D2967" s="15" t="n"/>
      <c r="E2967" s="15">
        <f>D2967*Setup!$B$5</f>
        <v/>
      </c>
      <c r="F2967" s="15">
        <f>D2967-E2967</f>
        <v/>
      </c>
      <c r="G2967" s="15" t="n"/>
      <c r="H2967" s="15" t="n"/>
      <c r="I2967" s="15" t="n"/>
      <c r="J2967" s="15">
        <f>C2967+F2967+G2967-I2967</f>
        <v/>
      </c>
      <c r="K2967" s="15" t="n"/>
      <c r="L2967" s="15">
        <f>K2967*Setup!$B$6</f>
        <v/>
      </c>
      <c r="M2967" s="15">
        <f>J2967-L2967</f>
        <v/>
      </c>
      <c r="N2967" s="21" t="n"/>
    </row>
    <row r="2968">
      <c r="A2968" s="295" t="n"/>
      <c r="B2968" s="14" t="n"/>
      <c r="C2968" s="15" t="n"/>
      <c r="D2968" s="15" t="n"/>
      <c r="E2968" s="15">
        <f>D2968*Setup!$B$5</f>
        <v/>
      </c>
      <c r="F2968" s="15">
        <f>D2968-E2968</f>
        <v/>
      </c>
      <c r="G2968" s="15" t="n"/>
      <c r="H2968" s="15" t="n"/>
      <c r="I2968" s="15" t="n"/>
      <c r="J2968" s="15">
        <f>C2968+F2968+G2968-I2968</f>
        <v/>
      </c>
      <c r="K2968" s="15" t="n"/>
      <c r="L2968" s="15">
        <f>K2968*Setup!$B$6</f>
        <v/>
      </c>
      <c r="M2968" s="15">
        <f>J2968-L2968</f>
        <v/>
      </c>
      <c r="N2968" s="21" t="n"/>
    </row>
    <row r="2969">
      <c r="A2969" s="295" t="n"/>
      <c r="B2969" s="14" t="n"/>
      <c r="C2969" s="15" t="n"/>
      <c r="D2969" s="15" t="n"/>
      <c r="E2969" s="15">
        <f>D2969*Setup!$B$5</f>
        <v/>
      </c>
      <c r="F2969" s="15">
        <f>D2969-E2969</f>
        <v/>
      </c>
      <c r="G2969" s="15" t="n"/>
      <c r="H2969" s="15" t="n"/>
      <c r="I2969" s="15" t="n"/>
      <c r="J2969" s="15">
        <f>C2969+F2969+G2969-I2969</f>
        <v/>
      </c>
      <c r="K2969" s="15" t="n"/>
      <c r="L2969" s="15">
        <f>K2969*Setup!$B$6</f>
        <v/>
      </c>
      <c r="M2969" s="15">
        <f>J2969-L2969</f>
        <v/>
      </c>
      <c r="N2969" s="21" t="n"/>
    </row>
    <row r="2970">
      <c r="A2970" s="295" t="n"/>
      <c r="B2970" s="14" t="n"/>
      <c r="C2970" s="15" t="n"/>
      <c r="D2970" s="15" t="n"/>
      <c r="E2970" s="15">
        <f>D2970*Setup!$B$5</f>
        <v/>
      </c>
      <c r="F2970" s="15">
        <f>D2970-E2970</f>
        <v/>
      </c>
      <c r="G2970" s="15" t="n"/>
      <c r="H2970" s="15" t="n"/>
      <c r="I2970" s="15" t="n"/>
      <c r="J2970" s="15">
        <f>C2970+F2970+G2970-I2970</f>
        <v/>
      </c>
      <c r="K2970" s="15" t="n"/>
      <c r="L2970" s="15">
        <f>K2970*Setup!$B$6</f>
        <v/>
      </c>
      <c r="M2970" s="15">
        <f>J2970-L2970</f>
        <v/>
      </c>
      <c r="N2970" s="21" t="n"/>
    </row>
    <row r="2971">
      <c r="A2971" s="295" t="n"/>
      <c r="B2971" s="14" t="n"/>
      <c r="C2971" s="15" t="n"/>
      <c r="D2971" s="15" t="n"/>
      <c r="E2971" s="15">
        <f>D2971*Setup!$B$5</f>
        <v/>
      </c>
      <c r="F2971" s="15">
        <f>D2971-E2971</f>
        <v/>
      </c>
      <c r="G2971" s="15" t="n"/>
      <c r="H2971" s="15" t="n"/>
      <c r="I2971" s="15" t="n"/>
      <c r="J2971" s="15">
        <f>C2971+F2971+G2971-I2971</f>
        <v/>
      </c>
      <c r="K2971" s="15" t="n"/>
      <c r="L2971" s="15">
        <f>K2971*Setup!$B$6</f>
        <v/>
      </c>
      <c r="M2971" s="15">
        <f>J2971-L2971</f>
        <v/>
      </c>
      <c r="N2971" s="21" t="n"/>
    </row>
    <row r="2972">
      <c r="A2972" s="295" t="n"/>
      <c r="B2972" s="14" t="n"/>
      <c r="C2972" s="15" t="n"/>
      <c r="D2972" s="15" t="n"/>
      <c r="E2972" s="15">
        <f>D2972*Setup!$B$5</f>
        <v/>
      </c>
      <c r="F2972" s="15">
        <f>D2972-E2972</f>
        <v/>
      </c>
      <c r="G2972" s="15" t="n"/>
      <c r="H2972" s="15" t="n"/>
      <c r="I2972" s="15" t="n"/>
      <c r="J2972" s="15">
        <f>C2972+F2972+G2972-I2972</f>
        <v/>
      </c>
      <c r="K2972" s="15" t="n"/>
      <c r="L2972" s="15">
        <f>K2972*Setup!$B$6</f>
        <v/>
      </c>
      <c r="M2972" s="15">
        <f>J2972-L2972</f>
        <v/>
      </c>
      <c r="N2972" s="21" t="n"/>
    </row>
    <row r="2973">
      <c r="A2973" s="295" t="n"/>
      <c r="B2973" s="14" t="n"/>
      <c r="C2973" s="15" t="n"/>
      <c r="D2973" s="15" t="n"/>
      <c r="E2973" s="15">
        <f>D2973*Setup!$B$5</f>
        <v/>
      </c>
      <c r="F2973" s="15">
        <f>D2973-E2973</f>
        <v/>
      </c>
      <c r="G2973" s="15" t="n"/>
      <c r="H2973" s="15" t="n"/>
      <c r="I2973" s="15" t="n"/>
      <c r="J2973" s="15">
        <f>C2973+F2973+G2973-I2973</f>
        <v/>
      </c>
      <c r="K2973" s="15" t="n"/>
      <c r="L2973" s="15">
        <f>K2973*Setup!$B$6</f>
        <v/>
      </c>
      <c r="M2973" s="15">
        <f>J2973-L2973</f>
        <v/>
      </c>
      <c r="N2973" s="21" t="n"/>
    </row>
    <row r="2974">
      <c r="A2974" s="295" t="n"/>
      <c r="B2974" s="14" t="n"/>
      <c r="C2974" s="15" t="n"/>
      <c r="D2974" s="15" t="n"/>
      <c r="E2974" s="15">
        <f>D2974*Setup!$B$5</f>
        <v/>
      </c>
      <c r="F2974" s="15">
        <f>D2974-E2974</f>
        <v/>
      </c>
      <c r="G2974" s="15" t="n"/>
      <c r="H2974" s="15" t="n"/>
      <c r="I2974" s="15" t="n"/>
      <c r="J2974" s="15">
        <f>C2974+F2974+G2974-I2974</f>
        <v/>
      </c>
      <c r="K2974" s="15" t="n"/>
      <c r="L2974" s="15">
        <f>K2974*Setup!$B$6</f>
        <v/>
      </c>
      <c r="M2974" s="15">
        <f>J2974-L2974</f>
        <v/>
      </c>
      <c r="N2974" s="21" t="n"/>
    </row>
    <row r="2975">
      <c r="A2975" s="295" t="n"/>
      <c r="B2975" s="14" t="n"/>
      <c r="C2975" s="15" t="n"/>
      <c r="D2975" s="15" t="n"/>
      <c r="E2975" s="15">
        <f>D2975*Setup!$B$5</f>
        <v/>
      </c>
      <c r="F2975" s="15">
        <f>D2975-E2975</f>
        <v/>
      </c>
      <c r="G2975" s="15" t="n"/>
      <c r="H2975" s="15" t="n"/>
      <c r="I2975" s="15" t="n"/>
      <c r="J2975" s="15">
        <f>C2975+F2975+G2975-I2975</f>
        <v/>
      </c>
      <c r="K2975" s="15" t="n"/>
      <c r="L2975" s="15">
        <f>K2975*Setup!$B$6</f>
        <v/>
      </c>
      <c r="M2975" s="15">
        <f>J2975-L2975</f>
        <v/>
      </c>
      <c r="N2975" s="21" t="n"/>
    </row>
    <row r="2976">
      <c r="A2976" s="295" t="n"/>
      <c r="B2976" s="14" t="n"/>
      <c r="C2976" s="15" t="n"/>
      <c r="D2976" s="15" t="n"/>
      <c r="E2976" s="15">
        <f>D2976*Setup!$B$5</f>
        <v/>
      </c>
      <c r="F2976" s="15">
        <f>D2976-E2976</f>
        <v/>
      </c>
      <c r="G2976" s="15" t="n"/>
      <c r="H2976" s="15" t="n"/>
      <c r="I2976" s="15" t="n"/>
      <c r="J2976" s="15">
        <f>C2976+F2976+G2976-I2976</f>
        <v/>
      </c>
      <c r="K2976" s="15" t="n"/>
      <c r="L2976" s="15">
        <f>K2976*Setup!$B$6</f>
        <v/>
      </c>
      <c r="M2976" s="15">
        <f>J2976-L2976</f>
        <v/>
      </c>
      <c r="N2976" s="21" t="n"/>
    </row>
    <row r="2977">
      <c r="A2977" s="295" t="n"/>
      <c r="B2977" s="14" t="n"/>
      <c r="C2977" s="15" t="n"/>
      <c r="D2977" s="15" t="n"/>
      <c r="E2977" s="15">
        <f>D2977*Setup!$B$5</f>
        <v/>
      </c>
      <c r="F2977" s="15">
        <f>D2977-E2977</f>
        <v/>
      </c>
      <c r="G2977" s="15" t="n"/>
      <c r="H2977" s="15" t="n"/>
      <c r="I2977" s="15" t="n"/>
      <c r="J2977" s="15">
        <f>C2977+F2977+G2977-I2977</f>
        <v/>
      </c>
      <c r="K2977" s="15" t="n"/>
      <c r="L2977" s="15">
        <f>K2977*Setup!$B$6</f>
        <v/>
      </c>
      <c r="M2977" s="15">
        <f>J2977-L2977</f>
        <v/>
      </c>
      <c r="N2977" s="21" t="n"/>
    </row>
    <row r="2978">
      <c r="A2978" s="295" t="n"/>
      <c r="B2978" s="14" t="n"/>
      <c r="C2978" s="15" t="n"/>
      <c r="D2978" s="15" t="n"/>
      <c r="E2978" s="15">
        <f>D2978*Setup!$B$5</f>
        <v/>
      </c>
      <c r="F2978" s="15">
        <f>D2978-E2978</f>
        <v/>
      </c>
      <c r="G2978" s="15" t="n"/>
      <c r="H2978" s="15" t="n"/>
      <c r="I2978" s="15" t="n"/>
      <c r="J2978" s="15">
        <f>C2978+F2978+G2978-I2978</f>
        <v/>
      </c>
      <c r="K2978" s="15" t="n"/>
      <c r="L2978" s="15">
        <f>K2978*Setup!$B$6</f>
        <v/>
      </c>
      <c r="M2978" s="15">
        <f>J2978-L2978</f>
        <v/>
      </c>
      <c r="N2978" s="21" t="n"/>
    </row>
    <row r="2979">
      <c r="A2979" s="295" t="n"/>
      <c r="B2979" s="14" t="n"/>
      <c r="C2979" s="15" t="n"/>
      <c r="D2979" s="15" t="n"/>
      <c r="E2979" s="15">
        <f>D2979*Setup!$B$5</f>
        <v/>
      </c>
      <c r="F2979" s="15">
        <f>D2979-E2979</f>
        <v/>
      </c>
      <c r="G2979" s="15" t="n"/>
      <c r="H2979" s="15" t="n"/>
      <c r="I2979" s="15" t="n"/>
      <c r="J2979" s="15">
        <f>C2979+F2979+G2979-I2979</f>
        <v/>
      </c>
      <c r="K2979" s="15" t="n"/>
      <c r="L2979" s="15">
        <f>K2979*Setup!$B$6</f>
        <v/>
      </c>
      <c r="M2979" s="15">
        <f>J2979-L2979</f>
        <v/>
      </c>
      <c r="N2979" s="21" t="n"/>
    </row>
    <row r="2980">
      <c r="A2980" s="295" t="n"/>
      <c r="B2980" s="14" t="n"/>
      <c r="C2980" s="15" t="n"/>
      <c r="D2980" s="15" t="n"/>
      <c r="E2980" s="15">
        <f>D2980*Setup!$B$5</f>
        <v/>
      </c>
      <c r="F2980" s="15">
        <f>D2980-E2980</f>
        <v/>
      </c>
      <c r="G2980" s="15" t="n"/>
      <c r="H2980" s="15" t="n"/>
      <c r="I2980" s="15" t="n"/>
      <c r="J2980" s="15">
        <f>C2980+F2980+G2980-I2980</f>
        <v/>
      </c>
      <c r="K2980" s="15" t="n"/>
      <c r="L2980" s="15">
        <f>K2980*Setup!$B$6</f>
        <v/>
      </c>
      <c r="M2980" s="15">
        <f>J2980-L2980</f>
        <v/>
      </c>
      <c r="N2980" s="21" t="n"/>
    </row>
    <row r="2981">
      <c r="A2981" s="295" t="n"/>
      <c r="B2981" s="14" t="n"/>
      <c r="C2981" s="15" t="n"/>
      <c r="D2981" s="15" t="n"/>
      <c r="E2981" s="15">
        <f>D2981*Setup!$B$5</f>
        <v/>
      </c>
      <c r="F2981" s="15">
        <f>D2981-E2981</f>
        <v/>
      </c>
      <c r="G2981" s="15" t="n"/>
      <c r="H2981" s="15" t="n"/>
      <c r="I2981" s="15" t="n"/>
      <c r="J2981" s="15">
        <f>C2981+F2981+G2981-I2981</f>
        <v/>
      </c>
      <c r="K2981" s="15" t="n"/>
      <c r="L2981" s="15">
        <f>K2981*Setup!$B$6</f>
        <v/>
      </c>
      <c r="M2981" s="15">
        <f>J2981-L2981</f>
        <v/>
      </c>
      <c r="N2981" s="21" t="n"/>
    </row>
    <row r="2982">
      <c r="A2982" s="295" t="n"/>
      <c r="B2982" s="14" t="n"/>
      <c r="C2982" s="15" t="n"/>
      <c r="D2982" s="15" t="n"/>
      <c r="E2982" s="15">
        <f>D2982*Setup!$B$5</f>
        <v/>
      </c>
      <c r="F2982" s="15">
        <f>D2982-E2982</f>
        <v/>
      </c>
      <c r="G2982" s="15" t="n"/>
      <c r="H2982" s="15" t="n"/>
      <c r="I2982" s="15" t="n"/>
      <c r="J2982" s="15">
        <f>C2982+F2982+G2982-I2982</f>
        <v/>
      </c>
      <c r="K2982" s="15" t="n"/>
      <c r="L2982" s="15">
        <f>K2982*Setup!$B$6</f>
        <v/>
      </c>
      <c r="M2982" s="15">
        <f>J2982-L2982</f>
        <v/>
      </c>
      <c r="N2982" s="21" t="n"/>
    </row>
    <row r="2983">
      <c r="A2983" s="295" t="n"/>
      <c r="B2983" s="14" t="n"/>
      <c r="C2983" s="15" t="n"/>
      <c r="D2983" s="15" t="n"/>
      <c r="E2983" s="15">
        <f>D2983*Setup!$B$5</f>
        <v/>
      </c>
      <c r="F2983" s="15">
        <f>D2983-E2983</f>
        <v/>
      </c>
      <c r="G2983" s="15" t="n"/>
      <c r="H2983" s="15" t="n"/>
      <c r="I2983" s="15" t="n"/>
      <c r="J2983" s="15">
        <f>C2983+F2983+G2983-I2983</f>
        <v/>
      </c>
      <c r="K2983" s="15" t="n"/>
      <c r="L2983" s="15">
        <f>K2983*Setup!$B$6</f>
        <v/>
      </c>
      <c r="M2983" s="15">
        <f>J2983-L2983</f>
        <v/>
      </c>
      <c r="N2983" s="21" t="n"/>
    </row>
    <row r="2984">
      <c r="A2984" s="295" t="n"/>
      <c r="B2984" s="14" t="n"/>
      <c r="C2984" s="15" t="n"/>
      <c r="D2984" s="15" t="n"/>
      <c r="E2984" s="15">
        <f>D2984*Setup!$B$5</f>
        <v/>
      </c>
      <c r="F2984" s="15">
        <f>D2984-E2984</f>
        <v/>
      </c>
      <c r="G2984" s="15" t="n"/>
      <c r="H2984" s="15" t="n"/>
      <c r="I2984" s="15" t="n"/>
      <c r="J2984" s="15">
        <f>C2984+F2984+G2984-I2984</f>
        <v/>
      </c>
      <c r="K2984" s="15" t="n"/>
      <c r="L2984" s="15">
        <f>K2984*Setup!$B$6</f>
        <v/>
      </c>
      <c r="M2984" s="15">
        <f>J2984-L2984</f>
        <v/>
      </c>
      <c r="N2984" s="21" t="n"/>
    </row>
    <row r="2985">
      <c r="A2985" s="295" t="n"/>
      <c r="B2985" s="14" t="n"/>
      <c r="C2985" s="15" t="n"/>
      <c r="D2985" s="15" t="n"/>
      <c r="E2985" s="15">
        <f>D2985*Setup!$B$5</f>
        <v/>
      </c>
      <c r="F2985" s="15">
        <f>D2985-E2985</f>
        <v/>
      </c>
      <c r="G2985" s="15" t="n"/>
      <c r="H2985" s="15" t="n"/>
      <c r="I2985" s="15" t="n"/>
      <c r="J2985" s="15">
        <f>C2985+F2985+G2985-I2985</f>
        <v/>
      </c>
      <c r="K2985" s="15" t="n"/>
      <c r="L2985" s="15">
        <f>K2985*Setup!$B$6</f>
        <v/>
      </c>
      <c r="M2985" s="15">
        <f>J2985-L2985</f>
        <v/>
      </c>
      <c r="N2985" s="21" t="n"/>
    </row>
    <row r="2986">
      <c r="A2986" s="295" t="n"/>
      <c r="B2986" s="14" t="n"/>
      <c r="C2986" s="15" t="n"/>
      <c r="D2986" s="15" t="n"/>
      <c r="E2986" s="15">
        <f>D2986*Setup!$B$5</f>
        <v/>
      </c>
      <c r="F2986" s="15">
        <f>D2986-E2986</f>
        <v/>
      </c>
      <c r="G2986" s="15" t="n"/>
      <c r="H2986" s="15" t="n"/>
      <c r="I2986" s="15" t="n"/>
      <c r="J2986" s="15">
        <f>C2986+F2986+G2986-I2986</f>
        <v/>
      </c>
      <c r="K2986" s="15" t="n"/>
      <c r="L2986" s="15">
        <f>K2986*Setup!$B$6</f>
        <v/>
      </c>
      <c r="M2986" s="15">
        <f>J2986-L2986</f>
        <v/>
      </c>
      <c r="N2986" s="21" t="n"/>
    </row>
    <row r="2987">
      <c r="A2987" s="295" t="n"/>
      <c r="B2987" s="14" t="n"/>
      <c r="C2987" s="15" t="n"/>
      <c r="D2987" s="15" t="n"/>
      <c r="E2987" s="15">
        <f>D2987*Setup!$B$5</f>
        <v/>
      </c>
      <c r="F2987" s="15">
        <f>D2987-E2987</f>
        <v/>
      </c>
      <c r="G2987" s="15" t="n"/>
      <c r="H2987" s="15" t="n"/>
      <c r="I2987" s="15" t="n"/>
      <c r="J2987" s="15">
        <f>C2987+F2987+G2987-I2987</f>
        <v/>
      </c>
      <c r="K2987" s="15" t="n"/>
      <c r="L2987" s="15">
        <f>K2987*Setup!$B$6</f>
        <v/>
      </c>
      <c r="M2987" s="15">
        <f>J2987-L2987</f>
        <v/>
      </c>
      <c r="N2987" s="21" t="n"/>
    </row>
    <row r="2988">
      <c r="A2988" s="295" t="n"/>
      <c r="B2988" s="14" t="n"/>
      <c r="C2988" s="15" t="n"/>
      <c r="D2988" s="15" t="n"/>
      <c r="E2988" s="15">
        <f>D2988*Setup!$B$5</f>
        <v/>
      </c>
      <c r="F2988" s="15">
        <f>D2988-E2988</f>
        <v/>
      </c>
      <c r="G2988" s="15" t="n"/>
      <c r="H2988" s="15" t="n"/>
      <c r="I2988" s="15" t="n"/>
      <c r="J2988" s="15">
        <f>C2988+F2988+G2988-I2988</f>
        <v/>
      </c>
      <c r="K2988" s="15" t="n"/>
      <c r="L2988" s="15">
        <f>K2988*Setup!$B$6</f>
        <v/>
      </c>
      <c r="M2988" s="15">
        <f>J2988-L2988</f>
        <v/>
      </c>
      <c r="N2988" s="21" t="n"/>
    </row>
    <row r="2989">
      <c r="A2989" s="295" t="n"/>
      <c r="B2989" s="14" t="n"/>
      <c r="C2989" s="15" t="n"/>
      <c r="D2989" s="15" t="n"/>
      <c r="E2989" s="15">
        <f>D2989*Setup!$B$5</f>
        <v/>
      </c>
      <c r="F2989" s="15">
        <f>D2989-E2989</f>
        <v/>
      </c>
      <c r="G2989" s="15" t="n"/>
      <c r="H2989" s="15" t="n"/>
      <c r="I2989" s="15" t="n"/>
      <c r="J2989" s="15">
        <f>C2989+F2989+G2989-I2989</f>
        <v/>
      </c>
      <c r="K2989" s="15" t="n"/>
      <c r="L2989" s="15">
        <f>K2989*Setup!$B$6</f>
        <v/>
      </c>
      <c r="M2989" s="15">
        <f>J2989-L2989</f>
        <v/>
      </c>
      <c r="N2989" s="21" t="n"/>
    </row>
    <row r="2990">
      <c r="A2990" s="295" t="n"/>
      <c r="B2990" s="14" t="n"/>
      <c r="C2990" s="15" t="n"/>
      <c r="D2990" s="15" t="n"/>
      <c r="E2990" s="15">
        <f>D2990*Setup!$B$5</f>
        <v/>
      </c>
      <c r="F2990" s="15">
        <f>D2990-E2990</f>
        <v/>
      </c>
      <c r="G2990" s="15" t="n"/>
      <c r="H2990" s="15" t="n"/>
      <c r="I2990" s="15" t="n"/>
      <c r="J2990" s="15">
        <f>C2990+F2990+G2990-I2990</f>
        <v/>
      </c>
      <c r="K2990" s="15" t="n"/>
      <c r="L2990" s="15">
        <f>K2990*Setup!$B$6</f>
        <v/>
      </c>
      <c r="M2990" s="15">
        <f>J2990-L2990</f>
        <v/>
      </c>
      <c r="N2990" s="21" t="n"/>
    </row>
    <row r="2991">
      <c r="A2991" s="295" t="n"/>
      <c r="B2991" s="14" t="n"/>
      <c r="C2991" s="15" t="n"/>
      <c r="D2991" s="15" t="n"/>
      <c r="E2991" s="15">
        <f>D2991*Setup!$B$5</f>
        <v/>
      </c>
      <c r="F2991" s="15">
        <f>D2991-E2991</f>
        <v/>
      </c>
      <c r="G2991" s="15" t="n"/>
      <c r="H2991" s="15" t="n"/>
      <c r="I2991" s="15" t="n"/>
      <c r="J2991" s="15">
        <f>C2991+F2991+G2991-I2991</f>
        <v/>
      </c>
      <c r="K2991" s="15" t="n"/>
      <c r="L2991" s="15">
        <f>K2991*Setup!$B$6</f>
        <v/>
      </c>
      <c r="M2991" s="15">
        <f>J2991-L2991</f>
        <v/>
      </c>
      <c r="N2991" s="21" t="n"/>
    </row>
    <row r="2992">
      <c r="A2992" s="295" t="n"/>
      <c r="B2992" s="14" t="n"/>
      <c r="C2992" s="15" t="n"/>
      <c r="D2992" s="15" t="n"/>
      <c r="E2992" s="15">
        <f>D2992*Setup!$B$5</f>
        <v/>
      </c>
      <c r="F2992" s="15">
        <f>D2992-E2992</f>
        <v/>
      </c>
      <c r="G2992" s="15" t="n"/>
      <c r="H2992" s="15" t="n"/>
      <c r="I2992" s="15" t="n"/>
      <c r="J2992" s="15">
        <f>C2992+F2992+G2992-I2992</f>
        <v/>
      </c>
      <c r="K2992" s="15" t="n"/>
      <c r="L2992" s="15">
        <f>K2992*Setup!$B$6</f>
        <v/>
      </c>
      <c r="M2992" s="15">
        <f>J2992-L2992</f>
        <v/>
      </c>
      <c r="N2992" s="21" t="n"/>
    </row>
    <row r="2993">
      <c r="A2993" s="295" t="n"/>
      <c r="B2993" s="14" t="n"/>
      <c r="C2993" s="15" t="n"/>
      <c r="D2993" s="15" t="n"/>
      <c r="E2993" s="15">
        <f>D2993*Setup!$B$5</f>
        <v/>
      </c>
      <c r="F2993" s="15">
        <f>D2993-E2993</f>
        <v/>
      </c>
      <c r="G2993" s="15" t="n"/>
      <c r="H2993" s="15" t="n"/>
      <c r="I2993" s="15" t="n"/>
      <c r="J2993" s="15">
        <f>C2993+F2993+G2993-I2993</f>
        <v/>
      </c>
      <c r="K2993" s="15" t="n"/>
      <c r="L2993" s="15">
        <f>K2993*Setup!$B$6</f>
        <v/>
      </c>
      <c r="M2993" s="15">
        <f>J2993-L2993</f>
        <v/>
      </c>
      <c r="N2993" s="21" t="n"/>
    </row>
    <row r="2994">
      <c r="A2994" s="295" t="n"/>
      <c r="B2994" s="14" t="n"/>
      <c r="C2994" s="15" t="n"/>
      <c r="D2994" s="15" t="n"/>
      <c r="E2994" s="15">
        <f>D2994*Setup!$B$5</f>
        <v/>
      </c>
      <c r="F2994" s="15">
        <f>D2994-E2994</f>
        <v/>
      </c>
      <c r="G2994" s="15" t="n"/>
      <c r="H2994" s="15" t="n"/>
      <c r="I2994" s="15" t="n"/>
      <c r="J2994" s="15">
        <f>C2994+F2994+G2994-I2994</f>
        <v/>
      </c>
      <c r="K2994" s="15" t="n"/>
      <c r="L2994" s="15">
        <f>K2994*Setup!$B$6</f>
        <v/>
      </c>
      <c r="M2994" s="15">
        <f>J2994-L2994</f>
        <v/>
      </c>
      <c r="N2994" s="21" t="n"/>
    </row>
    <row r="2995">
      <c r="A2995" s="295" t="n"/>
      <c r="B2995" s="14" t="n"/>
      <c r="C2995" s="15" t="n"/>
      <c r="D2995" s="15" t="n"/>
      <c r="E2995" s="15">
        <f>D2995*Setup!$B$5</f>
        <v/>
      </c>
      <c r="F2995" s="15">
        <f>D2995-E2995</f>
        <v/>
      </c>
      <c r="G2995" s="15" t="n"/>
      <c r="H2995" s="15" t="n"/>
      <c r="I2995" s="15" t="n"/>
      <c r="J2995" s="15">
        <f>C2995+F2995+G2995-I2995</f>
        <v/>
      </c>
      <c r="K2995" s="15" t="n"/>
      <c r="L2995" s="15">
        <f>K2995*Setup!$B$6</f>
        <v/>
      </c>
      <c r="M2995" s="15">
        <f>J2995-L2995</f>
        <v/>
      </c>
      <c r="N2995" s="21" t="n"/>
    </row>
    <row r="2996">
      <c r="A2996" s="295" t="n"/>
      <c r="B2996" s="14" t="n"/>
      <c r="C2996" s="15" t="n"/>
      <c r="D2996" s="15" t="n"/>
      <c r="E2996" s="15">
        <f>D2996*Setup!$B$5</f>
        <v/>
      </c>
      <c r="F2996" s="15">
        <f>D2996-E2996</f>
        <v/>
      </c>
      <c r="G2996" s="15" t="n"/>
      <c r="H2996" s="15" t="n"/>
      <c r="I2996" s="15" t="n"/>
      <c r="J2996" s="15">
        <f>C2996+F2996+G2996-I2996</f>
        <v/>
      </c>
      <c r="K2996" s="15" t="n"/>
      <c r="L2996" s="15">
        <f>K2996*Setup!$B$6</f>
        <v/>
      </c>
      <c r="M2996" s="15">
        <f>J2996-L2996</f>
        <v/>
      </c>
      <c r="N2996" s="21" t="n"/>
    </row>
    <row r="2997">
      <c r="A2997" s="295" t="n"/>
      <c r="B2997" s="14" t="n"/>
      <c r="C2997" s="15" t="n"/>
      <c r="D2997" s="15" t="n"/>
      <c r="E2997" s="15">
        <f>D2997*Setup!$B$5</f>
        <v/>
      </c>
      <c r="F2997" s="15">
        <f>D2997-E2997</f>
        <v/>
      </c>
      <c r="G2997" s="15" t="n"/>
      <c r="H2997" s="15" t="n"/>
      <c r="I2997" s="15" t="n"/>
      <c r="J2997" s="15">
        <f>C2997+F2997+G2997-I2997</f>
        <v/>
      </c>
      <c r="K2997" s="15" t="n"/>
      <c r="L2997" s="15">
        <f>K2997*Setup!$B$6</f>
        <v/>
      </c>
      <c r="M2997" s="15">
        <f>J2997-L2997</f>
        <v/>
      </c>
      <c r="N2997" s="21" t="n"/>
    </row>
    <row r="2998">
      <c r="A2998" s="295" t="n"/>
      <c r="B2998" s="14" t="n"/>
      <c r="C2998" s="15" t="n"/>
      <c r="D2998" s="15" t="n"/>
      <c r="E2998" s="15">
        <f>D2998*Setup!$B$5</f>
        <v/>
      </c>
      <c r="F2998" s="15">
        <f>D2998-E2998</f>
        <v/>
      </c>
      <c r="G2998" s="15" t="n"/>
      <c r="H2998" s="15" t="n"/>
      <c r="I2998" s="15" t="n"/>
      <c r="J2998" s="15">
        <f>C2998+F2998+G2998-I2998</f>
        <v/>
      </c>
      <c r="K2998" s="15" t="n"/>
      <c r="L2998" s="15">
        <f>K2998*Setup!$B$6</f>
        <v/>
      </c>
      <c r="M2998" s="15">
        <f>J2998-L2998</f>
        <v/>
      </c>
      <c r="N2998" s="21" t="n"/>
    </row>
    <row r="2999">
      <c r="A2999" s="295" t="n"/>
      <c r="B2999" s="14" t="n"/>
      <c r="C2999" s="15" t="n"/>
      <c r="D2999" s="15" t="n"/>
      <c r="E2999" s="15">
        <f>D2999*Setup!$B$5</f>
        <v/>
      </c>
      <c r="F2999" s="15">
        <f>D2999-E2999</f>
        <v/>
      </c>
      <c r="G2999" s="15" t="n"/>
      <c r="H2999" s="15" t="n"/>
      <c r="I2999" s="15" t="n"/>
      <c r="J2999" s="15">
        <f>C2999+F2999+G2999-I2999</f>
        <v/>
      </c>
      <c r="K2999" s="15" t="n"/>
      <c r="L2999" s="15">
        <f>K2999*Setup!$B$6</f>
        <v/>
      </c>
      <c r="M2999" s="15">
        <f>J2999-L2999</f>
        <v/>
      </c>
      <c r="N2999" s="21" t="n"/>
    </row>
    <row r="3000">
      <c r="A3000" s="295" t="n"/>
      <c r="B3000" s="14" t="n"/>
      <c r="C3000" s="15" t="n"/>
      <c r="D3000" s="15" t="n"/>
      <c r="E3000" s="15">
        <f>D3000*Setup!$B$5</f>
        <v/>
      </c>
      <c r="F3000" s="15">
        <f>D3000-E3000</f>
        <v/>
      </c>
      <c r="G3000" s="15" t="n"/>
      <c r="H3000" s="15" t="n"/>
      <c r="I3000" s="15" t="n"/>
      <c r="J3000" s="15">
        <f>C3000+F3000+G3000-I3000</f>
        <v/>
      </c>
      <c r="K3000" s="15" t="n"/>
      <c r="L3000" s="15">
        <f>K3000*Setup!$B$6</f>
        <v/>
      </c>
      <c r="M3000" s="15">
        <f>J3000-L3000</f>
        <v/>
      </c>
      <c r="N3000" s="21" t="n"/>
    </row>
    <row r="3001">
      <c r="A3001" s="295" t="n"/>
      <c r="B3001" s="14" t="n"/>
      <c r="C3001" s="15" t="n"/>
      <c r="D3001" s="15" t="n"/>
      <c r="E3001" s="15">
        <f>D3001*Setup!$B$5</f>
        <v/>
      </c>
      <c r="F3001" s="15">
        <f>D3001-E3001</f>
        <v/>
      </c>
      <c r="G3001" s="15" t="n"/>
      <c r="H3001" s="15" t="n"/>
      <c r="I3001" s="15" t="n"/>
      <c r="J3001" s="15">
        <f>C3001+F3001+G3001-I3001</f>
        <v/>
      </c>
      <c r="K3001" s="15" t="n"/>
      <c r="L3001" s="15">
        <f>K3001*Setup!$B$6</f>
        <v/>
      </c>
      <c r="M3001" s="15">
        <f>J3001-L3001</f>
        <v/>
      </c>
      <c r="N3001" s="21" t="n"/>
    </row>
    <row r="3002">
      <c r="A3002" s="295" t="n"/>
      <c r="B3002" s="14" t="n"/>
      <c r="C3002" s="15" t="n"/>
      <c r="D3002" s="15" t="n"/>
      <c r="E3002" s="15">
        <f>D3002*Setup!$B$5</f>
        <v/>
      </c>
      <c r="F3002" s="15">
        <f>D3002-E3002</f>
        <v/>
      </c>
      <c r="G3002" s="15" t="n"/>
      <c r="H3002" s="15" t="n"/>
      <c r="I3002" s="15" t="n"/>
      <c r="J3002" s="15">
        <f>C3002+F3002+G3002-I3002</f>
        <v/>
      </c>
      <c r="K3002" s="15" t="n"/>
      <c r="L3002" s="15">
        <f>K3002*Setup!$B$6</f>
        <v/>
      </c>
      <c r="M3002" s="15">
        <f>J3002-L3002</f>
        <v/>
      </c>
      <c r="N3002" s="21" t="n"/>
    </row>
    <row r="3003">
      <c r="A3003" s="295" t="n"/>
      <c r="B3003" s="14" t="n"/>
      <c r="C3003" s="15" t="n"/>
      <c r="D3003" s="15" t="n"/>
      <c r="E3003" s="15">
        <f>D3003*Setup!$B$5</f>
        <v/>
      </c>
      <c r="F3003" s="15">
        <f>D3003-E3003</f>
        <v/>
      </c>
      <c r="G3003" s="15" t="n"/>
      <c r="H3003" s="15" t="n"/>
      <c r="I3003" s="15" t="n"/>
      <c r="J3003" s="15">
        <f>C3003+F3003+G3003-I3003</f>
        <v/>
      </c>
      <c r="K3003" s="15" t="n"/>
      <c r="L3003" s="15">
        <f>K3003*Setup!$B$6</f>
        <v/>
      </c>
      <c r="M3003" s="15">
        <f>J3003-L3003</f>
        <v/>
      </c>
      <c r="N3003" s="21" t="n"/>
    </row>
    <row r="3004">
      <c r="A3004" s="295" t="n"/>
      <c r="B3004" s="14" t="n"/>
      <c r="C3004" s="15" t="n"/>
      <c r="D3004" s="15" t="n"/>
      <c r="E3004" s="15">
        <f>D3004*Setup!$B$5</f>
        <v/>
      </c>
      <c r="F3004" s="15">
        <f>D3004-E3004</f>
        <v/>
      </c>
      <c r="G3004" s="15" t="n"/>
      <c r="H3004" s="15" t="n"/>
      <c r="I3004" s="15" t="n"/>
      <c r="J3004" s="15">
        <f>C3004+F3004+G3004-I3004</f>
        <v/>
      </c>
      <c r="K3004" s="15" t="n"/>
      <c r="L3004" s="15">
        <f>K3004*Setup!$B$6</f>
        <v/>
      </c>
      <c r="M3004" s="15">
        <f>J3004-L3004</f>
        <v/>
      </c>
      <c r="N3004" s="21" t="n"/>
    </row>
    <row r="3005">
      <c r="A3005" s="295" t="n"/>
      <c r="B3005" s="14" t="n"/>
      <c r="C3005" s="15" t="n"/>
      <c r="D3005" s="15" t="n"/>
      <c r="E3005" s="15">
        <f>D3005*Setup!$B$5</f>
        <v/>
      </c>
      <c r="F3005" s="15">
        <f>D3005-E3005</f>
        <v/>
      </c>
      <c r="G3005" s="15" t="n"/>
      <c r="H3005" s="15" t="n"/>
      <c r="I3005" s="15" t="n"/>
      <c r="J3005" s="15">
        <f>C3005+F3005+G3005-I3005</f>
        <v/>
      </c>
      <c r="K3005" s="15" t="n"/>
      <c r="L3005" s="15">
        <f>K3005*Setup!$B$6</f>
        <v/>
      </c>
      <c r="M3005" s="15">
        <f>J3005-L3005</f>
        <v/>
      </c>
      <c r="N3005" s="21" t="n"/>
    </row>
    <row r="3006">
      <c r="A3006" s="295" t="n"/>
      <c r="B3006" s="14" t="n"/>
      <c r="C3006" s="15" t="n"/>
      <c r="D3006" s="15" t="n"/>
      <c r="E3006" s="15">
        <f>D3006*Setup!$B$5</f>
        <v/>
      </c>
      <c r="F3006" s="15">
        <f>D3006-E3006</f>
        <v/>
      </c>
      <c r="G3006" s="15" t="n"/>
      <c r="H3006" s="15" t="n"/>
      <c r="I3006" s="15" t="n"/>
      <c r="J3006" s="15">
        <f>C3006+F3006+G3006-I3006</f>
        <v/>
      </c>
      <c r="K3006" s="15" t="n"/>
      <c r="L3006" s="15">
        <f>K3006*Setup!$B$6</f>
        <v/>
      </c>
      <c r="M3006" s="15">
        <f>J3006-L3006</f>
        <v/>
      </c>
      <c r="N3006" s="21" t="n"/>
    </row>
    <row r="3007">
      <c r="A3007" s="295" t="n"/>
      <c r="B3007" s="14" t="n"/>
      <c r="C3007" s="15" t="n"/>
      <c r="D3007" s="15" t="n"/>
      <c r="E3007" s="15">
        <f>D3007*Setup!$B$5</f>
        <v/>
      </c>
      <c r="F3007" s="15">
        <f>D3007-E3007</f>
        <v/>
      </c>
      <c r="G3007" s="15" t="n"/>
      <c r="H3007" s="15" t="n"/>
      <c r="I3007" s="15" t="n"/>
      <c r="J3007" s="15">
        <f>C3007+F3007+G3007-I3007</f>
        <v/>
      </c>
      <c r="K3007" s="15" t="n"/>
      <c r="L3007" s="15">
        <f>K3007*Setup!$B$6</f>
        <v/>
      </c>
      <c r="M3007" s="15">
        <f>J3007-L3007</f>
        <v/>
      </c>
      <c r="N3007" s="21" t="n"/>
    </row>
    <row r="3008">
      <c r="A3008" s="295" t="n"/>
      <c r="B3008" s="14" t="n"/>
      <c r="C3008" s="15" t="n"/>
      <c r="D3008" s="15" t="n"/>
      <c r="E3008" s="15">
        <f>D3008*Setup!$B$5</f>
        <v/>
      </c>
      <c r="F3008" s="15">
        <f>D3008-E3008</f>
        <v/>
      </c>
      <c r="G3008" s="15" t="n"/>
      <c r="H3008" s="15" t="n"/>
      <c r="I3008" s="15" t="n"/>
      <c r="J3008" s="15">
        <f>C3008+F3008+G3008-I3008</f>
        <v/>
      </c>
      <c r="K3008" s="15" t="n"/>
      <c r="L3008" s="15">
        <f>K3008*Setup!$B$6</f>
        <v/>
      </c>
      <c r="M3008" s="15">
        <f>J3008-L3008</f>
        <v/>
      </c>
      <c r="N3008" s="21" t="n"/>
    </row>
    <row r="3009">
      <c r="A3009" s="295" t="n"/>
      <c r="B3009" s="14" t="n"/>
      <c r="C3009" s="15" t="n"/>
      <c r="D3009" s="15" t="n"/>
      <c r="E3009" s="15">
        <f>D3009*Setup!$B$5</f>
        <v/>
      </c>
      <c r="F3009" s="15">
        <f>D3009-E3009</f>
        <v/>
      </c>
      <c r="G3009" s="15" t="n"/>
      <c r="H3009" s="15" t="n"/>
      <c r="I3009" s="15" t="n"/>
      <c r="J3009" s="15">
        <f>C3009+F3009+G3009-I3009</f>
        <v/>
      </c>
      <c r="K3009" s="15" t="n"/>
      <c r="L3009" s="15">
        <f>K3009*Setup!$B$6</f>
        <v/>
      </c>
      <c r="M3009" s="15">
        <f>J3009-L3009</f>
        <v/>
      </c>
      <c r="N3009" s="21" t="n"/>
    </row>
    <row r="3010">
      <c r="A3010" s="295" t="n"/>
      <c r="B3010" s="14" t="n"/>
      <c r="C3010" s="15" t="n"/>
      <c r="D3010" s="15" t="n"/>
      <c r="E3010" s="15">
        <f>D3010*Setup!$B$5</f>
        <v/>
      </c>
      <c r="F3010" s="15">
        <f>D3010-E3010</f>
        <v/>
      </c>
      <c r="G3010" s="15" t="n"/>
      <c r="H3010" s="15" t="n"/>
      <c r="I3010" s="15" t="n"/>
      <c r="J3010" s="15">
        <f>C3010+F3010+G3010-I3010</f>
        <v/>
      </c>
      <c r="K3010" s="15" t="n"/>
      <c r="L3010" s="15">
        <f>K3010*Setup!$B$6</f>
        <v/>
      </c>
      <c r="M3010" s="15">
        <f>J3010-L3010</f>
        <v/>
      </c>
      <c r="N3010" s="21" t="n"/>
    </row>
    <row r="3011">
      <c r="A3011" s="295" t="n"/>
      <c r="B3011" s="14" t="n"/>
      <c r="C3011" s="15" t="n"/>
      <c r="D3011" s="15" t="n"/>
      <c r="E3011" s="15">
        <f>D3011*Setup!$B$5</f>
        <v/>
      </c>
      <c r="F3011" s="15">
        <f>D3011-E3011</f>
        <v/>
      </c>
      <c r="G3011" s="15" t="n"/>
      <c r="H3011" s="15" t="n"/>
      <c r="I3011" s="15" t="n"/>
      <c r="J3011" s="15">
        <f>C3011+F3011+G3011-I3011</f>
        <v/>
      </c>
      <c r="K3011" s="15" t="n"/>
      <c r="L3011" s="15">
        <f>K3011*Setup!$B$6</f>
        <v/>
      </c>
      <c r="M3011" s="15">
        <f>J3011-L3011</f>
        <v/>
      </c>
      <c r="N3011" s="21" t="n"/>
    </row>
    <row r="3012">
      <c r="A3012" s="295" t="n"/>
      <c r="B3012" s="14" t="n"/>
      <c r="C3012" s="15" t="n"/>
      <c r="D3012" s="15" t="n"/>
      <c r="E3012" s="15">
        <f>D3012*Setup!$B$5</f>
        <v/>
      </c>
      <c r="F3012" s="15">
        <f>D3012-E3012</f>
        <v/>
      </c>
      <c r="G3012" s="15" t="n"/>
      <c r="H3012" s="15" t="n"/>
      <c r="I3012" s="15" t="n"/>
      <c r="J3012" s="15">
        <f>C3012+F3012+G3012-I3012</f>
        <v/>
      </c>
      <c r="K3012" s="15" t="n"/>
      <c r="L3012" s="15">
        <f>K3012*Setup!$B$6</f>
        <v/>
      </c>
      <c r="M3012" s="15">
        <f>J3012-L3012</f>
        <v/>
      </c>
      <c r="N3012" s="21" t="n"/>
    </row>
    <row r="3013">
      <c r="A3013" s="295" t="n"/>
      <c r="B3013" s="14" t="n"/>
      <c r="C3013" s="15" t="n"/>
      <c r="D3013" s="15" t="n"/>
      <c r="E3013" s="15">
        <f>D3013*Setup!$B$5</f>
        <v/>
      </c>
      <c r="F3013" s="15">
        <f>D3013-E3013</f>
        <v/>
      </c>
      <c r="G3013" s="15" t="n"/>
      <c r="H3013" s="15" t="n"/>
      <c r="I3013" s="15" t="n"/>
      <c r="J3013" s="15">
        <f>C3013+F3013+G3013-I3013</f>
        <v/>
      </c>
      <c r="K3013" s="15" t="n"/>
      <c r="L3013" s="15">
        <f>K3013*Setup!$B$6</f>
        <v/>
      </c>
      <c r="M3013" s="15">
        <f>J3013-L3013</f>
        <v/>
      </c>
      <c r="N3013" s="21" t="n"/>
    </row>
    <row r="3014">
      <c r="A3014" s="295" t="n"/>
      <c r="B3014" s="14" t="n"/>
      <c r="C3014" s="15" t="n"/>
      <c r="D3014" s="15" t="n"/>
      <c r="E3014" s="15">
        <f>D3014*Setup!$B$5</f>
        <v/>
      </c>
      <c r="F3014" s="15">
        <f>D3014-E3014</f>
        <v/>
      </c>
      <c r="G3014" s="15" t="n"/>
      <c r="H3014" s="15" t="n"/>
      <c r="I3014" s="15" t="n"/>
      <c r="J3014" s="15">
        <f>C3014+F3014+G3014-I3014</f>
        <v/>
      </c>
      <c r="K3014" s="15" t="n"/>
      <c r="L3014" s="15">
        <f>K3014*Setup!$B$6</f>
        <v/>
      </c>
      <c r="M3014" s="15">
        <f>J3014-L3014</f>
        <v/>
      </c>
      <c r="N3014" s="21" t="n"/>
    </row>
    <row r="3015">
      <c r="A3015" s="295" t="n"/>
      <c r="B3015" s="14" t="n"/>
      <c r="C3015" s="15" t="n"/>
      <c r="D3015" s="15" t="n"/>
      <c r="E3015" s="15">
        <f>D3015*Setup!$B$5</f>
        <v/>
      </c>
      <c r="F3015" s="15">
        <f>D3015-E3015</f>
        <v/>
      </c>
      <c r="G3015" s="15" t="n"/>
      <c r="H3015" s="15" t="n"/>
      <c r="I3015" s="15" t="n"/>
      <c r="J3015" s="15">
        <f>C3015+F3015+G3015-I3015</f>
        <v/>
      </c>
      <c r="K3015" s="15" t="n"/>
      <c r="L3015" s="15">
        <f>K3015*Setup!$B$6</f>
        <v/>
      </c>
      <c r="M3015" s="15">
        <f>J3015-L3015</f>
        <v/>
      </c>
      <c r="N3015" s="21" t="n"/>
    </row>
    <row r="3016">
      <c r="A3016" s="295" t="n"/>
      <c r="B3016" s="14" t="n"/>
      <c r="C3016" s="15" t="n"/>
      <c r="D3016" s="15" t="n"/>
      <c r="E3016" s="15">
        <f>D3016*Setup!$B$5</f>
        <v/>
      </c>
      <c r="F3016" s="15">
        <f>D3016-E3016</f>
        <v/>
      </c>
      <c r="G3016" s="15" t="n"/>
      <c r="H3016" s="15" t="n"/>
      <c r="I3016" s="15" t="n"/>
      <c r="J3016" s="15">
        <f>C3016+F3016+G3016-I3016</f>
        <v/>
      </c>
      <c r="K3016" s="15" t="n"/>
      <c r="L3016" s="15">
        <f>K3016*Setup!$B$6</f>
        <v/>
      </c>
      <c r="M3016" s="15">
        <f>J3016-L3016</f>
        <v/>
      </c>
      <c r="N3016" s="21" t="n"/>
    </row>
    <row r="3017">
      <c r="A3017" s="295" t="n"/>
      <c r="B3017" s="14" t="n"/>
      <c r="C3017" s="15" t="n"/>
      <c r="D3017" s="15" t="n"/>
      <c r="E3017" s="15">
        <f>D3017*Setup!$B$5</f>
        <v/>
      </c>
      <c r="F3017" s="15">
        <f>D3017-E3017</f>
        <v/>
      </c>
      <c r="G3017" s="15" t="n"/>
      <c r="H3017" s="15" t="n"/>
      <c r="I3017" s="15" t="n"/>
      <c r="J3017" s="15">
        <f>C3017+F3017+G3017-I3017</f>
        <v/>
      </c>
      <c r="K3017" s="15" t="n"/>
      <c r="L3017" s="15">
        <f>K3017*Setup!$B$6</f>
        <v/>
      </c>
      <c r="M3017" s="15">
        <f>J3017-L3017</f>
        <v/>
      </c>
      <c r="N3017" s="21" t="n"/>
    </row>
    <row r="3018">
      <c r="A3018" s="295" t="n"/>
      <c r="B3018" s="14" t="n"/>
      <c r="C3018" s="15" t="n"/>
      <c r="D3018" s="15" t="n"/>
      <c r="E3018" s="15">
        <f>D3018*Setup!$B$5</f>
        <v/>
      </c>
      <c r="F3018" s="15">
        <f>D3018-E3018</f>
        <v/>
      </c>
      <c r="G3018" s="15" t="n"/>
      <c r="H3018" s="15" t="n"/>
      <c r="I3018" s="15" t="n"/>
      <c r="J3018" s="15">
        <f>C3018+F3018+G3018-I3018</f>
        <v/>
      </c>
      <c r="K3018" s="15" t="n"/>
      <c r="L3018" s="15">
        <f>K3018*Setup!$B$6</f>
        <v/>
      </c>
      <c r="M3018" s="15">
        <f>J3018-L3018</f>
        <v/>
      </c>
      <c r="N3018" s="21" t="n"/>
    </row>
    <row r="3019">
      <c r="A3019" s="295" t="n"/>
      <c r="B3019" s="14" t="n"/>
      <c r="C3019" s="15" t="n"/>
      <c r="D3019" s="15" t="n"/>
      <c r="E3019" s="15">
        <f>D3019*Setup!$B$5</f>
        <v/>
      </c>
      <c r="F3019" s="15">
        <f>D3019-E3019</f>
        <v/>
      </c>
      <c r="G3019" s="15" t="n"/>
      <c r="H3019" s="15" t="n"/>
      <c r="I3019" s="15" t="n"/>
      <c r="J3019" s="15">
        <f>C3019+F3019+G3019-I3019</f>
        <v/>
      </c>
      <c r="K3019" s="15" t="n"/>
      <c r="L3019" s="15">
        <f>K3019*Setup!$B$6</f>
        <v/>
      </c>
      <c r="M3019" s="15">
        <f>J3019-L3019</f>
        <v/>
      </c>
      <c r="N3019" s="21" t="n"/>
    </row>
    <row r="3020">
      <c r="A3020" s="295" t="n"/>
      <c r="B3020" s="14" t="n"/>
      <c r="C3020" s="15" t="n"/>
      <c r="D3020" s="15" t="n"/>
      <c r="E3020" s="15">
        <f>D3020*Setup!$B$5</f>
        <v/>
      </c>
      <c r="F3020" s="15">
        <f>D3020-E3020</f>
        <v/>
      </c>
      <c r="G3020" s="15" t="n"/>
      <c r="H3020" s="15" t="n"/>
      <c r="I3020" s="15" t="n"/>
      <c r="J3020" s="15">
        <f>C3020+F3020+G3020-I3020</f>
        <v/>
      </c>
      <c r="K3020" s="15" t="n"/>
      <c r="L3020" s="15">
        <f>K3020*Setup!$B$6</f>
        <v/>
      </c>
      <c r="M3020" s="15">
        <f>J3020-L3020</f>
        <v/>
      </c>
      <c r="N3020" s="21" t="n"/>
    </row>
    <row r="3021">
      <c r="A3021" s="295" t="n"/>
      <c r="B3021" s="14" t="n"/>
      <c r="C3021" s="15" t="n"/>
      <c r="D3021" s="15" t="n"/>
      <c r="E3021" s="15">
        <f>D3021*Setup!$B$5</f>
        <v/>
      </c>
      <c r="F3021" s="15">
        <f>D3021-E3021</f>
        <v/>
      </c>
      <c r="G3021" s="15" t="n"/>
      <c r="H3021" s="15" t="n"/>
      <c r="I3021" s="15" t="n"/>
      <c r="J3021" s="15">
        <f>C3021+F3021+G3021-I3021</f>
        <v/>
      </c>
      <c r="K3021" s="15" t="n"/>
      <c r="L3021" s="15">
        <f>K3021*Setup!$B$6</f>
        <v/>
      </c>
      <c r="M3021" s="15">
        <f>J3021-L3021</f>
        <v/>
      </c>
      <c r="N3021" s="21" t="n"/>
    </row>
    <row r="3022">
      <c r="A3022" s="295" t="n"/>
      <c r="B3022" s="14" t="n"/>
      <c r="C3022" s="15" t="n"/>
      <c r="D3022" s="15" t="n"/>
      <c r="E3022" s="15">
        <f>D3022*Setup!$B$5</f>
        <v/>
      </c>
      <c r="F3022" s="15">
        <f>D3022-E3022</f>
        <v/>
      </c>
      <c r="G3022" s="15" t="n"/>
      <c r="H3022" s="15" t="n"/>
      <c r="I3022" s="15" t="n"/>
      <c r="J3022" s="15">
        <f>C3022+F3022+G3022-I3022</f>
        <v/>
      </c>
      <c r="K3022" s="15" t="n"/>
      <c r="L3022" s="15">
        <f>K3022*Setup!$B$6</f>
        <v/>
      </c>
      <c r="M3022" s="15">
        <f>J3022-L3022</f>
        <v/>
      </c>
      <c r="N3022" s="21" t="n"/>
    </row>
    <row r="3023">
      <c r="A3023" s="295" t="n"/>
      <c r="B3023" s="14" t="n"/>
      <c r="C3023" s="15" t="n"/>
      <c r="D3023" s="15" t="n"/>
      <c r="E3023" s="15">
        <f>D3023*Setup!$B$5</f>
        <v/>
      </c>
      <c r="F3023" s="15">
        <f>D3023-E3023</f>
        <v/>
      </c>
      <c r="G3023" s="15" t="n"/>
      <c r="H3023" s="15" t="n"/>
      <c r="I3023" s="15" t="n"/>
      <c r="J3023" s="15">
        <f>C3023+F3023+G3023-I3023</f>
        <v/>
      </c>
      <c r="K3023" s="15" t="n"/>
      <c r="L3023" s="15">
        <f>K3023*Setup!$B$6</f>
        <v/>
      </c>
      <c r="M3023" s="15">
        <f>J3023-L3023</f>
        <v/>
      </c>
      <c r="N3023" s="21" t="n"/>
    </row>
    <row r="3024">
      <c r="A3024" s="295" t="n"/>
      <c r="B3024" s="14" t="n"/>
      <c r="C3024" s="15" t="n"/>
      <c r="D3024" s="15" t="n"/>
      <c r="E3024" s="15">
        <f>D3024*Setup!$B$5</f>
        <v/>
      </c>
      <c r="F3024" s="15">
        <f>D3024-E3024</f>
        <v/>
      </c>
      <c r="G3024" s="15" t="n"/>
      <c r="H3024" s="15" t="n"/>
      <c r="I3024" s="15" t="n"/>
      <c r="J3024" s="15">
        <f>C3024+F3024+G3024-I3024</f>
        <v/>
      </c>
      <c r="K3024" s="15" t="n"/>
      <c r="L3024" s="15">
        <f>K3024*Setup!$B$6</f>
        <v/>
      </c>
      <c r="M3024" s="15">
        <f>J3024-L3024</f>
        <v/>
      </c>
      <c r="N3024" s="21" t="n"/>
    </row>
    <row r="3025">
      <c r="A3025" s="295" t="n"/>
      <c r="B3025" s="14" t="n"/>
      <c r="C3025" s="15" t="n"/>
      <c r="D3025" s="15" t="n"/>
      <c r="E3025" s="15">
        <f>D3025*Setup!$B$5</f>
        <v/>
      </c>
      <c r="F3025" s="15">
        <f>D3025-E3025</f>
        <v/>
      </c>
      <c r="G3025" s="15" t="n"/>
      <c r="H3025" s="15" t="n"/>
      <c r="I3025" s="15" t="n"/>
      <c r="J3025" s="15">
        <f>C3025+F3025+G3025-I3025</f>
        <v/>
      </c>
      <c r="K3025" s="15" t="n"/>
      <c r="L3025" s="15">
        <f>K3025*Setup!$B$6</f>
        <v/>
      </c>
      <c r="M3025" s="15">
        <f>J3025-L3025</f>
        <v/>
      </c>
      <c r="N3025" s="21" t="n"/>
    </row>
    <row r="3026">
      <c r="A3026" s="295" t="n"/>
      <c r="B3026" s="14" t="n"/>
      <c r="C3026" s="15" t="n"/>
      <c r="D3026" s="15" t="n"/>
      <c r="E3026" s="15">
        <f>D3026*Setup!$B$5</f>
        <v/>
      </c>
      <c r="F3026" s="15">
        <f>D3026-E3026</f>
        <v/>
      </c>
      <c r="G3026" s="15" t="n"/>
      <c r="H3026" s="15" t="n"/>
      <c r="I3026" s="15" t="n"/>
      <c r="J3026" s="15">
        <f>C3026+F3026+G3026-I3026</f>
        <v/>
      </c>
      <c r="K3026" s="15" t="n"/>
      <c r="L3026" s="15">
        <f>K3026*Setup!$B$6</f>
        <v/>
      </c>
      <c r="M3026" s="15">
        <f>J3026-L3026</f>
        <v/>
      </c>
      <c r="N3026" s="21" t="n"/>
    </row>
    <row r="3027">
      <c r="A3027" s="295" t="n"/>
      <c r="B3027" s="14" t="n"/>
      <c r="C3027" s="15" t="n"/>
      <c r="D3027" s="15" t="n"/>
      <c r="E3027" s="15">
        <f>D3027*Setup!$B$5</f>
        <v/>
      </c>
      <c r="F3027" s="15">
        <f>D3027-E3027</f>
        <v/>
      </c>
      <c r="G3027" s="15" t="n"/>
      <c r="H3027" s="15" t="n"/>
      <c r="I3027" s="15" t="n"/>
      <c r="J3027" s="15">
        <f>C3027+F3027+G3027-I3027</f>
        <v/>
      </c>
      <c r="K3027" s="15" t="n"/>
      <c r="L3027" s="15">
        <f>K3027*Setup!$B$6</f>
        <v/>
      </c>
      <c r="M3027" s="15">
        <f>J3027-L3027</f>
        <v/>
      </c>
      <c r="N3027" s="21" t="n"/>
    </row>
    <row r="3028">
      <c r="A3028" s="295" t="n"/>
      <c r="B3028" s="14" t="n"/>
      <c r="C3028" s="15" t="n"/>
      <c r="D3028" s="15" t="n"/>
      <c r="E3028" s="15">
        <f>D3028*Setup!$B$5</f>
        <v/>
      </c>
      <c r="F3028" s="15">
        <f>D3028-E3028</f>
        <v/>
      </c>
      <c r="G3028" s="15" t="n"/>
      <c r="H3028" s="15" t="n"/>
      <c r="I3028" s="15" t="n"/>
      <c r="J3028" s="15">
        <f>C3028+F3028+G3028-I3028</f>
        <v/>
      </c>
      <c r="K3028" s="15" t="n"/>
      <c r="L3028" s="15">
        <f>K3028*Setup!$B$6</f>
        <v/>
      </c>
      <c r="M3028" s="15">
        <f>J3028-L3028</f>
        <v/>
      </c>
      <c r="N3028" s="21" t="n"/>
    </row>
    <row r="3029">
      <c r="A3029" s="295" t="n"/>
      <c r="B3029" s="14" t="n"/>
      <c r="C3029" s="15" t="n"/>
      <c r="D3029" s="15" t="n"/>
      <c r="E3029" s="15">
        <f>D3029*Setup!$B$5</f>
        <v/>
      </c>
      <c r="F3029" s="15">
        <f>D3029-E3029</f>
        <v/>
      </c>
      <c r="G3029" s="15" t="n"/>
      <c r="H3029" s="15" t="n"/>
      <c r="I3029" s="15" t="n"/>
      <c r="J3029" s="15">
        <f>C3029+F3029+G3029-I3029</f>
        <v/>
      </c>
      <c r="K3029" s="15" t="n"/>
      <c r="L3029" s="15">
        <f>K3029*Setup!$B$6</f>
        <v/>
      </c>
      <c r="M3029" s="15">
        <f>J3029-L3029</f>
        <v/>
      </c>
      <c r="N3029" s="21" t="n"/>
    </row>
    <row r="3030">
      <c r="A3030" s="295" t="n"/>
      <c r="B3030" s="14" t="n"/>
      <c r="C3030" s="15" t="n"/>
      <c r="D3030" s="15" t="n"/>
      <c r="E3030" s="15">
        <f>D3030*Setup!$B$5</f>
        <v/>
      </c>
      <c r="F3030" s="15">
        <f>D3030-E3030</f>
        <v/>
      </c>
      <c r="G3030" s="15" t="n"/>
      <c r="H3030" s="15" t="n"/>
      <c r="I3030" s="15" t="n"/>
      <c r="J3030" s="15">
        <f>C3030+F3030+G3030-I3030</f>
        <v/>
      </c>
      <c r="K3030" s="15" t="n"/>
      <c r="L3030" s="15">
        <f>K3030*Setup!$B$6</f>
        <v/>
      </c>
      <c r="M3030" s="15">
        <f>J3030-L3030</f>
        <v/>
      </c>
      <c r="N3030" s="21" t="n"/>
    </row>
    <row r="3031">
      <c r="A3031" s="295" t="n"/>
      <c r="B3031" s="14" t="n"/>
      <c r="C3031" s="15" t="n"/>
      <c r="D3031" s="15" t="n"/>
      <c r="E3031" s="15">
        <f>D3031*Setup!$B$5</f>
        <v/>
      </c>
      <c r="F3031" s="15">
        <f>D3031-E3031</f>
        <v/>
      </c>
      <c r="G3031" s="15" t="n"/>
      <c r="H3031" s="15" t="n"/>
      <c r="I3031" s="15" t="n"/>
      <c r="J3031" s="15">
        <f>C3031+F3031+G3031-I3031</f>
        <v/>
      </c>
      <c r="K3031" s="15" t="n"/>
      <c r="L3031" s="15">
        <f>K3031*Setup!$B$6</f>
        <v/>
      </c>
      <c r="M3031" s="15">
        <f>J3031-L3031</f>
        <v/>
      </c>
      <c r="N3031" s="21" t="n"/>
    </row>
    <row r="3032">
      <c r="A3032" s="295" t="n"/>
      <c r="B3032" s="14" t="n"/>
      <c r="C3032" s="15" t="n"/>
      <c r="D3032" s="15" t="n"/>
      <c r="E3032" s="15">
        <f>D3032*Setup!$B$5</f>
        <v/>
      </c>
      <c r="F3032" s="15">
        <f>D3032-E3032</f>
        <v/>
      </c>
      <c r="G3032" s="15" t="n"/>
      <c r="H3032" s="15" t="n"/>
      <c r="I3032" s="15" t="n"/>
      <c r="J3032" s="15">
        <f>C3032+F3032+G3032-I3032</f>
        <v/>
      </c>
      <c r="K3032" s="15" t="n"/>
      <c r="L3032" s="15">
        <f>K3032*Setup!$B$6</f>
        <v/>
      </c>
      <c r="M3032" s="15">
        <f>J3032-L3032</f>
        <v/>
      </c>
      <c r="N3032" s="21" t="n"/>
    </row>
    <row r="3033">
      <c r="A3033" s="295" t="n"/>
      <c r="B3033" s="14" t="n"/>
      <c r="C3033" s="15" t="n"/>
      <c r="D3033" s="15" t="n"/>
      <c r="E3033" s="15">
        <f>D3033*Setup!$B$5</f>
        <v/>
      </c>
      <c r="F3033" s="15">
        <f>D3033-E3033</f>
        <v/>
      </c>
      <c r="G3033" s="15" t="n"/>
      <c r="H3033" s="15" t="n"/>
      <c r="I3033" s="15" t="n"/>
      <c r="J3033" s="15">
        <f>C3033+F3033+G3033-I3033</f>
        <v/>
      </c>
      <c r="K3033" s="15" t="n"/>
      <c r="L3033" s="15">
        <f>K3033*Setup!$B$6</f>
        <v/>
      </c>
      <c r="M3033" s="15">
        <f>J3033-L3033</f>
        <v/>
      </c>
      <c r="N3033" s="21" t="n"/>
    </row>
    <row r="3034">
      <c r="A3034" s="295" t="n"/>
      <c r="B3034" s="14" t="n"/>
      <c r="C3034" s="15" t="n"/>
      <c r="D3034" s="15" t="n"/>
      <c r="E3034" s="15">
        <f>D3034*Setup!$B$5</f>
        <v/>
      </c>
      <c r="F3034" s="15">
        <f>D3034-E3034</f>
        <v/>
      </c>
      <c r="G3034" s="15" t="n"/>
      <c r="H3034" s="15" t="n"/>
      <c r="I3034" s="15" t="n"/>
      <c r="J3034" s="15">
        <f>C3034+F3034+G3034-I3034</f>
        <v/>
      </c>
      <c r="K3034" s="15" t="n"/>
      <c r="L3034" s="15">
        <f>K3034*Setup!$B$6</f>
        <v/>
      </c>
      <c r="M3034" s="15">
        <f>J3034-L3034</f>
        <v/>
      </c>
      <c r="N3034" s="21" t="n"/>
    </row>
    <row r="3035">
      <c r="A3035" s="295" t="n"/>
      <c r="B3035" s="14" t="n"/>
      <c r="C3035" s="15" t="n"/>
      <c r="D3035" s="15" t="n"/>
      <c r="E3035" s="15">
        <f>D3035*Setup!$B$5</f>
        <v/>
      </c>
      <c r="F3035" s="15">
        <f>D3035-E3035</f>
        <v/>
      </c>
      <c r="G3035" s="15" t="n"/>
      <c r="H3035" s="15" t="n"/>
      <c r="I3035" s="15" t="n"/>
      <c r="J3035" s="15">
        <f>C3035+F3035+G3035-I3035</f>
        <v/>
      </c>
      <c r="K3035" s="15" t="n"/>
      <c r="L3035" s="15">
        <f>K3035*Setup!$B$6</f>
        <v/>
      </c>
      <c r="M3035" s="15">
        <f>J3035-L3035</f>
        <v/>
      </c>
      <c r="N3035" s="21" t="n"/>
    </row>
    <row r="3036">
      <c r="A3036" s="295" t="n"/>
      <c r="B3036" s="14" t="n"/>
      <c r="C3036" s="15" t="n"/>
      <c r="D3036" s="15" t="n"/>
      <c r="E3036" s="15">
        <f>D3036*Setup!$B$5</f>
        <v/>
      </c>
      <c r="F3036" s="15">
        <f>D3036-E3036</f>
        <v/>
      </c>
      <c r="G3036" s="15" t="n"/>
      <c r="H3036" s="15" t="n"/>
      <c r="I3036" s="15" t="n"/>
      <c r="J3036" s="15">
        <f>C3036+F3036+G3036-I3036</f>
        <v/>
      </c>
      <c r="K3036" s="15" t="n"/>
      <c r="L3036" s="15">
        <f>K3036*Setup!$B$6</f>
        <v/>
      </c>
      <c r="M3036" s="15">
        <f>J3036-L3036</f>
        <v/>
      </c>
      <c r="N3036" s="21" t="n"/>
    </row>
    <row r="3037">
      <c r="A3037" s="295" t="n"/>
      <c r="B3037" s="14" t="n"/>
      <c r="C3037" s="15" t="n"/>
      <c r="D3037" s="15" t="n"/>
      <c r="E3037" s="15">
        <f>D3037*Setup!$B$5</f>
        <v/>
      </c>
      <c r="F3037" s="15">
        <f>D3037-E3037</f>
        <v/>
      </c>
      <c r="G3037" s="15" t="n"/>
      <c r="H3037" s="15" t="n"/>
      <c r="I3037" s="15" t="n"/>
      <c r="J3037" s="15">
        <f>C3037+F3037+G3037-I3037</f>
        <v/>
      </c>
      <c r="K3037" s="15" t="n"/>
      <c r="L3037" s="15">
        <f>K3037*Setup!$B$6</f>
        <v/>
      </c>
      <c r="M3037" s="15">
        <f>J3037-L3037</f>
        <v/>
      </c>
      <c r="N3037" s="21" t="n"/>
    </row>
    <row r="3038">
      <c r="A3038" s="295" t="n"/>
      <c r="B3038" s="14" t="n"/>
      <c r="C3038" s="15" t="n"/>
      <c r="D3038" s="15" t="n"/>
      <c r="E3038" s="15">
        <f>D3038*Setup!$B$5</f>
        <v/>
      </c>
      <c r="F3038" s="15">
        <f>D3038-E3038</f>
        <v/>
      </c>
      <c r="G3038" s="15" t="n"/>
      <c r="H3038" s="15" t="n"/>
      <c r="I3038" s="15" t="n"/>
      <c r="J3038" s="15">
        <f>C3038+F3038+G3038-I3038</f>
        <v/>
      </c>
      <c r="K3038" s="15" t="n"/>
      <c r="L3038" s="15">
        <f>K3038*Setup!$B$6</f>
        <v/>
      </c>
      <c r="M3038" s="15">
        <f>J3038-L3038</f>
        <v/>
      </c>
      <c r="N3038" s="21" t="n"/>
    </row>
    <row r="3039">
      <c r="A3039" s="295" t="n"/>
      <c r="B3039" s="14" t="n"/>
      <c r="C3039" s="15" t="n"/>
      <c r="D3039" s="15" t="n"/>
      <c r="E3039" s="15">
        <f>D3039*Setup!$B$5</f>
        <v/>
      </c>
      <c r="F3039" s="15">
        <f>D3039-E3039</f>
        <v/>
      </c>
      <c r="G3039" s="15" t="n"/>
      <c r="H3039" s="15" t="n"/>
      <c r="I3039" s="15" t="n"/>
      <c r="J3039" s="15">
        <f>C3039+F3039+G3039-I3039</f>
        <v/>
      </c>
      <c r="K3039" s="15" t="n"/>
      <c r="L3039" s="15">
        <f>K3039*Setup!$B$6</f>
        <v/>
      </c>
      <c r="M3039" s="15">
        <f>J3039-L3039</f>
        <v/>
      </c>
      <c r="N3039" s="21" t="n"/>
    </row>
    <row r="3040">
      <c r="A3040" s="295" t="n"/>
      <c r="B3040" s="14" t="n"/>
      <c r="C3040" s="15" t="n"/>
      <c r="D3040" s="15" t="n"/>
      <c r="E3040" s="15">
        <f>D3040*Setup!$B$5</f>
        <v/>
      </c>
      <c r="F3040" s="15">
        <f>D3040-E3040</f>
        <v/>
      </c>
      <c r="G3040" s="15" t="n"/>
      <c r="H3040" s="15" t="n"/>
      <c r="I3040" s="15" t="n"/>
      <c r="J3040" s="15">
        <f>C3040+F3040+G3040-I3040</f>
        <v/>
      </c>
      <c r="K3040" s="15" t="n"/>
      <c r="L3040" s="15">
        <f>K3040*Setup!$B$6</f>
        <v/>
      </c>
      <c r="M3040" s="15">
        <f>J3040-L3040</f>
        <v/>
      </c>
      <c r="N3040" s="21" t="n"/>
    </row>
    <row r="3041">
      <c r="A3041" s="295" t="n"/>
      <c r="B3041" s="14" t="n"/>
      <c r="C3041" s="15" t="n"/>
      <c r="D3041" s="15" t="n"/>
      <c r="E3041" s="15">
        <f>D3041*Setup!$B$5</f>
        <v/>
      </c>
      <c r="F3041" s="15">
        <f>D3041-E3041</f>
        <v/>
      </c>
      <c r="G3041" s="15" t="n"/>
      <c r="H3041" s="15" t="n"/>
      <c r="I3041" s="15" t="n"/>
      <c r="J3041" s="15">
        <f>C3041+F3041+G3041-I3041</f>
        <v/>
      </c>
      <c r="K3041" s="15" t="n"/>
      <c r="L3041" s="15">
        <f>K3041*Setup!$B$6</f>
        <v/>
      </c>
      <c r="M3041" s="15">
        <f>J3041-L3041</f>
        <v/>
      </c>
      <c r="N3041" s="21" t="n"/>
    </row>
    <row r="3042">
      <c r="A3042" s="295" t="n"/>
      <c r="B3042" s="14" t="n"/>
      <c r="C3042" s="15" t="n"/>
      <c r="D3042" s="15" t="n"/>
      <c r="E3042" s="15">
        <f>D3042*Setup!$B$5</f>
        <v/>
      </c>
      <c r="F3042" s="15">
        <f>D3042-E3042</f>
        <v/>
      </c>
      <c r="G3042" s="15" t="n"/>
      <c r="H3042" s="15" t="n"/>
      <c r="I3042" s="15" t="n"/>
      <c r="J3042" s="15">
        <f>C3042+F3042+G3042-I3042</f>
        <v/>
      </c>
      <c r="K3042" s="15" t="n"/>
      <c r="L3042" s="15">
        <f>K3042*Setup!$B$6</f>
        <v/>
      </c>
      <c r="M3042" s="15">
        <f>J3042-L3042</f>
        <v/>
      </c>
      <c r="N3042" s="21" t="n"/>
    </row>
    <row r="3043">
      <c r="A3043" s="295" t="n"/>
      <c r="B3043" s="14" t="n"/>
      <c r="C3043" s="15" t="n"/>
      <c r="D3043" s="15" t="n"/>
      <c r="E3043" s="15">
        <f>D3043*Setup!$B$5</f>
        <v/>
      </c>
      <c r="F3043" s="15">
        <f>D3043-E3043</f>
        <v/>
      </c>
      <c r="G3043" s="15" t="n"/>
      <c r="H3043" s="15" t="n"/>
      <c r="I3043" s="15" t="n"/>
      <c r="J3043" s="15">
        <f>C3043+F3043+G3043-I3043</f>
        <v/>
      </c>
      <c r="K3043" s="15" t="n"/>
      <c r="L3043" s="15">
        <f>K3043*Setup!$B$6</f>
        <v/>
      </c>
      <c r="M3043" s="15">
        <f>J3043-L3043</f>
        <v/>
      </c>
      <c r="N3043" s="21" t="n"/>
    </row>
    <row r="3044">
      <c r="A3044" s="295" t="n"/>
      <c r="B3044" s="14" t="n"/>
      <c r="C3044" s="15" t="n"/>
      <c r="D3044" s="15" t="n"/>
      <c r="E3044" s="15">
        <f>D3044*Setup!$B$5</f>
        <v/>
      </c>
      <c r="F3044" s="15">
        <f>D3044-E3044</f>
        <v/>
      </c>
      <c r="G3044" s="15" t="n"/>
      <c r="H3044" s="15" t="n"/>
      <c r="I3044" s="15" t="n"/>
      <c r="J3044" s="15">
        <f>C3044+F3044+G3044-I3044</f>
        <v/>
      </c>
      <c r="K3044" s="15" t="n"/>
      <c r="L3044" s="15">
        <f>K3044*Setup!$B$6</f>
        <v/>
      </c>
      <c r="M3044" s="15">
        <f>J3044-L3044</f>
        <v/>
      </c>
      <c r="N3044" s="21" t="n"/>
    </row>
    <row r="3045">
      <c r="A3045" s="295" t="n"/>
      <c r="B3045" s="14" t="n"/>
      <c r="C3045" s="15" t="n"/>
      <c r="D3045" s="15" t="n"/>
      <c r="E3045" s="15">
        <f>D3045*Setup!$B$5</f>
        <v/>
      </c>
      <c r="F3045" s="15">
        <f>D3045-E3045</f>
        <v/>
      </c>
      <c r="G3045" s="15" t="n"/>
      <c r="H3045" s="15" t="n"/>
      <c r="I3045" s="15" t="n"/>
      <c r="J3045" s="15">
        <f>C3045+F3045+G3045-I3045</f>
        <v/>
      </c>
      <c r="K3045" s="15" t="n"/>
      <c r="L3045" s="15">
        <f>K3045*Setup!$B$6</f>
        <v/>
      </c>
      <c r="M3045" s="15">
        <f>J3045-L3045</f>
        <v/>
      </c>
      <c r="N3045" s="21" t="n"/>
    </row>
    <row r="3046">
      <c r="A3046" s="295" t="n"/>
      <c r="B3046" s="14" t="n"/>
      <c r="C3046" s="15" t="n"/>
      <c r="D3046" s="15" t="n"/>
      <c r="E3046" s="15">
        <f>D3046*Setup!$B$5</f>
        <v/>
      </c>
      <c r="F3046" s="15">
        <f>D3046-E3046</f>
        <v/>
      </c>
      <c r="G3046" s="15" t="n"/>
      <c r="H3046" s="15" t="n"/>
      <c r="I3046" s="15" t="n"/>
      <c r="J3046" s="15">
        <f>C3046+F3046+G3046-I3046</f>
        <v/>
      </c>
      <c r="K3046" s="15" t="n"/>
      <c r="L3046" s="15">
        <f>K3046*Setup!$B$6</f>
        <v/>
      </c>
      <c r="M3046" s="15">
        <f>J3046-L3046</f>
        <v/>
      </c>
      <c r="N3046" s="21" t="n"/>
    </row>
    <row r="3047">
      <c r="A3047" s="295" t="n"/>
      <c r="B3047" s="14" t="n"/>
      <c r="C3047" s="15" t="n"/>
      <c r="D3047" s="15" t="n"/>
      <c r="E3047" s="15">
        <f>D3047*Setup!$B$5</f>
        <v/>
      </c>
      <c r="F3047" s="15">
        <f>D3047-E3047</f>
        <v/>
      </c>
      <c r="G3047" s="15" t="n"/>
      <c r="H3047" s="15" t="n"/>
      <c r="I3047" s="15" t="n"/>
      <c r="J3047" s="15">
        <f>C3047+F3047+G3047-I3047</f>
        <v/>
      </c>
      <c r="K3047" s="15" t="n"/>
      <c r="L3047" s="15">
        <f>K3047*Setup!$B$6</f>
        <v/>
      </c>
      <c r="M3047" s="15">
        <f>J3047-L3047</f>
        <v/>
      </c>
      <c r="N3047" s="21" t="n"/>
    </row>
    <row r="3048">
      <c r="A3048" s="295" t="n"/>
      <c r="B3048" s="14" t="n"/>
      <c r="C3048" s="15" t="n"/>
      <c r="D3048" s="15" t="n"/>
      <c r="E3048" s="15">
        <f>D3048*Setup!$B$5</f>
        <v/>
      </c>
      <c r="F3048" s="15">
        <f>D3048-E3048</f>
        <v/>
      </c>
      <c r="G3048" s="15" t="n"/>
      <c r="H3048" s="15" t="n"/>
      <c r="I3048" s="15" t="n"/>
      <c r="J3048" s="15">
        <f>C3048+F3048+G3048-I3048</f>
        <v/>
      </c>
      <c r="K3048" s="15" t="n"/>
      <c r="L3048" s="15">
        <f>K3048*Setup!$B$6</f>
        <v/>
      </c>
      <c r="M3048" s="15">
        <f>J3048-L3048</f>
        <v/>
      </c>
      <c r="N3048" s="21" t="n"/>
    </row>
    <row r="3049">
      <c r="A3049" s="295" t="n"/>
      <c r="B3049" s="14" t="n"/>
      <c r="C3049" s="15" t="n"/>
      <c r="D3049" s="15" t="n"/>
      <c r="E3049" s="15">
        <f>D3049*Setup!$B$5</f>
        <v/>
      </c>
      <c r="F3049" s="15">
        <f>D3049-E3049</f>
        <v/>
      </c>
      <c r="G3049" s="15" t="n"/>
      <c r="H3049" s="15" t="n"/>
      <c r="I3049" s="15" t="n"/>
      <c r="J3049" s="15">
        <f>C3049+F3049+G3049-I3049</f>
        <v/>
      </c>
      <c r="K3049" s="15" t="n"/>
      <c r="L3049" s="15">
        <f>K3049*Setup!$B$6</f>
        <v/>
      </c>
      <c r="M3049" s="15">
        <f>J3049-L3049</f>
        <v/>
      </c>
      <c r="N3049" s="21" t="n"/>
    </row>
    <row r="3050">
      <c r="A3050" s="295" t="n"/>
      <c r="B3050" s="14" t="n"/>
      <c r="C3050" s="15" t="n"/>
      <c r="D3050" s="15" t="n"/>
      <c r="E3050" s="15">
        <f>D3050*Setup!$B$5</f>
        <v/>
      </c>
      <c r="F3050" s="15">
        <f>D3050-E3050</f>
        <v/>
      </c>
      <c r="G3050" s="15" t="n"/>
      <c r="H3050" s="15" t="n"/>
      <c r="I3050" s="15" t="n"/>
      <c r="J3050" s="15">
        <f>C3050+F3050+G3050-I3050</f>
        <v/>
      </c>
      <c r="K3050" s="15" t="n"/>
      <c r="L3050" s="15">
        <f>K3050*Setup!$B$6</f>
        <v/>
      </c>
      <c r="M3050" s="15">
        <f>J3050-L3050</f>
        <v/>
      </c>
      <c r="N3050" s="21" t="n"/>
    </row>
    <row r="3051">
      <c r="A3051" s="295" t="n"/>
      <c r="B3051" s="14" t="n"/>
      <c r="C3051" s="15" t="n"/>
      <c r="D3051" s="15" t="n"/>
      <c r="E3051" s="15">
        <f>D3051*Setup!$B$5</f>
        <v/>
      </c>
      <c r="F3051" s="15">
        <f>D3051-E3051</f>
        <v/>
      </c>
      <c r="G3051" s="15" t="n"/>
      <c r="H3051" s="15" t="n"/>
      <c r="I3051" s="15" t="n"/>
      <c r="J3051" s="15">
        <f>C3051+F3051+G3051-I3051</f>
        <v/>
      </c>
      <c r="K3051" s="15" t="n"/>
      <c r="L3051" s="15">
        <f>K3051*Setup!$B$6</f>
        <v/>
      </c>
      <c r="M3051" s="15">
        <f>J3051-L3051</f>
        <v/>
      </c>
      <c r="N3051" s="21" t="n"/>
    </row>
    <row r="3052">
      <c r="A3052" s="295" t="n"/>
      <c r="B3052" s="14" t="n"/>
      <c r="C3052" s="15" t="n"/>
      <c r="D3052" s="15" t="n"/>
      <c r="E3052" s="15">
        <f>D3052*Setup!$B$5</f>
        <v/>
      </c>
      <c r="F3052" s="15">
        <f>D3052-E3052</f>
        <v/>
      </c>
      <c r="G3052" s="15" t="n"/>
      <c r="H3052" s="15" t="n"/>
      <c r="I3052" s="15" t="n"/>
      <c r="J3052" s="15">
        <f>C3052+F3052+G3052-I3052</f>
        <v/>
      </c>
      <c r="K3052" s="15" t="n"/>
      <c r="L3052" s="15">
        <f>K3052*Setup!$B$6</f>
        <v/>
      </c>
      <c r="M3052" s="15">
        <f>J3052-L3052</f>
        <v/>
      </c>
      <c r="N3052" s="21" t="n"/>
    </row>
    <row r="3053">
      <c r="A3053" s="295" t="n"/>
      <c r="B3053" s="14" t="n"/>
      <c r="C3053" s="15" t="n"/>
      <c r="D3053" s="15" t="n"/>
      <c r="E3053" s="15">
        <f>D3053*Setup!$B$5</f>
        <v/>
      </c>
      <c r="F3053" s="15">
        <f>D3053-E3053</f>
        <v/>
      </c>
      <c r="G3053" s="15" t="n"/>
      <c r="H3053" s="15" t="n"/>
      <c r="I3053" s="15" t="n"/>
      <c r="J3053" s="15">
        <f>C3053+F3053+G3053-I3053</f>
        <v/>
      </c>
      <c r="K3053" s="15" t="n"/>
      <c r="L3053" s="15">
        <f>K3053*Setup!$B$6</f>
        <v/>
      </c>
      <c r="M3053" s="15">
        <f>J3053-L3053</f>
        <v/>
      </c>
      <c r="N3053" s="21" t="n"/>
    </row>
    <row r="3054">
      <c r="A3054" s="295" t="n"/>
      <c r="B3054" s="14" t="n"/>
      <c r="C3054" s="15" t="n"/>
      <c r="D3054" s="15" t="n"/>
      <c r="E3054" s="15">
        <f>D3054*Setup!$B$5</f>
        <v/>
      </c>
      <c r="F3054" s="15">
        <f>D3054-E3054</f>
        <v/>
      </c>
      <c r="G3054" s="15" t="n"/>
      <c r="H3054" s="15" t="n"/>
      <c r="I3054" s="15" t="n"/>
      <c r="J3054" s="15">
        <f>C3054+F3054+G3054-I3054</f>
        <v/>
      </c>
      <c r="K3054" s="15" t="n"/>
      <c r="L3054" s="15">
        <f>K3054*Setup!$B$6</f>
        <v/>
      </c>
      <c r="M3054" s="15">
        <f>J3054-L3054</f>
        <v/>
      </c>
      <c r="N3054" s="21" t="n"/>
    </row>
    <row r="3055">
      <c r="A3055" s="295" t="n"/>
      <c r="B3055" s="14" t="n"/>
      <c r="C3055" s="15" t="n"/>
      <c r="D3055" s="15" t="n"/>
      <c r="E3055" s="15">
        <f>D3055*Setup!$B$5</f>
        <v/>
      </c>
      <c r="F3055" s="15">
        <f>D3055-E3055</f>
        <v/>
      </c>
      <c r="G3055" s="15" t="n"/>
      <c r="H3055" s="15" t="n"/>
      <c r="I3055" s="15" t="n"/>
      <c r="J3055" s="15">
        <f>C3055+F3055+G3055-I3055</f>
        <v/>
      </c>
      <c r="K3055" s="15" t="n"/>
      <c r="L3055" s="15">
        <f>K3055*Setup!$B$6</f>
        <v/>
      </c>
      <c r="M3055" s="15">
        <f>J3055-L3055</f>
        <v/>
      </c>
      <c r="N3055" s="21" t="n"/>
    </row>
    <row r="3056">
      <c r="A3056" s="295" t="n"/>
      <c r="B3056" s="14" t="n"/>
      <c r="C3056" s="15" t="n"/>
      <c r="D3056" s="15" t="n"/>
      <c r="E3056" s="15">
        <f>D3056*Setup!$B$5</f>
        <v/>
      </c>
      <c r="F3056" s="15">
        <f>D3056-E3056</f>
        <v/>
      </c>
      <c r="G3056" s="15" t="n"/>
      <c r="H3056" s="15" t="n"/>
      <c r="I3056" s="15" t="n"/>
      <c r="J3056" s="15">
        <f>C3056+F3056+G3056-I3056</f>
        <v/>
      </c>
      <c r="K3056" s="15" t="n"/>
      <c r="L3056" s="15">
        <f>K3056*Setup!$B$6</f>
        <v/>
      </c>
      <c r="M3056" s="15">
        <f>J3056-L3056</f>
        <v/>
      </c>
      <c r="N3056" s="21" t="n"/>
    </row>
    <row r="3057">
      <c r="A3057" s="295" t="n"/>
      <c r="B3057" s="14" t="n"/>
      <c r="C3057" s="15" t="n"/>
      <c r="D3057" s="15" t="n"/>
      <c r="E3057" s="15">
        <f>D3057*Setup!$B$5</f>
        <v/>
      </c>
      <c r="F3057" s="15">
        <f>D3057-E3057</f>
        <v/>
      </c>
      <c r="G3057" s="15" t="n"/>
      <c r="H3057" s="15" t="n"/>
      <c r="I3057" s="15" t="n"/>
      <c r="J3057" s="15">
        <f>C3057+F3057+G3057-I3057</f>
        <v/>
      </c>
      <c r="K3057" s="15" t="n"/>
      <c r="L3057" s="15">
        <f>K3057*Setup!$B$6</f>
        <v/>
      </c>
      <c r="M3057" s="15">
        <f>J3057-L3057</f>
        <v/>
      </c>
      <c r="N3057" s="21" t="n"/>
    </row>
    <row r="3058">
      <c r="A3058" s="295" t="n"/>
      <c r="B3058" s="14" t="n"/>
      <c r="C3058" s="15" t="n"/>
      <c r="D3058" s="15" t="n"/>
      <c r="E3058" s="15">
        <f>D3058*Setup!$B$5</f>
        <v/>
      </c>
      <c r="F3058" s="15">
        <f>D3058-E3058</f>
        <v/>
      </c>
      <c r="G3058" s="15" t="n"/>
      <c r="H3058" s="15" t="n"/>
      <c r="I3058" s="15" t="n"/>
      <c r="J3058" s="15">
        <f>C3058+F3058+G3058-I3058</f>
        <v/>
      </c>
      <c r="K3058" s="15" t="n"/>
      <c r="L3058" s="15">
        <f>K3058*Setup!$B$6</f>
        <v/>
      </c>
      <c r="M3058" s="15">
        <f>J3058-L3058</f>
        <v/>
      </c>
      <c r="N3058" s="21" t="n"/>
    </row>
    <row r="3059">
      <c r="A3059" s="295" t="n"/>
      <c r="B3059" s="14" t="n"/>
      <c r="C3059" s="15" t="n"/>
      <c r="D3059" s="15" t="n"/>
      <c r="E3059" s="15">
        <f>D3059*Setup!$B$5</f>
        <v/>
      </c>
      <c r="F3059" s="15">
        <f>D3059-E3059</f>
        <v/>
      </c>
      <c r="G3059" s="15" t="n"/>
      <c r="H3059" s="15" t="n"/>
      <c r="I3059" s="15" t="n"/>
      <c r="J3059" s="15">
        <f>C3059+F3059+G3059-I3059</f>
        <v/>
      </c>
      <c r="K3059" s="15" t="n"/>
      <c r="L3059" s="15">
        <f>K3059*Setup!$B$6</f>
        <v/>
      </c>
      <c r="M3059" s="15">
        <f>J3059-L3059</f>
        <v/>
      </c>
      <c r="N3059" s="21" t="n"/>
    </row>
    <row r="3060">
      <c r="A3060" s="295" t="n"/>
      <c r="B3060" s="14" t="n"/>
      <c r="C3060" s="15" t="n"/>
      <c r="D3060" s="15" t="n"/>
      <c r="E3060" s="15">
        <f>D3060*Setup!$B$5</f>
        <v/>
      </c>
      <c r="F3060" s="15">
        <f>D3060-E3060</f>
        <v/>
      </c>
      <c r="G3060" s="15" t="n"/>
      <c r="H3060" s="15" t="n"/>
      <c r="I3060" s="15" t="n"/>
      <c r="J3060" s="15">
        <f>C3060+F3060+G3060-I3060</f>
        <v/>
      </c>
      <c r="K3060" s="15" t="n"/>
      <c r="L3060" s="15">
        <f>K3060*Setup!$B$6</f>
        <v/>
      </c>
      <c r="M3060" s="15">
        <f>J3060-L3060</f>
        <v/>
      </c>
      <c r="N3060" s="21" t="n"/>
    </row>
    <row r="3061">
      <c r="A3061" s="295" t="n"/>
      <c r="B3061" s="14" t="n"/>
      <c r="C3061" s="15" t="n"/>
      <c r="D3061" s="15" t="n"/>
      <c r="E3061" s="15">
        <f>D3061*Setup!$B$5</f>
        <v/>
      </c>
      <c r="F3061" s="15">
        <f>D3061-E3061</f>
        <v/>
      </c>
      <c r="G3061" s="15" t="n"/>
      <c r="H3061" s="15" t="n"/>
      <c r="I3061" s="15" t="n"/>
      <c r="J3061" s="15">
        <f>C3061+F3061+G3061-I3061</f>
        <v/>
      </c>
      <c r="K3061" s="15" t="n"/>
      <c r="L3061" s="15">
        <f>K3061*Setup!$B$6</f>
        <v/>
      </c>
      <c r="M3061" s="15">
        <f>J3061-L3061</f>
        <v/>
      </c>
      <c r="N3061" s="21" t="n"/>
    </row>
    <row r="3062">
      <c r="A3062" s="295" t="n"/>
      <c r="B3062" s="14" t="n"/>
      <c r="C3062" s="15" t="n"/>
      <c r="D3062" s="15" t="n"/>
      <c r="E3062" s="15">
        <f>D3062*Setup!$B$5</f>
        <v/>
      </c>
      <c r="F3062" s="15">
        <f>D3062-E3062</f>
        <v/>
      </c>
      <c r="G3062" s="15" t="n"/>
      <c r="H3062" s="15" t="n"/>
      <c r="I3062" s="15" t="n"/>
      <c r="J3062" s="15">
        <f>C3062+F3062+G3062-I3062</f>
        <v/>
      </c>
      <c r="K3062" s="15" t="n"/>
      <c r="L3062" s="15">
        <f>K3062*Setup!$B$6</f>
        <v/>
      </c>
      <c r="M3062" s="15">
        <f>J3062-L3062</f>
        <v/>
      </c>
      <c r="N3062" s="21" t="n"/>
    </row>
    <row r="3063">
      <c r="A3063" s="295" t="n"/>
      <c r="B3063" s="14" t="n"/>
      <c r="C3063" s="15" t="n"/>
      <c r="D3063" s="15" t="n"/>
      <c r="E3063" s="15">
        <f>D3063*Setup!$B$5</f>
        <v/>
      </c>
      <c r="F3063" s="15">
        <f>D3063-E3063</f>
        <v/>
      </c>
      <c r="G3063" s="15" t="n"/>
      <c r="H3063" s="15" t="n"/>
      <c r="I3063" s="15" t="n"/>
      <c r="J3063" s="15">
        <f>C3063+F3063+G3063-I3063</f>
        <v/>
      </c>
      <c r="K3063" s="15" t="n"/>
      <c r="L3063" s="15">
        <f>K3063*Setup!$B$6</f>
        <v/>
      </c>
      <c r="M3063" s="15">
        <f>J3063-L3063</f>
        <v/>
      </c>
      <c r="N3063" s="21" t="n"/>
    </row>
    <row r="3064">
      <c r="A3064" s="295" t="n"/>
      <c r="B3064" s="14" t="n"/>
      <c r="C3064" s="15" t="n"/>
      <c r="D3064" s="15" t="n"/>
      <c r="E3064" s="15">
        <f>D3064*Setup!$B$5</f>
        <v/>
      </c>
      <c r="F3064" s="15">
        <f>D3064-E3064</f>
        <v/>
      </c>
      <c r="G3064" s="15" t="n"/>
      <c r="H3064" s="15" t="n"/>
      <c r="I3064" s="15" t="n"/>
      <c r="J3064" s="15">
        <f>C3064+F3064+G3064-I3064</f>
        <v/>
      </c>
      <c r="K3064" s="15" t="n"/>
      <c r="L3064" s="15">
        <f>K3064*Setup!$B$6</f>
        <v/>
      </c>
      <c r="M3064" s="15">
        <f>J3064-L3064</f>
        <v/>
      </c>
      <c r="N3064" s="21" t="n"/>
    </row>
    <row r="3065">
      <c r="A3065" s="295" t="n"/>
      <c r="B3065" s="14" t="n"/>
      <c r="C3065" s="15" t="n"/>
      <c r="D3065" s="15" t="n"/>
      <c r="E3065" s="15">
        <f>D3065*Setup!$B$5</f>
        <v/>
      </c>
      <c r="F3065" s="15">
        <f>D3065-E3065</f>
        <v/>
      </c>
      <c r="G3065" s="15" t="n"/>
      <c r="H3065" s="15" t="n"/>
      <c r="I3065" s="15" t="n"/>
      <c r="J3065" s="15">
        <f>C3065+F3065+G3065-I3065</f>
        <v/>
      </c>
      <c r="K3065" s="15" t="n"/>
      <c r="L3065" s="15">
        <f>K3065*Setup!$B$6</f>
        <v/>
      </c>
      <c r="M3065" s="15">
        <f>J3065-L3065</f>
        <v/>
      </c>
      <c r="N3065" s="21" t="n"/>
    </row>
    <row r="3066">
      <c r="A3066" s="295" t="n"/>
      <c r="B3066" s="14" t="n"/>
      <c r="C3066" s="15" t="n"/>
      <c r="D3066" s="15" t="n"/>
      <c r="E3066" s="15">
        <f>D3066*Setup!$B$5</f>
        <v/>
      </c>
      <c r="F3066" s="15">
        <f>D3066-E3066</f>
        <v/>
      </c>
      <c r="G3066" s="15" t="n"/>
      <c r="H3066" s="15" t="n"/>
      <c r="I3066" s="15" t="n"/>
      <c r="J3066" s="15">
        <f>C3066+F3066+G3066-I3066</f>
        <v/>
      </c>
      <c r="K3066" s="15" t="n"/>
      <c r="L3066" s="15">
        <f>K3066*Setup!$B$6</f>
        <v/>
      </c>
      <c r="M3066" s="15">
        <f>J3066-L3066</f>
        <v/>
      </c>
      <c r="N3066" s="21" t="n"/>
    </row>
    <row r="3067">
      <c r="A3067" s="295" t="n"/>
      <c r="B3067" s="14" t="n"/>
      <c r="C3067" s="15" t="n"/>
      <c r="D3067" s="15" t="n"/>
      <c r="E3067" s="15">
        <f>D3067*Setup!$B$5</f>
        <v/>
      </c>
      <c r="F3067" s="15">
        <f>D3067-E3067</f>
        <v/>
      </c>
      <c r="G3067" s="15" t="n"/>
      <c r="H3067" s="15" t="n"/>
      <c r="I3067" s="15" t="n"/>
      <c r="J3067" s="15">
        <f>C3067+F3067+G3067-I3067</f>
        <v/>
      </c>
      <c r="K3067" s="15" t="n"/>
      <c r="L3067" s="15">
        <f>K3067*Setup!$B$6</f>
        <v/>
      </c>
      <c r="M3067" s="15">
        <f>J3067-L3067</f>
        <v/>
      </c>
      <c r="N3067" s="21" t="n"/>
    </row>
    <row r="3068">
      <c r="A3068" s="295" t="n"/>
      <c r="B3068" s="14" t="n"/>
      <c r="C3068" s="15" t="n"/>
      <c r="D3068" s="15" t="n"/>
      <c r="E3068" s="15">
        <f>D3068*Setup!$B$5</f>
        <v/>
      </c>
      <c r="F3068" s="15">
        <f>D3068-E3068</f>
        <v/>
      </c>
      <c r="G3068" s="15" t="n"/>
      <c r="H3068" s="15" t="n"/>
      <c r="I3068" s="15" t="n"/>
      <c r="J3068" s="15">
        <f>C3068+F3068+G3068-I3068</f>
        <v/>
      </c>
      <c r="K3068" s="15" t="n"/>
      <c r="L3068" s="15">
        <f>K3068*Setup!$B$6</f>
        <v/>
      </c>
      <c r="M3068" s="15">
        <f>J3068-L3068</f>
        <v/>
      </c>
      <c r="N3068" s="21" t="n"/>
    </row>
    <row r="3069">
      <c r="A3069" s="295" t="n"/>
      <c r="B3069" s="14" t="n"/>
      <c r="C3069" s="15" t="n"/>
      <c r="D3069" s="15" t="n"/>
      <c r="E3069" s="15">
        <f>D3069*Setup!$B$5</f>
        <v/>
      </c>
      <c r="F3069" s="15">
        <f>D3069-E3069</f>
        <v/>
      </c>
      <c r="G3069" s="15" t="n"/>
      <c r="H3069" s="15" t="n"/>
      <c r="I3069" s="15" t="n"/>
      <c r="J3069" s="15">
        <f>C3069+F3069+G3069-I3069</f>
        <v/>
      </c>
      <c r="K3069" s="15" t="n"/>
      <c r="L3069" s="15">
        <f>K3069*Setup!$B$6</f>
        <v/>
      </c>
      <c r="M3069" s="15">
        <f>J3069-L3069</f>
        <v/>
      </c>
      <c r="N3069" s="21" t="n"/>
    </row>
    <row r="3070">
      <c r="A3070" s="295" t="n"/>
      <c r="B3070" s="14" t="n"/>
      <c r="C3070" s="15" t="n"/>
      <c r="D3070" s="15" t="n"/>
      <c r="E3070" s="15">
        <f>D3070*Setup!$B$5</f>
        <v/>
      </c>
      <c r="F3070" s="15">
        <f>D3070-E3070</f>
        <v/>
      </c>
      <c r="G3070" s="15" t="n"/>
      <c r="H3070" s="15" t="n"/>
      <c r="I3070" s="15" t="n"/>
      <c r="J3070" s="15">
        <f>C3070+F3070+G3070-I3070</f>
        <v/>
      </c>
      <c r="K3070" s="15" t="n"/>
      <c r="L3070" s="15">
        <f>K3070*Setup!$B$6</f>
        <v/>
      </c>
      <c r="M3070" s="15">
        <f>J3070-L3070</f>
        <v/>
      </c>
      <c r="N3070" s="21" t="n"/>
    </row>
    <row r="3071">
      <c r="A3071" s="295" t="n"/>
      <c r="B3071" s="14" t="n"/>
      <c r="C3071" s="15" t="n"/>
      <c r="D3071" s="15" t="n"/>
      <c r="E3071" s="15">
        <f>D3071*Setup!$B$5</f>
        <v/>
      </c>
      <c r="F3071" s="15">
        <f>D3071-E3071</f>
        <v/>
      </c>
      <c r="G3071" s="15" t="n"/>
      <c r="H3071" s="15" t="n"/>
      <c r="I3071" s="15" t="n"/>
      <c r="J3071" s="15">
        <f>C3071+F3071+G3071-I3071</f>
        <v/>
      </c>
      <c r="K3071" s="15" t="n"/>
      <c r="L3071" s="15">
        <f>K3071*Setup!$B$6</f>
        <v/>
      </c>
      <c r="M3071" s="15">
        <f>J3071-L3071</f>
        <v/>
      </c>
      <c r="N3071" s="21" t="n"/>
    </row>
    <row r="3072">
      <c r="A3072" s="295" t="n"/>
      <c r="B3072" s="14" t="n"/>
      <c r="C3072" s="15" t="n"/>
      <c r="D3072" s="15" t="n"/>
      <c r="E3072" s="15">
        <f>D3072*Setup!$B$5</f>
        <v/>
      </c>
      <c r="F3072" s="15">
        <f>D3072-E3072</f>
        <v/>
      </c>
      <c r="G3072" s="15" t="n"/>
      <c r="H3072" s="15" t="n"/>
      <c r="I3072" s="15" t="n"/>
      <c r="J3072" s="15">
        <f>C3072+F3072+G3072-I3072</f>
        <v/>
      </c>
      <c r="K3072" s="15" t="n"/>
      <c r="L3072" s="15">
        <f>K3072*Setup!$B$6</f>
        <v/>
      </c>
      <c r="M3072" s="15">
        <f>J3072-L3072</f>
        <v/>
      </c>
      <c r="N3072" s="21" t="n"/>
    </row>
    <row r="3073">
      <c r="A3073" s="295" t="n"/>
      <c r="B3073" s="14" t="n"/>
      <c r="C3073" s="15" t="n"/>
      <c r="D3073" s="15" t="n"/>
      <c r="E3073" s="15">
        <f>D3073*Setup!$B$5</f>
        <v/>
      </c>
      <c r="F3073" s="15">
        <f>D3073-E3073</f>
        <v/>
      </c>
      <c r="G3073" s="15" t="n"/>
      <c r="H3073" s="15" t="n"/>
      <c r="I3073" s="15" t="n"/>
      <c r="J3073" s="15">
        <f>C3073+F3073+G3073-I3073</f>
        <v/>
      </c>
      <c r="K3073" s="15" t="n"/>
      <c r="L3073" s="15">
        <f>K3073*Setup!$B$6</f>
        <v/>
      </c>
      <c r="M3073" s="15">
        <f>J3073-L3073</f>
        <v/>
      </c>
      <c r="N3073" s="21" t="n"/>
    </row>
    <row r="3074">
      <c r="A3074" s="295" t="n"/>
      <c r="B3074" s="14" t="n"/>
      <c r="C3074" s="15" t="n"/>
      <c r="D3074" s="15" t="n"/>
      <c r="E3074" s="15">
        <f>D3074*Setup!$B$5</f>
        <v/>
      </c>
      <c r="F3074" s="15">
        <f>D3074-E3074</f>
        <v/>
      </c>
      <c r="G3074" s="15" t="n"/>
      <c r="H3074" s="15" t="n"/>
      <c r="I3074" s="15" t="n"/>
      <c r="J3074" s="15">
        <f>C3074+F3074+G3074-I3074</f>
        <v/>
      </c>
      <c r="K3074" s="15" t="n"/>
      <c r="L3074" s="15">
        <f>K3074*Setup!$B$6</f>
        <v/>
      </c>
      <c r="M3074" s="15">
        <f>J3074-L3074</f>
        <v/>
      </c>
      <c r="N3074" s="21" t="n"/>
    </row>
    <row r="3075">
      <c r="A3075" s="295" t="n"/>
      <c r="B3075" s="14" t="n"/>
      <c r="C3075" s="15" t="n"/>
      <c r="D3075" s="15" t="n"/>
      <c r="E3075" s="15">
        <f>D3075*Setup!$B$5</f>
        <v/>
      </c>
      <c r="F3075" s="15">
        <f>D3075-E3075</f>
        <v/>
      </c>
      <c r="G3075" s="15" t="n"/>
      <c r="H3075" s="15" t="n"/>
      <c r="I3075" s="15" t="n"/>
      <c r="J3075" s="15">
        <f>C3075+F3075+G3075-I3075</f>
        <v/>
      </c>
      <c r="K3075" s="15" t="n"/>
      <c r="L3075" s="15">
        <f>K3075*Setup!$B$6</f>
        <v/>
      </c>
      <c r="M3075" s="15">
        <f>J3075-L3075</f>
        <v/>
      </c>
      <c r="N3075" s="21" t="n"/>
    </row>
    <row r="3076">
      <c r="A3076" s="295" t="n"/>
      <c r="B3076" s="14" t="n"/>
      <c r="C3076" s="15" t="n"/>
      <c r="D3076" s="15" t="n"/>
      <c r="E3076" s="15">
        <f>D3076*Setup!$B$5</f>
        <v/>
      </c>
      <c r="F3076" s="15">
        <f>D3076-E3076</f>
        <v/>
      </c>
      <c r="G3076" s="15" t="n"/>
      <c r="H3076" s="15" t="n"/>
      <c r="I3076" s="15" t="n"/>
      <c r="J3076" s="15">
        <f>C3076+F3076+G3076-I3076</f>
        <v/>
      </c>
      <c r="K3076" s="15" t="n"/>
      <c r="L3076" s="15">
        <f>K3076*Setup!$B$6</f>
        <v/>
      </c>
      <c r="M3076" s="15">
        <f>J3076-L3076</f>
        <v/>
      </c>
      <c r="N3076" s="21" t="n"/>
    </row>
    <row r="3077">
      <c r="A3077" s="295" t="n"/>
      <c r="B3077" s="14" t="n"/>
      <c r="C3077" s="15" t="n"/>
      <c r="D3077" s="15" t="n"/>
      <c r="E3077" s="15">
        <f>D3077*Setup!$B$5</f>
        <v/>
      </c>
      <c r="F3077" s="15">
        <f>D3077-E3077</f>
        <v/>
      </c>
      <c r="G3077" s="15" t="n"/>
      <c r="H3077" s="15" t="n"/>
      <c r="I3077" s="15" t="n"/>
      <c r="J3077" s="15">
        <f>C3077+F3077+G3077-I3077</f>
        <v/>
      </c>
      <c r="K3077" s="15" t="n"/>
      <c r="L3077" s="15">
        <f>K3077*Setup!$B$6</f>
        <v/>
      </c>
      <c r="M3077" s="15">
        <f>J3077-L3077</f>
        <v/>
      </c>
      <c r="N3077" s="21" t="n"/>
    </row>
    <row r="3078">
      <c r="A3078" s="295" t="n"/>
      <c r="B3078" s="14" t="n"/>
      <c r="C3078" s="15" t="n"/>
      <c r="D3078" s="15" t="n"/>
      <c r="E3078" s="15">
        <f>D3078*Setup!$B$5</f>
        <v/>
      </c>
      <c r="F3078" s="15">
        <f>D3078-E3078</f>
        <v/>
      </c>
      <c r="G3078" s="15" t="n"/>
      <c r="H3078" s="15" t="n"/>
      <c r="I3078" s="15" t="n"/>
      <c r="J3078" s="15">
        <f>C3078+F3078+G3078-I3078</f>
        <v/>
      </c>
      <c r="K3078" s="15" t="n"/>
      <c r="L3078" s="15">
        <f>K3078*Setup!$B$6</f>
        <v/>
      </c>
      <c r="M3078" s="15">
        <f>J3078-L3078</f>
        <v/>
      </c>
      <c r="N3078" s="21" t="n"/>
    </row>
    <row r="3079">
      <c r="A3079" s="295" t="n"/>
      <c r="B3079" s="14" t="n"/>
      <c r="C3079" s="15" t="n"/>
      <c r="D3079" s="15" t="n"/>
      <c r="E3079" s="15">
        <f>D3079*Setup!$B$5</f>
        <v/>
      </c>
      <c r="F3079" s="15">
        <f>D3079-E3079</f>
        <v/>
      </c>
      <c r="G3079" s="15" t="n"/>
      <c r="H3079" s="15" t="n"/>
      <c r="I3079" s="15" t="n"/>
      <c r="J3079" s="15">
        <f>C3079+F3079+G3079-I3079</f>
        <v/>
      </c>
      <c r="K3079" s="15" t="n"/>
      <c r="L3079" s="15">
        <f>K3079*Setup!$B$6</f>
        <v/>
      </c>
      <c r="M3079" s="15">
        <f>J3079-L3079</f>
        <v/>
      </c>
      <c r="N3079" s="21" t="n"/>
    </row>
    <row r="3080">
      <c r="A3080" s="295" t="n"/>
      <c r="B3080" s="14" t="n"/>
      <c r="C3080" s="15" t="n"/>
      <c r="D3080" s="15" t="n"/>
      <c r="E3080" s="15">
        <f>D3080*Setup!$B$5</f>
        <v/>
      </c>
      <c r="F3080" s="15">
        <f>D3080-E3080</f>
        <v/>
      </c>
      <c r="G3080" s="15" t="n"/>
      <c r="H3080" s="15" t="n"/>
      <c r="I3080" s="15" t="n"/>
      <c r="J3080" s="15">
        <f>C3080+F3080+G3080-I3080</f>
        <v/>
      </c>
      <c r="K3080" s="15" t="n"/>
      <c r="L3080" s="15">
        <f>K3080*Setup!$B$6</f>
        <v/>
      </c>
      <c r="M3080" s="15">
        <f>J3080-L3080</f>
        <v/>
      </c>
      <c r="N3080" s="21" t="n"/>
    </row>
    <row r="3081">
      <c r="A3081" s="295" t="n"/>
      <c r="B3081" s="14" t="n"/>
      <c r="C3081" s="15" t="n"/>
      <c r="D3081" s="15" t="n"/>
      <c r="E3081" s="15">
        <f>D3081*Setup!$B$5</f>
        <v/>
      </c>
      <c r="F3081" s="15">
        <f>D3081-E3081</f>
        <v/>
      </c>
      <c r="G3081" s="15" t="n"/>
      <c r="H3081" s="15" t="n"/>
      <c r="I3081" s="15" t="n"/>
      <c r="J3081" s="15">
        <f>C3081+F3081+G3081-I3081</f>
        <v/>
      </c>
      <c r="K3081" s="15" t="n"/>
      <c r="L3081" s="15">
        <f>K3081*Setup!$B$6</f>
        <v/>
      </c>
      <c r="M3081" s="15">
        <f>J3081-L3081</f>
        <v/>
      </c>
      <c r="N3081" s="21" t="n"/>
    </row>
    <row r="3082">
      <c r="A3082" s="295" t="n"/>
      <c r="B3082" s="14" t="n"/>
      <c r="C3082" s="15" t="n"/>
      <c r="D3082" s="15" t="n"/>
      <c r="E3082" s="15">
        <f>D3082*Setup!$B$5</f>
        <v/>
      </c>
      <c r="F3082" s="15">
        <f>D3082-E3082</f>
        <v/>
      </c>
      <c r="G3082" s="15" t="n"/>
      <c r="H3082" s="15" t="n"/>
      <c r="I3082" s="15" t="n"/>
      <c r="J3082" s="15">
        <f>C3082+F3082+G3082-I3082</f>
        <v/>
      </c>
      <c r="K3082" s="15" t="n"/>
      <c r="L3082" s="15">
        <f>K3082*Setup!$B$6</f>
        <v/>
      </c>
      <c r="M3082" s="15">
        <f>J3082-L3082</f>
        <v/>
      </c>
      <c r="N3082" s="21" t="n"/>
    </row>
    <row r="3083">
      <c r="A3083" s="295" t="n"/>
      <c r="B3083" s="14" t="n"/>
      <c r="C3083" s="15" t="n"/>
      <c r="D3083" s="15" t="n"/>
      <c r="E3083" s="15">
        <f>D3083*Setup!$B$5</f>
        <v/>
      </c>
      <c r="F3083" s="15">
        <f>D3083-E3083</f>
        <v/>
      </c>
      <c r="G3083" s="15" t="n"/>
      <c r="H3083" s="15" t="n"/>
      <c r="I3083" s="15" t="n"/>
      <c r="J3083" s="15">
        <f>C3083+F3083+G3083-I3083</f>
        <v/>
      </c>
      <c r="K3083" s="15" t="n"/>
      <c r="L3083" s="15">
        <f>K3083*Setup!$B$6</f>
        <v/>
      </c>
      <c r="M3083" s="15">
        <f>J3083-L3083</f>
        <v/>
      </c>
      <c r="N3083" s="21" t="n"/>
    </row>
    <row r="3084">
      <c r="A3084" s="295" t="n"/>
      <c r="B3084" s="14" t="n"/>
      <c r="C3084" s="15" t="n"/>
      <c r="D3084" s="15" t="n"/>
      <c r="E3084" s="15">
        <f>D3084*Setup!$B$5</f>
        <v/>
      </c>
      <c r="F3084" s="15">
        <f>D3084-E3084</f>
        <v/>
      </c>
      <c r="G3084" s="15" t="n"/>
      <c r="H3084" s="15" t="n"/>
      <c r="I3084" s="15" t="n"/>
      <c r="J3084" s="15">
        <f>C3084+F3084+G3084-I3084</f>
        <v/>
      </c>
      <c r="K3084" s="15" t="n"/>
      <c r="L3084" s="15">
        <f>K3084*Setup!$B$6</f>
        <v/>
      </c>
      <c r="M3084" s="15">
        <f>J3084-L3084</f>
        <v/>
      </c>
      <c r="N3084" s="21" t="n"/>
    </row>
    <row r="3085">
      <c r="A3085" s="295" t="n"/>
      <c r="B3085" s="14" t="n"/>
      <c r="C3085" s="15" t="n"/>
      <c r="D3085" s="15" t="n"/>
      <c r="E3085" s="15">
        <f>D3085*Setup!$B$5</f>
        <v/>
      </c>
      <c r="F3085" s="15">
        <f>D3085-E3085</f>
        <v/>
      </c>
      <c r="G3085" s="15" t="n"/>
      <c r="H3085" s="15" t="n"/>
      <c r="I3085" s="15" t="n"/>
      <c r="J3085" s="15">
        <f>C3085+F3085+G3085-I3085</f>
        <v/>
      </c>
      <c r="K3085" s="15" t="n"/>
      <c r="L3085" s="15">
        <f>K3085*Setup!$B$6</f>
        <v/>
      </c>
      <c r="M3085" s="15">
        <f>J3085-L3085</f>
        <v/>
      </c>
      <c r="N3085" s="21" t="n"/>
    </row>
    <row r="3086">
      <c r="A3086" s="295" t="n"/>
      <c r="B3086" s="14" t="n"/>
      <c r="C3086" s="15" t="n"/>
      <c r="D3086" s="15" t="n"/>
      <c r="E3086" s="15">
        <f>D3086*Setup!$B$5</f>
        <v/>
      </c>
      <c r="F3086" s="15">
        <f>D3086-E3086</f>
        <v/>
      </c>
      <c r="G3086" s="15" t="n"/>
      <c r="H3086" s="15" t="n"/>
      <c r="I3086" s="15" t="n"/>
      <c r="J3086" s="15">
        <f>C3086+F3086+G3086-I3086</f>
        <v/>
      </c>
      <c r="K3086" s="15" t="n"/>
      <c r="L3086" s="15">
        <f>K3086*Setup!$B$6</f>
        <v/>
      </c>
      <c r="M3086" s="15">
        <f>J3086-L3086</f>
        <v/>
      </c>
      <c r="N3086" s="21" t="n"/>
    </row>
    <row r="3087">
      <c r="A3087" s="295" t="n"/>
      <c r="B3087" s="14" t="n"/>
      <c r="C3087" s="15" t="n"/>
      <c r="D3087" s="15" t="n"/>
      <c r="E3087" s="15">
        <f>D3087*Setup!$B$5</f>
        <v/>
      </c>
      <c r="F3087" s="15">
        <f>D3087-E3087</f>
        <v/>
      </c>
      <c r="G3087" s="15" t="n"/>
      <c r="H3087" s="15" t="n"/>
      <c r="I3087" s="15" t="n"/>
      <c r="J3087" s="15">
        <f>C3087+F3087+G3087-I3087</f>
        <v/>
      </c>
      <c r="K3087" s="15" t="n"/>
      <c r="L3087" s="15">
        <f>K3087*Setup!$B$6</f>
        <v/>
      </c>
      <c r="M3087" s="15">
        <f>J3087-L3087</f>
        <v/>
      </c>
      <c r="N3087" s="21" t="n"/>
    </row>
    <row r="3088">
      <c r="A3088" s="295" t="n"/>
      <c r="B3088" s="14" t="n"/>
      <c r="C3088" s="15" t="n"/>
      <c r="D3088" s="15" t="n"/>
      <c r="E3088" s="15">
        <f>D3088*Setup!$B$5</f>
        <v/>
      </c>
      <c r="F3088" s="15">
        <f>D3088-E3088</f>
        <v/>
      </c>
      <c r="G3088" s="15" t="n"/>
      <c r="H3088" s="15" t="n"/>
      <c r="I3088" s="15" t="n"/>
      <c r="J3088" s="15">
        <f>C3088+F3088+G3088-I3088</f>
        <v/>
      </c>
      <c r="K3088" s="15" t="n"/>
      <c r="L3088" s="15">
        <f>K3088*Setup!$B$6</f>
        <v/>
      </c>
      <c r="M3088" s="15">
        <f>J3088-L3088</f>
        <v/>
      </c>
      <c r="N3088" s="21" t="n"/>
    </row>
    <row r="3089">
      <c r="A3089" s="295" t="n"/>
      <c r="B3089" s="14" t="n"/>
      <c r="C3089" s="15" t="n"/>
      <c r="D3089" s="15" t="n"/>
      <c r="E3089" s="15">
        <f>D3089*Setup!$B$5</f>
        <v/>
      </c>
      <c r="F3089" s="15">
        <f>D3089-E3089</f>
        <v/>
      </c>
      <c r="G3089" s="15" t="n"/>
      <c r="H3089" s="15" t="n"/>
      <c r="I3089" s="15" t="n"/>
      <c r="J3089" s="15">
        <f>C3089+F3089+G3089-I3089</f>
        <v/>
      </c>
      <c r="K3089" s="15" t="n"/>
      <c r="L3089" s="15">
        <f>K3089*Setup!$B$6</f>
        <v/>
      </c>
      <c r="M3089" s="15">
        <f>J3089-L3089</f>
        <v/>
      </c>
      <c r="N3089" s="21" t="n"/>
    </row>
    <row r="3090">
      <c r="A3090" s="295" t="n"/>
      <c r="B3090" s="14" t="n"/>
      <c r="C3090" s="15" t="n"/>
      <c r="D3090" s="15" t="n"/>
      <c r="E3090" s="15">
        <f>D3090*Setup!$B$5</f>
        <v/>
      </c>
      <c r="F3090" s="15">
        <f>D3090-E3090</f>
        <v/>
      </c>
      <c r="G3090" s="15" t="n"/>
      <c r="H3090" s="15" t="n"/>
      <c r="I3090" s="15" t="n"/>
      <c r="J3090" s="15">
        <f>C3090+F3090+G3090-I3090</f>
        <v/>
      </c>
      <c r="K3090" s="15" t="n"/>
      <c r="L3090" s="15">
        <f>K3090*Setup!$B$6</f>
        <v/>
      </c>
      <c r="M3090" s="15">
        <f>J3090-L3090</f>
        <v/>
      </c>
      <c r="N3090" s="21" t="n"/>
    </row>
    <row r="3091">
      <c r="A3091" s="295" t="n"/>
      <c r="B3091" s="14" t="n"/>
      <c r="C3091" s="15" t="n"/>
      <c r="D3091" s="15" t="n"/>
      <c r="E3091" s="15">
        <f>D3091*Setup!$B$5</f>
        <v/>
      </c>
      <c r="F3091" s="15">
        <f>D3091-E3091</f>
        <v/>
      </c>
      <c r="G3091" s="15" t="n"/>
      <c r="H3091" s="15" t="n"/>
      <c r="I3091" s="15" t="n"/>
      <c r="J3091" s="15">
        <f>C3091+F3091+G3091-I3091</f>
        <v/>
      </c>
      <c r="K3091" s="15" t="n"/>
      <c r="L3091" s="15">
        <f>K3091*Setup!$B$6</f>
        <v/>
      </c>
      <c r="M3091" s="15">
        <f>J3091-L3091</f>
        <v/>
      </c>
      <c r="N3091" s="21" t="n"/>
    </row>
    <row r="3092">
      <c r="A3092" s="295" t="n"/>
      <c r="B3092" s="14" t="n"/>
      <c r="C3092" s="15" t="n"/>
      <c r="D3092" s="15" t="n"/>
      <c r="E3092" s="15">
        <f>D3092*Setup!$B$5</f>
        <v/>
      </c>
      <c r="F3092" s="15">
        <f>D3092-E3092</f>
        <v/>
      </c>
      <c r="G3092" s="15" t="n"/>
      <c r="H3092" s="15" t="n"/>
      <c r="I3092" s="15" t="n"/>
      <c r="J3092" s="15">
        <f>C3092+F3092+G3092-I3092</f>
        <v/>
      </c>
      <c r="K3092" s="15" t="n"/>
      <c r="L3092" s="15">
        <f>K3092*Setup!$B$6</f>
        <v/>
      </c>
      <c r="M3092" s="15">
        <f>J3092-L3092</f>
        <v/>
      </c>
      <c r="N3092" s="21" t="n"/>
    </row>
    <row r="3093">
      <c r="A3093" s="295" t="n"/>
      <c r="B3093" s="14" t="n"/>
      <c r="C3093" s="15" t="n"/>
      <c r="D3093" s="15" t="n"/>
      <c r="E3093" s="15">
        <f>D3093*Setup!$B$5</f>
        <v/>
      </c>
      <c r="F3093" s="15">
        <f>D3093-E3093</f>
        <v/>
      </c>
      <c r="G3093" s="15" t="n"/>
      <c r="H3093" s="15" t="n"/>
      <c r="I3093" s="15" t="n"/>
      <c r="J3093" s="15">
        <f>C3093+F3093+G3093-I3093</f>
        <v/>
      </c>
      <c r="K3093" s="15" t="n"/>
      <c r="L3093" s="15">
        <f>K3093*Setup!$B$6</f>
        <v/>
      </c>
      <c r="M3093" s="15">
        <f>J3093-L3093</f>
        <v/>
      </c>
      <c r="N3093" s="21" t="n"/>
    </row>
    <row r="3094">
      <c r="A3094" s="295" t="n"/>
      <c r="B3094" s="14" t="n"/>
      <c r="C3094" s="15" t="n"/>
      <c r="D3094" s="15" t="n"/>
      <c r="E3094" s="15">
        <f>D3094*Setup!$B$5</f>
        <v/>
      </c>
      <c r="F3094" s="15">
        <f>D3094-E3094</f>
        <v/>
      </c>
      <c r="G3094" s="15" t="n"/>
      <c r="H3094" s="15" t="n"/>
      <c r="I3094" s="15" t="n"/>
      <c r="J3094" s="15">
        <f>C3094+F3094+G3094-I3094</f>
        <v/>
      </c>
      <c r="K3094" s="15" t="n"/>
      <c r="L3094" s="15">
        <f>K3094*Setup!$B$6</f>
        <v/>
      </c>
      <c r="M3094" s="15">
        <f>J3094-L3094</f>
        <v/>
      </c>
      <c r="N3094" s="21" t="n"/>
    </row>
    <row r="3095">
      <c r="A3095" s="295" t="n"/>
      <c r="B3095" s="14" t="n"/>
      <c r="C3095" s="15" t="n"/>
      <c r="D3095" s="15" t="n"/>
      <c r="E3095" s="15">
        <f>D3095*Setup!$B$5</f>
        <v/>
      </c>
      <c r="F3095" s="15">
        <f>D3095-E3095</f>
        <v/>
      </c>
      <c r="G3095" s="15" t="n"/>
      <c r="H3095" s="15" t="n"/>
      <c r="I3095" s="15" t="n"/>
      <c r="J3095" s="15">
        <f>C3095+F3095+G3095-I3095</f>
        <v/>
      </c>
      <c r="K3095" s="15" t="n"/>
      <c r="L3095" s="15">
        <f>K3095*Setup!$B$6</f>
        <v/>
      </c>
      <c r="M3095" s="15">
        <f>J3095-L3095</f>
        <v/>
      </c>
      <c r="N3095" s="21" t="n"/>
    </row>
    <row r="3096">
      <c r="A3096" s="295" t="n"/>
      <c r="B3096" s="14" t="n"/>
      <c r="C3096" s="15" t="n"/>
      <c r="D3096" s="15" t="n"/>
      <c r="E3096" s="15">
        <f>D3096*Setup!$B$5</f>
        <v/>
      </c>
      <c r="F3096" s="15">
        <f>D3096-E3096</f>
        <v/>
      </c>
      <c r="G3096" s="15" t="n"/>
      <c r="H3096" s="15" t="n"/>
      <c r="I3096" s="15" t="n"/>
      <c r="J3096" s="15">
        <f>C3096+F3096+G3096-I3096</f>
        <v/>
      </c>
      <c r="K3096" s="15" t="n"/>
      <c r="L3096" s="15">
        <f>K3096*Setup!$B$6</f>
        <v/>
      </c>
      <c r="M3096" s="15">
        <f>J3096-L3096</f>
        <v/>
      </c>
      <c r="N3096" s="21" t="n"/>
    </row>
    <row r="3097">
      <c r="A3097" s="295" t="n"/>
      <c r="B3097" s="14" t="n"/>
      <c r="C3097" s="15" t="n"/>
      <c r="D3097" s="15" t="n"/>
      <c r="E3097" s="15">
        <f>D3097*Setup!$B$5</f>
        <v/>
      </c>
      <c r="F3097" s="15">
        <f>D3097-E3097</f>
        <v/>
      </c>
      <c r="G3097" s="15" t="n"/>
      <c r="H3097" s="15" t="n"/>
      <c r="I3097" s="15" t="n"/>
      <c r="J3097" s="15">
        <f>C3097+F3097+G3097-I3097</f>
        <v/>
      </c>
      <c r="K3097" s="15" t="n"/>
      <c r="L3097" s="15">
        <f>K3097*Setup!$B$6</f>
        <v/>
      </c>
      <c r="M3097" s="15">
        <f>J3097-L3097</f>
        <v/>
      </c>
      <c r="N3097" s="21" t="n"/>
    </row>
    <row r="3098">
      <c r="A3098" s="295" t="n"/>
      <c r="B3098" s="14" t="n"/>
      <c r="C3098" s="15" t="n"/>
      <c r="D3098" s="15" t="n"/>
      <c r="E3098" s="15">
        <f>D3098*Setup!$B$5</f>
        <v/>
      </c>
      <c r="F3098" s="15">
        <f>D3098-E3098</f>
        <v/>
      </c>
      <c r="G3098" s="15" t="n"/>
      <c r="H3098" s="15" t="n"/>
      <c r="I3098" s="15" t="n"/>
      <c r="J3098" s="15">
        <f>C3098+F3098+G3098-I3098</f>
        <v/>
      </c>
      <c r="K3098" s="15" t="n"/>
      <c r="L3098" s="15">
        <f>K3098*Setup!$B$6</f>
        <v/>
      </c>
      <c r="M3098" s="15">
        <f>J3098-L3098</f>
        <v/>
      </c>
      <c r="N3098" s="21" t="n"/>
    </row>
    <row r="3099">
      <c r="A3099" s="295" t="n"/>
      <c r="B3099" s="14" t="n"/>
      <c r="C3099" s="15" t="n"/>
      <c r="D3099" s="15" t="n"/>
      <c r="E3099" s="15">
        <f>D3099*Setup!$B$5</f>
        <v/>
      </c>
      <c r="F3099" s="15">
        <f>D3099-E3099</f>
        <v/>
      </c>
      <c r="G3099" s="15" t="n"/>
      <c r="H3099" s="15" t="n"/>
      <c r="I3099" s="15" t="n"/>
      <c r="J3099" s="15">
        <f>C3099+F3099+G3099-I3099</f>
        <v/>
      </c>
      <c r="K3099" s="15" t="n"/>
      <c r="L3099" s="15">
        <f>K3099*Setup!$B$6</f>
        <v/>
      </c>
      <c r="M3099" s="15">
        <f>J3099-L3099</f>
        <v/>
      </c>
      <c r="N3099" s="21" t="n"/>
    </row>
    <row r="3100">
      <c r="A3100" s="295" t="n"/>
      <c r="B3100" s="14" t="n"/>
      <c r="C3100" s="15" t="n"/>
      <c r="D3100" s="15" t="n"/>
      <c r="E3100" s="15">
        <f>D3100*Setup!$B$5</f>
        <v/>
      </c>
      <c r="F3100" s="15">
        <f>D3100-E3100</f>
        <v/>
      </c>
      <c r="G3100" s="15" t="n"/>
      <c r="H3100" s="15" t="n"/>
      <c r="I3100" s="15" t="n"/>
      <c r="J3100" s="15">
        <f>C3100+F3100+G3100-I3100</f>
        <v/>
      </c>
      <c r="K3100" s="15" t="n"/>
      <c r="L3100" s="15">
        <f>K3100*Setup!$B$6</f>
        <v/>
      </c>
      <c r="M3100" s="15">
        <f>J3100-L3100</f>
        <v/>
      </c>
      <c r="N3100" s="21" t="n"/>
    </row>
    <row r="3101">
      <c r="A3101" s="295" t="n"/>
      <c r="B3101" s="14" t="n"/>
      <c r="C3101" s="15" t="n"/>
      <c r="D3101" s="15" t="n"/>
      <c r="E3101" s="15">
        <f>D3101*Setup!$B$5</f>
        <v/>
      </c>
      <c r="F3101" s="15">
        <f>D3101-E3101</f>
        <v/>
      </c>
      <c r="G3101" s="15" t="n"/>
      <c r="H3101" s="15" t="n"/>
      <c r="I3101" s="15" t="n"/>
      <c r="J3101" s="15">
        <f>C3101+F3101+G3101-I3101</f>
        <v/>
      </c>
      <c r="K3101" s="15" t="n"/>
      <c r="L3101" s="15">
        <f>K3101*Setup!$B$6</f>
        <v/>
      </c>
      <c r="M3101" s="15">
        <f>J3101-L3101</f>
        <v/>
      </c>
      <c r="N3101" s="21" t="n"/>
    </row>
    <row r="3102">
      <c r="A3102" s="295" t="n"/>
      <c r="B3102" s="14" t="n"/>
      <c r="C3102" s="15" t="n"/>
      <c r="D3102" s="15" t="n"/>
      <c r="E3102" s="15">
        <f>D3102*Setup!$B$5</f>
        <v/>
      </c>
      <c r="F3102" s="15">
        <f>D3102-E3102</f>
        <v/>
      </c>
      <c r="G3102" s="15" t="n"/>
      <c r="H3102" s="15" t="n"/>
      <c r="I3102" s="15" t="n"/>
      <c r="J3102" s="15">
        <f>C3102+F3102+G3102-I3102</f>
        <v/>
      </c>
      <c r="K3102" s="15" t="n"/>
      <c r="L3102" s="15">
        <f>K3102*Setup!$B$6</f>
        <v/>
      </c>
      <c r="M3102" s="15">
        <f>J3102-L3102</f>
        <v/>
      </c>
      <c r="N3102" s="21" t="n"/>
    </row>
    <row r="3103">
      <c r="A3103" s="295" t="n"/>
      <c r="B3103" s="14" t="n"/>
      <c r="C3103" s="15" t="n"/>
      <c r="D3103" s="15" t="n"/>
      <c r="E3103" s="15">
        <f>D3103*Setup!$B$5</f>
        <v/>
      </c>
      <c r="F3103" s="15">
        <f>D3103-E3103</f>
        <v/>
      </c>
      <c r="G3103" s="15" t="n"/>
      <c r="H3103" s="15" t="n"/>
      <c r="I3103" s="15" t="n"/>
      <c r="J3103" s="15">
        <f>C3103+F3103+G3103-I3103</f>
        <v/>
      </c>
      <c r="K3103" s="15" t="n"/>
      <c r="L3103" s="15">
        <f>K3103*Setup!$B$6</f>
        <v/>
      </c>
      <c r="M3103" s="15">
        <f>J3103-L3103</f>
        <v/>
      </c>
      <c r="N3103" s="21" t="n"/>
    </row>
    <row r="3104">
      <c r="A3104" s="295" t="n"/>
      <c r="B3104" s="14" t="n"/>
      <c r="C3104" s="15" t="n"/>
      <c r="D3104" s="15" t="n"/>
      <c r="E3104" s="15">
        <f>D3104*Setup!$B$5</f>
        <v/>
      </c>
      <c r="F3104" s="15">
        <f>D3104-E3104</f>
        <v/>
      </c>
      <c r="G3104" s="15" t="n"/>
      <c r="H3104" s="15" t="n"/>
      <c r="I3104" s="15" t="n"/>
      <c r="J3104" s="15">
        <f>C3104+F3104+G3104-I3104</f>
        <v/>
      </c>
      <c r="K3104" s="15" t="n"/>
      <c r="L3104" s="15">
        <f>K3104*Setup!$B$6</f>
        <v/>
      </c>
      <c r="M3104" s="15">
        <f>J3104-L3104</f>
        <v/>
      </c>
      <c r="N3104" s="21" t="n"/>
    </row>
    <row r="3105">
      <c r="A3105" s="295" t="n"/>
      <c r="B3105" s="14" t="n"/>
      <c r="C3105" s="15" t="n"/>
      <c r="D3105" s="15" t="n"/>
      <c r="E3105" s="15">
        <f>D3105*Setup!$B$5</f>
        <v/>
      </c>
      <c r="F3105" s="15">
        <f>D3105-E3105</f>
        <v/>
      </c>
      <c r="G3105" s="15" t="n"/>
      <c r="H3105" s="15" t="n"/>
      <c r="I3105" s="15" t="n"/>
      <c r="J3105" s="15">
        <f>C3105+F3105+G3105-I3105</f>
        <v/>
      </c>
      <c r="K3105" s="15" t="n"/>
      <c r="L3105" s="15">
        <f>K3105*Setup!$B$6</f>
        <v/>
      </c>
      <c r="M3105" s="15">
        <f>J3105-L3105</f>
        <v/>
      </c>
      <c r="N3105" s="21" t="n"/>
    </row>
    <row r="3106">
      <c r="A3106" s="295" t="n"/>
      <c r="B3106" s="14" t="n"/>
      <c r="C3106" s="15" t="n"/>
      <c r="D3106" s="15" t="n"/>
      <c r="E3106" s="15">
        <f>D3106*Setup!$B$5</f>
        <v/>
      </c>
      <c r="F3106" s="15">
        <f>D3106-E3106</f>
        <v/>
      </c>
      <c r="G3106" s="15" t="n"/>
      <c r="H3106" s="15" t="n"/>
      <c r="I3106" s="15" t="n"/>
      <c r="J3106" s="15">
        <f>C3106+F3106+G3106-I3106</f>
        <v/>
      </c>
      <c r="K3106" s="15" t="n"/>
      <c r="L3106" s="15">
        <f>K3106*Setup!$B$6</f>
        <v/>
      </c>
      <c r="M3106" s="15">
        <f>J3106-L3106</f>
        <v/>
      </c>
      <c r="N3106" s="21" t="n"/>
    </row>
    <row r="3107">
      <c r="A3107" s="295" t="n"/>
      <c r="B3107" s="14" t="n"/>
      <c r="C3107" s="15" t="n"/>
      <c r="D3107" s="15" t="n"/>
      <c r="E3107" s="15">
        <f>D3107*Setup!$B$5</f>
        <v/>
      </c>
      <c r="F3107" s="15">
        <f>D3107-E3107</f>
        <v/>
      </c>
      <c r="G3107" s="15" t="n"/>
      <c r="H3107" s="15" t="n"/>
      <c r="I3107" s="15" t="n"/>
      <c r="J3107" s="15">
        <f>C3107+F3107+G3107-I3107</f>
        <v/>
      </c>
      <c r="K3107" s="15" t="n"/>
      <c r="L3107" s="15">
        <f>K3107*Setup!$B$6</f>
        <v/>
      </c>
      <c r="M3107" s="15">
        <f>J3107-L3107</f>
        <v/>
      </c>
      <c r="N3107" s="21" t="n"/>
    </row>
    <row r="3108">
      <c r="A3108" s="295" t="n"/>
      <c r="B3108" s="14" t="n"/>
      <c r="C3108" s="15" t="n"/>
      <c r="D3108" s="15" t="n"/>
      <c r="E3108" s="15">
        <f>D3108*Setup!$B$5</f>
        <v/>
      </c>
      <c r="F3108" s="15">
        <f>D3108-E3108</f>
        <v/>
      </c>
      <c r="G3108" s="15" t="n"/>
      <c r="H3108" s="15" t="n"/>
      <c r="I3108" s="15" t="n"/>
      <c r="J3108" s="15">
        <f>C3108+F3108+G3108-I3108</f>
        <v/>
      </c>
      <c r="K3108" s="15" t="n"/>
      <c r="L3108" s="15">
        <f>K3108*Setup!$B$6</f>
        <v/>
      </c>
      <c r="M3108" s="15">
        <f>J3108-L3108</f>
        <v/>
      </c>
      <c r="N3108" s="21" t="n"/>
    </row>
    <row r="3109">
      <c r="A3109" s="295" t="n"/>
      <c r="B3109" s="14" t="n"/>
      <c r="C3109" s="15" t="n"/>
      <c r="D3109" s="15" t="n"/>
      <c r="E3109" s="15">
        <f>D3109*Setup!$B$5</f>
        <v/>
      </c>
      <c r="F3109" s="15">
        <f>D3109-E3109</f>
        <v/>
      </c>
      <c r="G3109" s="15" t="n"/>
      <c r="H3109" s="15" t="n"/>
      <c r="I3109" s="15" t="n"/>
      <c r="J3109" s="15">
        <f>C3109+F3109+G3109-I3109</f>
        <v/>
      </c>
      <c r="K3109" s="15" t="n"/>
      <c r="L3109" s="15">
        <f>K3109*Setup!$B$6</f>
        <v/>
      </c>
      <c r="M3109" s="15">
        <f>J3109-L3109</f>
        <v/>
      </c>
      <c r="N3109" s="21" t="n"/>
    </row>
    <row r="3110">
      <c r="A3110" s="295" t="n"/>
      <c r="B3110" s="14" t="n"/>
      <c r="C3110" s="15" t="n"/>
      <c r="D3110" s="15" t="n"/>
      <c r="E3110" s="15">
        <f>D3110*Setup!$B$5</f>
        <v/>
      </c>
      <c r="F3110" s="15">
        <f>D3110-E3110</f>
        <v/>
      </c>
      <c r="G3110" s="15" t="n"/>
      <c r="H3110" s="15" t="n"/>
      <c r="I3110" s="15" t="n"/>
      <c r="J3110" s="15">
        <f>C3110+F3110+G3110-I3110</f>
        <v/>
      </c>
      <c r="K3110" s="15" t="n"/>
      <c r="L3110" s="15">
        <f>K3110*Setup!$B$6</f>
        <v/>
      </c>
      <c r="M3110" s="15">
        <f>J3110-L3110</f>
        <v/>
      </c>
      <c r="N3110" s="21" t="n"/>
    </row>
    <row r="3111">
      <c r="A3111" s="295" t="n"/>
      <c r="B3111" s="14" t="n"/>
      <c r="C3111" s="15" t="n"/>
      <c r="D3111" s="15" t="n"/>
      <c r="E3111" s="15">
        <f>D3111*Setup!$B$5</f>
        <v/>
      </c>
      <c r="F3111" s="15">
        <f>D3111-E3111</f>
        <v/>
      </c>
      <c r="G3111" s="15" t="n"/>
      <c r="H3111" s="15" t="n"/>
      <c r="I3111" s="15" t="n"/>
      <c r="J3111" s="15">
        <f>C3111+F3111+G3111-I3111</f>
        <v/>
      </c>
      <c r="K3111" s="15" t="n"/>
      <c r="L3111" s="15">
        <f>K3111*Setup!$B$6</f>
        <v/>
      </c>
      <c r="M3111" s="15">
        <f>J3111-L3111</f>
        <v/>
      </c>
      <c r="N3111" s="21" t="n"/>
    </row>
    <row r="3112">
      <c r="A3112" s="295" t="n"/>
      <c r="B3112" s="14" t="n"/>
      <c r="C3112" s="15" t="n"/>
      <c r="D3112" s="15" t="n"/>
      <c r="E3112" s="15">
        <f>D3112*Setup!$B$5</f>
        <v/>
      </c>
      <c r="F3112" s="15">
        <f>D3112-E3112</f>
        <v/>
      </c>
      <c r="G3112" s="15" t="n"/>
      <c r="H3112" s="15" t="n"/>
      <c r="I3112" s="15" t="n"/>
      <c r="J3112" s="15">
        <f>C3112+F3112+G3112-I3112</f>
        <v/>
      </c>
      <c r="K3112" s="15" t="n"/>
      <c r="L3112" s="15">
        <f>K3112*Setup!$B$6</f>
        <v/>
      </c>
      <c r="M3112" s="15">
        <f>J3112-L3112</f>
        <v/>
      </c>
      <c r="N3112" s="21" t="n"/>
    </row>
    <row r="3113">
      <c r="A3113" s="295" t="n"/>
      <c r="B3113" s="14" t="n"/>
      <c r="C3113" s="15" t="n"/>
      <c r="D3113" s="15" t="n"/>
      <c r="E3113" s="15">
        <f>D3113*Setup!$B$5</f>
        <v/>
      </c>
      <c r="F3113" s="15">
        <f>D3113-E3113</f>
        <v/>
      </c>
      <c r="G3113" s="15" t="n"/>
      <c r="H3113" s="15" t="n"/>
      <c r="I3113" s="15" t="n"/>
      <c r="J3113" s="15">
        <f>C3113+F3113+G3113-I3113</f>
        <v/>
      </c>
      <c r="K3113" s="15" t="n"/>
      <c r="L3113" s="15">
        <f>K3113*Setup!$B$6</f>
        <v/>
      </c>
      <c r="M3113" s="15">
        <f>J3113-L3113</f>
        <v/>
      </c>
      <c r="N3113" s="21" t="n"/>
    </row>
    <row r="3114">
      <c r="A3114" s="295" t="n"/>
      <c r="B3114" s="14" t="n"/>
      <c r="C3114" s="15" t="n"/>
      <c r="D3114" s="15" t="n"/>
      <c r="E3114" s="15">
        <f>D3114*Setup!$B$5</f>
        <v/>
      </c>
      <c r="F3114" s="15">
        <f>D3114-E3114</f>
        <v/>
      </c>
      <c r="G3114" s="15" t="n"/>
      <c r="H3114" s="15" t="n"/>
      <c r="I3114" s="15" t="n"/>
      <c r="J3114" s="15">
        <f>C3114+F3114+G3114-I3114</f>
        <v/>
      </c>
      <c r="K3114" s="15" t="n"/>
      <c r="L3114" s="15">
        <f>K3114*Setup!$B$6</f>
        <v/>
      </c>
      <c r="M3114" s="15">
        <f>J3114-L3114</f>
        <v/>
      </c>
      <c r="N3114" s="21" t="n"/>
    </row>
    <row r="3115">
      <c r="A3115" s="295" t="n"/>
      <c r="B3115" s="14" t="n"/>
      <c r="C3115" s="15" t="n"/>
      <c r="D3115" s="15" t="n"/>
      <c r="E3115" s="15">
        <f>D3115*Setup!$B$5</f>
        <v/>
      </c>
      <c r="F3115" s="15">
        <f>D3115-E3115</f>
        <v/>
      </c>
      <c r="G3115" s="15" t="n"/>
      <c r="H3115" s="15" t="n"/>
      <c r="I3115" s="15" t="n"/>
      <c r="J3115" s="15">
        <f>C3115+F3115+G3115-I3115</f>
        <v/>
      </c>
      <c r="K3115" s="15" t="n"/>
      <c r="L3115" s="15">
        <f>K3115*Setup!$B$6</f>
        <v/>
      </c>
      <c r="M3115" s="15">
        <f>J3115-L3115</f>
        <v/>
      </c>
      <c r="N3115" s="21" t="n"/>
    </row>
    <row r="3116">
      <c r="A3116" s="295" t="n"/>
      <c r="B3116" s="14" t="n"/>
      <c r="C3116" s="15" t="n"/>
      <c r="D3116" s="15" t="n"/>
      <c r="E3116" s="15">
        <f>D3116*Setup!$B$5</f>
        <v/>
      </c>
      <c r="F3116" s="15">
        <f>D3116-E3116</f>
        <v/>
      </c>
      <c r="G3116" s="15" t="n"/>
      <c r="H3116" s="15" t="n"/>
      <c r="I3116" s="15" t="n"/>
      <c r="J3116" s="15">
        <f>C3116+F3116+G3116-I3116</f>
        <v/>
      </c>
      <c r="K3116" s="15" t="n"/>
      <c r="L3116" s="15">
        <f>K3116*Setup!$B$6</f>
        <v/>
      </c>
      <c r="M3116" s="15">
        <f>J3116-L3116</f>
        <v/>
      </c>
      <c r="N3116" s="21" t="n"/>
    </row>
    <row r="3117">
      <c r="A3117" s="295" t="n"/>
      <c r="B3117" s="14" t="n"/>
      <c r="C3117" s="15" t="n"/>
      <c r="D3117" s="15" t="n"/>
      <c r="E3117" s="15">
        <f>D3117*Setup!$B$5</f>
        <v/>
      </c>
      <c r="F3117" s="15">
        <f>D3117-E3117</f>
        <v/>
      </c>
      <c r="G3117" s="15" t="n"/>
      <c r="H3117" s="15" t="n"/>
      <c r="I3117" s="15" t="n"/>
      <c r="J3117" s="15">
        <f>C3117+F3117+G3117-I3117</f>
        <v/>
      </c>
      <c r="K3117" s="15" t="n"/>
      <c r="L3117" s="15">
        <f>K3117*Setup!$B$6</f>
        <v/>
      </c>
      <c r="M3117" s="15">
        <f>J3117-L3117</f>
        <v/>
      </c>
      <c r="N3117" s="21" t="n"/>
    </row>
    <row r="3118">
      <c r="A3118" s="295" t="n"/>
      <c r="B3118" s="14" t="n"/>
      <c r="C3118" s="15" t="n"/>
      <c r="D3118" s="15" t="n"/>
      <c r="E3118" s="15">
        <f>D3118*Setup!$B$5</f>
        <v/>
      </c>
      <c r="F3118" s="15">
        <f>D3118-E3118</f>
        <v/>
      </c>
      <c r="G3118" s="15" t="n"/>
      <c r="H3118" s="15" t="n"/>
      <c r="I3118" s="15" t="n"/>
      <c r="J3118" s="15">
        <f>C3118+F3118+G3118-I3118</f>
        <v/>
      </c>
      <c r="K3118" s="15" t="n"/>
      <c r="L3118" s="15">
        <f>K3118*Setup!$B$6</f>
        <v/>
      </c>
      <c r="M3118" s="15">
        <f>J3118-L3118</f>
        <v/>
      </c>
      <c r="N3118" s="21" t="n"/>
    </row>
    <row r="3119">
      <c r="A3119" s="295" t="n"/>
      <c r="B3119" s="14" t="n"/>
      <c r="C3119" s="15" t="n"/>
      <c r="D3119" s="15" t="n"/>
      <c r="E3119" s="15">
        <f>D3119*Setup!$B$5</f>
        <v/>
      </c>
      <c r="F3119" s="15">
        <f>D3119-E3119</f>
        <v/>
      </c>
      <c r="G3119" s="15" t="n"/>
      <c r="H3119" s="15" t="n"/>
      <c r="I3119" s="15" t="n"/>
      <c r="J3119" s="15">
        <f>C3119+F3119+G3119-I3119</f>
        <v/>
      </c>
      <c r="K3119" s="15" t="n"/>
      <c r="L3119" s="15">
        <f>K3119*Setup!$B$6</f>
        <v/>
      </c>
      <c r="M3119" s="15">
        <f>J3119-L3119</f>
        <v/>
      </c>
      <c r="N3119" s="21" t="n"/>
    </row>
    <row r="3120">
      <c r="A3120" s="295" t="n"/>
      <c r="B3120" s="14" t="n"/>
      <c r="C3120" s="15" t="n"/>
      <c r="D3120" s="15" t="n"/>
      <c r="E3120" s="15">
        <f>D3120*Setup!$B$5</f>
        <v/>
      </c>
      <c r="F3120" s="15">
        <f>D3120-E3120</f>
        <v/>
      </c>
      <c r="G3120" s="15" t="n"/>
      <c r="H3120" s="15" t="n"/>
      <c r="I3120" s="15" t="n"/>
      <c r="J3120" s="15">
        <f>C3120+F3120+G3120-I3120</f>
        <v/>
      </c>
      <c r="K3120" s="15" t="n"/>
      <c r="L3120" s="15">
        <f>K3120*Setup!$B$6</f>
        <v/>
      </c>
      <c r="M3120" s="15">
        <f>J3120-L3120</f>
        <v/>
      </c>
      <c r="N3120" s="21" t="n"/>
    </row>
    <row r="3121">
      <c r="A3121" s="295" t="n"/>
      <c r="B3121" s="14" t="n"/>
      <c r="C3121" s="15" t="n"/>
      <c r="D3121" s="15" t="n"/>
      <c r="E3121" s="15">
        <f>D3121*Setup!$B$5</f>
        <v/>
      </c>
      <c r="F3121" s="15">
        <f>D3121-E3121</f>
        <v/>
      </c>
      <c r="G3121" s="15" t="n"/>
      <c r="H3121" s="15" t="n"/>
      <c r="I3121" s="15" t="n"/>
      <c r="J3121" s="15">
        <f>C3121+F3121+G3121-I3121</f>
        <v/>
      </c>
      <c r="K3121" s="15" t="n"/>
      <c r="L3121" s="15">
        <f>K3121*Setup!$B$6</f>
        <v/>
      </c>
      <c r="M3121" s="15">
        <f>J3121-L3121</f>
        <v/>
      </c>
      <c r="N3121" s="21" t="n"/>
    </row>
    <row r="3122">
      <c r="A3122" s="295" t="n"/>
      <c r="B3122" s="14" t="n"/>
      <c r="C3122" s="15" t="n"/>
      <c r="D3122" s="15" t="n"/>
      <c r="E3122" s="15">
        <f>D3122*Setup!$B$5</f>
        <v/>
      </c>
      <c r="F3122" s="15">
        <f>D3122-E3122</f>
        <v/>
      </c>
      <c r="G3122" s="15" t="n"/>
      <c r="H3122" s="15" t="n"/>
      <c r="I3122" s="15" t="n"/>
      <c r="J3122" s="15">
        <f>C3122+F3122+G3122-I3122</f>
        <v/>
      </c>
      <c r="K3122" s="15" t="n"/>
      <c r="L3122" s="15">
        <f>K3122*Setup!$B$6</f>
        <v/>
      </c>
      <c r="M3122" s="15">
        <f>J3122-L3122</f>
        <v/>
      </c>
      <c r="N3122" s="21" t="n"/>
    </row>
    <row r="3123">
      <c r="A3123" s="295" t="n"/>
      <c r="B3123" s="14" t="n"/>
      <c r="C3123" s="15" t="n"/>
      <c r="D3123" s="15" t="n"/>
      <c r="E3123" s="15">
        <f>D3123*Setup!$B$5</f>
        <v/>
      </c>
      <c r="F3123" s="15">
        <f>D3123-E3123</f>
        <v/>
      </c>
      <c r="G3123" s="15" t="n"/>
      <c r="H3123" s="15" t="n"/>
      <c r="I3123" s="15" t="n"/>
      <c r="J3123" s="15">
        <f>C3123+F3123+G3123-I3123</f>
        <v/>
      </c>
      <c r="K3123" s="15" t="n"/>
      <c r="L3123" s="15">
        <f>K3123*Setup!$B$6</f>
        <v/>
      </c>
      <c r="M3123" s="15">
        <f>J3123-L3123</f>
        <v/>
      </c>
      <c r="N3123" s="21" t="n"/>
    </row>
    <row r="3124">
      <c r="A3124" s="295" t="n"/>
      <c r="B3124" s="14" t="n"/>
      <c r="C3124" s="15" t="n"/>
      <c r="D3124" s="15" t="n"/>
      <c r="E3124" s="15">
        <f>D3124*Setup!$B$5</f>
        <v/>
      </c>
      <c r="F3124" s="15">
        <f>D3124-E3124</f>
        <v/>
      </c>
      <c r="G3124" s="15" t="n"/>
      <c r="H3124" s="15" t="n"/>
      <c r="I3124" s="15" t="n"/>
      <c r="J3124" s="15">
        <f>C3124+F3124+G3124-I3124</f>
        <v/>
      </c>
      <c r="K3124" s="15" t="n"/>
      <c r="L3124" s="15">
        <f>K3124*Setup!$B$6</f>
        <v/>
      </c>
      <c r="M3124" s="15">
        <f>J3124-L3124</f>
        <v/>
      </c>
      <c r="N3124" s="21" t="n"/>
    </row>
    <row r="3125">
      <c r="A3125" s="295" t="n"/>
      <c r="B3125" s="14" t="n"/>
      <c r="C3125" s="15" t="n"/>
      <c r="D3125" s="15" t="n"/>
      <c r="E3125" s="15">
        <f>D3125*Setup!$B$5</f>
        <v/>
      </c>
      <c r="F3125" s="15">
        <f>D3125-E3125</f>
        <v/>
      </c>
      <c r="G3125" s="15" t="n"/>
      <c r="H3125" s="15" t="n"/>
      <c r="I3125" s="15" t="n"/>
      <c r="J3125" s="15">
        <f>C3125+F3125+G3125-I3125</f>
        <v/>
      </c>
      <c r="K3125" s="15" t="n"/>
      <c r="L3125" s="15">
        <f>K3125*Setup!$B$6</f>
        <v/>
      </c>
      <c r="M3125" s="15">
        <f>J3125-L3125</f>
        <v/>
      </c>
      <c r="N3125" s="21" t="n"/>
    </row>
    <row r="3126">
      <c r="A3126" s="295" t="n"/>
      <c r="B3126" s="14" t="n"/>
      <c r="C3126" s="15" t="n"/>
      <c r="D3126" s="15" t="n"/>
      <c r="E3126" s="15">
        <f>D3126*Setup!$B$5</f>
        <v/>
      </c>
      <c r="F3126" s="15">
        <f>D3126-E3126</f>
        <v/>
      </c>
      <c r="G3126" s="15" t="n"/>
      <c r="H3126" s="15" t="n"/>
      <c r="I3126" s="15" t="n"/>
      <c r="J3126" s="15">
        <f>C3126+F3126+G3126-I3126</f>
        <v/>
      </c>
      <c r="K3126" s="15" t="n"/>
      <c r="L3126" s="15">
        <f>K3126*Setup!$B$6</f>
        <v/>
      </c>
      <c r="M3126" s="15">
        <f>J3126-L3126</f>
        <v/>
      </c>
      <c r="N3126" s="21" t="n"/>
    </row>
    <row r="3127">
      <c r="A3127" s="295" t="n"/>
      <c r="B3127" s="14" t="n"/>
      <c r="C3127" s="15" t="n"/>
      <c r="D3127" s="15" t="n"/>
      <c r="E3127" s="15">
        <f>D3127*Setup!$B$5</f>
        <v/>
      </c>
      <c r="F3127" s="15">
        <f>D3127-E3127</f>
        <v/>
      </c>
      <c r="G3127" s="15" t="n"/>
      <c r="H3127" s="15" t="n"/>
      <c r="I3127" s="15" t="n"/>
      <c r="J3127" s="15">
        <f>C3127+F3127+G3127-I3127</f>
        <v/>
      </c>
      <c r="K3127" s="15" t="n"/>
      <c r="L3127" s="15">
        <f>K3127*Setup!$B$6</f>
        <v/>
      </c>
      <c r="M3127" s="15">
        <f>J3127-L3127</f>
        <v/>
      </c>
      <c r="N3127" s="21" t="n"/>
    </row>
    <row r="3128">
      <c r="A3128" s="295" t="n"/>
      <c r="B3128" s="14" t="n"/>
      <c r="C3128" s="15" t="n"/>
      <c r="D3128" s="15" t="n"/>
      <c r="E3128" s="15">
        <f>D3128*Setup!$B$5</f>
        <v/>
      </c>
      <c r="F3128" s="15">
        <f>D3128-E3128</f>
        <v/>
      </c>
      <c r="G3128" s="15" t="n"/>
      <c r="H3128" s="15" t="n"/>
      <c r="I3128" s="15" t="n"/>
      <c r="J3128" s="15">
        <f>C3128+F3128+G3128-I3128</f>
        <v/>
      </c>
      <c r="K3128" s="15" t="n"/>
      <c r="L3128" s="15">
        <f>K3128*Setup!$B$6</f>
        <v/>
      </c>
      <c r="M3128" s="15">
        <f>J3128-L3128</f>
        <v/>
      </c>
      <c r="N3128" s="21" t="n"/>
    </row>
    <row r="3129">
      <c r="A3129" s="295" t="n"/>
      <c r="B3129" s="14" t="n"/>
      <c r="C3129" s="15" t="n"/>
      <c r="D3129" s="15" t="n"/>
      <c r="E3129" s="15">
        <f>D3129*Setup!$B$5</f>
        <v/>
      </c>
      <c r="F3129" s="15">
        <f>D3129-E3129</f>
        <v/>
      </c>
      <c r="G3129" s="15" t="n"/>
      <c r="H3129" s="15" t="n"/>
      <c r="I3129" s="15" t="n"/>
      <c r="J3129" s="15">
        <f>C3129+F3129+G3129-I3129</f>
        <v/>
      </c>
      <c r="K3129" s="15" t="n"/>
      <c r="L3129" s="15">
        <f>K3129*Setup!$B$6</f>
        <v/>
      </c>
      <c r="M3129" s="15">
        <f>J3129-L3129</f>
        <v/>
      </c>
      <c r="N3129" s="21" t="n"/>
    </row>
    <row r="3130">
      <c r="A3130" s="295" t="n"/>
      <c r="B3130" s="14" t="n"/>
      <c r="C3130" s="15" t="n"/>
      <c r="D3130" s="15" t="n"/>
      <c r="E3130" s="15">
        <f>D3130*Setup!$B$5</f>
        <v/>
      </c>
      <c r="F3130" s="15">
        <f>D3130-E3130</f>
        <v/>
      </c>
      <c r="G3130" s="15" t="n"/>
      <c r="H3130" s="15" t="n"/>
      <c r="I3130" s="15" t="n"/>
      <c r="J3130" s="15">
        <f>C3130+F3130+G3130-I3130</f>
        <v/>
      </c>
      <c r="K3130" s="15" t="n"/>
      <c r="L3130" s="15">
        <f>K3130*Setup!$B$6</f>
        <v/>
      </c>
      <c r="M3130" s="15">
        <f>J3130-L3130</f>
        <v/>
      </c>
      <c r="N3130" s="21" t="n"/>
    </row>
    <row r="3131">
      <c r="A3131" s="295" t="n"/>
      <c r="B3131" s="14" t="n"/>
      <c r="C3131" s="15" t="n"/>
      <c r="D3131" s="15" t="n"/>
      <c r="E3131" s="15">
        <f>D3131*Setup!$B$5</f>
        <v/>
      </c>
      <c r="F3131" s="15">
        <f>D3131-E3131</f>
        <v/>
      </c>
      <c r="G3131" s="15" t="n"/>
      <c r="H3131" s="15" t="n"/>
      <c r="I3131" s="15" t="n"/>
      <c r="J3131" s="15">
        <f>C3131+F3131+G3131-I3131</f>
        <v/>
      </c>
      <c r="K3131" s="15" t="n"/>
      <c r="L3131" s="15">
        <f>K3131*Setup!$B$6</f>
        <v/>
      </c>
      <c r="M3131" s="15">
        <f>J3131-L3131</f>
        <v/>
      </c>
      <c r="N3131" s="21" t="n"/>
    </row>
    <row r="3132">
      <c r="A3132" s="295" t="n"/>
      <c r="B3132" s="14" t="n"/>
      <c r="C3132" s="15" t="n"/>
      <c r="D3132" s="15" t="n"/>
      <c r="E3132" s="15">
        <f>D3132*Setup!$B$5</f>
        <v/>
      </c>
      <c r="F3132" s="15">
        <f>D3132-E3132</f>
        <v/>
      </c>
      <c r="G3132" s="15" t="n"/>
      <c r="H3132" s="15" t="n"/>
      <c r="I3132" s="15" t="n"/>
      <c r="J3132" s="15">
        <f>C3132+F3132+G3132-I3132</f>
        <v/>
      </c>
      <c r="K3132" s="15" t="n"/>
      <c r="L3132" s="15">
        <f>K3132*Setup!$B$6</f>
        <v/>
      </c>
      <c r="M3132" s="15">
        <f>J3132-L3132</f>
        <v/>
      </c>
      <c r="N3132" s="21" t="n"/>
    </row>
    <row r="3133">
      <c r="A3133" s="295" t="n"/>
      <c r="B3133" s="14" t="n"/>
      <c r="C3133" s="15" t="n"/>
      <c r="D3133" s="15" t="n"/>
      <c r="E3133" s="15">
        <f>D3133*Setup!$B$5</f>
        <v/>
      </c>
      <c r="F3133" s="15">
        <f>D3133-E3133</f>
        <v/>
      </c>
      <c r="G3133" s="15" t="n"/>
      <c r="H3133" s="15" t="n"/>
      <c r="I3133" s="15" t="n"/>
      <c r="J3133" s="15">
        <f>C3133+F3133+G3133-I3133</f>
        <v/>
      </c>
      <c r="K3133" s="15" t="n"/>
      <c r="L3133" s="15">
        <f>K3133*Setup!$B$6</f>
        <v/>
      </c>
      <c r="M3133" s="15">
        <f>J3133-L3133</f>
        <v/>
      </c>
      <c r="N3133" s="21" t="n"/>
    </row>
    <row r="3134">
      <c r="A3134" s="295" t="n"/>
      <c r="B3134" s="14" t="n"/>
      <c r="C3134" s="15" t="n"/>
      <c r="D3134" s="15" t="n"/>
      <c r="E3134" s="15">
        <f>D3134*Setup!$B$5</f>
        <v/>
      </c>
      <c r="F3134" s="15">
        <f>D3134-E3134</f>
        <v/>
      </c>
      <c r="G3134" s="15" t="n"/>
      <c r="H3134" s="15" t="n"/>
      <c r="I3134" s="15" t="n"/>
      <c r="J3134" s="15">
        <f>C3134+F3134+G3134-I3134</f>
        <v/>
      </c>
      <c r="K3134" s="15" t="n"/>
      <c r="L3134" s="15">
        <f>K3134*Setup!$B$6</f>
        <v/>
      </c>
      <c r="M3134" s="15">
        <f>J3134-L3134</f>
        <v/>
      </c>
      <c r="N3134" s="21" t="n"/>
    </row>
    <row r="3135">
      <c r="A3135" s="295" t="n"/>
      <c r="B3135" s="14" t="n"/>
      <c r="C3135" s="15" t="n"/>
      <c r="D3135" s="15" t="n"/>
      <c r="E3135" s="15">
        <f>D3135*Setup!$B$5</f>
        <v/>
      </c>
      <c r="F3135" s="15">
        <f>D3135-E3135</f>
        <v/>
      </c>
      <c r="G3135" s="15" t="n"/>
      <c r="H3135" s="15" t="n"/>
      <c r="I3135" s="15" t="n"/>
      <c r="J3135" s="15">
        <f>C3135+F3135+G3135-I3135</f>
        <v/>
      </c>
      <c r="K3135" s="15" t="n"/>
      <c r="L3135" s="15">
        <f>K3135*Setup!$B$6</f>
        <v/>
      </c>
      <c r="M3135" s="15">
        <f>J3135-L3135</f>
        <v/>
      </c>
      <c r="N3135" s="21" t="n"/>
    </row>
    <row r="3136">
      <c r="A3136" s="295" t="n"/>
      <c r="B3136" s="14" t="n"/>
      <c r="C3136" s="15" t="n"/>
      <c r="D3136" s="15" t="n"/>
      <c r="E3136" s="15">
        <f>D3136*Setup!$B$5</f>
        <v/>
      </c>
      <c r="F3136" s="15">
        <f>D3136-E3136</f>
        <v/>
      </c>
      <c r="G3136" s="15" t="n"/>
      <c r="H3136" s="15" t="n"/>
      <c r="I3136" s="15" t="n"/>
      <c r="J3136" s="15">
        <f>C3136+F3136+G3136-I3136</f>
        <v/>
      </c>
      <c r="K3136" s="15" t="n"/>
      <c r="L3136" s="15">
        <f>K3136*Setup!$B$6</f>
        <v/>
      </c>
      <c r="M3136" s="15">
        <f>J3136-L3136</f>
        <v/>
      </c>
      <c r="N3136" s="21" t="n"/>
    </row>
    <row r="3137">
      <c r="A3137" s="295" t="n"/>
      <c r="B3137" s="14" t="n"/>
      <c r="C3137" s="15" t="n"/>
      <c r="D3137" s="15" t="n"/>
      <c r="E3137" s="15">
        <f>D3137*Setup!$B$5</f>
        <v/>
      </c>
      <c r="F3137" s="15">
        <f>D3137-E3137</f>
        <v/>
      </c>
      <c r="G3137" s="15" t="n"/>
      <c r="H3137" s="15" t="n"/>
      <c r="I3137" s="15" t="n"/>
      <c r="J3137" s="15">
        <f>C3137+F3137+G3137-I3137</f>
        <v/>
      </c>
      <c r="K3137" s="15" t="n"/>
      <c r="L3137" s="15">
        <f>K3137*Setup!$B$6</f>
        <v/>
      </c>
      <c r="M3137" s="15">
        <f>J3137-L3137</f>
        <v/>
      </c>
      <c r="N3137" s="21" t="n"/>
    </row>
    <row r="3138">
      <c r="A3138" s="295" t="n"/>
      <c r="B3138" s="14" t="n"/>
      <c r="C3138" s="15" t="n"/>
      <c r="D3138" s="15" t="n"/>
      <c r="E3138" s="15">
        <f>D3138*Setup!$B$5</f>
        <v/>
      </c>
      <c r="F3138" s="15">
        <f>D3138-E3138</f>
        <v/>
      </c>
      <c r="G3138" s="15" t="n"/>
      <c r="H3138" s="15" t="n"/>
      <c r="I3138" s="15" t="n"/>
      <c r="J3138" s="15">
        <f>C3138+F3138+G3138-I3138</f>
        <v/>
      </c>
      <c r="K3138" s="15" t="n"/>
      <c r="L3138" s="15">
        <f>K3138*Setup!$B$6</f>
        <v/>
      </c>
      <c r="M3138" s="15">
        <f>J3138-L3138</f>
        <v/>
      </c>
      <c r="N3138" s="21" t="n"/>
    </row>
    <row r="3139">
      <c r="A3139" s="295" t="n"/>
      <c r="B3139" s="14" t="n"/>
      <c r="C3139" s="15" t="n"/>
      <c r="D3139" s="15" t="n"/>
      <c r="E3139" s="15">
        <f>D3139*Setup!$B$5</f>
        <v/>
      </c>
      <c r="F3139" s="15">
        <f>D3139-E3139</f>
        <v/>
      </c>
      <c r="G3139" s="15" t="n"/>
      <c r="H3139" s="15" t="n"/>
      <c r="I3139" s="15" t="n"/>
      <c r="J3139" s="15">
        <f>C3139+F3139+G3139-I3139</f>
        <v/>
      </c>
      <c r="K3139" s="15" t="n"/>
      <c r="L3139" s="15">
        <f>K3139*Setup!$B$6</f>
        <v/>
      </c>
      <c r="M3139" s="15">
        <f>J3139-L3139</f>
        <v/>
      </c>
      <c r="N3139" s="21" t="n"/>
    </row>
    <row r="3140">
      <c r="A3140" s="295" t="n"/>
      <c r="B3140" s="14" t="n"/>
      <c r="C3140" s="15" t="n"/>
      <c r="D3140" s="15" t="n"/>
      <c r="E3140" s="15">
        <f>D3140*Setup!$B$5</f>
        <v/>
      </c>
      <c r="F3140" s="15">
        <f>D3140-E3140</f>
        <v/>
      </c>
      <c r="G3140" s="15" t="n"/>
      <c r="H3140" s="15" t="n"/>
      <c r="I3140" s="15" t="n"/>
      <c r="J3140" s="15">
        <f>C3140+F3140+G3140-I3140</f>
        <v/>
      </c>
      <c r="K3140" s="15" t="n"/>
      <c r="L3140" s="15">
        <f>K3140*Setup!$B$6</f>
        <v/>
      </c>
      <c r="M3140" s="15">
        <f>J3140-L3140</f>
        <v/>
      </c>
      <c r="N3140" s="21" t="n"/>
    </row>
    <row r="3141">
      <c r="A3141" s="295" t="n"/>
      <c r="B3141" s="14" t="n"/>
      <c r="C3141" s="15" t="n"/>
      <c r="D3141" s="15" t="n"/>
      <c r="E3141" s="15">
        <f>D3141*Setup!$B$5</f>
        <v/>
      </c>
      <c r="F3141" s="15">
        <f>D3141-E3141</f>
        <v/>
      </c>
      <c r="G3141" s="15" t="n"/>
      <c r="H3141" s="15" t="n"/>
      <c r="I3141" s="15" t="n"/>
      <c r="J3141" s="15">
        <f>C3141+F3141+G3141-I3141</f>
        <v/>
      </c>
      <c r="K3141" s="15" t="n"/>
      <c r="L3141" s="15">
        <f>K3141*Setup!$B$6</f>
        <v/>
      </c>
      <c r="M3141" s="15">
        <f>J3141-L3141</f>
        <v/>
      </c>
      <c r="N3141" s="21" t="n"/>
    </row>
    <row r="3142">
      <c r="A3142" s="295" t="n"/>
      <c r="B3142" s="14" t="n"/>
      <c r="C3142" s="15" t="n"/>
      <c r="D3142" s="15" t="n"/>
      <c r="E3142" s="15">
        <f>D3142*Setup!$B$5</f>
        <v/>
      </c>
      <c r="F3142" s="15">
        <f>D3142-E3142</f>
        <v/>
      </c>
      <c r="G3142" s="15" t="n"/>
      <c r="H3142" s="15" t="n"/>
      <c r="I3142" s="15" t="n"/>
      <c r="J3142" s="15">
        <f>C3142+F3142+G3142-I3142</f>
        <v/>
      </c>
      <c r="K3142" s="15" t="n"/>
      <c r="L3142" s="15">
        <f>K3142*Setup!$B$6</f>
        <v/>
      </c>
      <c r="M3142" s="15">
        <f>J3142-L3142</f>
        <v/>
      </c>
      <c r="N3142" s="21" t="n"/>
    </row>
    <row r="3143">
      <c r="A3143" s="295" t="n"/>
      <c r="B3143" s="14" t="n"/>
      <c r="C3143" s="15" t="n"/>
      <c r="D3143" s="15" t="n"/>
      <c r="E3143" s="15">
        <f>D3143*Setup!$B$5</f>
        <v/>
      </c>
      <c r="F3143" s="15">
        <f>D3143-E3143</f>
        <v/>
      </c>
      <c r="G3143" s="15" t="n"/>
      <c r="H3143" s="15" t="n"/>
      <c r="I3143" s="15" t="n"/>
      <c r="J3143" s="15">
        <f>C3143+F3143+G3143-I3143</f>
        <v/>
      </c>
      <c r="K3143" s="15" t="n"/>
      <c r="L3143" s="15">
        <f>K3143*Setup!$B$6</f>
        <v/>
      </c>
      <c r="M3143" s="15">
        <f>J3143-L3143</f>
        <v/>
      </c>
      <c r="N3143" s="21" t="n"/>
    </row>
    <row r="3144">
      <c r="A3144" s="295" t="n"/>
      <c r="B3144" s="14" t="n"/>
      <c r="C3144" s="15" t="n"/>
      <c r="D3144" s="15" t="n"/>
      <c r="E3144" s="15">
        <f>D3144*Setup!$B$5</f>
        <v/>
      </c>
      <c r="F3144" s="15">
        <f>D3144-E3144</f>
        <v/>
      </c>
      <c r="G3144" s="15" t="n"/>
      <c r="H3144" s="15" t="n"/>
      <c r="I3144" s="15" t="n"/>
      <c r="J3144" s="15">
        <f>C3144+F3144+G3144-I3144</f>
        <v/>
      </c>
      <c r="K3144" s="15" t="n"/>
      <c r="L3144" s="15">
        <f>K3144*Setup!$B$6</f>
        <v/>
      </c>
      <c r="M3144" s="15">
        <f>J3144-L3144</f>
        <v/>
      </c>
      <c r="N3144" s="21" t="n"/>
    </row>
    <row r="3145">
      <c r="A3145" s="295" t="n"/>
      <c r="B3145" s="14" t="n"/>
      <c r="C3145" s="15" t="n"/>
      <c r="D3145" s="15" t="n"/>
      <c r="E3145" s="15">
        <f>D3145*Setup!$B$5</f>
        <v/>
      </c>
      <c r="F3145" s="15">
        <f>D3145-E3145</f>
        <v/>
      </c>
      <c r="G3145" s="15" t="n"/>
      <c r="H3145" s="15" t="n"/>
      <c r="I3145" s="15" t="n"/>
      <c r="J3145" s="15">
        <f>C3145+F3145+G3145-I3145</f>
        <v/>
      </c>
      <c r="K3145" s="15" t="n"/>
      <c r="L3145" s="15">
        <f>K3145*Setup!$B$6</f>
        <v/>
      </c>
      <c r="M3145" s="15">
        <f>J3145-L3145</f>
        <v/>
      </c>
      <c r="N3145" s="21" t="n"/>
    </row>
    <row r="3146">
      <c r="A3146" s="295" t="n"/>
      <c r="B3146" s="14" t="n"/>
      <c r="C3146" s="15" t="n"/>
      <c r="D3146" s="15" t="n"/>
      <c r="E3146" s="15">
        <f>D3146*Setup!$B$5</f>
        <v/>
      </c>
      <c r="F3146" s="15">
        <f>D3146-E3146</f>
        <v/>
      </c>
      <c r="G3146" s="15" t="n"/>
      <c r="H3146" s="15" t="n"/>
      <c r="I3146" s="15" t="n"/>
      <c r="J3146" s="15">
        <f>C3146+F3146+G3146-I3146</f>
        <v/>
      </c>
      <c r="K3146" s="15" t="n"/>
      <c r="L3146" s="15">
        <f>K3146*Setup!$B$6</f>
        <v/>
      </c>
      <c r="M3146" s="15">
        <f>J3146-L3146</f>
        <v/>
      </c>
      <c r="N3146" s="21" t="n"/>
    </row>
    <row r="3147">
      <c r="A3147" s="295" t="n"/>
      <c r="B3147" s="14" t="n"/>
      <c r="C3147" s="15" t="n"/>
      <c r="D3147" s="15" t="n"/>
      <c r="E3147" s="15">
        <f>D3147*Setup!$B$5</f>
        <v/>
      </c>
      <c r="F3147" s="15">
        <f>D3147-E3147</f>
        <v/>
      </c>
      <c r="G3147" s="15" t="n"/>
      <c r="H3147" s="15" t="n"/>
      <c r="I3147" s="15" t="n"/>
      <c r="J3147" s="15">
        <f>C3147+F3147+G3147-I3147</f>
        <v/>
      </c>
      <c r="K3147" s="15" t="n"/>
      <c r="L3147" s="15">
        <f>K3147*Setup!$B$6</f>
        <v/>
      </c>
      <c r="M3147" s="15">
        <f>J3147-L3147</f>
        <v/>
      </c>
      <c r="N3147" s="21" t="n"/>
    </row>
    <row r="3148">
      <c r="A3148" s="295" t="n"/>
      <c r="B3148" s="14" t="n"/>
      <c r="C3148" s="15" t="n"/>
      <c r="D3148" s="15" t="n"/>
      <c r="E3148" s="15">
        <f>D3148*Setup!$B$5</f>
        <v/>
      </c>
      <c r="F3148" s="15">
        <f>D3148-E3148</f>
        <v/>
      </c>
      <c r="G3148" s="15" t="n"/>
      <c r="H3148" s="15" t="n"/>
      <c r="I3148" s="15" t="n"/>
      <c r="J3148" s="15">
        <f>C3148+F3148+G3148-I3148</f>
        <v/>
      </c>
      <c r="K3148" s="15" t="n"/>
      <c r="L3148" s="15">
        <f>K3148*Setup!$B$6</f>
        <v/>
      </c>
      <c r="M3148" s="15">
        <f>J3148-L3148</f>
        <v/>
      </c>
      <c r="N3148" s="21" t="n"/>
    </row>
    <row r="3149">
      <c r="A3149" s="295" t="n"/>
      <c r="B3149" s="14" t="n"/>
      <c r="C3149" s="15" t="n"/>
      <c r="D3149" s="15" t="n"/>
      <c r="E3149" s="15">
        <f>D3149*Setup!$B$5</f>
        <v/>
      </c>
      <c r="F3149" s="15">
        <f>D3149-E3149</f>
        <v/>
      </c>
      <c r="G3149" s="15" t="n"/>
      <c r="H3149" s="15" t="n"/>
      <c r="I3149" s="15" t="n"/>
      <c r="J3149" s="15">
        <f>C3149+F3149+G3149-I3149</f>
        <v/>
      </c>
      <c r="K3149" s="15" t="n"/>
      <c r="L3149" s="15">
        <f>K3149*Setup!$B$6</f>
        <v/>
      </c>
      <c r="M3149" s="15">
        <f>J3149-L3149</f>
        <v/>
      </c>
      <c r="N3149" s="21" t="n"/>
    </row>
    <row r="3150">
      <c r="A3150" s="295" t="n"/>
      <c r="B3150" s="14" t="n"/>
      <c r="C3150" s="15" t="n"/>
      <c r="D3150" s="15" t="n"/>
      <c r="E3150" s="15">
        <f>D3150*Setup!$B$5</f>
        <v/>
      </c>
      <c r="F3150" s="15">
        <f>D3150-E3150</f>
        <v/>
      </c>
      <c r="G3150" s="15" t="n"/>
      <c r="H3150" s="15" t="n"/>
      <c r="I3150" s="15" t="n"/>
      <c r="J3150" s="15">
        <f>C3150+F3150+G3150-I3150</f>
        <v/>
      </c>
      <c r="K3150" s="15" t="n"/>
      <c r="L3150" s="15">
        <f>K3150*Setup!$B$6</f>
        <v/>
      </c>
      <c r="M3150" s="15">
        <f>J3150-L3150</f>
        <v/>
      </c>
      <c r="N3150" s="21" t="n"/>
    </row>
    <row r="3151">
      <c r="A3151" s="295" t="n"/>
      <c r="B3151" s="14" t="n"/>
      <c r="C3151" s="15" t="n"/>
      <c r="D3151" s="15" t="n"/>
      <c r="E3151" s="15">
        <f>D3151*Setup!$B$5</f>
        <v/>
      </c>
      <c r="F3151" s="15">
        <f>D3151-E3151</f>
        <v/>
      </c>
      <c r="G3151" s="15" t="n"/>
      <c r="H3151" s="15" t="n"/>
      <c r="I3151" s="15" t="n"/>
      <c r="J3151" s="15">
        <f>C3151+F3151+G3151-I3151</f>
        <v/>
      </c>
      <c r="K3151" s="15" t="n"/>
      <c r="L3151" s="15">
        <f>K3151*Setup!$B$6</f>
        <v/>
      </c>
      <c r="M3151" s="15">
        <f>J3151-L3151</f>
        <v/>
      </c>
      <c r="N3151" s="21" t="n"/>
    </row>
    <row r="3152">
      <c r="A3152" s="295" t="n"/>
      <c r="B3152" s="14" t="n"/>
      <c r="C3152" s="15" t="n"/>
      <c r="D3152" s="15" t="n"/>
      <c r="E3152" s="15">
        <f>D3152*Setup!$B$5</f>
        <v/>
      </c>
      <c r="F3152" s="15">
        <f>D3152-E3152</f>
        <v/>
      </c>
      <c r="G3152" s="15" t="n"/>
      <c r="H3152" s="15" t="n"/>
      <c r="I3152" s="15" t="n"/>
      <c r="J3152" s="15">
        <f>C3152+F3152+G3152-I3152</f>
        <v/>
      </c>
      <c r="K3152" s="15" t="n"/>
      <c r="L3152" s="15">
        <f>K3152*Setup!$B$6</f>
        <v/>
      </c>
      <c r="M3152" s="15">
        <f>J3152-L3152</f>
        <v/>
      </c>
      <c r="N3152" s="21" t="n"/>
    </row>
    <row r="3153">
      <c r="A3153" s="295" t="n"/>
      <c r="B3153" s="14" t="n"/>
      <c r="C3153" s="15" t="n"/>
      <c r="D3153" s="15" t="n"/>
      <c r="E3153" s="15">
        <f>D3153*Setup!$B$5</f>
        <v/>
      </c>
      <c r="F3153" s="15">
        <f>D3153-E3153</f>
        <v/>
      </c>
      <c r="G3153" s="15" t="n"/>
      <c r="H3153" s="15" t="n"/>
      <c r="I3153" s="15" t="n"/>
      <c r="J3153" s="15">
        <f>C3153+F3153+G3153-I3153</f>
        <v/>
      </c>
      <c r="K3153" s="15" t="n"/>
      <c r="L3153" s="15">
        <f>K3153*Setup!$B$6</f>
        <v/>
      </c>
      <c r="M3153" s="15">
        <f>J3153-L3153</f>
        <v/>
      </c>
      <c r="N3153" s="21" t="n"/>
    </row>
    <row r="3154">
      <c r="A3154" s="295" t="n"/>
      <c r="B3154" s="14" t="n"/>
      <c r="C3154" s="15" t="n"/>
      <c r="D3154" s="15" t="n"/>
      <c r="E3154" s="15">
        <f>D3154*Setup!$B$5</f>
        <v/>
      </c>
      <c r="F3154" s="15">
        <f>D3154-E3154</f>
        <v/>
      </c>
      <c r="G3154" s="15" t="n"/>
      <c r="H3154" s="15" t="n"/>
      <c r="I3154" s="15" t="n"/>
      <c r="J3154" s="15">
        <f>C3154+F3154+G3154-I3154</f>
        <v/>
      </c>
      <c r="K3154" s="15" t="n"/>
      <c r="L3154" s="15">
        <f>K3154*Setup!$B$6</f>
        <v/>
      </c>
      <c r="M3154" s="15">
        <f>J3154-L3154</f>
        <v/>
      </c>
      <c r="N3154" s="21" t="n"/>
    </row>
    <row r="3155">
      <c r="A3155" s="295" t="n"/>
      <c r="B3155" s="14" t="n"/>
      <c r="C3155" s="15" t="n"/>
      <c r="D3155" s="15" t="n"/>
      <c r="E3155" s="15">
        <f>D3155*Setup!$B$5</f>
        <v/>
      </c>
      <c r="F3155" s="15">
        <f>D3155-E3155</f>
        <v/>
      </c>
      <c r="G3155" s="15" t="n"/>
      <c r="H3155" s="15" t="n"/>
      <c r="I3155" s="15" t="n"/>
      <c r="J3155" s="15">
        <f>C3155+F3155+G3155-I3155</f>
        <v/>
      </c>
      <c r="K3155" s="15" t="n"/>
      <c r="L3155" s="15">
        <f>K3155*Setup!$B$6</f>
        <v/>
      </c>
      <c r="M3155" s="15">
        <f>J3155-L3155</f>
        <v/>
      </c>
      <c r="N3155" s="21" t="n"/>
    </row>
    <row r="3156">
      <c r="A3156" s="295" t="n"/>
      <c r="B3156" s="14" t="n"/>
      <c r="C3156" s="15" t="n"/>
      <c r="D3156" s="15" t="n"/>
      <c r="E3156" s="15">
        <f>D3156*Setup!$B$5</f>
        <v/>
      </c>
      <c r="F3156" s="15">
        <f>D3156-E3156</f>
        <v/>
      </c>
      <c r="G3156" s="15" t="n"/>
      <c r="H3156" s="15" t="n"/>
      <c r="I3156" s="15" t="n"/>
      <c r="J3156" s="15">
        <f>C3156+F3156+G3156-I3156</f>
        <v/>
      </c>
      <c r="K3156" s="15" t="n"/>
      <c r="L3156" s="15">
        <f>K3156*Setup!$B$6</f>
        <v/>
      </c>
      <c r="M3156" s="15">
        <f>J3156-L3156</f>
        <v/>
      </c>
      <c r="N3156" s="21" t="n"/>
    </row>
    <row r="3157">
      <c r="A3157" s="295" t="n"/>
      <c r="B3157" s="14" t="n"/>
      <c r="C3157" s="15" t="n"/>
      <c r="D3157" s="15" t="n"/>
      <c r="E3157" s="15">
        <f>D3157*Setup!$B$5</f>
        <v/>
      </c>
      <c r="F3157" s="15">
        <f>D3157-E3157</f>
        <v/>
      </c>
      <c r="G3157" s="15" t="n"/>
      <c r="H3157" s="15" t="n"/>
      <c r="I3157" s="15" t="n"/>
      <c r="J3157" s="15">
        <f>C3157+F3157+G3157-I3157</f>
        <v/>
      </c>
      <c r="K3157" s="15" t="n"/>
      <c r="L3157" s="15">
        <f>K3157*Setup!$B$6</f>
        <v/>
      </c>
      <c r="M3157" s="15">
        <f>J3157-L3157</f>
        <v/>
      </c>
      <c r="N3157" s="21" t="n"/>
    </row>
    <row r="3158">
      <c r="A3158" s="295" t="n"/>
      <c r="B3158" s="14" t="n"/>
      <c r="C3158" s="15" t="n"/>
      <c r="D3158" s="15" t="n"/>
      <c r="E3158" s="15">
        <f>D3158*Setup!$B$5</f>
        <v/>
      </c>
      <c r="F3158" s="15">
        <f>D3158-E3158</f>
        <v/>
      </c>
      <c r="G3158" s="15" t="n"/>
      <c r="H3158" s="15" t="n"/>
      <c r="I3158" s="15" t="n"/>
      <c r="J3158" s="15">
        <f>C3158+F3158+G3158-I3158</f>
        <v/>
      </c>
      <c r="K3158" s="15" t="n"/>
      <c r="L3158" s="15">
        <f>K3158*Setup!$B$6</f>
        <v/>
      </c>
      <c r="M3158" s="15">
        <f>J3158-L3158</f>
        <v/>
      </c>
      <c r="N3158" s="21" t="n"/>
    </row>
    <row r="3159">
      <c r="A3159" s="295" t="n"/>
      <c r="B3159" s="14" t="n"/>
      <c r="C3159" s="15" t="n"/>
      <c r="D3159" s="15" t="n"/>
      <c r="E3159" s="15">
        <f>D3159*Setup!$B$5</f>
        <v/>
      </c>
      <c r="F3159" s="15">
        <f>D3159-E3159</f>
        <v/>
      </c>
      <c r="G3159" s="15" t="n"/>
      <c r="H3159" s="15" t="n"/>
      <c r="I3159" s="15" t="n"/>
      <c r="J3159" s="15">
        <f>C3159+F3159+G3159-I3159</f>
        <v/>
      </c>
      <c r="K3159" s="15" t="n"/>
      <c r="L3159" s="15">
        <f>K3159*Setup!$B$6</f>
        <v/>
      </c>
      <c r="M3159" s="15">
        <f>J3159-L3159</f>
        <v/>
      </c>
      <c r="N3159" s="21" t="n"/>
    </row>
    <row r="3160">
      <c r="A3160" s="295" t="n"/>
      <c r="B3160" s="14" t="n"/>
      <c r="C3160" s="15" t="n"/>
      <c r="D3160" s="15" t="n"/>
      <c r="E3160" s="15">
        <f>D3160*Setup!$B$5</f>
        <v/>
      </c>
      <c r="F3160" s="15">
        <f>D3160-E3160</f>
        <v/>
      </c>
      <c r="G3160" s="15" t="n"/>
      <c r="H3160" s="15" t="n"/>
      <c r="I3160" s="15" t="n"/>
      <c r="J3160" s="15">
        <f>C3160+F3160+G3160-I3160</f>
        <v/>
      </c>
      <c r="K3160" s="15" t="n"/>
      <c r="L3160" s="15">
        <f>K3160*Setup!$B$6</f>
        <v/>
      </c>
      <c r="M3160" s="15">
        <f>J3160-L3160</f>
        <v/>
      </c>
      <c r="N3160" s="21" t="n"/>
    </row>
    <row r="3161">
      <c r="A3161" s="295" t="n"/>
      <c r="B3161" s="14" t="n"/>
      <c r="C3161" s="15" t="n"/>
      <c r="D3161" s="15" t="n"/>
      <c r="E3161" s="15">
        <f>D3161*Setup!$B$5</f>
        <v/>
      </c>
      <c r="F3161" s="15">
        <f>D3161-E3161</f>
        <v/>
      </c>
      <c r="G3161" s="15" t="n"/>
      <c r="H3161" s="15" t="n"/>
      <c r="I3161" s="15" t="n"/>
      <c r="J3161" s="15">
        <f>C3161+F3161+G3161-I3161</f>
        <v/>
      </c>
      <c r="K3161" s="15" t="n"/>
      <c r="L3161" s="15">
        <f>K3161*Setup!$B$6</f>
        <v/>
      </c>
      <c r="M3161" s="15">
        <f>J3161-L3161</f>
        <v/>
      </c>
      <c r="N3161" s="21" t="n"/>
    </row>
    <row r="3162">
      <c r="A3162" s="295" t="n"/>
      <c r="B3162" s="14" t="n"/>
      <c r="C3162" s="15" t="n"/>
      <c r="D3162" s="15" t="n"/>
      <c r="E3162" s="15">
        <f>D3162*Setup!$B$5</f>
        <v/>
      </c>
      <c r="F3162" s="15">
        <f>D3162-E3162</f>
        <v/>
      </c>
      <c r="G3162" s="15" t="n"/>
      <c r="H3162" s="15" t="n"/>
      <c r="I3162" s="15" t="n"/>
      <c r="J3162" s="15">
        <f>C3162+F3162+G3162-I3162</f>
        <v/>
      </c>
      <c r="K3162" s="15" t="n"/>
      <c r="L3162" s="15">
        <f>K3162*Setup!$B$6</f>
        <v/>
      </c>
      <c r="M3162" s="15">
        <f>J3162-L3162</f>
        <v/>
      </c>
      <c r="N3162" s="21" t="n"/>
    </row>
    <row r="3163">
      <c r="A3163" s="295" t="n"/>
      <c r="B3163" s="14" t="n"/>
      <c r="C3163" s="15" t="n"/>
      <c r="D3163" s="15" t="n"/>
      <c r="E3163" s="15">
        <f>D3163*Setup!$B$5</f>
        <v/>
      </c>
      <c r="F3163" s="15">
        <f>D3163-E3163</f>
        <v/>
      </c>
      <c r="G3163" s="15" t="n"/>
      <c r="H3163" s="15" t="n"/>
      <c r="I3163" s="15" t="n"/>
      <c r="J3163" s="15">
        <f>C3163+F3163+G3163-I3163</f>
        <v/>
      </c>
      <c r="K3163" s="15" t="n"/>
      <c r="L3163" s="15">
        <f>K3163*Setup!$B$6</f>
        <v/>
      </c>
      <c r="M3163" s="15">
        <f>J3163-L3163</f>
        <v/>
      </c>
      <c r="N3163" s="21" t="n"/>
    </row>
    <row r="3164">
      <c r="A3164" s="295" t="n"/>
      <c r="B3164" s="14" t="n"/>
      <c r="C3164" s="15" t="n"/>
      <c r="D3164" s="15" t="n"/>
      <c r="E3164" s="15">
        <f>D3164*Setup!$B$5</f>
        <v/>
      </c>
      <c r="F3164" s="15">
        <f>D3164-E3164</f>
        <v/>
      </c>
      <c r="G3164" s="15" t="n"/>
      <c r="H3164" s="15" t="n"/>
      <c r="I3164" s="15" t="n"/>
      <c r="J3164" s="15">
        <f>C3164+F3164+G3164-I3164</f>
        <v/>
      </c>
      <c r="K3164" s="15" t="n"/>
      <c r="L3164" s="15">
        <f>K3164*Setup!$B$6</f>
        <v/>
      </c>
      <c r="M3164" s="15">
        <f>J3164-L3164</f>
        <v/>
      </c>
      <c r="N3164" s="21" t="n"/>
    </row>
    <row r="3165">
      <c r="A3165" s="295" t="n"/>
      <c r="B3165" s="14" t="n"/>
      <c r="C3165" s="15" t="n"/>
      <c r="D3165" s="15" t="n"/>
      <c r="E3165" s="15">
        <f>D3165*Setup!$B$5</f>
        <v/>
      </c>
      <c r="F3165" s="15">
        <f>D3165-E3165</f>
        <v/>
      </c>
      <c r="G3165" s="15" t="n"/>
      <c r="H3165" s="15" t="n"/>
      <c r="I3165" s="15" t="n"/>
      <c r="J3165" s="15">
        <f>C3165+F3165+G3165-I3165</f>
        <v/>
      </c>
      <c r="K3165" s="15" t="n"/>
      <c r="L3165" s="15">
        <f>K3165*Setup!$B$6</f>
        <v/>
      </c>
      <c r="M3165" s="15">
        <f>J3165-L3165</f>
        <v/>
      </c>
      <c r="N3165" s="21" t="n"/>
    </row>
    <row r="3166">
      <c r="A3166" s="295" t="n"/>
      <c r="B3166" s="14" t="n"/>
      <c r="C3166" s="15" t="n"/>
      <c r="D3166" s="15" t="n"/>
      <c r="E3166" s="15">
        <f>D3166*Setup!$B$5</f>
        <v/>
      </c>
      <c r="F3166" s="15">
        <f>D3166-E3166</f>
        <v/>
      </c>
      <c r="G3166" s="15" t="n"/>
      <c r="H3166" s="15" t="n"/>
      <c r="I3166" s="15" t="n"/>
      <c r="J3166" s="15">
        <f>C3166+F3166+G3166-I3166</f>
        <v/>
      </c>
      <c r="K3166" s="15" t="n"/>
      <c r="L3166" s="15">
        <f>K3166*Setup!$B$6</f>
        <v/>
      </c>
      <c r="M3166" s="15">
        <f>J3166-L3166</f>
        <v/>
      </c>
      <c r="N3166" s="21" t="n"/>
    </row>
    <row r="3167">
      <c r="A3167" s="295" t="n"/>
      <c r="B3167" s="14" t="n"/>
      <c r="C3167" s="15" t="n"/>
      <c r="D3167" s="15" t="n"/>
      <c r="E3167" s="15">
        <f>D3167*Setup!$B$5</f>
        <v/>
      </c>
      <c r="F3167" s="15">
        <f>D3167-E3167</f>
        <v/>
      </c>
      <c r="G3167" s="15" t="n"/>
      <c r="H3167" s="15" t="n"/>
      <c r="I3167" s="15" t="n"/>
      <c r="J3167" s="15">
        <f>C3167+F3167+G3167-I3167</f>
        <v/>
      </c>
      <c r="K3167" s="15" t="n"/>
      <c r="L3167" s="15">
        <f>K3167*Setup!$B$6</f>
        <v/>
      </c>
      <c r="M3167" s="15">
        <f>J3167-L3167</f>
        <v/>
      </c>
      <c r="N3167" s="21" t="n"/>
    </row>
    <row r="3168">
      <c r="A3168" s="295" t="n"/>
      <c r="B3168" s="14" t="n"/>
      <c r="C3168" s="15" t="n"/>
      <c r="D3168" s="15" t="n"/>
      <c r="E3168" s="15">
        <f>D3168*Setup!$B$5</f>
        <v/>
      </c>
      <c r="F3168" s="15">
        <f>D3168-E3168</f>
        <v/>
      </c>
      <c r="G3168" s="15" t="n"/>
      <c r="H3168" s="15" t="n"/>
      <c r="I3168" s="15" t="n"/>
      <c r="J3168" s="15">
        <f>C3168+F3168+G3168-I3168</f>
        <v/>
      </c>
      <c r="K3168" s="15" t="n"/>
      <c r="L3168" s="15">
        <f>K3168*Setup!$B$6</f>
        <v/>
      </c>
      <c r="M3168" s="15">
        <f>J3168-L3168</f>
        <v/>
      </c>
      <c r="N3168" s="21" t="n"/>
    </row>
    <row r="3169">
      <c r="A3169" s="295" t="n"/>
      <c r="B3169" s="14" t="n"/>
      <c r="C3169" s="15" t="n"/>
      <c r="D3169" s="15" t="n"/>
      <c r="E3169" s="15">
        <f>D3169*Setup!$B$5</f>
        <v/>
      </c>
      <c r="F3169" s="15">
        <f>D3169-E3169</f>
        <v/>
      </c>
      <c r="G3169" s="15" t="n"/>
      <c r="H3169" s="15" t="n"/>
      <c r="I3169" s="15" t="n"/>
      <c r="J3169" s="15">
        <f>C3169+F3169+G3169-I3169</f>
        <v/>
      </c>
      <c r="K3169" s="15" t="n"/>
      <c r="L3169" s="15">
        <f>K3169*Setup!$B$6</f>
        <v/>
      </c>
      <c r="M3169" s="15">
        <f>J3169-L3169</f>
        <v/>
      </c>
      <c r="N3169" s="21" t="n"/>
    </row>
    <row r="3170">
      <c r="A3170" s="295" t="n"/>
      <c r="B3170" s="14" t="n"/>
      <c r="C3170" s="15" t="n"/>
      <c r="D3170" s="15" t="n"/>
      <c r="E3170" s="15">
        <f>D3170*Setup!$B$5</f>
        <v/>
      </c>
      <c r="F3170" s="15">
        <f>D3170-E3170</f>
        <v/>
      </c>
      <c r="G3170" s="15" t="n"/>
      <c r="H3170" s="15" t="n"/>
      <c r="I3170" s="15" t="n"/>
      <c r="J3170" s="15">
        <f>C3170+F3170+G3170-I3170</f>
        <v/>
      </c>
      <c r="K3170" s="15" t="n"/>
      <c r="L3170" s="15">
        <f>K3170*Setup!$B$6</f>
        <v/>
      </c>
      <c r="M3170" s="15">
        <f>J3170-L3170</f>
        <v/>
      </c>
      <c r="N3170" s="21" t="n"/>
    </row>
    <row r="3171">
      <c r="A3171" s="295" t="n"/>
      <c r="B3171" s="14" t="n"/>
      <c r="C3171" s="15" t="n"/>
      <c r="D3171" s="15" t="n"/>
      <c r="E3171" s="15">
        <f>D3171*Setup!$B$5</f>
        <v/>
      </c>
      <c r="F3171" s="15">
        <f>D3171-E3171</f>
        <v/>
      </c>
      <c r="G3171" s="15" t="n"/>
      <c r="H3171" s="15" t="n"/>
      <c r="I3171" s="15" t="n"/>
      <c r="J3171" s="15">
        <f>C3171+F3171+G3171-I3171</f>
        <v/>
      </c>
      <c r="K3171" s="15" t="n"/>
      <c r="L3171" s="15">
        <f>K3171*Setup!$B$6</f>
        <v/>
      </c>
      <c r="M3171" s="15">
        <f>J3171-L3171</f>
        <v/>
      </c>
      <c r="N3171" s="21" t="n"/>
    </row>
    <row r="3172">
      <c r="A3172" s="295" t="n"/>
      <c r="B3172" s="14" t="n"/>
      <c r="C3172" s="15" t="n"/>
      <c r="D3172" s="15" t="n"/>
      <c r="E3172" s="15">
        <f>D3172*Setup!$B$5</f>
        <v/>
      </c>
      <c r="F3172" s="15">
        <f>D3172-E3172</f>
        <v/>
      </c>
      <c r="G3172" s="15" t="n"/>
      <c r="H3172" s="15" t="n"/>
      <c r="I3172" s="15" t="n"/>
      <c r="J3172" s="15">
        <f>C3172+F3172+G3172-I3172</f>
        <v/>
      </c>
      <c r="K3172" s="15" t="n"/>
      <c r="L3172" s="15">
        <f>K3172*Setup!$B$6</f>
        <v/>
      </c>
      <c r="M3172" s="15">
        <f>J3172-L3172</f>
        <v/>
      </c>
      <c r="N3172" s="21" t="n"/>
    </row>
    <row r="3173">
      <c r="A3173" s="295" t="n"/>
      <c r="B3173" s="14" t="n"/>
      <c r="C3173" s="15" t="n"/>
      <c r="D3173" s="15" t="n"/>
      <c r="E3173" s="15">
        <f>D3173*Setup!$B$5</f>
        <v/>
      </c>
      <c r="F3173" s="15">
        <f>D3173-E3173</f>
        <v/>
      </c>
      <c r="G3173" s="15" t="n"/>
      <c r="H3173" s="15" t="n"/>
      <c r="I3173" s="15" t="n"/>
      <c r="J3173" s="15">
        <f>C3173+F3173+G3173-I3173</f>
        <v/>
      </c>
      <c r="K3173" s="15" t="n"/>
      <c r="L3173" s="15">
        <f>K3173*Setup!$B$6</f>
        <v/>
      </c>
      <c r="M3173" s="15">
        <f>J3173-L3173</f>
        <v/>
      </c>
      <c r="N3173" s="21" t="n"/>
    </row>
    <row r="3174">
      <c r="A3174" s="295" t="n"/>
      <c r="B3174" s="14" t="n"/>
      <c r="C3174" s="15" t="n"/>
      <c r="D3174" s="15" t="n"/>
      <c r="E3174" s="15">
        <f>D3174*Setup!$B$5</f>
        <v/>
      </c>
      <c r="F3174" s="15">
        <f>D3174-E3174</f>
        <v/>
      </c>
      <c r="G3174" s="15" t="n"/>
      <c r="H3174" s="15" t="n"/>
      <c r="I3174" s="15" t="n"/>
      <c r="J3174" s="15">
        <f>C3174+F3174+G3174-I3174</f>
        <v/>
      </c>
      <c r="K3174" s="15" t="n"/>
      <c r="L3174" s="15">
        <f>K3174*Setup!$B$6</f>
        <v/>
      </c>
      <c r="M3174" s="15">
        <f>J3174-L3174</f>
        <v/>
      </c>
      <c r="N3174" s="21" t="n"/>
    </row>
    <row r="3175">
      <c r="A3175" s="295" t="n"/>
      <c r="B3175" s="14" t="n"/>
      <c r="C3175" s="15" t="n"/>
      <c r="D3175" s="15" t="n"/>
      <c r="E3175" s="15">
        <f>D3175*Setup!$B$5</f>
        <v/>
      </c>
      <c r="F3175" s="15">
        <f>D3175-E3175</f>
        <v/>
      </c>
      <c r="G3175" s="15" t="n"/>
      <c r="H3175" s="15" t="n"/>
      <c r="I3175" s="15" t="n"/>
      <c r="J3175" s="15">
        <f>C3175+F3175+G3175-I3175</f>
        <v/>
      </c>
      <c r="K3175" s="15" t="n"/>
      <c r="L3175" s="15">
        <f>K3175*Setup!$B$6</f>
        <v/>
      </c>
      <c r="M3175" s="15">
        <f>J3175-L3175</f>
        <v/>
      </c>
      <c r="N3175" s="21" t="n"/>
    </row>
    <row r="3176">
      <c r="A3176" s="295" t="n"/>
      <c r="B3176" s="14" t="n"/>
      <c r="C3176" s="15" t="n"/>
      <c r="D3176" s="15" t="n"/>
      <c r="E3176" s="15">
        <f>D3176*Setup!$B$5</f>
        <v/>
      </c>
      <c r="F3176" s="15">
        <f>D3176-E3176</f>
        <v/>
      </c>
      <c r="G3176" s="15" t="n"/>
      <c r="H3176" s="15" t="n"/>
      <c r="I3176" s="15" t="n"/>
      <c r="J3176" s="15">
        <f>C3176+F3176+G3176-I3176</f>
        <v/>
      </c>
      <c r="K3176" s="15" t="n"/>
      <c r="L3176" s="15">
        <f>K3176*Setup!$B$6</f>
        <v/>
      </c>
      <c r="M3176" s="15">
        <f>J3176-L3176</f>
        <v/>
      </c>
      <c r="N3176" s="21" t="n"/>
    </row>
    <row r="3177">
      <c r="A3177" s="295" t="n"/>
      <c r="B3177" s="14" t="n"/>
      <c r="C3177" s="15" t="n"/>
      <c r="D3177" s="15" t="n"/>
      <c r="E3177" s="15">
        <f>D3177*Setup!$B$5</f>
        <v/>
      </c>
      <c r="F3177" s="15">
        <f>D3177-E3177</f>
        <v/>
      </c>
      <c r="G3177" s="15" t="n"/>
      <c r="H3177" s="15" t="n"/>
      <c r="I3177" s="15" t="n"/>
      <c r="J3177" s="15">
        <f>C3177+F3177+G3177-I3177</f>
        <v/>
      </c>
      <c r="K3177" s="15" t="n"/>
      <c r="L3177" s="15">
        <f>K3177*Setup!$B$6</f>
        <v/>
      </c>
      <c r="M3177" s="15">
        <f>J3177-L3177</f>
        <v/>
      </c>
      <c r="N3177" s="21" t="n"/>
    </row>
    <row r="3178">
      <c r="A3178" s="295" t="n"/>
      <c r="B3178" s="14" t="n"/>
      <c r="C3178" s="15" t="n"/>
      <c r="D3178" s="15" t="n"/>
      <c r="E3178" s="15">
        <f>D3178*Setup!$B$5</f>
        <v/>
      </c>
      <c r="F3178" s="15">
        <f>D3178-E3178</f>
        <v/>
      </c>
      <c r="G3178" s="15" t="n"/>
      <c r="H3178" s="15" t="n"/>
      <c r="I3178" s="15" t="n"/>
      <c r="J3178" s="15">
        <f>C3178+F3178+G3178-I3178</f>
        <v/>
      </c>
      <c r="K3178" s="15" t="n"/>
      <c r="L3178" s="15">
        <f>K3178*Setup!$B$6</f>
        <v/>
      </c>
      <c r="M3178" s="15">
        <f>J3178-L3178</f>
        <v/>
      </c>
      <c r="N3178" s="21" t="n"/>
    </row>
    <row r="3179">
      <c r="A3179" s="295" t="n"/>
      <c r="B3179" s="14" t="n"/>
      <c r="C3179" s="15" t="n"/>
      <c r="D3179" s="15" t="n"/>
      <c r="E3179" s="15">
        <f>D3179*Setup!$B$5</f>
        <v/>
      </c>
      <c r="F3179" s="15">
        <f>D3179-E3179</f>
        <v/>
      </c>
      <c r="G3179" s="15" t="n"/>
      <c r="H3179" s="15" t="n"/>
      <c r="I3179" s="15" t="n"/>
      <c r="J3179" s="15">
        <f>C3179+F3179+G3179-I3179</f>
        <v/>
      </c>
      <c r="K3179" s="15" t="n"/>
      <c r="L3179" s="15">
        <f>K3179*Setup!$B$6</f>
        <v/>
      </c>
      <c r="M3179" s="15">
        <f>J3179-L3179</f>
        <v/>
      </c>
      <c r="N3179" s="21" t="n"/>
    </row>
    <row r="3180">
      <c r="A3180" s="295" t="n"/>
      <c r="B3180" s="14" t="n"/>
      <c r="C3180" s="15" t="n"/>
      <c r="D3180" s="15" t="n"/>
      <c r="E3180" s="15">
        <f>D3180*Setup!$B$5</f>
        <v/>
      </c>
      <c r="F3180" s="15">
        <f>D3180-E3180</f>
        <v/>
      </c>
      <c r="G3180" s="15" t="n"/>
      <c r="H3180" s="15" t="n"/>
      <c r="I3180" s="15" t="n"/>
      <c r="J3180" s="15">
        <f>C3180+F3180+G3180-I3180</f>
        <v/>
      </c>
      <c r="K3180" s="15" t="n"/>
      <c r="L3180" s="15">
        <f>K3180*Setup!$B$6</f>
        <v/>
      </c>
      <c r="M3180" s="15">
        <f>J3180-L3180</f>
        <v/>
      </c>
      <c r="N3180" s="21" t="n"/>
    </row>
    <row r="3181">
      <c r="A3181" s="295" t="n"/>
      <c r="B3181" s="14" t="n"/>
      <c r="C3181" s="15" t="n"/>
      <c r="D3181" s="15" t="n"/>
      <c r="E3181" s="15">
        <f>D3181*Setup!$B$5</f>
        <v/>
      </c>
      <c r="F3181" s="15">
        <f>D3181-E3181</f>
        <v/>
      </c>
      <c r="G3181" s="15" t="n"/>
      <c r="H3181" s="15" t="n"/>
      <c r="I3181" s="15" t="n"/>
      <c r="J3181" s="15">
        <f>C3181+F3181+G3181-I3181</f>
        <v/>
      </c>
      <c r="K3181" s="15" t="n"/>
      <c r="L3181" s="15">
        <f>K3181*Setup!$B$6</f>
        <v/>
      </c>
      <c r="M3181" s="15">
        <f>J3181-L3181</f>
        <v/>
      </c>
      <c r="N3181" s="21" t="n"/>
    </row>
    <row r="3182">
      <c r="A3182" s="295" t="n"/>
      <c r="B3182" s="14" t="n"/>
      <c r="C3182" s="15" t="n"/>
      <c r="D3182" s="15" t="n"/>
      <c r="E3182" s="15">
        <f>D3182*Setup!$B$5</f>
        <v/>
      </c>
      <c r="F3182" s="15">
        <f>D3182-E3182</f>
        <v/>
      </c>
      <c r="G3182" s="15" t="n"/>
      <c r="H3182" s="15" t="n"/>
      <c r="I3182" s="15" t="n"/>
      <c r="J3182" s="15">
        <f>C3182+F3182+G3182-I3182</f>
        <v/>
      </c>
      <c r="K3182" s="15" t="n"/>
      <c r="L3182" s="15">
        <f>K3182*Setup!$B$6</f>
        <v/>
      </c>
      <c r="M3182" s="15">
        <f>J3182-L3182</f>
        <v/>
      </c>
      <c r="N3182" s="21" t="n"/>
    </row>
    <row r="3183">
      <c r="A3183" s="295" t="n"/>
      <c r="B3183" s="14" t="n"/>
      <c r="C3183" s="15" t="n"/>
      <c r="D3183" s="15" t="n"/>
      <c r="E3183" s="15">
        <f>D3183*Setup!$B$5</f>
        <v/>
      </c>
      <c r="F3183" s="15">
        <f>D3183-E3183</f>
        <v/>
      </c>
      <c r="G3183" s="15" t="n"/>
      <c r="H3183" s="15" t="n"/>
      <c r="I3183" s="15" t="n"/>
      <c r="J3183" s="15">
        <f>C3183+F3183+G3183-I3183</f>
        <v/>
      </c>
      <c r="K3183" s="15" t="n"/>
      <c r="L3183" s="15">
        <f>K3183*Setup!$B$6</f>
        <v/>
      </c>
      <c r="M3183" s="15">
        <f>J3183-L3183</f>
        <v/>
      </c>
      <c r="N3183" s="21" t="n"/>
    </row>
    <row r="3184">
      <c r="A3184" s="295" t="n"/>
      <c r="B3184" s="14" t="n"/>
      <c r="C3184" s="15" t="n"/>
      <c r="D3184" s="15" t="n"/>
      <c r="E3184" s="15">
        <f>D3184*Setup!$B$5</f>
        <v/>
      </c>
      <c r="F3184" s="15">
        <f>D3184-E3184</f>
        <v/>
      </c>
      <c r="G3184" s="15" t="n"/>
      <c r="H3184" s="15" t="n"/>
      <c r="I3184" s="15" t="n"/>
      <c r="J3184" s="15">
        <f>C3184+F3184+G3184-I3184</f>
        <v/>
      </c>
      <c r="K3184" s="15" t="n"/>
      <c r="L3184" s="15">
        <f>K3184*Setup!$B$6</f>
        <v/>
      </c>
      <c r="M3184" s="15">
        <f>J3184-L3184</f>
        <v/>
      </c>
      <c r="N3184" s="21" t="n"/>
    </row>
    <row r="3185">
      <c r="A3185" s="295" t="n"/>
      <c r="B3185" s="14" t="n"/>
      <c r="C3185" s="15" t="n"/>
      <c r="D3185" s="15" t="n"/>
      <c r="E3185" s="15">
        <f>D3185*Setup!$B$5</f>
        <v/>
      </c>
      <c r="F3185" s="15">
        <f>D3185-E3185</f>
        <v/>
      </c>
      <c r="G3185" s="15" t="n"/>
      <c r="H3185" s="15" t="n"/>
      <c r="I3185" s="15" t="n"/>
      <c r="J3185" s="15">
        <f>C3185+F3185+G3185-I3185</f>
        <v/>
      </c>
      <c r="K3185" s="15" t="n"/>
      <c r="L3185" s="15">
        <f>K3185*Setup!$B$6</f>
        <v/>
      </c>
      <c r="M3185" s="15">
        <f>J3185-L3185</f>
        <v/>
      </c>
      <c r="N3185" s="21" t="n"/>
    </row>
    <row r="3186">
      <c r="A3186" s="295" t="n"/>
      <c r="B3186" s="14" t="n"/>
      <c r="C3186" s="15" t="n"/>
      <c r="D3186" s="15" t="n"/>
      <c r="E3186" s="15">
        <f>D3186*Setup!$B$5</f>
        <v/>
      </c>
      <c r="F3186" s="15">
        <f>D3186-E3186</f>
        <v/>
      </c>
      <c r="G3186" s="15" t="n"/>
      <c r="H3186" s="15" t="n"/>
      <c r="I3186" s="15" t="n"/>
      <c r="J3186" s="15">
        <f>C3186+F3186+G3186-I3186</f>
        <v/>
      </c>
      <c r="K3186" s="15" t="n"/>
      <c r="L3186" s="15">
        <f>K3186*Setup!$B$6</f>
        <v/>
      </c>
      <c r="M3186" s="15">
        <f>J3186-L3186</f>
        <v/>
      </c>
      <c r="N3186" s="21" t="n"/>
    </row>
    <row r="3187">
      <c r="A3187" s="295" t="n"/>
      <c r="B3187" s="14" t="n"/>
      <c r="C3187" s="15" t="n"/>
      <c r="D3187" s="15" t="n"/>
      <c r="E3187" s="15">
        <f>D3187*Setup!$B$5</f>
        <v/>
      </c>
      <c r="F3187" s="15">
        <f>D3187-E3187</f>
        <v/>
      </c>
      <c r="G3187" s="15" t="n"/>
      <c r="H3187" s="15" t="n"/>
      <c r="I3187" s="15" t="n"/>
      <c r="J3187" s="15">
        <f>C3187+F3187+G3187-I3187</f>
        <v/>
      </c>
      <c r="K3187" s="15" t="n"/>
      <c r="L3187" s="15">
        <f>K3187*Setup!$B$6</f>
        <v/>
      </c>
      <c r="M3187" s="15">
        <f>J3187-L3187</f>
        <v/>
      </c>
      <c r="N3187" s="21" t="n"/>
    </row>
    <row r="3188">
      <c r="A3188" s="295" t="n"/>
      <c r="B3188" s="14" t="n"/>
      <c r="C3188" s="15" t="n"/>
      <c r="D3188" s="15" t="n"/>
      <c r="E3188" s="15">
        <f>D3188*Setup!$B$5</f>
        <v/>
      </c>
      <c r="F3188" s="15">
        <f>D3188-E3188</f>
        <v/>
      </c>
      <c r="G3188" s="15" t="n"/>
      <c r="H3188" s="15" t="n"/>
      <c r="I3188" s="15" t="n"/>
      <c r="J3188" s="15">
        <f>C3188+F3188+G3188-I3188</f>
        <v/>
      </c>
      <c r="K3188" s="15" t="n"/>
      <c r="L3188" s="15">
        <f>K3188*Setup!$B$6</f>
        <v/>
      </c>
      <c r="M3188" s="15">
        <f>J3188-L3188</f>
        <v/>
      </c>
      <c r="N3188" s="21" t="n"/>
    </row>
    <row r="3189">
      <c r="A3189" s="295" t="n"/>
      <c r="B3189" s="14" t="n"/>
      <c r="C3189" s="15" t="n"/>
      <c r="D3189" s="15" t="n"/>
      <c r="E3189" s="15">
        <f>D3189*Setup!$B$5</f>
        <v/>
      </c>
      <c r="F3189" s="15">
        <f>D3189-E3189</f>
        <v/>
      </c>
      <c r="G3189" s="15" t="n"/>
      <c r="H3189" s="15" t="n"/>
      <c r="I3189" s="15" t="n"/>
      <c r="J3189" s="15">
        <f>C3189+F3189+G3189-I3189</f>
        <v/>
      </c>
      <c r="K3189" s="15" t="n"/>
      <c r="L3189" s="15">
        <f>K3189*Setup!$B$6</f>
        <v/>
      </c>
      <c r="M3189" s="15">
        <f>J3189-L3189</f>
        <v/>
      </c>
      <c r="N3189" s="21" t="n"/>
    </row>
    <row r="3190">
      <c r="A3190" s="295" t="n"/>
      <c r="B3190" s="14" t="n"/>
      <c r="C3190" s="15" t="n"/>
      <c r="D3190" s="15" t="n"/>
      <c r="E3190" s="15">
        <f>D3190*Setup!$B$5</f>
        <v/>
      </c>
      <c r="F3190" s="15">
        <f>D3190-E3190</f>
        <v/>
      </c>
      <c r="G3190" s="15" t="n"/>
      <c r="H3190" s="15" t="n"/>
      <c r="I3190" s="15" t="n"/>
      <c r="J3190" s="15">
        <f>C3190+F3190+G3190-I3190</f>
        <v/>
      </c>
      <c r="K3190" s="15" t="n"/>
      <c r="L3190" s="15">
        <f>K3190*Setup!$B$6</f>
        <v/>
      </c>
      <c r="M3190" s="15">
        <f>J3190-L3190</f>
        <v/>
      </c>
      <c r="N3190" s="21" t="n"/>
    </row>
    <row r="3191">
      <c r="A3191" s="295" t="n"/>
      <c r="B3191" s="14" t="n"/>
      <c r="C3191" s="15" t="n"/>
      <c r="D3191" s="15" t="n"/>
      <c r="E3191" s="15">
        <f>D3191*Setup!$B$5</f>
        <v/>
      </c>
      <c r="F3191" s="15">
        <f>D3191-E3191</f>
        <v/>
      </c>
      <c r="G3191" s="15" t="n"/>
      <c r="H3191" s="15" t="n"/>
      <c r="I3191" s="15" t="n"/>
      <c r="J3191" s="15">
        <f>C3191+F3191+G3191-I3191</f>
        <v/>
      </c>
      <c r="K3191" s="15" t="n"/>
      <c r="L3191" s="15">
        <f>K3191*Setup!$B$6</f>
        <v/>
      </c>
      <c r="M3191" s="15">
        <f>J3191-L3191</f>
        <v/>
      </c>
      <c r="N3191" s="21" t="n"/>
    </row>
    <row r="3192">
      <c r="A3192" s="295" t="n"/>
      <c r="B3192" s="14" t="n"/>
      <c r="C3192" s="15" t="n"/>
      <c r="D3192" s="15" t="n"/>
      <c r="E3192" s="15">
        <f>D3192*Setup!$B$5</f>
        <v/>
      </c>
      <c r="F3192" s="15">
        <f>D3192-E3192</f>
        <v/>
      </c>
      <c r="G3192" s="15" t="n"/>
      <c r="H3192" s="15" t="n"/>
      <c r="I3192" s="15" t="n"/>
      <c r="J3192" s="15">
        <f>C3192+F3192+G3192-I3192</f>
        <v/>
      </c>
      <c r="K3192" s="15" t="n"/>
      <c r="L3192" s="15">
        <f>K3192*Setup!$B$6</f>
        <v/>
      </c>
      <c r="M3192" s="15">
        <f>J3192-L3192</f>
        <v/>
      </c>
      <c r="N3192" s="21" t="n"/>
    </row>
    <row r="3193">
      <c r="A3193" s="295" t="n"/>
      <c r="B3193" s="14" t="n"/>
      <c r="C3193" s="15" t="n"/>
      <c r="D3193" s="15" t="n"/>
      <c r="E3193" s="15">
        <f>D3193*Setup!$B$5</f>
        <v/>
      </c>
      <c r="F3193" s="15">
        <f>D3193-E3193</f>
        <v/>
      </c>
      <c r="G3193" s="15" t="n"/>
      <c r="H3193" s="15" t="n"/>
      <c r="I3193" s="15" t="n"/>
      <c r="J3193" s="15">
        <f>C3193+F3193+G3193-I3193</f>
        <v/>
      </c>
      <c r="K3193" s="15" t="n"/>
      <c r="L3193" s="15">
        <f>K3193*Setup!$B$6</f>
        <v/>
      </c>
      <c r="M3193" s="15">
        <f>J3193-L3193</f>
        <v/>
      </c>
      <c r="N3193" s="21" t="n"/>
    </row>
    <row r="3194">
      <c r="A3194" s="295" t="n"/>
      <c r="B3194" s="14" t="n"/>
      <c r="C3194" s="15" t="n"/>
      <c r="D3194" s="15" t="n"/>
      <c r="E3194" s="15">
        <f>D3194*Setup!$B$5</f>
        <v/>
      </c>
      <c r="F3194" s="15">
        <f>D3194-E3194</f>
        <v/>
      </c>
      <c r="G3194" s="15" t="n"/>
      <c r="H3194" s="15" t="n"/>
      <c r="I3194" s="15" t="n"/>
      <c r="J3194" s="15">
        <f>C3194+F3194+G3194-I3194</f>
        <v/>
      </c>
      <c r="K3194" s="15" t="n"/>
      <c r="L3194" s="15">
        <f>K3194*Setup!$B$6</f>
        <v/>
      </c>
      <c r="M3194" s="15">
        <f>J3194-L3194</f>
        <v/>
      </c>
      <c r="N3194" s="21" t="n"/>
    </row>
    <row r="3195">
      <c r="A3195" s="295" t="n"/>
      <c r="B3195" s="14" t="n"/>
      <c r="C3195" s="15" t="n"/>
      <c r="D3195" s="15" t="n"/>
      <c r="E3195" s="15">
        <f>D3195*Setup!$B$5</f>
        <v/>
      </c>
      <c r="F3195" s="15">
        <f>D3195-E3195</f>
        <v/>
      </c>
      <c r="G3195" s="15" t="n"/>
      <c r="H3195" s="15" t="n"/>
      <c r="I3195" s="15" t="n"/>
      <c r="J3195" s="15">
        <f>C3195+F3195+G3195-I3195</f>
        <v/>
      </c>
      <c r="K3195" s="15" t="n"/>
      <c r="L3195" s="15">
        <f>K3195*Setup!$B$6</f>
        <v/>
      </c>
      <c r="M3195" s="15">
        <f>J3195-L3195</f>
        <v/>
      </c>
      <c r="N3195" s="21" t="n"/>
    </row>
    <row r="3196">
      <c r="A3196" s="295" t="n"/>
      <c r="B3196" s="14" t="n"/>
      <c r="C3196" s="15" t="n"/>
      <c r="D3196" s="15" t="n"/>
      <c r="E3196" s="15">
        <f>D3196*Setup!$B$5</f>
        <v/>
      </c>
      <c r="F3196" s="15">
        <f>D3196-E3196</f>
        <v/>
      </c>
      <c r="G3196" s="15" t="n"/>
      <c r="H3196" s="15" t="n"/>
      <c r="I3196" s="15" t="n"/>
      <c r="J3196" s="15">
        <f>C3196+F3196+G3196-I3196</f>
        <v/>
      </c>
      <c r="K3196" s="15" t="n"/>
      <c r="L3196" s="15">
        <f>K3196*Setup!$B$6</f>
        <v/>
      </c>
      <c r="M3196" s="15">
        <f>J3196-L3196</f>
        <v/>
      </c>
      <c r="N3196" s="21" t="n"/>
    </row>
    <row r="3197">
      <c r="A3197" s="295" t="n"/>
      <c r="B3197" s="14" t="n"/>
      <c r="C3197" s="15" t="n"/>
      <c r="D3197" s="15" t="n"/>
      <c r="E3197" s="15">
        <f>D3197*Setup!$B$5</f>
        <v/>
      </c>
      <c r="F3197" s="15">
        <f>D3197-E3197</f>
        <v/>
      </c>
      <c r="G3197" s="15" t="n"/>
      <c r="H3197" s="15" t="n"/>
      <c r="I3197" s="15" t="n"/>
      <c r="J3197" s="15">
        <f>C3197+F3197+G3197-I3197</f>
        <v/>
      </c>
      <c r="K3197" s="15" t="n"/>
      <c r="L3197" s="15">
        <f>K3197*Setup!$B$6</f>
        <v/>
      </c>
      <c r="M3197" s="15">
        <f>J3197-L3197</f>
        <v/>
      </c>
      <c r="N3197" s="21" t="n"/>
    </row>
    <row r="3198">
      <c r="A3198" s="295" t="n"/>
      <c r="B3198" s="14" t="n"/>
      <c r="C3198" s="15" t="n"/>
      <c r="D3198" s="15" t="n"/>
      <c r="E3198" s="15">
        <f>D3198*Setup!$B$5</f>
        <v/>
      </c>
      <c r="F3198" s="15">
        <f>D3198-E3198</f>
        <v/>
      </c>
      <c r="G3198" s="15" t="n"/>
      <c r="H3198" s="15" t="n"/>
      <c r="I3198" s="15" t="n"/>
      <c r="J3198" s="15">
        <f>C3198+F3198+G3198-I3198</f>
        <v/>
      </c>
      <c r="K3198" s="15" t="n"/>
      <c r="L3198" s="15">
        <f>K3198*Setup!$B$6</f>
        <v/>
      </c>
      <c r="M3198" s="15">
        <f>J3198-L3198</f>
        <v/>
      </c>
      <c r="N3198" s="21" t="n"/>
    </row>
    <row r="3199">
      <c r="A3199" s="295" t="n"/>
      <c r="B3199" s="14" t="n"/>
      <c r="C3199" s="15" t="n"/>
      <c r="D3199" s="15" t="n"/>
      <c r="E3199" s="15">
        <f>D3199*Setup!$B$5</f>
        <v/>
      </c>
      <c r="F3199" s="15">
        <f>D3199-E3199</f>
        <v/>
      </c>
      <c r="G3199" s="15" t="n"/>
      <c r="H3199" s="15" t="n"/>
      <c r="I3199" s="15" t="n"/>
      <c r="J3199" s="15">
        <f>C3199+F3199+G3199-I3199</f>
        <v/>
      </c>
      <c r="K3199" s="15" t="n"/>
      <c r="L3199" s="15">
        <f>K3199*Setup!$B$6</f>
        <v/>
      </c>
      <c r="M3199" s="15">
        <f>J3199-L3199</f>
        <v/>
      </c>
      <c r="N3199" s="21" t="n"/>
    </row>
    <row r="3200">
      <c r="A3200" s="295" t="n"/>
      <c r="B3200" s="14" t="n"/>
      <c r="C3200" s="15" t="n"/>
      <c r="D3200" s="15" t="n"/>
      <c r="E3200" s="15">
        <f>D3200*Setup!$B$5</f>
        <v/>
      </c>
      <c r="F3200" s="15">
        <f>D3200-E3200</f>
        <v/>
      </c>
      <c r="G3200" s="15" t="n"/>
      <c r="H3200" s="15" t="n"/>
      <c r="I3200" s="15" t="n"/>
      <c r="J3200" s="15">
        <f>C3200+F3200+G3200-I3200</f>
        <v/>
      </c>
      <c r="K3200" s="15" t="n"/>
      <c r="L3200" s="15">
        <f>K3200*Setup!$B$6</f>
        <v/>
      </c>
      <c r="M3200" s="15">
        <f>J3200-L3200</f>
        <v/>
      </c>
      <c r="N3200" s="21" t="n"/>
    </row>
    <row r="3201">
      <c r="A3201" s="295" t="n"/>
      <c r="B3201" s="14" t="n"/>
      <c r="C3201" s="15" t="n"/>
      <c r="D3201" s="15" t="n"/>
      <c r="E3201" s="15">
        <f>D3201*Setup!$B$5</f>
        <v/>
      </c>
      <c r="F3201" s="15">
        <f>D3201-E3201</f>
        <v/>
      </c>
      <c r="G3201" s="15" t="n"/>
      <c r="H3201" s="15" t="n"/>
      <c r="I3201" s="15" t="n"/>
      <c r="J3201" s="15">
        <f>C3201+F3201+G3201-I3201</f>
        <v/>
      </c>
      <c r="K3201" s="15" t="n"/>
      <c r="L3201" s="15">
        <f>K3201*Setup!$B$6</f>
        <v/>
      </c>
      <c r="M3201" s="15">
        <f>J3201-L3201</f>
        <v/>
      </c>
      <c r="N3201" s="21" t="n"/>
    </row>
    <row r="3202">
      <c r="A3202" s="295" t="n"/>
      <c r="B3202" s="14" t="n"/>
      <c r="C3202" s="15" t="n"/>
      <c r="D3202" s="15" t="n"/>
      <c r="E3202" s="15">
        <f>D3202*Setup!$B$5</f>
        <v/>
      </c>
      <c r="F3202" s="15">
        <f>D3202-E3202</f>
        <v/>
      </c>
      <c r="G3202" s="15" t="n"/>
      <c r="H3202" s="15" t="n"/>
      <c r="I3202" s="15" t="n"/>
      <c r="J3202" s="15">
        <f>C3202+F3202+G3202-I3202</f>
        <v/>
      </c>
      <c r="K3202" s="15" t="n"/>
      <c r="L3202" s="15">
        <f>K3202*Setup!$B$6</f>
        <v/>
      </c>
      <c r="M3202" s="15">
        <f>J3202-L3202</f>
        <v/>
      </c>
      <c r="N3202" s="21" t="n"/>
    </row>
    <row r="3203">
      <c r="A3203" s="295" t="n"/>
      <c r="B3203" s="14" t="n"/>
      <c r="C3203" s="15" t="n"/>
      <c r="D3203" s="15" t="n"/>
      <c r="E3203" s="15">
        <f>D3203*Setup!$B$5</f>
        <v/>
      </c>
      <c r="F3203" s="15">
        <f>D3203-E3203</f>
        <v/>
      </c>
      <c r="G3203" s="15" t="n"/>
      <c r="H3203" s="15" t="n"/>
      <c r="I3203" s="15" t="n"/>
      <c r="J3203" s="15">
        <f>C3203+F3203+G3203-I3203</f>
        <v/>
      </c>
      <c r="K3203" s="15" t="n"/>
      <c r="L3203" s="15">
        <f>K3203*Setup!$B$6</f>
        <v/>
      </c>
      <c r="M3203" s="15">
        <f>J3203-L3203</f>
        <v/>
      </c>
      <c r="N3203" s="21" t="n"/>
    </row>
    <row r="3204">
      <c r="A3204" s="295" t="n"/>
      <c r="B3204" s="14" t="n"/>
      <c r="C3204" s="15" t="n"/>
      <c r="D3204" s="15" t="n"/>
      <c r="E3204" s="15">
        <f>D3204*Setup!$B$5</f>
        <v/>
      </c>
      <c r="F3204" s="15">
        <f>D3204-E3204</f>
        <v/>
      </c>
      <c r="G3204" s="15" t="n"/>
      <c r="H3204" s="15" t="n"/>
      <c r="I3204" s="15" t="n"/>
      <c r="J3204" s="15">
        <f>C3204+F3204+G3204-I3204</f>
        <v/>
      </c>
      <c r="K3204" s="15" t="n"/>
      <c r="L3204" s="15">
        <f>K3204*Setup!$B$6</f>
        <v/>
      </c>
      <c r="M3204" s="15">
        <f>J3204-L3204</f>
        <v/>
      </c>
      <c r="N3204" s="21" t="n"/>
    </row>
    <row r="3205">
      <c r="A3205" s="295" t="n"/>
      <c r="B3205" s="14" t="n"/>
      <c r="C3205" s="15" t="n"/>
      <c r="D3205" s="15" t="n"/>
      <c r="E3205" s="15">
        <f>D3205*Setup!$B$5</f>
        <v/>
      </c>
      <c r="F3205" s="15">
        <f>D3205-E3205</f>
        <v/>
      </c>
      <c r="G3205" s="15" t="n"/>
      <c r="H3205" s="15" t="n"/>
      <c r="I3205" s="15" t="n"/>
      <c r="J3205" s="15">
        <f>C3205+F3205+G3205-I3205</f>
        <v/>
      </c>
      <c r="K3205" s="15" t="n"/>
      <c r="L3205" s="15">
        <f>K3205*Setup!$B$6</f>
        <v/>
      </c>
      <c r="M3205" s="15">
        <f>J3205-L3205</f>
        <v/>
      </c>
      <c r="N3205" s="21" t="n"/>
    </row>
    <row r="3206">
      <c r="A3206" s="295" t="n"/>
      <c r="B3206" s="14" t="n"/>
      <c r="C3206" s="15" t="n"/>
      <c r="D3206" s="15" t="n"/>
      <c r="E3206" s="15">
        <f>D3206*Setup!$B$5</f>
        <v/>
      </c>
      <c r="F3206" s="15">
        <f>D3206-E3206</f>
        <v/>
      </c>
      <c r="G3206" s="15" t="n"/>
      <c r="H3206" s="15" t="n"/>
      <c r="I3206" s="15" t="n"/>
      <c r="J3206" s="15">
        <f>C3206+F3206+G3206-I3206</f>
        <v/>
      </c>
      <c r="K3206" s="15" t="n"/>
      <c r="L3206" s="15">
        <f>K3206*Setup!$B$6</f>
        <v/>
      </c>
      <c r="M3206" s="15">
        <f>J3206-L3206</f>
        <v/>
      </c>
      <c r="N3206" s="21" t="n"/>
    </row>
    <row r="3207">
      <c r="A3207" s="295" t="n"/>
      <c r="B3207" s="14" t="n"/>
      <c r="C3207" s="15" t="n"/>
      <c r="D3207" s="15" t="n"/>
      <c r="E3207" s="15">
        <f>D3207*Setup!$B$5</f>
        <v/>
      </c>
      <c r="F3207" s="15">
        <f>D3207-E3207</f>
        <v/>
      </c>
      <c r="G3207" s="15" t="n"/>
      <c r="H3207" s="15" t="n"/>
      <c r="I3207" s="15" t="n"/>
      <c r="J3207" s="15">
        <f>C3207+F3207+G3207-I3207</f>
        <v/>
      </c>
      <c r="K3207" s="15" t="n"/>
      <c r="L3207" s="15">
        <f>K3207*Setup!$B$6</f>
        <v/>
      </c>
      <c r="M3207" s="15">
        <f>J3207-L3207</f>
        <v/>
      </c>
      <c r="N3207" s="21" t="n"/>
    </row>
    <row r="3208">
      <c r="A3208" s="295" t="n"/>
      <c r="B3208" s="14" t="n"/>
      <c r="C3208" s="15" t="n"/>
      <c r="D3208" s="15" t="n"/>
      <c r="E3208" s="15">
        <f>D3208*Setup!$B$5</f>
        <v/>
      </c>
      <c r="F3208" s="15">
        <f>D3208-E3208</f>
        <v/>
      </c>
      <c r="G3208" s="15" t="n"/>
      <c r="H3208" s="15" t="n"/>
      <c r="I3208" s="15" t="n"/>
      <c r="J3208" s="15">
        <f>C3208+F3208+G3208-I3208</f>
        <v/>
      </c>
      <c r="K3208" s="15" t="n"/>
      <c r="L3208" s="15">
        <f>K3208*Setup!$B$6</f>
        <v/>
      </c>
      <c r="M3208" s="15">
        <f>J3208-L3208</f>
        <v/>
      </c>
      <c r="N3208" s="21" t="n"/>
    </row>
    <row r="3209">
      <c r="A3209" s="295" t="n"/>
      <c r="B3209" s="14" t="n"/>
      <c r="C3209" s="15" t="n"/>
      <c r="D3209" s="15" t="n"/>
      <c r="E3209" s="15">
        <f>D3209*Setup!$B$5</f>
        <v/>
      </c>
      <c r="F3209" s="15">
        <f>D3209-E3209</f>
        <v/>
      </c>
      <c r="G3209" s="15" t="n"/>
      <c r="H3209" s="15" t="n"/>
      <c r="I3209" s="15" t="n"/>
      <c r="J3209" s="15">
        <f>C3209+F3209+G3209-I3209</f>
        <v/>
      </c>
      <c r="K3209" s="15" t="n"/>
      <c r="L3209" s="15">
        <f>K3209*Setup!$B$6</f>
        <v/>
      </c>
      <c r="M3209" s="15">
        <f>J3209-L3209</f>
        <v/>
      </c>
      <c r="N3209" s="21" t="n"/>
    </row>
    <row r="3210">
      <c r="A3210" s="295" t="n"/>
      <c r="B3210" s="14" t="n"/>
      <c r="C3210" s="15" t="n"/>
      <c r="D3210" s="15" t="n"/>
      <c r="E3210" s="15">
        <f>D3210*Setup!$B$5</f>
        <v/>
      </c>
      <c r="F3210" s="15">
        <f>D3210-E3210</f>
        <v/>
      </c>
      <c r="G3210" s="15" t="n"/>
      <c r="H3210" s="15" t="n"/>
      <c r="I3210" s="15" t="n"/>
      <c r="J3210" s="15">
        <f>C3210+F3210+G3210-I3210</f>
        <v/>
      </c>
      <c r="K3210" s="15" t="n"/>
      <c r="L3210" s="15">
        <f>K3210*Setup!$B$6</f>
        <v/>
      </c>
      <c r="M3210" s="15">
        <f>J3210-L3210</f>
        <v/>
      </c>
      <c r="N3210" s="21" t="n"/>
    </row>
    <row r="3211">
      <c r="A3211" s="295" t="n"/>
      <c r="B3211" s="14" t="n"/>
      <c r="C3211" s="15" t="n"/>
      <c r="D3211" s="15" t="n"/>
      <c r="E3211" s="15">
        <f>D3211*Setup!$B$5</f>
        <v/>
      </c>
      <c r="F3211" s="15">
        <f>D3211-E3211</f>
        <v/>
      </c>
      <c r="G3211" s="15" t="n"/>
      <c r="H3211" s="15" t="n"/>
      <c r="I3211" s="15" t="n"/>
      <c r="J3211" s="15">
        <f>C3211+F3211+G3211-I3211</f>
        <v/>
      </c>
      <c r="K3211" s="15" t="n"/>
      <c r="L3211" s="15">
        <f>K3211*Setup!$B$6</f>
        <v/>
      </c>
      <c r="M3211" s="15">
        <f>J3211-L3211</f>
        <v/>
      </c>
      <c r="N3211" s="21" t="n"/>
    </row>
    <row r="3212">
      <c r="A3212" s="295" t="n"/>
      <c r="B3212" s="14" t="n"/>
      <c r="C3212" s="15" t="n"/>
      <c r="D3212" s="15" t="n"/>
      <c r="E3212" s="15">
        <f>D3212*Setup!$B$5</f>
        <v/>
      </c>
      <c r="F3212" s="15">
        <f>D3212-E3212</f>
        <v/>
      </c>
      <c r="G3212" s="15" t="n"/>
      <c r="H3212" s="15" t="n"/>
      <c r="I3212" s="15" t="n"/>
      <c r="J3212" s="15">
        <f>C3212+F3212+G3212-I3212</f>
        <v/>
      </c>
      <c r="K3212" s="15" t="n"/>
      <c r="L3212" s="15">
        <f>K3212*Setup!$B$6</f>
        <v/>
      </c>
      <c r="M3212" s="15">
        <f>J3212-L3212</f>
        <v/>
      </c>
      <c r="N3212" s="21" t="n"/>
    </row>
    <row r="3213">
      <c r="A3213" s="295" t="n"/>
      <c r="B3213" s="14" t="n"/>
      <c r="C3213" s="15" t="n"/>
      <c r="D3213" s="15" t="n"/>
      <c r="E3213" s="15">
        <f>D3213*Setup!$B$5</f>
        <v/>
      </c>
      <c r="F3213" s="15">
        <f>D3213-E3213</f>
        <v/>
      </c>
      <c r="G3213" s="15" t="n"/>
      <c r="H3213" s="15" t="n"/>
      <c r="I3213" s="15" t="n"/>
      <c r="J3213" s="15">
        <f>C3213+F3213+G3213-I3213</f>
        <v/>
      </c>
      <c r="K3213" s="15" t="n"/>
      <c r="L3213" s="15">
        <f>K3213*Setup!$B$6</f>
        <v/>
      </c>
      <c r="M3213" s="15">
        <f>J3213-L3213</f>
        <v/>
      </c>
      <c r="N3213" s="21" t="n"/>
    </row>
    <row r="3214">
      <c r="A3214" s="295" t="n"/>
      <c r="B3214" s="14" t="n"/>
      <c r="C3214" s="15" t="n"/>
      <c r="D3214" s="15" t="n"/>
      <c r="E3214" s="15">
        <f>D3214*Setup!$B$5</f>
        <v/>
      </c>
      <c r="F3214" s="15">
        <f>D3214-E3214</f>
        <v/>
      </c>
      <c r="G3214" s="15" t="n"/>
      <c r="H3214" s="15" t="n"/>
      <c r="I3214" s="15" t="n"/>
      <c r="J3214" s="15">
        <f>C3214+F3214+G3214-I3214</f>
        <v/>
      </c>
      <c r="K3214" s="15" t="n"/>
      <c r="L3214" s="15">
        <f>K3214*Setup!$B$6</f>
        <v/>
      </c>
      <c r="M3214" s="15">
        <f>J3214-L3214</f>
        <v/>
      </c>
      <c r="N3214" s="21" t="n"/>
    </row>
    <row r="3215">
      <c r="A3215" s="295" t="n"/>
      <c r="B3215" s="14" t="n"/>
      <c r="C3215" s="15" t="n"/>
      <c r="D3215" s="15" t="n"/>
      <c r="E3215" s="15">
        <f>D3215*Setup!$B$5</f>
        <v/>
      </c>
      <c r="F3215" s="15">
        <f>D3215-E3215</f>
        <v/>
      </c>
      <c r="G3215" s="15" t="n"/>
      <c r="H3215" s="15" t="n"/>
      <c r="I3215" s="15" t="n"/>
      <c r="J3215" s="15">
        <f>C3215+F3215+G3215-I3215</f>
        <v/>
      </c>
      <c r="K3215" s="15" t="n"/>
      <c r="L3215" s="15">
        <f>K3215*Setup!$B$6</f>
        <v/>
      </c>
      <c r="M3215" s="15">
        <f>J3215-L3215</f>
        <v/>
      </c>
      <c r="N3215" s="21" t="n"/>
    </row>
    <row r="3216">
      <c r="A3216" s="295" t="n"/>
      <c r="B3216" s="14" t="n"/>
      <c r="C3216" s="15" t="n"/>
      <c r="D3216" s="15" t="n"/>
      <c r="E3216" s="15">
        <f>D3216*Setup!$B$5</f>
        <v/>
      </c>
      <c r="F3216" s="15">
        <f>D3216-E3216</f>
        <v/>
      </c>
      <c r="G3216" s="15" t="n"/>
      <c r="H3216" s="15" t="n"/>
      <c r="I3216" s="15" t="n"/>
      <c r="J3216" s="15">
        <f>C3216+F3216+G3216-I3216</f>
        <v/>
      </c>
      <c r="K3216" s="15" t="n"/>
      <c r="L3216" s="15">
        <f>K3216*Setup!$B$6</f>
        <v/>
      </c>
      <c r="M3216" s="15">
        <f>J3216-L3216</f>
        <v/>
      </c>
      <c r="N3216" s="21" t="n"/>
    </row>
    <row r="3217">
      <c r="A3217" s="295" t="n"/>
      <c r="B3217" s="14" t="n"/>
      <c r="C3217" s="15" t="n"/>
      <c r="D3217" s="15" t="n"/>
      <c r="E3217" s="15">
        <f>D3217*Setup!$B$5</f>
        <v/>
      </c>
      <c r="F3217" s="15">
        <f>D3217-E3217</f>
        <v/>
      </c>
      <c r="G3217" s="15" t="n"/>
      <c r="H3217" s="15" t="n"/>
      <c r="I3217" s="15" t="n"/>
      <c r="J3217" s="15">
        <f>C3217+F3217+G3217-I3217</f>
        <v/>
      </c>
      <c r="K3217" s="15" t="n"/>
      <c r="L3217" s="15">
        <f>K3217*Setup!$B$6</f>
        <v/>
      </c>
      <c r="M3217" s="15">
        <f>J3217-L3217</f>
        <v/>
      </c>
      <c r="N3217" s="21" t="n"/>
    </row>
    <row r="3218">
      <c r="A3218" s="295" t="n"/>
      <c r="B3218" s="14" t="n"/>
      <c r="C3218" s="15" t="n"/>
      <c r="D3218" s="15" t="n"/>
      <c r="E3218" s="15">
        <f>D3218*Setup!$B$5</f>
        <v/>
      </c>
      <c r="F3218" s="15">
        <f>D3218-E3218</f>
        <v/>
      </c>
      <c r="G3218" s="15" t="n"/>
      <c r="H3218" s="15" t="n"/>
      <c r="I3218" s="15" t="n"/>
      <c r="J3218" s="15">
        <f>C3218+F3218+G3218-I3218</f>
        <v/>
      </c>
      <c r="K3218" s="15" t="n"/>
      <c r="L3218" s="15">
        <f>K3218*Setup!$B$6</f>
        <v/>
      </c>
      <c r="M3218" s="15">
        <f>J3218-L3218</f>
        <v/>
      </c>
      <c r="N3218" s="21" t="n"/>
    </row>
    <row r="3219">
      <c r="A3219" s="295" t="n"/>
      <c r="B3219" s="14" t="n"/>
      <c r="C3219" s="15" t="n"/>
      <c r="D3219" s="15" t="n"/>
      <c r="E3219" s="15">
        <f>D3219*Setup!$B$5</f>
        <v/>
      </c>
      <c r="F3219" s="15">
        <f>D3219-E3219</f>
        <v/>
      </c>
      <c r="G3219" s="15" t="n"/>
      <c r="H3219" s="15" t="n"/>
      <c r="I3219" s="15" t="n"/>
      <c r="J3219" s="15">
        <f>C3219+F3219+G3219-I3219</f>
        <v/>
      </c>
      <c r="K3219" s="15" t="n"/>
      <c r="L3219" s="15">
        <f>K3219*Setup!$B$6</f>
        <v/>
      </c>
      <c r="M3219" s="15">
        <f>J3219-L3219</f>
        <v/>
      </c>
      <c r="N3219" s="21" t="n"/>
    </row>
    <row r="3220">
      <c r="A3220" s="295" t="n"/>
      <c r="B3220" s="14" t="n"/>
      <c r="C3220" s="15" t="n"/>
      <c r="D3220" s="15" t="n"/>
      <c r="E3220" s="15">
        <f>D3220*Setup!$B$5</f>
        <v/>
      </c>
      <c r="F3220" s="15">
        <f>D3220-E3220</f>
        <v/>
      </c>
      <c r="G3220" s="15" t="n"/>
      <c r="H3220" s="15" t="n"/>
      <c r="I3220" s="15" t="n"/>
      <c r="J3220" s="15">
        <f>C3220+F3220+G3220-I3220</f>
        <v/>
      </c>
      <c r="K3220" s="15" t="n"/>
      <c r="L3220" s="15">
        <f>K3220*Setup!$B$6</f>
        <v/>
      </c>
      <c r="M3220" s="15">
        <f>J3220-L3220</f>
        <v/>
      </c>
      <c r="N3220" s="21" t="n"/>
    </row>
    <row r="3221">
      <c r="A3221" s="295" t="n"/>
      <c r="B3221" s="14" t="n"/>
      <c r="C3221" s="15" t="n"/>
      <c r="D3221" s="15" t="n"/>
      <c r="E3221" s="15">
        <f>D3221*Setup!$B$5</f>
        <v/>
      </c>
      <c r="F3221" s="15">
        <f>D3221-E3221</f>
        <v/>
      </c>
      <c r="G3221" s="15" t="n"/>
      <c r="H3221" s="15" t="n"/>
      <c r="I3221" s="15" t="n"/>
      <c r="J3221" s="15">
        <f>C3221+F3221+G3221-I3221</f>
        <v/>
      </c>
      <c r="K3221" s="15" t="n"/>
      <c r="L3221" s="15">
        <f>K3221*Setup!$B$6</f>
        <v/>
      </c>
      <c r="M3221" s="15">
        <f>J3221-L3221</f>
        <v/>
      </c>
      <c r="N3221" s="21" t="n"/>
    </row>
    <row r="3222">
      <c r="A3222" s="295" t="n"/>
      <c r="B3222" s="14" t="n"/>
      <c r="C3222" s="15" t="n"/>
      <c r="D3222" s="15" t="n"/>
      <c r="E3222" s="15">
        <f>D3222*Setup!$B$5</f>
        <v/>
      </c>
      <c r="F3222" s="15">
        <f>D3222-E3222</f>
        <v/>
      </c>
      <c r="G3222" s="15" t="n"/>
      <c r="H3222" s="15" t="n"/>
      <c r="I3222" s="15" t="n"/>
      <c r="J3222" s="15">
        <f>C3222+F3222+G3222-I3222</f>
        <v/>
      </c>
      <c r="K3222" s="15" t="n"/>
      <c r="L3222" s="15">
        <f>K3222*Setup!$B$6</f>
        <v/>
      </c>
      <c r="M3222" s="15">
        <f>J3222-L3222</f>
        <v/>
      </c>
      <c r="N3222" s="21" t="n"/>
    </row>
    <row r="3223">
      <c r="A3223" s="295" t="n"/>
      <c r="B3223" s="14" t="n"/>
      <c r="C3223" s="15" t="n"/>
      <c r="D3223" s="15" t="n"/>
      <c r="E3223" s="15">
        <f>D3223*Setup!$B$5</f>
        <v/>
      </c>
      <c r="F3223" s="15">
        <f>D3223-E3223</f>
        <v/>
      </c>
      <c r="G3223" s="15" t="n"/>
      <c r="H3223" s="15" t="n"/>
      <c r="I3223" s="15" t="n"/>
      <c r="J3223" s="15">
        <f>C3223+F3223+G3223-I3223</f>
        <v/>
      </c>
      <c r="K3223" s="15" t="n"/>
      <c r="L3223" s="15">
        <f>K3223*Setup!$B$6</f>
        <v/>
      </c>
      <c r="M3223" s="15">
        <f>J3223-L3223</f>
        <v/>
      </c>
      <c r="N3223" s="21" t="n"/>
    </row>
    <row r="3224">
      <c r="A3224" s="295" t="n"/>
      <c r="B3224" s="14" t="n"/>
      <c r="C3224" s="15" t="n"/>
      <c r="D3224" s="15" t="n"/>
      <c r="E3224" s="15">
        <f>D3224*Setup!$B$5</f>
        <v/>
      </c>
      <c r="F3224" s="15">
        <f>D3224-E3224</f>
        <v/>
      </c>
      <c r="G3224" s="15" t="n"/>
      <c r="H3224" s="15" t="n"/>
      <c r="I3224" s="15" t="n"/>
      <c r="J3224" s="15">
        <f>C3224+F3224+G3224-I3224</f>
        <v/>
      </c>
      <c r="K3224" s="15" t="n"/>
      <c r="L3224" s="15">
        <f>K3224*Setup!$B$6</f>
        <v/>
      </c>
      <c r="M3224" s="15">
        <f>J3224-L3224</f>
        <v/>
      </c>
      <c r="N3224" s="21" t="n"/>
    </row>
    <row r="3225">
      <c r="A3225" s="295" t="n"/>
      <c r="B3225" s="14" t="n"/>
      <c r="C3225" s="15" t="n"/>
      <c r="D3225" s="15" t="n"/>
      <c r="E3225" s="15">
        <f>D3225*Setup!$B$5</f>
        <v/>
      </c>
      <c r="F3225" s="15">
        <f>D3225-E3225</f>
        <v/>
      </c>
      <c r="G3225" s="15" t="n"/>
      <c r="H3225" s="15" t="n"/>
      <c r="I3225" s="15" t="n"/>
      <c r="J3225" s="15">
        <f>C3225+F3225+G3225-I3225</f>
        <v/>
      </c>
      <c r="K3225" s="15" t="n"/>
      <c r="L3225" s="15">
        <f>K3225*Setup!$B$6</f>
        <v/>
      </c>
      <c r="M3225" s="15">
        <f>J3225-L3225</f>
        <v/>
      </c>
      <c r="N3225" s="21" t="n"/>
    </row>
    <row r="3226">
      <c r="A3226" s="295" t="n"/>
      <c r="B3226" s="14" t="n"/>
      <c r="C3226" s="15" t="n"/>
      <c r="D3226" s="15" t="n"/>
      <c r="E3226" s="15">
        <f>D3226*Setup!$B$5</f>
        <v/>
      </c>
      <c r="F3226" s="15">
        <f>D3226-E3226</f>
        <v/>
      </c>
      <c r="G3226" s="15" t="n"/>
      <c r="H3226" s="15" t="n"/>
      <c r="I3226" s="15" t="n"/>
      <c r="J3226" s="15">
        <f>C3226+F3226+G3226-I3226</f>
        <v/>
      </c>
      <c r="K3226" s="15" t="n"/>
      <c r="L3226" s="15">
        <f>K3226*Setup!$B$6</f>
        <v/>
      </c>
      <c r="M3226" s="15">
        <f>J3226-L3226</f>
        <v/>
      </c>
      <c r="N3226" s="21" t="n"/>
    </row>
    <row r="3227">
      <c r="A3227" s="295" t="n"/>
      <c r="B3227" s="14" t="n"/>
      <c r="C3227" s="15" t="n"/>
      <c r="D3227" s="15" t="n"/>
      <c r="E3227" s="15">
        <f>D3227*Setup!$B$5</f>
        <v/>
      </c>
      <c r="F3227" s="15">
        <f>D3227-E3227</f>
        <v/>
      </c>
      <c r="G3227" s="15" t="n"/>
      <c r="H3227" s="15" t="n"/>
      <c r="I3227" s="15" t="n"/>
      <c r="J3227" s="15">
        <f>C3227+F3227+G3227-I3227</f>
        <v/>
      </c>
      <c r="K3227" s="15" t="n"/>
      <c r="L3227" s="15">
        <f>K3227*Setup!$B$6</f>
        <v/>
      </c>
      <c r="M3227" s="15">
        <f>J3227-L3227</f>
        <v/>
      </c>
      <c r="N3227" s="21" t="n"/>
    </row>
    <row r="3228">
      <c r="A3228" s="295" t="n"/>
      <c r="B3228" s="14" t="n"/>
      <c r="C3228" s="15" t="n"/>
      <c r="D3228" s="15" t="n"/>
      <c r="E3228" s="15">
        <f>D3228*Setup!$B$5</f>
        <v/>
      </c>
      <c r="F3228" s="15">
        <f>D3228-E3228</f>
        <v/>
      </c>
      <c r="G3228" s="15" t="n"/>
      <c r="H3228" s="15" t="n"/>
      <c r="I3228" s="15" t="n"/>
      <c r="J3228" s="15">
        <f>C3228+F3228+G3228-I3228</f>
        <v/>
      </c>
      <c r="K3228" s="15" t="n"/>
      <c r="L3228" s="15">
        <f>K3228*Setup!$B$6</f>
        <v/>
      </c>
      <c r="M3228" s="15">
        <f>J3228-L3228</f>
        <v/>
      </c>
      <c r="N3228" s="21" t="n"/>
    </row>
    <row r="3229">
      <c r="A3229" s="295" t="n"/>
      <c r="B3229" s="14" t="n"/>
      <c r="C3229" s="15" t="n"/>
      <c r="D3229" s="15" t="n"/>
      <c r="E3229" s="15">
        <f>D3229*Setup!$B$5</f>
        <v/>
      </c>
      <c r="F3229" s="15">
        <f>D3229-E3229</f>
        <v/>
      </c>
      <c r="G3229" s="15" t="n"/>
      <c r="H3229" s="15" t="n"/>
      <c r="I3229" s="15" t="n"/>
      <c r="J3229" s="15">
        <f>C3229+F3229+G3229-I3229</f>
        <v/>
      </c>
      <c r="K3229" s="15" t="n"/>
      <c r="L3229" s="15">
        <f>K3229*Setup!$B$6</f>
        <v/>
      </c>
      <c r="M3229" s="15">
        <f>J3229-L3229</f>
        <v/>
      </c>
      <c r="N3229" s="21" t="n"/>
    </row>
    <row r="3230">
      <c r="A3230" s="295" t="n"/>
      <c r="B3230" s="14" t="n"/>
      <c r="C3230" s="15" t="n"/>
      <c r="D3230" s="15" t="n"/>
      <c r="E3230" s="15">
        <f>D3230*Setup!$B$5</f>
        <v/>
      </c>
      <c r="F3230" s="15">
        <f>D3230-E3230</f>
        <v/>
      </c>
      <c r="G3230" s="15" t="n"/>
      <c r="H3230" s="15" t="n"/>
      <c r="I3230" s="15" t="n"/>
      <c r="J3230" s="15">
        <f>C3230+F3230+G3230-I3230</f>
        <v/>
      </c>
      <c r="K3230" s="15" t="n"/>
      <c r="L3230" s="15">
        <f>K3230*Setup!$B$6</f>
        <v/>
      </c>
      <c r="M3230" s="15">
        <f>J3230-L3230</f>
        <v/>
      </c>
      <c r="N3230" s="21" t="n"/>
    </row>
    <row r="3231">
      <c r="A3231" s="295" t="n"/>
      <c r="B3231" s="14" t="n"/>
      <c r="C3231" s="15" t="n"/>
      <c r="D3231" s="15" t="n"/>
      <c r="E3231" s="15">
        <f>D3231*Setup!$B$5</f>
        <v/>
      </c>
      <c r="F3231" s="15">
        <f>D3231-E3231</f>
        <v/>
      </c>
      <c r="G3231" s="15" t="n"/>
      <c r="H3231" s="15" t="n"/>
      <c r="I3231" s="15" t="n"/>
      <c r="J3231" s="15">
        <f>C3231+F3231+G3231-I3231</f>
        <v/>
      </c>
      <c r="K3231" s="15" t="n"/>
      <c r="L3231" s="15">
        <f>K3231*Setup!$B$6</f>
        <v/>
      </c>
      <c r="M3231" s="15">
        <f>J3231-L3231</f>
        <v/>
      </c>
      <c r="N3231" s="21" t="n"/>
    </row>
    <row r="3232">
      <c r="A3232" s="295" t="n"/>
      <c r="B3232" s="14" t="n"/>
      <c r="C3232" s="15" t="n"/>
      <c r="D3232" s="15" t="n"/>
      <c r="E3232" s="15">
        <f>D3232*Setup!$B$5</f>
        <v/>
      </c>
      <c r="F3232" s="15">
        <f>D3232-E3232</f>
        <v/>
      </c>
      <c r="G3232" s="15" t="n"/>
      <c r="H3232" s="15" t="n"/>
      <c r="I3232" s="15" t="n"/>
      <c r="J3232" s="15">
        <f>C3232+F3232+G3232-I3232</f>
        <v/>
      </c>
      <c r="K3232" s="15" t="n"/>
      <c r="L3232" s="15">
        <f>K3232*Setup!$B$6</f>
        <v/>
      </c>
      <c r="M3232" s="15">
        <f>J3232-L3232</f>
        <v/>
      </c>
      <c r="N3232" s="21" t="n"/>
    </row>
    <row r="3233">
      <c r="A3233" s="295" t="n"/>
      <c r="B3233" s="14" t="n"/>
      <c r="C3233" s="15" t="n"/>
      <c r="D3233" s="15" t="n"/>
      <c r="E3233" s="15">
        <f>D3233*Setup!$B$5</f>
        <v/>
      </c>
      <c r="F3233" s="15">
        <f>D3233-E3233</f>
        <v/>
      </c>
      <c r="G3233" s="15" t="n"/>
      <c r="H3233" s="15" t="n"/>
      <c r="I3233" s="15" t="n"/>
      <c r="J3233" s="15">
        <f>C3233+F3233+G3233-I3233</f>
        <v/>
      </c>
      <c r="K3233" s="15" t="n"/>
      <c r="L3233" s="15">
        <f>K3233*Setup!$B$6</f>
        <v/>
      </c>
      <c r="M3233" s="15">
        <f>J3233-L3233</f>
        <v/>
      </c>
      <c r="N3233" s="21" t="n"/>
    </row>
    <row r="3234">
      <c r="A3234" s="295" t="n"/>
      <c r="B3234" s="14" t="n"/>
      <c r="C3234" s="15" t="n"/>
      <c r="D3234" s="15" t="n"/>
      <c r="E3234" s="15">
        <f>D3234*Setup!$B$5</f>
        <v/>
      </c>
      <c r="F3234" s="15">
        <f>D3234-E3234</f>
        <v/>
      </c>
      <c r="G3234" s="15" t="n"/>
      <c r="H3234" s="15" t="n"/>
      <c r="I3234" s="15" t="n"/>
      <c r="J3234" s="15">
        <f>C3234+F3234+G3234-I3234</f>
        <v/>
      </c>
      <c r="K3234" s="15" t="n"/>
      <c r="L3234" s="15">
        <f>K3234*Setup!$B$6</f>
        <v/>
      </c>
      <c r="M3234" s="15">
        <f>J3234-L3234</f>
        <v/>
      </c>
      <c r="N3234" s="21" t="n"/>
    </row>
    <row r="3235">
      <c r="A3235" s="295" t="n"/>
      <c r="B3235" s="14" t="n"/>
      <c r="C3235" s="15" t="n"/>
      <c r="D3235" s="15" t="n"/>
      <c r="E3235" s="15">
        <f>D3235*Setup!$B$5</f>
        <v/>
      </c>
      <c r="F3235" s="15">
        <f>D3235-E3235</f>
        <v/>
      </c>
      <c r="G3235" s="15" t="n"/>
      <c r="H3235" s="15" t="n"/>
      <c r="I3235" s="15" t="n"/>
      <c r="J3235" s="15">
        <f>C3235+F3235+G3235-I3235</f>
        <v/>
      </c>
      <c r="K3235" s="15" t="n"/>
      <c r="L3235" s="15">
        <f>K3235*Setup!$B$6</f>
        <v/>
      </c>
      <c r="M3235" s="15">
        <f>J3235-L3235</f>
        <v/>
      </c>
      <c r="N3235" s="21" t="n"/>
    </row>
    <row r="3236">
      <c r="A3236" s="295" t="n"/>
      <c r="B3236" s="14" t="n"/>
      <c r="C3236" s="15" t="n"/>
      <c r="D3236" s="15" t="n"/>
      <c r="E3236" s="15">
        <f>D3236*Setup!$B$5</f>
        <v/>
      </c>
      <c r="F3236" s="15">
        <f>D3236-E3236</f>
        <v/>
      </c>
      <c r="G3236" s="15" t="n"/>
      <c r="H3236" s="15" t="n"/>
      <c r="I3236" s="15" t="n"/>
      <c r="J3236" s="15">
        <f>C3236+F3236+G3236-I3236</f>
        <v/>
      </c>
      <c r="K3236" s="15" t="n"/>
      <c r="L3236" s="15">
        <f>K3236*Setup!$B$6</f>
        <v/>
      </c>
      <c r="M3236" s="15">
        <f>J3236-L3236</f>
        <v/>
      </c>
      <c r="N3236" s="21" t="n"/>
    </row>
    <row r="3237">
      <c r="A3237" s="295" t="n"/>
      <c r="B3237" s="14" t="n"/>
      <c r="C3237" s="15" t="n"/>
      <c r="D3237" s="15" t="n"/>
      <c r="E3237" s="15">
        <f>D3237*Setup!$B$5</f>
        <v/>
      </c>
      <c r="F3237" s="15">
        <f>D3237-E3237</f>
        <v/>
      </c>
      <c r="G3237" s="15" t="n"/>
      <c r="H3237" s="15" t="n"/>
      <c r="I3237" s="15" t="n"/>
      <c r="J3237" s="15">
        <f>C3237+F3237+G3237-I3237</f>
        <v/>
      </c>
      <c r="K3237" s="15" t="n"/>
      <c r="L3237" s="15">
        <f>K3237*Setup!$B$6</f>
        <v/>
      </c>
      <c r="M3237" s="15">
        <f>J3237-L3237</f>
        <v/>
      </c>
      <c r="N3237" s="21" t="n"/>
    </row>
    <row r="3238">
      <c r="A3238" s="295" t="n"/>
      <c r="B3238" s="14" t="n"/>
      <c r="C3238" s="15" t="n"/>
      <c r="D3238" s="15" t="n"/>
      <c r="E3238" s="15">
        <f>D3238*Setup!$B$5</f>
        <v/>
      </c>
      <c r="F3238" s="15">
        <f>D3238-E3238</f>
        <v/>
      </c>
      <c r="G3238" s="15" t="n"/>
      <c r="H3238" s="15" t="n"/>
      <c r="I3238" s="15" t="n"/>
      <c r="J3238" s="15">
        <f>C3238+F3238+G3238-I3238</f>
        <v/>
      </c>
      <c r="K3238" s="15" t="n"/>
      <c r="L3238" s="15">
        <f>K3238*Setup!$B$6</f>
        <v/>
      </c>
      <c r="M3238" s="15">
        <f>J3238-L3238</f>
        <v/>
      </c>
      <c r="N3238" s="21" t="n"/>
    </row>
    <row r="3239">
      <c r="A3239" s="295" t="n"/>
      <c r="B3239" s="14" t="n"/>
      <c r="C3239" s="15" t="n"/>
      <c r="D3239" s="15" t="n"/>
      <c r="E3239" s="15">
        <f>D3239*Setup!$B$5</f>
        <v/>
      </c>
      <c r="F3239" s="15">
        <f>D3239-E3239</f>
        <v/>
      </c>
      <c r="G3239" s="15" t="n"/>
      <c r="H3239" s="15" t="n"/>
      <c r="I3239" s="15" t="n"/>
      <c r="J3239" s="15">
        <f>C3239+F3239+G3239-I3239</f>
        <v/>
      </c>
      <c r="K3239" s="15" t="n"/>
      <c r="L3239" s="15">
        <f>K3239*Setup!$B$6</f>
        <v/>
      </c>
      <c r="M3239" s="15">
        <f>J3239-L3239</f>
        <v/>
      </c>
      <c r="N3239" s="21" t="n"/>
    </row>
    <row r="3240">
      <c r="A3240" s="295" t="n"/>
      <c r="B3240" s="14" t="n"/>
      <c r="C3240" s="15" t="n"/>
      <c r="D3240" s="15" t="n"/>
      <c r="E3240" s="15">
        <f>D3240*Setup!$B$5</f>
        <v/>
      </c>
      <c r="F3240" s="15">
        <f>D3240-E3240</f>
        <v/>
      </c>
      <c r="G3240" s="15" t="n"/>
      <c r="H3240" s="15" t="n"/>
      <c r="I3240" s="15" t="n"/>
      <c r="J3240" s="15">
        <f>C3240+F3240+G3240-I3240</f>
        <v/>
      </c>
      <c r="K3240" s="15" t="n"/>
      <c r="L3240" s="15">
        <f>K3240*Setup!$B$6</f>
        <v/>
      </c>
      <c r="M3240" s="15">
        <f>J3240-L3240</f>
        <v/>
      </c>
      <c r="N3240" s="21" t="n"/>
    </row>
    <row r="3241">
      <c r="A3241" s="295" t="n"/>
      <c r="B3241" s="14" t="n"/>
      <c r="C3241" s="15" t="n"/>
      <c r="D3241" s="15" t="n"/>
      <c r="E3241" s="15">
        <f>D3241*Setup!$B$5</f>
        <v/>
      </c>
      <c r="F3241" s="15">
        <f>D3241-E3241</f>
        <v/>
      </c>
      <c r="G3241" s="15" t="n"/>
      <c r="H3241" s="15" t="n"/>
      <c r="I3241" s="15" t="n"/>
      <c r="J3241" s="15">
        <f>C3241+F3241+G3241-I3241</f>
        <v/>
      </c>
      <c r="K3241" s="15" t="n"/>
      <c r="L3241" s="15">
        <f>K3241*Setup!$B$6</f>
        <v/>
      </c>
      <c r="M3241" s="15">
        <f>J3241-L3241</f>
        <v/>
      </c>
      <c r="N3241" s="21" t="n"/>
    </row>
    <row r="3242">
      <c r="A3242" s="295" t="n"/>
      <c r="B3242" s="14" t="n"/>
      <c r="C3242" s="15" t="n"/>
      <c r="D3242" s="15" t="n"/>
      <c r="E3242" s="15">
        <f>D3242*Setup!$B$5</f>
        <v/>
      </c>
      <c r="F3242" s="15">
        <f>D3242-E3242</f>
        <v/>
      </c>
      <c r="G3242" s="15" t="n"/>
      <c r="H3242" s="15" t="n"/>
      <c r="I3242" s="15" t="n"/>
      <c r="J3242" s="15">
        <f>C3242+F3242+G3242-I3242</f>
        <v/>
      </c>
      <c r="K3242" s="15" t="n"/>
      <c r="L3242" s="15">
        <f>K3242*Setup!$B$6</f>
        <v/>
      </c>
      <c r="M3242" s="15">
        <f>J3242-L3242</f>
        <v/>
      </c>
      <c r="N3242" s="21" t="n"/>
    </row>
    <row r="3243">
      <c r="A3243" s="295" t="n"/>
      <c r="B3243" s="14" t="n"/>
      <c r="C3243" s="15" t="n"/>
      <c r="D3243" s="15" t="n"/>
      <c r="E3243" s="15">
        <f>D3243*Setup!$B$5</f>
        <v/>
      </c>
      <c r="F3243" s="15">
        <f>D3243-E3243</f>
        <v/>
      </c>
      <c r="G3243" s="15" t="n"/>
      <c r="H3243" s="15" t="n"/>
      <c r="I3243" s="15" t="n"/>
      <c r="J3243" s="15">
        <f>C3243+F3243+G3243-I3243</f>
        <v/>
      </c>
      <c r="K3243" s="15" t="n"/>
      <c r="L3243" s="15">
        <f>K3243*Setup!$B$6</f>
        <v/>
      </c>
      <c r="M3243" s="15">
        <f>J3243-L3243</f>
        <v/>
      </c>
      <c r="N3243" s="21" t="n"/>
    </row>
    <row r="3244">
      <c r="A3244" s="295" t="n"/>
      <c r="B3244" s="14" t="n"/>
      <c r="C3244" s="15" t="n"/>
      <c r="D3244" s="15" t="n"/>
      <c r="E3244" s="15">
        <f>D3244*Setup!$B$5</f>
        <v/>
      </c>
      <c r="F3244" s="15">
        <f>D3244-E3244</f>
        <v/>
      </c>
      <c r="G3244" s="15" t="n"/>
      <c r="H3244" s="15" t="n"/>
      <c r="I3244" s="15" t="n"/>
      <c r="J3244" s="15">
        <f>C3244+F3244+G3244-I3244</f>
        <v/>
      </c>
      <c r="K3244" s="15" t="n"/>
      <c r="L3244" s="15">
        <f>K3244*Setup!$B$6</f>
        <v/>
      </c>
      <c r="M3244" s="15">
        <f>J3244-L3244</f>
        <v/>
      </c>
      <c r="N3244" s="21" t="n"/>
    </row>
    <row r="3245">
      <c r="A3245" s="295" t="n"/>
      <c r="B3245" s="14" t="n"/>
      <c r="C3245" s="15" t="n"/>
      <c r="D3245" s="15" t="n"/>
      <c r="E3245" s="15">
        <f>D3245*Setup!$B$5</f>
        <v/>
      </c>
      <c r="F3245" s="15">
        <f>D3245-E3245</f>
        <v/>
      </c>
      <c r="G3245" s="15" t="n"/>
      <c r="H3245" s="15" t="n"/>
      <c r="I3245" s="15" t="n"/>
      <c r="J3245" s="15">
        <f>C3245+F3245+G3245-I3245</f>
        <v/>
      </c>
      <c r="K3245" s="15" t="n"/>
      <c r="L3245" s="15">
        <f>K3245*Setup!$B$6</f>
        <v/>
      </c>
      <c r="M3245" s="15">
        <f>J3245-L3245</f>
        <v/>
      </c>
      <c r="N3245" s="21" t="n"/>
    </row>
    <row r="3246">
      <c r="A3246" s="295" t="n"/>
      <c r="B3246" s="14" t="n"/>
      <c r="C3246" s="15" t="n"/>
      <c r="D3246" s="15" t="n"/>
      <c r="E3246" s="15">
        <f>D3246*Setup!$B$5</f>
        <v/>
      </c>
      <c r="F3246" s="15">
        <f>D3246-E3246</f>
        <v/>
      </c>
      <c r="G3246" s="15" t="n"/>
      <c r="H3246" s="15" t="n"/>
      <c r="I3246" s="15" t="n"/>
      <c r="J3246" s="15">
        <f>C3246+F3246+G3246-I3246</f>
        <v/>
      </c>
      <c r="K3246" s="15" t="n"/>
      <c r="L3246" s="15">
        <f>K3246*Setup!$B$6</f>
        <v/>
      </c>
      <c r="M3246" s="15">
        <f>J3246-L3246</f>
        <v/>
      </c>
      <c r="N3246" s="21" t="n"/>
    </row>
    <row r="3247">
      <c r="A3247" s="295" t="n"/>
      <c r="B3247" s="14" t="n"/>
      <c r="C3247" s="15" t="n"/>
      <c r="D3247" s="15" t="n"/>
      <c r="E3247" s="15">
        <f>D3247*Setup!$B$5</f>
        <v/>
      </c>
      <c r="F3247" s="15">
        <f>D3247-E3247</f>
        <v/>
      </c>
      <c r="G3247" s="15" t="n"/>
      <c r="H3247" s="15" t="n"/>
      <c r="I3247" s="15" t="n"/>
      <c r="J3247" s="15">
        <f>C3247+F3247+G3247-I3247</f>
        <v/>
      </c>
      <c r="K3247" s="15" t="n"/>
      <c r="L3247" s="15">
        <f>K3247*Setup!$B$6</f>
        <v/>
      </c>
      <c r="M3247" s="15">
        <f>J3247-L3247</f>
        <v/>
      </c>
      <c r="N3247" s="21" t="n"/>
    </row>
    <row r="3248">
      <c r="A3248" s="295" t="n"/>
      <c r="B3248" s="14" t="n"/>
      <c r="C3248" s="15" t="n"/>
      <c r="D3248" s="15" t="n"/>
      <c r="E3248" s="15">
        <f>D3248*Setup!$B$5</f>
        <v/>
      </c>
      <c r="F3248" s="15">
        <f>D3248-E3248</f>
        <v/>
      </c>
      <c r="G3248" s="15" t="n"/>
      <c r="H3248" s="15" t="n"/>
      <c r="I3248" s="15" t="n"/>
      <c r="J3248" s="15">
        <f>C3248+F3248+G3248-I3248</f>
        <v/>
      </c>
      <c r="K3248" s="15" t="n"/>
      <c r="L3248" s="15">
        <f>K3248*Setup!$B$6</f>
        <v/>
      </c>
      <c r="M3248" s="15">
        <f>J3248-L3248</f>
        <v/>
      </c>
      <c r="N3248" s="21" t="n"/>
    </row>
    <row r="3249">
      <c r="A3249" s="295" t="n"/>
      <c r="B3249" s="14" t="n"/>
      <c r="C3249" s="15" t="n"/>
      <c r="D3249" s="15" t="n"/>
      <c r="E3249" s="15">
        <f>D3249*Setup!$B$5</f>
        <v/>
      </c>
      <c r="F3249" s="15">
        <f>D3249-E3249</f>
        <v/>
      </c>
      <c r="G3249" s="15" t="n"/>
      <c r="H3249" s="15" t="n"/>
      <c r="I3249" s="15" t="n"/>
      <c r="J3249" s="15">
        <f>C3249+F3249+G3249-I3249</f>
        <v/>
      </c>
      <c r="K3249" s="15" t="n"/>
      <c r="L3249" s="15">
        <f>K3249*Setup!$B$6</f>
        <v/>
      </c>
      <c r="M3249" s="15">
        <f>J3249-L3249</f>
        <v/>
      </c>
      <c r="N3249" s="21" t="n"/>
    </row>
    <row r="3250">
      <c r="A3250" s="295" t="n"/>
      <c r="B3250" s="14" t="n"/>
      <c r="C3250" s="15" t="n"/>
      <c r="D3250" s="15" t="n"/>
      <c r="E3250" s="15">
        <f>D3250*Setup!$B$5</f>
        <v/>
      </c>
      <c r="F3250" s="15">
        <f>D3250-E3250</f>
        <v/>
      </c>
      <c r="G3250" s="15" t="n"/>
      <c r="H3250" s="15" t="n"/>
      <c r="I3250" s="15" t="n"/>
      <c r="J3250" s="15">
        <f>C3250+F3250+G3250-I3250</f>
        <v/>
      </c>
      <c r="K3250" s="15" t="n"/>
      <c r="L3250" s="15">
        <f>K3250*Setup!$B$6</f>
        <v/>
      </c>
      <c r="M3250" s="15">
        <f>J3250-L3250</f>
        <v/>
      </c>
      <c r="N3250" s="21" t="n"/>
    </row>
    <row r="3251">
      <c r="A3251" s="295" t="n"/>
      <c r="B3251" s="14" t="n"/>
      <c r="C3251" s="15" t="n"/>
      <c r="D3251" s="15" t="n"/>
      <c r="E3251" s="15">
        <f>D3251*Setup!$B$5</f>
        <v/>
      </c>
      <c r="F3251" s="15">
        <f>D3251-E3251</f>
        <v/>
      </c>
      <c r="G3251" s="15" t="n"/>
      <c r="H3251" s="15" t="n"/>
      <c r="I3251" s="15" t="n"/>
      <c r="J3251" s="15">
        <f>C3251+F3251+G3251-I3251</f>
        <v/>
      </c>
      <c r="K3251" s="15" t="n"/>
      <c r="L3251" s="15">
        <f>K3251*Setup!$B$6</f>
        <v/>
      </c>
      <c r="M3251" s="15">
        <f>J3251-L3251</f>
        <v/>
      </c>
      <c r="N3251" s="21" t="n"/>
    </row>
    <row r="3252">
      <c r="A3252" s="295" t="n"/>
      <c r="B3252" s="14" t="n"/>
      <c r="C3252" s="15" t="n"/>
      <c r="D3252" s="15" t="n"/>
      <c r="E3252" s="15">
        <f>D3252*Setup!$B$5</f>
        <v/>
      </c>
      <c r="F3252" s="15">
        <f>D3252-E3252</f>
        <v/>
      </c>
      <c r="G3252" s="15" t="n"/>
      <c r="H3252" s="15" t="n"/>
      <c r="I3252" s="15" t="n"/>
      <c r="J3252" s="15">
        <f>C3252+F3252+G3252-I3252</f>
        <v/>
      </c>
      <c r="K3252" s="15" t="n"/>
      <c r="L3252" s="15">
        <f>K3252*Setup!$B$6</f>
        <v/>
      </c>
      <c r="M3252" s="15">
        <f>J3252-L3252</f>
        <v/>
      </c>
      <c r="N3252" s="21" t="n"/>
    </row>
    <row r="3253">
      <c r="A3253" s="295" t="n"/>
      <c r="B3253" s="14" t="n"/>
      <c r="C3253" s="15" t="n"/>
      <c r="D3253" s="15" t="n"/>
      <c r="E3253" s="15">
        <f>D3253*Setup!$B$5</f>
        <v/>
      </c>
      <c r="F3253" s="15">
        <f>D3253-E3253</f>
        <v/>
      </c>
      <c r="G3253" s="15" t="n"/>
      <c r="H3253" s="15" t="n"/>
      <c r="I3253" s="15" t="n"/>
      <c r="J3253" s="15">
        <f>C3253+F3253+G3253-I3253</f>
        <v/>
      </c>
      <c r="K3253" s="15" t="n"/>
      <c r="L3253" s="15">
        <f>K3253*Setup!$B$6</f>
        <v/>
      </c>
      <c r="M3253" s="15">
        <f>J3253-L3253</f>
        <v/>
      </c>
      <c r="N3253" s="21" t="n"/>
    </row>
    <row r="3254">
      <c r="A3254" s="295" t="n"/>
      <c r="B3254" s="14" t="n"/>
      <c r="C3254" s="15" t="n"/>
      <c r="D3254" s="15" t="n"/>
      <c r="E3254" s="15">
        <f>D3254*Setup!$B$5</f>
        <v/>
      </c>
      <c r="F3254" s="15">
        <f>D3254-E3254</f>
        <v/>
      </c>
      <c r="G3254" s="15" t="n"/>
      <c r="H3254" s="15" t="n"/>
      <c r="I3254" s="15" t="n"/>
      <c r="J3254" s="15">
        <f>C3254+F3254+G3254-I3254</f>
        <v/>
      </c>
      <c r="K3254" s="15" t="n"/>
      <c r="L3254" s="15">
        <f>K3254*Setup!$B$6</f>
        <v/>
      </c>
      <c r="M3254" s="15">
        <f>J3254-L3254</f>
        <v/>
      </c>
      <c r="N3254" s="21" t="n"/>
    </row>
    <row r="3255">
      <c r="A3255" s="295" t="n"/>
      <c r="B3255" s="14" t="n"/>
      <c r="C3255" s="15" t="n"/>
      <c r="D3255" s="15" t="n"/>
      <c r="E3255" s="15">
        <f>D3255*Setup!$B$5</f>
        <v/>
      </c>
      <c r="F3255" s="15">
        <f>D3255-E3255</f>
        <v/>
      </c>
      <c r="G3255" s="15" t="n"/>
      <c r="H3255" s="15" t="n"/>
      <c r="I3255" s="15" t="n"/>
      <c r="J3255" s="15">
        <f>C3255+F3255+G3255-I3255</f>
        <v/>
      </c>
      <c r="K3255" s="15" t="n"/>
      <c r="L3255" s="15">
        <f>K3255*Setup!$B$6</f>
        <v/>
      </c>
      <c r="M3255" s="15">
        <f>J3255-L3255</f>
        <v/>
      </c>
      <c r="N3255" s="21" t="n"/>
    </row>
    <row r="3256">
      <c r="A3256" s="295" t="n"/>
      <c r="B3256" s="14" t="n"/>
      <c r="C3256" s="15" t="n"/>
      <c r="D3256" s="15" t="n"/>
      <c r="E3256" s="15">
        <f>D3256*Setup!$B$5</f>
        <v/>
      </c>
      <c r="F3256" s="15">
        <f>D3256-E3256</f>
        <v/>
      </c>
      <c r="G3256" s="15" t="n"/>
      <c r="H3256" s="15" t="n"/>
      <c r="I3256" s="15" t="n"/>
      <c r="J3256" s="15">
        <f>C3256+F3256+G3256-I3256</f>
        <v/>
      </c>
      <c r="K3256" s="15" t="n"/>
      <c r="L3256" s="15">
        <f>K3256*Setup!$B$6</f>
        <v/>
      </c>
      <c r="M3256" s="15">
        <f>J3256-L3256</f>
        <v/>
      </c>
      <c r="N3256" s="21" t="n"/>
    </row>
    <row r="3257">
      <c r="A3257" s="295" t="n"/>
      <c r="B3257" s="14" t="n"/>
      <c r="C3257" s="15" t="n"/>
      <c r="D3257" s="15" t="n"/>
      <c r="E3257" s="15">
        <f>D3257*Setup!$B$5</f>
        <v/>
      </c>
      <c r="F3257" s="15">
        <f>D3257-E3257</f>
        <v/>
      </c>
      <c r="G3257" s="15" t="n"/>
      <c r="H3257" s="15" t="n"/>
      <c r="I3257" s="15" t="n"/>
      <c r="J3257" s="15">
        <f>C3257+F3257+G3257-I3257</f>
        <v/>
      </c>
      <c r="K3257" s="15" t="n"/>
      <c r="L3257" s="15">
        <f>K3257*Setup!$B$6</f>
        <v/>
      </c>
      <c r="M3257" s="15">
        <f>J3257-L3257</f>
        <v/>
      </c>
      <c r="N3257" s="21" t="n"/>
    </row>
    <row r="3258">
      <c r="A3258" s="295" t="n"/>
      <c r="B3258" s="14" t="n"/>
      <c r="C3258" s="15" t="n"/>
      <c r="D3258" s="15" t="n"/>
      <c r="E3258" s="15">
        <f>D3258*Setup!$B$5</f>
        <v/>
      </c>
      <c r="F3258" s="15">
        <f>D3258-E3258</f>
        <v/>
      </c>
      <c r="G3258" s="15" t="n"/>
      <c r="H3258" s="15" t="n"/>
      <c r="I3258" s="15" t="n"/>
      <c r="J3258" s="15">
        <f>C3258+F3258+G3258-I3258</f>
        <v/>
      </c>
      <c r="K3258" s="15" t="n"/>
      <c r="L3258" s="15">
        <f>K3258*Setup!$B$6</f>
        <v/>
      </c>
      <c r="M3258" s="15">
        <f>J3258-L3258</f>
        <v/>
      </c>
      <c r="N3258" s="21" t="n"/>
    </row>
    <row r="3259">
      <c r="A3259" s="295" t="n"/>
      <c r="B3259" s="14" t="n"/>
      <c r="C3259" s="15" t="n"/>
      <c r="D3259" s="15" t="n"/>
      <c r="E3259" s="15">
        <f>D3259*Setup!$B$5</f>
        <v/>
      </c>
      <c r="F3259" s="15">
        <f>D3259-E3259</f>
        <v/>
      </c>
      <c r="G3259" s="15" t="n"/>
      <c r="H3259" s="15" t="n"/>
      <c r="I3259" s="15" t="n"/>
      <c r="J3259" s="15">
        <f>C3259+F3259+G3259-I3259</f>
        <v/>
      </c>
      <c r="K3259" s="15" t="n"/>
      <c r="L3259" s="15">
        <f>K3259*Setup!$B$6</f>
        <v/>
      </c>
      <c r="M3259" s="15">
        <f>J3259-L3259</f>
        <v/>
      </c>
      <c r="N3259" s="21" t="n"/>
    </row>
    <row r="3260">
      <c r="A3260" s="295" t="n"/>
      <c r="B3260" s="14" t="n"/>
      <c r="C3260" s="15" t="n"/>
      <c r="D3260" s="15" t="n"/>
      <c r="E3260" s="15">
        <f>D3260*Setup!$B$5</f>
        <v/>
      </c>
      <c r="F3260" s="15">
        <f>D3260-E3260</f>
        <v/>
      </c>
      <c r="G3260" s="15" t="n"/>
      <c r="H3260" s="15" t="n"/>
      <c r="I3260" s="15" t="n"/>
      <c r="J3260" s="15">
        <f>C3260+F3260+G3260-I3260</f>
        <v/>
      </c>
      <c r="K3260" s="15" t="n"/>
      <c r="L3260" s="15">
        <f>K3260*Setup!$B$6</f>
        <v/>
      </c>
      <c r="M3260" s="15">
        <f>J3260-L3260</f>
        <v/>
      </c>
      <c r="N3260" s="21" t="n"/>
    </row>
    <row r="3261">
      <c r="A3261" s="295" t="n"/>
      <c r="B3261" s="14" t="n"/>
      <c r="C3261" s="15" t="n"/>
      <c r="D3261" s="15" t="n"/>
      <c r="E3261" s="15">
        <f>D3261*Setup!$B$5</f>
        <v/>
      </c>
      <c r="F3261" s="15">
        <f>D3261-E3261</f>
        <v/>
      </c>
      <c r="G3261" s="15" t="n"/>
      <c r="H3261" s="15" t="n"/>
      <c r="I3261" s="15" t="n"/>
      <c r="J3261" s="15">
        <f>C3261+F3261+G3261-I3261</f>
        <v/>
      </c>
      <c r="K3261" s="15" t="n"/>
      <c r="L3261" s="15">
        <f>K3261*Setup!$B$6</f>
        <v/>
      </c>
      <c r="M3261" s="15">
        <f>J3261-L3261</f>
        <v/>
      </c>
      <c r="N3261" s="21" t="n"/>
    </row>
    <row r="3262">
      <c r="A3262" s="295" t="n"/>
      <c r="B3262" s="14" t="n"/>
      <c r="C3262" s="15" t="n"/>
      <c r="D3262" s="15" t="n"/>
      <c r="E3262" s="15">
        <f>D3262*Setup!$B$5</f>
        <v/>
      </c>
      <c r="F3262" s="15">
        <f>D3262-E3262</f>
        <v/>
      </c>
      <c r="G3262" s="15" t="n"/>
      <c r="H3262" s="15" t="n"/>
      <c r="I3262" s="15" t="n"/>
      <c r="J3262" s="15">
        <f>C3262+F3262+G3262-I3262</f>
        <v/>
      </c>
      <c r="K3262" s="15" t="n"/>
      <c r="L3262" s="15">
        <f>K3262*Setup!$B$6</f>
        <v/>
      </c>
      <c r="M3262" s="15">
        <f>J3262-L3262</f>
        <v/>
      </c>
      <c r="N3262" s="21" t="n"/>
    </row>
    <row r="3263">
      <c r="A3263" s="295" t="n"/>
      <c r="B3263" s="14" t="n"/>
      <c r="C3263" s="15" t="n"/>
      <c r="D3263" s="15" t="n"/>
      <c r="E3263" s="15">
        <f>D3263*Setup!$B$5</f>
        <v/>
      </c>
      <c r="F3263" s="15">
        <f>D3263-E3263</f>
        <v/>
      </c>
      <c r="G3263" s="15" t="n"/>
      <c r="H3263" s="15" t="n"/>
      <c r="I3263" s="15" t="n"/>
      <c r="J3263" s="15">
        <f>C3263+F3263+G3263-I3263</f>
        <v/>
      </c>
      <c r="K3263" s="15" t="n"/>
      <c r="L3263" s="15">
        <f>K3263*Setup!$B$6</f>
        <v/>
      </c>
      <c r="M3263" s="15">
        <f>J3263-L3263</f>
        <v/>
      </c>
      <c r="N3263" s="21" t="n"/>
    </row>
    <row r="3264">
      <c r="A3264" s="295" t="n"/>
      <c r="B3264" s="14" t="n"/>
      <c r="C3264" s="15" t="n"/>
      <c r="D3264" s="15" t="n"/>
      <c r="E3264" s="15">
        <f>D3264*Setup!$B$5</f>
        <v/>
      </c>
      <c r="F3264" s="15">
        <f>D3264-E3264</f>
        <v/>
      </c>
      <c r="G3264" s="15" t="n"/>
      <c r="H3264" s="15" t="n"/>
      <c r="I3264" s="15" t="n"/>
      <c r="J3264" s="15">
        <f>C3264+F3264+G3264-I3264</f>
        <v/>
      </c>
      <c r="K3264" s="15" t="n"/>
      <c r="L3264" s="15">
        <f>K3264*Setup!$B$6</f>
        <v/>
      </c>
      <c r="M3264" s="15">
        <f>J3264-L3264</f>
        <v/>
      </c>
      <c r="N3264" s="21" t="n"/>
    </row>
    <row r="3265">
      <c r="A3265" s="295" t="n"/>
      <c r="B3265" s="14" t="n"/>
      <c r="C3265" s="15" t="n"/>
      <c r="D3265" s="15" t="n"/>
      <c r="E3265" s="15">
        <f>D3265*Setup!$B$5</f>
        <v/>
      </c>
      <c r="F3265" s="15">
        <f>D3265-E3265</f>
        <v/>
      </c>
      <c r="G3265" s="15" t="n"/>
      <c r="H3265" s="15" t="n"/>
      <c r="I3265" s="15" t="n"/>
      <c r="J3265" s="15">
        <f>C3265+F3265+G3265-I3265</f>
        <v/>
      </c>
      <c r="K3265" s="15" t="n"/>
      <c r="L3265" s="15">
        <f>K3265*Setup!$B$6</f>
        <v/>
      </c>
      <c r="M3265" s="15">
        <f>J3265-L3265</f>
        <v/>
      </c>
      <c r="N3265" s="21" t="n"/>
    </row>
    <row r="3266">
      <c r="A3266" s="295" t="n"/>
      <c r="B3266" s="14" t="n"/>
      <c r="C3266" s="15" t="n"/>
      <c r="D3266" s="15" t="n"/>
      <c r="E3266" s="15">
        <f>D3266*Setup!$B$5</f>
        <v/>
      </c>
      <c r="F3266" s="15">
        <f>D3266-E3266</f>
        <v/>
      </c>
      <c r="G3266" s="15" t="n"/>
      <c r="H3266" s="15" t="n"/>
      <c r="I3266" s="15" t="n"/>
      <c r="J3266" s="15">
        <f>C3266+F3266+G3266-I3266</f>
        <v/>
      </c>
      <c r="K3266" s="15" t="n"/>
      <c r="L3266" s="15">
        <f>K3266*Setup!$B$6</f>
        <v/>
      </c>
      <c r="M3266" s="15">
        <f>J3266-L3266</f>
        <v/>
      </c>
      <c r="N3266" s="21" t="n"/>
    </row>
    <row r="3267">
      <c r="A3267" s="295" t="n"/>
      <c r="B3267" s="14" t="n"/>
      <c r="C3267" s="15" t="n"/>
      <c r="D3267" s="15" t="n"/>
      <c r="E3267" s="15">
        <f>D3267*Setup!$B$5</f>
        <v/>
      </c>
      <c r="F3267" s="15">
        <f>D3267-E3267</f>
        <v/>
      </c>
      <c r="G3267" s="15" t="n"/>
      <c r="H3267" s="15" t="n"/>
      <c r="I3267" s="15" t="n"/>
      <c r="J3267" s="15">
        <f>C3267+F3267+G3267-I3267</f>
        <v/>
      </c>
      <c r="K3267" s="15" t="n"/>
      <c r="L3267" s="15">
        <f>K3267*Setup!$B$6</f>
        <v/>
      </c>
      <c r="M3267" s="15">
        <f>J3267-L3267</f>
        <v/>
      </c>
      <c r="N3267" s="21" t="n"/>
    </row>
    <row r="3268">
      <c r="A3268" s="295" t="n"/>
      <c r="B3268" s="14" t="n"/>
      <c r="C3268" s="15" t="n"/>
      <c r="D3268" s="15" t="n"/>
      <c r="E3268" s="15">
        <f>D3268*Setup!$B$5</f>
        <v/>
      </c>
      <c r="F3268" s="15">
        <f>D3268-E3268</f>
        <v/>
      </c>
      <c r="G3268" s="15" t="n"/>
      <c r="H3268" s="15" t="n"/>
      <c r="I3268" s="15" t="n"/>
      <c r="J3268" s="15">
        <f>C3268+F3268+G3268-I3268</f>
        <v/>
      </c>
      <c r="K3268" s="15" t="n"/>
      <c r="L3268" s="15">
        <f>K3268*Setup!$B$6</f>
        <v/>
      </c>
      <c r="M3268" s="15">
        <f>J3268-L3268</f>
        <v/>
      </c>
      <c r="N3268" s="21" t="n"/>
    </row>
    <row r="3269">
      <c r="A3269" s="295" t="n"/>
      <c r="B3269" s="14" t="n"/>
      <c r="C3269" s="15" t="n"/>
      <c r="D3269" s="15" t="n"/>
      <c r="E3269" s="15">
        <f>D3269*Setup!$B$5</f>
        <v/>
      </c>
      <c r="F3269" s="15">
        <f>D3269-E3269</f>
        <v/>
      </c>
      <c r="G3269" s="15" t="n"/>
      <c r="H3269" s="15" t="n"/>
      <c r="I3269" s="15" t="n"/>
      <c r="J3269" s="15">
        <f>C3269+F3269+G3269-I3269</f>
        <v/>
      </c>
      <c r="K3269" s="15" t="n"/>
      <c r="L3269" s="15">
        <f>K3269*Setup!$B$6</f>
        <v/>
      </c>
      <c r="M3269" s="15">
        <f>J3269-L3269</f>
        <v/>
      </c>
      <c r="N3269" s="21" t="n"/>
    </row>
    <row r="3270">
      <c r="A3270" s="295" t="n"/>
      <c r="B3270" s="14" t="n"/>
      <c r="C3270" s="15" t="n"/>
      <c r="D3270" s="15" t="n"/>
      <c r="E3270" s="15">
        <f>D3270*Setup!$B$5</f>
        <v/>
      </c>
      <c r="F3270" s="15">
        <f>D3270-E3270</f>
        <v/>
      </c>
      <c r="G3270" s="15" t="n"/>
      <c r="H3270" s="15" t="n"/>
      <c r="I3270" s="15" t="n"/>
      <c r="J3270" s="15">
        <f>C3270+F3270+G3270-I3270</f>
        <v/>
      </c>
      <c r="K3270" s="15" t="n"/>
      <c r="L3270" s="15">
        <f>K3270*Setup!$B$6</f>
        <v/>
      </c>
      <c r="M3270" s="15">
        <f>J3270-L3270</f>
        <v/>
      </c>
      <c r="N3270" s="21" t="n"/>
    </row>
    <row r="3271">
      <c r="A3271" s="295" t="n"/>
      <c r="B3271" s="14" t="n"/>
      <c r="C3271" s="15" t="n"/>
      <c r="D3271" s="15" t="n"/>
      <c r="E3271" s="15">
        <f>D3271*Setup!$B$5</f>
        <v/>
      </c>
      <c r="F3271" s="15">
        <f>D3271-E3271</f>
        <v/>
      </c>
      <c r="G3271" s="15" t="n"/>
      <c r="H3271" s="15" t="n"/>
      <c r="I3271" s="15" t="n"/>
      <c r="J3271" s="15">
        <f>C3271+F3271+G3271-I3271</f>
        <v/>
      </c>
      <c r="K3271" s="15" t="n"/>
      <c r="L3271" s="15">
        <f>K3271*Setup!$B$6</f>
        <v/>
      </c>
      <c r="M3271" s="15">
        <f>J3271-L3271</f>
        <v/>
      </c>
      <c r="N3271" s="21" t="n"/>
    </row>
    <row r="3272">
      <c r="A3272" s="295" t="n"/>
      <c r="B3272" s="14" t="n"/>
      <c r="C3272" s="15" t="n"/>
      <c r="D3272" s="15" t="n"/>
      <c r="E3272" s="15">
        <f>D3272*Setup!$B$5</f>
        <v/>
      </c>
      <c r="F3272" s="15">
        <f>D3272-E3272</f>
        <v/>
      </c>
      <c r="G3272" s="15" t="n"/>
      <c r="H3272" s="15" t="n"/>
      <c r="I3272" s="15" t="n"/>
      <c r="J3272" s="15">
        <f>C3272+F3272+G3272-I3272</f>
        <v/>
      </c>
      <c r="K3272" s="15" t="n"/>
      <c r="L3272" s="15">
        <f>K3272*Setup!$B$6</f>
        <v/>
      </c>
      <c r="M3272" s="15">
        <f>J3272-L3272</f>
        <v/>
      </c>
      <c r="N3272" s="21" t="n"/>
    </row>
    <row r="3273">
      <c r="A3273" s="295" t="n"/>
      <c r="B3273" s="14" t="n"/>
      <c r="C3273" s="15" t="n"/>
      <c r="D3273" s="15" t="n"/>
      <c r="E3273" s="15">
        <f>D3273*Setup!$B$5</f>
        <v/>
      </c>
      <c r="F3273" s="15">
        <f>D3273-E3273</f>
        <v/>
      </c>
      <c r="G3273" s="15" t="n"/>
      <c r="H3273" s="15" t="n"/>
      <c r="I3273" s="15" t="n"/>
      <c r="J3273" s="15">
        <f>C3273+F3273+G3273-I3273</f>
        <v/>
      </c>
      <c r="K3273" s="15" t="n"/>
      <c r="L3273" s="15">
        <f>K3273*Setup!$B$6</f>
        <v/>
      </c>
      <c r="M3273" s="15">
        <f>J3273-L3273</f>
        <v/>
      </c>
      <c r="N3273" s="21" t="n"/>
    </row>
    <row r="3274">
      <c r="A3274" s="295" t="n"/>
      <c r="B3274" s="14" t="n"/>
      <c r="C3274" s="15" t="n"/>
      <c r="D3274" s="15" t="n"/>
      <c r="E3274" s="15">
        <f>D3274*Setup!$B$5</f>
        <v/>
      </c>
      <c r="F3274" s="15">
        <f>D3274-E3274</f>
        <v/>
      </c>
      <c r="G3274" s="15" t="n"/>
      <c r="H3274" s="15" t="n"/>
      <c r="I3274" s="15" t="n"/>
      <c r="J3274" s="15">
        <f>C3274+F3274+G3274-I3274</f>
        <v/>
      </c>
      <c r="K3274" s="15" t="n"/>
      <c r="L3274" s="15">
        <f>K3274*Setup!$B$6</f>
        <v/>
      </c>
      <c r="M3274" s="15">
        <f>J3274-L3274</f>
        <v/>
      </c>
      <c r="N3274" s="21" t="n"/>
    </row>
    <row r="3275">
      <c r="A3275" s="295" t="n"/>
      <c r="B3275" s="14" t="n"/>
      <c r="C3275" s="15" t="n"/>
      <c r="D3275" s="15" t="n"/>
      <c r="E3275" s="15">
        <f>D3275*Setup!$B$5</f>
        <v/>
      </c>
      <c r="F3275" s="15">
        <f>D3275-E3275</f>
        <v/>
      </c>
      <c r="G3275" s="15" t="n"/>
      <c r="H3275" s="15" t="n"/>
      <c r="I3275" s="15" t="n"/>
      <c r="J3275" s="15">
        <f>C3275+F3275+G3275-I3275</f>
        <v/>
      </c>
      <c r="K3275" s="15" t="n"/>
      <c r="L3275" s="15">
        <f>K3275*Setup!$B$6</f>
        <v/>
      </c>
      <c r="M3275" s="15">
        <f>J3275-L3275</f>
        <v/>
      </c>
      <c r="N3275" s="21" t="n"/>
    </row>
    <row r="3276">
      <c r="A3276" s="295" t="n"/>
      <c r="B3276" s="14" t="n"/>
      <c r="C3276" s="15" t="n"/>
      <c r="D3276" s="15" t="n"/>
      <c r="E3276" s="15">
        <f>D3276*Setup!$B$5</f>
        <v/>
      </c>
      <c r="F3276" s="15">
        <f>D3276-E3276</f>
        <v/>
      </c>
      <c r="G3276" s="15" t="n"/>
      <c r="H3276" s="15" t="n"/>
      <c r="I3276" s="15" t="n"/>
      <c r="J3276" s="15">
        <f>C3276+F3276+G3276-I3276</f>
        <v/>
      </c>
      <c r="K3276" s="15" t="n"/>
      <c r="L3276" s="15">
        <f>K3276*Setup!$B$6</f>
        <v/>
      </c>
      <c r="M3276" s="15">
        <f>J3276-L3276</f>
        <v/>
      </c>
      <c r="N3276" s="21" t="n"/>
    </row>
    <row r="3277">
      <c r="A3277" s="295" t="n"/>
      <c r="B3277" s="14" t="n"/>
      <c r="C3277" s="15" t="n"/>
      <c r="D3277" s="15" t="n"/>
      <c r="E3277" s="15">
        <f>D3277*Setup!$B$5</f>
        <v/>
      </c>
      <c r="F3277" s="15">
        <f>D3277-E3277</f>
        <v/>
      </c>
      <c r="G3277" s="15" t="n"/>
      <c r="H3277" s="15" t="n"/>
      <c r="I3277" s="15" t="n"/>
      <c r="J3277" s="15">
        <f>C3277+F3277+G3277-I3277</f>
        <v/>
      </c>
      <c r="K3277" s="15" t="n"/>
      <c r="L3277" s="15">
        <f>K3277*Setup!$B$6</f>
        <v/>
      </c>
      <c r="M3277" s="15">
        <f>J3277-L3277</f>
        <v/>
      </c>
      <c r="N3277" s="21" t="n"/>
    </row>
    <row r="3278">
      <c r="A3278" s="295" t="n"/>
      <c r="B3278" s="14" t="n"/>
      <c r="C3278" s="15" t="n"/>
      <c r="D3278" s="15" t="n"/>
      <c r="E3278" s="15">
        <f>D3278*Setup!$B$5</f>
        <v/>
      </c>
      <c r="F3278" s="15">
        <f>D3278-E3278</f>
        <v/>
      </c>
      <c r="G3278" s="15" t="n"/>
      <c r="H3278" s="15" t="n"/>
      <c r="I3278" s="15" t="n"/>
      <c r="J3278" s="15">
        <f>C3278+F3278+G3278-I3278</f>
        <v/>
      </c>
      <c r="K3278" s="15" t="n"/>
      <c r="L3278" s="15">
        <f>K3278*Setup!$B$6</f>
        <v/>
      </c>
      <c r="M3278" s="15">
        <f>J3278-L3278</f>
        <v/>
      </c>
      <c r="N3278" s="21" t="n"/>
    </row>
    <row r="3279">
      <c r="A3279" s="295" t="n"/>
      <c r="B3279" s="14" t="n"/>
      <c r="C3279" s="15" t="n"/>
      <c r="D3279" s="15" t="n"/>
      <c r="E3279" s="15">
        <f>D3279*Setup!$B$5</f>
        <v/>
      </c>
      <c r="F3279" s="15">
        <f>D3279-E3279</f>
        <v/>
      </c>
      <c r="G3279" s="15" t="n"/>
      <c r="H3279" s="15" t="n"/>
      <c r="I3279" s="15" t="n"/>
      <c r="J3279" s="15">
        <f>C3279+F3279+G3279-I3279</f>
        <v/>
      </c>
      <c r="K3279" s="15" t="n"/>
      <c r="L3279" s="15">
        <f>K3279*Setup!$B$6</f>
        <v/>
      </c>
      <c r="M3279" s="15">
        <f>J3279-L3279</f>
        <v/>
      </c>
      <c r="N3279" s="21" t="n"/>
    </row>
    <row r="3280">
      <c r="A3280" s="295" t="n"/>
      <c r="B3280" s="14" t="n"/>
      <c r="C3280" s="15" t="n"/>
      <c r="D3280" s="15" t="n"/>
      <c r="E3280" s="15">
        <f>D3280*Setup!$B$5</f>
        <v/>
      </c>
      <c r="F3280" s="15">
        <f>D3280-E3280</f>
        <v/>
      </c>
      <c r="G3280" s="15" t="n"/>
      <c r="H3280" s="15" t="n"/>
      <c r="I3280" s="15" t="n"/>
      <c r="J3280" s="15">
        <f>C3280+F3280+G3280-I3280</f>
        <v/>
      </c>
      <c r="K3280" s="15" t="n"/>
      <c r="L3280" s="15">
        <f>K3280*Setup!$B$6</f>
        <v/>
      </c>
      <c r="M3280" s="15">
        <f>J3280-L3280</f>
        <v/>
      </c>
      <c r="N3280" s="21" t="n"/>
    </row>
    <row r="3281">
      <c r="A3281" s="295" t="n"/>
      <c r="B3281" s="14" t="n"/>
      <c r="C3281" s="15" t="n"/>
      <c r="D3281" s="15" t="n"/>
      <c r="E3281" s="15">
        <f>D3281*Setup!$B$5</f>
        <v/>
      </c>
      <c r="F3281" s="15">
        <f>D3281-E3281</f>
        <v/>
      </c>
      <c r="G3281" s="15" t="n"/>
      <c r="H3281" s="15" t="n"/>
      <c r="I3281" s="15" t="n"/>
      <c r="J3281" s="15">
        <f>C3281+F3281+G3281-I3281</f>
        <v/>
      </c>
      <c r="K3281" s="15" t="n"/>
      <c r="L3281" s="15">
        <f>K3281*Setup!$B$6</f>
        <v/>
      </c>
      <c r="M3281" s="15">
        <f>J3281-L3281</f>
        <v/>
      </c>
      <c r="N3281" s="21" t="n"/>
    </row>
    <row r="3282">
      <c r="A3282" s="295" t="n"/>
      <c r="B3282" s="14" t="n"/>
      <c r="C3282" s="15" t="n"/>
      <c r="D3282" s="15" t="n"/>
      <c r="E3282" s="15">
        <f>D3282*Setup!$B$5</f>
        <v/>
      </c>
      <c r="F3282" s="15">
        <f>D3282-E3282</f>
        <v/>
      </c>
      <c r="G3282" s="15" t="n"/>
      <c r="H3282" s="15" t="n"/>
      <c r="I3282" s="15" t="n"/>
      <c r="J3282" s="15">
        <f>C3282+F3282+G3282-I3282</f>
        <v/>
      </c>
      <c r="K3282" s="15" t="n"/>
      <c r="L3282" s="15">
        <f>K3282*Setup!$B$6</f>
        <v/>
      </c>
      <c r="M3282" s="15">
        <f>J3282-L3282</f>
        <v/>
      </c>
      <c r="N3282" s="21" t="n"/>
    </row>
    <row r="3283">
      <c r="A3283" s="295" t="n"/>
      <c r="B3283" s="14" t="n"/>
      <c r="C3283" s="15" t="n"/>
      <c r="D3283" s="15" t="n"/>
      <c r="E3283" s="15">
        <f>D3283*Setup!$B$5</f>
        <v/>
      </c>
      <c r="F3283" s="15">
        <f>D3283-E3283</f>
        <v/>
      </c>
      <c r="G3283" s="15" t="n"/>
      <c r="H3283" s="15" t="n"/>
      <c r="I3283" s="15" t="n"/>
      <c r="J3283" s="15">
        <f>C3283+F3283+G3283-I3283</f>
        <v/>
      </c>
      <c r="K3283" s="15" t="n"/>
      <c r="L3283" s="15">
        <f>K3283*Setup!$B$6</f>
        <v/>
      </c>
      <c r="M3283" s="15">
        <f>J3283-L3283</f>
        <v/>
      </c>
      <c r="N3283" s="21" t="n"/>
    </row>
    <row r="3284">
      <c r="A3284" s="295" t="n"/>
      <c r="B3284" s="14" t="n"/>
      <c r="C3284" s="15" t="n"/>
      <c r="D3284" s="15" t="n"/>
      <c r="E3284" s="15">
        <f>D3284*Setup!$B$5</f>
        <v/>
      </c>
      <c r="F3284" s="15">
        <f>D3284-E3284</f>
        <v/>
      </c>
      <c r="G3284" s="15" t="n"/>
      <c r="H3284" s="15" t="n"/>
      <c r="I3284" s="15" t="n"/>
      <c r="J3284" s="15">
        <f>C3284+F3284+G3284-I3284</f>
        <v/>
      </c>
      <c r="K3284" s="15" t="n"/>
      <c r="L3284" s="15">
        <f>K3284*Setup!$B$6</f>
        <v/>
      </c>
      <c r="M3284" s="15">
        <f>J3284-L3284</f>
        <v/>
      </c>
      <c r="N3284" s="21" t="n"/>
    </row>
    <row r="3285">
      <c r="A3285" s="295" t="n"/>
      <c r="B3285" s="14" t="n"/>
      <c r="C3285" s="15" t="n"/>
      <c r="D3285" s="15" t="n"/>
      <c r="E3285" s="15">
        <f>D3285*Setup!$B$5</f>
        <v/>
      </c>
      <c r="F3285" s="15">
        <f>D3285-E3285</f>
        <v/>
      </c>
      <c r="G3285" s="15" t="n"/>
      <c r="H3285" s="15" t="n"/>
      <c r="I3285" s="15" t="n"/>
      <c r="J3285" s="15">
        <f>C3285+F3285+G3285-I3285</f>
        <v/>
      </c>
      <c r="K3285" s="15" t="n"/>
      <c r="L3285" s="15">
        <f>K3285*Setup!$B$6</f>
        <v/>
      </c>
      <c r="M3285" s="15">
        <f>J3285-L3285</f>
        <v/>
      </c>
      <c r="N3285" s="21" t="n"/>
    </row>
    <row r="3286">
      <c r="A3286" s="295" t="n"/>
      <c r="B3286" s="14" t="n"/>
      <c r="C3286" s="15" t="n"/>
      <c r="D3286" s="15" t="n"/>
      <c r="E3286" s="15">
        <f>D3286*Setup!$B$5</f>
        <v/>
      </c>
      <c r="F3286" s="15">
        <f>D3286-E3286</f>
        <v/>
      </c>
      <c r="G3286" s="15" t="n"/>
      <c r="H3286" s="15" t="n"/>
      <c r="I3286" s="15" t="n"/>
      <c r="J3286" s="15">
        <f>C3286+F3286+G3286-I3286</f>
        <v/>
      </c>
      <c r="K3286" s="15" t="n"/>
      <c r="L3286" s="15">
        <f>K3286*Setup!$B$6</f>
        <v/>
      </c>
      <c r="M3286" s="15">
        <f>J3286-L3286</f>
        <v/>
      </c>
      <c r="N3286" s="21" t="n"/>
    </row>
    <row r="3287">
      <c r="A3287" s="295" t="n"/>
      <c r="B3287" s="14" t="n"/>
      <c r="C3287" s="15" t="n"/>
      <c r="D3287" s="15" t="n"/>
      <c r="E3287" s="15">
        <f>D3287*Setup!$B$5</f>
        <v/>
      </c>
      <c r="F3287" s="15">
        <f>D3287-E3287</f>
        <v/>
      </c>
      <c r="G3287" s="15" t="n"/>
      <c r="H3287" s="15" t="n"/>
      <c r="I3287" s="15" t="n"/>
      <c r="J3287" s="15">
        <f>C3287+F3287+G3287-I3287</f>
        <v/>
      </c>
      <c r="K3287" s="15" t="n"/>
      <c r="L3287" s="15">
        <f>K3287*Setup!$B$6</f>
        <v/>
      </c>
      <c r="M3287" s="15">
        <f>J3287-L3287</f>
        <v/>
      </c>
      <c r="N3287" s="21" t="n"/>
    </row>
    <row r="3288">
      <c r="A3288" s="295" t="n"/>
      <c r="B3288" s="14" t="n"/>
      <c r="C3288" s="15" t="n"/>
      <c r="D3288" s="15" t="n"/>
      <c r="E3288" s="15">
        <f>D3288*Setup!$B$5</f>
        <v/>
      </c>
      <c r="F3288" s="15">
        <f>D3288-E3288</f>
        <v/>
      </c>
      <c r="G3288" s="15" t="n"/>
      <c r="H3288" s="15" t="n"/>
      <c r="I3288" s="15" t="n"/>
      <c r="J3288" s="15">
        <f>C3288+F3288+G3288-I3288</f>
        <v/>
      </c>
      <c r="K3288" s="15" t="n"/>
      <c r="L3288" s="15">
        <f>K3288*Setup!$B$6</f>
        <v/>
      </c>
      <c r="M3288" s="15">
        <f>J3288-L3288</f>
        <v/>
      </c>
      <c r="N3288" s="21" t="n"/>
    </row>
    <row r="3289">
      <c r="A3289" s="295" t="n"/>
      <c r="B3289" s="14" t="n"/>
      <c r="C3289" s="15" t="n"/>
      <c r="D3289" s="15" t="n"/>
      <c r="E3289" s="15">
        <f>D3289*Setup!$B$5</f>
        <v/>
      </c>
      <c r="F3289" s="15">
        <f>D3289-E3289</f>
        <v/>
      </c>
      <c r="G3289" s="15" t="n"/>
      <c r="H3289" s="15" t="n"/>
      <c r="I3289" s="15" t="n"/>
      <c r="J3289" s="15">
        <f>C3289+F3289+G3289-I3289</f>
        <v/>
      </c>
      <c r="K3289" s="15" t="n"/>
      <c r="L3289" s="15">
        <f>K3289*Setup!$B$6</f>
        <v/>
      </c>
      <c r="M3289" s="15">
        <f>J3289-L3289</f>
        <v/>
      </c>
      <c r="N3289" s="21" t="n"/>
    </row>
    <row r="3290">
      <c r="A3290" s="295" t="n"/>
      <c r="B3290" s="14" t="n"/>
      <c r="C3290" s="15" t="n"/>
      <c r="D3290" s="15" t="n"/>
      <c r="E3290" s="15">
        <f>D3290*Setup!$B$5</f>
        <v/>
      </c>
      <c r="F3290" s="15">
        <f>D3290-E3290</f>
        <v/>
      </c>
      <c r="G3290" s="15" t="n"/>
      <c r="H3290" s="15" t="n"/>
      <c r="I3290" s="15" t="n"/>
      <c r="J3290" s="15">
        <f>C3290+F3290+G3290-I3290</f>
        <v/>
      </c>
      <c r="K3290" s="15" t="n"/>
      <c r="L3290" s="15">
        <f>K3290*Setup!$B$6</f>
        <v/>
      </c>
      <c r="M3290" s="15">
        <f>J3290-L3290</f>
        <v/>
      </c>
      <c r="N3290" s="21" t="n"/>
    </row>
    <row r="3291">
      <c r="A3291" s="295" t="n"/>
      <c r="B3291" s="14" t="n"/>
      <c r="C3291" s="15" t="n"/>
      <c r="D3291" s="15" t="n"/>
      <c r="E3291" s="15">
        <f>D3291*Setup!$B$5</f>
        <v/>
      </c>
      <c r="F3291" s="15">
        <f>D3291-E3291</f>
        <v/>
      </c>
      <c r="G3291" s="15" t="n"/>
      <c r="H3291" s="15" t="n"/>
      <c r="I3291" s="15" t="n"/>
      <c r="J3291" s="15">
        <f>C3291+F3291+G3291-I3291</f>
        <v/>
      </c>
      <c r="K3291" s="15" t="n"/>
      <c r="L3291" s="15">
        <f>K3291*Setup!$B$6</f>
        <v/>
      </c>
      <c r="M3291" s="15">
        <f>J3291-L3291</f>
        <v/>
      </c>
      <c r="N3291" s="21" t="n"/>
    </row>
    <row r="3292">
      <c r="A3292" s="295" t="n"/>
      <c r="B3292" s="14" t="n"/>
      <c r="C3292" s="15" t="n"/>
      <c r="D3292" s="15" t="n"/>
      <c r="E3292" s="15">
        <f>D3292*Setup!$B$5</f>
        <v/>
      </c>
      <c r="F3292" s="15">
        <f>D3292-E3292</f>
        <v/>
      </c>
      <c r="G3292" s="15" t="n"/>
      <c r="H3292" s="15" t="n"/>
      <c r="I3292" s="15" t="n"/>
      <c r="J3292" s="15">
        <f>C3292+F3292+G3292-I3292</f>
        <v/>
      </c>
      <c r="K3292" s="15" t="n"/>
      <c r="L3292" s="15">
        <f>K3292*Setup!$B$6</f>
        <v/>
      </c>
      <c r="M3292" s="15">
        <f>J3292-L3292</f>
        <v/>
      </c>
      <c r="N3292" s="21" t="n"/>
    </row>
    <row r="3293">
      <c r="A3293" s="295" t="n"/>
      <c r="B3293" s="14" t="n"/>
      <c r="C3293" s="15" t="n"/>
      <c r="D3293" s="15" t="n"/>
      <c r="E3293" s="15">
        <f>D3293*Setup!$B$5</f>
        <v/>
      </c>
      <c r="F3293" s="15">
        <f>D3293-E3293</f>
        <v/>
      </c>
      <c r="G3293" s="15" t="n"/>
      <c r="H3293" s="15" t="n"/>
      <c r="I3293" s="15" t="n"/>
      <c r="J3293" s="15">
        <f>C3293+F3293+G3293-I3293</f>
        <v/>
      </c>
      <c r="K3293" s="15" t="n"/>
      <c r="L3293" s="15">
        <f>K3293*Setup!$B$6</f>
        <v/>
      </c>
      <c r="M3293" s="15">
        <f>J3293-L3293</f>
        <v/>
      </c>
      <c r="N3293" s="21" t="n"/>
    </row>
    <row r="3294">
      <c r="A3294" s="295" t="n"/>
      <c r="B3294" s="14" t="n"/>
      <c r="C3294" s="15" t="n"/>
      <c r="D3294" s="15" t="n"/>
      <c r="E3294" s="15">
        <f>D3294*Setup!$B$5</f>
        <v/>
      </c>
      <c r="F3294" s="15">
        <f>D3294-E3294</f>
        <v/>
      </c>
      <c r="G3294" s="15" t="n"/>
      <c r="H3294" s="15" t="n"/>
      <c r="I3294" s="15" t="n"/>
      <c r="J3294" s="15">
        <f>C3294+F3294+G3294-I3294</f>
        <v/>
      </c>
      <c r="K3294" s="15" t="n"/>
      <c r="L3294" s="15">
        <f>K3294*Setup!$B$6</f>
        <v/>
      </c>
      <c r="M3294" s="15">
        <f>J3294-L3294</f>
        <v/>
      </c>
      <c r="N3294" s="21" t="n"/>
    </row>
    <row r="3295">
      <c r="A3295" s="295" t="n"/>
      <c r="B3295" s="14" t="n"/>
      <c r="C3295" s="15" t="n"/>
      <c r="D3295" s="15" t="n"/>
      <c r="E3295" s="15">
        <f>D3295*Setup!$B$5</f>
        <v/>
      </c>
      <c r="F3295" s="15">
        <f>D3295-E3295</f>
        <v/>
      </c>
      <c r="G3295" s="15" t="n"/>
      <c r="H3295" s="15" t="n"/>
      <c r="I3295" s="15" t="n"/>
      <c r="J3295" s="15">
        <f>C3295+F3295+G3295-I3295</f>
        <v/>
      </c>
      <c r="K3295" s="15" t="n"/>
      <c r="L3295" s="15">
        <f>K3295*Setup!$B$6</f>
        <v/>
      </c>
      <c r="M3295" s="15">
        <f>J3295-L3295</f>
        <v/>
      </c>
      <c r="N3295" s="21" t="n"/>
    </row>
    <row r="3296">
      <c r="A3296" s="295" t="n"/>
      <c r="B3296" s="14" t="n"/>
      <c r="C3296" s="15" t="n"/>
      <c r="D3296" s="15" t="n"/>
      <c r="E3296" s="15">
        <f>D3296*Setup!$B$5</f>
        <v/>
      </c>
      <c r="F3296" s="15">
        <f>D3296-E3296</f>
        <v/>
      </c>
      <c r="G3296" s="15" t="n"/>
      <c r="H3296" s="15" t="n"/>
      <c r="I3296" s="15" t="n"/>
      <c r="J3296" s="15">
        <f>C3296+F3296+G3296-I3296</f>
        <v/>
      </c>
      <c r="K3296" s="15" t="n"/>
      <c r="L3296" s="15">
        <f>K3296*Setup!$B$6</f>
        <v/>
      </c>
      <c r="M3296" s="15">
        <f>J3296-L3296</f>
        <v/>
      </c>
      <c r="N3296" s="21" t="n"/>
    </row>
    <row r="3297">
      <c r="A3297" s="295" t="n"/>
      <c r="B3297" s="14" t="n"/>
      <c r="C3297" s="15" t="n"/>
      <c r="D3297" s="15" t="n"/>
      <c r="E3297" s="15">
        <f>D3297*Setup!$B$5</f>
        <v/>
      </c>
      <c r="F3297" s="15">
        <f>D3297-E3297</f>
        <v/>
      </c>
      <c r="G3297" s="15" t="n"/>
      <c r="H3297" s="15" t="n"/>
      <c r="I3297" s="15" t="n"/>
      <c r="J3297" s="15">
        <f>C3297+F3297+G3297-I3297</f>
        <v/>
      </c>
      <c r="K3297" s="15" t="n"/>
      <c r="L3297" s="15">
        <f>K3297*Setup!$B$6</f>
        <v/>
      </c>
      <c r="M3297" s="15">
        <f>J3297-L3297</f>
        <v/>
      </c>
      <c r="N3297" s="21" t="n"/>
    </row>
    <row r="3298">
      <c r="A3298" s="295" t="n"/>
      <c r="B3298" s="14" t="n"/>
      <c r="C3298" s="15" t="n"/>
      <c r="D3298" s="15" t="n"/>
      <c r="E3298" s="15">
        <f>D3298*Setup!$B$5</f>
        <v/>
      </c>
      <c r="F3298" s="15">
        <f>D3298-E3298</f>
        <v/>
      </c>
      <c r="G3298" s="15" t="n"/>
      <c r="H3298" s="15" t="n"/>
      <c r="I3298" s="15" t="n"/>
      <c r="J3298" s="15">
        <f>C3298+F3298+G3298-I3298</f>
        <v/>
      </c>
      <c r="K3298" s="15" t="n"/>
      <c r="L3298" s="15">
        <f>K3298*Setup!$B$6</f>
        <v/>
      </c>
      <c r="M3298" s="15">
        <f>J3298-L3298</f>
        <v/>
      </c>
      <c r="N3298" s="21" t="n"/>
    </row>
    <row r="3299">
      <c r="A3299" s="295" t="n"/>
      <c r="B3299" s="14" t="n"/>
      <c r="C3299" s="15" t="n"/>
      <c r="D3299" s="15" t="n"/>
      <c r="E3299" s="15">
        <f>D3299*Setup!$B$5</f>
        <v/>
      </c>
      <c r="F3299" s="15">
        <f>D3299-E3299</f>
        <v/>
      </c>
      <c r="G3299" s="15" t="n"/>
      <c r="H3299" s="15" t="n"/>
      <c r="I3299" s="15" t="n"/>
      <c r="J3299" s="15">
        <f>C3299+F3299+G3299-I3299</f>
        <v/>
      </c>
      <c r="K3299" s="15" t="n"/>
      <c r="L3299" s="15">
        <f>K3299*Setup!$B$6</f>
        <v/>
      </c>
      <c r="M3299" s="15">
        <f>J3299-L3299</f>
        <v/>
      </c>
      <c r="N3299" s="21" t="n"/>
    </row>
    <row r="3300">
      <c r="A3300" s="295" t="n"/>
      <c r="B3300" s="14" t="n"/>
      <c r="C3300" s="15" t="n"/>
      <c r="D3300" s="15" t="n"/>
      <c r="E3300" s="15">
        <f>D3300*Setup!$B$5</f>
        <v/>
      </c>
      <c r="F3300" s="15">
        <f>D3300-E3300</f>
        <v/>
      </c>
      <c r="G3300" s="15" t="n"/>
      <c r="H3300" s="15" t="n"/>
      <c r="I3300" s="15" t="n"/>
      <c r="J3300" s="15">
        <f>C3300+F3300+G3300-I3300</f>
        <v/>
      </c>
      <c r="K3300" s="15" t="n"/>
      <c r="L3300" s="15">
        <f>K3300*Setup!$B$6</f>
        <v/>
      </c>
      <c r="M3300" s="15">
        <f>J3300-L3300</f>
        <v/>
      </c>
      <c r="N3300" s="21" t="n"/>
    </row>
    <row r="3301">
      <c r="A3301" s="295" t="n"/>
      <c r="B3301" s="14" t="n"/>
      <c r="C3301" s="15" t="n"/>
      <c r="D3301" s="15" t="n"/>
      <c r="E3301" s="15">
        <f>D3301*Setup!$B$5</f>
        <v/>
      </c>
      <c r="F3301" s="15">
        <f>D3301-E3301</f>
        <v/>
      </c>
      <c r="G3301" s="15" t="n"/>
      <c r="H3301" s="15" t="n"/>
      <c r="I3301" s="15" t="n"/>
      <c r="J3301" s="15">
        <f>C3301+F3301+G3301-I3301</f>
        <v/>
      </c>
      <c r="K3301" s="15" t="n"/>
      <c r="L3301" s="15">
        <f>K3301*Setup!$B$6</f>
        <v/>
      </c>
      <c r="M3301" s="15">
        <f>J3301-L3301</f>
        <v/>
      </c>
      <c r="N3301" s="21" t="n"/>
    </row>
    <row r="3302">
      <c r="A3302" s="295" t="n"/>
      <c r="B3302" s="14" t="n"/>
      <c r="C3302" s="15" t="n"/>
      <c r="D3302" s="15" t="n"/>
      <c r="E3302" s="15">
        <f>D3302*Setup!$B$5</f>
        <v/>
      </c>
      <c r="F3302" s="15">
        <f>D3302-E3302</f>
        <v/>
      </c>
      <c r="G3302" s="15" t="n"/>
      <c r="H3302" s="15" t="n"/>
      <c r="I3302" s="15" t="n"/>
      <c r="J3302" s="15">
        <f>C3302+F3302+G3302-I3302</f>
        <v/>
      </c>
      <c r="K3302" s="15" t="n"/>
      <c r="L3302" s="15">
        <f>K3302*Setup!$B$6</f>
        <v/>
      </c>
      <c r="M3302" s="15">
        <f>J3302-L3302</f>
        <v/>
      </c>
      <c r="N3302" s="21" t="n"/>
    </row>
    <row r="3303">
      <c r="A3303" s="295" t="n"/>
      <c r="B3303" s="14" t="n"/>
      <c r="C3303" s="15" t="n"/>
      <c r="D3303" s="15" t="n"/>
      <c r="E3303" s="15">
        <f>D3303*Setup!$B$5</f>
        <v/>
      </c>
      <c r="F3303" s="15">
        <f>D3303-E3303</f>
        <v/>
      </c>
      <c r="G3303" s="15" t="n"/>
      <c r="H3303" s="15" t="n"/>
      <c r="I3303" s="15" t="n"/>
      <c r="J3303" s="15">
        <f>C3303+F3303+G3303-I3303</f>
        <v/>
      </c>
      <c r="K3303" s="15" t="n"/>
      <c r="L3303" s="15">
        <f>K3303*Setup!$B$6</f>
        <v/>
      </c>
      <c r="M3303" s="15">
        <f>J3303-L3303</f>
        <v/>
      </c>
      <c r="N3303" s="21" t="n"/>
    </row>
    <row r="3304">
      <c r="A3304" s="295" t="n"/>
      <c r="B3304" s="14" t="n"/>
      <c r="C3304" s="15" t="n"/>
      <c r="D3304" s="15" t="n"/>
      <c r="E3304" s="15">
        <f>D3304*Setup!$B$5</f>
        <v/>
      </c>
      <c r="F3304" s="15">
        <f>D3304-E3304</f>
        <v/>
      </c>
      <c r="G3304" s="15" t="n"/>
      <c r="H3304" s="15" t="n"/>
      <c r="I3304" s="15" t="n"/>
      <c r="J3304" s="15">
        <f>C3304+F3304+G3304-I3304</f>
        <v/>
      </c>
      <c r="K3304" s="15" t="n"/>
      <c r="L3304" s="15">
        <f>K3304*Setup!$B$6</f>
        <v/>
      </c>
      <c r="M3304" s="15">
        <f>J3304-L3304</f>
        <v/>
      </c>
      <c r="N3304" s="21" t="n"/>
    </row>
    <row r="3305">
      <c r="A3305" s="295" t="n"/>
      <c r="B3305" s="14" t="n"/>
      <c r="C3305" s="15" t="n"/>
      <c r="D3305" s="15" t="n"/>
      <c r="E3305" s="15">
        <f>D3305*Setup!$B$5</f>
        <v/>
      </c>
      <c r="F3305" s="15">
        <f>D3305-E3305</f>
        <v/>
      </c>
      <c r="G3305" s="15" t="n"/>
      <c r="H3305" s="15" t="n"/>
      <c r="I3305" s="15" t="n"/>
      <c r="J3305" s="15">
        <f>C3305+F3305+G3305-I3305</f>
        <v/>
      </c>
      <c r="K3305" s="15" t="n"/>
      <c r="L3305" s="15">
        <f>K3305*Setup!$B$6</f>
        <v/>
      </c>
      <c r="M3305" s="15">
        <f>J3305-L3305</f>
        <v/>
      </c>
      <c r="N3305" s="21" t="n"/>
    </row>
    <row r="3306">
      <c r="A3306" s="295" t="n"/>
      <c r="B3306" s="14" t="n"/>
      <c r="C3306" s="15" t="n"/>
      <c r="D3306" s="15" t="n"/>
      <c r="E3306" s="15">
        <f>D3306*Setup!$B$5</f>
        <v/>
      </c>
      <c r="F3306" s="15">
        <f>D3306-E3306</f>
        <v/>
      </c>
      <c r="G3306" s="15" t="n"/>
      <c r="H3306" s="15" t="n"/>
      <c r="I3306" s="15" t="n"/>
      <c r="J3306" s="15">
        <f>C3306+F3306+G3306-I3306</f>
        <v/>
      </c>
      <c r="K3306" s="15" t="n"/>
      <c r="L3306" s="15">
        <f>K3306*Setup!$B$6</f>
        <v/>
      </c>
      <c r="M3306" s="15">
        <f>J3306-L3306</f>
        <v/>
      </c>
      <c r="N3306" s="21" t="n"/>
    </row>
    <row r="3307">
      <c r="A3307" s="295" t="n"/>
      <c r="B3307" s="14" t="n"/>
      <c r="C3307" s="15" t="n"/>
      <c r="D3307" s="15" t="n"/>
      <c r="E3307" s="15">
        <f>D3307*Setup!$B$5</f>
        <v/>
      </c>
      <c r="F3307" s="15">
        <f>D3307-E3307</f>
        <v/>
      </c>
      <c r="G3307" s="15" t="n"/>
      <c r="H3307" s="15" t="n"/>
      <c r="I3307" s="15" t="n"/>
      <c r="J3307" s="15">
        <f>C3307+F3307+G3307-I3307</f>
        <v/>
      </c>
      <c r="K3307" s="15" t="n"/>
      <c r="L3307" s="15">
        <f>K3307*Setup!$B$6</f>
        <v/>
      </c>
      <c r="M3307" s="15">
        <f>J3307-L3307</f>
        <v/>
      </c>
      <c r="N3307" s="21" t="n"/>
    </row>
    <row r="3308">
      <c r="A3308" s="295" t="n"/>
      <c r="B3308" s="14" t="n"/>
      <c r="C3308" s="15" t="n"/>
      <c r="D3308" s="15" t="n"/>
      <c r="E3308" s="15">
        <f>D3308*Setup!$B$5</f>
        <v/>
      </c>
      <c r="F3308" s="15">
        <f>D3308-E3308</f>
        <v/>
      </c>
      <c r="G3308" s="15" t="n"/>
      <c r="H3308" s="15" t="n"/>
      <c r="I3308" s="15" t="n"/>
      <c r="J3308" s="15">
        <f>C3308+F3308+G3308-I3308</f>
        <v/>
      </c>
      <c r="K3308" s="15" t="n"/>
      <c r="L3308" s="15">
        <f>K3308*Setup!$B$6</f>
        <v/>
      </c>
      <c r="M3308" s="15">
        <f>J3308-L3308</f>
        <v/>
      </c>
      <c r="N3308" s="21" t="n"/>
    </row>
    <row r="3309">
      <c r="A3309" s="295" t="n"/>
      <c r="B3309" s="14" t="n"/>
      <c r="C3309" s="15" t="n"/>
      <c r="D3309" s="15" t="n"/>
      <c r="E3309" s="15">
        <f>D3309*Setup!$B$5</f>
        <v/>
      </c>
      <c r="F3309" s="15">
        <f>D3309-E3309</f>
        <v/>
      </c>
      <c r="G3309" s="15" t="n"/>
      <c r="H3309" s="15" t="n"/>
      <c r="I3309" s="15" t="n"/>
      <c r="J3309" s="15">
        <f>C3309+F3309+G3309-I3309</f>
        <v/>
      </c>
      <c r="K3309" s="15" t="n"/>
      <c r="L3309" s="15">
        <f>K3309*Setup!$B$6</f>
        <v/>
      </c>
      <c r="M3309" s="15">
        <f>J3309-L3309</f>
        <v/>
      </c>
      <c r="N3309" s="21" t="n"/>
    </row>
    <row r="3310">
      <c r="A3310" s="295" t="n"/>
      <c r="B3310" s="14" t="n"/>
      <c r="C3310" s="15" t="n"/>
      <c r="D3310" s="15" t="n"/>
      <c r="E3310" s="15">
        <f>D3310*Setup!$B$5</f>
        <v/>
      </c>
      <c r="F3310" s="15">
        <f>D3310-E3310</f>
        <v/>
      </c>
      <c r="G3310" s="15" t="n"/>
      <c r="H3310" s="15" t="n"/>
      <c r="I3310" s="15" t="n"/>
      <c r="J3310" s="15">
        <f>C3310+F3310+G3310-I3310</f>
        <v/>
      </c>
      <c r="K3310" s="15" t="n"/>
      <c r="L3310" s="15">
        <f>K3310*Setup!$B$6</f>
        <v/>
      </c>
      <c r="M3310" s="15">
        <f>J3310-L3310</f>
        <v/>
      </c>
      <c r="N3310" s="21" t="n"/>
    </row>
    <row r="3311">
      <c r="A3311" s="295" t="n"/>
      <c r="B3311" s="14" t="n"/>
      <c r="C3311" s="15" t="n"/>
      <c r="D3311" s="15" t="n"/>
      <c r="E3311" s="15">
        <f>D3311*Setup!$B$5</f>
        <v/>
      </c>
      <c r="F3311" s="15">
        <f>D3311-E3311</f>
        <v/>
      </c>
      <c r="G3311" s="15" t="n"/>
      <c r="H3311" s="15" t="n"/>
      <c r="I3311" s="15" t="n"/>
      <c r="J3311" s="15">
        <f>C3311+F3311+G3311-I3311</f>
        <v/>
      </c>
      <c r="K3311" s="15" t="n"/>
      <c r="L3311" s="15">
        <f>K3311*Setup!$B$6</f>
        <v/>
      </c>
      <c r="M3311" s="15">
        <f>J3311-L3311</f>
        <v/>
      </c>
      <c r="N3311" s="21" t="n"/>
    </row>
    <row r="3312">
      <c r="A3312" s="295" t="n"/>
      <c r="B3312" s="14" t="n"/>
      <c r="C3312" s="15" t="n"/>
      <c r="D3312" s="15" t="n"/>
      <c r="E3312" s="15">
        <f>D3312*Setup!$B$5</f>
        <v/>
      </c>
      <c r="F3312" s="15">
        <f>D3312-E3312</f>
        <v/>
      </c>
      <c r="G3312" s="15" t="n"/>
      <c r="H3312" s="15" t="n"/>
      <c r="I3312" s="15" t="n"/>
      <c r="J3312" s="15">
        <f>C3312+F3312+G3312-I3312</f>
        <v/>
      </c>
      <c r="K3312" s="15" t="n"/>
      <c r="L3312" s="15">
        <f>K3312*Setup!$B$6</f>
        <v/>
      </c>
      <c r="M3312" s="15">
        <f>J3312-L3312</f>
        <v/>
      </c>
      <c r="N3312" s="21" t="n"/>
    </row>
    <row r="3313">
      <c r="A3313" s="295" t="n"/>
      <c r="B3313" s="14" t="n"/>
      <c r="C3313" s="15" t="n"/>
      <c r="D3313" s="15" t="n"/>
      <c r="E3313" s="15">
        <f>D3313*Setup!$B$5</f>
        <v/>
      </c>
      <c r="F3313" s="15">
        <f>D3313-E3313</f>
        <v/>
      </c>
      <c r="G3313" s="15" t="n"/>
      <c r="H3313" s="15" t="n"/>
      <c r="I3313" s="15" t="n"/>
      <c r="J3313" s="15">
        <f>C3313+F3313+G3313-I3313</f>
        <v/>
      </c>
      <c r="K3313" s="15" t="n"/>
      <c r="L3313" s="15">
        <f>K3313*Setup!$B$6</f>
        <v/>
      </c>
      <c r="M3313" s="15">
        <f>J3313-L3313</f>
        <v/>
      </c>
      <c r="N3313" s="21" t="n"/>
    </row>
    <row r="3314">
      <c r="A3314" s="295" t="n"/>
      <c r="B3314" s="14" t="n"/>
      <c r="C3314" s="15" t="n"/>
      <c r="D3314" s="15" t="n"/>
      <c r="E3314" s="15">
        <f>D3314*Setup!$B$5</f>
        <v/>
      </c>
      <c r="F3314" s="15">
        <f>D3314-E3314</f>
        <v/>
      </c>
      <c r="G3314" s="15" t="n"/>
      <c r="H3314" s="15" t="n"/>
      <c r="I3314" s="15" t="n"/>
      <c r="J3314" s="15">
        <f>C3314+F3314+G3314-I3314</f>
        <v/>
      </c>
      <c r="K3314" s="15" t="n"/>
      <c r="L3314" s="15">
        <f>K3314*Setup!$B$6</f>
        <v/>
      </c>
      <c r="M3314" s="15">
        <f>J3314-L3314</f>
        <v/>
      </c>
      <c r="N3314" s="21" t="n"/>
    </row>
    <row r="3315">
      <c r="A3315" s="295" t="n"/>
      <c r="B3315" s="14" t="n"/>
      <c r="C3315" s="15" t="n"/>
      <c r="D3315" s="15" t="n"/>
      <c r="E3315" s="15">
        <f>D3315*Setup!$B$5</f>
        <v/>
      </c>
      <c r="F3315" s="15">
        <f>D3315-E3315</f>
        <v/>
      </c>
      <c r="G3315" s="15" t="n"/>
      <c r="H3315" s="15" t="n"/>
      <c r="I3315" s="15" t="n"/>
      <c r="J3315" s="15">
        <f>C3315+F3315+G3315-I3315</f>
        <v/>
      </c>
      <c r="K3315" s="15" t="n"/>
      <c r="L3315" s="15">
        <f>K3315*Setup!$B$6</f>
        <v/>
      </c>
      <c r="M3315" s="15">
        <f>J3315-L3315</f>
        <v/>
      </c>
      <c r="N3315" s="21" t="n"/>
    </row>
    <row r="3316">
      <c r="A3316" s="295" t="n"/>
      <c r="B3316" s="14" t="n"/>
      <c r="C3316" s="15" t="n"/>
      <c r="D3316" s="15" t="n"/>
      <c r="E3316" s="15">
        <f>D3316*Setup!$B$5</f>
        <v/>
      </c>
      <c r="F3316" s="15">
        <f>D3316-E3316</f>
        <v/>
      </c>
      <c r="G3316" s="15" t="n"/>
      <c r="H3316" s="15" t="n"/>
      <c r="I3316" s="15" t="n"/>
      <c r="J3316" s="15">
        <f>C3316+F3316+G3316-I3316</f>
        <v/>
      </c>
      <c r="K3316" s="15" t="n"/>
      <c r="L3316" s="15">
        <f>K3316*Setup!$B$6</f>
        <v/>
      </c>
      <c r="M3316" s="15">
        <f>J3316-L3316</f>
        <v/>
      </c>
      <c r="N3316" s="21" t="n"/>
    </row>
    <row r="3317">
      <c r="A3317" s="295" t="n"/>
      <c r="B3317" s="14" t="n"/>
      <c r="C3317" s="15" t="n"/>
      <c r="D3317" s="15" t="n"/>
      <c r="E3317" s="15">
        <f>D3317*Setup!$B$5</f>
        <v/>
      </c>
      <c r="F3317" s="15">
        <f>D3317-E3317</f>
        <v/>
      </c>
      <c r="G3317" s="15" t="n"/>
      <c r="H3317" s="15" t="n"/>
      <c r="I3317" s="15" t="n"/>
      <c r="J3317" s="15">
        <f>C3317+F3317+G3317-I3317</f>
        <v/>
      </c>
      <c r="K3317" s="15" t="n"/>
      <c r="L3317" s="15">
        <f>K3317*Setup!$B$6</f>
        <v/>
      </c>
      <c r="M3317" s="15">
        <f>J3317-L3317</f>
        <v/>
      </c>
      <c r="N3317" s="21" t="n"/>
    </row>
    <row r="3318">
      <c r="A3318" s="295" t="n"/>
      <c r="B3318" s="14" t="n"/>
      <c r="C3318" s="15" t="n"/>
      <c r="D3318" s="15" t="n"/>
      <c r="E3318" s="15">
        <f>D3318*Setup!$B$5</f>
        <v/>
      </c>
      <c r="F3318" s="15">
        <f>D3318-E3318</f>
        <v/>
      </c>
      <c r="G3318" s="15" t="n"/>
      <c r="H3318" s="15" t="n"/>
      <c r="I3318" s="15" t="n"/>
      <c r="J3318" s="15">
        <f>C3318+F3318+G3318-I3318</f>
        <v/>
      </c>
      <c r="K3318" s="15" t="n"/>
      <c r="L3318" s="15">
        <f>K3318*Setup!$B$6</f>
        <v/>
      </c>
      <c r="M3318" s="15">
        <f>J3318-L3318</f>
        <v/>
      </c>
      <c r="N3318" s="21" t="n"/>
    </row>
    <row r="3319">
      <c r="A3319" s="295" t="n"/>
      <c r="B3319" s="14" t="n"/>
      <c r="C3319" s="15" t="n"/>
      <c r="D3319" s="15" t="n"/>
      <c r="E3319" s="15">
        <f>D3319*Setup!$B$5</f>
        <v/>
      </c>
      <c r="F3319" s="15">
        <f>D3319-E3319</f>
        <v/>
      </c>
      <c r="G3319" s="15" t="n"/>
      <c r="H3319" s="15" t="n"/>
      <c r="I3319" s="15" t="n"/>
      <c r="J3319" s="15">
        <f>C3319+F3319+G3319-I3319</f>
        <v/>
      </c>
      <c r="K3319" s="15" t="n"/>
      <c r="L3319" s="15">
        <f>K3319*Setup!$B$6</f>
        <v/>
      </c>
      <c r="M3319" s="15">
        <f>J3319-L3319</f>
        <v/>
      </c>
      <c r="N3319" s="21" t="n"/>
    </row>
    <row r="3320">
      <c r="A3320" s="295" t="n"/>
      <c r="B3320" s="14" t="n"/>
      <c r="C3320" s="15" t="n"/>
      <c r="D3320" s="15" t="n"/>
      <c r="E3320" s="15">
        <f>D3320*Setup!$B$5</f>
        <v/>
      </c>
      <c r="F3320" s="15">
        <f>D3320-E3320</f>
        <v/>
      </c>
      <c r="G3320" s="15" t="n"/>
      <c r="H3320" s="15" t="n"/>
      <c r="I3320" s="15" t="n"/>
      <c r="J3320" s="15">
        <f>C3320+F3320+G3320-I3320</f>
        <v/>
      </c>
      <c r="K3320" s="15" t="n"/>
      <c r="L3320" s="15">
        <f>K3320*Setup!$B$6</f>
        <v/>
      </c>
      <c r="M3320" s="15">
        <f>J3320-L3320</f>
        <v/>
      </c>
      <c r="N3320" s="21" t="n"/>
    </row>
    <row r="3321">
      <c r="A3321" s="295" t="n"/>
      <c r="B3321" s="14" t="n"/>
      <c r="C3321" s="15" t="n"/>
      <c r="D3321" s="15" t="n"/>
      <c r="E3321" s="15">
        <f>D3321*Setup!$B$5</f>
        <v/>
      </c>
      <c r="F3321" s="15">
        <f>D3321-E3321</f>
        <v/>
      </c>
      <c r="G3321" s="15" t="n"/>
      <c r="H3321" s="15" t="n"/>
      <c r="I3321" s="15" t="n"/>
      <c r="J3321" s="15">
        <f>C3321+F3321+G3321-I3321</f>
        <v/>
      </c>
      <c r="K3321" s="15" t="n"/>
      <c r="L3321" s="15">
        <f>K3321*Setup!$B$6</f>
        <v/>
      </c>
      <c r="M3321" s="15">
        <f>J3321-L3321</f>
        <v/>
      </c>
      <c r="N3321" s="21" t="n"/>
    </row>
    <row r="3322">
      <c r="A3322" s="295" t="n"/>
      <c r="B3322" s="14" t="n"/>
      <c r="C3322" s="15" t="n"/>
      <c r="D3322" s="15" t="n"/>
      <c r="E3322" s="15">
        <f>D3322*Setup!$B$5</f>
        <v/>
      </c>
      <c r="F3322" s="15">
        <f>D3322-E3322</f>
        <v/>
      </c>
      <c r="G3322" s="15" t="n"/>
      <c r="H3322" s="15" t="n"/>
      <c r="I3322" s="15" t="n"/>
      <c r="J3322" s="15">
        <f>C3322+F3322+G3322-I3322</f>
        <v/>
      </c>
      <c r="K3322" s="15" t="n"/>
      <c r="L3322" s="15">
        <f>K3322*Setup!$B$6</f>
        <v/>
      </c>
      <c r="M3322" s="15">
        <f>J3322-L3322</f>
        <v/>
      </c>
      <c r="N3322" s="21" t="n"/>
    </row>
    <row r="3323">
      <c r="A3323" s="295" t="n"/>
      <c r="B3323" s="14" t="n"/>
      <c r="C3323" s="15" t="n"/>
      <c r="D3323" s="15" t="n"/>
      <c r="E3323" s="15">
        <f>D3323*Setup!$B$5</f>
        <v/>
      </c>
      <c r="F3323" s="15">
        <f>D3323-E3323</f>
        <v/>
      </c>
      <c r="G3323" s="15" t="n"/>
      <c r="H3323" s="15" t="n"/>
      <c r="I3323" s="15" t="n"/>
      <c r="J3323" s="15">
        <f>C3323+F3323+G3323-I3323</f>
        <v/>
      </c>
      <c r="K3323" s="15" t="n"/>
      <c r="L3323" s="15">
        <f>K3323*Setup!$B$6</f>
        <v/>
      </c>
      <c r="M3323" s="15">
        <f>J3323-L3323</f>
        <v/>
      </c>
      <c r="N3323" s="21" t="n"/>
    </row>
    <row r="3324">
      <c r="A3324" s="295" t="n"/>
      <c r="B3324" s="14" t="n"/>
      <c r="C3324" s="15" t="n"/>
      <c r="D3324" s="15" t="n"/>
      <c r="E3324" s="15">
        <f>D3324*Setup!$B$5</f>
        <v/>
      </c>
      <c r="F3324" s="15">
        <f>D3324-E3324</f>
        <v/>
      </c>
      <c r="G3324" s="15" t="n"/>
      <c r="H3324" s="15" t="n"/>
      <c r="I3324" s="15" t="n"/>
      <c r="J3324" s="15">
        <f>C3324+F3324+G3324-I3324</f>
        <v/>
      </c>
      <c r="K3324" s="15" t="n"/>
      <c r="L3324" s="15">
        <f>K3324*Setup!$B$6</f>
        <v/>
      </c>
      <c r="M3324" s="15">
        <f>J3324-L3324</f>
        <v/>
      </c>
      <c r="N3324" s="21" t="n"/>
    </row>
    <row r="3325">
      <c r="A3325" s="295" t="n"/>
      <c r="B3325" s="14" t="n"/>
      <c r="C3325" s="15" t="n"/>
      <c r="D3325" s="15" t="n"/>
      <c r="E3325" s="15">
        <f>D3325*Setup!$B$5</f>
        <v/>
      </c>
      <c r="F3325" s="15">
        <f>D3325-E3325</f>
        <v/>
      </c>
      <c r="G3325" s="15" t="n"/>
      <c r="H3325" s="15" t="n"/>
      <c r="I3325" s="15" t="n"/>
      <c r="J3325" s="15">
        <f>C3325+F3325+G3325-I3325</f>
        <v/>
      </c>
      <c r="K3325" s="15" t="n"/>
      <c r="L3325" s="15">
        <f>K3325*Setup!$B$6</f>
        <v/>
      </c>
      <c r="M3325" s="15">
        <f>J3325-L3325</f>
        <v/>
      </c>
      <c r="N3325" s="21" t="n"/>
    </row>
    <row r="3326">
      <c r="A3326" s="295" t="n"/>
      <c r="B3326" s="14" t="n"/>
      <c r="C3326" s="15" t="n"/>
      <c r="D3326" s="15" t="n"/>
      <c r="E3326" s="15">
        <f>D3326*Setup!$B$5</f>
        <v/>
      </c>
      <c r="F3326" s="15">
        <f>D3326-E3326</f>
        <v/>
      </c>
      <c r="G3326" s="15" t="n"/>
      <c r="H3326" s="15" t="n"/>
      <c r="I3326" s="15" t="n"/>
      <c r="J3326" s="15">
        <f>C3326+F3326+G3326-I3326</f>
        <v/>
      </c>
      <c r="K3326" s="15" t="n"/>
      <c r="L3326" s="15">
        <f>K3326*Setup!$B$6</f>
        <v/>
      </c>
      <c r="M3326" s="15">
        <f>J3326-L3326</f>
        <v/>
      </c>
      <c r="N3326" s="21" t="n"/>
    </row>
    <row r="3327">
      <c r="A3327" s="295" t="n"/>
      <c r="B3327" s="14" t="n"/>
      <c r="C3327" s="15" t="n"/>
      <c r="D3327" s="15" t="n"/>
      <c r="E3327" s="15">
        <f>D3327*Setup!$B$5</f>
        <v/>
      </c>
      <c r="F3327" s="15">
        <f>D3327-E3327</f>
        <v/>
      </c>
      <c r="G3327" s="15" t="n"/>
      <c r="H3327" s="15" t="n"/>
      <c r="I3327" s="15" t="n"/>
      <c r="J3327" s="15">
        <f>C3327+F3327+G3327-I3327</f>
        <v/>
      </c>
      <c r="K3327" s="15" t="n"/>
      <c r="L3327" s="15">
        <f>K3327*Setup!$B$6</f>
        <v/>
      </c>
      <c r="M3327" s="15">
        <f>J3327-L3327</f>
        <v/>
      </c>
      <c r="N3327" s="21" t="n"/>
    </row>
    <row r="3328">
      <c r="A3328" s="295" t="n"/>
      <c r="B3328" s="14" t="n"/>
      <c r="C3328" s="15" t="n"/>
      <c r="D3328" s="15" t="n"/>
      <c r="E3328" s="15">
        <f>D3328*Setup!$B$5</f>
        <v/>
      </c>
      <c r="F3328" s="15">
        <f>D3328-E3328</f>
        <v/>
      </c>
      <c r="G3328" s="15" t="n"/>
      <c r="H3328" s="15" t="n"/>
      <c r="I3328" s="15" t="n"/>
      <c r="J3328" s="15">
        <f>C3328+F3328+G3328-I3328</f>
        <v/>
      </c>
      <c r="K3328" s="15" t="n"/>
      <c r="L3328" s="15">
        <f>K3328*Setup!$B$6</f>
        <v/>
      </c>
      <c r="M3328" s="15">
        <f>J3328-L3328</f>
        <v/>
      </c>
      <c r="N3328" s="21" t="n"/>
    </row>
    <row r="3329">
      <c r="A3329" s="295" t="n"/>
      <c r="B3329" s="14" t="n"/>
      <c r="C3329" s="15" t="n"/>
      <c r="D3329" s="15" t="n"/>
      <c r="E3329" s="15">
        <f>D3329*Setup!$B$5</f>
        <v/>
      </c>
      <c r="F3329" s="15">
        <f>D3329-E3329</f>
        <v/>
      </c>
      <c r="G3329" s="15" t="n"/>
      <c r="H3329" s="15" t="n"/>
      <c r="I3329" s="15" t="n"/>
      <c r="J3329" s="15">
        <f>C3329+F3329+G3329-I3329</f>
        <v/>
      </c>
      <c r="K3329" s="15" t="n"/>
      <c r="L3329" s="15">
        <f>K3329*Setup!$B$6</f>
        <v/>
      </c>
      <c r="M3329" s="15">
        <f>J3329-L3329</f>
        <v/>
      </c>
      <c r="N3329" s="21" t="n"/>
    </row>
    <row r="3330">
      <c r="A3330" s="295" t="n"/>
      <c r="B3330" s="14" t="n"/>
      <c r="C3330" s="15" t="n"/>
      <c r="D3330" s="15" t="n"/>
      <c r="E3330" s="15">
        <f>D3330*Setup!$B$5</f>
        <v/>
      </c>
      <c r="F3330" s="15">
        <f>D3330-E3330</f>
        <v/>
      </c>
      <c r="G3330" s="15" t="n"/>
      <c r="H3330" s="15" t="n"/>
      <c r="I3330" s="15" t="n"/>
      <c r="J3330" s="15">
        <f>C3330+F3330+G3330-I3330</f>
        <v/>
      </c>
      <c r="K3330" s="15" t="n"/>
      <c r="L3330" s="15">
        <f>K3330*Setup!$B$6</f>
        <v/>
      </c>
      <c r="M3330" s="15">
        <f>J3330-L3330</f>
        <v/>
      </c>
      <c r="N3330" s="21" t="n"/>
    </row>
    <row r="3331">
      <c r="A3331" s="295" t="n"/>
      <c r="B3331" s="14" t="n"/>
      <c r="C3331" s="15" t="n"/>
      <c r="D3331" s="15" t="n"/>
      <c r="E3331" s="15">
        <f>D3331*Setup!$B$5</f>
        <v/>
      </c>
      <c r="F3331" s="15">
        <f>D3331-E3331</f>
        <v/>
      </c>
      <c r="G3331" s="15" t="n"/>
      <c r="H3331" s="15" t="n"/>
      <c r="I3331" s="15" t="n"/>
      <c r="J3331" s="15">
        <f>C3331+F3331+G3331-I3331</f>
        <v/>
      </c>
      <c r="K3331" s="15" t="n"/>
      <c r="L3331" s="15">
        <f>K3331*Setup!$B$6</f>
        <v/>
      </c>
      <c r="M3331" s="15">
        <f>J3331-L3331</f>
        <v/>
      </c>
      <c r="N3331" s="21" t="n"/>
    </row>
    <row r="3332">
      <c r="A3332" s="295" t="n"/>
      <c r="B3332" s="14" t="n"/>
      <c r="C3332" s="15" t="n"/>
      <c r="D3332" s="15" t="n"/>
      <c r="E3332" s="15">
        <f>D3332*Setup!$B$5</f>
        <v/>
      </c>
      <c r="F3332" s="15">
        <f>D3332-E3332</f>
        <v/>
      </c>
      <c r="G3332" s="15" t="n"/>
      <c r="H3332" s="15" t="n"/>
      <c r="I3332" s="15" t="n"/>
      <c r="J3332" s="15">
        <f>C3332+F3332+G3332-I3332</f>
        <v/>
      </c>
      <c r="K3332" s="15" t="n"/>
      <c r="L3332" s="15">
        <f>K3332*Setup!$B$6</f>
        <v/>
      </c>
      <c r="M3332" s="15">
        <f>J3332-L3332</f>
        <v/>
      </c>
      <c r="N3332" s="21" t="n"/>
    </row>
    <row r="3333">
      <c r="A3333" s="295" t="n"/>
      <c r="B3333" s="14" t="n"/>
      <c r="C3333" s="15" t="n"/>
      <c r="D3333" s="15" t="n"/>
      <c r="E3333" s="15">
        <f>D3333*Setup!$B$5</f>
        <v/>
      </c>
      <c r="F3333" s="15">
        <f>D3333-E3333</f>
        <v/>
      </c>
      <c r="G3333" s="15" t="n"/>
      <c r="H3333" s="15" t="n"/>
      <c r="I3333" s="15" t="n"/>
      <c r="J3333" s="15">
        <f>C3333+F3333+G3333-I3333</f>
        <v/>
      </c>
      <c r="K3333" s="15" t="n"/>
      <c r="L3333" s="15">
        <f>K3333*Setup!$B$6</f>
        <v/>
      </c>
      <c r="M3333" s="15">
        <f>J3333-L3333</f>
        <v/>
      </c>
      <c r="N3333" s="21" t="n"/>
    </row>
    <row r="3334">
      <c r="A3334" s="295" t="n"/>
      <c r="B3334" s="14" t="n"/>
      <c r="C3334" s="15" t="n"/>
      <c r="D3334" s="15" t="n"/>
      <c r="E3334" s="15">
        <f>D3334*Setup!$B$5</f>
        <v/>
      </c>
      <c r="F3334" s="15">
        <f>D3334-E3334</f>
        <v/>
      </c>
      <c r="G3334" s="15" t="n"/>
      <c r="H3334" s="15" t="n"/>
      <c r="I3334" s="15" t="n"/>
      <c r="J3334" s="15">
        <f>C3334+F3334+G3334-I3334</f>
        <v/>
      </c>
      <c r="K3334" s="15" t="n"/>
      <c r="L3334" s="15">
        <f>K3334*Setup!$B$6</f>
        <v/>
      </c>
      <c r="M3334" s="15">
        <f>J3334-L3334</f>
        <v/>
      </c>
      <c r="N3334" s="21" t="n"/>
    </row>
    <row r="3335">
      <c r="A3335" s="295" t="n"/>
      <c r="B3335" s="14" t="n"/>
      <c r="C3335" s="15" t="n"/>
      <c r="D3335" s="15" t="n"/>
      <c r="E3335" s="15">
        <f>D3335*Setup!$B$5</f>
        <v/>
      </c>
      <c r="F3335" s="15">
        <f>D3335-E3335</f>
        <v/>
      </c>
      <c r="G3335" s="15" t="n"/>
      <c r="H3335" s="15" t="n"/>
      <c r="I3335" s="15" t="n"/>
      <c r="J3335" s="15">
        <f>C3335+F3335+G3335-I3335</f>
        <v/>
      </c>
      <c r="K3335" s="15" t="n"/>
      <c r="L3335" s="15">
        <f>K3335*Setup!$B$6</f>
        <v/>
      </c>
      <c r="M3335" s="15">
        <f>J3335-L3335</f>
        <v/>
      </c>
      <c r="N3335" s="21" t="n"/>
    </row>
    <row r="3336">
      <c r="A3336" s="295" t="n"/>
      <c r="B3336" s="14" t="n"/>
      <c r="C3336" s="15" t="n"/>
      <c r="D3336" s="15" t="n"/>
      <c r="E3336" s="15">
        <f>D3336*Setup!$B$5</f>
        <v/>
      </c>
      <c r="F3336" s="15">
        <f>D3336-E3336</f>
        <v/>
      </c>
      <c r="G3336" s="15" t="n"/>
      <c r="H3336" s="15" t="n"/>
      <c r="I3336" s="15" t="n"/>
      <c r="J3336" s="15">
        <f>C3336+F3336+G3336-I3336</f>
        <v/>
      </c>
      <c r="K3336" s="15" t="n"/>
      <c r="L3336" s="15">
        <f>K3336*Setup!$B$6</f>
        <v/>
      </c>
      <c r="M3336" s="15">
        <f>J3336-L3336</f>
        <v/>
      </c>
      <c r="N3336" s="21" t="n"/>
    </row>
    <row r="3337">
      <c r="A3337" s="295" t="n"/>
      <c r="B3337" s="14" t="n"/>
      <c r="C3337" s="15" t="n"/>
      <c r="D3337" s="15" t="n"/>
      <c r="E3337" s="15">
        <f>D3337*Setup!$B$5</f>
        <v/>
      </c>
      <c r="F3337" s="15">
        <f>D3337-E3337</f>
        <v/>
      </c>
      <c r="G3337" s="15" t="n"/>
      <c r="H3337" s="15" t="n"/>
      <c r="I3337" s="15" t="n"/>
      <c r="J3337" s="15">
        <f>C3337+F3337+G3337-I3337</f>
        <v/>
      </c>
      <c r="K3337" s="15" t="n"/>
      <c r="L3337" s="15">
        <f>K3337*Setup!$B$6</f>
        <v/>
      </c>
      <c r="M3337" s="15">
        <f>J3337-L3337</f>
        <v/>
      </c>
      <c r="N3337" s="21" t="n"/>
    </row>
    <row r="3338">
      <c r="A3338" s="295" t="n"/>
      <c r="B3338" s="14" t="n"/>
      <c r="C3338" s="15" t="n"/>
      <c r="D3338" s="15" t="n"/>
      <c r="E3338" s="15">
        <f>D3338*Setup!$B$5</f>
        <v/>
      </c>
      <c r="F3338" s="15">
        <f>D3338-E3338</f>
        <v/>
      </c>
      <c r="G3338" s="15" t="n"/>
      <c r="H3338" s="15" t="n"/>
      <c r="I3338" s="15" t="n"/>
      <c r="J3338" s="15">
        <f>C3338+F3338+G3338-I3338</f>
        <v/>
      </c>
      <c r="K3338" s="15" t="n"/>
      <c r="L3338" s="15">
        <f>K3338*Setup!$B$6</f>
        <v/>
      </c>
      <c r="M3338" s="15">
        <f>J3338-L3338</f>
        <v/>
      </c>
      <c r="N3338" s="21" t="n"/>
    </row>
    <row r="3339">
      <c r="A3339" s="295" t="n"/>
      <c r="B3339" s="14" t="n"/>
      <c r="C3339" s="15" t="n"/>
      <c r="D3339" s="15" t="n"/>
      <c r="E3339" s="15">
        <f>D3339*Setup!$B$5</f>
        <v/>
      </c>
      <c r="F3339" s="15">
        <f>D3339-E3339</f>
        <v/>
      </c>
      <c r="G3339" s="15" t="n"/>
      <c r="H3339" s="15" t="n"/>
      <c r="I3339" s="15" t="n"/>
      <c r="J3339" s="15">
        <f>C3339+F3339+G3339-I3339</f>
        <v/>
      </c>
      <c r="K3339" s="15" t="n"/>
      <c r="L3339" s="15">
        <f>K3339*Setup!$B$6</f>
        <v/>
      </c>
      <c r="M3339" s="15">
        <f>J3339-L3339</f>
        <v/>
      </c>
      <c r="N3339" s="21" t="n"/>
    </row>
    <row r="3340">
      <c r="A3340" s="295" t="n"/>
      <c r="B3340" s="14" t="n"/>
      <c r="C3340" s="15" t="n"/>
      <c r="D3340" s="15" t="n"/>
      <c r="E3340" s="15">
        <f>D3340*Setup!$B$5</f>
        <v/>
      </c>
      <c r="F3340" s="15">
        <f>D3340-E3340</f>
        <v/>
      </c>
      <c r="G3340" s="15" t="n"/>
      <c r="H3340" s="15" t="n"/>
      <c r="I3340" s="15" t="n"/>
      <c r="J3340" s="15">
        <f>C3340+F3340+G3340-I3340</f>
        <v/>
      </c>
      <c r="K3340" s="15" t="n"/>
      <c r="L3340" s="15">
        <f>K3340*Setup!$B$6</f>
        <v/>
      </c>
      <c r="M3340" s="15">
        <f>J3340-L3340</f>
        <v/>
      </c>
      <c r="N3340" s="21" t="n"/>
    </row>
    <row r="3341">
      <c r="A3341" s="295" t="n"/>
      <c r="B3341" s="14" t="n"/>
      <c r="C3341" s="15" t="n"/>
      <c r="D3341" s="15" t="n"/>
      <c r="E3341" s="15">
        <f>D3341*Setup!$B$5</f>
        <v/>
      </c>
      <c r="F3341" s="15">
        <f>D3341-E3341</f>
        <v/>
      </c>
      <c r="G3341" s="15" t="n"/>
      <c r="H3341" s="15" t="n"/>
      <c r="I3341" s="15" t="n"/>
      <c r="J3341" s="15">
        <f>C3341+F3341+G3341-I3341</f>
        <v/>
      </c>
      <c r="K3341" s="15" t="n"/>
      <c r="L3341" s="15">
        <f>K3341*Setup!$B$6</f>
        <v/>
      </c>
      <c r="M3341" s="15">
        <f>J3341-L3341</f>
        <v/>
      </c>
      <c r="N3341" s="21" t="n"/>
    </row>
    <row r="3342">
      <c r="A3342" s="295" t="n"/>
      <c r="B3342" s="14" t="n"/>
      <c r="C3342" s="15" t="n"/>
      <c r="D3342" s="15" t="n"/>
      <c r="E3342" s="15">
        <f>D3342*Setup!$B$5</f>
        <v/>
      </c>
      <c r="F3342" s="15">
        <f>D3342-E3342</f>
        <v/>
      </c>
      <c r="G3342" s="15" t="n"/>
      <c r="H3342" s="15" t="n"/>
      <c r="I3342" s="15" t="n"/>
      <c r="J3342" s="15">
        <f>C3342+F3342+G3342-I3342</f>
        <v/>
      </c>
      <c r="K3342" s="15" t="n"/>
      <c r="L3342" s="15">
        <f>K3342*Setup!$B$6</f>
        <v/>
      </c>
      <c r="M3342" s="15">
        <f>J3342-L3342</f>
        <v/>
      </c>
      <c r="N3342" s="21" t="n"/>
    </row>
    <row r="3343">
      <c r="A3343" s="295" t="n"/>
      <c r="B3343" s="14" t="n"/>
      <c r="C3343" s="15" t="n"/>
      <c r="D3343" s="15" t="n"/>
      <c r="E3343" s="15">
        <f>D3343*Setup!$B$5</f>
        <v/>
      </c>
      <c r="F3343" s="15">
        <f>D3343-E3343</f>
        <v/>
      </c>
      <c r="G3343" s="15" t="n"/>
      <c r="H3343" s="15" t="n"/>
      <c r="I3343" s="15" t="n"/>
      <c r="J3343" s="15">
        <f>C3343+F3343+G3343-I3343</f>
        <v/>
      </c>
      <c r="K3343" s="15" t="n"/>
      <c r="L3343" s="15">
        <f>K3343*Setup!$B$6</f>
        <v/>
      </c>
      <c r="M3343" s="15">
        <f>J3343-L3343</f>
        <v/>
      </c>
      <c r="N3343" s="21" t="n"/>
    </row>
    <row r="3344">
      <c r="A3344" s="295" t="n"/>
      <c r="B3344" s="14" t="n"/>
      <c r="C3344" s="15" t="n"/>
      <c r="D3344" s="15" t="n"/>
      <c r="E3344" s="15">
        <f>D3344*Setup!$B$5</f>
        <v/>
      </c>
      <c r="F3344" s="15">
        <f>D3344-E3344</f>
        <v/>
      </c>
      <c r="G3344" s="15" t="n"/>
      <c r="H3344" s="15" t="n"/>
      <c r="I3344" s="15" t="n"/>
      <c r="J3344" s="15">
        <f>C3344+F3344+G3344-I3344</f>
        <v/>
      </c>
      <c r="K3344" s="15" t="n"/>
      <c r="L3344" s="15">
        <f>K3344*Setup!$B$6</f>
        <v/>
      </c>
      <c r="M3344" s="15">
        <f>J3344-L3344</f>
        <v/>
      </c>
      <c r="N3344" s="21" t="n"/>
    </row>
    <row r="3345">
      <c r="A3345" s="295" t="n"/>
      <c r="B3345" s="14" t="n"/>
      <c r="C3345" s="15" t="n"/>
      <c r="D3345" s="15" t="n"/>
      <c r="E3345" s="15">
        <f>D3345*Setup!$B$5</f>
        <v/>
      </c>
      <c r="F3345" s="15">
        <f>D3345-E3345</f>
        <v/>
      </c>
      <c r="G3345" s="15" t="n"/>
      <c r="H3345" s="15" t="n"/>
      <c r="I3345" s="15" t="n"/>
      <c r="J3345" s="15">
        <f>C3345+F3345+G3345-I3345</f>
        <v/>
      </c>
      <c r="K3345" s="15" t="n"/>
      <c r="L3345" s="15">
        <f>K3345*Setup!$B$6</f>
        <v/>
      </c>
      <c r="M3345" s="15">
        <f>J3345-L3345</f>
        <v/>
      </c>
      <c r="N3345" s="21" t="n"/>
    </row>
    <row r="3346">
      <c r="A3346" s="295" t="n"/>
      <c r="B3346" s="14" t="n"/>
      <c r="C3346" s="15" t="n"/>
      <c r="D3346" s="15" t="n"/>
      <c r="E3346" s="15">
        <f>D3346*Setup!$B$5</f>
        <v/>
      </c>
      <c r="F3346" s="15">
        <f>D3346-E3346</f>
        <v/>
      </c>
      <c r="G3346" s="15" t="n"/>
      <c r="H3346" s="15" t="n"/>
      <c r="I3346" s="15" t="n"/>
      <c r="J3346" s="15">
        <f>C3346+F3346+G3346-I3346</f>
        <v/>
      </c>
      <c r="K3346" s="15" t="n"/>
      <c r="L3346" s="15">
        <f>K3346*Setup!$B$6</f>
        <v/>
      </c>
      <c r="M3346" s="15">
        <f>J3346-L3346</f>
        <v/>
      </c>
      <c r="N3346" s="21" t="n"/>
    </row>
    <row r="3347">
      <c r="A3347" s="295" t="n"/>
      <c r="B3347" s="14" t="n"/>
      <c r="C3347" s="15" t="n"/>
      <c r="D3347" s="15" t="n"/>
      <c r="E3347" s="15">
        <f>D3347*Setup!$B$5</f>
        <v/>
      </c>
      <c r="F3347" s="15">
        <f>D3347-E3347</f>
        <v/>
      </c>
      <c r="G3347" s="15" t="n"/>
      <c r="H3347" s="15" t="n"/>
      <c r="I3347" s="15" t="n"/>
      <c r="J3347" s="15">
        <f>C3347+F3347+G3347-I3347</f>
        <v/>
      </c>
      <c r="K3347" s="15" t="n"/>
      <c r="L3347" s="15">
        <f>K3347*Setup!$B$6</f>
        <v/>
      </c>
      <c r="M3347" s="15">
        <f>J3347-L3347</f>
        <v/>
      </c>
      <c r="N3347" s="21" t="n"/>
    </row>
    <row r="3348">
      <c r="A3348" s="295" t="n"/>
      <c r="B3348" s="14" t="n"/>
      <c r="C3348" s="15" t="n"/>
      <c r="D3348" s="15" t="n"/>
      <c r="E3348" s="15">
        <f>D3348*Setup!$B$5</f>
        <v/>
      </c>
      <c r="F3348" s="15">
        <f>D3348-E3348</f>
        <v/>
      </c>
      <c r="G3348" s="15" t="n"/>
      <c r="H3348" s="15" t="n"/>
      <c r="I3348" s="15" t="n"/>
      <c r="J3348" s="15">
        <f>C3348+F3348+G3348-I3348</f>
        <v/>
      </c>
      <c r="K3348" s="15" t="n"/>
      <c r="L3348" s="15">
        <f>K3348*Setup!$B$6</f>
        <v/>
      </c>
      <c r="M3348" s="15">
        <f>J3348-L3348</f>
        <v/>
      </c>
      <c r="N3348" s="21" t="n"/>
    </row>
    <row r="3349">
      <c r="A3349" s="295" t="n"/>
      <c r="B3349" s="14" t="n"/>
      <c r="C3349" s="15" t="n"/>
      <c r="D3349" s="15" t="n"/>
      <c r="E3349" s="15">
        <f>D3349*Setup!$B$5</f>
        <v/>
      </c>
      <c r="F3349" s="15">
        <f>D3349-E3349</f>
        <v/>
      </c>
      <c r="G3349" s="15" t="n"/>
      <c r="H3349" s="15" t="n"/>
      <c r="I3349" s="15" t="n"/>
      <c r="J3349" s="15">
        <f>C3349+F3349+G3349-I3349</f>
        <v/>
      </c>
      <c r="K3349" s="15" t="n"/>
      <c r="L3349" s="15">
        <f>K3349*Setup!$B$6</f>
        <v/>
      </c>
      <c r="M3349" s="15">
        <f>J3349-L3349</f>
        <v/>
      </c>
      <c r="N3349" s="21" t="n"/>
    </row>
    <row r="3350">
      <c r="A3350" s="295" t="n"/>
      <c r="B3350" s="14" t="n"/>
      <c r="C3350" s="15" t="n"/>
      <c r="D3350" s="15" t="n"/>
      <c r="E3350" s="15">
        <f>D3350*Setup!$B$5</f>
        <v/>
      </c>
      <c r="F3350" s="15">
        <f>D3350-E3350</f>
        <v/>
      </c>
      <c r="G3350" s="15" t="n"/>
      <c r="H3350" s="15" t="n"/>
      <c r="I3350" s="15" t="n"/>
      <c r="J3350" s="15">
        <f>C3350+F3350+G3350-I3350</f>
        <v/>
      </c>
      <c r="K3350" s="15" t="n"/>
      <c r="L3350" s="15">
        <f>K3350*Setup!$B$6</f>
        <v/>
      </c>
      <c r="M3350" s="15">
        <f>J3350-L3350</f>
        <v/>
      </c>
      <c r="N3350" s="21" t="n"/>
    </row>
    <row r="3351">
      <c r="A3351" s="295" t="n"/>
      <c r="B3351" s="14" t="n"/>
      <c r="C3351" s="15" t="n"/>
      <c r="D3351" s="15" t="n"/>
      <c r="E3351" s="15">
        <f>D3351*Setup!$B$5</f>
        <v/>
      </c>
      <c r="F3351" s="15">
        <f>D3351-E3351</f>
        <v/>
      </c>
      <c r="G3351" s="15" t="n"/>
      <c r="H3351" s="15" t="n"/>
      <c r="I3351" s="15" t="n"/>
      <c r="J3351" s="15">
        <f>C3351+F3351+G3351-I3351</f>
        <v/>
      </c>
      <c r="K3351" s="15" t="n"/>
      <c r="L3351" s="15">
        <f>K3351*Setup!$B$6</f>
        <v/>
      </c>
      <c r="M3351" s="15">
        <f>J3351-L3351</f>
        <v/>
      </c>
      <c r="N3351" s="21" t="n"/>
    </row>
    <row r="3352">
      <c r="A3352" s="295" t="n"/>
      <c r="B3352" s="14" t="n"/>
      <c r="C3352" s="15" t="n"/>
      <c r="D3352" s="15" t="n"/>
      <c r="E3352" s="15">
        <f>D3352*Setup!$B$5</f>
        <v/>
      </c>
      <c r="F3352" s="15">
        <f>D3352-E3352</f>
        <v/>
      </c>
      <c r="G3352" s="15" t="n"/>
      <c r="H3352" s="15" t="n"/>
      <c r="I3352" s="15" t="n"/>
      <c r="J3352" s="15">
        <f>C3352+F3352+G3352-I3352</f>
        <v/>
      </c>
      <c r="K3352" s="15" t="n"/>
      <c r="L3352" s="15">
        <f>K3352*Setup!$B$6</f>
        <v/>
      </c>
      <c r="M3352" s="15">
        <f>J3352-L3352</f>
        <v/>
      </c>
      <c r="N3352" s="21" t="n"/>
    </row>
    <row r="3353">
      <c r="A3353" s="295" t="n"/>
      <c r="B3353" s="14" t="n"/>
      <c r="C3353" s="15" t="n"/>
      <c r="D3353" s="15" t="n"/>
      <c r="E3353" s="15">
        <f>D3353*Setup!$B$5</f>
        <v/>
      </c>
      <c r="F3353" s="15">
        <f>D3353-E3353</f>
        <v/>
      </c>
      <c r="G3353" s="15" t="n"/>
      <c r="H3353" s="15" t="n"/>
      <c r="I3353" s="15" t="n"/>
      <c r="J3353" s="15">
        <f>C3353+F3353+G3353-I3353</f>
        <v/>
      </c>
      <c r="K3353" s="15" t="n"/>
      <c r="L3353" s="15">
        <f>K3353*Setup!$B$6</f>
        <v/>
      </c>
      <c r="M3353" s="15">
        <f>J3353-L3353</f>
        <v/>
      </c>
      <c r="N3353" s="21" t="n"/>
    </row>
    <row r="3354">
      <c r="A3354" s="295" t="n"/>
      <c r="B3354" s="14" t="n"/>
      <c r="C3354" s="15" t="n"/>
      <c r="D3354" s="15" t="n"/>
      <c r="E3354" s="15">
        <f>D3354*Setup!$B$5</f>
        <v/>
      </c>
      <c r="F3354" s="15">
        <f>D3354-E3354</f>
        <v/>
      </c>
      <c r="G3354" s="15" t="n"/>
      <c r="H3354" s="15" t="n"/>
      <c r="I3354" s="15" t="n"/>
      <c r="J3354" s="15">
        <f>C3354+F3354+G3354-I3354</f>
        <v/>
      </c>
      <c r="K3354" s="15" t="n"/>
      <c r="L3354" s="15">
        <f>K3354*Setup!$B$6</f>
        <v/>
      </c>
      <c r="M3354" s="15">
        <f>J3354-L3354</f>
        <v/>
      </c>
      <c r="N3354" s="21" t="n"/>
    </row>
    <row r="3355">
      <c r="A3355" s="295" t="n"/>
      <c r="B3355" s="14" t="n"/>
      <c r="C3355" s="15" t="n"/>
      <c r="D3355" s="15" t="n"/>
      <c r="E3355" s="15">
        <f>D3355*Setup!$B$5</f>
        <v/>
      </c>
      <c r="F3355" s="15">
        <f>D3355-E3355</f>
        <v/>
      </c>
      <c r="G3355" s="15" t="n"/>
      <c r="H3355" s="15" t="n"/>
      <c r="I3355" s="15" t="n"/>
      <c r="J3355" s="15">
        <f>C3355+F3355+G3355-I3355</f>
        <v/>
      </c>
      <c r="K3355" s="15" t="n"/>
      <c r="L3355" s="15">
        <f>K3355*Setup!$B$6</f>
        <v/>
      </c>
      <c r="M3355" s="15">
        <f>J3355-L3355</f>
        <v/>
      </c>
      <c r="N3355" s="21" t="n"/>
    </row>
    <row r="3356">
      <c r="A3356" s="295" t="n"/>
      <c r="B3356" s="14" t="n"/>
      <c r="C3356" s="15" t="n"/>
      <c r="D3356" s="15" t="n"/>
      <c r="E3356" s="15">
        <f>D3356*Setup!$B$5</f>
        <v/>
      </c>
      <c r="F3356" s="15">
        <f>D3356-E3356</f>
        <v/>
      </c>
      <c r="G3356" s="15" t="n"/>
      <c r="H3356" s="15" t="n"/>
      <c r="I3356" s="15" t="n"/>
      <c r="J3356" s="15">
        <f>C3356+F3356+G3356-I3356</f>
        <v/>
      </c>
      <c r="K3356" s="15" t="n"/>
      <c r="L3356" s="15">
        <f>K3356*Setup!$B$6</f>
        <v/>
      </c>
      <c r="M3356" s="15">
        <f>J3356-L3356</f>
        <v/>
      </c>
      <c r="N3356" s="21" t="n"/>
    </row>
    <row r="3357">
      <c r="A3357" s="295" t="n"/>
      <c r="B3357" s="14" t="n"/>
      <c r="C3357" s="15" t="n"/>
      <c r="D3357" s="15" t="n"/>
      <c r="E3357" s="15">
        <f>D3357*Setup!$B$5</f>
        <v/>
      </c>
      <c r="F3357" s="15">
        <f>D3357-E3357</f>
        <v/>
      </c>
      <c r="G3357" s="15" t="n"/>
      <c r="H3357" s="15" t="n"/>
      <c r="I3357" s="15" t="n"/>
      <c r="J3357" s="15">
        <f>C3357+F3357+G3357-I3357</f>
        <v/>
      </c>
      <c r="K3357" s="15" t="n"/>
      <c r="L3357" s="15">
        <f>K3357*Setup!$B$6</f>
        <v/>
      </c>
      <c r="M3357" s="15">
        <f>J3357-L3357</f>
        <v/>
      </c>
      <c r="N3357" s="21" t="n"/>
    </row>
    <row r="3358">
      <c r="A3358" s="295" t="n"/>
      <c r="B3358" s="14" t="n"/>
      <c r="C3358" s="15" t="n"/>
      <c r="D3358" s="15" t="n"/>
      <c r="E3358" s="15">
        <f>D3358*Setup!$B$5</f>
        <v/>
      </c>
      <c r="F3358" s="15">
        <f>D3358-E3358</f>
        <v/>
      </c>
      <c r="G3358" s="15" t="n"/>
      <c r="H3358" s="15" t="n"/>
      <c r="I3358" s="15" t="n"/>
      <c r="J3358" s="15">
        <f>C3358+F3358+G3358-I3358</f>
        <v/>
      </c>
      <c r="K3358" s="15" t="n"/>
      <c r="L3358" s="15">
        <f>K3358*Setup!$B$6</f>
        <v/>
      </c>
      <c r="M3358" s="15">
        <f>J3358-L3358</f>
        <v/>
      </c>
      <c r="N3358" s="21" t="n"/>
    </row>
    <row r="3359">
      <c r="A3359" s="295" t="n"/>
      <c r="B3359" s="14" t="n"/>
      <c r="C3359" s="15" t="n"/>
      <c r="D3359" s="15" t="n"/>
      <c r="E3359" s="15">
        <f>D3359*Setup!$B$5</f>
        <v/>
      </c>
      <c r="F3359" s="15">
        <f>D3359-E3359</f>
        <v/>
      </c>
      <c r="G3359" s="15" t="n"/>
      <c r="H3359" s="15" t="n"/>
      <c r="I3359" s="15" t="n"/>
      <c r="J3359" s="15">
        <f>C3359+F3359+G3359-I3359</f>
        <v/>
      </c>
      <c r="K3359" s="15" t="n"/>
      <c r="L3359" s="15">
        <f>K3359*Setup!$B$6</f>
        <v/>
      </c>
      <c r="M3359" s="15">
        <f>J3359-L3359</f>
        <v/>
      </c>
      <c r="N3359" s="21" t="n"/>
    </row>
    <row r="3360">
      <c r="A3360" s="295" t="n"/>
      <c r="B3360" s="14" t="n"/>
      <c r="C3360" s="15" t="n"/>
      <c r="D3360" s="15" t="n"/>
      <c r="E3360" s="15">
        <f>D3360*Setup!$B$5</f>
        <v/>
      </c>
      <c r="F3360" s="15">
        <f>D3360-E3360</f>
        <v/>
      </c>
      <c r="G3360" s="15" t="n"/>
      <c r="H3360" s="15" t="n"/>
      <c r="I3360" s="15" t="n"/>
      <c r="J3360" s="15">
        <f>C3360+F3360+G3360-I3360</f>
        <v/>
      </c>
      <c r="K3360" s="15" t="n"/>
      <c r="L3360" s="15">
        <f>K3360*Setup!$B$6</f>
        <v/>
      </c>
      <c r="M3360" s="15">
        <f>J3360-L3360</f>
        <v/>
      </c>
      <c r="N3360" s="21" t="n"/>
    </row>
    <row r="3361">
      <c r="A3361" s="295" t="n"/>
      <c r="B3361" s="14" t="n"/>
      <c r="C3361" s="15" t="n"/>
      <c r="D3361" s="15" t="n"/>
      <c r="E3361" s="15">
        <f>D3361*Setup!$B$5</f>
        <v/>
      </c>
      <c r="F3361" s="15">
        <f>D3361-E3361</f>
        <v/>
      </c>
      <c r="G3361" s="15" t="n"/>
      <c r="H3361" s="15" t="n"/>
      <c r="I3361" s="15" t="n"/>
      <c r="J3361" s="15">
        <f>C3361+F3361+G3361-I3361</f>
        <v/>
      </c>
      <c r="K3361" s="15" t="n"/>
      <c r="L3361" s="15">
        <f>K3361*Setup!$B$6</f>
        <v/>
      </c>
      <c r="M3361" s="15">
        <f>J3361-L3361</f>
        <v/>
      </c>
      <c r="N3361" s="21" t="n"/>
    </row>
    <row r="3362">
      <c r="A3362" s="295" t="n"/>
      <c r="B3362" s="14" t="n"/>
      <c r="C3362" s="15" t="n"/>
      <c r="D3362" s="15" t="n"/>
      <c r="E3362" s="15">
        <f>D3362*Setup!$B$5</f>
        <v/>
      </c>
      <c r="F3362" s="15">
        <f>D3362-E3362</f>
        <v/>
      </c>
      <c r="G3362" s="15" t="n"/>
      <c r="H3362" s="15" t="n"/>
      <c r="I3362" s="15" t="n"/>
      <c r="J3362" s="15">
        <f>C3362+F3362+G3362-I3362</f>
        <v/>
      </c>
      <c r="K3362" s="15" t="n"/>
      <c r="L3362" s="15">
        <f>K3362*Setup!$B$6</f>
        <v/>
      </c>
      <c r="M3362" s="15">
        <f>J3362-L3362</f>
        <v/>
      </c>
      <c r="N3362" s="21" t="n"/>
    </row>
    <row r="3363">
      <c r="A3363" s="295" t="n"/>
      <c r="B3363" s="14" t="n"/>
      <c r="C3363" s="15" t="n"/>
      <c r="D3363" s="15" t="n"/>
      <c r="E3363" s="15">
        <f>D3363*Setup!$B$5</f>
        <v/>
      </c>
      <c r="F3363" s="15">
        <f>D3363-E3363</f>
        <v/>
      </c>
      <c r="G3363" s="15" t="n"/>
      <c r="H3363" s="15" t="n"/>
      <c r="I3363" s="15" t="n"/>
      <c r="J3363" s="15">
        <f>C3363+F3363+G3363-I3363</f>
        <v/>
      </c>
      <c r="K3363" s="15" t="n"/>
      <c r="L3363" s="15">
        <f>K3363*Setup!$B$6</f>
        <v/>
      </c>
      <c r="M3363" s="15">
        <f>J3363-L3363</f>
        <v/>
      </c>
      <c r="N3363" s="21" t="n"/>
    </row>
    <row r="3364">
      <c r="A3364" s="295" t="n"/>
      <c r="B3364" s="14" t="n"/>
      <c r="C3364" s="15" t="n"/>
      <c r="D3364" s="15" t="n"/>
      <c r="E3364" s="15">
        <f>D3364*Setup!$B$5</f>
        <v/>
      </c>
      <c r="F3364" s="15">
        <f>D3364-E3364</f>
        <v/>
      </c>
      <c r="G3364" s="15" t="n"/>
      <c r="H3364" s="15" t="n"/>
      <c r="I3364" s="15" t="n"/>
      <c r="J3364" s="15">
        <f>C3364+F3364+G3364-I3364</f>
        <v/>
      </c>
      <c r="K3364" s="15" t="n"/>
      <c r="L3364" s="15">
        <f>K3364*Setup!$B$6</f>
        <v/>
      </c>
      <c r="M3364" s="15">
        <f>J3364-L3364</f>
        <v/>
      </c>
      <c r="N3364" s="21" t="n"/>
    </row>
    <row r="3365">
      <c r="A3365" s="295" t="n"/>
      <c r="B3365" s="14" t="n"/>
      <c r="C3365" s="15" t="n"/>
      <c r="D3365" s="15" t="n"/>
      <c r="E3365" s="15">
        <f>D3365*Setup!$B$5</f>
        <v/>
      </c>
      <c r="F3365" s="15">
        <f>D3365-E3365</f>
        <v/>
      </c>
      <c r="G3365" s="15" t="n"/>
      <c r="H3365" s="15" t="n"/>
      <c r="I3365" s="15" t="n"/>
      <c r="J3365" s="15">
        <f>C3365+F3365+G3365-I3365</f>
        <v/>
      </c>
      <c r="K3365" s="15" t="n"/>
      <c r="L3365" s="15">
        <f>K3365*Setup!$B$6</f>
        <v/>
      </c>
      <c r="M3365" s="15">
        <f>J3365-L3365</f>
        <v/>
      </c>
      <c r="N3365" s="21" t="n"/>
    </row>
    <row r="3366">
      <c r="A3366" s="295" t="n"/>
      <c r="B3366" s="14" t="n"/>
      <c r="C3366" s="15" t="n"/>
      <c r="D3366" s="15" t="n"/>
      <c r="E3366" s="15">
        <f>D3366*Setup!$B$5</f>
        <v/>
      </c>
      <c r="F3366" s="15">
        <f>D3366-E3366</f>
        <v/>
      </c>
      <c r="G3366" s="15" t="n"/>
      <c r="H3366" s="15" t="n"/>
      <c r="I3366" s="15" t="n"/>
      <c r="J3366" s="15">
        <f>C3366+F3366+G3366-I3366</f>
        <v/>
      </c>
      <c r="K3366" s="15" t="n"/>
      <c r="L3366" s="15">
        <f>K3366*Setup!$B$6</f>
        <v/>
      </c>
      <c r="M3366" s="15">
        <f>J3366-L3366</f>
        <v/>
      </c>
      <c r="N3366" s="21" t="n"/>
    </row>
    <row r="3367">
      <c r="A3367" s="295" t="n"/>
      <c r="B3367" s="14" t="n"/>
      <c r="C3367" s="15" t="n"/>
      <c r="D3367" s="15" t="n"/>
      <c r="E3367" s="15">
        <f>D3367*Setup!$B$5</f>
        <v/>
      </c>
      <c r="F3367" s="15">
        <f>D3367-E3367</f>
        <v/>
      </c>
      <c r="G3367" s="15" t="n"/>
      <c r="H3367" s="15" t="n"/>
      <c r="I3367" s="15" t="n"/>
      <c r="J3367" s="15">
        <f>C3367+F3367+G3367-I3367</f>
        <v/>
      </c>
      <c r="K3367" s="15" t="n"/>
      <c r="L3367" s="15">
        <f>K3367*Setup!$B$6</f>
        <v/>
      </c>
      <c r="M3367" s="15">
        <f>J3367-L3367</f>
        <v/>
      </c>
      <c r="N3367" s="21" t="n"/>
    </row>
    <row r="3368">
      <c r="A3368" s="295" t="n"/>
      <c r="B3368" s="14" t="n"/>
      <c r="C3368" s="15" t="n"/>
      <c r="D3368" s="15" t="n"/>
      <c r="E3368" s="15">
        <f>D3368*Setup!$B$5</f>
        <v/>
      </c>
      <c r="F3368" s="15">
        <f>D3368-E3368</f>
        <v/>
      </c>
      <c r="G3368" s="15" t="n"/>
      <c r="H3368" s="15" t="n"/>
      <c r="I3368" s="15" t="n"/>
      <c r="J3368" s="15">
        <f>C3368+F3368+G3368-I3368</f>
        <v/>
      </c>
      <c r="K3368" s="15" t="n"/>
      <c r="L3368" s="15">
        <f>K3368*Setup!$B$6</f>
        <v/>
      </c>
      <c r="M3368" s="15">
        <f>J3368-L3368</f>
        <v/>
      </c>
      <c r="N3368" s="21" t="n"/>
    </row>
    <row r="3369">
      <c r="A3369" s="295" t="n"/>
      <c r="B3369" s="14" t="n"/>
      <c r="C3369" s="15" t="n"/>
      <c r="D3369" s="15" t="n"/>
      <c r="E3369" s="15">
        <f>D3369*Setup!$B$5</f>
        <v/>
      </c>
      <c r="F3369" s="15">
        <f>D3369-E3369</f>
        <v/>
      </c>
      <c r="G3369" s="15" t="n"/>
      <c r="H3369" s="15" t="n"/>
      <c r="I3369" s="15" t="n"/>
      <c r="J3369" s="15">
        <f>C3369+F3369+G3369-I3369</f>
        <v/>
      </c>
      <c r="K3369" s="15" t="n"/>
      <c r="L3369" s="15">
        <f>K3369*Setup!$B$6</f>
        <v/>
      </c>
      <c r="M3369" s="15">
        <f>J3369-L3369</f>
        <v/>
      </c>
      <c r="N3369" s="21" t="n"/>
    </row>
    <row r="3370">
      <c r="A3370" s="295" t="n"/>
      <c r="B3370" s="14" t="n"/>
      <c r="C3370" s="15" t="n"/>
      <c r="D3370" s="15" t="n"/>
      <c r="E3370" s="15">
        <f>D3370*Setup!$B$5</f>
        <v/>
      </c>
      <c r="F3370" s="15">
        <f>D3370-E3370</f>
        <v/>
      </c>
      <c r="G3370" s="15" t="n"/>
      <c r="H3370" s="15" t="n"/>
      <c r="I3370" s="15" t="n"/>
      <c r="J3370" s="15">
        <f>C3370+F3370+G3370-I3370</f>
        <v/>
      </c>
      <c r="K3370" s="15" t="n"/>
      <c r="L3370" s="15">
        <f>K3370*Setup!$B$6</f>
        <v/>
      </c>
      <c r="M3370" s="15">
        <f>J3370-L3370</f>
        <v/>
      </c>
      <c r="N3370" s="21" t="n"/>
    </row>
    <row r="3371">
      <c r="A3371" s="295" t="n"/>
      <c r="B3371" s="14" t="n"/>
      <c r="C3371" s="15" t="n"/>
      <c r="D3371" s="15" t="n"/>
      <c r="E3371" s="15">
        <f>D3371*Setup!$B$5</f>
        <v/>
      </c>
      <c r="F3371" s="15">
        <f>D3371-E3371</f>
        <v/>
      </c>
      <c r="G3371" s="15" t="n"/>
      <c r="H3371" s="15" t="n"/>
      <c r="I3371" s="15" t="n"/>
      <c r="J3371" s="15">
        <f>C3371+F3371+G3371-I3371</f>
        <v/>
      </c>
      <c r="K3371" s="15" t="n"/>
      <c r="L3371" s="15">
        <f>K3371*Setup!$B$6</f>
        <v/>
      </c>
      <c r="M3371" s="15">
        <f>J3371-L3371</f>
        <v/>
      </c>
      <c r="N3371" s="21" t="n"/>
    </row>
    <row r="3372">
      <c r="A3372" s="295" t="n"/>
      <c r="B3372" s="14" t="n"/>
      <c r="C3372" s="15" t="n"/>
      <c r="D3372" s="15" t="n"/>
      <c r="E3372" s="15">
        <f>D3372*Setup!$B$5</f>
        <v/>
      </c>
      <c r="F3372" s="15">
        <f>D3372-E3372</f>
        <v/>
      </c>
      <c r="G3372" s="15" t="n"/>
      <c r="H3372" s="15" t="n"/>
      <c r="I3372" s="15" t="n"/>
      <c r="J3372" s="15">
        <f>C3372+F3372+G3372-I3372</f>
        <v/>
      </c>
      <c r="K3372" s="15" t="n"/>
      <c r="L3372" s="15">
        <f>K3372*Setup!$B$6</f>
        <v/>
      </c>
      <c r="M3372" s="15">
        <f>J3372-L3372</f>
        <v/>
      </c>
      <c r="N3372" s="21" t="n"/>
    </row>
    <row r="3373">
      <c r="A3373" s="295" t="n"/>
      <c r="B3373" s="14" t="n"/>
      <c r="C3373" s="15" t="n"/>
      <c r="D3373" s="15" t="n"/>
      <c r="E3373" s="15">
        <f>D3373*Setup!$B$5</f>
        <v/>
      </c>
      <c r="F3373" s="15">
        <f>D3373-E3373</f>
        <v/>
      </c>
      <c r="G3373" s="15" t="n"/>
      <c r="H3373" s="15" t="n"/>
      <c r="I3373" s="15" t="n"/>
      <c r="J3373" s="15">
        <f>C3373+F3373+G3373-I3373</f>
        <v/>
      </c>
      <c r="K3373" s="15" t="n"/>
      <c r="L3373" s="15">
        <f>K3373*Setup!$B$6</f>
        <v/>
      </c>
      <c r="M3373" s="15">
        <f>J3373-L3373</f>
        <v/>
      </c>
      <c r="N3373" s="21" t="n"/>
    </row>
    <row r="3374">
      <c r="A3374" s="295" t="n"/>
      <c r="B3374" s="14" t="n"/>
      <c r="C3374" s="15" t="n"/>
      <c r="D3374" s="15" t="n"/>
      <c r="E3374" s="15">
        <f>D3374*Setup!$B$5</f>
        <v/>
      </c>
      <c r="F3374" s="15">
        <f>D3374-E3374</f>
        <v/>
      </c>
      <c r="G3374" s="15" t="n"/>
      <c r="H3374" s="15" t="n"/>
      <c r="I3374" s="15" t="n"/>
      <c r="J3374" s="15">
        <f>C3374+F3374+G3374-I3374</f>
        <v/>
      </c>
      <c r="K3374" s="15" t="n"/>
      <c r="L3374" s="15">
        <f>K3374*Setup!$B$6</f>
        <v/>
      </c>
      <c r="M3374" s="15">
        <f>J3374-L3374</f>
        <v/>
      </c>
      <c r="N3374" s="21" t="n"/>
    </row>
    <row r="3375">
      <c r="A3375" s="295" t="n"/>
      <c r="B3375" s="14" t="n"/>
      <c r="C3375" s="15" t="n"/>
      <c r="D3375" s="15" t="n"/>
      <c r="E3375" s="15">
        <f>D3375*Setup!$B$5</f>
        <v/>
      </c>
      <c r="F3375" s="15">
        <f>D3375-E3375</f>
        <v/>
      </c>
      <c r="G3375" s="15" t="n"/>
      <c r="H3375" s="15" t="n"/>
      <c r="I3375" s="15" t="n"/>
      <c r="J3375" s="15">
        <f>C3375+F3375+G3375-I3375</f>
        <v/>
      </c>
      <c r="K3375" s="15" t="n"/>
      <c r="L3375" s="15">
        <f>K3375*Setup!$B$6</f>
        <v/>
      </c>
      <c r="M3375" s="15">
        <f>J3375-L3375</f>
        <v/>
      </c>
      <c r="N3375" s="21" t="n"/>
    </row>
    <row r="3376">
      <c r="A3376" s="295" t="n"/>
      <c r="B3376" s="14" t="n"/>
      <c r="C3376" s="15" t="n"/>
      <c r="D3376" s="15" t="n"/>
      <c r="E3376" s="15">
        <f>D3376*Setup!$B$5</f>
        <v/>
      </c>
      <c r="F3376" s="15">
        <f>D3376-E3376</f>
        <v/>
      </c>
      <c r="G3376" s="15" t="n"/>
      <c r="H3376" s="15" t="n"/>
      <c r="I3376" s="15" t="n"/>
      <c r="J3376" s="15">
        <f>C3376+F3376+G3376-I3376</f>
        <v/>
      </c>
      <c r="K3376" s="15" t="n"/>
      <c r="L3376" s="15">
        <f>K3376*Setup!$B$6</f>
        <v/>
      </c>
      <c r="M3376" s="15">
        <f>J3376-L3376</f>
        <v/>
      </c>
      <c r="N3376" s="21" t="n"/>
    </row>
    <row r="3377">
      <c r="A3377" s="295" t="n"/>
      <c r="B3377" s="14" t="n"/>
      <c r="C3377" s="15" t="n"/>
      <c r="D3377" s="15" t="n"/>
      <c r="E3377" s="15">
        <f>D3377*Setup!$B$5</f>
        <v/>
      </c>
      <c r="F3377" s="15">
        <f>D3377-E3377</f>
        <v/>
      </c>
      <c r="G3377" s="15" t="n"/>
      <c r="H3377" s="15" t="n"/>
      <c r="I3377" s="15" t="n"/>
      <c r="J3377" s="15">
        <f>C3377+F3377+G3377-I3377</f>
        <v/>
      </c>
      <c r="K3377" s="15" t="n"/>
      <c r="L3377" s="15">
        <f>K3377*Setup!$B$6</f>
        <v/>
      </c>
      <c r="M3377" s="15">
        <f>J3377-L3377</f>
        <v/>
      </c>
      <c r="N3377" s="21" t="n"/>
    </row>
    <row r="3378">
      <c r="A3378" s="295" t="n"/>
      <c r="B3378" s="14" t="n"/>
      <c r="C3378" s="15" t="n"/>
      <c r="D3378" s="15" t="n"/>
      <c r="E3378" s="15">
        <f>D3378*Setup!$B$5</f>
        <v/>
      </c>
      <c r="F3378" s="15">
        <f>D3378-E3378</f>
        <v/>
      </c>
      <c r="G3378" s="15" t="n"/>
      <c r="H3378" s="15" t="n"/>
      <c r="I3378" s="15" t="n"/>
      <c r="J3378" s="15">
        <f>C3378+F3378+G3378-I3378</f>
        <v/>
      </c>
      <c r="K3378" s="15" t="n"/>
      <c r="L3378" s="15">
        <f>K3378*Setup!$B$6</f>
        <v/>
      </c>
      <c r="M3378" s="15">
        <f>J3378-L3378</f>
        <v/>
      </c>
      <c r="N3378" s="21" t="n"/>
    </row>
    <row r="3379">
      <c r="A3379" s="295" t="n"/>
      <c r="B3379" s="14" t="n"/>
      <c r="C3379" s="15" t="n"/>
      <c r="D3379" s="15" t="n"/>
      <c r="E3379" s="15">
        <f>D3379*Setup!$B$5</f>
        <v/>
      </c>
      <c r="F3379" s="15">
        <f>D3379-E3379</f>
        <v/>
      </c>
      <c r="G3379" s="15" t="n"/>
      <c r="H3379" s="15" t="n"/>
      <c r="I3379" s="15" t="n"/>
      <c r="J3379" s="15">
        <f>C3379+F3379+G3379-I3379</f>
        <v/>
      </c>
      <c r="K3379" s="15" t="n"/>
      <c r="L3379" s="15">
        <f>K3379*Setup!$B$6</f>
        <v/>
      </c>
      <c r="M3379" s="15">
        <f>J3379-L3379</f>
        <v/>
      </c>
      <c r="N3379" s="21" t="n"/>
    </row>
    <row r="3380">
      <c r="A3380" s="295" t="n"/>
      <c r="B3380" s="14" t="n"/>
      <c r="C3380" s="15" t="n"/>
      <c r="D3380" s="15" t="n"/>
      <c r="E3380" s="15">
        <f>D3380*Setup!$B$5</f>
        <v/>
      </c>
      <c r="F3380" s="15">
        <f>D3380-E3380</f>
        <v/>
      </c>
      <c r="G3380" s="15" t="n"/>
      <c r="H3380" s="15" t="n"/>
      <c r="I3380" s="15" t="n"/>
      <c r="J3380" s="15">
        <f>C3380+F3380+G3380-I3380</f>
        <v/>
      </c>
      <c r="K3380" s="15" t="n"/>
      <c r="L3380" s="15">
        <f>K3380*Setup!$B$6</f>
        <v/>
      </c>
      <c r="M3380" s="15">
        <f>J3380-L3380</f>
        <v/>
      </c>
      <c r="N3380" s="21" t="n"/>
    </row>
    <row r="3381">
      <c r="A3381" s="295" t="n"/>
      <c r="B3381" s="14" t="n"/>
      <c r="C3381" s="15" t="n"/>
      <c r="D3381" s="15" t="n"/>
      <c r="E3381" s="15">
        <f>D3381*Setup!$B$5</f>
        <v/>
      </c>
      <c r="F3381" s="15">
        <f>D3381-E3381</f>
        <v/>
      </c>
      <c r="G3381" s="15" t="n"/>
      <c r="H3381" s="15" t="n"/>
      <c r="I3381" s="15" t="n"/>
      <c r="J3381" s="15">
        <f>C3381+F3381+G3381-I3381</f>
        <v/>
      </c>
      <c r="K3381" s="15" t="n"/>
      <c r="L3381" s="15">
        <f>K3381*Setup!$B$6</f>
        <v/>
      </c>
      <c r="M3381" s="15">
        <f>J3381-L3381</f>
        <v/>
      </c>
      <c r="N3381" s="21" t="n"/>
    </row>
    <row r="3382">
      <c r="A3382" s="295" t="n"/>
      <c r="B3382" s="14" t="n"/>
      <c r="C3382" s="15" t="n"/>
      <c r="D3382" s="15" t="n"/>
      <c r="E3382" s="15">
        <f>D3382*Setup!$B$5</f>
        <v/>
      </c>
      <c r="F3382" s="15">
        <f>D3382-E3382</f>
        <v/>
      </c>
      <c r="G3382" s="15" t="n"/>
      <c r="H3382" s="15" t="n"/>
      <c r="I3382" s="15" t="n"/>
      <c r="J3382" s="15">
        <f>C3382+F3382+G3382-I3382</f>
        <v/>
      </c>
      <c r="K3382" s="15" t="n"/>
      <c r="L3382" s="15">
        <f>K3382*Setup!$B$6</f>
        <v/>
      </c>
      <c r="M3382" s="15">
        <f>J3382-L3382</f>
        <v/>
      </c>
      <c r="N3382" s="21" t="n"/>
    </row>
    <row r="3383">
      <c r="A3383" s="295" t="n"/>
      <c r="B3383" s="14" t="n"/>
      <c r="C3383" s="15" t="n"/>
      <c r="D3383" s="15" t="n"/>
      <c r="E3383" s="15">
        <f>D3383*Setup!$B$5</f>
        <v/>
      </c>
      <c r="F3383" s="15">
        <f>D3383-E3383</f>
        <v/>
      </c>
      <c r="G3383" s="15" t="n"/>
      <c r="H3383" s="15" t="n"/>
      <c r="I3383" s="15" t="n"/>
      <c r="J3383" s="15">
        <f>C3383+F3383+G3383-I3383</f>
        <v/>
      </c>
      <c r="K3383" s="15" t="n"/>
      <c r="L3383" s="15">
        <f>K3383*Setup!$B$6</f>
        <v/>
      </c>
      <c r="M3383" s="15">
        <f>J3383-L3383</f>
        <v/>
      </c>
      <c r="N3383" s="21" t="n"/>
    </row>
    <row r="3384">
      <c r="A3384" s="295" t="n"/>
      <c r="B3384" s="14" t="n"/>
      <c r="C3384" s="15" t="n"/>
      <c r="D3384" s="15" t="n"/>
      <c r="E3384" s="15">
        <f>D3384*Setup!$B$5</f>
        <v/>
      </c>
      <c r="F3384" s="15">
        <f>D3384-E3384</f>
        <v/>
      </c>
      <c r="G3384" s="15" t="n"/>
      <c r="H3384" s="15" t="n"/>
      <c r="I3384" s="15" t="n"/>
      <c r="J3384" s="15">
        <f>C3384+F3384+G3384-I3384</f>
        <v/>
      </c>
      <c r="K3384" s="15" t="n"/>
      <c r="L3384" s="15">
        <f>K3384*Setup!$B$6</f>
        <v/>
      </c>
      <c r="M3384" s="15">
        <f>J3384-L3384</f>
        <v/>
      </c>
      <c r="N3384" s="21" t="n"/>
    </row>
    <row r="3385">
      <c r="A3385" s="295" t="n"/>
      <c r="B3385" s="14" t="n"/>
      <c r="C3385" s="15" t="n"/>
      <c r="D3385" s="15" t="n"/>
      <c r="E3385" s="15">
        <f>D3385*Setup!$B$5</f>
        <v/>
      </c>
      <c r="F3385" s="15">
        <f>D3385-E3385</f>
        <v/>
      </c>
      <c r="G3385" s="15" t="n"/>
      <c r="H3385" s="15" t="n"/>
      <c r="I3385" s="15" t="n"/>
      <c r="J3385" s="15">
        <f>C3385+F3385+G3385-I3385</f>
        <v/>
      </c>
      <c r="K3385" s="15" t="n"/>
      <c r="L3385" s="15">
        <f>K3385*Setup!$B$6</f>
        <v/>
      </c>
      <c r="M3385" s="15">
        <f>J3385-L3385</f>
        <v/>
      </c>
      <c r="N3385" s="21" t="n"/>
    </row>
    <row r="3386">
      <c r="A3386" s="295" t="n"/>
      <c r="B3386" s="14" t="n"/>
      <c r="C3386" s="15" t="n"/>
      <c r="D3386" s="15" t="n"/>
      <c r="E3386" s="15">
        <f>D3386*Setup!$B$5</f>
        <v/>
      </c>
      <c r="F3386" s="15">
        <f>D3386-E3386</f>
        <v/>
      </c>
      <c r="G3386" s="15" t="n"/>
      <c r="H3386" s="15" t="n"/>
      <c r="I3386" s="15" t="n"/>
      <c r="J3386" s="15">
        <f>C3386+F3386+G3386-I3386</f>
        <v/>
      </c>
      <c r="K3386" s="15" t="n"/>
      <c r="L3386" s="15">
        <f>K3386*Setup!$B$6</f>
        <v/>
      </c>
      <c r="M3386" s="15">
        <f>J3386-L3386</f>
        <v/>
      </c>
      <c r="N3386" s="21" t="n"/>
    </row>
    <row r="3387">
      <c r="A3387" s="295" t="n"/>
      <c r="B3387" s="14" t="n"/>
      <c r="C3387" s="15" t="n"/>
      <c r="D3387" s="15" t="n"/>
      <c r="E3387" s="15">
        <f>D3387*Setup!$B$5</f>
        <v/>
      </c>
      <c r="F3387" s="15">
        <f>D3387-E3387</f>
        <v/>
      </c>
      <c r="G3387" s="15" t="n"/>
      <c r="H3387" s="15" t="n"/>
      <c r="I3387" s="15" t="n"/>
      <c r="J3387" s="15">
        <f>C3387+F3387+G3387-I3387</f>
        <v/>
      </c>
      <c r="K3387" s="15" t="n"/>
      <c r="L3387" s="15">
        <f>K3387*Setup!$B$6</f>
        <v/>
      </c>
      <c r="M3387" s="15">
        <f>J3387-L3387</f>
        <v/>
      </c>
      <c r="N3387" s="21" t="n"/>
    </row>
    <row r="3388">
      <c r="A3388" s="295" t="n"/>
      <c r="B3388" s="14" t="n"/>
      <c r="C3388" s="15" t="n"/>
      <c r="D3388" s="15" t="n"/>
      <c r="E3388" s="15">
        <f>D3388*Setup!$B$5</f>
        <v/>
      </c>
      <c r="F3388" s="15">
        <f>D3388-E3388</f>
        <v/>
      </c>
      <c r="G3388" s="15" t="n"/>
      <c r="H3388" s="15" t="n"/>
      <c r="I3388" s="15" t="n"/>
      <c r="J3388" s="15">
        <f>C3388+F3388+G3388-I3388</f>
        <v/>
      </c>
      <c r="K3388" s="15" t="n"/>
      <c r="L3388" s="15">
        <f>K3388*Setup!$B$6</f>
        <v/>
      </c>
      <c r="M3388" s="15">
        <f>J3388-L3388</f>
        <v/>
      </c>
      <c r="N3388" s="21" t="n"/>
    </row>
    <row r="3389">
      <c r="A3389" s="295" t="n"/>
      <c r="B3389" s="14" t="n"/>
      <c r="C3389" s="15" t="n"/>
      <c r="D3389" s="15" t="n"/>
      <c r="E3389" s="15">
        <f>D3389*Setup!$B$5</f>
        <v/>
      </c>
      <c r="F3389" s="15">
        <f>D3389-E3389</f>
        <v/>
      </c>
      <c r="G3389" s="15" t="n"/>
      <c r="H3389" s="15" t="n"/>
      <c r="I3389" s="15" t="n"/>
      <c r="J3389" s="15">
        <f>C3389+F3389+G3389-I3389</f>
        <v/>
      </c>
      <c r="K3389" s="15" t="n"/>
      <c r="L3389" s="15">
        <f>K3389*Setup!$B$6</f>
        <v/>
      </c>
      <c r="M3389" s="15">
        <f>J3389-L3389</f>
        <v/>
      </c>
      <c r="N3389" s="21" t="n"/>
    </row>
    <row r="3390">
      <c r="A3390" s="295" t="n"/>
      <c r="B3390" s="14" t="n"/>
      <c r="C3390" s="15" t="n"/>
      <c r="D3390" s="15" t="n"/>
      <c r="E3390" s="15">
        <f>D3390*Setup!$B$5</f>
        <v/>
      </c>
      <c r="F3390" s="15">
        <f>D3390-E3390</f>
        <v/>
      </c>
      <c r="G3390" s="15" t="n"/>
      <c r="H3390" s="15" t="n"/>
      <c r="I3390" s="15" t="n"/>
      <c r="J3390" s="15">
        <f>C3390+F3390+G3390-I3390</f>
        <v/>
      </c>
      <c r="K3390" s="15" t="n"/>
      <c r="L3390" s="15">
        <f>K3390*Setup!$B$6</f>
        <v/>
      </c>
      <c r="M3390" s="15">
        <f>J3390-L3390</f>
        <v/>
      </c>
      <c r="N3390" s="21" t="n"/>
    </row>
    <row r="3391">
      <c r="A3391" s="295" t="n"/>
      <c r="B3391" s="14" t="n"/>
      <c r="C3391" s="15" t="n"/>
      <c r="D3391" s="15" t="n"/>
      <c r="E3391" s="15">
        <f>D3391*Setup!$B$5</f>
        <v/>
      </c>
      <c r="F3391" s="15">
        <f>D3391-E3391</f>
        <v/>
      </c>
      <c r="G3391" s="15" t="n"/>
      <c r="H3391" s="15" t="n"/>
      <c r="I3391" s="15" t="n"/>
      <c r="J3391" s="15">
        <f>C3391+F3391+G3391-I3391</f>
        <v/>
      </c>
      <c r="K3391" s="15" t="n"/>
      <c r="L3391" s="15">
        <f>K3391*Setup!$B$6</f>
        <v/>
      </c>
      <c r="M3391" s="15">
        <f>J3391-L3391</f>
        <v/>
      </c>
      <c r="N3391" s="21" t="n"/>
    </row>
    <row r="3392">
      <c r="A3392" s="295" t="n"/>
      <c r="B3392" s="14" t="n"/>
      <c r="C3392" s="15" t="n"/>
      <c r="D3392" s="15" t="n"/>
      <c r="E3392" s="15">
        <f>D3392*Setup!$B$5</f>
        <v/>
      </c>
      <c r="F3392" s="15">
        <f>D3392-E3392</f>
        <v/>
      </c>
      <c r="G3392" s="15" t="n"/>
      <c r="H3392" s="15" t="n"/>
      <c r="I3392" s="15" t="n"/>
      <c r="J3392" s="15">
        <f>C3392+F3392+G3392-I3392</f>
        <v/>
      </c>
      <c r="K3392" s="15" t="n"/>
      <c r="L3392" s="15">
        <f>K3392*Setup!$B$6</f>
        <v/>
      </c>
      <c r="M3392" s="15">
        <f>J3392-L3392</f>
        <v/>
      </c>
      <c r="N3392" s="21" t="n"/>
    </row>
    <row r="3393">
      <c r="A3393" s="295" t="n"/>
      <c r="B3393" s="14" t="n"/>
      <c r="C3393" s="15" t="n"/>
      <c r="D3393" s="15" t="n"/>
      <c r="E3393" s="15">
        <f>D3393*Setup!$B$5</f>
        <v/>
      </c>
      <c r="F3393" s="15">
        <f>D3393-E3393</f>
        <v/>
      </c>
      <c r="G3393" s="15" t="n"/>
      <c r="H3393" s="15" t="n"/>
      <c r="I3393" s="15" t="n"/>
      <c r="J3393" s="15">
        <f>C3393+F3393+G3393-I3393</f>
        <v/>
      </c>
      <c r="K3393" s="15" t="n"/>
      <c r="L3393" s="15">
        <f>K3393*Setup!$B$6</f>
        <v/>
      </c>
      <c r="M3393" s="15">
        <f>J3393-L3393</f>
        <v/>
      </c>
      <c r="N3393" s="21" t="n"/>
    </row>
    <row r="3394">
      <c r="A3394" s="295" t="n"/>
      <c r="B3394" s="14" t="n"/>
      <c r="C3394" s="15" t="n"/>
      <c r="D3394" s="15" t="n"/>
      <c r="E3394" s="15">
        <f>D3394*Setup!$B$5</f>
        <v/>
      </c>
      <c r="F3394" s="15">
        <f>D3394-E3394</f>
        <v/>
      </c>
      <c r="G3394" s="15" t="n"/>
      <c r="H3394" s="15" t="n"/>
      <c r="I3394" s="15" t="n"/>
      <c r="J3394" s="15">
        <f>C3394+F3394+G3394-I3394</f>
        <v/>
      </c>
      <c r="K3394" s="15" t="n"/>
      <c r="L3394" s="15">
        <f>K3394*Setup!$B$6</f>
        <v/>
      </c>
      <c r="M3394" s="15">
        <f>J3394-L3394</f>
        <v/>
      </c>
      <c r="N3394" s="21" t="n"/>
    </row>
    <row r="3395">
      <c r="A3395" s="295" t="n"/>
      <c r="B3395" s="14" t="n"/>
      <c r="C3395" s="15" t="n"/>
      <c r="D3395" s="15" t="n"/>
      <c r="E3395" s="15">
        <f>D3395*Setup!$B$5</f>
        <v/>
      </c>
      <c r="F3395" s="15">
        <f>D3395-E3395</f>
        <v/>
      </c>
      <c r="G3395" s="15" t="n"/>
      <c r="H3395" s="15" t="n"/>
      <c r="I3395" s="15" t="n"/>
      <c r="J3395" s="15">
        <f>C3395+F3395+G3395-I3395</f>
        <v/>
      </c>
      <c r="K3395" s="15" t="n"/>
      <c r="L3395" s="15">
        <f>K3395*Setup!$B$6</f>
        <v/>
      </c>
      <c r="M3395" s="15">
        <f>J3395-L3395</f>
        <v/>
      </c>
      <c r="N3395" s="21" t="n"/>
    </row>
    <row r="3396">
      <c r="A3396" s="295" t="n"/>
      <c r="B3396" s="14" t="n"/>
      <c r="C3396" s="15" t="n"/>
      <c r="D3396" s="15" t="n"/>
      <c r="E3396" s="15">
        <f>D3396*Setup!$B$5</f>
        <v/>
      </c>
      <c r="F3396" s="15">
        <f>D3396-E3396</f>
        <v/>
      </c>
      <c r="G3396" s="15" t="n"/>
      <c r="H3396" s="15" t="n"/>
      <c r="I3396" s="15" t="n"/>
      <c r="J3396" s="15">
        <f>C3396+F3396+G3396-I3396</f>
        <v/>
      </c>
      <c r="K3396" s="15" t="n"/>
      <c r="L3396" s="15">
        <f>K3396*Setup!$B$6</f>
        <v/>
      </c>
      <c r="M3396" s="15">
        <f>J3396-L3396</f>
        <v/>
      </c>
      <c r="N3396" s="21" t="n"/>
    </row>
    <row r="3397">
      <c r="A3397" s="295" t="n"/>
      <c r="B3397" s="14" t="n"/>
      <c r="C3397" s="15" t="n"/>
      <c r="D3397" s="15" t="n"/>
      <c r="E3397" s="15">
        <f>D3397*Setup!$B$5</f>
        <v/>
      </c>
      <c r="F3397" s="15">
        <f>D3397-E3397</f>
        <v/>
      </c>
      <c r="G3397" s="15" t="n"/>
      <c r="H3397" s="15" t="n"/>
      <c r="I3397" s="15" t="n"/>
      <c r="J3397" s="15">
        <f>C3397+F3397+G3397-I3397</f>
        <v/>
      </c>
      <c r="K3397" s="15" t="n"/>
      <c r="L3397" s="15">
        <f>K3397*Setup!$B$6</f>
        <v/>
      </c>
      <c r="M3397" s="15">
        <f>J3397-L3397</f>
        <v/>
      </c>
      <c r="N3397" s="21" t="n"/>
    </row>
    <row r="3398">
      <c r="A3398" s="295" t="n"/>
      <c r="B3398" s="14" t="n"/>
      <c r="C3398" s="15" t="n"/>
      <c r="D3398" s="15" t="n"/>
      <c r="E3398" s="15">
        <f>D3398*Setup!$B$5</f>
        <v/>
      </c>
      <c r="F3398" s="15">
        <f>D3398-E3398</f>
        <v/>
      </c>
      <c r="G3398" s="15" t="n"/>
      <c r="H3398" s="15" t="n"/>
      <c r="I3398" s="15" t="n"/>
      <c r="J3398" s="15">
        <f>C3398+F3398+G3398-I3398</f>
        <v/>
      </c>
      <c r="K3398" s="15" t="n"/>
      <c r="L3398" s="15">
        <f>K3398*Setup!$B$6</f>
        <v/>
      </c>
      <c r="M3398" s="15">
        <f>J3398-L3398</f>
        <v/>
      </c>
      <c r="N3398" s="21" t="n"/>
    </row>
    <row r="3399">
      <c r="A3399" s="295" t="n"/>
      <c r="B3399" s="14" t="n"/>
      <c r="C3399" s="15" t="n"/>
      <c r="D3399" s="15" t="n"/>
      <c r="E3399" s="15">
        <f>D3399*Setup!$B$5</f>
        <v/>
      </c>
      <c r="F3399" s="15">
        <f>D3399-E3399</f>
        <v/>
      </c>
      <c r="G3399" s="15" t="n"/>
      <c r="H3399" s="15" t="n"/>
      <c r="I3399" s="15" t="n"/>
      <c r="J3399" s="15">
        <f>C3399+F3399+G3399-I3399</f>
        <v/>
      </c>
      <c r="K3399" s="15" t="n"/>
      <c r="L3399" s="15">
        <f>K3399*Setup!$B$6</f>
        <v/>
      </c>
      <c r="M3399" s="15">
        <f>J3399-L3399</f>
        <v/>
      </c>
      <c r="N3399" s="21" t="n"/>
    </row>
    <row r="3400">
      <c r="A3400" s="295" t="n"/>
      <c r="B3400" s="14" t="n"/>
      <c r="C3400" s="15" t="n"/>
      <c r="D3400" s="15" t="n"/>
      <c r="E3400" s="15">
        <f>D3400*Setup!$B$5</f>
        <v/>
      </c>
      <c r="F3400" s="15">
        <f>D3400-E3400</f>
        <v/>
      </c>
      <c r="G3400" s="15" t="n"/>
      <c r="H3400" s="15" t="n"/>
      <c r="I3400" s="15" t="n"/>
      <c r="J3400" s="15">
        <f>C3400+F3400+G3400-I3400</f>
        <v/>
      </c>
      <c r="K3400" s="15" t="n"/>
      <c r="L3400" s="15">
        <f>K3400*Setup!$B$6</f>
        <v/>
      </c>
      <c r="M3400" s="15">
        <f>J3400-L3400</f>
        <v/>
      </c>
      <c r="N3400" s="21" t="n"/>
    </row>
    <row r="3401">
      <c r="A3401" s="295" t="n"/>
      <c r="B3401" s="14" t="n"/>
      <c r="C3401" s="15" t="n"/>
      <c r="D3401" s="15" t="n"/>
      <c r="E3401" s="15">
        <f>D3401*Setup!$B$5</f>
        <v/>
      </c>
      <c r="F3401" s="15">
        <f>D3401-E3401</f>
        <v/>
      </c>
      <c r="G3401" s="15" t="n"/>
      <c r="H3401" s="15" t="n"/>
      <c r="I3401" s="15" t="n"/>
      <c r="J3401" s="15">
        <f>C3401+F3401+G3401-I3401</f>
        <v/>
      </c>
      <c r="K3401" s="15" t="n"/>
      <c r="L3401" s="15">
        <f>K3401*Setup!$B$6</f>
        <v/>
      </c>
      <c r="M3401" s="15">
        <f>J3401-L3401</f>
        <v/>
      </c>
      <c r="N3401" s="21" t="n"/>
    </row>
    <row r="3402">
      <c r="A3402" s="295" t="n"/>
      <c r="B3402" s="14" t="n"/>
      <c r="C3402" s="15" t="n"/>
      <c r="D3402" s="15" t="n"/>
      <c r="E3402" s="15">
        <f>D3402*Setup!$B$5</f>
        <v/>
      </c>
      <c r="F3402" s="15">
        <f>D3402-E3402</f>
        <v/>
      </c>
      <c r="G3402" s="15" t="n"/>
      <c r="H3402" s="15" t="n"/>
      <c r="I3402" s="15" t="n"/>
      <c r="J3402" s="15">
        <f>C3402+F3402+G3402-I3402</f>
        <v/>
      </c>
      <c r="K3402" s="15" t="n"/>
      <c r="L3402" s="15">
        <f>K3402*Setup!$B$6</f>
        <v/>
      </c>
      <c r="M3402" s="15">
        <f>J3402-L3402</f>
        <v/>
      </c>
      <c r="N3402" s="21" t="n"/>
    </row>
    <row r="3403">
      <c r="A3403" s="295" t="n"/>
      <c r="B3403" s="14" t="n"/>
      <c r="C3403" s="15" t="n"/>
      <c r="D3403" s="15" t="n"/>
      <c r="E3403" s="15">
        <f>D3403*Setup!$B$5</f>
        <v/>
      </c>
      <c r="F3403" s="15">
        <f>D3403-E3403</f>
        <v/>
      </c>
      <c r="G3403" s="15" t="n"/>
      <c r="H3403" s="15" t="n"/>
      <c r="I3403" s="15" t="n"/>
      <c r="J3403" s="15">
        <f>C3403+F3403+G3403-I3403</f>
        <v/>
      </c>
      <c r="K3403" s="15" t="n"/>
      <c r="L3403" s="15">
        <f>K3403*Setup!$B$6</f>
        <v/>
      </c>
      <c r="M3403" s="15">
        <f>J3403-L3403</f>
        <v/>
      </c>
      <c r="N3403" s="21" t="n"/>
    </row>
    <row r="3404">
      <c r="A3404" s="295" t="n"/>
      <c r="B3404" s="14" t="n"/>
      <c r="C3404" s="15" t="n"/>
      <c r="D3404" s="15" t="n"/>
      <c r="E3404" s="15">
        <f>D3404*Setup!$B$5</f>
        <v/>
      </c>
      <c r="F3404" s="15">
        <f>D3404-E3404</f>
        <v/>
      </c>
      <c r="G3404" s="15" t="n"/>
      <c r="H3404" s="15" t="n"/>
      <c r="I3404" s="15" t="n"/>
      <c r="J3404" s="15">
        <f>C3404+F3404+G3404-I3404</f>
        <v/>
      </c>
      <c r="K3404" s="15" t="n"/>
      <c r="L3404" s="15">
        <f>K3404*Setup!$B$6</f>
        <v/>
      </c>
      <c r="M3404" s="15">
        <f>J3404-L3404</f>
        <v/>
      </c>
      <c r="N3404" s="21" t="n"/>
    </row>
    <row r="3405">
      <c r="A3405" s="295" t="n"/>
      <c r="B3405" s="14" t="n"/>
      <c r="C3405" s="15" t="n"/>
      <c r="D3405" s="15" t="n"/>
      <c r="E3405" s="15">
        <f>D3405*Setup!$B$5</f>
        <v/>
      </c>
      <c r="F3405" s="15">
        <f>D3405-E3405</f>
        <v/>
      </c>
      <c r="G3405" s="15" t="n"/>
      <c r="H3405" s="15" t="n"/>
      <c r="I3405" s="15" t="n"/>
      <c r="J3405" s="15">
        <f>C3405+F3405+G3405-I3405</f>
        <v/>
      </c>
      <c r="K3405" s="15" t="n"/>
      <c r="L3405" s="15">
        <f>K3405*Setup!$B$6</f>
        <v/>
      </c>
      <c r="M3405" s="15">
        <f>J3405-L3405</f>
        <v/>
      </c>
      <c r="N3405" s="21" t="n"/>
    </row>
    <row r="3406">
      <c r="A3406" s="295" t="n"/>
      <c r="B3406" s="14" t="n"/>
      <c r="C3406" s="15" t="n"/>
      <c r="D3406" s="15" t="n"/>
      <c r="E3406" s="15">
        <f>D3406*Setup!$B$5</f>
        <v/>
      </c>
      <c r="F3406" s="15">
        <f>D3406-E3406</f>
        <v/>
      </c>
      <c r="G3406" s="15" t="n"/>
      <c r="H3406" s="15" t="n"/>
      <c r="I3406" s="15" t="n"/>
      <c r="J3406" s="15">
        <f>C3406+F3406+G3406-I3406</f>
        <v/>
      </c>
      <c r="K3406" s="15" t="n"/>
      <c r="L3406" s="15">
        <f>K3406*Setup!$B$6</f>
        <v/>
      </c>
      <c r="M3406" s="15">
        <f>J3406-L3406</f>
        <v/>
      </c>
      <c r="N3406" s="21" t="n"/>
    </row>
    <row r="3407">
      <c r="A3407" s="295" t="n"/>
      <c r="B3407" s="14" t="n"/>
      <c r="C3407" s="15" t="n"/>
      <c r="D3407" s="15" t="n"/>
      <c r="E3407" s="15">
        <f>D3407*Setup!$B$5</f>
        <v/>
      </c>
      <c r="F3407" s="15">
        <f>D3407-E3407</f>
        <v/>
      </c>
      <c r="G3407" s="15" t="n"/>
      <c r="H3407" s="15" t="n"/>
      <c r="I3407" s="15" t="n"/>
      <c r="J3407" s="15">
        <f>C3407+F3407+G3407-I3407</f>
        <v/>
      </c>
      <c r="K3407" s="15" t="n"/>
      <c r="L3407" s="15">
        <f>K3407*Setup!$B$6</f>
        <v/>
      </c>
      <c r="M3407" s="15">
        <f>J3407-L3407</f>
        <v/>
      </c>
      <c r="N3407" s="21" t="n"/>
    </row>
    <row r="3408">
      <c r="A3408" s="295" t="n"/>
      <c r="B3408" s="14" t="n"/>
      <c r="C3408" s="15" t="n"/>
      <c r="D3408" s="15" t="n"/>
      <c r="E3408" s="15">
        <f>D3408*Setup!$B$5</f>
        <v/>
      </c>
      <c r="F3408" s="15">
        <f>D3408-E3408</f>
        <v/>
      </c>
      <c r="G3408" s="15" t="n"/>
      <c r="H3408" s="15" t="n"/>
      <c r="I3408" s="15" t="n"/>
      <c r="J3408" s="15">
        <f>C3408+F3408+G3408-I3408</f>
        <v/>
      </c>
      <c r="K3408" s="15" t="n"/>
      <c r="L3408" s="15">
        <f>K3408*Setup!$B$6</f>
        <v/>
      </c>
      <c r="M3408" s="15">
        <f>J3408-L3408</f>
        <v/>
      </c>
      <c r="N3408" s="21" t="n"/>
    </row>
    <row r="3409">
      <c r="A3409" s="295" t="n"/>
      <c r="B3409" s="14" t="n"/>
      <c r="C3409" s="15" t="n"/>
      <c r="D3409" s="15" t="n"/>
      <c r="E3409" s="15">
        <f>D3409*Setup!$B$5</f>
        <v/>
      </c>
      <c r="F3409" s="15">
        <f>D3409-E3409</f>
        <v/>
      </c>
      <c r="G3409" s="15" t="n"/>
      <c r="H3409" s="15" t="n"/>
      <c r="I3409" s="15" t="n"/>
      <c r="J3409" s="15">
        <f>C3409+F3409+G3409-I3409</f>
        <v/>
      </c>
      <c r="K3409" s="15" t="n"/>
      <c r="L3409" s="15">
        <f>K3409*Setup!$B$6</f>
        <v/>
      </c>
      <c r="M3409" s="15">
        <f>J3409-L3409</f>
        <v/>
      </c>
      <c r="N3409" s="21" t="n"/>
    </row>
    <row r="3410">
      <c r="A3410" s="295" t="n"/>
      <c r="B3410" s="14" t="n"/>
      <c r="C3410" s="15" t="n"/>
      <c r="D3410" s="15" t="n"/>
      <c r="E3410" s="15">
        <f>D3410*Setup!$B$5</f>
        <v/>
      </c>
      <c r="F3410" s="15">
        <f>D3410-E3410</f>
        <v/>
      </c>
      <c r="G3410" s="15" t="n"/>
      <c r="H3410" s="15" t="n"/>
      <c r="I3410" s="15" t="n"/>
      <c r="J3410" s="15">
        <f>C3410+F3410+G3410-I3410</f>
        <v/>
      </c>
      <c r="K3410" s="15" t="n"/>
      <c r="L3410" s="15">
        <f>K3410*Setup!$B$6</f>
        <v/>
      </c>
      <c r="M3410" s="15">
        <f>J3410-L3410</f>
        <v/>
      </c>
      <c r="N3410" s="21" t="n"/>
    </row>
    <row r="3411">
      <c r="A3411" s="295" t="n"/>
      <c r="B3411" s="14" t="n"/>
      <c r="C3411" s="15" t="n"/>
      <c r="D3411" s="15" t="n"/>
      <c r="E3411" s="15">
        <f>D3411*Setup!$B$5</f>
        <v/>
      </c>
      <c r="F3411" s="15">
        <f>D3411-E3411</f>
        <v/>
      </c>
      <c r="G3411" s="15" t="n"/>
      <c r="H3411" s="15" t="n"/>
      <c r="I3411" s="15" t="n"/>
      <c r="J3411" s="15">
        <f>C3411+F3411+G3411-I3411</f>
        <v/>
      </c>
      <c r="K3411" s="15" t="n"/>
      <c r="L3411" s="15">
        <f>K3411*Setup!$B$6</f>
        <v/>
      </c>
      <c r="M3411" s="15">
        <f>J3411-L3411</f>
        <v/>
      </c>
      <c r="N3411" s="21" t="n"/>
    </row>
    <row r="3412">
      <c r="A3412" s="295" t="n"/>
      <c r="B3412" s="14" t="n"/>
      <c r="C3412" s="15" t="n"/>
      <c r="D3412" s="15" t="n"/>
      <c r="E3412" s="15">
        <f>D3412*Setup!$B$5</f>
        <v/>
      </c>
      <c r="F3412" s="15">
        <f>D3412-E3412</f>
        <v/>
      </c>
      <c r="G3412" s="15" t="n"/>
      <c r="H3412" s="15" t="n"/>
      <c r="I3412" s="15" t="n"/>
      <c r="J3412" s="15">
        <f>C3412+F3412+G3412-I3412</f>
        <v/>
      </c>
      <c r="K3412" s="15" t="n"/>
      <c r="L3412" s="15">
        <f>K3412*Setup!$B$6</f>
        <v/>
      </c>
      <c r="M3412" s="15">
        <f>J3412-L3412</f>
        <v/>
      </c>
      <c r="N3412" s="21" t="n"/>
    </row>
    <row r="3413">
      <c r="A3413" s="295" t="n"/>
      <c r="B3413" s="14" t="n"/>
      <c r="C3413" s="15" t="n"/>
      <c r="D3413" s="15" t="n"/>
      <c r="E3413" s="15">
        <f>D3413*Setup!$B$5</f>
        <v/>
      </c>
      <c r="F3413" s="15">
        <f>D3413-E3413</f>
        <v/>
      </c>
      <c r="G3413" s="15" t="n"/>
      <c r="H3413" s="15" t="n"/>
      <c r="I3413" s="15" t="n"/>
      <c r="J3413" s="15">
        <f>C3413+F3413+G3413-I3413</f>
        <v/>
      </c>
      <c r="K3413" s="15" t="n"/>
      <c r="L3413" s="15">
        <f>K3413*Setup!$B$6</f>
        <v/>
      </c>
      <c r="M3413" s="15">
        <f>J3413-L3413</f>
        <v/>
      </c>
      <c r="N3413" s="21" t="n"/>
    </row>
    <row r="3414">
      <c r="A3414" s="295" t="n"/>
      <c r="B3414" s="14" t="n"/>
      <c r="C3414" s="15" t="n"/>
      <c r="D3414" s="15" t="n"/>
      <c r="E3414" s="15">
        <f>D3414*Setup!$B$5</f>
        <v/>
      </c>
      <c r="F3414" s="15">
        <f>D3414-E3414</f>
        <v/>
      </c>
      <c r="G3414" s="15" t="n"/>
      <c r="H3414" s="15" t="n"/>
      <c r="I3414" s="15" t="n"/>
      <c r="J3414" s="15">
        <f>C3414+F3414+G3414-I3414</f>
        <v/>
      </c>
      <c r="K3414" s="15" t="n"/>
      <c r="L3414" s="15">
        <f>K3414*Setup!$B$6</f>
        <v/>
      </c>
      <c r="M3414" s="15">
        <f>J3414-L3414</f>
        <v/>
      </c>
      <c r="N3414" s="21" t="n"/>
    </row>
    <row r="3415">
      <c r="A3415" s="295" t="n"/>
      <c r="B3415" s="14" t="n"/>
      <c r="C3415" s="15" t="n"/>
      <c r="D3415" s="15" t="n"/>
      <c r="E3415" s="15">
        <f>D3415*Setup!$B$5</f>
        <v/>
      </c>
      <c r="F3415" s="15">
        <f>D3415-E3415</f>
        <v/>
      </c>
      <c r="G3415" s="15" t="n"/>
      <c r="H3415" s="15" t="n"/>
      <c r="I3415" s="15" t="n"/>
      <c r="J3415" s="15">
        <f>C3415+F3415+G3415-I3415</f>
        <v/>
      </c>
      <c r="K3415" s="15" t="n"/>
      <c r="L3415" s="15">
        <f>K3415*Setup!$B$6</f>
        <v/>
      </c>
      <c r="M3415" s="15">
        <f>J3415-L3415</f>
        <v/>
      </c>
      <c r="N3415" s="21" t="n"/>
    </row>
    <row r="3416">
      <c r="A3416" s="295" t="n"/>
      <c r="B3416" s="14" t="n"/>
      <c r="C3416" s="15" t="n"/>
      <c r="D3416" s="15" t="n"/>
      <c r="E3416" s="15">
        <f>D3416*Setup!$B$5</f>
        <v/>
      </c>
      <c r="F3416" s="15">
        <f>D3416-E3416</f>
        <v/>
      </c>
      <c r="G3416" s="15" t="n"/>
      <c r="H3416" s="15" t="n"/>
      <c r="I3416" s="15" t="n"/>
      <c r="J3416" s="15">
        <f>C3416+F3416+G3416-I3416</f>
        <v/>
      </c>
      <c r="K3416" s="15" t="n"/>
      <c r="L3416" s="15">
        <f>K3416*Setup!$B$6</f>
        <v/>
      </c>
      <c r="M3416" s="15">
        <f>J3416-L3416</f>
        <v/>
      </c>
      <c r="N3416" s="21" t="n"/>
    </row>
    <row r="3417">
      <c r="A3417" s="295" t="n"/>
      <c r="B3417" s="14" t="n"/>
      <c r="C3417" s="15" t="n"/>
      <c r="D3417" s="15" t="n"/>
      <c r="E3417" s="15">
        <f>D3417*Setup!$B$5</f>
        <v/>
      </c>
      <c r="F3417" s="15">
        <f>D3417-E3417</f>
        <v/>
      </c>
      <c r="G3417" s="15" t="n"/>
      <c r="H3417" s="15" t="n"/>
      <c r="I3417" s="15" t="n"/>
      <c r="J3417" s="15">
        <f>C3417+F3417+G3417-I3417</f>
        <v/>
      </c>
      <c r="K3417" s="15" t="n"/>
      <c r="L3417" s="15">
        <f>K3417*Setup!$B$6</f>
        <v/>
      </c>
      <c r="M3417" s="15">
        <f>J3417-L3417</f>
        <v/>
      </c>
      <c r="N3417" s="21" t="n"/>
    </row>
    <row r="3418">
      <c r="A3418" s="295" t="n"/>
      <c r="B3418" s="14" t="n"/>
      <c r="C3418" s="15" t="n"/>
      <c r="D3418" s="15" t="n"/>
      <c r="E3418" s="15">
        <f>D3418*Setup!$B$5</f>
        <v/>
      </c>
      <c r="F3418" s="15">
        <f>D3418-E3418</f>
        <v/>
      </c>
      <c r="G3418" s="15" t="n"/>
      <c r="H3418" s="15" t="n"/>
      <c r="I3418" s="15" t="n"/>
      <c r="J3418" s="15">
        <f>C3418+F3418+G3418-I3418</f>
        <v/>
      </c>
      <c r="K3418" s="15" t="n"/>
      <c r="L3418" s="15">
        <f>K3418*Setup!$B$6</f>
        <v/>
      </c>
      <c r="M3418" s="15">
        <f>J3418-L3418</f>
        <v/>
      </c>
      <c r="N3418" s="21" t="n"/>
    </row>
    <row r="3419">
      <c r="A3419" s="295" t="n"/>
      <c r="B3419" s="14" t="n"/>
      <c r="C3419" s="15" t="n"/>
      <c r="D3419" s="15" t="n"/>
      <c r="E3419" s="15">
        <f>D3419*Setup!$B$5</f>
        <v/>
      </c>
      <c r="F3419" s="15">
        <f>D3419-E3419</f>
        <v/>
      </c>
      <c r="G3419" s="15" t="n"/>
      <c r="H3419" s="15" t="n"/>
      <c r="I3419" s="15" t="n"/>
      <c r="J3419" s="15">
        <f>C3419+F3419+G3419-I3419</f>
        <v/>
      </c>
      <c r="K3419" s="15" t="n"/>
      <c r="L3419" s="15">
        <f>K3419*Setup!$B$6</f>
        <v/>
      </c>
      <c r="M3419" s="15">
        <f>J3419-L3419</f>
        <v/>
      </c>
      <c r="N3419" s="21" t="n"/>
    </row>
    <row r="3420">
      <c r="A3420" s="295" t="n"/>
      <c r="B3420" s="14" t="n"/>
      <c r="C3420" s="15" t="n"/>
      <c r="D3420" s="15" t="n"/>
      <c r="E3420" s="15">
        <f>D3420*Setup!$B$5</f>
        <v/>
      </c>
      <c r="F3420" s="15">
        <f>D3420-E3420</f>
        <v/>
      </c>
      <c r="G3420" s="15" t="n"/>
      <c r="H3420" s="15" t="n"/>
      <c r="I3420" s="15" t="n"/>
      <c r="J3420" s="15">
        <f>C3420+F3420+G3420-I3420</f>
        <v/>
      </c>
      <c r="K3420" s="15" t="n"/>
      <c r="L3420" s="15">
        <f>K3420*Setup!$B$6</f>
        <v/>
      </c>
      <c r="M3420" s="15">
        <f>J3420-L3420</f>
        <v/>
      </c>
      <c r="N3420" s="21" t="n"/>
    </row>
    <row r="3421">
      <c r="A3421" s="295" t="n"/>
      <c r="B3421" s="14" t="n"/>
      <c r="C3421" s="15" t="n"/>
      <c r="D3421" s="15" t="n"/>
      <c r="E3421" s="15">
        <f>D3421*Setup!$B$5</f>
        <v/>
      </c>
      <c r="F3421" s="15">
        <f>D3421-E3421</f>
        <v/>
      </c>
      <c r="G3421" s="15" t="n"/>
      <c r="H3421" s="15" t="n"/>
      <c r="I3421" s="15" t="n"/>
      <c r="J3421" s="15">
        <f>C3421+F3421+G3421-I3421</f>
        <v/>
      </c>
      <c r="K3421" s="15" t="n"/>
      <c r="L3421" s="15">
        <f>K3421*Setup!$B$6</f>
        <v/>
      </c>
      <c r="M3421" s="15">
        <f>J3421-L3421</f>
        <v/>
      </c>
      <c r="N3421" s="21" t="n"/>
    </row>
    <row r="3422">
      <c r="A3422" s="295" t="n"/>
      <c r="B3422" s="14" t="n"/>
      <c r="C3422" s="15" t="n"/>
      <c r="D3422" s="15" t="n"/>
      <c r="E3422" s="15">
        <f>D3422*Setup!$B$5</f>
        <v/>
      </c>
      <c r="F3422" s="15">
        <f>D3422-E3422</f>
        <v/>
      </c>
      <c r="G3422" s="15" t="n"/>
      <c r="H3422" s="15" t="n"/>
      <c r="I3422" s="15" t="n"/>
      <c r="J3422" s="15">
        <f>C3422+F3422+G3422-I3422</f>
        <v/>
      </c>
      <c r="K3422" s="15" t="n"/>
      <c r="L3422" s="15">
        <f>K3422*Setup!$B$6</f>
        <v/>
      </c>
      <c r="M3422" s="15">
        <f>J3422-L3422</f>
        <v/>
      </c>
      <c r="N3422" s="21" t="n"/>
    </row>
    <row r="3423">
      <c r="A3423" s="295" t="n"/>
      <c r="B3423" s="14" t="n"/>
      <c r="C3423" s="15" t="n"/>
      <c r="D3423" s="15" t="n"/>
      <c r="E3423" s="15">
        <f>D3423*Setup!$B$5</f>
        <v/>
      </c>
      <c r="F3423" s="15">
        <f>D3423-E3423</f>
        <v/>
      </c>
      <c r="G3423" s="15" t="n"/>
      <c r="H3423" s="15" t="n"/>
      <c r="I3423" s="15" t="n"/>
      <c r="J3423" s="15">
        <f>C3423+F3423+G3423-I3423</f>
        <v/>
      </c>
      <c r="K3423" s="15" t="n"/>
      <c r="L3423" s="15">
        <f>K3423*Setup!$B$6</f>
        <v/>
      </c>
      <c r="M3423" s="15">
        <f>J3423-L3423</f>
        <v/>
      </c>
      <c r="N3423" s="21" t="n"/>
    </row>
    <row r="3424">
      <c r="A3424" s="295" t="n"/>
      <c r="B3424" s="14" t="n"/>
      <c r="C3424" s="15" t="n"/>
      <c r="D3424" s="15" t="n"/>
      <c r="E3424" s="15">
        <f>D3424*Setup!$B$5</f>
        <v/>
      </c>
      <c r="F3424" s="15">
        <f>D3424-E3424</f>
        <v/>
      </c>
      <c r="G3424" s="15" t="n"/>
      <c r="H3424" s="15" t="n"/>
      <c r="I3424" s="15" t="n"/>
      <c r="J3424" s="15">
        <f>C3424+F3424+G3424-I3424</f>
        <v/>
      </c>
      <c r="K3424" s="15" t="n"/>
      <c r="L3424" s="15">
        <f>K3424*Setup!$B$6</f>
        <v/>
      </c>
      <c r="M3424" s="15">
        <f>J3424-L3424</f>
        <v/>
      </c>
      <c r="N3424" s="21" t="n"/>
    </row>
    <row r="3425">
      <c r="A3425" s="295" t="n"/>
      <c r="B3425" s="14" t="n"/>
      <c r="C3425" s="15" t="n"/>
      <c r="D3425" s="15" t="n"/>
      <c r="E3425" s="15">
        <f>D3425*Setup!$B$5</f>
        <v/>
      </c>
      <c r="F3425" s="15">
        <f>D3425-E3425</f>
        <v/>
      </c>
      <c r="G3425" s="15" t="n"/>
      <c r="H3425" s="15" t="n"/>
      <c r="I3425" s="15" t="n"/>
      <c r="J3425" s="15">
        <f>C3425+F3425+G3425-I3425</f>
        <v/>
      </c>
      <c r="K3425" s="15" t="n"/>
      <c r="L3425" s="15">
        <f>K3425*Setup!$B$6</f>
        <v/>
      </c>
      <c r="M3425" s="15">
        <f>J3425-L3425</f>
        <v/>
      </c>
      <c r="N3425" s="21" t="n"/>
    </row>
    <row r="3426">
      <c r="A3426" s="295" t="n"/>
      <c r="B3426" s="14" t="n"/>
      <c r="C3426" s="15" t="n"/>
      <c r="D3426" s="15" t="n"/>
      <c r="E3426" s="15">
        <f>D3426*Setup!$B$5</f>
        <v/>
      </c>
      <c r="F3426" s="15">
        <f>D3426-E3426</f>
        <v/>
      </c>
      <c r="G3426" s="15" t="n"/>
      <c r="H3426" s="15" t="n"/>
      <c r="I3426" s="15" t="n"/>
      <c r="J3426" s="15">
        <f>C3426+F3426+G3426-I3426</f>
        <v/>
      </c>
      <c r="K3426" s="15" t="n"/>
      <c r="L3426" s="15">
        <f>K3426*Setup!$B$6</f>
        <v/>
      </c>
      <c r="M3426" s="15">
        <f>J3426-L3426</f>
        <v/>
      </c>
      <c r="N3426" s="21" t="n"/>
    </row>
    <row r="3427">
      <c r="A3427" s="295" t="n"/>
      <c r="B3427" s="14" t="n"/>
      <c r="C3427" s="15" t="n"/>
      <c r="D3427" s="15" t="n"/>
      <c r="E3427" s="15">
        <f>D3427*Setup!$B$5</f>
        <v/>
      </c>
      <c r="F3427" s="15">
        <f>D3427-E3427</f>
        <v/>
      </c>
      <c r="G3427" s="15" t="n"/>
      <c r="H3427" s="15" t="n"/>
      <c r="I3427" s="15" t="n"/>
      <c r="J3427" s="15">
        <f>C3427+F3427+G3427-I3427</f>
        <v/>
      </c>
      <c r="K3427" s="15" t="n"/>
      <c r="L3427" s="15">
        <f>K3427*Setup!$B$6</f>
        <v/>
      </c>
      <c r="M3427" s="15">
        <f>J3427-L3427</f>
        <v/>
      </c>
      <c r="N3427" s="21" t="n"/>
    </row>
    <row r="3428">
      <c r="A3428" s="295" t="n"/>
      <c r="B3428" s="14" t="n"/>
      <c r="C3428" s="15" t="n"/>
      <c r="D3428" s="15" t="n"/>
      <c r="E3428" s="15">
        <f>D3428*Setup!$B$5</f>
        <v/>
      </c>
      <c r="F3428" s="15">
        <f>D3428-E3428</f>
        <v/>
      </c>
      <c r="G3428" s="15" t="n"/>
      <c r="H3428" s="15" t="n"/>
      <c r="I3428" s="15" t="n"/>
      <c r="J3428" s="15">
        <f>C3428+F3428+G3428-I3428</f>
        <v/>
      </c>
      <c r="K3428" s="15" t="n"/>
      <c r="L3428" s="15">
        <f>K3428*Setup!$B$6</f>
        <v/>
      </c>
      <c r="M3428" s="15">
        <f>J3428-L3428</f>
        <v/>
      </c>
      <c r="N3428" s="21" t="n"/>
    </row>
    <row r="3429">
      <c r="A3429" s="295" t="n"/>
      <c r="B3429" s="14" t="n"/>
      <c r="C3429" s="15" t="n"/>
      <c r="D3429" s="15" t="n"/>
      <c r="E3429" s="15">
        <f>D3429*Setup!$B$5</f>
        <v/>
      </c>
      <c r="F3429" s="15">
        <f>D3429-E3429</f>
        <v/>
      </c>
      <c r="G3429" s="15" t="n"/>
      <c r="H3429" s="15" t="n"/>
      <c r="I3429" s="15" t="n"/>
      <c r="J3429" s="15">
        <f>C3429+F3429+G3429-I3429</f>
        <v/>
      </c>
      <c r="K3429" s="15" t="n"/>
      <c r="L3429" s="15">
        <f>K3429*Setup!$B$6</f>
        <v/>
      </c>
      <c r="M3429" s="15">
        <f>J3429-L3429</f>
        <v/>
      </c>
      <c r="N3429" s="21" t="n"/>
    </row>
    <row r="3430">
      <c r="A3430" s="295" t="n"/>
      <c r="B3430" s="14" t="n"/>
      <c r="C3430" s="15" t="n"/>
      <c r="D3430" s="15" t="n"/>
      <c r="E3430" s="15">
        <f>D3430*Setup!$B$5</f>
        <v/>
      </c>
      <c r="F3430" s="15">
        <f>D3430-E3430</f>
        <v/>
      </c>
      <c r="G3430" s="15" t="n"/>
      <c r="H3430" s="15" t="n"/>
      <c r="I3430" s="15" t="n"/>
      <c r="J3430" s="15">
        <f>C3430+F3430+G3430-I3430</f>
        <v/>
      </c>
      <c r="K3430" s="15" t="n"/>
      <c r="L3430" s="15">
        <f>K3430*Setup!$B$6</f>
        <v/>
      </c>
      <c r="M3430" s="15">
        <f>J3430-L3430</f>
        <v/>
      </c>
      <c r="N3430" s="21" t="n"/>
    </row>
    <row r="3431">
      <c r="A3431" s="295" t="n"/>
      <c r="B3431" s="14" t="n"/>
      <c r="C3431" s="15" t="n"/>
      <c r="D3431" s="15" t="n"/>
      <c r="E3431" s="15">
        <f>D3431*Setup!$B$5</f>
        <v/>
      </c>
      <c r="F3431" s="15">
        <f>D3431-E3431</f>
        <v/>
      </c>
      <c r="G3431" s="15" t="n"/>
      <c r="H3431" s="15" t="n"/>
      <c r="I3431" s="15" t="n"/>
      <c r="J3431" s="15">
        <f>C3431+F3431+G3431-I3431</f>
        <v/>
      </c>
      <c r="K3431" s="15" t="n"/>
      <c r="L3431" s="15">
        <f>K3431*Setup!$B$6</f>
        <v/>
      </c>
      <c r="M3431" s="15">
        <f>J3431-L3431</f>
        <v/>
      </c>
      <c r="N3431" s="21" t="n"/>
    </row>
    <row r="3432">
      <c r="A3432" s="295" t="n"/>
      <c r="B3432" s="14" t="n"/>
      <c r="C3432" s="15" t="n"/>
      <c r="D3432" s="15" t="n"/>
      <c r="E3432" s="15">
        <f>D3432*Setup!$B$5</f>
        <v/>
      </c>
      <c r="F3432" s="15">
        <f>D3432-E3432</f>
        <v/>
      </c>
      <c r="G3432" s="15" t="n"/>
      <c r="H3432" s="15" t="n"/>
      <c r="I3432" s="15" t="n"/>
      <c r="J3432" s="15">
        <f>C3432+F3432+G3432-I3432</f>
        <v/>
      </c>
      <c r="K3432" s="15" t="n"/>
      <c r="L3432" s="15">
        <f>K3432*Setup!$B$6</f>
        <v/>
      </c>
      <c r="M3432" s="15">
        <f>J3432-L3432</f>
        <v/>
      </c>
      <c r="N3432" s="21" t="n"/>
    </row>
    <row r="3433">
      <c r="A3433" s="295" t="n"/>
      <c r="B3433" s="14" t="n"/>
      <c r="C3433" s="15" t="n"/>
      <c r="D3433" s="15" t="n"/>
      <c r="E3433" s="15">
        <f>D3433*Setup!$B$5</f>
        <v/>
      </c>
      <c r="F3433" s="15">
        <f>D3433-E3433</f>
        <v/>
      </c>
      <c r="G3433" s="15" t="n"/>
      <c r="H3433" s="15" t="n"/>
      <c r="I3433" s="15" t="n"/>
      <c r="J3433" s="15">
        <f>C3433+F3433+G3433-I3433</f>
        <v/>
      </c>
      <c r="K3433" s="15" t="n"/>
      <c r="L3433" s="15">
        <f>K3433*Setup!$B$6</f>
        <v/>
      </c>
      <c r="M3433" s="15">
        <f>J3433-L3433</f>
        <v/>
      </c>
      <c r="N3433" s="21" t="n"/>
    </row>
    <row r="3434">
      <c r="A3434" s="295" t="n"/>
      <c r="B3434" s="14" t="n"/>
      <c r="C3434" s="15" t="n"/>
      <c r="D3434" s="15" t="n"/>
      <c r="E3434" s="15">
        <f>D3434*Setup!$B$5</f>
        <v/>
      </c>
      <c r="F3434" s="15">
        <f>D3434-E3434</f>
        <v/>
      </c>
      <c r="G3434" s="15" t="n"/>
      <c r="H3434" s="15" t="n"/>
      <c r="I3434" s="15" t="n"/>
      <c r="J3434" s="15">
        <f>C3434+F3434+G3434-I3434</f>
        <v/>
      </c>
      <c r="K3434" s="15" t="n"/>
      <c r="L3434" s="15">
        <f>K3434*Setup!$B$6</f>
        <v/>
      </c>
      <c r="M3434" s="15">
        <f>J3434-L3434</f>
        <v/>
      </c>
      <c r="N3434" s="21" t="n"/>
    </row>
    <row r="3435">
      <c r="A3435" s="295" t="n"/>
      <c r="B3435" s="14" t="n"/>
      <c r="C3435" s="15" t="n"/>
      <c r="D3435" s="15" t="n"/>
      <c r="E3435" s="15">
        <f>D3435*Setup!$B$5</f>
        <v/>
      </c>
      <c r="F3435" s="15">
        <f>D3435-E3435</f>
        <v/>
      </c>
      <c r="G3435" s="15" t="n"/>
      <c r="H3435" s="15" t="n"/>
      <c r="I3435" s="15" t="n"/>
      <c r="J3435" s="15">
        <f>C3435+F3435+G3435-I3435</f>
        <v/>
      </c>
      <c r="K3435" s="15" t="n"/>
      <c r="L3435" s="15">
        <f>K3435*Setup!$B$6</f>
        <v/>
      </c>
      <c r="M3435" s="15">
        <f>J3435-L3435</f>
        <v/>
      </c>
      <c r="N3435" s="21" t="n"/>
    </row>
    <row r="3436">
      <c r="A3436" s="295" t="n"/>
      <c r="B3436" s="14" t="n"/>
      <c r="C3436" s="15" t="n"/>
      <c r="D3436" s="15" t="n"/>
      <c r="E3436" s="15">
        <f>D3436*Setup!$B$5</f>
        <v/>
      </c>
      <c r="F3436" s="15">
        <f>D3436-E3436</f>
        <v/>
      </c>
      <c r="G3436" s="15" t="n"/>
      <c r="H3436" s="15" t="n"/>
      <c r="I3436" s="15" t="n"/>
      <c r="J3436" s="15">
        <f>C3436+F3436+G3436-I3436</f>
        <v/>
      </c>
      <c r="K3436" s="15" t="n"/>
      <c r="L3436" s="15">
        <f>K3436*Setup!$B$6</f>
        <v/>
      </c>
      <c r="M3436" s="15">
        <f>J3436-L3436</f>
        <v/>
      </c>
      <c r="N3436" s="21" t="n"/>
    </row>
    <row r="3437">
      <c r="A3437" s="295" t="n"/>
      <c r="B3437" s="14" t="n"/>
      <c r="C3437" s="15" t="n"/>
      <c r="D3437" s="15" t="n"/>
      <c r="E3437" s="15">
        <f>D3437*Setup!$B$5</f>
        <v/>
      </c>
      <c r="F3437" s="15">
        <f>D3437-E3437</f>
        <v/>
      </c>
      <c r="G3437" s="15" t="n"/>
      <c r="H3437" s="15" t="n"/>
      <c r="I3437" s="15" t="n"/>
      <c r="J3437" s="15">
        <f>C3437+F3437+G3437-I3437</f>
        <v/>
      </c>
      <c r="K3437" s="15" t="n"/>
      <c r="L3437" s="15">
        <f>K3437*Setup!$B$6</f>
        <v/>
      </c>
      <c r="M3437" s="15">
        <f>J3437-L3437</f>
        <v/>
      </c>
      <c r="N3437" s="21" t="n"/>
    </row>
    <row r="3438">
      <c r="A3438" s="295" t="n"/>
      <c r="B3438" s="14" t="n"/>
      <c r="C3438" s="15" t="n"/>
      <c r="D3438" s="15" t="n"/>
      <c r="E3438" s="15">
        <f>D3438*Setup!$B$5</f>
        <v/>
      </c>
      <c r="F3438" s="15">
        <f>D3438-E3438</f>
        <v/>
      </c>
      <c r="G3438" s="15" t="n"/>
      <c r="H3438" s="15" t="n"/>
      <c r="I3438" s="15" t="n"/>
      <c r="J3438" s="15">
        <f>C3438+F3438+G3438-I3438</f>
        <v/>
      </c>
      <c r="K3438" s="15" t="n"/>
      <c r="L3438" s="15">
        <f>K3438*Setup!$B$6</f>
        <v/>
      </c>
      <c r="M3438" s="15">
        <f>J3438-L3438</f>
        <v/>
      </c>
      <c r="N3438" s="21" t="n"/>
    </row>
    <row r="3439">
      <c r="A3439" s="295" t="n"/>
      <c r="B3439" s="14" t="n"/>
      <c r="C3439" s="15" t="n"/>
      <c r="D3439" s="15" t="n"/>
      <c r="E3439" s="15">
        <f>D3439*Setup!$B$5</f>
        <v/>
      </c>
      <c r="F3439" s="15">
        <f>D3439-E3439</f>
        <v/>
      </c>
      <c r="G3439" s="15" t="n"/>
      <c r="H3439" s="15" t="n"/>
      <c r="I3439" s="15" t="n"/>
      <c r="J3439" s="15">
        <f>C3439+F3439+G3439-I3439</f>
        <v/>
      </c>
      <c r="K3439" s="15" t="n"/>
      <c r="L3439" s="15">
        <f>K3439*Setup!$B$6</f>
        <v/>
      </c>
      <c r="M3439" s="15">
        <f>J3439-L3439</f>
        <v/>
      </c>
      <c r="N3439" s="21" t="n"/>
    </row>
    <row r="3440">
      <c r="A3440" s="295" t="n"/>
      <c r="B3440" s="14" t="n"/>
      <c r="C3440" s="15" t="n"/>
      <c r="D3440" s="15" t="n"/>
      <c r="E3440" s="15">
        <f>D3440*Setup!$B$5</f>
        <v/>
      </c>
      <c r="F3440" s="15">
        <f>D3440-E3440</f>
        <v/>
      </c>
      <c r="G3440" s="15" t="n"/>
      <c r="H3440" s="15" t="n"/>
      <c r="I3440" s="15" t="n"/>
      <c r="J3440" s="15">
        <f>C3440+F3440+G3440-I3440</f>
        <v/>
      </c>
      <c r="K3440" s="15" t="n"/>
      <c r="L3440" s="15">
        <f>K3440*Setup!$B$6</f>
        <v/>
      </c>
      <c r="M3440" s="15">
        <f>J3440-L3440</f>
        <v/>
      </c>
      <c r="N3440" s="21" t="n"/>
    </row>
    <row r="3441">
      <c r="A3441" s="295" t="n"/>
      <c r="B3441" s="14" t="n"/>
      <c r="C3441" s="15" t="n"/>
      <c r="D3441" s="15" t="n"/>
      <c r="E3441" s="15">
        <f>D3441*Setup!$B$5</f>
        <v/>
      </c>
      <c r="F3441" s="15">
        <f>D3441-E3441</f>
        <v/>
      </c>
      <c r="G3441" s="15" t="n"/>
      <c r="H3441" s="15" t="n"/>
      <c r="I3441" s="15" t="n"/>
      <c r="J3441" s="15">
        <f>C3441+F3441+G3441-I3441</f>
        <v/>
      </c>
      <c r="K3441" s="15" t="n"/>
      <c r="L3441" s="15">
        <f>K3441*Setup!$B$6</f>
        <v/>
      </c>
      <c r="M3441" s="15">
        <f>J3441-L3441</f>
        <v/>
      </c>
      <c r="N3441" s="21" t="n"/>
    </row>
    <row r="3442">
      <c r="A3442" s="295" t="n"/>
      <c r="B3442" s="14" t="n"/>
      <c r="C3442" s="15" t="n"/>
      <c r="D3442" s="15" t="n"/>
      <c r="E3442" s="15">
        <f>D3442*Setup!$B$5</f>
        <v/>
      </c>
      <c r="F3442" s="15">
        <f>D3442-E3442</f>
        <v/>
      </c>
      <c r="G3442" s="15" t="n"/>
      <c r="H3442" s="15" t="n"/>
      <c r="I3442" s="15" t="n"/>
      <c r="J3442" s="15">
        <f>C3442+F3442+G3442-I3442</f>
        <v/>
      </c>
      <c r="K3442" s="15" t="n"/>
      <c r="L3442" s="15">
        <f>K3442*Setup!$B$6</f>
        <v/>
      </c>
      <c r="M3442" s="15">
        <f>J3442-L3442</f>
        <v/>
      </c>
      <c r="N3442" s="21" t="n"/>
    </row>
    <row r="3443">
      <c r="A3443" s="295" t="n"/>
      <c r="B3443" s="14" t="n"/>
      <c r="C3443" s="15" t="n"/>
      <c r="D3443" s="15" t="n"/>
      <c r="E3443" s="15">
        <f>D3443*Setup!$B$5</f>
        <v/>
      </c>
      <c r="F3443" s="15">
        <f>D3443-E3443</f>
        <v/>
      </c>
      <c r="G3443" s="15" t="n"/>
      <c r="H3443" s="15" t="n"/>
      <c r="I3443" s="15" t="n"/>
      <c r="J3443" s="15">
        <f>C3443+F3443+G3443-I3443</f>
        <v/>
      </c>
      <c r="K3443" s="15" t="n"/>
      <c r="L3443" s="15">
        <f>K3443*Setup!$B$6</f>
        <v/>
      </c>
      <c r="M3443" s="15">
        <f>J3443-L3443</f>
        <v/>
      </c>
      <c r="N3443" s="21" t="n"/>
    </row>
    <row r="3444">
      <c r="A3444" s="295" t="n"/>
      <c r="B3444" s="14" t="n"/>
      <c r="C3444" s="15" t="n"/>
      <c r="D3444" s="15" t="n"/>
      <c r="E3444" s="15">
        <f>D3444*Setup!$B$5</f>
        <v/>
      </c>
      <c r="F3444" s="15">
        <f>D3444-E3444</f>
        <v/>
      </c>
      <c r="G3444" s="15" t="n"/>
      <c r="H3444" s="15" t="n"/>
      <c r="I3444" s="15" t="n"/>
      <c r="J3444" s="15">
        <f>C3444+F3444+G3444-I3444</f>
        <v/>
      </c>
      <c r="K3444" s="15" t="n"/>
      <c r="L3444" s="15">
        <f>K3444*Setup!$B$6</f>
        <v/>
      </c>
      <c r="M3444" s="15">
        <f>J3444-L3444</f>
        <v/>
      </c>
      <c r="N3444" s="21" t="n"/>
    </row>
    <row r="3445">
      <c r="A3445" s="295" t="n"/>
      <c r="B3445" s="14" t="n"/>
      <c r="C3445" s="15" t="n"/>
      <c r="D3445" s="15" t="n"/>
      <c r="E3445" s="15">
        <f>D3445*Setup!$B$5</f>
        <v/>
      </c>
      <c r="F3445" s="15">
        <f>D3445-E3445</f>
        <v/>
      </c>
      <c r="G3445" s="15" t="n"/>
      <c r="H3445" s="15" t="n"/>
      <c r="I3445" s="15" t="n"/>
      <c r="J3445" s="15">
        <f>C3445+F3445+G3445-I3445</f>
        <v/>
      </c>
      <c r="K3445" s="15" t="n"/>
      <c r="L3445" s="15">
        <f>K3445*Setup!$B$6</f>
        <v/>
      </c>
      <c r="M3445" s="15">
        <f>J3445-L3445</f>
        <v/>
      </c>
      <c r="N3445" s="21" t="n"/>
    </row>
    <row r="3446">
      <c r="A3446" s="295" t="n"/>
      <c r="B3446" s="14" t="n"/>
      <c r="C3446" s="15" t="n"/>
      <c r="D3446" s="15" t="n"/>
      <c r="E3446" s="15">
        <f>D3446*Setup!$B$5</f>
        <v/>
      </c>
      <c r="F3446" s="15">
        <f>D3446-E3446</f>
        <v/>
      </c>
      <c r="G3446" s="15" t="n"/>
      <c r="H3446" s="15" t="n"/>
      <c r="I3446" s="15" t="n"/>
      <c r="J3446" s="15">
        <f>C3446+F3446+G3446-I3446</f>
        <v/>
      </c>
      <c r="K3446" s="15" t="n"/>
      <c r="L3446" s="15">
        <f>K3446*Setup!$B$6</f>
        <v/>
      </c>
      <c r="M3446" s="15">
        <f>J3446-L3446</f>
        <v/>
      </c>
      <c r="N3446" s="21" t="n"/>
    </row>
    <row r="3447">
      <c r="A3447" s="295" t="n"/>
      <c r="B3447" s="14" t="n"/>
      <c r="C3447" s="15" t="n"/>
      <c r="D3447" s="15" t="n"/>
      <c r="E3447" s="15">
        <f>D3447*Setup!$B$5</f>
        <v/>
      </c>
      <c r="F3447" s="15">
        <f>D3447-E3447</f>
        <v/>
      </c>
      <c r="G3447" s="15" t="n"/>
      <c r="H3447" s="15" t="n"/>
      <c r="I3447" s="15" t="n"/>
      <c r="J3447" s="15">
        <f>C3447+F3447+G3447-I3447</f>
        <v/>
      </c>
      <c r="K3447" s="15" t="n"/>
      <c r="L3447" s="15">
        <f>K3447*Setup!$B$6</f>
        <v/>
      </c>
      <c r="M3447" s="15">
        <f>J3447-L3447</f>
        <v/>
      </c>
      <c r="N3447" s="21" t="n"/>
    </row>
    <row r="3448">
      <c r="A3448" s="295" t="n"/>
      <c r="B3448" s="14" t="n"/>
      <c r="C3448" s="15" t="n"/>
      <c r="D3448" s="15" t="n"/>
      <c r="E3448" s="15">
        <f>D3448*Setup!$B$5</f>
        <v/>
      </c>
      <c r="F3448" s="15">
        <f>D3448-E3448</f>
        <v/>
      </c>
      <c r="G3448" s="15" t="n"/>
      <c r="H3448" s="15" t="n"/>
      <c r="I3448" s="15" t="n"/>
      <c r="J3448" s="15">
        <f>C3448+F3448+G3448-I3448</f>
        <v/>
      </c>
      <c r="K3448" s="15" t="n"/>
      <c r="L3448" s="15">
        <f>K3448*Setup!$B$6</f>
        <v/>
      </c>
      <c r="M3448" s="15">
        <f>J3448-L3448</f>
        <v/>
      </c>
      <c r="N3448" s="21" t="n"/>
    </row>
    <row r="3449">
      <c r="A3449" s="295" t="n"/>
      <c r="B3449" s="14" t="n"/>
      <c r="C3449" s="15" t="n"/>
      <c r="D3449" s="15" t="n"/>
      <c r="E3449" s="15">
        <f>D3449*Setup!$B$5</f>
        <v/>
      </c>
      <c r="F3449" s="15">
        <f>D3449-E3449</f>
        <v/>
      </c>
      <c r="G3449" s="15" t="n"/>
      <c r="H3449" s="15" t="n"/>
      <c r="I3449" s="15" t="n"/>
      <c r="J3449" s="15">
        <f>C3449+F3449+G3449-I3449</f>
        <v/>
      </c>
      <c r="K3449" s="15" t="n"/>
      <c r="L3449" s="15">
        <f>K3449*Setup!$B$6</f>
        <v/>
      </c>
      <c r="M3449" s="15">
        <f>J3449-L3449</f>
        <v/>
      </c>
      <c r="N3449" s="21" t="n"/>
    </row>
    <row r="3450">
      <c r="A3450" s="295" t="n"/>
      <c r="B3450" s="14" t="n"/>
      <c r="C3450" s="15" t="n"/>
      <c r="D3450" s="15" t="n"/>
      <c r="E3450" s="15">
        <f>D3450*Setup!$B$5</f>
        <v/>
      </c>
      <c r="F3450" s="15">
        <f>D3450-E3450</f>
        <v/>
      </c>
      <c r="G3450" s="15" t="n"/>
      <c r="H3450" s="15" t="n"/>
      <c r="I3450" s="15" t="n"/>
      <c r="J3450" s="15">
        <f>C3450+F3450+G3450-I3450</f>
        <v/>
      </c>
      <c r="K3450" s="15" t="n"/>
      <c r="L3450" s="15">
        <f>K3450*Setup!$B$6</f>
        <v/>
      </c>
      <c r="M3450" s="15">
        <f>J3450-L3450</f>
        <v/>
      </c>
      <c r="N3450" s="21" t="n"/>
    </row>
    <row r="3451">
      <c r="A3451" s="295" t="n"/>
      <c r="B3451" s="14" t="n"/>
      <c r="C3451" s="15" t="n"/>
      <c r="D3451" s="15" t="n"/>
      <c r="E3451" s="15">
        <f>D3451*Setup!$B$5</f>
        <v/>
      </c>
      <c r="F3451" s="15">
        <f>D3451-E3451</f>
        <v/>
      </c>
      <c r="G3451" s="15" t="n"/>
      <c r="H3451" s="15" t="n"/>
      <c r="I3451" s="15" t="n"/>
      <c r="J3451" s="15">
        <f>C3451+F3451+G3451-I3451</f>
        <v/>
      </c>
      <c r="K3451" s="15" t="n"/>
      <c r="L3451" s="15">
        <f>K3451*Setup!$B$6</f>
        <v/>
      </c>
      <c r="M3451" s="15">
        <f>J3451-L3451</f>
        <v/>
      </c>
      <c r="N3451" s="21" t="n"/>
    </row>
    <row r="3452">
      <c r="A3452" s="295" t="n"/>
      <c r="B3452" s="14" t="n"/>
      <c r="C3452" s="15" t="n"/>
      <c r="D3452" s="15" t="n"/>
      <c r="E3452" s="15">
        <f>D3452*Setup!$B$5</f>
        <v/>
      </c>
      <c r="F3452" s="15">
        <f>D3452-E3452</f>
        <v/>
      </c>
      <c r="G3452" s="15" t="n"/>
      <c r="H3452" s="15" t="n"/>
      <c r="I3452" s="15" t="n"/>
      <c r="J3452" s="15">
        <f>C3452+F3452+G3452-I3452</f>
        <v/>
      </c>
      <c r="K3452" s="15" t="n"/>
      <c r="L3452" s="15">
        <f>K3452*Setup!$B$6</f>
        <v/>
      </c>
      <c r="M3452" s="15">
        <f>J3452-L3452</f>
        <v/>
      </c>
      <c r="N3452" s="21" t="n"/>
    </row>
    <row r="3453">
      <c r="A3453" s="295" t="n"/>
      <c r="B3453" s="14" t="n"/>
      <c r="C3453" s="15" t="n"/>
      <c r="D3453" s="15" t="n"/>
      <c r="E3453" s="15">
        <f>D3453*Setup!$B$5</f>
        <v/>
      </c>
      <c r="F3453" s="15">
        <f>D3453-E3453</f>
        <v/>
      </c>
      <c r="G3453" s="15" t="n"/>
      <c r="H3453" s="15" t="n"/>
      <c r="I3453" s="15" t="n"/>
      <c r="J3453" s="15">
        <f>C3453+F3453+G3453-I3453</f>
        <v/>
      </c>
      <c r="K3453" s="15" t="n"/>
      <c r="L3453" s="15">
        <f>K3453*Setup!$B$6</f>
        <v/>
      </c>
      <c r="M3453" s="15">
        <f>J3453-L3453</f>
        <v/>
      </c>
      <c r="N3453" s="21" t="n"/>
    </row>
    <row r="3454">
      <c r="A3454" s="295" t="n"/>
      <c r="B3454" s="14" t="n"/>
      <c r="C3454" s="15" t="n"/>
      <c r="D3454" s="15" t="n"/>
      <c r="E3454" s="15">
        <f>D3454*Setup!$B$5</f>
        <v/>
      </c>
      <c r="F3454" s="15">
        <f>D3454-E3454</f>
        <v/>
      </c>
      <c r="G3454" s="15" t="n"/>
      <c r="H3454" s="15" t="n"/>
      <c r="I3454" s="15" t="n"/>
      <c r="J3454" s="15">
        <f>C3454+F3454+G3454-I3454</f>
        <v/>
      </c>
      <c r="K3454" s="15" t="n"/>
      <c r="L3454" s="15">
        <f>K3454*Setup!$B$6</f>
        <v/>
      </c>
      <c r="M3454" s="15">
        <f>J3454-L3454</f>
        <v/>
      </c>
      <c r="N3454" s="21" t="n"/>
    </row>
    <row r="3455">
      <c r="A3455" s="295" t="n"/>
      <c r="B3455" s="14" t="n"/>
      <c r="C3455" s="15" t="n"/>
      <c r="D3455" s="15" t="n"/>
      <c r="E3455" s="15">
        <f>D3455*Setup!$B$5</f>
        <v/>
      </c>
      <c r="F3455" s="15">
        <f>D3455-E3455</f>
        <v/>
      </c>
      <c r="G3455" s="15" t="n"/>
      <c r="H3455" s="15" t="n"/>
      <c r="I3455" s="15" t="n"/>
      <c r="J3455" s="15">
        <f>C3455+F3455+G3455-I3455</f>
        <v/>
      </c>
      <c r="K3455" s="15" t="n"/>
      <c r="L3455" s="15">
        <f>K3455*Setup!$B$6</f>
        <v/>
      </c>
      <c r="M3455" s="15">
        <f>J3455-L3455</f>
        <v/>
      </c>
      <c r="N3455" s="21" t="n"/>
    </row>
    <row r="3456">
      <c r="A3456" s="295" t="n"/>
      <c r="B3456" s="14" t="n"/>
      <c r="C3456" s="15" t="n"/>
      <c r="D3456" s="15" t="n"/>
      <c r="E3456" s="15">
        <f>D3456*Setup!$B$5</f>
        <v/>
      </c>
      <c r="F3456" s="15">
        <f>D3456-E3456</f>
        <v/>
      </c>
      <c r="G3456" s="15" t="n"/>
      <c r="H3456" s="15" t="n"/>
      <c r="I3456" s="15" t="n"/>
      <c r="J3456" s="15">
        <f>C3456+F3456+G3456-I3456</f>
        <v/>
      </c>
      <c r="K3456" s="15" t="n"/>
      <c r="L3456" s="15">
        <f>K3456*Setup!$B$6</f>
        <v/>
      </c>
      <c r="M3456" s="15">
        <f>J3456-L3456</f>
        <v/>
      </c>
      <c r="N3456" s="21" t="n"/>
    </row>
    <row r="3457">
      <c r="A3457" s="295" t="n"/>
      <c r="B3457" s="14" t="n"/>
      <c r="C3457" s="15" t="n"/>
      <c r="D3457" s="15" t="n"/>
      <c r="E3457" s="15">
        <f>D3457*Setup!$B$5</f>
        <v/>
      </c>
      <c r="F3457" s="15">
        <f>D3457-E3457</f>
        <v/>
      </c>
      <c r="G3457" s="15" t="n"/>
      <c r="H3457" s="15" t="n"/>
      <c r="I3457" s="15" t="n"/>
      <c r="J3457" s="15">
        <f>C3457+F3457+G3457-I3457</f>
        <v/>
      </c>
      <c r="K3457" s="15" t="n"/>
      <c r="L3457" s="15">
        <f>K3457*Setup!$B$6</f>
        <v/>
      </c>
      <c r="M3457" s="15">
        <f>J3457-L3457</f>
        <v/>
      </c>
      <c r="N3457" s="21" t="n"/>
    </row>
    <row r="3458">
      <c r="A3458" s="295" t="n"/>
      <c r="B3458" s="14" t="n"/>
      <c r="C3458" s="15" t="n"/>
      <c r="D3458" s="15" t="n"/>
      <c r="E3458" s="15">
        <f>D3458*Setup!$B$5</f>
        <v/>
      </c>
      <c r="F3458" s="15">
        <f>D3458-E3458</f>
        <v/>
      </c>
      <c r="G3458" s="15" t="n"/>
      <c r="H3458" s="15" t="n"/>
      <c r="I3458" s="15" t="n"/>
      <c r="J3458" s="15">
        <f>C3458+F3458+G3458-I3458</f>
        <v/>
      </c>
      <c r="K3458" s="15" t="n"/>
      <c r="L3458" s="15">
        <f>K3458*Setup!$B$6</f>
        <v/>
      </c>
      <c r="M3458" s="15">
        <f>J3458-L3458</f>
        <v/>
      </c>
      <c r="N3458" s="21" t="n"/>
    </row>
    <row r="3459">
      <c r="A3459" s="295" t="n"/>
      <c r="B3459" s="14" t="n"/>
      <c r="C3459" s="15" t="n"/>
      <c r="D3459" s="15" t="n"/>
      <c r="E3459" s="15">
        <f>D3459*Setup!$B$5</f>
        <v/>
      </c>
      <c r="F3459" s="15">
        <f>D3459-E3459</f>
        <v/>
      </c>
      <c r="G3459" s="15" t="n"/>
      <c r="H3459" s="15" t="n"/>
      <c r="I3459" s="15" t="n"/>
      <c r="J3459" s="15">
        <f>C3459+F3459+G3459-I3459</f>
        <v/>
      </c>
      <c r="K3459" s="15" t="n"/>
      <c r="L3459" s="15">
        <f>K3459*Setup!$B$6</f>
        <v/>
      </c>
      <c r="M3459" s="15">
        <f>J3459-L3459</f>
        <v/>
      </c>
      <c r="N3459" s="21" t="n"/>
    </row>
    <row r="3460">
      <c r="A3460" s="295" t="n"/>
      <c r="B3460" s="14" t="n"/>
      <c r="C3460" s="15" t="n"/>
      <c r="D3460" s="15" t="n"/>
      <c r="E3460" s="15">
        <f>D3460*Setup!$B$5</f>
        <v/>
      </c>
      <c r="F3460" s="15">
        <f>D3460-E3460</f>
        <v/>
      </c>
      <c r="G3460" s="15" t="n"/>
      <c r="H3460" s="15" t="n"/>
      <c r="I3460" s="15" t="n"/>
      <c r="J3460" s="15">
        <f>C3460+F3460+G3460-I3460</f>
        <v/>
      </c>
      <c r="K3460" s="15" t="n"/>
      <c r="L3460" s="15">
        <f>K3460*Setup!$B$6</f>
        <v/>
      </c>
      <c r="M3460" s="15">
        <f>J3460-L3460</f>
        <v/>
      </c>
      <c r="N3460" s="21" t="n"/>
    </row>
    <row r="3461">
      <c r="A3461" s="295" t="n"/>
      <c r="B3461" s="14" t="n"/>
      <c r="C3461" s="15" t="n"/>
      <c r="D3461" s="15" t="n"/>
      <c r="E3461" s="15">
        <f>D3461*Setup!$B$5</f>
        <v/>
      </c>
      <c r="F3461" s="15">
        <f>D3461-E3461</f>
        <v/>
      </c>
      <c r="G3461" s="15" t="n"/>
      <c r="H3461" s="15" t="n"/>
      <c r="I3461" s="15" t="n"/>
      <c r="J3461" s="15">
        <f>C3461+F3461+G3461-I3461</f>
        <v/>
      </c>
      <c r="K3461" s="15" t="n"/>
      <c r="L3461" s="15">
        <f>K3461*Setup!$B$6</f>
        <v/>
      </c>
      <c r="M3461" s="15">
        <f>J3461-L3461</f>
        <v/>
      </c>
      <c r="N3461" s="21" t="n"/>
    </row>
    <row r="3462">
      <c r="A3462" s="295" t="n"/>
      <c r="B3462" s="14" t="n"/>
      <c r="C3462" s="15" t="n"/>
      <c r="D3462" s="15" t="n"/>
      <c r="E3462" s="15">
        <f>D3462*Setup!$B$5</f>
        <v/>
      </c>
      <c r="F3462" s="15">
        <f>D3462-E3462</f>
        <v/>
      </c>
      <c r="G3462" s="15" t="n"/>
      <c r="H3462" s="15" t="n"/>
      <c r="I3462" s="15" t="n"/>
      <c r="J3462" s="15">
        <f>C3462+F3462+G3462-I3462</f>
        <v/>
      </c>
      <c r="K3462" s="15" t="n"/>
      <c r="L3462" s="15">
        <f>K3462*Setup!$B$6</f>
        <v/>
      </c>
      <c r="M3462" s="15">
        <f>J3462-L3462</f>
        <v/>
      </c>
      <c r="N3462" s="21" t="n"/>
    </row>
    <row r="3463">
      <c r="A3463" s="295" t="n"/>
      <c r="B3463" s="14" t="n"/>
      <c r="C3463" s="15" t="n"/>
      <c r="D3463" s="15" t="n"/>
      <c r="E3463" s="15">
        <f>D3463*Setup!$B$5</f>
        <v/>
      </c>
      <c r="F3463" s="15">
        <f>D3463-E3463</f>
        <v/>
      </c>
      <c r="G3463" s="15" t="n"/>
      <c r="H3463" s="15" t="n"/>
      <c r="I3463" s="15" t="n"/>
      <c r="J3463" s="15">
        <f>C3463+F3463+G3463-I3463</f>
        <v/>
      </c>
      <c r="K3463" s="15" t="n"/>
      <c r="L3463" s="15">
        <f>K3463*Setup!$B$6</f>
        <v/>
      </c>
      <c r="M3463" s="15">
        <f>J3463-L3463</f>
        <v/>
      </c>
      <c r="N3463" s="21" t="n"/>
    </row>
    <row r="3464">
      <c r="A3464" s="295" t="n"/>
      <c r="B3464" s="14" t="n"/>
      <c r="C3464" s="15" t="n"/>
      <c r="D3464" s="15" t="n"/>
      <c r="E3464" s="15">
        <f>D3464*Setup!$B$5</f>
        <v/>
      </c>
      <c r="F3464" s="15">
        <f>D3464-E3464</f>
        <v/>
      </c>
      <c r="G3464" s="15" t="n"/>
      <c r="H3464" s="15" t="n"/>
      <c r="I3464" s="15" t="n"/>
      <c r="J3464" s="15">
        <f>C3464+F3464+G3464-I3464</f>
        <v/>
      </c>
      <c r="K3464" s="15" t="n"/>
      <c r="L3464" s="15">
        <f>K3464*Setup!$B$6</f>
        <v/>
      </c>
      <c r="M3464" s="15">
        <f>J3464-L3464</f>
        <v/>
      </c>
      <c r="N3464" s="21" t="n"/>
    </row>
    <row r="3465">
      <c r="A3465" s="295" t="n"/>
      <c r="B3465" s="14" t="n"/>
      <c r="C3465" s="15" t="n"/>
      <c r="D3465" s="15" t="n"/>
      <c r="E3465" s="15">
        <f>D3465*Setup!$B$5</f>
        <v/>
      </c>
      <c r="F3465" s="15">
        <f>D3465-E3465</f>
        <v/>
      </c>
      <c r="G3465" s="15" t="n"/>
      <c r="H3465" s="15" t="n"/>
      <c r="I3465" s="15" t="n"/>
      <c r="J3465" s="15">
        <f>C3465+F3465+G3465-I3465</f>
        <v/>
      </c>
      <c r="K3465" s="15" t="n"/>
      <c r="L3465" s="15">
        <f>K3465*Setup!$B$6</f>
        <v/>
      </c>
      <c r="M3465" s="15">
        <f>J3465-L3465</f>
        <v/>
      </c>
      <c r="N3465" s="21" t="n"/>
    </row>
    <row r="3466">
      <c r="A3466" s="295" t="n"/>
      <c r="B3466" s="14" t="n"/>
      <c r="C3466" s="15" t="n"/>
      <c r="D3466" s="15" t="n"/>
      <c r="E3466" s="15">
        <f>D3466*Setup!$B$5</f>
        <v/>
      </c>
      <c r="F3466" s="15">
        <f>D3466-E3466</f>
        <v/>
      </c>
      <c r="G3466" s="15" t="n"/>
      <c r="H3466" s="15" t="n"/>
      <c r="I3466" s="15" t="n"/>
      <c r="J3466" s="15">
        <f>C3466+F3466+G3466-I3466</f>
        <v/>
      </c>
      <c r="K3466" s="15" t="n"/>
      <c r="L3466" s="15">
        <f>K3466*Setup!$B$6</f>
        <v/>
      </c>
      <c r="M3466" s="15">
        <f>J3466-L3466</f>
        <v/>
      </c>
      <c r="N3466" s="21" t="n"/>
    </row>
    <row r="3467">
      <c r="A3467" s="295" t="n"/>
      <c r="B3467" s="14" t="n"/>
      <c r="C3467" s="15" t="n"/>
      <c r="D3467" s="15" t="n"/>
      <c r="E3467" s="15">
        <f>D3467*Setup!$B$5</f>
        <v/>
      </c>
      <c r="F3467" s="15">
        <f>D3467-E3467</f>
        <v/>
      </c>
      <c r="G3467" s="15" t="n"/>
      <c r="H3467" s="15" t="n"/>
      <c r="I3467" s="15" t="n"/>
      <c r="J3467" s="15">
        <f>C3467+F3467+G3467-I3467</f>
        <v/>
      </c>
      <c r="K3467" s="15" t="n"/>
      <c r="L3467" s="15">
        <f>K3467*Setup!$B$6</f>
        <v/>
      </c>
      <c r="M3467" s="15">
        <f>J3467-L3467</f>
        <v/>
      </c>
      <c r="N3467" s="21" t="n"/>
    </row>
    <row r="3468">
      <c r="A3468" s="295" t="n"/>
      <c r="B3468" s="14" t="n"/>
      <c r="C3468" s="15" t="n"/>
      <c r="D3468" s="15" t="n"/>
      <c r="E3468" s="15">
        <f>D3468*Setup!$B$5</f>
        <v/>
      </c>
      <c r="F3468" s="15">
        <f>D3468-E3468</f>
        <v/>
      </c>
      <c r="G3468" s="15" t="n"/>
      <c r="H3468" s="15" t="n"/>
      <c r="I3468" s="15" t="n"/>
      <c r="J3468" s="15">
        <f>C3468+F3468+G3468-I3468</f>
        <v/>
      </c>
      <c r="K3468" s="15" t="n"/>
      <c r="L3468" s="15">
        <f>K3468*Setup!$B$6</f>
        <v/>
      </c>
      <c r="M3468" s="15">
        <f>J3468-L3468</f>
        <v/>
      </c>
      <c r="N3468" s="21" t="n"/>
    </row>
    <row r="3469">
      <c r="A3469" s="295" t="n"/>
      <c r="B3469" s="14" t="n"/>
      <c r="C3469" s="15" t="n"/>
      <c r="D3469" s="15" t="n"/>
      <c r="E3469" s="15">
        <f>D3469*Setup!$B$5</f>
        <v/>
      </c>
      <c r="F3469" s="15">
        <f>D3469-E3469</f>
        <v/>
      </c>
      <c r="G3469" s="15" t="n"/>
      <c r="H3469" s="15" t="n"/>
      <c r="I3469" s="15" t="n"/>
      <c r="J3469" s="15">
        <f>C3469+F3469+G3469-I3469</f>
        <v/>
      </c>
      <c r="K3469" s="15" t="n"/>
      <c r="L3469" s="15">
        <f>K3469*Setup!$B$6</f>
        <v/>
      </c>
      <c r="M3469" s="15">
        <f>J3469-L3469</f>
        <v/>
      </c>
      <c r="N3469" s="21" t="n"/>
    </row>
    <row r="3470">
      <c r="A3470" s="295" t="n"/>
      <c r="B3470" s="14" t="n"/>
      <c r="C3470" s="15" t="n"/>
      <c r="D3470" s="15" t="n"/>
      <c r="E3470" s="15">
        <f>D3470*Setup!$B$5</f>
        <v/>
      </c>
      <c r="F3470" s="15">
        <f>D3470-E3470</f>
        <v/>
      </c>
      <c r="G3470" s="15" t="n"/>
      <c r="H3470" s="15" t="n"/>
      <c r="I3470" s="15" t="n"/>
      <c r="J3470" s="15">
        <f>C3470+F3470+G3470-I3470</f>
        <v/>
      </c>
      <c r="K3470" s="15" t="n"/>
      <c r="L3470" s="15">
        <f>K3470*Setup!$B$6</f>
        <v/>
      </c>
      <c r="M3470" s="15">
        <f>J3470-L3470</f>
        <v/>
      </c>
      <c r="N3470" s="21" t="n"/>
    </row>
    <row r="3471">
      <c r="A3471" s="295" t="n"/>
      <c r="B3471" s="14" t="n"/>
      <c r="C3471" s="15" t="n"/>
      <c r="D3471" s="15" t="n"/>
      <c r="E3471" s="15">
        <f>D3471*Setup!$B$5</f>
        <v/>
      </c>
      <c r="F3471" s="15">
        <f>D3471-E3471</f>
        <v/>
      </c>
      <c r="G3471" s="15" t="n"/>
      <c r="H3471" s="15" t="n"/>
      <c r="I3471" s="15" t="n"/>
      <c r="J3471" s="15">
        <f>C3471+F3471+G3471-I3471</f>
        <v/>
      </c>
      <c r="K3471" s="15" t="n"/>
      <c r="L3471" s="15">
        <f>K3471*Setup!$B$6</f>
        <v/>
      </c>
      <c r="M3471" s="15">
        <f>J3471-L3471</f>
        <v/>
      </c>
      <c r="N3471" s="21" t="n"/>
    </row>
    <row r="3472">
      <c r="A3472" s="295" t="n"/>
      <c r="B3472" s="14" t="n"/>
      <c r="C3472" s="15" t="n"/>
      <c r="D3472" s="15" t="n"/>
      <c r="E3472" s="15">
        <f>D3472*Setup!$B$5</f>
        <v/>
      </c>
      <c r="F3472" s="15">
        <f>D3472-E3472</f>
        <v/>
      </c>
      <c r="G3472" s="15" t="n"/>
      <c r="H3472" s="15" t="n"/>
      <c r="I3472" s="15" t="n"/>
      <c r="J3472" s="15">
        <f>C3472+F3472+G3472-I3472</f>
        <v/>
      </c>
      <c r="K3472" s="15" t="n"/>
      <c r="L3472" s="15">
        <f>K3472*Setup!$B$6</f>
        <v/>
      </c>
      <c r="M3472" s="15">
        <f>J3472-L3472</f>
        <v/>
      </c>
      <c r="N3472" s="21" t="n"/>
    </row>
    <row r="3473">
      <c r="A3473" s="295" t="n"/>
      <c r="B3473" s="14" t="n"/>
      <c r="C3473" s="15" t="n"/>
      <c r="D3473" s="15" t="n"/>
      <c r="E3473" s="15">
        <f>D3473*Setup!$B$5</f>
        <v/>
      </c>
      <c r="F3473" s="15">
        <f>D3473-E3473</f>
        <v/>
      </c>
      <c r="G3473" s="15" t="n"/>
      <c r="H3473" s="15" t="n"/>
      <c r="I3473" s="15" t="n"/>
      <c r="J3473" s="15">
        <f>C3473+F3473+G3473-I3473</f>
        <v/>
      </c>
      <c r="K3473" s="15" t="n"/>
      <c r="L3473" s="15">
        <f>K3473*Setup!$B$6</f>
        <v/>
      </c>
      <c r="M3473" s="15">
        <f>J3473-L3473</f>
        <v/>
      </c>
      <c r="N3473" s="21" t="n"/>
    </row>
    <row r="3474">
      <c r="A3474" s="295" t="n"/>
      <c r="B3474" s="14" t="n"/>
      <c r="C3474" s="15" t="n"/>
      <c r="D3474" s="15" t="n"/>
      <c r="E3474" s="15">
        <f>D3474*Setup!$B$5</f>
        <v/>
      </c>
      <c r="F3474" s="15">
        <f>D3474-E3474</f>
        <v/>
      </c>
      <c r="G3474" s="15" t="n"/>
      <c r="H3474" s="15" t="n"/>
      <c r="I3474" s="15" t="n"/>
      <c r="J3474" s="15">
        <f>C3474+F3474+G3474-I3474</f>
        <v/>
      </c>
      <c r="K3474" s="15" t="n"/>
      <c r="L3474" s="15">
        <f>K3474*Setup!$B$6</f>
        <v/>
      </c>
      <c r="M3474" s="15">
        <f>J3474-L3474</f>
        <v/>
      </c>
      <c r="N3474" s="21" t="n"/>
    </row>
    <row r="3475">
      <c r="A3475" s="295" t="n"/>
      <c r="B3475" s="14" t="n"/>
      <c r="C3475" s="15" t="n"/>
      <c r="D3475" s="15" t="n"/>
      <c r="E3475" s="15">
        <f>D3475*Setup!$B$5</f>
        <v/>
      </c>
      <c r="F3475" s="15">
        <f>D3475-E3475</f>
        <v/>
      </c>
      <c r="G3475" s="15" t="n"/>
      <c r="H3475" s="15" t="n"/>
      <c r="I3475" s="15" t="n"/>
      <c r="J3475" s="15">
        <f>C3475+F3475+G3475-I3475</f>
        <v/>
      </c>
      <c r="K3475" s="15" t="n"/>
      <c r="L3475" s="15">
        <f>K3475*Setup!$B$6</f>
        <v/>
      </c>
      <c r="M3475" s="15">
        <f>J3475-L3475</f>
        <v/>
      </c>
      <c r="N3475" s="21" t="n"/>
    </row>
    <row r="3476">
      <c r="A3476" s="295" t="n"/>
      <c r="B3476" s="14" t="n"/>
      <c r="C3476" s="15" t="n"/>
      <c r="D3476" s="15" t="n"/>
      <c r="E3476" s="15">
        <f>D3476*Setup!$B$5</f>
        <v/>
      </c>
      <c r="F3476" s="15">
        <f>D3476-E3476</f>
        <v/>
      </c>
      <c r="G3476" s="15" t="n"/>
      <c r="H3476" s="15" t="n"/>
      <c r="I3476" s="15" t="n"/>
      <c r="J3476" s="15">
        <f>C3476+F3476+G3476-I3476</f>
        <v/>
      </c>
      <c r="K3476" s="15" t="n"/>
      <c r="L3476" s="15">
        <f>K3476*Setup!$B$6</f>
        <v/>
      </c>
      <c r="M3476" s="15">
        <f>J3476-L3476</f>
        <v/>
      </c>
      <c r="N3476" s="21" t="n"/>
    </row>
    <row r="3477">
      <c r="A3477" s="295" t="n"/>
      <c r="B3477" s="14" t="n"/>
      <c r="C3477" s="15" t="n"/>
      <c r="D3477" s="15" t="n"/>
      <c r="E3477" s="15">
        <f>D3477*Setup!$B$5</f>
        <v/>
      </c>
      <c r="F3477" s="15">
        <f>D3477-E3477</f>
        <v/>
      </c>
      <c r="G3477" s="15" t="n"/>
      <c r="H3477" s="15" t="n"/>
      <c r="I3477" s="15" t="n"/>
      <c r="J3477" s="15">
        <f>C3477+F3477+G3477-I3477</f>
        <v/>
      </c>
      <c r="K3477" s="15" t="n"/>
      <c r="L3477" s="15">
        <f>K3477*Setup!$B$6</f>
        <v/>
      </c>
      <c r="M3477" s="15">
        <f>J3477-L3477</f>
        <v/>
      </c>
      <c r="N3477" s="21" t="n"/>
    </row>
    <row r="3478">
      <c r="A3478" s="295" t="n"/>
      <c r="B3478" s="14" t="n"/>
      <c r="C3478" s="15" t="n"/>
      <c r="D3478" s="15" t="n"/>
      <c r="E3478" s="15">
        <f>D3478*Setup!$B$5</f>
        <v/>
      </c>
      <c r="F3478" s="15">
        <f>D3478-E3478</f>
        <v/>
      </c>
      <c r="G3478" s="15" t="n"/>
      <c r="H3478" s="15" t="n"/>
      <c r="I3478" s="15" t="n"/>
      <c r="J3478" s="15">
        <f>C3478+F3478+G3478-I3478</f>
        <v/>
      </c>
      <c r="K3478" s="15" t="n"/>
      <c r="L3478" s="15">
        <f>K3478*Setup!$B$6</f>
        <v/>
      </c>
      <c r="M3478" s="15">
        <f>J3478-L3478</f>
        <v/>
      </c>
      <c r="N3478" s="21" t="n"/>
    </row>
    <row r="3479">
      <c r="A3479" s="295" t="n"/>
      <c r="B3479" s="14" t="n"/>
      <c r="C3479" s="15" t="n"/>
      <c r="D3479" s="15" t="n"/>
      <c r="E3479" s="15">
        <f>D3479*Setup!$B$5</f>
        <v/>
      </c>
      <c r="F3479" s="15">
        <f>D3479-E3479</f>
        <v/>
      </c>
      <c r="G3479" s="15" t="n"/>
      <c r="H3479" s="15" t="n"/>
      <c r="I3479" s="15" t="n"/>
      <c r="J3479" s="15">
        <f>C3479+F3479+G3479-I3479</f>
        <v/>
      </c>
      <c r="K3479" s="15" t="n"/>
      <c r="L3479" s="15">
        <f>K3479*Setup!$B$6</f>
        <v/>
      </c>
      <c r="M3479" s="15">
        <f>J3479-L3479</f>
        <v/>
      </c>
      <c r="N3479" s="21" t="n"/>
    </row>
    <row r="3480">
      <c r="A3480" s="295" t="n"/>
      <c r="B3480" s="14" t="n"/>
      <c r="C3480" s="15" t="n"/>
      <c r="D3480" s="15" t="n"/>
      <c r="E3480" s="15">
        <f>D3480*Setup!$B$5</f>
        <v/>
      </c>
      <c r="F3480" s="15">
        <f>D3480-E3480</f>
        <v/>
      </c>
      <c r="G3480" s="15" t="n"/>
      <c r="H3480" s="15" t="n"/>
      <c r="I3480" s="15" t="n"/>
      <c r="J3480" s="15">
        <f>C3480+F3480+G3480-I3480</f>
        <v/>
      </c>
      <c r="K3480" s="15" t="n"/>
      <c r="L3480" s="15">
        <f>K3480*Setup!$B$6</f>
        <v/>
      </c>
      <c r="M3480" s="15">
        <f>J3480-L3480</f>
        <v/>
      </c>
      <c r="N3480" s="21" t="n"/>
    </row>
    <row r="3481">
      <c r="A3481" s="295" t="n"/>
      <c r="B3481" s="14" t="n"/>
      <c r="C3481" s="15" t="n"/>
      <c r="D3481" s="15" t="n"/>
      <c r="E3481" s="15">
        <f>D3481*Setup!$B$5</f>
        <v/>
      </c>
      <c r="F3481" s="15">
        <f>D3481-E3481</f>
        <v/>
      </c>
      <c r="G3481" s="15" t="n"/>
      <c r="H3481" s="15" t="n"/>
      <c r="I3481" s="15" t="n"/>
      <c r="J3481" s="15">
        <f>C3481+F3481+G3481-I3481</f>
        <v/>
      </c>
      <c r="K3481" s="15" t="n"/>
      <c r="L3481" s="15">
        <f>K3481*Setup!$B$6</f>
        <v/>
      </c>
      <c r="M3481" s="15">
        <f>J3481-L3481</f>
        <v/>
      </c>
      <c r="N3481" s="21" t="n"/>
    </row>
    <row r="3482">
      <c r="A3482" s="295" t="n"/>
      <c r="B3482" s="14" t="n"/>
      <c r="C3482" s="15" t="n"/>
      <c r="D3482" s="15" t="n"/>
      <c r="E3482" s="15">
        <f>D3482*Setup!$B$5</f>
        <v/>
      </c>
      <c r="F3482" s="15">
        <f>D3482-E3482</f>
        <v/>
      </c>
      <c r="G3482" s="15" t="n"/>
      <c r="H3482" s="15" t="n"/>
      <c r="I3482" s="15" t="n"/>
      <c r="J3482" s="15">
        <f>C3482+F3482+G3482-I3482</f>
        <v/>
      </c>
      <c r="K3482" s="15" t="n"/>
      <c r="L3482" s="15">
        <f>K3482*Setup!$B$6</f>
        <v/>
      </c>
      <c r="M3482" s="15">
        <f>J3482-L3482</f>
        <v/>
      </c>
      <c r="N3482" s="21" t="n"/>
    </row>
    <row r="3483">
      <c r="A3483" s="295" t="n"/>
      <c r="B3483" s="14" t="n"/>
      <c r="C3483" s="15" t="n"/>
      <c r="D3483" s="15" t="n"/>
      <c r="E3483" s="15">
        <f>D3483*Setup!$B$5</f>
        <v/>
      </c>
      <c r="F3483" s="15">
        <f>D3483-E3483</f>
        <v/>
      </c>
      <c r="G3483" s="15" t="n"/>
      <c r="H3483" s="15" t="n"/>
      <c r="I3483" s="15" t="n"/>
      <c r="J3483" s="15">
        <f>C3483+F3483+G3483-I3483</f>
        <v/>
      </c>
      <c r="K3483" s="15" t="n"/>
      <c r="L3483" s="15">
        <f>K3483*Setup!$B$6</f>
        <v/>
      </c>
      <c r="M3483" s="15">
        <f>J3483-L3483</f>
        <v/>
      </c>
      <c r="N3483" s="21" t="n"/>
    </row>
    <row r="3484">
      <c r="A3484" s="295" t="n"/>
      <c r="B3484" s="14" t="n"/>
      <c r="C3484" s="15" t="n"/>
      <c r="D3484" s="15" t="n"/>
      <c r="E3484" s="15">
        <f>D3484*Setup!$B$5</f>
        <v/>
      </c>
      <c r="F3484" s="15">
        <f>D3484-E3484</f>
        <v/>
      </c>
      <c r="G3484" s="15" t="n"/>
      <c r="H3484" s="15" t="n"/>
      <c r="I3484" s="15" t="n"/>
      <c r="J3484" s="15">
        <f>C3484+F3484+G3484-I3484</f>
        <v/>
      </c>
      <c r="K3484" s="15" t="n"/>
      <c r="L3484" s="15">
        <f>K3484*Setup!$B$6</f>
        <v/>
      </c>
      <c r="M3484" s="15">
        <f>J3484-L3484</f>
        <v/>
      </c>
      <c r="N3484" s="21" t="n"/>
    </row>
    <row r="3485">
      <c r="A3485" s="295" t="n"/>
      <c r="B3485" s="14" t="n"/>
      <c r="C3485" s="15" t="n"/>
      <c r="D3485" s="15" t="n"/>
      <c r="E3485" s="15">
        <f>D3485*Setup!$B$5</f>
        <v/>
      </c>
      <c r="F3485" s="15">
        <f>D3485-E3485</f>
        <v/>
      </c>
      <c r="G3485" s="15" t="n"/>
      <c r="H3485" s="15" t="n"/>
      <c r="I3485" s="15" t="n"/>
      <c r="J3485" s="15">
        <f>C3485+F3485+G3485-I3485</f>
        <v/>
      </c>
      <c r="K3485" s="15" t="n"/>
      <c r="L3485" s="15">
        <f>K3485*Setup!$B$6</f>
        <v/>
      </c>
      <c r="M3485" s="15">
        <f>J3485-L3485</f>
        <v/>
      </c>
      <c r="N3485" s="21" t="n"/>
    </row>
    <row r="3486">
      <c r="A3486" s="295" t="n"/>
      <c r="B3486" s="14" t="n"/>
      <c r="C3486" s="15" t="n"/>
      <c r="D3486" s="15" t="n"/>
      <c r="E3486" s="15">
        <f>D3486*Setup!$B$5</f>
        <v/>
      </c>
      <c r="F3486" s="15">
        <f>D3486-E3486</f>
        <v/>
      </c>
      <c r="G3486" s="15" t="n"/>
      <c r="H3486" s="15" t="n"/>
      <c r="I3486" s="15" t="n"/>
      <c r="J3486" s="15">
        <f>C3486+F3486+G3486-I3486</f>
        <v/>
      </c>
      <c r="K3486" s="15" t="n"/>
      <c r="L3486" s="15">
        <f>K3486*Setup!$B$6</f>
        <v/>
      </c>
      <c r="M3486" s="15">
        <f>J3486-L3486</f>
        <v/>
      </c>
      <c r="N3486" s="21" t="n"/>
    </row>
    <row r="3487">
      <c r="A3487" s="295" t="n"/>
      <c r="B3487" s="14" t="n"/>
      <c r="C3487" s="15" t="n"/>
      <c r="D3487" s="15" t="n"/>
      <c r="E3487" s="15">
        <f>D3487*Setup!$B$5</f>
        <v/>
      </c>
      <c r="F3487" s="15">
        <f>D3487-E3487</f>
        <v/>
      </c>
      <c r="G3487" s="15" t="n"/>
      <c r="H3487" s="15" t="n"/>
      <c r="I3487" s="15" t="n"/>
      <c r="J3487" s="15">
        <f>C3487+F3487+G3487-I3487</f>
        <v/>
      </c>
      <c r="K3487" s="15" t="n"/>
      <c r="L3487" s="15">
        <f>K3487*Setup!$B$6</f>
        <v/>
      </c>
      <c r="M3487" s="15">
        <f>J3487-L3487</f>
        <v/>
      </c>
      <c r="N3487" s="21" t="n"/>
    </row>
    <row r="3488">
      <c r="A3488" s="295" t="n"/>
      <c r="B3488" s="14" t="n"/>
      <c r="C3488" s="15" t="n"/>
      <c r="D3488" s="15" t="n"/>
      <c r="E3488" s="15">
        <f>D3488*Setup!$B$5</f>
        <v/>
      </c>
      <c r="F3488" s="15">
        <f>D3488-E3488</f>
        <v/>
      </c>
      <c r="G3488" s="15" t="n"/>
      <c r="H3488" s="15" t="n"/>
      <c r="I3488" s="15" t="n"/>
      <c r="J3488" s="15">
        <f>C3488+F3488+G3488-I3488</f>
        <v/>
      </c>
      <c r="K3488" s="15" t="n"/>
      <c r="L3488" s="15">
        <f>K3488*Setup!$B$6</f>
        <v/>
      </c>
      <c r="M3488" s="15">
        <f>J3488-L3488</f>
        <v/>
      </c>
      <c r="N3488" s="21" t="n"/>
    </row>
    <row r="3489">
      <c r="A3489" s="295" t="n"/>
      <c r="B3489" s="14" t="n"/>
      <c r="C3489" s="15" t="n"/>
      <c r="D3489" s="15" t="n"/>
      <c r="E3489" s="15">
        <f>D3489*Setup!$B$5</f>
        <v/>
      </c>
      <c r="F3489" s="15">
        <f>D3489-E3489</f>
        <v/>
      </c>
      <c r="G3489" s="15" t="n"/>
      <c r="H3489" s="15" t="n"/>
      <c r="I3489" s="15" t="n"/>
      <c r="J3489" s="15">
        <f>C3489+F3489+G3489-I3489</f>
        <v/>
      </c>
      <c r="K3489" s="15" t="n"/>
      <c r="L3489" s="15">
        <f>K3489*Setup!$B$6</f>
        <v/>
      </c>
      <c r="M3489" s="15">
        <f>J3489-L3489</f>
        <v/>
      </c>
      <c r="N3489" s="21" t="n"/>
    </row>
    <row r="3490">
      <c r="A3490" s="295" t="n"/>
      <c r="B3490" s="14" t="n"/>
      <c r="C3490" s="15" t="n"/>
      <c r="D3490" s="15" t="n"/>
      <c r="E3490" s="15">
        <f>D3490*Setup!$B$5</f>
        <v/>
      </c>
      <c r="F3490" s="15">
        <f>D3490-E3490</f>
        <v/>
      </c>
      <c r="G3490" s="15" t="n"/>
      <c r="H3490" s="15" t="n"/>
      <c r="I3490" s="15" t="n"/>
      <c r="J3490" s="15">
        <f>C3490+F3490+G3490-I3490</f>
        <v/>
      </c>
      <c r="K3490" s="15" t="n"/>
      <c r="L3490" s="15">
        <f>K3490*Setup!$B$6</f>
        <v/>
      </c>
      <c r="M3490" s="15">
        <f>J3490-L3490</f>
        <v/>
      </c>
      <c r="N3490" s="21" t="n"/>
    </row>
    <row r="3491">
      <c r="A3491" s="295" t="n"/>
      <c r="B3491" s="14" t="n"/>
      <c r="C3491" s="15" t="n"/>
      <c r="D3491" s="15" t="n"/>
      <c r="E3491" s="15">
        <f>D3491*Setup!$B$5</f>
        <v/>
      </c>
      <c r="F3491" s="15">
        <f>D3491-E3491</f>
        <v/>
      </c>
      <c r="G3491" s="15" t="n"/>
      <c r="H3491" s="15" t="n"/>
      <c r="I3491" s="15" t="n"/>
      <c r="J3491" s="15">
        <f>C3491+F3491+G3491-I3491</f>
        <v/>
      </c>
      <c r="K3491" s="15" t="n"/>
      <c r="L3491" s="15">
        <f>K3491*Setup!$B$6</f>
        <v/>
      </c>
      <c r="M3491" s="15">
        <f>J3491-L3491</f>
        <v/>
      </c>
      <c r="N3491" s="21" t="n"/>
    </row>
    <row r="3492">
      <c r="A3492" s="295" t="n"/>
      <c r="B3492" s="14" t="n"/>
      <c r="C3492" s="15" t="n"/>
      <c r="D3492" s="15" t="n"/>
      <c r="E3492" s="15">
        <f>D3492*Setup!$B$5</f>
        <v/>
      </c>
      <c r="F3492" s="15">
        <f>D3492-E3492</f>
        <v/>
      </c>
      <c r="G3492" s="15" t="n"/>
      <c r="H3492" s="15" t="n"/>
      <c r="I3492" s="15" t="n"/>
      <c r="J3492" s="15">
        <f>C3492+F3492+G3492-I3492</f>
        <v/>
      </c>
      <c r="K3492" s="15" t="n"/>
      <c r="L3492" s="15">
        <f>K3492*Setup!$B$6</f>
        <v/>
      </c>
      <c r="M3492" s="15">
        <f>J3492-L3492</f>
        <v/>
      </c>
      <c r="N3492" s="21" t="n"/>
    </row>
    <row r="3493">
      <c r="A3493" s="295" t="n"/>
      <c r="B3493" s="14" t="n"/>
      <c r="C3493" s="15" t="n"/>
      <c r="D3493" s="15" t="n"/>
      <c r="E3493" s="15">
        <f>D3493*Setup!$B$5</f>
        <v/>
      </c>
      <c r="F3493" s="15">
        <f>D3493-E3493</f>
        <v/>
      </c>
      <c r="G3493" s="15" t="n"/>
      <c r="H3493" s="15" t="n"/>
      <c r="I3493" s="15" t="n"/>
      <c r="J3493" s="15">
        <f>C3493+F3493+G3493-I3493</f>
        <v/>
      </c>
      <c r="K3493" s="15" t="n"/>
      <c r="L3493" s="15">
        <f>K3493*Setup!$B$6</f>
        <v/>
      </c>
      <c r="M3493" s="15">
        <f>J3493-L3493</f>
        <v/>
      </c>
      <c r="N3493" s="21" t="n"/>
    </row>
    <row r="3494">
      <c r="A3494" s="295" t="n"/>
      <c r="B3494" s="14" t="n"/>
      <c r="C3494" s="15" t="n"/>
      <c r="D3494" s="15" t="n"/>
      <c r="E3494" s="15">
        <f>D3494*Setup!$B$5</f>
        <v/>
      </c>
      <c r="F3494" s="15">
        <f>D3494-E3494</f>
        <v/>
      </c>
      <c r="G3494" s="15" t="n"/>
      <c r="H3494" s="15" t="n"/>
      <c r="I3494" s="15" t="n"/>
      <c r="J3494" s="15">
        <f>C3494+F3494+G3494-I3494</f>
        <v/>
      </c>
      <c r="K3494" s="15" t="n"/>
      <c r="L3494" s="15">
        <f>K3494*Setup!$B$6</f>
        <v/>
      </c>
      <c r="M3494" s="15">
        <f>J3494-L3494</f>
        <v/>
      </c>
      <c r="N3494" s="21" t="n"/>
    </row>
    <row r="3495">
      <c r="A3495" s="295" t="n"/>
      <c r="B3495" s="14" t="n"/>
      <c r="C3495" s="15" t="n"/>
      <c r="D3495" s="15" t="n"/>
      <c r="E3495" s="15">
        <f>D3495*Setup!$B$5</f>
        <v/>
      </c>
      <c r="F3495" s="15">
        <f>D3495-E3495</f>
        <v/>
      </c>
      <c r="G3495" s="15" t="n"/>
      <c r="H3495" s="15" t="n"/>
      <c r="I3495" s="15" t="n"/>
      <c r="J3495" s="15">
        <f>C3495+F3495+G3495-I3495</f>
        <v/>
      </c>
      <c r="K3495" s="15" t="n"/>
      <c r="L3495" s="15">
        <f>K3495*Setup!$B$6</f>
        <v/>
      </c>
      <c r="M3495" s="15">
        <f>J3495-L3495</f>
        <v/>
      </c>
      <c r="N3495" s="21" t="n"/>
    </row>
    <row r="3496">
      <c r="A3496" s="295" t="n"/>
      <c r="B3496" s="14" t="n"/>
      <c r="C3496" s="15" t="n"/>
      <c r="D3496" s="15" t="n"/>
      <c r="E3496" s="15">
        <f>D3496*Setup!$B$5</f>
        <v/>
      </c>
      <c r="F3496" s="15">
        <f>D3496-E3496</f>
        <v/>
      </c>
      <c r="G3496" s="15" t="n"/>
      <c r="H3496" s="15" t="n"/>
      <c r="I3496" s="15" t="n"/>
      <c r="J3496" s="15">
        <f>C3496+F3496+G3496-I3496</f>
        <v/>
      </c>
      <c r="K3496" s="15" t="n"/>
      <c r="L3496" s="15">
        <f>K3496*Setup!$B$6</f>
        <v/>
      </c>
      <c r="M3496" s="15">
        <f>J3496-L3496</f>
        <v/>
      </c>
      <c r="N3496" s="21" t="n"/>
    </row>
    <row r="3497">
      <c r="A3497" s="295" t="n"/>
      <c r="B3497" s="14" t="n"/>
      <c r="C3497" s="15" t="n"/>
      <c r="D3497" s="15" t="n"/>
      <c r="E3497" s="15">
        <f>D3497*Setup!$B$5</f>
        <v/>
      </c>
      <c r="F3497" s="15">
        <f>D3497-E3497</f>
        <v/>
      </c>
      <c r="G3497" s="15" t="n"/>
      <c r="H3497" s="15" t="n"/>
      <c r="I3497" s="15" t="n"/>
      <c r="J3497" s="15">
        <f>C3497+F3497+G3497-I3497</f>
        <v/>
      </c>
      <c r="K3497" s="15" t="n"/>
      <c r="L3497" s="15">
        <f>K3497*Setup!$B$6</f>
        <v/>
      </c>
      <c r="M3497" s="15">
        <f>J3497-L3497</f>
        <v/>
      </c>
      <c r="N3497" s="21" t="n"/>
    </row>
    <row r="3498">
      <c r="A3498" s="295" t="n"/>
      <c r="B3498" s="14" t="n"/>
      <c r="C3498" s="15" t="n"/>
      <c r="D3498" s="15" t="n"/>
      <c r="E3498" s="15">
        <f>D3498*Setup!$B$5</f>
        <v/>
      </c>
      <c r="F3498" s="15">
        <f>D3498-E3498</f>
        <v/>
      </c>
      <c r="G3498" s="15" t="n"/>
      <c r="H3498" s="15" t="n"/>
      <c r="I3498" s="15" t="n"/>
      <c r="J3498" s="15">
        <f>C3498+F3498+G3498-I3498</f>
        <v/>
      </c>
      <c r="K3498" s="15" t="n"/>
      <c r="L3498" s="15">
        <f>K3498*Setup!$B$6</f>
        <v/>
      </c>
      <c r="M3498" s="15">
        <f>J3498-L3498</f>
        <v/>
      </c>
      <c r="N3498" s="21" t="n"/>
    </row>
    <row r="3499">
      <c r="A3499" s="295" t="n"/>
      <c r="B3499" s="14" t="n"/>
      <c r="C3499" s="15" t="n"/>
      <c r="D3499" s="15" t="n"/>
      <c r="E3499" s="15">
        <f>D3499*Setup!$B$5</f>
        <v/>
      </c>
      <c r="F3499" s="15">
        <f>D3499-E3499</f>
        <v/>
      </c>
      <c r="G3499" s="15" t="n"/>
      <c r="H3499" s="15" t="n"/>
      <c r="I3499" s="15" t="n"/>
      <c r="J3499" s="15">
        <f>C3499+F3499+G3499-I3499</f>
        <v/>
      </c>
      <c r="K3499" s="15" t="n"/>
      <c r="L3499" s="15">
        <f>K3499*Setup!$B$6</f>
        <v/>
      </c>
      <c r="M3499" s="15">
        <f>J3499-L3499</f>
        <v/>
      </c>
      <c r="N3499" s="21" t="n"/>
    </row>
    <row r="3500">
      <c r="A3500" s="295" t="n"/>
      <c r="B3500" s="14" t="n"/>
      <c r="C3500" s="15" t="n"/>
      <c r="D3500" s="15" t="n"/>
      <c r="E3500" s="15">
        <f>D3500*Setup!$B$5</f>
        <v/>
      </c>
      <c r="F3500" s="15">
        <f>D3500-E3500</f>
        <v/>
      </c>
      <c r="G3500" s="15" t="n"/>
      <c r="H3500" s="15" t="n"/>
      <c r="I3500" s="15" t="n"/>
      <c r="J3500" s="15">
        <f>C3500+F3500+G3500-I3500</f>
        <v/>
      </c>
      <c r="K3500" s="15" t="n"/>
      <c r="L3500" s="15">
        <f>K3500*Setup!$B$6</f>
        <v/>
      </c>
      <c r="M3500" s="15">
        <f>J3500-L3500</f>
        <v/>
      </c>
      <c r="N3500" s="21" t="n"/>
    </row>
    <row r="3501">
      <c r="A3501" s="295" t="n"/>
      <c r="B3501" s="14" t="n"/>
      <c r="C3501" s="15" t="n"/>
      <c r="D3501" s="15" t="n"/>
      <c r="E3501" s="15">
        <f>D3501*Setup!$B$5</f>
        <v/>
      </c>
      <c r="F3501" s="15">
        <f>D3501-E3501</f>
        <v/>
      </c>
      <c r="G3501" s="15" t="n"/>
      <c r="H3501" s="15" t="n"/>
      <c r="I3501" s="15" t="n"/>
      <c r="J3501" s="15">
        <f>C3501+F3501+G3501-I3501</f>
        <v/>
      </c>
      <c r="K3501" s="15" t="n"/>
      <c r="L3501" s="15">
        <f>K3501*Setup!$B$6</f>
        <v/>
      </c>
      <c r="M3501" s="15">
        <f>J3501-L3501</f>
        <v/>
      </c>
      <c r="N3501" s="21" t="n"/>
    </row>
    <row r="3502">
      <c r="A3502" s="295" t="n"/>
      <c r="B3502" s="14" t="n"/>
      <c r="C3502" s="15" t="n"/>
      <c r="D3502" s="15" t="n"/>
      <c r="E3502" s="15">
        <f>D3502*Setup!$B$5</f>
        <v/>
      </c>
      <c r="F3502" s="15">
        <f>D3502-E3502</f>
        <v/>
      </c>
      <c r="G3502" s="15" t="n"/>
      <c r="H3502" s="15" t="n"/>
      <c r="I3502" s="15" t="n"/>
      <c r="J3502" s="15">
        <f>C3502+F3502+G3502-I3502</f>
        <v/>
      </c>
      <c r="K3502" s="15" t="n"/>
      <c r="L3502" s="15">
        <f>K3502*Setup!$B$6</f>
        <v/>
      </c>
      <c r="M3502" s="15">
        <f>J3502-L3502</f>
        <v/>
      </c>
      <c r="N3502" s="21" t="n"/>
    </row>
    <row r="3503">
      <c r="A3503" s="295" t="n"/>
      <c r="B3503" s="14" t="n"/>
      <c r="C3503" s="15" t="n"/>
      <c r="D3503" s="15" t="n"/>
      <c r="E3503" s="15">
        <f>D3503*Setup!$B$5</f>
        <v/>
      </c>
      <c r="F3503" s="15">
        <f>D3503-E3503</f>
        <v/>
      </c>
      <c r="G3503" s="15" t="n"/>
      <c r="H3503" s="15" t="n"/>
      <c r="I3503" s="15" t="n"/>
      <c r="J3503" s="15">
        <f>C3503+F3503+G3503-I3503</f>
        <v/>
      </c>
      <c r="K3503" s="15" t="n"/>
      <c r="L3503" s="15">
        <f>K3503*Setup!$B$6</f>
        <v/>
      </c>
      <c r="M3503" s="15">
        <f>J3503-L3503</f>
        <v/>
      </c>
      <c r="N3503" s="21" t="n"/>
    </row>
    <row r="3504">
      <c r="A3504" s="295" t="n"/>
      <c r="B3504" s="14" t="n"/>
      <c r="C3504" s="15" t="n"/>
      <c r="D3504" s="15" t="n"/>
      <c r="E3504" s="15">
        <f>D3504*Setup!$B$5</f>
        <v/>
      </c>
      <c r="F3504" s="15">
        <f>D3504-E3504</f>
        <v/>
      </c>
      <c r="G3504" s="15" t="n"/>
      <c r="H3504" s="15" t="n"/>
      <c r="I3504" s="15" t="n"/>
      <c r="J3504" s="15">
        <f>C3504+F3504+G3504-I3504</f>
        <v/>
      </c>
      <c r="K3504" s="15" t="n"/>
      <c r="L3504" s="15">
        <f>K3504*Setup!$B$6</f>
        <v/>
      </c>
      <c r="M3504" s="15">
        <f>J3504-L3504</f>
        <v/>
      </c>
      <c r="N3504" s="21" t="n"/>
    </row>
    <row r="3505">
      <c r="A3505" s="295" t="n"/>
      <c r="B3505" s="14" t="n"/>
      <c r="C3505" s="15" t="n"/>
      <c r="D3505" s="15" t="n"/>
      <c r="E3505" s="15">
        <f>D3505*Setup!$B$5</f>
        <v/>
      </c>
      <c r="F3505" s="15">
        <f>D3505-E3505</f>
        <v/>
      </c>
      <c r="G3505" s="15" t="n"/>
      <c r="H3505" s="15" t="n"/>
      <c r="I3505" s="15" t="n"/>
      <c r="J3505" s="15">
        <f>C3505+F3505+G3505-I3505</f>
        <v/>
      </c>
      <c r="K3505" s="15" t="n"/>
      <c r="L3505" s="15">
        <f>K3505*Setup!$B$6</f>
        <v/>
      </c>
      <c r="M3505" s="15">
        <f>J3505-L3505</f>
        <v/>
      </c>
      <c r="N3505" s="21" t="n"/>
    </row>
    <row r="3506">
      <c r="A3506" s="295" t="n"/>
      <c r="B3506" s="14" t="n"/>
      <c r="C3506" s="15" t="n"/>
      <c r="D3506" s="15" t="n"/>
      <c r="E3506" s="15">
        <f>D3506*Setup!$B$5</f>
        <v/>
      </c>
      <c r="F3506" s="15">
        <f>D3506-E3506</f>
        <v/>
      </c>
      <c r="G3506" s="15" t="n"/>
      <c r="H3506" s="15" t="n"/>
      <c r="I3506" s="15" t="n"/>
      <c r="J3506" s="15">
        <f>C3506+F3506+G3506-I3506</f>
        <v/>
      </c>
      <c r="K3506" s="15" t="n"/>
      <c r="L3506" s="15">
        <f>K3506*Setup!$B$6</f>
        <v/>
      </c>
      <c r="M3506" s="15">
        <f>J3506-L3506</f>
        <v/>
      </c>
      <c r="N3506" s="21" t="n"/>
    </row>
    <row r="3507">
      <c r="A3507" s="295" t="n"/>
      <c r="B3507" s="14" t="n"/>
      <c r="C3507" s="15" t="n"/>
      <c r="D3507" s="15" t="n"/>
      <c r="E3507" s="15">
        <f>D3507*Setup!$B$5</f>
        <v/>
      </c>
      <c r="F3507" s="15">
        <f>D3507-E3507</f>
        <v/>
      </c>
      <c r="G3507" s="15" t="n"/>
      <c r="H3507" s="15" t="n"/>
      <c r="I3507" s="15" t="n"/>
      <c r="J3507" s="15">
        <f>C3507+F3507+G3507-I3507</f>
        <v/>
      </c>
      <c r="K3507" s="15" t="n"/>
      <c r="L3507" s="15">
        <f>K3507*Setup!$B$6</f>
        <v/>
      </c>
      <c r="M3507" s="15">
        <f>J3507-L3507</f>
        <v/>
      </c>
      <c r="N3507" s="21" t="n"/>
    </row>
    <row r="3508">
      <c r="A3508" s="295" t="n"/>
      <c r="B3508" s="14" t="n"/>
      <c r="C3508" s="15" t="n"/>
      <c r="D3508" s="15" t="n"/>
      <c r="E3508" s="15">
        <f>D3508*Setup!$B$5</f>
        <v/>
      </c>
      <c r="F3508" s="15">
        <f>D3508-E3508</f>
        <v/>
      </c>
      <c r="G3508" s="15" t="n"/>
      <c r="H3508" s="15" t="n"/>
      <c r="I3508" s="15" t="n"/>
      <c r="J3508" s="15">
        <f>C3508+F3508+G3508-I3508</f>
        <v/>
      </c>
      <c r="K3508" s="15" t="n"/>
      <c r="L3508" s="15">
        <f>K3508*Setup!$B$6</f>
        <v/>
      </c>
      <c r="M3508" s="15">
        <f>J3508-L3508</f>
        <v/>
      </c>
      <c r="N3508" s="21" t="n"/>
    </row>
    <row r="3509">
      <c r="A3509" s="295" t="n"/>
      <c r="B3509" s="14" t="n"/>
      <c r="C3509" s="15" t="n"/>
      <c r="D3509" s="15" t="n"/>
      <c r="E3509" s="15">
        <f>D3509*Setup!$B$5</f>
        <v/>
      </c>
      <c r="F3509" s="15">
        <f>D3509-E3509</f>
        <v/>
      </c>
      <c r="G3509" s="15" t="n"/>
      <c r="H3509" s="15" t="n"/>
      <c r="I3509" s="15" t="n"/>
      <c r="J3509" s="15">
        <f>C3509+F3509+G3509-I3509</f>
        <v/>
      </c>
      <c r="K3509" s="15" t="n"/>
      <c r="L3509" s="15">
        <f>K3509*Setup!$B$6</f>
        <v/>
      </c>
      <c r="M3509" s="15">
        <f>J3509-L3509</f>
        <v/>
      </c>
      <c r="N3509" s="21" t="n"/>
    </row>
    <row r="3510">
      <c r="A3510" s="295" t="n"/>
      <c r="B3510" s="14" t="n"/>
      <c r="C3510" s="15" t="n"/>
      <c r="D3510" s="15" t="n"/>
      <c r="E3510" s="15">
        <f>D3510*Setup!$B$5</f>
        <v/>
      </c>
      <c r="F3510" s="15">
        <f>D3510-E3510</f>
        <v/>
      </c>
      <c r="G3510" s="15" t="n"/>
      <c r="H3510" s="15" t="n"/>
      <c r="I3510" s="15" t="n"/>
      <c r="J3510" s="15">
        <f>C3510+F3510+G3510-I3510</f>
        <v/>
      </c>
      <c r="K3510" s="15" t="n"/>
      <c r="L3510" s="15">
        <f>K3510*Setup!$B$6</f>
        <v/>
      </c>
      <c r="M3510" s="15">
        <f>J3510-L3510</f>
        <v/>
      </c>
      <c r="N3510" s="21" t="n"/>
    </row>
    <row r="3511">
      <c r="A3511" s="295" t="n"/>
      <c r="B3511" s="14" t="n"/>
      <c r="C3511" s="15" t="n"/>
      <c r="D3511" s="15" t="n"/>
      <c r="E3511" s="15">
        <f>D3511*Setup!$B$5</f>
        <v/>
      </c>
      <c r="F3511" s="15">
        <f>D3511-E3511</f>
        <v/>
      </c>
      <c r="G3511" s="15" t="n"/>
      <c r="H3511" s="15" t="n"/>
      <c r="I3511" s="15" t="n"/>
      <c r="J3511" s="15">
        <f>C3511+F3511+G3511-I3511</f>
        <v/>
      </c>
      <c r="K3511" s="15" t="n"/>
      <c r="L3511" s="15">
        <f>K3511*Setup!$B$6</f>
        <v/>
      </c>
      <c r="M3511" s="15">
        <f>J3511-L3511</f>
        <v/>
      </c>
      <c r="N3511" s="21" t="n"/>
    </row>
    <row r="3512">
      <c r="A3512" s="295" t="n"/>
      <c r="B3512" s="14" t="n"/>
      <c r="C3512" s="15" t="n"/>
      <c r="D3512" s="15" t="n"/>
      <c r="E3512" s="15">
        <f>D3512*Setup!$B$5</f>
        <v/>
      </c>
      <c r="F3512" s="15">
        <f>D3512-E3512</f>
        <v/>
      </c>
      <c r="G3512" s="15" t="n"/>
      <c r="H3512" s="15" t="n"/>
      <c r="I3512" s="15" t="n"/>
      <c r="J3512" s="15">
        <f>C3512+F3512+G3512-I3512</f>
        <v/>
      </c>
      <c r="K3512" s="15" t="n"/>
      <c r="L3512" s="15">
        <f>K3512*Setup!$B$6</f>
        <v/>
      </c>
      <c r="M3512" s="15">
        <f>J3512-L3512</f>
        <v/>
      </c>
      <c r="N3512" s="21" t="n"/>
    </row>
    <row r="3513">
      <c r="A3513" s="295" t="n"/>
      <c r="B3513" s="14" t="n"/>
      <c r="C3513" s="15" t="n"/>
      <c r="D3513" s="15" t="n"/>
      <c r="E3513" s="15">
        <f>D3513*Setup!$B$5</f>
        <v/>
      </c>
      <c r="F3513" s="15">
        <f>D3513-E3513</f>
        <v/>
      </c>
      <c r="G3513" s="15" t="n"/>
      <c r="H3513" s="15" t="n"/>
      <c r="I3513" s="15" t="n"/>
      <c r="J3513" s="15">
        <f>C3513+F3513+G3513-I3513</f>
        <v/>
      </c>
      <c r="K3513" s="15" t="n"/>
      <c r="L3513" s="15">
        <f>K3513*Setup!$B$6</f>
        <v/>
      </c>
      <c r="M3513" s="15">
        <f>J3513-L3513</f>
        <v/>
      </c>
      <c r="N3513" s="21" t="n"/>
    </row>
    <row r="3514">
      <c r="A3514" s="295" t="n"/>
      <c r="B3514" s="14" t="n"/>
      <c r="C3514" s="15" t="n"/>
      <c r="D3514" s="15" t="n"/>
      <c r="E3514" s="15">
        <f>D3514*Setup!$B$5</f>
        <v/>
      </c>
      <c r="F3514" s="15">
        <f>D3514-E3514</f>
        <v/>
      </c>
      <c r="G3514" s="15" t="n"/>
      <c r="H3514" s="15" t="n"/>
      <c r="I3514" s="15" t="n"/>
      <c r="J3514" s="15">
        <f>C3514+F3514+G3514-I3514</f>
        <v/>
      </c>
      <c r="K3514" s="15" t="n"/>
      <c r="L3514" s="15">
        <f>K3514*Setup!$B$6</f>
        <v/>
      </c>
      <c r="M3514" s="15">
        <f>J3514-L3514</f>
        <v/>
      </c>
      <c r="N3514" s="21" t="n"/>
    </row>
    <row r="3515">
      <c r="A3515" s="295" t="n"/>
      <c r="B3515" s="14" t="n"/>
      <c r="C3515" s="15" t="n"/>
      <c r="D3515" s="15" t="n"/>
      <c r="E3515" s="15">
        <f>D3515*Setup!$B$5</f>
        <v/>
      </c>
      <c r="F3515" s="15">
        <f>D3515-E3515</f>
        <v/>
      </c>
      <c r="G3515" s="15" t="n"/>
      <c r="H3515" s="15" t="n"/>
      <c r="I3515" s="15" t="n"/>
      <c r="J3515" s="15">
        <f>C3515+F3515+G3515-I3515</f>
        <v/>
      </c>
      <c r="K3515" s="15" t="n"/>
      <c r="L3515" s="15">
        <f>K3515*Setup!$B$6</f>
        <v/>
      </c>
      <c r="M3515" s="15">
        <f>J3515-L3515</f>
        <v/>
      </c>
      <c r="N3515" s="21" t="n"/>
    </row>
    <row r="3516">
      <c r="A3516" s="295" t="n"/>
      <c r="B3516" s="14" t="n"/>
      <c r="C3516" s="15" t="n"/>
      <c r="D3516" s="15" t="n"/>
      <c r="E3516" s="15">
        <f>D3516*Setup!$B$5</f>
        <v/>
      </c>
      <c r="F3516" s="15">
        <f>D3516-E3516</f>
        <v/>
      </c>
      <c r="G3516" s="15" t="n"/>
      <c r="H3516" s="15" t="n"/>
      <c r="I3516" s="15" t="n"/>
      <c r="J3516" s="15">
        <f>C3516+F3516+G3516-I3516</f>
        <v/>
      </c>
      <c r="K3516" s="15" t="n"/>
      <c r="L3516" s="15">
        <f>K3516*Setup!$B$6</f>
        <v/>
      </c>
      <c r="M3516" s="15">
        <f>J3516-L3516</f>
        <v/>
      </c>
      <c r="N3516" s="21" t="n"/>
    </row>
    <row r="3517">
      <c r="A3517" s="295" t="n"/>
      <c r="B3517" s="14" t="n"/>
      <c r="C3517" s="15" t="n"/>
      <c r="D3517" s="15" t="n"/>
      <c r="E3517" s="15">
        <f>D3517*Setup!$B$5</f>
        <v/>
      </c>
      <c r="F3517" s="15">
        <f>D3517-E3517</f>
        <v/>
      </c>
      <c r="G3517" s="15" t="n"/>
      <c r="H3517" s="15" t="n"/>
      <c r="I3517" s="15" t="n"/>
      <c r="J3517" s="15">
        <f>C3517+F3517+G3517-I3517</f>
        <v/>
      </c>
      <c r="K3517" s="15" t="n"/>
      <c r="L3517" s="15">
        <f>K3517*Setup!$B$6</f>
        <v/>
      </c>
      <c r="M3517" s="15">
        <f>J3517-L3517</f>
        <v/>
      </c>
      <c r="N3517" s="21" t="n"/>
    </row>
    <row r="3518">
      <c r="A3518" s="295" t="n"/>
      <c r="B3518" s="14" t="n"/>
      <c r="C3518" s="15" t="n"/>
      <c r="D3518" s="15" t="n"/>
      <c r="E3518" s="15">
        <f>D3518*Setup!$B$5</f>
        <v/>
      </c>
      <c r="F3518" s="15">
        <f>D3518-E3518</f>
        <v/>
      </c>
      <c r="G3518" s="15" t="n"/>
      <c r="H3518" s="15" t="n"/>
      <c r="I3518" s="15" t="n"/>
      <c r="J3518" s="15">
        <f>C3518+F3518+G3518-I3518</f>
        <v/>
      </c>
      <c r="K3518" s="15" t="n"/>
      <c r="L3518" s="15">
        <f>K3518*Setup!$B$6</f>
        <v/>
      </c>
      <c r="M3518" s="15">
        <f>J3518-L3518</f>
        <v/>
      </c>
      <c r="N3518" s="21" t="n"/>
    </row>
    <row r="3519">
      <c r="A3519" s="295" t="n"/>
      <c r="B3519" s="14" t="n"/>
      <c r="C3519" s="15" t="n"/>
      <c r="D3519" s="15" t="n"/>
      <c r="E3519" s="15">
        <f>D3519*Setup!$B$5</f>
        <v/>
      </c>
      <c r="F3519" s="15">
        <f>D3519-E3519</f>
        <v/>
      </c>
      <c r="G3519" s="15" t="n"/>
      <c r="H3519" s="15" t="n"/>
      <c r="I3519" s="15" t="n"/>
      <c r="J3519" s="15">
        <f>C3519+F3519+G3519-I3519</f>
        <v/>
      </c>
      <c r="K3519" s="15" t="n"/>
      <c r="L3519" s="15">
        <f>K3519*Setup!$B$6</f>
        <v/>
      </c>
      <c r="M3519" s="15">
        <f>J3519-L3519</f>
        <v/>
      </c>
      <c r="N3519" s="21" t="n"/>
    </row>
    <row r="3520">
      <c r="A3520" s="295" t="n"/>
      <c r="B3520" s="14" t="n"/>
      <c r="C3520" s="15" t="n"/>
      <c r="D3520" s="15" t="n"/>
      <c r="E3520" s="15">
        <f>D3520*Setup!$B$5</f>
        <v/>
      </c>
      <c r="F3520" s="15">
        <f>D3520-E3520</f>
        <v/>
      </c>
      <c r="G3520" s="15" t="n"/>
      <c r="H3520" s="15" t="n"/>
      <c r="I3520" s="15" t="n"/>
      <c r="J3520" s="15">
        <f>C3520+F3520+G3520-I3520</f>
        <v/>
      </c>
      <c r="K3520" s="15" t="n"/>
      <c r="L3520" s="15">
        <f>K3520*Setup!$B$6</f>
        <v/>
      </c>
      <c r="M3520" s="15">
        <f>J3520-L3520</f>
        <v/>
      </c>
      <c r="N3520" s="21" t="n"/>
    </row>
    <row r="3521">
      <c r="A3521" s="295" t="n"/>
      <c r="B3521" s="14" t="n"/>
      <c r="C3521" s="15" t="n"/>
      <c r="D3521" s="15" t="n"/>
      <c r="E3521" s="15">
        <f>D3521*Setup!$B$5</f>
        <v/>
      </c>
      <c r="F3521" s="15">
        <f>D3521-E3521</f>
        <v/>
      </c>
      <c r="G3521" s="15" t="n"/>
      <c r="H3521" s="15" t="n"/>
      <c r="I3521" s="15" t="n"/>
      <c r="J3521" s="15">
        <f>C3521+F3521+G3521-I3521</f>
        <v/>
      </c>
      <c r="K3521" s="15" t="n"/>
      <c r="L3521" s="15">
        <f>K3521*Setup!$B$6</f>
        <v/>
      </c>
      <c r="M3521" s="15">
        <f>J3521-L3521</f>
        <v/>
      </c>
      <c r="N3521" s="21" t="n"/>
    </row>
    <row r="3522">
      <c r="A3522" s="295" t="n"/>
      <c r="B3522" s="14" t="n"/>
      <c r="C3522" s="15" t="n"/>
      <c r="D3522" s="15" t="n"/>
      <c r="E3522" s="15">
        <f>D3522*Setup!$B$5</f>
        <v/>
      </c>
      <c r="F3522" s="15">
        <f>D3522-E3522</f>
        <v/>
      </c>
      <c r="G3522" s="15" t="n"/>
      <c r="H3522" s="15" t="n"/>
      <c r="I3522" s="15" t="n"/>
      <c r="J3522" s="15">
        <f>C3522+F3522+G3522-I3522</f>
        <v/>
      </c>
      <c r="K3522" s="15" t="n"/>
      <c r="L3522" s="15">
        <f>K3522*Setup!$B$6</f>
        <v/>
      </c>
      <c r="M3522" s="15">
        <f>J3522-L3522</f>
        <v/>
      </c>
      <c r="N3522" s="21" t="n"/>
    </row>
    <row r="3523">
      <c r="A3523" s="295" t="n"/>
      <c r="B3523" s="14" t="n"/>
      <c r="C3523" s="15" t="n"/>
      <c r="D3523" s="15" t="n"/>
      <c r="E3523" s="15">
        <f>D3523*Setup!$B$5</f>
        <v/>
      </c>
      <c r="F3523" s="15">
        <f>D3523-E3523</f>
        <v/>
      </c>
      <c r="G3523" s="15" t="n"/>
      <c r="H3523" s="15" t="n"/>
      <c r="I3523" s="15" t="n"/>
      <c r="J3523" s="15">
        <f>C3523+F3523+G3523-I3523</f>
        <v/>
      </c>
      <c r="K3523" s="15" t="n"/>
      <c r="L3523" s="15">
        <f>K3523*Setup!$B$6</f>
        <v/>
      </c>
      <c r="M3523" s="15">
        <f>J3523-L3523</f>
        <v/>
      </c>
      <c r="N3523" s="21" t="n"/>
    </row>
    <row r="3524">
      <c r="A3524" s="295" t="n"/>
      <c r="B3524" s="14" t="n"/>
      <c r="C3524" s="15" t="n"/>
      <c r="D3524" s="15" t="n"/>
      <c r="E3524" s="15">
        <f>D3524*Setup!$B$5</f>
        <v/>
      </c>
      <c r="F3524" s="15">
        <f>D3524-E3524</f>
        <v/>
      </c>
      <c r="G3524" s="15" t="n"/>
      <c r="H3524" s="15" t="n"/>
      <c r="I3524" s="15" t="n"/>
      <c r="J3524" s="15">
        <f>C3524+F3524+G3524-I3524</f>
        <v/>
      </c>
      <c r="K3524" s="15" t="n"/>
      <c r="L3524" s="15">
        <f>K3524*Setup!$B$6</f>
        <v/>
      </c>
      <c r="M3524" s="15">
        <f>J3524-L3524</f>
        <v/>
      </c>
      <c r="N3524" s="21" t="n"/>
    </row>
    <row r="3525">
      <c r="A3525" s="295" t="n"/>
      <c r="B3525" s="14" t="n"/>
      <c r="C3525" s="15" t="n"/>
      <c r="D3525" s="15" t="n"/>
      <c r="E3525" s="15">
        <f>D3525*Setup!$B$5</f>
        <v/>
      </c>
      <c r="F3525" s="15">
        <f>D3525-E3525</f>
        <v/>
      </c>
      <c r="G3525" s="15" t="n"/>
      <c r="H3525" s="15" t="n"/>
      <c r="I3525" s="15" t="n"/>
      <c r="J3525" s="15">
        <f>C3525+F3525+G3525-I3525</f>
        <v/>
      </c>
      <c r="K3525" s="15" t="n"/>
      <c r="L3525" s="15">
        <f>K3525*Setup!$B$6</f>
        <v/>
      </c>
      <c r="M3525" s="15">
        <f>J3525-L3525</f>
        <v/>
      </c>
      <c r="N3525" s="21" t="n"/>
    </row>
    <row r="3526">
      <c r="A3526" s="295" t="n"/>
      <c r="B3526" s="14" t="n"/>
      <c r="C3526" s="15" t="n"/>
      <c r="D3526" s="15" t="n"/>
      <c r="E3526" s="15">
        <f>D3526*Setup!$B$5</f>
        <v/>
      </c>
      <c r="F3526" s="15">
        <f>D3526-E3526</f>
        <v/>
      </c>
      <c r="G3526" s="15" t="n"/>
      <c r="H3526" s="15" t="n"/>
      <c r="I3526" s="15" t="n"/>
      <c r="J3526" s="15">
        <f>C3526+F3526+G3526-I3526</f>
        <v/>
      </c>
      <c r="K3526" s="15" t="n"/>
      <c r="L3526" s="15">
        <f>K3526*Setup!$B$6</f>
        <v/>
      </c>
      <c r="M3526" s="15">
        <f>J3526-L3526</f>
        <v/>
      </c>
      <c r="N3526" s="21" t="n"/>
    </row>
    <row r="3527">
      <c r="A3527" s="295" t="n"/>
      <c r="B3527" s="14" t="n"/>
      <c r="C3527" s="15" t="n"/>
      <c r="D3527" s="15" t="n"/>
      <c r="E3527" s="15">
        <f>D3527*Setup!$B$5</f>
        <v/>
      </c>
      <c r="F3527" s="15">
        <f>D3527-E3527</f>
        <v/>
      </c>
      <c r="G3527" s="15" t="n"/>
      <c r="H3527" s="15" t="n"/>
      <c r="I3527" s="15" t="n"/>
      <c r="J3527" s="15">
        <f>C3527+F3527+G3527-I3527</f>
        <v/>
      </c>
      <c r="K3527" s="15" t="n"/>
      <c r="L3527" s="15">
        <f>K3527*Setup!$B$6</f>
        <v/>
      </c>
      <c r="M3527" s="15">
        <f>J3527-L3527</f>
        <v/>
      </c>
      <c r="N3527" s="21" t="n"/>
    </row>
    <row r="3528">
      <c r="A3528" s="295" t="n"/>
      <c r="B3528" s="14" t="n"/>
      <c r="C3528" s="15" t="n"/>
      <c r="D3528" s="15" t="n"/>
      <c r="E3528" s="15">
        <f>D3528*Setup!$B$5</f>
        <v/>
      </c>
      <c r="F3528" s="15">
        <f>D3528-E3528</f>
        <v/>
      </c>
      <c r="G3528" s="15" t="n"/>
      <c r="H3528" s="15" t="n"/>
      <c r="I3528" s="15" t="n"/>
      <c r="J3528" s="15">
        <f>C3528+F3528+G3528-I3528</f>
        <v/>
      </c>
      <c r="K3528" s="15" t="n"/>
      <c r="L3528" s="15">
        <f>K3528*Setup!$B$6</f>
        <v/>
      </c>
      <c r="M3528" s="15">
        <f>J3528-L3528</f>
        <v/>
      </c>
      <c r="N3528" s="21" t="n"/>
    </row>
    <row r="3529">
      <c r="A3529" s="295" t="n"/>
      <c r="B3529" s="14" t="n"/>
      <c r="C3529" s="15" t="n"/>
      <c r="D3529" s="15" t="n"/>
      <c r="E3529" s="15">
        <f>D3529*Setup!$B$5</f>
        <v/>
      </c>
      <c r="F3529" s="15">
        <f>D3529-E3529</f>
        <v/>
      </c>
      <c r="G3529" s="15" t="n"/>
      <c r="H3529" s="15" t="n"/>
      <c r="I3529" s="15" t="n"/>
      <c r="J3529" s="15">
        <f>C3529+F3529+G3529-I3529</f>
        <v/>
      </c>
      <c r="K3529" s="15" t="n"/>
      <c r="L3529" s="15">
        <f>K3529*Setup!$B$6</f>
        <v/>
      </c>
      <c r="M3529" s="15">
        <f>J3529-L3529</f>
        <v/>
      </c>
      <c r="N3529" s="21" t="n"/>
    </row>
    <row r="3530">
      <c r="A3530" s="295" t="n"/>
      <c r="B3530" s="14" t="n"/>
      <c r="C3530" s="15" t="n"/>
      <c r="D3530" s="15" t="n"/>
      <c r="E3530" s="15">
        <f>D3530*Setup!$B$5</f>
        <v/>
      </c>
      <c r="F3530" s="15">
        <f>D3530-E3530</f>
        <v/>
      </c>
      <c r="G3530" s="15" t="n"/>
      <c r="H3530" s="15" t="n"/>
      <c r="I3530" s="15" t="n"/>
      <c r="J3530" s="15">
        <f>C3530+F3530+G3530-I3530</f>
        <v/>
      </c>
      <c r="K3530" s="15" t="n"/>
      <c r="L3530" s="15">
        <f>K3530*Setup!$B$6</f>
        <v/>
      </c>
      <c r="M3530" s="15">
        <f>J3530-L3530</f>
        <v/>
      </c>
      <c r="N3530" s="21" t="n"/>
    </row>
    <row r="3531">
      <c r="A3531" s="295" t="n"/>
      <c r="B3531" s="14" t="n"/>
      <c r="C3531" s="15" t="n"/>
      <c r="D3531" s="15" t="n"/>
      <c r="E3531" s="15">
        <f>D3531*Setup!$B$5</f>
        <v/>
      </c>
      <c r="F3531" s="15">
        <f>D3531-E3531</f>
        <v/>
      </c>
      <c r="G3531" s="15" t="n"/>
      <c r="H3531" s="15" t="n"/>
      <c r="I3531" s="15" t="n"/>
      <c r="J3531" s="15">
        <f>C3531+F3531+G3531-I3531</f>
        <v/>
      </c>
      <c r="K3531" s="15" t="n"/>
      <c r="L3531" s="15">
        <f>K3531*Setup!$B$6</f>
        <v/>
      </c>
      <c r="M3531" s="15">
        <f>J3531-L3531</f>
        <v/>
      </c>
      <c r="N3531" s="21" t="n"/>
    </row>
    <row r="3532">
      <c r="A3532" s="295" t="n"/>
      <c r="B3532" s="14" t="n"/>
      <c r="C3532" s="15" t="n"/>
      <c r="D3532" s="15" t="n"/>
      <c r="E3532" s="15">
        <f>D3532*Setup!$B$5</f>
        <v/>
      </c>
      <c r="F3532" s="15">
        <f>D3532-E3532</f>
        <v/>
      </c>
      <c r="G3532" s="15" t="n"/>
      <c r="H3532" s="15" t="n"/>
      <c r="I3532" s="15" t="n"/>
      <c r="J3532" s="15">
        <f>C3532+F3532+G3532-I3532</f>
        <v/>
      </c>
      <c r="K3532" s="15" t="n"/>
      <c r="L3532" s="15">
        <f>K3532*Setup!$B$6</f>
        <v/>
      </c>
      <c r="M3532" s="15">
        <f>J3532-L3532</f>
        <v/>
      </c>
      <c r="N3532" s="21" t="n"/>
    </row>
    <row r="3533">
      <c r="A3533" s="295" t="n"/>
      <c r="B3533" s="14" t="n"/>
      <c r="C3533" s="15" t="n"/>
      <c r="D3533" s="15" t="n"/>
      <c r="E3533" s="15">
        <f>D3533*Setup!$B$5</f>
        <v/>
      </c>
      <c r="F3533" s="15">
        <f>D3533-E3533</f>
        <v/>
      </c>
      <c r="G3533" s="15" t="n"/>
      <c r="H3533" s="15" t="n"/>
      <c r="I3533" s="15" t="n"/>
      <c r="J3533" s="15">
        <f>C3533+F3533+G3533-I3533</f>
        <v/>
      </c>
      <c r="K3533" s="15" t="n"/>
      <c r="L3533" s="15">
        <f>K3533*Setup!$B$6</f>
        <v/>
      </c>
      <c r="M3533" s="15">
        <f>J3533-L3533</f>
        <v/>
      </c>
      <c r="N3533" s="21" t="n"/>
    </row>
    <row r="3534">
      <c r="A3534" s="295" t="n"/>
      <c r="B3534" s="14" t="n"/>
      <c r="C3534" s="15" t="n"/>
      <c r="D3534" s="15" t="n"/>
      <c r="E3534" s="15">
        <f>D3534*Setup!$B$5</f>
        <v/>
      </c>
      <c r="F3534" s="15">
        <f>D3534-E3534</f>
        <v/>
      </c>
      <c r="G3534" s="15" t="n"/>
      <c r="H3534" s="15" t="n"/>
      <c r="I3534" s="15" t="n"/>
      <c r="J3534" s="15">
        <f>C3534+F3534+G3534-I3534</f>
        <v/>
      </c>
      <c r="K3534" s="15" t="n"/>
      <c r="L3534" s="15">
        <f>K3534*Setup!$B$6</f>
        <v/>
      </c>
      <c r="M3534" s="15">
        <f>J3534-L3534</f>
        <v/>
      </c>
      <c r="N3534" s="21" t="n"/>
    </row>
    <row r="3535">
      <c r="A3535" s="295" t="n"/>
      <c r="B3535" s="14" t="n"/>
      <c r="C3535" s="15" t="n"/>
      <c r="D3535" s="15" t="n"/>
      <c r="E3535" s="15">
        <f>D3535*Setup!$B$5</f>
        <v/>
      </c>
      <c r="F3535" s="15">
        <f>D3535-E3535</f>
        <v/>
      </c>
      <c r="G3535" s="15" t="n"/>
      <c r="H3535" s="15" t="n"/>
      <c r="I3535" s="15" t="n"/>
      <c r="J3535" s="15">
        <f>C3535+F3535+G3535-I3535</f>
        <v/>
      </c>
      <c r="K3535" s="15" t="n"/>
      <c r="L3535" s="15">
        <f>K3535*Setup!$B$6</f>
        <v/>
      </c>
      <c r="M3535" s="15">
        <f>J3535-L3535</f>
        <v/>
      </c>
      <c r="N3535" s="21" t="n"/>
    </row>
    <row r="3536">
      <c r="A3536" s="295" t="n"/>
      <c r="B3536" s="14" t="n"/>
      <c r="C3536" s="15" t="n"/>
      <c r="D3536" s="15" t="n"/>
      <c r="E3536" s="15">
        <f>D3536*Setup!$B$5</f>
        <v/>
      </c>
      <c r="F3536" s="15">
        <f>D3536-E3536</f>
        <v/>
      </c>
      <c r="G3536" s="15" t="n"/>
      <c r="H3536" s="15" t="n"/>
      <c r="I3536" s="15" t="n"/>
      <c r="J3536" s="15">
        <f>C3536+F3536+G3536-I3536</f>
        <v/>
      </c>
      <c r="K3536" s="15" t="n"/>
      <c r="L3536" s="15">
        <f>K3536*Setup!$B$6</f>
        <v/>
      </c>
      <c r="M3536" s="15">
        <f>J3536-L3536</f>
        <v/>
      </c>
      <c r="N3536" s="21" t="n"/>
    </row>
    <row r="3537">
      <c r="A3537" s="295" t="n"/>
      <c r="B3537" s="14" t="n"/>
      <c r="C3537" s="15" t="n"/>
      <c r="D3537" s="15" t="n"/>
      <c r="E3537" s="15">
        <f>D3537*Setup!$B$5</f>
        <v/>
      </c>
      <c r="F3537" s="15">
        <f>D3537-E3537</f>
        <v/>
      </c>
      <c r="G3537" s="15" t="n"/>
      <c r="H3537" s="15" t="n"/>
      <c r="I3537" s="15" t="n"/>
      <c r="J3537" s="15">
        <f>C3537+F3537+G3537-I3537</f>
        <v/>
      </c>
      <c r="K3537" s="15" t="n"/>
      <c r="L3537" s="15">
        <f>K3537*Setup!$B$6</f>
        <v/>
      </c>
      <c r="M3537" s="15">
        <f>J3537-L3537</f>
        <v/>
      </c>
      <c r="N3537" s="21" t="n"/>
    </row>
    <row r="3538">
      <c r="A3538" s="295" t="n"/>
      <c r="B3538" s="14" t="n"/>
      <c r="C3538" s="15" t="n"/>
      <c r="D3538" s="15" t="n"/>
      <c r="E3538" s="15">
        <f>D3538*Setup!$B$5</f>
        <v/>
      </c>
      <c r="F3538" s="15">
        <f>D3538-E3538</f>
        <v/>
      </c>
      <c r="G3538" s="15" t="n"/>
      <c r="H3538" s="15" t="n"/>
      <c r="I3538" s="15" t="n"/>
      <c r="J3538" s="15">
        <f>C3538+F3538+G3538-I3538</f>
        <v/>
      </c>
      <c r="K3538" s="15" t="n"/>
      <c r="L3538" s="15">
        <f>K3538*Setup!$B$6</f>
        <v/>
      </c>
      <c r="M3538" s="15">
        <f>J3538-L3538</f>
        <v/>
      </c>
      <c r="N3538" s="21" t="n"/>
    </row>
    <row r="3539">
      <c r="A3539" s="295" t="n"/>
      <c r="B3539" s="14" t="n"/>
      <c r="C3539" s="15" t="n"/>
      <c r="D3539" s="15" t="n"/>
      <c r="E3539" s="15">
        <f>D3539*Setup!$B$5</f>
        <v/>
      </c>
      <c r="F3539" s="15">
        <f>D3539-E3539</f>
        <v/>
      </c>
      <c r="G3539" s="15" t="n"/>
      <c r="H3539" s="15" t="n"/>
      <c r="I3539" s="15" t="n"/>
      <c r="J3539" s="15">
        <f>C3539+F3539+G3539-I3539</f>
        <v/>
      </c>
      <c r="K3539" s="15" t="n"/>
      <c r="L3539" s="15">
        <f>K3539*Setup!$B$6</f>
        <v/>
      </c>
      <c r="M3539" s="15">
        <f>J3539-L3539</f>
        <v/>
      </c>
      <c r="N3539" s="21" t="n"/>
    </row>
    <row r="3540">
      <c r="A3540" s="295" t="n"/>
      <c r="B3540" s="14" t="n"/>
      <c r="C3540" s="15" t="n"/>
      <c r="D3540" s="15" t="n"/>
      <c r="E3540" s="15">
        <f>D3540*Setup!$B$5</f>
        <v/>
      </c>
      <c r="F3540" s="15">
        <f>D3540-E3540</f>
        <v/>
      </c>
      <c r="G3540" s="15" t="n"/>
      <c r="H3540" s="15" t="n"/>
      <c r="I3540" s="15" t="n"/>
      <c r="J3540" s="15">
        <f>C3540+F3540+G3540-I3540</f>
        <v/>
      </c>
      <c r="K3540" s="15" t="n"/>
      <c r="L3540" s="15">
        <f>K3540*Setup!$B$6</f>
        <v/>
      </c>
      <c r="M3540" s="15">
        <f>J3540-L3540</f>
        <v/>
      </c>
      <c r="N3540" s="21" t="n"/>
    </row>
    <row r="3541">
      <c r="A3541" s="295" t="n"/>
      <c r="B3541" s="14" t="n"/>
      <c r="C3541" s="15" t="n"/>
      <c r="D3541" s="15" t="n"/>
      <c r="E3541" s="15">
        <f>D3541*Setup!$B$5</f>
        <v/>
      </c>
      <c r="F3541" s="15">
        <f>D3541-E3541</f>
        <v/>
      </c>
      <c r="G3541" s="15" t="n"/>
      <c r="H3541" s="15" t="n"/>
      <c r="I3541" s="15" t="n"/>
      <c r="J3541" s="15">
        <f>C3541+F3541+G3541-I3541</f>
        <v/>
      </c>
      <c r="K3541" s="15" t="n"/>
      <c r="L3541" s="15">
        <f>K3541*Setup!$B$6</f>
        <v/>
      </c>
      <c r="M3541" s="15">
        <f>J3541-L3541</f>
        <v/>
      </c>
      <c r="N3541" s="21" t="n"/>
    </row>
    <row r="3542">
      <c r="A3542" s="295" t="n"/>
      <c r="B3542" s="14" t="n"/>
      <c r="C3542" s="15" t="n"/>
      <c r="D3542" s="15" t="n"/>
      <c r="E3542" s="15">
        <f>D3542*Setup!$B$5</f>
        <v/>
      </c>
      <c r="F3542" s="15">
        <f>D3542-E3542</f>
        <v/>
      </c>
      <c r="G3542" s="15" t="n"/>
      <c r="H3542" s="15" t="n"/>
      <c r="I3542" s="15" t="n"/>
      <c r="J3542" s="15">
        <f>C3542+F3542+G3542-I3542</f>
        <v/>
      </c>
      <c r="K3542" s="15" t="n"/>
      <c r="L3542" s="15">
        <f>K3542*Setup!$B$6</f>
        <v/>
      </c>
      <c r="M3542" s="15">
        <f>J3542-L3542</f>
        <v/>
      </c>
      <c r="N3542" s="21" t="n"/>
    </row>
    <row r="3543">
      <c r="A3543" s="295" t="n"/>
      <c r="B3543" s="14" t="n"/>
      <c r="C3543" s="15" t="n"/>
      <c r="D3543" s="15" t="n"/>
      <c r="E3543" s="15">
        <f>D3543*Setup!$B$5</f>
        <v/>
      </c>
      <c r="F3543" s="15">
        <f>D3543-E3543</f>
        <v/>
      </c>
      <c r="G3543" s="15" t="n"/>
      <c r="H3543" s="15" t="n"/>
      <c r="I3543" s="15" t="n"/>
      <c r="J3543" s="15">
        <f>C3543+F3543+G3543-I3543</f>
        <v/>
      </c>
      <c r="K3543" s="15" t="n"/>
      <c r="L3543" s="15">
        <f>K3543*Setup!$B$6</f>
        <v/>
      </c>
      <c r="M3543" s="15">
        <f>J3543-L3543</f>
        <v/>
      </c>
      <c r="N3543" s="21" t="n"/>
    </row>
    <row r="3544">
      <c r="A3544" s="295" t="n"/>
      <c r="B3544" s="14" t="n"/>
      <c r="C3544" s="15" t="n"/>
      <c r="D3544" s="15" t="n"/>
      <c r="E3544" s="15">
        <f>D3544*Setup!$B$5</f>
        <v/>
      </c>
      <c r="F3544" s="15">
        <f>D3544-E3544</f>
        <v/>
      </c>
      <c r="G3544" s="15" t="n"/>
      <c r="H3544" s="15" t="n"/>
      <c r="I3544" s="15" t="n"/>
      <c r="J3544" s="15">
        <f>C3544+F3544+G3544-I3544</f>
        <v/>
      </c>
      <c r="K3544" s="15" t="n"/>
      <c r="L3544" s="15">
        <f>K3544*Setup!$B$6</f>
        <v/>
      </c>
      <c r="M3544" s="15">
        <f>J3544-L3544</f>
        <v/>
      </c>
      <c r="N3544" s="21" t="n"/>
    </row>
    <row r="3545">
      <c r="A3545" s="295" t="n"/>
      <c r="B3545" s="14" t="n"/>
      <c r="C3545" s="15" t="n"/>
      <c r="D3545" s="15" t="n"/>
      <c r="E3545" s="15">
        <f>D3545*Setup!$B$5</f>
        <v/>
      </c>
      <c r="F3545" s="15">
        <f>D3545-E3545</f>
        <v/>
      </c>
      <c r="G3545" s="15" t="n"/>
      <c r="H3545" s="15" t="n"/>
      <c r="I3545" s="15" t="n"/>
      <c r="J3545" s="15">
        <f>C3545+F3545+G3545-I3545</f>
        <v/>
      </c>
      <c r="K3545" s="15" t="n"/>
      <c r="L3545" s="15">
        <f>K3545*Setup!$B$6</f>
        <v/>
      </c>
      <c r="M3545" s="15">
        <f>J3545-L3545</f>
        <v/>
      </c>
      <c r="N3545" s="21" t="n"/>
    </row>
    <row r="3546">
      <c r="A3546" s="295" t="n"/>
      <c r="B3546" s="14" t="n"/>
      <c r="C3546" s="15" t="n"/>
      <c r="D3546" s="15" t="n"/>
      <c r="E3546" s="15">
        <f>D3546*Setup!$B$5</f>
        <v/>
      </c>
      <c r="F3546" s="15">
        <f>D3546-E3546</f>
        <v/>
      </c>
      <c r="G3546" s="15" t="n"/>
      <c r="H3546" s="15" t="n"/>
      <c r="I3546" s="15" t="n"/>
      <c r="J3546" s="15">
        <f>C3546+F3546+G3546-I3546</f>
        <v/>
      </c>
      <c r="K3546" s="15" t="n"/>
      <c r="L3546" s="15">
        <f>K3546*Setup!$B$6</f>
        <v/>
      </c>
      <c r="M3546" s="15">
        <f>J3546-L3546</f>
        <v/>
      </c>
      <c r="N3546" s="21" t="n"/>
    </row>
    <row r="3547">
      <c r="A3547" s="295" t="n"/>
      <c r="B3547" s="14" t="n"/>
      <c r="C3547" s="15" t="n"/>
      <c r="D3547" s="15" t="n"/>
      <c r="E3547" s="15">
        <f>D3547*Setup!$B$5</f>
        <v/>
      </c>
      <c r="F3547" s="15">
        <f>D3547-E3547</f>
        <v/>
      </c>
      <c r="G3547" s="15" t="n"/>
      <c r="H3547" s="15" t="n"/>
      <c r="I3547" s="15" t="n"/>
      <c r="J3547" s="15">
        <f>C3547+F3547+G3547-I3547</f>
        <v/>
      </c>
      <c r="K3547" s="15" t="n"/>
      <c r="L3547" s="15">
        <f>K3547*Setup!$B$6</f>
        <v/>
      </c>
      <c r="M3547" s="15">
        <f>J3547-L3547</f>
        <v/>
      </c>
      <c r="N3547" s="21" t="n"/>
    </row>
    <row r="3548">
      <c r="A3548" s="295" t="n"/>
      <c r="B3548" s="14" t="n"/>
      <c r="C3548" s="15" t="n"/>
      <c r="D3548" s="15" t="n"/>
      <c r="E3548" s="15">
        <f>D3548*Setup!$B$5</f>
        <v/>
      </c>
      <c r="F3548" s="15">
        <f>D3548-E3548</f>
        <v/>
      </c>
      <c r="G3548" s="15" t="n"/>
      <c r="H3548" s="15" t="n"/>
      <c r="I3548" s="15" t="n"/>
      <c r="J3548" s="15">
        <f>C3548+F3548+G3548-I3548</f>
        <v/>
      </c>
      <c r="K3548" s="15" t="n"/>
      <c r="L3548" s="15">
        <f>K3548*Setup!$B$6</f>
        <v/>
      </c>
      <c r="M3548" s="15">
        <f>J3548-L3548</f>
        <v/>
      </c>
      <c r="N3548" s="21" t="n"/>
    </row>
    <row r="3549">
      <c r="A3549" s="295" t="n"/>
      <c r="B3549" s="14" t="n"/>
      <c r="C3549" s="15" t="n"/>
      <c r="D3549" s="15" t="n"/>
      <c r="E3549" s="15">
        <f>D3549*Setup!$B$5</f>
        <v/>
      </c>
      <c r="F3549" s="15">
        <f>D3549-E3549</f>
        <v/>
      </c>
      <c r="G3549" s="15" t="n"/>
      <c r="H3549" s="15" t="n"/>
      <c r="I3549" s="15" t="n"/>
      <c r="J3549" s="15">
        <f>C3549+F3549+G3549-I3549</f>
        <v/>
      </c>
      <c r="K3549" s="15" t="n"/>
      <c r="L3549" s="15">
        <f>K3549*Setup!$B$6</f>
        <v/>
      </c>
      <c r="M3549" s="15">
        <f>J3549-L3549</f>
        <v/>
      </c>
      <c r="N3549" s="21" t="n"/>
    </row>
    <row r="3550">
      <c r="A3550" s="295" t="n"/>
      <c r="B3550" s="14" t="n"/>
      <c r="C3550" s="15" t="n"/>
      <c r="D3550" s="15" t="n"/>
      <c r="E3550" s="15">
        <f>D3550*Setup!$B$5</f>
        <v/>
      </c>
      <c r="F3550" s="15">
        <f>D3550-E3550</f>
        <v/>
      </c>
      <c r="G3550" s="15" t="n"/>
      <c r="H3550" s="15" t="n"/>
      <c r="I3550" s="15" t="n"/>
      <c r="J3550" s="15">
        <f>C3550+F3550+G3550-I3550</f>
        <v/>
      </c>
      <c r="K3550" s="15" t="n"/>
      <c r="L3550" s="15">
        <f>K3550*Setup!$B$6</f>
        <v/>
      </c>
      <c r="M3550" s="15">
        <f>J3550-L3550</f>
        <v/>
      </c>
      <c r="N3550" s="21" t="n"/>
    </row>
    <row r="3551">
      <c r="A3551" s="295" t="n"/>
      <c r="B3551" s="14" t="n"/>
      <c r="C3551" s="15" t="n"/>
      <c r="D3551" s="15" t="n"/>
      <c r="E3551" s="15">
        <f>D3551*Setup!$B$5</f>
        <v/>
      </c>
      <c r="F3551" s="15">
        <f>D3551-E3551</f>
        <v/>
      </c>
      <c r="G3551" s="15" t="n"/>
      <c r="H3551" s="15" t="n"/>
      <c r="I3551" s="15" t="n"/>
      <c r="J3551" s="15">
        <f>C3551+F3551+G3551-I3551</f>
        <v/>
      </c>
      <c r="K3551" s="15" t="n"/>
      <c r="L3551" s="15">
        <f>K3551*Setup!$B$6</f>
        <v/>
      </c>
      <c r="M3551" s="15">
        <f>J3551-L3551</f>
        <v/>
      </c>
      <c r="N3551" s="21" t="n"/>
    </row>
    <row r="3552">
      <c r="A3552" s="295" t="n"/>
      <c r="B3552" s="14" t="n"/>
      <c r="C3552" s="15" t="n"/>
      <c r="D3552" s="15" t="n"/>
      <c r="E3552" s="15">
        <f>D3552*Setup!$B$5</f>
        <v/>
      </c>
      <c r="F3552" s="15">
        <f>D3552-E3552</f>
        <v/>
      </c>
      <c r="G3552" s="15" t="n"/>
      <c r="H3552" s="15" t="n"/>
      <c r="I3552" s="15" t="n"/>
      <c r="J3552" s="15">
        <f>C3552+F3552+G3552-I3552</f>
        <v/>
      </c>
      <c r="K3552" s="15" t="n"/>
      <c r="L3552" s="15">
        <f>K3552*Setup!$B$6</f>
        <v/>
      </c>
      <c r="M3552" s="15">
        <f>J3552-L3552</f>
        <v/>
      </c>
      <c r="N3552" s="21" t="n"/>
    </row>
    <row r="3553">
      <c r="A3553" s="295" t="n"/>
      <c r="B3553" s="14" t="n"/>
      <c r="C3553" s="15" t="n"/>
      <c r="D3553" s="15" t="n"/>
      <c r="E3553" s="15">
        <f>D3553*Setup!$B$5</f>
        <v/>
      </c>
      <c r="F3553" s="15">
        <f>D3553-E3553</f>
        <v/>
      </c>
      <c r="G3553" s="15" t="n"/>
      <c r="H3553" s="15" t="n"/>
      <c r="I3553" s="15" t="n"/>
      <c r="J3553" s="15">
        <f>C3553+F3553+G3553-I3553</f>
        <v/>
      </c>
      <c r="K3553" s="15" t="n"/>
      <c r="L3553" s="15">
        <f>K3553*Setup!$B$6</f>
        <v/>
      </c>
      <c r="M3553" s="15">
        <f>J3553-L3553</f>
        <v/>
      </c>
      <c r="N3553" s="21" t="n"/>
    </row>
    <row r="3554">
      <c r="A3554" s="295" t="n"/>
      <c r="B3554" s="14" t="n"/>
      <c r="C3554" s="15" t="n"/>
      <c r="D3554" s="15" t="n"/>
      <c r="E3554" s="15">
        <f>D3554*Setup!$B$5</f>
        <v/>
      </c>
      <c r="F3554" s="15">
        <f>D3554-E3554</f>
        <v/>
      </c>
      <c r="G3554" s="15" t="n"/>
      <c r="H3554" s="15" t="n"/>
      <c r="I3554" s="15" t="n"/>
      <c r="J3554" s="15">
        <f>C3554+F3554+G3554-I3554</f>
        <v/>
      </c>
      <c r="K3554" s="15" t="n"/>
      <c r="L3554" s="15">
        <f>K3554*Setup!$B$6</f>
        <v/>
      </c>
      <c r="M3554" s="15">
        <f>J3554-L3554</f>
        <v/>
      </c>
      <c r="N3554" s="21" t="n"/>
    </row>
    <row r="3555">
      <c r="A3555" s="295" t="n"/>
      <c r="B3555" s="14" t="n"/>
      <c r="C3555" s="15" t="n"/>
      <c r="D3555" s="15" t="n"/>
      <c r="E3555" s="15">
        <f>D3555*Setup!$B$5</f>
        <v/>
      </c>
      <c r="F3555" s="15">
        <f>D3555-E3555</f>
        <v/>
      </c>
      <c r="G3555" s="15" t="n"/>
      <c r="H3555" s="15" t="n"/>
      <c r="I3555" s="15" t="n"/>
      <c r="J3555" s="15">
        <f>C3555+F3555+G3555-I3555</f>
        <v/>
      </c>
      <c r="K3555" s="15" t="n"/>
      <c r="L3555" s="15">
        <f>K3555*Setup!$B$6</f>
        <v/>
      </c>
      <c r="M3555" s="15">
        <f>J3555-L3555</f>
        <v/>
      </c>
      <c r="N3555" s="21" t="n"/>
    </row>
    <row r="3556">
      <c r="A3556" s="295" t="n"/>
      <c r="B3556" s="14" t="n"/>
      <c r="C3556" s="15" t="n"/>
      <c r="D3556" s="15" t="n"/>
      <c r="E3556" s="15">
        <f>D3556*Setup!$B$5</f>
        <v/>
      </c>
      <c r="F3556" s="15">
        <f>D3556-E3556</f>
        <v/>
      </c>
      <c r="G3556" s="15" t="n"/>
      <c r="H3556" s="15" t="n"/>
      <c r="I3556" s="15" t="n"/>
      <c r="J3556" s="15">
        <f>C3556+F3556+G3556-I3556</f>
        <v/>
      </c>
      <c r="K3556" s="15" t="n"/>
      <c r="L3556" s="15">
        <f>K3556*Setup!$B$6</f>
        <v/>
      </c>
      <c r="M3556" s="15">
        <f>J3556-L3556</f>
        <v/>
      </c>
      <c r="N3556" s="21" t="n"/>
    </row>
    <row r="3557">
      <c r="A3557" s="295" t="n"/>
      <c r="B3557" s="14" t="n"/>
      <c r="C3557" s="15" t="n"/>
      <c r="D3557" s="15" t="n"/>
      <c r="E3557" s="15">
        <f>D3557*Setup!$B$5</f>
        <v/>
      </c>
      <c r="F3557" s="15">
        <f>D3557-E3557</f>
        <v/>
      </c>
      <c r="G3557" s="15" t="n"/>
      <c r="H3557" s="15" t="n"/>
      <c r="I3557" s="15" t="n"/>
      <c r="J3557" s="15">
        <f>C3557+F3557+G3557-I3557</f>
        <v/>
      </c>
      <c r="K3557" s="15" t="n"/>
      <c r="L3557" s="15">
        <f>K3557*Setup!$B$6</f>
        <v/>
      </c>
      <c r="M3557" s="15">
        <f>J3557-L3557</f>
        <v/>
      </c>
      <c r="N3557" s="21" t="n"/>
    </row>
    <row r="3558">
      <c r="A3558" s="295" t="n"/>
      <c r="B3558" s="14" t="n"/>
      <c r="C3558" s="15" t="n"/>
      <c r="D3558" s="15" t="n"/>
      <c r="E3558" s="15">
        <f>D3558*Setup!$B$5</f>
        <v/>
      </c>
      <c r="F3558" s="15">
        <f>D3558-E3558</f>
        <v/>
      </c>
      <c r="G3558" s="15" t="n"/>
      <c r="H3558" s="15" t="n"/>
      <c r="I3558" s="15" t="n"/>
      <c r="J3558" s="15">
        <f>C3558+F3558+G3558-I3558</f>
        <v/>
      </c>
      <c r="K3558" s="15" t="n"/>
      <c r="L3558" s="15">
        <f>K3558*Setup!$B$6</f>
        <v/>
      </c>
      <c r="M3558" s="15">
        <f>J3558-L3558</f>
        <v/>
      </c>
      <c r="N3558" s="21" t="n"/>
    </row>
    <row r="3559">
      <c r="A3559" s="295" t="n"/>
      <c r="B3559" s="14" t="n"/>
      <c r="C3559" s="15" t="n"/>
      <c r="D3559" s="15" t="n"/>
      <c r="E3559" s="15">
        <f>D3559*Setup!$B$5</f>
        <v/>
      </c>
      <c r="F3559" s="15">
        <f>D3559-E3559</f>
        <v/>
      </c>
      <c r="G3559" s="15" t="n"/>
      <c r="H3559" s="15" t="n"/>
      <c r="I3559" s="15" t="n"/>
      <c r="J3559" s="15">
        <f>C3559+F3559+G3559-I3559</f>
        <v/>
      </c>
      <c r="K3559" s="15" t="n"/>
      <c r="L3559" s="15">
        <f>K3559*Setup!$B$6</f>
        <v/>
      </c>
      <c r="M3559" s="15">
        <f>J3559-L3559</f>
        <v/>
      </c>
      <c r="N3559" s="21" t="n"/>
    </row>
    <row r="3560">
      <c r="A3560" s="295" t="n"/>
      <c r="B3560" s="14" t="n"/>
      <c r="C3560" s="15" t="n"/>
      <c r="D3560" s="15" t="n"/>
      <c r="E3560" s="15">
        <f>D3560*Setup!$B$5</f>
        <v/>
      </c>
      <c r="F3560" s="15">
        <f>D3560-E3560</f>
        <v/>
      </c>
      <c r="G3560" s="15" t="n"/>
      <c r="H3560" s="15" t="n"/>
      <c r="I3560" s="15" t="n"/>
      <c r="J3560" s="15">
        <f>C3560+F3560+G3560-I3560</f>
        <v/>
      </c>
      <c r="K3560" s="15" t="n"/>
      <c r="L3560" s="15">
        <f>K3560*Setup!$B$6</f>
        <v/>
      </c>
      <c r="M3560" s="15">
        <f>J3560-L3560</f>
        <v/>
      </c>
      <c r="N3560" s="21" t="n"/>
    </row>
    <row r="3561">
      <c r="A3561" s="295" t="n"/>
      <c r="B3561" s="14" t="n"/>
      <c r="C3561" s="15" t="n"/>
      <c r="D3561" s="15" t="n"/>
      <c r="E3561" s="15">
        <f>D3561*Setup!$B$5</f>
        <v/>
      </c>
      <c r="F3561" s="15">
        <f>D3561-E3561</f>
        <v/>
      </c>
      <c r="G3561" s="15" t="n"/>
      <c r="H3561" s="15" t="n"/>
      <c r="I3561" s="15" t="n"/>
      <c r="J3561" s="15">
        <f>C3561+F3561+G3561-I3561</f>
        <v/>
      </c>
      <c r="K3561" s="15" t="n"/>
      <c r="L3561" s="15">
        <f>K3561*Setup!$B$6</f>
        <v/>
      </c>
      <c r="M3561" s="15">
        <f>J3561-L3561</f>
        <v/>
      </c>
      <c r="N3561" s="21" t="n"/>
    </row>
    <row r="3562">
      <c r="A3562" s="295" t="n"/>
      <c r="B3562" s="14" t="n"/>
      <c r="C3562" s="15" t="n"/>
      <c r="D3562" s="15" t="n"/>
      <c r="E3562" s="15">
        <f>D3562*Setup!$B$5</f>
        <v/>
      </c>
      <c r="F3562" s="15">
        <f>D3562-E3562</f>
        <v/>
      </c>
      <c r="G3562" s="15" t="n"/>
      <c r="H3562" s="15" t="n"/>
      <c r="I3562" s="15" t="n"/>
      <c r="J3562" s="15">
        <f>C3562+F3562+G3562-I3562</f>
        <v/>
      </c>
      <c r="K3562" s="15" t="n"/>
      <c r="L3562" s="15">
        <f>K3562*Setup!$B$6</f>
        <v/>
      </c>
      <c r="M3562" s="15">
        <f>J3562-L3562</f>
        <v/>
      </c>
      <c r="N3562" s="21" t="n"/>
    </row>
    <row r="3563">
      <c r="A3563" s="295" t="n"/>
      <c r="B3563" s="14" t="n"/>
      <c r="C3563" s="15" t="n"/>
      <c r="D3563" s="15" t="n"/>
      <c r="E3563" s="15">
        <f>D3563*Setup!$B$5</f>
        <v/>
      </c>
      <c r="F3563" s="15">
        <f>D3563-E3563</f>
        <v/>
      </c>
      <c r="G3563" s="15" t="n"/>
      <c r="H3563" s="15" t="n"/>
      <c r="I3563" s="15" t="n"/>
      <c r="J3563" s="15">
        <f>C3563+F3563+G3563-I3563</f>
        <v/>
      </c>
      <c r="K3563" s="15" t="n"/>
      <c r="L3563" s="15">
        <f>K3563*Setup!$B$6</f>
        <v/>
      </c>
      <c r="M3563" s="15">
        <f>J3563-L3563</f>
        <v/>
      </c>
      <c r="N3563" s="21" t="n"/>
    </row>
    <row r="3564">
      <c r="A3564" s="295" t="n"/>
      <c r="B3564" s="14" t="n"/>
      <c r="C3564" s="15" t="n"/>
      <c r="D3564" s="15" t="n"/>
      <c r="E3564" s="15">
        <f>D3564*Setup!$B$5</f>
        <v/>
      </c>
      <c r="F3564" s="15">
        <f>D3564-E3564</f>
        <v/>
      </c>
      <c r="G3564" s="15" t="n"/>
      <c r="H3564" s="15" t="n"/>
      <c r="I3564" s="15" t="n"/>
      <c r="J3564" s="15">
        <f>C3564+F3564+G3564-I3564</f>
        <v/>
      </c>
      <c r="K3564" s="15" t="n"/>
      <c r="L3564" s="15">
        <f>K3564*Setup!$B$6</f>
        <v/>
      </c>
      <c r="M3564" s="15">
        <f>J3564-L3564</f>
        <v/>
      </c>
      <c r="N3564" s="21" t="n"/>
    </row>
    <row r="3565">
      <c r="A3565" s="295" t="n"/>
      <c r="B3565" s="14" t="n"/>
      <c r="C3565" s="15" t="n"/>
      <c r="D3565" s="15" t="n"/>
      <c r="E3565" s="15">
        <f>D3565*Setup!$B$5</f>
        <v/>
      </c>
      <c r="F3565" s="15">
        <f>D3565-E3565</f>
        <v/>
      </c>
      <c r="G3565" s="15" t="n"/>
      <c r="H3565" s="15" t="n"/>
      <c r="I3565" s="15" t="n"/>
      <c r="J3565" s="15">
        <f>C3565+F3565+G3565-I3565</f>
        <v/>
      </c>
      <c r="K3565" s="15" t="n"/>
      <c r="L3565" s="15">
        <f>K3565*Setup!$B$6</f>
        <v/>
      </c>
      <c r="M3565" s="15">
        <f>J3565-L3565</f>
        <v/>
      </c>
      <c r="N3565" s="21" t="n"/>
    </row>
    <row r="3566">
      <c r="A3566" s="295" t="n"/>
      <c r="B3566" s="14" t="n"/>
      <c r="C3566" s="15" t="n"/>
      <c r="D3566" s="15" t="n"/>
      <c r="E3566" s="15">
        <f>D3566*Setup!$B$5</f>
        <v/>
      </c>
      <c r="F3566" s="15">
        <f>D3566-E3566</f>
        <v/>
      </c>
      <c r="G3566" s="15" t="n"/>
      <c r="H3566" s="15" t="n"/>
      <c r="I3566" s="15" t="n"/>
      <c r="J3566" s="15">
        <f>C3566+F3566+G3566-I3566</f>
        <v/>
      </c>
      <c r="K3566" s="15" t="n"/>
      <c r="L3566" s="15">
        <f>K3566*Setup!$B$6</f>
        <v/>
      </c>
      <c r="M3566" s="15">
        <f>J3566-L3566</f>
        <v/>
      </c>
      <c r="N3566" s="21" t="n"/>
    </row>
    <row r="3567">
      <c r="A3567" s="295" t="n"/>
      <c r="B3567" s="14" t="n"/>
      <c r="C3567" s="15" t="n"/>
      <c r="D3567" s="15" t="n"/>
      <c r="E3567" s="15">
        <f>D3567*Setup!$B$5</f>
        <v/>
      </c>
      <c r="F3567" s="15">
        <f>D3567-E3567</f>
        <v/>
      </c>
      <c r="G3567" s="15" t="n"/>
      <c r="H3567" s="15" t="n"/>
      <c r="I3567" s="15" t="n"/>
      <c r="J3567" s="15">
        <f>C3567+F3567+G3567-I3567</f>
        <v/>
      </c>
      <c r="K3567" s="15" t="n"/>
      <c r="L3567" s="15">
        <f>K3567*Setup!$B$6</f>
        <v/>
      </c>
      <c r="M3567" s="15">
        <f>J3567-L3567</f>
        <v/>
      </c>
      <c r="N3567" s="21" t="n"/>
    </row>
    <row r="3568">
      <c r="A3568" s="295" t="n"/>
      <c r="B3568" s="14" t="n"/>
      <c r="C3568" s="15" t="n"/>
      <c r="D3568" s="15" t="n"/>
      <c r="E3568" s="15">
        <f>D3568*Setup!$B$5</f>
        <v/>
      </c>
      <c r="F3568" s="15">
        <f>D3568-E3568</f>
        <v/>
      </c>
      <c r="G3568" s="15" t="n"/>
      <c r="H3568" s="15" t="n"/>
      <c r="I3568" s="15" t="n"/>
      <c r="J3568" s="15">
        <f>C3568+F3568+G3568-I3568</f>
        <v/>
      </c>
      <c r="K3568" s="15" t="n"/>
      <c r="L3568" s="15">
        <f>K3568*Setup!$B$6</f>
        <v/>
      </c>
      <c r="M3568" s="15">
        <f>J3568-L3568</f>
        <v/>
      </c>
      <c r="N3568" s="21" t="n"/>
    </row>
    <row r="3569">
      <c r="A3569" s="295" t="n"/>
      <c r="B3569" s="14" t="n"/>
      <c r="C3569" s="15" t="n"/>
      <c r="D3569" s="15" t="n"/>
      <c r="E3569" s="15">
        <f>D3569*Setup!$B$5</f>
        <v/>
      </c>
      <c r="F3569" s="15">
        <f>D3569-E3569</f>
        <v/>
      </c>
      <c r="G3569" s="15" t="n"/>
      <c r="H3569" s="15" t="n"/>
      <c r="I3569" s="15" t="n"/>
      <c r="J3569" s="15">
        <f>C3569+F3569+G3569-I3569</f>
        <v/>
      </c>
      <c r="K3569" s="15" t="n"/>
      <c r="L3569" s="15">
        <f>K3569*Setup!$B$6</f>
        <v/>
      </c>
      <c r="M3569" s="15">
        <f>J3569-L3569</f>
        <v/>
      </c>
      <c r="N3569" s="21" t="n"/>
    </row>
    <row r="3570">
      <c r="A3570" s="295" t="n"/>
      <c r="B3570" s="14" t="n"/>
      <c r="C3570" s="15" t="n"/>
      <c r="D3570" s="15" t="n"/>
      <c r="E3570" s="15">
        <f>D3570*Setup!$B$5</f>
        <v/>
      </c>
      <c r="F3570" s="15">
        <f>D3570-E3570</f>
        <v/>
      </c>
      <c r="G3570" s="15" t="n"/>
      <c r="H3570" s="15" t="n"/>
      <c r="I3570" s="15" t="n"/>
      <c r="J3570" s="15">
        <f>C3570+F3570+G3570-I3570</f>
        <v/>
      </c>
      <c r="K3570" s="15" t="n"/>
      <c r="L3570" s="15">
        <f>K3570*Setup!$B$6</f>
        <v/>
      </c>
      <c r="M3570" s="15">
        <f>J3570-L3570</f>
        <v/>
      </c>
      <c r="N3570" s="21" t="n"/>
    </row>
    <row r="3571">
      <c r="A3571" s="295" t="n"/>
      <c r="B3571" s="14" t="n"/>
      <c r="C3571" s="15" t="n"/>
      <c r="D3571" s="15" t="n"/>
      <c r="E3571" s="15">
        <f>D3571*Setup!$B$5</f>
        <v/>
      </c>
      <c r="F3571" s="15">
        <f>D3571-E3571</f>
        <v/>
      </c>
      <c r="G3571" s="15" t="n"/>
      <c r="H3571" s="15" t="n"/>
      <c r="I3571" s="15" t="n"/>
      <c r="J3571" s="15">
        <f>C3571+F3571+G3571-I3571</f>
        <v/>
      </c>
      <c r="K3571" s="15" t="n"/>
      <c r="L3571" s="15">
        <f>K3571*Setup!$B$6</f>
        <v/>
      </c>
      <c r="M3571" s="15">
        <f>J3571-L3571</f>
        <v/>
      </c>
      <c r="N3571" s="21" t="n"/>
    </row>
    <row r="3572">
      <c r="A3572" s="295" t="n"/>
      <c r="B3572" s="14" t="n"/>
      <c r="C3572" s="15" t="n"/>
      <c r="D3572" s="15" t="n"/>
      <c r="E3572" s="15">
        <f>D3572*Setup!$B$5</f>
        <v/>
      </c>
      <c r="F3572" s="15">
        <f>D3572-E3572</f>
        <v/>
      </c>
      <c r="G3572" s="15" t="n"/>
      <c r="H3572" s="15" t="n"/>
      <c r="I3572" s="15" t="n"/>
      <c r="J3572" s="15">
        <f>C3572+F3572+G3572-I3572</f>
        <v/>
      </c>
      <c r="K3572" s="15" t="n"/>
      <c r="L3572" s="15">
        <f>K3572*Setup!$B$6</f>
        <v/>
      </c>
      <c r="M3572" s="15">
        <f>J3572-L3572</f>
        <v/>
      </c>
      <c r="N3572" s="21" t="n"/>
    </row>
    <row r="3573">
      <c r="A3573" s="295" t="n"/>
      <c r="B3573" s="14" t="n"/>
      <c r="C3573" s="15" t="n"/>
      <c r="D3573" s="15" t="n"/>
      <c r="E3573" s="15">
        <f>D3573*Setup!$B$5</f>
        <v/>
      </c>
      <c r="F3573" s="15">
        <f>D3573-E3573</f>
        <v/>
      </c>
      <c r="G3573" s="15" t="n"/>
      <c r="H3573" s="15" t="n"/>
      <c r="I3573" s="15" t="n"/>
      <c r="J3573" s="15">
        <f>C3573+F3573+G3573-I3573</f>
        <v/>
      </c>
      <c r="K3573" s="15" t="n"/>
      <c r="L3573" s="15">
        <f>K3573*Setup!$B$6</f>
        <v/>
      </c>
      <c r="M3573" s="15">
        <f>J3573-L3573</f>
        <v/>
      </c>
      <c r="N3573" s="21" t="n"/>
    </row>
    <row r="3574">
      <c r="A3574" s="295" t="n"/>
      <c r="B3574" s="14" t="n"/>
      <c r="C3574" s="15" t="n"/>
      <c r="D3574" s="15" t="n"/>
      <c r="E3574" s="15">
        <f>D3574*Setup!$B$5</f>
        <v/>
      </c>
      <c r="F3574" s="15">
        <f>D3574-E3574</f>
        <v/>
      </c>
      <c r="G3574" s="15" t="n"/>
      <c r="H3574" s="15" t="n"/>
      <c r="I3574" s="15" t="n"/>
      <c r="J3574" s="15">
        <f>C3574+F3574+G3574-I3574</f>
        <v/>
      </c>
      <c r="K3574" s="15" t="n"/>
      <c r="L3574" s="15">
        <f>K3574*Setup!$B$6</f>
        <v/>
      </c>
      <c r="M3574" s="15">
        <f>J3574-L3574</f>
        <v/>
      </c>
      <c r="N3574" s="21" t="n"/>
    </row>
    <row r="3575">
      <c r="A3575" s="295" t="n"/>
      <c r="B3575" s="14" t="n"/>
      <c r="C3575" s="15" t="n"/>
      <c r="D3575" s="15" t="n"/>
      <c r="E3575" s="15">
        <f>D3575*Setup!$B$5</f>
        <v/>
      </c>
      <c r="F3575" s="15">
        <f>D3575-E3575</f>
        <v/>
      </c>
      <c r="G3575" s="15" t="n"/>
      <c r="H3575" s="15" t="n"/>
      <c r="I3575" s="15" t="n"/>
      <c r="J3575" s="15">
        <f>C3575+F3575+G3575-I3575</f>
        <v/>
      </c>
      <c r="K3575" s="15" t="n"/>
      <c r="L3575" s="15">
        <f>K3575*Setup!$B$6</f>
        <v/>
      </c>
      <c r="M3575" s="15">
        <f>J3575-L3575</f>
        <v/>
      </c>
      <c r="N3575" s="21" t="n"/>
    </row>
    <row r="3576">
      <c r="A3576" s="295" t="n"/>
      <c r="B3576" s="14" t="n"/>
      <c r="C3576" s="15" t="n"/>
      <c r="D3576" s="15" t="n"/>
      <c r="E3576" s="15">
        <f>D3576*Setup!$B$5</f>
        <v/>
      </c>
      <c r="F3576" s="15">
        <f>D3576-E3576</f>
        <v/>
      </c>
      <c r="G3576" s="15" t="n"/>
      <c r="H3576" s="15" t="n"/>
      <c r="I3576" s="15" t="n"/>
      <c r="J3576" s="15">
        <f>C3576+F3576+G3576-I3576</f>
        <v/>
      </c>
      <c r="K3576" s="15" t="n"/>
      <c r="L3576" s="15">
        <f>K3576*Setup!$B$6</f>
        <v/>
      </c>
      <c r="M3576" s="15">
        <f>J3576-L3576</f>
        <v/>
      </c>
      <c r="N3576" s="21" t="n"/>
    </row>
    <row r="3577">
      <c r="A3577" s="295" t="n"/>
      <c r="B3577" s="14" t="n"/>
      <c r="C3577" s="15" t="n"/>
      <c r="D3577" s="15" t="n"/>
      <c r="E3577" s="15">
        <f>D3577*Setup!$B$5</f>
        <v/>
      </c>
      <c r="F3577" s="15">
        <f>D3577-E3577</f>
        <v/>
      </c>
      <c r="G3577" s="15" t="n"/>
      <c r="H3577" s="15" t="n"/>
      <c r="I3577" s="15" t="n"/>
      <c r="J3577" s="15">
        <f>C3577+F3577+G3577-I3577</f>
        <v/>
      </c>
      <c r="K3577" s="15" t="n"/>
      <c r="L3577" s="15">
        <f>K3577*Setup!$B$6</f>
        <v/>
      </c>
      <c r="M3577" s="15">
        <f>J3577-L3577</f>
        <v/>
      </c>
      <c r="N3577" s="21" t="n"/>
    </row>
    <row r="3578">
      <c r="A3578" s="295" t="n"/>
      <c r="B3578" s="14" t="n"/>
      <c r="C3578" s="15" t="n"/>
      <c r="D3578" s="15" t="n"/>
      <c r="E3578" s="15">
        <f>D3578*Setup!$B$5</f>
        <v/>
      </c>
      <c r="F3578" s="15">
        <f>D3578-E3578</f>
        <v/>
      </c>
      <c r="G3578" s="15" t="n"/>
      <c r="H3578" s="15" t="n"/>
      <c r="I3578" s="15" t="n"/>
      <c r="J3578" s="15">
        <f>C3578+F3578+G3578-I3578</f>
        <v/>
      </c>
      <c r="K3578" s="15" t="n"/>
      <c r="L3578" s="15">
        <f>K3578*Setup!$B$6</f>
        <v/>
      </c>
      <c r="M3578" s="15">
        <f>J3578-L3578</f>
        <v/>
      </c>
      <c r="N3578" s="21" t="n"/>
    </row>
    <row r="3579">
      <c r="A3579" s="295" t="n"/>
      <c r="B3579" s="14" t="n"/>
      <c r="C3579" s="15" t="n"/>
      <c r="D3579" s="15" t="n"/>
      <c r="E3579" s="15">
        <f>D3579*Setup!$B$5</f>
        <v/>
      </c>
      <c r="F3579" s="15">
        <f>D3579-E3579</f>
        <v/>
      </c>
      <c r="G3579" s="15" t="n"/>
      <c r="H3579" s="15" t="n"/>
      <c r="I3579" s="15" t="n"/>
      <c r="J3579" s="15">
        <f>C3579+F3579+G3579-I3579</f>
        <v/>
      </c>
      <c r="K3579" s="15" t="n"/>
      <c r="L3579" s="15">
        <f>K3579*Setup!$B$6</f>
        <v/>
      </c>
      <c r="M3579" s="15">
        <f>J3579-L3579</f>
        <v/>
      </c>
      <c r="N3579" s="21" t="n"/>
    </row>
    <row r="3580">
      <c r="A3580" s="295" t="n"/>
      <c r="B3580" s="14" t="n"/>
      <c r="C3580" s="15" t="n"/>
      <c r="D3580" s="15" t="n"/>
      <c r="E3580" s="15">
        <f>D3580*Setup!$B$5</f>
        <v/>
      </c>
      <c r="F3580" s="15">
        <f>D3580-E3580</f>
        <v/>
      </c>
      <c r="G3580" s="15" t="n"/>
      <c r="H3580" s="15" t="n"/>
      <c r="I3580" s="15" t="n"/>
      <c r="J3580" s="15">
        <f>C3580+F3580+G3580-I3580</f>
        <v/>
      </c>
      <c r="K3580" s="15" t="n"/>
      <c r="L3580" s="15">
        <f>K3580*Setup!$B$6</f>
        <v/>
      </c>
      <c r="M3580" s="15">
        <f>J3580-L3580</f>
        <v/>
      </c>
      <c r="N3580" s="21" t="n"/>
    </row>
    <row r="3581">
      <c r="A3581" s="295" t="n"/>
      <c r="B3581" s="14" t="n"/>
      <c r="C3581" s="15" t="n"/>
      <c r="D3581" s="15" t="n"/>
      <c r="E3581" s="15">
        <f>D3581*Setup!$B$5</f>
        <v/>
      </c>
      <c r="F3581" s="15">
        <f>D3581-E3581</f>
        <v/>
      </c>
      <c r="G3581" s="15" t="n"/>
      <c r="H3581" s="15" t="n"/>
      <c r="I3581" s="15" t="n"/>
      <c r="J3581" s="15">
        <f>C3581+F3581+G3581-I3581</f>
        <v/>
      </c>
      <c r="K3581" s="15" t="n"/>
      <c r="L3581" s="15">
        <f>K3581*Setup!$B$6</f>
        <v/>
      </c>
      <c r="M3581" s="15">
        <f>J3581-L3581</f>
        <v/>
      </c>
      <c r="N3581" s="21" t="n"/>
    </row>
    <row r="3582">
      <c r="A3582" s="295" t="n"/>
      <c r="B3582" s="14" t="n"/>
      <c r="C3582" s="15" t="n"/>
      <c r="D3582" s="15" t="n"/>
      <c r="E3582" s="15">
        <f>D3582*Setup!$B$5</f>
        <v/>
      </c>
      <c r="F3582" s="15">
        <f>D3582-E3582</f>
        <v/>
      </c>
      <c r="G3582" s="15" t="n"/>
      <c r="H3582" s="15" t="n"/>
      <c r="I3582" s="15" t="n"/>
      <c r="J3582" s="15">
        <f>C3582+F3582+G3582-I3582</f>
        <v/>
      </c>
      <c r="K3582" s="15" t="n"/>
      <c r="L3582" s="15">
        <f>K3582*Setup!$B$6</f>
        <v/>
      </c>
      <c r="M3582" s="15">
        <f>J3582-L3582</f>
        <v/>
      </c>
      <c r="N3582" s="21" t="n"/>
    </row>
    <row r="3583">
      <c r="A3583" s="295" t="n"/>
      <c r="B3583" s="14" t="n"/>
      <c r="C3583" s="15" t="n"/>
      <c r="D3583" s="15" t="n"/>
      <c r="E3583" s="15">
        <f>D3583*Setup!$B$5</f>
        <v/>
      </c>
      <c r="F3583" s="15">
        <f>D3583-E3583</f>
        <v/>
      </c>
      <c r="G3583" s="15" t="n"/>
      <c r="H3583" s="15" t="n"/>
      <c r="I3583" s="15" t="n"/>
      <c r="J3583" s="15">
        <f>C3583+F3583+G3583-I3583</f>
        <v/>
      </c>
      <c r="K3583" s="15" t="n"/>
      <c r="L3583" s="15">
        <f>K3583*Setup!$B$6</f>
        <v/>
      </c>
      <c r="M3583" s="15">
        <f>J3583-L3583</f>
        <v/>
      </c>
      <c r="N3583" s="21" t="n"/>
    </row>
    <row r="3584">
      <c r="A3584" s="295" t="n"/>
      <c r="B3584" s="14" t="n"/>
      <c r="C3584" s="15" t="n"/>
      <c r="D3584" s="15" t="n"/>
      <c r="E3584" s="15">
        <f>D3584*Setup!$B$5</f>
        <v/>
      </c>
      <c r="F3584" s="15">
        <f>D3584-E3584</f>
        <v/>
      </c>
      <c r="G3584" s="15" t="n"/>
      <c r="H3584" s="15" t="n"/>
      <c r="I3584" s="15" t="n"/>
      <c r="J3584" s="15">
        <f>C3584+F3584+G3584-I3584</f>
        <v/>
      </c>
      <c r="K3584" s="15" t="n"/>
      <c r="L3584" s="15">
        <f>K3584*Setup!$B$6</f>
        <v/>
      </c>
      <c r="M3584" s="15">
        <f>J3584-L3584</f>
        <v/>
      </c>
      <c r="N3584" s="21" t="n"/>
    </row>
    <row r="3585">
      <c r="A3585" s="295" t="n"/>
      <c r="B3585" s="14" t="n"/>
      <c r="C3585" s="15" t="n"/>
      <c r="D3585" s="15" t="n"/>
      <c r="E3585" s="15">
        <f>D3585*Setup!$B$5</f>
        <v/>
      </c>
      <c r="F3585" s="15">
        <f>D3585-E3585</f>
        <v/>
      </c>
      <c r="G3585" s="15" t="n"/>
      <c r="H3585" s="15" t="n"/>
      <c r="I3585" s="15" t="n"/>
      <c r="J3585" s="15">
        <f>C3585+F3585+G3585-I3585</f>
        <v/>
      </c>
      <c r="K3585" s="15" t="n"/>
      <c r="L3585" s="15">
        <f>K3585*Setup!$B$6</f>
        <v/>
      </c>
      <c r="M3585" s="15">
        <f>J3585-L3585</f>
        <v/>
      </c>
      <c r="N3585" s="21" t="n"/>
    </row>
    <row r="3586">
      <c r="A3586" s="295" t="n"/>
      <c r="B3586" s="14" t="n"/>
      <c r="C3586" s="15" t="n"/>
      <c r="D3586" s="15" t="n"/>
      <c r="E3586" s="15">
        <f>D3586*Setup!$B$5</f>
        <v/>
      </c>
      <c r="F3586" s="15">
        <f>D3586-E3586</f>
        <v/>
      </c>
      <c r="G3586" s="15" t="n"/>
      <c r="H3586" s="15" t="n"/>
      <c r="I3586" s="15" t="n"/>
      <c r="J3586" s="15">
        <f>C3586+F3586+G3586-I3586</f>
        <v/>
      </c>
      <c r="K3586" s="15" t="n"/>
      <c r="L3586" s="15">
        <f>K3586*Setup!$B$6</f>
        <v/>
      </c>
      <c r="M3586" s="15">
        <f>J3586-L3586</f>
        <v/>
      </c>
      <c r="N3586" s="21" t="n"/>
    </row>
    <row r="3587">
      <c r="A3587" s="295" t="n"/>
      <c r="B3587" s="14" t="n"/>
      <c r="C3587" s="15" t="n"/>
      <c r="D3587" s="15" t="n"/>
      <c r="E3587" s="15">
        <f>D3587*Setup!$B$5</f>
        <v/>
      </c>
      <c r="F3587" s="15">
        <f>D3587-E3587</f>
        <v/>
      </c>
      <c r="G3587" s="15" t="n"/>
      <c r="H3587" s="15" t="n"/>
      <c r="I3587" s="15" t="n"/>
      <c r="J3587" s="15">
        <f>C3587+F3587+G3587-I3587</f>
        <v/>
      </c>
      <c r="K3587" s="15" t="n"/>
      <c r="L3587" s="15">
        <f>K3587*Setup!$B$6</f>
        <v/>
      </c>
      <c r="M3587" s="15">
        <f>J3587-L3587</f>
        <v/>
      </c>
      <c r="N3587" s="21" t="n"/>
    </row>
    <row r="3588">
      <c r="A3588" s="295" t="n"/>
      <c r="B3588" s="14" t="n"/>
      <c r="C3588" s="15" t="n"/>
      <c r="D3588" s="15" t="n"/>
      <c r="E3588" s="15">
        <f>D3588*Setup!$B$5</f>
        <v/>
      </c>
      <c r="F3588" s="15">
        <f>D3588-E3588</f>
        <v/>
      </c>
      <c r="G3588" s="15" t="n"/>
      <c r="H3588" s="15" t="n"/>
      <c r="I3588" s="15" t="n"/>
      <c r="J3588" s="15">
        <f>C3588+F3588+G3588-I3588</f>
        <v/>
      </c>
      <c r="K3588" s="15" t="n"/>
      <c r="L3588" s="15">
        <f>K3588*Setup!$B$6</f>
        <v/>
      </c>
      <c r="M3588" s="15">
        <f>J3588-L3588</f>
        <v/>
      </c>
      <c r="N3588" s="21" t="n"/>
    </row>
    <row r="3589">
      <c r="A3589" s="295" t="n"/>
      <c r="B3589" s="14" t="n"/>
      <c r="C3589" s="15" t="n"/>
      <c r="D3589" s="15" t="n"/>
      <c r="E3589" s="15">
        <f>D3589*Setup!$B$5</f>
        <v/>
      </c>
      <c r="F3589" s="15">
        <f>D3589-E3589</f>
        <v/>
      </c>
      <c r="G3589" s="15" t="n"/>
      <c r="H3589" s="15" t="n"/>
      <c r="I3589" s="15" t="n"/>
      <c r="J3589" s="15">
        <f>C3589+F3589+G3589-I3589</f>
        <v/>
      </c>
      <c r="K3589" s="15" t="n"/>
      <c r="L3589" s="15">
        <f>K3589*Setup!$B$6</f>
        <v/>
      </c>
      <c r="M3589" s="15">
        <f>J3589-L3589</f>
        <v/>
      </c>
      <c r="N3589" s="21" t="n"/>
    </row>
    <row r="3590">
      <c r="A3590" s="295" t="n"/>
      <c r="B3590" s="14" t="n"/>
      <c r="C3590" s="15" t="n"/>
      <c r="D3590" s="15" t="n"/>
      <c r="E3590" s="15">
        <f>D3590*Setup!$B$5</f>
        <v/>
      </c>
      <c r="F3590" s="15">
        <f>D3590-E3590</f>
        <v/>
      </c>
      <c r="G3590" s="15" t="n"/>
      <c r="H3590" s="15" t="n"/>
      <c r="I3590" s="15" t="n"/>
      <c r="J3590" s="15">
        <f>C3590+F3590+G3590-I3590</f>
        <v/>
      </c>
      <c r="K3590" s="15" t="n"/>
      <c r="L3590" s="15">
        <f>K3590*Setup!$B$6</f>
        <v/>
      </c>
      <c r="M3590" s="15">
        <f>J3590-L3590</f>
        <v/>
      </c>
      <c r="N3590" s="21" t="n"/>
    </row>
    <row r="3591">
      <c r="A3591" s="295" t="n"/>
      <c r="B3591" s="14" t="n"/>
      <c r="C3591" s="15" t="n"/>
      <c r="D3591" s="15" t="n"/>
      <c r="E3591" s="15">
        <f>D3591*Setup!$B$5</f>
        <v/>
      </c>
      <c r="F3591" s="15">
        <f>D3591-E3591</f>
        <v/>
      </c>
      <c r="G3591" s="15" t="n"/>
      <c r="H3591" s="15" t="n"/>
      <c r="I3591" s="15" t="n"/>
      <c r="J3591" s="15">
        <f>C3591+F3591+G3591-I3591</f>
        <v/>
      </c>
      <c r="K3591" s="15" t="n"/>
      <c r="L3591" s="15">
        <f>K3591*Setup!$B$6</f>
        <v/>
      </c>
      <c r="M3591" s="15">
        <f>J3591-L3591</f>
        <v/>
      </c>
      <c r="N3591" s="21" t="n"/>
    </row>
    <row r="3592">
      <c r="A3592" s="295" t="n"/>
      <c r="B3592" s="14" t="n"/>
      <c r="C3592" s="15" t="n"/>
      <c r="D3592" s="15" t="n"/>
      <c r="E3592" s="15">
        <f>D3592*Setup!$B$5</f>
        <v/>
      </c>
      <c r="F3592" s="15">
        <f>D3592-E3592</f>
        <v/>
      </c>
      <c r="G3592" s="15" t="n"/>
      <c r="H3592" s="15" t="n"/>
      <c r="I3592" s="15" t="n"/>
      <c r="J3592" s="15">
        <f>C3592+F3592+G3592-I3592</f>
        <v/>
      </c>
      <c r="K3592" s="15" t="n"/>
      <c r="L3592" s="15">
        <f>K3592*Setup!$B$6</f>
        <v/>
      </c>
      <c r="M3592" s="15">
        <f>J3592-L3592</f>
        <v/>
      </c>
      <c r="N3592" s="21" t="n"/>
    </row>
    <row r="3593">
      <c r="A3593" s="295" t="n"/>
      <c r="B3593" s="14" t="n"/>
      <c r="C3593" s="15" t="n"/>
      <c r="D3593" s="15" t="n"/>
      <c r="E3593" s="15">
        <f>D3593*Setup!$B$5</f>
        <v/>
      </c>
      <c r="F3593" s="15">
        <f>D3593-E3593</f>
        <v/>
      </c>
      <c r="G3593" s="15" t="n"/>
      <c r="H3593" s="15" t="n"/>
      <c r="I3593" s="15" t="n"/>
      <c r="J3593" s="15">
        <f>C3593+F3593+G3593-I3593</f>
        <v/>
      </c>
      <c r="K3593" s="15" t="n"/>
      <c r="L3593" s="15">
        <f>K3593*Setup!$B$6</f>
        <v/>
      </c>
      <c r="M3593" s="15">
        <f>J3593-L3593</f>
        <v/>
      </c>
      <c r="N3593" s="21" t="n"/>
    </row>
    <row r="3594">
      <c r="A3594" s="295" t="n"/>
      <c r="B3594" s="14" t="n"/>
      <c r="C3594" s="15" t="n"/>
      <c r="D3594" s="15" t="n"/>
      <c r="E3594" s="15">
        <f>D3594*Setup!$B$5</f>
        <v/>
      </c>
      <c r="F3594" s="15">
        <f>D3594-E3594</f>
        <v/>
      </c>
      <c r="G3594" s="15" t="n"/>
      <c r="H3594" s="15" t="n"/>
      <c r="I3594" s="15" t="n"/>
      <c r="J3594" s="15">
        <f>C3594+F3594+G3594-I3594</f>
        <v/>
      </c>
      <c r="K3594" s="15" t="n"/>
      <c r="L3594" s="15">
        <f>K3594*Setup!$B$6</f>
        <v/>
      </c>
      <c r="M3594" s="15">
        <f>J3594-L3594</f>
        <v/>
      </c>
      <c r="N3594" s="21" t="n"/>
    </row>
    <row r="3595">
      <c r="A3595" s="295" t="n"/>
      <c r="B3595" s="14" t="n"/>
      <c r="C3595" s="15" t="n"/>
      <c r="D3595" s="15" t="n"/>
      <c r="E3595" s="15">
        <f>D3595*Setup!$B$5</f>
        <v/>
      </c>
      <c r="F3595" s="15">
        <f>D3595-E3595</f>
        <v/>
      </c>
      <c r="G3595" s="15" t="n"/>
      <c r="H3595" s="15" t="n"/>
      <c r="I3595" s="15" t="n"/>
      <c r="J3595" s="15">
        <f>C3595+F3595+G3595-I3595</f>
        <v/>
      </c>
      <c r="K3595" s="15" t="n"/>
      <c r="L3595" s="15">
        <f>K3595*Setup!$B$6</f>
        <v/>
      </c>
      <c r="M3595" s="15">
        <f>J3595-L3595</f>
        <v/>
      </c>
      <c r="N3595" s="21" t="n"/>
    </row>
    <row r="3596">
      <c r="A3596" s="295" t="n"/>
      <c r="B3596" s="14" t="n"/>
      <c r="C3596" s="15" t="n"/>
      <c r="D3596" s="15" t="n"/>
      <c r="E3596" s="15">
        <f>D3596*Setup!$B$5</f>
        <v/>
      </c>
      <c r="F3596" s="15">
        <f>D3596-E3596</f>
        <v/>
      </c>
      <c r="G3596" s="15" t="n"/>
      <c r="H3596" s="15" t="n"/>
      <c r="I3596" s="15" t="n"/>
      <c r="J3596" s="15">
        <f>C3596+F3596+G3596-I3596</f>
        <v/>
      </c>
      <c r="K3596" s="15" t="n"/>
      <c r="L3596" s="15">
        <f>K3596*Setup!$B$6</f>
        <v/>
      </c>
      <c r="M3596" s="15">
        <f>J3596-L3596</f>
        <v/>
      </c>
      <c r="N3596" s="21" t="n"/>
    </row>
    <row r="3597">
      <c r="A3597" s="295" t="n"/>
      <c r="B3597" s="14" t="n"/>
      <c r="C3597" s="15" t="n"/>
      <c r="D3597" s="15" t="n"/>
      <c r="E3597" s="15">
        <f>D3597*Setup!$B$5</f>
        <v/>
      </c>
      <c r="F3597" s="15">
        <f>D3597-E3597</f>
        <v/>
      </c>
      <c r="G3597" s="15" t="n"/>
      <c r="H3597" s="15" t="n"/>
      <c r="I3597" s="15" t="n"/>
      <c r="J3597" s="15">
        <f>C3597+F3597+G3597-I3597</f>
        <v/>
      </c>
      <c r="K3597" s="15" t="n"/>
      <c r="L3597" s="15">
        <f>K3597*Setup!$B$6</f>
        <v/>
      </c>
      <c r="M3597" s="15">
        <f>J3597-L3597</f>
        <v/>
      </c>
      <c r="N3597" s="21" t="n"/>
    </row>
    <row r="3598">
      <c r="A3598" s="295" t="n"/>
      <c r="B3598" s="14" t="n"/>
      <c r="C3598" s="15" t="n"/>
      <c r="D3598" s="15" t="n"/>
      <c r="E3598" s="15">
        <f>D3598*Setup!$B$5</f>
        <v/>
      </c>
      <c r="F3598" s="15">
        <f>D3598-E3598</f>
        <v/>
      </c>
      <c r="G3598" s="15" t="n"/>
      <c r="H3598" s="15" t="n"/>
      <c r="I3598" s="15" t="n"/>
      <c r="J3598" s="15">
        <f>C3598+F3598+G3598-I3598</f>
        <v/>
      </c>
      <c r="K3598" s="15" t="n"/>
      <c r="L3598" s="15">
        <f>K3598*Setup!$B$6</f>
        <v/>
      </c>
      <c r="M3598" s="15">
        <f>J3598-L3598</f>
        <v/>
      </c>
      <c r="N3598" s="21" t="n"/>
    </row>
    <row r="3599">
      <c r="A3599" s="295" t="n"/>
      <c r="B3599" s="14" t="n"/>
      <c r="C3599" s="15" t="n"/>
      <c r="D3599" s="15" t="n"/>
      <c r="E3599" s="15">
        <f>D3599*Setup!$B$5</f>
        <v/>
      </c>
      <c r="F3599" s="15">
        <f>D3599-E3599</f>
        <v/>
      </c>
      <c r="G3599" s="15" t="n"/>
      <c r="H3599" s="15" t="n"/>
      <c r="I3599" s="15" t="n"/>
      <c r="J3599" s="15">
        <f>C3599+F3599+G3599-I3599</f>
        <v/>
      </c>
      <c r="K3599" s="15" t="n"/>
      <c r="L3599" s="15">
        <f>K3599*Setup!$B$6</f>
        <v/>
      </c>
      <c r="M3599" s="15">
        <f>J3599-L3599</f>
        <v/>
      </c>
      <c r="N3599" s="21" t="n"/>
    </row>
    <row r="3600">
      <c r="A3600" s="295" t="n"/>
      <c r="B3600" s="14" t="n"/>
      <c r="C3600" s="15" t="n"/>
      <c r="D3600" s="15" t="n"/>
      <c r="E3600" s="15">
        <f>D3600*Setup!$B$5</f>
        <v/>
      </c>
      <c r="F3600" s="15">
        <f>D3600-E3600</f>
        <v/>
      </c>
      <c r="G3600" s="15" t="n"/>
      <c r="H3600" s="15" t="n"/>
      <c r="I3600" s="15" t="n"/>
      <c r="J3600" s="15">
        <f>C3600+F3600+G3600-I3600</f>
        <v/>
      </c>
      <c r="K3600" s="15" t="n"/>
      <c r="L3600" s="15">
        <f>K3600*Setup!$B$6</f>
        <v/>
      </c>
      <c r="M3600" s="15">
        <f>J3600-L3600</f>
        <v/>
      </c>
      <c r="N3600" s="21" t="n"/>
    </row>
    <row r="3601">
      <c r="A3601" s="295" t="n"/>
      <c r="B3601" s="14" t="n"/>
      <c r="C3601" s="15" t="n"/>
      <c r="D3601" s="15" t="n"/>
      <c r="E3601" s="15">
        <f>D3601*Setup!$B$5</f>
        <v/>
      </c>
      <c r="F3601" s="15">
        <f>D3601-E3601</f>
        <v/>
      </c>
      <c r="G3601" s="15" t="n"/>
      <c r="H3601" s="15" t="n"/>
      <c r="I3601" s="15" t="n"/>
      <c r="J3601" s="15">
        <f>C3601+F3601+G3601-I3601</f>
        <v/>
      </c>
      <c r="K3601" s="15" t="n"/>
      <c r="L3601" s="15">
        <f>K3601*Setup!$B$6</f>
        <v/>
      </c>
      <c r="M3601" s="15">
        <f>J3601-L3601</f>
        <v/>
      </c>
      <c r="N3601" s="21" t="n"/>
    </row>
    <row r="3602">
      <c r="A3602" s="295" t="n"/>
      <c r="B3602" s="14" t="n"/>
      <c r="C3602" s="15" t="n"/>
      <c r="D3602" s="15" t="n"/>
      <c r="E3602" s="15">
        <f>D3602*Setup!$B$5</f>
        <v/>
      </c>
      <c r="F3602" s="15">
        <f>D3602-E3602</f>
        <v/>
      </c>
      <c r="G3602" s="15" t="n"/>
      <c r="H3602" s="15" t="n"/>
      <c r="I3602" s="15" t="n"/>
      <c r="J3602" s="15">
        <f>C3602+F3602+G3602-I3602</f>
        <v/>
      </c>
      <c r="K3602" s="15" t="n"/>
      <c r="L3602" s="15">
        <f>K3602*Setup!$B$6</f>
        <v/>
      </c>
      <c r="M3602" s="15">
        <f>J3602-L3602</f>
        <v/>
      </c>
      <c r="N3602" s="21" t="n"/>
    </row>
    <row r="3603">
      <c r="A3603" s="295" t="n"/>
      <c r="B3603" s="14" t="n"/>
      <c r="C3603" s="15" t="n"/>
      <c r="D3603" s="15" t="n"/>
      <c r="E3603" s="15">
        <f>D3603*Setup!$B$5</f>
        <v/>
      </c>
      <c r="F3603" s="15">
        <f>D3603-E3603</f>
        <v/>
      </c>
      <c r="G3603" s="15" t="n"/>
      <c r="H3603" s="15" t="n"/>
      <c r="I3603" s="15" t="n"/>
      <c r="J3603" s="15">
        <f>C3603+F3603+G3603-I3603</f>
        <v/>
      </c>
      <c r="K3603" s="15" t="n"/>
      <c r="L3603" s="15">
        <f>K3603*Setup!$B$6</f>
        <v/>
      </c>
      <c r="M3603" s="15">
        <f>J3603-L3603</f>
        <v/>
      </c>
      <c r="N3603" s="21" t="n"/>
    </row>
    <row r="3604">
      <c r="A3604" s="295" t="n"/>
      <c r="B3604" s="14" t="n"/>
      <c r="C3604" s="15" t="n"/>
      <c r="D3604" s="15" t="n"/>
      <c r="E3604" s="15">
        <f>D3604*Setup!$B$5</f>
        <v/>
      </c>
      <c r="F3604" s="15">
        <f>D3604-E3604</f>
        <v/>
      </c>
      <c r="G3604" s="15" t="n"/>
      <c r="H3604" s="15" t="n"/>
      <c r="I3604" s="15" t="n"/>
      <c r="J3604" s="15">
        <f>C3604+F3604+G3604-I3604</f>
        <v/>
      </c>
      <c r="K3604" s="15" t="n"/>
      <c r="L3604" s="15">
        <f>K3604*Setup!$B$6</f>
        <v/>
      </c>
      <c r="M3604" s="15">
        <f>J3604-L3604</f>
        <v/>
      </c>
      <c r="N3604" s="21" t="n"/>
    </row>
    <row r="3605">
      <c r="A3605" s="295" t="n"/>
      <c r="B3605" s="14" t="n"/>
      <c r="C3605" s="15" t="n"/>
      <c r="D3605" s="15" t="n"/>
      <c r="E3605" s="15">
        <f>D3605*Setup!$B$5</f>
        <v/>
      </c>
      <c r="F3605" s="15">
        <f>D3605-E3605</f>
        <v/>
      </c>
      <c r="G3605" s="15" t="n"/>
      <c r="H3605" s="15" t="n"/>
      <c r="I3605" s="15" t="n"/>
      <c r="J3605" s="15">
        <f>C3605+F3605+G3605-I3605</f>
        <v/>
      </c>
      <c r="K3605" s="15" t="n"/>
      <c r="L3605" s="15">
        <f>K3605*Setup!$B$6</f>
        <v/>
      </c>
      <c r="M3605" s="15">
        <f>J3605-L3605</f>
        <v/>
      </c>
      <c r="N3605" s="21" t="n"/>
    </row>
    <row r="3606">
      <c r="A3606" s="295" t="n"/>
      <c r="B3606" s="14" t="n"/>
      <c r="C3606" s="15" t="n"/>
      <c r="D3606" s="15" t="n"/>
      <c r="E3606" s="15">
        <f>D3606*Setup!$B$5</f>
        <v/>
      </c>
      <c r="F3606" s="15">
        <f>D3606-E3606</f>
        <v/>
      </c>
      <c r="G3606" s="15" t="n"/>
      <c r="H3606" s="15" t="n"/>
      <c r="I3606" s="15" t="n"/>
      <c r="J3606" s="15">
        <f>C3606+F3606+G3606-I3606</f>
        <v/>
      </c>
      <c r="K3606" s="15" t="n"/>
      <c r="L3606" s="15">
        <f>K3606*Setup!$B$6</f>
        <v/>
      </c>
      <c r="M3606" s="15">
        <f>J3606-L3606</f>
        <v/>
      </c>
      <c r="N3606" s="21" t="n"/>
    </row>
    <row r="3607">
      <c r="A3607" s="295" t="n"/>
      <c r="B3607" s="14" t="n"/>
      <c r="C3607" s="15" t="n"/>
      <c r="D3607" s="15" t="n"/>
      <c r="E3607" s="15">
        <f>D3607*Setup!$B$5</f>
        <v/>
      </c>
      <c r="F3607" s="15">
        <f>D3607-E3607</f>
        <v/>
      </c>
      <c r="G3607" s="15" t="n"/>
      <c r="H3607" s="15" t="n"/>
      <c r="I3607" s="15" t="n"/>
      <c r="J3607" s="15">
        <f>C3607+F3607+G3607-I3607</f>
        <v/>
      </c>
      <c r="K3607" s="15" t="n"/>
      <c r="L3607" s="15">
        <f>K3607*Setup!$B$6</f>
        <v/>
      </c>
      <c r="M3607" s="15">
        <f>J3607-L3607</f>
        <v/>
      </c>
      <c r="N3607" s="21" t="n"/>
    </row>
    <row r="3608">
      <c r="A3608" s="295" t="n"/>
      <c r="B3608" s="14" t="n"/>
      <c r="C3608" s="15" t="n"/>
      <c r="D3608" s="15" t="n"/>
      <c r="E3608" s="15">
        <f>D3608*Setup!$B$5</f>
        <v/>
      </c>
      <c r="F3608" s="15">
        <f>D3608-E3608</f>
        <v/>
      </c>
      <c r="G3608" s="15" t="n"/>
      <c r="H3608" s="15" t="n"/>
      <c r="I3608" s="15" t="n"/>
      <c r="J3608" s="15">
        <f>C3608+F3608+G3608-I3608</f>
        <v/>
      </c>
      <c r="K3608" s="15" t="n"/>
      <c r="L3608" s="15">
        <f>K3608*Setup!$B$6</f>
        <v/>
      </c>
      <c r="M3608" s="15">
        <f>J3608-L3608</f>
        <v/>
      </c>
      <c r="N3608" s="21" t="n"/>
    </row>
    <row r="3609">
      <c r="A3609" s="295" t="n"/>
      <c r="B3609" s="14" t="n"/>
      <c r="C3609" s="15" t="n"/>
      <c r="D3609" s="15" t="n"/>
      <c r="E3609" s="15">
        <f>D3609*Setup!$B$5</f>
        <v/>
      </c>
      <c r="F3609" s="15">
        <f>D3609-E3609</f>
        <v/>
      </c>
      <c r="G3609" s="15" t="n"/>
      <c r="H3609" s="15" t="n"/>
      <c r="I3609" s="15" t="n"/>
      <c r="J3609" s="15">
        <f>C3609+F3609+G3609-I3609</f>
        <v/>
      </c>
      <c r="K3609" s="15" t="n"/>
      <c r="L3609" s="15">
        <f>K3609*Setup!$B$6</f>
        <v/>
      </c>
      <c r="M3609" s="15">
        <f>J3609-L3609</f>
        <v/>
      </c>
      <c r="N3609" s="21" t="n"/>
    </row>
    <row r="3610">
      <c r="A3610" s="295" t="n"/>
      <c r="B3610" s="14" t="n"/>
      <c r="C3610" s="15" t="n"/>
      <c r="D3610" s="15" t="n"/>
      <c r="E3610" s="15">
        <f>D3610*Setup!$B$5</f>
        <v/>
      </c>
      <c r="F3610" s="15">
        <f>D3610-E3610</f>
        <v/>
      </c>
      <c r="G3610" s="15" t="n"/>
      <c r="H3610" s="15" t="n"/>
      <c r="I3610" s="15" t="n"/>
      <c r="J3610" s="15">
        <f>C3610+F3610+G3610-I3610</f>
        <v/>
      </c>
      <c r="K3610" s="15" t="n"/>
      <c r="L3610" s="15">
        <f>K3610*Setup!$B$6</f>
        <v/>
      </c>
      <c r="M3610" s="15">
        <f>J3610-L3610</f>
        <v/>
      </c>
      <c r="N3610" s="21" t="n"/>
    </row>
    <row r="3611">
      <c r="A3611" s="295" t="n"/>
      <c r="B3611" s="14" t="n"/>
      <c r="C3611" s="15" t="n"/>
      <c r="D3611" s="15" t="n"/>
      <c r="E3611" s="15">
        <f>D3611*Setup!$B$5</f>
        <v/>
      </c>
      <c r="F3611" s="15">
        <f>D3611-E3611</f>
        <v/>
      </c>
      <c r="G3611" s="15" t="n"/>
      <c r="H3611" s="15" t="n"/>
      <c r="I3611" s="15" t="n"/>
      <c r="J3611" s="15">
        <f>C3611+F3611+G3611-I3611</f>
        <v/>
      </c>
      <c r="K3611" s="15" t="n"/>
      <c r="L3611" s="15">
        <f>K3611*Setup!$B$6</f>
        <v/>
      </c>
      <c r="M3611" s="15">
        <f>J3611-L3611</f>
        <v/>
      </c>
      <c r="N3611" s="21" t="n"/>
    </row>
    <row r="3612">
      <c r="A3612" s="295" t="n"/>
      <c r="B3612" s="14" t="n"/>
      <c r="C3612" s="15" t="n"/>
      <c r="D3612" s="15" t="n"/>
      <c r="E3612" s="15">
        <f>D3612*Setup!$B$5</f>
        <v/>
      </c>
      <c r="F3612" s="15">
        <f>D3612-E3612</f>
        <v/>
      </c>
      <c r="G3612" s="15" t="n"/>
      <c r="H3612" s="15" t="n"/>
      <c r="I3612" s="15" t="n"/>
      <c r="J3612" s="15">
        <f>C3612+F3612+G3612-I3612</f>
        <v/>
      </c>
      <c r="K3612" s="15" t="n"/>
      <c r="L3612" s="15">
        <f>K3612*Setup!$B$6</f>
        <v/>
      </c>
      <c r="M3612" s="15">
        <f>J3612-L3612</f>
        <v/>
      </c>
      <c r="N3612" s="21" t="n"/>
    </row>
    <row r="3613">
      <c r="A3613" s="295" t="n"/>
      <c r="B3613" s="14" t="n"/>
      <c r="C3613" s="15" t="n"/>
      <c r="D3613" s="15" t="n"/>
      <c r="E3613" s="15">
        <f>D3613*Setup!$B$5</f>
        <v/>
      </c>
      <c r="F3613" s="15">
        <f>D3613-E3613</f>
        <v/>
      </c>
      <c r="G3613" s="15" t="n"/>
      <c r="H3613" s="15" t="n"/>
      <c r="I3613" s="15" t="n"/>
      <c r="J3613" s="15">
        <f>C3613+F3613+G3613-I3613</f>
        <v/>
      </c>
      <c r="K3613" s="15" t="n"/>
      <c r="L3613" s="15">
        <f>K3613*Setup!$B$6</f>
        <v/>
      </c>
      <c r="M3613" s="15">
        <f>J3613-L3613</f>
        <v/>
      </c>
      <c r="N3613" s="21" t="n"/>
    </row>
    <row r="3614">
      <c r="A3614" s="295" t="n"/>
      <c r="B3614" s="14" t="n"/>
      <c r="C3614" s="15" t="n"/>
      <c r="D3614" s="15" t="n"/>
      <c r="E3614" s="15">
        <f>D3614*Setup!$B$5</f>
        <v/>
      </c>
      <c r="F3614" s="15">
        <f>D3614-E3614</f>
        <v/>
      </c>
      <c r="G3614" s="15" t="n"/>
      <c r="H3614" s="15" t="n"/>
      <c r="I3614" s="15" t="n"/>
      <c r="J3614" s="15">
        <f>C3614+F3614+G3614-I3614</f>
        <v/>
      </c>
      <c r="K3614" s="15" t="n"/>
      <c r="L3614" s="15">
        <f>K3614*Setup!$B$6</f>
        <v/>
      </c>
      <c r="M3614" s="15">
        <f>J3614-L3614</f>
        <v/>
      </c>
      <c r="N3614" s="21" t="n"/>
    </row>
    <row r="3615">
      <c r="A3615" s="295" t="n"/>
      <c r="B3615" s="14" t="n"/>
      <c r="C3615" s="15" t="n"/>
      <c r="D3615" s="15" t="n"/>
      <c r="E3615" s="15">
        <f>D3615*Setup!$B$5</f>
        <v/>
      </c>
      <c r="F3615" s="15">
        <f>D3615-E3615</f>
        <v/>
      </c>
      <c r="G3615" s="15" t="n"/>
      <c r="H3615" s="15" t="n"/>
      <c r="I3615" s="15" t="n"/>
      <c r="J3615" s="15">
        <f>C3615+F3615+G3615-I3615</f>
        <v/>
      </c>
      <c r="K3615" s="15" t="n"/>
      <c r="L3615" s="15">
        <f>K3615*Setup!$B$6</f>
        <v/>
      </c>
      <c r="M3615" s="15">
        <f>J3615-L3615</f>
        <v/>
      </c>
      <c r="N3615" s="21" t="n"/>
    </row>
    <row r="3616">
      <c r="A3616" s="295" t="n"/>
      <c r="B3616" s="14" t="n"/>
      <c r="C3616" s="15" t="n"/>
      <c r="D3616" s="15" t="n"/>
      <c r="E3616" s="15">
        <f>D3616*Setup!$B$5</f>
        <v/>
      </c>
      <c r="F3616" s="15">
        <f>D3616-E3616</f>
        <v/>
      </c>
      <c r="G3616" s="15" t="n"/>
      <c r="H3616" s="15" t="n"/>
      <c r="I3616" s="15" t="n"/>
      <c r="J3616" s="15">
        <f>C3616+F3616+G3616-I3616</f>
        <v/>
      </c>
      <c r="K3616" s="15" t="n"/>
      <c r="L3616" s="15">
        <f>K3616*Setup!$B$6</f>
        <v/>
      </c>
      <c r="M3616" s="15">
        <f>J3616-L3616</f>
        <v/>
      </c>
      <c r="N3616" s="21" t="n"/>
    </row>
    <row r="3617">
      <c r="A3617" s="295" t="n"/>
      <c r="B3617" s="14" t="n"/>
      <c r="C3617" s="15" t="n"/>
      <c r="D3617" s="15" t="n"/>
      <c r="E3617" s="15">
        <f>D3617*Setup!$B$5</f>
        <v/>
      </c>
      <c r="F3617" s="15">
        <f>D3617-E3617</f>
        <v/>
      </c>
      <c r="G3617" s="15" t="n"/>
      <c r="H3617" s="15" t="n"/>
      <c r="I3617" s="15" t="n"/>
      <c r="J3617" s="15">
        <f>C3617+F3617+G3617-I3617</f>
        <v/>
      </c>
      <c r="K3617" s="15" t="n"/>
      <c r="L3617" s="15">
        <f>K3617*Setup!$B$6</f>
        <v/>
      </c>
      <c r="M3617" s="15">
        <f>J3617-L3617</f>
        <v/>
      </c>
      <c r="N3617" s="21" t="n"/>
    </row>
    <row r="3618">
      <c r="A3618" s="295" t="n"/>
      <c r="B3618" s="14" t="n"/>
      <c r="C3618" s="15" t="n"/>
      <c r="D3618" s="15" t="n"/>
      <c r="E3618" s="15">
        <f>D3618*Setup!$B$5</f>
        <v/>
      </c>
      <c r="F3618" s="15">
        <f>D3618-E3618</f>
        <v/>
      </c>
      <c r="G3618" s="15" t="n"/>
      <c r="H3618" s="15" t="n"/>
      <c r="I3618" s="15" t="n"/>
      <c r="J3618" s="15">
        <f>C3618+F3618+G3618-I3618</f>
        <v/>
      </c>
      <c r="K3618" s="15" t="n"/>
      <c r="L3618" s="15">
        <f>K3618*Setup!$B$6</f>
        <v/>
      </c>
      <c r="M3618" s="15">
        <f>J3618-L3618</f>
        <v/>
      </c>
      <c r="N3618" s="21" t="n"/>
    </row>
    <row r="3619">
      <c r="A3619" s="295" t="n"/>
      <c r="B3619" s="14" t="n"/>
      <c r="C3619" s="15" t="n"/>
      <c r="D3619" s="15" t="n"/>
      <c r="E3619" s="15">
        <f>D3619*Setup!$B$5</f>
        <v/>
      </c>
      <c r="F3619" s="15">
        <f>D3619-E3619</f>
        <v/>
      </c>
      <c r="G3619" s="15" t="n"/>
      <c r="H3619" s="15" t="n"/>
      <c r="I3619" s="15" t="n"/>
      <c r="J3619" s="15">
        <f>C3619+F3619+G3619-I3619</f>
        <v/>
      </c>
      <c r="K3619" s="15" t="n"/>
      <c r="L3619" s="15">
        <f>K3619*Setup!$B$6</f>
        <v/>
      </c>
      <c r="M3619" s="15">
        <f>J3619-L3619</f>
        <v/>
      </c>
      <c r="N3619" s="21" t="n"/>
    </row>
    <row r="3620">
      <c r="A3620" s="295" t="n"/>
      <c r="B3620" s="14" t="n"/>
      <c r="C3620" s="15" t="n"/>
      <c r="D3620" s="15" t="n"/>
      <c r="E3620" s="15">
        <f>D3620*Setup!$B$5</f>
        <v/>
      </c>
      <c r="F3620" s="15">
        <f>D3620-E3620</f>
        <v/>
      </c>
      <c r="G3620" s="15" t="n"/>
      <c r="H3620" s="15" t="n"/>
      <c r="I3620" s="15" t="n"/>
      <c r="J3620" s="15">
        <f>C3620+F3620+G3620-I3620</f>
        <v/>
      </c>
      <c r="K3620" s="15" t="n"/>
      <c r="L3620" s="15">
        <f>K3620*Setup!$B$6</f>
        <v/>
      </c>
      <c r="M3620" s="15">
        <f>J3620-L3620</f>
        <v/>
      </c>
      <c r="N3620" s="21" t="n"/>
    </row>
    <row r="3621">
      <c r="A3621" s="295" t="n"/>
      <c r="B3621" s="14" t="n"/>
      <c r="C3621" s="15" t="n"/>
      <c r="D3621" s="15" t="n"/>
      <c r="E3621" s="15">
        <f>D3621*Setup!$B$5</f>
        <v/>
      </c>
      <c r="F3621" s="15">
        <f>D3621-E3621</f>
        <v/>
      </c>
      <c r="G3621" s="15" t="n"/>
      <c r="H3621" s="15" t="n"/>
      <c r="I3621" s="15" t="n"/>
      <c r="J3621" s="15">
        <f>C3621+F3621+G3621-I3621</f>
        <v/>
      </c>
      <c r="K3621" s="15" t="n"/>
      <c r="L3621" s="15">
        <f>K3621*Setup!$B$6</f>
        <v/>
      </c>
      <c r="M3621" s="15">
        <f>J3621-L3621</f>
        <v/>
      </c>
      <c r="N3621" s="21" t="n"/>
    </row>
    <row r="3622">
      <c r="A3622" s="295" t="n"/>
      <c r="B3622" s="14" t="n"/>
      <c r="C3622" s="15" t="n"/>
      <c r="D3622" s="15" t="n"/>
      <c r="E3622" s="15">
        <f>D3622*Setup!$B$5</f>
        <v/>
      </c>
      <c r="F3622" s="15">
        <f>D3622-E3622</f>
        <v/>
      </c>
      <c r="G3622" s="15" t="n"/>
      <c r="H3622" s="15" t="n"/>
      <c r="I3622" s="15" t="n"/>
      <c r="J3622" s="15">
        <f>C3622+F3622+G3622-I3622</f>
        <v/>
      </c>
      <c r="K3622" s="15" t="n"/>
      <c r="L3622" s="15">
        <f>K3622*Setup!$B$6</f>
        <v/>
      </c>
      <c r="M3622" s="15">
        <f>J3622-L3622</f>
        <v/>
      </c>
      <c r="N3622" s="21" t="n"/>
    </row>
    <row r="3623">
      <c r="A3623" s="295" t="n"/>
      <c r="B3623" s="14" t="n"/>
      <c r="C3623" s="15" t="n"/>
      <c r="D3623" s="15" t="n"/>
      <c r="E3623" s="15">
        <f>D3623*Setup!$B$5</f>
        <v/>
      </c>
      <c r="F3623" s="15">
        <f>D3623-E3623</f>
        <v/>
      </c>
      <c r="G3623" s="15" t="n"/>
      <c r="H3623" s="15" t="n"/>
      <c r="I3623" s="15" t="n"/>
      <c r="J3623" s="15">
        <f>C3623+F3623+G3623-I3623</f>
        <v/>
      </c>
      <c r="K3623" s="15" t="n"/>
      <c r="L3623" s="15">
        <f>K3623*Setup!$B$6</f>
        <v/>
      </c>
      <c r="M3623" s="15">
        <f>J3623-L3623</f>
        <v/>
      </c>
      <c r="N3623" s="21" t="n"/>
    </row>
    <row r="3624">
      <c r="A3624" s="295" t="n"/>
      <c r="B3624" s="14" t="n"/>
      <c r="C3624" s="15" t="n"/>
      <c r="D3624" s="15" t="n"/>
      <c r="E3624" s="15">
        <f>D3624*Setup!$B$5</f>
        <v/>
      </c>
      <c r="F3624" s="15">
        <f>D3624-E3624</f>
        <v/>
      </c>
      <c r="G3624" s="15" t="n"/>
      <c r="H3624" s="15" t="n"/>
      <c r="I3624" s="15" t="n"/>
      <c r="J3624" s="15">
        <f>C3624+F3624+G3624-I3624</f>
        <v/>
      </c>
      <c r="K3624" s="15" t="n"/>
      <c r="L3624" s="15">
        <f>K3624*Setup!$B$6</f>
        <v/>
      </c>
      <c r="M3624" s="15">
        <f>J3624-L3624</f>
        <v/>
      </c>
      <c r="N3624" s="21" t="n"/>
    </row>
    <row r="3625">
      <c r="A3625" s="295" t="n"/>
      <c r="B3625" s="14" t="n"/>
      <c r="C3625" s="15" t="n"/>
      <c r="D3625" s="15" t="n"/>
      <c r="E3625" s="15">
        <f>D3625*Setup!$B$5</f>
        <v/>
      </c>
      <c r="F3625" s="15">
        <f>D3625-E3625</f>
        <v/>
      </c>
      <c r="G3625" s="15" t="n"/>
      <c r="H3625" s="15" t="n"/>
      <c r="I3625" s="15" t="n"/>
      <c r="J3625" s="15">
        <f>C3625+F3625+G3625-I3625</f>
        <v/>
      </c>
      <c r="K3625" s="15" t="n"/>
      <c r="L3625" s="15">
        <f>K3625*Setup!$B$6</f>
        <v/>
      </c>
      <c r="M3625" s="15">
        <f>J3625-L3625</f>
        <v/>
      </c>
      <c r="N3625" s="21" t="n"/>
    </row>
    <row r="3626">
      <c r="A3626" s="295" t="n"/>
      <c r="B3626" s="14" t="n"/>
      <c r="C3626" s="15" t="n"/>
      <c r="D3626" s="15" t="n"/>
      <c r="E3626" s="15">
        <f>D3626*Setup!$B$5</f>
        <v/>
      </c>
      <c r="F3626" s="15">
        <f>D3626-E3626</f>
        <v/>
      </c>
      <c r="G3626" s="15" t="n"/>
      <c r="H3626" s="15" t="n"/>
      <c r="I3626" s="15" t="n"/>
      <c r="J3626" s="15">
        <f>C3626+F3626+G3626-I3626</f>
        <v/>
      </c>
      <c r="K3626" s="15" t="n"/>
      <c r="L3626" s="15">
        <f>K3626*Setup!$B$6</f>
        <v/>
      </c>
      <c r="M3626" s="15">
        <f>J3626-L3626</f>
        <v/>
      </c>
      <c r="N3626" s="21" t="n"/>
    </row>
    <row r="3627">
      <c r="A3627" s="295" t="n"/>
      <c r="B3627" s="14" t="n"/>
      <c r="C3627" s="15" t="n"/>
      <c r="D3627" s="15" t="n"/>
      <c r="E3627" s="15">
        <f>D3627*Setup!$B$5</f>
        <v/>
      </c>
      <c r="F3627" s="15">
        <f>D3627-E3627</f>
        <v/>
      </c>
      <c r="G3627" s="15" t="n"/>
      <c r="H3627" s="15" t="n"/>
      <c r="I3627" s="15" t="n"/>
      <c r="J3627" s="15">
        <f>C3627+F3627+G3627-I3627</f>
        <v/>
      </c>
      <c r="K3627" s="15" t="n"/>
      <c r="L3627" s="15">
        <f>K3627*Setup!$B$6</f>
        <v/>
      </c>
      <c r="M3627" s="15">
        <f>J3627-L3627</f>
        <v/>
      </c>
      <c r="N3627" s="21" t="n"/>
    </row>
    <row r="3628">
      <c r="A3628" s="295" t="n"/>
      <c r="B3628" s="14" t="n"/>
      <c r="C3628" s="15" t="n"/>
      <c r="D3628" s="15" t="n"/>
      <c r="E3628" s="15">
        <f>D3628*Setup!$B$5</f>
        <v/>
      </c>
      <c r="F3628" s="15">
        <f>D3628-E3628</f>
        <v/>
      </c>
      <c r="G3628" s="15" t="n"/>
      <c r="H3628" s="15" t="n"/>
      <c r="I3628" s="15" t="n"/>
      <c r="J3628" s="15">
        <f>C3628+F3628+G3628-I3628</f>
        <v/>
      </c>
      <c r="K3628" s="15" t="n"/>
      <c r="L3628" s="15">
        <f>K3628*Setup!$B$6</f>
        <v/>
      </c>
      <c r="M3628" s="15">
        <f>J3628-L3628</f>
        <v/>
      </c>
      <c r="N3628" s="21" t="n"/>
    </row>
    <row r="3629">
      <c r="A3629" s="295" t="n"/>
      <c r="B3629" s="14" t="n"/>
      <c r="C3629" s="15" t="n"/>
      <c r="D3629" s="15" t="n"/>
      <c r="E3629" s="15">
        <f>D3629*Setup!$B$5</f>
        <v/>
      </c>
      <c r="F3629" s="15">
        <f>D3629-E3629</f>
        <v/>
      </c>
      <c r="G3629" s="15" t="n"/>
      <c r="H3629" s="15" t="n"/>
      <c r="I3629" s="15" t="n"/>
      <c r="J3629" s="15">
        <f>C3629+F3629+G3629-I3629</f>
        <v/>
      </c>
      <c r="K3629" s="15" t="n"/>
      <c r="L3629" s="15">
        <f>K3629*Setup!$B$6</f>
        <v/>
      </c>
      <c r="M3629" s="15">
        <f>J3629-L3629</f>
        <v/>
      </c>
      <c r="N3629" s="21" t="n"/>
    </row>
    <row r="3630">
      <c r="A3630" s="295" t="n"/>
      <c r="B3630" s="14" t="n"/>
      <c r="C3630" s="15" t="n"/>
      <c r="D3630" s="15" t="n"/>
      <c r="E3630" s="15">
        <f>D3630*Setup!$B$5</f>
        <v/>
      </c>
      <c r="F3630" s="15">
        <f>D3630-E3630</f>
        <v/>
      </c>
      <c r="G3630" s="15" t="n"/>
      <c r="H3630" s="15" t="n"/>
      <c r="I3630" s="15" t="n"/>
      <c r="J3630" s="15">
        <f>C3630+F3630+G3630-I3630</f>
        <v/>
      </c>
      <c r="K3630" s="15" t="n"/>
      <c r="L3630" s="15">
        <f>K3630*Setup!$B$6</f>
        <v/>
      </c>
      <c r="M3630" s="15">
        <f>J3630-L3630</f>
        <v/>
      </c>
      <c r="N3630" s="21" t="n"/>
    </row>
    <row r="3631">
      <c r="A3631" s="295" t="n"/>
      <c r="B3631" s="14" t="n"/>
      <c r="C3631" s="15" t="n"/>
      <c r="D3631" s="15" t="n"/>
      <c r="E3631" s="15">
        <f>D3631*Setup!$B$5</f>
        <v/>
      </c>
      <c r="F3631" s="15">
        <f>D3631-E3631</f>
        <v/>
      </c>
      <c r="G3631" s="15" t="n"/>
      <c r="H3631" s="15" t="n"/>
      <c r="I3631" s="15" t="n"/>
      <c r="J3631" s="15">
        <f>C3631+F3631+G3631-I3631</f>
        <v/>
      </c>
      <c r="K3631" s="15" t="n"/>
      <c r="L3631" s="15">
        <f>K3631*Setup!$B$6</f>
        <v/>
      </c>
      <c r="M3631" s="15">
        <f>J3631-L3631</f>
        <v/>
      </c>
      <c r="N3631" s="21" t="n"/>
    </row>
    <row r="3632">
      <c r="A3632" s="295" t="n"/>
      <c r="B3632" s="14" t="n"/>
      <c r="C3632" s="15" t="n"/>
      <c r="D3632" s="15" t="n"/>
      <c r="E3632" s="15">
        <f>D3632*Setup!$B$5</f>
        <v/>
      </c>
      <c r="F3632" s="15">
        <f>D3632-E3632</f>
        <v/>
      </c>
      <c r="G3632" s="15" t="n"/>
      <c r="H3632" s="15" t="n"/>
      <c r="I3632" s="15" t="n"/>
      <c r="J3632" s="15">
        <f>C3632+F3632+G3632-I3632</f>
        <v/>
      </c>
      <c r="K3632" s="15" t="n"/>
      <c r="L3632" s="15">
        <f>K3632*Setup!$B$6</f>
        <v/>
      </c>
      <c r="M3632" s="15">
        <f>J3632-L3632</f>
        <v/>
      </c>
      <c r="N3632" s="21" t="n"/>
    </row>
    <row r="3633">
      <c r="A3633" s="295" t="n"/>
      <c r="B3633" s="14" t="n"/>
      <c r="C3633" s="15" t="n"/>
      <c r="D3633" s="15" t="n"/>
      <c r="E3633" s="15">
        <f>D3633*Setup!$B$5</f>
        <v/>
      </c>
      <c r="F3633" s="15">
        <f>D3633-E3633</f>
        <v/>
      </c>
      <c r="G3633" s="15" t="n"/>
      <c r="H3633" s="15" t="n"/>
      <c r="I3633" s="15" t="n"/>
      <c r="J3633" s="15">
        <f>C3633+F3633+G3633-I3633</f>
        <v/>
      </c>
      <c r="K3633" s="15" t="n"/>
      <c r="L3633" s="15">
        <f>K3633*Setup!$B$6</f>
        <v/>
      </c>
      <c r="M3633" s="15">
        <f>J3633-L3633</f>
        <v/>
      </c>
      <c r="N3633" s="21" t="n"/>
    </row>
    <row r="3634">
      <c r="A3634" s="295" t="n"/>
      <c r="B3634" s="14" t="n"/>
      <c r="C3634" s="15" t="n"/>
      <c r="D3634" s="15" t="n"/>
      <c r="E3634" s="15">
        <f>D3634*Setup!$B$5</f>
        <v/>
      </c>
      <c r="F3634" s="15">
        <f>D3634-E3634</f>
        <v/>
      </c>
      <c r="G3634" s="15" t="n"/>
      <c r="H3634" s="15" t="n"/>
      <c r="I3634" s="15" t="n"/>
      <c r="J3634" s="15">
        <f>C3634+F3634+G3634-I3634</f>
        <v/>
      </c>
      <c r="K3634" s="15" t="n"/>
      <c r="L3634" s="15">
        <f>K3634*Setup!$B$6</f>
        <v/>
      </c>
      <c r="M3634" s="15">
        <f>J3634-L3634</f>
        <v/>
      </c>
      <c r="N3634" s="21" t="n"/>
    </row>
    <row r="3635">
      <c r="A3635" s="295" t="n"/>
      <c r="B3635" s="14" t="n"/>
      <c r="C3635" s="15" t="n"/>
      <c r="D3635" s="15" t="n"/>
      <c r="E3635" s="15">
        <f>D3635*Setup!$B$5</f>
        <v/>
      </c>
      <c r="F3635" s="15">
        <f>D3635-E3635</f>
        <v/>
      </c>
      <c r="G3635" s="15" t="n"/>
      <c r="H3635" s="15" t="n"/>
      <c r="I3635" s="15" t="n"/>
      <c r="J3635" s="15">
        <f>C3635+F3635+G3635-I3635</f>
        <v/>
      </c>
      <c r="K3635" s="15" t="n"/>
      <c r="L3635" s="15">
        <f>K3635*Setup!$B$6</f>
        <v/>
      </c>
      <c r="M3635" s="15">
        <f>J3635-L3635</f>
        <v/>
      </c>
      <c r="N3635" s="21" t="n"/>
    </row>
    <row r="3636">
      <c r="A3636" s="295" t="n"/>
      <c r="B3636" s="14" t="n"/>
      <c r="C3636" s="15" t="n"/>
      <c r="D3636" s="15" t="n"/>
      <c r="E3636" s="15">
        <f>D3636*Setup!$B$5</f>
        <v/>
      </c>
      <c r="F3636" s="15">
        <f>D3636-E3636</f>
        <v/>
      </c>
      <c r="G3636" s="15" t="n"/>
      <c r="H3636" s="15" t="n"/>
      <c r="I3636" s="15" t="n"/>
      <c r="J3636" s="15">
        <f>C3636+F3636+G3636-I3636</f>
        <v/>
      </c>
      <c r="K3636" s="15" t="n"/>
      <c r="L3636" s="15">
        <f>K3636*Setup!$B$6</f>
        <v/>
      </c>
      <c r="M3636" s="15">
        <f>J3636-L3636</f>
        <v/>
      </c>
      <c r="N3636" s="21" t="n"/>
    </row>
    <row r="3637">
      <c r="A3637" s="295" t="n"/>
      <c r="B3637" s="14" t="n"/>
      <c r="C3637" s="15" t="n"/>
      <c r="D3637" s="15" t="n"/>
      <c r="E3637" s="15">
        <f>D3637*Setup!$B$5</f>
        <v/>
      </c>
      <c r="F3637" s="15">
        <f>D3637-E3637</f>
        <v/>
      </c>
      <c r="G3637" s="15" t="n"/>
      <c r="H3637" s="15" t="n"/>
      <c r="I3637" s="15" t="n"/>
      <c r="J3637" s="15">
        <f>C3637+F3637+G3637-I3637</f>
        <v/>
      </c>
      <c r="K3637" s="15" t="n"/>
      <c r="L3637" s="15">
        <f>K3637*Setup!$B$6</f>
        <v/>
      </c>
      <c r="M3637" s="15">
        <f>J3637-L3637</f>
        <v/>
      </c>
      <c r="N3637" s="21" t="n"/>
    </row>
    <row r="3638">
      <c r="A3638" s="295" t="n"/>
      <c r="B3638" s="14" t="n"/>
      <c r="C3638" s="15" t="n"/>
      <c r="D3638" s="15" t="n"/>
      <c r="E3638" s="15">
        <f>D3638*Setup!$B$5</f>
        <v/>
      </c>
      <c r="F3638" s="15">
        <f>D3638-E3638</f>
        <v/>
      </c>
      <c r="G3638" s="15" t="n"/>
      <c r="H3638" s="15" t="n"/>
      <c r="I3638" s="15" t="n"/>
      <c r="J3638" s="15">
        <f>C3638+F3638+G3638-I3638</f>
        <v/>
      </c>
      <c r="K3638" s="15" t="n"/>
      <c r="L3638" s="15">
        <f>K3638*Setup!$B$6</f>
        <v/>
      </c>
      <c r="M3638" s="15">
        <f>J3638-L3638</f>
        <v/>
      </c>
      <c r="N3638" s="21" t="n"/>
    </row>
    <row r="3639">
      <c r="A3639" s="295" t="n"/>
      <c r="B3639" s="14" t="n"/>
      <c r="C3639" s="15" t="n"/>
      <c r="D3639" s="15" t="n"/>
      <c r="E3639" s="15">
        <f>D3639*Setup!$B$5</f>
        <v/>
      </c>
      <c r="F3639" s="15">
        <f>D3639-E3639</f>
        <v/>
      </c>
      <c r="G3639" s="15" t="n"/>
      <c r="H3639" s="15" t="n"/>
      <c r="I3639" s="15" t="n"/>
      <c r="J3639" s="15">
        <f>C3639+F3639+G3639-I3639</f>
        <v/>
      </c>
      <c r="K3639" s="15" t="n"/>
      <c r="L3639" s="15">
        <f>K3639*Setup!$B$6</f>
        <v/>
      </c>
      <c r="M3639" s="15">
        <f>J3639-L3639</f>
        <v/>
      </c>
      <c r="N3639" s="21" t="n"/>
    </row>
    <row r="3640">
      <c r="A3640" s="295" t="n"/>
      <c r="B3640" s="14" t="n"/>
      <c r="C3640" s="15" t="n"/>
      <c r="D3640" s="15" t="n"/>
      <c r="E3640" s="15">
        <f>D3640*Setup!$B$5</f>
        <v/>
      </c>
      <c r="F3640" s="15">
        <f>D3640-E3640</f>
        <v/>
      </c>
      <c r="G3640" s="15" t="n"/>
      <c r="H3640" s="15" t="n"/>
      <c r="I3640" s="15" t="n"/>
      <c r="J3640" s="15">
        <f>C3640+F3640+G3640-I3640</f>
        <v/>
      </c>
      <c r="K3640" s="15" t="n"/>
      <c r="L3640" s="15">
        <f>K3640*Setup!$B$6</f>
        <v/>
      </c>
      <c r="M3640" s="15">
        <f>J3640-L3640</f>
        <v/>
      </c>
      <c r="N3640" s="21" t="n"/>
    </row>
    <row r="3641">
      <c r="A3641" s="295" t="n"/>
      <c r="B3641" s="14" t="n"/>
      <c r="C3641" s="15" t="n"/>
      <c r="D3641" s="15" t="n"/>
      <c r="E3641" s="15">
        <f>D3641*Setup!$B$5</f>
        <v/>
      </c>
      <c r="F3641" s="15">
        <f>D3641-E3641</f>
        <v/>
      </c>
      <c r="G3641" s="15" t="n"/>
      <c r="H3641" s="15" t="n"/>
      <c r="I3641" s="15" t="n"/>
      <c r="J3641" s="15">
        <f>C3641+F3641+G3641-I3641</f>
        <v/>
      </c>
      <c r="K3641" s="15" t="n"/>
      <c r="L3641" s="15">
        <f>K3641*Setup!$B$6</f>
        <v/>
      </c>
      <c r="M3641" s="15">
        <f>J3641-L3641</f>
        <v/>
      </c>
      <c r="N3641" s="21" t="n"/>
    </row>
    <row r="3642">
      <c r="A3642" s="295" t="n"/>
      <c r="B3642" s="14" t="n"/>
      <c r="C3642" s="15" t="n"/>
      <c r="D3642" s="15" t="n"/>
      <c r="E3642" s="15">
        <f>D3642*Setup!$B$5</f>
        <v/>
      </c>
      <c r="F3642" s="15">
        <f>D3642-E3642</f>
        <v/>
      </c>
      <c r="G3642" s="15" t="n"/>
      <c r="H3642" s="15" t="n"/>
      <c r="I3642" s="15" t="n"/>
      <c r="J3642" s="15">
        <f>C3642+F3642+G3642-I3642</f>
        <v/>
      </c>
      <c r="K3642" s="15" t="n"/>
      <c r="L3642" s="15">
        <f>K3642*Setup!$B$6</f>
        <v/>
      </c>
      <c r="M3642" s="15">
        <f>J3642-L3642</f>
        <v/>
      </c>
      <c r="N3642" s="21" t="n"/>
    </row>
    <row r="3643">
      <c r="A3643" s="295" t="n"/>
      <c r="B3643" s="14" t="n"/>
      <c r="C3643" s="15" t="n"/>
      <c r="D3643" s="15" t="n"/>
      <c r="E3643" s="15">
        <f>D3643*Setup!$B$5</f>
        <v/>
      </c>
      <c r="F3643" s="15">
        <f>D3643-E3643</f>
        <v/>
      </c>
      <c r="G3643" s="15" t="n"/>
      <c r="H3643" s="15" t="n"/>
      <c r="I3643" s="15" t="n"/>
      <c r="J3643" s="15">
        <f>C3643+F3643+G3643-I3643</f>
        <v/>
      </c>
      <c r="K3643" s="15" t="n"/>
      <c r="L3643" s="15">
        <f>K3643*Setup!$B$6</f>
        <v/>
      </c>
      <c r="M3643" s="15">
        <f>J3643-L3643</f>
        <v/>
      </c>
      <c r="N3643" s="21" t="n"/>
    </row>
    <row r="3644">
      <c r="A3644" s="295" t="n"/>
      <c r="B3644" s="14" t="n"/>
      <c r="C3644" s="15" t="n"/>
      <c r="D3644" s="15" t="n"/>
      <c r="E3644" s="15">
        <f>D3644*Setup!$B$5</f>
        <v/>
      </c>
      <c r="F3644" s="15">
        <f>D3644-E3644</f>
        <v/>
      </c>
      <c r="G3644" s="15" t="n"/>
      <c r="H3644" s="15" t="n"/>
      <c r="I3644" s="15" t="n"/>
      <c r="J3644" s="15">
        <f>C3644+F3644+G3644-I3644</f>
        <v/>
      </c>
      <c r="K3644" s="15" t="n"/>
      <c r="L3644" s="15">
        <f>K3644*Setup!$B$6</f>
        <v/>
      </c>
      <c r="M3644" s="15">
        <f>J3644-L3644</f>
        <v/>
      </c>
      <c r="N3644" s="21" t="n"/>
    </row>
    <row r="3645">
      <c r="A3645" s="295" t="n"/>
      <c r="B3645" s="14" t="n"/>
      <c r="C3645" s="15" t="n"/>
      <c r="D3645" s="15" t="n"/>
      <c r="E3645" s="15">
        <f>D3645*Setup!$B$5</f>
        <v/>
      </c>
      <c r="F3645" s="15">
        <f>D3645-E3645</f>
        <v/>
      </c>
      <c r="G3645" s="15" t="n"/>
      <c r="H3645" s="15" t="n"/>
      <c r="I3645" s="15" t="n"/>
      <c r="J3645" s="15">
        <f>C3645+F3645+G3645-I3645</f>
        <v/>
      </c>
      <c r="K3645" s="15" t="n"/>
      <c r="L3645" s="15">
        <f>K3645*Setup!$B$6</f>
        <v/>
      </c>
      <c r="M3645" s="15">
        <f>J3645-L3645</f>
        <v/>
      </c>
      <c r="N3645" s="21" t="n"/>
    </row>
    <row r="3646">
      <c r="A3646" s="295" t="n"/>
      <c r="B3646" s="14" t="n"/>
      <c r="C3646" s="15" t="n"/>
      <c r="D3646" s="15" t="n"/>
      <c r="E3646" s="15">
        <f>D3646*Setup!$B$5</f>
        <v/>
      </c>
      <c r="F3646" s="15">
        <f>D3646-E3646</f>
        <v/>
      </c>
      <c r="G3646" s="15" t="n"/>
      <c r="H3646" s="15" t="n"/>
      <c r="I3646" s="15" t="n"/>
      <c r="J3646" s="15">
        <f>C3646+F3646+G3646-I3646</f>
        <v/>
      </c>
      <c r="K3646" s="15" t="n"/>
      <c r="L3646" s="15">
        <f>K3646*Setup!$B$6</f>
        <v/>
      </c>
      <c r="M3646" s="15">
        <f>J3646-L3646</f>
        <v/>
      </c>
      <c r="N3646" s="21" t="n"/>
    </row>
    <row r="3647">
      <c r="A3647" s="295" t="n"/>
      <c r="B3647" s="14" t="n"/>
      <c r="C3647" s="15" t="n"/>
      <c r="D3647" s="15" t="n"/>
      <c r="E3647" s="15">
        <f>D3647*Setup!$B$5</f>
        <v/>
      </c>
      <c r="F3647" s="15">
        <f>D3647-E3647</f>
        <v/>
      </c>
      <c r="G3647" s="15" t="n"/>
      <c r="H3647" s="15" t="n"/>
      <c r="I3647" s="15" t="n"/>
      <c r="J3647" s="15">
        <f>C3647+F3647+G3647-I3647</f>
        <v/>
      </c>
      <c r="K3647" s="15" t="n"/>
      <c r="L3647" s="15">
        <f>K3647*Setup!$B$6</f>
        <v/>
      </c>
      <c r="M3647" s="15">
        <f>J3647-L3647</f>
        <v/>
      </c>
      <c r="N3647" s="21" t="n"/>
    </row>
    <row r="3648">
      <c r="A3648" s="295" t="n"/>
      <c r="B3648" s="14" t="n"/>
      <c r="C3648" s="15" t="n"/>
      <c r="D3648" s="15" t="n"/>
      <c r="E3648" s="15">
        <f>D3648*Setup!$B$5</f>
        <v/>
      </c>
      <c r="F3648" s="15">
        <f>D3648-E3648</f>
        <v/>
      </c>
      <c r="G3648" s="15" t="n"/>
      <c r="H3648" s="15" t="n"/>
      <c r="I3648" s="15" t="n"/>
      <c r="J3648" s="15">
        <f>C3648+F3648+G3648-I3648</f>
        <v/>
      </c>
      <c r="K3648" s="15" t="n"/>
      <c r="L3648" s="15">
        <f>K3648*Setup!$B$6</f>
        <v/>
      </c>
      <c r="M3648" s="15">
        <f>J3648-L3648</f>
        <v/>
      </c>
      <c r="N3648" s="21" t="n"/>
    </row>
    <row r="3649">
      <c r="A3649" s="295" t="n"/>
      <c r="B3649" s="14" t="n"/>
      <c r="C3649" s="15" t="n"/>
      <c r="D3649" s="15" t="n"/>
      <c r="E3649" s="15">
        <f>D3649*Setup!$B$5</f>
        <v/>
      </c>
      <c r="F3649" s="15">
        <f>D3649-E3649</f>
        <v/>
      </c>
      <c r="G3649" s="15" t="n"/>
      <c r="H3649" s="15" t="n"/>
      <c r="I3649" s="15" t="n"/>
      <c r="J3649" s="15">
        <f>C3649+F3649+G3649-I3649</f>
        <v/>
      </c>
      <c r="K3649" s="15" t="n"/>
      <c r="L3649" s="15">
        <f>K3649*Setup!$B$6</f>
        <v/>
      </c>
      <c r="M3649" s="15">
        <f>J3649-L3649</f>
        <v/>
      </c>
      <c r="N3649" s="21" t="n"/>
    </row>
    <row r="3650">
      <c r="A3650" s="295" t="n"/>
      <c r="B3650" s="14" t="n"/>
      <c r="C3650" s="15" t="n"/>
      <c r="D3650" s="15" t="n"/>
      <c r="E3650" s="15">
        <f>D3650*Setup!$B$5</f>
        <v/>
      </c>
      <c r="F3650" s="15">
        <f>D3650-E3650</f>
        <v/>
      </c>
      <c r="G3650" s="15" t="n"/>
      <c r="H3650" s="15" t="n"/>
      <c r="I3650" s="15" t="n"/>
      <c r="J3650" s="15">
        <f>C3650+F3650+G3650-I3650</f>
        <v/>
      </c>
      <c r="K3650" s="15" t="n"/>
      <c r="L3650" s="15">
        <f>K3650*Setup!$B$6</f>
        <v/>
      </c>
      <c r="M3650" s="15">
        <f>J3650-L3650</f>
        <v/>
      </c>
      <c r="N3650" s="21" t="n"/>
    </row>
    <row r="3651">
      <c r="A3651" s="295" t="n"/>
      <c r="B3651" s="14" t="n"/>
      <c r="C3651" s="15" t="n"/>
      <c r="D3651" s="15" t="n"/>
      <c r="E3651" s="15">
        <f>D3651*Setup!$B$5</f>
        <v/>
      </c>
      <c r="F3651" s="15">
        <f>D3651-E3651</f>
        <v/>
      </c>
      <c r="G3651" s="15" t="n"/>
      <c r="H3651" s="15" t="n"/>
      <c r="I3651" s="15" t="n"/>
      <c r="J3651" s="15">
        <f>C3651+F3651+G3651-I3651</f>
        <v/>
      </c>
      <c r="K3651" s="15" t="n"/>
      <c r="L3651" s="15">
        <f>K3651*Setup!$B$6</f>
        <v/>
      </c>
      <c r="M3651" s="15">
        <f>J3651-L3651</f>
        <v/>
      </c>
      <c r="N3651" s="21" t="n"/>
    </row>
    <row r="3652">
      <c r="A3652" s="295" t="n"/>
      <c r="B3652" s="14" t="n"/>
      <c r="C3652" s="15" t="n"/>
      <c r="D3652" s="15" t="n"/>
      <c r="E3652" s="15">
        <f>D3652*Setup!$B$5</f>
        <v/>
      </c>
      <c r="F3652" s="15">
        <f>D3652-E3652</f>
        <v/>
      </c>
      <c r="G3652" s="15" t="n"/>
      <c r="H3652" s="15" t="n"/>
      <c r="I3652" s="15" t="n"/>
      <c r="J3652" s="15">
        <f>C3652+F3652+G3652-I3652</f>
        <v/>
      </c>
      <c r="K3652" s="15" t="n"/>
      <c r="L3652" s="15">
        <f>K3652*Setup!$B$6</f>
        <v/>
      </c>
      <c r="M3652" s="15">
        <f>J3652-L3652</f>
        <v/>
      </c>
      <c r="N3652" s="21" t="n"/>
    </row>
    <row r="3653">
      <c r="A3653" s="295" t="n"/>
      <c r="B3653" s="14" t="n"/>
      <c r="C3653" s="15" t="n"/>
      <c r="D3653" s="15" t="n"/>
      <c r="E3653" s="15">
        <f>D3653*Setup!$B$5</f>
        <v/>
      </c>
      <c r="F3653" s="15">
        <f>D3653-E3653</f>
        <v/>
      </c>
      <c r="G3653" s="15" t="n"/>
      <c r="H3653" s="15" t="n"/>
      <c r="I3653" s="15" t="n"/>
      <c r="J3653" s="15">
        <f>C3653+F3653+G3653-I3653</f>
        <v/>
      </c>
      <c r="K3653" s="15" t="n"/>
      <c r="L3653" s="15">
        <f>K3653*Setup!$B$6</f>
        <v/>
      </c>
      <c r="M3653" s="15">
        <f>J3653-L3653</f>
        <v/>
      </c>
      <c r="N3653" s="21" t="n"/>
    </row>
    <row r="3654">
      <c r="A3654" s="295" t="n"/>
      <c r="B3654" s="14" t="n"/>
      <c r="C3654" s="15" t="n"/>
      <c r="D3654" s="15" t="n"/>
      <c r="E3654" s="15">
        <f>D3654*Setup!$B$5</f>
        <v/>
      </c>
      <c r="F3654" s="15">
        <f>D3654-E3654</f>
        <v/>
      </c>
      <c r="G3654" s="15" t="n"/>
      <c r="H3654" s="15" t="n"/>
      <c r="I3654" s="15" t="n"/>
      <c r="J3654" s="15">
        <f>C3654+F3654+G3654-I3654</f>
        <v/>
      </c>
      <c r="K3654" s="15" t="n"/>
      <c r="L3654" s="15">
        <f>K3654*Setup!$B$6</f>
        <v/>
      </c>
      <c r="M3654" s="15">
        <f>J3654-L3654</f>
        <v/>
      </c>
      <c r="N3654" s="21" t="n"/>
    </row>
    <row r="3655">
      <c r="A3655" s="295" t="n"/>
      <c r="B3655" s="14" t="n"/>
      <c r="C3655" s="15" t="n"/>
      <c r="D3655" s="15" t="n"/>
      <c r="E3655" s="15">
        <f>D3655*Setup!$B$5</f>
        <v/>
      </c>
      <c r="F3655" s="15">
        <f>D3655-E3655</f>
        <v/>
      </c>
      <c r="G3655" s="15" t="n"/>
      <c r="H3655" s="15" t="n"/>
      <c r="I3655" s="15" t="n"/>
      <c r="J3655" s="15">
        <f>C3655+F3655+G3655-I3655</f>
        <v/>
      </c>
      <c r="K3655" s="15" t="n"/>
      <c r="L3655" s="15">
        <f>K3655*Setup!$B$6</f>
        <v/>
      </c>
      <c r="M3655" s="15">
        <f>J3655-L3655</f>
        <v/>
      </c>
      <c r="N3655" s="21" t="n"/>
    </row>
    <row r="3656">
      <c r="A3656" s="295" t="n"/>
      <c r="B3656" s="14" t="n"/>
      <c r="C3656" s="15" t="n"/>
      <c r="D3656" s="15" t="n"/>
      <c r="E3656" s="15">
        <f>D3656*Setup!$B$5</f>
        <v/>
      </c>
      <c r="F3656" s="15">
        <f>D3656-E3656</f>
        <v/>
      </c>
      <c r="G3656" s="15" t="n"/>
      <c r="H3656" s="15" t="n"/>
      <c r="I3656" s="15" t="n"/>
      <c r="J3656" s="15">
        <f>C3656+F3656+G3656-I3656</f>
        <v/>
      </c>
      <c r="K3656" s="15" t="n"/>
      <c r="L3656" s="15">
        <f>K3656*Setup!$B$6</f>
        <v/>
      </c>
      <c r="M3656" s="15">
        <f>J3656-L3656</f>
        <v/>
      </c>
      <c r="N3656" s="21" t="n"/>
    </row>
    <row r="3657">
      <c r="A3657" s="295" t="n"/>
      <c r="B3657" s="14" t="n"/>
      <c r="C3657" s="15" t="n"/>
      <c r="D3657" s="15" t="n"/>
      <c r="E3657" s="15">
        <f>D3657*Setup!$B$5</f>
        <v/>
      </c>
      <c r="F3657" s="15">
        <f>D3657-E3657</f>
        <v/>
      </c>
      <c r="G3657" s="15" t="n"/>
      <c r="H3657" s="15" t="n"/>
      <c r="I3657" s="15" t="n"/>
      <c r="J3657" s="15">
        <f>C3657+F3657+G3657-I3657</f>
        <v/>
      </c>
      <c r="K3657" s="15" t="n"/>
      <c r="L3657" s="15">
        <f>K3657*Setup!$B$6</f>
        <v/>
      </c>
      <c r="M3657" s="15">
        <f>J3657-L3657</f>
        <v/>
      </c>
      <c r="N3657" s="21" t="n"/>
    </row>
    <row r="3658">
      <c r="A3658" s="295" t="n"/>
      <c r="B3658" s="14" t="n"/>
      <c r="C3658" s="15" t="n"/>
      <c r="D3658" s="15" t="n"/>
      <c r="E3658" s="15">
        <f>D3658*Setup!$B$5</f>
        <v/>
      </c>
      <c r="F3658" s="15">
        <f>D3658-E3658</f>
        <v/>
      </c>
      <c r="G3658" s="15" t="n"/>
      <c r="H3658" s="15" t="n"/>
      <c r="I3658" s="15" t="n"/>
      <c r="J3658" s="15">
        <f>C3658+F3658+G3658-I3658</f>
        <v/>
      </c>
      <c r="K3658" s="15" t="n"/>
      <c r="L3658" s="15">
        <f>K3658*Setup!$B$6</f>
        <v/>
      </c>
      <c r="M3658" s="15">
        <f>J3658-L3658</f>
        <v/>
      </c>
      <c r="N3658" s="21" t="n"/>
    </row>
    <row r="3659">
      <c r="A3659" s="295" t="n"/>
      <c r="B3659" s="14" t="n"/>
      <c r="C3659" s="15" t="n"/>
      <c r="D3659" s="15" t="n"/>
      <c r="E3659" s="15">
        <f>D3659*Setup!$B$5</f>
        <v/>
      </c>
      <c r="F3659" s="15">
        <f>D3659-E3659</f>
        <v/>
      </c>
      <c r="G3659" s="15" t="n"/>
      <c r="H3659" s="15" t="n"/>
      <c r="I3659" s="15" t="n"/>
      <c r="J3659" s="15">
        <f>C3659+F3659+G3659-I3659</f>
        <v/>
      </c>
      <c r="K3659" s="15" t="n"/>
      <c r="L3659" s="15">
        <f>K3659*Setup!$B$6</f>
        <v/>
      </c>
      <c r="M3659" s="15">
        <f>J3659-L3659</f>
        <v/>
      </c>
      <c r="N3659" s="21" t="n"/>
    </row>
    <row r="3660">
      <c r="A3660" s="295" t="n"/>
      <c r="B3660" s="14" t="n"/>
      <c r="C3660" s="15" t="n"/>
      <c r="D3660" s="15" t="n"/>
      <c r="E3660" s="15">
        <f>D3660*Setup!$B$5</f>
        <v/>
      </c>
      <c r="F3660" s="15">
        <f>D3660-E3660</f>
        <v/>
      </c>
      <c r="G3660" s="15" t="n"/>
      <c r="H3660" s="15" t="n"/>
      <c r="I3660" s="15" t="n"/>
      <c r="J3660" s="15">
        <f>C3660+F3660+G3660-I3660</f>
        <v/>
      </c>
      <c r="K3660" s="15" t="n"/>
      <c r="L3660" s="15">
        <f>K3660*Setup!$B$6</f>
        <v/>
      </c>
      <c r="M3660" s="15">
        <f>J3660-L3660</f>
        <v/>
      </c>
      <c r="N3660" s="21" t="n"/>
    </row>
    <row r="3661">
      <c r="A3661" s="295" t="n"/>
      <c r="B3661" s="14" t="n"/>
      <c r="C3661" s="15" t="n"/>
      <c r="D3661" s="15" t="n"/>
      <c r="E3661" s="15">
        <f>D3661*Setup!$B$5</f>
        <v/>
      </c>
      <c r="F3661" s="15">
        <f>D3661-E3661</f>
        <v/>
      </c>
      <c r="G3661" s="15" t="n"/>
      <c r="H3661" s="15" t="n"/>
      <c r="I3661" s="15" t="n"/>
      <c r="J3661" s="15">
        <f>C3661+F3661+G3661-I3661</f>
        <v/>
      </c>
      <c r="K3661" s="15" t="n"/>
      <c r="L3661" s="15">
        <f>K3661*Setup!$B$6</f>
        <v/>
      </c>
      <c r="M3661" s="15">
        <f>J3661-L3661</f>
        <v/>
      </c>
      <c r="N3661" s="21" t="n"/>
    </row>
    <row r="3662">
      <c r="A3662" s="295" t="n"/>
      <c r="B3662" s="14" t="n"/>
      <c r="C3662" s="15" t="n"/>
      <c r="D3662" s="15" t="n"/>
      <c r="E3662" s="15">
        <f>D3662*Setup!$B$5</f>
        <v/>
      </c>
      <c r="F3662" s="15">
        <f>D3662-E3662</f>
        <v/>
      </c>
      <c r="G3662" s="15" t="n"/>
      <c r="H3662" s="15" t="n"/>
      <c r="I3662" s="15" t="n"/>
      <c r="J3662" s="15">
        <f>C3662+F3662+G3662-I3662</f>
        <v/>
      </c>
      <c r="K3662" s="15" t="n"/>
      <c r="L3662" s="15">
        <f>K3662*Setup!$B$6</f>
        <v/>
      </c>
      <c r="M3662" s="15">
        <f>J3662-L3662</f>
        <v/>
      </c>
      <c r="N3662" s="21" t="n"/>
    </row>
    <row r="3663">
      <c r="A3663" s="295" t="n"/>
      <c r="B3663" s="14" t="n"/>
      <c r="C3663" s="15" t="n"/>
      <c r="D3663" s="15" t="n"/>
      <c r="E3663" s="15">
        <f>D3663*Setup!$B$5</f>
        <v/>
      </c>
      <c r="F3663" s="15">
        <f>D3663-E3663</f>
        <v/>
      </c>
      <c r="G3663" s="15" t="n"/>
      <c r="H3663" s="15" t="n"/>
      <c r="I3663" s="15" t="n"/>
      <c r="J3663" s="15">
        <f>C3663+F3663+G3663-I3663</f>
        <v/>
      </c>
      <c r="K3663" s="15" t="n"/>
      <c r="L3663" s="15">
        <f>K3663*Setup!$B$6</f>
        <v/>
      </c>
      <c r="M3663" s="15">
        <f>J3663-L3663</f>
        <v/>
      </c>
      <c r="N3663" s="21" t="n"/>
    </row>
    <row r="3664">
      <c r="A3664" s="295" t="n"/>
      <c r="B3664" s="14" t="n"/>
      <c r="C3664" s="15" t="n"/>
      <c r="D3664" s="15" t="n"/>
      <c r="E3664" s="15">
        <f>D3664*Setup!$B$5</f>
        <v/>
      </c>
      <c r="F3664" s="15">
        <f>D3664-E3664</f>
        <v/>
      </c>
      <c r="G3664" s="15" t="n"/>
      <c r="H3664" s="15" t="n"/>
      <c r="I3664" s="15" t="n"/>
      <c r="J3664" s="15">
        <f>C3664+F3664+G3664-I3664</f>
        <v/>
      </c>
      <c r="K3664" s="15" t="n"/>
      <c r="L3664" s="15">
        <f>K3664*Setup!$B$6</f>
        <v/>
      </c>
      <c r="M3664" s="15">
        <f>J3664-L3664</f>
        <v/>
      </c>
      <c r="N3664" s="21" t="n"/>
    </row>
    <row r="3665">
      <c r="A3665" s="295" t="n"/>
      <c r="B3665" s="14" t="n"/>
      <c r="C3665" s="15" t="n"/>
      <c r="D3665" s="15" t="n"/>
      <c r="E3665" s="15">
        <f>D3665*Setup!$B$5</f>
        <v/>
      </c>
      <c r="F3665" s="15">
        <f>D3665-E3665</f>
        <v/>
      </c>
      <c r="G3665" s="15" t="n"/>
      <c r="H3665" s="15" t="n"/>
      <c r="I3665" s="15" t="n"/>
      <c r="J3665" s="15">
        <f>C3665+F3665+G3665-I3665</f>
        <v/>
      </c>
      <c r="K3665" s="15" t="n"/>
      <c r="L3665" s="15">
        <f>K3665*Setup!$B$6</f>
        <v/>
      </c>
      <c r="M3665" s="15">
        <f>J3665-L3665</f>
        <v/>
      </c>
      <c r="N3665" s="21" t="n"/>
    </row>
    <row r="3666">
      <c r="A3666" s="295" t="n"/>
      <c r="B3666" s="14" t="n"/>
      <c r="C3666" s="15" t="n"/>
      <c r="D3666" s="15" t="n"/>
      <c r="E3666" s="15">
        <f>D3666*Setup!$B$5</f>
        <v/>
      </c>
      <c r="F3666" s="15">
        <f>D3666-E3666</f>
        <v/>
      </c>
      <c r="G3666" s="15" t="n"/>
      <c r="H3666" s="15" t="n"/>
      <c r="I3666" s="15" t="n"/>
      <c r="J3666" s="15">
        <f>C3666+F3666+G3666-I3666</f>
        <v/>
      </c>
      <c r="K3666" s="15" t="n"/>
      <c r="L3666" s="15">
        <f>K3666*Setup!$B$6</f>
        <v/>
      </c>
      <c r="M3666" s="15">
        <f>J3666-L3666</f>
        <v/>
      </c>
      <c r="N3666" s="21" t="n"/>
    </row>
    <row r="3667">
      <c r="A3667" s="295" t="n"/>
      <c r="B3667" s="14" t="n"/>
      <c r="C3667" s="15" t="n"/>
      <c r="D3667" s="15" t="n"/>
      <c r="E3667" s="15">
        <f>D3667*Setup!$B$5</f>
        <v/>
      </c>
      <c r="F3667" s="15">
        <f>D3667-E3667</f>
        <v/>
      </c>
      <c r="G3667" s="15" t="n"/>
      <c r="H3667" s="15" t="n"/>
      <c r="I3667" s="15" t="n"/>
      <c r="J3667" s="15">
        <f>C3667+F3667+G3667-I3667</f>
        <v/>
      </c>
      <c r="K3667" s="15" t="n"/>
      <c r="L3667" s="15">
        <f>K3667*Setup!$B$6</f>
        <v/>
      </c>
      <c r="M3667" s="15">
        <f>J3667-L3667</f>
        <v/>
      </c>
      <c r="N3667" s="21" t="n"/>
    </row>
    <row r="3668">
      <c r="A3668" s="295" t="n"/>
      <c r="B3668" s="14" t="n"/>
      <c r="C3668" s="15" t="n"/>
      <c r="D3668" s="15" t="n"/>
      <c r="E3668" s="15">
        <f>D3668*Setup!$B$5</f>
        <v/>
      </c>
      <c r="F3668" s="15">
        <f>D3668-E3668</f>
        <v/>
      </c>
      <c r="G3668" s="15" t="n"/>
      <c r="H3668" s="15" t="n"/>
      <c r="I3668" s="15" t="n"/>
      <c r="J3668" s="15">
        <f>C3668+F3668+G3668-I3668</f>
        <v/>
      </c>
      <c r="K3668" s="15" t="n"/>
      <c r="L3668" s="15">
        <f>K3668*Setup!$B$6</f>
        <v/>
      </c>
      <c r="M3668" s="15">
        <f>J3668-L3668</f>
        <v/>
      </c>
      <c r="N3668" s="21" t="n"/>
    </row>
    <row r="3669">
      <c r="A3669" s="295" t="n"/>
      <c r="B3669" s="14" t="n"/>
      <c r="C3669" s="15" t="n"/>
      <c r="D3669" s="15" t="n"/>
      <c r="E3669" s="15">
        <f>D3669*Setup!$B$5</f>
        <v/>
      </c>
      <c r="F3669" s="15">
        <f>D3669-E3669</f>
        <v/>
      </c>
      <c r="G3669" s="15" t="n"/>
      <c r="H3669" s="15" t="n"/>
      <c r="I3669" s="15" t="n"/>
      <c r="J3669" s="15">
        <f>C3669+F3669+G3669-I3669</f>
        <v/>
      </c>
      <c r="K3669" s="15" t="n"/>
      <c r="L3669" s="15">
        <f>K3669*Setup!$B$6</f>
        <v/>
      </c>
      <c r="M3669" s="15">
        <f>J3669-L3669</f>
        <v/>
      </c>
      <c r="N3669" s="21" t="n"/>
    </row>
    <row r="3670">
      <c r="A3670" s="295" t="n"/>
      <c r="B3670" s="14" t="n"/>
      <c r="C3670" s="15" t="n"/>
      <c r="D3670" s="15" t="n"/>
      <c r="E3670" s="15">
        <f>D3670*Setup!$B$5</f>
        <v/>
      </c>
      <c r="F3670" s="15">
        <f>D3670-E3670</f>
        <v/>
      </c>
      <c r="G3670" s="15" t="n"/>
      <c r="H3670" s="15" t="n"/>
      <c r="I3670" s="15" t="n"/>
      <c r="J3670" s="15">
        <f>C3670+F3670+G3670-I3670</f>
        <v/>
      </c>
      <c r="K3670" s="15" t="n"/>
      <c r="L3670" s="15">
        <f>K3670*Setup!$B$6</f>
        <v/>
      </c>
      <c r="M3670" s="15">
        <f>J3670-L3670</f>
        <v/>
      </c>
      <c r="N3670" s="21" t="n"/>
    </row>
    <row r="3671">
      <c r="A3671" s="295" t="n"/>
      <c r="B3671" s="14" t="n"/>
      <c r="C3671" s="15" t="n"/>
      <c r="D3671" s="15" t="n"/>
      <c r="E3671" s="15">
        <f>D3671*Setup!$B$5</f>
        <v/>
      </c>
      <c r="F3671" s="15">
        <f>D3671-E3671</f>
        <v/>
      </c>
      <c r="G3671" s="15" t="n"/>
      <c r="H3671" s="15" t="n"/>
      <c r="I3671" s="15" t="n"/>
      <c r="J3671" s="15">
        <f>C3671+F3671+G3671-I3671</f>
        <v/>
      </c>
      <c r="K3671" s="15" t="n"/>
      <c r="L3671" s="15">
        <f>K3671*Setup!$B$6</f>
        <v/>
      </c>
      <c r="M3671" s="15">
        <f>J3671-L3671</f>
        <v/>
      </c>
      <c r="N3671" s="21" t="n"/>
    </row>
    <row r="3672">
      <c r="A3672" s="295" t="n"/>
      <c r="B3672" s="14" t="n"/>
      <c r="C3672" s="15" t="n"/>
      <c r="D3672" s="15" t="n"/>
      <c r="E3672" s="15">
        <f>D3672*Setup!$B$5</f>
        <v/>
      </c>
      <c r="F3672" s="15">
        <f>D3672-E3672</f>
        <v/>
      </c>
      <c r="G3672" s="15" t="n"/>
      <c r="H3672" s="15" t="n"/>
      <c r="I3672" s="15" t="n"/>
      <c r="J3672" s="15">
        <f>C3672+F3672+G3672-I3672</f>
        <v/>
      </c>
      <c r="K3672" s="15" t="n"/>
      <c r="L3672" s="15">
        <f>K3672*Setup!$B$6</f>
        <v/>
      </c>
      <c r="M3672" s="15">
        <f>J3672-L3672</f>
        <v/>
      </c>
      <c r="N3672" s="21" t="n"/>
    </row>
    <row r="3673">
      <c r="A3673" s="295" t="n"/>
      <c r="B3673" s="14" t="n"/>
      <c r="C3673" s="15" t="n"/>
      <c r="D3673" s="15" t="n"/>
      <c r="E3673" s="15">
        <f>D3673*Setup!$B$5</f>
        <v/>
      </c>
      <c r="F3673" s="15">
        <f>D3673-E3673</f>
        <v/>
      </c>
      <c r="G3673" s="15" t="n"/>
      <c r="H3673" s="15" t="n"/>
      <c r="I3673" s="15" t="n"/>
      <c r="J3673" s="15">
        <f>C3673+F3673+G3673-I3673</f>
        <v/>
      </c>
      <c r="K3673" s="15" t="n"/>
      <c r="L3673" s="15">
        <f>K3673*Setup!$B$6</f>
        <v/>
      </c>
      <c r="M3673" s="15">
        <f>J3673-L3673</f>
        <v/>
      </c>
      <c r="N3673" s="21" t="n"/>
    </row>
    <row r="3674">
      <c r="A3674" s="295" t="n"/>
      <c r="B3674" s="14" t="n"/>
      <c r="C3674" s="15" t="n"/>
      <c r="D3674" s="15" t="n"/>
      <c r="E3674" s="15">
        <f>D3674*Setup!$B$5</f>
        <v/>
      </c>
      <c r="F3674" s="15">
        <f>D3674-E3674</f>
        <v/>
      </c>
      <c r="G3674" s="15" t="n"/>
      <c r="H3674" s="15" t="n"/>
      <c r="I3674" s="15" t="n"/>
      <c r="J3674" s="15">
        <f>C3674+F3674+G3674-I3674</f>
        <v/>
      </c>
      <c r="K3674" s="15" t="n"/>
      <c r="L3674" s="15">
        <f>K3674*Setup!$B$6</f>
        <v/>
      </c>
      <c r="M3674" s="15">
        <f>J3674-L3674</f>
        <v/>
      </c>
      <c r="N3674" s="21" t="n"/>
    </row>
    <row r="3675">
      <c r="A3675" s="295" t="n"/>
      <c r="B3675" s="14" t="n"/>
      <c r="C3675" s="15" t="n"/>
      <c r="D3675" s="15" t="n"/>
      <c r="E3675" s="15">
        <f>D3675*Setup!$B$5</f>
        <v/>
      </c>
      <c r="F3675" s="15">
        <f>D3675-E3675</f>
        <v/>
      </c>
      <c r="G3675" s="15" t="n"/>
      <c r="H3675" s="15" t="n"/>
      <c r="I3675" s="15" t="n"/>
      <c r="J3675" s="15">
        <f>C3675+F3675+G3675-I3675</f>
        <v/>
      </c>
      <c r="K3675" s="15" t="n"/>
      <c r="L3675" s="15">
        <f>K3675*Setup!$B$6</f>
        <v/>
      </c>
      <c r="M3675" s="15">
        <f>J3675-L3675</f>
        <v/>
      </c>
      <c r="N3675" s="21" t="n"/>
    </row>
    <row r="3676">
      <c r="A3676" s="295" t="n"/>
      <c r="B3676" s="14" t="n"/>
      <c r="C3676" s="15" t="n"/>
      <c r="D3676" s="15" t="n"/>
      <c r="E3676" s="15">
        <f>D3676*Setup!$B$5</f>
        <v/>
      </c>
      <c r="F3676" s="15">
        <f>D3676-E3676</f>
        <v/>
      </c>
      <c r="G3676" s="15" t="n"/>
      <c r="H3676" s="15" t="n"/>
      <c r="I3676" s="15" t="n"/>
      <c r="J3676" s="15">
        <f>C3676+F3676+G3676-I3676</f>
        <v/>
      </c>
      <c r="K3676" s="15" t="n"/>
      <c r="L3676" s="15">
        <f>K3676*Setup!$B$6</f>
        <v/>
      </c>
      <c r="M3676" s="15">
        <f>J3676-L3676</f>
        <v/>
      </c>
      <c r="N3676" s="21" t="n"/>
    </row>
    <row r="3677">
      <c r="A3677" s="295" t="n"/>
      <c r="B3677" s="14" t="n"/>
      <c r="C3677" s="15" t="n"/>
      <c r="D3677" s="15" t="n"/>
      <c r="E3677" s="15">
        <f>D3677*Setup!$B$5</f>
        <v/>
      </c>
      <c r="F3677" s="15">
        <f>D3677-E3677</f>
        <v/>
      </c>
      <c r="G3677" s="15" t="n"/>
      <c r="H3677" s="15" t="n"/>
      <c r="I3677" s="15" t="n"/>
      <c r="J3677" s="15">
        <f>C3677+F3677+G3677-I3677</f>
        <v/>
      </c>
      <c r="K3677" s="15" t="n"/>
      <c r="L3677" s="15">
        <f>K3677*Setup!$B$6</f>
        <v/>
      </c>
      <c r="M3677" s="15">
        <f>J3677-L3677</f>
        <v/>
      </c>
      <c r="N3677" s="21" t="n"/>
    </row>
    <row r="3678">
      <c r="A3678" s="295" t="n"/>
      <c r="B3678" s="14" t="n"/>
      <c r="C3678" s="15" t="n"/>
      <c r="D3678" s="15" t="n"/>
      <c r="E3678" s="15">
        <f>D3678*Setup!$B$5</f>
        <v/>
      </c>
      <c r="F3678" s="15">
        <f>D3678-E3678</f>
        <v/>
      </c>
      <c r="G3678" s="15" t="n"/>
      <c r="H3678" s="15" t="n"/>
      <c r="I3678" s="15" t="n"/>
      <c r="J3678" s="15">
        <f>C3678+F3678+G3678-I3678</f>
        <v/>
      </c>
      <c r="K3678" s="15" t="n"/>
      <c r="L3678" s="15">
        <f>K3678*Setup!$B$6</f>
        <v/>
      </c>
      <c r="M3678" s="15">
        <f>J3678-L3678</f>
        <v/>
      </c>
      <c r="N3678" s="21" t="n"/>
    </row>
    <row r="3679">
      <c r="A3679" s="295" t="n"/>
      <c r="B3679" s="14" t="n"/>
      <c r="C3679" s="15" t="n"/>
      <c r="D3679" s="15" t="n"/>
      <c r="E3679" s="15">
        <f>D3679*Setup!$B$5</f>
        <v/>
      </c>
      <c r="F3679" s="15">
        <f>D3679-E3679</f>
        <v/>
      </c>
      <c r="G3679" s="15" t="n"/>
      <c r="H3679" s="15" t="n"/>
      <c r="I3679" s="15" t="n"/>
      <c r="J3679" s="15">
        <f>C3679+F3679+G3679-I3679</f>
        <v/>
      </c>
      <c r="K3679" s="15" t="n"/>
      <c r="L3679" s="15">
        <f>K3679*Setup!$B$6</f>
        <v/>
      </c>
      <c r="M3679" s="15">
        <f>J3679-L3679</f>
        <v/>
      </c>
      <c r="N3679" s="21" t="n"/>
    </row>
    <row r="3680">
      <c r="A3680" s="295" t="n"/>
      <c r="B3680" s="14" t="n"/>
      <c r="C3680" s="15" t="n"/>
      <c r="D3680" s="15" t="n"/>
      <c r="E3680" s="15">
        <f>D3680*Setup!$B$5</f>
        <v/>
      </c>
      <c r="F3680" s="15">
        <f>D3680-E3680</f>
        <v/>
      </c>
      <c r="G3680" s="15" t="n"/>
      <c r="H3680" s="15" t="n"/>
      <c r="I3680" s="15" t="n"/>
      <c r="J3680" s="15">
        <f>C3680+F3680+G3680-I3680</f>
        <v/>
      </c>
      <c r="K3680" s="15" t="n"/>
      <c r="L3680" s="15">
        <f>K3680*Setup!$B$6</f>
        <v/>
      </c>
      <c r="M3680" s="15">
        <f>J3680-L3680</f>
        <v/>
      </c>
      <c r="N3680" s="21" t="n"/>
    </row>
    <row r="3681">
      <c r="A3681" s="295" t="n"/>
      <c r="B3681" s="14" t="n"/>
      <c r="C3681" s="15" t="n"/>
      <c r="D3681" s="15" t="n"/>
      <c r="E3681" s="15">
        <f>D3681*Setup!$B$5</f>
        <v/>
      </c>
      <c r="F3681" s="15">
        <f>D3681-E3681</f>
        <v/>
      </c>
      <c r="G3681" s="15" t="n"/>
      <c r="H3681" s="15" t="n"/>
      <c r="I3681" s="15" t="n"/>
      <c r="J3681" s="15">
        <f>C3681+F3681+G3681-I3681</f>
        <v/>
      </c>
      <c r="K3681" s="15" t="n"/>
      <c r="L3681" s="15">
        <f>K3681*Setup!$B$6</f>
        <v/>
      </c>
      <c r="M3681" s="15">
        <f>J3681-L3681</f>
        <v/>
      </c>
      <c r="N3681" s="21" t="n"/>
    </row>
    <row r="3682">
      <c r="A3682" s="295" t="n"/>
      <c r="B3682" s="14" t="n"/>
      <c r="C3682" s="15" t="n"/>
      <c r="D3682" s="15" t="n"/>
      <c r="E3682" s="15">
        <f>D3682*Setup!$B$5</f>
        <v/>
      </c>
      <c r="F3682" s="15">
        <f>D3682-E3682</f>
        <v/>
      </c>
      <c r="G3682" s="15" t="n"/>
      <c r="H3682" s="15" t="n"/>
      <c r="I3682" s="15" t="n"/>
      <c r="J3682" s="15">
        <f>C3682+F3682+G3682-I3682</f>
        <v/>
      </c>
      <c r="K3682" s="15" t="n"/>
      <c r="L3682" s="15">
        <f>K3682*Setup!$B$6</f>
        <v/>
      </c>
      <c r="M3682" s="15">
        <f>J3682-L3682</f>
        <v/>
      </c>
      <c r="N3682" s="21" t="n"/>
    </row>
    <row r="3683">
      <c r="A3683" s="295" t="n"/>
      <c r="B3683" s="14" t="n"/>
      <c r="C3683" s="15" t="n"/>
      <c r="D3683" s="15" t="n"/>
      <c r="E3683" s="15">
        <f>D3683*Setup!$B$5</f>
        <v/>
      </c>
      <c r="F3683" s="15">
        <f>D3683-E3683</f>
        <v/>
      </c>
      <c r="G3683" s="15" t="n"/>
      <c r="H3683" s="15" t="n"/>
      <c r="I3683" s="15" t="n"/>
      <c r="J3683" s="15">
        <f>C3683+F3683+G3683-I3683</f>
        <v/>
      </c>
      <c r="K3683" s="15" t="n"/>
      <c r="L3683" s="15">
        <f>K3683*Setup!$B$6</f>
        <v/>
      </c>
      <c r="M3683" s="15">
        <f>J3683-L3683</f>
        <v/>
      </c>
      <c r="N3683" s="21" t="n"/>
    </row>
    <row r="3684">
      <c r="A3684" s="295" t="n"/>
      <c r="B3684" s="14" t="n"/>
      <c r="C3684" s="15" t="n"/>
      <c r="D3684" s="15" t="n"/>
      <c r="E3684" s="15">
        <f>D3684*Setup!$B$5</f>
        <v/>
      </c>
      <c r="F3684" s="15">
        <f>D3684-E3684</f>
        <v/>
      </c>
      <c r="G3684" s="15" t="n"/>
      <c r="H3684" s="15" t="n"/>
      <c r="I3684" s="15" t="n"/>
      <c r="J3684" s="15">
        <f>C3684+F3684+G3684-I3684</f>
        <v/>
      </c>
      <c r="K3684" s="15" t="n"/>
      <c r="L3684" s="15">
        <f>K3684*Setup!$B$6</f>
        <v/>
      </c>
      <c r="M3684" s="15">
        <f>J3684-L3684</f>
        <v/>
      </c>
      <c r="N3684" s="21" t="n"/>
    </row>
    <row r="3685">
      <c r="A3685" s="295" t="n"/>
      <c r="B3685" s="14" t="n"/>
      <c r="C3685" s="15" t="n"/>
      <c r="D3685" s="15" t="n"/>
      <c r="E3685" s="15">
        <f>D3685*Setup!$B$5</f>
        <v/>
      </c>
      <c r="F3685" s="15">
        <f>D3685-E3685</f>
        <v/>
      </c>
      <c r="G3685" s="15" t="n"/>
      <c r="H3685" s="15" t="n"/>
      <c r="I3685" s="15" t="n"/>
      <c r="J3685" s="15">
        <f>C3685+F3685+G3685-I3685</f>
        <v/>
      </c>
      <c r="K3685" s="15" t="n"/>
      <c r="L3685" s="15">
        <f>K3685*Setup!$B$6</f>
        <v/>
      </c>
      <c r="M3685" s="15">
        <f>J3685-L3685</f>
        <v/>
      </c>
      <c r="N3685" s="21" t="n"/>
    </row>
    <row r="3686">
      <c r="A3686" s="295" t="n"/>
      <c r="B3686" s="14" t="n"/>
      <c r="C3686" s="15" t="n"/>
      <c r="D3686" s="15" t="n"/>
      <c r="E3686" s="15">
        <f>D3686*Setup!$B$5</f>
        <v/>
      </c>
      <c r="F3686" s="15">
        <f>D3686-E3686</f>
        <v/>
      </c>
      <c r="G3686" s="15" t="n"/>
      <c r="H3686" s="15" t="n"/>
      <c r="I3686" s="15" t="n"/>
      <c r="J3686" s="15">
        <f>C3686+F3686+G3686-I3686</f>
        <v/>
      </c>
      <c r="K3686" s="15" t="n"/>
      <c r="L3686" s="15">
        <f>K3686*Setup!$B$6</f>
        <v/>
      </c>
      <c r="M3686" s="15">
        <f>J3686-L3686</f>
        <v/>
      </c>
      <c r="N3686" s="21" t="n"/>
    </row>
    <row r="3687">
      <c r="A3687" s="295" t="n"/>
      <c r="B3687" s="14" t="n"/>
      <c r="C3687" s="15" t="n"/>
      <c r="D3687" s="15" t="n"/>
      <c r="E3687" s="15">
        <f>D3687*Setup!$B$5</f>
        <v/>
      </c>
      <c r="F3687" s="15">
        <f>D3687-E3687</f>
        <v/>
      </c>
      <c r="G3687" s="15" t="n"/>
      <c r="H3687" s="15" t="n"/>
      <c r="I3687" s="15" t="n"/>
      <c r="J3687" s="15">
        <f>C3687+F3687+G3687-I3687</f>
        <v/>
      </c>
      <c r="K3687" s="15" t="n"/>
      <c r="L3687" s="15">
        <f>K3687*Setup!$B$6</f>
        <v/>
      </c>
      <c r="M3687" s="15">
        <f>J3687-L3687</f>
        <v/>
      </c>
      <c r="N3687" s="21" t="n"/>
    </row>
    <row r="3688">
      <c r="A3688" s="295" t="n"/>
      <c r="B3688" s="14" t="n"/>
      <c r="C3688" s="15" t="n"/>
      <c r="D3688" s="15" t="n"/>
      <c r="E3688" s="15">
        <f>D3688*Setup!$B$5</f>
        <v/>
      </c>
      <c r="F3688" s="15">
        <f>D3688-E3688</f>
        <v/>
      </c>
      <c r="G3688" s="15" t="n"/>
      <c r="H3688" s="15" t="n"/>
      <c r="I3688" s="15" t="n"/>
      <c r="J3688" s="15">
        <f>C3688+F3688+G3688-I3688</f>
        <v/>
      </c>
      <c r="K3688" s="15" t="n"/>
      <c r="L3688" s="15">
        <f>K3688*Setup!$B$6</f>
        <v/>
      </c>
      <c r="M3688" s="15">
        <f>J3688-L3688</f>
        <v/>
      </c>
      <c r="N3688" s="21" t="n"/>
    </row>
    <row r="3689">
      <c r="A3689" s="295" t="n"/>
      <c r="B3689" s="14" t="n"/>
      <c r="C3689" s="15" t="n"/>
      <c r="D3689" s="15" t="n"/>
      <c r="E3689" s="15">
        <f>D3689*Setup!$B$5</f>
        <v/>
      </c>
      <c r="F3689" s="15">
        <f>D3689-E3689</f>
        <v/>
      </c>
      <c r="G3689" s="15" t="n"/>
      <c r="H3689" s="15" t="n"/>
      <c r="I3689" s="15" t="n"/>
      <c r="J3689" s="15">
        <f>C3689+F3689+G3689-I3689</f>
        <v/>
      </c>
      <c r="K3689" s="15" t="n"/>
      <c r="L3689" s="15">
        <f>K3689*Setup!$B$6</f>
        <v/>
      </c>
      <c r="M3689" s="15">
        <f>J3689-L3689</f>
        <v/>
      </c>
      <c r="N3689" s="21" t="n"/>
    </row>
    <row r="3690">
      <c r="A3690" s="295" t="n"/>
      <c r="B3690" s="14" t="n"/>
      <c r="C3690" s="15" t="n"/>
      <c r="D3690" s="15" t="n"/>
      <c r="E3690" s="15">
        <f>D3690*Setup!$B$5</f>
        <v/>
      </c>
      <c r="F3690" s="15">
        <f>D3690-E3690</f>
        <v/>
      </c>
      <c r="G3690" s="15" t="n"/>
      <c r="H3690" s="15" t="n"/>
      <c r="I3690" s="15" t="n"/>
      <c r="J3690" s="15">
        <f>C3690+F3690+G3690-I3690</f>
        <v/>
      </c>
      <c r="K3690" s="15" t="n"/>
      <c r="L3690" s="15">
        <f>K3690*Setup!$B$6</f>
        <v/>
      </c>
      <c r="M3690" s="15">
        <f>J3690-L3690</f>
        <v/>
      </c>
      <c r="N3690" s="21" t="n"/>
    </row>
    <row r="3691">
      <c r="A3691" s="295" t="n"/>
      <c r="B3691" s="14" t="n"/>
      <c r="C3691" s="15" t="n"/>
      <c r="D3691" s="15" t="n"/>
      <c r="E3691" s="15">
        <f>D3691*Setup!$B$5</f>
        <v/>
      </c>
      <c r="F3691" s="15">
        <f>D3691-E3691</f>
        <v/>
      </c>
      <c r="G3691" s="15" t="n"/>
      <c r="H3691" s="15" t="n"/>
      <c r="I3691" s="15" t="n"/>
      <c r="J3691" s="15">
        <f>C3691+F3691+G3691-I3691</f>
        <v/>
      </c>
      <c r="K3691" s="15" t="n"/>
      <c r="L3691" s="15">
        <f>K3691*Setup!$B$6</f>
        <v/>
      </c>
      <c r="M3691" s="15">
        <f>J3691-L3691</f>
        <v/>
      </c>
      <c r="N3691" s="21" t="n"/>
    </row>
    <row r="3692">
      <c r="A3692" s="295" t="n"/>
      <c r="B3692" s="14" t="n"/>
      <c r="C3692" s="15" t="n"/>
      <c r="D3692" s="15" t="n"/>
      <c r="E3692" s="15">
        <f>D3692*Setup!$B$5</f>
        <v/>
      </c>
      <c r="F3692" s="15">
        <f>D3692-E3692</f>
        <v/>
      </c>
      <c r="G3692" s="15" t="n"/>
      <c r="H3692" s="15" t="n"/>
      <c r="I3692" s="15" t="n"/>
      <c r="J3692" s="15">
        <f>C3692+F3692+G3692-I3692</f>
        <v/>
      </c>
      <c r="K3692" s="15" t="n"/>
      <c r="L3692" s="15">
        <f>K3692*Setup!$B$6</f>
        <v/>
      </c>
      <c r="M3692" s="15">
        <f>J3692-L3692</f>
        <v/>
      </c>
      <c r="N3692" s="21" t="n"/>
    </row>
    <row r="3693">
      <c r="A3693" s="295" t="n"/>
      <c r="B3693" s="14" t="n"/>
      <c r="C3693" s="15" t="n"/>
      <c r="D3693" s="15" t="n"/>
      <c r="E3693" s="15">
        <f>D3693*Setup!$B$5</f>
        <v/>
      </c>
      <c r="F3693" s="15">
        <f>D3693-E3693</f>
        <v/>
      </c>
      <c r="G3693" s="15" t="n"/>
      <c r="H3693" s="15" t="n"/>
      <c r="I3693" s="15" t="n"/>
      <c r="J3693" s="15">
        <f>C3693+F3693+G3693-I3693</f>
        <v/>
      </c>
      <c r="K3693" s="15" t="n"/>
      <c r="L3693" s="15">
        <f>K3693*Setup!$B$6</f>
        <v/>
      </c>
      <c r="M3693" s="15">
        <f>J3693-L3693</f>
        <v/>
      </c>
      <c r="N3693" s="21" t="n"/>
    </row>
    <row r="3694">
      <c r="A3694" s="295" t="n"/>
      <c r="B3694" s="14" t="n"/>
      <c r="C3694" s="15" t="n"/>
      <c r="D3694" s="15" t="n"/>
      <c r="E3694" s="15">
        <f>D3694*Setup!$B$5</f>
        <v/>
      </c>
      <c r="F3694" s="15">
        <f>D3694-E3694</f>
        <v/>
      </c>
      <c r="G3694" s="15" t="n"/>
      <c r="H3694" s="15" t="n"/>
      <c r="I3694" s="15" t="n"/>
      <c r="J3694" s="15">
        <f>C3694+F3694+G3694-I3694</f>
        <v/>
      </c>
      <c r="K3694" s="15" t="n"/>
      <c r="L3694" s="15">
        <f>K3694*Setup!$B$6</f>
        <v/>
      </c>
      <c r="M3694" s="15">
        <f>J3694-L3694</f>
        <v/>
      </c>
      <c r="N3694" s="21" t="n"/>
    </row>
    <row r="3695">
      <c r="A3695" s="295" t="n"/>
      <c r="B3695" s="14" t="n"/>
      <c r="C3695" s="15" t="n"/>
      <c r="D3695" s="15" t="n"/>
      <c r="E3695" s="15">
        <f>D3695*Setup!$B$5</f>
        <v/>
      </c>
      <c r="F3695" s="15">
        <f>D3695-E3695</f>
        <v/>
      </c>
      <c r="G3695" s="15" t="n"/>
      <c r="H3695" s="15" t="n"/>
      <c r="I3695" s="15" t="n"/>
      <c r="J3695" s="15">
        <f>C3695+F3695+G3695-I3695</f>
        <v/>
      </c>
      <c r="K3695" s="15" t="n"/>
      <c r="L3695" s="15">
        <f>K3695*Setup!$B$6</f>
        <v/>
      </c>
      <c r="M3695" s="15">
        <f>J3695-L3695</f>
        <v/>
      </c>
      <c r="N3695" s="21" t="n"/>
    </row>
    <row r="3696">
      <c r="A3696" s="295" t="n"/>
      <c r="B3696" s="14" t="n"/>
      <c r="C3696" s="15" t="n"/>
      <c r="D3696" s="15" t="n"/>
      <c r="E3696" s="15">
        <f>D3696*Setup!$B$5</f>
        <v/>
      </c>
      <c r="F3696" s="15">
        <f>D3696-E3696</f>
        <v/>
      </c>
      <c r="G3696" s="15" t="n"/>
      <c r="H3696" s="15" t="n"/>
      <c r="I3696" s="15" t="n"/>
      <c r="J3696" s="15">
        <f>C3696+F3696+G3696-I3696</f>
        <v/>
      </c>
      <c r="K3696" s="15" t="n"/>
      <c r="L3696" s="15">
        <f>K3696*Setup!$B$6</f>
        <v/>
      </c>
      <c r="M3696" s="15">
        <f>J3696-L3696</f>
        <v/>
      </c>
      <c r="N3696" s="21" t="n"/>
    </row>
    <row r="3697">
      <c r="A3697" s="295" t="n"/>
      <c r="B3697" s="14" t="n"/>
      <c r="C3697" s="15" t="n"/>
      <c r="D3697" s="15" t="n"/>
      <c r="E3697" s="15">
        <f>D3697*Setup!$B$5</f>
        <v/>
      </c>
      <c r="F3697" s="15">
        <f>D3697-E3697</f>
        <v/>
      </c>
      <c r="G3697" s="15" t="n"/>
      <c r="H3697" s="15" t="n"/>
      <c r="I3697" s="15" t="n"/>
      <c r="J3697" s="15">
        <f>C3697+F3697+G3697-I3697</f>
        <v/>
      </c>
      <c r="K3697" s="15" t="n"/>
      <c r="L3697" s="15">
        <f>K3697*Setup!$B$6</f>
        <v/>
      </c>
      <c r="M3697" s="15">
        <f>J3697-L3697</f>
        <v/>
      </c>
      <c r="N3697" s="21" t="n"/>
    </row>
    <row r="3698">
      <c r="A3698" s="295" t="n"/>
      <c r="B3698" s="14" t="n"/>
      <c r="C3698" s="15" t="n"/>
      <c r="D3698" s="15" t="n"/>
      <c r="E3698" s="15">
        <f>D3698*Setup!$B$5</f>
        <v/>
      </c>
      <c r="F3698" s="15">
        <f>D3698-E3698</f>
        <v/>
      </c>
      <c r="G3698" s="15" t="n"/>
      <c r="H3698" s="15" t="n"/>
      <c r="I3698" s="15" t="n"/>
      <c r="J3698" s="15">
        <f>C3698+F3698+G3698-I3698</f>
        <v/>
      </c>
      <c r="K3698" s="15" t="n"/>
      <c r="L3698" s="15">
        <f>K3698*Setup!$B$6</f>
        <v/>
      </c>
      <c r="M3698" s="15">
        <f>J3698-L3698</f>
        <v/>
      </c>
      <c r="N3698" s="21" t="n"/>
    </row>
    <row r="3699">
      <c r="A3699" s="295" t="n"/>
      <c r="B3699" s="14" t="n"/>
      <c r="C3699" s="15" t="n"/>
      <c r="D3699" s="15" t="n"/>
      <c r="E3699" s="15">
        <f>D3699*Setup!$B$5</f>
        <v/>
      </c>
      <c r="F3699" s="15">
        <f>D3699-E3699</f>
        <v/>
      </c>
      <c r="G3699" s="15" t="n"/>
      <c r="H3699" s="15" t="n"/>
      <c r="I3699" s="15" t="n"/>
      <c r="J3699" s="15">
        <f>C3699+F3699+G3699-I3699</f>
        <v/>
      </c>
      <c r="K3699" s="15" t="n"/>
      <c r="L3699" s="15">
        <f>K3699*Setup!$B$6</f>
        <v/>
      </c>
      <c r="M3699" s="15">
        <f>J3699-L3699</f>
        <v/>
      </c>
      <c r="N3699" s="21" t="n"/>
    </row>
    <row r="3700">
      <c r="A3700" s="295" t="n"/>
      <c r="B3700" s="14" t="n"/>
      <c r="C3700" s="15" t="n"/>
      <c r="D3700" s="15" t="n"/>
      <c r="E3700" s="15">
        <f>D3700*Setup!$B$5</f>
        <v/>
      </c>
      <c r="F3700" s="15">
        <f>D3700-E3700</f>
        <v/>
      </c>
      <c r="G3700" s="15" t="n"/>
      <c r="H3700" s="15" t="n"/>
      <c r="I3700" s="15" t="n"/>
      <c r="J3700" s="15">
        <f>C3700+F3700+G3700-I3700</f>
        <v/>
      </c>
      <c r="K3700" s="15" t="n"/>
      <c r="L3700" s="15">
        <f>K3700*Setup!$B$6</f>
        <v/>
      </c>
      <c r="M3700" s="15">
        <f>J3700-L3700</f>
        <v/>
      </c>
      <c r="N3700" s="21" t="n"/>
    </row>
    <row r="3701">
      <c r="A3701" s="295" t="n"/>
      <c r="B3701" s="14" t="n"/>
      <c r="C3701" s="15" t="n"/>
      <c r="D3701" s="15" t="n"/>
      <c r="E3701" s="15">
        <f>D3701*Setup!$B$5</f>
        <v/>
      </c>
      <c r="F3701" s="15">
        <f>D3701-E3701</f>
        <v/>
      </c>
      <c r="G3701" s="15" t="n"/>
      <c r="H3701" s="15" t="n"/>
      <c r="I3701" s="15" t="n"/>
      <c r="J3701" s="15">
        <f>C3701+F3701+G3701-I3701</f>
        <v/>
      </c>
      <c r="K3701" s="15" t="n"/>
      <c r="L3701" s="15">
        <f>K3701*Setup!$B$6</f>
        <v/>
      </c>
      <c r="M3701" s="15">
        <f>J3701-L3701</f>
        <v/>
      </c>
      <c r="N3701" s="21" t="n"/>
    </row>
    <row r="3702">
      <c r="A3702" s="295" t="n"/>
      <c r="B3702" s="14" t="n"/>
      <c r="C3702" s="15" t="n"/>
      <c r="D3702" s="15" t="n"/>
      <c r="E3702" s="15">
        <f>D3702*Setup!$B$5</f>
        <v/>
      </c>
      <c r="F3702" s="15">
        <f>D3702-E3702</f>
        <v/>
      </c>
      <c r="G3702" s="15" t="n"/>
      <c r="H3702" s="15" t="n"/>
      <c r="I3702" s="15" t="n"/>
      <c r="J3702" s="15">
        <f>C3702+F3702+G3702-I3702</f>
        <v/>
      </c>
      <c r="K3702" s="15" t="n"/>
      <c r="L3702" s="15">
        <f>K3702*Setup!$B$6</f>
        <v/>
      </c>
      <c r="M3702" s="15">
        <f>J3702-L3702</f>
        <v/>
      </c>
      <c r="N3702" s="21" t="n"/>
    </row>
    <row r="3703">
      <c r="A3703" s="295" t="n"/>
      <c r="B3703" s="14" t="n"/>
      <c r="C3703" s="15" t="n"/>
      <c r="D3703" s="15" t="n"/>
      <c r="E3703" s="15">
        <f>D3703*Setup!$B$5</f>
        <v/>
      </c>
      <c r="F3703" s="15">
        <f>D3703-E3703</f>
        <v/>
      </c>
      <c r="G3703" s="15" t="n"/>
      <c r="H3703" s="15" t="n"/>
      <c r="I3703" s="15" t="n"/>
      <c r="J3703" s="15">
        <f>C3703+F3703+G3703-I3703</f>
        <v/>
      </c>
      <c r="K3703" s="15" t="n"/>
      <c r="L3703" s="15">
        <f>K3703*Setup!$B$6</f>
        <v/>
      </c>
      <c r="M3703" s="15">
        <f>J3703-L3703</f>
        <v/>
      </c>
      <c r="N3703" s="21" t="n"/>
    </row>
    <row r="3704">
      <c r="A3704" s="295" t="n"/>
      <c r="B3704" s="14" t="n"/>
      <c r="C3704" s="15" t="n"/>
      <c r="D3704" s="15" t="n"/>
      <c r="E3704" s="15">
        <f>D3704*Setup!$B$5</f>
        <v/>
      </c>
      <c r="F3704" s="15">
        <f>D3704-E3704</f>
        <v/>
      </c>
      <c r="G3704" s="15" t="n"/>
      <c r="H3704" s="15" t="n"/>
      <c r="I3704" s="15" t="n"/>
      <c r="J3704" s="15">
        <f>C3704+F3704+G3704-I3704</f>
        <v/>
      </c>
      <c r="K3704" s="15" t="n"/>
      <c r="L3704" s="15">
        <f>K3704*Setup!$B$6</f>
        <v/>
      </c>
      <c r="M3704" s="15">
        <f>J3704-L3704</f>
        <v/>
      </c>
      <c r="N3704" s="21" t="n"/>
    </row>
    <row r="3705">
      <c r="A3705" s="295" t="n"/>
      <c r="B3705" s="14" t="n"/>
      <c r="C3705" s="15" t="n"/>
      <c r="D3705" s="15" t="n"/>
      <c r="E3705" s="15">
        <f>D3705*Setup!$B$5</f>
        <v/>
      </c>
      <c r="F3705" s="15">
        <f>D3705-E3705</f>
        <v/>
      </c>
      <c r="G3705" s="15" t="n"/>
      <c r="H3705" s="15" t="n"/>
      <c r="I3705" s="15" t="n"/>
      <c r="J3705" s="15">
        <f>C3705+F3705+G3705-I3705</f>
        <v/>
      </c>
      <c r="K3705" s="15" t="n"/>
      <c r="L3705" s="15">
        <f>K3705*Setup!$B$6</f>
        <v/>
      </c>
      <c r="M3705" s="15">
        <f>J3705-L3705</f>
        <v/>
      </c>
      <c r="N3705" s="21" t="n"/>
    </row>
    <row r="3706">
      <c r="A3706" s="295" t="n"/>
      <c r="B3706" s="14" t="n"/>
      <c r="C3706" s="15" t="n"/>
      <c r="D3706" s="15" t="n"/>
      <c r="E3706" s="15">
        <f>D3706*Setup!$B$5</f>
        <v/>
      </c>
      <c r="F3706" s="15">
        <f>D3706-E3706</f>
        <v/>
      </c>
      <c r="G3706" s="15" t="n"/>
      <c r="H3706" s="15" t="n"/>
      <c r="I3706" s="15" t="n"/>
      <c r="J3706" s="15">
        <f>C3706+F3706+G3706-I3706</f>
        <v/>
      </c>
      <c r="K3706" s="15" t="n"/>
      <c r="L3706" s="15">
        <f>K3706*Setup!$B$6</f>
        <v/>
      </c>
      <c r="M3706" s="15">
        <f>J3706-L3706</f>
        <v/>
      </c>
      <c r="N3706" s="21" t="n"/>
    </row>
    <row r="3707">
      <c r="A3707" s="295" t="n"/>
      <c r="B3707" s="14" t="n"/>
      <c r="C3707" s="15" t="n"/>
      <c r="D3707" s="15" t="n"/>
      <c r="E3707" s="15">
        <f>D3707*Setup!$B$5</f>
        <v/>
      </c>
      <c r="F3707" s="15">
        <f>D3707-E3707</f>
        <v/>
      </c>
      <c r="G3707" s="15" t="n"/>
      <c r="H3707" s="15" t="n"/>
      <c r="I3707" s="15" t="n"/>
      <c r="J3707" s="15">
        <f>C3707+F3707+G3707-I3707</f>
        <v/>
      </c>
      <c r="K3707" s="15" t="n"/>
      <c r="L3707" s="15">
        <f>K3707*Setup!$B$6</f>
        <v/>
      </c>
      <c r="M3707" s="15">
        <f>J3707-L3707</f>
        <v/>
      </c>
      <c r="N3707" s="21" t="n"/>
    </row>
    <row r="3708">
      <c r="A3708" s="295" t="n"/>
      <c r="B3708" s="14" t="n"/>
      <c r="C3708" s="15" t="n"/>
      <c r="D3708" s="15" t="n"/>
      <c r="E3708" s="15">
        <f>D3708*Setup!$B$5</f>
        <v/>
      </c>
      <c r="F3708" s="15">
        <f>D3708-E3708</f>
        <v/>
      </c>
      <c r="G3708" s="15" t="n"/>
      <c r="H3708" s="15" t="n"/>
      <c r="I3708" s="15" t="n"/>
      <c r="J3708" s="15">
        <f>C3708+F3708+G3708-I3708</f>
        <v/>
      </c>
      <c r="K3708" s="15" t="n"/>
      <c r="L3708" s="15">
        <f>K3708*Setup!$B$6</f>
        <v/>
      </c>
      <c r="M3708" s="15">
        <f>J3708-L3708</f>
        <v/>
      </c>
      <c r="N3708" s="21" t="n"/>
    </row>
    <row r="3709">
      <c r="A3709" s="295" t="n"/>
      <c r="B3709" s="14" t="n"/>
      <c r="C3709" s="15" t="n"/>
      <c r="D3709" s="15" t="n"/>
      <c r="E3709" s="15">
        <f>D3709*Setup!$B$5</f>
        <v/>
      </c>
      <c r="F3709" s="15">
        <f>D3709-E3709</f>
        <v/>
      </c>
      <c r="G3709" s="15" t="n"/>
      <c r="H3709" s="15" t="n"/>
      <c r="I3709" s="15" t="n"/>
      <c r="J3709" s="15">
        <f>C3709+F3709+G3709-I3709</f>
        <v/>
      </c>
      <c r="K3709" s="15" t="n"/>
      <c r="L3709" s="15">
        <f>K3709*Setup!$B$6</f>
        <v/>
      </c>
      <c r="M3709" s="15">
        <f>J3709-L3709</f>
        <v/>
      </c>
      <c r="N3709" s="21" t="n"/>
    </row>
    <row r="3710">
      <c r="A3710" s="295" t="n"/>
      <c r="B3710" s="14" t="n"/>
      <c r="C3710" s="15" t="n"/>
      <c r="D3710" s="15" t="n"/>
      <c r="E3710" s="15">
        <f>D3710*Setup!$B$5</f>
        <v/>
      </c>
      <c r="F3710" s="15">
        <f>D3710-E3710</f>
        <v/>
      </c>
      <c r="G3710" s="15" t="n"/>
      <c r="H3710" s="15" t="n"/>
      <c r="I3710" s="15" t="n"/>
      <c r="J3710" s="15">
        <f>C3710+F3710+G3710-I3710</f>
        <v/>
      </c>
      <c r="K3710" s="15" t="n"/>
      <c r="L3710" s="15">
        <f>K3710*Setup!$B$6</f>
        <v/>
      </c>
      <c r="M3710" s="15">
        <f>J3710-L3710</f>
        <v/>
      </c>
      <c r="N3710" s="21" t="n"/>
    </row>
    <row r="3711">
      <c r="A3711" s="295" t="n"/>
      <c r="B3711" s="14" t="n"/>
      <c r="C3711" s="15" t="n"/>
      <c r="D3711" s="15" t="n"/>
      <c r="E3711" s="15">
        <f>D3711*Setup!$B$5</f>
        <v/>
      </c>
      <c r="F3711" s="15">
        <f>D3711-E3711</f>
        <v/>
      </c>
      <c r="G3711" s="15" t="n"/>
      <c r="H3711" s="15" t="n"/>
      <c r="I3711" s="15" t="n"/>
      <c r="J3711" s="15">
        <f>C3711+F3711+G3711-I3711</f>
        <v/>
      </c>
      <c r="K3711" s="15" t="n"/>
      <c r="L3711" s="15">
        <f>K3711*Setup!$B$6</f>
        <v/>
      </c>
      <c r="M3711" s="15">
        <f>J3711-L3711</f>
        <v/>
      </c>
      <c r="N3711" s="21" t="n"/>
    </row>
    <row r="3712">
      <c r="A3712" s="295" t="n"/>
      <c r="B3712" s="14" t="n"/>
      <c r="C3712" s="15" t="n"/>
      <c r="D3712" s="15" t="n"/>
      <c r="E3712" s="15">
        <f>D3712*Setup!$B$5</f>
        <v/>
      </c>
      <c r="F3712" s="15">
        <f>D3712-E3712</f>
        <v/>
      </c>
      <c r="G3712" s="15" t="n"/>
      <c r="H3712" s="15" t="n"/>
      <c r="I3712" s="15" t="n"/>
      <c r="J3712" s="15">
        <f>C3712+F3712+G3712-I3712</f>
        <v/>
      </c>
      <c r="K3712" s="15" t="n"/>
      <c r="L3712" s="15">
        <f>K3712*Setup!$B$6</f>
        <v/>
      </c>
      <c r="M3712" s="15">
        <f>J3712-L3712</f>
        <v/>
      </c>
      <c r="N3712" s="21" t="n"/>
    </row>
    <row r="3713">
      <c r="A3713" s="295" t="n"/>
      <c r="B3713" s="14" t="n"/>
      <c r="C3713" s="15" t="n"/>
      <c r="D3713" s="15" t="n"/>
      <c r="E3713" s="15">
        <f>D3713*Setup!$B$5</f>
        <v/>
      </c>
      <c r="F3713" s="15">
        <f>D3713-E3713</f>
        <v/>
      </c>
      <c r="G3713" s="15" t="n"/>
      <c r="H3713" s="15" t="n"/>
      <c r="I3713" s="15" t="n"/>
      <c r="J3713" s="15">
        <f>C3713+F3713+G3713-I3713</f>
        <v/>
      </c>
      <c r="K3713" s="15" t="n"/>
      <c r="L3713" s="15">
        <f>K3713*Setup!$B$6</f>
        <v/>
      </c>
      <c r="M3713" s="15">
        <f>J3713-L3713</f>
        <v/>
      </c>
      <c r="N3713" s="21" t="n"/>
    </row>
    <row r="3714">
      <c r="A3714" s="295" t="n"/>
      <c r="B3714" s="14" t="n"/>
      <c r="C3714" s="15" t="n"/>
      <c r="D3714" s="15" t="n"/>
      <c r="E3714" s="15">
        <f>D3714*Setup!$B$5</f>
        <v/>
      </c>
      <c r="F3714" s="15">
        <f>D3714-E3714</f>
        <v/>
      </c>
      <c r="G3714" s="15" t="n"/>
      <c r="H3714" s="15" t="n"/>
      <c r="I3714" s="15" t="n"/>
      <c r="J3714" s="15">
        <f>C3714+F3714+G3714-I3714</f>
        <v/>
      </c>
      <c r="K3714" s="15" t="n"/>
      <c r="L3714" s="15">
        <f>K3714*Setup!$B$6</f>
        <v/>
      </c>
      <c r="M3714" s="15">
        <f>J3714-L3714</f>
        <v/>
      </c>
      <c r="N3714" s="21" t="n"/>
    </row>
    <row r="3715">
      <c r="A3715" s="295" t="n"/>
      <c r="B3715" s="14" t="n"/>
      <c r="C3715" s="15" t="n"/>
      <c r="D3715" s="15" t="n"/>
      <c r="E3715" s="15">
        <f>D3715*Setup!$B$5</f>
        <v/>
      </c>
      <c r="F3715" s="15">
        <f>D3715-E3715</f>
        <v/>
      </c>
      <c r="G3715" s="15" t="n"/>
      <c r="H3715" s="15" t="n"/>
      <c r="I3715" s="15" t="n"/>
      <c r="J3715" s="15">
        <f>C3715+F3715+G3715-I3715</f>
        <v/>
      </c>
      <c r="K3715" s="15" t="n"/>
      <c r="L3715" s="15">
        <f>K3715*Setup!$B$6</f>
        <v/>
      </c>
      <c r="M3715" s="15">
        <f>J3715-L3715</f>
        <v/>
      </c>
      <c r="N3715" s="21" t="n"/>
    </row>
    <row r="3716">
      <c r="A3716" s="295" t="n"/>
      <c r="B3716" s="14" t="n"/>
      <c r="C3716" s="15" t="n"/>
      <c r="D3716" s="15" t="n"/>
      <c r="E3716" s="15">
        <f>D3716*Setup!$B$5</f>
        <v/>
      </c>
      <c r="F3716" s="15">
        <f>D3716-E3716</f>
        <v/>
      </c>
      <c r="G3716" s="15" t="n"/>
      <c r="H3716" s="15" t="n"/>
      <c r="I3716" s="15" t="n"/>
      <c r="J3716" s="15">
        <f>C3716+F3716+G3716-I3716</f>
        <v/>
      </c>
      <c r="K3716" s="15" t="n"/>
      <c r="L3716" s="15">
        <f>K3716*Setup!$B$6</f>
        <v/>
      </c>
      <c r="M3716" s="15">
        <f>J3716-L3716</f>
        <v/>
      </c>
      <c r="N3716" s="21" t="n"/>
    </row>
    <row r="3717">
      <c r="A3717" s="295" t="n"/>
      <c r="B3717" s="14" t="n"/>
      <c r="C3717" s="15" t="n"/>
      <c r="D3717" s="15" t="n"/>
      <c r="E3717" s="15">
        <f>D3717*Setup!$B$5</f>
        <v/>
      </c>
      <c r="F3717" s="15">
        <f>D3717-E3717</f>
        <v/>
      </c>
      <c r="G3717" s="15" t="n"/>
      <c r="H3717" s="15" t="n"/>
      <c r="I3717" s="15" t="n"/>
      <c r="J3717" s="15">
        <f>C3717+F3717+G3717-I3717</f>
        <v/>
      </c>
      <c r="K3717" s="15" t="n"/>
      <c r="L3717" s="15">
        <f>K3717*Setup!$B$6</f>
        <v/>
      </c>
      <c r="M3717" s="15">
        <f>J3717-L3717</f>
        <v/>
      </c>
      <c r="N3717" s="21" t="n"/>
    </row>
    <row r="3718">
      <c r="A3718" s="295" t="n"/>
      <c r="B3718" s="14" t="n"/>
      <c r="C3718" s="15" t="n"/>
      <c r="D3718" s="15" t="n"/>
      <c r="E3718" s="15">
        <f>D3718*Setup!$B$5</f>
        <v/>
      </c>
      <c r="F3718" s="15">
        <f>D3718-E3718</f>
        <v/>
      </c>
      <c r="G3718" s="15" t="n"/>
      <c r="H3718" s="15" t="n"/>
      <c r="I3718" s="15" t="n"/>
      <c r="J3718" s="15">
        <f>C3718+F3718+G3718-I3718</f>
        <v/>
      </c>
      <c r="K3718" s="15" t="n"/>
      <c r="L3718" s="15">
        <f>K3718*Setup!$B$6</f>
        <v/>
      </c>
      <c r="M3718" s="15">
        <f>J3718-L3718</f>
        <v/>
      </c>
      <c r="N3718" s="21" t="n"/>
    </row>
    <row r="3719">
      <c r="A3719" s="295" t="n"/>
      <c r="B3719" s="14" t="n"/>
      <c r="C3719" s="15" t="n"/>
      <c r="D3719" s="15" t="n"/>
      <c r="E3719" s="15">
        <f>D3719*Setup!$B$5</f>
        <v/>
      </c>
      <c r="F3719" s="15">
        <f>D3719-E3719</f>
        <v/>
      </c>
      <c r="G3719" s="15" t="n"/>
      <c r="H3719" s="15" t="n"/>
      <c r="I3719" s="15" t="n"/>
      <c r="J3719" s="15">
        <f>C3719+F3719+G3719-I3719</f>
        <v/>
      </c>
      <c r="K3719" s="15" t="n"/>
      <c r="L3719" s="15">
        <f>K3719*Setup!$B$6</f>
        <v/>
      </c>
      <c r="M3719" s="15">
        <f>J3719-L3719</f>
        <v/>
      </c>
      <c r="N3719" s="21" t="n"/>
    </row>
    <row r="3720">
      <c r="A3720" s="295" t="n"/>
      <c r="B3720" s="14" t="n"/>
      <c r="C3720" s="15" t="n"/>
      <c r="D3720" s="15" t="n"/>
      <c r="E3720" s="15">
        <f>D3720*Setup!$B$5</f>
        <v/>
      </c>
      <c r="F3720" s="15">
        <f>D3720-E3720</f>
        <v/>
      </c>
      <c r="G3720" s="15" t="n"/>
      <c r="H3720" s="15" t="n"/>
      <c r="I3720" s="15" t="n"/>
      <c r="J3720" s="15">
        <f>C3720+F3720+G3720-I3720</f>
        <v/>
      </c>
      <c r="K3720" s="15" t="n"/>
      <c r="L3720" s="15">
        <f>K3720*Setup!$B$6</f>
        <v/>
      </c>
      <c r="M3720" s="15">
        <f>J3720-L3720</f>
        <v/>
      </c>
      <c r="N3720" s="21" t="n"/>
    </row>
    <row r="3721">
      <c r="A3721" s="295" t="n"/>
      <c r="B3721" s="14" t="n"/>
      <c r="C3721" s="15" t="n"/>
      <c r="D3721" s="15" t="n"/>
      <c r="E3721" s="15">
        <f>D3721*Setup!$B$5</f>
        <v/>
      </c>
      <c r="F3721" s="15">
        <f>D3721-E3721</f>
        <v/>
      </c>
      <c r="G3721" s="15" t="n"/>
      <c r="H3721" s="15" t="n"/>
      <c r="I3721" s="15" t="n"/>
      <c r="J3721" s="15">
        <f>C3721+F3721+G3721-I3721</f>
        <v/>
      </c>
      <c r="K3721" s="15" t="n"/>
      <c r="L3721" s="15">
        <f>K3721*Setup!$B$6</f>
        <v/>
      </c>
      <c r="M3721" s="15">
        <f>J3721-L3721</f>
        <v/>
      </c>
      <c r="N3721" s="21" t="n"/>
    </row>
    <row r="3722">
      <c r="A3722" s="295" t="n"/>
      <c r="B3722" s="14" t="n"/>
      <c r="C3722" s="15" t="n"/>
      <c r="D3722" s="15" t="n"/>
      <c r="E3722" s="15">
        <f>D3722*Setup!$B$5</f>
        <v/>
      </c>
      <c r="F3722" s="15">
        <f>D3722-E3722</f>
        <v/>
      </c>
      <c r="G3722" s="15" t="n"/>
      <c r="H3722" s="15" t="n"/>
      <c r="I3722" s="15" t="n"/>
      <c r="J3722" s="15">
        <f>C3722+F3722+G3722-I3722</f>
        <v/>
      </c>
      <c r="K3722" s="15" t="n"/>
      <c r="L3722" s="15">
        <f>K3722*Setup!$B$6</f>
        <v/>
      </c>
      <c r="M3722" s="15">
        <f>J3722-L3722</f>
        <v/>
      </c>
      <c r="N3722" s="21" t="n"/>
    </row>
    <row r="3723">
      <c r="A3723" s="295" t="n"/>
      <c r="B3723" s="14" t="n"/>
      <c r="C3723" s="15" t="n"/>
      <c r="D3723" s="15" t="n"/>
      <c r="E3723" s="15">
        <f>D3723*Setup!$B$5</f>
        <v/>
      </c>
      <c r="F3723" s="15">
        <f>D3723-E3723</f>
        <v/>
      </c>
      <c r="G3723" s="15" t="n"/>
      <c r="H3723" s="15" t="n"/>
      <c r="I3723" s="15" t="n"/>
      <c r="J3723" s="15">
        <f>C3723+F3723+G3723-I3723</f>
        <v/>
      </c>
      <c r="K3723" s="15" t="n"/>
      <c r="L3723" s="15">
        <f>K3723*Setup!$B$6</f>
        <v/>
      </c>
      <c r="M3723" s="15">
        <f>J3723-L3723</f>
        <v/>
      </c>
      <c r="N3723" s="21" t="n"/>
    </row>
    <row r="3724">
      <c r="A3724" s="295" t="n"/>
      <c r="B3724" s="14" t="n"/>
      <c r="C3724" s="15" t="n"/>
      <c r="D3724" s="15" t="n"/>
      <c r="E3724" s="15">
        <f>D3724*Setup!$B$5</f>
        <v/>
      </c>
      <c r="F3724" s="15">
        <f>D3724-E3724</f>
        <v/>
      </c>
      <c r="G3724" s="15" t="n"/>
      <c r="H3724" s="15" t="n"/>
      <c r="I3724" s="15" t="n"/>
      <c r="J3724" s="15">
        <f>C3724+F3724+G3724-I3724</f>
        <v/>
      </c>
      <c r="K3724" s="15" t="n"/>
      <c r="L3724" s="15">
        <f>K3724*Setup!$B$6</f>
        <v/>
      </c>
      <c r="M3724" s="15">
        <f>J3724-L3724</f>
        <v/>
      </c>
      <c r="N3724" s="21" t="n"/>
    </row>
    <row r="3725">
      <c r="A3725" s="295" t="n"/>
      <c r="B3725" s="14" t="n"/>
      <c r="C3725" s="15" t="n"/>
      <c r="D3725" s="15" t="n"/>
      <c r="E3725" s="15">
        <f>D3725*Setup!$B$5</f>
        <v/>
      </c>
      <c r="F3725" s="15">
        <f>D3725-E3725</f>
        <v/>
      </c>
      <c r="G3725" s="15" t="n"/>
      <c r="H3725" s="15" t="n"/>
      <c r="I3725" s="15" t="n"/>
      <c r="J3725" s="15">
        <f>C3725+F3725+G3725-I3725</f>
        <v/>
      </c>
      <c r="K3725" s="15" t="n"/>
      <c r="L3725" s="15">
        <f>K3725*Setup!$B$6</f>
        <v/>
      </c>
      <c r="M3725" s="15">
        <f>J3725-L3725</f>
        <v/>
      </c>
      <c r="N3725" s="21" t="n"/>
    </row>
    <row r="3726">
      <c r="A3726" s="295" t="n"/>
      <c r="B3726" s="14" t="n"/>
      <c r="C3726" s="15" t="n"/>
      <c r="D3726" s="15" t="n"/>
      <c r="E3726" s="15">
        <f>D3726*Setup!$B$5</f>
        <v/>
      </c>
      <c r="F3726" s="15">
        <f>D3726-E3726</f>
        <v/>
      </c>
      <c r="G3726" s="15" t="n"/>
      <c r="H3726" s="15" t="n"/>
      <c r="I3726" s="15" t="n"/>
      <c r="J3726" s="15">
        <f>C3726+F3726+G3726-I3726</f>
        <v/>
      </c>
      <c r="K3726" s="15" t="n"/>
      <c r="L3726" s="15">
        <f>K3726*Setup!$B$6</f>
        <v/>
      </c>
      <c r="M3726" s="15">
        <f>J3726-L3726</f>
        <v/>
      </c>
      <c r="N3726" s="21" t="n"/>
    </row>
    <row r="3727">
      <c r="A3727" s="295" t="n"/>
      <c r="B3727" s="14" t="n"/>
      <c r="C3727" s="15" t="n"/>
      <c r="D3727" s="15" t="n"/>
      <c r="E3727" s="15">
        <f>D3727*Setup!$B$5</f>
        <v/>
      </c>
      <c r="F3727" s="15">
        <f>D3727-E3727</f>
        <v/>
      </c>
      <c r="G3727" s="15" t="n"/>
      <c r="H3727" s="15" t="n"/>
      <c r="I3727" s="15" t="n"/>
      <c r="J3727" s="15">
        <f>C3727+F3727+G3727-I3727</f>
        <v/>
      </c>
      <c r="K3727" s="15" t="n"/>
      <c r="L3727" s="15">
        <f>K3727*Setup!$B$6</f>
        <v/>
      </c>
      <c r="M3727" s="15">
        <f>J3727-L3727</f>
        <v/>
      </c>
      <c r="N3727" s="21" t="n"/>
    </row>
    <row r="3728">
      <c r="A3728" s="295" t="n"/>
      <c r="B3728" s="14" t="n"/>
      <c r="C3728" s="15" t="n"/>
      <c r="D3728" s="15" t="n"/>
      <c r="E3728" s="15">
        <f>D3728*Setup!$B$5</f>
        <v/>
      </c>
      <c r="F3728" s="15">
        <f>D3728-E3728</f>
        <v/>
      </c>
      <c r="G3728" s="15" t="n"/>
      <c r="H3728" s="15" t="n"/>
      <c r="I3728" s="15" t="n"/>
      <c r="J3728" s="15">
        <f>C3728+F3728+G3728-I3728</f>
        <v/>
      </c>
      <c r="K3728" s="15" t="n"/>
      <c r="L3728" s="15">
        <f>K3728*Setup!$B$6</f>
        <v/>
      </c>
      <c r="M3728" s="15">
        <f>J3728-L3728</f>
        <v/>
      </c>
      <c r="N3728" s="21" t="n"/>
    </row>
    <row r="3729">
      <c r="A3729" s="295" t="n"/>
      <c r="B3729" s="14" t="n"/>
      <c r="C3729" s="15" t="n"/>
      <c r="D3729" s="15" t="n"/>
      <c r="E3729" s="15">
        <f>D3729*Setup!$B$5</f>
        <v/>
      </c>
      <c r="F3729" s="15">
        <f>D3729-E3729</f>
        <v/>
      </c>
      <c r="G3729" s="15" t="n"/>
      <c r="H3729" s="15" t="n"/>
      <c r="I3729" s="15" t="n"/>
      <c r="J3729" s="15">
        <f>C3729+F3729+G3729-I3729</f>
        <v/>
      </c>
      <c r="K3729" s="15" t="n"/>
      <c r="L3729" s="15">
        <f>K3729*Setup!$B$6</f>
        <v/>
      </c>
      <c r="M3729" s="15">
        <f>J3729-L3729</f>
        <v/>
      </c>
      <c r="N3729" s="21" t="n"/>
    </row>
    <row r="3730">
      <c r="A3730" s="295" t="n"/>
      <c r="B3730" s="14" t="n"/>
      <c r="C3730" s="15" t="n"/>
      <c r="D3730" s="15" t="n"/>
      <c r="E3730" s="15">
        <f>D3730*Setup!$B$5</f>
        <v/>
      </c>
      <c r="F3730" s="15">
        <f>D3730-E3730</f>
        <v/>
      </c>
      <c r="G3730" s="15" t="n"/>
      <c r="H3730" s="15" t="n"/>
      <c r="I3730" s="15" t="n"/>
      <c r="J3730" s="15">
        <f>C3730+F3730+G3730-I3730</f>
        <v/>
      </c>
      <c r="K3730" s="15" t="n"/>
      <c r="L3730" s="15">
        <f>K3730*Setup!$B$6</f>
        <v/>
      </c>
      <c r="M3730" s="15">
        <f>J3730-L3730</f>
        <v/>
      </c>
      <c r="N3730" s="21" t="n"/>
    </row>
    <row r="3731">
      <c r="A3731" s="295" t="n"/>
      <c r="B3731" s="14" t="n"/>
      <c r="C3731" s="15" t="n"/>
      <c r="D3731" s="15" t="n"/>
      <c r="E3731" s="15">
        <f>D3731*Setup!$B$5</f>
        <v/>
      </c>
      <c r="F3731" s="15">
        <f>D3731-E3731</f>
        <v/>
      </c>
      <c r="G3731" s="15" t="n"/>
      <c r="H3731" s="15" t="n"/>
      <c r="I3731" s="15" t="n"/>
      <c r="J3731" s="15">
        <f>C3731+F3731+G3731-I3731</f>
        <v/>
      </c>
      <c r="K3731" s="15" t="n"/>
      <c r="L3731" s="15">
        <f>K3731*Setup!$B$6</f>
        <v/>
      </c>
      <c r="M3731" s="15">
        <f>J3731-L3731</f>
        <v/>
      </c>
      <c r="N3731" s="21" t="n"/>
    </row>
    <row r="3732">
      <c r="A3732" s="295" t="n"/>
      <c r="B3732" s="14" t="n"/>
      <c r="C3732" s="15" t="n"/>
      <c r="D3732" s="15" t="n"/>
      <c r="E3732" s="15">
        <f>D3732*Setup!$B$5</f>
        <v/>
      </c>
      <c r="F3732" s="15">
        <f>D3732-E3732</f>
        <v/>
      </c>
      <c r="G3732" s="15" t="n"/>
      <c r="H3732" s="15" t="n"/>
      <c r="I3732" s="15" t="n"/>
      <c r="J3732" s="15">
        <f>C3732+F3732+G3732-I3732</f>
        <v/>
      </c>
      <c r="K3732" s="15" t="n"/>
      <c r="L3732" s="15">
        <f>K3732*Setup!$B$6</f>
        <v/>
      </c>
      <c r="M3732" s="15">
        <f>J3732-L3732</f>
        <v/>
      </c>
      <c r="N3732" s="21" t="n"/>
    </row>
    <row r="3733">
      <c r="A3733" s="295" t="n"/>
      <c r="B3733" s="14" t="n"/>
      <c r="C3733" s="15" t="n"/>
      <c r="D3733" s="15" t="n"/>
      <c r="E3733" s="15">
        <f>D3733*Setup!$B$5</f>
        <v/>
      </c>
      <c r="F3733" s="15">
        <f>D3733-E3733</f>
        <v/>
      </c>
      <c r="G3733" s="15" t="n"/>
      <c r="H3733" s="15" t="n"/>
      <c r="I3733" s="15" t="n"/>
      <c r="J3733" s="15">
        <f>C3733+F3733+G3733-I3733</f>
        <v/>
      </c>
      <c r="K3733" s="15" t="n"/>
      <c r="L3733" s="15">
        <f>K3733*Setup!$B$6</f>
        <v/>
      </c>
      <c r="M3733" s="15">
        <f>J3733-L3733</f>
        <v/>
      </c>
      <c r="N3733" s="21" t="n"/>
    </row>
    <row r="3734">
      <c r="A3734" s="295" t="n"/>
      <c r="B3734" s="14" t="n"/>
      <c r="C3734" s="15" t="n"/>
      <c r="D3734" s="15" t="n"/>
      <c r="E3734" s="15">
        <f>D3734*Setup!$B$5</f>
        <v/>
      </c>
      <c r="F3734" s="15">
        <f>D3734-E3734</f>
        <v/>
      </c>
      <c r="G3734" s="15" t="n"/>
      <c r="H3734" s="15" t="n"/>
      <c r="I3734" s="15" t="n"/>
      <c r="J3734" s="15">
        <f>C3734+F3734+G3734-I3734</f>
        <v/>
      </c>
      <c r="K3734" s="15" t="n"/>
      <c r="L3734" s="15">
        <f>K3734*Setup!$B$6</f>
        <v/>
      </c>
      <c r="M3734" s="15">
        <f>J3734-L3734</f>
        <v/>
      </c>
      <c r="N3734" s="21" t="n"/>
    </row>
    <row r="3735">
      <c r="A3735" s="295" t="n"/>
      <c r="B3735" s="14" t="n"/>
      <c r="C3735" s="15" t="n"/>
      <c r="D3735" s="15" t="n"/>
      <c r="E3735" s="15">
        <f>D3735*Setup!$B$5</f>
        <v/>
      </c>
      <c r="F3735" s="15">
        <f>D3735-E3735</f>
        <v/>
      </c>
      <c r="G3735" s="15" t="n"/>
      <c r="H3735" s="15" t="n"/>
      <c r="I3735" s="15" t="n"/>
      <c r="J3735" s="15">
        <f>C3735+F3735+G3735-I3735</f>
        <v/>
      </c>
      <c r="K3735" s="15" t="n"/>
      <c r="L3735" s="15">
        <f>K3735*Setup!$B$6</f>
        <v/>
      </c>
      <c r="M3735" s="15">
        <f>J3735-L3735</f>
        <v/>
      </c>
      <c r="N3735" s="21" t="n"/>
    </row>
    <row r="3736">
      <c r="A3736" s="295" t="n"/>
      <c r="B3736" s="14" t="n"/>
      <c r="C3736" s="15" t="n"/>
      <c r="D3736" s="15" t="n"/>
      <c r="E3736" s="15">
        <f>D3736*Setup!$B$5</f>
        <v/>
      </c>
      <c r="F3736" s="15">
        <f>D3736-E3736</f>
        <v/>
      </c>
      <c r="G3736" s="15" t="n"/>
      <c r="H3736" s="15" t="n"/>
      <c r="I3736" s="15" t="n"/>
      <c r="J3736" s="15">
        <f>C3736+F3736+G3736-I3736</f>
        <v/>
      </c>
      <c r="K3736" s="15" t="n"/>
      <c r="L3736" s="15">
        <f>K3736*Setup!$B$6</f>
        <v/>
      </c>
      <c r="M3736" s="15">
        <f>J3736-L3736</f>
        <v/>
      </c>
      <c r="N3736" s="21" t="n"/>
    </row>
    <row r="3737">
      <c r="A3737" s="295" t="n"/>
      <c r="B3737" s="14" t="n"/>
      <c r="C3737" s="15" t="n"/>
      <c r="D3737" s="15" t="n"/>
      <c r="E3737" s="15">
        <f>D3737*Setup!$B$5</f>
        <v/>
      </c>
      <c r="F3737" s="15">
        <f>D3737-E3737</f>
        <v/>
      </c>
      <c r="G3737" s="15" t="n"/>
      <c r="H3737" s="15" t="n"/>
      <c r="I3737" s="15" t="n"/>
      <c r="J3737" s="15">
        <f>C3737+F3737+G3737-I3737</f>
        <v/>
      </c>
      <c r="K3737" s="15" t="n"/>
      <c r="L3737" s="15">
        <f>K3737*Setup!$B$6</f>
        <v/>
      </c>
      <c r="M3737" s="15">
        <f>J3737-L3737</f>
        <v/>
      </c>
      <c r="N3737" s="21" t="n"/>
    </row>
    <row r="3738">
      <c r="A3738" s="295" t="n"/>
      <c r="B3738" s="14" t="n"/>
      <c r="C3738" s="15" t="n"/>
      <c r="D3738" s="15" t="n"/>
      <c r="E3738" s="15">
        <f>D3738*Setup!$B$5</f>
        <v/>
      </c>
      <c r="F3738" s="15">
        <f>D3738-E3738</f>
        <v/>
      </c>
      <c r="G3738" s="15" t="n"/>
      <c r="H3738" s="15" t="n"/>
      <c r="I3738" s="15" t="n"/>
      <c r="J3738" s="15">
        <f>C3738+F3738+G3738-I3738</f>
        <v/>
      </c>
      <c r="K3738" s="15" t="n"/>
      <c r="L3738" s="15">
        <f>K3738*Setup!$B$6</f>
        <v/>
      </c>
      <c r="M3738" s="15">
        <f>J3738-L3738</f>
        <v/>
      </c>
      <c r="N3738" s="21" t="n"/>
    </row>
    <row r="3739">
      <c r="A3739" s="295" t="n"/>
      <c r="B3739" s="14" t="n"/>
      <c r="C3739" s="15" t="n"/>
      <c r="D3739" s="15" t="n"/>
      <c r="E3739" s="15">
        <f>D3739*Setup!$B$5</f>
        <v/>
      </c>
      <c r="F3739" s="15">
        <f>D3739-E3739</f>
        <v/>
      </c>
      <c r="G3739" s="15" t="n"/>
      <c r="H3739" s="15" t="n"/>
      <c r="I3739" s="15" t="n"/>
      <c r="J3739" s="15">
        <f>C3739+F3739+G3739-I3739</f>
        <v/>
      </c>
      <c r="K3739" s="15" t="n"/>
      <c r="L3739" s="15">
        <f>K3739*Setup!$B$6</f>
        <v/>
      </c>
      <c r="M3739" s="15">
        <f>J3739-L3739</f>
        <v/>
      </c>
      <c r="N3739" s="21" t="n"/>
    </row>
    <row r="3740">
      <c r="A3740" s="295" t="n"/>
      <c r="B3740" s="14" t="n"/>
      <c r="C3740" s="15" t="n"/>
      <c r="D3740" s="15" t="n"/>
      <c r="E3740" s="15">
        <f>D3740*Setup!$B$5</f>
        <v/>
      </c>
      <c r="F3740" s="15">
        <f>D3740-E3740</f>
        <v/>
      </c>
      <c r="G3740" s="15" t="n"/>
      <c r="H3740" s="15" t="n"/>
      <c r="I3740" s="15" t="n"/>
      <c r="J3740" s="15">
        <f>C3740+F3740+G3740-I3740</f>
        <v/>
      </c>
      <c r="K3740" s="15" t="n"/>
      <c r="L3740" s="15">
        <f>K3740*Setup!$B$6</f>
        <v/>
      </c>
      <c r="M3740" s="15">
        <f>J3740-L3740</f>
        <v/>
      </c>
      <c r="N3740" s="21" t="n"/>
    </row>
    <row r="3741">
      <c r="A3741" s="295" t="n"/>
      <c r="B3741" s="14" t="n"/>
      <c r="C3741" s="15" t="n"/>
      <c r="D3741" s="15" t="n"/>
      <c r="E3741" s="15">
        <f>D3741*Setup!$B$5</f>
        <v/>
      </c>
      <c r="F3741" s="15">
        <f>D3741-E3741</f>
        <v/>
      </c>
      <c r="G3741" s="15" t="n"/>
      <c r="H3741" s="15" t="n"/>
      <c r="I3741" s="15" t="n"/>
      <c r="J3741" s="15">
        <f>C3741+F3741+G3741-I3741</f>
        <v/>
      </c>
      <c r="K3741" s="15" t="n"/>
      <c r="L3741" s="15">
        <f>K3741*Setup!$B$6</f>
        <v/>
      </c>
      <c r="M3741" s="15">
        <f>J3741-L3741</f>
        <v/>
      </c>
      <c r="N3741" s="21" t="n"/>
    </row>
    <row r="3742">
      <c r="A3742" s="295" t="n"/>
      <c r="B3742" s="14" t="n"/>
      <c r="C3742" s="15" t="n"/>
      <c r="D3742" s="15" t="n"/>
      <c r="E3742" s="15">
        <f>D3742*Setup!$B$5</f>
        <v/>
      </c>
      <c r="F3742" s="15">
        <f>D3742-E3742</f>
        <v/>
      </c>
      <c r="G3742" s="15" t="n"/>
      <c r="H3742" s="15" t="n"/>
      <c r="I3742" s="15" t="n"/>
      <c r="J3742" s="15">
        <f>C3742+F3742+G3742-I3742</f>
        <v/>
      </c>
      <c r="K3742" s="15" t="n"/>
      <c r="L3742" s="15">
        <f>K3742*Setup!$B$6</f>
        <v/>
      </c>
      <c r="M3742" s="15">
        <f>J3742-L3742</f>
        <v/>
      </c>
      <c r="N3742" s="21" t="n"/>
    </row>
    <row r="3743">
      <c r="A3743" s="295" t="n"/>
      <c r="B3743" s="14" t="n"/>
      <c r="C3743" s="15" t="n"/>
      <c r="D3743" s="15" t="n"/>
      <c r="E3743" s="15">
        <f>D3743*Setup!$B$5</f>
        <v/>
      </c>
      <c r="F3743" s="15">
        <f>D3743-E3743</f>
        <v/>
      </c>
      <c r="G3743" s="15" t="n"/>
      <c r="H3743" s="15" t="n"/>
      <c r="I3743" s="15" t="n"/>
      <c r="J3743" s="15">
        <f>C3743+F3743+G3743-I3743</f>
        <v/>
      </c>
      <c r="K3743" s="15" t="n"/>
      <c r="L3743" s="15">
        <f>K3743*Setup!$B$6</f>
        <v/>
      </c>
      <c r="M3743" s="15">
        <f>J3743-L3743</f>
        <v/>
      </c>
      <c r="N3743" s="21" t="n"/>
    </row>
    <row r="3744">
      <c r="A3744" s="295" t="n"/>
      <c r="B3744" s="14" t="n"/>
      <c r="C3744" s="15" t="n"/>
      <c r="D3744" s="15" t="n"/>
      <c r="E3744" s="15">
        <f>D3744*Setup!$B$5</f>
        <v/>
      </c>
      <c r="F3744" s="15">
        <f>D3744-E3744</f>
        <v/>
      </c>
      <c r="G3744" s="15" t="n"/>
      <c r="H3744" s="15" t="n"/>
      <c r="I3744" s="15" t="n"/>
      <c r="J3744" s="15">
        <f>C3744+F3744+G3744-I3744</f>
        <v/>
      </c>
      <c r="K3744" s="15" t="n"/>
      <c r="L3744" s="15">
        <f>K3744*Setup!$B$6</f>
        <v/>
      </c>
      <c r="M3744" s="15">
        <f>J3744-L3744</f>
        <v/>
      </c>
      <c r="N3744" s="21" t="n"/>
    </row>
    <row r="3745">
      <c r="A3745" s="295" t="n"/>
      <c r="B3745" s="14" t="n"/>
      <c r="C3745" s="15" t="n"/>
      <c r="D3745" s="15" t="n"/>
      <c r="E3745" s="15">
        <f>D3745*Setup!$B$5</f>
        <v/>
      </c>
      <c r="F3745" s="15">
        <f>D3745-E3745</f>
        <v/>
      </c>
      <c r="G3745" s="15" t="n"/>
      <c r="H3745" s="15" t="n"/>
      <c r="I3745" s="15" t="n"/>
      <c r="J3745" s="15">
        <f>C3745+F3745+G3745-I3745</f>
        <v/>
      </c>
      <c r="K3745" s="15" t="n"/>
      <c r="L3745" s="15">
        <f>K3745*Setup!$B$6</f>
        <v/>
      </c>
      <c r="M3745" s="15">
        <f>J3745-L3745</f>
        <v/>
      </c>
      <c r="N3745" s="21" t="n"/>
    </row>
    <row r="3746">
      <c r="A3746" s="295" t="n"/>
      <c r="B3746" s="14" t="n"/>
      <c r="C3746" s="15" t="n"/>
      <c r="D3746" s="15" t="n"/>
      <c r="E3746" s="15">
        <f>D3746*Setup!$B$5</f>
        <v/>
      </c>
      <c r="F3746" s="15">
        <f>D3746-E3746</f>
        <v/>
      </c>
      <c r="G3746" s="15" t="n"/>
      <c r="H3746" s="15" t="n"/>
      <c r="I3746" s="15" t="n"/>
      <c r="J3746" s="15">
        <f>C3746+F3746+G3746-I3746</f>
        <v/>
      </c>
      <c r="K3746" s="15" t="n"/>
      <c r="L3746" s="15">
        <f>K3746*Setup!$B$6</f>
        <v/>
      </c>
      <c r="M3746" s="15">
        <f>J3746-L3746</f>
        <v/>
      </c>
      <c r="N3746" s="21" t="n"/>
    </row>
    <row r="3747">
      <c r="A3747" s="295" t="n"/>
      <c r="B3747" s="14" t="n"/>
      <c r="C3747" s="15" t="n"/>
      <c r="D3747" s="15" t="n"/>
      <c r="E3747" s="15">
        <f>D3747*Setup!$B$5</f>
        <v/>
      </c>
      <c r="F3747" s="15">
        <f>D3747-E3747</f>
        <v/>
      </c>
      <c r="G3747" s="15" t="n"/>
      <c r="H3747" s="15" t="n"/>
      <c r="I3747" s="15" t="n"/>
      <c r="J3747" s="15">
        <f>C3747+F3747+G3747-I3747</f>
        <v/>
      </c>
      <c r="K3747" s="15" t="n"/>
      <c r="L3747" s="15">
        <f>K3747*Setup!$B$6</f>
        <v/>
      </c>
      <c r="M3747" s="15">
        <f>J3747-L3747</f>
        <v/>
      </c>
      <c r="N3747" s="21" t="n"/>
    </row>
    <row r="3748">
      <c r="A3748" s="295" t="n"/>
      <c r="B3748" s="14" t="n"/>
      <c r="C3748" s="15" t="n"/>
      <c r="D3748" s="15" t="n"/>
      <c r="E3748" s="15">
        <f>D3748*Setup!$B$5</f>
        <v/>
      </c>
      <c r="F3748" s="15">
        <f>D3748-E3748</f>
        <v/>
      </c>
      <c r="G3748" s="15" t="n"/>
      <c r="H3748" s="15" t="n"/>
      <c r="I3748" s="15" t="n"/>
      <c r="J3748" s="15">
        <f>C3748+F3748+G3748-I3748</f>
        <v/>
      </c>
      <c r="K3748" s="15" t="n"/>
      <c r="L3748" s="15">
        <f>K3748*Setup!$B$6</f>
        <v/>
      </c>
      <c r="M3748" s="15">
        <f>J3748-L3748</f>
        <v/>
      </c>
      <c r="N3748" s="21" t="n"/>
    </row>
    <row r="3749">
      <c r="A3749" s="295" t="n"/>
      <c r="B3749" s="14" t="n"/>
      <c r="C3749" s="15" t="n"/>
      <c r="D3749" s="15" t="n"/>
      <c r="E3749" s="15">
        <f>D3749*Setup!$B$5</f>
        <v/>
      </c>
      <c r="F3749" s="15">
        <f>D3749-E3749</f>
        <v/>
      </c>
      <c r="G3749" s="15" t="n"/>
      <c r="H3749" s="15" t="n"/>
      <c r="I3749" s="15" t="n"/>
      <c r="J3749" s="15">
        <f>C3749+F3749+G3749-I3749</f>
        <v/>
      </c>
      <c r="K3749" s="15" t="n"/>
      <c r="L3749" s="15">
        <f>K3749*Setup!$B$6</f>
        <v/>
      </c>
      <c r="M3749" s="15">
        <f>J3749-L3749</f>
        <v/>
      </c>
      <c r="N3749" s="21" t="n"/>
    </row>
    <row r="3750">
      <c r="A3750" s="295" t="n"/>
      <c r="B3750" s="14" t="n"/>
      <c r="C3750" s="15" t="n"/>
      <c r="D3750" s="15" t="n"/>
      <c r="E3750" s="15">
        <f>D3750*Setup!$B$5</f>
        <v/>
      </c>
      <c r="F3750" s="15">
        <f>D3750-E3750</f>
        <v/>
      </c>
      <c r="G3750" s="15" t="n"/>
      <c r="H3750" s="15" t="n"/>
      <c r="I3750" s="15" t="n"/>
      <c r="J3750" s="15">
        <f>C3750+F3750+G3750-I3750</f>
        <v/>
      </c>
      <c r="K3750" s="15" t="n"/>
      <c r="L3750" s="15">
        <f>K3750*Setup!$B$6</f>
        <v/>
      </c>
      <c r="M3750" s="15">
        <f>J3750-L3750</f>
        <v/>
      </c>
      <c r="N3750" s="21" t="n"/>
    </row>
    <row r="3751">
      <c r="A3751" s="295" t="n"/>
      <c r="B3751" s="14" t="n"/>
      <c r="C3751" s="15" t="n"/>
      <c r="D3751" s="15" t="n"/>
      <c r="E3751" s="15">
        <f>D3751*Setup!$B$5</f>
        <v/>
      </c>
      <c r="F3751" s="15">
        <f>D3751-E3751</f>
        <v/>
      </c>
      <c r="G3751" s="15" t="n"/>
      <c r="H3751" s="15" t="n"/>
      <c r="I3751" s="15" t="n"/>
      <c r="J3751" s="15">
        <f>C3751+F3751+G3751-I3751</f>
        <v/>
      </c>
      <c r="K3751" s="15" t="n"/>
      <c r="L3751" s="15">
        <f>K3751*Setup!$B$6</f>
        <v/>
      </c>
      <c r="M3751" s="15">
        <f>J3751-L3751</f>
        <v/>
      </c>
      <c r="N3751" s="21" t="n"/>
    </row>
    <row r="3752">
      <c r="A3752" s="295" t="n"/>
      <c r="B3752" s="14" t="n"/>
      <c r="C3752" s="15" t="n"/>
      <c r="D3752" s="15" t="n"/>
      <c r="E3752" s="15">
        <f>D3752*Setup!$B$5</f>
        <v/>
      </c>
      <c r="F3752" s="15">
        <f>D3752-E3752</f>
        <v/>
      </c>
      <c r="G3752" s="15" t="n"/>
      <c r="H3752" s="15" t="n"/>
      <c r="I3752" s="15" t="n"/>
      <c r="J3752" s="15">
        <f>C3752+F3752+G3752-I3752</f>
        <v/>
      </c>
      <c r="K3752" s="15" t="n"/>
      <c r="L3752" s="15">
        <f>K3752*Setup!$B$6</f>
        <v/>
      </c>
      <c r="M3752" s="15">
        <f>J3752-L3752</f>
        <v/>
      </c>
      <c r="N3752" s="21" t="n"/>
    </row>
    <row r="3753">
      <c r="A3753" s="295" t="n"/>
      <c r="B3753" s="14" t="n"/>
      <c r="C3753" s="15" t="n"/>
      <c r="D3753" s="15" t="n"/>
      <c r="E3753" s="15">
        <f>D3753*Setup!$B$5</f>
        <v/>
      </c>
      <c r="F3753" s="15">
        <f>D3753-E3753</f>
        <v/>
      </c>
      <c r="G3753" s="15" t="n"/>
      <c r="H3753" s="15" t="n"/>
      <c r="I3753" s="15" t="n"/>
      <c r="J3753" s="15">
        <f>C3753+F3753+G3753-I3753</f>
        <v/>
      </c>
      <c r="K3753" s="15" t="n"/>
      <c r="L3753" s="15">
        <f>K3753*Setup!$B$6</f>
        <v/>
      </c>
      <c r="M3753" s="15">
        <f>J3753-L3753</f>
        <v/>
      </c>
      <c r="N3753" s="21" t="n"/>
    </row>
    <row r="3754">
      <c r="A3754" s="295" t="n"/>
      <c r="B3754" s="14" t="n"/>
      <c r="C3754" s="15" t="n"/>
      <c r="D3754" s="15" t="n"/>
      <c r="E3754" s="15">
        <f>D3754*Setup!$B$5</f>
        <v/>
      </c>
      <c r="F3754" s="15">
        <f>D3754-E3754</f>
        <v/>
      </c>
      <c r="G3754" s="15" t="n"/>
      <c r="H3754" s="15" t="n"/>
      <c r="I3754" s="15" t="n"/>
      <c r="J3754" s="15">
        <f>C3754+F3754+G3754-I3754</f>
        <v/>
      </c>
      <c r="K3754" s="15" t="n"/>
      <c r="L3754" s="15">
        <f>K3754*Setup!$B$6</f>
        <v/>
      </c>
      <c r="M3754" s="15">
        <f>J3754-L3754</f>
        <v/>
      </c>
      <c r="N3754" s="21" t="n"/>
    </row>
    <row r="3755">
      <c r="A3755" s="295" t="n"/>
      <c r="B3755" s="14" t="n"/>
      <c r="C3755" s="15" t="n"/>
      <c r="D3755" s="15" t="n"/>
      <c r="E3755" s="15">
        <f>D3755*Setup!$B$5</f>
        <v/>
      </c>
      <c r="F3755" s="15">
        <f>D3755-E3755</f>
        <v/>
      </c>
      <c r="G3755" s="15" t="n"/>
      <c r="H3755" s="15" t="n"/>
      <c r="I3755" s="15" t="n"/>
      <c r="J3755" s="15">
        <f>C3755+F3755+G3755-I3755</f>
        <v/>
      </c>
      <c r="K3755" s="15" t="n"/>
      <c r="L3755" s="15">
        <f>K3755*Setup!$B$6</f>
        <v/>
      </c>
      <c r="M3755" s="15">
        <f>J3755-L3755</f>
        <v/>
      </c>
      <c r="N3755" s="21" t="n"/>
    </row>
    <row r="3756">
      <c r="A3756" s="295" t="n"/>
      <c r="B3756" s="14" t="n"/>
      <c r="C3756" s="15" t="n"/>
      <c r="D3756" s="15" t="n"/>
      <c r="E3756" s="15">
        <f>D3756*Setup!$B$5</f>
        <v/>
      </c>
      <c r="F3756" s="15">
        <f>D3756-E3756</f>
        <v/>
      </c>
      <c r="G3756" s="15" t="n"/>
      <c r="H3756" s="15" t="n"/>
      <c r="I3756" s="15" t="n"/>
      <c r="J3756" s="15">
        <f>C3756+F3756+G3756-I3756</f>
        <v/>
      </c>
      <c r="K3756" s="15" t="n"/>
      <c r="L3756" s="15">
        <f>K3756*Setup!$B$6</f>
        <v/>
      </c>
      <c r="M3756" s="15">
        <f>J3756-L3756</f>
        <v/>
      </c>
      <c r="N3756" s="21" t="n"/>
    </row>
    <row r="3757">
      <c r="A3757" s="295" t="n"/>
      <c r="B3757" s="14" t="n"/>
      <c r="C3757" s="15" t="n"/>
      <c r="D3757" s="15" t="n"/>
      <c r="E3757" s="15">
        <f>D3757*Setup!$B$5</f>
        <v/>
      </c>
      <c r="F3757" s="15">
        <f>D3757-E3757</f>
        <v/>
      </c>
      <c r="G3757" s="15" t="n"/>
      <c r="H3757" s="15" t="n"/>
      <c r="I3757" s="15" t="n"/>
      <c r="J3757" s="15">
        <f>C3757+F3757+G3757-I3757</f>
        <v/>
      </c>
      <c r="K3757" s="15" t="n"/>
      <c r="L3757" s="15">
        <f>K3757*Setup!$B$6</f>
        <v/>
      </c>
      <c r="M3757" s="15">
        <f>J3757-L3757</f>
        <v/>
      </c>
      <c r="N3757" s="21" t="n"/>
    </row>
    <row r="3758">
      <c r="A3758" s="295" t="n"/>
      <c r="B3758" s="14" t="n"/>
      <c r="C3758" s="15" t="n"/>
      <c r="D3758" s="15" t="n"/>
      <c r="E3758" s="15">
        <f>D3758*Setup!$B$5</f>
        <v/>
      </c>
      <c r="F3758" s="15">
        <f>D3758-E3758</f>
        <v/>
      </c>
      <c r="G3758" s="15" t="n"/>
      <c r="H3758" s="15" t="n"/>
      <c r="I3758" s="15" t="n"/>
      <c r="J3758" s="15">
        <f>C3758+F3758+G3758-I3758</f>
        <v/>
      </c>
      <c r="K3758" s="15" t="n"/>
      <c r="L3758" s="15">
        <f>K3758*Setup!$B$6</f>
        <v/>
      </c>
      <c r="M3758" s="15">
        <f>J3758-L3758</f>
        <v/>
      </c>
      <c r="N3758" s="21" t="n"/>
    </row>
    <row r="3759">
      <c r="A3759" s="295" t="n"/>
      <c r="B3759" s="14" t="n"/>
      <c r="C3759" s="15" t="n"/>
      <c r="D3759" s="15" t="n"/>
      <c r="E3759" s="15">
        <f>D3759*Setup!$B$5</f>
        <v/>
      </c>
      <c r="F3759" s="15">
        <f>D3759-E3759</f>
        <v/>
      </c>
      <c r="G3759" s="15" t="n"/>
      <c r="H3759" s="15" t="n"/>
      <c r="I3759" s="15" t="n"/>
      <c r="J3759" s="15">
        <f>C3759+F3759+G3759-I3759</f>
        <v/>
      </c>
      <c r="K3759" s="15" t="n"/>
      <c r="L3759" s="15">
        <f>K3759*Setup!$B$6</f>
        <v/>
      </c>
      <c r="M3759" s="15">
        <f>J3759-L3759</f>
        <v/>
      </c>
      <c r="N3759" s="21" t="n"/>
    </row>
    <row r="3760">
      <c r="A3760" s="295" t="n"/>
      <c r="B3760" s="14" t="n"/>
      <c r="C3760" s="15" t="n"/>
      <c r="D3760" s="15" t="n"/>
      <c r="E3760" s="15">
        <f>D3760*Setup!$B$5</f>
        <v/>
      </c>
      <c r="F3760" s="15">
        <f>D3760-E3760</f>
        <v/>
      </c>
      <c r="G3760" s="15" t="n"/>
      <c r="H3760" s="15" t="n"/>
      <c r="I3760" s="15" t="n"/>
      <c r="J3760" s="15">
        <f>C3760+F3760+G3760-I3760</f>
        <v/>
      </c>
      <c r="K3760" s="15" t="n"/>
      <c r="L3760" s="15">
        <f>K3760*Setup!$B$6</f>
        <v/>
      </c>
      <c r="M3760" s="15">
        <f>J3760-L3760</f>
        <v/>
      </c>
      <c r="N3760" s="21" t="n"/>
    </row>
    <row r="3761">
      <c r="A3761" s="295" t="n"/>
      <c r="B3761" s="14" t="n"/>
      <c r="C3761" s="15" t="n"/>
      <c r="D3761" s="15" t="n"/>
      <c r="E3761" s="15">
        <f>D3761*Setup!$B$5</f>
        <v/>
      </c>
      <c r="F3761" s="15">
        <f>D3761-E3761</f>
        <v/>
      </c>
      <c r="G3761" s="15" t="n"/>
      <c r="H3761" s="15" t="n"/>
      <c r="I3761" s="15" t="n"/>
      <c r="J3761" s="15">
        <f>C3761+F3761+G3761-I3761</f>
        <v/>
      </c>
      <c r="K3761" s="15" t="n"/>
      <c r="L3761" s="15">
        <f>K3761*Setup!$B$6</f>
        <v/>
      </c>
      <c r="M3761" s="15">
        <f>J3761-L3761</f>
        <v/>
      </c>
      <c r="N3761" s="21" t="n"/>
    </row>
    <row r="3762">
      <c r="A3762" s="295" t="n"/>
      <c r="B3762" s="14" t="n"/>
      <c r="C3762" s="15" t="n"/>
      <c r="D3762" s="15" t="n"/>
      <c r="E3762" s="15">
        <f>D3762*Setup!$B$5</f>
        <v/>
      </c>
      <c r="F3762" s="15">
        <f>D3762-E3762</f>
        <v/>
      </c>
      <c r="G3762" s="15" t="n"/>
      <c r="H3762" s="15" t="n"/>
      <c r="I3762" s="15" t="n"/>
      <c r="J3762" s="15">
        <f>C3762+F3762+G3762-I3762</f>
        <v/>
      </c>
      <c r="K3762" s="15" t="n"/>
      <c r="L3762" s="15">
        <f>K3762*Setup!$B$6</f>
        <v/>
      </c>
      <c r="M3762" s="15">
        <f>J3762-L3762</f>
        <v/>
      </c>
      <c r="N3762" s="21" t="n"/>
    </row>
    <row r="3763">
      <c r="A3763" s="295" t="n"/>
      <c r="B3763" s="14" t="n"/>
      <c r="C3763" s="15" t="n"/>
      <c r="D3763" s="15" t="n"/>
      <c r="E3763" s="15">
        <f>D3763*Setup!$B$5</f>
        <v/>
      </c>
      <c r="F3763" s="15">
        <f>D3763-E3763</f>
        <v/>
      </c>
      <c r="G3763" s="15" t="n"/>
      <c r="H3763" s="15" t="n"/>
      <c r="I3763" s="15" t="n"/>
      <c r="J3763" s="15">
        <f>C3763+F3763+G3763-I3763</f>
        <v/>
      </c>
      <c r="K3763" s="15" t="n"/>
      <c r="L3763" s="15">
        <f>K3763*Setup!$B$6</f>
        <v/>
      </c>
      <c r="M3763" s="15">
        <f>J3763-L3763</f>
        <v/>
      </c>
      <c r="N3763" s="21" t="n"/>
    </row>
    <row r="3764">
      <c r="A3764" s="295" t="n"/>
      <c r="B3764" s="14" t="n"/>
      <c r="C3764" s="15" t="n"/>
      <c r="D3764" s="15" t="n"/>
      <c r="E3764" s="15">
        <f>D3764*Setup!$B$5</f>
        <v/>
      </c>
      <c r="F3764" s="15">
        <f>D3764-E3764</f>
        <v/>
      </c>
      <c r="G3764" s="15" t="n"/>
      <c r="H3764" s="15" t="n"/>
      <c r="I3764" s="15" t="n"/>
      <c r="J3764" s="15">
        <f>C3764+F3764+G3764-I3764</f>
        <v/>
      </c>
      <c r="K3764" s="15" t="n"/>
      <c r="L3764" s="15">
        <f>K3764*Setup!$B$6</f>
        <v/>
      </c>
      <c r="M3764" s="15">
        <f>J3764-L3764</f>
        <v/>
      </c>
      <c r="N3764" s="21" t="n"/>
    </row>
    <row r="3765">
      <c r="A3765" s="295" t="n"/>
      <c r="B3765" s="14" t="n"/>
      <c r="C3765" s="15" t="n"/>
      <c r="D3765" s="15" t="n"/>
      <c r="E3765" s="15">
        <f>D3765*Setup!$B$5</f>
        <v/>
      </c>
      <c r="F3765" s="15">
        <f>D3765-E3765</f>
        <v/>
      </c>
      <c r="G3765" s="15" t="n"/>
      <c r="H3765" s="15" t="n"/>
      <c r="I3765" s="15" t="n"/>
      <c r="J3765" s="15">
        <f>C3765+F3765+G3765-I3765</f>
        <v/>
      </c>
      <c r="K3765" s="15" t="n"/>
      <c r="L3765" s="15">
        <f>K3765*Setup!$B$6</f>
        <v/>
      </c>
      <c r="M3765" s="15">
        <f>J3765-L3765</f>
        <v/>
      </c>
      <c r="N3765" s="21" t="n"/>
    </row>
    <row r="3766">
      <c r="A3766" s="295" t="n"/>
      <c r="B3766" s="14" t="n"/>
      <c r="C3766" s="15" t="n"/>
      <c r="D3766" s="15" t="n"/>
      <c r="E3766" s="15">
        <f>D3766*Setup!$B$5</f>
        <v/>
      </c>
      <c r="F3766" s="15">
        <f>D3766-E3766</f>
        <v/>
      </c>
      <c r="G3766" s="15" t="n"/>
      <c r="H3766" s="15" t="n"/>
      <c r="I3766" s="15" t="n"/>
      <c r="J3766" s="15">
        <f>C3766+F3766+G3766-I3766</f>
        <v/>
      </c>
      <c r="K3766" s="15" t="n"/>
      <c r="L3766" s="15">
        <f>K3766*Setup!$B$6</f>
        <v/>
      </c>
      <c r="M3766" s="15">
        <f>J3766-L3766</f>
        <v/>
      </c>
      <c r="N3766" s="21" t="n"/>
    </row>
    <row r="3767">
      <c r="A3767" s="295" t="n"/>
      <c r="B3767" s="14" t="n"/>
      <c r="C3767" s="15" t="n"/>
      <c r="D3767" s="15" t="n"/>
      <c r="E3767" s="15">
        <f>D3767*Setup!$B$5</f>
        <v/>
      </c>
      <c r="F3767" s="15">
        <f>D3767-E3767</f>
        <v/>
      </c>
      <c r="G3767" s="15" t="n"/>
      <c r="H3767" s="15" t="n"/>
      <c r="I3767" s="15" t="n"/>
      <c r="J3767" s="15">
        <f>C3767+F3767+G3767-I3767</f>
        <v/>
      </c>
      <c r="K3767" s="15" t="n"/>
      <c r="L3767" s="15">
        <f>K3767*Setup!$B$6</f>
        <v/>
      </c>
      <c r="M3767" s="15">
        <f>J3767-L3767</f>
        <v/>
      </c>
      <c r="N3767" s="21" t="n"/>
    </row>
    <row r="3768">
      <c r="A3768" s="295" t="n"/>
      <c r="B3768" s="14" t="n"/>
      <c r="C3768" s="15" t="n"/>
      <c r="D3768" s="15" t="n"/>
      <c r="E3768" s="15">
        <f>D3768*Setup!$B$5</f>
        <v/>
      </c>
      <c r="F3768" s="15">
        <f>D3768-E3768</f>
        <v/>
      </c>
      <c r="G3768" s="15" t="n"/>
      <c r="H3768" s="15" t="n"/>
      <c r="I3768" s="15" t="n"/>
      <c r="J3768" s="15">
        <f>C3768+F3768+G3768-I3768</f>
        <v/>
      </c>
      <c r="K3768" s="15" t="n"/>
      <c r="L3768" s="15">
        <f>K3768*Setup!$B$6</f>
        <v/>
      </c>
      <c r="M3768" s="15">
        <f>J3768-L3768</f>
        <v/>
      </c>
      <c r="N3768" s="21" t="n"/>
    </row>
    <row r="3769">
      <c r="A3769" s="295" t="n"/>
      <c r="B3769" s="14" t="n"/>
      <c r="C3769" s="15" t="n"/>
      <c r="D3769" s="15" t="n"/>
      <c r="E3769" s="15">
        <f>D3769*Setup!$B$5</f>
        <v/>
      </c>
      <c r="F3769" s="15">
        <f>D3769-E3769</f>
        <v/>
      </c>
      <c r="G3769" s="15" t="n"/>
      <c r="H3769" s="15" t="n"/>
      <c r="I3769" s="15" t="n"/>
      <c r="J3769" s="15">
        <f>C3769+F3769+G3769-I3769</f>
        <v/>
      </c>
      <c r="K3769" s="15" t="n"/>
      <c r="L3769" s="15">
        <f>K3769*Setup!$B$6</f>
        <v/>
      </c>
      <c r="M3769" s="15">
        <f>J3769-L3769</f>
        <v/>
      </c>
      <c r="N3769" s="21" t="n"/>
    </row>
    <row r="3770">
      <c r="A3770" s="295" t="n"/>
      <c r="B3770" s="14" t="n"/>
      <c r="C3770" s="15" t="n"/>
      <c r="D3770" s="15" t="n"/>
      <c r="E3770" s="15">
        <f>D3770*Setup!$B$5</f>
        <v/>
      </c>
      <c r="F3770" s="15">
        <f>D3770-E3770</f>
        <v/>
      </c>
      <c r="G3770" s="15" t="n"/>
      <c r="H3770" s="15" t="n"/>
      <c r="I3770" s="15" t="n"/>
      <c r="J3770" s="15">
        <f>C3770+F3770+G3770-I3770</f>
        <v/>
      </c>
      <c r="K3770" s="15" t="n"/>
      <c r="L3770" s="15">
        <f>K3770*Setup!$B$6</f>
        <v/>
      </c>
      <c r="M3770" s="15">
        <f>J3770-L3770</f>
        <v/>
      </c>
      <c r="N3770" s="21" t="n"/>
    </row>
    <row r="3771">
      <c r="A3771" s="295" t="n"/>
      <c r="B3771" s="14" t="n"/>
      <c r="C3771" s="15" t="n"/>
      <c r="D3771" s="15" t="n"/>
      <c r="E3771" s="15">
        <f>D3771*Setup!$B$5</f>
        <v/>
      </c>
      <c r="F3771" s="15">
        <f>D3771-E3771</f>
        <v/>
      </c>
      <c r="G3771" s="15" t="n"/>
      <c r="H3771" s="15" t="n"/>
      <c r="I3771" s="15" t="n"/>
      <c r="J3771" s="15">
        <f>C3771+F3771+G3771-I3771</f>
        <v/>
      </c>
      <c r="K3771" s="15" t="n"/>
      <c r="L3771" s="15">
        <f>K3771*Setup!$B$6</f>
        <v/>
      </c>
      <c r="M3771" s="15">
        <f>J3771-L3771</f>
        <v/>
      </c>
      <c r="N3771" s="21" t="n"/>
    </row>
    <row r="3772">
      <c r="A3772" s="295" t="n"/>
      <c r="B3772" s="14" t="n"/>
      <c r="C3772" s="15" t="n"/>
      <c r="D3772" s="15" t="n"/>
      <c r="E3772" s="15">
        <f>D3772*Setup!$B$5</f>
        <v/>
      </c>
      <c r="F3772" s="15">
        <f>D3772-E3772</f>
        <v/>
      </c>
      <c r="G3772" s="15" t="n"/>
      <c r="H3772" s="15" t="n"/>
      <c r="I3772" s="15" t="n"/>
      <c r="J3772" s="15">
        <f>C3772+F3772+G3772-I3772</f>
        <v/>
      </c>
      <c r="K3772" s="15" t="n"/>
      <c r="L3772" s="15">
        <f>K3772*Setup!$B$6</f>
        <v/>
      </c>
      <c r="M3772" s="15">
        <f>J3772-L3772</f>
        <v/>
      </c>
      <c r="N3772" s="21" t="n"/>
    </row>
    <row r="3773">
      <c r="A3773" s="295" t="n"/>
      <c r="B3773" s="14" t="n"/>
      <c r="C3773" s="15" t="n"/>
      <c r="D3773" s="15" t="n"/>
      <c r="E3773" s="15">
        <f>D3773*Setup!$B$5</f>
        <v/>
      </c>
      <c r="F3773" s="15">
        <f>D3773-E3773</f>
        <v/>
      </c>
      <c r="G3773" s="15" t="n"/>
      <c r="H3773" s="15" t="n"/>
      <c r="I3773" s="15" t="n"/>
      <c r="J3773" s="15">
        <f>C3773+F3773+G3773-I3773</f>
        <v/>
      </c>
      <c r="K3773" s="15" t="n"/>
      <c r="L3773" s="15">
        <f>K3773*Setup!$B$6</f>
        <v/>
      </c>
      <c r="M3773" s="15">
        <f>J3773-L3773</f>
        <v/>
      </c>
      <c r="N3773" s="21" t="n"/>
    </row>
    <row r="3774">
      <c r="A3774" s="295" t="n"/>
      <c r="B3774" s="14" t="n"/>
      <c r="C3774" s="15" t="n"/>
      <c r="D3774" s="15" t="n"/>
      <c r="E3774" s="15">
        <f>D3774*Setup!$B$5</f>
        <v/>
      </c>
      <c r="F3774" s="15">
        <f>D3774-E3774</f>
        <v/>
      </c>
      <c r="G3774" s="15" t="n"/>
      <c r="H3774" s="15" t="n"/>
      <c r="I3774" s="15" t="n"/>
      <c r="J3774" s="15">
        <f>C3774+F3774+G3774-I3774</f>
        <v/>
      </c>
      <c r="K3774" s="15" t="n"/>
      <c r="L3774" s="15">
        <f>K3774*Setup!$B$6</f>
        <v/>
      </c>
      <c r="M3774" s="15">
        <f>J3774-L3774</f>
        <v/>
      </c>
      <c r="N3774" s="21" t="n"/>
    </row>
    <row r="3775">
      <c r="A3775" s="295" t="n"/>
      <c r="B3775" s="14" t="n"/>
      <c r="C3775" s="15" t="n"/>
      <c r="D3775" s="15" t="n"/>
      <c r="E3775" s="15">
        <f>D3775*Setup!$B$5</f>
        <v/>
      </c>
      <c r="F3775" s="15">
        <f>D3775-E3775</f>
        <v/>
      </c>
      <c r="G3775" s="15" t="n"/>
      <c r="H3775" s="15" t="n"/>
      <c r="I3775" s="15" t="n"/>
      <c r="J3775" s="15">
        <f>C3775+F3775+G3775-I3775</f>
        <v/>
      </c>
      <c r="K3775" s="15" t="n"/>
      <c r="L3775" s="15">
        <f>K3775*Setup!$B$6</f>
        <v/>
      </c>
      <c r="M3775" s="15">
        <f>J3775-L3775</f>
        <v/>
      </c>
      <c r="N3775" s="21" t="n"/>
    </row>
    <row r="3776">
      <c r="A3776" s="295" t="n"/>
      <c r="B3776" s="14" t="n"/>
      <c r="C3776" s="15" t="n"/>
      <c r="D3776" s="15" t="n"/>
      <c r="E3776" s="15">
        <f>D3776*Setup!$B$5</f>
        <v/>
      </c>
      <c r="F3776" s="15">
        <f>D3776-E3776</f>
        <v/>
      </c>
      <c r="G3776" s="15" t="n"/>
      <c r="H3776" s="15" t="n"/>
      <c r="I3776" s="15" t="n"/>
      <c r="J3776" s="15">
        <f>C3776+F3776+G3776-I3776</f>
        <v/>
      </c>
      <c r="K3776" s="15" t="n"/>
      <c r="L3776" s="15">
        <f>K3776*Setup!$B$6</f>
        <v/>
      </c>
      <c r="M3776" s="15">
        <f>J3776-L3776</f>
        <v/>
      </c>
      <c r="N3776" s="21" t="n"/>
    </row>
    <row r="3777">
      <c r="A3777" s="295" t="n"/>
      <c r="B3777" s="14" t="n"/>
      <c r="C3777" s="15" t="n"/>
      <c r="D3777" s="15" t="n"/>
      <c r="E3777" s="15">
        <f>D3777*Setup!$B$5</f>
        <v/>
      </c>
      <c r="F3777" s="15">
        <f>D3777-E3777</f>
        <v/>
      </c>
      <c r="G3777" s="15" t="n"/>
      <c r="H3777" s="15" t="n"/>
      <c r="I3777" s="15" t="n"/>
      <c r="J3777" s="15">
        <f>C3777+F3777+G3777-I3777</f>
        <v/>
      </c>
      <c r="K3777" s="15" t="n"/>
      <c r="L3777" s="15">
        <f>K3777*Setup!$B$6</f>
        <v/>
      </c>
      <c r="M3777" s="15">
        <f>J3777-L3777</f>
        <v/>
      </c>
      <c r="N3777" s="21" t="n"/>
    </row>
    <row r="3778">
      <c r="A3778" s="295" t="n"/>
      <c r="B3778" s="14" t="n"/>
      <c r="C3778" s="15" t="n"/>
      <c r="D3778" s="15" t="n"/>
      <c r="E3778" s="15">
        <f>D3778*Setup!$B$5</f>
        <v/>
      </c>
      <c r="F3778" s="15">
        <f>D3778-E3778</f>
        <v/>
      </c>
      <c r="G3778" s="15" t="n"/>
      <c r="H3778" s="15" t="n"/>
      <c r="I3778" s="15" t="n"/>
      <c r="J3778" s="15">
        <f>C3778+F3778+G3778-I3778</f>
        <v/>
      </c>
      <c r="K3778" s="15" t="n"/>
      <c r="L3778" s="15">
        <f>K3778*Setup!$B$6</f>
        <v/>
      </c>
      <c r="M3778" s="15">
        <f>J3778-L3778</f>
        <v/>
      </c>
      <c r="N3778" s="21" t="n"/>
    </row>
    <row r="3779">
      <c r="A3779" s="295" t="n"/>
      <c r="B3779" s="14" t="n"/>
      <c r="C3779" s="15" t="n"/>
      <c r="D3779" s="15" t="n"/>
      <c r="E3779" s="15">
        <f>D3779*Setup!$B$5</f>
        <v/>
      </c>
      <c r="F3779" s="15">
        <f>D3779-E3779</f>
        <v/>
      </c>
      <c r="G3779" s="15" t="n"/>
      <c r="H3779" s="15" t="n"/>
      <c r="I3779" s="15" t="n"/>
      <c r="J3779" s="15">
        <f>C3779+F3779+G3779-I3779</f>
        <v/>
      </c>
      <c r="K3779" s="15" t="n"/>
      <c r="L3779" s="15">
        <f>K3779*Setup!$B$6</f>
        <v/>
      </c>
      <c r="M3779" s="15">
        <f>J3779-L3779</f>
        <v/>
      </c>
      <c r="N3779" s="21" t="n"/>
    </row>
    <row r="3780">
      <c r="A3780" s="295" t="n"/>
      <c r="B3780" s="14" t="n"/>
      <c r="C3780" s="15" t="n"/>
      <c r="D3780" s="15" t="n"/>
      <c r="E3780" s="15">
        <f>D3780*Setup!$B$5</f>
        <v/>
      </c>
      <c r="F3780" s="15">
        <f>D3780-E3780</f>
        <v/>
      </c>
      <c r="G3780" s="15" t="n"/>
      <c r="H3780" s="15" t="n"/>
      <c r="I3780" s="15" t="n"/>
      <c r="J3780" s="15">
        <f>C3780+F3780+G3780-I3780</f>
        <v/>
      </c>
      <c r="K3780" s="15" t="n"/>
      <c r="L3780" s="15">
        <f>K3780*Setup!$B$6</f>
        <v/>
      </c>
      <c r="M3780" s="15">
        <f>J3780-L3780</f>
        <v/>
      </c>
      <c r="N3780" s="21" t="n"/>
    </row>
    <row r="3781">
      <c r="A3781" s="295" t="n"/>
      <c r="B3781" s="14" t="n"/>
      <c r="C3781" s="15" t="n"/>
      <c r="D3781" s="15" t="n"/>
      <c r="E3781" s="15">
        <f>D3781*Setup!$B$5</f>
        <v/>
      </c>
      <c r="F3781" s="15">
        <f>D3781-E3781</f>
        <v/>
      </c>
      <c r="G3781" s="15" t="n"/>
      <c r="H3781" s="15" t="n"/>
      <c r="I3781" s="15" t="n"/>
      <c r="J3781" s="15">
        <f>C3781+F3781+G3781-I3781</f>
        <v/>
      </c>
      <c r="K3781" s="15" t="n"/>
      <c r="L3781" s="15">
        <f>K3781*Setup!$B$6</f>
        <v/>
      </c>
      <c r="M3781" s="15">
        <f>J3781-L3781</f>
        <v/>
      </c>
      <c r="N3781" s="21" t="n"/>
    </row>
    <row r="3782">
      <c r="A3782" s="295" t="n"/>
      <c r="B3782" s="14" t="n"/>
      <c r="C3782" s="15" t="n"/>
      <c r="D3782" s="15" t="n"/>
      <c r="E3782" s="15">
        <f>D3782*Setup!$B$5</f>
        <v/>
      </c>
      <c r="F3782" s="15">
        <f>D3782-E3782</f>
        <v/>
      </c>
      <c r="G3782" s="15" t="n"/>
      <c r="H3782" s="15" t="n"/>
      <c r="I3782" s="15" t="n"/>
      <c r="J3782" s="15">
        <f>C3782+F3782+G3782-I3782</f>
        <v/>
      </c>
      <c r="K3782" s="15" t="n"/>
      <c r="L3782" s="15">
        <f>K3782*Setup!$B$6</f>
        <v/>
      </c>
      <c r="M3782" s="15">
        <f>J3782-L3782</f>
        <v/>
      </c>
      <c r="N3782" s="21" t="n"/>
    </row>
    <row r="3783">
      <c r="A3783" s="295" t="n"/>
      <c r="B3783" s="14" t="n"/>
      <c r="C3783" s="15" t="n"/>
      <c r="D3783" s="15" t="n"/>
      <c r="E3783" s="15">
        <f>D3783*Setup!$B$5</f>
        <v/>
      </c>
      <c r="F3783" s="15">
        <f>D3783-E3783</f>
        <v/>
      </c>
      <c r="G3783" s="15" t="n"/>
      <c r="H3783" s="15" t="n"/>
      <c r="I3783" s="15" t="n"/>
      <c r="J3783" s="15">
        <f>C3783+F3783+G3783-I3783</f>
        <v/>
      </c>
      <c r="K3783" s="15" t="n"/>
      <c r="L3783" s="15">
        <f>K3783*Setup!$B$6</f>
        <v/>
      </c>
      <c r="M3783" s="15">
        <f>J3783-L3783</f>
        <v/>
      </c>
      <c r="N3783" s="21" t="n"/>
    </row>
    <row r="3784">
      <c r="A3784" s="295" t="n"/>
      <c r="B3784" s="14" t="n"/>
      <c r="C3784" s="15" t="n"/>
      <c r="D3784" s="15" t="n"/>
      <c r="E3784" s="15">
        <f>D3784*Setup!$B$5</f>
        <v/>
      </c>
      <c r="F3784" s="15">
        <f>D3784-E3784</f>
        <v/>
      </c>
      <c r="G3784" s="15" t="n"/>
      <c r="H3784" s="15" t="n"/>
      <c r="I3784" s="15" t="n"/>
      <c r="J3784" s="15">
        <f>C3784+F3784+G3784-I3784</f>
        <v/>
      </c>
      <c r="K3784" s="15" t="n"/>
      <c r="L3784" s="15">
        <f>K3784*Setup!$B$6</f>
        <v/>
      </c>
      <c r="M3784" s="15">
        <f>J3784-L3784</f>
        <v/>
      </c>
      <c r="N3784" s="21" t="n"/>
    </row>
    <row r="3785">
      <c r="A3785" s="295" t="n"/>
      <c r="B3785" s="14" t="n"/>
      <c r="C3785" s="15" t="n"/>
      <c r="D3785" s="15" t="n"/>
      <c r="E3785" s="15">
        <f>D3785*Setup!$B$5</f>
        <v/>
      </c>
      <c r="F3785" s="15">
        <f>D3785-E3785</f>
        <v/>
      </c>
      <c r="G3785" s="15" t="n"/>
      <c r="H3785" s="15" t="n"/>
      <c r="I3785" s="15" t="n"/>
      <c r="J3785" s="15">
        <f>C3785+F3785+G3785-I3785</f>
        <v/>
      </c>
      <c r="K3785" s="15" t="n"/>
      <c r="L3785" s="15">
        <f>K3785*Setup!$B$6</f>
        <v/>
      </c>
      <c r="M3785" s="15">
        <f>J3785-L3785</f>
        <v/>
      </c>
      <c r="N3785" s="21" t="n"/>
    </row>
    <row r="3786">
      <c r="A3786" s="295" t="n"/>
      <c r="B3786" s="14" t="n"/>
      <c r="C3786" s="15" t="n"/>
      <c r="D3786" s="15" t="n"/>
      <c r="E3786" s="15">
        <f>D3786*Setup!$B$5</f>
        <v/>
      </c>
      <c r="F3786" s="15">
        <f>D3786-E3786</f>
        <v/>
      </c>
      <c r="G3786" s="15" t="n"/>
      <c r="H3786" s="15" t="n"/>
      <c r="I3786" s="15" t="n"/>
      <c r="J3786" s="15">
        <f>C3786+F3786+G3786-I3786</f>
        <v/>
      </c>
      <c r="K3786" s="15" t="n"/>
      <c r="L3786" s="15">
        <f>K3786*Setup!$B$6</f>
        <v/>
      </c>
      <c r="M3786" s="15">
        <f>J3786-L3786</f>
        <v/>
      </c>
      <c r="N3786" s="21" t="n"/>
    </row>
    <row r="3787">
      <c r="A3787" s="295" t="n"/>
      <c r="B3787" s="14" t="n"/>
      <c r="C3787" s="15" t="n"/>
      <c r="D3787" s="15" t="n"/>
      <c r="E3787" s="15">
        <f>D3787*Setup!$B$5</f>
        <v/>
      </c>
      <c r="F3787" s="15">
        <f>D3787-E3787</f>
        <v/>
      </c>
      <c r="G3787" s="15" t="n"/>
      <c r="H3787" s="15" t="n"/>
      <c r="I3787" s="15" t="n"/>
      <c r="J3787" s="15">
        <f>C3787+F3787+G3787-I3787</f>
        <v/>
      </c>
      <c r="K3787" s="15" t="n"/>
      <c r="L3787" s="15">
        <f>K3787*Setup!$B$6</f>
        <v/>
      </c>
      <c r="M3787" s="15">
        <f>J3787-L3787</f>
        <v/>
      </c>
      <c r="N3787" s="21" t="n"/>
    </row>
    <row r="3788">
      <c r="A3788" s="295" t="n"/>
      <c r="B3788" s="14" t="n"/>
      <c r="C3788" s="15" t="n"/>
      <c r="D3788" s="15" t="n"/>
      <c r="E3788" s="15">
        <f>D3788*Setup!$B$5</f>
        <v/>
      </c>
      <c r="F3788" s="15">
        <f>D3788-E3788</f>
        <v/>
      </c>
      <c r="G3788" s="15" t="n"/>
      <c r="H3788" s="15" t="n"/>
      <c r="I3788" s="15" t="n"/>
      <c r="J3788" s="15">
        <f>C3788+F3788+G3788-I3788</f>
        <v/>
      </c>
      <c r="K3788" s="15" t="n"/>
      <c r="L3788" s="15">
        <f>K3788*Setup!$B$6</f>
        <v/>
      </c>
      <c r="M3788" s="15">
        <f>J3788-L3788</f>
        <v/>
      </c>
      <c r="N3788" s="21" t="n"/>
    </row>
    <row r="3789">
      <c r="A3789" s="295" t="n"/>
      <c r="B3789" s="14" t="n"/>
      <c r="C3789" s="15" t="n"/>
      <c r="D3789" s="15" t="n"/>
      <c r="E3789" s="15">
        <f>D3789*Setup!$B$5</f>
        <v/>
      </c>
      <c r="F3789" s="15">
        <f>D3789-E3789</f>
        <v/>
      </c>
      <c r="G3789" s="15" t="n"/>
      <c r="H3789" s="15" t="n"/>
      <c r="I3789" s="15" t="n"/>
      <c r="J3789" s="15">
        <f>C3789+F3789+G3789-I3789</f>
        <v/>
      </c>
      <c r="K3789" s="15" t="n"/>
      <c r="L3789" s="15">
        <f>K3789*Setup!$B$6</f>
        <v/>
      </c>
      <c r="M3789" s="15">
        <f>J3789-L3789</f>
        <v/>
      </c>
      <c r="N3789" s="21" t="n"/>
    </row>
    <row r="3790">
      <c r="A3790" s="295" t="n"/>
      <c r="B3790" s="14" t="n"/>
      <c r="C3790" s="15" t="n"/>
      <c r="D3790" s="15" t="n"/>
      <c r="E3790" s="15">
        <f>D3790*Setup!$B$5</f>
        <v/>
      </c>
      <c r="F3790" s="15">
        <f>D3790-E3790</f>
        <v/>
      </c>
      <c r="G3790" s="15" t="n"/>
      <c r="H3790" s="15" t="n"/>
      <c r="I3790" s="15" t="n"/>
      <c r="J3790" s="15">
        <f>C3790+F3790+G3790-I3790</f>
        <v/>
      </c>
      <c r="K3790" s="15" t="n"/>
      <c r="L3790" s="15">
        <f>K3790*Setup!$B$6</f>
        <v/>
      </c>
      <c r="M3790" s="15">
        <f>J3790-L3790</f>
        <v/>
      </c>
      <c r="N3790" s="21" t="n"/>
    </row>
    <row r="3791">
      <c r="A3791" s="295" t="n"/>
      <c r="B3791" s="14" t="n"/>
      <c r="C3791" s="15" t="n"/>
      <c r="D3791" s="15" t="n"/>
      <c r="E3791" s="15">
        <f>D3791*Setup!$B$5</f>
        <v/>
      </c>
      <c r="F3791" s="15">
        <f>D3791-E3791</f>
        <v/>
      </c>
      <c r="G3791" s="15" t="n"/>
      <c r="H3791" s="15" t="n"/>
      <c r="I3791" s="15" t="n"/>
      <c r="J3791" s="15">
        <f>C3791+F3791+G3791-I3791</f>
        <v/>
      </c>
      <c r="K3791" s="15" t="n"/>
      <c r="L3791" s="15">
        <f>K3791*Setup!$B$6</f>
        <v/>
      </c>
      <c r="M3791" s="15">
        <f>J3791-L3791</f>
        <v/>
      </c>
      <c r="N3791" s="21" t="n"/>
    </row>
    <row r="3792">
      <c r="A3792" s="295" t="n"/>
      <c r="B3792" s="14" t="n"/>
      <c r="C3792" s="15" t="n"/>
      <c r="D3792" s="15" t="n"/>
      <c r="E3792" s="15">
        <f>D3792*Setup!$B$5</f>
        <v/>
      </c>
      <c r="F3792" s="15">
        <f>D3792-E3792</f>
        <v/>
      </c>
      <c r="G3792" s="15" t="n"/>
      <c r="H3792" s="15" t="n"/>
      <c r="I3792" s="15" t="n"/>
      <c r="J3792" s="15">
        <f>C3792+F3792+G3792-I3792</f>
        <v/>
      </c>
      <c r="K3792" s="15" t="n"/>
      <c r="L3792" s="15">
        <f>K3792*Setup!$B$6</f>
        <v/>
      </c>
      <c r="M3792" s="15">
        <f>J3792-L3792</f>
        <v/>
      </c>
      <c r="N3792" s="21" t="n"/>
    </row>
    <row r="3793">
      <c r="A3793" s="295" t="n"/>
      <c r="B3793" s="14" t="n"/>
      <c r="C3793" s="15" t="n"/>
      <c r="D3793" s="15" t="n"/>
      <c r="E3793" s="15">
        <f>D3793*Setup!$B$5</f>
        <v/>
      </c>
      <c r="F3793" s="15">
        <f>D3793-E3793</f>
        <v/>
      </c>
      <c r="G3793" s="15" t="n"/>
      <c r="H3793" s="15" t="n"/>
      <c r="I3793" s="15" t="n"/>
      <c r="J3793" s="15">
        <f>C3793+F3793+G3793-I3793</f>
        <v/>
      </c>
      <c r="K3793" s="15" t="n"/>
      <c r="L3793" s="15">
        <f>K3793*Setup!$B$6</f>
        <v/>
      </c>
      <c r="M3793" s="15">
        <f>J3793-L3793</f>
        <v/>
      </c>
      <c r="N3793" s="21" t="n"/>
    </row>
    <row r="3794">
      <c r="A3794" s="295" t="n"/>
      <c r="B3794" s="14" t="n"/>
      <c r="C3794" s="15" t="n"/>
      <c r="D3794" s="15" t="n"/>
      <c r="E3794" s="15">
        <f>D3794*Setup!$B$5</f>
        <v/>
      </c>
      <c r="F3794" s="15">
        <f>D3794-E3794</f>
        <v/>
      </c>
      <c r="G3794" s="15" t="n"/>
      <c r="H3794" s="15" t="n"/>
      <c r="I3794" s="15" t="n"/>
      <c r="J3794" s="15">
        <f>C3794+F3794+G3794-I3794</f>
        <v/>
      </c>
      <c r="K3794" s="15" t="n"/>
      <c r="L3794" s="15">
        <f>K3794*Setup!$B$6</f>
        <v/>
      </c>
      <c r="M3794" s="15">
        <f>J3794-L3794</f>
        <v/>
      </c>
      <c r="N3794" s="21" t="n"/>
    </row>
    <row r="3795">
      <c r="A3795" s="295" t="n"/>
      <c r="B3795" s="14" t="n"/>
      <c r="C3795" s="15" t="n"/>
      <c r="D3795" s="15" t="n"/>
      <c r="E3795" s="15">
        <f>D3795*Setup!$B$5</f>
        <v/>
      </c>
      <c r="F3795" s="15">
        <f>D3795-E3795</f>
        <v/>
      </c>
      <c r="G3795" s="15" t="n"/>
      <c r="H3795" s="15" t="n"/>
      <c r="I3795" s="15" t="n"/>
      <c r="J3795" s="15">
        <f>C3795+F3795+G3795-I3795</f>
        <v/>
      </c>
      <c r="K3795" s="15" t="n"/>
      <c r="L3795" s="15">
        <f>K3795*Setup!$B$6</f>
        <v/>
      </c>
      <c r="M3795" s="15">
        <f>J3795-L3795</f>
        <v/>
      </c>
      <c r="N3795" s="21" t="n"/>
    </row>
    <row r="3796">
      <c r="A3796" s="295" t="n"/>
      <c r="B3796" s="14" t="n"/>
      <c r="C3796" s="15" t="n"/>
      <c r="D3796" s="15" t="n"/>
      <c r="E3796" s="15">
        <f>D3796*Setup!$B$5</f>
        <v/>
      </c>
      <c r="F3796" s="15">
        <f>D3796-E3796</f>
        <v/>
      </c>
      <c r="G3796" s="15" t="n"/>
      <c r="H3796" s="15" t="n"/>
      <c r="I3796" s="15" t="n"/>
      <c r="J3796" s="15">
        <f>C3796+F3796+G3796-I3796</f>
        <v/>
      </c>
      <c r="K3796" s="15" t="n"/>
      <c r="L3796" s="15">
        <f>K3796*Setup!$B$6</f>
        <v/>
      </c>
      <c r="M3796" s="15">
        <f>J3796-L3796</f>
        <v/>
      </c>
      <c r="N3796" s="21" t="n"/>
    </row>
    <row r="3797">
      <c r="A3797" s="295" t="n"/>
      <c r="B3797" s="14" t="n"/>
      <c r="C3797" s="15" t="n"/>
      <c r="D3797" s="15" t="n"/>
      <c r="E3797" s="15">
        <f>D3797*Setup!$B$5</f>
        <v/>
      </c>
      <c r="F3797" s="15">
        <f>D3797-E3797</f>
        <v/>
      </c>
      <c r="G3797" s="15" t="n"/>
      <c r="H3797" s="15" t="n"/>
      <c r="I3797" s="15" t="n"/>
      <c r="J3797" s="15">
        <f>C3797+F3797+G3797-I3797</f>
        <v/>
      </c>
      <c r="K3797" s="15" t="n"/>
      <c r="L3797" s="15">
        <f>K3797*Setup!$B$6</f>
        <v/>
      </c>
      <c r="M3797" s="15">
        <f>J3797-L3797</f>
        <v/>
      </c>
      <c r="N3797" s="21" t="n"/>
    </row>
    <row r="3798">
      <c r="A3798" s="295" t="n"/>
      <c r="B3798" s="14" t="n"/>
      <c r="C3798" s="15" t="n"/>
      <c r="D3798" s="15" t="n"/>
      <c r="E3798" s="15">
        <f>D3798*Setup!$B$5</f>
        <v/>
      </c>
      <c r="F3798" s="15">
        <f>D3798-E3798</f>
        <v/>
      </c>
      <c r="G3798" s="15" t="n"/>
      <c r="H3798" s="15" t="n"/>
      <c r="I3798" s="15" t="n"/>
      <c r="J3798" s="15">
        <f>C3798+F3798+G3798-I3798</f>
        <v/>
      </c>
      <c r="K3798" s="15" t="n"/>
      <c r="L3798" s="15">
        <f>K3798*Setup!$B$6</f>
        <v/>
      </c>
      <c r="M3798" s="15">
        <f>J3798-L3798</f>
        <v/>
      </c>
      <c r="N3798" s="21" t="n"/>
    </row>
    <row r="3799">
      <c r="A3799" s="295" t="n"/>
      <c r="B3799" s="14" t="n"/>
      <c r="C3799" s="15" t="n"/>
      <c r="D3799" s="15" t="n"/>
      <c r="E3799" s="15">
        <f>D3799*Setup!$B$5</f>
        <v/>
      </c>
      <c r="F3799" s="15">
        <f>D3799-E3799</f>
        <v/>
      </c>
      <c r="G3799" s="15" t="n"/>
      <c r="H3799" s="15" t="n"/>
      <c r="I3799" s="15" t="n"/>
      <c r="J3799" s="15">
        <f>C3799+F3799+G3799-I3799</f>
        <v/>
      </c>
      <c r="K3799" s="15" t="n"/>
      <c r="L3799" s="15">
        <f>K3799*Setup!$B$6</f>
        <v/>
      </c>
      <c r="M3799" s="15">
        <f>J3799-L3799</f>
        <v/>
      </c>
      <c r="N3799" s="21" t="n"/>
    </row>
    <row r="3800">
      <c r="A3800" s="295" t="n"/>
      <c r="B3800" s="14" t="n"/>
      <c r="C3800" s="15" t="n"/>
      <c r="D3800" s="15" t="n"/>
      <c r="E3800" s="15">
        <f>D3800*Setup!$B$5</f>
        <v/>
      </c>
      <c r="F3800" s="15">
        <f>D3800-E3800</f>
        <v/>
      </c>
      <c r="G3800" s="15" t="n"/>
      <c r="H3800" s="15" t="n"/>
      <c r="I3800" s="15" t="n"/>
      <c r="J3800" s="15">
        <f>C3800+F3800+G3800-I3800</f>
        <v/>
      </c>
      <c r="K3800" s="15" t="n"/>
      <c r="L3800" s="15">
        <f>K3800*Setup!$B$6</f>
        <v/>
      </c>
      <c r="M3800" s="15">
        <f>J3800-L3800</f>
        <v/>
      </c>
      <c r="N3800" s="21" t="n"/>
    </row>
    <row r="3801">
      <c r="A3801" s="295" t="n"/>
      <c r="B3801" s="14" t="n"/>
      <c r="C3801" s="15" t="n"/>
      <c r="D3801" s="15" t="n"/>
      <c r="E3801" s="15">
        <f>D3801*Setup!$B$5</f>
        <v/>
      </c>
      <c r="F3801" s="15">
        <f>D3801-E3801</f>
        <v/>
      </c>
      <c r="G3801" s="15" t="n"/>
      <c r="H3801" s="15" t="n"/>
      <c r="I3801" s="15" t="n"/>
      <c r="J3801" s="15">
        <f>C3801+F3801+G3801-I3801</f>
        <v/>
      </c>
      <c r="K3801" s="15" t="n"/>
      <c r="L3801" s="15">
        <f>K3801*Setup!$B$6</f>
        <v/>
      </c>
      <c r="M3801" s="15">
        <f>J3801-L3801</f>
        <v/>
      </c>
      <c r="N3801" s="21" t="n"/>
    </row>
    <row r="3802">
      <c r="A3802" s="295" t="n"/>
      <c r="B3802" s="14" t="n"/>
      <c r="C3802" s="15" t="n"/>
      <c r="D3802" s="15" t="n"/>
      <c r="E3802" s="15">
        <f>D3802*Setup!$B$5</f>
        <v/>
      </c>
      <c r="F3802" s="15">
        <f>D3802-E3802</f>
        <v/>
      </c>
      <c r="G3802" s="15" t="n"/>
      <c r="H3802" s="15" t="n"/>
      <c r="I3802" s="15" t="n"/>
      <c r="J3802" s="15">
        <f>C3802+F3802+G3802-I3802</f>
        <v/>
      </c>
      <c r="K3802" s="15" t="n"/>
      <c r="L3802" s="15">
        <f>K3802*Setup!$B$6</f>
        <v/>
      </c>
      <c r="M3802" s="15">
        <f>J3802-L3802</f>
        <v/>
      </c>
      <c r="N3802" s="21" t="n"/>
    </row>
    <row r="3803">
      <c r="A3803" s="295" t="n"/>
      <c r="B3803" s="14" t="n"/>
      <c r="C3803" s="15" t="n"/>
      <c r="D3803" s="15" t="n"/>
      <c r="E3803" s="15">
        <f>D3803*Setup!$B$5</f>
        <v/>
      </c>
      <c r="F3803" s="15">
        <f>D3803-E3803</f>
        <v/>
      </c>
      <c r="G3803" s="15" t="n"/>
      <c r="H3803" s="15" t="n"/>
      <c r="I3803" s="15" t="n"/>
      <c r="J3803" s="15">
        <f>C3803+F3803+G3803-I3803</f>
        <v/>
      </c>
      <c r="K3803" s="15" t="n"/>
      <c r="L3803" s="15">
        <f>K3803*Setup!$B$6</f>
        <v/>
      </c>
      <c r="M3803" s="15">
        <f>J3803-L3803</f>
        <v/>
      </c>
      <c r="N3803" s="21" t="n"/>
    </row>
    <row r="3804">
      <c r="A3804" s="295" t="n"/>
      <c r="B3804" s="14" t="n"/>
      <c r="C3804" s="15" t="n"/>
      <c r="D3804" s="15" t="n"/>
      <c r="E3804" s="15">
        <f>D3804*Setup!$B$5</f>
        <v/>
      </c>
      <c r="F3804" s="15">
        <f>D3804-E3804</f>
        <v/>
      </c>
      <c r="G3804" s="15" t="n"/>
      <c r="H3804" s="15" t="n"/>
      <c r="I3804" s="15" t="n"/>
      <c r="J3804" s="15">
        <f>C3804+F3804+G3804-I3804</f>
        <v/>
      </c>
      <c r="K3804" s="15" t="n"/>
      <c r="L3804" s="15">
        <f>K3804*Setup!$B$6</f>
        <v/>
      </c>
      <c r="M3804" s="15">
        <f>J3804-L3804</f>
        <v/>
      </c>
      <c r="N3804" s="21" t="n"/>
    </row>
    <row r="3805">
      <c r="A3805" s="295" t="n"/>
      <c r="B3805" s="14" t="n"/>
      <c r="C3805" s="15" t="n"/>
      <c r="D3805" s="15" t="n"/>
      <c r="E3805" s="15">
        <f>D3805*Setup!$B$5</f>
        <v/>
      </c>
      <c r="F3805" s="15">
        <f>D3805-E3805</f>
        <v/>
      </c>
      <c r="G3805" s="15" t="n"/>
      <c r="H3805" s="15" t="n"/>
      <c r="I3805" s="15" t="n"/>
      <c r="J3805" s="15">
        <f>C3805+F3805+G3805-I3805</f>
        <v/>
      </c>
      <c r="K3805" s="15" t="n"/>
      <c r="L3805" s="15">
        <f>K3805*Setup!$B$6</f>
        <v/>
      </c>
      <c r="M3805" s="15">
        <f>J3805-L3805</f>
        <v/>
      </c>
      <c r="N3805" s="21" t="n"/>
    </row>
    <row r="3806">
      <c r="A3806" s="295" t="n"/>
      <c r="B3806" s="14" t="n"/>
      <c r="C3806" s="15" t="n"/>
      <c r="D3806" s="15" t="n"/>
      <c r="E3806" s="15">
        <f>D3806*Setup!$B$5</f>
        <v/>
      </c>
      <c r="F3806" s="15">
        <f>D3806-E3806</f>
        <v/>
      </c>
      <c r="G3806" s="15" t="n"/>
      <c r="H3806" s="15" t="n"/>
      <c r="I3806" s="15" t="n"/>
      <c r="J3806" s="15">
        <f>C3806+F3806+G3806-I3806</f>
        <v/>
      </c>
      <c r="K3806" s="15" t="n"/>
      <c r="L3806" s="15">
        <f>K3806*Setup!$B$6</f>
        <v/>
      </c>
      <c r="M3806" s="15">
        <f>J3806-L3806</f>
        <v/>
      </c>
      <c r="N3806" s="21" t="n"/>
    </row>
    <row r="3807">
      <c r="A3807" s="295" t="n"/>
      <c r="B3807" s="14" t="n"/>
      <c r="C3807" s="15" t="n"/>
      <c r="D3807" s="15" t="n"/>
      <c r="E3807" s="15">
        <f>D3807*Setup!$B$5</f>
        <v/>
      </c>
      <c r="F3807" s="15">
        <f>D3807-E3807</f>
        <v/>
      </c>
      <c r="G3807" s="15" t="n"/>
      <c r="H3807" s="15" t="n"/>
      <c r="I3807" s="15" t="n"/>
      <c r="J3807" s="15">
        <f>C3807+F3807+G3807-I3807</f>
        <v/>
      </c>
      <c r="K3807" s="15" t="n"/>
      <c r="L3807" s="15">
        <f>K3807*Setup!$B$6</f>
        <v/>
      </c>
      <c r="M3807" s="15">
        <f>J3807-L3807</f>
        <v/>
      </c>
      <c r="N3807" s="21" t="n"/>
    </row>
    <row r="3808">
      <c r="A3808" s="295" t="n"/>
      <c r="B3808" s="14" t="n"/>
      <c r="C3808" s="15" t="n"/>
      <c r="D3808" s="15" t="n"/>
      <c r="E3808" s="15">
        <f>D3808*Setup!$B$5</f>
        <v/>
      </c>
      <c r="F3808" s="15">
        <f>D3808-E3808</f>
        <v/>
      </c>
      <c r="G3808" s="15" t="n"/>
      <c r="H3808" s="15" t="n"/>
      <c r="I3808" s="15" t="n"/>
      <c r="J3808" s="15">
        <f>C3808+F3808+G3808-I3808</f>
        <v/>
      </c>
      <c r="K3808" s="15" t="n"/>
      <c r="L3808" s="15">
        <f>K3808*Setup!$B$6</f>
        <v/>
      </c>
      <c r="M3808" s="15">
        <f>J3808-L3808</f>
        <v/>
      </c>
      <c r="N3808" s="21" t="n"/>
    </row>
    <row r="3809">
      <c r="A3809" s="295" t="n"/>
      <c r="B3809" s="14" t="n"/>
      <c r="C3809" s="15" t="n"/>
      <c r="D3809" s="15" t="n"/>
      <c r="E3809" s="15">
        <f>D3809*Setup!$B$5</f>
        <v/>
      </c>
      <c r="F3809" s="15">
        <f>D3809-E3809</f>
        <v/>
      </c>
      <c r="G3809" s="15" t="n"/>
      <c r="H3809" s="15" t="n"/>
      <c r="I3809" s="15" t="n"/>
      <c r="J3809" s="15">
        <f>C3809+F3809+G3809-I3809</f>
        <v/>
      </c>
      <c r="K3809" s="15" t="n"/>
      <c r="L3809" s="15">
        <f>K3809*Setup!$B$6</f>
        <v/>
      </c>
      <c r="M3809" s="15">
        <f>J3809-L3809</f>
        <v/>
      </c>
      <c r="N3809" s="21" t="n"/>
    </row>
    <row r="3810">
      <c r="A3810" s="295" t="n"/>
      <c r="B3810" s="14" t="n"/>
      <c r="C3810" s="15" t="n"/>
      <c r="D3810" s="15" t="n"/>
      <c r="E3810" s="15">
        <f>D3810*Setup!$B$5</f>
        <v/>
      </c>
      <c r="F3810" s="15">
        <f>D3810-E3810</f>
        <v/>
      </c>
      <c r="G3810" s="15" t="n"/>
      <c r="H3810" s="15" t="n"/>
      <c r="I3810" s="15" t="n"/>
      <c r="J3810" s="15">
        <f>C3810+F3810+G3810-I3810</f>
        <v/>
      </c>
      <c r="K3810" s="15" t="n"/>
      <c r="L3810" s="15">
        <f>K3810*Setup!$B$6</f>
        <v/>
      </c>
      <c r="M3810" s="15">
        <f>J3810-L3810</f>
        <v/>
      </c>
      <c r="N3810" s="21" t="n"/>
    </row>
    <row r="3811">
      <c r="A3811" s="295" t="n"/>
      <c r="B3811" s="14" t="n"/>
      <c r="C3811" s="15" t="n"/>
      <c r="D3811" s="15" t="n"/>
      <c r="E3811" s="15">
        <f>D3811*Setup!$B$5</f>
        <v/>
      </c>
      <c r="F3811" s="15">
        <f>D3811-E3811</f>
        <v/>
      </c>
      <c r="G3811" s="15" t="n"/>
      <c r="H3811" s="15" t="n"/>
      <c r="I3811" s="15" t="n"/>
      <c r="J3811" s="15">
        <f>C3811+F3811+G3811-I3811</f>
        <v/>
      </c>
      <c r="K3811" s="15" t="n"/>
      <c r="L3811" s="15">
        <f>K3811*Setup!$B$6</f>
        <v/>
      </c>
      <c r="M3811" s="15">
        <f>J3811-L3811</f>
        <v/>
      </c>
      <c r="N3811" s="21" t="n"/>
    </row>
    <row r="3812">
      <c r="A3812" s="295" t="n"/>
      <c r="B3812" s="14" t="n"/>
      <c r="C3812" s="15" t="n"/>
      <c r="D3812" s="15" t="n"/>
      <c r="E3812" s="15">
        <f>D3812*Setup!$B$5</f>
        <v/>
      </c>
      <c r="F3812" s="15">
        <f>D3812-E3812</f>
        <v/>
      </c>
      <c r="G3812" s="15" t="n"/>
      <c r="H3812" s="15" t="n"/>
      <c r="I3812" s="15" t="n"/>
      <c r="J3812" s="15">
        <f>C3812+F3812+G3812-I3812</f>
        <v/>
      </c>
      <c r="K3812" s="15" t="n"/>
      <c r="L3812" s="15">
        <f>K3812*Setup!$B$6</f>
        <v/>
      </c>
      <c r="M3812" s="15">
        <f>J3812-L3812</f>
        <v/>
      </c>
      <c r="N3812" s="21" t="n"/>
    </row>
    <row r="3813">
      <c r="A3813" s="295" t="n"/>
      <c r="B3813" s="14" t="n"/>
      <c r="C3813" s="15" t="n"/>
      <c r="D3813" s="15" t="n"/>
      <c r="E3813" s="15">
        <f>D3813*Setup!$B$5</f>
        <v/>
      </c>
      <c r="F3813" s="15">
        <f>D3813-E3813</f>
        <v/>
      </c>
      <c r="G3813" s="15" t="n"/>
      <c r="H3813" s="15" t="n"/>
      <c r="I3813" s="15" t="n"/>
      <c r="J3813" s="15">
        <f>C3813+F3813+G3813-I3813</f>
        <v/>
      </c>
      <c r="K3813" s="15" t="n"/>
      <c r="L3813" s="15">
        <f>K3813*Setup!$B$6</f>
        <v/>
      </c>
      <c r="M3813" s="15">
        <f>J3813-L3813</f>
        <v/>
      </c>
      <c r="N3813" s="21" t="n"/>
    </row>
    <row r="3814">
      <c r="A3814" s="295" t="n"/>
      <c r="B3814" s="14" t="n"/>
      <c r="C3814" s="15" t="n"/>
      <c r="D3814" s="15" t="n"/>
      <c r="E3814" s="15">
        <f>D3814*Setup!$B$5</f>
        <v/>
      </c>
      <c r="F3814" s="15">
        <f>D3814-E3814</f>
        <v/>
      </c>
      <c r="G3814" s="15" t="n"/>
      <c r="H3814" s="15" t="n"/>
      <c r="I3814" s="15" t="n"/>
      <c r="J3814" s="15">
        <f>C3814+F3814+G3814-I3814</f>
        <v/>
      </c>
      <c r="K3814" s="15" t="n"/>
      <c r="L3814" s="15">
        <f>K3814*Setup!$B$6</f>
        <v/>
      </c>
      <c r="M3814" s="15">
        <f>J3814-L3814</f>
        <v/>
      </c>
      <c r="N3814" s="21" t="n"/>
    </row>
    <row r="3815">
      <c r="A3815" s="295" t="n"/>
      <c r="B3815" s="14" t="n"/>
      <c r="C3815" s="15" t="n"/>
      <c r="D3815" s="15" t="n"/>
      <c r="E3815" s="15">
        <f>D3815*Setup!$B$5</f>
        <v/>
      </c>
      <c r="F3815" s="15">
        <f>D3815-E3815</f>
        <v/>
      </c>
      <c r="G3815" s="15" t="n"/>
      <c r="H3815" s="15" t="n"/>
      <c r="I3815" s="15" t="n"/>
      <c r="J3815" s="15">
        <f>C3815+F3815+G3815-I3815</f>
        <v/>
      </c>
      <c r="K3815" s="15" t="n"/>
      <c r="L3815" s="15">
        <f>K3815*Setup!$B$6</f>
        <v/>
      </c>
      <c r="M3815" s="15">
        <f>J3815-L3815</f>
        <v/>
      </c>
      <c r="N3815" s="21" t="n"/>
    </row>
    <row r="3816">
      <c r="A3816" s="295" t="n"/>
      <c r="B3816" s="14" t="n"/>
      <c r="C3816" s="15" t="n"/>
      <c r="D3816" s="15" t="n"/>
      <c r="E3816" s="15">
        <f>D3816*Setup!$B$5</f>
        <v/>
      </c>
      <c r="F3816" s="15">
        <f>D3816-E3816</f>
        <v/>
      </c>
      <c r="G3816" s="15" t="n"/>
      <c r="H3816" s="15" t="n"/>
      <c r="I3816" s="15" t="n"/>
      <c r="J3816" s="15">
        <f>C3816+F3816+G3816-I3816</f>
        <v/>
      </c>
      <c r="K3816" s="15" t="n"/>
      <c r="L3816" s="15">
        <f>K3816*Setup!$B$6</f>
        <v/>
      </c>
      <c r="M3816" s="15">
        <f>J3816-L3816</f>
        <v/>
      </c>
      <c r="N3816" s="21" t="n"/>
    </row>
    <row r="3817">
      <c r="A3817" s="295" t="n"/>
      <c r="B3817" s="14" t="n"/>
      <c r="C3817" s="15" t="n"/>
      <c r="D3817" s="15" t="n"/>
      <c r="E3817" s="15">
        <f>D3817*Setup!$B$5</f>
        <v/>
      </c>
      <c r="F3817" s="15">
        <f>D3817-E3817</f>
        <v/>
      </c>
      <c r="G3817" s="15" t="n"/>
      <c r="H3817" s="15" t="n"/>
      <c r="I3817" s="15" t="n"/>
      <c r="J3817" s="15">
        <f>C3817+F3817+G3817-I3817</f>
        <v/>
      </c>
      <c r="K3817" s="15" t="n"/>
      <c r="L3817" s="15">
        <f>K3817*Setup!$B$6</f>
        <v/>
      </c>
      <c r="M3817" s="15">
        <f>J3817-L3817</f>
        <v/>
      </c>
      <c r="N3817" s="21" t="n"/>
    </row>
    <row r="3818">
      <c r="A3818" s="295" t="n"/>
      <c r="B3818" s="14" t="n"/>
      <c r="C3818" s="15" t="n"/>
      <c r="D3818" s="15" t="n"/>
      <c r="E3818" s="15">
        <f>D3818*Setup!$B$5</f>
        <v/>
      </c>
      <c r="F3818" s="15">
        <f>D3818-E3818</f>
        <v/>
      </c>
      <c r="G3818" s="15" t="n"/>
      <c r="H3818" s="15" t="n"/>
      <c r="I3818" s="15" t="n"/>
      <c r="J3818" s="15">
        <f>C3818+F3818+G3818-I3818</f>
        <v/>
      </c>
      <c r="K3818" s="15" t="n"/>
      <c r="L3818" s="15">
        <f>K3818*Setup!$B$6</f>
        <v/>
      </c>
      <c r="M3818" s="15">
        <f>J3818-L3818</f>
        <v/>
      </c>
      <c r="N3818" s="21" t="n"/>
    </row>
    <row r="3819">
      <c r="A3819" s="295" t="n"/>
      <c r="B3819" s="14" t="n"/>
      <c r="C3819" s="15" t="n"/>
      <c r="D3819" s="15" t="n"/>
      <c r="E3819" s="15">
        <f>D3819*Setup!$B$5</f>
        <v/>
      </c>
      <c r="F3819" s="15">
        <f>D3819-E3819</f>
        <v/>
      </c>
      <c r="G3819" s="15" t="n"/>
      <c r="H3819" s="15" t="n"/>
      <c r="I3819" s="15" t="n"/>
      <c r="J3819" s="15">
        <f>C3819+F3819+G3819-I3819</f>
        <v/>
      </c>
      <c r="K3819" s="15" t="n"/>
      <c r="L3819" s="15">
        <f>K3819*Setup!$B$6</f>
        <v/>
      </c>
      <c r="M3819" s="15">
        <f>J3819-L3819</f>
        <v/>
      </c>
      <c r="N3819" s="21" t="n"/>
    </row>
    <row r="3820">
      <c r="A3820" s="295" t="n"/>
      <c r="B3820" s="14" t="n"/>
      <c r="C3820" s="15" t="n"/>
      <c r="D3820" s="15" t="n"/>
      <c r="E3820" s="15">
        <f>D3820*Setup!$B$5</f>
        <v/>
      </c>
      <c r="F3820" s="15">
        <f>D3820-E3820</f>
        <v/>
      </c>
      <c r="G3820" s="15" t="n"/>
      <c r="H3820" s="15" t="n"/>
      <c r="I3820" s="15" t="n"/>
      <c r="J3820" s="15">
        <f>C3820+F3820+G3820-I3820</f>
        <v/>
      </c>
      <c r="K3820" s="15" t="n"/>
      <c r="L3820" s="15">
        <f>K3820*Setup!$B$6</f>
        <v/>
      </c>
      <c r="M3820" s="15">
        <f>J3820-L3820</f>
        <v/>
      </c>
      <c r="N3820" s="21" t="n"/>
    </row>
    <row r="3821">
      <c r="A3821" s="295" t="n"/>
      <c r="B3821" s="14" t="n"/>
      <c r="C3821" s="15" t="n"/>
      <c r="D3821" s="15" t="n"/>
      <c r="E3821" s="15">
        <f>D3821*Setup!$B$5</f>
        <v/>
      </c>
      <c r="F3821" s="15">
        <f>D3821-E3821</f>
        <v/>
      </c>
      <c r="G3821" s="15" t="n"/>
      <c r="H3821" s="15" t="n"/>
      <c r="I3821" s="15" t="n"/>
      <c r="J3821" s="15">
        <f>C3821+F3821+G3821-I3821</f>
        <v/>
      </c>
      <c r="K3821" s="15" t="n"/>
      <c r="L3821" s="15">
        <f>K3821*Setup!$B$6</f>
        <v/>
      </c>
      <c r="M3821" s="15">
        <f>J3821-L3821</f>
        <v/>
      </c>
      <c r="N3821" s="21" t="n"/>
    </row>
    <row r="3822">
      <c r="A3822" s="295" t="n"/>
      <c r="B3822" s="14" t="n"/>
      <c r="C3822" s="15" t="n"/>
      <c r="D3822" s="15" t="n"/>
      <c r="E3822" s="15">
        <f>D3822*Setup!$B$5</f>
        <v/>
      </c>
      <c r="F3822" s="15">
        <f>D3822-E3822</f>
        <v/>
      </c>
      <c r="G3822" s="15" t="n"/>
      <c r="H3822" s="15" t="n"/>
      <c r="I3822" s="15" t="n"/>
      <c r="J3822" s="15">
        <f>C3822+F3822+G3822-I3822</f>
        <v/>
      </c>
      <c r="K3822" s="15" t="n"/>
      <c r="L3822" s="15">
        <f>K3822*Setup!$B$6</f>
        <v/>
      </c>
      <c r="M3822" s="15">
        <f>J3822-L3822</f>
        <v/>
      </c>
      <c r="N3822" s="21" t="n"/>
    </row>
    <row r="3823">
      <c r="A3823" s="295" t="n"/>
      <c r="B3823" s="14" t="n"/>
      <c r="C3823" s="15" t="n"/>
      <c r="D3823" s="15" t="n"/>
      <c r="E3823" s="15">
        <f>D3823*Setup!$B$5</f>
        <v/>
      </c>
      <c r="F3823" s="15">
        <f>D3823-E3823</f>
        <v/>
      </c>
      <c r="G3823" s="15" t="n"/>
      <c r="H3823" s="15" t="n"/>
      <c r="I3823" s="15" t="n"/>
      <c r="J3823" s="15">
        <f>C3823+F3823+G3823-I3823</f>
        <v/>
      </c>
      <c r="K3823" s="15" t="n"/>
      <c r="L3823" s="15">
        <f>K3823*Setup!$B$6</f>
        <v/>
      </c>
      <c r="M3823" s="15">
        <f>J3823-L3823</f>
        <v/>
      </c>
      <c r="N3823" s="21" t="n"/>
    </row>
    <row r="3824">
      <c r="A3824" s="295" t="n"/>
      <c r="B3824" s="14" t="n"/>
      <c r="C3824" s="15" t="n"/>
      <c r="D3824" s="15" t="n"/>
      <c r="E3824" s="15">
        <f>D3824*Setup!$B$5</f>
        <v/>
      </c>
      <c r="F3824" s="15">
        <f>D3824-E3824</f>
        <v/>
      </c>
      <c r="G3824" s="15" t="n"/>
      <c r="H3824" s="15" t="n"/>
      <c r="I3824" s="15" t="n"/>
      <c r="J3824" s="15">
        <f>C3824+F3824+G3824-I3824</f>
        <v/>
      </c>
      <c r="K3824" s="15" t="n"/>
      <c r="L3824" s="15">
        <f>K3824*Setup!$B$6</f>
        <v/>
      </c>
      <c r="M3824" s="15">
        <f>J3824-L3824</f>
        <v/>
      </c>
      <c r="N3824" s="21" t="n"/>
    </row>
    <row r="3825">
      <c r="A3825" s="295" t="n"/>
      <c r="B3825" s="14" t="n"/>
      <c r="C3825" s="15" t="n"/>
      <c r="D3825" s="15" t="n"/>
      <c r="E3825" s="15">
        <f>D3825*Setup!$B$5</f>
        <v/>
      </c>
      <c r="F3825" s="15">
        <f>D3825-E3825</f>
        <v/>
      </c>
      <c r="G3825" s="15" t="n"/>
      <c r="H3825" s="15" t="n"/>
      <c r="I3825" s="15" t="n"/>
      <c r="J3825" s="15">
        <f>C3825+F3825+G3825-I3825</f>
        <v/>
      </c>
      <c r="K3825" s="15" t="n"/>
      <c r="L3825" s="15">
        <f>K3825*Setup!$B$6</f>
        <v/>
      </c>
      <c r="M3825" s="15">
        <f>J3825-L3825</f>
        <v/>
      </c>
      <c r="N3825" s="21" t="n"/>
    </row>
    <row r="3826">
      <c r="A3826" s="295" t="n"/>
      <c r="B3826" s="14" t="n"/>
      <c r="C3826" s="15" t="n"/>
      <c r="D3826" s="15" t="n"/>
      <c r="E3826" s="15">
        <f>D3826*Setup!$B$5</f>
        <v/>
      </c>
      <c r="F3826" s="15">
        <f>D3826-E3826</f>
        <v/>
      </c>
      <c r="G3826" s="15" t="n"/>
      <c r="H3826" s="15" t="n"/>
      <c r="I3826" s="15" t="n"/>
      <c r="J3826" s="15">
        <f>C3826+F3826+G3826-I3826</f>
        <v/>
      </c>
      <c r="K3826" s="15" t="n"/>
      <c r="L3826" s="15">
        <f>K3826*Setup!$B$6</f>
        <v/>
      </c>
      <c r="M3826" s="15">
        <f>J3826-L3826</f>
        <v/>
      </c>
      <c r="N3826" s="21" t="n"/>
    </row>
    <row r="3827">
      <c r="A3827" s="295" t="n"/>
      <c r="B3827" s="14" t="n"/>
      <c r="C3827" s="15" t="n"/>
      <c r="D3827" s="15" t="n"/>
      <c r="E3827" s="15">
        <f>D3827*Setup!$B$5</f>
        <v/>
      </c>
      <c r="F3827" s="15">
        <f>D3827-E3827</f>
        <v/>
      </c>
      <c r="G3827" s="15" t="n"/>
      <c r="H3827" s="15" t="n"/>
      <c r="I3827" s="15" t="n"/>
      <c r="J3827" s="15">
        <f>C3827+F3827+G3827-I3827</f>
        <v/>
      </c>
      <c r="K3827" s="15" t="n"/>
      <c r="L3827" s="15">
        <f>K3827*Setup!$B$6</f>
        <v/>
      </c>
      <c r="M3827" s="15">
        <f>J3827-L3827</f>
        <v/>
      </c>
      <c r="N3827" s="21" t="n"/>
    </row>
    <row r="3828">
      <c r="A3828" s="295" t="n"/>
      <c r="B3828" s="14" t="n"/>
      <c r="C3828" s="15" t="n"/>
      <c r="D3828" s="15" t="n"/>
      <c r="E3828" s="15">
        <f>D3828*Setup!$B$5</f>
        <v/>
      </c>
      <c r="F3828" s="15">
        <f>D3828-E3828</f>
        <v/>
      </c>
      <c r="G3828" s="15" t="n"/>
      <c r="H3828" s="15" t="n"/>
      <c r="I3828" s="15" t="n"/>
      <c r="J3828" s="15">
        <f>C3828+F3828+G3828-I3828</f>
        <v/>
      </c>
      <c r="K3828" s="15" t="n"/>
      <c r="L3828" s="15">
        <f>K3828*Setup!$B$6</f>
        <v/>
      </c>
      <c r="M3828" s="15">
        <f>J3828-L3828</f>
        <v/>
      </c>
      <c r="N3828" s="21" t="n"/>
    </row>
    <row r="3829">
      <c r="A3829" s="295" t="n"/>
      <c r="B3829" s="14" t="n"/>
      <c r="C3829" s="15" t="n"/>
      <c r="D3829" s="15" t="n"/>
      <c r="E3829" s="15">
        <f>D3829*Setup!$B$5</f>
        <v/>
      </c>
      <c r="F3829" s="15">
        <f>D3829-E3829</f>
        <v/>
      </c>
      <c r="G3829" s="15" t="n"/>
      <c r="H3829" s="15" t="n"/>
      <c r="I3829" s="15" t="n"/>
      <c r="J3829" s="15">
        <f>C3829+F3829+G3829-I3829</f>
        <v/>
      </c>
      <c r="K3829" s="15" t="n"/>
      <c r="L3829" s="15">
        <f>K3829*Setup!$B$6</f>
        <v/>
      </c>
      <c r="M3829" s="15">
        <f>J3829-L3829</f>
        <v/>
      </c>
      <c r="N3829" s="21" t="n"/>
    </row>
    <row r="3830">
      <c r="A3830" s="295" t="n"/>
      <c r="B3830" s="14" t="n"/>
      <c r="C3830" s="15" t="n"/>
      <c r="D3830" s="15" t="n"/>
      <c r="E3830" s="15">
        <f>D3830*Setup!$B$5</f>
        <v/>
      </c>
      <c r="F3830" s="15">
        <f>D3830-E3830</f>
        <v/>
      </c>
      <c r="G3830" s="15" t="n"/>
      <c r="H3830" s="15" t="n"/>
      <c r="I3830" s="15" t="n"/>
      <c r="J3830" s="15">
        <f>C3830+F3830+G3830-I3830</f>
        <v/>
      </c>
      <c r="K3830" s="15" t="n"/>
      <c r="L3830" s="15">
        <f>K3830*Setup!$B$6</f>
        <v/>
      </c>
      <c r="M3830" s="15">
        <f>J3830-L3830</f>
        <v/>
      </c>
      <c r="N3830" s="21" t="n"/>
    </row>
    <row r="3831">
      <c r="A3831" s="295" t="n"/>
      <c r="B3831" s="14" t="n"/>
      <c r="C3831" s="15" t="n"/>
      <c r="D3831" s="15" t="n"/>
      <c r="E3831" s="15">
        <f>D3831*Setup!$B$5</f>
        <v/>
      </c>
      <c r="F3831" s="15">
        <f>D3831-E3831</f>
        <v/>
      </c>
      <c r="G3831" s="15" t="n"/>
      <c r="H3831" s="15" t="n"/>
      <c r="I3831" s="15" t="n"/>
      <c r="J3831" s="15">
        <f>C3831+F3831+G3831-I3831</f>
        <v/>
      </c>
      <c r="K3831" s="15" t="n"/>
      <c r="L3831" s="15">
        <f>K3831*Setup!$B$6</f>
        <v/>
      </c>
      <c r="M3831" s="15">
        <f>J3831-L3831</f>
        <v/>
      </c>
      <c r="N3831" s="21" t="n"/>
    </row>
    <row r="3832">
      <c r="A3832" s="295" t="n"/>
      <c r="B3832" s="14" t="n"/>
      <c r="C3832" s="15" t="n"/>
      <c r="D3832" s="15" t="n"/>
      <c r="E3832" s="15">
        <f>D3832*Setup!$B$5</f>
        <v/>
      </c>
      <c r="F3832" s="15">
        <f>D3832-E3832</f>
        <v/>
      </c>
      <c r="G3832" s="15" t="n"/>
      <c r="H3832" s="15" t="n"/>
      <c r="I3832" s="15" t="n"/>
      <c r="J3832" s="15">
        <f>C3832+F3832+G3832-I3832</f>
        <v/>
      </c>
      <c r="K3832" s="15" t="n"/>
      <c r="L3832" s="15">
        <f>K3832*Setup!$B$6</f>
        <v/>
      </c>
      <c r="M3832" s="15">
        <f>J3832-L3832</f>
        <v/>
      </c>
      <c r="N3832" s="21" t="n"/>
    </row>
    <row r="3833">
      <c r="A3833" s="295" t="n"/>
      <c r="B3833" s="14" t="n"/>
      <c r="C3833" s="15" t="n"/>
      <c r="D3833" s="15" t="n"/>
      <c r="E3833" s="15">
        <f>D3833*Setup!$B$5</f>
        <v/>
      </c>
      <c r="F3833" s="15">
        <f>D3833-E3833</f>
        <v/>
      </c>
      <c r="G3833" s="15" t="n"/>
      <c r="H3833" s="15" t="n"/>
      <c r="I3833" s="15" t="n"/>
      <c r="J3833" s="15">
        <f>C3833+F3833+G3833-I3833</f>
        <v/>
      </c>
      <c r="K3833" s="15" t="n"/>
      <c r="L3833" s="15">
        <f>K3833*Setup!$B$6</f>
        <v/>
      </c>
      <c r="M3833" s="15">
        <f>J3833-L3833</f>
        <v/>
      </c>
      <c r="N3833" s="21" t="n"/>
    </row>
    <row r="3834">
      <c r="A3834" s="295" t="n"/>
      <c r="B3834" s="14" t="n"/>
      <c r="C3834" s="15" t="n"/>
      <c r="D3834" s="15" t="n"/>
      <c r="E3834" s="15">
        <f>D3834*Setup!$B$5</f>
        <v/>
      </c>
      <c r="F3834" s="15">
        <f>D3834-E3834</f>
        <v/>
      </c>
      <c r="G3834" s="15" t="n"/>
      <c r="H3834" s="15" t="n"/>
      <c r="I3834" s="15" t="n"/>
      <c r="J3834" s="15">
        <f>C3834+F3834+G3834-I3834</f>
        <v/>
      </c>
      <c r="K3834" s="15" t="n"/>
      <c r="L3834" s="15">
        <f>K3834*Setup!$B$6</f>
        <v/>
      </c>
      <c r="M3834" s="15">
        <f>J3834-L3834</f>
        <v/>
      </c>
      <c r="N3834" s="21" t="n"/>
    </row>
    <row r="3835">
      <c r="A3835" s="295" t="n"/>
      <c r="B3835" s="14" t="n"/>
      <c r="C3835" s="15" t="n"/>
      <c r="D3835" s="15" t="n"/>
      <c r="E3835" s="15">
        <f>D3835*Setup!$B$5</f>
        <v/>
      </c>
      <c r="F3835" s="15">
        <f>D3835-E3835</f>
        <v/>
      </c>
      <c r="G3835" s="15" t="n"/>
      <c r="H3835" s="15" t="n"/>
      <c r="I3835" s="15" t="n"/>
      <c r="J3835" s="15">
        <f>C3835+F3835+G3835-I3835</f>
        <v/>
      </c>
      <c r="K3835" s="15" t="n"/>
      <c r="L3835" s="15">
        <f>K3835*Setup!$B$6</f>
        <v/>
      </c>
      <c r="M3835" s="15">
        <f>J3835-L3835</f>
        <v/>
      </c>
      <c r="N3835" s="21" t="n"/>
    </row>
    <row r="3836">
      <c r="A3836" s="295" t="n"/>
      <c r="B3836" s="14" t="n"/>
      <c r="C3836" s="15" t="n"/>
      <c r="D3836" s="15" t="n"/>
      <c r="E3836" s="15">
        <f>D3836*Setup!$B$5</f>
        <v/>
      </c>
      <c r="F3836" s="15">
        <f>D3836-E3836</f>
        <v/>
      </c>
      <c r="G3836" s="15" t="n"/>
      <c r="H3836" s="15" t="n"/>
      <c r="I3836" s="15" t="n"/>
      <c r="J3836" s="15">
        <f>C3836+F3836+G3836-I3836</f>
        <v/>
      </c>
      <c r="K3836" s="15" t="n"/>
      <c r="L3836" s="15">
        <f>K3836*Setup!$B$6</f>
        <v/>
      </c>
      <c r="M3836" s="15">
        <f>J3836-L3836</f>
        <v/>
      </c>
      <c r="N3836" s="21" t="n"/>
    </row>
    <row r="3837">
      <c r="A3837" s="295" t="n"/>
      <c r="B3837" s="14" t="n"/>
      <c r="C3837" s="15" t="n"/>
      <c r="D3837" s="15" t="n"/>
      <c r="E3837" s="15">
        <f>D3837*Setup!$B$5</f>
        <v/>
      </c>
      <c r="F3837" s="15">
        <f>D3837-E3837</f>
        <v/>
      </c>
      <c r="G3837" s="15" t="n"/>
      <c r="H3837" s="15" t="n"/>
      <c r="I3837" s="15" t="n"/>
      <c r="J3837" s="15">
        <f>C3837+F3837+G3837-I3837</f>
        <v/>
      </c>
      <c r="K3837" s="15" t="n"/>
      <c r="L3837" s="15">
        <f>K3837*Setup!$B$6</f>
        <v/>
      </c>
      <c r="M3837" s="15">
        <f>J3837-L3837</f>
        <v/>
      </c>
      <c r="N3837" s="21" t="n"/>
    </row>
    <row r="3838">
      <c r="A3838" s="295" t="n"/>
      <c r="B3838" s="14" t="n"/>
      <c r="C3838" s="15" t="n"/>
      <c r="D3838" s="15" t="n"/>
      <c r="E3838" s="15">
        <f>D3838*Setup!$B$5</f>
        <v/>
      </c>
      <c r="F3838" s="15">
        <f>D3838-E3838</f>
        <v/>
      </c>
      <c r="G3838" s="15" t="n"/>
      <c r="H3838" s="15" t="n"/>
      <c r="I3838" s="15" t="n"/>
      <c r="J3838" s="15">
        <f>C3838+F3838+G3838-I3838</f>
        <v/>
      </c>
      <c r="K3838" s="15" t="n"/>
      <c r="L3838" s="15">
        <f>K3838*Setup!$B$6</f>
        <v/>
      </c>
      <c r="M3838" s="15">
        <f>J3838-L3838</f>
        <v/>
      </c>
      <c r="N3838" s="21" t="n"/>
    </row>
    <row r="3839">
      <c r="A3839" s="295" t="n"/>
      <c r="B3839" s="14" t="n"/>
      <c r="C3839" s="15" t="n"/>
      <c r="D3839" s="15" t="n"/>
      <c r="E3839" s="15">
        <f>D3839*Setup!$B$5</f>
        <v/>
      </c>
      <c r="F3839" s="15">
        <f>D3839-E3839</f>
        <v/>
      </c>
      <c r="G3839" s="15" t="n"/>
      <c r="H3839" s="15" t="n"/>
      <c r="I3839" s="15" t="n"/>
      <c r="J3839" s="15">
        <f>C3839+F3839+G3839-I3839</f>
        <v/>
      </c>
      <c r="K3839" s="15" t="n"/>
      <c r="L3839" s="15">
        <f>K3839*Setup!$B$6</f>
        <v/>
      </c>
      <c r="M3839" s="15">
        <f>J3839-L3839</f>
        <v/>
      </c>
      <c r="N3839" s="21" t="n"/>
    </row>
    <row r="3840">
      <c r="A3840" s="295" t="n"/>
      <c r="B3840" s="14" t="n"/>
      <c r="C3840" s="15" t="n"/>
      <c r="D3840" s="15" t="n"/>
      <c r="E3840" s="15">
        <f>D3840*Setup!$B$5</f>
        <v/>
      </c>
      <c r="F3840" s="15">
        <f>D3840-E3840</f>
        <v/>
      </c>
      <c r="G3840" s="15" t="n"/>
      <c r="H3840" s="15" t="n"/>
      <c r="I3840" s="15" t="n"/>
      <c r="J3840" s="15">
        <f>C3840+F3840+G3840-I3840</f>
        <v/>
      </c>
      <c r="K3840" s="15" t="n"/>
      <c r="L3840" s="15">
        <f>K3840*Setup!$B$6</f>
        <v/>
      </c>
      <c r="M3840" s="15">
        <f>J3840-L3840</f>
        <v/>
      </c>
      <c r="N3840" s="21" t="n"/>
    </row>
    <row r="3841">
      <c r="A3841" s="295" t="n"/>
      <c r="B3841" s="14" t="n"/>
      <c r="C3841" s="15" t="n"/>
      <c r="D3841" s="15" t="n"/>
      <c r="E3841" s="15">
        <f>D3841*Setup!$B$5</f>
        <v/>
      </c>
      <c r="F3841" s="15">
        <f>D3841-E3841</f>
        <v/>
      </c>
      <c r="G3841" s="15" t="n"/>
      <c r="H3841" s="15" t="n"/>
      <c r="I3841" s="15" t="n"/>
      <c r="J3841" s="15">
        <f>C3841+F3841+G3841-I3841</f>
        <v/>
      </c>
      <c r="K3841" s="15" t="n"/>
      <c r="L3841" s="15">
        <f>K3841*Setup!$B$6</f>
        <v/>
      </c>
      <c r="M3841" s="15">
        <f>J3841-L3841</f>
        <v/>
      </c>
      <c r="N3841" s="21" t="n"/>
    </row>
    <row r="3842">
      <c r="A3842" s="295" t="n"/>
      <c r="B3842" s="14" t="n"/>
      <c r="C3842" s="15" t="n"/>
      <c r="D3842" s="15" t="n"/>
      <c r="E3842" s="15">
        <f>D3842*Setup!$B$5</f>
        <v/>
      </c>
      <c r="F3842" s="15">
        <f>D3842-E3842</f>
        <v/>
      </c>
      <c r="G3842" s="15" t="n"/>
      <c r="H3842" s="15" t="n"/>
      <c r="I3842" s="15" t="n"/>
      <c r="J3842" s="15">
        <f>C3842+F3842+G3842-I3842</f>
        <v/>
      </c>
      <c r="K3842" s="15" t="n"/>
      <c r="L3842" s="15">
        <f>K3842*Setup!$B$6</f>
        <v/>
      </c>
      <c r="M3842" s="15">
        <f>J3842-L3842</f>
        <v/>
      </c>
      <c r="N3842" s="21" t="n"/>
    </row>
    <row r="3843">
      <c r="A3843" s="295" t="n"/>
      <c r="B3843" s="14" t="n"/>
      <c r="C3843" s="15" t="n"/>
      <c r="D3843" s="15" t="n"/>
      <c r="E3843" s="15">
        <f>D3843*Setup!$B$5</f>
        <v/>
      </c>
      <c r="F3843" s="15">
        <f>D3843-E3843</f>
        <v/>
      </c>
      <c r="G3843" s="15" t="n"/>
      <c r="H3843" s="15" t="n"/>
      <c r="I3843" s="15" t="n"/>
      <c r="J3843" s="15">
        <f>C3843+F3843+G3843-I3843</f>
        <v/>
      </c>
      <c r="K3843" s="15" t="n"/>
      <c r="L3843" s="15">
        <f>K3843*Setup!$B$6</f>
        <v/>
      </c>
      <c r="M3843" s="15">
        <f>J3843-L3843</f>
        <v/>
      </c>
      <c r="N3843" s="21" t="n"/>
    </row>
    <row r="3844">
      <c r="A3844" s="295" t="n"/>
      <c r="B3844" s="14" t="n"/>
      <c r="C3844" s="15" t="n"/>
      <c r="D3844" s="15" t="n"/>
      <c r="E3844" s="15">
        <f>D3844*Setup!$B$5</f>
        <v/>
      </c>
      <c r="F3844" s="15">
        <f>D3844-E3844</f>
        <v/>
      </c>
      <c r="G3844" s="15" t="n"/>
      <c r="H3844" s="15" t="n"/>
      <c r="I3844" s="15" t="n"/>
      <c r="J3844" s="15">
        <f>C3844+F3844+G3844-I3844</f>
        <v/>
      </c>
      <c r="K3844" s="15" t="n"/>
      <c r="L3844" s="15">
        <f>K3844*Setup!$B$6</f>
        <v/>
      </c>
      <c r="M3844" s="15">
        <f>J3844-L3844</f>
        <v/>
      </c>
      <c r="N3844" s="21" t="n"/>
    </row>
    <row r="3845">
      <c r="A3845" s="295" t="n"/>
      <c r="B3845" s="14" t="n"/>
      <c r="C3845" s="15" t="n"/>
      <c r="D3845" s="15" t="n"/>
      <c r="E3845" s="15">
        <f>D3845*Setup!$B$5</f>
        <v/>
      </c>
      <c r="F3845" s="15">
        <f>D3845-E3845</f>
        <v/>
      </c>
      <c r="G3845" s="15" t="n"/>
      <c r="H3845" s="15" t="n"/>
      <c r="I3845" s="15" t="n"/>
      <c r="J3845" s="15">
        <f>C3845+F3845+G3845-I3845</f>
        <v/>
      </c>
      <c r="K3845" s="15" t="n"/>
      <c r="L3845" s="15">
        <f>K3845*Setup!$B$6</f>
        <v/>
      </c>
      <c r="M3845" s="15">
        <f>J3845-L3845</f>
        <v/>
      </c>
      <c r="N3845" s="21" t="n"/>
    </row>
    <row r="3846">
      <c r="A3846" s="295" t="n"/>
      <c r="B3846" s="14" t="n"/>
      <c r="C3846" s="15" t="n"/>
      <c r="D3846" s="15" t="n"/>
      <c r="E3846" s="15">
        <f>D3846*Setup!$B$5</f>
        <v/>
      </c>
      <c r="F3846" s="15">
        <f>D3846-E3846</f>
        <v/>
      </c>
      <c r="G3846" s="15" t="n"/>
      <c r="H3846" s="15" t="n"/>
      <c r="I3846" s="15" t="n"/>
      <c r="J3846" s="15">
        <f>C3846+F3846+G3846-I3846</f>
        <v/>
      </c>
      <c r="K3846" s="15" t="n"/>
      <c r="L3846" s="15">
        <f>K3846*Setup!$B$6</f>
        <v/>
      </c>
      <c r="M3846" s="15">
        <f>J3846-L3846</f>
        <v/>
      </c>
      <c r="N3846" s="21" t="n"/>
    </row>
    <row r="3847">
      <c r="A3847" s="295" t="n"/>
      <c r="B3847" s="14" t="n"/>
      <c r="C3847" s="15" t="n"/>
      <c r="D3847" s="15" t="n"/>
      <c r="E3847" s="15">
        <f>D3847*Setup!$B$5</f>
        <v/>
      </c>
      <c r="F3847" s="15">
        <f>D3847-E3847</f>
        <v/>
      </c>
      <c r="G3847" s="15" t="n"/>
      <c r="H3847" s="15" t="n"/>
      <c r="I3847" s="15" t="n"/>
      <c r="J3847" s="15">
        <f>C3847+F3847+G3847-I3847</f>
        <v/>
      </c>
      <c r="K3847" s="15" t="n"/>
      <c r="L3847" s="15">
        <f>K3847*Setup!$B$6</f>
        <v/>
      </c>
      <c r="M3847" s="15">
        <f>J3847-L3847</f>
        <v/>
      </c>
      <c r="N3847" s="21" t="n"/>
    </row>
    <row r="3848">
      <c r="A3848" s="295" t="n"/>
      <c r="B3848" s="14" t="n"/>
      <c r="C3848" s="15" t="n"/>
      <c r="D3848" s="15" t="n"/>
      <c r="E3848" s="15">
        <f>D3848*Setup!$B$5</f>
        <v/>
      </c>
      <c r="F3848" s="15">
        <f>D3848-E3848</f>
        <v/>
      </c>
      <c r="G3848" s="15" t="n"/>
      <c r="H3848" s="15" t="n"/>
      <c r="I3848" s="15" t="n"/>
      <c r="J3848" s="15">
        <f>C3848+F3848+G3848-I3848</f>
        <v/>
      </c>
      <c r="K3848" s="15" t="n"/>
      <c r="L3848" s="15">
        <f>K3848*Setup!$B$6</f>
        <v/>
      </c>
      <c r="M3848" s="15">
        <f>J3848-L3848</f>
        <v/>
      </c>
      <c r="N3848" s="21" t="n"/>
    </row>
    <row r="3849">
      <c r="A3849" s="295" t="n"/>
      <c r="B3849" s="14" t="n"/>
      <c r="C3849" s="15" t="n"/>
      <c r="D3849" s="15" t="n"/>
      <c r="E3849" s="15">
        <f>D3849*Setup!$B$5</f>
        <v/>
      </c>
      <c r="F3849" s="15">
        <f>D3849-E3849</f>
        <v/>
      </c>
      <c r="G3849" s="15" t="n"/>
      <c r="H3849" s="15" t="n"/>
      <c r="I3849" s="15" t="n"/>
      <c r="J3849" s="15">
        <f>C3849+F3849+G3849-I3849</f>
        <v/>
      </c>
      <c r="K3849" s="15" t="n"/>
      <c r="L3849" s="15">
        <f>K3849*Setup!$B$6</f>
        <v/>
      </c>
      <c r="M3849" s="15">
        <f>J3849-L3849</f>
        <v/>
      </c>
      <c r="N3849" s="21" t="n"/>
    </row>
    <row r="3850">
      <c r="A3850" s="295" t="n"/>
      <c r="B3850" s="14" t="n"/>
      <c r="C3850" s="15" t="n"/>
      <c r="D3850" s="15" t="n"/>
      <c r="E3850" s="15">
        <f>D3850*Setup!$B$5</f>
        <v/>
      </c>
      <c r="F3850" s="15">
        <f>D3850-E3850</f>
        <v/>
      </c>
      <c r="G3850" s="15" t="n"/>
      <c r="H3850" s="15" t="n"/>
      <c r="I3850" s="15" t="n"/>
      <c r="J3850" s="15">
        <f>C3850+F3850+G3850-I3850</f>
        <v/>
      </c>
      <c r="K3850" s="15" t="n"/>
      <c r="L3850" s="15">
        <f>K3850*Setup!$B$6</f>
        <v/>
      </c>
      <c r="M3850" s="15">
        <f>J3850-L3850</f>
        <v/>
      </c>
      <c r="N3850" s="21" t="n"/>
    </row>
    <row r="3851">
      <c r="A3851" s="295" t="n"/>
      <c r="B3851" s="14" t="n"/>
      <c r="C3851" s="15" t="n"/>
      <c r="D3851" s="15" t="n"/>
      <c r="E3851" s="15">
        <f>D3851*Setup!$B$5</f>
        <v/>
      </c>
      <c r="F3851" s="15">
        <f>D3851-E3851</f>
        <v/>
      </c>
      <c r="G3851" s="15" t="n"/>
      <c r="H3851" s="15" t="n"/>
      <c r="I3851" s="15" t="n"/>
      <c r="J3851" s="15">
        <f>C3851+F3851+G3851-I3851</f>
        <v/>
      </c>
      <c r="K3851" s="15" t="n"/>
      <c r="L3851" s="15">
        <f>K3851*Setup!$B$6</f>
        <v/>
      </c>
      <c r="M3851" s="15">
        <f>J3851-L3851</f>
        <v/>
      </c>
      <c r="N3851" s="21" t="n"/>
    </row>
    <row r="3852">
      <c r="A3852" s="295" t="n"/>
      <c r="B3852" s="14" t="n"/>
      <c r="C3852" s="15" t="n"/>
      <c r="D3852" s="15" t="n"/>
      <c r="E3852" s="15">
        <f>D3852*Setup!$B$5</f>
        <v/>
      </c>
      <c r="F3852" s="15">
        <f>D3852-E3852</f>
        <v/>
      </c>
      <c r="G3852" s="15" t="n"/>
      <c r="H3852" s="15" t="n"/>
      <c r="I3852" s="15" t="n"/>
      <c r="J3852" s="15">
        <f>C3852+F3852+G3852-I3852</f>
        <v/>
      </c>
      <c r="K3852" s="15" t="n"/>
      <c r="L3852" s="15">
        <f>K3852*Setup!$B$6</f>
        <v/>
      </c>
      <c r="M3852" s="15">
        <f>J3852-L3852</f>
        <v/>
      </c>
      <c r="N3852" s="21" t="n"/>
    </row>
    <row r="3853">
      <c r="A3853" s="295" t="n"/>
      <c r="B3853" s="14" t="n"/>
      <c r="C3853" s="15" t="n"/>
      <c r="D3853" s="15" t="n"/>
      <c r="E3853" s="15">
        <f>D3853*Setup!$B$5</f>
        <v/>
      </c>
      <c r="F3853" s="15">
        <f>D3853-E3853</f>
        <v/>
      </c>
      <c r="G3853" s="15" t="n"/>
      <c r="H3853" s="15" t="n"/>
      <c r="I3853" s="15" t="n"/>
      <c r="J3853" s="15">
        <f>C3853+F3853+G3853-I3853</f>
        <v/>
      </c>
      <c r="K3853" s="15" t="n"/>
      <c r="L3853" s="15">
        <f>K3853*Setup!$B$6</f>
        <v/>
      </c>
      <c r="M3853" s="15">
        <f>J3853-L3853</f>
        <v/>
      </c>
      <c r="N3853" s="21" t="n"/>
    </row>
    <row r="3854">
      <c r="A3854" s="295" t="n"/>
      <c r="B3854" s="14" t="n"/>
      <c r="C3854" s="15" t="n"/>
      <c r="D3854" s="15" t="n"/>
      <c r="E3854" s="15">
        <f>D3854*Setup!$B$5</f>
        <v/>
      </c>
      <c r="F3854" s="15">
        <f>D3854-E3854</f>
        <v/>
      </c>
      <c r="G3854" s="15" t="n"/>
      <c r="H3854" s="15" t="n"/>
      <c r="I3854" s="15" t="n"/>
      <c r="J3854" s="15">
        <f>C3854+F3854+G3854-I3854</f>
        <v/>
      </c>
      <c r="K3854" s="15" t="n"/>
      <c r="L3854" s="15">
        <f>K3854*Setup!$B$6</f>
        <v/>
      </c>
      <c r="M3854" s="15">
        <f>J3854-L3854</f>
        <v/>
      </c>
      <c r="N3854" s="21" t="n"/>
    </row>
    <row r="3855">
      <c r="A3855" s="295" t="n"/>
      <c r="B3855" s="14" t="n"/>
      <c r="C3855" s="15" t="n"/>
      <c r="D3855" s="15" t="n"/>
      <c r="E3855" s="15">
        <f>D3855*Setup!$B$5</f>
        <v/>
      </c>
      <c r="F3855" s="15">
        <f>D3855-E3855</f>
        <v/>
      </c>
      <c r="G3855" s="15" t="n"/>
      <c r="H3855" s="15" t="n"/>
      <c r="I3855" s="15" t="n"/>
      <c r="J3855" s="15">
        <f>C3855+F3855+G3855-I3855</f>
        <v/>
      </c>
      <c r="K3855" s="15" t="n"/>
      <c r="L3855" s="15">
        <f>K3855*Setup!$B$6</f>
        <v/>
      </c>
      <c r="M3855" s="15">
        <f>J3855-L3855</f>
        <v/>
      </c>
      <c r="N3855" s="21" t="n"/>
    </row>
    <row r="3856">
      <c r="A3856" s="295" t="n"/>
      <c r="B3856" s="14" t="n"/>
      <c r="C3856" s="15" t="n"/>
      <c r="D3856" s="15" t="n"/>
      <c r="E3856" s="15">
        <f>D3856*Setup!$B$5</f>
        <v/>
      </c>
      <c r="F3856" s="15">
        <f>D3856-E3856</f>
        <v/>
      </c>
      <c r="G3856" s="15" t="n"/>
      <c r="H3856" s="15" t="n"/>
      <c r="I3856" s="15" t="n"/>
      <c r="J3856" s="15">
        <f>C3856+F3856+G3856-I3856</f>
        <v/>
      </c>
      <c r="K3856" s="15" t="n"/>
      <c r="L3856" s="15">
        <f>K3856*Setup!$B$6</f>
        <v/>
      </c>
      <c r="M3856" s="15">
        <f>J3856-L3856</f>
        <v/>
      </c>
      <c r="N3856" s="21" t="n"/>
    </row>
    <row r="3857">
      <c r="A3857" s="295" t="n"/>
      <c r="B3857" s="14" t="n"/>
      <c r="C3857" s="15" t="n"/>
      <c r="D3857" s="15" t="n"/>
      <c r="E3857" s="15">
        <f>D3857*Setup!$B$5</f>
        <v/>
      </c>
      <c r="F3857" s="15">
        <f>D3857-E3857</f>
        <v/>
      </c>
      <c r="G3857" s="15" t="n"/>
      <c r="H3857" s="15" t="n"/>
      <c r="I3857" s="15" t="n"/>
      <c r="J3857" s="15">
        <f>C3857+F3857+G3857-I3857</f>
        <v/>
      </c>
      <c r="K3857" s="15" t="n"/>
      <c r="L3857" s="15">
        <f>K3857*Setup!$B$6</f>
        <v/>
      </c>
      <c r="M3857" s="15">
        <f>J3857-L3857</f>
        <v/>
      </c>
      <c r="N3857" s="21" t="n"/>
    </row>
    <row r="3858">
      <c r="A3858" s="295" t="n"/>
      <c r="B3858" s="14" t="n"/>
      <c r="C3858" s="15" t="n"/>
      <c r="D3858" s="15" t="n"/>
      <c r="E3858" s="15">
        <f>D3858*Setup!$B$5</f>
        <v/>
      </c>
      <c r="F3858" s="15">
        <f>D3858-E3858</f>
        <v/>
      </c>
      <c r="G3858" s="15" t="n"/>
      <c r="H3858" s="15" t="n"/>
      <c r="I3858" s="15" t="n"/>
      <c r="J3858" s="15">
        <f>C3858+F3858+G3858-I3858</f>
        <v/>
      </c>
      <c r="K3858" s="15" t="n"/>
      <c r="L3858" s="15">
        <f>K3858*Setup!$B$6</f>
        <v/>
      </c>
      <c r="M3858" s="15">
        <f>J3858-L3858</f>
        <v/>
      </c>
      <c r="N3858" s="21" t="n"/>
    </row>
    <row r="3859">
      <c r="A3859" s="295" t="n"/>
      <c r="B3859" s="14" t="n"/>
      <c r="C3859" s="15" t="n"/>
      <c r="D3859" s="15" t="n"/>
      <c r="E3859" s="15">
        <f>D3859*Setup!$B$5</f>
        <v/>
      </c>
      <c r="F3859" s="15">
        <f>D3859-E3859</f>
        <v/>
      </c>
      <c r="G3859" s="15" t="n"/>
      <c r="H3859" s="15" t="n"/>
      <c r="I3859" s="15" t="n"/>
      <c r="J3859" s="15">
        <f>C3859+F3859+G3859-I3859</f>
        <v/>
      </c>
      <c r="K3859" s="15" t="n"/>
      <c r="L3859" s="15">
        <f>K3859*Setup!$B$6</f>
        <v/>
      </c>
      <c r="M3859" s="15">
        <f>J3859-L3859</f>
        <v/>
      </c>
      <c r="N3859" s="21" t="n"/>
    </row>
    <row r="3860">
      <c r="A3860" s="295" t="n"/>
      <c r="B3860" s="14" t="n"/>
      <c r="C3860" s="15" t="n"/>
      <c r="D3860" s="15" t="n"/>
      <c r="E3860" s="15">
        <f>D3860*Setup!$B$5</f>
        <v/>
      </c>
      <c r="F3860" s="15">
        <f>D3860-E3860</f>
        <v/>
      </c>
      <c r="G3860" s="15" t="n"/>
      <c r="H3860" s="15" t="n"/>
      <c r="I3860" s="15" t="n"/>
      <c r="J3860" s="15">
        <f>C3860+F3860+G3860-I3860</f>
        <v/>
      </c>
      <c r="K3860" s="15" t="n"/>
      <c r="L3860" s="15">
        <f>K3860*Setup!$B$6</f>
        <v/>
      </c>
      <c r="M3860" s="15">
        <f>J3860-L3860</f>
        <v/>
      </c>
      <c r="N3860" s="21" t="n"/>
    </row>
    <row r="3861">
      <c r="A3861" s="295" t="n"/>
      <c r="B3861" s="14" t="n"/>
      <c r="C3861" s="15" t="n"/>
      <c r="D3861" s="15" t="n"/>
      <c r="E3861" s="15">
        <f>D3861*Setup!$B$5</f>
        <v/>
      </c>
      <c r="F3861" s="15">
        <f>D3861-E3861</f>
        <v/>
      </c>
      <c r="G3861" s="15" t="n"/>
      <c r="H3861" s="15" t="n"/>
      <c r="I3861" s="15" t="n"/>
      <c r="J3861" s="15">
        <f>C3861+F3861+G3861-I3861</f>
        <v/>
      </c>
      <c r="K3861" s="15" t="n"/>
      <c r="L3861" s="15">
        <f>K3861*Setup!$B$6</f>
        <v/>
      </c>
      <c r="M3861" s="15">
        <f>J3861-L3861</f>
        <v/>
      </c>
      <c r="N3861" s="21" t="n"/>
    </row>
    <row r="3862">
      <c r="A3862" s="295" t="n"/>
      <c r="B3862" s="14" t="n"/>
      <c r="C3862" s="15" t="n"/>
      <c r="D3862" s="15" t="n"/>
      <c r="E3862" s="15">
        <f>D3862*Setup!$B$5</f>
        <v/>
      </c>
      <c r="F3862" s="15">
        <f>D3862-E3862</f>
        <v/>
      </c>
      <c r="G3862" s="15" t="n"/>
      <c r="H3862" s="15" t="n"/>
      <c r="I3862" s="15" t="n"/>
      <c r="J3862" s="15">
        <f>C3862+F3862+G3862-I3862</f>
        <v/>
      </c>
      <c r="K3862" s="15" t="n"/>
      <c r="L3862" s="15">
        <f>K3862*Setup!$B$6</f>
        <v/>
      </c>
      <c r="M3862" s="15">
        <f>J3862-L3862</f>
        <v/>
      </c>
      <c r="N3862" s="21" t="n"/>
    </row>
    <row r="3863">
      <c r="A3863" s="295" t="n"/>
      <c r="B3863" s="14" t="n"/>
      <c r="C3863" s="15" t="n"/>
      <c r="D3863" s="15" t="n"/>
      <c r="E3863" s="15">
        <f>D3863*Setup!$B$5</f>
        <v/>
      </c>
      <c r="F3863" s="15">
        <f>D3863-E3863</f>
        <v/>
      </c>
      <c r="G3863" s="15" t="n"/>
      <c r="H3863" s="15" t="n"/>
      <c r="I3863" s="15" t="n"/>
      <c r="J3863" s="15">
        <f>C3863+F3863+G3863-I3863</f>
        <v/>
      </c>
      <c r="K3863" s="15" t="n"/>
      <c r="L3863" s="15">
        <f>K3863*Setup!$B$6</f>
        <v/>
      </c>
      <c r="M3863" s="15">
        <f>J3863-L3863</f>
        <v/>
      </c>
      <c r="N3863" s="21" t="n"/>
    </row>
    <row r="3864">
      <c r="A3864" s="295" t="n"/>
      <c r="B3864" s="14" t="n"/>
      <c r="C3864" s="15" t="n"/>
      <c r="D3864" s="15" t="n"/>
      <c r="E3864" s="15">
        <f>D3864*Setup!$B$5</f>
        <v/>
      </c>
      <c r="F3864" s="15">
        <f>D3864-E3864</f>
        <v/>
      </c>
      <c r="G3864" s="15" t="n"/>
      <c r="H3864" s="15" t="n"/>
      <c r="I3864" s="15" t="n"/>
      <c r="J3864" s="15">
        <f>C3864+F3864+G3864-I3864</f>
        <v/>
      </c>
      <c r="K3864" s="15" t="n"/>
      <c r="L3864" s="15">
        <f>K3864*Setup!$B$6</f>
        <v/>
      </c>
      <c r="M3864" s="15">
        <f>J3864-L3864</f>
        <v/>
      </c>
      <c r="N3864" s="21" t="n"/>
    </row>
    <row r="3865">
      <c r="A3865" s="295" t="n"/>
      <c r="B3865" s="14" t="n"/>
      <c r="C3865" s="15" t="n"/>
      <c r="D3865" s="15" t="n"/>
      <c r="E3865" s="15">
        <f>D3865*Setup!$B$5</f>
        <v/>
      </c>
      <c r="F3865" s="15">
        <f>D3865-E3865</f>
        <v/>
      </c>
      <c r="G3865" s="15" t="n"/>
      <c r="H3865" s="15" t="n"/>
      <c r="I3865" s="15" t="n"/>
      <c r="J3865" s="15">
        <f>C3865+F3865+G3865-I3865</f>
        <v/>
      </c>
      <c r="K3865" s="15" t="n"/>
      <c r="L3865" s="15">
        <f>K3865*Setup!$B$6</f>
        <v/>
      </c>
      <c r="M3865" s="15">
        <f>J3865-L3865</f>
        <v/>
      </c>
      <c r="N3865" s="21" t="n"/>
    </row>
    <row r="3866">
      <c r="A3866" s="295" t="n"/>
      <c r="B3866" s="14" t="n"/>
      <c r="C3866" s="15" t="n"/>
      <c r="D3866" s="15" t="n"/>
      <c r="E3866" s="15">
        <f>D3866*Setup!$B$5</f>
        <v/>
      </c>
      <c r="F3866" s="15">
        <f>D3866-E3866</f>
        <v/>
      </c>
      <c r="G3866" s="15" t="n"/>
      <c r="H3866" s="15" t="n"/>
      <c r="I3866" s="15" t="n"/>
      <c r="J3866" s="15">
        <f>C3866+F3866+G3866-I3866</f>
        <v/>
      </c>
      <c r="K3866" s="15" t="n"/>
      <c r="L3866" s="15">
        <f>K3866*Setup!$B$6</f>
        <v/>
      </c>
      <c r="M3866" s="15">
        <f>J3866-L3866</f>
        <v/>
      </c>
      <c r="N3866" s="21" t="n"/>
    </row>
    <row r="3867">
      <c r="A3867" s="295" t="n"/>
      <c r="B3867" s="14" t="n"/>
      <c r="C3867" s="15" t="n"/>
      <c r="D3867" s="15" t="n"/>
      <c r="E3867" s="15">
        <f>D3867*Setup!$B$5</f>
        <v/>
      </c>
      <c r="F3867" s="15">
        <f>D3867-E3867</f>
        <v/>
      </c>
      <c r="G3867" s="15" t="n"/>
      <c r="H3867" s="15" t="n"/>
      <c r="I3867" s="15" t="n"/>
      <c r="J3867" s="15">
        <f>C3867+F3867+G3867-I3867</f>
        <v/>
      </c>
      <c r="K3867" s="15" t="n"/>
      <c r="L3867" s="15">
        <f>K3867*Setup!$B$6</f>
        <v/>
      </c>
      <c r="M3867" s="15">
        <f>J3867-L3867</f>
        <v/>
      </c>
      <c r="N3867" s="21" t="n"/>
    </row>
    <row r="3868">
      <c r="A3868" s="295" t="n"/>
      <c r="B3868" s="14" t="n"/>
      <c r="C3868" s="15" t="n"/>
      <c r="D3868" s="15" t="n"/>
      <c r="E3868" s="15">
        <f>D3868*Setup!$B$5</f>
        <v/>
      </c>
      <c r="F3868" s="15">
        <f>D3868-E3868</f>
        <v/>
      </c>
      <c r="G3868" s="15" t="n"/>
      <c r="H3868" s="15" t="n"/>
      <c r="I3868" s="15" t="n"/>
      <c r="J3868" s="15">
        <f>C3868+F3868+G3868-I3868</f>
        <v/>
      </c>
      <c r="K3868" s="15" t="n"/>
      <c r="L3868" s="15">
        <f>K3868*Setup!$B$6</f>
        <v/>
      </c>
      <c r="M3868" s="15">
        <f>J3868-L3868</f>
        <v/>
      </c>
      <c r="N3868" s="21" t="n"/>
    </row>
    <row r="3869">
      <c r="A3869" s="295" t="n"/>
      <c r="B3869" s="14" t="n"/>
      <c r="C3869" s="15" t="n"/>
      <c r="D3869" s="15" t="n"/>
      <c r="E3869" s="15">
        <f>D3869*Setup!$B$5</f>
        <v/>
      </c>
      <c r="F3869" s="15">
        <f>D3869-E3869</f>
        <v/>
      </c>
      <c r="G3869" s="15" t="n"/>
      <c r="H3869" s="15" t="n"/>
      <c r="I3869" s="15" t="n"/>
      <c r="J3869" s="15">
        <f>C3869+F3869+G3869-I3869</f>
        <v/>
      </c>
      <c r="K3869" s="15" t="n"/>
      <c r="L3869" s="15">
        <f>K3869*Setup!$B$6</f>
        <v/>
      </c>
      <c r="M3869" s="15">
        <f>J3869-L3869</f>
        <v/>
      </c>
      <c r="N3869" s="21" t="n"/>
    </row>
    <row r="3870">
      <c r="A3870" s="295" t="n"/>
      <c r="B3870" s="14" t="n"/>
      <c r="C3870" s="15" t="n"/>
      <c r="D3870" s="15" t="n"/>
      <c r="E3870" s="15">
        <f>D3870*Setup!$B$5</f>
        <v/>
      </c>
      <c r="F3870" s="15">
        <f>D3870-E3870</f>
        <v/>
      </c>
      <c r="G3870" s="15" t="n"/>
      <c r="H3870" s="15" t="n"/>
      <c r="I3870" s="15" t="n"/>
      <c r="J3870" s="15">
        <f>C3870+F3870+G3870-I3870</f>
        <v/>
      </c>
      <c r="K3870" s="15" t="n"/>
      <c r="L3870" s="15">
        <f>K3870*Setup!$B$6</f>
        <v/>
      </c>
      <c r="M3870" s="15">
        <f>J3870-L3870</f>
        <v/>
      </c>
      <c r="N3870" s="21" t="n"/>
    </row>
    <row r="3871">
      <c r="A3871" s="295" t="n"/>
      <c r="B3871" s="14" t="n"/>
      <c r="C3871" s="15" t="n"/>
      <c r="D3871" s="15" t="n"/>
      <c r="E3871" s="15">
        <f>D3871*Setup!$B$5</f>
        <v/>
      </c>
      <c r="F3871" s="15">
        <f>D3871-E3871</f>
        <v/>
      </c>
      <c r="G3871" s="15" t="n"/>
      <c r="H3871" s="15" t="n"/>
      <c r="I3871" s="15" t="n"/>
      <c r="J3871" s="15">
        <f>C3871+F3871+G3871-I3871</f>
        <v/>
      </c>
      <c r="K3871" s="15" t="n"/>
      <c r="L3871" s="15">
        <f>K3871*Setup!$B$6</f>
        <v/>
      </c>
      <c r="M3871" s="15">
        <f>J3871-L3871</f>
        <v/>
      </c>
      <c r="N3871" s="21" t="n"/>
    </row>
    <row r="3872">
      <c r="A3872" s="295" t="n"/>
      <c r="B3872" s="14" t="n"/>
      <c r="C3872" s="15" t="n"/>
      <c r="D3872" s="15" t="n"/>
      <c r="E3872" s="15">
        <f>D3872*Setup!$B$5</f>
        <v/>
      </c>
      <c r="F3872" s="15">
        <f>D3872-E3872</f>
        <v/>
      </c>
      <c r="G3872" s="15" t="n"/>
      <c r="H3872" s="15" t="n"/>
      <c r="I3872" s="15" t="n"/>
      <c r="J3872" s="15">
        <f>C3872+F3872+G3872-I3872</f>
        <v/>
      </c>
      <c r="K3872" s="15" t="n"/>
      <c r="L3872" s="15">
        <f>K3872*Setup!$B$6</f>
        <v/>
      </c>
      <c r="M3872" s="15">
        <f>J3872-L3872</f>
        <v/>
      </c>
      <c r="N3872" s="21" t="n"/>
    </row>
    <row r="3873">
      <c r="A3873" s="295" t="n"/>
      <c r="B3873" s="14" t="n"/>
      <c r="C3873" s="15" t="n"/>
      <c r="D3873" s="15" t="n"/>
      <c r="E3873" s="15">
        <f>D3873*Setup!$B$5</f>
        <v/>
      </c>
      <c r="F3873" s="15">
        <f>D3873-E3873</f>
        <v/>
      </c>
      <c r="G3873" s="15" t="n"/>
      <c r="H3873" s="15" t="n"/>
      <c r="I3873" s="15" t="n"/>
      <c r="J3873" s="15">
        <f>C3873+F3873+G3873-I3873</f>
        <v/>
      </c>
      <c r="K3873" s="15" t="n"/>
      <c r="L3873" s="15">
        <f>K3873*Setup!$B$6</f>
        <v/>
      </c>
      <c r="M3873" s="15">
        <f>J3873-L3873</f>
        <v/>
      </c>
      <c r="N3873" s="21" t="n"/>
    </row>
    <row r="3874">
      <c r="A3874" s="295" t="n"/>
      <c r="B3874" s="14" t="n"/>
      <c r="C3874" s="15" t="n"/>
      <c r="D3874" s="15" t="n"/>
      <c r="E3874" s="15">
        <f>D3874*Setup!$B$5</f>
        <v/>
      </c>
      <c r="F3874" s="15">
        <f>D3874-E3874</f>
        <v/>
      </c>
      <c r="G3874" s="15" t="n"/>
      <c r="H3874" s="15" t="n"/>
      <c r="I3874" s="15" t="n"/>
      <c r="J3874" s="15">
        <f>C3874+F3874+G3874-I3874</f>
        <v/>
      </c>
      <c r="K3874" s="15" t="n"/>
      <c r="L3874" s="15">
        <f>K3874*Setup!$B$6</f>
        <v/>
      </c>
      <c r="M3874" s="15">
        <f>J3874-L3874</f>
        <v/>
      </c>
      <c r="N3874" s="21" t="n"/>
    </row>
    <row r="3875">
      <c r="A3875" s="295" t="n"/>
      <c r="B3875" s="14" t="n"/>
      <c r="C3875" s="15" t="n"/>
      <c r="D3875" s="15" t="n"/>
      <c r="E3875" s="15">
        <f>D3875*Setup!$B$5</f>
        <v/>
      </c>
      <c r="F3875" s="15">
        <f>D3875-E3875</f>
        <v/>
      </c>
      <c r="G3875" s="15" t="n"/>
      <c r="H3875" s="15" t="n"/>
      <c r="I3875" s="15" t="n"/>
      <c r="J3875" s="15">
        <f>C3875+F3875+G3875-I3875</f>
        <v/>
      </c>
      <c r="K3875" s="15" t="n"/>
      <c r="L3875" s="15">
        <f>K3875*Setup!$B$6</f>
        <v/>
      </c>
      <c r="M3875" s="15">
        <f>J3875-L3875</f>
        <v/>
      </c>
      <c r="N3875" s="21" t="n"/>
    </row>
    <row r="3876">
      <c r="A3876" s="295" t="n"/>
      <c r="B3876" s="14" t="n"/>
      <c r="C3876" s="15" t="n"/>
      <c r="D3876" s="15" t="n"/>
      <c r="E3876" s="15">
        <f>D3876*Setup!$B$5</f>
        <v/>
      </c>
      <c r="F3876" s="15">
        <f>D3876-E3876</f>
        <v/>
      </c>
      <c r="G3876" s="15" t="n"/>
      <c r="H3876" s="15" t="n"/>
      <c r="I3876" s="15" t="n"/>
      <c r="J3876" s="15">
        <f>C3876+F3876+G3876-I3876</f>
        <v/>
      </c>
      <c r="K3876" s="15" t="n"/>
      <c r="L3876" s="15">
        <f>K3876*Setup!$B$6</f>
        <v/>
      </c>
      <c r="M3876" s="15">
        <f>J3876-L3876</f>
        <v/>
      </c>
      <c r="N3876" s="21" t="n"/>
    </row>
    <row r="3877">
      <c r="A3877" s="295" t="n"/>
      <c r="B3877" s="14" t="n"/>
      <c r="C3877" s="15" t="n"/>
      <c r="D3877" s="15" t="n"/>
      <c r="E3877" s="15">
        <f>D3877*Setup!$B$5</f>
        <v/>
      </c>
      <c r="F3877" s="15">
        <f>D3877-E3877</f>
        <v/>
      </c>
      <c r="G3877" s="15" t="n"/>
      <c r="H3877" s="15" t="n"/>
      <c r="I3877" s="15" t="n"/>
      <c r="J3877" s="15">
        <f>C3877+F3877+G3877-I3877</f>
        <v/>
      </c>
      <c r="K3877" s="15" t="n"/>
      <c r="L3877" s="15">
        <f>K3877*Setup!$B$6</f>
        <v/>
      </c>
      <c r="M3877" s="15">
        <f>J3877-L3877</f>
        <v/>
      </c>
      <c r="N3877" s="21" t="n"/>
    </row>
    <row r="3878">
      <c r="A3878" s="295" t="n"/>
      <c r="B3878" s="14" t="n"/>
      <c r="C3878" s="15" t="n"/>
      <c r="D3878" s="15" t="n"/>
      <c r="E3878" s="15">
        <f>D3878*Setup!$B$5</f>
        <v/>
      </c>
      <c r="F3878" s="15">
        <f>D3878-E3878</f>
        <v/>
      </c>
      <c r="G3878" s="15" t="n"/>
      <c r="H3878" s="15" t="n"/>
      <c r="I3878" s="15" t="n"/>
      <c r="J3878" s="15">
        <f>C3878+F3878+G3878-I3878</f>
        <v/>
      </c>
      <c r="K3878" s="15" t="n"/>
      <c r="L3878" s="15">
        <f>K3878*Setup!$B$6</f>
        <v/>
      </c>
      <c r="M3878" s="15">
        <f>J3878-L3878</f>
        <v/>
      </c>
      <c r="N3878" s="21" t="n"/>
    </row>
    <row r="3879">
      <c r="A3879" s="295" t="n"/>
      <c r="B3879" s="14" t="n"/>
      <c r="C3879" s="15" t="n"/>
      <c r="D3879" s="15" t="n"/>
      <c r="E3879" s="15">
        <f>D3879*Setup!$B$5</f>
        <v/>
      </c>
      <c r="F3879" s="15">
        <f>D3879-E3879</f>
        <v/>
      </c>
      <c r="G3879" s="15" t="n"/>
      <c r="H3879" s="15" t="n"/>
      <c r="I3879" s="15" t="n"/>
      <c r="J3879" s="15">
        <f>C3879+F3879+G3879-I3879</f>
        <v/>
      </c>
      <c r="K3879" s="15" t="n"/>
      <c r="L3879" s="15">
        <f>K3879*Setup!$B$6</f>
        <v/>
      </c>
      <c r="M3879" s="15">
        <f>J3879-L3879</f>
        <v/>
      </c>
      <c r="N3879" s="21" t="n"/>
    </row>
    <row r="3880">
      <c r="A3880" s="295" t="n"/>
      <c r="B3880" s="14" t="n"/>
      <c r="C3880" s="15" t="n"/>
      <c r="D3880" s="15" t="n"/>
      <c r="E3880" s="15">
        <f>D3880*Setup!$B$5</f>
        <v/>
      </c>
      <c r="F3880" s="15">
        <f>D3880-E3880</f>
        <v/>
      </c>
      <c r="G3880" s="15" t="n"/>
      <c r="H3880" s="15" t="n"/>
      <c r="I3880" s="15" t="n"/>
      <c r="J3880" s="15">
        <f>C3880+F3880+G3880-I3880</f>
        <v/>
      </c>
      <c r="K3880" s="15" t="n"/>
      <c r="L3880" s="15">
        <f>K3880*Setup!$B$6</f>
        <v/>
      </c>
      <c r="M3880" s="15">
        <f>J3880-L3880</f>
        <v/>
      </c>
      <c r="N3880" s="21" t="n"/>
    </row>
    <row r="3881">
      <c r="A3881" s="295" t="n"/>
      <c r="B3881" s="14" t="n"/>
      <c r="C3881" s="15" t="n"/>
      <c r="D3881" s="15" t="n"/>
      <c r="E3881" s="15">
        <f>D3881*Setup!$B$5</f>
        <v/>
      </c>
      <c r="F3881" s="15">
        <f>D3881-E3881</f>
        <v/>
      </c>
      <c r="G3881" s="15" t="n"/>
      <c r="H3881" s="15" t="n"/>
      <c r="I3881" s="15" t="n"/>
      <c r="J3881" s="15">
        <f>C3881+F3881+G3881-I3881</f>
        <v/>
      </c>
      <c r="K3881" s="15" t="n"/>
      <c r="L3881" s="15">
        <f>K3881*Setup!$B$6</f>
        <v/>
      </c>
      <c r="M3881" s="15">
        <f>J3881-L3881</f>
        <v/>
      </c>
      <c r="N3881" s="21" t="n"/>
    </row>
    <row r="3882">
      <c r="A3882" s="295" t="n"/>
      <c r="B3882" s="14" t="n"/>
      <c r="C3882" s="15" t="n"/>
      <c r="D3882" s="15" t="n"/>
      <c r="E3882" s="15">
        <f>D3882*Setup!$B$5</f>
        <v/>
      </c>
      <c r="F3882" s="15">
        <f>D3882-E3882</f>
        <v/>
      </c>
      <c r="G3882" s="15" t="n"/>
      <c r="H3882" s="15" t="n"/>
      <c r="I3882" s="15" t="n"/>
      <c r="J3882" s="15">
        <f>C3882+F3882+G3882-I3882</f>
        <v/>
      </c>
      <c r="K3882" s="15" t="n"/>
      <c r="L3882" s="15">
        <f>K3882*Setup!$B$6</f>
        <v/>
      </c>
      <c r="M3882" s="15">
        <f>J3882-L3882</f>
        <v/>
      </c>
      <c r="N3882" s="21" t="n"/>
    </row>
    <row r="3883">
      <c r="A3883" s="295" t="n"/>
      <c r="B3883" s="14" t="n"/>
      <c r="C3883" s="15" t="n"/>
      <c r="D3883" s="15" t="n"/>
      <c r="E3883" s="15">
        <f>D3883*Setup!$B$5</f>
        <v/>
      </c>
      <c r="F3883" s="15">
        <f>D3883-E3883</f>
        <v/>
      </c>
      <c r="G3883" s="15" t="n"/>
      <c r="H3883" s="15" t="n"/>
      <c r="I3883" s="15" t="n"/>
      <c r="J3883" s="15">
        <f>C3883+F3883+G3883-I3883</f>
        <v/>
      </c>
      <c r="K3883" s="15" t="n"/>
      <c r="L3883" s="15">
        <f>K3883*Setup!$B$6</f>
        <v/>
      </c>
      <c r="M3883" s="15">
        <f>J3883-L3883</f>
        <v/>
      </c>
      <c r="N3883" s="21" t="n"/>
    </row>
    <row r="3884">
      <c r="A3884" s="295" t="n"/>
      <c r="B3884" s="14" t="n"/>
      <c r="C3884" s="15" t="n"/>
      <c r="D3884" s="15" t="n"/>
      <c r="E3884" s="15">
        <f>D3884*Setup!$B$5</f>
        <v/>
      </c>
      <c r="F3884" s="15">
        <f>D3884-E3884</f>
        <v/>
      </c>
      <c r="G3884" s="15" t="n"/>
      <c r="H3884" s="15" t="n"/>
      <c r="I3884" s="15" t="n"/>
      <c r="J3884" s="15">
        <f>C3884+F3884+G3884-I3884</f>
        <v/>
      </c>
      <c r="K3884" s="15" t="n"/>
      <c r="L3884" s="15">
        <f>K3884*Setup!$B$6</f>
        <v/>
      </c>
      <c r="M3884" s="15">
        <f>J3884-L3884</f>
        <v/>
      </c>
      <c r="N3884" s="21" t="n"/>
    </row>
    <row r="3885">
      <c r="A3885" s="295" t="n"/>
      <c r="B3885" s="14" t="n"/>
      <c r="C3885" s="15" t="n"/>
      <c r="D3885" s="15" t="n"/>
      <c r="E3885" s="15">
        <f>D3885*Setup!$B$5</f>
        <v/>
      </c>
      <c r="F3885" s="15">
        <f>D3885-E3885</f>
        <v/>
      </c>
      <c r="G3885" s="15" t="n"/>
      <c r="H3885" s="15" t="n"/>
      <c r="I3885" s="15" t="n"/>
      <c r="J3885" s="15">
        <f>C3885+F3885+G3885-I3885</f>
        <v/>
      </c>
      <c r="K3885" s="15" t="n"/>
      <c r="L3885" s="15">
        <f>K3885*Setup!$B$6</f>
        <v/>
      </c>
      <c r="M3885" s="15">
        <f>J3885-L3885</f>
        <v/>
      </c>
      <c r="N3885" s="21" t="n"/>
    </row>
    <row r="3886">
      <c r="A3886" s="295" t="n"/>
      <c r="B3886" s="14" t="n"/>
      <c r="C3886" s="15" t="n"/>
      <c r="D3886" s="15" t="n"/>
      <c r="E3886" s="15">
        <f>D3886*Setup!$B$5</f>
        <v/>
      </c>
      <c r="F3886" s="15">
        <f>D3886-E3886</f>
        <v/>
      </c>
      <c r="G3886" s="15" t="n"/>
      <c r="H3886" s="15" t="n"/>
      <c r="I3886" s="15" t="n"/>
      <c r="J3886" s="15">
        <f>C3886+F3886+G3886-I3886</f>
        <v/>
      </c>
      <c r="K3886" s="15" t="n"/>
      <c r="L3886" s="15">
        <f>K3886*Setup!$B$6</f>
        <v/>
      </c>
      <c r="M3886" s="15">
        <f>J3886-L3886</f>
        <v/>
      </c>
      <c r="N3886" s="21" t="n"/>
    </row>
    <row r="3887">
      <c r="A3887" s="295" t="n"/>
      <c r="B3887" s="14" t="n"/>
      <c r="C3887" s="15" t="n"/>
      <c r="D3887" s="15" t="n"/>
      <c r="E3887" s="15">
        <f>D3887*Setup!$B$5</f>
        <v/>
      </c>
      <c r="F3887" s="15">
        <f>D3887-E3887</f>
        <v/>
      </c>
      <c r="G3887" s="15" t="n"/>
      <c r="H3887" s="15" t="n"/>
      <c r="I3887" s="15" t="n"/>
      <c r="J3887" s="15">
        <f>C3887+F3887+G3887-I3887</f>
        <v/>
      </c>
      <c r="K3887" s="15" t="n"/>
      <c r="L3887" s="15">
        <f>K3887*Setup!$B$6</f>
        <v/>
      </c>
      <c r="M3887" s="15">
        <f>J3887-L3887</f>
        <v/>
      </c>
      <c r="N3887" s="21" t="n"/>
    </row>
    <row r="3888">
      <c r="A3888" s="295" t="n"/>
      <c r="B3888" s="14" t="n"/>
      <c r="C3888" s="15" t="n"/>
      <c r="D3888" s="15" t="n"/>
      <c r="E3888" s="15">
        <f>D3888*Setup!$B$5</f>
        <v/>
      </c>
      <c r="F3888" s="15">
        <f>D3888-E3888</f>
        <v/>
      </c>
      <c r="G3888" s="15" t="n"/>
      <c r="H3888" s="15" t="n"/>
      <c r="I3888" s="15" t="n"/>
      <c r="J3888" s="15">
        <f>C3888+F3888+G3888-I3888</f>
        <v/>
      </c>
      <c r="K3888" s="15" t="n"/>
      <c r="L3888" s="15">
        <f>K3888*Setup!$B$6</f>
        <v/>
      </c>
      <c r="M3888" s="15">
        <f>J3888-L3888</f>
        <v/>
      </c>
      <c r="N3888" s="21" t="n"/>
    </row>
    <row r="3889">
      <c r="A3889" s="295" t="n"/>
      <c r="B3889" s="14" t="n"/>
      <c r="C3889" s="15" t="n"/>
      <c r="D3889" s="15" t="n"/>
      <c r="E3889" s="15">
        <f>D3889*Setup!$B$5</f>
        <v/>
      </c>
      <c r="F3889" s="15">
        <f>D3889-E3889</f>
        <v/>
      </c>
      <c r="G3889" s="15" t="n"/>
      <c r="H3889" s="15" t="n"/>
      <c r="I3889" s="15" t="n"/>
      <c r="J3889" s="15">
        <f>C3889+F3889+G3889-I3889</f>
        <v/>
      </c>
      <c r="K3889" s="15" t="n"/>
      <c r="L3889" s="15">
        <f>K3889*Setup!$B$6</f>
        <v/>
      </c>
      <c r="M3889" s="15">
        <f>J3889-L3889</f>
        <v/>
      </c>
      <c r="N3889" s="21" t="n"/>
    </row>
    <row r="3890">
      <c r="A3890" s="295" t="n"/>
      <c r="B3890" s="14" t="n"/>
      <c r="C3890" s="15" t="n"/>
      <c r="D3890" s="15" t="n"/>
      <c r="E3890" s="15">
        <f>D3890*Setup!$B$5</f>
        <v/>
      </c>
      <c r="F3890" s="15">
        <f>D3890-E3890</f>
        <v/>
      </c>
      <c r="G3890" s="15" t="n"/>
      <c r="H3890" s="15" t="n"/>
      <c r="I3890" s="15" t="n"/>
      <c r="J3890" s="15">
        <f>C3890+F3890+G3890-I3890</f>
        <v/>
      </c>
      <c r="K3890" s="15" t="n"/>
      <c r="L3890" s="15">
        <f>K3890*Setup!$B$6</f>
        <v/>
      </c>
      <c r="M3890" s="15">
        <f>J3890-L3890</f>
        <v/>
      </c>
      <c r="N3890" s="21" t="n"/>
    </row>
    <row r="3891">
      <c r="A3891" s="295" t="n"/>
      <c r="B3891" s="14" t="n"/>
      <c r="C3891" s="15" t="n"/>
      <c r="D3891" s="15" t="n"/>
      <c r="E3891" s="15">
        <f>D3891*Setup!$B$5</f>
        <v/>
      </c>
      <c r="F3891" s="15">
        <f>D3891-E3891</f>
        <v/>
      </c>
      <c r="G3891" s="15" t="n"/>
      <c r="H3891" s="15" t="n"/>
      <c r="I3891" s="15" t="n"/>
      <c r="J3891" s="15">
        <f>C3891+F3891+G3891-I3891</f>
        <v/>
      </c>
      <c r="K3891" s="15" t="n"/>
      <c r="L3891" s="15">
        <f>K3891*Setup!$B$6</f>
        <v/>
      </c>
      <c r="M3891" s="15">
        <f>J3891-L3891</f>
        <v/>
      </c>
      <c r="N3891" s="21" t="n"/>
    </row>
    <row r="3892">
      <c r="A3892" s="295" t="n"/>
      <c r="B3892" s="14" t="n"/>
      <c r="C3892" s="15" t="n"/>
      <c r="D3892" s="15" t="n"/>
      <c r="E3892" s="15">
        <f>D3892*Setup!$B$5</f>
        <v/>
      </c>
      <c r="F3892" s="15">
        <f>D3892-E3892</f>
        <v/>
      </c>
      <c r="G3892" s="15" t="n"/>
      <c r="H3892" s="15" t="n"/>
      <c r="I3892" s="15" t="n"/>
      <c r="J3892" s="15">
        <f>C3892+F3892+G3892-I3892</f>
        <v/>
      </c>
      <c r="K3892" s="15" t="n"/>
      <c r="L3892" s="15">
        <f>K3892*Setup!$B$6</f>
        <v/>
      </c>
      <c r="M3892" s="15">
        <f>J3892-L3892</f>
        <v/>
      </c>
      <c r="N3892" s="21" t="n"/>
    </row>
    <row r="3893">
      <c r="A3893" s="295" t="n"/>
      <c r="B3893" s="14" t="n"/>
      <c r="C3893" s="15" t="n"/>
      <c r="D3893" s="15" t="n"/>
      <c r="E3893" s="15">
        <f>D3893*Setup!$B$5</f>
        <v/>
      </c>
      <c r="F3893" s="15">
        <f>D3893-E3893</f>
        <v/>
      </c>
      <c r="G3893" s="15" t="n"/>
      <c r="H3893" s="15" t="n"/>
      <c r="I3893" s="15" t="n"/>
      <c r="J3893" s="15">
        <f>C3893+F3893+G3893-I3893</f>
        <v/>
      </c>
      <c r="K3893" s="15" t="n"/>
      <c r="L3893" s="15">
        <f>K3893*Setup!$B$6</f>
        <v/>
      </c>
      <c r="M3893" s="15">
        <f>J3893-L3893</f>
        <v/>
      </c>
      <c r="N3893" s="21" t="n"/>
    </row>
    <row r="3894">
      <c r="A3894" s="295" t="n"/>
      <c r="B3894" s="14" t="n"/>
      <c r="C3894" s="15" t="n"/>
      <c r="D3894" s="15" t="n"/>
      <c r="E3894" s="15">
        <f>D3894*Setup!$B$5</f>
        <v/>
      </c>
      <c r="F3894" s="15">
        <f>D3894-E3894</f>
        <v/>
      </c>
      <c r="G3894" s="15" t="n"/>
      <c r="H3894" s="15" t="n"/>
      <c r="I3894" s="15" t="n"/>
      <c r="J3894" s="15">
        <f>C3894+F3894+G3894-I3894</f>
        <v/>
      </c>
      <c r="K3894" s="15" t="n"/>
      <c r="L3894" s="15">
        <f>K3894*Setup!$B$6</f>
        <v/>
      </c>
      <c r="M3894" s="15">
        <f>J3894-L3894</f>
        <v/>
      </c>
      <c r="N3894" s="21" t="n"/>
    </row>
    <row r="3895">
      <c r="A3895" s="295" t="n"/>
      <c r="B3895" s="14" t="n"/>
      <c r="C3895" s="15" t="n"/>
      <c r="D3895" s="15" t="n"/>
      <c r="E3895" s="15">
        <f>D3895*Setup!$B$5</f>
        <v/>
      </c>
      <c r="F3895" s="15">
        <f>D3895-E3895</f>
        <v/>
      </c>
      <c r="G3895" s="15" t="n"/>
      <c r="H3895" s="15" t="n"/>
      <c r="I3895" s="15" t="n"/>
      <c r="J3895" s="15">
        <f>C3895+F3895+G3895-I3895</f>
        <v/>
      </c>
      <c r="K3895" s="15" t="n"/>
      <c r="L3895" s="15">
        <f>K3895*Setup!$B$6</f>
        <v/>
      </c>
      <c r="M3895" s="15">
        <f>J3895-L3895</f>
        <v/>
      </c>
      <c r="N3895" s="21" t="n"/>
    </row>
    <row r="3896">
      <c r="A3896" s="295" t="n"/>
      <c r="B3896" s="14" t="n"/>
      <c r="C3896" s="15" t="n"/>
      <c r="D3896" s="15" t="n"/>
      <c r="E3896" s="15">
        <f>D3896*Setup!$B$5</f>
        <v/>
      </c>
      <c r="F3896" s="15">
        <f>D3896-E3896</f>
        <v/>
      </c>
      <c r="G3896" s="15" t="n"/>
      <c r="H3896" s="15" t="n"/>
      <c r="I3896" s="15" t="n"/>
      <c r="J3896" s="15">
        <f>C3896+F3896+G3896-I3896</f>
        <v/>
      </c>
      <c r="K3896" s="15" t="n"/>
      <c r="L3896" s="15">
        <f>K3896*Setup!$B$6</f>
        <v/>
      </c>
      <c r="M3896" s="15">
        <f>J3896-L3896</f>
        <v/>
      </c>
      <c r="N3896" s="21" t="n"/>
    </row>
    <row r="3897">
      <c r="A3897" s="295" t="n"/>
      <c r="B3897" s="14" t="n"/>
      <c r="C3897" s="15" t="n"/>
      <c r="D3897" s="15" t="n"/>
      <c r="E3897" s="15">
        <f>D3897*Setup!$B$5</f>
        <v/>
      </c>
      <c r="F3897" s="15">
        <f>D3897-E3897</f>
        <v/>
      </c>
      <c r="G3897" s="15" t="n"/>
      <c r="H3897" s="15" t="n"/>
      <c r="I3897" s="15" t="n"/>
      <c r="J3897" s="15">
        <f>C3897+F3897+G3897-I3897</f>
        <v/>
      </c>
      <c r="K3897" s="15" t="n"/>
      <c r="L3897" s="15">
        <f>K3897*Setup!$B$6</f>
        <v/>
      </c>
      <c r="M3897" s="15">
        <f>J3897-L3897</f>
        <v/>
      </c>
      <c r="N3897" s="21" t="n"/>
    </row>
    <row r="3898">
      <c r="A3898" s="295" t="n"/>
      <c r="B3898" s="14" t="n"/>
      <c r="C3898" s="15" t="n"/>
      <c r="D3898" s="15" t="n"/>
      <c r="E3898" s="15">
        <f>D3898*Setup!$B$5</f>
        <v/>
      </c>
      <c r="F3898" s="15">
        <f>D3898-E3898</f>
        <v/>
      </c>
      <c r="G3898" s="15" t="n"/>
      <c r="H3898" s="15" t="n"/>
      <c r="I3898" s="15" t="n"/>
      <c r="J3898" s="15">
        <f>C3898+F3898+G3898-I3898</f>
        <v/>
      </c>
      <c r="K3898" s="15" t="n"/>
      <c r="L3898" s="15">
        <f>K3898*Setup!$B$6</f>
        <v/>
      </c>
      <c r="M3898" s="15">
        <f>J3898-L3898</f>
        <v/>
      </c>
      <c r="N3898" s="21" t="n"/>
    </row>
    <row r="3899">
      <c r="A3899" s="295" t="n"/>
      <c r="B3899" s="14" t="n"/>
      <c r="C3899" s="15" t="n"/>
      <c r="D3899" s="15" t="n"/>
      <c r="E3899" s="15">
        <f>D3899*Setup!$B$5</f>
        <v/>
      </c>
      <c r="F3899" s="15">
        <f>D3899-E3899</f>
        <v/>
      </c>
      <c r="G3899" s="15" t="n"/>
      <c r="H3899" s="15" t="n"/>
      <c r="I3899" s="15" t="n"/>
      <c r="J3899" s="15">
        <f>C3899+F3899+G3899-I3899</f>
        <v/>
      </c>
      <c r="K3899" s="15" t="n"/>
      <c r="L3899" s="15">
        <f>K3899*Setup!$B$6</f>
        <v/>
      </c>
      <c r="M3899" s="15">
        <f>J3899-L3899</f>
        <v/>
      </c>
      <c r="N3899" s="21" t="n"/>
    </row>
    <row r="3900">
      <c r="A3900" s="295" t="n"/>
      <c r="B3900" s="14" t="n"/>
      <c r="C3900" s="15" t="n"/>
      <c r="D3900" s="15" t="n"/>
      <c r="E3900" s="15">
        <f>D3900*Setup!$B$5</f>
        <v/>
      </c>
      <c r="F3900" s="15">
        <f>D3900-E3900</f>
        <v/>
      </c>
      <c r="G3900" s="15" t="n"/>
      <c r="H3900" s="15" t="n"/>
      <c r="I3900" s="15" t="n"/>
      <c r="J3900" s="15">
        <f>C3900+F3900+G3900-I3900</f>
        <v/>
      </c>
      <c r="K3900" s="15" t="n"/>
      <c r="L3900" s="15">
        <f>K3900*Setup!$B$6</f>
        <v/>
      </c>
      <c r="M3900" s="15">
        <f>J3900-L3900</f>
        <v/>
      </c>
      <c r="N3900" s="21" t="n"/>
    </row>
    <row r="3901">
      <c r="A3901" s="295" t="n"/>
      <c r="B3901" s="14" t="n"/>
      <c r="C3901" s="15" t="n"/>
      <c r="D3901" s="15" t="n"/>
      <c r="E3901" s="15">
        <f>D3901*Setup!$B$5</f>
        <v/>
      </c>
      <c r="F3901" s="15">
        <f>D3901-E3901</f>
        <v/>
      </c>
      <c r="G3901" s="15" t="n"/>
      <c r="H3901" s="15" t="n"/>
      <c r="I3901" s="15" t="n"/>
      <c r="J3901" s="15">
        <f>C3901+F3901+G3901-I3901</f>
        <v/>
      </c>
      <c r="K3901" s="15" t="n"/>
      <c r="L3901" s="15">
        <f>K3901*Setup!$B$6</f>
        <v/>
      </c>
      <c r="M3901" s="15">
        <f>J3901-L3901</f>
        <v/>
      </c>
      <c r="N3901" s="21" t="n"/>
    </row>
    <row r="3902">
      <c r="A3902" s="295" t="n"/>
      <c r="B3902" s="14" t="n"/>
      <c r="C3902" s="15" t="n"/>
      <c r="D3902" s="15" t="n"/>
      <c r="E3902" s="15">
        <f>D3902*Setup!$B$5</f>
        <v/>
      </c>
      <c r="F3902" s="15">
        <f>D3902-E3902</f>
        <v/>
      </c>
      <c r="G3902" s="15" t="n"/>
      <c r="H3902" s="15" t="n"/>
      <c r="I3902" s="15" t="n"/>
      <c r="J3902" s="15">
        <f>C3902+F3902+G3902-I3902</f>
        <v/>
      </c>
      <c r="K3902" s="15" t="n"/>
      <c r="L3902" s="15">
        <f>K3902*Setup!$B$6</f>
        <v/>
      </c>
      <c r="M3902" s="15">
        <f>J3902-L3902</f>
        <v/>
      </c>
      <c r="N3902" s="21" t="n"/>
    </row>
    <row r="3903">
      <c r="A3903" s="295" t="n"/>
      <c r="B3903" s="14" t="n"/>
      <c r="C3903" s="15" t="n"/>
      <c r="D3903" s="15" t="n"/>
      <c r="E3903" s="15">
        <f>D3903*Setup!$B$5</f>
        <v/>
      </c>
      <c r="F3903" s="15">
        <f>D3903-E3903</f>
        <v/>
      </c>
      <c r="G3903" s="15" t="n"/>
      <c r="H3903" s="15" t="n"/>
      <c r="I3903" s="15" t="n"/>
      <c r="J3903" s="15">
        <f>C3903+F3903+G3903-I3903</f>
        <v/>
      </c>
      <c r="K3903" s="15" t="n"/>
      <c r="L3903" s="15">
        <f>K3903*Setup!$B$6</f>
        <v/>
      </c>
      <c r="M3903" s="15">
        <f>J3903-L3903</f>
        <v/>
      </c>
      <c r="N3903" s="21" t="n"/>
    </row>
    <row r="3904">
      <c r="A3904" s="295" t="n"/>
      <c r="B3904" s="14" t="n"/>
      <c r="C3904" s="15" t="n"/>
      <c r="D3904" s="15" t="n"/>
      <c r="E3904" s="15">
        <f>D3904*Setup!$B$5</f>
        <v/>
      </c>
      <c r="F3904" s="15">
        <f>D3904-E3904</f>
        <v/>
      </c>
      <c r="G3904" s="15" t="n"/>
      <c r="H3904" s="15" t="n"/>
      <c r="I3904" s="15" t="n"/>
      <c r="J3904" s="15">
        <f>C3904+F3904+G3904-I3904</f>
        <v/>
      </c>
      <c r="K3904" s="15" t="n"/>
      <c r="L3904" s="15">
        <f>K3904*Setup!$B$6</f>
        <v/>
      </c>
      <c r="M3904" s="15">
        <f>J3904-L3904</f>
        <v/>
      </c>
      <c r="N3904" s="21" t="n"/>
    </row>
    <row r="3905">
      <c r="A3905" s="295" t="n"/>
      <c r="B3905" s="14" t="n"/>
      <c r="C3905" s="15" t="n"/>
      <c r="D3905" s="15" t="n"/>
      <c r="E3905" s="15">
        <f>D3905*Setup!$B$5</f>
        <v/>
      </c>
      <c r="F3905" s="15">
        <f>D3905-E3905</f>
        <v/>
      </c>
      <c r="G3905" s="15" t="n"/>
      <c r="H3905" s="15" t="n"/>
      <c r="I3905" s="15" t="n"/>
      <c r="J3905" s="15">
        <f>C3905+F3905+G3905-I3905</f>
        <v/>
      </c>
      <c r="K3905" s="15" t="n"/>
      <c r="L3905" s="15">
        <f>K3905*Setup!$B$6</f>
        <v/>
      </c>
      <c r="M3905" s="15">
        <f>J3905-L3905</f>
        <v/>
      </c>
      <c r="N3905" s="21" t="n"/>
    </row>
    <row r="3906">
      <c r="A3906" s="295" t="n"/>
      <c r="B3906" s="14" t="n"/>
      <c r="C3906" s="15" t="n"/>
      <c r="D3906" s="15" t="n"/>
      <c r="E3906" s="15">
        <f>D3906*Setup!$B$5</f>
        <v/>
      </c>
      <c r="F3906" s="15">
        <f>D3906-E3906</f>
        <v/>
      </c>
      <c r="G3906" s="15" t="n"/>
      <c r="H3906" s="15" t="n"/>
      <c r="I3906" s="15" t="n"/>
      <c r="J3906" s="15">
        <f>C3906+F3906+G3906-I3906</f>
        <v/>
      </c>
      <c r="K3906" s="15" t="n"/>
      <c r="L3906" s="15">
        <f>K3906*Setup!$B$6</f>
        <v/>
      </c>
      <c r="M3906" s="15">
        <f>J3906-L3906</f>
        <v/>
      </c>
      <c r="N3906" s="21" t="n"/>
    </row>
    <row r="3907">
      <c r="A3907" s="295" t="n"/>
      <c r="B3907" s="14" t="n"/>
      <c r="C3907" s="15" t="n"/>
      <c r="D3907" s="15" t="n"/>
      <c r="E3907" s="15">
        <f>D3907*Setup!$B$5</f>
        <v/>
      </c>
      <c r="F3907" s="15">
        <f>D3907-E3907</f>
        <v/>
      </c>
      <c r="G3907" s="15" t="n"/>
      <c r="H3907" s="15" t="n"/>
      <c r="I3907" s="15" t="n"/>
      <c r="J3907" s="15">
        <f>C3907+F3907+G3907-I3907</f>
        <v/>
      </c>
      <c r="K3907" s="15" t="n"/>
      <c r="L3907" s="15">
        <f>K3907*Setup!$B$6</f>
        <v/>
      </c>
      <c r="M3907" s="15">
        <f>J3907-L3907</f>
        <v/>
      </c>
      <c r="N3907" s="21" t="n"/>
    </row>
    <row r="3908">
      <c r="A3908" s="295" t="n"/>
      <c r="B3908" s="14" t="n"/>
      <c r="C3908" s="15" t="n"/>
      <c r="D3908" s="15" t="n"/>
      <c r="E3908" s="15">
        <f>D3908*Setup!$B$5</f>
        <v/>
      </c>
      <c r="F3908" s="15">
        <f>D3908-E3908</f>
        <v/>
      </c>
      <c r="G3908" s="15" t="n"/>
      <c r="H3908" s="15" t="n"/>
      <c r="I3908" s="15" t="n"/>
      <c r="J3908" s="15">
        <f>C3908+F3908+G3908-I3908</f>
        <v/>
      </c>
      <c r="K3908" s="15" t="n"/>
      <c r="L3908" s="15">
        <f>K3908*Setup!$B$6</f>
        <v/>
      </c>
      <c r="M3908" s="15">
        <f>J3908-L3908</f>
        <v/>
      </c>
      <c r="N3908" s="21" t="n"/>
    </row>
    <row r="3909">
      <c r="A3909" s="295" t="n"/>
      <c r="B3909" s="14" t="n"/>
      <c r="C3909" s="15" t="n"/>
      <c r="D3909" s="15" t="n"/>
      <c r="E3909" s="15">
        <f>D3909*Setup!$B$5</f>
        <v/>
      </c>
      <c r="F3909" s="15">
        <f>D3909-E3909</f>
        <v/>
      </c>
      <c r="G3909" s="15" t="n"/>
      <c r="H3909" s="15" t="n"/>
      <c r="I3909" s="15" t="n"/>
      <c r="J3909" s="15">
        <f>C3909+F3909+G3909-I3909</f>
        <v/>
      </c>
      <c r="K3909" s="15" t="n"/>
      <c r="L3909" s="15">
        <f>K3909*Setup!$B$6</f>
        <v/>
      </c>
      <c r="M3909" s="15">
        <f>J3909-L3909</f>
        <v/>
      </c>
      <c r="N3909" s="21" t="n"/>
    </row>
    <row r="3910">
      <c r="A3910" s="295" t="n"/>
      <c r="B3910" s="14" t="n"/>
      <c r="C3910" s="15" t="n"/>
      <c r="D3910" s="15" t="n"/>
      <c r="E3910" s="15">
        <f>D3910*Setup!$B$5</f>
        <v/>
      </c>
      <c r="F3910" s="15">
        <f>D3910-E3910</f>
        <v/>
      </c>
      <c r="G3910" s="15" t="n"/>
      <c r="H3910" s="15" t="n"/>
      <c r="I3910" s="15" t="n"/>
      <c r="J3910" s="15">
        <f>C3910+F3910+G3910-I3910</f>
        <v/>
      </c>
      <c r="K3910" s="15" t="n"/>
      <c r="L3910" s="15">
        <f>K3910*Setup!$B$6</f>
        <v/>
      </c>
      <c r="M3910" s="15">
        <f>J3910-L3910</f>
        <v/>
      </c>
      <c r="N3910" s="21" t="n"/>
    </row>
    <row r="3911">
      <c r="A3911" s="295" t="n"/>
      <c r="B3911" s="14" t="n"/>
      <c r="C3911" s="15" t="n"/>
      <c r="D3911" s="15" t="n"/>
      <c r="E3911" s="15">
        <f>D3911*Setup!$B$5</f>
        <v/>
      </c>
      <c r="F3911" s="15">
        <f>D3911-E3911</f>
        <v/>
      </c>
      <c r="G3911" s="15" t="n"/>
      <c r="H3911" s="15" t="n"/>
      <c r="I3911" s="15" t="n"/>
      <c r="J3911" s="15">
        <f>C3911+F3911+G3911-I3911</f>
        <v/>
      </c>
      <c r="K3911" s="15" t="n"/>
      <c r="L3911" s="15">
        <f>K3911*Setup!$B$6</f>
        <v/>
      </c>
      <c r="M3911" s="15">
        <f>J3911-L3911</f>
        <v/>
      </c>
      <c r="N3911" s="21" t="n"/>
    </row>
    <row r="3912">
      <c r="A3912" s="295" t="n"/>
      <c r="B3912" s="14" t="n"/>
      <c r="C3912" s="15" t="n"/>
      <c r="D3912" s="15" t="n"/>
      <c r="E3912" s="15">
        <f>D3912*Setup!$B$5</f>
        <v/>
      </c>
      <c r="F3912" s="15">
        <f>D3912-E3912</f>
        <v/>
      </c>
      <c r="G3912" s="15" t="n"/>
      <c r="H3912" s="15" t="n"/>
      <c r="I3912" s="15" t="n"/>
      <c r="J3912" s="15">
        <f>C3912+F3912+G3912-I3912</f>
        <v/>
      </c>
      <c r="K3912" s="15" t="n"/>
      <c r="L3912" s="15">
        <f>K3912*Setup!$B$6</f>
        <v/>
      </c>
      <c r="M3912" s="15">
        <f>J3912-L3912</f>
        <v/>
      </c>
      <c r="N3912" s="21" t="n"/>
    </row>
    <row r="3913">
      <c r="A3913" s="295" t="n"/>
      <c r="B3913" s="14" t="n"/>
      <c r="C3913" s="15" t="n"/>
      <c r="D3913" s="15" t="n"/>
      <c r="E3913" s="15">
        <f>D3913*Setup!$B$5</f>
        <v/>
      </c>
      <c r="F3913" s="15">
        <f>D3913-E3913</f>
        <v/>
      </c>
      <c r="G3913" s="15" t="n"/>
      <c r="H3913" s="15" t="n"/>
      <c r="I3913" s="15" t="n"/>
      <c r="J3913" s="15">
        <f>C3913+F3913+G3913-I3913</f>
        <v/>
      </c>
      <c r="K3913" s="15" t="n"/>
      <c r="L3913" s="15">
        <f>K3913*Setup!$B$6</f>
        <v/>
      </c>
      <c r="M3913" s="15">
        <f>J3913-L3913</f>
        <v/>
      </c>
      <c r="N3913" s="21" t="n"/>
    </row>
    <row r="3914">
      <c r="A3914" s="295" t="n"/>
      <c r="B3914" s="14" t="n"/>
      <c r="C3914" s="15" t="n"/>
      <c r="D3914" s="15" t="n"/>
      <c r="E3914" s="15">
        <f>D3914*Setup!$B$5</f>
        <v/>
      </c>
      <c r="F3914" s="15">
        <f>D3914-E3914</f>
        <v/>
      </c>
      <c r="G3914" s="15" t="n"/>
      <c r="H3914" s="15" t="n"/>
      <c r="I3914" s="15" t="n"/>
      <c r="J3914" s="15">
        <f>C3914+F3914+G3914-I3914</f>
        <v/>
      </c>
      <c r="K3914" s="15" t="n"/>
      <c r="L3914" s="15">
        <f>K3914*Setup!$B$6</f>
        <v/>
      </c>
      <c r="M3914" s="15">
        <f>J3914-L3914</f>
        <v/>
      </c>
      <c r="N3914" s="21" t="n"/>
    </row>
    <row r="3915">
      <c r="A3915" s="295" t="n"/>
      <c r="B3915" s="14" t="n"/>
      <c r="C3915" s="15" t="n"/>
      <c r="D3915" s="15" t="n"/>
      <c r="E3915" s="15">
        <f>D3915*Setup!$B$5</f>
        <v/>
      </c>
      <c r="F3915" s="15">
        <f>D3915-E3915</f>
        <v/>
      </c>
      <c r="G3915" s="15" t="n"/>
      <c r="H3915" s="15" t="n"/>
      <c r="I3915" s="15" t="n"/>
      <c r="J3915" s="15">
        <f>C3915+F3915+G3915-I3915</f>
        <v/>
      </c>
      <c r="K3915" s="15" t="n"/>
      <c r="L3915" s="15">
        <f>K3915*Setup!$B$6</f>
        <v/>
      </c>
      <c r="M3915" s="15">
        <f>J3915-L3915</f>
        <v/>
      </c>
      <c r="N3915" s="21" t="n"/>
    </row>
    <row r="3916">
      <c r="A3916" s="295" t="n"/>
      <c r="B3916" s="14" t="n"/>
      <c r="C3916" s="15" t="n"/>
      <c r="D3916" s="15" t="n"/>
      <c r="E3916" s="15">
        <f>D3916*Setup!$B$5</f>
        <v/>
      </c>
      <c r="F3916" s="15">
        <f>D3916-E3916</f>
        <v/>
      </c>
      <c r="G3916" s="15" t="n"/>
      <c r="H3916" s="15" t="n"/>
      <c r="I3916" s="15" t="n"/>
      <c r="J3916" s="15">
        <f>C3916+F3916+G3916-I3916</f>
        <v/>
      </c>
      <c r="K3916" s="15" t="n"/>
      <c r="L3916" s="15">
        <f>K3916*Setup!$B$6</f>
        <v/>
      </c>
      <c r="M3916" s="15">
        <f>J3916-L3916</f>
        <v/>
      </c>
      <c r="N3916" s="21" t="n"/>
    </row>
    <row r="3917">
      <c r="A3917" s="295" t="n"/>
      <c r="B3917" s="14" t="n"/>
      <c r="C3917" s="15" t="n"/>
      <c r="D3917" s="15" t="n"/>
      <c r="E3917" s="15">
        <f>D3917*Setup!$B$5</f>
        <v/>
      </c>
      <c r="F3917" s="15">
        <f>D3917-E3917</f>
        <v/>
      </c>
      <c r="G3917" s="15" t="n"/>
      <c r="H3917" s="15" t="n"/>
      <c r="I3917" s="15" t="n"/>
      <c r="J3917" s="15">
        <f>C3917+F3917+G3917-I3917</f>
        <v/>
      </c>
      <c r="K3917" s="15" t="n"/>
      <c r="L3917" s="15">
        <f>K3917*Setup!$B$6</f>
        <v/>
      </c>
      <c r="M3917" s="15">
        <f>J3917-L3917</f>
        <v/>
      </c>
      <c r="N3917" s="21" t="n"/>
    </row>
    <row r="3918">
      <c r="A3918" s="295" t="n"/>
      <c r="B3918" s="14" t="n"/>
      <c r="C3918" s="15" t="n"/>
      <c r="D3918" s="15" t="n"/>
      <c r="E3918" s="15">
        <f>D3918*Setup!$B$5</f>
        <v/>
      </c>
      <c r="F3918" s="15">
        <f>D3918-E3918</f>
        <v/>
      </c>
      <c r="G3918" s="15" t="n"/>
      <c r="H3918" s="15" t="n"/>
      <c r="I3918" s="15" t="n"/>
      <c r="J3918" s="15">
        <f>C3918+F3918+G3918-I3918</f>
        <v/>
      </c>
      <c r="K3918" s="15" t="n"/>
      <c r="L3918" s="15">
        <f>K3918*Setup!$B$6</f>
        <v/>
      </c>
      <c r="M3918" s="15">
        <f>J3918-L3918</f>
        <v/>
      </c>
      <c r="N3918" s="21" t="n"/>
    </row>
    <row r="3919">
      <c r="A3919" s="295" t="n"/>
      <c r="B3919" s="14" t="n"/>
      <c r="C3919" s="15" t="n"/>
      <c r="D3919" s="15" t="n"/>
      <c r="E3919" s="15">
        <f>D3919*Setup!$B$5</f>
        <v/>
      </c>
      <c r="F3919" s="15">
        <f>D3919-E3919</f>
        <v/>
      </c>
      <c r="G3919" s="15" t="n"/>
      <c r="H3919" s="15" t="n"/>
      <c r="I3919" s="15" t="n"/>
      <c r="J3919" s="15">
        <f>C3919+F3919+G3919-I3919</f>
        <v/>
      </c>
      <c r="K3919" s="15" t="n"/>
      <c r="L3919" s="15">
        <f>K3919*Setup!$B$6</f>
        <v/>
      </c>
      <c r="M3919" s="15">
        <f>J3919-L3919</f>
        <v/>
      </c>
      <c r="N3919" s="21" t="n"/>
    </row>
    <row r="3920">
      <c r="A3920" s="295" t="n"/>
      <c r="B3920" s="14" t="n"/>
      <c r="C3920" s="15" t="n"/>
      <c r="D3920" s="15" t="n"/>
      <c r="E3920" s="15">
        <f>D3920*Setup!$B$5</f>
        <v/>
      </c>
      <c r="F3920" s="15">
        <f>D3920-E3920</f>
        <v/>
      </c>
      <c r="G3920" s="15" t="n"/>
      <c r="H3920" s="15" t="n"/>
      <c r="I3920" s="15" t="n"/>
      <c r="J3920" s="15">
        <f>C3920+F3920+G3920-I3920</f>
        <v/>
      </c>
      <c r="K3920" s="15" t="n"/>
      <c r="L3920" s="15">
        <f>K3920*Setup!$B$6</f>
        <v/>
      </c>
      <c r="M3920" s="15">
        <f>J3920-L3920</f>
        <v/>
      </c>
      <c r="N3920" s="21" t="n"/>
    </row>
    <row r="3921">
      <c r="A3921" s="295" t="n"/>
      <c r="B3921" s="14" t="n"/>
      <c r="C3921" s="15" t="n"/>
      <c r="D3921" s="15" t="n"/>
      <c r="E3921" s="15">
        <f>D3921*Setup!$B$5</f>
        <v/>
      </c>
      <c r="F3921" s="15">
        <f>D3921-E3921</f>
        <v/>
      </c>
      <c r="G3921" s="15" t="n"/>
      <c r="H3921" s="15" t="n"/>
      <c r="I3921" s="15" t="n"/>
      <c r="J3921" s="15">
        <f>C3921+F3921+G3921-I3921</f>
        <v/>
      </c>
      <c r="K3921" s="15" t="n"/>
      <c r="L3921" s="15">
        <f>K3921*Setup!$B$6</f>
        <v/>
      </c>
      <c r="M3921" s="15">
        <f>J3921-L3921</f>
        <v/>
      </c>
      <c r="N3921" s="21" t="n"/>
    </row>
    <row r="3922">
      <c r="A3922" s="295" t="n"/>
      <c r="B3922" s="14" t="n"/>
      <c r="C3922" s="15" t="n"/>
      <c r="D3922" s="15" t="n"/>
      <c r="E3922" s="15">
        <f>D3922*Setup!$B$5</f>
        <v/>
      </c>
      <c r="F3922" s="15">
        <f>D3922-E3922</f>
        <v/>
      </c>
      <c r="G3922" s="15" t="n"/>
      <c r="H3922" s="15" t="n"/>
      <c r="I3922" s="15" t="n"/>
      <c r="J3922" s="15">
        <f>C3922+F3922+G3922-I3922</f>
        <v/>
      </c>
      <c r="K3922" s="15" t="n"/>
      <c r="L3922" s="15">
        <f>K3922*Setup!$B$6</f>
        <v/>
      </c>
      <c r="M3922" s="15">
        <f>J3922-L3922</f>
        <v/>
      </c>
      <c r="N3922" s="21" t="n"/>
    </row>
    <row r="3923">
      <c r="A3923" s="295" t="n"/>
      <c r="B3923" s="14" t="n"/>
      <c r="C3923" s="15" t="n"/>
      <c r="D3923" s="15" t="n"/>
      <c r="E3923" s="15">
        <f>D3923*Setup!$B$5</f>
        <v/>
      </c>
      <c r="F3923" s="15">
        <f>D3923-E3923</f>
        <v/>
      </c>
      <c r="G3923" s="15" t="n"/>
      <c r="H3923" s="15" t="n"/>
      <c r="I3923" s="15" t="n"/>
      <c r="J3923" s="15">
        <f>C3923+F3923+G3923-I3923</f>
        <v/>
      </c>
      <c r="K3923" s="15" t="n"/>
      <c r="L3923" s="15">
        <f>K3923*Setup!$B$6</f>
        <v/>
      </c>
      <c r="M3923" s="15">
        <f>J3923-L3923</f>
        <v/>
      </c>
      <c r="N3923" s="21" t="n"/>
    </row>
    <row r="3924">
      <c r="A3924" s="295" t="n"/>
      <c r="B3924" s="14" t="n"/>
      <c r="C3924" s="15" t="n"/>
      <c r="D3924" s="15" t="n"/>
      <c r="E3924" s="15">
        <f>D3924*Setup!$B$5</f>
        <v/>
      </c>
      <c r="F3924" s="15">
        <f>D3924-E3924</f>
        <v/>
      </c>
      <c r="G3924" s="15" t="n"/>
      <c r="H3924" s="15" t="n"/>
      <c r="I3924" s="15" t="n"/>
      <c r="J3924" s="15">
        <f>C3924+F3924+G3924-I3924</f>
        <v/>
      </c>
      <c r="K3924" s="15" t="n"/>
      <c r="L3924" s="15">
        <f>K3924*Setup!$B$6</f>
        <v/>
      </c>
      <c r="M3924" s="15">
        <f>J3924-L3924</f>
        <v/>
      </c>
      <c r="N3924" s="21" t="n"/>
    </row>
    <row r="3925">
      <c r="A3925" s="295" t="n"/>
      <c r="B3925" s="14" t="n"/>
      <c r="C3925" s="15" t="n"/>
      <c r="D3925" s="15" t="n"/>
      <c r="E3925" s="15">
        <f>D3925*Setup!$B$5</f>
        <v/>
      </c>
      <c r="F3925" s="15">
        <f>D3925-E3925</f>
        <v/>
      </c>
      <c r="G3925" s="15" t="n"/>
      <c r="H3925" s="15" t="n"/>
      <c r="I3925" s="15" t="n"/>
      <c r="J3925" s="15">
        <f>C3925+F3925+G3925-I3925</f>
        <v/>
      </c>
      <c r="K3925" s="15" t="n"/>
      <c r="L3925" s="15">
        <f>K3925*Setup!$B$6</f>
        <v/>
      </c>
      <c r="M3925" s="15">
        <f>J3925-L3925</f>
        <v/>
      </c>
      <c r="N3925" s="21" t="n"/>
    </row>
    <row r="3926">
      <c r="A3926" s="295" t="n"/>
      <c r="B3926" s="14" t="n"/>
      <c r="C3926" s="15" t="n"/>
      <c r="D3926" s="15" t="n"/>
      <c r="E3926" s="15">
        <f>D3926*Setup!$B$5</f>
        <v/>
      </c>
      <c r="F3926" s="15">
        <f>D3926-E3926</f>
        <v/>
      </c>
      <c r="G3926" s="15" t="n"/>
      <c r="H3926" s="15" t="n"/>
      <c r="I3926" s="15" t="n"/>
      <c r="J3926" s="15">
        <f>C3926+F3926+G3926-I3926</f>
        <v/>
      </c>
      <c r="K3926" s="15" t="n"/>
      <c r="L3926" s="15">
        <f>K3926*Setup!$B$6</f>
        <v/>
      </c>
      <c r="M3926" s="15">
        <f>J3926-L3926</f>
        <v/>
      </c>
      <c r="N3926" s="21" t="n"/>
    </row>
    <row r="3927">
      <c r="A3927" s="295" t="n"/>
      <c r="B3927" s="14" t="n"/>
      <c r="C3927" s="15" t="n"/>
      <c r="D3927" s="15" t="n"/>
      <c r="E3927" s="15">
        <f>D3927*Setup!$B$5</f>
        <v/>
      </c>
      <c r="F3927" s="15">
        <f>D3927-E3927</f>
        <v/>
      </c>
      <c r="G3927" s="15" t="n"/>
      <c r="H3927" s="15" t="n"/>
      <c r="I3927" s="15" t="n"/>
      <c r="J3927" s="15">
        <f>C3927+F3927+G3927-I3927</f>
        <v/>
      </c>
      <c r="K3927" s="15" t="n"/>
      <c r="L3927" s="15">
        <f>K3927*Setup!$B$6</f>
        <v/>
      </c>
      <c r="M3927" s="15">
        <f>J3927-L3927</f>
        <v/>
      </c>
      <c r="N3927" s="21" t="n"/>
    </row>
    <row r="3928">
      <c r="A3928" s="295" t="n"/>
      <c r="B3928" s="14" t="n"/>
      <c r="C3928" s="15" t="n"/>
      <c r="D3928" s="15" t="n"/>
      <c r="E3928" s="15">
        <f>D3928*Setup!$B$5</f>
        <v/>
      </c>
      <c r="F3928" s="15">
        <f>D3928-E3928</f>
        <v/>
      </c>
      <c r="G3928" s="15" t="n"/>
      <c r="H3928" s="15" t="n"/>
      <c r="I3928" s="15" t="n"/>
      <c r="J3928" s="15">
        <f>C3928+F3928+G3928-I3928</f>
        <v/>
      </c>
      <c r="K3928" s="15" t="n"/>
      <c r="L3928" s="15">
        <f>K3928*Setup!$B$6</f>
        <v/>
      </c>
      <c r="M3928" s="15">
        <f>J3928-L3928</f>
        <v/>
      </c>
      <c r="N3928" s="21" t="n"/>
    </row>
    <row r="3929">
      <c r="A3929" s="295" t="n"/>
      <c r="B3929" s="14" t="n"/>
      <c r="C3929" s="15" t="n"/>
      <c r="D3929" s="15" t="n"/>
      <c r="E3929" s="15">
        <f>D3929*Setup!$B$5</f>
        <v/>
      </c>
      <c r="F3929" s="15">
        <f>D3929-E3929</f>
        <v/>
      </c>
      <c r="G3929" s="15" t="n"/>
      <c r="H3929" s="15" t="n"/>
      <c r="I3929" s="15" t="n"/>
      <c r="J3929" s="15">
        <f>C3929+F3929+G3929-I3929</f>
        <v/>
      </c>
      <c r="K3929" s="15" t="n"/>
      <c r="L3929" s="15">
        <f>K3929*Setup!$B$6</f>
        <v/>
      </c>
      <c r="M3929" s="15">
        <f>J3929-L3929</f>
        <v/>
      </c>
      <c r="N3929" s="21" t="n"/>
    </row>
    <row r="3930">
      <c r="A3930" s="295" t="n"/>
      <c r="B3930" s="14" t="n"/>
      <c r="C3930" s="15" t="n"/>
      <c r="D3930" s="15" t="n"/>
      <c r="E3930" s="15">
        <f>D3930*Setup!$B$5</f>
        <v/>
      </c>
      <c r="F3930" s="15">
        <f>D3930-E3930</f>
        <v/>
      </c>
      <c r="G3930" s="15" t="n"/>
      <c r="H3930" s="15" t="n"/>
      <c r="I3930" s="15" t="n"/>
      <c r="J3930" s="15">
        <f>C3930+F3930+G3930-I3930</f>
        <v/>
      </c>
      <c r="K3930" s="15" t="n"/>
      <c r="L3930" s="15">
        <f>K3930*Setup!$B$6</f>
        <v/>
      </c>
      <c r="M3930" s="15">
        <f>J3930-L3930</f>
        <v/>
      </c>
      <c r="N3930" s="21" t="n"/>
    </row>
    <row r="3931">
      <c r="A3931" s="295" t="n"/>
      <c r="B3931" s="14" t="n"/>
      <c r="C3931" s="15" t="n"/>
      <c r="D3931" s="15" t="n"/>
      <c r="E3931" s="15">
        <f>D3931*Setup!$B$5</f>
        <v/>
      </c>
      <c r="F3931" s="15">
        <f>D3931-E3931</f>
        <v/>
      </c>
      <c r="G3931" s="15" t="n"/>
      <c r="H3931" s="15" t="n"/>
      <c r="I3931" s="15" t="n"/>
      <c r="J3931" s="15">
        <f>C3931+F3931+G3931-I3931</f>
        <v/>
      </c>
      <c r="K3931" s="15" t="n"/>
      <c r="L3931" s="15">
        <f>K3931*Setup!$B$6</f>
        <v/>
      </c>
      <c r="M3931" s="15">
        <f>J3931-L3931</f>
        <v/>
      </c>
      <c r="N3931" s="21" t="n"/>
    </row>
    <row r="3932">
      <c r="A3932" s="295" t="n"/>
      <c r="B3932" s="14" t="n"/>
      <c r="C3932" s="15" t="n"/>
      <c r="D3932" s="15" t="n"/>
      <c r="E3932" s="15">
        <f>D3932*Setup!$B$5</f>
        <v/>
      </c>
      <c r="F3932" s="15">
        <f>D3932-E3932</f>
        <v/>
      </c>
      <c r="G3932" s="15" t="n"/>
      <c r="H3932" s="15" t="n"/>
      <c r="I3932" s="15" t="n"/>
      <c r="J3932" s="15">
        <f>C3932+F3932+G3932-I3932</f>
        <v/>
      </c>
      <c r="K3932" s="15" t="n"/>
      <c r="L3932" s="15">
        <f>K3932*Setup!$B$6</f>
        <v/>
      </c>
      <c r="M3932" s="15">
        <f>J3932-L3932</f>
        <v/>
      </c>
      <c r="N3932" s="21" t="n"/>
    </row>
    <row r="3933">
      <c r="A3933" s="295" t="n"/>
      <c r="B3933" s="14" t="n"/>
      <c r="C3933" s="15" t="n"/>
      <c r="D3933" s="15" t="n"/>
      <c r="E3933" s="15">
        <f>D3933*Setup!$B$5</f>
        <v/>
      </c>
      <c r="F3933" s="15">
        <f>D3933-E3933</f>
        <v/>
      </c>
      <c r="G3933" s="15" t="n"/>
      <c r="H3933" s="15" t="n"/>
      <c r="I3933" s="15" t="n"/>
      <c r="J3933" s="15">
        <f>C3933+F3933+G3933-I3933</f>
        <v/>
      </c>
      <c r="K3933" s="15" t="n"/>
      <c r="L3933" s="15">
        <f>K3933*Setup!$B$6</f>
        <v/>
      </c>
      <c r="M3933" s="15">
        <f>J3933-L3933</f>
        <v/>
      </c>
      <c r="N3933" s="21" t="n"/>
    </row>
    <row r="3934">
      <c r="A3934" s="295" t="n"/>
      <c r="B3934" s="14" t="n"/>
      <c r="C3934" s="15" t="n"/>
      <c r="D3934" s="15" t="n"/>
      <c r="E3934" s="15">
        <f>D3934*Setup!$B$5</f>
        <v/>
      </c>
      <c r="F3934" s="15">
        <f>D3934-E3934</f>
        <v/>
      </c>
      <c r="G3934" s="15" t="n"/>
      <c r="H3934" s="15" t="n"/>
      <c r="I3934" s="15" t="n"/>
      <c r="J3934" s="15">
        <f>C3934+F3934+G3934-I3934</f>
        <v/>
      </c>
      <c r="K3934" s="15" t="n"/>
      <c r="L3934" s="15">
        <f>K3934*Setup!$B$6</f>
        <v/>
      </c>
      <c r="M3934" s="15">
        <f>J3934-L3934</f>
        <v/>
      </c>
      <c r="N3934" s="21" t="n"/>
    </row>
    <row r="3935">
      <c r="A3935" s="295" t="n"/>
      <c r="B3935" s="14" t="n"/>
      <c r="C3935" s="15" t="n"/>
      <c r="D3935" s="15" t="n"/>
      <c r="E3935" s="15">
        <f>D3935*Setup!$B$5</f>
        <v/>
      </c>
      <c r="F3935" s="15">
        <f>D3935-E3935</f>
        <v/>
      </c>
      <c r="G3935" s="15" t="n"/>
      <c r="H3935" s="15" t="n"/>
      <c r="I3935" s="15" t="n"/>
      <c r="J3935" s="15">
        <f>C3935+F3935+G3935-I3935</f>
        <v/>
      </c>
      <c r="K3935" s="15" t="n"/>
      <c r="L3935" s="15">
        <f>K3935*Setup!$B$6</f>
        <v/>
      </c>
      <c r="M3935" s="15">
        <f>J3935-L3935</f>
        <v/>
      </c>
      <c r="N3935" s="21" t="n"/>
    </row>
    <row r="3936">
      <c r="A3936" s="295" t="n"/>
      <c r="B3936" s="14" t="n"/>
      <c r="C3936" s="15" t="n"/>
      <c r="D3936" s="15" t="n"/>
      <c r="E3936" s="15">
        <f>D3936*Setup!$B$5</f>
        <v/>
      </c>
      <c r="F3936" s="15">
        <f>D3936-E3936</f>
        <v/>
      </c>
      <c r="G3936" s="15" t="n"/>
      <c r="H3936" s="15" t="n"/>
      <c r="I3936" s="15" t="n"/>
      <c r="J3936" s="15">
        <f>C3936+F3936+G3936-I3936</f>
        <v/>
      </c>
      <c r="K3936" s="15" t="n"/>
      <c r="L3936" s="15">
        <f>K3936*Setup!$B$6</f>
        <v/>
      </c>
      <c r="M3936" s="15">
        <f>J3936-L3936</f>
        <v/>
      </c>
      <c r="N3936" s="21" t="n"/>
    </row>
    <row r="3937">
      <c r="A3937" s="295" t="n"/>
      <c r="B3937" s="14" t="n"/>
      <c r="C3937" s="15" t="n"/>
      <c r="D3937" s="15" t="n"/>
      <c r="E3937" s="15">
        <f>D3937*Setup!$B$5</f>
        <v/>
      </c>
      <c r="F3937" s="15">
        <f>D3937-E3937</f>
        <v/>
      </c>
      <c r="G3937" s="15" t="n"/>
      <c r="H3937" s="15" t="n"/>
      <c r="I3937" s="15" t="n"/>
      <c r="J3937" s="15">
        <f>C3937+F3937+G3937-I3937</f>
        <v/>
      </c>
      <c r="K3937" s="15" t="n"/>
      <c r="L3937" s="15">
        <f>K3937*Setup!$B$6</f>
        <v/>
      </c>
      <c r="M3937" s="15">
        <f>J3937-L3937</f>
        <v/>
      </c>
      <c r="N3937" s="21" t="n"/>
    </row>
    <row r="3938">
      <c r="A3938" s="295" t="n"/>
      <c r="B3938" s="14" t="n"/>
      <c r="C3938" s="15" t="n"/>
      <c r="D3938" s="15" t="n"/>
      <c r="E3938" s="15">
        <f>D3938*Setup!$B$5</f>
        <v/>
      </c>
      <c r="F3938" s="15">
        <f>D3938-E3938</f>
        <v/>
      </c>
      <c r="G3938" s="15" t="n"/>
      <c r="H3938" s="15" t="n"/>
      <c r="I3938" s="15" t="n"/>
      <c r="J3938" s="15">
        <f>C3938+F3938+G3938-I3938</f>
        <v/>
      </c>
      <c r="K3938" s="15" t="n"/>
      <c r="L3938" s="15">
        <f>K3938*Setup!$B$6</f>
        <v/>
      </c>
      <c r="M3938" s="15">
        <f>J3938-L3938</f>
        <v/>
      </c>
      <c r="N3938" s="21" t="n"/>
    </row>
    <row r="3939">
      <c r="A3939" s="295" t="n"/>
      <c r="B3939" s="14" t="n"/>
      <c r="C3939" s="15" t="n"/>
      <c r="D3939" s="15" t="n"/>
      <c r="E3939" s="15">
        <f>D3939*Setup!$B$5</f>
        <v/>
      </c>
      <c r="F3939" s="15">
        <f>D3939-E3939</f>
        <v/>
      </c>
      <c r="G3939" s="15" t="n"/>
      <c r="H3939" s="15" t="n"/>
      <c r="I3939" s="15" t="n"/>
      <c r="J3939" s="15">
        <f>C3939+F3939+G3939-I3939</f>
        <v/>
      </c>
      <c r="K3939" s="15" t="n"/>
      <c r="L3939" s="15">
        <f>K3939*Setup!$B$6</f>
        <v/>
      </c>
      <c r="M3939" s="15">
        <f>J3939-L3939</f>
        <v/>
      </c>
      <c r="N3939" s="21" t="n"/>
    </row>
    <row r="3940">
      <c r="A3940" s="295" t="n"/>
      <c r="B3940" s="14" t="n"/>
      <c r="C3940" s="15" t="n"/>
      <c r="D3940" s="15" t="n"/>
      <c r="E3940" s="15">
        <f>D3940*Setup!$B$5</f>
        <v/>
      </c>
      <c r="F3940" s="15">
        <f>D3940-E3940</f>
        <v/>
      </c>
      <c r="G3940" s="15" t="n"/>
      <c r="H3940" s="15" t="n"/>
      <c r="I3940" s="15" t="n"/>
      <c r="J3940" s="15">
        <f>C3940+F3940+G3940-I3940</f>
        <v/>
      </c>
      <c r="K3940" s="15" t="n"/>
      <c r="L3940" s="15">
        <f>K3940*Setup!$B$6</f>
        <v/>
      </c>
      <c r="M3940" s="15">
        <f>J3940-L3940</f>
        <v/>
      </c>
      <c r="N3940" s="21" t="n"/>
    </row>
    <row r="3941">
      <c r="A3941" s="295" t="n"/>
      <c r="B3941" s="14" t="n"/>
      <c r="C3941" s="15" t="n"/>
      <c r="D3941" s="15" t="n"/>
      <c r="E3941" s="15">
        <f>D3941*Setup!$B$5</f>
        <v/>
      </c>
      <c r="F3941" s="15">
        <f>D3941-E3941</f>
        <v/>
      </c>
      <c r="G3941" s="15" t="n"/>
      <c r="H3941" s="15" t="n"/>
      <c r="I3941" s="15" t="n"/>
      <c r="J3941" s="15">
        <f>C3941+F3941+G3941-I3941</f>
        <v/>
      </c>
      <c r="K3941" s="15" t="n"/>
      <c r="L3941" s="15">
        <f>K3941*Setup!$B$6</f>
        <v/>
      </c>
      <c r="M3941" s="15">
        <f>J3941-L3941</f>
        <v/>
      </c>
      <c r="N3941" s="21" t="n"/>
    </row>
    <row r="3942">
      <c r="A3942" s="295" t="n"/>
      <c r="B3942" s="14" t="n"/>
      <c r="C3942" s="15" t="n"/>
      <c r="D3942" s="15" t="n"/>
      <c r="E3942" s="15">
        <f>D3942*Setup!$B$5</f>
        <v/>
      </c>
      <c r="F3942" s="15">
        <f>D3942-E3942</f>
        <v/>
      </c>
      <c r="G3942" s="15" t="n"/>
      <c r="H3942" s="15" t="n"/>
      <c r="I3942" s="15" t="n"/>
      <c r="J3942" s="15">
        <f>C3942+F3942+G3942-I3942</f>
        <v/>
      </c>
      <c r="K3942" s="15" t="n"/>
      <c r="L3942" s="15">
        <f>K3942*Setup!$B$6</f>
        <v/>
      </c>
      <c r="M3942" s="15">
        <f>J3942-L3942</f>
        <v/>
      </c>
      <c r="N3942" s="21" t="n"/>
    </row>
    <row r="3943">
      <c r="A3943" s="295" t="n"/>
      <c r="B3943" s="14" t="n"/>
      <c r="C3943" s="15" t="n"/>
      <c r="D3943" s="15" t="n"/>
      <c r="E3943" s="15">
        <f>D3943*Setup!$B$5</f>
        <v/>
      </c>
      <c r="F3943" s="15">
        <f>D3943-E3943</f>
        <v/>
      </c>
      <c r="G3943" s="15" t="n"/>
      <c r="H3943" s="15" t="n"/>
      <c r="I3943" s="15" t="n"/>
      <c r="J3943" s="15">
        <f>C3943+F3943+G3943-I3943</f>
        <v/>
      </c>
      <c r="K3943" s="15" t="n"/>
      <c r="L3943" s="15">
        <f>K3943*Setup!$B$6</f>
        <v/>
      </c>
      <c r="M3943" s="15">
        <f>J3943-L3943</f>
        <v/>
      </c>
      <c r="N3943" s="21" t="n"/>
    </row>
    <row r="3944">
      <c r="A3944" s="295" t="n"/>
      <c r="B3944" s="14" t="n"/>
      <c r="C3944" s="15" t="n"/>
      <c r="D3944" s="15" t="n"/>
      <c r="E3944" s="15">
        <f>D3944*Setup!$B$5</f>
        <v/>
      </c>
      <c r="F3944" s="15">
        <f>D3944-E3944</f>
        <v/>
      </c>
      <c r="G3944" s="15" t="n"/>
      <c r="H3944" s="15" t="n"/>
      <c r="I3944" s="15" t="n"/>
      <c r="J3944" s="15">
        <f>C3944+F3944+G3944-I3944</f>
        <v/>
      </c>
      <c r="K3944" s="15" t="n"/>
      <c r="L3944" s="15">
        <f>K3944*Setup!$B$6</f>
        <v/>
      </c>
      <c r="M3944" s="15">
        <f>J3944-L3944</f>
        <v/>
      </c>
      <c r="N3944" s="21" t="n"/>
    </row>
    <row r="3945">
      <c r="A3945" s="295" t="n"/>
      <c r="B3945" s="14" t="n"/>
      <c r="C3945" s="15" t="n"/>
      <c r="D3945" s="15" t="n"/>
      <c r="E3945" s="15">
        <f>D3945*Setup!$B$5</f>
        <v/>
      </c>
      <c r="F3945" s="15">
        <f>D3945-E3945</f>
        <v/>
      </c>
      <c r="G3945" s="15" t="n"/>
      <c r="H3945" s="15" t="n"/>
      <c r="I3945" s="15" t="n"/>
      <c r="J3945" s="15">
        <f>C3945+F3945+G3945-I3945</f>
        <v/>
      </c>
      <c r="K3945" s="15" t="n"/>
      <c r="L3945" s="15">
        <f>K3945*Setup!$B$6</f>
        <v/>
      </c>
      <c r="M3945" s="15">
        <f>J3945-L3945</f>
        <v/>
      </c>
      <c r="N3945" s="21" t="n"/>
    </row>
    <row r="3946">
      <c r="A3946" s="295" t="n"/>
      <c r="B3946" s="14" t="n"/>
      <c r="C3946" s="15" t="n"/>
      <c r="D3946" s="15" t="n"/>
      <c r="E3946" s="15">
        <f>D3946*Setup!$B$5</f>
        <v/>
      </c>
      <c r="F3946" s="15">
        <f>D3946-E3946</f>
        <v/>
      </c>
      <c r="G3946" s="15" t="n"/>
      <c r="H3946" s="15" t="n"/>
      <c r="I3946" s="15" t="n"/>
      <c r="J3946" s="15">
        <f>C3946+F3946+G3946-I3946</f>
        <v/>
      </c>
      <c r="K3946" s="15" t="n"/>
      <c r="L3946" s="15">
        <f>K3946*Setup!$B$6</f>
        <v/>
      </c>
      <c r="M3946" s="15">
        <f>J3946-L3946</f>
        <v/>
      </c>
      <c r="N3946" s="21" t="n"/>
    </row>
    <row r="3947">
      <c r="A3947" s="295" t="n"/>
      <c r="B3947" s="14" t="n"/>
      <c r="C3947" s="15" t="n"/>
      <c r="D3947" s="15" t="n"/>
      <c r="E3947" s="15">
        <f>D3947*Setup!$B$5</f>
        <v/>
      </c>
      <c r="F3947" s="15">
        <f>D3947-E3947</f>
        <v/>
      </c>
      <c r="G3947" s="15" t="n"/>
      <c r="H3947" s="15" t="n"/>
      <c r="I3947" s="15" t="n"/>
      <c r="J3947" s="15">
        <f>C3947+F3947+G3947-I3947</f>
        <v/>
      </c>
      <c r="K3947" s="15" t="n"/>
      <c r="L3947" s="15">
        <f>K3947*Setup!$B$6</f>
        <v/>
      </c>
      <c r="M3947" s="15">
        <f>J3947-L3947</f>
        <v/>
      </c>
      <c r="N3947" s="21" t="n"/>
    </row>
    <row r="3948">
      <c r="A3948" s="295" t="n"/>
      <c r="B3948" s="14" t="n"/>
      <c r="C3948" s="15" t="n"/>
      <c r="D3948" s="15" t="n"/>
      <c r="E3948" s="15">
        <f>D3948*Setup!$B$5</f>
        <v/>
      </c>
      <c r="F3948" s="15">
        <f>D3948-E3948</f>
        <v/>
      </c>
      <c r="G3948" s="15" t="n"/>
      <c r="H3948" s="15" t="n"/>
      <c r="I3948" s="15" t="n"/>
      <c r="J3948" s="15">
        <f>C3948+F3948+G3948-I3948</f>
        <v/>
      </c>
      <c r="K3948" s="15" t="n"/>
      <c r="L3948" s="15">
        <f>K3948*Setup!$B$6</f>
        <v/>
      </c>
      <c r="M3948" s="15">
        <f>J3948-L3948</f>
        <v/>
      </c>
      <c r="N3948" s="21" t="n"/>
    </row>
    <row r="3949">
      <c r="A3949" s="295" t="n"/>
      <c r="B3949" s="14" t="n"/>
      <c r="C3949" s="15" t="n"/>
      <c r="D3949" s="15" t="n"/>
      <c r="E3949" s="15">
        <f>D3949*Setup!$B$5</f>
        <v/>
      </c>
      <c r="F3949" s="15">
        <f>D3949-E3949</f>
        <v/>
      </c>
      <c r="G3949" s="15" t="n"/>
      <c r="H3949" s="15" t="n"/>
      <c r="I3949" s="15" t="n"/>
      <c r="J3949" s="15">
        <f>C3949+F3949+G3949-I3949</f>
        <v/>
      </c>
      <c r="K3949" s="15" t="n"/>
      <c r="L3949" s="15">
        <f>K3949*Setup!$B$6</f>
        <v/>
      </c>
      <c r="M3949" s="15">
        <f>J3949-L3949</f>
        <v/>
      </c>
      <c r="N3949" s="21" t="n"/>
    </row>
    <row r="3950">
      <c r="A3950" s="295" t="n"/>
      <c r="B3950" s="14" t="n"/>
      <c r="C3950" s="15" t="n"/>
      <c r="D3950" s="15" t="n"/>
      <c r="E3950" s="15">
        <f>D3950*Setup!$B$5</f>
        <v/>
      </c>
      <c r="F3950" s="15">
        <f>D3950-E3950</f>
        <v/>
      </c>
      <c r="G3950" s="15" t="n"/>
      <c r="H3950" s="15" t="n"/>
      <c r="I3950" s="15" t="n"/>
      <c r="J3950" s="15">
        <f>C3950+F3950+G3950-I3950</f>
        <v/>
      </c>
      <c r="K3950" s="15" t="n"/>
      <c r="L3950" s="15">
        <f>K3950*Setup!$B$6</f>
        <v/>
      </c>
      <c r="M3950" s="15">
        <f>J3950-L3950</f>
        <v/>
      </c>
      <c r="N3950" s="21" t="n"/>
    </row>
    <row r="3951">
      <c r="A3951" s="295" t="n"/>
      <c r="B3951" s="14" t="n"/>
      <c r="C3951" s="15" t="n"/>
      <c r="D3951" s="15" t="n"/>
      <c r="E3951" s="15">
        <f>D3951*Setup!$B$5</f>
        <v/>
      </c>
      <c r="F3951" s="15">
        <f>D3951-E3951</f>
        <v/>
      </c>
      <c r="G3951" s="15" t="n"/>
      <c r="H3951" s="15" t="n"/>
      <c r="I3951" s="15" t="n"/>
      <c r="J3951" s="15">
        <f>C3951+F3951+G3951-I3951</f>
        <v/>
      </c>
      <c r="K3951" s="15" t="n"/>
      <c r="L3951" s="15">
        <f>K3951*Setup!$B$6</f>
        <v/>
      </c>
      <c r="M3951" s="15">
        <f>J3951-L3951</f>
        <v/>
      </c>
      <c r="N3951" s="21" t="n"/>
    </row>
    <row r="3952">
      <c r="A3952" s="295" t="n"/>
      <c r="B3952" s="14" t="n"/>
      <c r="C3952" s="15" t="n"/>
      <c r="D3952" s="15" t="n"/>
      <c r="E3952" s="15">
        <f>D3952*Setup!$B$5</f>
        <v/>
      </c>
      <c r="F3952" s="15">
        <f>D3952-E3952</f>
        <v/>
      </c>
      <c r="G3952" s="15" t="n"/>
      <c r="H3952" s="15" t="n"/>
      <c r="I3952" s="15" t="n"/>
      <c r="J3952" s="15">
        <f>C3952+F3952+G3952-I3952</f>
        <v/>
      </c>
      <c r="K3952" s="15" t="n"/>
      <c r="L3952" s="15">
        <f>K3952*Setup!$B$6</f>
        <v/>
      </c>
      <c r="M3952" s="15">
        <f>J3952-L3952</f>
        <v/>
      </c>
      <c r="N3952" s="21" t="n"/>
    </row>
    <row r="3953">
      <c r="A3953" s="295" t="n"/>
      <c r="B3953" s="14" t="n"/>
      <c r="C3953" s="15" t="n"/>
      <c r="D3953" s="15" t="n"/>
      <c r="E3953" s="15">
        <f>D3953*Setup!$B$5</f>
        <v/>
      </c>
      <c r="F3953" s="15">
        <f>D3953-E3953</f>
        <v/>
      </c>
      <c r="G3953" s="15" t="n"/>
      <c r="H3953" s="15" t="n"/>
      <c r="I3953" s="15" t="n"/>
      <c r="J3953" s="15">
        <f>C3953+F3953+G3953-I3953</f>
        <v/>
      </c>
      <c r="K3953" s="15" t="n"/>
      <c r="L3953" s="15">
        <f>K3953*Setup!$B$6</f>
        <v/>
      </c>
      <c r="M3953" s="15">
        <f>J3953-L3953</f>
        <v/>
      </c>
      <c r="N3953" s="21" t="n"/>
    </row>
    <row r="3954">
      <c r="A3954" s="295" t="n"/>
      <c r="B3954" s="14" t="n"/>
      <c r="C3954" s="15" t="n"/>
      <c r="D3954" s="15" t="n"/>
      <c r="E3954" s="15">
        <f>D3954*Setup!$B$5</f>
        <v/>
      </c>
      <c r="F3954" s="15">
        <f>D3954-E3954</f>
        <v/>
      </c>
      <c r="G3954" s="15" t="n"/>
      <c r="H3954" s="15" t="n"/>
      <c r="I3954" s="15" t="n"/>
      <c r="J3954" s="15">
        <f>C3954+F3954+G3954-I3954</f>
        <v/>
      </c>
      <c r="K3954" s="15" t="n"/>
      <c r="L3954" s="15">
        <f>K3954*Setup!$B$6</f>
        <v/>
      </c>
      <c r="M3954" s="15">
        <f>J3954-L3954</f>
        <v/>
      </c>
      <c r="N3954" s="21" t="n"/>
    </row>
    <row r="3955">
      <c r="A3955" s="295" t="n"/>
      <c r="B3955" s="14" t="n"/>
      <c r="C3955" s="15" t="n"/>
      <c r="D3955" s="15" t="n"/>
      <c r="E3955" s="15">
        <f>D3955*Setup!$B$5</f>
        <v/>
      </c>
      <c r="F3955" s="15">
        <f>D3955-E3955</f>
        <v/>
      </c>
      <c r="G3955" s="15" t="n"/>
      <c r="H3955" s="15" t="n"/>
      <c r="I3955" s="15" t="n"/>
      <c r="J3955" s="15">
        <f>C3955+F3955+G3955-I3955</f>
        <v/>
      </c>
      <c r="K3955" s="15" t="n"/>
      <c r="L3955" s="15">
        <f>K3955*Setup!$B$6</f>
        <v/>
      </c>
      <c r="M3955" s="15">
        <f>J3955-L3955</f>
        <v/>
      </c>
      <c r="N3955" s="21" t="n"/>
    </row>
    <row r="3956">
      <c r="A3956" s="295" t="n"/>
      <c r="B3956" s="14" t="n"/>
      <c r="C3956" s="15" t="n"/>
      <c r="D3956" s="15" t="n"/>
      <c r="E3956" s="15">
        <f>D3956*Setup!$B$5</f>
        <v/>
      </c>
      <c r="F3956" s="15">
        <f>D3956-E3956</f>
        <v/>
      </c>
      <c r="G3956" s="15" t="n"/>
      <c r="H3956" s="15" t="n"/>
      <c r="I3956" s="15" t="n"/>
      <c r="J3956" s="15">
        <f>C3956+F3956+G3956-I3956</f>
        <v/>
      </c>
      <c r="K3956" s="15" t="n"/>
      <c r="L3956" s="15">
        <f>K3956*Setup!$B$6</f>
        <v/>
      </c>
      <c r="M3956" s="15">
        <f>J3956-L3956</f>
        <v/>
      </c>
      <c r="N3956" s="21" t="n"/>
    </row>
    <row r="3957">
      <c r="A3957" s="295" t="n"/>
      <c r="B3957" s="14" t="n"/>
      <c r="C3957" s="15" t="n"/>
      <c r="D3957" s="15" t="n"/>
      <c r="E3957" s="15">
        <f>D3957*Setup!$B$5</f>
        <v/>
      </c>
      <c r="F3957" s="15">
        <f>D3957-E3957</f>
        <v/>
      </c>
      <c r="G3957" s="15" t="n"/>
      <c r="H3957" s="15" t="n"/>
      <c r="I3957" s="15" t="n"/>
      <c r="J3957" s="15">
        <f>C3957+F3957+G3957-I3957</f>
        <v/>
      </c>
      <c r="K3957" s="15" t="n"/>
      <c r="L3957" s="15">
        <f>K3957*Setup!$B$6</f>
        <v/>
      </c>
      <c r="M3957" s="15">
        <f>J3957-L3957</f>
        <v/>
      </c>
      <c r="N3957" s="21" t="n"/>
    </row>
    <row r="3958">
      <c r="A3958" s="295" t="n"/>
      <c r="B3958" s="14" t="n"/>
      <c r="C3958" s="15" t="n"/>
      <c r="D3958" s="15" t="n"/>
      <c r="E3958" s="15">
        <f>D3958*Setup!$B$5</f>
        <v/>
      </c>
      <c r="F3958" s="15">
        <f>D3958-E3958</f>
        <v/>
      </c>
      <c r="G3958" s="15" t="n"/>
      <c r="H3958" s="15" t="n"/>
      <c r="I3958" s="15" t="n"/>
      <c r="J3958" s="15">
        <f>C3958+F3958+G3958-I3958</f>
        <v/>
      </c>
      <c r="K3958" s="15" t="n"/>
      <c r="L3958" s="15">
        <f>K3958*Setup!$B$6</f>
        <v/>
      </c>
      <c r="M3958" s="15">
        <f>J3958-L3958</f>
        <v/>
      </c>
      <c r="N3958" s="21" t="n"/>
    </row>
    <row r="3959">
      <c r="A3959" s="295" t="n"/>
      <c r="B3959" s="14" t="n"/>
      <c r="C3959" s="15" t="n"/>
      <c r="D3959" s="15" t="n"/>
      <c r="E3959" s="15">
        <f>D3959*Setup!$B$5</f>
        <v/>
      </c>
      <c r="F3959" s="15">
        <f>D3959-E3959</f>
        <v/>
      </c>
      <c r="G3959" s="15" t="n"/>
      <c r="H3959" s="15" t="n"/>
      <c r="I3959" s="15" t="n"/>
      <c r="J3959" s="15">
        <f>C3959+F3959+G3959-I3959</f>
        <v/>
      </c>
      <c r="K3959" s="15" t="n"/>
      <c r="L3959" s="15">
        <f>K3959*Setup!$B$6</f>
        <v/>
      </c>
      <c r="M3959" s="15">
        <f>J3959-L3959</f>
        <v/>
      </c>
      <c r="N3959" s="21" t="n"/>
    </row>
    <row r="3960">
      <c r="A3960" s="295" t="n"/>
      <c r="B3960" s="14" t="n"/>
      <c r="C3960" s="15" t="n"/>
      <c r="D3960" s="15" t="n"/>
      <c r="E3960" s="15">
        <f>D3960*Setup!$B$5</f>
        <v/>
      </c>
      <c r="F3960" s="15">
        <f>D3960-E3960</f>
        <v/>
      </c>
      <c r="G3960" s="15" t="n"/>
      <c r="H3960" s="15" t="n"/>
      <c r="I3960" s="15" t="n"/>
      <c r="J3960" s="15">
        <f>C3960+F3960+G3960-I3960</f>
        <v/>
      </c>
      <c r="K3960" s="15" t="n"/>
      <c r="L3960" s="15">
        <f>K3960*Setup!$B$6</f>
        <v/>
      </c>
      <c r="M3960" s="15">
        <f>J3960-L3960</f>
        <v/>
      </c>
      <c r="N3960" s="21" t="n"/>
    </row>
    <row r="3961">
      <c r="A3961" s="295" t="n"/>
      <c r="B3961" s="14" t="n"/>
      <c r="C3961" s="15" t="n"/>
      <c r="D3961" s="15" t="n"/>
      <c r="E3961" s="15">
        <f>D3961*Setup!$B$5</f>
        <v/>
      </c>
      <c r="F3961" s="15">
        <f>D3961-E3961</f>
        <v/>
      </c>
      <c r="G3961" s="15" t="n"/>
      <c r="H3961" s="15" t="n"/>
      <c r="I3961" s="15" t="n"/>
      <c r="J3961" s="15">
        <f>C3961+F3961+G3961-I3961</f>
        <v/>
      </c>
      <c r="K3961" s="15" t="n"/>
      <c r="L3961" s="15">
        <f>K3961*Setup!$B$6</f>
        <v/>
      </c>
      <c r="M3961" s="15">
        <f>J3961-L3961</f>
        <v/>
      </c>
      <c r="N3961" s="21" t="n"/>
    </row>
    <row r="3962">
      <c r="A3962" s="295" t="n"/>
      <c r="B3962" s="14" t="n"/>
      <c r="C3962" s="15" t="n"/>
      <c r="D3962" s="15" t="n"/>
      <c r="E3962" s="15">
        <f>D3962*Setup!$B$5</f>
        <v/>
      </c>
      <c r="F3962" s="15">
        <f>D3962-E3962</f>
        <v/>
      </c>
      <c r="G3962" s="15" t="n"/>
      <c r="H3962" s="15" t="n"/>
      <c r="I3962" s="15" t="n"/>
      <c r="J3962" s="15">
        <f>C3962+F3962+G3962-I3962</f>
        <v/>
      </c>
      <c r="K3962" s="15" t="n"/>
      <c r="L3962" s="15">
        <f>K3962*Setup!$B$6</f>
        <v/>
      </c>
      <c r="M3962" s="15">
        <f>J3962-L3962</f>
        <v/>
      </c>
      <c r="N3962" s="21" t="n"/>
    </row>
    <row r="3963">
      <c r="A3963" s="295" t="n"/>
      <c r="B3963" s="14" t="n"/>
      <c r="C3963" s="15" t="n"/>
      <c r="D3963" s="15" t="n"/>
      <c r="E3963" s="15">
        <f>D3963*Setup!$B$5</f>
        <v/>
      </c>
      <c r="F3963" s="15">
        <f>D3963-E3963</f>
        <v/>
      </c>
      <c r="G3963" s="15" t="n"/>
      <c r="H3963" s="15" t="n"/>
      <c r="I3963" s="15" t="n"/>
      <c r="J3963" s="15">
        <f>C3963+F3963+G3963-I3963</f>
        <v/>
      </c>
      <c r="K3963" s="15" t="n"/>
      <c r="L3963" s="15">
        <f>K3963*Setup!$B$6</f>
        <v/>
      </c>
      <c r="M3963" s="15">
        <f>J3963-L3963</f>
        <v/>
      </c>
      <c r="N3963" s="21" t="n"/>
    </row>
    <row r="3964">
      <c r="A3964" s="295" t="n"/>
      <c r="B3964" s="14" t="n"/>
      <c r="C3964" s="15" t="n"/>
      <c r="D3964" s="15" t="n"/>
      <c r="E3964" s="15">
        <f>D3964*Setup!$B$5</f>
        <v/>
      </c>
      <c r="F3964" s="15">
        <f>D3964-E3964</f>
        <v/>
      </c>
      <c r="G3964" s="15" t="n"/>
      <c r="H3964" s="15" t="n"/>
      <c r="I3964" s="15" t="n"/>
      <c r="J3964" s="15">
        <f>C3964+F3964+G3964-I3964</f>
        <v/>
      </c>
      <c r="K3964" s="15" t="n"/>
      <c r="L3964" s="15">
        <f>K3964*Setup!$B$6</f>
        <v/>
      </c>
      <c r="M3964" s="15">
        <f>J3964-L3964</f>
        <v/>
      </c>
      <c r="N3964" s="21" t="n"/>
    </row>
    <row r="3965">
      <c r="A3965" s="295" t="n"/>
      <c r="B3965" s="14" t="n"/>
      <c r="C3965" s="15" t="n"/>
      <c r="D3965" s="15" t="n"/>
      <c r="E3965" s="15">
        <f>D3965*Setup!$B$5</f>
        <v/>
      </c>
      <c r="F3965" s="15">
        <f>D3965-E3965</f>
        <v/>
      </c>
      <c r="G3965" s="15" t="n"/>
      <c r="H3965" s="15" t="n"/>
      <c r="I3965" s="15" t="n"/>
      <c r="J3965" s="15">
        <f>C3965+F3965+G3965-I3965</f>
        <v/>
      </c>
      <c r="K3965" s="15" t="n"/>
      <c r="L3965" s="15">
        <f>K3965*Setup!$B$6</f>
        <v/>
      </c>
      <c r="M3965" s="15">
        <f>J3965-L3965</f>
        <v/>
      </c>
      <c r="N3965" s="21" t="n"/>
    </row>
    <row r="3966">
      <c r="A3966" s="295" t="n"/>
      <c r="B3966" s="14" t="n"/>
      <c r="C3966" s="15" t="n"/>
      <c r="D3966" s="15" t="n"/>
      <c r="E3966" s="15">
        <f>D3966*Setup!$B$5</f>
        <v/>
      </c>
      <c r="F3966" s="15">
        <f>D3966-E3966</f>
        <v/>
      </c>
      <c r="G3966" s="15" t="n"/>
      <c r="H3966" s="15" t="n"/>
      <c r="I3966" s="15" t="n"/>
      <c r="J3966" s="15">
        <f>C3966+F3966+G3966-I3966</f>
        <v/>
      </c>
      <c r="K3966" s="15" t="n"/>
      <c r="L3966" s="15">
        <f>K3966*Setup!$B$6</f>
        <v/>
      </c>
      <c r="M3966" s="15">
        <f>J3966-L3966</f>
        <v/>
      </c>
      <c r="N3966" s="21" t="n"/>
    </row>
    <row r="3967">
      <c r="A3967" s="295" t="n"/>
      <c r="B3967" s="14" t="n"/>
      <c r="C3967" s="15" t="n"/>
      <c r="D3967" s="15" t="n"/>
      <c r="E3967" s="15">
        <f>D3967*Setup!$B$5</f>
        <v/>
      </c>
      <c r="F3967" s="15">
        <f>D3967-E3967</f>
        <v/>
      </c>
      <c r="G3967" s="15" t="n"/>
      <c r="H3967" s="15" t="n"/>
      <c r="I3967" s="15" t="n"/>
      <c r="J3967" s="15">
        <f>C3967+F3967+G3967-I3967</f>
        <v/>
      </c>
      <c r="K3967" s="15" t="n"/>
      <c r="L3967" s="15">
        <f>K3967*Setup!$B$6</f>
        <v/>
      </c>
      <c r="M3967" s="15">
        <f>J3967-L3967</f>
        <v/>
      </c>
      <c r="N3967" s="21" t="n"/>
    </row>
    <row r="3968">
      <c r="A3968" s="295" t="n"/>
      <c r="B3968" s="14" t="n"/>
      <c r="C3968" s="15" t="n"/>
      <c r="D3968" s="15" t="n"/>
      <c r="E3968" s="15">
        <f>D3968*Setup!$B$5</f>
        <v/>
      </c>
      <c r="F3968" s="15">
        <f>D3968-E3968</f>
        <v/>
      </c>
      <c r="G3968" s="15" t="n"/>
      <c r="H3968" s="15" t="n"/>
      <c r="I3968" s="15" t="n"/>
      <c r="J3968" s="15">
        <f>C3968+F3968+G3968-I3968</f>
        <v/>
      </c>
      <c r="K3968" s="15" t="n"/>
      <c r="L3968" s="15">
        <f>K3968*Setup!$B$6</f>
        <v/>
      </c>
      <c r="M3968" s="15">
        <f>J3968-L3968</f>
        <v/>
      </c>
      <c r="N3968" s="21" t="n"/>
    </row>
    <row r="3969">
      <c r="A3969" s="295" t="n"/>
      <c r="B3969" s="14" t="n"/>
      <c r="C3969" s="15" t="n"/>
      <c r="D3969" s="15" t="n"/>
      <c r="E3969" s="15">
        <f>D3969*Setup!$B$5</f>
        <v/>
      </c>
      <c r="F3969" s="15">
        <f>D3969-E3969</f>
        <v/>
      </c>
      <c r="G3969" s="15" t="n"/>
      <c r="H3969" s="15" t="n"/>
      <c r="I3969" s="15" t="n"/>
      <c r="J3969" s="15">
        <f>C3969+F3969+G3969-I3969</f>
        <v/>
      </c>
      <c r="K3969" s="15" t="n"/>
      <c r="L3969" s="15">
        <f>K3969*Setup!$B$6</f>
        <v/>
      </c>
      <c r="M3969" s="15">
        <f>J3969-L3969</f>
        <v/>
      </c>
      <c r="N3969" s="21" t="n"/>
    </row>
    <row r="3970">
      <c r="A3970" s="295" t="n"/>
      <c r="B3970" s="14" t="n"/>
      <c r="C3970" s="15" t="n"/>
      <c r="D3970" s="15" t="n"/>
      <c r="E3970" s="15">
        <f>D3970*Setup!$B$5</f>
        <v/>
      </c>
      <c r="F3970" s="15">
        <f>D3970-E3970</f>
        <v/>
      </c>
      <c r="G3970" s="15" t="n"/>
      <c r="H3970" s="15" t="n"/>
      <c r="I3970" s="15" t="n"/>
      <c r="J3970" s="15">
        <f>C3970+F3970+G3970-I3970</f>
        <v/>
      </c>
      <c r="K3970" s="15" t="n"/>
      <c r="L3970" s="15">
        <f>K3970*Setup!$B$6</f>
        <v/>
      </c>
      <c r="M3970" s="15">
        <f>J3970-L3970</f>
        <v/>
      </c>
      <c r="N3970" s="21" t="n"/>
    </row>
    <row r="3971">
      <c r="A3971" s="295" t="n"/>
      <c r="B3971" s="14" t="n"/>
      <c r="C3971" s="15" t="n"/>
      <c r="D3971" s="15" t="n"/>
      <c r="E3971" s="15">
        <f>D3971*Setup!$B$5</f>
        <v/>
      </c>
      <c r="F3971" s="15">
        <f>D3971-E3971</f>
        <v/>
      </c>
      <c r="G3971" s="15" t="n"/>
      <c r="H3971" s="15" t="n"/>
      <c r="I3971" s="15" t="n"/>
      <c r="J3971" s="15">
        <f>C3971+F3971+G3971-I3971</f>
        <v/>
      </c>
      <c r="K3971" s="15" t="n"/>
      <c r="L3971" s="15">
        <f>K3971*Setup!$B$6</f>
        <v/>
      </c>
      <c r="M3971" s="15">
        <f>J3971-L3971</f>
        <v/>
      </c>
      <c r="N3971" s="21" t="n"/>
    </row>
    <row r="3972">
      <c r="A3972" s="295" t="n"/>
      <c r="B3972" s="14" t="n"/>
      <c r="C3972" s="15" t="n"/>
      <c r="D3972" s="15" t="n"/>
      <c r="E3972" s="15">
        <f>D3972*Setup!$B$5</f>
        <v/>
      </c>
      <c r="F3972" s="15">
        <f>D3972-E3972</f>
        <v/>
      </c>
      <c r="G3972" s="15" t="n"/>
      <c r="H3972" s="15" t="n"/>
      <c r="I3972" s="15" t="n"/>
      <c r="J3972" s="15">
        <f>C3972+F3972+G3972-I3972</f>
        <v/>
      </c>
      <c r="K3972" s="15" t="n"/>
      <c r="L3972" s="15">
        <f>K3972*Setup!$B$6</f>
        <v/>
      </c>
      <c r="M3972" s="15">
        <f>J3972-L3972</f>
        <v/>
      </c>
      <c r="N3972" s="21" t="n"/>
    </row>
    <row r="3973">
      <c r="A3973" s="295" t="n"/>
      <c r="B3973" s="14" t="n"/>
      <c r="C3973" s="15" t="n"/>
      <c r="D3973" s="15" t="n"/>
      <c r="E3973" s="15">
        <f>D3973*Setup!$B$5</f>
        <v/>
      </c>
      <c r="F3973" s="15">
        <f>D3973-E3973</f>
        <v/>
      </c>
      <c r="G3973" s="15" t="n"/>
      <c r="H3973" s="15" t="n"/>
      <c r="I3973" s="15" t="n"/>
      <c r="J3973" s="15">
        <f>C3973+F3973+G3973-I3973</f>
        <v/>
      </c>
      <c r="K3973" s="15" t="n"/>
      <c r="L3973" s="15">
        <f>K3973*Setup!$B$6</f>
        <v/>
      </c>
      <c r="M3973" s="15">
        <f>J3973-L3973</f>
        <v/>
      </c>
      <c r="N3973" s="21" t="n"/>
    </row>
    <row r="3974">
      <c r="A3974" s="295" t="n"/>
      <c r="B3974" s="14" t="n"/>
      <c r="C3974" s="15" t="n"/>
      <c r="D3974" s="15" t="n"/>
      <c r="E3974" s="15">
        <f>D3974*Setup!$B$5</f>
        <v/>
      </c>
      <c r="F3974" s="15">
        <f>D3974-E3974</f>
        <v/>
      </c>
      <c r="G3974" s="15" t="n"/>
      <c r="H3974" s="15" t="n"/>
      <c r="I3974" s="15" t="n"/>
      <c r="J3974" s="15">
        <f>C3974+F3974+G3974-I3974</f>
        <v/>
      </c>
      <c r="K3974" s="15" t="n"/>
      <c r="L3974" s="15">
        <f>K3974*Setup!$B$6</f>
        <v/>
      </c>
      <c r="M3974" s="15">
        <f>J3974-L3974</f>
        <v/>
      </c>
      <c r="N3974" s="21" t="n"/>
    </row>
    <row r="3975">
      <c r="A3975" s="295" t="n"/>
      <c r="B3975" s="14" t="n"/>
      <c r="C3975" s="15" t="n"/>
      <c r="D3975" s="15" t="n"/>
      <c r="E3975" s="15">
        <f>D3975*Setup!$B$5</f>
        <v/>
      </c>
      <c r="F3975" s="15">
        <f>D3975-E3975</f>
        <v/>
      </c>
      <c r="G3975" s="15" t="n"/>
      <c r="H3975" s="15" t="n"/>
      <c r="I3975" s="15" t="n"/>
      <c r="J3975" s="15">
        <f>C3975+F3975+G3975-I3975</f>
        <v/>
      </c>
      <c r="K3975" s="15" t="n"/>
      <c r="L3975" s="15">
        <f>K3975*Setup!$B$6</f>
        <v/>
      </c>
      <c r="M3975" s="15">
        <f>J3975-L3975</f>
        <v/>
      </c>
      <c r="N3975" s="21" t="n"/>
    </row>
    <row r="3976">
      <c r="A3976" s="295" t="n"/>
      <c r="B3976" s="14" t="n"/>
      <c r="C3976" s="15" t="n"/>
      <c r="D3976" s="15" t="n"/>
      <c r="E3976" s="15">
        <f>D3976*Setup!$B$5</f>
        <v/>
      </c>
      <c r="F3976" s="15">
        <f>D3976-E3976</f>
        <v/>
      </c>
      <c r="G3976" s="15" t="n"/>
      <c r="H3976" s="15" t="n"/>
      <c r="I3976" s="15" t="n"/>
      <c r="J3976" s="15">
        <f>C3976+F3976+G3976-I3976</f>
        <v/>
      </c>
      <c r="K3976" s="15" t="n"/>
      <c r="L3976" s="15">
        <f>K3976*Setup!$B$6</f>
        <v/>
      </c>
      <c r="M3976" s="15">
        <f>J3976-L3976</f>
        <v/>
      </c>
      <c r="N3976" s="21" t="n"/>
    </row>
    <row r="3977">
      <c r="A3977" s="295" t="n"/>
      <c r="B3977" s="14" t="n"/>
      <c r="C3977" s="15" t="n"/>
      <c r="D3977" s="15" t="n"/>
      <c r="E3977" s="15">
        <f>D3977*Setup!$B$5</f>
        <v/>
      </c>
      <c r="F3977" s="15">
        <f>D3977-E3977</f>
        <v/>
      </c>
      <c r="G3977" s="15" t="n"/>
      <c r="H3977" s="15" t="n"/>
      <c r="I3977" s="15" t="n"/>
      <c r="J3977" s="15">
        <f>C3977+F3977+G3977-I3977</f>
        <v/>
      </c>
      <c r="K3977" s="15" t="n"/>
      <c r="L3977" s="15">
        <f>K3977*Setup!$B$6</f>
        <v/>
      </c>
      <c r="M3977" s="15">
        <f>J3977-L3977</f>
        <v/>
      </c>
      <c r="N3977" s="21" t="n"/>
    </row>
    <row r="3978">
      <c r="A3978" s="295" t="n"/>
      <c r="B3978" s="14" t="n"/>
      <c r="C3978" s="15" t="n"/>
      <c r="D3978" s="15" t="n"/>
      <c r="E3978" s="15">
        <f>D3978*Setup!$B$5</f>
        <v/>
      </c>
      <c r="F3978" s="15">
        <f>D3978-E3978</f>
        <v/>
      </c>
      <c r="G3978" s="15" t="n"/>
      <c r="H3978" s="15" t="n"/>
      <c r="I3978" s="15" t="n"/>
      <c r="J3978" s="15">
        <f>C3978+F3978+G3978-I3978</f>
        <v/>
      </c>
      <c r="K3978" s="15" t="n"/>
      <c r="L3978" s="15">
        <f>K3978*Setup!$B$6</f>
        <v/>
      </c>
      <c r="M3978" s="15">
        <f>J3978-L3978</f>
        <v/>
      </c>
      <c r="N3978" s="21" t="n"/>
    </row>
    <row r="3979">
      <c r="A3979" s="295" t="n"/>
      <c r="B3979" s="14" t="n"/>
      <c r="C3979" s="15" t="n"/>
      <c r="D3979" s="15" t="n"/>
      <c r="E3979" s="15">
        <f>D3979*Setup!$B$5</f>
        <v/>
      </c>
      <c r="F3979" s="15">
        <f>D3979-E3979</f>
        <v/>
      </c>
      <c r="G3979" s="15" t="n"/>
      <c r="H3979" s="15" t="n"/>
      <c r="I3979" s="15" t="n"/>
      <c r="J3979" s="15">
        <f>C3979+F3979+G3979-I3979</f>
        <v/>
      </c>
      <c r="K3979" s="15" t="n"/>
      <c r="L3979" s="15">
        <f>K3979*Setup!$B$6</f>
        <v/>
      </c>
      <c r="M3979" s="15">
        <f>J3979-L3979</f>
        <v/>
      </c>
      <c r="N3979" s="21" t="n"/>
    </row>
    <row r="3980">
      <c r="A3980" s="295" t="n"/>
      <c r="B3980" s="14" t="n"/>
      <c r="C3980" s="15" t="n"/>
      <c r="D3980" s="15" t="n"/>
      <c r="E3980" s="15">
        <f>D3980*Setup!$B$5</f>
        <v/>
      </c>
      <c r="F3980" s="15">
        <f>D3980-E3980</f>
        <v/>
      </c>
      <c r="G3980" s="15" t="n"/>
      <c r="H3980" s="15" t="n"/>
      <c r="I3980" s="15" t="n"/>
      <c r="J3980" s="15">
        <f>C3980+F3980+G3980-I3980</f>
        <v/>
      </c>
      <c r="K3980" s="15" t="n"/>
      <c r="L3980" s="15">
        <f>K3980*Setup!$B$6</f>
        <v/>
      </c>
      <c r="M3980" s="15">
        <f>J3980-L3980</f>
        <v/>
      </c>
      <c r="N3980" s="21" t="n"/>
    </row>
    <row r="3981">
      <c r="A3981" s="295" t="n"/>
      <c r="B3981" s="14" t="n"/>
      <c r="C3981" s="15" t="n"/>
      <c r="D3981" s="15" t="n"/>
      <c r="E3981" s="15">
        <f>D3981*Setup!$B$5</f>
        <v/>
      </c>
      <c r="F3981" s="15">
        <f>D3981-E3981</f>
        <v/>
      </c>
      <c r="G3981" s="15" t="n"/>
      <c r="H3981" s="15" t="n"/>
      <c r="I3981" s="15" t="n"/>
      <c r="J3981" s="15">
        <f>C3981+F3981+G3981-I3981</f>
        <v/>
      </c>
      <c r="K3981" s="15" t="n"/>
      <c r="L3981" s="15">
        <f>K3981*Setup!$B$6</f>
        <v/>
      </c>
      <c r="M3981" s="15">
        <f>J3981-L3981</f>
        <v/>
      </c>
      <c r="N3981" s="21" t="n"/>
    </row>
    <row r="3982">
      <c r="A3982" s="295" t="n"/>
      <c r="B3982" s="14" t="n"/>
      <c r="C3982" s="15" t="n"/>
      <c r="D3982" s="15" t="n"/>
      <c r="E3982" s="15">
        <f>D3982*Setup!$B$5</f>
        <v/>
      </c>
      <c r="F3982" s="15">
        <f>D3982-E3982</f>
        <v/>
      </c>
      <c r="G3982" s="15" t="n"/>
      <c r="H3982" s="15" t="n"/>
      <c r="I3982" s="15" t="n"/>
      <c r="J3982" s="15">
        <f>C3982+F3982+G3982-I3982</f>
        <v/>
      </c>
      <c r="K3982" s="15" t="n"/>
      <c r="L3982" s="15">
        <f>K3982*Setup!$B$6</f>
        <v/>
      </c>
      <c r="M3982" s="15">
        <f>J3982-L3982</f>
        <v/>
      </c>
      <c r="N3982" s="21" t="n"/>
    </row>
    <row r="3983">
      <c r="A3983" s="295" t="n"/>
      <c r="B3983" s="14" t="n"/>
      <c r="C3983" s="15" t="n"/>
      <c r="D3983" s="15" t="n"/>
      <c r="E3983" s="15">
        <f>D3983*Setup!$B$5</f>
        <v/>
      </c>
      <c r="F3983" s="15">
        <f>D3983-E3983</f>
        <v/>
      </c>
      <c r="G3983" s="15" t="n"/>
      <c r="H3983" s="15" t="n"/>
      <c r="I3983" s="15" t="n"/>
      <c r="J3983" s="15">
        <f>C3983+F3983+G3983-I3983</f>
        <v/>
      </c>
      <c r="K3983" s="15" t="n"/>
      <c r="L3983" s="15">
        <f>K3983*Setup!$B$6</f>
        <v/>
      </c>
      <c r="M3983" s="15">
        <f>J3983-L3983</f>
        <v/>
      </c>
      <c r="N3983" s="21" t="n"/>
    </row>
    <row r="3984">
      <c r="A3984" s="295" t="n"/>
      <c r="B3984" s="14" t="n"/>
      <c r="C3984" s="15" t="n"/>
      <c r="D3984" s="15" t="n"/>
      <c r="E3984" s="15">
        <f>D3984*Setup!$B$5</f>
        <v/>
      </c>
      <c r="F3984" s="15">
        <f>D3984-E3984</f>
        <v/>
      </c>
      <c r="G3984" s="15" t="n"/>
      <c r="H3984" s="15" t="n"/>
      <c r="I3984" s="15" t="n"/>
      <c r="J3984" s="15">
        <f>C3984+F3984+G3984-I3984</f>
        <v/>
      </c>
      <c r="K3984" s="15" t="n"/>
      <c r="L3984" s="15">
        <f>K3984*Setup!$B$6</f>
        <v/>
      </c>
      <c r="M3984" s="15">
        <f>J3984-L3984</f>
        <v/>
      </c>
      <c r="N3984" s="21" t="n"/>
    </row>
    <row r="3985">
      <c r="A3985" s="295" t="n"/>
      <c r="B3985" s="14" t="n"/>
      <c r="C3985" s="15" t="n"/>
      <c r="D3985" s="15" t="n"/>
      <c r="E3985" s="15">
        <f>D3985*Setup!$B$5</f>
        <v/>
      </c>
      <c r="F3985" s="15">
        <f>D3985-E3985</f>
        <v/>
      </c>
      <c r="G3985" s="15" t="n"/>
      <c r="H3985" s="15" t="n"/>
      <c r="I3985" s="15" t="n"/>
      <c r="J3985" s="15">
        <f>C3985+F3985+G3985-I3985</f>
        <v/>
      </c>
      <c r="K3985" s="15" t="n"/>
      <c r="L3985" s="15">
        <f>K3985*Setup!$B$6</f>
        <v/>
      </c>
      <c r="M3985" s="15">
        <f>J3985-L3985</f>
        <v/>
      </c>
      <c r="N3985" s="21" t="n"/>
    </row>
    <row r="3986">
      <c r="A3986" s="295" t="n"/>
      <c r="B3986" s="14" t="n"/>
      <c r="C3986" s="15" t="n"/>
      <c r="D3986" s="15" t="n"/>
      <c r="E3986" s="15">
        <f>D3986*Setup!$B$5</f>
        <v/>
      </c>
      <c r="F3986" s="15">
        <f>D3986-E3986</f>
        <v/>
      </c>
      <c r="G3986" s="15" t="n"/>
      <c r="H3986" s="15" t="n"/>
      <c r="I3986" s="15" t="n"/>
      <c r="J3986" s="15">
        <f>C3986+F3986+G3986-I3986</f>
        <v/>
      </c>
      <c r="K3986" s="15" t="n"/>
      <c r="L3986" s="15">
        <f>K3986*Setup!$B$6</f>
        <v/>
      </c>
      <c r="M3986" s="15">
        <f>J3986-L3986</f>
        <v/>
      </c>
      <c r="N3986" s="21" t="n"/>
    </row>
    <row r="3987">
      <c r="A3987" s="295" t="n"/>
      <c r="B3987" s="14" t="n"/>
      <c r="C3987" s="15" t="n"/>
      <c r="D3987" s="15" t="n"/>
      <c r="E3987" s="15">
        <f>D3987*Setup!$B$5</f>
        <v/>
      </c>
      <c r="F3987" s="15">
        <f>D3987-E3987</f>
        <v/>
      </c>
      <c r="G3987" s="15" t="n"/>
      <c r="H3987" s="15" t="n"/>
      <c r="I3987" s="15" t="n"/>
      <c r="J3987" s="15">
        <f>C3987+F3987+G3987-I3987</f>
        <v/>
      </c>
      <c r="K3987" s="15" t="n"/>
      <c r="L3987" s="15">
        <f>K3987*Setup!$B$6</f>
        <v/>
      </c>
      <c r="M3987" s="15">
        <f>J3987-L3987</f>
        <v/>
      </c>
      <c r="N3987" s="21" t="n"/>
    </row>
    <row r="3988">
      <c r="A3988" s="295" t="n"/>
      <c r="B3988" s="14" t="n"/>
      <c r="C3988" s="15" t="n"/>
      <c r="D3988" s="15" t="n"/>
      <c r="E3988" s="15">
        <f>D3988*Setup!$B$5</f>
        <v/>
      </c>
      <c r="F3988" s="15">
        <f>D3988-E3988</f>
        <v/>
      </c>
      <c r="G3988" s="15" t="n"/>
      <c r="H3988" s="15" t="n"/>
      <c r="I3988" s="15" t="n"/>
      <c r="J3988" s="15">
        <f>C3988+F3988+G3988-I3988</f>
        <v/>
      </c>
      <c r="K3988" s="15" t="n"/>
      <c r="L3988" s="15">
        <f>K3988*Setup!$B$6</f>
        <v/>
      </c>
      <c r="M3988" s="15">
        <f>J3988-L3988</f>
        <v/>
      </c>
      <c r="N3988" s="21" t="n"/>
    </row>
    <row r="3989">
      <c r="A3989" s="295" t="n"/>
      <c r="B3989" s="14" t="n"/>
      <c r="C3989" s="15" t="n"/>
      <c r="D3989" s="15" t="n"/>
      <c r="E3989" s="15">
        <f>D3989*Setup!$B$5</f>
        <v/>
      </c>
      <c r="F3989" s="15">
        <f>D3989-E3989</f>
        <v/>
      </c>
      <c r="G3989" s="15" t="n"/>
      <c r="H3989" s="15" t="n"/>
      <c r="I3989" s="15" t="n"/>
      <c r="J3989" s="15">
        <f>C3989+F3989+G3989-I3989</f>
        <v/>
      </c>
      <c r="K3989" s="15" t="n"/>
      <c r="L3989" s="15">
        <f>K3989*Setup!$B$6</f>
        <v/>
      </c>
      <c r="M3989" s="15">
        <f>J3989-L3989</f>
        <v/>
      </c>
      <c r="N3989" s="21" t="n"/>
    </row>
    <row r="3990">
      <c r="A3990" s="295" t="n"/>
      <c r="B3990" s="14" t="n"/>
      <c r="C3990" s="15" t="n"/>
      <c r="D3990" s="15" t="n"/>
      <c r="E3990" s="15">
        <f>D3990*Setup!$B$5</f>
        <v/>
      </c>
      <c r="F3990" s="15">
        <f>D3990-E3990</f>
        <v/>
      </c>
      <c r="G3990" s="15" t="n"/>
      <c r="H3990" s="15" t="n"/>
      <c r="I3990" s="15" t="n"/>
      <c r="J3990" s="15">
        <f>C3990+F3990+G3990-I3990</f>
        <v/>
      </c>
      <c r="K3990" s="15" t="n"/>
      <c r="L3990" s="15">
        <f>K3990*Setup!$B$6</f>
        <v/>
      </c>
      <c r="M3990" s="15">
        <f>J3990-L3990</f>
        <v/>
      </c>
      <c r="N3990" s="21" t="n"/>
    </row>
    <row r="3991">
      <c r="A3991" s="295" t="n"/>
      <c r="B3991" s="14" t="n"/>
      <c r="C3991" s="15" t="n"/>
      <c r="D3991" s="15" t="n"/>
      <c r="E3991" s="15">
        <f>D3991*Setup!$B$5</f>
        <v/>
      </c>
      <c r="F3991" s="15">
        <f>D3991-E3991</f>
        <v/>
      </c>
      <c r="G3991" s="15" t="n"/>
      <c r="H3991" s="15" t="n"/>
      <c r="I3991" s="15" t="n"/>
      <c r="J3991" s="15">
        <f>C3991+F3991+G3991-I3991</f>
        <v/>
      </c>
      <c r="K3991" s="15" t="n"/>
      <c r="L3991" s="15">
        <f>K3991*Setup!$B$6</f>
        <v/>
      </c>
      <c r="M3991" s="15">
        <f>J3991-L3991</f>
        <v/>
      </c>
      <c r="N3991" s="21" t="n"/>
    </row>
    <row r="3992">
      <c r="A3992" s="295" t="n"/>
      <c r="B3992" s="14" t="n"/>
      <c r="C3992" s="15" t="n"/>
      <c r="D3992" s="15" t="n"/>
      <c r="E3992" s="15">
        <f>D3992*Setup!$B$5</f>
        <v/>
      </c>
      <c r="F3992" s="15">
        <f>D3992-E3992</f>
        <v/>
      </c>
      <c r="G3992" s="15" t="n"/>
      <c r="H3992" s="15" t="n"/>
      <c r="I3992" s="15" t="n"/>
      <c r="J3992" s="15">
        <f>C3992+F3992+G3992-I3992</f>
        <v/>
      </c>
      <c r="K3992" s="15" t="n"/>
      <c r="L3992" s="15">
        <f>K3992*Setup!$B$6</f>
        <v/>
      </c>
      <c r="M3992" s="15">
        <f>J3992-L3992</f>
        <v/>
      </c>
      <c r="N3992" s="21" t="n"/>
    </row>
    <row r="3993">
      <c r="A3993" s="295" t="n"/>
      <c r="B3993" s="14" t="n"/>
      <c r="C3993" s="15" t="n"/>
      <c r="D3993" s="15" t="n"/>
      <c r="E3993" s="15">
        <f>D3993*Setup!$B$5</f>
        <v/>
      </c>
      <c r="F3993" s="15">
        <f>D3993-E3993</f>
        <v/>
      </c>
      <c r="G3993" s="15" t="n"/>
      <c r="H3993" s="15" t="n"/>
      <c r="I3993" s="15" t="n"/>
      <c r="J3993" s="15">
        <f>C3993+F3993+G3993-I3993</f>
        <v/>
      </c>
      <c r="K3993" s="15" t="n"/>
      <c r="L3993" s="15">
        <f>K3993*Setup!$B$6</f>
        <v/>
      </c>
      <c r="M3993" s="15">
        <f>J3993-L3993</f>
        <v/>
      </c>
      <c r="N3993" s="21" t="n"/>
    </row>
    <row r="3994">
      <c r="A3994" s="295" t="n"/>
      <c r="B3994" s="14" t="n"/>
      <c r="C3994" s="15" t="n"/>
      <c r="D3994" s="15" t="n"/>
      <c r="E3994" s="15">
        <f>D3994*Setup!$B$5</f>
        <v/>
      </c>
      <c r="F3994" s="15">
        <f>D3994-E3994</f>
        <v/>
      </c>
      <c r="G3994" s="15" t="n"/>
      <c r="H3994" s="15" t="n"/>
      <c r="I3994" s="15" t="n"/>
      <c r="J3994" s="15">
        <f>C3994+F3994+G3994-I3994</f>
        <v/>
      </c>
      <c r="K3994" s="15" t="n"/>
      <c r="L3994" s="15">
        <f>K3994*Setup!$B$6</f>
        <v/>
      </c>
      <c r="M3994" s="15">
        <f>J3994-L3994</f>
        <v/>
      </c>
      <c r="N3994" s="21" t="n"/>
    </row>
    <row r="3995">
      <c r="A3995" s="295" t="n"/>
      <c r="B3995" s="14" t="n"/>
      <c r="C3995" s="15" t="n"/>
      <c r="D3995" s="15" t="n"/>
      <c r="E3995" s="15">
        <f>D3995*Setup!$B$5</f>
        <v/>
      </c>
      <c r="F3995" s="15">
        <f>D3995-E3995</f>
        <v/>
      </c>
      <c r="G3995" s="15" t="n"/>
      <c r="H3995" s="15" t="n"/>
      <c r="I3995" s="15" t="n"/>
      <c r="J3995" s="15">
        <f>C3995+F3995+G3995-I3995</f>
        <v/>
      </c>
      <c r="K3995" s="15" t="n"/>
      <c r="L3995" s="15">
        <f>K3995*Setup!$B$6</f>
        <v/>
      </c>
      <c r="M3995" s="15">
        <f>J3995-L3995</f>
        <v/>
      </c>
      <c r="N3995" s="21" t="n"/>
    </row>
    <row r="3996">
      <c r="A3996" s="295" t="n"/>
      <c r="B3996" s="14" t="n"/>
      <c r="C3996" s="15" t="n"/>
      <c r="D3996" s="15" t="n"/>
      <c r="E3996" s="15">
        <f>D3996*Setup!$B$5</f>
        <v/>
      </c>
      <c r="F3996" s="15">
        <f>D3996-E3996</f>
        <v/>
      </c>
      <c r="G3996" s="15" t="n"/>
      <c r="H3996" s="15" t="n"/>
      <c r="I3996" s="15" t="n"/>
      <c r="J3996" s="15">
        <f>C3996+F3996+G3996-I3996</f>
        <v/>
      </c>
      <c r="K3996" s="15" t="n"/>
      <c r="L3996" s="15">
        <f>K3996*Setup!$B$6</f>
        <v/>
      </c>
      <c r="M3996" s="15">
        <f>J3996-L3996</f>
        <v/>
      </c>
      <c r="N3996" s="21" t="n"/>
    </row>
    <row r="3997">
      <c r="A3997" s="295" t="n"/>
      <c r="B3997" s="14" t="n"/>
      <c r="C3997" s="15" t="n"/>
      <c r="D3997" s="15" t="n"/>
      <c r="E3997" s="15">
        <f>D3997*Setup!$B$5</f>
        <v/>
      </c>
      <c r="F3997" s="15">
        <f>D3997-E3997</f>
        <v/>
      </c>
      <c r="G3997" s="15" t="n"/>
      <c r="H3997" s="15" t="n"/>
      <c r="I3997" s="15" t="n"/>
      <c r="J3997" s="15">
        <f>C3997+F3997+G3997-I3997</f>
        <v/>
      </c>
      <c r="K3997" s="15" t="n"/>
      <c r="L3997" s="15">
        <f>K3997*Setup!$B$6</f>
        <v/>
      </c>
      <c r="M3997" s="15">
        <f>J3997-L3997</f>
        <v/>
      </c>
      <c r="N3997" s="21" t="n"/>
    </row>
    <row r="3998">
      <c r="A3998" s="295" t="n"/>
      <c r="B3998" s="14" t="n"/>
      <c r="C3998" s="15" t="n"/>
      <c r="D3998" s="15" t="n"/>
      <c r="E3998" s="15">
        <f>D3998*Setup!$B$5</f>
        <v/>
      </c>
      <c r="F3998" s="15">
        <f>D3998-E3998</f>
        <v/>
      </c>
      <c r="G3998" s="15" t="n"/>
      <c r="H3998" s="15" t="n"/>
      <c r="I3998" s="15" t="n"/>
      <c r="J3998" s="15">
        <f>C3998+F3998+G3998-I3998</f>
        <v/>
      </c>
      <c r="K3998" s="15" t="n"/>
      <c r="L3998" s="15">
        <f>K3998*Setup!$B$6</f>
        <v/>
      </c>
      <c r="M3998" s="15">
        <f>J3998-L3998</f>
        <v/>
      </c>
      <c r="N3998" s="21" t="n"/>
    </row>
    <row r="3999">
      <c r="A3999" s="295" t="n"/>
      <c r="B3999" s="14" t="n"/>
      <c r="C3999" s="15" t="n"/>
      <c r="D3999" s="15" t="n"/>
      <c r="E3999" s="15">
        <f>D3999*Setup!$B$5</f>
        <v/>
      </c>
      <c r="F3999" s="15">
        <f>D3999-E3999</f>
        <v/>
      </c>
      <c r="G3999" s="15" t="n"/>
      <c r="H3999" s="15" t="n"/>
      <c r="I3999" s="15" t="n"/>
      <c r="J3999" s="15">
        <f>C3999+F3999+G3999-I3999</f>
        <v/>
      </c>
      <c r="K3999" s="15" t="n"/>
      <c r="L3999" s="15">
        <f>K3999*Setup!$B$6</f>
        <v/>
      </c>
      <c r="M3999" s="15">
        <f>J3999-L3999</f>
        <v/>
      </c>
      <c r="N3999" s="21" t="n"/>
    </row>
    <row r="4000">
      <c r="A4000" s="295" t="n"/>
      <c r="B4000" s="14" t="n"/>
      <c r="C4000" s="15" t="n"/>
      <c r="D4000" s="15" t="n"/>
      <c r="E4000" s="15">
        <f>D4000*Setup!$B$5</f>
        <v/>
      </c>
      <c r="F4000" s="15">
        <f>D4000-E4000</f>
        <v/>
      </c>
      <c r="G4000" s="15" t="n"/>
      <c r="H4000" s="15" t="n"/>
      <c r="I4000" s="15" t="n"/>
      <c r="J4000" s="15">
        <f>C4000+F4000+G4000-I4000</f>
        <v/>
      </c>
      <c r="K4000" s="15" t="n"/>
      <c r="L4000" s="15">
        <f>K4000*Setup!$B$6</f>
        <v/>
      </c>
      <c r="M4000" s="15">
        <f>J4000-L4000</f>
        <v/>
      </c>
      <c r="N4000" s="21" t="n"/>
    </row>
    <row r="4001">
      <c r="A4001" s="295" t="n"/>
      <c r="B4001" s="14" t="n"/>
      <c r="C4001" s="15" t="n"/>
      <c r="D4001" s="15" t="n"/>
      <c r="E4001" s="15">
        <f>D4001*Setup!$B$5</f>
        <v/>
      </c>
      <c r="F4001" s="15">
        <f>D4001-E4001</f>
        <v/>
      </c>
      <c r="G4001" s="15" t="n"/>
      <c r="H4001" s="15" t="n"/>
      <c r="I4001" s="15" t="n"/>
      <c r="J4001" s="15">
        <f>C4001+F4001+G4001-I4001</f>
        <v/>
      </c>
      <c r="K4001" s="15" t="n"/>
      <c r="L4001" s="15">
        <f>K4001*Setup!$B$6</f>
        <v/>
      </c>
      <c r="M4001" s="15">
        <f>J4001-L4001</f>
        <v/>
      </c>
      <c r="N4001" s="21" t="n"/>
    </row>
    <row r="4002">
      <c r="A4002" s="295" t="n"/>
      <c r="B4002" s="14" t="n"/>
      <c r="C4002" s="15" t="n"/>
      <c r="D4002" s="15" t="n"/>
      <c r="E4002" s="15">
        <f>D4002*Setup!$B$5</f>
        <v/>
      </c>
      <c r="F4002" s="15">
        <f>D4002-E4002</f>
        <v/>
      </c>
      <c r="G4002" s="15" t="n"/>
      <c r="H4002" s="15" t="n"/>
      <c r="I4002" s="15" t="n"/>
      <c r="J4002" s="15">
        <f>C4002+F4002+G4002-I4002</f>
        <v/>
      </c>
      <c r="K4002" s="15" t="n"/>
      <c r="L4002" s="15">
        <f>K4002*Setup!$B$6</f>
        <v/>
      </c>
      <c r="M4002" s="15">
        <f>J4002-L4002</f>
        <v/>
      </c>
      <c r="N4002" s="21" t="n"/>
    </row>
    <row r="4003">
      <c r="A4003" s="295" t="n"/>
      <c r="B4003" s="14" t="n"/>
      <c r="C4003" s="15" t="n"/>
      <c r="D4003" s="15" t="n"/>
      <c r="E4003" s="15">
        <f>D4003*Setup!$B$5</f>
        <v/>
      </c>
      <c r="F4003" s="15">
        <f>D4003-E4003</f>
        <v/>
      </c>
      <c r="G4003" s="15" t="n"/>
      <c r="H4003" s="15" t="n"/>
      <c r="I4003" s="15" t="n"/>
      <c r="J4003" s="15">
        <f>C4003+F4003+G4003-I4003</f>
        <v/>
      </c>
      <c r="K4003" s="15" t="n"/>
      <c r="L4003" s="15">
        <f>K4003*Setup!$B$6</f>
        <v/>
      </c>
      <c r="M4003" s="15">
        <f>J4003-L4003</f>
        <v/>
      </c>
      <c r="N4003" s="21" t="n"/>
    </row>
    <row r="4004">
      <c r="A4004" s="295" t="n"/>
      <c r="B4004" s="14" t="n"/>
      <c r="C4004" s="15" t="n"/>
      <c r="D4004" s="15" t="n"/>
      <c r="E4004" s="15">
        <f>D4004*Setup!$B$5</f>
        <v/>
      </c>
      <c r="F4004" s="15">
        <f>D4004-E4004</f>
        <v/>
      </c>
      <c r="G4004" s="15" t="n"/>
      <c r="H4004" s="15" t="n"/>
      <c r="I4004" s="15" t="n"/>
      <c r="J4004" s="15">
        <f>C4004+F4004+G4004-I4004</f>
        <v/>
      </c>
      <c r="K4004" s="15" t="n"/>
      <c r="L4004" s="15">
        <f>K4004*Setup!$B$6</f>
        <v/>
      </c>
      <c r="M4004" s="15">
        <f>J4004-L4004</f>
        <v/>
      </c>
      <c r="N4004" s="21" t="n"/>
    </row>
    <row r="4005">
      <c r="A4005" s="295" t="n"/>
      <c r="B4005" s="14" t="n"/>
      <c r="C4005" s="15" t="n"/>
      <c r="D4005" s="15" t="n"/>
      <c r="E4005" s="15">
        <f>D4005*Setup!$B$5</f>
        <v/>
      </c>
      <c r="F4005" s="15">
        <f>D4005-E4005</f>
        <v/>
      </c>
      <c r="G4005" s="15" t="n"/>
      <c r="H4005" s="15" t="n"/>
      <c r="I4005" s="15" t="n"/>
      <c r="J4005" s="15">
        <f>C4005+F4005+G4005-I4005</f>
        <v/>
      </c>
      <c r="K4005" s="15" t="n"/>
      <c r="L4005" s="15">
        <f>K4005*Setup!$B$6</f>
        <v/>
      </c>
      <c r="M4005" s="15">
        <f>J4005-L4005</f>
        <v/>
      </c>
      <c r="N4005" s="21" t="n"/>
    </row>
    <row r="4006">
      <c r="A4006" s="295" t="n"/>
      <c r="B4006" s="14" t="n"/>
      <c r="C4006" s="15" t="n"/>
      <c r="D4006" s="15" t="n"/>
      <c r="E4006" s="15">
        <f>D4006*Setup!$B$5</f>
        <v/>
      </c>
      <c r="F4006" s="15">
        <f>D4006-E4006</f>
        <v/>
      </c>
      <c r="G4006" s="15" t="n"/>
      <c r="H4006" s="15" t="n"/>
      <c r="I4006" s="15" t="n"/>
      <c r="J4006" s="15">
        <f>C4006+F4006+G4006-I4006</f>
        <v/>
      </c>
      <c r="K4006" s="15" t="n"/>
      <c r="L4006" s="15">
        <f>K4006*Setup!$B$6</f>
        <v/>
      </c>
      <c r="M4006" s="15">
        <f>J4006-L4006</f>
        <v/>
      </c>
      <c r="N4006" s="21" t="n"/>
    </row>
    <row r="4007">
      <c r="A4007" s="295" t="n"/>
      <c r="B4007" s="14" t="n"/>
      <c r="C4007" s="15" t="n"/>
      <c r="D4007" s="15" t="n"/>
      <c r="E4007" s="15">
        <f>D4007*Setup!$B$5</f>
        <v/>
      </c>
      <c r="F4007" s="15">
        <f>D4007-E4007</f>
        <v/>
      </c>
      <c r="G4007" s="15" t="n"/>
      <c r="H4007" s="15" t="n"/>
      <c r="I4007" s="15" t="n"/>
      <c r="J4007" s="15">
        <f>C4007+F4007+G4007-I4007</f>
        <v/>
      </c>
      <c r="K4007" s="15" t="n"/>
      <c r="L4007" s="15">
        <f>K4007*Setup!$B$6</f>
        <v/>
      </c>
      <c r="M4007" s="15">
        <f>J4007-L4007</f>
        <v/>
      </c>
      <c r="N4007" s="21" t="n"/>
    </row>
    <row r="4008">
      <c r="A4008" s="295" t="n"/>
      <c r="B4008" s="14" t="n"/>
      <c r="C4008" s="15" t="n"/>
      <c r="D4008" s="15" t="n"/>
      <c r="E4008" s="15">
        <f>D4008*Setup!$B$5</f>
        <v/>
      </c>
      <c r="F4008" s="15">
        <f>D4008-E4008</f>
        <v/>
      </c>
      <c r="G4008" s="15" t="n"/>
      <c r="H4008" s="15" t="n"/>
      <c r="I4008" s="15" t="n"/>
      <c r="J4008" s="15">
        <f>C4008+F4008+G4008-I4008</f>
        <v/>
      </c>
      <c r="K4008" s="15" t="n"/>
      <c r="L4008" s="15">
        <f>K4008*Setup!$B$6</f>
        <v/>
      </c>
      <c r="M4008" s="15">
        <f>J4008-L4008</f>
        <v/>
      </c>
      <c r="N4008" s="21" t="n"/>
    </row>
    <row r="4009">
      <c r="A4009" s="295" t="n"/>
      <c r="B4009" s="14" t="n"/>
      <c r="C4009" s="15" t="n"/>
      <c r="D4009" s="15" t="n"/>
      <c r="E4009" s="15">
        <f>D4009*Setup!$B$5</f>
        <v/>
      </c>
      <c r="F4009" s="15">
        <f>D4009-E4009</f>
        <v/>
      </c>
      <c r="G4009" s="15" t="n"/>
      <c r="H4009" s="15" t="n"/>
      <c r="I4009" s="15" t="n"/>
      <c r="J4009" s="15">
        <f>C4009+F4009+G4009-I4009</f>
        <v/>
      </c>
      <c r="K4009" s="15" t="n"/>
      <c r="L4009" s="15">
        <f>K4009*Setup!$B$6</f>
        <v/>
      </c>
      <c r="M4009" s="15">
        <f>J4009-L4009</f>
        <v/>
      </c>
      <c r="N4009" s="21" t="n"/>
    </row>
    <row r="4010">
      <c r="A4010" s="295" t="n"/>
      <c r="B4010" s="14" t="n"/>
      <c r="C4010" s="15" t="n"/>
      <c r="D4010" s="15" t="n"/>
      <c r="E4010" s="15">
        <f>D4010*Setup!$B$5</f>
        <v/>
      </c>
      <c r="F4010" s="15">
        <f>D4010-E4010</f>
        <v/>
      </c>
      <c r="G4010" s="15" t="n"/>
      <c r="H4010" s="15" t="n"/>
      <c r="I4010" s="15" t="n"/>
      <c r="J4010" s="15">
        <f>C4010+F4010+G4010-I4010</f>
        <v/>
      </c>
      <c r="K4010" s="15" t="n"/>
      <c r="L4010" s="15">
        <f>K4010*Setup!$B$6</f>
        <v/>
      </c>
      <c r="M4010" s="15">
        <f>J4010-L4010</f>
        <v/>
      </c>
      <c r="N4010" s="21" t="n"/>
    </row>
    <row r="4011">
      <c r="A4011" s="295" t="n"/>
      <c r="B4011" s="14" t="n"/>
      <c r="C4011" s="15" t="n"/>
      <c r="D4011" s="15" t="n"/>
      <c r="E4011" s="15">
        <f>D4011*Setup!$B$5</f>
        <v/>
      </c>
      <c r="F4011" s="15">
        <f>D4011-E4011</f>
        <v/>
      </c>
      <c r="G4011" s="15" t="n"/>
      <c r="H4011" s="15" t="n"/>
      <c r="I4011" s="15" t="n"/>
      <c r="J4011" s="15">
        <f>C4011+F4011+G4011-I4011</f>
        <v/>
      </c>
      <c r="K4011" s="15" t="n"/>
      <c r="L4011" s="15">
        <f>K4011*Setup!$B$6</f>
        <v/>
      </c>
      <c r="M4011" s="15">
        <f>J4011-L4011</f>
        <v/>
      </c>
      <c r="N4011" s="21" t="n"/>
    </row>
    <row r="4012">
      <c r="A4012" s="295" t="n"/>
      <c r="B4012" s="14" t="n"/>
      <c r="C4012" s="15" t="n"/>
      <c r="D4012" s="15" t="n"/>
      <c r="E4012" s="15">
        <f>D4012*Setup!$B$5</f>
        <v/>
      </c>
      <c r="F4012" s="15">
        <f>D4012-E4012</f>
        <v/>
      </c>
      <c r="G4012" s="15" t="n"/>
      <c r="H4012" s="15" t="n"/>
      <c r="I4012" s="15" t="n"/>
      <c r="J4012" s="15">
        <f>C4012+F4012+G4012-I4012</f>
        <v/>
      </c>
      <c r="K4012" s="15" t="n"/>
      <c r="L4012" s="15">
        <f>K4012*Setup!$B$6</f>
        <v/>
      </c>
      <c r="M4012" s="15">
        <f>J4012-L4012</f>
        <v/>
      </c>
      <c r="N4012" s="21" t="n"/>
    </row>
    <row r="4013">
      <c r="A4013" s="295" t="n"/>
      <c r="B4013" s="14" t="n"/>
      <c r="C4013" s="15" t="n"/>
      <c r="D4013" s="15" t="n"/>
      <c r="E4013" s="15">
        <f>D4013*Setup!$B$5</f>
        <v/>
      </c>
      <c r="F4013" s="15">
        <f>D4013-E4013</f>
        <v/>
      </c>
      <c r="G4013" s="15" t="n"/>
      <c r="H4013" s="15" t="n"/>
      <c r="I4013" s="15" t="n"/>
      <c r="J4013" s="15">
        <f>C4013+F4013+G4013-I4013</f>
        <v/>
      </c>
      <c r="K4013" s="15" t="n"/>
      <c r="L4013" s="15">
        <f>K4013*Setup!$B$6</f>
        <v/>
      </c>
      <c r="M4013" s="15">
        <f>J4013-L4013</f>
        <v/>
      </c>
      <c r="N4013" s="21" t="n"/>
    </row>
    <row r="4014">
      <c r="A4014" s="295" t="n"/>
      <c r="B4014" s="14" t="n"/>
      <c r="C4014" s="15" t="n"/>
      <c r="D4014" s="15" t="n"/>
      <c r="E4014" s="15">
        <f>D4014*Setup!$B$5</f>
        <v/>
      </c>
      <c r="F4014" s="15">
        <f>D4014-E4014</f>
        <v/>
      </c>
      <c r="G4014" s="15" t="n"/>
      <c r="H4014" s="15" t="n"/>
      <c r="I4014" s="15" t="n"/>
      <c r="J4014" s="15">
        <f>C4014+F4014+G4014-I4014</f>
        <v/>
      </c>
      <c r="K4014" s="15" t="n"/>
      <c r="L4014" s="15">
        <f>K4014*Setup!$B$6</f>
        <v/>
      </c>
      <c r="M4014" s="15">
        <f>J4014-L4014</f>
        <v/>
      </c>
      <c r="N4014" s="21" t="n"/>
    </row>
    <row r="4015">
      <c r="A4015" s="295" t="n"/>
      <c r="B4015" s="14" t="n"/>
      <c r="C4015" s="15" t="n"/>
      <c r="D4015" s="15" t="n"/>
      <c r="E4015" s="15">
        <f>D4015*Setup!$B$5</f>
        <v/>
      </c>
      <c r="F4015" s="15">
        <f>D4015-E4015</f>
        <v/>
      </c>
      <c r="G4015" s="15" t="n"/>
      <c r="H4015" s="15" t="n"/>
      <c r="I4015" s="15" t="n"/>
      <c r="J4015" s="15">
        <f>C4015+F4015+G4015-I4015</f>
        <v/>
      </c>
      <c r="K4015" s="15" t="n"/>
      <c r="L4015" s="15">
        <f>K4015*Setup!$B$6</f>
        <v/>
      </c>
      <c r="M4015" s="15">
        <f>J4015-L4015</f>
        <v/>
      </c>
      <c r="N4015" s="21" t="n"/>
    </row>
    <row r="4016">
      <c r="A4016" s="295" t="n"/>
      <c r="B4016" s="14" t="n"/>
      <c r="C4016" s="15" t="n"/>
      <c r="D4016" s="15" t="n"/>
      <c r="E4016" s="15">
        <f>D4016*Setup!$B$5</f>
        <v/>
      </c>
      <c r="F4016" s="15">
        <f>D4016-E4016</f>
        <v/>
      </c>
      <c r="G4016" s="15" t="n"/>
      <c r="H4016" s="15" t="n"/>
      <c r="I4016" s="15" t="n"/>
      <c r="J4016" s="15">
        <f>C4016+F4016+G4016-I4016</f>
        <v/>
      </c>
      <c r="K4016" s="15" t="n"/>
      <c r="L4016" s="15">
        <f>K4016*Setup!$B$6</f>
        <v/>
      </c>
      <c r="M4016" s="15">
        <f>J4016-L4016</f>
        <v/>
      </c>
      <c r="N4016" s="21" t="n"/>
    </row>
    <row r="4017">
      <c r="A4017" s="295" t="n"/>
      <c r="B4017" s="14" t="n"/>
      <c r="C4017" s="15" t="n"/>
      <c r="D4017" s="15" t="n"/>
      <c r="E4017" s="15">
        <f>D4017*Setup!$B$5</f>
        <v/>
      </c>
      <c r="F4017" s="15">
        <f>D4017-E4017</f>
        <v/>
      </c>
      <c r="G4017" s="15" t="n"/>
      <c r="H4017" s="15" t="n"/>
      <c r="I4017" s="15" t="n"/>
      <c r="J4017" s="15">
        <f>C4017+F4017+G4017-I4017</f>
        <v/>
      </c>
      <c r="K4017" s="15" t="n"/>
      <c r="L4017" s="15">
        <f>K4017*Setup!$B$6</f>
        <v/>
      </c>
      <c r="M4017" s="15">
        <f>J4017-L4017</f>
        <v/>
      </c>
      <c r="N4017" s="21" t="n"/>
    </row>
    <row r="4018">
      <c r="A4018" s="295" t="n"/>
      <c r="B4018" s="14" t="n"/>
      <c r="C4018" s="15" t="n"/>
      <c r="D4018" s="15" t="n"/>
      <c r="E4018" s="15">
        <f>D4018*Setup!$B$5</f>
        <v/>
      </c>
      <c r="F4018" s="15">
        <f>D4018-E4018</f>
        <v/>
      </c>
      <c r="G4018" s="15" t="n"/>
      <c r="H4018" s="15" t="n"/>
      <c r="I4018" s="15" t="n"/>
      <c r="J4018" s="15">
        <f>C4018+F4018+G4018-I4018</f>
        <v/>
      </c>
      <c r="K4018" s="15" t="n"/>
      <c r="L4018" s="15">
        <f>K4018*Setup!$B$6</f>
        <v/>
      </c>
      <c r="M4018" s="15">
        <f>J4018-L4018</f>
        <v/>
      </c>
      <c r="N4018" s="21" t="n"/>
    </row>
    <row r="4019">
      <c r="A4019" s="295" t="n"/>
      <c r="B4019" s="14" t="n"/>
      <c r="C4019" s="15" t="n"/>
      <c r="D4019" s="15" t="n"/>
      <c r="E4019" s="15">
        <f>D4019*Setup!$B$5</f>
        <v/>
      </c>
      <c r="F4019" s="15">
        <f>D4019-E4019</f>
        <v/>
      </c>
      <c r="G4019" s="15" t="n"/>
      <c r="H4019" s="15" t="n"/>
      <c r="I4019" s="15" t="n"/>
      <c r="J4019" s="15">
        <f>C4019+F4019+G4019-I4019</f>
        <v/>
      </c>
      <c r="K4019" s="15" t="n"/>
      <c r="L4019" s="15">
        <f>K4019*Setup!$B$6</f>
        <v/>
      </c>
      <c r="M4019" s="15">
        <f>J4019-L4019</f>
        <v/>
      </c>
      <c r="N4019" s="21" t="n"/>
    </row>
    <row r="4020">
      <c r="A4020" s="295" t="n"/>
      <c r="B4020" s="14" t="n"/>
      <c r="C4020" s="15" t="n"/>
      <c r="D4020" s="15" t="n"/>
      <c r="E4020" s="15">
        <f>D4020*Setup!$B$5</f>
        <v/>
      </c>
      <c r="F4020" s="15">
        <f>D4020-E4020</f>
        <v/>
      </c>
      <c r="G4020" s="15" t="n"/>
      <c r="H4020" s="15" t="n"/>
      <c r="I4020" s="15" t="n"/>
      <c r="J4020" s="15">
        <f>C4020+F4020+G4020-I4020</f>
        <v/>
      </c>
      <c r="K4020" s="15" t="n"/>
      <c r="L4020" s="15">
        <f>K4020*Setup!$B$6</f>
        <v/>
      </c>
      <c r="M4020" s="15">
        <f>J4020-L4020</f>
        <v/>
      </c>
      <c r="N4020" s="21" t="n"/>
    </row>
    <row r="4021">
      <c r="A4021" s="295" t="n"/>
      <c r="B4021" s="14" t="n"/>
      <c r="C4021" s="15" t="n"/>
      <c r="D4021" s="15" t="n"/>
      <c r="E4021" s="15">
        <f>D4021*Setup!$B$5</f>
        <v/>
      </c>
      <c r="F4021" s="15">
        <f>D4021-E4021</f>
        <v/>
      </c>
      <c r="G4021" s="15" t="n"/>
      <c r="H4021" s="15" t="n"/>
      <c r="I4021" s="15" t="n"/>
      <c r="J4021" s="15">
        <f>C4021+F4021+G4021-I4021</f>
        <v/>
      </c>
      <c r="K4021" s="15" t="n"/>
      <c r="L4021" s="15">
        <f>K4021*Setup!$B$6</f>
        <v/>
      </c>
      <c r="M4021" s="15">
        <f>J4021-L4021</f>
        <v/>
      </c>
      <c r="N4021" s="21" t="n"/>
    </row>
    <row r="4022">
      <c r="A4022" s="295" t="n"/>
      <c r="B4022" s="14" t="n"/>
      <c r="C4022" s="15" t="n"/>
      <c r="D4022" s="15" t="n"/>
      <c r="E4022" s="15">
        <f>D4022*Setup!$B$5</f>
        <v/>
      </c>
      <c r="F4022" s="15">
        <f>D4022-E4022</f>
        <v/>
      </c>
      <c r="G4022" s="15" t="n"/>
      <c r="H4022" s="15" t="n"/>
      <c r="I4022" s="15" t="n"/>
      <c r="J4022" s="15">
        <f>C4022+F4022+G4022-I4022</f>
        <v/>
      </c>
      <c r="K4022" s="15" t="n"/>
      <c r="L4022" s="15">
        <f>K4022*Setup!$B$6</f>
        <v/>
      </c>
      <c r="M4022" s="15">
        <f>J4022-L4022</f>
        <v/>
      </c>
      <c r="N4022" s="21" t="n"/>
    </row>
    <row r="4023">
      <c r="A4023" s="295" t="n"/>
      <c r="B4023" s="14" t="n"/>
      <c r="C4023" s="15" t="n"/>
      <c r="D4023" s="15" t="n"/>
      <c r="E4023" s="15">
        <f>D4023*Setup!$B$5</f>
        <v/>
      </c>
      <c r="F4023" s="15">
        <f>D4023-E4023</f>
        <v/>
      </c>
      <c r="G4023" s="15" t="n"/>
      <c r="H4023" s="15" t="n"/>
      <c r="I4023" s="15" t="n"/>
      <c r="J4023" s="15">
        <f>C4023+F4023+G4023-I4023</f>
        <v/>
      </c>
      <c r="K4023" s="15" t="n"/>
      <c r="L4023" s="15">
        <f>K4023*Setup!$B$6</f>
        <v/>
      </c>
      <c r="M4023" s="15">
        <f>J4023-L4023</f>
        <v/>
      </c>
      <c r="N4023" s="21" t="n"/>
    </row>
    <row r="4024">
      <c r="A4024" s="295" t="n"/>
      <c r="B4024" s="14" t="n"/>
      <c r="C4024" s="15" t="n"/>
      <c r="D4024" s="15" t="n"/>
      <c r="E4024" s="15">
        <f>D4024*Setup!$B$5</f>
        <v/>
      </c>
      <c r="F4024" s="15">
        <f>D4024-E4024</f>
        <v/>
      </c>
      <c r="G4024" s="15" t="n"/>
      <c r="H4024" s="15" t="n"/>
      <c r="I4024" s="15" t="n"/>
      <c r="J4024" s="15">
        <f>C4024+F4024+G4024-I4024</f>
        <v/>
      </c>
      <c r="K4024" s="15" t="n"/>
      <c r="L4024" s="15">
        <f>K4024*Setup!$B$6</f>
        <v/>
      </c>
      <c r="M4024" s="15">
        <f>J4024-L4024</f>
        <v/>
      </c>
      <c r="N4024" s="21" t="n"/>
    </row>
    <row r="4025">
      <c r="A4025" s="295" t="n"/>
      <c r="B4025" s="14" t="n"/>
      <c r="C4025" s="15" t="n"/>
      <c r="D4025" s="15" t="n"/>
      <c r="E4025" s="15">
        <f>D4025*Setup!$B$5</f>
        <v/>
      </c>
      <c r="F4025" s="15">
        <f>D4025-E4025</f>
        <v/>
      </c>
      <c r="G4025" s="15" t="n"/>
      <c r="H4025" s="15" t="n"/>
      <c r="I4025" s="15" t="n"/>
      <c r="J4025" s="15">
        <f>C4025+F4025+G4025-I4025</f>
        <v/>
      </c>
      <c r="K4025" s="15" t="n"/>
      <c r="L4025" s="15">
        <f>K4025*Setup!$B$6</f>
        <v/>
      </c>
      <c r="M4025" s="15">
        <f>J4025-L4025</f>
        <v/>
      </c>
      <c r="N4025" s="21" t="n"/>
    </row>
    <row r="4026">
      <c r="A4026" s="295" t="n"/>
      <c r="B4026" s="14" t="n"/>
      <c r="C4026" s="15" t="n"/>
      <c r="D4026" s="15" t="n"/>
      <c r="E4026" s="15">
        <f>D4026*Setup!$B$5</f>
        <v/>
      </c>
      <c r="F4026" s="15">
        <f>D4026-E4026</f>
        <v/>
      </c>
      <c r="G4026" s="15" t="n"/>
      <c r="H4026" s="15" t="n"/>
      <c r="I4026" s="15" t="n"/>
      <c r="J4026" s="15">
        <f>C4026+F4026+G4026-I4026</f>
        <v/>
      </c>
      <c r="K4026" s="15" t="n"/>
      <c r="L4026" s="15">
        <f>K4026*Setup!$B$6</f>
        <v/>
      </c>
      <c r="M4026" s="15">
        <f>J4026-L4026</f>
        <v/>
      </c>
      <c r="N4026" s="21" t="n"/>
    </row>
    <row r="4027">
      <c r="A4027" s="295" t="n"/>
      <c r="B4027" s="14" t="n"/>
      <c r="C4027" s="15" t="n"/>
      <c r="D4027" s="15" t="n"/>
      <c r="E4027" s="15">
        <f>D4027*Setup!$B$5</f>
        <v/>
      </c>
      <c r="F4027" s="15">
        <f>D4027-E4027</f>
        <v/>
      </c>
      <c r="G4027" s="15" t="n"/>
      <c r="H4027" s="15" t="n"/>
      <c r="I4027" s="15" t="n"/>
      <c r="J4027" s="15">
        <f>C4027+F4027+G4027-I4027</f>
        <v/>
      </c>
      <c r="K4027" s="15" t="n"/>
      <c r="L4027" s="15">
        <f>K4027*Setup!$B$6</f>
        <v/>
      </c>
      <c r="M4027" s="15">
        <f>J4027-L4027</f>
        <v/>
      </c>
      <c r="N4027" s="21" t="n"/>
    </row>
    <row r="4028">
      <c r="A4028" s="295" t="n"/>
      <c r="B4028" s="14" t="n"/>
      <c r="C4028" s="15" t="n"/>
      <c r="D4028" s="15" t="n"/>
      <c r="E4028" s="15">
        <f>D4028*Setup!$B$5</f>
        <v/>
      </c>
      <c r="F4028" s="15">
        <f>D4028-E4028</f>
        <v/>
      </c>
      <c r="G4028" s="15" t="n"/>
      <c r="H4028" s="15" t="n"/>
      <c r="I4028" s="15" t="n"/>
      <c r="J4028" s="15">
        <f>C4028+F4028+G4028-I4028</f>
        <v/>
      </c>
      <c r="K4028" s="15" t="n"/>
      <c r="L4028" s="15">
        <f>K4028*Setup!$B$6</f>
        <v/>
      </c>
      <c r="M4028" s="15">
        <f>J4028-L4028</f>
        <v/>
      </c>
      <c r="N4028" s="21" t="n"/>
    </row>
    <row r="4029">
      <c r="A4029" s="295" t="n"/>
      <c r="B4029" s="14" t="n"/>
      <c r="C4029" s="15" t="n"/>
      <c r="D4029" s="15" t="n"/>
      <c r="E4029" s="15">
        <f>D4029*Setup!$B$5</f>
        <v/>
      </c>
      <c r="F4029" s="15">
        <f>D4029-E4029</f>
        <v/>
      </c>
      <c r="G4029" s="15" t="n"/>
      <c r="H4029" s="15" t="n"/>
      <c r="I4029" s="15" t="n"/>
      <c r="J4029" s="15">
        <f>C4029+F4029+G4029-I4029</f>
        <v/>
      </c>
      <c r="K4029" s="15" t="n"/>
      <c r="L4029" s="15">
        <f>K4029*Setup!$B$6</f>
        <v/>
      </c>
      <c r="M4029" s="15">
        <f>J4029-L4029</f>
        <v/>
      </c>
      <c r="N4029" s="21" t="n"/>
    </row>
    <row r="4030">
      <c r="A4030" s="295" t="n"/>
      <c r="B4030" s="14" t="n"/>
      <c r="C4030" s="15" t="n"/>
      <c r="D4030" s="15" t="n"/>
      <c r="E4030" s="15">
        <f>D4030*Setup!$B$5</f>
        <v/>
      </c>
      <c r="F4030" s="15">
        <f>D4030-E4030</f>
        <v/>
      </c>
      <c r="G4030" s="15" t="n"/>
      <c r="H4030" s="15" t="n"/>
      <c r="I4030" s="15" t="n"/>
      <c r="J4030" s="15">
        <f>C4030+F4030+G4030-I4030</f>
        <v/>
      </c>
      <c r="K4030" s="15" t="n"/>
      <c r="L4030" s="15">
        <f>K4030*Setup!$B$6</f>
        <v/>
      </c>
      <c r="M4030" s="15">
        <f>J4030-L4030</f>
        <v/>
      </c>
      <c r="N4030" s="21" t="n"/>
    </row>
    <row r="4031">
      <c r="A4031" s="295" t="n"/>
      <c r="B4031" s="14" t="n"/>
      <c r="C4031" s="15" t="n"/>
      <c r="D4031" s="15" t="n"/>
      <c r="E4031" s="15">
        <f>D4031*Setup!$B$5</f>
        <v/>
      </c>
      <c r="F4031" s="15">
        <f>D4031-E4031</f>
        <v/>
      </c>
      <c r="G4031" s="15" t="n"/>
      <c r="H4031" s="15" t="n"/>
      <c r="I4031" s="15" t="n"/>
      <c r="J4031" s="15">
        <f>C4031+F4031+G4031-I4031</f>
        <v/>
      </c>
      <c r="K4031" s="15" t="n"/>
      <c r="L4031" s="15">
        <f>K4031*Setup!$B$6</f>
        <v/>
      </c>
      <c r="M4031" s="15">
        <f>J4031-L4031</f>
        <v/>
      </c>
      <c r="N4031" s="21" t="n"/>
    </row>
    <row r="4032">
      <c r="A4032" s="295" t="n"/>
      <c r="B4032" s="14" t="n"/>
      <c r="C4032" s="15" t="n"/>
      <c r="D4032" s="15" t="n"/>
      <c r="E4032" s="15">
        <f>D4032*Setup!$B$5</f>
        <v/>
      </c>
      <c r="F4032" s="15">
        <f>D4032-E4032</f>
        <v/>
      </c>
      <c r="G4032" s="15" t="n"/>
      <c r="H4032" s="15" t="n"/>
      <c r="I4032" s="15" t="n"/>
      <c r="J4032" s="15">
        <f>C4032+F4032+G4032-I4032</f>
        <v/>
      </c>
      <c r="K4032" s="15" t="n"/>
      <c r="L4032" s="15">
        <f>K4032*Setup!$B$6</f>
        <v/>
      </c>
      <c r="M4032" s="15">
        <f>J4032-L4032</f>
        <v/>
      </c>
      <c r="N4032" s="21" t="n"/>
    </row>
    <row r="4033">
      <c r="A4033" s="295" t="n"/>
      <c r="B4033" s="14" t="n"/>
      <c r="C4033" s="15" t="n"/>
      <c r="D4033" s="15" t="n"/>
      <c r="E4033" s="15">
        <f>D4033*Setup!$B$5</f>
        <v/>
      </c>
      <c r="F4033" s="15">
        <f>D4033-E4033</f>
        <v/>
      </c>
      <c r="G4033" s="15" t="n"/>
      <c r="H4033" s="15" t="n"/>
      <c r="I4033" s="15" t="n"/>
      <c r="J4033" s="15">
        <f>C4033+F4033+G4033-I4033</f>
        <v/>
      </c>
      <c r="K4033" s="15" t="n"/>
      <c r="L4033" s="15">
        <f>K4033*Setup!$B$6</f>
        <v/>
      </c>
      <c r="M4033" s="15">
        <f>J4033-L4033</f>
        <v/>
      </c>
      <c r="N4033" s="21" t="n"/>
    </row>
    <row r="4034">
      <c r="A4034" s="295" t="n"/>
      <c r="B4034" s="14" t="n"/>
      <c r="C4034" s="15" t="n"/>
      <c r="D4034" s="15" t="n"/>
      <c r="E4034" s="15">
        <f>D4034*Setup!$B$5</f>
        <v/>
      </c>
      <c r="F4034" s="15">
        <f>D4034-E4034</f>
        <v/>
      </c>
      <c r="G4034" s="15" t="n"/>
      <c r="H4034" s="15" t="n"/>
      <c r="I4034" s="15" t="n"/>
      <c r="J4034" s="15">
        <f>C4034+F4034+G4034-I4034</f>
        <v/>
      </c>
      <c r="K4034" s="15" t="n"/>
      <c r="L4034" s="15">
        <f>K4034*Setup!$B$6</f>
        <v/>
      </c>
      <c r="M4034" s="15">
        <f>J4034-L4034</f>
        <v/>
      </c>
      <c r="N4034" s="21" t="n"/>
    </row>
    <row r="4035">
      <c r="A4035" s="295" t="n"/>
      <c r="B4035" s="14" t="n"/>
      <c r="C4035" s="15" t="n"/>
      <c r="D4035" s="15" t="n"/>
      <c r="E4035" s="15">
        <f>D4035*Setup!$B$5</f>
        <v/>
      </c>
      <c r="F4035" s="15">
        <f>D4035-E4035</f>
        <v/>
      </c>
      <c r="G4035" s="15" t="n"/>
      <c r="H4035" s="15" t="n"/>
      <c r="I4035" s="15" t="n"/>
      <c r="J4035" s="15">
        <f>C4035+F4035+G4035-I4035</f>
        <v/>
      </c>
      <c r="K4035" s="15" t="n"/>
      <c r="L4035" s="15">
        <f>K4035*Setup!$B$6</f>
        <v/>
      </c>
      <c r="M4035" s="15">
        <f>J4035-L4035</f>
        <v/>
      </c>
      <c r="N4035" s="21" t="n"/>
    </row>
    <row r="4036">
      <c r="A4036" s="295" t="n"/>
      <c r="B4036" s="14" t="n"/>
      <c r="C4036" s="15" t="n"/>
      <c r="D4036" s="15" t="n"/>
      <c r="E4036" s="15">
        <f>D4036*Setup!$B$5</f>
        <v/>
      </c>
      <c r="F4036" s="15">
        <f>D4036-E4036</f>
        <v/>
      </c>
      <c r="G4036" s="15" t="n"/>
      <c r="H4036" s="15" t="n"/>
      <c r="I4036" s="15" t="n"/>
      <c r="J4036" s="15">
        <f>C4036+F4036+G4036-I4036</f>
        <v/>
      </c>
      <c r="K4036" s="15" t="n"/>
      <c r="L4036" s="15">
        <f>K4036*Setup!$B$6</f>
        <v/>
      </c>
      <c r="M4036" s="15">
        <f>J4036-L4036</f>
        <v/>
      </c>
      <c r="N4036" s="21" t="n"/>
    </row>
    <row r="4037">
      <c r="A4037" s="295" t="n"/>
      <c r="B4037" s="14" t="n"/>
      <c r="C4037" s="15" t="n"/>
      <c r="D4037" s="15" t="n"/>
      <c r="E4037" s="15">
        <f>D4037*Setup!$B$5</f>
        <v/>
      </c>
      <c r="F4037" s="15">
        <f>D4037-E4037</f>
        <v/>
      </c>
      <c r="G4037" s="15" t="n"/>
      <c r="H4037" s="15" t="n"/>
      <c r="I4037" s="15" t="n"/>
      <c r="J4037" s="15">
        <f>C4037+F4037+G4037-I4037</f>
        <v/>
      </c>
      <c r="K4037" s="15" t="n"/>
      <c r="L4037" s="15">
        <f>K4037*Setup!$B$6</f>
        <v/>
      </c>
      <c r="M4037" s="15">
        <f>J4037-L4037</f>
        <v/>
      </c>
      <c r="N4037" s="21" t="n"/>
    </row>
    <row r="4038">
      <c r="A4038" s="295" t="n"/>
      <c r="B4038" s="14" t="n"/>
      <c r="C4038" s="15" t="n"/>
      <c r="D4038" s="15" t="n"/>
      <c r="E4038" s="15">
        <f>D4038*Setup!$B$5</f>
        <v/>
      </c>
      <c r="F4038" s="15">
        <f>D4038-E4038</f>
        <v/>
      </c>
      <c r="G4038" s="15" t="n"/>
      <c r="H4038" s="15" t="n"/>
      <c r="I4038" s="15" t="n"/>
      <c r="J4038" s="15">
        <f>C4038+F4038+G4038-I4038</f>
        <v/>
      </c>
      <c r="K4038" s="15" t="n"/>
      <c r="L4038" s="15">
        <f>K4038*Setup!$B$6</f>
        <v/>
      </c>
      <c r="M4038" s="15">
        <f>J4038-L4038</f>
        <v/>
      </c>
      <c r="N4038" s="21" t="n"/>
    </row>
    <row r="4039">
      <c r="A4039" s="295" t="n"/>
      <c r="B4039" s="14" t="n"/>
      <c r="C4039" s="15" t="n"/>
      <c r="D4039" s="15" t="n"/>
      <c r="E4039" s="15">
        <f>D4039*Setup!$B$5</f>
        <v/>
      </c>
      <c r="F4039" s="15">
        <f>D4039-E4039</f>
        <v/>
      </c>
      <c r="G4039" s="15" t="n"/>
      <c r="H4039" s="15" t="n"/>
      <c r="I4039" s="15" t="n"/>
      <c r="J4039" s="15">
        <f>C4039+F4039+G4039-I4039</f>
        <v/>
      </c>
      <c r="K4039" s="15" t="n"/>
      <c r="L4039" s="15">
        <f>K4039*Setup!$B$6</f>
        <v/>
      </c>
      <c r="M4039" s="15">
        <f>J4039-L4039</f>
        <v/>
      </c>
      <c r="N4039" s="21" t="n"/>
    </row>
    <row r="4040">
      <c r="A4040" s="295" t="n"/>
      <c r="B4040" s="14" t="n"/>
      <c r="C4040" s="15" t="n"/>
      <c r="D4040" s="15" t="n"/>
      <c r="E4040" s="15">
        <f>D4040*Setup!$B$5</f>
        <v/>
      </c>
      <c r="F4040" s="15">
        <f>D4040-E4040</f>
        <v/>
      </c>
      <c r="G4040" s="15" t="n"/>
      <c r="H4040" s="15" t="n"/>
      <c r="I4040" s="15" t="n"/>
      <c r="J4040" s="15">
        <f>C4040+F4040+G4040-I4040</f>
        <v/>
      </c>
      <c r="K4040" s="15" t="n"/>
      <c r="L4040" s="15">
        <f>K4040*Setup!$B$6</f>
        <v/>
      </c>
      <c r="M4040" s="15">
        <f>J4040-L4040</f>
        <v/>
      </c>
      <c r="N4040" s="21" t="n"/>
    </row>
    <row r="4041">
      <c r="A4041" s="295" t="n"/>
      <c r="B4041" s="14" t="n"/>
      <c r="C4041" s="15" t="n"/>
      <c r="D4041" s="15" t="n"/>
      <c r="E4041" s="15">
        <f>D4041*Setup!$B$5</f>
        <v/>
      </c>
      <c r="F4041" s="15">
        <f>D4041-E4041</f>
        <v/>
      </c>
      <c r="G4041" s="15" t="n"/>
      <c r="H4041" s="15" t="n"/>
      <c r="I4041" s="15" t="n"/>
      <c r="J4041" s="15">
        <f>C4041+F4041+G4041-I4041</f>
        <v/>
      </c>
      <c r="K4041" s="15" t="n"/>
      <c r="L4041" s="15">
        <f>K4041*Setup!$B$6</f>
        <v/>
      </c>
      <c r="M4041" s="15">
        <f>J4041-L4041</f>
        <v/>
      </c>
      <c r="N4041" s="21" t="n"/>
    </row>
    <row r="4042">
      <c r="A4042" s="295" t="n"/>
      <c r="B4042" s="14" t="n"/>
      <c r="C4042" s="15" t="n"/>
      <c r="D4042" s="15" t="n"/>
      <c r="E4042" s="15">
        <f>D4042*Setup!$B$5</f>
        <v/>
      </c>
      <c r="F4042" s="15">
        <f>D4042-E4042</f>
        <v/>
      </c>
      <c r="G4042" s="15" t="n"/>
      <c r="H4042" s="15" t="n"/>
      <c r="I4042" s="15" t="n"/>
      <c r="J4042" s="15">
        <f>C4042+F4042+G4042-I4042</f>
        <v/>
      </c>
      <c r="K4042" s="15" t="n"/>
      <c r="L4042" s="15">
        <f>K4042*Setup!$B$6</f>
        <v/>
      </c>
      <c r="M4042" s="15">
        <f>J4042-L4042</f>
        <v/>
      </c>
      <c r="N4042" s="21" t="n"/>
    </row>
    <row r="4043">
      <c r="A4043" s="295" t="n"/>
      <c r="B4043" s="14" t="n"/>
      <c r="C4043" s="15" t="n"/>
      <c r="D4043" s="15" t="n"/>
      <c r="E4043" s="15">
        <f>D4043*Setup!$B$5</f>
        <v/>
      </c>
      <c r="F4043" s="15">
        <f>D4043-E4043</f>
        <v/>
      </c>
      <c r="G4043" s="15" t="n"/>
      <c r="H4043" s="15" t="n"/>
      <c r="I4043" s="15" t="n"/>
      <c r="J4043" s="15">
        <f>C4043+F4043+G4043-I4043</f>
        <v/>
      </c>
      <c r="K4043" s="15" t="n"/>
      <c r="L4043" s="15">
        <f>K4043*Setup!$B$6</f>
        <v/>
      </c>
      <c r="M4043" s="15">
        <f>J4043-L4043</f>
        <v/>
      </c>
      <c r="N4043" s="21" t="n"/>
    </row>
    <row r="4044">
      <c r="A4044" s="295" t="n"/>
      <c r="B4044" s="14" t="n"/>
      <c r="C4044" s="15" t="n"/>
      <c r="D4044" s="15" t="n"/>
      <c r="E4044" s="15">
        <f>D4044*Setup!$B$5</f>
        <v/>
      </c>
      <c r="F4044" s="15">
        <f>D4044-E4044</f>
        <v/>
      </c>
      <c r="G4044" s="15" t="n"/>
      <c r="H4044" s="15" t="n"/>
      <c r="I4044" s="15" t="n"/>
      <c r="J4044" s="15">
        <f>C4044+F4044+G4044-I4044</f>
        <v/>
      </c>
      <c r="K4044" s="15" t="n"/>
      <c r="L4044" s="15">
        <f>K4044*Setup!$B$6</f>
        <v/>
      </c>
      <c r="M4044" s="15">
        <f>J4044-L4044</f>
        <v/>
      </c>
      <c r="N4044" s="21" t="n"/>
    </row>
    <row r="4045">
      <c r="A4045" s="295" t="n"/>
      <c r="B4045" s="14" t="n"/>
      <c r="C4045" s="15" t="n"/>
      <c r="D4045" s="15" t="n"/>
      <c r="E4045" s="15">
        <f>D4045*Setup!$B$5</f>
        <v/>
      </c>
      <c r="F4045" s="15">
        <f>D4045-E4045</f>
        <v/>
      </c>
      <c r="G4045" s="15" t="n"/>
      <c r="H4045" s="15" t="n"/>
      <c r="I4045" s="15" t="n"/>
      <c r="J4045" s="15">
        <f>C4045+F4045+G4045-I4045</f>
        <v/>
      </c>
      <c r="K4045" s="15" t="n"/>
      <c r="L4045" s="15">
        <f>K4045*Setup!$B$6</f>
        <v/>
      </c>
      <c r="M4045" s="15">
        <f>J4045-L4045</f>
        <v/>
      </c>
      <c r="N4045" s="21" t="n"/>
    </row>
    <row r="4046">
      <c r="A4046" s="295" t="n"/>
      <c r="B4046" s="14" t="n"/>
      <c r="C4046" s="15" t="n"/>
      <c r="D4046" s="15" t="n"/>
      <c r="E4046" s="15">
        <f>D4046*Setup!$B$5</f>
        <v/>
      </c>
      <c r="F4046" s="15">
        <f>D4046-E4046</f>
        <v/>
      </c>
      <c r="G4046" s="15" t="n"/>
      <c r="H4046" s="15" t="n"/>
      <c r="I4046" s="15" t="n"/>
      <c r="J4046" s="15">
        <f>C4046+F4046+G4046-I4046</f>
        <v/>
      </c>
      <c r="K4046" s="15" t="n"/>
      <c r="L4046" s="15">
        <f>K4046*Setup!$B$6</f>
        <v/>
      </c>
      <c r="M4046" s="15">
        <f>J4046-L4046</f>
        <v/>
      </c>
      <c r="N4046" s="21" t="n"/>
    </row>
    <row r="4047">
      <c r="A4047" s="295" t="n"/>
      <c r="B4047" s="14" t="n"/>
      <c r="C4047" s="15" t="n"/>
      <c r="D4047" s="15" t="n"/>
      <c r="E4047" s="15">
        <f>D4047*Setup!$B$5</f>
        <v/>
      </c>
      <c r="F4047" s="15">
        <f>D4047-E4047</f>
        <v/>
      </c>
      <c r="G4047" s="15" t="n"/>
      <c r="H4047" s="15" t="n"/>
      <c r="I4047" s="15" t="n"/>
      <c r="J4047" s="15">
        <f>C4047+F4047+G4047-I4047</f>
        <v/>
      </c>
      <c r="K4047" s="15" t="n"/>
      <c r="L4047" s="15">
        <f>K4047*Setup!$B$6</f>
        <v/>
      </c>
      <c r="M4047" s="15">
        <f>J4047-L4047</f>
        <v/>
      </c>
      <c r="N4047" s="21" t="n"/>
    </row>
    <row r="4048">
      <c r="A4048" s="295" t="n"/>
      <c r="B4048" s="14" t="n"/>
      <c r="C4048" s="15" t="n"/>
      <c r="D4048" s="15" t="n"/>
      <c r="E4048" s="15">
        <f>D4048*Setup!$B$5</f>
        <v/>
      </c>
      <c r="F4048" s="15">
        <f>D4048-E4048</f>
        <v/>
      </c>
      <c r="G4048" s="15" t="n"/>
      <c r="H4048" s="15" t="n"/>
      <c r="I4048" s="15" t="n"/>
      <c r="J4048" s="15">
        <f>C4048+F4048+G4048-I4048</f>
        <v/>
      </c>
      <c r="K4048" s="15" t="n"/>
      <c r="L4048" s="15">
        <f>K4048*Setup!$B$6</f>
        <v/>
      </c>
      <c r="M4048" s="15">
        <f>J4048-L4048</f>
        <v/>
      </c>
      <c r="N4048" s="21" t="n"/>
    </row>
    <row r="4049">
      <c r="A4049" s="295" t="n"/>
      <c r="B4049" s="14" t="n"/>
      <c r="C4049" s="15" t="n"/>
      <c r="D4049" s="15" t="n"/>
      <c r="E4049" s="15">
        <f>D4049*Setup!$B$5</f>
        <v/>
      </c>
      <c r="F4049" s="15">
        <f>D4049-E4049</f>
        <v/>
      </c>
      <c r="G4049" s="15" t="n"/>
      <c r="H4049" s="15" t="n"/>
      <c r="I4049" s="15" t="n"/>
      <c r="J4049" s="15">
        <f>C4049+F4049+G4049-I4049</f>
        <v/>
      </c>
      <c r="K4049" s="15" t="n"/>
      <c r="L4049" s="15">
        <f>K4049*Setup!$B$6</f>
        <v/>
      </c>
      <c r="M4049" s="15">
        <f>J4049-L4049</f>
        <v/>
      </c>
      <c r="N4049" s="21" t="n"/>
    </row>
    <row r="4050">
      <c r="A4050" s="295" t="n"/>
      <c r="B4050" s="14" t="n"/>
      <c r="C4050" s="15" t="n"/>
      <c r="D4050" s="15" t="n"/>
      <c r="E4050" s="15">
        <f>D4050*Setup!$B$5</f>
        <v/>
      </c>
      <c r="F4050" s="15">
        <f>D4050-E4050</f>
        <v/>
      </c>
      <c r="G4050" s="15" t="n"/>
      <c r="H4050" s="15" t="n"/>
      <c r="I4050" s="15" t="n"/>
      <c r="J4050" s="15">
        <f>C4050+F4050+G4050-I4050</f>
        <v/>
      </c>
      <c r="K4050" s="15" t="n"/>
      <c r="L4050" s="15">
        <f>K4050*Setup!$B$6</f>
        <v/>
      </c>
      <c r="M4050" s="15">
        <f>J4050-L4050</f>
        <v/>
      </c>
      <c r="N4050" s="21" t="n"/>
    </row>
    <row r="4051">
      <c r="A4051" s="295" t="n"/>
      <c r="B4051" s="14" t="n"/>
      <c r="C4051" s="15" t="n"/>
      <c r="D4051" s="15" t="n"/>
      <c r="E4051" s="15">
        <f>D4051*Setup!$B$5</f>
        <v/>
      </c>
      <c r="F4051" s="15">
        <f>D4051-E4051</f>
        <v/>
      </c>
      <c r="G4051" s="15" t="n"/>
      <c r="H4051" s="15" t="n"/>
      <c r="I4051" s="15" t="n"/>
      <c r="J4051" s="15">
        <f>C4051+F4051+G4051-I4051</f>
        <v/>
      </c>
      <c r="K4051" s="15" t="n"/>
      <c r="L4051" s="15">
        <f>K4051*Setup!$B$6</f>
        <v/>
      </c>
      <c r="M4051" s="15">
        <f>J4051-L4051</f>
        <v/>
      </c>
      <c r="N4051" s="21" t="n"/>
    </row>
    <row r="4052">
      <c r="A4052" s="295" t="n"/>
      <c r="B4052" s="14" t="n"/>
      <c r="C4052" s="15" t="n"/>
      <c r="D4052" s="15" t="n"/>
      <c r="E4052" s="15">
        <f>D4052*Setup!$B$5</f>
        <v/>
      </c>
      <c r="F4052" s="15">
        <f>D4052-E4052</f>
        <v/>
      </c>
      <c r="G4052" s="15" t="n"/>
      <c r="H4052" s="15" t="n"/>
      <c r="I4052" s="15" t="n"/>
      <c r="J4052" s="15">
        <f>C4052+F4052+G4052-I4052</f>
        <v/>
      </c>
      <c r="K4052" s="15" t="n"/>
      <c r="L4052" s="15">
        <f>K4052*Setup!$B$6</f>
        <v/>
      </c>
      <c r="M4052" s="15">
        <f>J4052-L4052</f>
        <v/>
      </c>
      <c r="N4052" s="21" t="n"/>
    </row>
    <row r="4053">
      <c r="A4053" s="295" t="n"/>
      <c r="B4053" s="14" t="n"/>
      <c r="C4053" s="15" t="n"/>
      <c r="D4053" s="15" t="n"/>
      <c r="E4053" s="15">
        <f>D4053*Setup!$B$5</f>
        <v/>
      </c>
      <c r="F4053" s="15">
        <f>D4053-E4053</f>
        <v/>
      </c>
      <c r="G4053" s="15" t="n"/>
      <c r="H4053" s="15" t="n"/>
      <c r="I4053" s="15" t="n"/>
      <c r="J4053" s="15">
        <f>C4053+F4053+G4053-I4053</f>
        <v/>
      </c>
      <c r="K4053" s="15" t="n"/>
      <c r="L4053" s="15">
        <f>K4053*Setup!$B$6</f>
        <v/>
      </c>
      <c r="M4053" s="15">
        <f>J4053-L4053</f>
        <v/>
      </c>
      <c r="N4053" s="21" t="n"/>
    </row>
    <row r="4054">
      <c r="A4054" s="295" t="n"/>
      <c r="B4054" s="14" t="n"/>
      <c r="C4054" s="15" t="n"/>
      <c r="D4054" s="15" t="n"/>
      <c r="E4054" s="15">
        <f>D4054*Setup!$B$5</f>
        <v/>
      </c>
      <c r="F4054" s="15">
        <f>D4054-E4054</f>
        <v/>
      </c>
      <c r="G4054" s="15" t="n"/>
      <c r="H4054" s="15" t="n"/>
      <c r="I4054" s="15" t="n"/>
      <c r="J4054" s="15">
        <f>C4054+F4054+G4054-I4054</f>
        <v/>
      </c>
      <c r="K4054" s="15" t="n"/>
      <c r="L4054" s="15">
        <f>K4054*Setup!$B$6</f>
        <v/>
      </c>
      <c r="M4054" s="15">
        <f>J4054-L4054</f>
        <v/>
      </c>
      <c r="N4054" s="21" t="n"/>
    </row>
    <row r="4055">
      <c r="A4055" s="295" t="n"/>
      <c r="B4055" s="14" t="n"/>
      <c r="C4055" s="15" t="n"/>
      <c r="D4055" s="15" t="n"/>
      <c r="E4055" s="15">
        <f>D4055*Setup!$B$5</f>
        <v/>
      </c>
      <c r="F4055" s="15">
        <f>D4055-E4055</f>
        <v/>
      </c>
      <c r="G4055" s="15" t="n"/>
      <c r="H4055" s="15" t="n"/>
      <c r="I4055" s="15" t="n"/>
      <c r="J4055" s="15">
        <f>C4055+F4055+G4055-I4055</f>
        <v/>
      </c>
      <c r="K4055" s="15" t="n"/>
      <c r="L4055" s="15">
        <f>K4055*Setup!$B$6</f>
        <v/>
      </c>
      <c r="M4055" s="15">
        <f>J4055-L4055</f>
        <v/>
      </c>
      <c r="N4055" s="21" t="n"/>
    </row>
    <row r="4056">
      <c r="A4056" s="295" t="n"/>
      <c r="B4056" s="14" t="n"/>
      <c r="C4056" s="15" t="n"/>
      <c r="D4056" s="15" t="n"/>
      <c r="E4056" s="15">
        <f>D4056*Setup!$B$5</f>
        <v/>
      </c>
      <c r="F4056" s="15">
        <f>D4056-E4056</f>
        <v/>
      </c>
      <c r="G4056" s="15" t="n"/>
      <c r="H4056" s="15" t="n"/>
      <c r="I4056" s="15" t="n"/>
      <c r="J4056" s="15">
        <f>C4056+F4056+G4056-I4056</f>
        <v/>
      </c>
      <c r="K4056" s="15" t="n"/>
      <c r="L4056" s="15">
        <f>K4056*Setup!$B$6</f>
        <v/>
      </c>
      <c r="M4056" s="15">
        <f>J4056-L4056</f>
        <v/>
      </c>
      <c r="N4056" s="21" t="n"/>
    </row>
    <row r="4057">
      <c r="A4057" s="295" t="n"/>
      <c r="B4057" s="14" t="n"/>
      <c r="C4057" s="15" t="n"/>
      <c r="D4057" s="15" t="n"/>
      <c r="E4057" s="15">
        <f>D4057*Setup!$B$5</f>
        <v/>
      </c>
      <c r="F4057" s="15">
        <f>D4057-E4057</f>
        <v/>
      </c>
      <c r="G4057" s="15" t="n"/>
      <c r="H4057" s="15" t="n"/>
      <c r="I4057" s="15" t="n"/>
      <c r="J4057" s="15">
        <f>C4057+F4057+G4057-I4057</f>
        <v/>
      </c>
      <c r="K4057" s="15" t="n"/>
      <c r="L4057" s="15">
        <f>K4057*Setup!$B$6</f>
        <v/>
      </c>
      <c r="M4057" s="15">
        <f>J4057-L4057</f>
        <v/>
      </c>
      <c r="N4057" s="21" t="n"/>
    </row>
    <row r="4058">
      <c r="A4058" s="295" t="n"/>
      <c r="B4058" s="14" t="n"/>
      <c r="C4058" s="15" t="n"/>
      <c r="D4058" s="15" t="n"/>
      <c r="E4058" s="15">
        <f>D4058*Setup!$B$5</f>
        <v/>
      </c>
      <c r="F4058" s="15">
        <f>D4058-E4058</f>
        <v/>
      </c>
      <c r="G4058" s="15" t="n"/>
      <c r="H4058" s="15" t="n"/>
      <c r="I4058" s="15" t="n"/>
      <c r="J4058" s="15">
        <f>C4058+F4058+G4058-I4058</f>
        <v/>
      </c>
      <c r="K4058" s="15" t="n"/>
      <c r="L4058" s="15">
        <f>K4058*Setup!$B$6</f>
        <v/>
      </c>
      <c r="M4058" s="15">
        <f>J4058-L4058</f>
        <v/>
      </c>
      <c r="N4058" s="21" t="n"/>
    </row>
    <row r="4059">
      <c r="A4059" s="295" t="n"/>
      <c r="B4059" s="14" t="n"/>
      <c r="C4059" s="15" t="n"/>
      <c r="D4059" s="15" t="n"/>
      <c r="E4059" s="15">
        <f>D4059*Setup!$B$5</f>
        <v/>
      </c>
      <c r="F4059" s="15">
        <f>D4059-E4059</f>
        <v/>
      </c>
      <c r="G4059" s="15" t="n"/>
      <c r="H4059" s="15" t="n"/>
      <c r="I4059" s="15" t="n"/>
      <c r="J4059" s="15">
        <f>C4059+F4059+G4059-I4059</f>
        <v/>
      </c>
      <c r="K4059" s="15" t="n"/>
      <c r="L4059" s="15">
        <f>K4059*Setup!$B$6</f>
        <v/>
      </c>
      <c r="M4059" s="15">
        <f>J4059-L4059</f>
        <v/>
      </c>
      <c r="N4059" s="21" t="n"/>
    </row>
    <row r="4060">
      <c r="A4060" s="295" t="n"/>
      <c r="B4060" s="14" t="n"/>
      <c r="C4060" s="15" t="n"/>
      <c r="D4060" s="15" t="n"/>
      <c r="E4060" s="15">
        <f>D4060*Setup!$B$5</f>
        <v/>
      </c>
      <c r="F4060" s="15">
        <f>D4060-E4060</f>
        <v/>
      </c>
      <c r="G4060" s="15" t="n"/>
      <c r="H4060" s="15" t="n"/>
      <c r="I4060" s="15" t="n"/>
      <c r="J4060" s="15">
        <f>C4060+F4060+G4060-I4060</f>
        <v/>
      </c>
      <c r="K4060" s="15" t="n"/>
      <c r="L4060" s="15">
        <f>K4060*Setup!$B$6</f>
        <v/>
      </c>
      <c r="M4060" s="15">
        <f>J4060-L4060</f>
        <v/>
      </c>
      <c r="N4060" s="21" t="n"/>
    </row>
    <row r="4061">
      <c r="A4061" s="295" t="n"/>
      <c r="B4061" s="14" t="n"/>
      <c r="C4061" s="15" t="n"/>
      <c r="D4061" s="15" t="n"/>
      <c r="E4061" s="15">
        <f>D4061*Setup!$B$5</f>
        <v/>
      </c>
      <c r="F4061" s="15">
        <f>D4061-E4061</f>
        <v/>
      </c>
      <c r="G4061" s="15" t="n"/>
      <c r="H4061" s="15" t="n"/>
      <c r="I4061" s="15" t="n"/>
      <c r="J4061" s="15">
        <f>C4061+F4061+G4061-I4061</f>
        <v/>
      </c>
      <c r="K4061" s="15" t="n"/>
      <c r="L4061" s="15">
        <f>K4061*Setup!$B$6</f>
        <v/>
      </c>
      <c r="M4061" s="15">
        <f>J4061-L4061</f>
        <v/>
      </c>
      <c r="N4061" s="21" t="n"/>
    </row>
    <row r="4062">
      <c r="A4062" s="295" t="n"/>
      <c r="B4062" s="14" t="n"/>
      <c r="C4062" s="15" t="n"/>
      <c r="D4062" s="15" t="n"/>
      <c r="E4062" s="15">
        <f>D4062*Setup!$B$5</f>
        <v/>
      </c>
      <c r="F4062" s="15">
        <f>D4062-E4062</f>
        <v/>
      </c>
      <c r="G4062" s="15" t="n"/>
      <c r="H4062" s="15" t="n"/>
      <c r="I4062" s="15" t="n"/>
      <c r="J4062" s="15">
        <f>C4062+F4062+G4062-I4062</f>
        <v/>
      </c>
      <c r="K4062" s="15" t="n"/>
      <c r="L4062" s="15">
        <f>K4062*Setup!$B$6</f>
        <v/>
      </c>
      <c r="M4062" s="15">
        <f>J4062-L4062</f>
        <v/>
      </c>
      <c r="N4062" s="21" t="n"/>
    </row>
    <row r="4063">
      <c r="A4063" s="295" t="n"/>
      <c r="B4063" s="14" t="n"/>
      <c r="C4063" s="15" t="n"/>
      <c r="D4063" s="15" t="n"/>
      <c r="E4063" s="15">
        <f>D4063*Setup!$B$5</f>
        <v/>
      </c>
      <c r="F4063" s="15">
        <f>D4063-E4063</f>
        <v/>
      </c>
      <c r="G4063" s="15" t="n"/>
      <c r="H4063" s="15" t="n"/>
      <c r="I4063" s="15" t="n"/>
      <c r="J4063" s="15">
        <f>C4063+F4063+G4063-I4063</f>
        <v/>
      </c>
      <c r="K4063" s="15" t="n"/>
      <c r="L4063" s="15">
        <f>K4063*Setup!$B$6</f>
        <v/>
      </c>
      <c r="M4063" s="15">
        <f>J4063-L4063</f>
        <v/>
      </c>
      <c r="N4063" s="21" t="n"/>
    </row>
    <row r="4064">
      <c r="A4064" s="295" t="n"/>
      <c r="B4064" s="14" t="n"/>
      <c r="C4064" s="15" t="n"/>
      <c r="D4064" s="15" t="n"/>
      <c r="E4064" s="15">
        <f>D4064*Setup!$B$5</f>
        <v/>
      </c>
      <c r="F4064" s="15">
        <f>D4064-E4064</f>
        <v/>
      </c>
      <c r="G4064" s="15" t="n"/>
      <c r="H4064" s="15" t="n"/>
      <c r="I4064" s="15" t="n"/>
      <c r="J4064" s="15">
        <f>C4064+F4064+G4064-I4064</f>
        <v/>
      </c>
      <c r="K4064" s="15" t="n"/>
      <c r="L4064" s="15">
        <f>K4064*Setup!$B$6</f>
        <v/>
      </c>
      <c r="M4064" s="15">
        <f>J4064-L4064</f>
        <v/>
      </c>
      <c r="N4064" s="21" t="n"/>
    </row>
    <row r="4065">
      <c r="A4065" s="295" t="n"/>
      <c r="B4065" s="14" t="n"/>
      <c r="C4065" s="15" t="n"/>
      <c r="D4065" s="15" t="n"/>
      <c r="E4065" s="15">
        <f>D4065*Setup!$B$5</f>
        <v/>
      </c>
      <c r="F4065" s="15">
        <f>D4065-E4065</f>
        <v/>
      </c>
      <c r="G4065" s="15" t="n"/>
      <c r="H4065" s="15" t="n"/>
      <c r="I4065" s="15" t="n"/>
      <c r="J4065" s="15">
        <f>C4065+F4065+G4065-I4065</f>
        <v/>
      </c>
      <c r="K4065" s="15" t="n"/>
      <c r="L4065" s="15">
        <f>K4065*Setup!$B$6</f>
        <v/>
      </c>
      <c r="M4065" s="15">
        <f>J4065-L4065</f>
        <v/>
      </c>
      <c r="N4065" s="21" t="n"/>
    </row>
    <row r="4066">
      <c r="A4066" s="295" t="n"/>
      <c r="B4066" s="14" t="n"/>
      <c r="C4066" s="15" t="n"/>
      <c r="D4066" s="15" t="n"/>
      <c r="E4066" s="15">
        <f>D4066*Setup!$B$5</f>
        <v/>
      </c>
      <c r="F4066" s="15">
        <f>D4066-E4066</f>
        <v/>
      </c>
      <c r="G4066" s="15" t="n"/>
      <c r="H4066" s="15" t="n"/>
      <c r="I4066" s="15" t="n"/>
      <c r="J4066" s="15">
        <f>C4066+F4066+G4066-I4066</f>
        <v/>
      </c>
      <c r="K4066" s="15" t="n"/>
      <c r="L4066" s="15">
        <f>K4066*Setup!$B$6</f>
        <v/>
      </c>
      <c r="M4066" s="15">
        <f>J4066-L4066</f>
        <v/>
      </c>
      <c r="N4066" s="21" t="n"/>
    </row>
    <row r="4067">
      <c r="A4067" s="295" t="n"/>
      <c r="B4067" s="14" t="n"/>
      <c r="C4067" s="15" t="n"/>
      <c r="D4067" s="15" t="n"/>
      <c r="E4067" s="15">
        <f>D4067*Setup!$B$5</f>
        <v/>
      </c>
      <c r="F4067" s="15">
        <f>D4067-E4067</f>
        <v/>
      </c>
      <c r="G4067" s="15" t="n"/>
      <c r="H4067" s="15" t="n"/>
      <c r="I4067" s="15" t="n"/>
      <c r="J4067" s="15">
        <f>C4067+F4067+G4067-I4067</f>
        <v/>
      </c>
      <c r="K4067" s="15" t="n"/>
      <c r="L4067" s="15">
        <f>K4067*Setup!$B$6</f>
        <v/>
      </c>
      <c r="M4067" s="15">
        <f>J4067-L4067</f>
        <v/>
      </c>
      <c r="N4067" s="21" t="n"/>
    </row>
    <row r="4068">
      <c r="A4068" s="295" t="n"/>
      <c r="B4068" s="14" t="n"/>
      <c r="C4068" s="15" t="n"/>
      <c r="D4068" s="15" t="n"/>
      <c r="E4068" s="15">
        <f>D4068*Setup!$B$5</f>
        <v/>
      </c>
      <c r="F4068" s="15">
        <f>D4068-E4068</f>
        <v/>
      </c>
      <c r="G4068" s="15" t="n"/>
      <c r="H4068" s="15" t="n"/>
      <c r="I4068" s="15" t="n"/>
      <c r="J4068" s="15">
        <f>C4068+F4068+G4068-I4068</f>
        <v/>
      </c>
      <c r="K4068" s="15" t="n"/>
      <c r="L4068" s="15">
        <f>K4068*Setup!$B$6</f>
        <v/>
      </c>
      <c r="M4068" s="15">
        <f>J4068-L4068</f>
        <v/>
      </c>
      <c r="N4068" s="21" t="n"/>
    </row>
    <row r="4069">
      <c r="A4069" s="295" t="n"/>
      <c r="B4069" s="14" t="n"/>
      <c r="C4069" s="15" t="n"/>
      <c r="D4069" s="15" t="n"/>
      <c r="E4069" s="15">
        <f>D4069*Setup!$B$5</f>
        <v/>
      </c>
      <c r="F4069" s="15">
        <f>D4069-E4069</f>
        <v/>
      </c>
      <c r="G4069" s="15" t="n"/>
      <c r="H4069" s="15" t="n"/>
      <c r="I4069" s="15" t="n"/>
      <c r="J4069" s="15">
        <f>C4069+F4069+G4069-I4069</f>
        <v/>
      </c>
      <c r="K4069" s="15" t="n"/>
      <c r="L4069" s="15">
        <f>K4069*Setup!$B$6</f>
        <v/>
      </c>
      <c r="M4069" s="15">
        <f>J4069-L4069</f>
        <v/>
      </c>
      <c r="N4069" s="21" t="n"/>
    </row>
    <row r="4070">
      <c r="A4070" s="295" t="n"/>
      <c r="B4070" s="14" t="n"/>
      <c r="C4070" s="15" t="n"/>
      <c r="D4070" s="15" t="n"/>
      <c r="E4070" s="15">
        <f>D4070*Setup!$B$5</f>
        <v/>
      </c>
      <c r="F4070" s="15">
        <f>D4070-E4070</f>
        <v/>
      </c>
      <c r="G4070" s="15" t="n"/>
      <c r="H4070" s="15" t="n"/>
      <c r="I4070" s="15" t="n"/>
      <c r="J4070" s="15">
        <f>C4070+F4070+G4070-I4070</f>
        <v/>
      </c>
      <c r="K4070" s="15" t="n"/>
      <c r="L4070" s="15">
        <f>K4070*Setup!$B$6</f>
        <v/>
      </c>
      <c r="M4070" s="15">
        <f>J4070-L4070</f>
        <v/>
      </c>
      <c r="N4070" s="21" t="n"/>
    </row>
    <row r="4071">
      <c r="A4071" s="295" t="n"/>
      <c r="B4071" s="14" t="n"/>
      <c r="C4071" s="15" t="n"/>
      <c r="D4071" s="15" t="n"/>
      <c r="E4071" s="15">
        <f>D4071*Setup!$B$5</f>
        <v/>
      </c>
      <c r="F4071" s="15">
        <f>D4071-E4071</f>
        <v/>
      </c>
      <c r="G4071" s="15" t="n"/>
      <c r="H4071" s="15" t="n"/>
      <c r="I4071" s="15" t="n"/>
      <c r="J4071" s="15">
        <f>C4071+F4071+G4071-I4071</f>
        <v/>
      </c>
      <c r="K4071" s="15" t="n"/>
      <c r="L4071" s="15">
        <f>K4071*Setup!$B$6</f>
        <v/>
      </c>
      <c r="M4071" s="15">
        <f>J4071-L4071</f>
        <v/>
      </c>
      <c r="N4071" s="21" t="n"/>
    </row>
    <row r="4072">
      <c r="A4072" s="295" t="n"/>
      <c r="B4072" s="14" t="n"/>
      <c r="C4072" s="15" t="n"/>
      <c r="D4072" s="15" t="n"/>
      <c r="E4072" s="15">
        <f>D4072*Setup!$B$5</f>
        <v/>
      </c>
      <c r="F4072" s="15">
        <f>D4072-E4072</f>
        <v/>
      </c>
      <c r="G4072" s="15" t="n"/>
      <c r="H4072" s="15" t="n"/>
      <c r="I4072" s="15" t="n"/>
      <c r="J4072" s="15">
        <f>C4072+F4072+G4072-I4072</f>
        <v/>
      </c>
      <c r="K4072" s="15" t="n"/>
      <c r="L4072" s="15">
        <f>K4072*Setup!$B$6</f>
        <v/>
      </c>
      <c r="M4072" s="15">
        <f>J4072-L4072</f>
        <v/>
      </c>
      <c r="N4072" s="21" t="n"/>
    </row>
    <row r="4073">
      <c r="A4073" s="295" t="n"/>
      <c r="B4073" s="14" t="n"/>
      <c r="C4073" s="15" t="n"/>
      <c r="D4073" s="15" t="n"/>
      <c r="E4073" s="15">
        <f>D4073*Setup!$B$5</f>
        <v/>
      </c>
      <c r="F4073" s="15">
        <f>D4073-E4073</f>
        <v/>
      </c>
      <c r="G4073" s="15" t="n"/>
      <c r="H4073" s="15" t="n"/>
      <c r="I4073" s="15" t="n"/>
      <c r="J4073" s="15">
        <f>C4073+F4073+G4073-I4073</f>
        <v/>
      </c>
      <c r="K4073" s="15" t="n"/>
      <c r="L4073" s="15">
        <f>K4073*Setup!$B$6</f>
        <v/>
      </c>
      <c r="M4073" s="15">
        <f>J4073-L4073</f>
        <v/>
      </c>
      <c r="N4073" s="21" t="n"/>
    </row>
    <row r="4074">
      <c r="A4074" s="295" t="n"/>
      <c r="B4074" s="14" t="n"/>
      <c r="C4074" s="15" t="n"/>
      <c r="D4074" s="15" t="n"/>
      <c r="E4074" s="15">
        <f>D4074*Setup!$B$5</f>
        <v/>
      </c>
      <c r="F4074" s="15">
        <f>D4074-E4074</f>
        <v/>
      </c>
      <c r="G4074" s="15" t="n"/>
      <c r="H4074" s="15" t="n"/>
      <c r="I4074" s="15" t="n"/>
      <c r="J4074" s="15">
        <f>C4074+F4074+G4074-I4074</f>
        <v/>
      </c>
      <c r="K4074" s="15" t="n"/>
      <c r="L4074" s="15">
        <f>K4074*Setup!$B$6</f>
        <v/>
      </c>
      <c r="M4074" s="15">
        <f>J4074-L4074</f>
        <v/>
      </c>
      <c r="N4074" s="21" t="n"/>
    </row>
    <row r="4075">
      <c r="A4075" s="295" t="n"/>
      <c r="B4075" s="14" t="n"/>
      <c r="C4075" s="15" t="n"/>
      <c r="D4075" s="15" t="n"/>
      <c r="E4075" s="15">
        <f>D4075*Setup!$B$5</f>
        <v/>
      </c>
      <c r="F4075" s="15">
        <f>D4075-E4075</f>
        <v/>
      </c>
      <c r="G4075" s="15" t="n"/>
      <c r="H4075" s="15" t="n"/>
      <c r="I4075" s="15" t="n"/>
      <c r="J4075" s="15">
        <f>C4075+F4075+G4075-I4075</f>
        <v/>
      </c>
      <c r="K4075" s="15" t="n"/>
      <c r="L4075" s="15">
        <f>K4075*Setup!$B$6</f>
        <v/>
      </c>
      <c r="M4075" s="15">
        <f>J4075-L4075</f>
        <v/>
      </c>
      <c r="N4075" s="21" t="n"/>
    </row>
    <row r="4076">
      <c r="A4076" s="295" t="n"/>
      <c r="B4076" s="14" t="n"/>
      <c r="C4076" s="15" t="n"/>
      <c r="D4076" s="15" t="n"/>
      <c r="E4076" s="15">
        <f>D4076*Setup!$B$5</f>
        <v/>
      </c>
      <c r="F4076" s="15">
        <f>D4076-E4076</f>
        <v/>
      </c>
      <c r="G4076" s="15" t="n"/>
      <c r="H4076" s="15" t="n"/>
      <c r="I4076" s="15" t="n"/>
      <c r="J4076" s="15">
        <f>C4076+F4076+G4076-I4076</f>
        <v/>
      </c>
      <c r="K4076" s="15" t="n"/>
      <c r="L4076" s="15">
        <f>K4076*Setup!$B$6</f>
        <v/>
      </c>
      <c r="M4076" s="15">
        <f>J4076-L4076</f>
        <v/>
      </c>
      <c r="N4076" s="21" t="n"/>
    </row>
    <row r="4077">
      <c r="A4077" s="295" t="n"/>
      <c r="B4077" s="14" t="n"/>
      <c r="C4077" s="15" t="n"/>
      <c r="D4077" s="15" t="n"/>
      <c r="E4077" s="15">
        <f>D4077*Setup!$B$5</f>
        <v/>
      </c>
      <c r="F4077" s="15">
        <f>D4077-E4077</f>
        <v/>
      </c>
      <c r="G4077" s="15" t="n"/>
      <c r="H4077" s="15" t="n"/>
      <c r="I4077" s="15" t="n"/>
      <c r="J4077" s="15">
        <f>C4077+F4077+G4077-I4077</f>
        <v/>
      </c>
      <c r="K4077" s="15" t="n"/>
      <c r="L4077" s="15">
        <f>K4077*Setup!$B$6</f>
        <v/>
      </c>
      <c r="M4077" s="15">
        <f>J4077-L4077</f>
        <v/>
      </c>
      <c r="N4077" s="21" t="n"/>
    </row>
    <row r="4078">
      <c r="A4078" s="295" t="n"/>
      <c r="B4078" s="14" t="n"/>
      <c r="C4078" s="15" t="n"/>
      <c r="D4078" s="15" t="n"/>
      <c r="E4078" s="15">
        <f>D4078*Setup!$B$5</f>
        <v/>
      </c>
      <c r="F4078" s="15">
        <f>D4078-E4078</f>
        <v/>
      </c>
      <c r="G4078" s="15" t="n"/>
      <c r="H4078" s="15" t="n"/>
      <c r="I4078" s="15" t="n"/>
      <c r="J4078" s="15">
        <f>C4078+F4078+G4078-I4078</f>
        <v/>
      </c>
      <c r="K4078" s="15" t="n"/>
      <c r="L4078" s="15">
        <f>K4078*Setup!$B$6</f>
        <v/>
      </c>
      <c r="M4078" s="15">
        <f>J4078-L4078</f>
        <v/>
      </c>
      <c r="N4078" s="21" t="n"/>
    </row>
    <row r="4079">
      <c r="A4079" s="295" t="n"/>
      <c r="B4079" s="14" t="n"/>
      <c r="C4079" s="15" t="n"/>
      <c r="D4079" s="15" t="n"/>
      <c r="E4079" s="15">
        <f>D4079*Setup!$B$5</f>
        <v/>
      </c>
      <c r="F4079" s="15">
        <f>D4079-E4079</f>
        <v/>
      </c>
      <c r="G4079" s="15" t="n"/>
      <c r="H4079" s="15" t="n"/>
      <c r="I4079" s="15" t="n"/>
      <c r="J4079" s="15">
        <f>C4079+F4079+G4079-I4079</f>
        <v/>
      </c>
      <c r="K4079" s="15" t="n"/>
      <c r="L4079" s="15">
        <f>K4079*Setup!$B$6</f>
        <v/>
      </c>
      <c r="M4079" s="15">
        <f>J4079-L4079</f>
        <v/>
      </c>
      <c r="N4079" s="21" t="n"/>
    </row>
    <row r="4080">
      <c r="A4080" s="295" t="n"/>
      <c r="B4080" s="14" t="n"/>
      <c r="C4080" s="15" t="n"/>
      <c r="D4080" s="15" t="n"/>
      <c r="E4080" s="15">
        <f>D4080*Setup!$B$5</f>
        <v/>
      </c>
      <c r="F4080" s="15">
        <f>D4080-E4080</f>
        <v/>
      </c>
      <c r="G4080" s="15" t="n"/>
      <c r="H4080" s="15" t="n"/>
      <c r="I4080" s="15" t="n"/>
      <c r="J4080" s="15">
        <f>C4080+F4080+G4080-I4080</f>
        <v/>
      </c>
      <c r="K4080" s="15" t="n"/>
      <c r="L4080" s="15">
        <f>K4080*Setup!$B$6</f>
        <v/>
      </c>
      <c r="M4080" s="15">
        <f>J4080-L4080</f>
        <v/>
      </c>
      <c r="N4080" s="21" t="n"/>
    </row>
    <row r="4081">
      <c r="A4081" s="295" t="n"/>
      <c r="B4081" s="14" t="n"/>
      <c r="C4081" s="15" t="n"/>
      <c r="D4081" s="15" t="n"/>
      <c r="E4081" s="15">
        <f>D4081*Setup!$B$5</f>
        <v/>
      </c>
      <c r="F4081" s="15">
        <f>D4081-E4081</f>
        <v/>
      </c>
      <c r="G4081" s="15" t="n"/>
      <c r="H4081" s="15" t="n"/>
      <c r="I4081" s="15" t="n"/>
      <c r="J4081" s="15">
        <f>C4081+F4081+G4081-I4081</f>
        <v/>
      </c>
      <c r="K4081" s="15" t="n"/>
      <c r="L4081" s="15">
        <f>K4081*Setup!$B$6</f>
        <v/>
      </c>
      <c r="M4081" s="15">
        <f>J4081-L4081</f>
        <v/>
      </c>
      <c r="N4081" s="21" t="n"/>
    </row>
    <row r="4082">
      <c r="A4082" s="295" t="n"/>
      <c r="B4082" s="14" t="n"/>
      <c r="C4082" s="15" t="n"/>
      <c r="D4082" s="15" t="n"/>
      <c r="E4082" s="15">
        <f>D4082*Setup!$B$5</f>
        <v/>
      </c>
      <c r="F4082" s="15">
        <f>D4082-E4082</f>
        <v/>
      </c>
      <c r="G4082" s="15" t="n"/>
      <c r="H4082" s="15" t="n"/>
      <c r="I4082" s="15" t="n"/>
      <c r="J4082" s="15">
        <f>C4082+F4082+G4082-I4082</f>
        <v/>
      </c>
      <c r="K4082" s="15" t="n"/>
      <c r="L4082" s="15">
        <f>K4082*Setup!$B$6</f>
        <v/>
      </c>
      <c r="M4082" s="15">
        <f>J4082-L4082</f>
        <v/>
      </c>
      <c r="N4082" s="21" t="n"/>
    </row>
    <row r="4083">
      <c r="A4083" s="295" t="n"/>
      <c r="B4083" s="14" t="n"/>
      <c r="C4083" s="15" t="n"/>
      <c r="D4083" s="15" t="n"/>
      <c r="E4083" s="15">
        <f>D4083*Setup!$B$5</f>
        <v/>
      </c>
      <c r="F4083" s="15">
        <f>D4083-E4083</f>
        <v/>
      </c>
      <c r="G4083" s="15" t="n"/>
      <c r="H4083" s="15" t="n"/>
      <c r="I4083" s="15" t="n"/>
      <c r="J4083" s="15">
        <f>C4083+F4083+G4083-I4083</f>
        <v/>
      </c>
      <c r="K4083" s="15" t="n"/>
      <c r="L4083" s="15">
        <f>K4083*Setup!$B$6</f>
        <v/>
      </c>
      <c r="M4083" s="15">
        <f>J4083-L4083</f>
        <v/>
      </c>
      <c r="N4083" s="21" t="n"/>
    </row>
    <row r="4084">
      <c r="A4084" s="295" t="n"/>
      <c r="B4084" s="14" t="n"/>
      <c r="C4084" s="15" t="n"/>
      <c r="D4084" s="15" t="n"/>
      <c r="E4084" s="15">
        <f>D4084*Setup!$B$5</f>
        <v/>
      </c>
      <c r="F4084" s="15">
        <f>D4084-E4084</f>
        <v/>
      </c>
      <c r="G4084" s="15" t="n"/>
      <c r="H4084" s="15" t="n"/>
      <c r="I4084" s="15" t="n"/>
      <c r="J4084" s="15">
        <f>C4084+F4084+G4084-I4084</f>
        <v/>
      </c>
      <c r="K4084" s="15" t="n"/>
      <c r="L4084" s="15">
        <f>K4084*Setup!$B$6</f>
        <v/>
      </c>
      <c r="M4084" s="15">
        <f>J4084-L4084</f>
        <v/>
      </c>
      <c r="N4084" s="21" t="n"/>
    </row>
    <row r="4085">
      <c r="A4085" s="295" t="n"/>
      <c r="B4085" s="14" t="n"/>
      <c r="C4085" s="15" t="n"/>
      <c r="D4085" s="15" t="n"/>
      <c r="E4085" s="15">
        <f>D4085*Setup!$B$5</f>
        <v/>
      </c>
      <c r="F4085" s="15">
        <f>D4085-E4085</f>
        <v/>
      </c>
      <c r="G4085" s="15" t="n"/>
      <c r="H4085" s="15" t="n"/>
      <c r="I4085" s="15" t="n"/>
      <c r="J4085" s="15">
        <f>C4085+F4085+G4085-I4085</f>
        <v/>
      </c>
      <c r="K4085" s="15" t="n"/>
      <c r="L4085" s="15">
        <f>K4085*Setup!$B$6</f>
        <v/>
      </c>
      <c r="M4085" s="15">
        <f>J4085-L4085</f>
        <v/>
      </c>
      <c r="N4085" s="21" t="n"/>
    </row>
    <row r="4086">
      <c r="A4086" s="295" t="n"/>
      <c r="B4086" s="14" t="n"/>
      <c r="C4086" s="15" t="n"/>
      <c r="D4086" s="15" t="n"/>
      <c r="E4086" s="15">
        <f>D4086*Setup!$B$5</f>
        <v/>
      </c>
      <c r="F4086" s="15">
        <f>D4086-E4086</f>
        <v/>
      </c>
      <c r="G4086" s="15" t="n"/>
      <c r="H4086" s="15" t="n"/>
      <c r="I4086" s="15" t="n"/>
      <c r="J4086" s="15">
        <f>C4086+F4086+G4086-I4086</f>
        <v/>
      </c>
      <c r="K4086" s="15" t="n"/>
      <c r="L4086" s="15">
        <f>K4086*Setup!$B$6</f>
        <v/>
      </c>
      <c r="M4086" s="15">
        <f>J4086-L4086</f>
        <v/>
      </c>
      <c r="N4086" s="21" t="n"/>
    </row>
    <row r="4087">
      <c r="A4087" s="295" t="n"/>
      <c r="B4087" s="14" t="n"/>
      <c r="C4087" s="15" t="n"/>
      <c r="D4087" s="15" t="n"/>
      <c r="E4087" s="15">
        <f>D4087*Setup!$B$5</f>
        <v/>
      </c>
      <c r="F4087" s="15">
        <f>D4087-E4087</f>
        <v/>
      </c>
      <c r="G4087" s="15" t="n"/>
      <c r="H4087" s="15" t="n"/>
      <c r="I4087" s="15" t="n"/>
      <c r="J4087" s="15">
        <f>C4087+F4087+G4087-I4087</f>
        <v/>
      </c>
      <c r="K4087" s="15" t="n"/>
      <c r="L4087" s="15">
        <f>K4087*Setup!$B$6</f>
        <v/>
      </c>
      <c r="M4087" s="15">
        <f>J4087-L4087</f>
        <v/>
      </c>
      <c r="N4087" s="21" t="n"/>
    </row>
    <row r="4088">
      <c r="A4088" s="295" t="n"/>
      <c r="B4088" s="14" t="n"/>
      <c r="C4088" s="15" t="n"/>
      <c r="D4088" s="15" t="n"/>
      <c r="E4088" s="15">
        <f>D4088*Setup!$B$5</f>
        <v/>
      </c>
      <c r="F4088" s="15">
        <f>D4088-E4088</f>
        <v/>
      </c>
      <c r="G4088" s="15" t="n"/>
      <c r="H4088" s="15" t="n"/>
      <c r="I4088" s="15" t="n"/>
      <c r="J4088" s="15">
        <f>C4088+F4088+G4088-I4088</f>
        <v/>
      </c>
      <c r="K4088" s="15" t="n"/>
      <c r="L4088" s="15">
        <f>K4088*Setup!$B$6</f>
        <v/>
      </c>
      <c r="M4088" s="15">
        <f>J4088-L4088</f>
        <v/>
      </c>
      <c r="N4088" s="21" t="n"/>
    </row>
    <row r="4089">
      <c r="A4089" s="295" t="n"/>
      <c r="B4089" s="14" t="n"/>
      <c r="C4089" s="15" t="n"/>
      <c r="D4089" s="15" t="n"/>
      <c r="E4089" s="15">
        <f>D4089*Setup!$B$5</f>
        <v/>
      </c>
      <c r="F4089" s="15">
        <f>D4089-E4089</f>
        <v/>
      </c>
      <c r="G4089" s="15" t="n"/>
      <c r="H4089" s="15" t="n"/>
      <c r="I4089" s="15" t="n"/>
      <c r="J4089" s="15">
        <f>C4089+F4089+G4089-I4089</f>
        <v/>
      </c>
      <c r="K4089" s="15" t="n"/>
      <c r="L4089" s="15">
        <f>K4089*Setup!$B$6</f>
        <v/>
      </c>
      <c r="M4089" s="15">
        <f>J4089-L4089</f>
        <v/>
      </c>
      <c r="N4089" s="21" t="n"/>
    </row>
    <row r="4090">
      <c r="A4090" s="295" t="n"/>
      <c r="B4090" s="14" t="n"/>
      <c r="C4090" s="15" t="n"/>
      <c r="D4090" s="15" t="n"/>
      <c r="E4090" s="15">
        <f>D4090*Setup!$B$5</f>
        <v/>
      </c>
      <c r="F4090" s="15">
        <f>D4090-E4090</f>
        <v/>
      </c>
      <c r="G4090" s="15" t="n"/>
      <c r="H4090" s="15" t="n"/>
      <c r="I4090" s="15" t="n"/>
      <c r="J4090" s="15">
        <f>C4090+F4090+G4090-I4090</f>
        <v/>
      </c>
      <c r="K4090" s="15" t="n"/>
      <c r="L4090" s="15">
        <f>K4090*Setup!$B$6</f>
        <v/>
      </c>
      <c r="M4090" s="15">
        <f>J4090-L4090</f>
        <v/>
      </c>
      <c r="N4090" s="21" t="n"/>
    </row>
    <row r="4091">
      <c r="A4091" s="295" t="n"/>
      <c r="B4091" s="14" t="n"/>
      <c r="C4091" s="15" t="n"/>
      <c r="D4091" s="15" t="n"/>
      <c r="E4091" s="15">
        <f>D4091*Setup!$B$5</f>
        <v/>
      </c>
      <c r="F4091" s="15">
        <f>D4091-E4091</f>
        <v/>
      </c>
      <c r="G4091" s="15" t="n"/>
      <c r="H4091" s="15" t="n"/>
      <c r="I4091" s="15" t="n"/>
      <c r="J4091" s="15">
        <f>C4091+F4091+G4091-I4091</f>
        <v/>
      </c>
      <c r="K4091" s="15" t="n"/>
      <c r="L4091" s="15">
        <f>K4091*Setup!$B$6</f>
        <v/>
      </c>
      <c r="M4091" s="15">
        <f>J4091-L4091</f>
        <v/>
      </c>
      <c r="N4091" s="21" t="n"/>
    </row>
    <row r="4092">
      <c r="A4092" s="295" t="n"/>
      <c r="B4092" s="14" t="n"/>
      <c r="C4092" s="15" t="n"/>
      <c r="D4092" s="15" t="n"/>
      <c r="E4092" s="15">
        <f>D4092*Setup!$B$5</f>
        <v/>
      </c>
      <c r="F4092" s="15">
        <f>D4092-E4092</f>
        <v/>
      </c>
      <c r="G4092" s="15" t="n"/>
      <c r="H4092" s="15" t="n"/>
      <c r="I4092" s="15" t="n"/>
      <c r="J4092" s="15">
        <f>C4092+F4092+G4092-I4092</f>
        <v/>
      </c>
      <c r="K4092" s="15" t="n"/>
      <c r="L4092" s="15">
        <f>K4092*Setup!$B$6</f>
        <v/>
      </c>
      <c r="M4092" s="15">
        <f>J4092-L4092</f>
        <v/>
      </c>
      <c r="N4092" s="21" t="n"/>
    </row>
    <row r="4093">
      <c r="A4093" s="295" t="n"/>
      <c r="B4093" s="14" t="n"/>
      <c r="C4093" s="15" t="n"/>
      <c r="D4093" s="15" t="n"/>
      <c r="E4093" s="15">
        <f>D4093*Setup!$B$5</f>
        <v/>
      </c>
      <c r="F4093" s="15">
        <f>D4093-E4093</f>
        <v/>
      </c>
      <c r="G4093" s="15" t="n"/>
      <c r="H4093" s="15" t="n"/>
      <c r="I4093" s="15" t="n"/>
      <c r="J4093" s="15">
        <f>C4093+F4093+G4093-I4093</f>
        <v/>
      </c>
      <c r="K4093" s="15" t="n"/>
      <c r="L4093" s="15">
        <f>K4093*Setup!$B$6</f>
        <v/>
      </c>
      <c r="M4093" s="15">
        <f>J4093-L4093</f>
        <v/>
      </c>
      <c r="N4093" s="21" t="n"/>
    </row>
    <row r="4094">
      <c r="A4094" s="295" t="n"/>
      <c r="B4094" s="14" t="n"/>
      <c r="C4094" s="15" t="n"/>
      <c r="D4094" s="15" t="n"/>
      <c r="E4094" s="15">
        <f>D4094*Setup!$B$5</f>
        <v/>
      </c>
      <c r="F4094" s="15">
        <f>D4094-E4094</f>
        <v/>
      </c>
      <c r="G4094" s="15" t="n"/>
      <c r="H4094" s="15" t="n"/>
      <c r="I4094" s="15" t="n"/>
      <c r="J4094" s="15">
        <f>C4094+F4094+G4094-I4094</f>
        <v/>
      </c>
      <c r="K4094" s="15" t="n"/>
      <c r="L4094" s="15">
        <f>K4094*Setup!$B$6</f>
        <v/>
      </c>
      <c r="M4094" s="15">
        <f>J4094-L4094</f>
        <v/>
      </c>
      <c r="N4094" s="21" t="n"/>
    </row>
    <row r="4095">
      <c r="A4095" s="295" t="n"/>
      <c r="B4095" s="14" t="n"/>
      <c r="C4095" s="15" t="n"/>
      <c r="D4095" s="15" t="n"/>
      <c r="E4095" s="15">
        <f>D4095*Setup!$B$5</f>
        <v/>
      </c>
      <c r="F4095" s="15">
        <f>D4095-E4095</f>
        <v/>
      </c>
      <c r="G4095" s="15" t="n"/>
      <c r="H4095" s="15" t="n"/>
      <c r="I4095" s="15" t="n"/>
      <c r="J4095" s="15">
        <f>C4095+F4095+G4095-I4095</f>
        <v/>
      </c>
      <c r="K4095" s="15" t="n"/>
      <c r="L4095" s="15">
        <f>K4095*Setup!$B$6</f>
        <v/>
      </c>
      <c r="M4095" s="15">
        <f>J4095-L4095</f>
        <v/>
      </c>
      <c r="N4095" s="21" t="n"/>
    </row>
    <row r="4096">
      <c r="A4096" s="295" t="n"/>
      <c r="B4096" s="14" t="n"/>
      <c r="C4096" s="15" t="n"/>
      <c r="D4096" s="15" t="n"/>
      <c r="E4096" s="15">
        <f>D4096*Setup!$B$5</f>
        <v/>
      </c>
      <c r="F4096" s="15">
        <f>D4096-E4096</f>
        <v/>
      </c>
      <c r="G4096" s="15" t="n"/>
      <c r="H4096" s="15" t="n"/>
      <c r="I4096" s="15" t="n"/>
      <c r="J4096" s="15">
        <f>C4096+F4096+G4096-I4096</f>
        <v/>
      </c>
      <c r="K4096" s="15" t="n"/>
      <c r="L4096" s="15">
        <f>K4096*Setup!$B$6</f>
        <v/>
      </c>
      <c r="M4096" s="15">
        <f>J4096-L4096</f>
        <v/>
      </c>
      <c r="N4096" s="21" t="n"/>
    </row>
    <row r="4097">
      <c r="A4097" s="295" t="n"/>
      <c r="B4097" s="14" t="n"/>
      <c r="C4097" s="15" t="n"/>
      <c r="D4097" s="15" t="n"/>
      <c r="E4097" s="15">
        <f>D4097*Setup!$B$5</f>
        <v/>
      </c>
      <c r="F4097" s="15">
        <f>D4097-E4097</f>
        <v/>
      </c>
      <c r="G4097" s="15" t="n"/>
      <c r="H4097" s="15" t="n"/>
      <c r="I4097" s="15" t="n"/>
      <c r="J4097" s="15">
        <f>C4097+F4097+G4097-I4097</f>
        <v/>
      </c>
      <c r="K4097" s="15" t="n"/>
      <c r="L4097" s="15">
        <f>K4097*Setup!$B$6</f>
        <v/>
      </c>
      <c r="M4097" s="15">
        <f>J4097-L4097</f>
        <v/>
      </c>
      <c r="N4097" s="21" t="n"/>
    </row>
    <row r="4098">
      <c r="A4098" s="295" t="n"/>
      <c r="B4098" s="14" t="n"/>
      <c r="C4098" s="15" t="n"/>
      <c r="D4098" s="15" t="n"/>
      <c r="E4098" s="15">
        <f>D4098*Setup!$B$5</f>
        <v/>
      </c>
      <c r="F4098" s="15">
        <f>D4098-E4098</f>
        <v/>
      </c>
      <c r="G4098" s="15" t="n"/>
      <c r="H4098" s="15" t="n"/>
      <c r="I4098" s="15" t="n"/>
      <c r="J4098" s="15">
        <f>C4098+F4098+G4098-I4098</f>
        <v/>
      </c>
      <c r="K4098" s="15" t="n"/>
      <c r="L4098" s="15">
        <f>K4098*Setup!$B$6</f>
        <v/>
      </c>
      <c r="M4098" s="15">
        <f>J4098-L4098</f>
        <v/>
      </c>
      <c r="N4098" s="21" t="n"/>
    </row>
    <row r="4099">
      <c r="A4099" s="295" t="n"/>
      <c r="B4099" s="14" t="n"/>
      <c r="C4099" s="15" t="n"/>
      <c r="D4099" s="15" t="n"/>
      <c r="E4099" s="15">
        <f>D4099*Setup!$B$5</f>
        <v/>
      </c>
      <c r="F4099" s="15">
        <f>D4099-E4099</f>
        <v/>
      </c>
      <c r="G4099" s="15" t="n"/>
      <c r="H4099" s="15" t="n"/>
      <c r="I4099" s="15" t="n"/>
      <c r="J4099" s="15">
        <f>C4099+F4099+G4099-I4099</f>
        <v/>
      </c>
      <c r="K4099" s="15" t="n"/>
      <c r="L4099" s="15">
        <f>K4099*Setup!$B$6</f>
        <v/>
      </c>
      <c r="M4099" s="15">
        <f>J4099-L4099</f>
        <v/>
      </c>
      <c r="N4099" s="21" t="n"/>
    </row>
    <row r="4100">
      <c r="A4100" s="295" t="n"/>
      <c r="B4100" s="14" t="n"/>
      <c r="C4100" s="15" t="n"/>
      <c r="D4100" s="15" t="n"/>
      <c r="E4100" s="15">
        <f>D4100*Setup!$B$5</f>
        <v/>
      </c>
      <c r="F4100" s="15">
        <f>D4100-E4100</f>
        <v/>
      </c>
      <c r="G4100" s="15" t="n"/>
      <c r="H4100" s="15" t="n"/>
      <c r="I4100" s="15" t="n"/>
      <c r="J4100" s="15">
        <f>C4100+F4100+G4100-I4100</f>
        <v/>
      </c>
      <c r="K4100" s="15" t="n"/>
      <c r="L4100" s="15">
        <f>K4100*Setup!$B$6</f>
        <v/>
      </c>
      <c r="M4100" s="15">
        <f>J4100-L4100</f>
        <v/>
      </c>
      <c r="N4100" s="21" t="n"/>
    </row>
    <row r="4101">
      <c r="A4101" s="295" t="n"/>
      <c r="B4101" s="14" t="n"/>
      <c r="C4101" s="15" t="n"/>
      <c r="D4101" s="15" t="n"/>
      <c r="E4101" s="15">
        <f>D4101*Setup!$B$5</f>
        <v/>
      </c>
      <c r="F4101" s="15">
        <f>D4101-E4101</f>
        <v/>
      </c>
      <c r="G4101" s="15" t="n"/>
      <c r="H4101" s="15" t="n"/>
      <c r="I4101" s="15" t="n"/>
      <c r="J4101" s="15">
        <f>C4101+F4101+G4101-I4101</f>
        <v/>
      </c>
      <c r="K4101" s="15" t="n"/>
      <c r="L4101" s="15">
        <f>K4101*Setup!$B$6</f>
        <v/>
      </c>
      <c r="M4101" s="15">
        <f>J4101-L4101</f>
        <v/>
      </c>
      <c r="N4101" s="21" t="n"/>
    </row>
    <row r="4102">
      <c r="A4102" s="295" t="n"/>
      <c r="B4102" s="14" t="n"/>
      <c r="C4102" s="15" t="n"/>
      <c r="D4102" s="15" t="n"/>
      <c r="E4102" s="15">
        <f>D4102*Setup!$B$5</f>
        <v/>
      </c>
      <c r="F4102" s="15">
        <f>D4102-E4102</f>
        <v/>
      </c>
      <c r="G4102" s="15" t="n"/>
      <c r="H4102" s="15" t="n"/>
      <c r="I4102" s="15" t="n"/>
      <c r="J4102" s="15">
        <f>C4102+F4102+G4102-I4102</f>
        <v/>
      </c>
      <c r="K4102" s="15" t="n"/>
      <c r="L4102" s="15">
        <f>K4102*Setup!$B$6</f>
        <v/>
      </c>
      <c r="M4102" s="15">
        <f>J4102-L4102</f>
        <v/>
      </c>
      <c r="N4102" s="21" t="n"/>
    </row>
    <row r="4103">
      <c r="A4103" s="295" t="n"/>
      <c r="B4103" s="14" t="n"/>
      <c r="C4103" s="15" t="n"/>
      <c r="D4103" s="15" t="n"/>
      <c r="E4103" s="15">
        <f>D4103*Setup!$B$5</f>
        <v/>
      </c>
      <c r="F4103" s="15">
        <f>D4103-E4103</f>
        <v/>
      </c>
      <c r="G4103" s="15" t="n"/>
      <c r="H4103" s="15" t="n"/>
      <c r="I4103" s="15" t="n"/>
      <c r="J4103" s="15">
        <f>C4103+F4103+G4103-I4103</f>
        <v/>
      </c>
      <c r="K4103" s="15" t="n"/>
      <c r="L4103" s="15">
        <f>K4103*Setup!$B$6</f>
        <v/>
      </c>
      <c r="M4103" s="15">
        <f>J4103-L4103</f>
        <v/>
      </c>
      <c r="N4103" s="21" t="n"/>
    </row>
    <row r="4104">
      <c r="A4104" s="295" t="n"/>
      <c r="B4104" s="14" t="n"/>
      <c r="C4104" s="15" t="n"/>
      <c r="D4104" s="15" t="n"/>
      <c r="E4104" s="15">
        <f>D4104*Setup!$B$5</f>
        <v/>
      </c>
      <c r="F4104" s="15">
        <f>D4104-E4104</f>
        <v/>
      </c>
      <c r="G4104" s="15" t="n"/>
      <c r="H4104" s="15" t="n"/>
      <c r="I4104" s="15" t="n"/>
      <c r="J4104" s="15">
        <f>C4104+F4104+G4104-I4104</f>
        <v/>
      </c>
      <c r="K4104" s="15" t="n"/>
      <c r="L4104" s="15">
        <f>K4104*Setup!$B$6</f>
        <v/>
      </c>
      <c r="M4104" s="15">
        <f>J4104-L4104</f>
        <v/>
      </c>
      <c r="N4104" s="21" t="n"/>
    </row>
    <row r="4105">
      <c r="A4105" s="295" t="n"/>
      <c r="B4105" s="14" t="n"/>
      <c r="C4105" s="15" t="n"/>
      <c r="D4105" s="15" t="n"/>
      <c r="E4105" s="15">
        <f>D4105*Setup!$B$5</f>
        <v/>
      </c>
      <c r="F4105" s="15">
        <f>D4105-E4105</f>
        <v/>
      </c>
      <c r="G4105" s="15" t="n"/>
      <c r="H4105" s="15" t="n"/>
      <c r="I4105" s="15" t="n"/>
      <c r="J4105" s="15">
        <f>C4105+F4105+G4105-I4105</f>
        <v/>
      </c>
      <c r="K4105" s="15" t="n"/>
      <c r="L4105" s="15">
        <f>K4105*Setup!$B$6</f>
        <v/>
      </c>
      <c r="M4105" s="15">
        <f>J4105-L4105</f>
        <v/>
      </c>
      <c r="N4105" s="21" t="n"/>
    </row>
    <row r="4106">
      <c r="A4106" s="295" t="n"/>
      <c r="B4106" s="14" t="n"/>
      <c r="C4106" s="15" t="n"/>
      <c r="D4106" s="15" t="n"/>
      <c r="E4106" s="15">
        <f>D4106*Setup!$B$5</f>
        <v/>
      </c>
      <c r="F4106" s="15">
        <f>D4106-E4106</f>
        <v/>
      </c>
      <c r="G4106" s="15" t="n"/>
      <c r="H4106" s="15" t="n"/>
      <c r="I4106" s="15" t="n"/>
      <c r="J4106" s="15">
        <f>C4106+F4106+G4106-I4106</f>
        <v/>
      </c>
      <c r="K4106" s="15" t="n"/>
      <c r="L4106" s="15">
        <f>K4106*Setup!$B$6</f>
        <v/>
      </c>
      <c r="M4106" s="15">
        <f>J4106-L4106</f>
        <v/>
      </c>
      <c r="N4106" s="21" t="n"/>
    </row>
    <row r="4107">
      <c r="A4107" s="295" t="n"/>
      <c r="B4107" s="14" t="n"/>
      <c r="C4107" s="15" t="n"/>
      <c r="D4107" s="15" t="n"/>
      <c r="E4107" s="15">
        <f>D4107*Setup!$B$5</f>
        <v/>
      </c>
      <c r="F4107" s="15">
        <f>D4107-E4107</f>
        <v/>
      </c>
      <c r="G4107" s="15" t="n"/>
      <c r="H4107" s="15" t="n"/>
      <c r="I4107" s="15" t="n"/>
      <c r="J4107" s="15">
        <f>C4107+F4107+G4107-I4107</f>
        <v/>
      </c>
      <c r="K4107" s="15" t="n"/>
      <c r="L4107" s="15">
        <f>K4107*Setup!$B$6</f>
        <v/>
      </c>
      <c r="M4107" s="15">
        <f>J4107-L4107</f>
        <v/>
      </c>
      <c r="N4107" s="21" t="n"/>
    </row>
    <row r="4108">
      <c r="A4108" s="295" t="n"/>
      <c r="B4108" s="14" t="n"/>
      <c r="C4108" s="15" t="n"/>
      <c r="D4108" s="15" t="n"/>
      <c r="E4108" s="15">
        <f>D4108*Setup!$B$5</f>
        <v/>
      </c>
      <c r="F4108" s="15">
        <f>D4108-E4108</f>
        <v/>
      </c>
      <c r="G4108" s="15" t="n"/>
      <c r="H4108" s="15" t="n"/>
      <c r="I4108" s="15" t="n"/>
      <c r="J4108" s="15">
        <f>C4108+F4108+G4108-I4108</f>
        <v/>
      </c>
      <c r="K4108" s="15" t="n"/>
      <c r="L4108" s="15">
        <f>K4108*Setup!$B$6</f>
        <v/>
      </c>
      <c r="M4108" s="15">
        <f>J4108-L4108</f>
        <v/>
      </c>
      <c r="N4108" s="21" t="n"/>
    </row>
    <row r="4109">
      <c r="A4109" s="295" t="n"/>
      <c r="B4109" s="14" t="n"/>
      <c r="C4109" s="15" t="n"/>
      <c r="D4109" s="15" t="n"/>
      <c r="E4109" s="15">
        <f>D4109*Setup!$B$5</f>
        <v/>
      </c>
      <c r="F4109" s="15">
        <f>D4109-E4109</f>
        <v/>
      </c>
      <c r="G4109" s="15" t="n"/>
      <c r="H4109" s="15" t="n"/>
      <c r="I4109" s="15" t="n"/>
      <c r="J4109" s="15">
        <f>C4109+F4109+G4109-I4109</f>
        <v/>
      </c>
      <c r="K4109" s="15" t="n"/>
      <c r="L4109" s="15">
        <f>K4109*Setup!$B$6</f>
        <v/>
      </c>
      <c r="M4109" s="15">
        <f>J4109-L4109</f>
        <v/>
      </c>
      <c r="N4109" s="21" t="n"/>
    </row>
    <row r="4110">
      <c r="A4110" s="295" t="n"/>
      <c r="B4110" s="14" t="n"/>
      <c r="C4110" s="15" t="n"/>
      <c r="D4110" s="15" t="n"/>
      <c r="E4110" s="15">
        <f>D4110*Setup!$B$5</f>
        <v/>
      </c>
      <c r="F4110" s="15">
        <f>D4110-E4110</f>
        <v/>
      </c>
      <c r="G4110" s="15" t="n"/>
      <c r="H4110" s="15" t="n"/>
      <c r="I4110" s="15" t="n"/>
      <c r="J4110" s="15">
        <f>C4110+F4110+G4110-I4110</f>
        <v/>
      </c>
      <c r="K4110" s="15" t="n"/>
      <c r="L4110" s="15">
        <f>K4110*Setup!$B$6</f>
        <v/>
      </c>
      <c r="M4110" s="15">
        <f>J4110-L4110</f>
        <v/>
      </c>
      <c r="N4110" s="21" t="n"/>
    </row>
    <row r="4111">
      <c r="A4111" s="295" t="n"/>
      <c r="B4111" s="14" t="n"/>
      <c r="C4111" s="15" t="n"/>
      <c r="D4111" s="15" t="n"/>
      <c r="E4111" s="15">
        <f>D4111*Setup!$B$5</f>
        <v/>
      </c>
      <c r="F4111" s="15">
        <f>D4111-E4111</f>
        <v/>
      </c>
      <c r="G4111" s="15" t="n"/>
      <c r="H4111" s="15" t="n"/>
      <c r="I4111" s="15" t="n"/>
      <c r="J4111" s="15">
        <f>C4111+F4111+G4111-I4111</f>
        <v/>
      </c>
      <c r="K4111" s="15" t="n"/>
      <c r="L4111" s="15">
        <f>K4111*Setup!$B$6</f>
        <v/>
      </c>
      <c r="M4111" s="15">
        <f>J4111-L4111</f>
        <v/>
      </c>
      <c r="N4111" s="21" t="n"/>
    </row>
    <row r="4112">
      <c r="A4112" s="295" t="n"/>
      <c r="B4112" s="14" t="n"/>
      <c r="C4112" s="15" t="n"/>
      <c r="D4112" s="15" t="n"/>
      <c r="E4112" s="15">
        <f>D4112*Setup!$B$5</f>
        <v/>
      </c>
      <c r="F4112" s="15">
        <f>D4112-E4112</f>
        <v/>
      </c>
      <c r="G4112" s="15" t="n"/>
      <c r="H4112" s="15" t="n"/>
      <c r="I4112" s="15" t="n"/>
      <c r="J4112" s="15">
        <f>C4112+F4112+G4112-I4112</f>
        <v/>
      </c>
      <c r="K4112" s="15" t="n"/>
      <c r="L4112" s="15">
        <f>K4112*Setup!$B$6</f>
        <v/>
      </c>
      <c r="M4112" s="15">
        <f>J4112-L4112</f>
        <v/>
      </c>
      <c r="N4112" s="21" t="n"/>
    </row>
    <row r="4113">
      <c r="A4113" s="295" t="n"/>
      <c r="B4113" s="14" t="n"/>
      <c r="C4113" s="15" t="n"/>
      <c r="D4113" s="15" t="n"/>
      <c r="E4113" s="15">
        <f>D4113*Setup!$B$5</f>
        <v/>
      </c>
      <c r="F4113" s="15">
        <f>D4113-E4113</f>
        <v/>
      </c>
      <c r="G4113" s="15" t="n"/>
      <c r="H4113" s="15" t="n"/>
      <c r="I4113" s="15" t="n"/>
      <c r="J4113" s="15">
        <f>C4113+F4113+G4113-I4113</f>
        <v/>
      </c>
      <c r="K4113" s="15" t="n"/>
      <c r="L4113" s="15">
        <f>K4113*Setup!$B$6</f>
        <v/>
      </c>
      <c r="M4113" s="15">
        <f>J4113-L4113</f>
        <v/>
      </c>
      <c r="N4113" s="21" t="n"/>
    </row>
    <row r="4114">
      <c r="A4114" s="295" t="n"/>
      <c r="B4114" s="14" t="n"/>
      <c r="C4114" s="15" t="n"/>
      <c r="D4114" s="15" t="n"/>
      <c r="E4114" s="15">
        <f>D4114*Setup!$B$5</f>
        <v/>
      </c>
      <c r="F4114" s="15">
        <f>D4114-E4114</f>
        <v/>
      </c>
      <c r="G4114" s="15" t="n"/>
      <c r="H4114" s="15" t="n"/>
      <c r="I4114" s="15" t="n"/>
      <c r="J4114" s="15">
        <f>C4114+F4114+G4114-I4114</f>
        <v/>
      </c>
      <c r="K4114" s="15" t="n"/>
      <c r="L4114" s="15">
        <f>K4114*Setup!$B$6</f>
        <v/>
      </c>
      <c r="M4114" s="15">
        <f>J4114-L4114</f>
        <v/>
      </c>
      <c r="N4114" s="21" t="n"/>
    </row>
    <row r="4115">
      <c r="A4115" s="295" t="n"/>
      <c r="B4115" s="14" t="n"/>
      <c r="C4115" s="15" t="n"/>
      <c r="D4115" s="15" t="n"/>
      <c r="E4115" s="15">
        <f>D4115*Setup!$B$5</f>
        <v/>
      </c>
      <c r="F4115" s="15">
        <f>D4115-E4115</f>
        <v/>
      </c>
      <c r="G4115" s="15" t="n"/>
      <c r="H4115" s="15" t="n"/>
      <c r="I4115" s="15" t="n"/>
      <c r="J4115" s="15">
        <f>C4115+F4115+G4115-I4115</f>
        <v/>
      </c>
      <c r="K4115" s="15" t="n"/>
      <c r="L4115" s="15">
        <f>K4115*Setup!$B$6</f>
        <v/>
      </c>
      <c r="M4115" s="15">
        <f>J4115-L4115</f>
        <v/>
      </c>
      <c r="N4115" s="21" t="n"/>
    </row>
    <row r="4116">
      <c r="A4116" s="295" t="n"/>
      <c r="B4116" s="14" t="n"/>
      <c r="C4116" s="15" t="n"/>
      <c r="D4116" s="15" t="n"/>
      <c r="E4116" s="15">
        <f>D4116*Setup!$B$5</f>
        <v/>
      </c>
      <c r="F4116" s="15">
        <f>D4116-E4116</f>
        <v/>
      </c>
      <c r="G4116" s="15" t="n"/>
      <c r="H4116" s="15" t="n"/>
      <c r="I4116" s="15" t="n"/>
      <c r="J4116" s="15">
        <f>C4116+F4116+G4116-I4116</f>
        <v/>
      </c>
      <c r="K4116" s="15" t="n"/>
      <c r="L4116" s="15">
        <f>K4116*Setup!$B$6</f>
        <v/>
      </c>
      <c r="M4116" s="15">
        <f>J4116-L4116</f>
        <v/>
      </c>
      <c r="N4116" s="21" t="n"/>
    </row>
    <row r="4117">
      <c r="A4117" s="295" t="n"/>
      <c r="B4117" s="14" t="n"/>
      <c r="C4117" s="15" t="n"/>
      <c r="D4117" s="15" t="n"/>
      <c r="E4117" s="15">
        <f>D4117*Setup!$B$5</f>
        <v/>
      </c>
      <c r="F4117" s="15">
        <f>D4117-E4117</f>
        <v/>
      </c>
      <c r="G4117" s="15" t="n"/>
      <c r="H4117" s="15" t="n"/>
      <c r="I4117" s="15" t="n"/>
      <c r="J4117" s="15">
        <f>C4117+F4117+G4117-I4117</f>
        <v/>
      </c>
      <c r="K4117" s="15" t="n"/>
      <c r="L4117" s="15">
        <f>K4117*Setup!$B$6</f>
        <v/>
      </c>
      <c r="M4117" s="15">
        <f>J4117-L4117</f>
        <v/>
      </c>
      <c r="N4117" s="21" t="n"/>
    </row>
    <row r="4118">
      <c r="A4118" s="295" t="n"/>
      <c r="B4118" s="14" t="n"/>
      <c r="C4118" s="15" t="n"/>
      <c r="D4118" s="15" t="n"/>
      <c r="E4118" s="15">
        <f>D4118*Setup!$B$5</f>
        <v/>
      </c>
      <c r="F4118" s="15">
        <f>D4118-E4118</f>
        <v/>
      </c>
      <c r="G4118" s="15" t="n"/>
      <c r="H4118" s="15" t="n"/>
      <c r="I4118" s="15" t="n"/>
      <c r="J4118" s="15">
        <f>C4118+F4118+G4118-I4118</f>
        <v/>
      </c>
      <c r="K4118" s="15" t="n"/>
      <c r="L4118" s="15">
        <f>K4118*Setup!$B$6</f>
        <v/>
      </c>
      <c r="M4118" s="15">
        <f>J4118-L4118</f>
        <v/>
      </c>
      <c r="N4118" s="21" t="n"/>
    </row>
    <row r="4119">
      <c r="A4119" s="295" t="n"/>
      <c r="B4119" s="14" t="n"/>
      <c r="C4119" s="15" t="n"/>
      <c r="D4119" s="15" t="n"/>
      <c r="E4119" s="15">
        <f>D4119*Setup!$B$5</f>
        <v/>
      </c>
      <c r="F4119" s="15">
        <f>D4119-E4119</f>
        <v/>
      </c>
      <c r="G4119" s="15" t="n"/>
      <c r="H4119" s="15" t="n"/>
      <c r="I4119" s="15" t="n"/>
      <c r="J4119" s="15">
        <f>C4119+F4119+G4119-I4119</f>
        <v/>
      </c>
      <c r="K4119" s="15" t="n"/>
      <c r="L4119" s="15">
        <f>K4119*Setup!$B$6</f>
        <v/>
      </c>
      <c r="M4119" s="15">
        <f>J4119-L4119</f>
        <v/>
      </c>
      <c r="N4119" s="21" t="n"/>
    </row>
    <row r="4120">
      <c r="A4120" s="295" t="n"/>
      <c r="B4120" s="14" t="n"/>
      <c r="C4120" s="15" t="n"/>
      <c r="D4120" s="15" t="n"/>
      <c r="E4120" s="15">
        <f>D4120*Setup!$B$5</f>
        <v/>
      </c>
      <c r="F4120" s="15">
        <f>D4120-E4120</f>
        <v/>
      </c>
      <c r="G4120" s="15" t="n"/>
      <c r="H4120" s="15" t="n"/>
      <c r="I4120" s="15" t="n"/>
      <c r="J4120" s="15">
        <f>C4120+F4120+G4120-I4120</f>
        <v/>
      </c>
      <c r="K4120" s="15" t="n"/>
      <c r="L4120" s="15">
        <f>K4120*Setup!$B$6</f>
        <v/>
      </c>
      <c r="M4120" s="15">
        <f>J4120-L4120</f>
        <v/>
      </c>
      <c r="N4120" s="21" t="n"/>
    </row>
    <row r="4121">
      <c r="A4121" s="295" t="n"/>
      <c r="B4121" s="14" t="n"/>
      <c r="C4121" s="15" t="n"/>
      <c r="D4121" s="15" t="n"/>
      <c r="E4121" s="15">
        <f>D4121*Setup!$B$5</f>
        <v/>
      </c>
      <c r="F4121" s="15">
        <f>D4121-E4121</f>
        <v/>
      </c>
      <c r="G4121" s="15" t="n"/>
      <c r="H4121" s="15" t="n"/>
      <c r="I4121" s="15" t="n"/>
      <c r="J4121" s="15">
        <f>C4121+F4121+G4121-I4121</f>
        <v/>
      </c>
      <c r="K4121" s="15" t="n"/>
      <c r="L4121" s="15">
        <f>K4121*Setup!$B$6</f>
        <v/>
      </c>
      <c r="M4121" s="15">
        <f>J4121-L4121</f>
        <v/>
      </c>
      <c r="N4121" s="21" t="n"/>
    </row>
    <row r="4122">
      <c r="A4122" s="295" t="n"/>
      <c r="B4122" s="14" t="n"/>
      <c r="C4122" s="15" t="n"/>
      <c r="D4122" s="15" t="n"/>
      <c r="E4122" s="15">
        <f>D4122*Setup!$B$5</f>
        <v/>
      </c>
      <c r="F4122" s="15">
        <f>D4122-E4122</f>
        <v/>
      </c>
      <c r="G4122" s="15" t="n"/>
      <c r="H4122" s="15" t="n"/>
      <c r="I4122" s="15" t="n"/>
      <c r="J4122" s="15">
        <f>C4122+F4122+G4122-I4122</f>
        <v/>
      </c>
      <c r="K4122" s="15" t="n"/>
      <c r="L4122" s="15">
        <f>K4122*Setup!$B$6</f>
        <v/>
      </c>
      <c r="M4122" s="15">
        <f>J4122-L4122</f>
        <v/>
      </c>
      <c r="N4122" s="21" t="n"/>
    </row>
    <row r="4123">
      <c r="A4123" s="295" t="n"/>
      <c r="B4123" s="14" t="n"/>
      <c r="C4123" s="15" t="n"/>
      <c r="D4123" s="15" t="n"/>
      <c r="E4123" s="15">
        <f>D4123*Setup!$B$5</f>
        <v/>
      </c>
      <c r="F4123" s="15">
        <f>D4123-E4123</f>
        <v/>
      </c>
      <c r="G4123" s="15" t="n"/>
      <c r="H4123" s="15" t="n"/>
      <c r="I4123" s="15" t="n"/>
      <c r="J4123" s="15">
        <f>C4123+F4123+G4123-I4123</f>
        <v/>
      </c>
      <c r="K4123" s="15" t="n"/>
      <c r="L4123" s="15">
        <f>K4123*Setup!$B$6</f>
        <v/>
      </c>
      <c r="M4123" s="15">
        <f>J4123-L4123</f>
        <v/>
      </c>
      <c r="N4123" s="21" t="n"/>
    </row>
    <row r="4124">
      <c r="A4124" s="295" t="n"/>
      <c r="B4124" s="14" t="n"/>
      <c r="C4124" s="15" t="n"/>
      <c r="D4124" s="15" t="n"/>
      <c r="E4124" s="15">
        <f>D4124*Setup!$B$5</f>
        <v/>
      </c>
      <c r="F4124" s="15">
        <f>D4124-E4124</f>
        <v/>
      </c>
      <c r="G4124" s="15" t="n"/>
      <c r="H4124" s="15" t="n"/>
      <c r="I4124" s="15" t="n"/>
      <c r="J4124" s="15">
        <f>C4124+F4124+G4124-I4124</f>
        <v/>
      </c>
      <c r="K4124" s="15" t="n"/>
      <c r="L4124" s="15">
        <f>K4124*Setup!$B$6</f>
        <v/>
      </c>
      <c r="M4124" s="15">
        <f>J4124-L4124</f>
        <v/>
      </c>
      <c r="N4124" s="21" t="n"/>
    </row>
    <row r="4125">
      <c r="A4125" s="295" t="n"/>
      <c r="B4125" s="14" t="n"/>
      <c r="C4125" s="15" t="n"/>
      <c r="D4125" s="15" t="n"/>
      <c r="E4125" s="15">
        <f>D4125*Setup!$B$5</f>
        <v/>
      </c>
      <c r="F4125" s="15">
        <f>D4125-E4125</f>
        <v/>
      </c>
      <c r="G4125" s="15" t="n"/>
      <c r="H4125" s="15" t="n"/>
      <c r="I4125" s="15" t="n"/>
      <c r="J4125" s="15">
        <f>C4125+F4125+G4125-I4125</f>
        <v/>
      </c>
      <c r="K4125" s="15" t="n"/>
      <c r="L4125" s="15">
        <f>K4125*Setup!$B$6</f>
        <v/>
      </c>
      <c r="M4125" s="15">
        <f>J4125-L4125</f>
        <v/>
      </c>
      <c r="N4125" s="21" t="n"/>
    </row>
    <row r="4126">
      <c r="A4126" s="295" t="n"/>
      <c r="B4126" s="14" t="n"/>
      <c r="C4126" s="15" t="n"/>
      <c r="D4126" s="15" t="n"/>
      <c r="E4126" s="15">
        <f>D4126*Setup!$B$5</f>
        <v/>
      </c>
      <c r="F4126" s="15">
        <f>D4126-E4126</f>
        <v/>
      </c>
      <c r="G4126" s="15" t="n"/>
      <c r="H4126" s="15" t="n"/>
      <c r="I4126" s="15" t="n"/>
      <c r="J4126" s="15">
        <f>C4126+F4126+G4126-I4126</f>
        <v/>
      </c>
      <c r="K4126" s="15" t="n"/>
      <c r="L4126" s="15">
        <f>K4126*Setup!$B$6</f>
        <v/>
      </c>
      <c r="M4126" s="15">
        <f>J4126-L4126</f>
        <v/>
      </c>
      <c r="N4126" s="21" t="n"/>
    </row>
    <row r="4127">
      <c r="A4127" s="295" t="n"/>
      <c r="B4127" s="14" t="n"/>
      <c r="C4127" s="15" t="n"/>
      <c r="D4127" s="15" t="n"/>
      <c r="E4127" s="15">
        <f>D4127*Setup!$B$5</f>
        <v/>
      </c>
      <c r="F4127" s="15">
        <f>D4127-E4127</f>
        <v/>
      </c>
      <c r="G4127" s="15" t="n"/>
      <c r="H4127" s="15" t="n"/>
      <c r="I4127" s="15" t="n"/>
      <c r="J4127" s="15">
        <f>C4127+F4127+G4127-I4127</f>
        <v/>
      </c>
      <c r="K4127" s="15" t="n"/>
      <c r="L4127" s="15">
        <f>K4127*Setup!$B$6</f>
        <v/>
      </c>
      <c r="M4127" s="15">
        <f>J4127-L4127</f>
        <v/>
      </c>
      <c r="N4127" s="21" t="n"/>
    </row>
    <row r="4128">
      <c r="A4128" s="295" t="n"/>
      <c r="B4128" s="14" t="n"/>
      <c r="C4128" s="15" t="n"/>
      <c r="D4128" s="15" t="n"/>
      <c r="E4128" s="15">
        <f>D4128*Setup!$B$5</f>
        <v/>
      </c>
      <c r="F4128" s="15">
        <f>D4128-E4128</f>
        <v/>
      </c>
      <c r="G4128" s="15" t="n"/>
      <c r="H4128" s="15" t="n"/>
      <c r="I4128" s="15" t="n"/>
      <c r="J4128" s="15">
        <f>C4128+F4128+G4128-I4128</f>
        <v/>
      </c>
      <c r="K4128" s="15" t="n"/>
      <c r="L4128" s="15">
        <f>K4128*Setup!$B$6</f>
        <v/>
      </c>
      <c r="M4128" s="15">
        <f>J4128-L4128</f>
        <v/>
      </c>
      <c r="N4128" s="21" t="n"/>
    </row>
    <row r="4129">
      <c r="A4129" s="295" t="n"/>
      <c r="B4129" s="14" t="n"/>
      <c r="C4129" s="15" t="n"/>
      <c r="D4129" s="15" t="n"/>
      <c r="E4129" s="15">
        <f>D4129*Setup!$B$5</f>
        <v/>
      </c>
      <c r="F4129" s="15">
        <f>D4129-E4129</f>
        <v/>
      </c>
      <c r="G4129" s="15" t="n"/>
      <c r="H4129" s="15" t="n"/>
      <c r="I4129" s="15" t="n"/>
      <c r="J4129" s="15">
        <f>C4129+F4129+G4129-I4129</f>
        <v/>
      </c>
      <c r="K4129" s="15" t="n"/>
      <c r="L4129" s="15">
        <f>K4129*Setup!$B$6</f>
        <v/>
      </c>
      <c r="M4129" s="15">
        <f>J4129-L4129</f>
        <v/>
      </c>
      <c r="N4129" s="21" t="n"/>
    </row>
    <row r="4130">
      <c r="A4130" s="295" t="n"/>
      <c r="B4130" s="14" t="n"/>
      <c r="C4130" s="15" t="n"/>
      <c r="D4130" s="15" t="n"/>
      <c r="E4130" s="15">
        <f>D4130*Setup!$B$5</f>
        <v/>
      </c>
      <c r="F4130" s="15">
        <f>D4130-E4130</f>
        <v/>
      </c>
      <c r="G4130" s="15" t="n"/>
      <c r="H4130" s="15" t="n"/>
      <c r="I4130" s="15" t="n"/>
      <c r="J4130" s="15">
        <f>C4130+F4130+G4130-I4130</f>
        <v/>
      </c>
      <c r="K4130" s="15" t="n"/>
      <c r="L4130" s="15">
        <f>K4130*Setup!$B$6</f>
        <v/>
      </c>
      <c r="M4130" s="15">
        <f>J4130-L4130</f>
        <v/>
      </c>
      <c r="N4130" s="21" t="n"/>
    </row>
    <row r="4131">
      <c r="A4131" s="295" t="n"/>
      <c r="B4131" s="14" t="n"/>
      <c r="C4131" s="15" t="n"/>
      <c r="D4131" s="15" t="n"/>
      <c r="E4131" s="15">
        <f>D4131*Setup!$B$5</f>
        <v/>
      </c>
      <c r="F4131" s="15">
        <f>D4131-E4131</f>
        <v/>
      </c>
      <c r="G4131" s="15" t="n"/>
      <c r="H4131" s="15" t="n"/>
      <c r="I4131" s="15" t="n"/>
      <c r="J4131" s="15">
        <f>C4131+F4131+G4131-I4131</f>
        <v/>
      </c>
      <c r="K4131" s="15" t="n"/>
      <c r="L4131" s="15">
        <f>K4131*Setup!$B$6</f>
        <v/>
      </c>
      <c r="M4131" s="15">
        <f>J4131-L4131</f>
        <v/>
      </c>
      <c r="N4131" s="21" t="n"/>
    </row>
    <row r="4132">
      <c r="A4132" s="295" t="n"/>
      <c r="B4132" s="14" t="n"/>
      <c r="C4132" s="15" t="n"/>
      <c r="D4132" s="15" t="n"/>
      <c r="E4132" s="15">
        <f>D4132*Setup!$B$5</f>
        <v/>
      </c>
      <c r="F4132" s="15">
        <f>D4132-E4132</f>
        <v/>
      </c>
      <c r="G4132" s="15" t="n"/>
      <c r="H4132" s="15" t="n"/>
      <c r="I4132" s="15" t="n"/>
      <c r="J4132" s="15">
        <f>C4132+F4132+G4132-I4132</f>
        <v/>
      </c>
      <c r="K4132" s="15" t="n"/>
      <c r="L4132" s="15">
        <f>K4132*Setup!$B$6</f>
        <v/>
      </c>
      <c r="M4132" s="15">
        <f>J4132-L4132</f>
        <v/>
      </c>
      <c r="N4132" s="21" t="n"/>
    </row>
    <row r="4133">
      <c r="A4133" s="295" t="n"/>
      <c r="B4133" s="14" t="n"/>
      <c r="C4133" s="15" t="n"/>
      <c r="D4133" s="15" t="n"/>
      <c r="E4133" s="15">
        <f>D4133*Setup!$B$5</f>
        <v/>
      </c>
      <c r="F4133" s="15">
        <f>D4133-E4133</f>
        <v/>
      </c>
      <c r="G4133" s="15" t="n"/>
      <c r="H4133" s="15" t="n"/>
      <c r="I4133" s="15" t="n"/>
      <c r="J4133" s="15">
        <f>C4133+F4133+G4133-I4133</f>
        <v/>
      </c>
      <c r="K4133" s="15" t="n"/>
      <c r="L4133" s="15">
        <f>K4133*Setup!$B$6</f>
        <v/>
      </c>
      <c r="M4133" s="15">
        <f>J4133-L4133</f>
        <v/>
      </c>
      <c r="N4133" s="21" t="n"/>
    </row>
    <row r="4134">
      <c r="A4134" s="295" t="n"/>
      <c r="B4134" s="14" t="n"/>
      <c r="C4134" s="15" t="n"/>
      <c r="D4134" s="15" t="n"/>
      <c r="E4134" s="15">
        <f>D4134*Setup!$B$5</f>
        <v/>
      </c>
      <c r="F4134" s="15">
        <f>D4134-E4134</f>
        <v/>
      </c>
      <c r="G4134" s="15" t="n"/>
      <c r="H4134" s="15" t="n"/>
      <c r="I4134" s="15" t="n"/>
      <c r="J4134" s="15">
        <f>C4134+F4134+G4134-I4134</f>
        <v/>
      </c>
      <c r="K4134" s="15" t="n"/>
      <c r="L4134" s="15">
        <f>K4134*Setup!$B$6</f>
        <v/>
      </c>
      <c r="M4134" s="15">
        <f>J4134-L4134</f>
        <v/>
      </c>
      <c r="N4134" s="21" t="n"/>
    </row>
    <row r="4135">
      <c r="A4135" s="295" t="n"/>
      <c r="B4135" s="14" t="n"/>
      <c r="C4135" s="15" t="n"/>
      <c r="D4135" s="15" t="n"/>
      <c r="E4135" s="15">
        <f>D4135*Setup!$B$5</f>
        <v/>
      </c>
      <c r="F4135" s="15">
        <f>D4135-E4135</f>
        <v/>
      </c>
      <c r="G4135" s="15" t="n"/>
      <c r="H4135" s="15" t="n"/>
      <c r="I4135" s="15" t="n"/>
      <c r="J4135" s="15">
        <f>C4135+F4135+G4135-I4135</f>
        <v/>
      </c>
      <c r="K4135" s="15" t="n"/>
      <c r="L4135" s="15">
        <f>K4135*Setup!$B$6</f>
        <v/>
      </c>
      <c r="M4135" s="15">
        <f>J4135-L4135</f>
        <v/>
      </c>
      <c r="N4135" s="21" t="n"/>
    </row>
    <row r="4136">
      <c r="A4136" s="295" t="n"/>
      <c r="B4136" s="14" t="n"/>
      <c r="C4136" s="15" t="n"/>
      <c r="D4136" s="15" t="n"/>
      <c r="E4136" s="15">
        <f>D4136*Setup!$B$5</f>
        <v/>
      </c>
      <c r="F4136" s="15">
        <f>D4136-E4136</f>
        <v/>
      </c>
      <c r="G4136" s="15" t="n"/>
      <c r="H4136" s="15" t="n"/>
      <c r="I4136" s="15" t="n"/>
      <c r="J4136" s="15">
        <f>C4136+F4136+G4136-I4136</f>
        <v/>
      </c>
      <c r="K4136" s="15" t="n"/>
      <c r="L4136" s="15">
        <f>K4136*Setup!$B$6</f>
        <v/>
      </c>
      <c r="M4136" s="15">
        <f>J4136-L4136</f>
        <v/>
      </c>
      <c r="N4136" s="21" t="n"/>
    </row>
    <row r="4137">
      <c r="A4137" s="295" t="n"/>
      <c r="B4137" s="14" t="n"/>
      <c r="C4137" s="15" t="n"/>
      <c r="D4137" s="15" t="n"/>
      <c r="E4137" s="15">
        <f>D4137*Setup!$B$5</f>
        <v/>
      </c>
      <c r="F4137" s="15">
        <f>D4137-E4137</f>
        <v/>
      </c>
      <c r="G4137" s="15" t="n"/>
      <c r="H4137" s="15" t="n"/>
      <c r="I4137" s="15" t="n"/>
      <c r="J4137" s="15">
        <f>C4137+F4137+G4137-I4137</f>
        <v/>
      </c>
      <c r="K4137" s="15" t="n"/>
      <c r="L4137" s="15">
        <f>K4137*Setup!$B$6</f>
        <v/>
      </c>
      <c r="M4137" s="15">
        <f>J4137-L4137</f>
        <v/>
      </c>
      <c r="N4137" s="21" t="n"/>
    </row>
    <row r="4138">
      <c r="A4138" s="295" t="n"/>
      <c r="B4138" s="14" t="n"/>
      <c r="C4138" s="15" t="n"/>
      <c r="D4138" s="15" t="n"/>
      <c r="E4138" s="15">
        <f>D4138*Setup!$B$5</f>
        <v/>
      </c>
      <c r="F4138" s="15">
        <f>D4138-E4138</f>
        <v/>
      </c>
      <c r="G4138" s="15" t="n"/>
      <c r="H4138" s="15" t="n"/>
      <c r="I4138" s="15" t="n"/>
      <c r="J4138" s="15">
        <f>C4138+F4138+G4138-I4138</f>
        <v/>
      </c>
      <c r="K4138" s="15" t="n"/>
      <c r="L4138" s="15">
        <f>K4138*Setup!$B$6</f>
        <v/>
      </c>
      <c r="M4138" s="15">
        <f>J4138-L4138</f>
        <v/>
      </c>
      <c r="N4138" s="21" t="n"/>
    </row>
    <row r="4139">
      <c r="A4139" s="295" t="n"/>
      <c r="B4139" s="14" t="n"/>
      <c r="C4139" s="15" t="n"/>
      <c r="D4139" s="15" t="n"/>
      <c r="E4139" s="15">
        <f>D4139*Setup!$B$5</f>
        <v/>
      </c>
      <c r="F4139" s="15">
        <f>D4139-E4139</f>
        <v/>
      </c>
      <c r="G4139" s="15" t="n"/>
      <c r="H4139" s="15" t="n"/>
      <c r="I4139" s="15" t="n"/>
      <c r="J4139" s="15">
        <f>C4139+F4139+G4139-I4139</f>
        <v/>
      </c>
      <c r="K4139" s="15" t="n"/>
      <c r="L4139" s="15">
        <f>K4139*Setup!$B$6</f>
        <v/>
      </c>
      <c r="M4139" s="15">
        <f>J4139-L4139</f>
        <v/>
      </c>
      <c r="N4139" s="21" t="n"/>
    </row>
    <row r="4140">
      <c r="A4140" s="295" t="n"/>
      <c r="B4140" s="14" t="n"/>
      <c r="C4140" s="15" t="n"/>
      <c r="D4140" s="15" t="n"/>
      <c r="E4140" s="15">
        <f>D4140*Setup!$B$5</f>
        <v/>
      </c>
      <c r="F4140" s="15">
        <f>D4140-E4140</f>
        <v/>
      </c>
      <c r="G4140" s="15" t="n"/>
      <c r="H4140" s="15" t="n"/>
      <c r="I4140" s="15" t="n"/>
      <c r="J4140" s="15">
        <f>C4140+F4140+G4140-I4140</f>
        <v/>
      </c>
      <c r="K4140" s="15" t="n"/>
      <c r="L4140" s="15">
        <f>K4140*Setup!$B$6</f>
        <v/>
      </c>
      <c r="M4140" s="15">
        <f>J4140-L4140</f>
        <v/>
      </c>
      <c r="N4140" s="21" t="n"/>
    </row>
    <row r="4141">
      <c r="A4141" s="295" t="n"/>
      <c r="B4141" s="14" t="n"/>
      <c r="C4141" s="15" t="n"/>
      <c r="D4141" s="15" t="n"/>
      <c r="E4141" s="15">
        <f>D4141*Setup!$B$5</f>
        <v/>
      </c>
      <c r="F4141" s="15">
        <f>D4141-E4141</f>
        <v/>
      </c>
      <c r="G4141" s="15" t="n"/>
      <c r="H4141" s="15" t="n"/>
      <c r="I4141" s="15" t="n"/>
      <c r="J4141" s="15">
        <f>C4141+F4141+G4141-I4141</f>
        <v/>
      </c>
      <c r="K4141" s="15" t="n"/>
      <c r="L4141" s="15">
        <f>K4141*Setup!$B$6</f>
        <v/>
      </c>
      <c r="M4141" s="15">
        <f>J4141-L4141</f>
        <v/>
      </c>
      <c r="N4141" s="21" t="n"/>
    </row>
    <row r="4142">
      <c r="A4142" s="295" t="n"/>
      <c r="B4142" s="14" t="n"/>
      <c r="C4142" s="15" t="n"/>
      <c r="D4142" s="15" t="n"/>
      <c r="E4142" s="15">
        <f>D4142*Setup!$B$5</f>
        <v/>
      </c>
      <c r="F4142" s="15">
        <f>D4142-E4142</f>
        <v/>
      </c>
      <c r="G4142" s="15" t="n"/>
      <c r="H4142" s="15" t="n"/>
      <c r="I4142" s="15" t="n"/>
      <c r="J4142" s="15">
        <f>C4142+F4142+G4142-I4142</f>
        <v/>
      </c>
      <c r="K4142" s="15" t="n"/>
      <c r="L4142" s="15">
        <f>K4142*Setup!$B$6</f>
        <v/>
      </c>
      <c r="M4142" s="15">
        <f>J4142-L4142</f>
        <v/>
      </c>
      <c r="N4142" s="21" t="n"/>
    </row>
    <row r="4143">
      <c r="A4143" s="295" t="n"/>
      <c r="B4143" s="14" t="n"/>
      <c r="C4143" s="15" t="n"/>
      <c r="D4143" s="15" t="n"/>
      <c r="E4143" s="15">
        <f>D4143*Setup!$B$5</f>
        <v/>
      </c>
      <c r="F4143" s="15">
        <f>D4143-E4143</f>
        <v/>
      </c>
      <c r="G4143" s="15" t="n"/>
      <c r="H4143" s="15" t="n"/>
      <c r="I4143" s="15" t="n"/>
      <c r="J4143" s="15">
        <f>C4143+F4143+G4143-I4143</f>
        <v/>
      </c>
      <c r="K4143" s="15" t="n"/>
      <c r="L4143" s="15">
        <f>K4143*Setup!$B$6</f>
        <v/>
      </c>
      <c r="M4143" s="15">
        <f>J4143-L4143</f>
        <v/>
      </c>
      <c r="N4143" s="21" t="n"/>
    </row>
    <row r="4144">
      <c r="A4144" s="295" t="n"/>
      <c r="B4144" s="14" t="n"/>
      <c r="C4144" s="15" t="n"/>
      <c r="D4144" s="15" t="n"/>
      <c r="E4144" s="15">
        <f>D4144*Setup!$B$5</f>
        <v/>
      </c>
      <c r="F4144" s="15">
        <f>D4144-E4144</f>
        <v/>
      </c>
      <c r="G4144" s="15" t="n"/>
      <c r="H4144" s="15" t="n"/>
      <c r="I4144" s="15" t="n"/>
      <c r="J4144" s="15">
        <f>C4144+F4144+G4144-I4144</f>
        <v/>
      </c>
      <c r="K4144" s="15" t="n"/>
      <c r="L4144" s="15">
        <f>K4144*Setup!$B$6</f>
        <v/>
      </c>
      <c r="M4144" s="15">
        <f>J4144-L4144</f>
        <v/>
      </c>
      <c r="N4144" s="21" t="n"/>
    </row>
    <row r="4145">
      <c r="A4145" s="295" t="n"/>
      <c r="B4145" s="14" t="n"/>
      <c r="C4145" s="15" t="n"/>
      <c r="D4145" s="15" t="n"/>
      <c r="E4145" s="15">
        <f>D4145*Setup!$B$5</f>
        <v/>
      </c>
      <c r="F4145" s="15">
        <f>D4145-E4145</f>
        <v/>
      </c>
      <c r="G4145" s="15" t="n"/>
      <c r="H4145" s="15" t="n"/>
      <c r="I4145" s="15" t="n"/>
      <c r="J4145" s="15">
        <f>C4145+F4145+G4145-I4145</f>
        <v/>
      </c>
      <c r="K4145" s="15" t="n"/>
      <c r="L4145" s="15">
        <f>K4145*Setup!$B$6</f>
        <v/>
      </c>
      <c r="M4145" s="15">
        <f>J4145-L4145</f>
        <v/>
      </c>
      <c r="N4145" s="21" t="n"/>
    </row>
    <row r="4146">
      <c r="A4146" s="295" t="n"/>
      <c r="B4146" s="14" t="n"/>
      <c r="C4146" s="15" t="n"/>
      <c r="D4146" s="15" t="n"/>
      <c r="E4146" s="15">
        <f>D4146*Setup!$B$5</f>
        <v/>
      </c>
      <c r="F4146" s="15">
        <f>D4146-E4146</f>
        <v/>
      </c>
      <c r="G4146" s="15" t="n"/>
      <c r="H4146" s="15" t="n"/>
      <c r="I4146" s="15" t="n"/>
      <c r="J4146" s="15">
        <f>C4146+F4146+G4146-I4146</f>
        <v/>
      </c>
      <c r="K4146" s="15" t="n"/>
      <c r="L4146" s="15">
        <f>K4146*Setup!$B$6</f>
        <v/>
      </c>
      <c r="M4146" s="15">
        <f>J4146-L4146</f>
        <v/>
      </c>
      <c r="N4146" s="21" t="n"/>
    </row>
    <row r="4147">
      <c r="A4147" s="295" t="n"/>
      <c r="B4147" s="14" t="n"/>
      <c r="C4147" s="15" t="n"/>
      <c r="D4147" s="15" t="n"/>
      <c r="E4147" s="15">
        <f>D4147*Setup!$B$5</f>
        <v/>
      </c>
      <c r="F4147" s="15">
        <f>D4147-E4147</f>
        <v/>
      </c>
      <c r="G4147" s="15" t="n"/>
      <c r="H4147" s="15" t="n"/>
      <c r="I4147" s="15" t="n"/>
      <c r="J4147" s="15">
        <f>C4147+F4147+G4147-I4147</f>
        <v/>
      </c>
      <c r="K4147" s="15" t="n"/>
      <c r="L4147" s="15">
        <f>K4147*Setup!$B$6</f>
        <v/>
      </c>
      <c r="M4147" s="15">
        <f>J4147-L4147</f>
        <v/>
      </c>
      <c r="N4147" s="21" t="n"/>
    </row>
    <row r="4148">
      <c r="A4148" s="295" t="n"/>
      <c r="B4148" s="14" t="n"/>
      <c r="C4148" s="15" t="n"/>
      <c r="D4148" s="15" t="n"/>
      <c r="E4148" s="15">
        <f>D4148*Setup!$B$5</f>
        <v/>
      </c>
      <c r="F4148" s="15">
        <f>D4148-E4148</f>
        <v/>
      </c>
      <c r="G4148" s="15" t="n"/>
      <c r="H4148" s="15" t="n"/>
      <c r="I4148" s="15" t="n"/>
      <c r="J4148" s="15">
        <f>C4148+F4148+G4148-I4148</f>
        <v/>
      </c>
      <c r="K4148" s="15" t="n"/>
      <c r="L4148" s="15">
        <f>K4148*Setup!$B$6</f>
        <v/>
      </c>
      <c r="M4148" s="15">
        <f>J4148-L4148</f>
        <v/>
      </c>
      <c r="N4148" s="21" t="n"/>
    </row>
    <row r="4149">
      <c r="A4149" s="295" t="n"/>
      <c r="B4149" s="14" t="n"/>
      <c r="C4149" s="15" t="n"/>
      <c r="D4149" s="15" t="n"/>
      <c r="E4149" s="15">
        <f>D4149*Setup!$B$5</f>
        <v/>
      </c>
      <c r="F4149" s="15">
        <f>D4149-E4149</f>
        <v/>
      </c>
      <c r="G4149" s="15" t="n"/>
      <c r="H4149" s="15" t="n"/>
      <c r="I4149" s="15" t="n"/>
      <c r="J4149" s="15">
        <f>C4149+F4149+G4149-I4149</f>
        <v/>
      </c>
      <c r="K4149" s="15" t="n"/>
      <c r="L4149" s="15">
        <f>K4149*Setup!$B$6</f>
        <v/>
      </c>
      <c r="M4149" s="15">
        <f>J4149-L4149</f>
        <v/>
      </c>
      <c r="N4149" s="21" t="n"/>
    </row>
    <row r="4150">
      <c r="A4150" s="295" t="n"/>
      <c r="B4150" s="14" t="n"/>
      <c r="C4150" s="15" t="n"/>
      <c r="D4150" s="15" t="n"/>
      <c r="E4150" s="15">
        <f>D4150*Setup!$B$5</f>
        <v/>
      </c>
      <c r="F4150" s="15">
        <f>D4150-E4150</f>
        <v/>
      </c>
      <c r="G4150" s="15" t="n"/>
      <c r="H4150" s="15" t="n"/>
      <c r="I4150" s="15" t="n"/>
      <c r="J4150" s="15">
        <f>C4150+F4150+G4150-I4150</f>
        <v/>
      </c>
      <c r="K4150" s="15" t="n"/>
      <c r="L4150" s="15">
        <f>K4150*Setup!$B$6</f>
        <v/>
      </c>
      <c r="M4150" s="15">
        <f>J4150-L4150</f>
        <v/>
      </c>
      <c r="N4150" s="21" t="n"/>
    </row>
    <row r="4151">
      <c r="A4151" s="295" t="n"/>
      <c r="B4151" s="14" t="n"/>
      <c r="C4151" s="15" t="n"/>
      <c r="D4151" s="15" t="n"/>
      <c r="E4151" s="15">
        <f>D4151*Setup!$B$5</f>
        <v/>
      </c>
      <c r="F4151" s="15">
        <f>D4151-E4151</f>
        <v/>
      </c>
      <c r="G4151" s="15" t="n"/>
      <c r="H4151" s="15" t="n"/>
      <c r="I4151" s="15" t="n"/>
      <c r="J4151" s="15">
        <f>C4151+F4151+G4151-I4151</f>
        <v/>
      </c>
      <c r="K4151" s="15" t="n"/>
      <c r="L4151" s="15">
        <f>K4151*Setup!$B$6</f>
        <v/>
      </c>
      <c r="M4151" s="15">
        <f>J4151-L4151</f>
        <v/>
      </c>
      <c r="N4151" s="21" t="n"/>
    </row>
    <row r="4152">
      <c r="A4152" s="295" t="n"/>
      <c r="B4152" s="14" t="n"/>
      <c r="C4152" s="15" t="n"/>
      <c r="D4152" s="15" t="n"/>
      <c r="E4152" s="15">
        <f>D4152*Setup!$B$5</f>
        <v/>
      </c>
      <c r="F4152" s="15">
        <f>D4152-E4152</f>
        <v/>
      </c>
      <c r="G4152" s="15" t="n"/>
      <c r="H4152" s="15" t="n"/>
      <c r="I4152" s="15" t="n"/>
      <c r="J4152" s="15">
        <f>C4152+F4152+G4152-I4152</f>
        <v/>
      </c>
      <c r="K4152" s="15" t="n"/>
      <c r="L4152" s="15">
        <f>K4152*Setup!$B$6</f>
        <v/>
      </c>
      <c r="M4152" s="15">
        <f>J4152-L4152</f>
        <v/>
      </c>
      <c r="N4152" s="21" t="n"/>
    </row>
    <row r="4153">
      <c r="A4153" s="295" t="n"/>
      <c r="B4153" s="14" t="n"/>
      <c r="C4153" s="15" t="n"/>
      <c r="D4153" s="15" t="n"/>
      <c r="E4153" s="15">
        <f>D4153*Setup!$B$5</f>
        <v/>
      </c>
      <c r="F4153" s="15">
        <f>D4153-E4153</f>
        <v/>
      </c>
      <c r="G4153" s="15" t="n"/>
      <c r="H4153" s="15" t="n"/>
      <c r="I4153" s="15" t="n"/>
      <c r="J4153" s="15">
        <f>C4153+F4153+G4153-I4153</f>
        <v/>
      </c>
      <c r="K4153" s="15" t="n"/>
      <c r="L4153" s="15">
        <f>K4153*Setup!$B$6</f>
        <v/>
      </c>
      <c r="M4153" s="15">
        <f>J4153-L4153</f>
        <v/>
      </c>
      <c r="N4153" s="21" t="n"/>
    </row>
    <row r="4154">
      <c r="A4154" s="295" t="n"/>
      <c r="B4154" s="14" t="n"/>
      <c r="C4154" s="15" t="n"/>
      <c r="D4154" s="15" t="n"/>
      <c r="E4154" s="15">
        <f>D4154*Setup!$B$5</f>
        <v/>
      </c>
      <c r="F4154" s="15">
        <f>D4154-E4154</f>
        <v/>
      </c>
      <c r="G4154" s="15" t="n"/>
      <c r="H4154" s="15" t="n"/>
      <c r="I4154" s="15" t="n"/>
      <c r="J4154" s="15">
        <f>C4154+F4154+G4154-I4154</f>
        <v/>
      </c>
      <c r="K4154" s="15" t="n"/>
      <c r="L4154" s="15">
        <f>K4154*Setup!$B$6</f>
        <v/>
      </c>
      <c r="M4154" s="15">
        <f>J4154-L4154</f>
        <v/>
      </c>
      <c r="N4154" s="21" t="n"/>
    </row>
    <row r="4155">
      <c r="A4155" s="295" t="n"/>
      <c r="B4155" s="14" t="n"/>
      <c r="C4155" s="15" t="n"/>
      <c r="D4155" s="15" t="n"/>
      <c r="E4155" s="15">
        <f>D4155*Setup!$B$5</f>
        <v/>
      </c>
      <c r="F4155" s="15">
        <f>D4155-E4155</f>
        <v/>
      </c>
      <c r="G4155" s="15" t="n"/>
      <c r="H4155" s="15" t="n"/>
      <c r="I4155" s="15" t="n"/>
      <c r="J4155" s="15">
        <f>C4155+F4155+G4155-I4155</f>
        <v/>
      </c>
      <c r="K4155" s="15" t="n"/>
      <c r="L4155" s="15">
        <f>K4155*Setup!$B$6</f>
        <v/>
      </c>
      <c r="M4155" s="15">
        <f>J4155-L4155</f>
        <v/>
      </c>
      <c r="N4155" s="21" t="n"/>
    </row>
    <row r="4156">
      <c r="A4156" s="295" t="n"/>
      <c r="B4156" s="14" t="n"/>
      <c r="C4156" s="15" t="n"/>
      <c r="D4156" s="15" t="n"/>
      <c r="E4156" s="15">
        <f>D4156*Setup!$B$5</f>
        <v/>
      </c>
      <c r="F4156" s="15">
        <f>D4156-E4156</f>
        <v/>
      </c>
      <c r="G4156" s="15" t="n"/>
      <c r="H4156" s="15" t="n"/>
      <c r="I4156" s="15" t="n"/>
      <c r="J4156" s="15">
        <f>C4156+F4156+G4156-I4156</f>
        <v/>
      </c>
      <c r="K4156" s="15" t="n"/>
      <c r="L4156" s="15">
        <f>K4156*Setup!$B$6</f>
        <v/>
      </c>
      <c r="M4156" s="15">
        <f>J4156-L4156</f>
        <v/>
      </c>
      <c r="N4156" s="21" t="n"/>
    </row>
    <row r="4157">
      <c r="A4157" s="295" t="n"/>
      <c r="B4157" s="14" t="n"/>
      <c r="C4157" s="15" t="n"/>
      <c r="D4157" s="15" t="n"/>
      <c r="E4157" s="15">
        <f>D4157*Setup!$B$5</f>
        <v/>
      </c>
      <c r="F4157" s="15">
        <f>D4157-E4157</f>
        <v/>
      </c>
      <c r="G4157" s="15" t="n"/>
      <c r="H4157" s="15" t="n"/>
      <c r="I4157" s="15" t="n"/>
      <c r="J4157" s="15">
        <f>C4157+F4157+G4157-I4157</f>
        <v/>
      </c>
      <c r="K4157" s="15" t="n"/>
      <c r="L4157" s="15">
        <f>K4157*Setup!$B$6</f>
        <v/>
      </c>
      <c r="M4157" s="15">
        <f>J4157-L4157</f>
        <v/>
      </c>
      <c r="N4157" s="21" t="n"/>
    </row>
    <row r="4158">
      <c r="A4158" s="295" t="n"/>
      <c r="B4158" s="14" t="n"/>
      <c r="C4158" s="15" t="n"/>
      <c r="D4158" s="15" t="n"/>
      <c r="E4158" s="15">
        <f>D4158*Setup!$B$5</f>
        <v/>
      </c>
      <c r="F4158" s="15">
        <f>D4158-E4158</f>
        <v/>
      </c>
      <c r="G4158" s="15" t="n"/>
      <c r="H4158" s="15" t="n"/>
      <c r="I4158" s="15" t="n"/>
      <c r="J4158" s="15">
        <f>C4158+F4158+G4158-I4158</f>
        <v/>
      </c>
      <c r="K4158" s="15" t="n"/>
      <c r="L4158" s="15">
        <f>K4158*Setup!$B$6</f>
        <v/>
      </c>
      <c r="M4158" s="15">
        <f>J4158-L4158</f>
        <v/>
      </c>
      <c r="N4158" s="21" t="n"/>
    </row>
    <row r="4159">
      <c r="A4159" s="295" t="n"/>
      <c r="B4159" s="14" t="n"/>
      <c r="C4159" s="15" t="n"/>
      <c r="D4159" s="15" t="n"/>
      <c r="E4159" s="15">
        <f>D4159*Setup!$B$5</f>
        <v/>
      </c>
      <c r="F4159" s="15">
        <f>D4159-E4159</f>
        <v/>
      </c>
      <c r="G4159" s="15" t="n"/>
      <c r="H4159" s="15" t="n"/>
      <c r="I4159" s="15" t="n"/>
      <c r="J4159" s="15">
        <f>C4159+F4159+G4159-I4159</f>
        <v/>
      </c>
      <c r="K4159" s="15" t="n"/>
      <c r="L4159" s="15">
        <f>K4159*Setup!$B$6</f>
        <v/>
      </c>
      <c r="M4159" s="15">
        <f>J4159-L4159</f>
        <v/>
      </c>
      <c r="N4159" s="21" t="n"/>
    </row>
    <row r="4160">
      <c r="A4160" s="295" t="n"/>
      <c r="B4160" s="14" t="n"/>
      <c r="C4160" s="15" t="n"/>
      <c r="D4160" s="15" t="n"/>
      <c r="E4160" s="15">
        <f>D4160*Setup!$B$5</f>
        <v/>
      </c>
      <c r="F4160" s="15">
        <f>D4160-E4160</f>
        <v/>
      </c>
      <c r="G4160" s="15" t="n"/>
      <c r="H4160" s="15" t="n"/>
      <c r="I4160" s="15" t="n"/>
      <c r="J4160" s="15">
        <f>C4160+F4160+G4160-I4160</f>
        <v/>
      </c>
      <c r="K4160" s="15" t="n"/>
      <c r="L4160" s="15">
        <f>K4160*Setup!$B$6</f>
        <v/>
      </c>
      <c r="M4160" s="15">
        <f>J4160-L4160</f>
        <v/>
      </c>
      <c r="N4160" s="21" t="n"/>
    </row>
    <row r="4161">
      <c r="A4161" s="295" t="n"/>
      <c r="B4161" s="14" t="n"/>
      <c r="C4161" s="15" t="n"/>
      <c r="D4161" s="15" t="n"/>
      <c r="E4161" s="15">
        <f>D4161*Setup!$B$5</f>
        <v/>
      </c>
      <c r="F4161" s="15">
        <f>D4161-E4161</f>
        <v/>
      </c>
      <c r="G4161" s="15" t="n"/>
      <c r="H4161" s="15" t="n"/>
      <c r="I4161" s="15" t="n"/>
      <c r="J4161" s="15">
        <f>C4161+F4161+G4161-I4161</f>
        <v/>
      </c>
      <c r="K4161" s="15" t="n"/>
      <c r="L4161" s="15">
        <f>K4161*Setup!$B$6</f>
        <v/>
      </c>
      <c r="M4161" s="15">
        <f>J4161-L4161</f>
        <v/>
      </c>
      <c r="N4161" s="21" t="n"/>
    </row>
    <row r="4162">
      <c r="A4162" s="295" t="n"/>
      <c r="B4162" s="14" t="n"/>
      <c r="C4162" s="15" t="n"/>
      <c r="D4162" s="15" t="n"/>
      <c r="E4162" s="15">
        <f>D4162*Setup!$B$5</f>
        <v/>
      </c>
      <c r="F4162" s="15">
        <f>D4162-E4162</f>
        <v/>
      </c>
      <c r="G4162" s="15" t="n"/>
      <c r="H4162" s="15" t="n"/>
      <c r="I4162" s="15" t="n"/>
      <c r="J4162" s="15">
        <f>C4162+F4162+G4162-I4162</f>
        <v/>
      </c>
      <c r="K4162" s="15" t="n"/>
      <c r="L4162" s="15">
        <f>K4162*Setup!$B$6</f>
        <v/>
      </c>
      <c r="M4162" s="15">
        <f>J4162-L4162</f>
        <v/>
      </c>
      <c r="N4162" s="21" t="n"/>
    </row>
    <row r="4163">
      <c r="A4163" s="295" t="n"/>
      <c r="B4163" s="14" t="n"/>
      <c r="C4163" s="15" t="n"/>
      <c r="D4163" s="15" t="n"/>
      <c r="E4163" s="15">
        <f>D4163*Setup!$B$5</f>
        <v/>
      </c>
      <c r="F4163" s="15">
        <f>D4163-E4163</f>
        <v/>
      </c>
      <c r="G4163" s="15" t="n"/>
      <c r="H4163" s="15" t="n"/>
      <c r="I4163" s="15" t="n"/>
      <c r="J4163" s="15">
        <f>C4163+F4163+G4163-I4163</f>
        <v/>
      </c>
      <c r="K4163" s="15" t="n"/>
      <c r="L4163" s="15">
        <f>K4163*Setup!$B$6</f>
        <v/>
      </c>
      <c r="M4163" s="15">
        <f>J4163-L4163</f>
        <v/>
      </c>
      <c r="N4163" s="21" t="n"/>
    </row>
    <row r="4164">
      <c r="A4164" s="295" t="n"/>
      <c r="B4164" s="14" t="n"/>
      <c r="C4164" s="15" t="n"/>
      <c r="D4164" s="15" t="n"/>
      <c r="E4164" s="15">
        <f>D4164*Setup!$B$5</f>
        <v/>
      </c>
      <c r="F4164" s="15">
        <f>D4164-E4164</f>
        <v/>
      </c>
      <c r="G4164" s="15" t="n"/>
      <c r="H4164" s="15" t="n"/>
      <c r="I4164" s="15" t="n"/>
      <c r="J4164" s="15">
        <f>C4164+F4164+G4164-I4164</f>
        <v/>
      </c>
      <c r="K4164" s="15" t="n"/>
      <c r="L4164" s="15">
        <f>K4164*Setup!$B$6</f>
        <v/>
      </c>
      <c r="M4164" s="15">
        <f>J4164-L4164</f>
        <v/>
      </c>
      <c r="N4164" s="21" t="n"/>
    </row>
    <row r="4165">
      <c r="A4165" s="295" t="n"/>
      <c r="B4165" s="14" t="n"/>
      <c r="C4165" s="15" t="n"/>
      <c r="D4165" s="15" t="n"/>
      <c r="E4165" s="15">
        <f>D4165*Setup!$B$5</f>
        <v/>
      </c>
      <c r="F4165" s="15">
        <f>D4165-E4165</f>
        <v/>
      </c>
      <c r="G4165" s="15" t="n"/>
      <c r="H4165" s="15" t="n"/>
      <c r="I4165" s="15" t="n"/>
      <c r="J4165" s="15">
        <f>C4165+F4165+G4165-I4165</f>
        <v/>
      </c>
      <c r="K4165" s="15" t="n"/>
      <c r="L4165" s="15">
        <f>K4165*Setup!$B$6</f>
        <v/>
      </c>
      <c r="M4165" s="15">
        <f>J4165-L4165</f>
        <v/>
      </c>
      <c r="N4165" s="21" t="n"/>
    </row>
    <row r="4166">
      <c r="A4166" s="295" t="n"/>
      <c r="B4166" s="14" t="n"/>
      <c r="C4166" s="15" t="n"/>
      <c r="D4166" s="15" t="n"/>
      <c r="E4166" s="15">
        <f>D4166*Setup!$B$5</f>
        <v/>
      </c>
      <c r="F4166" s="15">
        <f>D4166-E4166</f>
        <v/>
      </c>
      <c r="G4166" s="15" t="n"/>
      <c r="H4166" s="15" t="n"/>
      <c r="I4166" s="15" t="n"/>
      <c r="J4166" s="15">
        <f>C4166+F4166+G4166-I4166</f>
        <v/>
      </c>
      <c r="K4166" s="15" t="n"/>
      <c r="L4166" s="15">
        <f>K4166*Setup!$B$6</f>
        <v/>
      </c>
      <c r="M4166" s="15">
        <f>J4166-L4166</f>
        <v/>
      </c>
      <c r="N4166" s="21" t="n"/>
    </row>
    <row r="4167">
      <c r="A4167" s="295" t="n"/>
      <c r="B4167" s="14" t="n"/>
      <c r="C4167" s="15" t="n"/>
      <c r="D4167" s="15" t="n"/>
      <c r="E4167" s="15">
        <f>D4167*Setup!$B$5</f>
        <v/>
      </c>
      <c r="F4167" s="15">
        <f>D4167-E4167</f>
        <v/>
      </c>
      <c r="G4167" s="15" t="n"/>
      <c r="H4167" s="15" t="n"/>
      <c r="I4167" s="15" t="n"/>
      <c r="J4167" s="15">
        <f>C4167+F4167+G4167-I4167</f>
        <v/>
      </c>
      <c r="K4167" s="15" t="n"/>
      <c r="L4167" s="15">
        <f>K4167*Setup!$B$6</f>
        <v/>
      </c>
      <c r="M4167" s="15">
        <f>J4167-L4167</f>
        <v/>
      </c>
      <c r="N4167" s="21" t="n"/>
    </row>
    <row r="4168">
      <c r="A4168" s="295" t="n"/>
      <c r="B4168" s="14" t="n"/>
      <c r="C4168" s="15" t="n"/>
      <c r="D4168" s="15" t="n"/>
      <c r="E4168" s="15">
        <f>D4168*Setup!$B$5</f>
        <v/>
      </c>
      <c r="F4168" s="15">
        <f>D4168-E4168</f>
        <v/>
      </c>
      <c r="G4168" s="15" t="n"/>
      <c r="H4168" s="15" t="n"/>
      <c r="I4168" s="15" t="n"/>
      <c r="J4168" s="15">
        <f>C4168+F4168+G4168-I4168</f>
        <v/>
      </c>
      <c r="K4168" s="15" t="n"/>
      <c r="L4168" s="15">
        <f>K4168*Setup!$B$6</f>
        <v/>
      </c>
      <c r="M4168" s="15">
        <f>J4168-L4168</f>
        <v/>
      </c>
      <c r="N4168" s="21" t="n"/>
    </row>
    <row r="4169">
      <c r="A4169" s="295" t="n"/>
      <c r="B4169" s="14" t="n"/>
      <c r="C4169" s="15" t="n"/>
      <c r="D4169" s="15" t="n"/>
      <c r="E4169" s="15">
        <f>D4169*Setup!$B$5</f>
        <v/>
      </c>
      <c r="F4169" s="15">
        <f>D4169-E4169</f>
        <v/>
      </c>
      <c r="G4169" s="15" t="n"/>
      <c r="H4169" s="15" t="n"/>
      <c r="I4169" s="15" t="n"/>
      <c r="J4169" s="15">
        <f>C4169+F4169+G4169-I4169</f>
        <v/>
      </c>
      <c r="K4169" s="15" t="n"/>
      <c r="L4169" s="15">
        <f>K4169*Setup!$B$6</f>
        <v/>
      </c>
      <c r="M4169" s="15">
        <f>J4169-L4169</f>
        <v/>
      </c>
      <c r="N4169" s="21" t="n"/>
    </row>
    <row r="4170">
      <c r="A4170" s="295" t="n"/>
      <c r="B4170" s="14" t="n"/>
      <c r="C4170" s="15" t="n"/>
      <c r="D4170" s="15" t="n"/>
      <c r="E4170" s="15">
        <f>D4170*Setup!$B$5</f>
        <v/>
      </c>
      <c r="F4170" s="15">
        <f>D4170-E4170</f>
        <v/>
      </c>
      <c r="G4170" s="15" t="n"/>
      <c r="H4170" s="15" t="n"/>
      <c r="I4170" s="15" t="n"/>
      <c r="J4170" s="15">
        <f>C4170+F4170+G4170-I4170</f>
        <v/>
      </c>
      <c r="K4170" s="15" t="n"/>
      <c r="L4170" s="15">
        <f>K4170*Setup!$B$6</f>
        <v/>
      </c>
      <c r="M4170" s="15">
        <f>J4170-L4170</f>
        <v/>
      </c>
      <c r="N4170" s="21" t="n"/>
    </row>
    <row r="4171">
      <c r="A4171" s="295" t="n"/>
      <c r="B4171" s="14" t="n"/>
      <c r="C4171" s="15" t="n"/>
      <c r="D4171" s="15" t="n"/>
      <c r="E4171" s="15">
        <f>D4171*Setup!$B$5</f>
        <v/>
      </c>
      <c r="F4171" s="15">
        <f>D4171-E4171</f>
        <v/>
      </c>
      <c r="G4171" s="15" t="n"/>
      <c r="H4171" s="15" t="n"/>
      <c r="I4171" s="15" t="n"/>
      <c r="J4171" s="15">
        <f>C4171+F4171+G4171-I4171</f>
        <v/>
      </c>
      <c r="K4171" s="15" t="n"/>
      <c r="L4171" s="15">
        <f>K4171*Setup!$B$6</f>
        <v/>
      </c>
      <c r="M4171" s="15">
        <f>J4171-L4171</f>
        <v/>
      </c>
      <c r="N4171" s="21" t="n"/>
    </row>
    <row r="4172">
      <c r="A4172" s="295" t="n"/>
      <c r="B4172" s="14" t="n"/>
      <c r="C4172" s="15" t="n"/>
      <c r="D4172" s="15" t="n"/>
      <c r="E4172" s="15">
        <f>D4172*Setup!$B$5</f>
        <v/>
      </c>
      <c r="F4172" s="15">
        <f>D4172-E4172</f>
        <v/>
      </c>
      <c r="G4172" s="15" t="n"/>
      <c r="H4172" s="15" t="n"/>
      <c r="I4172" s="15" t="n"/>
      <c r="J4172" s="15">
        <f>C4172+F4172+G4172-I4172</f>
        <v/>
      </c>
      <c r="K4172" s="15" t="n"/>
      <c r="L4172" s="15">
        <f>K4172*Setup!$B$6</f>
        <v/>
      </c>
      <c r="M4172" s="15">
        <f>J4172-L4172</f>
        <v/>
      </c>
      <c r="N4172" s="21" t="n"/>
    </row>
    <row r="4173">
      <c r="A4173" s="295" t="n"/>
      <c r="B4173" s="14" t="n"/>
      <c r="C4173" s="15" t="n"/>
      <c r="D4173" s="15" t="n"/>
      <c r="E4173" s="15">
        <f>D4173*Setup!$B$5</f>
        <v/>
      </c>
      <c r="F4173" s="15">
        <f>D4173-E4173</f>
        <v/>
      </c>
      <c r="G4173" s="15" t="n"/>
      <c r="H4173" s="15" t="n"/>
      <c r="I4173" s="15" t="n"/>
      <c r="J4173" s="15">
        <f>C4173+F4173+G4173-I4173</f>
        <v/>
      </c>
      <c r="K4173" s="15" t="n"/>
      <c r="L4173" s="15">
        <f>K4173*Setup!$B$6</f>
        <v/>
      </c>
      <c r="M4173" s="15">
        <f>J4173-L4173</f>
        <v/>
      </c>
      <c r="N4173" s="21" t="n"/>
    </row>
    <row r="4174">
      <c r="A4174" s="295" t="n"/>
      <c r="B4174" s="14" t="n"/>
      <c r="C4174" s="15" t="n"/>
      <c r="D4174" s="15" t="n"/>
      <c r="E4174" s="15">
        <f>D4174*Setup!$B$5</f>
        <v/>
      </c>
      <c r="F4174" s="15">
        <f>D4174-E4174</f>
        <v/>
      </c>
      <c r="G4174" s="15" t="n"/>
      <c r="H4174" s="15" t="n"/>
      <c r="I4174" s="15" t="n"/>
      <c r="J4174" s="15">
        <f>C4174+F4174+G4174-I4174</f>
        <v/>
      </c>
      <c r="K4174" s="15" t="n"/>
      <c r="L4174" s="15">
        <f>K4174*Setup!$B$6</f>
        <v/>
      </c>
      <c r="M4174" s="15">
        <f>J4174-L4174</f>
        <v/>
      </c>
      <c r="N4174" s="21" t="n"/>
    </row>
    <row r="4175">
      <c r="A4175" s="295" t="n"/>
      <c r="B4175" s="14" t="n"/>
      <c r="C4175" s="15" t="n"/>
      <c r="D4175" s="15" t="n"/>
      <c r="E4175" s="15">
        <f>D4175*Setup!$B$5</f>
        <v/>
      </c>
      <c r="F4175" s="15">
        <f>D4175-E4175</f>
        <v/>
      </c>
      <c r="G4175" s="15" t="n"/>
      <c r="H4175" s="15" t="n"/>
      <c r="I4175" s="15" t="n"/>
      <c r="J4175" s="15">
        <f>C4175+F4175+G4175-I4175</f>
        <v/>
      </c>
      <c r="K4175" s="15" t="n"/>
      <c r="L4175" s="15">
        <f>K4175*Setup!$B$6</f>
        <v/>
      </c>
      <c r="M4175" s="15">
        <f>J4175-L4175</f>
        <v/>
      </c>
      <c r="N4175" s="21" t="n"/>
    </row>
    <row r="4176">
      <c r="A4176" s="295" t="n"/>
      <c r="B4176" s="14" t="n"/>
      <c r="C4176" s="15" t="n"/>
      <c r="D4176" s="15" t="n"/>
      <c r="E4176" s="15">
        <f>D4176*Setup!$B$5</f>
        <v/>
      </c>
      <c r="F4176" s="15">
        <f>D4176-E4176</f>
        <v/>
      </c>
      <c r="G4176" s="15" t="n"/>
      <c r="H4176" s="15" t="n"/>
      <c r="I4176" s="15" t="n"/>
      <c r="J4176" s="15">
        <f>C4176+F4176+G4176-I4176</f>
        <v/>
      </c>
      <c r="K4176" s="15" t="n"/>
      <c r="L4176" s="15">
        <f>K4176*Setup!$B$6</f>
        <v/>
      </c>
      <c r="M4176" s="15">
        <f>J4176-L4176</f>
        <v/>
      </c>
      <c r="N4176" s="21" t="n"/>
    </row>
    <row r="4177">
      <c r="A4177" s="295" t="n"/>
      <c r="B4177" s="14" t="n"/>
      <c r="C4177" s="15" t="n"/>
      <c r="D4177" s="15" t="n"/>
      <c r="E4177" s="15">
        <f>D4177*Setup!$B$5</f>
        <v/>
      </c>
      <c r="F4177" s="15">
        <f>D4177-E4177</f>
        <v/>
      </c>
      <c r="G4177" s="15" t="n"/>
      <c r="H4177" s="15" t="n"/>
      <c r="I4177" s="15" t="n"/>
      <c r="J4177" s="15">
        <f>C4177+F4177+G4177-I4177</f>
        <v/>
      </c>
      <c r="K4177" s="15" t="n"/>
      <c r="L4177" s="15">
        <f>K4177*Setup!$B$6</f>
        <v/>
      </c>
      <c r="M4177" s="15">
        <f>J4177-L4177</f>
        <v/>
      </c>
      <c r="N4177" s="21" t="n"/>
    </row>
    <row r="4178">
      <c r="A4178" s="295" t="n"/>
      <c r="B4178" s="14" t="n"/>
      <c r="C4178" s="15" t="n"/>
      <c r="D4178" s="15" t="n"/>
      <c r="E4178" s="15">
        <f>D4178*Setup!$B$5</f>
        <v/>
      </c>
      <c r="F4178" s="15">
        <f>D4178-E4178</f>
        <v/>
      </c>
      <c r="G4178" s="15" t="n"/>
      <c r="H4178" s="15" t="n"/>
      <c r="I4178" s="15" t="n"/>
      <c r="J4178" s="15">
        <f>C4178+F4178+G4178-I4178</f>
        <v/>
      </c>
      <c r="K4178" s="15" t="n"/>
      <c r="L4178" s="15">
        <f>K4178*Setup!$B$6</f>
        <v/>
      </c>
      <c r="M4178" s="15">
        <f>J4178-L4178</f>
        <v/>
      </c>
      <c r="N4178" s="21" t="n"/>
    </row>
    <row r="4179">
      <c r="A4179" s="295" t="n"/>
      <c r="B4179" s="14" t="n"/>
      <c r="C4179" s="15" t="n"/>
      <c r="D4179" s="15" t="n"/>
      <c r="E4179" s="15">
        <f>D4179*Setup!$B$5</f>
        <v/>
      </c>
      <c r="F4179" s="15">
        <f>D4179-E4179</f>
        <v/>
      </c>
      <c r="G4179" s="15" t="n"/>
      <c r="H4179" s="15" t="n"/>
      <c r="I4179" s="15" t="n"/>
      <c r="J4179" s="15">
        <f>C4179+F4179+G4179-I4179</f>
        <v/>
      </c>
      <c r="K4179" s="15" t="n"/>
      <c r="L4179" s="15">
        <f>K4179*Setup!$B$6</f>
        <v/>
      </c>
      <c r="M4179" s="15">
        <f>J4179-L4179</f>
        <v/>
      </c>
      <c r="N4179" s="21" t="n"/>
    </row>
    <row r="4180">
      <c r="A4180" s="295" t="n"/>
      <c r="B4180" s="14" t="n"/>
      <c r="C4180" s="15" t="n"/>
      <c r="D4180" s="15" t="n"/>
      <c r="E4180" s="15">
        <f>D4180*Setup!$B$5</f>
        <v/>
      </c>
      <c r="F4180" s="15">
        <f>D4180-E4180</f>
        <v/>
      </c>
      <c r="G4180" s="15" t="n"/>
      <c r="H4180" s="15" t="n"/>
      <c r="I4180" s="15" t="n"/>
      <c r="J4180" s="15">
        <f>C4180+F4180+G4180-I4180</f>
        <v/>
      </c>
      <c r="K4180" s="15" t="n"/>
      <c r="L4180" s="15">
        <f>K4180*Setup!$B$6</f>
        <v/>
      </c>
      <c r="M4180" s="15">
        <f>J4180-L4180</f>
        <v/>
      </c>
      <c r="N4180" s="21" t="n"/>
    </row>
    <row r="4181">
      <c r="A4181" s="295" t="n"/>
      <c r="B4181" s="14" t="n"/>
      <c r="C4181" s="15" t="n"/>
      <c r="D4181" s="15" t="n"/>
      <c r="E4181" s="15">
        <f>D4181*Setup!$B$5</f>
        <v/>
      </c>
      <c r="F4181" s="15">
        <f>D4181-E4181</f>
        <v/>
      </c>
      <c r="G4181" s="15" t="n"/>
      <c r="H4181" s="15" t="n"/>
      <c r="I4181" s="15" t="n"/>
      <c r="J4181" s="15">
        <f>C4181+F4181+G4181-I4181</f>
        <v/>
      </c>
      <c r="K4181" s="15" t="n"/>
      <c r="L4181" s="15">
        <f>K4181*Setup!$B$6</f>
        <v/>
      </c>
      <c r="M4181" s="15">
        <f>J4181-L4181</f>
        <v/>
      </c>
      <c r="N4181" s="21" t="n"/>
    </row>
    <row r="4182">
      <c r="A4182" s="295" t="n"/>
      <c r="B4182" s="14" t="n"/>
      <c r="C4182" s="15" t="n"/>
      <c r="D4182" s="15" t="n"/>
      <c r="E4182" s="15">
        <f>D4182*Setup!$B$5</f>
        <v/>
      </c>
      <c r="F4182" s="15">
        <f>D4182-E4182</f>
        <v/>
      </c>
      <c r="G4182" s="15" t="n"/>
      <c r="H4182" s="15" t="n"/>
      <c r="I4182" s="15" t="n"/>
      <c r="J4182" s="15">
        <f>C4182+F4182+G4182-I4182</f>
        <v/>
      </c>
      <c r="K4182" s="15" t="n"/>
      <c r="L4182" s="15">
        <f>K4182*Setup!$B$6</f>
        <v/>
      </c>
      <c r="M4182" s="15">
        <f>J4182-L4182</f>
        <v/>
      </c>
      <c r="N4182" s="21" t="n"/>
    </row>
    <row r="4183">
      <c r="A4183" s="295" t="n"/>
      <c r="B4183" s="14" t="n"/>
      <c r="C4183" s="15" t="n"/>
      <c r="D4183" s="15" t="n"/>
      <c r="E4183" s="15">
        <f>D4183*Setup!$B$5</f>
        <v/>
      </c>
      <c r="F4183" s="15">
        <f>D4183-E4183</f>
        <v/>
      </c>
      <c r="G4183" s="15" t="n"/>
      <c r="H4183" s="15" t="n"/>
      <c r="I4183" s="15" t="n"/>
      <c r="J4183" s="15">
        <f>C4183+F4183+G4183-I4183</f>
        <v/>
      </c>
      <c r="K4183" s="15" t="n"/>
      <c r="L4183" s="15">
        <f>K4183*Setup!$B$6</f>
        <v/>
      </c>
      <c r="M4183" s="15">
        <f>J4183-L4183</f>
        <v/>
      </c>
      <c r="N4183" s="21" t="n"/>
    </row>
    <row r="4184">
      <c r="A4184" s="295" t="n"/>
      <c r="B4184" s="14" t="n"/>
      <c r="C4184" s="15" t="n"/>
      <c r="D4184" s="15" t="n"/>
      <c r="E4184" s="15">
        <f>D4184*Setup!$B$5</f>
        <v/>
      </c>
      <c r="F4184" s="15">
        <f>D4184-E4184</f>
        <v/>
      </c>
      <c r="G4184" s="15" t="n"/>
      <c r="H4184" s="15" t="n"/>
      <c r="I4184" s="15" t="n"/>
      <c r="J4184" s="15">
        <f>C4184+F4184+G4184-I4184</f>
        <v/>
      </c>
      <c r="K4184" s="15" t="n"/>
      <c r="L4184" s="15">
        <f>K4184*Setup!$B$6</f>
        <v/>
      </c>
      <c r="M4184" s="15">
        <f>J4184-L4184</f>
        <v/>
      </c>
      <c r="N4184" s="21" t="n"/>
    </row>
    <row r="4185">
      <c r="A4185" s="295" t="n"/>
      <c r="B4185" s="14" t="n"/>
      <c r="C4185" s="15" t="n"/>
      <c r="D4185" s="15" t="n"/>
      <c r="E4185" s="15">
        <f>D4185*Setup!$B$5</f>
        <v/>
      </c>
      <c r="F4185" s="15">
        <f>D4185-E4185</f>
        <v/>
      </c>
      <c r="G4185" s="15" t="n"/>
      <c r="H4185" s="15" t="n"/>
      <c r="I4185" s="15" t="n"/>
      <c r="J4185" s="15">
        <f>C4185+F4185+G4185-I4185</f>
        <v/>
      </c>
      <c r="K4185" s="15" t="n"/>
      <c r="L4185" s="15">
        <f>K4185*Setup!$B$6</f>
        <v/>
      </c>
      <c r="M4185" s="15">
        <f>J4185-L4185</f>
        <v/>
      </c>
      <c r="N4185" s="21" t="n"/>
    </row>
    <row r="4186">
      <c r="A4186" s="295" t="n"/>
      <c r="B4186" s="14" t="n"/>
      <c r="C4186" s="15" t="n"/>
      <c r="D4186" s="15" t="n"/>
      <c r="E4186" s="15">
        <f>D4186*Setup!$B$5</f>
        <v/>
      </c>
      <c r="F4186" s="15">
        <f>D4186-E4186</f>
        <v/>
      </c>
      <c r="G4186" s="15" t="n"/>
      <c r="H4186" s="15" t="n"/>
      <c r="I4186" s="15" t="n"/>
      <c r="J4186" s="15">
        <f>C4186+F4186+G4186-I4186</f>
        <v/>
      </c>
      <c r="K4186" s="15" t="n"/>
      <c r="L4186" s="15">
        <f>K4186*Setup!$B$6</f>
        <v/>
      </c>
      <c r="M4186" s="15">
        <f>J4186-L4186</f>
        <v/>
      </c>
      <c r="N4186" s="21" t="n"/>
    </row>
    <row r="4187">
      <c r="A4187" s="295" t="n"/>
      <c r="B4187" s="14" t="n"/>
      <c r="C4187" s="15" t="n"/>
      <c r="D4187" s="15" t="n"/>
      <c r="E4187" s="15">
        <f>D4187*Setup!$B$5</f>
        <v/>
      </c>
      <c r="F4187" s="15">
        <f>D4187-E4187</f>
        <v/>
      </c>
      <c r="G4187" s="15" t="n"/>
      <c r="H4187" s="15" t="n"/>
      <c r="I4187" s="15" t="n"/>
      <c r="J4187" s="15">
        <f>C4187+F4187+G4187-I4187</f>
        <v/>
      </c>
      <c r="K4187" s="15" t="n"/>
      <c r="L4187" s="15">
        <f>K4187*Setup!$B$6</f>
        <v/>
      </c>
      <c r="M4187" s="15">
        <f>J4187-L4187</f>
        <v/>
      </c>
      <c r="N4187" s="21" t="n"/>
    </row>
    <row r="4188">
      <c r="A4188" s="295" t="n"/>
      <c r="B4188" s="14" t="n"/>
      <c r="C4188" s="15" t="n"/>
      <c r="D4188" s="15" t="n"/>
      <c r="E4188" s="15">
        <f>D4188*Setup!$B$5</f>
        <v/>
      </c>
      <c r="F4188" s="15">
        <f>D4188-E4188</f>
        <v/>
      </c>
      <c r="G4188" s="15" t="n"/>
      <c r="H4188" s="15" t="n"/>
      <c r="I4188" s="15" t="n"/>
      <c r="J4188" s="15">
        <f>C4188+F4188+G4188-I4188</f>
        <v/>
      </c>
      <c r="K4188" s="15" t="n"/>
      <c r="L4188" s="15">
        <f>K4188*Setup!$B$6</f>
        <v/>
      </c>
      <c r="M4188" s="15">
        <f>J4188-L4188</f>
        <v/>
      </c>
      <c r="N4188" s="21" t="n"/>
    </row>
    <row r="4189">
      <c r="A4189" s="295" t="n"/>
      <c r="B4189" s="14" t="n"/>
      <c r="C4189" s="15" t="n"/>
      <c r="D4189" s="15" t="n"/>
      <c r="E4189" s="15">
        <f>D4189*Setup!$B$5</f>
        <v/>
      </c>
      <c r="F4189" s="15">
        <f>D4189-E4189</f>
        <v/>
      </c>
      <c r="G4189" s="15" t="n"/>
      <c r="H4189" s="15" t="n"/>
      <c r="I4189" s="15" t="n"/>
      <c r="J4189" s="15">
        <f>C4189+F4189+G4189-I4189</f>
        <v/>
      </c>
      <c r="K4189" s="15" t="n"/>
      <c r="L4189" s="15">
        <f>K4189*Setup!$B$6</f>
        <v/>
      </c>
      <c r="M4189" s="15">
        <f>J4189-L4189</f>
        <v/>
      </c>
      <c r="N4189" s="21" t="n"/>
    </row>
    <row r="4190">
      <c r="A4190" s="295" t="n"/>
      <c r="B4190" s="14" t="n"/>
      <c r="C4190" s="15" t="n"/>
      <c r="D4190" s="15" t="n"/>
      <c r="E4190" s="15">
        <f>D4190*Setup!$B$5</f>
        <v/>
      </c>
      <c r="F4190" s="15">
        <f>D4190-E4190</f>
        <v/>
      </c>
      <c r="G4190" s="15" t="n"/>
      <c r="H4190" s="15" t="n"/>
      <c r="I4190" s="15" t="n"/>
      <c r="J4190" s="15">
        <f>C4190+F4190+G4190-I4190</f>
        <v/>
      </c>
      <c r="K4190" s="15" t="n"/>
      <c r="L4190" s="15">
        <f>K4190*Setup!$B$6</f>
        <v/>
      </c>
      <c r="M4190" s="15">
        <f>J4190-L4190</f>
        <v/>
      </c>
      <c r="N4190" s="21" t="n"/>
    </row>
    <row r="4191">
      <c r="A4191" s="295" t="n"/>
      <c r="B4191" s="14" t="n"/>
      <c r="C4191" s="15" t="n"/>
      <c r="D4191" s="15" t="n"/>
      <c r="E4191" s="15">
        <f>D4191*Setup!$B$5</f>
        <v/>
      </c>
      <c r="F4191" s="15">
        <f>D4191-E4191</f>
        <v/>
      </c>
      <c r="G4191" s="15" t="n"/>
      <c r="H4191" s="15" t="n"/>
      <c r="I4191" s="15" t="n"/>
      <c r="J4191" s="15">
        <f>C4191+F4191+G4191-I4191</f>
        <v/>
      </c>
      <c r="K4191" s="15" t="n"/>
      <c r="L4191" s="15">
        <f>K4191*Setup!$B$6</f>
        <v/>
      </c>
      <c r="M4191" s="15">
        <f>J4191-L4191</f>
        <v/>
      </c>
      <c r="N4191" s="21" t="n"/>
    </row>
    <row r="4192">
      <c r="A4192" s="295" t="n"/>
      <c r="B4192" s="14" t="n"/>
      <c r="C4192" s="15" t="n"/>
      <c r="D4192" s="15" t="n"/>
      <c r="E4192" s="15">
        <f>D4192*Setup!$B$5</f>
        <v/>
      </c>
      <c r="F4192" s="15">
        <f>D4192-E4192</f>
        <v/>
      </c>
      <c r="G4192" s="15" t="n"/>
      <c r="H4192" s="15" t="n"/>
      <c r="I4192" s="15" t="n"/>
      <c r="J4192" s="15">
        <f>C4192+F4192+G4192-I4192</f>
        <v/>
      </c>
      <c r="K4192" s="15" t="n"/>
      <c r="L4192" s="15">
        <f>K4192*Setup!$B$6</f>
        <v/>
      </c>
      <c r="M4192" s="15">
        <f>J4192-L4192</f>
        <v/>
      </c>
      <c r="N4192" s="21" t="n"/>
    </row>
    <row r="4193">
      <c r="A4193" s="295" t="n"/>
      <c r="B4193" s="14" t="n"/>
      <c r="C4193" s="15" t="n"/>
      <c r="D4193" s="15" t="n"/>
      <c r="E4193" s="15">
        <f>D4193*Setup!$B$5</f>
        <v/>
      </c>
      <c r="F4193" s="15">
        <f>D4193-E4193</f>
        <v/>
      </c>
      <c r="G4193" s="15" t="n"/>
      <c r="H4193" s="15" t="n"/>
      <c r="I4193" s="15" t="n"/>
      <c r="J4193" s="15">
        <f>C4193+F4193+G4193-I4193</f>
        <v/>
      </c>
      <c r="K4193" s="15" t="n"/>
      <c r="L4193" s="15">
        <f>K4193*Setup!$B$6</f>
        <v/>
      </c>
      <c r="M4193" s="15">
        <f>J4193-L4193</f>
        <v/>
      </c>
      <c r="N4193" s="21" t="n"/>
    </row>
    <row r="4194">
      <c r="A4194" s="295" t="n"/>
      <c r="B4194" s="14" t="n"/>
      <c r="C4194" s="15" t="n"/>
      <c r="D4194" s="15" t="n"/>
      <c r="E4194" s="15">
        <f>D4194*Setup!$B$5</f>
        <v/>
      </c>
      <c r="F4194" s="15">
        <f>D4194-E4194</f>
        <v/>
      </c>
      <c r="G4194" s="15" t="n"/>
      <c r="H4194" s="15" t="n"/>
      <c r="I4194" s="15" t="n"/>
      <c r="J4194" s="15">
        <f>C4194+F4194+G4194-I4194</f>
        <v/>
      </c>
      <c r="K4194" s="15" t="n"/>
      <c r="L4194" s="15">
        <f>K4194*Setup!$B$6</f>
        <v/>
      </c>
      <c r="M4194" s="15">
        <f>J4194-L4194</f>
        <v/>
      </c>
      <c r="N4194" s="21" t="n"/>
    </row>
    <row r="4195">
      <c r="A4195" s="295" t="n"/>
      <c r="B4195" s="14" t="n"/>
      <c r="C4195" s="15" t="n"/>
      <c r="D4195" s="15" t="n"/>
      <c r="E4195" s="15">
        <f>D4195*Setup!$B$5</f>
        <v/>
      </c>
      <c r="F4195" s="15">
        <f>D4195-E4195</f>
        <v/>
      </c>
      <c r="G4195" s="15" t="n"/>
      <c r="H4195" s="15" t="n"/>
      <c r="I4195" s="15" t="n"/>
      <c r="J4195" s="15">
        <f>C4195+F4195+G4195-I4195</f>
        <v/>
      </c>
      <c r="K4195" s="15" t="n"/>
      <c r="L4195" s="15">
        <f>K4195*Setup!$B$6</f>
        <v/>
      </c>
      <c r="M4195" s="15">
        <f>J4195-L4195</f>
        <v/>
      </c>
      <c r="N4195" s="21" t="n"/>
    </row>
    <row r="4196">
      <c r="A4196" s="295" t="n"/>
      <c r="B4196" s="14" t="n"/>
      <c r="C4196" s="15" t="n"/>
      <c r="D4196" s="15" t="n"/>
      <c r="E4196" s="15">
        <f>D4196*Setup!$B$5</f>
        <v/>
      </c>
      <c r="F4196" s="15">
        <f>D4196-E4196</f>
        <v/>
      </c>
      <c r="G4196" s="15" t="n"/>
      <c r="H4196" s="15" t="n"/>
      <c r="I4196" s="15" t="n"/>
      <c r="J4196" s="15">
        <f>C4196+F4196+G4196-I4196</f>
        <v/>
      </c>
      <c r="K4196" s="15" t="n"/>
      <c r="L4196" s="15">
        <f>K4196*Setup!$B$6</f>
        <v/>
      </c>
      <c r="M4196" s="15">
        <f>J4196-L4196</f>
        <v/>
      </c>
      <c r="N4196" s="21" t="n"/>
    </row>
    <row r="4197">
      <c r="A4197" s="295" t="n"/>
      <c r="B4197" s="14" t="n"/>
      <c r="C4197" s="15" t="n"/>
      <c r="D4197" s="15" t="n"/>
      <c r="E4197" s="15">
        <f>D4197*Setup!$B$5</f>
        <v/>
      </c>
      <c r="F4197" s="15">
        <f>D4197-E4197</f>
        <v/>
      </c>
      <c r="G4197" s="15" t="n"/>
      <c r="H4197" s="15" t="n"/>
      <c r="I4197" s="15" t="n"/>
      <c r="J4197" s="15">
        <f>C4197+F4197+G4197-I4197</f>
        <v/>
      </c>
      <c r="K4197" s="15" t="n"/>
      <c r="L4197" s="15">
        <f>K4197*Setup!$B$6</f>
        <v/>
      </c>
      <c r="M4197" s="15">
        <f>J4197-L4197</f>
        <v/>
      </c>
      <c r="N4197" s="21" t="n"/>
    </row>
    <row r="4198">
      <c r="A4198" s="295" t="n"/>
      <c r="B4198" s="14" t="n"/>
      <c r="C4198" s="15" t="n"/>
      <c r="D4198" s="15" t="n"/>
      <c r="E4198" s="15">
        <f>D4198*Setup!$B$5</f>
        <v/>
      </c>
      <c r="F4198" s="15">
        <f>D4198-E4198</f>
        <v/>
      </c>
      <c r="G4198" s="15" t="n"/>
      <c r="H4198" s="15" t="n"/>
      <c r="I4198" s="15" t="n"/>
      <c r="J4198" s="15">
        <f>C4198+F4198+G4198-I4198</f>
        <v/>
      </c>
      <c r="K4198" s="15" t="n"/>
      <c r="L4198" s="15">
        <f>K4198*Setup!$B$6</f>
        <v/>
      </c>
      <c r="M4198" s="15">
        <f>J4198-L4198</f>
        <v/>
      </c>
      <c r="N4198" s="21" t="n"/>
    </row>
    <row r="4199">
      <c r="A4199" s="295" t="n"/>
      <c r="B4199" s="14" t="n"/>
      <c r="C4199" s="15" t="n"/>
      <c r="D4199" s="15" t="n"/>
      <c r="E4199" s="15">
        <f>D4199*Setup!$B$5</f>
        <v/>
      </c>
      <c r="F4199" s="15">
        <f>D4199-E4199</f>
        <v/>
      </c>
      <c r="G4199" s="15" t="n"/>
      <c r="H4199" s="15" t="n"/>
      <c r="I4199" s="15" t="n"/>
      <c r="J4199" s="15">
        <f>C4199+F4199+G4199-I4199</f>
        <v/>
      </c>
      <c r="K4199" s="15" t="n"/>
      <c r="L4199" s="15">
        <f>K4199*Setup!$B$6</f>
        <v/>
      </c>
      <c r="M4199" s="15">
        <f>J4199-L4199</f>
        <v/>
      </c>
      <c r="N4199" s="21" t="n"/>
    </row>
    <row r="4200">
      <c r="A4200" s="295" t="n"/>
      <c r="B4200" s="14" t="n"/>
      <c r="C4200" s="15" t="n"/>
      <c r="D4200" s="15" t="n"/>
      <c r="E4200" s="15">
        <f>D4200*Setup!$B$5</f>
        <v/>
      </c>
      <c r="F4200" s="15">
        <f>D4200-E4200</f>
        <v/>
      </c>
      <c r="G4200" s="15" t="n"/>
      <c r="H4200" s="15" t="n"/>
      <c r="I4200" s="15" t="n"/>
      <c r="J4200" s="15">
        <f>C4200+F4200+G4200-I4200</f>
        <v/>
      </c>
      <c r="K4200" s="15" t="n"/>
      <c r="L4200" s="15">
        <f>K4200*Setup!$B$6</f>
        <v/>
      </c>
      <c r="M4200" s="15">
        <f>J4200-L4200</f>
        <v/>
      </c>
      <c r="N4200" s="21" t="n"/>
    </row>
    <row r="4201">
      <c r="A4201" s="295" t="n"/>
      <c r="B4201" s="14" t="n"/>
      <c r="C4201" s="15" t="n"/>
      <c r="D4201" s="15" t="n"/>
      <c r="E4201" s="15">
        <f>D4201*Setup!$B$5</f>
        <v/>
      </c>
      <c r="F4201" s="15">
        <f>D4201-E4201</f>
        <v/>
      </c>
      <c r="G4201" s="15" t="n"/>
      <c r="H4201" s="15" t="n"/>
      <c r="I4201" s="15" t="n"/>
      <c r="J4201" s="15">
        <f>C4201+F4201+G4201-I4201</f>
        <v/>
      </c>
      <c r="K4201" s="15" t="n"/>
      <c r="L4201" s="15">
        <f>K4201*Setup!$B$6</f>
        <v/>
      </c>
      <c r="M4201" s="15">
        <f>J4201-L4201</f>
        <v/>
      </c>
      <c r="N4201" s="21" t="n"/>
    </row>
    <row r="4202">
      <c r="A4202" s="295" t="n"/>
      <c r="B4202" s="14" t="n"/>
      <c r="C4202" s="15" t="n"/>
      <c r="D4202" s="15" t="n"/>
      <c r="E4202" s="15">
        <f>D4202*Setup!$B$5</f>
        <v/>
      </c>
      <c r="F4202" s="15">
        <f>D4202-E4202</f>
        <v/>
      </c>
      <c r="G4202" s="15" t="n"/>
      <c r="H4202" s="15" t="n"/>
      <c r="I4202" s="15" t="n"/>
      <c r="J4202" s="15">
        <f>C4202+F4202+G4202-I4202</f>
        <v/>
      </c>
      <c r="K4202" s="15" t="n"/>
      <c r="L4202" s="15">
        <f>K4202*Setup!$B$6</f>
        <v/>
      </c>
      <c r="M4202" s="15">
        <f>J4202-L4202</f>
        <v/>
      </c>
      <c r="N4202" s="21" t="n"/>
    </row>
    <row r="4203">
      <c r="A4203" s="295" t="n"/>
      <c r="B4203" s="14" t="n"/>
      <c r="C4203" s="15" t="n"/>
      <c r="D4203" s="15" t="n"/>
      <c r="E4203" s="15">
        <f>D4203*Setup!$B$5</f>
        <v/>
      </c>
      <c r="F4203" s="15">
        <f>D4203-E4203</f>
        <v/>
      </c>
      <c r="G4203" s="15" t="n"/>
      <c r="H4203" s="15" t="n"/>
      <c r="I4203" s="15" t="n"/>
      <c r="J4203" s="15">
        <f>C4203+F4203+G4203-I4203</f>
        <v/>
      </c>
      <c r="K4203" s="15" t="n"/>
      <c r="L4203" s="15">
        <f>K4203*Setup!$B$6</f>
        <v/>
      </c>
      <c r="M4203" s="15">
        <f>J4203-L4203</f>
        <v/>
      </c>
      <c r="N4203" s="21" t="n"/>
    </row>
    <row r="4204">
      <c r="A4204" s="295" t="n"/>
      <c r="B4204" s="14" t="n"/>
      <c r="C4204" s="15" t="n"/>
      <c r="D4204" s="15" t="n"/>
      <c r="E4204" s="15">
        <f>D4204*Setup!$B$5</f>
        <v/>
      </c>
      <c r="F4204" s="15">
        <f>D4204-E4204</f>
        <v/>
      </c>
      <c r="G4204" s="15" t="n"/>
      <c r="H4204" s="15" t="n"/>
      <c r="I4204" s="15" t="n"/>
      <c r="J4204" s="15">
        <f>C4204+F4204+G4204-I4204</f>
        <v/>
      </c>
      <c r="K4204" s="15" t="n"/>
      <c r="L4204" s="15">
        <f>K4204*Setup!$B$6</f>
        <v/>
      </c>
      <c r="M4204" s="15">
        <f>J4204-L4204</f>
        <v/>
      </c>
      <c r="N4204" s="21" t="n"/>
    </row>
    <row r="4205">
      <c r="A4205" s="295" t="n"/>
      <c r="B4205" s="14" t="n"/>
      <c r="C4205" s="15" t="n"/>
      <c r="D4205" s="15" t="n"/>
      <c r="E4205" s="15">
        <f>D4205*Setup!$B$5</f>
        <v/>
      </c>
      <c r="F4205" s="15">
        <f>D4205-E4205</f>
        <v/>
      </c>
      <c r="G4205" s="15" t="n"/>
      <c r="H4205" s="15" t="n"/>
      <c r="I4205" s="15" t="n"/>
      <c r="J4205" s="15">
        <f>C4205+F4205+G4205-I4205</f>
        <v/>
      </c>
      <c r="K4205" s="15" t="n"/>
      <c r="L4205" s="15">
        <f>K4205*Setup!$B$6</f>
        <v/>
      </c>
      <c r="M4205" s="15">
        <f>J4205-L4205</f>
        <v/>
      </c>
      <c r="N4205" s="21" t="n"/>
    </row>
    <row r="4206">
      <c r="A4206" s="295" t="n"/>
      <c r="B4206" s="14" t="n"/>
      <c r="C4206" s="15" t="n"/>
      <c r="D4206" s="15" t="n"/>
      <c r="E4206" s="15">
        <f>D4206*Setup!$B$5</f>
        <v/>
      </c>
      <c r="F4206" s="15">
        <f>D4206-E4206</f>
        <v/>
      </c>
      <c r="G4206" s="15" t="n"/>
      <c r="H4206" s="15" t="n"/>
      <c r="I4206" s="15" t="n"/>
      <c r="J4206" s="15">
        <f>C4206+F4206+G4206-I4206</f>
        <v/>
      </c>
      <c r="K4206" s="15" t="n"/>
      <c r="L4206" s="15">
        <f>K4206*Setup!$B$6</f>
        <v/>
      </c>
      <c r="M4206" s="15">
        <f>J4206-L4206</f>
        <v/>
      </c>
      <c r="N4206" s="21" t="n"/>
    </row>
    <row r="4207">
      <c r="A4207" s="295" t="n"/>
      <c r="B4207" s="14" t="n"/>
      <c r="C4207" s="15" t="n"/>
      <c r="D4207" s="15" t="n"/>
      <c r="E4207" s="15">
        <f>D4207*Setup!$B$5</f>
        <v/>
      </c>
      <c r="F4207" s="15">
        <f>D4207-E4207</f>
        <v/>
      </c>
      <c r="G4207" s="15" t="n"/>
      <c r="H4207" s="15" t="n"/>
      <c r="I4207" s="15" t="n"/>
      <c r="J4207" s="15">
        <f>C4207+F4207+G4207-I4207</f>
        <v/>
      </c>
      <c r="K4207" s="15" t="n"/>
      <c r="L4207" s="15">
        <f>K4207*Setup!$B$6</f>
        <v/>
      </c>
      <c r="M4207" s="15">
        <f>J4207-L4207</f>
        <v/>
      </c>
      <c r="N4207" s="21" t="n"/>
    </row>
    <row r="4208">
      <c r="A4208" s="295" t="n"/>
      <c r="B4208" s="14" t="n"/>
      <c r="C4208" s="15" t="n"/>
      <c r="D4208" s="15" t="n"/>
      <c r="E4208" s="15">
        <f>D4208*Setup!$B$5</f>
        <v/>
      </c>
      <c r="F4208" s="15">
        <f>D4208-E4208</f>
        <v/>
      </c>
      <c r="G4208" s="15" t="n"/>
      <c r="H4208" s="15" t="n"/>
      <c r="I4208" s="15" t="n"/>
      <c r="J4208" s="15">
        <f>C4208+F4208+G4208-I4208</f>
        <v/>
      </c>
      <c r="K4208" s="15" t="n"/>
      <c r="L4208" s="15">
        <f>K4208*Setup!$B$6</f>
        <v/>
      </c>
      <c r="M4208" s="15">
        <f>J4208-L4208</f>
        <v/>
      </c>
      <c r="N4208" s="21" t="n"/>
    </row>
    <row r="4209">
      <c r="A4209" s="295" t="n"/>
      <c r="B4209" s="14" t="n"/>
      <c r="C4209" s="15" t="n"/>
      <c r="D4209" s="15" t="n"/>
      <c r="E4209" s="15">
        <f>D4209*Setup!$B$5</f>
        <v/>
      </c>
      <c r="F4209" s="15">
        <f>D4209-E4209</f>
        <v/>
      </c>
      <c r="G4209" s="15" t="n"/>
      <c r="H4209" s="15" t="n"/>
      <c r="I4209" s="15" t="n"/>
      <c r="J4209" s="15">
        <f>C4209+F4209+G4209-I4209</f>
        <v/>
      </c>
      <c r="K4209" s="15" t="n"/>
      <c r="L4209" s="15">
        <f>K4209*Setup!$B$6</f>
        <v/>
      </c>
      <c r="M4209" s="15">
        <f>J4209-L4209</f>
        <v/>
      </c>
      <c r="N4209" s="21" t="n"/>
    </row>
    <row r="4210">
      <c r="A4210" s="295" t="n"/>
      <c r="B4210" s="14" t="n"/>
      <c r="C4210" s="15" t="n"/>
      <c r="D4210" s="15" t="n"/>
      <c r="E4210" s="15">
        <f>D4210*Setup!$B$5</f>
        <v/>
      </c>
      <c r="F4210" s="15">
        <f>D4210-E4210</f>
        <v/>
      </c>
      <c r="G4210" s="15" t="n"/>
      <c r="H4210" s="15" t="n"/>
      <c r="I4210" s="15" t="n"/>
      <c r="J4210" s="15">
        <f>C4210+F4210+G4210-I4210</f>
        <v/>
      </c>
      <c r="K4210" s="15" t="n"/>
      <c r="L4210" s="15">
        <f>K4210*Setup!$B$6</f>
        <v/>
      </c>
      <c r="M4210" s="15">
        <f>J4210-L4210</f>
        <v/>
      </c>
      <c r="N4210" s="21" t="n"/>
    </row>
    <row r="4211">
      <c r="A4211" s="295" t="n"/>
      <c r="B4211" s="14" t="n"/>
      <c r="C4211" s="15" t="n"/>
      <c r="D4211" s="15" t="n"/>
      <c r="E4211" s="15">
        <f>D4211*Setup!$B$5</f>
        <v/>
      </c>
      <c r="F4211" s="15">
        <f>D4211-E4211</f>
        <v/>
      </c>
      <c r="G4211" s="15" t="n"/>
      <c r="H4211" s="15" t="n"/>
      <c r="I4211" s="15" t="n"/>
      <c r="J4211" s="15">
        <f>C4211+F4211+G4211-I4211</f>
        <v/>
      </c>
      <c r="K4211" s="15" t="n"/>
      <c r="L4211" s="15">
        <f>K4211*Setup!$B$6</f>
        <v/>
      </c>
      <c r="M4211" s="15">
        <f>J4211-L4211</f>
        <v/>
      </c>
      <c r="N4211" s="21" t="n"/>
    </row>
    <row r="4212">
      <c r="A4212" s="295" t="n"/>
      <c r="B4212" s="14" t="n"/>
      <c r="C4212" s="15" t="n"/>
      <c r="D4212" s="15" t="n"/>
      <c r="E4212" s="15">
        <f>D4212*Setup!$B$5</f>
        <v/>
      </c>
      <c r="F4212" s="15">
        <f>D4212-E4212</f>
        <v/>
      </c>
      <c r="G4212" s="15" t="n"/>
      <c r="H4212" s="15" t="n"/>
      <c r="I4212" s="15" t="n"/>
      <c r="J4212" s="15">
        <f>C4212+F4212+G4212-I4212</f>
        <v/>
      </c>
      <c r="K4212" s="15" t="n"/>
      <c r="L4212" s="15">
        <f>K4212*Setup!$B$6</f>
        <v/>
      </c>
      <c r="M4212" s="15">
        <f>J4212-L4212</f>
        <v/>
      </c>
      <c r="N4212" s="21" t="n"/>
    </row>
    <row r="4213">
      <c r="A4213" s="295" t="n"/>
      <c r="B4213" s="14" t="n"/>
      <c r="C4213" s="15" t="n"/>
      <c r="D4213" s="15" t="n"/>
      <c r="E4213" s="15">
        <f>D4213*Setup!$B$5</f>
        <v/>
      </c>
      <c r="F4213" s="15">
        <f>D4213-E4213</f>
        <v/>
      </c>
      <c r="G4213" s="15" t="n"/>
      <c r="H4213" s="15" t="n"/>
      <c r="I4213" s="15" t="n"/>
      <c r="J4213" s="15">
        <f>C4213+F4213+G4213-I4213</f>
        <v/>
      </c>
      <c r="K4213" s="15" t="n"/>
      <c r="L4213" s="15">
        <f>K4213*Setup!$B$6</f>
        <v/>
      </c>
      <c r="M4213" s="15">
        <f>J4213-L4213</f>
        <v/>
      </c>
      <c r="N4213" s="21" t="n"/>
    </row>
    <row r="4214">
      <c r="A4214" s="295" t="n"/>
      <c r="B4214" s="14" t="n"/>
      <c r="C4214" s="15" t="n"/>
      <c r="D4214" s="15" t="n"/>
      <c r="E4214" s="15">
        <f>D4214*Setup!$B$5</f>
        <v/>
      </c>
      <c r="F4214" s="15">
        <f>D4214-E4214</f>
        <v/>
      </c>
      <c r="G4214" s="15" t="n"/>
      <c r="H4214" s="15" t="n"/>
      <c r="I4214" s="15" t="n"/>
      <c r="J4214" s="15">
        <f>C4214+F4214+G4214-I4214</f>
        <v/>
      </c>
      <c r="K4214" s="15" t="n"/>
      <c r="L4214" s="15">
        <f>K4214*Setup!$B$6</f>
        <v/>
      </c>
      <c r="M4214" s="15">
        <f>J4214-L4214</f>
        <v/>
      </c>
      <c r="N4214" s="21" t="n"/>
    </row>
    <row r="4215">
      <c r="A4215" s="295" t="n"/>
      <c r="B4215" s="14" t="n"/>
      <c r="C4215" s="15" t="n"/>
      <c r="D4215" s="15" t="n"/>
      <c r="E4215" s="15">
        <f>D4215*Setup!$B$5</f>
        <v/>
      </c>
      <c r="F4215" s="15">
        <f>D4215-E4215</f>
        <v/>
      </c>
      <c r="G4215" s="15" t="n"/>
      <c r="H4215" s="15" t="n"/>
      <c r="I4215" s="15" t="n"/>
      <c r="J4215" s="15">
        <f>C4215+F4215+G4215-I4215</f>
        <v/>
      </c>
      <c r="K4215" s="15" t="n"/>
      <c r="L4215" s="15">
        <f>K4215*Setup!$B$6</f>
        <v/>
      </c>
      <c r="M4215" s="15">
        <f>J4215-L4215</f>
        <v/>
      </c>
      <c r="N4215" s="21" t="n"/>
    </row>
    <row r="4216">
      <c r="A4216" s="295" t="n"/>
      <c r="B4216" s="14" t="n"/>
      <c r="C4216" s="15" t="n"/>
      <c r="D4216" s="15" t="n"/>
      <c r="E4216" s="15">
        <f>D4216*Setup!$B$5</f>
        <v/>
      </c>
      <c r="F4216" s="15">
        <f>D4216-E4216</f>
        <v/>
      </c>
      <c r="G4216" s="15" t="n"/>
      <c r="H4216" s="15" t="n"/>
      <c r="I4216" s="15" t="n"/>
      <c r="J4216" s="15">
        <f>C4216+F4216+G4216-I4216</f>
        <v/>
      </c>
      <c r="K4216" s="15" t="n"/>
      <c r="L4216" s="15">
        <f>K4216*Setup!$B$6</f>
        <v/>
      </c>
      <c r="M4216" s="15">
        <f>J4216-L4216</f>
        <v/>
      </c>
      <c r="N4216" s="21" t="n"/>
    </row>
    <row r="4217">
      <c r="A4217" s="295" t="n"/>
      <c r="B4217" s="14" t="n"/>
      <c r="C4217" s="15" t="n"/>
      <c r="D4217" s="15" t="n"/>
      <c r="E4217" s="15">
        <f>D4217*Setup!$B$5</f>
        <v/>
      </c>
      <c r="F4217" s="15">
        <f>D4217-E4217</f>
        <v/>
      </c>
      <c r="G4217" s="15" t="n"/>
      <c r="H4217" s="15" t="n"/>
      <c r="I4217" s="15" t="n"/>
      <c r="J4217" s="15">
        <f>C4217+F4217+G4217-I4217</f>
        <v/>
      </c>
      <c r="K4217" s="15" t="n"/>
      <c r="L4217" s="15">
        <f>K4217*Setup!$B$6</f>
        <v/>
      </c>
      <c r="M4217" s="15">
        <f>J4217-L4217</f>
        <v/>
      </c>
      <c r="N4217" s="21" t="n"/>
    </row>
    <row r="4218">
      <c r="A4218" s="295" t="n"/>
      <c r="B4218" s="14" t="n"/>
      <c r="C4218" s="15" t="n"/>
      <c r="D4218" s="15" t="n"/>
      <c r="E4218" s="15">
        <f>D4218*Setup!$B$5</f>
        <v/>
      </c>
      <c r="F4218" s="15">
        <f>D4218-E4218</f>
        <v/>
      </c>
      <c r="G4218" s="15" t="n"/>
      <c r="H4218" s="15" t="n"/>
      <c r="I4218" s="15" t="n"/>
      <c r="J4218" s="15">
        <f>C4218+F4218+G4218-I4218</f>
        <v/>
      </c>
      <c r="K4218" s="15" t="n"/>
      <c r="L4218" s="15">
        <f>K4218*Setup!$B$6</f>
        <v/>
      </c>
      <c r="M4218" s="15">
        <f>J4218-L4218</f>
        <v/>
      </c>
      <c r="N4218" s="21" t="n"/>
    </row>
    <row r="4219">
      <c r="A4219" s="295" t="n"/>
      <c r="B4219" s="14" t="n"/>
      <c r="C4219" s="15" t="n"/>
      <c r="D4219" s="15" t="n"/>
      <c r="E4219" s="15">
        <f>D4219*Setup!$B$5</f>
        <v/>
      </c>
      <c r="F4219" s="15">
        <f>D4219-E4219</f>
        <v/>
      </c>
      <c r="G4219" s="15" t="n"/>
      <c r="H4219" s="15" t="n"/>
      <c r="I4219" s="15" t="n"/>
      <c r="J4219" s="15">
        <f>C4219+F4219+G4219-I4219</f>
        <v/>
      </c>
      <c r="K4219" s="15" t="n"/>
      <c r="L4219" s="15">
        <f>K4219*Setup!$B$6</f>
        <v/>
      </c>
      <c r="M4219" s="15">
        <f>J4219-L4219</f>
        <v/>
      </c>
      <c r="N4219" s="21" t="n"/>
    </row>
    <row r="4220">
      <c r="A4220" s="295" t="n"/>
      <c r="B4220" s="14" t="n"/>
      <c r="C4220" s="15" t="n"/>
      <c r="D4220" s="15" t="n"/>
      <c r="E4220" s="15">
        <f>D4220*Setup!$B$5</f>
        <v/>
      </c>
      <c r="F4220" s="15">
        <f>D4220-E4220</f>
        <v/>
      </c>
      <c r="G4220" s="15" t="n"/>
      <c r="H4220" s="15" t="n"/>
      <c r="I4220" s="15" t="n"/>
      <c r="J4220" s="15">
        <f>C4220+F4220+G4220-I4220</f>
        <v/>
      </c>
      <c r="K4220" s="15" t="n"/>
      <c r="L4220" s="15">
        <f>K4220*Setup!$B$6</f>
        <v/>
      </c>
      <c r="M4220" s="15">
        <f>J4220-L4220</f>
        <v/>
      </c>
      <c r="N4220" s="21" t="n"/>
    </row>
    <row r="4221">
      <c r="A4221" s="295" t="n"/>
      <c r="B4221" s="14" t="n"/>
      <c r="C4221" s="15" t="n"/>
      <c r="D4221" s="15" t="n"/>
      <c r="E4221" s="15">
        <f>D4221*Setup!$B$5</f>
        <v/>
      </c>
      <c r="F4221" s="15">
        <f>D4221-E4221</f>
        <v/>
      </c>
      <c r="G4221" s="15" t="n"/>
      <c r="H4221" s="15" t="n"/>
      <c r="I4221" s="15" t="n"/>
      <c r="J4221" s="15">
        <f>C4221+F4221+G4221-I4221</f>
        <v/>
      </c>
      <c r="K4221" s="15" t="n"/>
      <c r="L4221" s="15">
        <f>K4221*Setup!$B$6</f>
        <v/>
      </c>
      <c r="M4221" s="15">
        <f>J4221-L4221</f>
        <v/>
      </c>
      <c r="N4221" s="21" t="n"/>
    </row>
    <row r="4222">
      <c r="A4222" s="295" t="n"/>
      <c r="B4222" s="14" t="n"/>
      <c r="C4222" s="15" t="n"/>
      <c r="D4222" s="15" t="n"/>
      <c r="E4222" s="15">
        <f>D4222*Setup!$B$5</f>
        <v/>
      </c>
      <c r="F4222" s="15">
        <f>D4222-E4222</f>
        <v/>
      </c>
      <c r="G4222" s="15" t="n"/>
      <c r="H4222" s="15" t="n"/>
      <c r="I4222" s="15" t="n"/>
      <c r="J4222" s="15">
        <f>C4222+F4222+G4222-I4222</f>
        <v/>
      </c>
      <c r="K4222" s="15" t="n"/>
      <c r="L4222" s="15">
        <f>K4222*Setup!$B$6</f>
        <v/>
      </c>
      <c r="M4222" s="15">
        <f>J4222-L4222</f>
        <v/>
      </c>
      <c r="N4222" s="21" t="n"/>
    </row>
    <row r="4223">
      <c r="A4223" s="295" t="n"/>
      <c r="B4223" s="14" t="n"/>
      <c r="C4223" s="15" t="n"/>
      <c r="D4223" s="15" t="n"/>
      <c r="E4223" s="15">
        <f>D4223*Setup!$B$5</f>
        <v/>
      </c>
      <c r="F4223" s="15">
        <f>D4223-E4223</f>
        <v/>
      </c>
      <c r="G4223" s="15" t="n"/>
      <c r="H4223" s="15" t="n"/>
      <c r="I4223" s="15" t="n"/>
      <c r="J4223" s="15">
        <f>C4223+F4223+G4223-I4223</f>
        <v/>
      </c>
      <c r="K4223" s="15" t="n"/>
      <c r="L4223" s="15">
        <f>K4223*Setup!$B$6</f>
        <v/>
      </c>
      <c r="M4223" s="15">
        <f>J4223-L4223</f>
        <v/>
      </c>
      <c r="N4223" s="21" t="n"/>
    </row>
    <row r="4224">
      <c r="A4224" s="295" t="n"/>
      <c r="B4224" s="14" t="n"/>
      <c r="C4224" s="15" t="n"/>
      <c r="D4224" s="15" t="n"/>
      <c r="E4224" s="15">
        <f>D4224*Setup!$B$5</f>
        <v/>
      </c>
      <c r="F4224" s="15">
        <f>D4224-E4224</f>
        <v/>
      </c>
      <c r="G4224" s="15" t="n"/>
      <c r="H4224" s="15" t="n"/>
      <c r="I4224" s="15" t="n"/>
      <c r="J4224" s="15">
        <f>C4224+F4224+G4224-I4224</f>
        <v/>
      </c>
      <c r="K4224" s="15" t="n"/>
      <c r="L4224" s="15">
        <f>K4224*Setup!$B$6</f>
        <v/>
      </c>
      <c r="M4224" s="15">
        <f>J4224-L4224</f>
        <v/>
      </c>
      <c r="N4224" s="21" t="n"/>
    </row>
    <row r="4225">
      <c r="A4225" s="295" t="n"/>
      <c r="B4225" s="14" t="n"/>
      <c r="C4225" s="15" t="n"/>
      <c r="D4225" s="15" t="n"/>
      <c r="E4225" s="15">
        <f>D4225*Setup!$B$5</f>
        <v/>
      </c>
      <c r="F4225" s="15">
        <f>D4225-E4225</f>
        <v/>
      </c>
      <c r="G4225" s="15" t="n"/>
      <c r="H4225" s="15" t="n"/>
      <c r="I4225" s="15" t="n"/>
      <c r="J4225" s="15">
        <f>C4225+F4225+G4225-I4225</f>
        <v/>
      </c>
      <c r="K4225" s="15" t="n"/>
      <c r="L4225" s="15">
        <f>K4225*Setup!$B$6</f>
        <v/>
      </c>
      <c r="M4225" s="15">
        <f>J4225-L4225</f>
        <v/>
      </c>
      <c r="N4225" s="21" t="n"/>
    </row>
    <row r="4226">
      <c r="A4226" s="295" t="n"/>
      <c r="B4226" s="14" t="n"/>
      <c r="C4226" s="15" t="n"/>
      <c r="D4226" s="15" t="n"/>
      <c r="E4226" s="15">
        <f>D4226*Setup!$B$5</f>
        <v/>
      </c>
      <c r="F4226" s="15">
        <f>D4226-E4226</f>
        <v/>
      </c>
      <c r="G4226" s="15" t="n"/>
      <c r="H4226" s="15" t="n"/>
      <c r="I4226" s="15" t="n"/>
      <c r="J4226" s="15">
        <f>C4226+F4226+G4226-I4226</f>
        <v/>
      </c>
      <c r="K4226" s="15" t="n"/>
      <c r="L4226" s="15">
        <f>K4226*Setup!$B$6</f>
        <v/>
      </c>
      <c r="M4226" s="15">
        <f>J4226-L4226</f>
        <v/>
      </c>
      <c r="N4226" s="21" t="n"/>
    </row>
    <row r="4227">
      <c r="A4227" s="295" t="n"/>
      <c r="B4227" s="14" t="n"/>
      <c r="C4227" s="15" t="n"/>
      <c r="D4227" s="15" t="n"/>
      <c r="E4227" s="15">
        <f>D4227*Setup!$B$5</f>
        <v/>
      </c>
      <c r="F4227" s="15">
        <f>D4227-E4227</f>
        <v/>
      </c>
      <c r="G4227" s="15" t="n"/>
      <c r="H4227" s="15" t="n"/>
      <c r="I4227" s="15" t="n"/>
      <c r="J4227" s="15">
        <f>C4227+F4227+G4227-I4227</f>
        <v/>
      </c>
      <c r="K4227" s="15" t="n"/>
      <c r="L4227" s="15">
        <f>K4227*Setup!$B$6</f>
        <v/>
      </c>
      <c r="M4227" s="15">
        <f>J4227-L4227</f>
        <v/>
      </c>
      <c r="N4227" s="21" t="n"/>
    </row>
    <row r="4228">
      <c r="A4228" s="295" t="n"/>
      <c r="B4228" s="14" t="n"/>
      <c r="C4228" s="15" t="n"/>
      <c r="D4228" s="15" t="n"/>
      <c r="E4228" s="15">
        <f>D4228*Setup!$B$5</f>
        <v/>
      </c>
      <c r="F4228" s="15">
        <f>D4228-E4228</f>
        <v/>
      </c>
      <c r="G4228" s="15" t="n"/>
      <c r="H4228" s="15" t="n"/>
      <c r="I4228" s="15" t="n"/>
      <c r="J4228" s="15">
        <f>C4228+F4228+G4228-I4228</f>
        <v/>
      </c>
      <c r="K4228" s="15" t="n"/>
      <c r="L4228" s="15">
        <f>K4228*Setup!$B$6</f>
        <v/>
      </c>
      <c r="M4228" s="15">
        <f>J4228-L4228</f>
        <v/>
      </c>
      <c r="N4228" s="21" t="n"/>
    </row>
    <row r="4229">
      <c r="A4229" s="295" t="n"/>
      <c r="B4229" s="14" t="n"/>
      <c r="C4229" s="15" t="n"/>
      <c r="D4229" s="15" t="n"/>
      <c r="E4229" s="15">
        <f>D4229*Setup!$B$5</f>
        <v/>
      </c>
      <c r="F4229" s="15">
        <f>D4229-E4229</f>
        <v/>
      </c>
      <c r="G4229" s="15" t="n"/>
      <c r="H4229" s="15" t="n"/>
      <c r="I4229" s="15" t="n"/>
      <c r="J4229" s="15">
        <f>C4229+F4229+G4229-I4229</f>
        <v/>
      </c>
      <c r="K4229" s="15" t="n"/>
      <c r="L4229" s="15">
        <f>K4229*Setup!$B$6</f>
        <v/>
      </c>
      <c r="M4229" s="15">
        <f>J4229-L4229</f>
        <v/>
      </c>
      <c r="N4229" s="21" t="n"/>
    </row>
    <row r="4230">
      <c r="A4230" s="295" t="n"/>
      <c r="B4230" s="14" t="n"/>
      <c r="C4230" s="15" t="n"/>
      <c r="D4230" s="15" t="n"/>
      <c r="E4230" s="15">
        <f>D4230*Setup!$B$5</f>
        <v/>
      </c>
      <c r="F4230" s="15">
        <f>D4230-E4230</f>
        <v/>
      </c>
      <c r="G4230" s="15" t="n"/>
      <c r="H4230" s="15" t="n"/>
      <c r="I4230" s="15" t="n"/>
      <c r="J4230" s="15">
        <f>C4230+F4230+G4230-I4230</f>
        <v/>
      </c>
      <c r="K4230" s="15" t="n"/>
      <c r="L4230" s="15">
        <f>K4230*Setup!$B$6</f>
        <v/>
      </c>
      <c r="M4230" s="15">
        <f>J4230-L4230</f>
        <v/>
      </c>
      <c r="N4230" s="21" t="n"/>
    </row>
    <row r="4231">
      <c r="A4231" s="295" t="n"/>
      <c r="B4231" s="14" t="n"/>
      <c r="C4231" s="15" t="n"/>
      <c r="D4231" s="15" t="n"/>
      <c r="E4231" s="15">
        <f>D4231*Setup!$B$5</f>
        <v/>
      </c>
      <c r="F4231" s="15">
        <f>D4231-E4231</f>
        <v/>
      </c>
      <c r="G4231" s="15" t="n"/>
      <c r="H4231" s="15" t="n"/>
      <c r="I4231" s="15" t="n"/>
      <c r="J4231" s="15">
        <f>C4231+F4231+G4231-I4231</f>
        <v/>
      </c>
      <c r="K4231" s="15" t="n"/>
      <c r="L4231" s="15">
        <f>K4231*Setup!$B$6</f>
        <v/>
      </c>
      <c r="M4231" s="15">
        <f>J4231-L4231</f>
        <v/>
      </c>
      <c r="N4231" s="21" t="n"/>
    </row>
    <row r="4232">
      <c r="A4232" s="295" t="n"/>
      <c r="B4232" s="14" t="n"/>
      <c r="C4232" s="15" t="n"/>
      <c r="D4232" s="15" t="n"/>
      <c r="E4232" s="15">
        <f>D4232*Setup!$B$5</f>
        <v/>
      </c>
      <c r="F4232" s="15">
        <f>D4232-E4232</f>
        <v/>
      </c>
      <c r="G4232" s="15" t="n"/>
      <c r="H4232" s="15" t="n"/>
      <c r="I4232" s="15" t="n"/>
      <c r="J4232" s="15">
        <f>C4232+F4232+G4232-I4232</f>
        <v/>
      </c>
      <c r="K4232" s="15" t="n"/>
      <c r="L4232" s="15">
        <f>K4232*Setup!$B$6</f>
        <v/>
      </c>
      <c r="M4232" s="15">
        <f>J4232-L4232</f>
        <v/>
      </c>
      <c r="N4232" s="21" t="n"/>
    </row>
    <row r="4233">
      <c r="A4233" s="295" t="n"/>
      <c r="B4233" s="14" t="n"/>
      <c r="C4233" s="15" t="n"/>
      <c r="D4233" s="15" t="n"/>
      <c r="E4233" s="15">
        <f>D4233*Setup!$B$5</f>
        <v/>
      </c>
      <c r="F4233" s="15">
        <f>D4233-E4233</f>
        <v/>
      </c>
      <c r="G4233" s="15" t="n"/>
      <c r="H4233" s="15" t="n"/>
      <c r="I4233" s="15" t="n"/>
      <c r="J4233" s="15">
        <f>C4233+F4233+G4233-I4233</f>
        <v/>
      </c>
      <c r="K4233" s="15" t="n"/>
      <c r="L4233" s="15">
        <f>K4233*Setup!$B$6</f>
        <v/>
      </c>
      <c r="M4233" s="15">
        <f>J4233-L4233</f>
        <v/>
      </c>
      <c r="N4233" s="21" t="n"/>
    </row>
    <row r="4234">
      <c r="A4234" s="295" t="n"/>
      <c r="B4234" s="14" t="n"/>
      <c r="C4234" s="15" t="n"/>
      <c r="D4234" s="15" t="n"/>
      <c r="E4234" s="15">
        <f>D4234*Setup!$B$5</f>
        <v/>
      </c>
      <c r="F4234" s="15">
        <f>D4234-E4234</f>
        <v/>
      </c>
      <c r="G4234" s="15" t="n"/>
      <c r="H4234" s="15" t="n"/>
      <c r="I4234" s="15" t="n"/>
      <c r="J4234" s="15">
        <f>C4234+F4234+G4234-I4234</f>
        <v/>
      </c>
      <c r="K4234" s="15" t="n"/>
      <c r="L4234" s="15">
        <f>K4234*Setup!$B$6</f>
        <v/>
      </c>
      <c r="M4234" s="15">
        <f>J4234-L4234</f>
        <v/>
      </c>
      <c r="N4234" s="21" t="n"/>
    </row>
    <row r="4235">
      <c r="A4235" s="295" t="n"/>
      <c r="B4235" s="14" t="n"/>
      <c r="C4235" s="15" t="n"/>
      <c r="D4235" s="15" t="n"/>
      <c r="E4235" s="15">
        <f>D4235*Setup!$B$5</f>
        <v/>
      </c>
      <c r="F4235" s="15">
        <f>D4235-E4235</f>
        <v/>
      </c>
      <c r="G4235" s="15" t="n"/>
      <c r="H4235" s="15" t="n"/>
      <c r="I4235" s="15" t="n"/>
      <c r="J4235" s="15">
        <f>C4235+F4235+G4235-I4235</f>
        <v/>
      </c>
      <c r="K4235" s="15" t="n"/>
      <c r="L4235" s="15">
        <f>K4235*Setup!$B$6</f>
        <v/>
      </c>
      <c r="M4235" s="15">
        <f>J4235-L4235</f>
        <v/>
      </c>
      <c r="N4235" s="21" t="n"/>
    </row>
    <row r="4236">
      <c r="A4236" s="295" t="n"/>
      <c r="B4236" s="14" t="n"/>
      <c r="C4236" s="15" t="n"/>
      <c r="D4236" s="15" t="n"/>
      <c r="E4236" s="15">
        <f>D4236*Setup!$B$5</f>
        <v/>
      </c>
      <c r="F4236" s="15">
        <f>D4236-E4236</f>
        <v/>
      </c>
      <c r="G4236" s="15" t="n"/>
      <c r="H4236" s="15" t="n"/>
      <c r="I4236" s="15" t="n"/>
      <c r="J4236" s="15">
        <f>C4236+F4236+G4236-I4236</f>
        <v/>
      </c>
      <c r="K4236" s="15" t="n"/>
      <c r="L4236" s="15">
        <f>K4236*Setup!$B$6</f>
        <v/>
      </c>
      <c r="M4236" s="15">
        <f>J4236-L4236</f>
        <v/>
      </c>
      <c r="N4236" s="21" t="n"/>
    </row>
    <row r="4237">
      <c r="A4237" s="295" t="n"/>
      <c r="B4237" s="14" t="n"/>
      <c r="C4237" s="15" t="n"/>
      <c r="D4237" s="15" t="n"/>
      <c r="E4237" s="15">
        <f>D4237*Setup!$B$5</f>
        <v/>
      </c>
      <c r="F4237" s="15">
        <f>D4237-E4237</f>
        <v/>
      </c>
      <c r="G4237" s="15" t="n"/>
      <c r="H4237" s="15" t="n"/>
      <c r="I4237" s="15" t="n"/>
      <c r="J4237" s="15">
        <f>C4237+F4237+G4237-I4237</f>
        <v/>
      </c>
      <c r="K4237" s="15" t="n"/>
      <c r="L4237" s="15">
        <f>K4237*Setup!$B$6</f>
        <v/>
      </c>
      <c r="M4237" s="15">
        <f>J4237-L4237</f>
        <v/>
      </c>
      <c r="N4237" s="21" t="n"/>
    </row>
    <row r="4238">
      <c r="A4238" s="295" t="n"/>
      <c r="B4238" s="14" t="n"/>
      <c r="C4238" s="15" t="n"/>
      <c r="D4238" s="15" t="n"/>
      <c r="E4238" s="15">
        <f>D4238*Setup!$B$5</f>
        <v/>
      </c>
      <c r="F4238" s="15">
        <f>D4238-E4238</f>
        <v/>
      </c>
      <c r="G4238" s="15" t="n"/>
      <c r="H4238" s="15" t="n"/>
      <c r="I4238" s="15" t="n"/>
      <c r="J4238" s="15">
        <f>C4238+F4238+G4238-I4238</f>
        <v/>
      </c>
      <c r="K4238" s="15" t="n"/>
      <c r="L4238" s="15">
        <f>K4238*Setup!$B$6</f>
        <v/>
      </c>
      <c r="M4238" s="15">
        <f>J4238-L4238</f>
        <v/>
      </c>
      <c r="N4238" s="21" t="n"/>
    </row>
    <row r="4239">
      <c r="A4239" s="295" t="n"/>
      <c r="B4239" s="14" t="n"/>
      <c r="C4239" s="15" t="n"/>
      <c r="D4239" s="15" t="n"/>
      <c r="E4239" s="15">
        <f>D4239*Setup!$B$5</f>
        <v/>
      </c>
      <c r="F4239" s="15">
        <f>D4239-E4239</f>
        <v/>
      </c>
      <c r="G4239" s="15" t="n"/>
      <c r="H4239" s="15" t="n"/>
      <c r="I4239" s="15" t="n"/>
      <c r="J4239" s="15">
        <f>C4239+F4239+G4239-I4239</f>
        <v/>
      </c>
      <c r="K4239" s="15" t="n"/>
      <c r="L4239" s="15">
        <f>K4239*Setup!$B$6</f>
        <v/>
      </c>
      <c r="M4239" s="15">
        <f>J4239-L4239</f>
        <v/>
      </c>
      <c r="N4239" s="21" t="n"/>
    </row>
    <row r="4240">
      <c r="A4240" s="295" t="n"/>
      <c r="B4240" s="14" t="n"/>
      <c r="C4240" s="15" t="n"/>
      <c r="D4240" s="15" t="n"/>
      <c r="E4240" s="15">
        <f>D4240*Setup!$B$5</f>
        <v/>
      </c>
      <c r="F4240" s="15">
        <f>D4240-E4240</f>
        <v/>
      </c>
      <c r="G4240" s="15" t="n"/>
      <c r="H4240" s="15" t="n"/>
      <c r="I4240" s="15" t="n"/>
      <c r="J4240" s="15">
        <f>C4240+F4240+G4240-I4240</f>
        <v/>
      </c>
      <c r="K4240" s="15" t="n"/>
      <c r="L4240" s="15">
        <f>K4240*Setup!$B$6</f>
        <v/>
      </c>
      <c r="M4240" s="15">
        <f>J4240-L4240</f>
        <v/>
      </c>
      <c r="N4240" s="21" t="n"/>
    </row>
    <row r="4241">
      <c r="A4241" s="295" t="n"/>
      <c r="B4241" s="14" t="n"/>
      <c r="C4241" s="15" t="n"/>
      <c r="D4241" s="15" t="n"/>
      <c r="E4241" s="15">
        <f>D4241*Setup!$B$5</f>
        <v/>
      </c>
      <c r="F4241" s="15">
        <f>D4241-E4241</f>
        <v/>
      </c>
      <c r="G4241" s="15" t="n"/>
      <c r="H4241" s="15" t="n"/>
      <c r="I4241" s="15" t="n"/>
      <c r="J4241" s="15">
        <f>C4241+F4241+G4241-I4241</f>
        <v/>
      </c>
      <c r="K4241" s="15" t="n"/>
      <c r="L4241" s="15">
        <f>K4241*Setup!$B$6</f>
        <v/>
      </c>
      <c r="M4241" s="15">
        <f>J4241-L4241</f>
        <v/>
      </c>
      <c r="N4241" s="21" t="n"/>
    </row>
    <row r="4242">
      <c r="A4242" s="295" t="n"/>
      <c r="B4242" s="14" t="n"/>
      <c r="C4242" s="15" t="n"/>
      <c r="D4242" s="15" t="n"/>
      <c r="E4242" s="15">
        <f>D4242*Setup!$B$5</f>
        <v/>
      </c>
      <c r="F4242" s="15">
        <f>D4242-E4242</f>
        <v/>
      </c>
      <c r="G4242" s="15" t="n"/>
      <c r="H4242" s="15" t="n"/>
      <c r="I4242" s="15" t="n"/>
      <c r="J4242" s="15">
        <f>C4242+F4242+G4242-I4242</f>
        <v/>
      </c>
      <c r="K4242" s="15" t="n"/>
      <c r="L4242" s="15">
        <f>K4242*Setup!$B$6</f>
        <v/>
      </c>
      <c r="M4242" s="15">
        <f>J4242-L4242</f>
        <v/>
      </c>
      <c r="N4242" s="21" t="n"/>
    </row>
    <row r="4243">
      <c r="A4243" s="295" t="n"/>
      <c r="B4243" s="14" t="n"/>
      <c r="C4243" s="15" t="n"/>
      <c r="D4243" s="15" t="n"/>
      <c r="E4243" s="15">
        <f>D4243*Setup!$B$5</f>
        <v/>
      </c>
      <c r="F4243" s="15">
        <f>D4243-E4243</f>
        <v/>
      </c>
      <c r="G4243" s="15" t="n"/>
      <c r="H4243" s="15" t="n"/>
      <c r="I4243" s="15" t="n"/>
      <c r="J4243" s="15">
        <f>C4243+F4243+G4243-I4243</f>
        <v/>
      </c>
      <c r="K4243" s="15" t="n"/>
      <c r="L4243" s="15">
        <f>K4243*Setup!$B$6</f>
        <v/>
      </c>
      <c r="M4243" s="15">
        <f>J4243-L4243</f>
        <v/>
      </c>
      <c r="N4243" s="21" t="n"/>
    </row>
    <row r="4244">
      <c r="A4244" s="295" t="n"/>
      <c r="B4244" s="14" t="n"/>
      <c r="C4244" s="15" t="n"/>
      <c r="D4244" s="15" t="n"/>
      <c r="E4244" s="15">
        <f>D4244*Setup!$B$5</f>
        <v/>
      </c>
      <c r="F4244" s="15">
        <f>D4244-E4244</f>
        <v/>
      </c>
      <c r="G4244" s="15" t="n"/>
      <c r="H4244" s="15" t="n"/>
      <c r="I4244" s="15" t="n"/>
      <c r="J4244" s="15">
        <f>C4244+F4244+G4244-I4244</f>
        <v/>
      </c>
      <c r="K4244" s="15" t="n"/>
      <c r="L4244" s="15">
        <f>K4244*Setup!$B$6</f>
        <v/>
      </c>
      <c r="M4244" s="15">
        <f>J4244-L4244</f>
        <v/>
      </c>
      <c r="N4244" s="21" t="n"/>
    </row>
    <row r="4245">
      <c r="A4245" s="295" t="n"/>
      <c r="B4245" s="14" t="n"/>
      <c r="C4245" s="15" t="n"/>
      <c r="D4245" s="15" t="n"/>
      <c r="E4245" s="15">
        <f>D4245*Setup!$B$5</f>
        <v/>
      </c>
      <c r="F4245" s="15">
        <f>D4245-E4245</f>
        <v/>
      </c>
      <c r="G4245" s="15" t="n"/>
      <c r="H4245" s="15" t="n"/>
      <c r="I4245" s="15" t="n"/>
      <c r="J4245" s="15">
        <f>C4245+F4245+G4245-I4245</f>
        <v/>
      </c>
      <c r="K4245" s="15" t="n"/>
      <c r="L4245" s="15">
        <f>K4245*Setup!$B$6</f>
        <v/>
      </c>
      <c r="M4245" s="15">
        <f>J4245-L4245</f>
        <v/>
      </c>
      <c r="N4245" s="21" t="n"/>
    </row>
    <row r="4246">
      <c r="A4246" s="295" t="n"/>
      <c r="B4246" s="14" t="n"/>
      <c r="C4246" s="15" t="n"/>
      <c r="D4246" s="15" t="n"/>
      <c r="E4246" s="15">
        <f>D4246*Setup!$B$5</f>
        <v/>
      </c>
      <c r="F4246" s="15">
        <f>D4246-E4246</f>
        <v/>
      </c>
      <c r="G4246" s="15" t="n"/>
      <c r="H4246" s="15" t="n"/>
      <c r="I4246" s="15" t="n"/>
      <c r="J4246" s="15">
        <f>C4246+F4246+G4246-I4246</f>
        <v/>
      </c>
      <c r="K4246" s="15" t="n"/>
      <c r="L4246" s="15">
        <f>K4246*Setup!$B$6</f>
        <v/>
      </c>
      <c r="M4246" s="15">
        <f>J4246-L4246</f>
        <v/>
      </c>
      <c r="N4246" s="21" t="n"/>
    </row>
    <row r="4247">
      <c r="A4247" s="295" t="n"/>
      <c r="B4247" s="14" t="n"/>
      <c r="C4247" s="15" t="n"/>
      <c r="D4247" s="15" t="n"/>
      <c r="E4247" s="15">
        <f>D4247*Setup!$B$5</f>
        <v/>
      </c>
      <c r="F4247" s="15">
        <f>D4247-E4247</f>
        <v/>
      </c>
      <c r="G4247" s="15" t="n"/>
      <c r="H4247" s="15" t="n"/>
      <c r="I4247" s="15" t="n"/>
      <c r="J4247" s="15">
        <f>C4247+F4247+G4247-I4247</f>
        <v/>
      </c>
      <c r="K4247" s="15" t="n"/>
      <c r="L4247" s="15">
        <f>K4247*Setup!$B$6</f>
        <v/>
      </c>
      <c r="M4247" s="15">
        <f>J4247-L4247</f>
        <v/>
      </c>
      <c r="N4247" s="21" t="n"/>
    </row>
    <row r="4248">
      <c r="A4248" s="295" t="n"/>
      <c r="B4248" s="14" t="n"/>
      <c r="C4248" s="15" t="n"/>
      <c r="D4248" s="15" t="n"/>
      <c r="E4248" s="15">
        <f>D4248*Setup!$B$5</f>
        <v/>
      </c>
      <c r="F4248" s="15">
        <f>D4248-E4248</f>
        <v/>
      </c>
      <c r="G4248" s="15" t="n"/>
      <c r="H4248" s="15" t="n"/>
      <c r="I4248" s="15" t="n"/>
      <c r="J4248" s="15">
        <f>C4248+F4248+G4248-I4248</f>
        <v/>
      </c>
      <c r="K4248" s="15" t="n"/>
      <c r="L4248" s="15">
        <f>K4248*Setup!$B$6</f>
        <v/>
      </c>
      <c r="M4248" s="15">
        <f>J4248-L4248</f>
        <v/>
      </c>
      <c r="N4248" s="21" t="n"/>
    </row>
    <row r="4249">
      <c r="A4249" s="295" t="n"/>
      <c r="B4249" s="14" t="n"/>
      <c r="C4249" s="15" t="n"/>
      <c r="D4249" s="15" t="n"/>
      <c r="E4249" s="15">
        <f>D4249*Setup!$B$5</f>
        <v/>
      </c>
      <c r="F4249" s="15">
        <f>D4249-E4249</f>
        <v/>
      </c>
      <c r="G4249" s="15" t="n"/>
      <c r="H4249" s="15" t="n"/>
      <c r="I4249" s="15" t="n"/>
      <c r="J4249" s="15">
        <f>C4249+F4249+G4249-I4249</f>
        <v/>
      </c>
      <c r="K4249" s="15" t="n"/>
      <c r="L4249" s="15">
        <f>K4249*Setup!$B$6</f>
        <v/>
      </c>
      <c r="M4249" s="15">
        <f>J4249-L4249</f>
        <v/>
      </c>
      <c r="N4249" s="21" t="n"/>
    </row>
    <row r="4250">
      <c r="A4250" s="295" t="n"/>
      <c r="B4250" s="14" t="n"/>
      <c r="C4250" s="15" t="n"/>
      <c r="D4250" s="15" t="n"/>
      <c r="E4250" s="15">
        <f>D4250*Setup!$B$5</f>
        <v/>
      </c>
      <c r="F4250" s="15">
        <f>D4250-E4250</f>
        <v/>
      </c>
      <c r="G4250" s="15" t="n"/>
      <c r="H4250" s="15" t="n"/>
      <c r="I4250" s="15" t="n"/>
      <c r="J4250" s="15">
        <f>C4250+F4250+G4250-I4250</f>
        <v/>
      </c>
      <c r="K4250" s="15" t="n"/>
      <c r="L4250" s="15">
        <f>K4250*Setup!$B$6</f>
        <v/>
      </c>
      <c r="M4250" s="15">
        <f>J4250-L4250</f>
        <v/>
      </c>
      <c r="N4250" s="21" t="n"/>
    </row>
    <row r="4251">
      <c r="A4251" s="295" t="n"/>
      <c r="B4251" s="14" t="n"/>
      <c r="C4251" s="15" t="n"/>
      <c r="D4251" s="15" t="n"/>
      <c r="E4251" s="15">
        <f>D4251*Setup!$B$5</f>
        <v/>
      </c>
      <c r="F4251" s="15">
        <f>D4251-E4251</f>
        <v/>
      </c>
      <c r="G4251" s="15" t="n"/>
      <c r="H4251" s="15" t="n"/>
      <c r="I4251" s="15" t="n"/>
      <c r="J4251" s="15">
        <f>C4251+F4251+G4251-I4251</f>
        <v/>
      </c>
      <c r="K4251" s="15" t="n"/>
      <c r="L4251" s="15">
        <f>K4251*Setup!$B$6</f>
        <v/>
      </c>
      <c r="M4251" s="15">
        <f>J4251-L4251</f>
        <v/>
      </c>
      <c r="N4251" s="21" t="n"/>
    </row>
    <row r="4252">
      <c r="A4252" s="295" t="n"/>
      <c r="B4252" s="14" t="n"/>
      <c r="C4252" s="15" t="n"/>
      <c r="D4252" s="15" t="n"/>
      <c r="E4252" s="15">
        <f>D4252*Setup!$B$5</f>
        <v/>
      </c>
      <c r="F4252" s="15">
        <f>D4252-E4252</f>
        <v/>
      </c>
      <c r="G4252" s="15" t="n"/>
      <c r="H4252" s="15" t="n"/>
      <c r="I4252" s="15" t="n"/>
      <c r="J4252" s="15">
        <f>C4252+F4252+G4252-I4252</f>
        <v/>
      </c>
      <c r="K4252" s="15" t="n"/>
      <c r="L4252" s="15">
        <f>K4252*Setup!$B$6</f>
        <v/>
      </c>
      <c r="M4252" s="15">
        <f>J4252-L4252</f>
        <v/>
      </c>
      <c r="N4252" s="21" t="n"/>
    </row>
    <row r="4253">
      <c r="A4253" s="295" t="n"/>
      <c r="B4253" s="14" t="n"/>
      <c r="C4253" s="15" t="n"/>
      <c r="D4253" s="15" t="n"/>
      <c r="E4253" s="15">
        <f>D4253*Setup!$B$5</f>
        <v/>
      </c>
      <c r="F4253" s="15">
        <f>D4253-E4253</f>
        <v/>
      </c>
      <c r="G4253" s="15" t="n"/>
      <c r="H4253" s="15" t="n"/>
      <c r="I4253" s="15" t="n"/>
      <c r="J4253" s="15">
        <f>C4253+F4253+G4253-I4253</f>
        <v/>
      </c>
      <c r="K4253" s="15" t="n"/>
      <c r="L4253" s="15">
        <f>K4253*Setup!$B$6</f>
        <v/>
      </c>
      <c r="M4253" s="15">
        <f>J4253-L4253</f>
        <v/>
      </c>
      <c r="N4253" s="21" t="n"/>
    </row>
    <row r="4254">
      <c r="A4254" s="295" t="n"/>
      <c r="B4254" s="14" t="n"/>
      <c r="C4254" s="15" t="n"/>
      <c r="D4254" s="15" t="n"/>
      <c r="E4254" s="15">
        <f>D4254*Setup!$B$5</f>
        <v/>
      </c>
      <c r="F4254" s="15">
        <f>D4254-E4254</f>
        <v/>
      </c>
      <c r="G4254" s="15" t="n"/>
      <c r="H4254" s="15" t="n"/>
      <c r="I4254" s="15" t="n"/>
      <c r="J4254" s="15">
        <f>C4254+F4254+G4254-I4254</f>
        <v/>
      </c>
      <c r="K4254" s="15" t="n"/>
      <c r="L4254" s="15">
        <f>K4254*Setup!$B$6</f>
        <v/>
      </c>
      <c r="M4254" s="15">
        <f>J4254-L4254</f>
        <v/>
      </c>
      <c r="N4254" s="21" t="n"/>
    </row>
    <row r="4255">
      <c r="A4255" s="295" t="n"/>
      <c r="B4255" s="14" t="n"/>
      <c r="C4255" s="15" t="n"/>
      <c r="D4255" s="15" t="n"/>
      <c r="E4255" s="15">
        <f>D4255*Setup!$B$5</f>
        <v/>
      </c>
      <c r="F4255" s="15">
        <f>D4255-E4255</f>
        <v/>
      </c>
      <c r="G4255" s="15" t="n"/>
      <c r="H4255" s="15" t="n"/>
      <c r="I4255" s="15" t="n"/>
      <c r="J4255" s="15">
        <f>C4255+F4255+G4255-I4255</f>
        <v/>
      </c>
      <c r="K4255" s="15" t="n"/>
      <c r="L4255" s="15">
        <f>K4255*Setup!$B$6</f>
        <v/>
      </c>
      <c r="M4255" s="15">
        <f>J4255-L4255</f>
        <v/>
      </c>
      <c r="N4255" s="21" t="n"/>
    </row>
    <row r="4256">
      <c r="A4256" s="295" t="n"/>
      <c r="B4256" s="14" t="n"/>
      <c r="C4256" s="15" t="n"/>
      <c r="D4256" s="15" t="n"/>
      <c r="E4256" s="15">
        <f>D4256*Setup!$B$5</f>
        <v/>
      </c>
      <c r="F4256" s="15">
        <f>D4256-E4256</f>
        <v/>
      </c>
      <c r="G4256" s="15" t="n"/>
      <c r="H4256" s="15" t="n"/>
      <c r="I4256" s="15" t="n"/>
      <c r="J4256" s="15">
        <f>C4256+F4256+G4256-I4256</f>
        <v/>
      </c>
      <c r="K4256" s="15" t="n"/>
      <c r="L4256" s="15">
        <f>K4256*Setup!$B$6</f>
        <v/>
      </c>
      <c r="M4256" s="15">
        <f>J4256-L4256</f>
        <v/>
      </c>
      <c r="N4256" s="21" t="n"/>
    </row>
    <row r="4257">
      <c r="A4257" s="295" t="n"/>
      <c r="B4257" s="14" t="n"/>
      <c r="C4257" s="15" t="n"/>
      <c r="D4257" s="15" t="n"/>
      <c r="E4257" s="15">
        <f>D4257*Setup!$B$5</f>
        <v/>
      </c>
      <c r="F4257" s="15">
        <f>D4257-E4257</f>
        <v/>
      </c>
      <c r="G4257" s="15" t="n"/>
      <c r="H4257" s="15" t="n"/>
      <c r="I4257" s="15" t="n"/>
      <c r="J4257" s="15">
        <f>C4257+F4257+G4257-I4257</f>
        <v/>
      </c>
      <c r="K4257" s="15" t="n"/>
      <c r="L4257" s="15">
        <f>K4257*Setup!$B$6</f>
        <v/>
      </c>
      <c r="M4257" s="15">
        <f>J4257-L4257</f>
        <v/>
      </c>
      <c r="N4257" s="21" t="n"/>
    </row>
    <row r="4258">
      <c r="A4258" s="295" t="n"/>
      <c r="B4258" s="14" t="n"/>
      <c r="C4258" s="15" t="n"/>
      <c r="D4258" s="15" t="n"/>
      <c r="E4258" s="15">
        <f>D4258*Setup!$B$5</f>
        <v/>
      </c>
      <c r="F4258" s="15">
        <f>D4258-E4258</f>
        <v/>
      </c>
      <c r="G4258" s="15" t="n"/>
      <c r="H4258" s="15" t="n"/>
      <c r="I4258" s="15" t="n"/>
      <c r="J4258" s="15">
        <f>C4258+F4258+G4258-I4258</f>
        <v/>
      </c>
      <c r="K4258" s="15" t="n"/>
      <c r="L4258" s="15">
        <f>K4258*Setup!$B$6</f>
        <v/>
      </c>
      <c r="M4258" s="15">
        <f>J4258-L4258</f>
        <v/>
      </c>
      <c r="N4258" s="21" t="n"/>
    </row>
    <row r="4259">
      <c r="A4259" s="295" t="n"/>
      <c r="B4259" s="14" t="n"/>
      <c r="C4259" s="15" t="n"/>
      <c r="D4259" s="15" t="n"/>
      <c r="E4259" s="15">
        <f>D4259*Setup!$B$5</f>
        <v/>
      </c>
      <c r="F4259" s="15">
        <f>D4259-E4259</f>
        <v/>
      </c>
      <c r="G4259" s="15" t="n"/>
      <c r="H4259" s="15" t="n"/>
      <c r="I4259" s="15" t="n"/>
      <c r="J4259" s="15">
        <f>C4259+F4259+G4259-I4259</f>
        <v/>
      </c>
      <c r="K4259" s="15" t="n"/>
      <c r="L4259" s="15">
        <f>K4259*Setup!$B$6</f>
        <v/>
      </c>
      <c r="M4259" s="15">
        <f>J4259-L4259</f>
        <v/>
      </c>
      <c r="N4259" s="21" t="n"/>
    </row>
    <row r="4260">
      <c r="A4260" s="295" t="n"/>
      <c r="B4260" s="14" t="n"/>
      <c r="C4260" s="15" t="n"/>
      <c r="D4260" s="15" t="n"/>
      <c r="E4260" s="15">
        <f>D4260*Setup!$B$5</f>
        <v/>
      </c>
      <c r="F4260" s="15">
        <f>D4260-E4260</f>
        <v/>
      </c>
      <c r="G4260" s="15" t="n"/>
      <c r="H4260" s="15" t="n"/>
      <c r="I4260" s="15" t="n"/>
      <c r="J4260" s="15">
        <f>C4260+F4260+G4260-I4260</f>
        <v/>
      </c>
      <c r="K4260" s="15" t="n"/>
      <c r="L4260" s="15">
        <f>K4260*Setup!$B$6</f>
        <v/>
      </c>
      <c r="M4260" s="15">
        <f>J4260-L4260</f>
        <v/>
      </c>
      <c r="N4260" s="21" t="n"/>
    </row>
    <row r="4261">
      <c r="A4261" s="295" t="n"/>
      <c r="B4261" s="14" t="n"/>
      <c r="C4261" s="15" t="n"/>
      <c r="D4261" s="15" t="n"/>
      <c r="E4261" s="15">
        <f>D4261*Setup!$B$5</f>
        <v/>
      </c>
      <c r="F4261" s="15">
        <f>D4261-E4261</f>
        <v/>
      </c>
      <c r="G4261" s="15" t="n"/>
      <c r="H4261" s="15" t="n"/>
      <c r="I4261" s="15" t="n"/>
      <c r="J4261" s="15">
        <f>C4261+F4261+G4261-I4261</f>
        <v/>
      </c>
      <c r="K4261" s="15" t="n"/>
      <c r="L4261" s="15">
        <f>K4261*Setup!$B$6</f>
        <v/>
      </c>
      <c r="M4261" s="15">
        <f>J4261-L4261</f>
        <v/>
      </c>
      <c r="N4261" s="21" t="n"/>
    </row>
    <row r="4262">
      <c r="A4262" s="295" t="n"/>
      <c r="B4262" s="14" t="n"/>
      <c r="C4262" s="15" t="n"/>
      <c r="D4262" s="15" t="n"/>
      <c r="E4262" s="15">
        <f>D4262*Setup!$B$5</f>
        <v/>
      </c>
      <c r="F4262" s="15">
        <f>D4262-E4262</f>
        <v/>
      </c>
      <c r="G4262" s="15" t="n"/>
      <c r="H4262" s="15" t="n"/>
      <c r="I4262" s="15" t="n"/>
      <c r="J4262" s="15">
        <f>C4262+F4262+G4262-I4262</f>
        <v/>
      </c>
      <c r="K4262" s="15" t="n"/>
      <c r="L4262" s="15">
        <f>K4262*Setup!$B$6</f>
        <v/>
      </c>
      <c r="M4262" s="15">
        <f>J4262-L4262</f>
        <v/>
      </c>
      <c r="N4262" s="21" t="n"/>
    </row>
    <row r="4263">
      <c r="A4263" s="295" t="n"/>
      <c r="B4263" s="14" t="n"/>
      <c r="C4263" s="15" t="n"/>
      <c r="D4263" s="15" t="n"/>
      <c r="E4263" s="15">
        <f>D4263*Setup!$B$5</f>
        <v/>
      </c>
      <c r="F4263" s="15">
        <f>D4263-E4263</f>
        <v/>
      </c>
      <c r="G4263" s="15" t="n"/>
      <c r="H4263" s="15" t="n"/>
      <c r="I4263" s="15" t="n"/>
      <c r="J4263" s="15">
        <f>C4263+F4263+G4263-I4263</f>
        <v/>
      </c>
      <c r="K4263" s="15" t="n"/>
      <c r="L4263" s="15">
        <f>K4263*Setup!$B$6</f>
        <v/>
      </c>
      <c r="M4263" s="15">
        <f>J4263-L4263</f>
        <v/>
      </c>
      <c r="N4263" s="21" t="n"/>
    </row>
    <row r="4264">
      <c r="A4264" s="295" t="n"/>
      <c r="B4264" s="14" t="n"/>
      <c r="C4264" s="15" t="n"/>
      <c r="D4264" s="15" t="n"/>
      <c r="E4264" s="15">
        <f>D4264*Setup!$B$5</f>
        <v/>
      </c>
      <c r="F4264" s="15">
        <f>D4264-E4264</f>
        <v/>
      </c>
      <c r="G4264" s="15" t="n"/>
      <c r="H4264" s="15" t="n"/>
      <c r="I4264" s="15" t="n"/>
      <c r="J4264" s="15">
        <f>C4264+F4264+G4264-I4264</f>
        <v/>
      </c>
      <c r="K4264" s="15" t="n"/>
      <c r="L4264" s="15">
        <f>K4264*Setup!$B$6</f>
        <v/>
      </c>
      <c r="M4264" s="15">
        <f>J4264-L4264</f>
        <v/>
      </c>
      <c r="N4264" s="21" t="n"/>
    </row>
    <row r="4265">
      <c r="A4265" s="295" t="n"/>
      <c r="B4265" s="14" t="n"/>
      <c r="C4265" s="15" t="n"/>
      <c r="D4265" s="15" t="n"/>
      <c r="E4265" s="15">
        <f>D4265*Setup!$B$5</f>
        <v/>
      </c>
      <c r="F4265" s="15">
        <f>D4265-E4265</f>
        <v/>
      </c>
      <c r="G4265" s="15" t="n"/>
      <c r="H4265" s="15" t="n"/>
      <c r="I4265" s="15" t="n"/>
      <c r="J4265" s="15">
        <f>C4265+F4265+G4265-I4265</f>
        <v/>
      </c>
      <c r="K4265" s="15" t="n"/>
      <c r="L4265" s="15">
        <f>K4265*Setup!$B$6</f>
        <v/>
      </c>
      <c r="M4265" s="15">
        <f>J4265-L4265</f>
        <v/>
      </c>
      <c r="N4265" s="21" t="n"/>
    </row>
    <row r="4266">
      <c r="A4266" s="295" t="n"/>
      <c r="B4266" s="14" t="n"/>
      <c r="C4266" s="15" t="n"/>
      <c r="D4266" s="15" t="n"/>
      <c r="E4266" s="15">
        <f>D4266*Setup!$B$5</f>
        <v/>
      </c>
      <c r="F4266" s="15">
        <f>D4266-E4266</f>
        <v/>
      </c>
      <c r="G4266" s="15" t="n"/>
      <c r="H4266" s="15" t="n"/>
      <c r="I4266" s="15" t="n"/>
      <c r="J4266" s="15">
        <f>C4266+F4266+G4266-I4266</f>
        <v/>
      </c>
      <c r="K4266" s="15" t="n"/>
      <c r="L4266" s="15">
        <f>K4266*Setup!$B$6</f>
        <v/>
      </c>
      <c r="M4266" s="15">
        <f>J4266-L4266</f>
        <v/>
      </c>
      <c r="N4266" s="21" t="n"/>
    </row>
    <row r="4267">
      <c r="A4267" s="295" t="n"/>
      <c r="B4267" s="14" t="n"/>
      <c r="C4267" s="15" t="n"/>
      <c r="D4267" s="15" t="n"/>
      <c r="E4267" s="15">
        <f>D4267*Setup!$B$5</f>
        <v/>
      </c>
      <c r="F4267" s="15">
        <f>D4267-E4267</f>
        <v/>
      </c>
      <c r="G4267" s="15" t="n"/>
      <c r="H4267" s="15" t="n"/>
      <c r="I4267" s="15" t="n"/>
      <c r="J4267" s="15">
        <f>C4267+F4267+G4267-I4267</f>
        <v/>
      </c>
      <c r="K4267" s="15" t="n"/>
      <c r="L4267" s="15">
        <f>K4267*Setup!$B$6</f>
        <v/>
      </c>
      <c r="M4267" s="15">
        <f>J4267-L4267</f>
        <v/>
      </c>
      <c r="N4267" s="21" t="n"/>
    </row>
    <row r="4268">
      <c r="A4268" s="295" t="n"/>
      <c r="B4268" s="14" t="n"/>
      <c r="C4268" s="15" t="n"/>
      <c r="D4268" s="15" t="n"/>
      <c r="E4268" s="15">
        <f>D4268*Setup!$B$5</f>
        <v/>
      </c>
      <c r="F4268" s="15">
        <f>D4268-E4268</f>
        <v/>
      </c>
      <c r="G4268" s="15" t="n"/>
      <c r="H4268" s="15" t="n"/>
      <c r="I4268" s="15" t="n"/>
      <c r="J4268" s="15">
        <f>C4268+F4268+G4268-I4268</f>
        <v/>
      </c>
      <c r="K4268" s="15" t="n"/>
      <c r="L4268" s="15">
        <f>K4268*Setup!$B$6</f>
        <v/>
      </c>
      <c r="M4268" s="15">
        <f>J4268-L4268</f>
        <v/>
      </c>
      <c r="N4268" s="21" t="n"/>
    </row>
    <row r="4269">
      <c r="A4269" s="295" t="n"/>
      <c r="B4269" s="14" t="n"/>
      <c r="C4269" s="15" t="n"/>
      <c r="D4269" s="15" t="n"/>
      <c r="E4269" s="15">
        <f>D4269*Setup!$B$5</f>
        <v/>
      </c>
      <c r="F4269" s="15">
        <f>D4269-E4269</f>
        <v/>
      </c>
      <c r="G4269" s="15" t="n"/>
      <c r="H4269" s="15" t="n"/>
      <c r="I4269" s="15" t="n"/>
      <c r="J4269" s="15">
        <f>C4269+F4269+G4269-I4269</f>
        <v/>
      </c>
      <c r="K4269" s="15" t="n"/>
      <c r="L4269" s="15">
        <f>K4269*Setup!$B$6</f>
        <v/>
      </c>
      <c r="M4269" s="15">
        <f>J4269-L4269</f>
        <v/>
      </c>
      <c r="N4269" s="21" t="n"/>
    </row>
    <row r="4270">
      <c r="A4270" s="295" t="n"/>
      <c r="B4270" s="14" t="n"/>
      <c r="C4270" s="15" t="n"/>
      <c r="D4270" s="15" t="n"/>
      <c r="E4270" s="15">
        <f>D4270*Setup!$B$5</f>
        <v/>
      </c>
      <c r="F4270" s="15">
        <f>D4270-E4270</f>
        <v/>
      </c>
      <c r="G4270" s="15" t="n"/>
      <c r="H4270" s="15" t="n"/>
      <c r="I4270" s="15" t="n"/>
      <c r="J4270" s="15">
        <f>C4270+F4270+G4270-I4270</f>
        <v/>
      </c>
      <c r="K4270" s="15" t="n"/>
      <c r="L4270" s="15">
        <f>K4270*Setup!$B$6</f>
        <v/>
      </c>
      <c r="M4270" s="15">
        <f>J4270-L4270</f>
        <v/>
      </c>
      <c r="N4270" s="21" t="n"/>
    </row>
    <row r="4271">
      <c r="A4271" s="295" t="n"/>
      <c r="B4271" s="14" t="n"/>
      <c r="C4271" s="15" t="n"/>
      <c r="D4271" s="15" t="n"/>
      <c r="E4271" s="15">
        <f>D4271*Setup!$B$5</f>
        <v/>
      </c>
      <c r="F4271" s="15">
        <f>D4271-E4271</f>
        <v/>
      </c>
      <c r="G4271" s="15" t="n"/>
      <c r="H4271" s="15" t="n"/>
      <c r="I4271" s="15" t="n"/>
      <c r="J4271" s="15">
        <f>C4271+F4271+G4271-I4271</f>
        <v/>
      </c>
      <c r="K4271" s="15" t="n"/>
      <c r="L4271" s="15">
        <f>K4271*Setup!$B$6</f>
        <v/>
      </c>
      <c r="M4271" s="15">
        <f>J4271-L4271</f>
        <v/>
      </c>
      <c r="N4271" s="21" t="n"/>
    </row>
    <row r="4272">
      <c r="A4272" s="295" t="n"/>
      <c r="B4272" s="14" t="n"/>
      <c r="C4272" s="15" t="n"/>
      <c r="D4272" s="15" t="n"/>
      <c r="E4272" s="15">
        <f>D4272*Setup!$B$5</f>
        <v/>
      </c>
      <c r="F4272" s="15">
        <f>D4272-E4272</f>
        <v/>
      </c>
      <c r="G4272" s="15" t="n"/>
      <c r="H4272" s="15" t="n"/>
      <c r="I4272" s="15" t="n"/>
      <c r="J4272" s="15">
        <f>C4272+F4272+G4272-I4272</f>
        <v/>
      </c>
      <c r="K4272" s="15" t="n"/>
      <c r="L4272" s="15">
        <f>K4272*Setup!$B$6</f>
        <v/>
      </c>
      <c r="M4272" s="15">
        <f>J4272-L4272</f>
        <v/>
      </c>
      <c r="N4272" s="21" t="n"/>
    </row>
    <row r="4273">
      <c r="A4273" s="295" t="n"/>
      <c r="B4273" s="14" t="n"/>
      <c r="C4273" s="15" t="n"/>
      <c r="D4273" s="15" t="n"/>
      <c r="E4273" s="15">
        <f>D4273*Setup!$B$5</f>
        <v/>
      </c>
      <c r="F4273" s="15">
        <f>D4273-E4273</f>
        <v/>
      </c>
      <c r="G4273" s="15" t="n"/>
      <c r="H4273" s="15" t="n"/>
      <c r="I4273" s="15" t="n"/>
      <c r="J4273" s="15">
        <f>C4273+F4273+G4273-I4273</f>
        <v/>
      </c>
      <c r="K4273" s="15" t="n"/>
      <c r="L4273" s="15">
        <f>K4273*Setup!$B$6</f>
        <v/>
      </c>
      <c r="M4273" s="15">
        <f>J4273-L4273</f>
        <v/>
      </c>
      <c r="N4273" s="21" t="n"/>
    </row>
    <row r="4274">
      <c r="A4274" s="295" t="n"/>
      <c r="B4274" s="14" t="n"/>
      <c r="C4274" s="15" t="n"/>
      <c r="D4274" s="15" t="n"/>
      <c r="E4274" s="15">
        <f>D4274*Setup!$B$5</f>
        <v/>
      </c>
      <c r="F4274" s="15">
        <f>D4274-E4274</f>
        <v/>
      </c>
      <c r="G4274" s="15" t="n"/>
      <c r="H4274" s="15" t="n"/>
      <c r="I4274" s="15" t="n"/>
      <c r="J4274" s="15">
        <f>C4274+F4274+G4274-I4274</f>
        <v/>
      </c>
      <c r="K4274" s="15" t="n"/>
      <c r="L4274" s="15">
        <f>K4274*Setup!$B$6</f>
        <v/>
      </c>
      <c r="M4274" s="15">
        <f>J4274-L4274</f>
        <v/>
      </c>
      <c r="N4274" s="21" t="n"/>
    </row>
    <row r="4275">
      <c r="A4275" s="295" t="n"/>
      <c r="B4275" s="14" t="n"/>
      <c r="C4275" s="15" t="n"/>
      <c r="D4275" s="15" t="n"/>
      <c r="E4275" s="15">
        <f>D4275*Setup!$B$5</f>
        <v/>
      </c>
      <c r="F4275" s="15">
        <f>D4275-E4275</f>
        <v/>
      </c>
      <c r="G4275" s="15" t="n"/>
      <c r="H4275" s="15" t="n"/>
      <c r="I4275" s="15" t="n"/>
      <c r="J4275" s="15">
        <f>C4275+F4275+G4275-I4275</f>
        <v/>
      </c>
      <c r="K4275" s="15" t="n"/>
      <c r="L4275" s="15">
        <f>K4275*Setup!$B$6</f>
        <v/>
      </c>
      <c r="M4275" s="15">
        <f>J4275-L4275</f>
        <v/>
      </c>
      <c r="N4275" s="21" t="n"/>
    </row>
    <row r="4276">
      <c r="A4276" s="295" t="n"/>
      <c r="B4276" s="14" t="n"/>
      <c r="C4276" s="15" t="n"/>
      <c r="D4276" s="15" t="n"/>
      <c r="E4276" s="15">
        <f>D4276*Setup!$B$5</f>
        <v/>
      </c>
      <c r="F4276" s="15">
        <f>D4276-E4276</f>
        <v/>
      </c>
      <c r="G4276" s="15" t="n"/>
      <c r="H4276" s="15" t="n"/>
      <c r="I4276" s="15" t="n"/>
      <c r="J4276" s="15">
        <f>C4276+F4276+G4276-I4276</f>
        <v/>
      </c>
      <c r="K4276" s="15" t="n"/>
      <c r="L4276" s="15">
        <f>K4276*Setup!$B$6</f>
        <v/>
      </c>
      <c r="M4276" s="15">
        <f>J4276-L4276</f>
        <v/>
      </c>
      <c r="N4276" s="21" t="n"/>
    </row>
    <row r="4277">
      <c r="A4277" s="295" t="n"/>
      <c r="B4277" s="14" t="n"/>
      <c r="C4277" s="15" t="n"/>
      <c r="D4277" s="15" t="n"/>
      <c r="E4277" s="15">
        <f>D4277*Setup!$B$5</f>
        <v/>
      </c>
      <c r="F4277" s="15">
        <f>D4277-E4277</f>
        <v/>
      </c>
      <c r="G4277" s="15" t="n"/>
      <c r="H4277" s="15" t="n"/>
      <c r="I4277" s="15" t="n"/>
      <c r="J4277" s="15">
        <f>C4277+F4277+G4277-I4277</f>
        <v/>
      </c>
      <c r="K4277" s="15" t="n"/>
      <c r="L4277" s="15">
        <f>K4277*Setup!$B$6</f>
        <v/>
      </c>
      <c r="M4277" s="15">
        <f>J4277-L4277</f>
        <v/>
      </c>
      <c r="N4277" s="21" t="n"/>
    </row>
    <row r="4278">
      <c r="A4278" s="295" t="n"/>
      <c r="B4278" s="14" t="n"/>
      <c r="C4278" s="15" t="n"/>
      <c r="D4278" s="15" t="n"/>
      <c r="E4278" s="15">
        <f>D4278*Setup!$B$5</f>
        <v/>
      </c>
      <c r="F4278" s="15">
        <f>D4278-E4278</f>
        <v/>
      </c>
      <c r="G4278" s="15" t="n"/>
      <c r="H4278" s="15" t="n"/>
      <c r="I4278" s="15" t="n"/>
      <c r="J4278" s="15">
        <f>C4278+F4278+G4278-I4278</f>
        <v/>
      </c>
      <c r="K4278" s="15" t="n"/>
      <c r="L4278" s="15">
        <f>K4278*Setup!$B$6</f>
        <v/>
      </c>
      <c r="M4278" s="15">
        <f>J4278-L4278</f>
        <v/>
      </c>
      <c r="N4278" s="21" t="n"/>
    </row>
    <row r="4279">
      <c r="A4279" s="295" t="n"/>
      <c r="B4279" s="14" t="n"/>
      <c r="C4279" s="15" t="n"/>
      <c r="D4279" s="15" t="n"/>
      <c r="E4279" s="15">
        <f>D4279*Setup!$B$5</f>
        <v/>
      </c>
      <c r="F4279" s="15">
        <f>D4279-E4279</f>
        <v/>
      </c>
      <c r="G4279" s="15" t="n"/>
      <c r="H4279" s="15" t="n"/>
      <c r="I4279" s="15" t="n"/>
      <c r="J4279" s="15">
        <f>C4279+F4279+G4279-I4279</f>
        <v/>
      </c>
      <c r="K4279" s="15" t="n"/>
      <c r="L4279" s="15">
        <f>K4279*Setup!$B$6</f>
        <v/>
      </c>
      <c r="M4279" s="15">
        <f>J4279-L4279</f>
        <v/>
      </c>
      <c r="N4279" s="21" t="n"/>
    </row>
    <row r="4280">
      <c r="A4280" s="295" t="n"/>
      <c r="B4280" s="14" t="n"/>
      <c r="C4280" s="15" t="n"/>
      <c r="D4280" s="15" t="n"/>
      <c r="E4280" s="15">
        <f>D4280*Setup!$B$5</f>
        <v/>
      </c>
      <c r="F4280" s="15">
        <f>D4280-E4280</f>
        <v/>
      </c>
      <c r="G4280" s="15" t="n"/>
      <c r="H4280" s="15" t="n"/>
      <c r="I4280" s="15" t="n"/>
      <c r="J4280" s="15">
        <f>C4280+F4280+G4280-I4280</f>
        <v/>
      </c>
      <c r="K4280" s="15" t="n"/>
      <c r="L4280" s="15">
        <f>K4280*Setup!$B$6</f>
        <v/>
      </c>
      <c r="M4280" s="15">
        <f>J4280-L4280</f>
        <v/>
      </c>
      <c r="N4280" s="21" t="n"/>
    </row>
    <row r="4281">
      <c r="A4281" s="295" t="n"/>
      <c r="B4281" s="14" t="n"/>
      <c r="C4281" s="15" t="n"/>
      <c r="D4281" s="15" t="n"/>
      <c r="E4281" s="15">
        <f>D4281*Setup!$B$5</f>
        <v/>
      </c>
      <c r="F4281" s="15">
        <f>D4281-E4281</f>
        <v/>
      </c>
      <c r="G4281" s="15" t="n"/>
      <c r="H4281" s="15" t="n"/>
      <c r="I4281" s="15" t="n"/>
      <c r="J4281" s="15">
        <f>C4281+F4281+G4281-I4281</f>
        <v/>
      </c>
      <c r="K4281" s="15" t="n"/>
      <c r="L4281" s="15">
        <f>K4281*Setup!$B$6</f>
        <v/>
      </c>
      <c r="M4281" s="15">
        <f>J4281-L4281</f>
        <v/>
      </c>
      <c r="N4281" s="21" t="n"/>
    </row>
    <row r="4282">
      <c r="A4282" s="295" t="n"/>
      <c r="B4282" s="14" t="n"/>
      <c r="C4282" s="15" t="n"/>
      <c r="D4282" s="15" t="n"/>
      <c r="E4282" s="15">
        <f>D4282*Setup!$B$5</f>
        <v/>
      </c>
      <c r="F4282" s="15">
        <f>D4282-E4282</f>
        <v/>
      </c>
      <c r="G4282" s="15" t="n"/>
      <c r="H4282" s="15" t="n"/>
      <c r="I4282" s="15" t="n"/>
      <c r="J4282" s="15">
        <f>C4282+F4282+G4282-I4282</f>
        <v/>
      </c>
      <c r="K4282" s="15" t="n"/>
      <c r="L4282" s="15">
        <f>K4282*Setup!$B$6</f>
        <v/>
      </c>
      <c r="M4282" s="15">
        <f>J4282-L4282</f>
        <v/>
      </c>
      <c r="N4282" s="21" t="n"/>
    </row>
    <row r="4283">
      <c r="A4283" s="295" t="n"/>
      <c r="B4283" s="14" t="n"/>
      <c r="C4283" s="15" t="n"/>
      <c r="D4283" s="15" t="n"/>
      <c r="E4283" s="15">
        <f>D4283*Setup!$B$5</f>
        <v/>
      </c>
      <c r="F4283" s="15">
        <f>D4283-E4283</f>
        <v/>
      </c>
      <c r="G4283" s="15" t="n"/>
      <c r="H4283" s="15" t="n"/>
      <c r="I4283" s="15" t="n"/>
      <c r="J4283" s="15">
        <f>C4283+F4283+G4283-I4283</f>
        <v/>
      </c>
      <c r="K4283" s="15" t="n"/>
      <c r="L4283" s="15">
        <f>K4283*Setup!$B$6</f>
        <v/>
      </c>
      <c r="M4283" s="15">
        <f>J4283-L4283</f>
        <v/>
      </c>
      <c r="N4283" s="21" t="n"/>
    </row>
    <row r="4284">
      <c r="A4284" s="295" t="n"/>
      <c r="B4284" s="14" t="n"/>
      <c r="C4284" s="15" t="n"/>
      <c r="D4284" s="15" t="n"/>
      <c r="E4284" s="15">
        <f>D4284*Setup!$B$5</f>
        <v/>
      </c>
      <c r="F4284" s="15">
        <f>D4284-E4284</f>
        <v/>
      </c>
      <c r="G4284" s="15" t="n"/>
      <c r="H4284" s="15" t="n"/>
      <c r="I4284" s="15" t="n"/>
      <c r="J4284" s="15">
        <f>C4284+F4284+G4284-I4284</f>
        <v/>
      </c>
      <c r="K4284" s="15" t="n"/>
      <c r="L4284" s="15">
        <f>K4284*Setup!$B$6</f>
        <v/>
      </c>
      <c r="M4284" s="15">
        <f>J4284-L4284</f>
        <v/>
      </c>
      <c r="N4284" s="21" t="n"/>
    </row>
    <row r="4285">
      <c r="A4285" s="295" t="n"/>
      <c r="B4285" s="14" t="n"/>
      <c r="C4285" s="15" t="n"/>
      <c r="D4285" s="15" t="n"/>
      <c r="E4285" s="15">
        <f>D4285*Setup!$B$5</f>
        <v/>
      </c>
      <c r="F4285" s="15">
        <f>D4285-E4285</f>
        <v/>
      </c>
      <c r="G4285" s="15" t="n"/>
      <c r="H4285" s="15" t="n"/>
      <c r="I4285" s="15" t="n"/>
      <c r="J4285" s="15">
        <f>C4285+F4285+G4285-I4285</f>
        <v/>
      </c>
      <c r="K4285" s="15" t="n"/>
      <c r="L4285" s="15">
        <f>K4285*Setup!$B$6</f>
        <v/>
      </c>
      <c r="M4285" s="15">
        <f>J4285-L4285</f>
        <v/>
      </c>
      <c r="N4285" s="21" t="n"/>
    </row>
    <row r="4286">
      <c r="A4286" s="295" t="n"/>
      <c r="B4286" s="14" t="n"/>
      <c r="C4286" s="15" t="n"/>
      <c r="D4286" s="15" t="n"/>
      <c r="E4286" s="15">
        <f>D4286*Setup!$B$5</f>
        <v/>
      </c>
      <c r="F4286" s="15">
        <f>D4286-E4286</f>
        <v/>
      </c>
      <c r="G4286" s="15" t="n"/>
      <c r="H4286" s="15" t="n"/>
      <c r="I4286" s="15" t="n"/>
      <c r="J4286" s="15">
        <f>C4286+F4286+G4286-I4286</f>
        <v/>
      </c>
      <c r="K4286" s="15" t="n"/>
      <c r="L4286" s="15">
        <f>K4286*Setup!$B$6</f>
        <v/>
      </c>
      <c r="M4286" s="15">
        <f>J4286-L4286</f>
        <v/>
      </c>
      <c r="N4286" s="21" t="n"/>
    </row>
    <row r="4287">
      <c r="A4287" s="295" t="n"/>
      <c r="B4287" s="14" t="n"/>
      <c r="C4287" s="15" t="n"/>
      <c r="D4287" s="15" t="n"/>
      <c r="E4287" s="15">
        <f>D4287*Setup!$B$5</f>
        <v/>
      </c>
      <c r="F4287" s="15">
        <f>D4287-E4287</f>
        <v/>
      </c>
      <c r="G4287" s="15" t="n"/>
      <c r="H4287" s="15" t="n"/>
      <c r="I4287" s="15" t="n"/>
      <c r="J4287" s="15">
        <f>C4287+F4287+G4287-I4287</f>
        <v/>
      </c>
      <c r="K4287" s="15" t="n"/>
      <c r="L4287" s="15">
        <f>K4287*Setup!$B$6</f>
        <v/>
      </c>
      <c r="M4287" s="15">
        <f>J4287-L4287</f>
        <v/>
      </c>
      <c r="N4287" s="21" t="n"/>
    </row>
    <row r="4288">
      <c r="A4288" s="295" t="n"/>
      <c r="B4288" s="14" t="n"/>
      <c r="C4288" s="15" t="n"/>
      <c r="D4288" s="15" t="n"/>
      <c r="E4288" s="15">
        <f>D4288*Setup!$B$5</f>
        <v/>
      </c>
      <c r="F4288" s="15">
        <f>D4288-E4288</f>
        <v/>
      </c>
      <c r="G4288" s="15" t="n"/>
      <c r="H4288" s="15" t="n"/>
      <c r="I4288" s="15" t="n"/>
      <c r="J4288" s="15">
        <f>C4288+F4288+G4288-I4288</f>
        <v/>
      </c>
      <c r="K4288" s="15" t="n"/>
      <c r="L4288" s="15">
        <f>K4288*Setup!$B$6</f>
        <v/>
      </c>
      <c r="M4288" s="15">
        <f>J4288-L4288</f>
        <v/>
      </c>
      <c r="N4288" s="21" t="n"/>
    </row>
    <row r="4289">
      <c r="A4289" s="295" t="n"/>
      <c r="B4289" s="14" t="n"/>
      <c r="C4289" s="15" t="n"/>
      <c r="D4289" s="15" t="n"/>
      <c r="E4289" s="15">
        <f>D4289*Setup!$B$5</f>
        <v/>
      </c>
      <c r="F4289" s="15">
        <f>D4289-E4289</f>
        <v/>
      </c>
      <c r="G4289" s="15" t="n"/>
      <c r="H4289" s="15" t="n"/>
      <c r="I4289" s="15" t="n"/>
      <c r="J4289" s="15">
        <f>C4289+F4289+G4289-I4289</f>
        <v/>
      </c>
      <c r="K4289" s="15" t="n"/>
      <c r="L4289" s="15">
        <f>K4289*Setup!$B$6</f>
        <v/>
      </c>
      <c r="M4289" s="15">
        <f>J4289-L4289</f>
        <v/>
      </c>
      <c r="N4289" s="21" t="n"/>
    </row>
    <row r="4290">
      <c r="A4290" s="295" t="n"/>
      <c r="B4290" s="14" t="n"/>
      <c r="C4290" s="15" t="n"/>
      <c r="D4290" s="15" t="n"/>
      <c r="E4290" s="15">
        <f>D4290*Setup!$B$5</f>
        <v/>
      </c>
      <c r="F4290" s="15">
        <f>D4290-E4290</f>
        <v/>
      </c>
      <c r="G4290" s="15" t="n"/>
      <c r="H4290" s="15" t="n"/>
      <c r="I4290" s="15" t="n"/>
      <c r="J4290" s="15">
        <f>C4290+F4290+G4290-I4290</f>
        <v/>
      </c>
      <c r="K4290" s="15" t="n"/>
      <c r="L4290" s="15">
        <f>K4290*Setup!$B$6</f>
        <v/>
      </c>
      <c r="M4290" s="15">
        <f>J4290-L4290</f>
        <v/>
      </c>
      <c r="N4290" s="21" t="n"/>
    </row>
    <row r="4291">
      <c r="A4291" s="295" t="n"/>
      <c r="B4291" s="14" t="n"/>
      <c r="C4291" s="15" t="n"/>
      <c r="D4291" s="15" t="n"/>
      <c r="E4291" s="15">
        <f>D4291*Setup!$B$5</f>
        <v/>
      </c>
      <c r="F4291" s="15">
        <f>D4291-E4291</f>
        <v/>
      </c>
      <c r="G4291" s="15" t="n"/>
      <c r="H4291" s="15" t="n"/>
      <c r="I4291" s="15" t="n"/>
      <c r="J4291" s="15">
        <f>C4291+F4291+G4291-I4291</f>
        <v/>
      </c>
      <c r="K4291" s="15" t="n"/>
      <c r="L4291" s="15">
        <f>K4291*Setup!$B$6</f>
        <v/>
      </c>
      <c r="M4291" s="15">
        <f>J4291-L4291</f>
        <v/>
      </c>
      <c r="N4291" s="21" t="n"/>
    </row>
    <row r="4292">
      <c r="A4292" s="295" t="n"/>
      <c r="B4292" s="14" t="n"/>
      <c r="C4292" s="15" t="n"/>
      <c r="D4292" s="15" t="n"/>
      <c r="E4292" s="15">
        <f>D4292*Setup!$B$5</f>
        <v/>
      </c>
      <c r="F4292" s="15">
        <f>D4292-E4292</f>
        <v/>
      </c>
      <c r="G4292" s="15" t="n"/>
      <c r="H4292" s="15" t="n"/>
      <c r="I4292" s="15" t="n"/>
      <c r="J4292" s="15">
        <f>C4292+F4292+G4292-I4292</f>
        <v/>
      </c>
      <c r="K4292" s="15" t="n"/>
      <c r="L4292" s="15">
        <f>K4292*Setup!$B$6</f>
        <v/>
      </c>
      <c r="M4292" s="15">
        <f>J4292-L4292</f>
        <v/>
      </c>
      <c r="N4292" s="21" t="n"/>
    </row>
    <row r="4293">
      <c r="A4293" s="295" t="n"/>
      <c r="B4293" s="14" t="n"/>
      <c r="C4293" s="15" t="n"/>
      <c r="D4293" s="15" t="n"/>
      <c r="E4293" s="15">
        <f>D4293*Setup!$B$5</f>
        <v/>
      </c>
      <c r="F4293" s="15">
        <f>D4293-E4293</f>
        <v/>
      </c>
      <c r="G4293" s="15" t="n"/>
      <c r="H4293" s="15" t="n"/>
      <c r="I4293" s="15" t="n"/>
      <c r="J4293" s="15">
        <f>C4293+F4293+G4293-I4293</f>
        <v/>
      </c>
      <c r="K4293" s="15" t="n"/>
      <c r="L4293" s="15">
        <f>K4293*Setup!$B$6</f>
        <v/>
      </c>
      <c r="M4293" s="15">
        <f>J4293-L4293</f>
        <v/>
      </c>
      <c r="N4293" s="21" t="n"/>
    </row>
    <row r="4294">
      <c r="A4294" s="295" t="n"/>
      <c r="B4294" s="14" t="n"/>
      <c r="C4294" s="15" t="n"/>
      <c r="D4294" s="15" t="n"/>
      <c r="E4294" s="15">
        <f>D4294*Setup!$B$5</f>
        <v/>
      </c>
      <c r="F4294" s="15">
        <f>D4294-E4294</f>
        <v/>
      </c>
      <c r="G4294" s="15" t="n"/>
      <c r="H4294" s="15" t="n"/>
      <c r="I4294" s="15" t="n"/>
      <c r="J4294" s="15">
        <f>C4294+F4294+G4294-I4294</f>
        <v/>
      </c>
      <c r="K4294" s="15" t="n"/>
      <c r="L4294" s="15">
        <f>K4294*Setup!$B$6</f>
        <v/>
      </c>
      <c r="M4294" s="15">
        <f>J4294-L4294</f>
        <v/>
      </c>
      <c r="N4294" s="21" t="n"/>
    </row>
    <row r="4295">
      <c r="A4295" s="295" t="n"/>
      <c r="B4295" s="14" t="n"/>
      <c r="C4295" s="15" t="n"/>
      <c r="D4295" s="15" t="n"/>
      <c r="E4295" s="15">
        <f>D4295*Setup!$B$5</f>
        <v/>
      </c>
      <c r="F4295" s="15">
        <f>D4295-E4295</f>
        <v/>
      </c>
      <c r="G4295" s="15" t="n"/>
      <c r="H4295" s="15" t="n"/>
      <c r="I4295" s="15" t="n"/>
      <c r="J4295" s="15">
        <f>C4295+F4295+G4295-I4295</f>
        <v/>
      </c>
      <c r="K4295" s="15" t="n"/>
      <c r="L4295" s="15">
        <f>K4295*Setup!$B$6</f>
        <v/>
      </c>
      <c r="M4295" s="15">
        <f>J4295-L4295</f>
        <v/>
      </c>
      <c r="N4295" s="21" t="n"/>
    </row>
    <row r="4296">
      <c r="A4296" s="295" t="n"/>
      <c r="B4296" s="14" t="n"/>
      <c r="C4296" s="15" t="n"/>
      <c r="D4296" s="15" t="n"/>
      <c r="E4296" s="15">
        <f>D4296*Setup!$B$5</f>
        <v/>
      </c>
      <c r="F4296" s="15">
        <f>D4296-E4296</f>
        <v/>
      </c>
      <c r="G4296" s="15" t="n"/>
      <c r="H4296" s="15" t="n"/>
      <c r="I4296" s="15" t="n"/>
      <c r="J4296" s="15">
        <f>C4296+F4296+G4296-I4296</f>
        <v/>
      </c>
      <c r="K4296" s="15" t="n"/>
      <c r="L4296" s="15">
        <f>K4296*Setup!$B$6</f>
        <v/>
      </c>
      <c r="M4296" s="15">
        <f>J4296-L4296</f>
        <v/>
      </c>
      <c r="N4296" s="21" t="n"/>
    </row>
    <row r="4297">
      <c r="A4297" s="295" t="n"/>
      <c r="B4297" s="14" t="n"/>
      <c r="C4297" s="15" t="n"/>
      <c r="D4297" s="15" t="n"/>
      <c r="E4297" s="15">
        <f>D4297*Setup!$B$5</f>
        <v/>
      </c>
      <c r="F4297" s="15">
        <f>D4297-E4297</f>
        <v/>
      </c>
      <c r="G4297" s="15" t="n"/>
      <c r="H4297" s="15" t="n"/>
      <c r="I4297" s="15" t="n"/>
      <c r="J4297" s="15">
        <f>C4297+F4297+G4297-I4297</f>
        <v/>
      </c>
      <c r="K4297" s="15" t="n"/>
      <c r="L4297" s="15">
        <f>K4297*Setup!$B$6</f>
        <v/>
      </c>
      <c r="M4297" s="15">
        <f>J4297-L4297</f>
        <v/>
      </c>
      <c r="N4297" s="21" t="n"/>
    </row>
    <row r="4298">
      <c r="A4298" s="295" t="n"/>
      <c r="B4298" s="14" t="n"/>
      <c r="C4298" s="15" t="n"/>
      <c r="D4298" s="15" t="n"/>
      <c r="E4298" s="15">
        <f>D4298*Setup!$B$5</f>
        <v/>
      </c>
      <c r="F4298" s="15">
        <f>D4298-E4298</f>
        <v/>
      </c>
      <c r="G4298" s="15" t="n"/>
      <c r="H4298" s="15" t="n"/>
      <c r="I4298" s="15" t="n"/>
      <c r="J4298" s="15">
        <f>C4298+F4298+G4298-I4298</f>
        <v/>
      </c>
      <c r="K4298" s="15" t="n"/>
      <c r="L4298" s="15">
        <f>K4298*Setup!$B$6</f>
        <v/>
      </c>
      <c r="M4298" s="15">
        <f>J4298-L4298</f>
        <v/>
      </c>
      <c r="N4298" s="21" t="n"/>
    </row>
    <row r="4299">
      <c r="A4299" s="295" t="n"/>
      <c r="B4299" s="14" t="n"/>
      <c r="C4299" s="15" t="n"/>
      <c r="D4299" s="15" t="n"/>
      <c r="E4299" s="15">
        <f>D4299*Setup!$B$5</f>
        <v/>
      </c>
      <c r="F4299" s="15">
        <f>D4299-E4299</f>
        <v/>
      </c>
      <c r="G4299" s="15" t="n"/>
      <c r="H4299" s="15" t="n"/>
      <c r="I4299" s="15" t="n"/>
      <c r="J4299" s="15">
        <f>C4299+F4299+G4299-I4299</f>
        <v/>
      </c>
      <c r="K4299" s="15" t="n"/>
      <c r="L4299" s="15">
        <f>K4299*Setup!$B$6</f>
        <v/>
      </c>
      <c r="M4299" s="15">
        <f>J4299-L4299</f>
        <v/>
      </c>
      <c r="N4299" s="21" t="n"/>
    </row>
    <row r="4300">
      <c r="A4300" s="295" t="n"/>
      <c r="B4300" s="14" t="n"/>
      <c r="C4300" s="15" t="n"/>
      <c r="D4300" s="15" t="n"/>
      <c r="E4300" s="15">
        <f>D4300*Setup!$B$5</f>
        <v/>
      </c>
      <c r="F4300" s="15">
        <f>D4300-E4300</f>
        <v/>
      </c>
      <c r="G4300" s="15" t="n"/>
      <c r="H4300" s="15" t="n"/>
      <c r="I4300" s="15" t="n"/>
      <c r="J4300" s="15">
        <f>C4300+F4300+G4300-I4300</f>
        <v/>
      </c>
      <c r="K4300" s="15" t="n"/>
      <c r="L4300" s="15">
        <f>K4300*Setup!$B$6</f>
        <v/>
      </c>
      <c r="M4300" s="15">
        <f>J4300-L4300</f>
        <v/>
      </c>
      <c r="N4300" s="21" t="n"/>
    </row>
    <row r="4301">
      <c r="A4301" s="295" t="n"/>
      <c r="B4301" s="14" t="n"/>
      <c r="C4301" s="15" t="n"/>
      <c r="D4301" s="15" t="n"/>
      <c r="E4301" s="15">
        <f>D4301*Setup!$B$5</f>
        <v/>
      </c>
      <c r="F4301" s="15">
        <f>D4301-E4301</f>
        <v/>
      </c>
      <c r="G4301" s="15" t="n"/>
      <c r="H4301" s="15" t="n"/>
      <c r="I4301" s="15" t="n"/>
      <c r="J4301" s="15">
        <f>C4301+F4301+G4301-I4301</f>
        <v/>
      </c>
      <c r="K4301" s="15" t="n"/>
      <c r="L4301" s="15">
        <f>K4301*Setup!$B$6</f>
        <v/>
      </c>
      <c r="M4301" s="15">
        <f>J4301-L4301</f>
        <v/>
      </c>
      <c r="N4301" s="21" t="n"/>
    </row>
    <row r="4302">
      <c r="A4302" s="295" t="n"/>
      <c r="B4302" s="14" t="n"/>
      <c r="C4302" s="15" t="n"/>
      <c r="D4302" s="15" t="n"/>
      <c r="E4302" s="15">
        <f>D4302*Setup!$B$5</f>
        <v/>
      </c>
      <c r="F4302" s="15">
        <f>D4302-E4302</f>
        <v/>
      </c>
      <c r="G4302" s="15" t="n"/>
      <c r="H4302" s="15" t="n"/>
      <c r="I4302" s="15" t="n"/>
      <c r="J4302" s="15">
        <f>C4302+F4302+G4302-I4302</f>
        <v/>
      </c>
      <c r="K4302" s="15" t="n"/>
      <c r="L4302" s="15">
        <f>K4302*Setup!$B$6</f>
        <v/>
      </c>
      <c r="M4302" s="15">
        <f>J4302-L4302</f>
        <v/>
      </c>
      <c r="N4302" s="21" t="n"/>
    </row>
    <row r="4303">
      <c r="A4303" s="295" t="n"/>
      <c r="B4303" s="14" t="n"/>
      <c r="C4303" s="15" t="n"/>
      <c r="D4303" s="15" t="n"/>
      <c r="E4303" s="15">
        <f>D4303*Setup!$B$5</f>
        <v/>
      </c>
      <c r="F4303" s="15">
        <f>D4303-E4303</f>
        <v/>
      </c>
      <c r="G4303" s="15" t="n"/>
      <c r="H4303" s="15" t="n"/>
      <c r="I4303" s="15" t="n"/>
      <c r="J4303" s="15">
        <f>C4303+F4303+G4303-I4303</f>
        <v/>
      </c>
      <c r="K4303" s="15" t="n"/>
      <c r="L4303" s="15">
        <f>K4303*Setup!$B$6</f>
        <v/>
      </c>
      <c r="M4303" s="15">
        <f>J4303-L4303</f>
        <v/>
      </c>
      <c r="N4303" s="21" t="n"/>
    </row>
    <row r="4304">
      <c r="A4304" s="295" t="n"/>
      <c r="B4304" s="14" t="n"/>
      <c r="C4304" s="15" t="n"/>
      <c r="D4304" s="15" t="n"/>
      <c r="E4304" s="15">
        <f>D4304*Setup!$B$5</f>
        <v/>
      </c>
      <c r="F4304" s="15">
        <f>D4304-E4304</f>
        <v/>
      </c>
      <c r="G4304" s="15" t="n"/>
      <c r="H4304" s="15" t="n"/>
      <c r="I4304" s="15" t="n"/>
      <c r="J4304" s="15">
        <f>C4304+F4304+G4304-I4304</f>
        <v/>
      </c>
      <c r="K4304" s="15" t="n"/>
      <c r="L4304" s="15">
        <f>K4304*Setup!$B$6</f>
        <v/>
      </c>
      <c r="M4304" s="15">
        <f>J4304-L4304</f>
        <v/>
      </c>
      <c r="N4304" s="21" t="n"/>
    </row>
    <row r="4305">
      <c r="A4305" s="295" t="n"/>
      <c r="B4305" s="14" t="n"/>
      <c r="C4305" s="15" t="n"/>
      <c r="D4305" s="15" t="n"/>
      <c r="E4305" s="15">
        <f>D4305*Setup!$B$5</f>
        <v/>
      </c>
      <c r="F4305" s="15">
        <f>D4305-E4305</f>
        <v/>
      </c>
      <c r="G4305" s="15" t="n"/>
      <c r="H4305" s="15" t="n"/>
      <c r="I4305" s="15" t="n"/>
      <c r="J4305" s="15">
        <f>C4305+F4305+G4305-I4305</f>
        <v/>
      </c>
      <c r="K4305" s="15" t="n"/>
      <c r="L4305" s="15">
        <f>K4305*Setup!$B$6</f>
        <v/>
      </c>
      <c r="M4305" s="15">
        <f>J4305-L4305</f>
        <v/>
      </c>
      <c r="N4305" s="21" t="n"/>
    </row>
    <row r="4306">
      <c r="A4306" s="295" t="n"/>
      <c r="B4306" s="14" t="n"/>
      <c r="C4306" s="15" t="n"/>
      <c r="D4306" s="15" t="n"/>
      <c r="E4306" s="15">
        <f>D4306*Setup!$B$5</f>
        <v/>
      </c>
      <c r="F4306" s="15">
        <f>D4306-E4306</f>
        <v/>
      </c>
      <c r="G4306" s="15" t="n"/>
      <c r="H4306" s="15" t="n"/>
      <c r="I4306" s="15" t="n"/>
      <c r="J4306" s="15">
        <f>C4306+F4306+G4306-I4306</f>
        <v/>
      </c>
      <c r="K4306" s="15" t="n"/>
      <c r="L4306" s="15">
        <f>K4306*Setup!$B$6</f>
        <v/>
      </c>
      <c r="M4306" s="15">
        <f>J4306-L4306</f>
        <v/>
      </c>
      <c r="N4306" s="21" t="n"/>
    </row>
    <row r="4307">
      <c r="A4307" s="295" t="n"/>
      <c r="B4307" s="14" t="n"/>
      <c r="C4307" s="15" t="n"/>
      <c r="D4307" s="15" t="n"/>
      <c r="E4307" s="15">
        <f>D4307*Setup!$B$5</f>
        <v/>
      </c>
      <c r="F4307" s="15">
        <f>D4307-E4307</f>
        <v/>
      </c>
      <c r="G4307" s="15" t="n"/>
      <c r="H4307" s="15" t="n"/>
      <c r="I4307" s="15" t="n"/>
      <c r="J4307" s="15">
        <f>C4307+F4307+G4307-I4307</f>
        <v/>
      </c>
      <c r="K4307" s="15" t="n"/>
      <c r="L4307" s="15">
        <f>K4307*Setup!$B$6</f>
        <v/>
      </c>
      <c r="M4307" s="15">
        <f>J4307-L4307</f>
        <v/>
      </c>
      <c r="N4307" s="21" t="n"/>
    </row>
    <row r="4308">
      <c r="A4308" s="295" t="n"/>
      <c r="B4308" s="14" t="n"/>
      <c r="C4308" s="15" t="n"/>
      <c r="D4308" s="15" t="n"/>
      <c r="E4308" s="15">
        <f>D4308*Setup!$B$5</f>
        <v/>
      </c>
      <c r="F4308" s="15">
        <f>D4308-E4308</f>
        <v/>
      </c>
      <c r="G4308" s="15" t="n"/>
      <c r="H4308" s="15" t="n"/>
      <c r="I4308" s="15" t="n"/>
      <c r="J4308" s="15">
        <f>C4308+F4308+G4308-I4308</f>
        <v/>
      </c>
      <c r="K4308" s="15" t="n"/>
      <c r="L4308" s="15">
        <f>K4308*Setup!$B$6</f>
        <v/>
      </c>
      <c r="M4308" s="15">
        <f>J4308-L4308</f>
        <v/>
      </c>
      <c r="N4308" s="21" t="n"/>
    </row>
    <row r="4309">
      <c r="A4309" s="295" t="n"/>
      <c r="B4309" s="14" t="n"/>
      <c r="C4309" s="15" t="n"/>
      <c r="D4309" s="15" t="n"/>
      <c r="E4309" s="15">
        <f>D4309*Setup!$B$5</f>
        <v/>
      </c>
      <c r="F4309" s="15">
        <f>D4309-E4309</f>
        <v/>
      </c>
      <c r="G4309" s="15" t="n"/>
      <c r="H4309" s="15" t="n"/>
      <c r="I4309" s="15" t="n"/>
      <c r="J4309" s="15">
        <f>C4309+F4309+G4309-I4309</f>
        <v/>
      </c>
      <c r="K4309" s="15" t="n"/>
      <c r="L4309" s="15">
        <f>K4309*Setup!$B$6</f>
        <v/>
      </c>
      <c r="M4309" s="15">
        <f>J4309-L4309</f>
        <v/>
      </c>
      <c r="N4309" s="21" t="n"/>
    </row>
    <row r="4310">
      <c r="A4310" s="295" t="n"/>
      <c r="B4310" s="14" t="n"/>
      <c r="C4310" s="15" t="n"/>
      <c r="D4310" s="15" t="n"/>
      <c r="E4310" s="15">
        <f>D4310*Setup!$B$5</f>
        <v/>
      </c>
      <c r="F4310" s="15">
        <f>D4310-E4310</f>
        <v/>
      </c>
      <c r="G4310" s="15" t="n"/>
      <c r="H4310" s="15" t="n"/>
      <c r="I4310" s="15" t="n"/>
      <c r="J4310" s="15">
        <f>C4310+F4310+G4310-I4310</f>
        <v/>
      </c>
      <c r="K4310" s="15" t="n"/>
      <c r="L4310" s="15">
        <f>K4310*Setup!$B$6</f>
        <v/>
      </c>
      <c r="M4310" s="15">
        <f>J4310-L4310</f>
        <v/>
      </c>
      <c r="N4310" s="21" t="n"/>
    </row>
    <row r="4311">
      <c r="A4311" s="295" t="n"/>
      <c r="B4311" s="14" t="n"/>
      <c r="C4311" s="15" t="n"/>
      <c r="D4311" s="15" t="n"/>
      <c r="E4311" s="15">
        <f>D4311*Setup!$B$5</f>
        <v/>
      </c>
      <c r="F4311" s="15">
        <f>D4311-E4311</f>
        <v/>
      </c>
      <c r="G4311" s="15" t="n"/>
      <c r="H4311" s="15" t="n"/>
      <c r="I4311" s="15" t="n"/>
      <c r="J4311" s="15">
        <f>C4311+F4311+G4311-I4311</f>
        <v/>
      </c>
      <c r="K4311" s="15" t="n"/>
      <c r="L4311" s="15">
        <f>K4311*Setup!$B$6</f>
        <v/>
      </c>
      <c r="M4311" s="15">
        <f>J4311-L4311</f>
        <v/>
      </c>
      <c r="N4311" s="21" t="n"/>
    </row>
    <row r="4312">
      <c r="A4312" s="295" t="n"/>
      <c r="B4312" s="14" t="n"/>
      <c r="C4312" s="15" t="n"/>
      <c r="D4312" s="15" t="n"/>
      <c r="E4312" s="15">
        <f>D4312*Setup!$B$5</f>
        <v/>
      </c>
      <c r="F4312" s="15">
        <f>D4312-E4312</f>
        <v/>
      </c>
      <c r="G4312" s="15" t="n"/>
      <c r="H4312" s="15" t="n"/>
      <c r="I4312" s="15" t="n"/>
      <c r="J4312" s="15">
        <f>C4312+F4312+G4312-I4312</f>
        <v/>
      </c>
      <c r="K4312" s="15" t="n"/>
      <c r="L4312" s="15">
        <f>K4312*Setup!$B$6</f>
        <v/>
      </c>
      <c r="M4312" s="15">
        <f>J4312-L4312</f>
        <v/>
      </c>
      <c r="N4312" s="21" t="n"/>
    </row>
    <row r="4313">
      <c r="A4313" s="295" t="n"/>
      <c r="B4313" s="14" t="n"/>
      <c r="C4313" s="15" t="n"/>
      <c r="D4313" s="15" t="n"/>
      <c r="E4313" s="15">
        <f>D4313*Setup!$B$5</f>
        <v/>
      </c>
      <c r="F4313" s="15">
        <f>D4313-E4313</f>
        <v/>
      </c>
      <c r="G4313" s="15" t="n"/>
      <c r="H4313" s="15" t="n"/>
      <c r="I4313" s="15" t="n"/>
      <c r="J4313" s="15">
        <f>C4313+F4313+G4313-I4313</f>
        <v/>
      </c>
      <c r="K4313" s="15" t="n"/>
      <c r="L4313" s="15">
        <f>K4313*Setup!$B$6</f>
        <v/>
      </c>
      <c r="M4313" s="15">
        <f>J4313-L4313</f>
        <v/>
      </c>
      <c r="N4313" s="21" t="n"/>
    </row>
    <row r="4314">
      <c r="A4314" s="295" t="n"/>
      <c r="B4314" s="14" t="n"/>
      <c r="C4314" s="15" t="n"/>
      <c r="D4314" s="15" t="n"/>
      <c r="E4314" s="15">
        <f>D4314*Setup!$B$5</f>
        <v/>
      </c>
      <c r="F4314" s="15">
        <f>D4314-E4314</f>
        <v/>
      </c>
      <c r="G4314" s="15" t="n"/>
      <c r="H4314" s="15" t="n"/>
      <c r="I4314" s="15" t="n"/>
      <c r="J4314" s="15">
        <f>C4314+F4314+G4314-I4314</f>
        <v/>
      </c>
      <c r="K4314" s="15" t="n"/>
      <c r="L4314" s="15">
        <f>K4314*Setup!$B$6</f>
        <v/>
      </c>
      <c r="M4314" s="15">
        <f>J4314-L4314</f>
        <v/>
      </c>
      <c r="N4314" s="21" t="n"/>
    </row>
    <row r="4315">
      <c r="A4315" s="295" t="n"/>
      <c r="B4315" s="14" t="n"/>
      <c r="C4315" s="15" t="n"/>
      <c r="D4315" s="15" t="n"/>
      <c r="E4315" s="15">
        <f>D4315*Setup!$B$5</f>
        <v/>
      </c>
      <c r="F4315" s="15">
        <f>D4315-E4315</f>
        <v/>
      </c>
      <c r="G4315" s="15" t="n"/>
      <c r="H4315" s="15" t="n"/>
      <c r="I4315" s="15" t="n"/>
      <c r="J4315" s="15">
        <f>C4315+F4315+G4315-I4315</f>
        <v/>
      </c>
      <c r="K4315" s="15" t="n"/>
      <c r="L4315" s="15">
        <f>K4315*Setup!$B$6</f>
        <v/>
      </c>
      <c r="M4315" s="15">
        <f>J4315-L4315</f>
        <v/>
      </c>
      <c r="N4315" s="21" t="n"/>
    </row>
    <row r="4316">
      <c r="A4316" s="295" t="n"/>
      <c r="B4316" s="14" t="n"/>
      <c r="C4316" s="15" t="n"/>
      <c r="D4316" s="15" t="n"/>
      <c r="E4316" s="15">
        <f>D4316*Setup!$B$5</f>
        <v/>
      </c>
      <c r="F4316" s="15">
        <f>D4316-E4316</f>
        <v/>
      </c>
      <c r="G4316" s="15" t="n"/>
      <c r="H4316" s="15" t="n"/>
      <c r="I4316" s="15" t="n"/>
      <c r="J4316" s="15">
        <f>C4316+F4316+G4316-I4316</f>
        <v/>
      </c>
      <c r="K4316" s="15" t="n"/>
      <c r="L4316" s="15">
        <f>K4316*Setup!$B$6</f>
        <v/>
      </c>
      <c r="M4316" s="15">
        <f>J4316-L4316</f>
        <v/>
      </c>
      <c r="N4316" s="21" t="n"/>
    </row>
    <row r="4317">
      <c r="A4317" s="295" t="n"/>
      <c r="B4317" s="14" t="n"/>
      <c r="C4317" s="15" t="n"/>
      <c r="D4317" s="15" t="n"/>
      <c r="E4317" s="15">
        <f>D4317*Setup!$B$5</f>
        <v/>
      </c>
      <c r="F4317" s="15">
        <f>D4317-E4317</f>
        <v/>
      </c>
      <c r="G4317" s="15" t="n"/>
      <c r="H4317" s="15" t="n"/>
      <c r="I4317" s="15" t="n"/>
      <c r="J4317" s="15">
        <f>C4317+F4317+G4317-I4317</f>
        <v/>
      </c>
      <c r="K4317" s="15" t="n"/>
      <c r="L4317" s="15">
        <f>K4317*Setup!$B$6</f>
        <v/>
      </c>
      <c r="M4317" s="15">
        <f>J4317-L4317</f>
        <v/>
      </c>
      <c r="N4317" s="21" t="n"/>
    </row>
    <row r="4318">
      <c r="A4318" s="295" t="n"/>
      <c r="B4318" s="14" t="n"/>
      <c r="C4318" s="15" t="n"/>
      <c r="D4318" s="15" t="n"/>
      <c r="E4318" s="15">
        <f>D4318*Setup!$B$5</f>
        <v/>
      </c>
      <c r="F4318" s="15">
        <f>D4318-E4318</f>
        <v/>
      </c>
      <c r="G4318" s="15" t="n"/>
      <c r="H4318" s="15" t="n"/>
      <c r="I4318" s="15" t="n"/>
      <c r="J4318" s="15">
        <f>C4318+F4318+G4318-I4318</f>
        <v/>
      </c>
      <c r="K4318" s="15" t="n"/>
      <c r="L4318" s="15">
        <f>K4318*Setup!$B$6</f>
        <v/>
      </c>
      <c r="M4318" s="15">
        <f>J4318-L4318</f>
        <v/>
      </c>
      <c r="N4318" s="21" t="n"/>
    </row>
    <row r="4319">
      <c r="A4319" s="295" t="n"/>
      <c r="B4319" s="14" t="n"/>
      <c r="C4319" s="15" t="n"/>
      <c r="D4319" s="15" t="n"/>
      <c r="E4319" s="15">
        <f>D4319*Setup!$B$5</f>
        <v/>
      </c>
      <c r="F4319" s="15">
        <f>D4319-E4319</f>
        <v/>
      </c>
      <c r="G4319" s="15" t="n"/>
      <c r="H4319" s="15" t="n"/>
      <c r="I4319" s="15" t="n"/>
      <c r="J4319" s="15">
        <f>C4319+F4319+G4319-I4319</f>
        <v/>
      </c>
      <c r="K4319" s="15" t="n"/>
      <c r="L4319" s="15">
        <f>K4319*Setup!$B$6</f>
        <v/>
      </c>
      <c r="M4319" s="15">
        <f>J4319-L4319</f>
        <v/>
      </c>
      <c r="N4319" s="21" t="n"/>
    </row>
    <row r="4320">
      <c r="A4320" s="295" t="n"/>
      <c r="B4320" s="14" t="n"/>
      <c r="C4320" s="15" t="n"/>
      <c r="D4320" s="15" t="n"/>
      <c r="E4320" s="15">
        <f>D4320*Setup!$B$5</f>
        <v/>
      </c>
      <c r="F4320" s="15">
        <f>D4320-E4320</f>
        <v/>
      </c>
      <c r="G4320" s="15" t="n"/>
      <c r="H4320" s="15" t="n"/>
      <c r="I4320" s="15" t="n"/>
      <c r="J4320" s="15">
        <f>C4320+F4320+G4320-I4320</f>
        <v/>
      </c>
      <c r="K4320" s="15" t="n"/>
      <c r="L4320" s="15">
        <f>K4320*Setup!$B$6</f>
        <v/>
      </c>
      <c r="M4320" s="15">
        <f>J4320-L4320</f>
        <v/>
      </c>
      <c r="N4320" s="21" t="n"/>
    </row>
    <row r="4321">
      <c r="A4321" s="295" t="n"/>
      <c r="B4321" s="14" t="n"/>
      <c r="C4321" s="15" t="n"/>
      <c r="D4321" s="15" t="n"/>
      <c r="E4321" s="15">
        <f>D4321*Setup!$B$5</f>
        <v/>
      </c>
      <c r="F4321" s="15">
        <f>D4321-E4321</f>
        <v/>
      </c>
      <c r="G4321" s="15" t="n"/>
      <c r="H4321" s="15" t="n"/>
      <c r="I4321" s="15" t="n"/>
      <c r="J4321" s="15">
        <f>C4321+F4321+G4321-I4321</f>
        <v/>
      </c>
      <c r="K4321" s="15" t="n"/>
      <c r="L4321" s="15">
        <f>K4321*Setup!$B$6</f>
        <v/>
      </c>
      <c r="M4321" s="15">
        <f>J4321-L4321</f>
        <v/>
      </c>
      <c r="N4321" s="21" t="n"/>
    </row>
    <row r="4322">
      <c r="A4322" s="295" t="n"/>
      <c r="B4322" s="14" t="n"/>
      <c r="C4322" s="15" t="n"/>
      <c r="D4322" s="15" t="n"/>
      <c r="E4322" s="15">
        <f>D4322*Setup!$B$5</f>
        <v/>
      </c>
      <c r="F4322" s="15">
        <f>D4322-E4322</f>
        <v/>
      </c>
      <c r="G4322" s="15" t="n"/>
      <c r="H4322" s="15" t="n"/>
      <c r="I4322" s="15" t="n"/>
      <c r="J4322" s="15">
        <f>C4322+F4322+G4322-I4322</f>
        <v/>
      </c>
      <c r="K4322" s="15" t="n"/>
      <c r="L4322" s="15">
        <f>K4322*Setup!$B$6</f>
        <v/>
      </c>
      <c r="M4322" s="15">
        <f>J4322-L4322</f>
        <v/>
      </c>
      <c r="N4322" s="21" t="n"/>
    </row>
    <row r="4323">
      <c r="A4323" s="295" t="n"/>
      <c r="B4323" s="14" t="n"/>
      <c r="C4323" s="15" t="n"/>
      <c r="D4323" s="15" t="n"/>
      <c r="E4323" s="15">
        <f>D4323*Setup!$B$5</f>
        <v/>
      </c>
      <c r="F4323" s="15">
        <f>D4323-E4323</f>
        <v/>
      </c>
      <c r="G4323" s="15" t="n"/>
      <c r="H4323" s="15" t="n"/>
      <c r="I4323" s="15" t="n"/>
      <c r="J4323" s="15">
        <f>C4323+F4323+G4323-I4323</f>
        <v/>
      </c>
      <c r="K4323" s="15" t="n"/>
      <c r="L4323" s="15">
        <f>K4323*Setup!$B$6</f>
        <v/>
      </c>
      <c r="M4323" s="15">
        <f>J4323-L4323</f>
        <v/>
      </c>
      <c r="N4323" s="21" t="n"/>
    </row>
    <row r="4324">
      <c r="A4324" s="295" t="n"/>
      <c r="B4324" s="14" t="n"/>
      <c r="C4324" s="15" t="n"/>
      <c r="D4324" s="15" t="n"/>
      <c r="E4324" s="15">
        <f>D4324*Setup!$B$5</f>
        <v/>
      </c>
      <c r="F4324" s="15">
        <f>D4324-E4324</f>
        <v/>
      </c>
      <c r="G4324" s="15" t="n"/>
      <c r="H4324" s="15" t="n"/>
      <c r="I4324" s="15" t="n"/>
      <c r="J4324" s="15">
        <f>C4324+F4324+G4324-I4324</f>
        <v/>
      </c>
      <c r="K4324" s="15" t="n"/>
      <c r="L4324" s="15">
        <f>K4324*Setup!$B$6</f>
        <v/>
      </c>
      <c r="M4324" s="15">
        <f>J4324-L4324</f>
        <v/>
      </c>
      <c r="N4324" s="21" t="n"/>
    </row>
    <row r="4325">
      <c r="A4325" s="295" t="n"/>
      <c r="B4325" s="14" t="n"/>
      <c r="C4325" s="15" t="n"/>
      <c r="D4325" s="15" t="n"/>
      <c r="E4325" s="15">
        <f>D4325*Setup!$B$5</f>
        <v/>
      </c>
      <c r="F4325" s="15">
        <f>D4325-E4325</f>
        <v/>
      </c>
      <c r="G4325" s="15" t="n"/>
      <c r="H4325" s="15" t="n"/>
      <c r="I4325" s="15" t="n"/>
      <c r="J4325" s="15">
        <f>C4325+F4325+G4325-I4325</f>
        <v/>
      </c>
      <c r="K4325" s="15" t="n"/>
      <c r="L4325" s="15">
        <f>K4325*Setup!$B$6</f>
        <v/>
      </c>
      <c r="M4325" s="15">
        <f>J4325-L4325</f>
        <v/>
      </c>
      <c r="N4325" s="21" t="n"/>
    </row>
    <row r="4326">
      <c r="A4326" s="295" t="n"/>
      <c r="B4326" s="14" t="n"/>
      <c r="C4326" s="15" t="n"/>
      <c r="D4326" s="15" t="n"/>
      <c r="E4326" s="15">
        <f>D4326*Setup!$B$5</f>
        <v/>
      </c>
      <c r="F4326" s="15">
        <f>D4326-E4326</f>
        <v/>
      </c>
      <c r="G4326" s="15" t="n"/>
      <c r="H4326" s="15" t="n"/>
      <c r="I4326" s="15" t="n"/>
      <c r="J4326" s="15">
        <f>C4326+F4326+G4326-I4326</f>
        <v/>
      </c>
      <c r="K4326" s="15" t="n"/>
      <c r="L4326" s="15">
        <f>K4326*Setup!$B$6</f>
        <v/>
      </c>
      <c r="M4326" s="15">
        <f>J4326-L4326</f>
        <v/>
      </c>
      <c r="N4326" s="21" t="n"/>
    </row>
    <row r="4327">
      <c r="A4327" s="295" t="n"/>
      <c r="B4327" s="14" t="n"/>
      <c r="C4327" s="15" t="n"/>
      <c r="D4327" s="15" t="n"/>
      <c r="E4327" s="15">
        <f>D4327*Setup!$B$5</f>
        <v/>
      </c>
      <c r="F4327" s="15">
        <f>D4327-E4327</f>
        <v/>
      </c>
      <c r="G4327" s="15" t="n"/>
      <c r="H4327" s="15" t="n"/>
      <c r="I4327" s="15" t="n"/>
      <c r="J4327" s="15">
        <f>C4327+F4327+G4327-I4327</f>
        <v/>
      </c>
      <c r="K4327" s="15" t="n"/>
      <c r="L4327" s="15">
        <f>K4327*Setup!$B$6</f>
        <v/>
      </c>
      <c r="M4327" s="15">
        <f>J4327-L4327</f>
        <v/>
      </c>
      <c r="N4327" s="21" t="n"/>
    </row>
    <row r="4328">
      <c r="A4328" s="295" t="n"/>
      <c r="B4328" s="14" t="n"/>
      <c r="C4328" s="15" t="n"/>
      <c r="D4328" s="15" t="n"/>
      <c r="E4328" s="15">
        <f>D4328*Setup!$B$5</f>
        <v/>
      </c>
      <c r="F4328" s="15">
        <f>D4328-E4328</f>
        <v/>
      </c>
      <c r="G4328" s="15" t="n"/>
      <c r="H4328" s="15" t="n"/>
      <c r="I4328" s="15" t="n"/>
      <c r="J4328" s="15">
        <f>C4328+F4328+G4328-I4328</f>
        <v/>
      </c>
      <c r="K4328" s="15" t="n"/>
      <c r="L4328" s="15">
        <f>K4328*Setup!$B$6</f>
        <v/>
      </c>
      <c r="M4328" s="15">
        <f>J4328-L4328</f>
        <v/>
      </c>
      <c r="N4328" s="21" t="n"/>
    </row>
    <row r="4329">
      <c r="A4329" s="295" t="n"/>
      <c r="B4329" s="14" t="n"/>
      <c r="C4329" s="15" t="n"/>
      <c r="D4329" s="15" t="n"/>
      <c r="E4329" s="15">
        <f>D4329*Setup!$B$5</f>
        <v/>
      </c>
      <c r="F4329" s="15">
        <f>D4329-E4329</f>
        <v/>
      </c>
      <c r="G4329" s="15" t="n"/>
      <c r="H4329" s="15" t="n"/>
      <c r="I4329" s="15" t="n"/>
      <c r="J4329" s="15">
        <f>C4329+F4329+G4329-I4329</f>
        <v/>
      </c>
      <c r="K4329" s="15" t="n"/>
      <c r="L4329" s="15">
        <f>K4329*Setup!$B$6</f>
        <v/>
      </c>
      <c r="M4329" s="15">
        <f>J4329-L4329</f>
        <v/>
      </c>
      <c r="N4329" s="21" t="n"/>
    </row>
    <row r="4330">
      <c r="A4330" s="295" t="n"/>
      <c r="B4330" s="14" t="n"/>
      <c r="C4330" s="15" t="n"/>
      <c r="D4330" s="15" t="n"/>
      <c r="E4330" s="15">
        <f>D4330*Setup!$B$5</f>
        <v/>
      </c>
      <c r="F4330" s="15">
        <f>D4330-E4330</f>
        <v/>
      </c>
      <c r="G4330" s="15" t="n"/>
      <c r="H4330" s="15" t="n"/>
      <c r="I4330" s="15" t="n"/>
      <c r="J4330" s="15">
        <f>C4330+F4330+G4330-I4330</f>
        <v/>
      </c>
      <c r="K4330" s="15" t="n"/>
      <c r="L4330" s="15">
        <f>K4330*Setup!$B$6</f>
        <v/>
      </c>
      <c r="M4330" s="15">
        <f>J4330-L4330</f>
        <v/>
      </c>
      <c r="N4330" s="21" t="n"/>
    </row>
    <row r="4331">
      <c r="A4331" s="295" t="n"/>
      <c r="B4331" s="14" t="n"/>
      <c r="C4331" s="15" t="n"/>
      <c r="D4331" s="15" t="n"/>
      <c r="E4331" s="15">
        <f>D4331*Setup!$B$5</f>
        <v/>
      </c>
      <c r="F4331" s="15">
        <f>D4331-E4331</f>
        <v/>
      </c>
      <c r="G4331" s="15" t="n"/>
      <c r="H4331" s="15" t="n"/>
      <c r="I4331" s="15" t="n"/>
      <c r="J4331" s="15">
        <f>C4331+F4331+G4331-I4331</f>
        <v/>
      </c>
      <c r="K4331" s="15" t="n"/>
      <c r="L4331" s="15">
        <f>K4331*Setup!$B$6</f>
        <v/>
      </c>
      <c r="M4331" s="15">
        <f>J4331-L4331</f>
        <v/>
      </c>
      <c r="N4331" s="21" t="n"/>
    </row>
    <row r="4332">
      <c r="A4332" s="295" t="n"/>
      <c r="B4332" s="14" t="n"/>
      <c r="C4332" s="15" t="n"/>
      <c r="D4332" s="15" t="n"/>
      <c r="E4332" s="15">
        <f>D4332*Setup!$B$5</f>
        <v/>
      </c>
      <c r="F4332" s="15">
        <f>D4332-E4332</f>
        <v/>
      </c>
      <c r="G4332" s="15" t="n"/>
      <c r="H4332" s="15" t="n"/>
      <c r="I4332" s="15" t="n"/>
      <c r="J4332" s="15">
        <f>C4332+F4332+G4332-I4332</f>
        <v/>
      </c>
      <c r="K4332" s="15" t="n"/>
      <c r="L4332" s="15">
        <f>K4332*Setup!$B$6</f>
        <v/>
      </c>
      <c r="M4332" s="15">
        <f>J4332-L4332</f>
        <v/>
      </c>
      <c r="N4332" s="21" t="n"/>
    </row>
    <row r="4333">
      <c r="A4333" s="295" t="n"/>
      <c r="B4333" s="14" t="n"/>
      <c r="C4333" s="15" t="n"/>
      <c r="D4333" s="15" t="n"/>
      <c r="E4333" s="15">
        <f>D4333*Setup!$B$5</f>
        <v/>
      </c>
      <c r="F4333" s="15">
        <f>D4333-E4333</f>
        <v/>
      </c>
      <c r="G4333" s="15" t="n"/>
      <c r="H4333" s="15" t="n"/>
      <c r="I4333" s="15" t="n"/>
      <c r="J4333" s="15">
        <f>C4333+F4333+G4333-I4333</f>
        <v/>
      </c>
      <c r="K4333" s="15" t="n"/>
      <c r="L4333" s="15">
        <f>K4333*Setup!$B$6</f>
        <v/>
      </c>
      <c r="M4333" s="15">
        <f>J4333-L4333</f>
        <v/>
      </c>
      <c r="N4333" s="21" t="n"/>
    </row>
    <row r="4334">
      <c r="A4334" s="295" t="n"/>
      <c r="B4334" s="14" t="n"/>
      <c r="C4334" s="15" t="n"/>
      <c r="D4334" s="15" t="n"/>
      <c r="E4334" s="15">
        <f>D4334*Setup!$B$5</f>
        <v/>
      </c>
      <c r="F4334" s="15">
        <f>D4334-E4334</f>
        <v/>
      </c>
      <c r="G4334" s="15" t="n"/>
      <c r="H4334" s="15" t="n"/>
      <c r="I4334" s="15" t="n"/>
      <c r="J4334" s="15">
        <f>C4334+F4334+G4334-I4334</f>
        <v/>
      </c>
      <c r="K4334" s="15" t="n"/>
      <c r="L4334" s="15">
        <f>K4334*Setup!$B$6</f>
        <v/>
      </c>
      <c r="M4334" s="15">
        <f>J4334-L4334</f>
        <v/>
      </c>
      <c r="N4334" s="21" t="n"/>
    </row>
    <row r="4335">
      <c r="A4335" s="295" t="n"/>
      <c r="B4335" s="14" t="n"/>
      <c r="C4335" s="15" t="n"/>
      <c r="D4335" s="15" t="n"/>
      <c r="E4335" s="15">
        <f>D4335*Setup!$B$5</f>
        <v/>
      </c>
      <c r="F4335" s="15">
        <f>D4335-E4335</f>
        <v/>
      </c>
      <c r="G4335" s="15" t="n"/>
      <c r="H4335" s="15" t="n"/>
      <c r="I4335" s="15" t="n"/>
      <c r="J4335" s="15">
        <f>C4335+F4335+G4335-I4335</f>
        <v/>
      </c>
      <c r="K4335" s="15" t="n"/>
      <c r="L4335" s="15">
        <f>K4335*Setup!$B$6</f>
        <v/>
      </c>
      <c r="M4335" s="15">
        <f>J4335-L4335</f>
        <v/>
      </c>
      <c r="N4335" s="21" t="n"/>
    </row>
    <row r="4336">
      <c r="A4336" s="295" t="n"/>
      <c r="B4336" s="14" t="n"/>
      <c r="C4336" s="15" t="n"/>
      <c r="D4336" s="15" t="n"/>
      <c r="E4336" s="15">
        <f>D4336*Setup!$B$5</f>
        <v/>
      </c>
      <c r="F4336" s="15">
        <f>D4336-E4336</f>
        <v/>
      </c>
      <c r="G4336" s="15" t="n"/>
      <c r="H4336" s="15" t="n"/>
      <c r="I4336" s="15" t="n"/>
      <c r="J4336" s="15">
        <f>C4336+F4336+G4336-I4336</f>
        <v/>
      </c>
      <c r="K4336" s="15" t="n"/>
      <c r="L4336" s="15">
        <f>K4336*Setup!$B$6</f>
        <v/>
      </c>
      <c r="M4336" s="15">
        <f>J4336-L4336</f>
        <v/>
      </c>
      <c r="N4336" s="21" t="n"/>
    </row>
    <row r="4337">
      <c r="A4337" s="295" t="n"/>
      <c r="B4337" s="14" t="n"/>
      <c r="C4337" s="15" t="n"/>
      <c r="D4337" s="15" t="n"/>
      <c r="E4337" s="15">
        <f>D4337*Setup!$B$5</f>
        <v/>
      </c>
      <c r="F4337" s="15">
        <f>D4337-E4337</f>
        <v/>
      </c>
      <c r="G4337" s="15" t="n"/>
      <c r="H4337" s="15" t="n"/>
      <c r="I4337" s="15" t="n"/>
      <c r="J4337" s="15">
        <f>C4337+F4337+G4337-I4337</f>
        <v/>
      </c>
      <c r="K4337" s="15" t="n"/>
      <c r="L4337" s="15">
        <f>K4337*Setup!$B$6</f>
        <v/>
      </c>
      <c r="M4337" s="15">
        <f>J4337-L4337</f>
        <v/>
      </c>
      <c r="N4337" s="21" t="n"/>
    </row>
    <row r="4338">
      <c r="A4338" s="295" t="n"/>
      <c r="B4338" s="14" t="n"/>
      <c r="C4338" s="15" t="n"/>
      <c r="D4338" s="15" t="n"/>
      <c r="E4338" s="15">
        <f>D4338*Setup!$B$5</f>
        <v/>
      </c>
      <c r="F4338" s="15">
        <f>D4338-E4338</f>
        <v/>
      </c>
      <c r="G4338" s="15" t="n"/>
      <c r="H4338" s="15" t="n"/>
      <c r="I4338" s="15" t="n"/>
      <c r="J4338" s="15">
        <f>C4338+F4338+G4338-I4338</f>
        <v/>
      </c>
      <c r="K4338" s="15" t="n"/>
      <c r="L4338" s="15">
        <f>K4338*Setup!$B$6</f>
        <v/>
      </c>
      <c r="M4338" s="15">
        <f>J4338-L4338</f>
        <v/>
      </c>
      <c r="N4338" s="21" t="n"/>
    </row>
    <row r="4339">
      <c r="A4339" s="295" t="n"/>
      <c r="B4339" s="14" t="n"/>
      <c r="C4339" s="15" t="n"/>
      <c r="D4339" s="15" t="n"/>
      <c r="E4339" s="15">
        <f>D4339*Setup!$B$5</f>
        <v/>
      </c>
      <c r="F4339" s="15">
        <f>D4339-E4339</f>
        <v/>
      </c>
      <c r="G4339" s="15" t="n"/>
      <c r="H4339" s="15" t="n"/>
      <c r="I4339" s="15" t="n"/>
      <c r="J4339" s="15">
        <f>C4339+F4339+G4339-I4339</f>
        <v/>
      </c>
      <c r="K4339" s="15" t="n"/>
      <c r="L4339" s="15">
        <f>K4339*Setup!$B$6</f>
        <v/>
      </c>
      <c r="M4339" s="15">
        <f>J4339-L4339</f>
        <v/>
      </c>
      <c r="N4339" s="21" t="n"/>
    </row>
    <row r="4340">
      <c r="A4340" s="295" t="n"/>
      <c r="B4340" s="14" t="n"/>
      <c r="C4340" s="15" t="n"/>
      <c r="D4340" s="15" t="n"/>
      <c r="E4340" s="15">
        <f>D4340*Setup!$B$5</f>
        <v/>
      </c>
      <c r="F4340" s="15">
        <f>D4340-E4340</f>
        <v/>
      </c>
      <c r="G4340" s="15" t="n"/>
      <c r="H4340" s="15" t="n"/>
      <c r="I4340" s="15" t="n"/>
      <c r="J4340" s="15">
        <f>C4340+F4340+G4340-I4340</f>
        <v/>
      </c>
      <c r="K4340" s="15" t="n"/>
      <c r="L4340" s="15">
        <f>K4340*Setup!$B$6</f>
        <v/>
      </c>
      <c r="M4340" s="15">
        <f>J4340-L4340</f>
        <v/>
      </c>
      <c r="N4340" s="21" t="n"/>
    </row>
    <row r="4341">
      <c r="A4341" s="295" t="n"/>
      <c r="B4341" s="14" t="n"/>
      <c r="C4341" s="15" t="n"/>
      <c r="D4341" s="15" t="n"/>
      <c r="E4341" s="15">
        <f>D4341*Setup!$B$5</f>
        <v/>
      </c>
      <c r="F4341" s="15">
        <f>D4341-E4341</f>
        <v/>
      </c>
      <c r="G4341" s="15" t="n"/>
      <c r="H4341" s="15" t="n"/>
      <c r="I4341" s="15" t="n"/>
      <c r="J4341" s="15">
        <f>C4341+F4341+G4341-I4341</f>
        <v/>
      </c>
      <c r="K4341" s="15" t="n"/>
      <c r="L4341" s="15">
        <f>K4341*Setup!$B$6</f>
        <v/>
      </c>
      <c r="M4341" s="15">
        <f>J4341-L4341</f>
        <v/>
      </c>
      <c r="N4341" s="21" t="n"/>
    </row>
    <row r="4342">
      <c r="A4342" s="295" t="n"/>
      <c r="B4342" s="14" t="n"/>
      <c r="C4342" s="15" t="n"/>
      <c r="D4342" s="15" t="n"/>
      <c r="E4342" s="15">
        <f>D4342*Setup!$B$5</f>
        <v/>
      </c>
      <c r="F4342" s="15">
        <f>D4342-E4342</f>
        <v/>
      </c>
      <c r="G4342" s="15" t="n"/>
      <c r="H4342" s="15" t="n"/>
      <c r="I4342" s="15" t="n"/>
      <c r="J4342" s="15">
        <f>C4342+F4342+G4342-I4342</f>
        <v/>
      </c>
      <c r="K4342" s="15" t="n"/>
      <c r="L4342" s="15">
        <f>K4342*Setup!$B$6</f>
        <v/>
      </c>
      <c r="M4342" s="15">
        <f>J4342-L4342</f>
        <v/>
      </c>
      <c r="N4342" s="21" t="n"/>
    </row>
    <row r="4343">
      <c r="A4343" s="295" t="n"/>
      <c r="B4343" s="14" t="n"/>
      <c r="C4343" s="15" t="n"/>
      <c r="D4343" s="15" t="n"/>
      <c r="E4343" s="15">
        <f>D4343*Setup!$B$5</f>
        <v/>
      </c>
      <c r="F4343" s="15">
        <f>D4343-E4343</f>
        <v/>
      </c>
      <c r="G4343" s="15" t="n"/>
      <c r="H4343" s="15" t="n"/>
      <c r="I4343" s="15" t="n"/>
      <c r="J4343" s="15">
        <f>C4343+F4343+G4343-I4343</f>
        <v/>
      </c>
      <c r="K4343" s="15" t="n"/>
      <c r="L4343" s="15">
        <f>K4343*Setup!$B$6</f>
        <v/>
      </c>
      <c r="M4343" s="15">
        <f>J4343-L4343</f>
        <v/>
      </c>
      <c r="N4343" s="21" t="n"/>
    </row>
    <row r="4344">
      <c r="A4344" s="295" t="n"/>
      <c r="B4344" s="14" t="n"/>
      <c r="C4344" s="15" t="n"/>
      <c r="D4344" s="15" t="n"/>
      <c r="E4344" s="15">
        <f>D4344*Setup!$B$5</f>
        <v/>
      </c>
      <c r="F4344" s="15">
        <f>D4344-E4344</f>
        <v/>
      </c>
      <c r="G4344" s="15" t="n"/>
      <c r="H4344" s="15" t="n"/>
      <c r="I4344" s="15" t="n"/>
      <c r="J4344" s="15">
        <f>C4344+F4344+G4344-I4344</f>
        <v/>
      </c>
      <c r="K4344" s="15" t="n"/>
      <c r="L4344" s="15">
        <f>K4344*Setup!$B$6</f>
        <v/>
      </c>
      <c r="M4344" s="15">
        <f>J4344-L4344</f>
        <v/>
      </c>
      <c r="N4344" s="21" t="n"/>
    </row>
    <row r="4345">
      <c r="A4345" s="295" t="n"/>
      <c r="B4345" s="14" t="n"/>
      <c r="C4345" s="15" t="n"/>
      <c r="D4345" s="15" t="n"/>
      <c r="E4345" s="15">
        <f>D4345*Setup!$B$5</f>
        <v/>
      </c>
      <c r="F4345" s="15">
        <f>D4345-E4345</f>
        <v/>
      </c>
      <c r="G4345" s="15" t="n"/>
      <c r="H4345" s="15" t="n"/>
      <c r="I4345" s="15" t="n"/>
      <c r="J4345" s="15">
        <f>C4345+F4345+G4345-I4345</f>
        <v/>
      </c>
      <c r="K4345" s="15" t="n"/>
      <c r="L4345" s="15">
        <f>K4345*Setup!$B$6</f>
        <v/>
      </c>
      <c r="M4345" s="15">
        <f>J4345-L4345</f>
        <v/>
      </c>
      <c r="N4345" s="21" t="n"/>
    </row>
    <row r="4346">
      <c r="A4346" s="295" t="n"/>
      <c r="B4346" s="14" t="n"/>
      <c r="C4346" s="15" t="n"/>
      <c r="D4346" s="15" t="n"/>
      <c r="E4346" s="15">
        <f>D4346*Setup!$B$5</f>
        <v/>
      </c>
      <c r="F4346" s="15">
        <f>D4346-E4346</f>
        <v/>
      </c>
      <c r="G4346" s="15" t="n"/>
      <c r="H4346" s="15" t="n"/>
      <c r="I4346" s="15" t="n"/>
      <c r="J4346" s="15">
        <f>C4346+F4346+G4346-I4346</f>
        <v/>
      </c>
      <c r="K4346" s="15" t="n"/>
      <c r="L4346" s="15">
        <f>K4346*Setup!$B$6</f>
        <v/>
      </c>
      <c r="M4346" s="15">
        <f>J4346-L4346</f>
        <v/>
      </c>
      <c r="N4346" s="21" t="n"/>
    </row>
    <row r="4347">
      <c r="A4347" s="295" t="n"/>
      <c r="B4347" s="14" t="n"/>
      <c r="C4347" s="15" t="n"/>
      <c r="D4347" s="15" t="n"/>
      <c r="E4347" s="15">
        <f>D4347*Setup!$B$5</f>
        <v/>
      </c>
      <c r="F4347" s="15">
        <f>D4347-E4347</f>
        <v/>
      </c>
      <c r="G4347" s="15" t="n"/>
      <c r="H4347" s="15" t="n"/>
      <c r="I4347" s="15" t="n"/>
      <c r="J4347" s="15">
        <f>C4347+F4347+G4347-I4347</f>
        <v/>
      </c>
      <c r="K4347" s="15" t="n"/>
      <c r="L4347" s="15">
        <f>K4347*Setup!$B$6</f>
        <v/>
      </c>
      <c r="M4347" s="15">
        <f>J4347-L4347</f>
        <v/>
      </c>
      <c r="N4347" s="21" t="n"/>
    </row>
    <row r="4348">
      <c r="A4348" s="295" t="n"/>
      <c r="B4348" s="14" t="n"/>
      <c r="C4348" s="15" t="n"/>
      <c r="D4348" s="15" t="n"/>
      <c r="E4348" s="15">
        <f>D4348*Setup!$B$5</f>
        <v/>
      </c>
      <c r="F4348" s="15">
        <f>D4348-E4348</f>
        <v/>
      </c>
      <c r="G4348" s="15" t="n"/>
      <c r="H4348" s="15" t="n"/>
      <c r="I4348" s="15" t="n"/>
      <c r="J4348" s="15">
        <f>C4348+F4348+G4348-I4348</f>
        <v/>
      </c>
      <c r="K4348" s="15" t="n"/>
      <c r="L4348" s="15">
        <f>K4348*Setup!$B$6</f>
        <v/>
      </c>
      <c r="M4348" s="15">
        <f>J4348-L4348</f>
        <v/>
      </c>
      <c r="N4348" s="21" t="n"/>
    </row>
    <row r="4349">
      <c r="A4349" s="295" t="n"/>
      <c r="B4349" s="14" t="n"/>
      <c r="C4349" s="15" t="n"/>
      <c r="D4349" s="15" t="n"/>
      <c r="E4349" s="15">
        <f>D4349*Setup!$B$5</f>
        <v/>
      </c>
      <c r="F4349" s="15">
        <f>D4349-E4349</f>
        <v/>
      </c>
      <c r="G4349" s="15" t="n"/>
      <c r="H4349" s="15" t="n"/>
      <c r="I4349" s="15" t="n"/>
      <c r="J4349" s="15">
        <f>C4349+F4349+G4349-I4349</f>
        <v/>
      </c>
      <c r="K4349" s="15" t="n"/>
      <c r="L4349" s="15">
        <f>K4349*Setup!$B$6</f>
        <v/>
      </c>
      <c r="M4349" s="15">
        <f>J4349-L4349</f>
        <v/>
      </c>
      <c r="N4349" s="21" t="n"/>
    </row>
    <row r="4350">
      <c r="A4350" s="295" t="n"/>
      <c r="B4350" s="14" t="n"/>
      <c r="C4350" s="15" t="n"/>
      <c r="D4350" s="15" t="n"/>
      <c r="E4350" s="15">
        <f>D4350*Setup!$B$5</f>
        <v/>
      </c>
      <c r="F4350" s="15">
        <f>D4350-E4350</f>
        <v/>
      </c>
      <c r="G4350" s="15" t="n"/>
      <c r="H4350" s="15" t="n"/>
      <c r="I4350" s="15" t="n"/>
      <c r="J4350" s="15">
        <f>C4350+F4350+G4350-I4350</f>
        <v/>
      </c>
      <c r="K4350" s="15" t="n"/>
      <c r="L4350" s="15">
        <f>K4350*Setup!$B$6</f>
        <v/>
      </c>
      <c r="M4350" s="15">
        <f>J4350-L4350</f>
        <v/>
      </c>
      <c r="N4350" s="21" t="n"/>
    </row>
    <row r="4351">
      <c r="A4351" s="295" t="n"/>
      <c r="B4351" s="14" t="n"/>
      <c r="C4351" s="15" t="n"/>
      <c r="D4351" s="15" t="n"/>
      <c r="E4351" s="15">
        <f>D4351*Setup!$B$5</f>
        <v/>
      </c>
      <c r="F4351" s="15">
        <f>D4351-E4351</f>
        <v/>
      </c>
      <c r="G4351" s="15" t="n"/>
      <c r="H4351" s="15" t="n"/>
      <c r="I4351" s="15" t="n"/>
      <c r="J4351" s="15">
        <f>C4351+F4351+G4351-I4351</f>
        <v/>
      </c>
      <c r="K4351" s="15" t="n"/>
      <c r="L4351" s="15">
        <f>K4351*Setup!$B$6</f>
        <v/>
      </c>
      <c r="M4351" s="15">
        <f>J4351-L4351</f>
        <v/>
      </c>
      <c r="N4351" s="21" t="n"/>
    </row>
    <row r="4352">
      <c r="A4352" s="295" t="n"/>
      <c r="B4352" s="14" t="n"/>
      <c r="C4352" s="15" t="n"/>
      <c r="D4352" s="15" t="n"/>
      <c r="E4352" s="15">
        <f>D4352*Setup!$B$5</f>
        <v/>
      </c>
      <c r="F4352" s="15">
        <f>D4352-E4352</f>
        <v/>
      </c>
      <c r="G4352" s="15" t="n"/>
      <c r="H4352" s="15" t="n"/>
      <c r="I4352" s="15" t="n"/>
      <c r="J4352" s="15">
        <f>C4352+F4352+G4352-I4352</f>
        <v/>
      </c>
      <c r="K4352" s="15" t="n"/>
      <c r="L4352" s="15">
        <f>K4352*Setup!$B$6</f>
        <v/>
      </c>
      <c r="M4352" s="15">
        <f>J4352-L4352</f>
        <v/>
      </c>
      <c r="N4352" s="21" t="n"/>
    </row>
    <row r="4353">
      <c r="A4353" s="295" t="n"/>
      <c r="B4353" s="14" t="n"/>
      <c r="C4353" s="15" t="n"/>
      <c r="D4353" s="15" t="n"/>
      <c r="E4353" s="15">
        <f>D4353*Setup!$B$5</f>
        <v/>
      </c>
      <c r="F4353" s="15">
        <f>D4353-E4353</f>
        <v/>
      </c>
      <c r="G4353" s="15" t="n"/>
      <c r="H4353" s="15" t="n"/>
      <c r="I4353" s="15" t="n"/>
      <c r="J4353" s="15">
        <f>C4353+F4353+G4353-I4353</f>
        <v/>
      </c>
      <c r="K4353" s="15" t="n"/>
      <c r="L4353" s="15">
        <f>K4353*Setup!$B$6</f>
        <v/>
      </c>
      <c r="M4353" s="15">
        <f>J4353-L4353</f>
        <v/>
      </c>
      <c r="N4353" s="21" t="n"/>
    </row>
    <row r="4354">
      <c r="A4354" s="295" t="n"/>
      <c r="B4354" s="14" t="n"/>
      <c r="C4354" s="15" t="n"/>
      <c r="D4354" s="15" t="n"/>
      <c r="E4354" s="15">
        <f>D4354*Setup!$B$5</f>
        <v/>
      </c>
      <c r="F4354" s="15">
        <f>D4354-E4354</f>
        <v/>
      </c>
      <c r="G4354" s="15" t="n"/>
      <c r="H4354" s="15" t="n"/>
      <c r="I4354" s="15" t="n"/>
      <c r="J4354" s="15">
        <f>C4354+F4354+G4354-I4354</f>
        <v/>
      </c>
      <c r="K4354" s="15" t="n"/>
      <c r="L4354" s="15">
        <f>K4354*Setup!$B$6</f>
        <v/>
      </c>
      <c r="M4354" s="15">
        <f>J4354-L4354</f>
        <v/>
      </c>
      <c r="N4354" s="21" t="n"/>
    </row>
    <row r="4355">
      <c r="A4355" s="295" t="n"/>
      <c r="B4355" s="14" t="n"/>
      <c r="C4355" s="15" t="n"/>
      <c r="D4355" s="15" t="n"/>
      <c r="E4355" s="15">
        <f>D4355*Setup!$B$5</f>
        <v/>
      </c>
      <c r="F4355" s="15">
        <f>D4355-E4355</f>
        <v/>
      </c>
      <c r="G4355" s="15" t="n"/>
      <c r="H4355" s="15" t="n"/>
      <c r="I4355" s="15" t="n"/>
      <c r="J4355" s="15">
        <f>C4355+F4355+G4355-I4355</f>
        <v/>
      </c>
      <c r="K4355" s="15" t="n"/>
      <c r="L4355" s="15">
        <f>K4355*Setup!$B$6</f>
        <v/>
      </c>
      <c r="M4355" s="15">
        <f>J4355-L4355</f>
        <v/>
      </c>
      <c r="N4355" s="21" t="n"/>
    </row>
    <row r="4356">
      <c r="A4356" s="295" t="n"/>
      <c r="B4356" s="14" t="n"/>
      <c r="C4356" s="15" t="n"/>
      <c r="D4356" s="15" t="n"/>
      <c r="E4356" s="15">
        <f>D4356*Setup!$B$5</f>
        <v/>
      </c>
      <c r="F4356" s="15">
        <f>D4356-E4356</f>
        <v/>
      </c>
      <c r="G4356" s="15" t="n"/>
      <c r="H4356" s="15" t="n"/>
      <c r="I4356" s="15" t="n"/>
      <c r="J4356" s="15">
        <f>C4356+F4356+G4356-I4356</f>
        <v/>
      </c>
      <c r="K4356" s="15" t="n"/>
      <c r="L4356" s="15">
        <f>K4356*Setup!$B$6</f>
        <v/>
      </c>
      <c r="M4356" s="15">
        <f>J4356-L4356</f>
        <v/>
      </c>
      <c r="N4356" s="21" t="n"/>
    </row>
    <row r="4357">
      <c r="A4357" s="295" t="n"/>
      <c r="B4357" s="14" t="n"/>
      <c r="C4357" s="15" t="n"/>
      <c r="D4357" s="15" t="n"/>
      <c r="E4357" s="15">
        <f>D4357*Setup!$B$5</f>
        <v/>
      </c>
      <c r="F4357" s="15">
        <f>D4357-E4357</f>
        <v/>
      </c>
      <c r="G4357" s="15" t="n"/>
      <c r="H4357" s="15" t="n"/>
      <c r="I4357" s="15" t="n"/>
      <c r="J4357" s="15">
        <f>C4357+F4357+G4357-I4357</f>
        <v/>
      </c>
      <c r="K4357" s="15" t="n"/>
      <c r="L4357" s="15">
        <f>K4357*Setup!$B$6</f>
        <v/>
      </c>
      <c r="M4357" s="15">
        <f>J4357-L4357</f>
        <v/>
      </c>
      <c r="N4357" s="21" t="n"/>
    </row>
    <row r="4358">
      <c r="A4358" s="295" t="n"/>
      <c r="B4358" s="14" t="n"/>
      <c r="C4358" s="15" t="n"/>
      <c r="D4358" s="15" t="n"/>
      <c r="E4358" s="15">
        <f>D4358*Setup!$B$5</f>
        <v/>
      </c>
      <c r="F4358" s="15">
        <f>D4358-E4358</f>
        <v/>
      </c>
      <c r="G4358" s="15" t="n"/>
      <c r="H4358" s="15" t="n"/>
      <c r="I4358" s="15" t="n"/>
      <c r="J4358" s="15">
        <f>C4358+F4358+G4358-I4358</f>
        <v/>
      </c>
      <c r="K4358" s="15" t="n"/>
      <c r="L4358" s="15">
        <f>K4358*Setup!$B$6</f>
        <v/>
      </c>
      <c r="M4358" s="15">
        <f>J4358-L4358</f>
        <v/>
      </c>
      <c r="N4358" s="21" t="n"/>
    </row>
    <row r="4359">
      <c r="A4359" s="295" t="n"/>
      <c r="B4359" s="14" t="n"/>
      <c r="C4359" s="15" t="n"/>
      <c r="D4359" s="15" t="n"/>
      <c r="E4359" s="15">
        <f>D4359*Setup!$B$5</f>
        <v/>
      </c>
      <c r="F4359" s="15">
        <f>D4359-E4359</f>
        <v/>
      </c>
      <c r="G4359" s="15" t="n"/>
      <c r="H4359" s="15" t="n"/>
      <c r="I4359" s="15" t="n"/>
      <c r="J4359" s="15">
        <f>C4359+F4359+G4359-I4359</f>
        <v/>
      </c>
      <c r="K4359" s="15" t="n"/>
      <c r="L4359" s="15">
        <f>K4359*Setup!$B$6</f>
        <v/>
      </c>
      <c r="M4359" s="15">
        <f>J4359-L4359</f>
        <v/>
      </c>
      <c r="N4359" s="21" t="n"/>
    </row>
    <row r="4360">
      <c r="A4360" s="295" t="n"/>
      <c r="B4360" s="14" t="n"/>
      <c r="C4360" s="15" t="n"/>
      <c r="D4360" s="15" t="n"/>
      <c r="E4360" s="15">
        <f>D4360*Setup!$B$5</f>
        <v/>
      </c>
      <c r="F4360" s="15">
        <f>D4360-E4360</f>
        <v/>
      </c>
      <c r="G4360" s="15" t="n"/>
      <c r="H4360" s="15" t="n"/>
      <c r="I4360" s="15" t="n"/>
      <c r="J4360" s="15">
        <f>C4360+F4360+G4360-I4360</f>
        <v/>
      </c>
      <c r="K4360" s="15" t="n"/>
      <c r="L4360" s="15">
        <f>K4360*Setup!$B$6</f>
        <v/>
      </c>
      <c r="M4360" s="15">
        <f>J4360-L4360</f>
        <v/>
      </c>
      <c r="N4360" s="21" t="n"/>
    </row>
    <row r="4361">
      <c r="A4361" s="295" t="n"/>
      <c r="B4361" s="14" t="n"/>
      <c r="C4361" s="15" t="n"/>
      <c r="D4361" s="15" t="n"/>
      <c r="E4361" s="15">
        <f>D4361*Setup!$B$5</f>
        <v/>
      </c>
      <c r="F4361" s="15">
        <f>D4361-E4361</f>
        <v/>
      </c>
      <c r="G4361" s="15" t="n"/>
      <c r="H4361" s="15" t="n"/>
      <c r="I4361" s="15" t="n"/>
      <c r="J4361" s="15">
        <f>C4361+F4361+G4361-I4361</f>
        <v/>
      </c>
      <c r="K4361" s="15" t="n"/>
      <c r="L4361" s="15">
        <f>K4361*Setup!$B$6</f>
        <v/>
      </c>
      <c r="M4361" s="15">
        <f>J4361-L4361</f>
        <v/>
      </c>
      <c r="N4361" s="21" t="n"/>
    </row>
    <row r="4362">
      <c r="A4362" s="295" t="n"/>
      <c r="B4362" s="14" t="n"/>
      <c r="C4362" s="15" t="n"/>
      <c r="D4362" s="15" t="n"/>
      <c r="E4362" s="15">
        <f>D4362*Setup!$B$5</f>
        <v/>
      </c>
      <c r="F4362" s="15">
        <f>D4362-E4362</f>
        <v/>
      </c>
      <c r="G4362" s="15" t="n"/>
      <c r="H4362" s="15" t="n"/>
      <c r="I4362" s="15" t="n"/>
      <c r="J4362" s="15">
        <f>C4362+F4362+G4362-I4362</f>
        <v/>
      </c>
      <c r="K4362" s="15" t="n"/>
      <c r="L4362" s="15">
        <f>K4362*Setup!$B$6</f>
        <v/>
      </c>
      <c r="M4362" s="15">
        <f>J4362-L4362</f>
        <v/>
      </c>
      <c r="N4362" s="21" t="n"/>
    </row>
    <row r="4363">
      <c r="A4363" s="295" t="n"/>
      <c r="B4363" s="14" t="n"/>
      <c r="C4363" s="15" t="n"/>
      <c r="D4363" s="15" t="n"/>
      <c r="E4363" s="15">
        <f>D4363*Setup!$B$5</f>
        <v/>
      </c>
      <c r="F4363" s="15">
        <f>D4363-E4363</f>
        <v/>
      </c>
      <c r="G4363" s="15" t="n"/>
      <c r="H4363" s="15" t="n"/>
      <c r="I4363" s="15" t="n"/>
      <c r="J4363" s="15">
        <f>C4363+F4363+G4363-I4363</f>
        <v/>
      </c>
      <c r="K4363" s="15" t="n"/>
      <c r="L4363" s="15">
        <f>K4363*Setup!$B$6</f>
        <v/>
      </c>
      <c r="M4363" s="15">
        <f>J4363-L4363</f>
        <v/>
      </c>
      <c r="N4363" s="21" t="n"/>
    </row>
    <row r="4364">
      <c r="A4364" s="295" t="n"/>
      <c r="B4364" s="14" t="n"/>
      <c r="C4364" s="15" t="n"/>
      <c r="D4364" s="15" t="n"/>
      <c r="E4364" s="15">
        <f>D4364*Setup!$B$5</f>
        <v/>
      </c>
      <c r="F4364" s="15">
        <f>D4364-E4364</f>
        <v/>
      </c>
      <c r="G4364" s="15" t="n"/>
      <c r="H4364" s="15" t="n"/>
      <c r="I4364" s="15" t="n"/>
      <c r="J4364" s="15">
        <f>C4364+F4364+G4364-I4364</f>
        <v/>
      </c>
      <c r="K4364" s="15" t="n"/>
      <c r="L4364" s="15">
        <f>K4364*Setup!$B$6</f>
        <v/>
      </c>
      <c r="M4364" s="15">
        <f>J4364-L4364</f>
        <v/>
      </c>
      <c r="N4364" s="21" t="n"/>
    </row>
    <row r="4365">
      <c r="A4365" s="295" t="n"/>
      <c r="B4365" s="14" t="n"/>
      <c r="C4365" s="15" t="n"/>
      <c r="D4365" s="15" t="n"/>
      <c r="E4365" s="15">
        <f>D4365*Setup!$B$5</f>
        <v/>
      </c>
      <c r="F4365" s="15">
        <f>D4365-E4365</f>
        <v/>
      </c>
      <c r="G4365" s="15" t="n"/>
      <c r="H4365" s="15" t="n"/>
      <c r="I4365" s="15" t="n"/>
      <c r="J4365" s="15">
        <f>C4365+F4365+G4365-I4365</f>
        <v/>
      </c>
      <c r="K4365" s="15" t="n"/>
      <c r="L4365" s="15">
        <f>K4365*Setup!$B$6</f>
        <v/>
      </c>
      <c r="M4365" s="15">
        <f>J4365-L4365</f>
        <v/>
      </c>
      <c r="N4365" s="21" t="n"/>
    </row>
    <row r="4366">
      <c r="A4366" s="295" t="n"/>
      <c r="B4366" s="14" t="n"/>
      <c r="C4366" s="15" t="n"/>
      <c r="D4366" s="15" t="n"/>
      <c r="E4366" s="15">
        <f>D4366*Setup!$B$5</f>
        <v/>
      </c>
      <c r="F4366" s="15">
        <f>D4366-E4366</f>
        <v/>
      </c>
      <c r="G4366" s="15" t="n"/>
      <c r="H4366" s="15" t="n"/>
      <c r="I4366" s="15" t="n"/>
      <c r="J4366" s="15">
        <f>C4366+F4366+G4366-I4366</f>
        <v/>
      </c>
      <c r="K4366" s="15" t="n"/>
      <c r="L4366" s="15">
        <f>K4366*Setup!$B$6</f>
        <v/>
      </c>
      <c r="M4366" s="15">
        <f>J4366-L4366</f>
        <v/>
      </c>
      <c r="N4366" s="21" t="n"/>
    </row>
    <row r="4367">
      <c r="A4367" s="295" t="n"/>
      <c r="B4367" s="14" t="n"/>
      <c r="C4367" s="15" t="n"/>
      <c r="D4367" s="15" t="n"/>
      <c r="E4367" s="15">
        <f>D4367*Setup!$B$5</f>
        <v/>
      </c>
      <c r="F4367" s="15">
        <f>D4367-E4367</f>
        <v/>
      </c>
      <c r="G4367" s="15" t="n"/>
      <c r="H4367" s="15" t="n"/>
      <c r="I4367" s="15" t="n"/>
      <c r="J4367" s="15">
        <f>C4367+F4367+G4367-I4367</f>
        <v/>
      </c>
      <c r="K4367" s="15" t="n"/>
      <c r="L4367" s="15">
        <f>K4367*Setup!$B$6</f>
        <v/>
      </c>
      <c r="M4367" s="15">
        <f>J4367-L4367</f>
        <v/>
      </c>
      <c r="N4367" s="21" t="n"/>
    </row>
    <row r="4368">
      <c r="A4368" s="295" t="n"/>
      <c r="B4368" s="14" t="n"/>
      <c r="C4368" s="15" t="n"/>
      <c r="D4368" s="15" t="n"/>
      <c r="E4368" s="15">
        <f>D4368*Setup!$B$5</f>
        <v/>
      </c>
      <c r="F4368" s="15">
        <f>D4368-E4368</f>
        <v/>
      </c>
      <c r="G4368" s="15" t="n"/>
      <c r="H4368" s="15" t="n"/>
      <c r="I4368" s="15" t="n"/>
      <c r="J4368" s="15">
        <f>C4368+F4368+G4368-I4368</f>
        <v/>
      </c>
      <c r="K4368" s="15" t="n"/>
      <c r="L4368" s="15">
        <f>K4368*Setup!$B$6</f>
        <v/>
      </c>
      <c r="M4368" s="15">
        <f>J4368-L4368</f>
        <v/>
      </c>
      <c r="N4368" s="21" t="n"/>
    </row>
    <row r="4369">
      <c r="A4369" s="295" t="n"/>
      <c r="B4369" s="14" t="n"/>
      <c r="C4369" s="15" t="n"/>
      <c r="D4369" s="15" t="n"/>
      <c r="E4369" s="15">
        <f>D4369*Setup!$B$5</f>
        <v/>
      </c>
      <c r="F4369" s="15">
        <f>D4369-E4369</f>
        <v/>
      </c>
      <c r="G4369" s="15" t="n"/>
      <c r="H4369" s="15" t="n"/>
      <c r="I4369" s="15" t="n"/>
      <c r="J4369" s="15">
        <f>C4369+F4369+G4369-I4369</f>
        <v/>
      </c>
      <c r="K4369" s="15" t="n"/>
      <c r="L4369" s="15">
        <f>K4369*Setup!$B$6</f>
        <v/>
      </c>
      <c r="M4369" s="15">
        <f>J4369-L4369</f>
        <v/>
      </c>
      <c r="N4369" s="21" t="n"/>
    </row>
    <row r="4370">
      <c r="A4370" s="295" t="n"/>
      <c r="B4370" s="14" t="n"/>
      <c r="C4370" s="15" t="n"/>
      <c r="D4370" s="15" t="n"/>
      <c r="E4370" s="15">
        <f>D4370*Setup!$B$5</f>
        <v/>
      </c>
      <c r="F4370" s="15">
        <f>D4370-E4370</f>
        <v/>
      </c>
      <c r="G4370" s="15" t="n"/>
      <c r="H4370" s="15" t="n"/>
      <c r="I4370" s="15" t="n"/>
      <c r="J4370" s="15">
        <f>C4370+F4370+G4370-I4370</f>
        <v/>
      </c>
      <c r="K4370" s="15" t="n"/>
      <c r="L4370" s="15">
        <f>K4370*Setup!$B$6</f>
        <v/>
      </c>
      <c r="M4370" s="15">
        <f>J4370-L4370</f>
        <v/>
      </c>
      <c r="N4370" s="21" t="n"/>
    </row>
    <row r="4371">
      <c r="A4371" s="295" t="n"/>
      <c r="B4371" s="14" t="n"/>
      <c r="C4371" s="15" t="n"/>
      <c r="D4371" s="15" t="n"/>
      <c r="E4371" s="15">
        <f>D4371*Setup!$B$5</f>
        <v/>
      </c>
      <c r="F4371" s="15">
        <f>D4371-E4371</f>
        <v/>
      </c>
      <c r="G4371" s="15" t="n"/>
      <c r="H4371" s="15" t="n"/>
      <c r="I4371" s="15" t="n"/>
      <c r="J4371" s="15">
        <f>C4371+F4371+G4371-I4371</f>
        <v/>
      </c>
      <c r="K4371" s="15" t="n"/>
      <c r="L4371" s="15">
        <f>K4371*Setup!$B$6</f>
        <v/>
      </c>
      <c r="M4371" s="15">
        <f>J4371-L4371</f>
        <v/>
      </c>
      <c r="N4371" s="21" t="n"/>
    </row>
    <row r="4372">
      <c r="A4372" s="295" t="n"/>
      <c r="B4372" s="14" t="n"/>
      <c r="C4372" s="15" t="n"/>
      <c r="D4372" s="15" t="n"/>
      <c r="E4372" s="15">
        <f>D4372*Setup!$B$5</f>
        <v/>
      </c>
      <c r="F4372" s="15">
        <f>D4372-E4372</f>
        <v/>
      </c>
      <c r="G4372" s="15" t="n"/>
      <c r="H4372" s="15" t="n"/>
      <c r="I4372" s="15" t="n"/>
      <c r="J4372" s="15">
        <f>C4372+F4372+G4372-I4372</f>
        <v/>
      </c>
      <c r="K4372" s="15" t="n"/>
      <c r="L4372" s="15">
        <f>K4372*Setup!$B$6</f>
        <v/>
      </c>
      <c r="M4372" s="15">
        <f>J4372-L4372</f>
        <v/>
      </c>
      <c r="N4372" s="21" t="n"/>
    </row>
    <row r="4373">
      <c r="A4373" s="295" t="n"/>
      <c r="B4373" s="14" t="n"/>
      <c r="C4373" s="15" t="n"/>
      <c r="D4373" s="15" t="n"/>
      <c r="E4373" s="15">
        <f>D4373*Setup!$B$5</f>
        <v/>
      </c>
      <c r="F4373" s="15">
        <f>D4373-E4373</f>
        <v/>
      </c>
      <c r="G4373" s="15" t="n"/>
      <c r="H4373" s="15" t="n"/>
      <c r="I4373" s="15" t="n"/>
      <c r="J4373" s="15">
        <f>C4373+F4373+G4373-I4373</f>
        <v/>
      </c>
      <c r="K4373" s="15" t="n"/>
      <c r="L4373" s="15">
        <f>K4373*Setup!$B$6</f>
        <v/>
      </c>
      <c r="M4373" s="15">
        <f>J4373-L4373</f>
        <v/>
      </c>
      <c r="N4373" s="21" t="n"/>
    </row>
    <row r="4374">
      <c r="A4374" s="295" t="n"/>
      <c r="B4374" s="14" t="n"/>
      <c r="C4374" s="15" t="n"/>
      <c r="D4374" s="15" t="n"/>
      <c r="E4374" s="15">
        <f>D4374*Setup!$B$5</f>
        <v/>
      </c>
      <c r="F4374" s="15">
        <f>D4374-E4374</f>
        <v/>
      </c>
      <c r="G4374" s="15" t="n"/>
      <c r="H4374" s="15" t="n"/>
      <c r="I4374" s="15" t="n"/>
      <c r="J4374" s="15">
        <f>C4374+F4374+G4374-I4374</f>
        <v/>
      </c>
      <c r="K4374" s="15" t="n"/>
      <c r="L4374" s="15">
        <f>K4374*Setup!$B$6</f>
        <v/>
      </c>
      <c r="M4374" s="15">
        <f>J4374-L4374</f>
        <v/>
      </c>
      <c r="N4374" s="21" t="n"/>
    </row>
    <row r="4375">
      <c r="A4375" s="295" t="n"/>
      <c r="B4375" s="14" t="n"/>
      <c r="C4375" s="15" t="n"/>
      <c r="D4375" s="15" t="n"/>
      <c r="E4375" s="15">
        <f>D4375*Setup!$B$5</f>
        <v/>
      </c>
      <c r="F4375" s="15">
        <f>D4375-E4375</f>
        <v/>
      </c>
      <c r="G4375" s="15" t="n"/>
      <c r="H4375" s="15" t="n"/>
      <c r="I4375" s="15" t="n"/>
      <c r="J4375" s="15">
        <f>C4375+F4375+G4375-I4375</f>
        <v/>
      </c>
      <c r="K4375" s="15" t="n"/>
      <c r="L4375" s="15">
        <f>K4375*Setup!$B$6</f>
        <v/>
      </c>
      <c r="M4375" s="15">
        <f>J4375-L4375</f>
        <v/>
      </c>
      <c r="N4375" s="21" t="n"/>
    </row>
    <row r="4376">
      <c r="A4376" s="295" t="n"/>
      <c r="B4376" s="14" t="n"/>
      <c r="C4376" s="15" t="n"/>
      <c r="D4376" s="15" t="n"/>
      <c r="E4376" s="15">
        <f>D4376*Setup!$B$5</f>
        <v/>
      </c>
      <c r="F4376" s="15">
        <f>D4376-E4376</f>
        <v/>
      </c>
      <c r="G4376" s="15" t="n"/>
      <c r="H4376" s="15" t="n"/>
      <c r="I4376" s="15" t="n"/>
      <c r="J4376" s="15">
        <f>C4376+F4376+G4376-I4376</f>
        <v/>
      </c>
      <c r="K4376" s="15" t="n"/>
      <c r="L4376" s="15">
        <f>K4376*Setup!$B$6</f>
        <v/>
      </c>
      <c r="M4376" s="15">
        <f>J4376-L4376</f>
        <v/>
      </c>
      <c r="N4376" s="21" t="n"/>
    </row>
    <row r="4377">
      <c r="A4377" s="295" t="n"/>
      <c r="B4377" s="14" t="n"/>
      <c r="C4377" s="15" t="n"/>
      <c r="D4377" s="15" t="n"/>
      <c r="E4377" s="15">
        <f>D4377*Setup!$B$5</f>
        <v/>
      </c>
      <c r="F4377" s="15">
        <f>D4377-E4377</f>
        <v/>
      </c>
      <c r="G4377" s="15" t="n"/>
      <c r="H4377" s="15" t="n"/>
      <c r="I4377" s="15" t="n"/>
      <c r="J4377" s="15">
        <f>C4377+F4377+G4377-I4377</f>
        <v/>
      </c>
      <c r="K4377" s="15" t="n"/>
      <c r="L4377" s="15">
        <f>K4377*Setup!$B$6</f>
        <v/>
      </c>
      <c r="M4377" s="15">
        <f>J4377-L4377</f>
        <v/>
      </c>
      <c r="N4377" s="21" t="n"/>
    </row>
    <row r="4378">
      <c r="A4378" s="295" t="n"/>
      <c r="B4378" s="14" t="n"/>
      <c r="C4378" s="15" t="n"/>
      <c r="D4378" s="15" t="n"/>
      <c r="E4378" s="15">
        <f>D4378*Setup!$B$5</f>
        <v/>
      </c>
      <c r="F4378" s="15">
        <f>D4378-E4378</f>
        <v/>
      </c>
      <c r="G4378" s="15" t="n"/>
      <c r="H4378" s="15" t="n"/>
      <c r="I4378" s="15" t="n"/>
      <c r="J4378" s="15">
        <f>C4378+F4378+G4378-I4378</f>
        <v/>
      </c>
      <c r="K4378" s="15" t="n"/>
      <c r="L4378" s="15">
        <f>K4378*Setup!$B$6</f>
        <v/>
      </c>
      <c r="M4378" s="15">
        <f>J4378-L4378</f>
        <v/>
      </c>
      <c r="N4378" s="21" t="n"/>
    </row>
    <row r="4379">
      <c r="A4379" s="295" t="n"/>
      <c r="B4379" s="14" t="n"/>
      <c r="C4379" s="15" t="n"/>
      <c r="D4379" s="15" t="n"/>
      <c r="E4379" s="15">
        <f>D4379*Setup!$B$5</f>
        <v/>
      </c>
      <c r="F4379" s="15">
        <f>D4379-E4379</f>
        <v/>
      </c>
      <c r="G4379" s="15" t="n"/>
      <c r="H4379" s="15" t="n"/>
      <c r="I4379" s="15" t="n"/>
      <c r="J4379" s="15">
        <f>C4379+F4379+G4379-I4379</f>
        <v/>
      </c>
      <c r="K4379" s="15" t="n"/>
      <c r="L4379" s="15">
        <f>K4379*Setup!$B$6</f>
        <v/>
      </c>
      <c r="M4379" s="15">
        <f>J4379-L4379</f>
        <v/>
      </c>
      <c r="N4379" s="21" t="n"/>
    </row>
    <row r="4380">
      <c r="A4380" s="295" t="n"/>
      <c r="B4380" s="14" t="n"/>
      <c r="C4380" s="15" t="n"/>
      <c r="D4380" s="15" t="n"/>
      <c r="E4380" s="15">
        <f>D4380*Setup!$B$5</f>
        <v/>
      </c>
      <c r="F4380" s="15">
        <f>D4380-E4380</f>
        <v/>
      </c>
      <c r="G4380" s="15" t="n"/>
      <c r="H4380" s="15" t="n"/>
      <c r="I4380" s="15" t="n"/>
      <c r="J4380" s="15">
        <f>C4380+F4380+G4380-I4380</f>
        <v/>
      </c>
      <c r="K4380" s="15" t="n"/>
      <c r="L4380" s="15">
        <f>K4380*Setup!$B$6</f>
        <v/>
      </c>
      <c r="M4380" s="15">
        <f>J4380-L4380</f>
        <v/>
      </c>
      <c r="N4380" s="21" t="n"/>
    </row>
    <row r="4381">
      <c r="A4381" s="295" t="n"/>
      <c r="B4381" s="14" t="n"/>
      <c r="C4381" s="15" t="n"/>
      <c r="D4381" s="15" t="n"/>
      <c r="E4381" s="15">
        <f>D4381*Setup!$B$5</f>
        <v/>
      </c>
      <c r="F4381" s="15">
        <f>D4381-E4381</f>
        <v/>
      </c>
      <c r="G4381" s="15" t="n"/>
      <c r="H4381" s="15" t="n"/>
      <c r="I4381" s="15" t="n"/>
      <c r="J4381" s="15">
        <f>C4381+F4381+G4381-I4381</f>
        <v/>
      </c>
      <c r="K4381" s="15" t="n"/>
      <c r="L4381" s="15">
        <f>K4381*Setup!$B$6</f>
        <v/>
      </c>
      <c r="M4381" s="15">
        <f>J4381-L4381</f>
        <v/>
      </c>
      <c r="N4381" s="21" t="n"/>
    </row>
    <row r="4382">
      <c r="A4382" s="295" t="n"/>
      <c r="B4382" s="14" t="n"/>
      <c r="C4382" s="15" t="n"/>
      <c r="D4382" s="15" t="n"/>
      <c r="E4382" s="15">
        <f>D4382*Setup!$B$5</f>
        <v/>
      </c>
      <c r="F4382" s="15">
        <f>D4382-E4382</f>
        <v/>
      </c>
      <c r="G4382" s="15" t="n"/>
      <c r="H4382" s="15" t="n"/>
      <c r="I4382" s="15" t="n"/>
      <c r="J4382" s="15">
        <f>C4382+F4382+G4382-I4382</f>
        <v/>
      </c>
      <c r="K4382" s="15" t="n"/>
      <c r="L4382" s="15">
        <f>K4382*Setup!$B$6</f>
        <v/>
      </c>
      <c r="M4382" s="15">
        <f>J4382-L4382</f>
        <v/>
      </c>
      <c r="N4382" s="21" t="n"/>
    </row>
    <row r="4383">
      <c r="A4383" s="295" t="n"/>
      <c r="B4383" s="14" t="n"/>
      <c r="C4383" s="15" t="n"/>
      <c r="D4383" s="15" t="n"/>
      <c r="E4383" s="15">
        <f>D4383*Setup!$B$5</f>
        <v/>
      </c>
      <c r="F4383" s="15">
        <f>D4383-E4383</f>
        <v/>
      </c>
      <c r="G4383" s="15" t="n"/>
      <c r="H4383" s="15" t="n"/>
      <c r="I4383" s="15" t="n"/>
      <c r="J4383" s="15">
        <f>C4383+F4383+G4383-I4383</f>
        <v/>
      </c>
      <c r="K4383" s="15" t="n"/>
      <c r="L4383" s="15">
        <f>K4383*Setup!$B$6</f>
        <v/>
      </c>
      <c r="M4383" s="15">
        <f>J4383-L4383</f>
        <v/>
      </c>
      <c r="N4383" s="21" t="n"/>
    </row>
    <row r="4384">
      <c r="A4384" s="295" t="n"/>
      <c r="B4384" s="14" t="n"/>
      <c r="C4384" s="15" t="n"/>
      <c r="D4384" s="15" t="n"/>
      <c r="E4384" s="15">
        <f>D4384*Setup!$B$5</f>
        <v/>
      </c>
      <c r="F4384" s="15">
        <f>D4384-E4384</f>
        <v/>
      </c>
      <c r="G4384" s="15" t="n"/>
      <c r="H4384" s="15" t="n"/>
      <c r="I4384" s="15" t="n"/>
      <c r="J4384" s="15">
        <f>C4384+F4384+G4384-I4384</f>
        <v/>
      </c>
      <c r="K4384" s="15" t="n"/>
      <c r="L4384" s="15">
        <f>K4384*Setup!$B$6</f>
        <v/>
      </c>
      <c r="M4384" s="15">
        <f>J4384-L4384</f>
        <v/>
      </c>
      <c r="N4384" s="21" t="n"/>
    </row>
    <row r="4385">
      <c r="A4385" s="295" t="n"/>
      <c r="B4385" s="14" t="n"/>
      <c r="C4385" s="15" t="n"/>
      <c r="D4385" s="15" t="n"/>
      <c r="E4385" s="15">
        <f>D4385*Setup!$B$5</f>
        <v/>
      </c>
      <c r="F4385" s="15">
        <f>D4385-E4385</f>
        <v/>
      </c>
      <c r="G4385" s="15" t="n"/>
      <c r="H4385" s="15" t="n"/>
      <c r="I4385" s="15" t="n"/>
      <c r="J4385" s="15">
        <f>C4385+F4385+G4385-I4385</f>
        <v/>
      </c>
      <c r="K4385" s="15" t="n"/>
      <c r="L4385" s="15">
        <f>K4385*Setup!$B$6</f>
        <v/>
      </c>
      <c r="M4385" s="15">
        <f>J4385-L4385</f>
        <v/>
      </c>
      <c r="N4385" s="21" t="n"/>
    </row>
    <row r="4386">
      <c r="A4386" s="295" t="n"/>
      <c r="B4386" s="14" t="n"/>
      <c r="C4386" s="15" t="n"/>
      <c r="D4386" s="15" t="n"/>
      <c r="E4386" s="15">
        <f>D4386*Setup!$B$5</f>
        <v/>
      </c>
      <c r="F4386" s="15">
        <f>D4386-E4386</f>
        <v/>
      </c>
      <c r="G4386" s="15" t="n"/>
      <c r="H4386" s="15" t="n"/>
      <c r="I4386" s="15" t="n"/>
      <c r="J4386" s="15">
        <f>C4386+F4386+G4386-I4386</f>
        <v/>
      </c>
      <c r="K4386" s="15" t="n"/>
      <c r="L4386" s="15">
        <f>K4386*Setup!$B$6</f>
        <v/>
      </c>
      <c r="M4386" s="15">
        <f>J4386-L4386</f>
        <v/>
      </c>
      <c r="N4386" s="21" t="n"/>
    </row>
    <row r="4387">
      <c r="A4387" s="295" t="n"/>
      <c r="B4387" s="14" t="n"/>
      <c r="C4387" s="15" t="n"/>
      <c r="D4387" s="15" t="n"/>
      <c r="E4387" s="15">
        <f>D4387*Setup!$B$5</f>
        <v/>
      </c>
      <c r="F4387" s="15">
        <f>D4387-E4387</f>
        <v/>
      </c>
      <c r="G4387" s="15" t="n"/>
      <c r="H4387" s="15" t="n"/>
      <c r="I4387" s="15" t="n"/>
      <c r="J4387" s="15">
        <f>C4387+F4387+G4387-I4387</f>
        <v/>
      </c>
      <c r="K4387" s="15" t="n"/>
      <c r="L4387" s="15">
        <f>K4387*Setup!$B$6</f>
        <v/>
      </c>
      <c r="M4387" s="15">
        <f>J4387-L4387</f>
        <v/>
      </c>
      <c r="N4387" s="21" t="n"/>
    </row>
    <row r="4388">
      <c r="A4388" s="295" t="n"/>
      <c r="B4388" s="14" t="n"/>
      <c r="C4388" s="15" t="n"/>
      <c r="D4388" s="15" t="n"/>
      <c r="E4388" s="15">
        <f>D4388*Setup!$B$5</f>
        <v/>
      </c>
      <c r="F4388" s="15">
        <f>D4388-E4388</f>
        <v/>
      </c>
      <c r="G4388" s="15" t="n"/>
      <c r="H4388" s="15" t="n"/>
      <c r="I4388" s="15" t="n"/>
      <c r="J4388" s="15">
        <f>C4388+F4388+G4388-I4388</f>
        <v/>
      </c>
      <c r="K4388" s="15" t="n"/>
      <c r="L4388" s="15">
        <f>K4388*Setup!$B$6</f>
        <v/>
      </c>
      <c r="M4388" s="15">
        <f>J4388-L4388</f>
        <v/>
      </c>
      <c r="N4388" s="21" t="n"/>
    </row>
    <row r="4389">
      <c r="A4389" s="295" t="n"/>
      <c r="B4389" s="14" t="n"/>
      <c r="C4389" s="15" t="n"/>
      <c r="D4389" s="15" t="n"/>
      <c r="E4389" s="15">
        <f>D4389*Setup!$B$5</f>
        <v/>
      </c>
      <c r="F4389" s="15">
        <f>D4389-E4389</f>
        <v/>
      </c>
      <c r="G4389" s="15" t="n"/>
      <c r="H4389" s="15" t="n"/>
      <c r="I4389" s="15" t="n"/>
      <c r="J4389" s="15">
        <f>C4389+F4389+G4389-I4389</f>
        <v/>
      </c>
      <c r="K4389" s="15" t="n"/>
      <c r="L4389" s="15">
        <f>K4389*Setup!$B$6</f>
        <v/>
      </c>
      <c r="M4389" s="15">
        <f>J4389-L4389</f>
        <v/>
      </c>
      <c r="N4389" s="21" t="n"/>
    </row>
    <row r="4390">
      <c r="A4390" s="295" t="n"/>
      <c r="B4390" s="14" t="n"/>
      <c r="C4390" s="15" t="n"/>
      <c r="D4390" s="15" t="n"/>
      <c r="E4390" s="15">
        <f>D4390*Setup!$B$5</f>
        <v/>
      </c>
      <c r="F4390" s="15">
        <f>D4390-E4390</f>
        <v/>
      </c>
      <c r="G4390" s="15" t="n"/>
      <c r="H4390" s="15" t="n"/>
      <c r="I4390" s="15" t="n"/>
      <c r="J4390" s="15">
        <f>C4390+F4390+G4390-I4390</f>
        <v/>
      </c>
      <c r="K4390" s="15" t="n"/>
      <c r="L4390" s="15">
        <f>K4390*Setup!$B$6</f>
        <v/>
      </c>
      <c r="M4390" s="15">
        <f>J4390-L4390</f>
        <v/>
      </c>
      <c r="N4390" s="21" t="n"/>
    </row>
    <row r="4391">
      <c r="A4391" s="295" t="n"/>
      <c r="B4391" s="14" t="n"/>
      <c r="C4391" s="15" t="n"/>
      <c r="D4391" s="15" t="n"/>
      <c r="E4391" s="15">
        <f>D4391*Setup!$B$5</f>
        <v/>
      </c>
      <c r="F4391" s="15">
        <f>D4391-E4391</f>
        <v/>
      </c>
      <c r="G4391" s="15" t="n"/>
      <c r="H4391" s="15" t="n"/>
      <c r="I4391" s="15" t="n"/>
      <c r="J4391" s="15">
        <f>C4391+F4391+G4391-I4391</f>
        <v/>
      </c>
      <c r="K4391" s="15" t="n"/>
      <c r="L4391" s="15">
        <f>K4391*Setup!$B$6</f>
        <v/>
      </c>
      <c r="M4391" s="15">
        <f>J4391-L4391</f>
        <v/>
      </c>
      <c r="N4391" s="21" t="n"/>
    </row>
    <row r="4392">
      <c r="A4392" s="295" t="n"/>
      <c r="B4392" s="14" t="n"/>
      <c r="C4392" s="15" t="n"/>
      <c r="D4392" s="15" t="n"/>
      <c r="E4392" s="15">
        <f>D4392*Setup!$B$5</f>
        <v/>
      </c>
      <c r="F4392" s="15">
        <f>D4392-E4392</f>
        <v/>
      </c>
      <c r="G4392" s="15" t="n"/>
      <c r="H4392" s="15" t="n"/>
      <c r="I4392" s="15" t="n"/>
      <c r="J4392" s="15">
        <f>C4392+F4392+G4392-I4392</f>
        <v/>
      </c>
      <c r="K4392" s="15" t="n"/>
      <c r="L4392" s="15">
        <f>K4392*Setup!$B$6</f>
        <v/>
      </c>
      <c r="M4392" s="15">
        <f>J4392-L4392</f>
        <v/>
      </c>
      <c r="N4392" s="21" t="n"/>
    </row>
    <row r="4393">
      <c r="A4393" s="295" t="n"/>
      <c r="B4393" s="14" t="n"/>
      <c r="C4393" s="15" t="n"/>
      <c r="D4393" s="15" t="n"/>
      <c r="E4393" s="15">
        <f>D4393*Setup!$B$5</f>
        <v/>
      </c>
      <c r="F4393" s="15">
        <f>D4393-E4393</f>
        <v/>
      </c>
      <c r="G4393" s="15" t="n"/>
      <c r="H4393" s="15" t="n"/>
      <c r="I4393" s="15" t="n"/>
      <c r="J4393" s="15">
        <f>C4393+F4393+G4393-I4393</f>
        <v/>
      </c>
      <c r="K4393" s="15" t="n"/>
      <c r="L4393" s="15">
        <f>K4393*Setup!$B$6</f>
        <v/>
      </c>
      <c r="M4393" s="15">
        <f>J4393-L4393</f>
        <v/>
      </c>
      <c r="N4393" s="21" t="n"/>
    </row>
    <row r="4394">
      <c r="A4394" s="295" t="n"/>
      <c r="B4394" s="14" t="n"/>
      <c r="C4394" s="15" t="n"/>
      <c r="D4394" s="15" t="n"/>
      <c r="E4394" s="15">
        <f>D4394*Setup!$B$5</f>
        <v/>
      </c>
      <c r="F4394" s="15">
        <f>D4394-E4394</f>
        <v/>
      </c>
      <c r="G4394" s="15" t="n"/>
      <c r="H4394" s="15" t="n"/>
      <c r="I4394" s="15" t="n"/>
      <c r="J4394" s="15">
        <f>C4394+F4394+G4394-I4394</f>
        <v/>
      </c>
      <c r="K4394" s="15" t="n"/>
      <c r="L4394" s="15">
        <f>K4394*Setup!$B$6</f>
        <v/>
      </c>
      <c r="M4394" s="15">
        <f>J4394-L4394</f>
        <v/>
      </c>
      <c r="N4394" s="21" t="n"/>
    </row>
    <row r="4395">
      <c r="A4395" s="295" t="n"/>
      <c r="B4395" s="14" t="n"/>
      <c r="C4395" s="15" t="n"/>
      <c r="D4395" s="15" t="n"/>
      <c r="E4395" s="15">
        <f>D4395*Setup!$B$5</f>
        <v/>
      </c>
      <c r="F4395" s="15">
        <f>D4395-E4395</f>
        <v/>
      </c>
      <c r="G4395" s="15" t="n"/>
      <c r="H4395" s="15" t="n"/>
      <c r="I4395" s="15" t="n"/>
      <c r="J4395" s="15">
        <f>C4395+F4395+G4395-I4395</f>
        <v/>
      </c>
      <c r="K4395" s="15" t="n"/>
      <c r="L4395" s="15">
        <f>K4395*Setup!$B$6</f>
        <v/>
      </c>
      <c r="M4395" s="15">
        <f>J4395-L4395</f>
        <v/>
      </c>
      <c r="N4395" s="21" t="n"/>
    </row>
    <row r="4396">
      <c r="A4396" s="295" t="n"/>
      <c r="B4396" s="14" t="n"/>
      <c r="C4396" s="15" t="n"/>
      <c r="D4396" s="15" t="n"/>
      <c r="E4396" s="15">
        <f>D4396*Setup!$B$5</f>
        <v/>
      </c>
      <c r="F4396" s="15">
        <f>D4396-E4396</f>
        <v/>
      </c>
      <c r="G4396" s="15" t="n"/>
      <c r="H4396" s="15" t="n"/>
      <c r="I4396" s="15" t="n"/>
      <c r="J4396" s="15">
        <f>C4396+F4396+G4396-I4396</f>
        <v/>
      </c>
      <c r="K4396" s="15" t="n"/>
      <c r="L4396" s="15">
        <f>K4396*Setup!$B$6</f>
        <v/>
      </c>
      <c r="M4396" s="15">
        <f>J4396-L4396</f>
        <v/>
      </c>
      <c r="N4396" s="21" t="n"/>
    </row>
    <row r="4397">
      <c r="A4397" s="295" t="n"/>
      <c r="B4397" s="14" t="n"/>
      <c r="C4397" s="15" t="n"/>
      <c r="D4397" s="15" t="n"/>
      <c r="E4397" s="15">
        <f>D4397*Setup!$B$5</f>
        <v/>
      </c>
      <c r="F4397" s="15">
        <f>D4397-E4397</f>
        <v/>
      </c>
      <c r="G4397" s="15" t="n"/>
      <c r="H4397" s="15" t="n"/>
      <c r="I4397" s="15" t="n"/>
      <c r="J4397" s="15">
        <f>C4397+F4397+G4397-I4397</f>
        <v/>
      </c>
      <c r="K4397" s="15" t="n"/>
      <c r="L4397" s="15">
        <f>K4397*Setup!$B$6</f>
        <v/>
      </c>
      <c r="M4397" s="15">
        <f>J4397-L4397</f>
        <v/>
      </c>
      <c r="N4397" s="21" t="n"/>
    </row>
    <row r="4398">
      <c r="A4398" s="295" t="n"/>
      <c r="B4398" s="14" t="n"/>
      <c r="C4398" s="15" t="n"/>
      <c r="D4398" s="15" t="n"/>
      <c r="E4398" s="15">
        <f>D4398*Setup!$B$5</f>
        <v/>
      </c>
      <c r="F4398" s="15">
        <f>D4398-E4398</f>
        <v/>
      </c>
      <c r="G4398" s="15" t="n"/>
      <c r="H4398" s="15" t="n"/>
      <c r="I4398" s="15" t="n"/>
      <c r="J4398" s="15">
        <f>C4398+F4398+G4398-I4398</f>
        <v/>
      </c>
      <c r="K4398" s="15" t="n"/>
      <c r="L4398" s="15">
        <f>K4398*Setup!$B$6</f>
        <v/>
      </c>
      <c r="M4398" s="15">
        <f>J4398-L4398</f>
        <v/>
      </c>
      <c r="N4398" s="21" t="n"/>
    </row>
    <row r="4399">
      <c r="A4399" s="295" t="n"/>
      <c r="B4399" s="14" t="n"/>
      <c r="C4399" s="15" t="n"/>
      <c r="D4399" s="15" t="n"/>
      <c r="E4399" s="15">
        <f>D4399*Setup!$B$5</f>
        <v/>
      </c>
      <c r="F4399" s="15">
        <f>D4399-E4399</f>
        <v/>
      </c>
      <c r="G4399" s="15" t="n"/>
      <c r="H4399" s="15" t="n"/>
      <c r="I4399" s="15" t="n"/>
      <c r="J4399" s="15">
        <f>C4399+F4399+G4399-I4399</f>
        <v/>
      </c>
      <c r="K4399" s="15" t="n"/>
      <c r="L4399" s="15">
        <f>K4399*Setup!$B$6</f>
        <v/>
      </c>
      <c r="M4399" s="15">
        <f>J4399-L4399</f>
        <v/>
      </c>
      <c r="N4399" s="21" t="n"/>
    </row>
    <row r="4400">
      <c r="A4400" s="295" t="n"/>
      <c r="B4400" s="14" t="n"/>
      <c r="C4400" s="15" t="n"/>
      <c r="D4400" s="15" t="n"/>
      <c r="E4400" s="15">
        <f>D4400*Setup!$B$5</f>
        <v/>
      </c>
      <c r="F4400" s="15">
        <f>D4400-E4400</f>
        <v/>
      </c>
      <c r="G4400" s="15" t="n"/>
      <c r="H4400" s="15" t="n"/>
      <c r="I4400" s="15" t="n"/>
      <c r="J4400" s="15">
        <f>C4400+F4400+G4400-I4400</f>
        <v/>
      </c>
      <c r="K4400" s="15" t="n"/>
      <c r="L4400" s="15">
        <f>K4400*Setup!$B$6</f>
        <v/>
      </c>
      <c r="M4400" s="15">
        <f>J4400-L4400</f>
        <v/>
      </c>
      <c r="N4400" s="21" t="n"/>
    </row>
    <row r="4401">
      <c r="A4401" s="295" t="n"/>
      <c r="B4401" s="14" t="n"/>
      <c r="C4401" s="15" t="n"/>
      <c r="D4401" s="15" t="n"/>
      <c r="E4401" s="15">
        <f>D4401*Setup!$B$5</f>
        <v/>
      </c>
      <c r="F4401" s="15">
        <f>D4401-E4401</f>
        <v/>
      </c>
      <c r="G4401" s="15" t="n"/>
      <c r="H4401" s="15" t="n"/>
      <c r="I4401" s="15" t="n"/>
      <c r="J4401" s="15">
        <f>C4401+F4401+G4401-I4401</f>
        <v/>
      </c>
      <c r="K4401" s="15" t="n"/>
      <c r="L4401" s="15">
        <f>K4401*Setup!$B$6</f>
        <v/>
      </c>
      <c r="M4401" s="15">
        <f>J4401-L4401</f>
        <v/>
      </c>
      <c r="N4401" s="21" t="n"/>
    </row>
    <row r="4402">
      <c r="A4402" s="295" t="n"/>
      <c r="B4402" s="14" t="n"/>
      <c r="C4402" s="15" t="n"/>
      <c r="D4402" s="15" t="n"/>
      <c r="E4402" s="15">
        <f>D4402*Setup!$B$5</f>
        <v/>
      </c>
      <c r="F4402" s="15">
        <f>D4402-E4402</f>
        <v/>
      </c>
      <c r="G4402" s="15" t="n"/>
      <c r="H4402" s="15" t="n"/>
      <c r="I4402" s="15" t="n"/>
      <c r="J4402" s="15">
        <f>C4402+F4402+G4402-I4402</f>
        <v/>
      </c>
      <c r="K4402" s="15" t="n"/>
      <c r="L4402" s="15">
        <f>K4402*Setup!$B$6</f>
        <v/>
      </c>
      <c r="M4402" s="15">
        <f>J4402-L4402</f>
        <v/>
      </c>
      <c r="N4402" s="21" t="n"/>
    </row>
    <row r="4403">
      <c r="A4403" s="295" t="n"/>
      <c r="B4403" s="14" t="n"/>
      <c r="C4403" s="15" t="n"/>
      <c r="D4403" s="15" t="n"/>
      <c r="E4403" s="15">
        <f>D4403*Setup!$B$5</f>
        <v/>
      </c>
      <c r="F4403" s="15">
        <f>D4403-E4403</f>
        <v/>
      </c>
      <c r="G4403" s="15" t="n"/>
      <c r="H4403" s="15" t="n"/>
      <c r="I4403" s="15" t="n"/>
      <c r="J4403" s="15">
        <f>C4403+F4403+G4403-I4403</f>
        <v/>
      </c>
      <c r="K4403" s="15" t="n"/>
      <c r="L4403" s="15">
        <f>K4403*Setup!$B$6</f>
        <v/>
      </c>
      <c r="M4403" s="15">
        <f>J4403-L4403</f>
        <v/>
      </c>
      <c r="N4403" s="21" t="n"/>
    </row>
    <row r="4404">
      <c r="A4404" s="295" t="n"/>
      <c r="B4404" s="14" t="n"/>
      <c r="C4404" s="15" t="n"/>
      <c r="D4404" s="15" t="n"/>
      <c r="E4404" s="15">
        <f>D4404*Setup!$B$5</f>
        <v/>
      </c>
      <c r="F4404" s="15">
        <f>D4404-E4404</f>
        <v/>
      </c>
      <c r="G4404" s="15" t="n"/>
      <c r="H4404" s="15" t="n"/>
      <c r="I4404" s="15" t="n"/>
      <c r="J4404" s="15">
        <f>C4404+F4404+G4404-I4404</f>
        <v/>
      </c>
      <c r="K4404" s="15" t="n"/>
      <c r="L4404" s="15">
        <f>K4404*Setup!$B$6</f>
        <v/>
      </c>
      <c r="M4404" s="15">
        <f>J4404-L4404</f>
        <v/>
      </c>
      <c r="N4404" s="21" t="n"/>
    </row>
    <row r="4405">
      <c r="A4405" s="295" t="n"/>
      <c r="B4405" s="14" t="n"/>
      <c r="C4405" s="15" t="n"/>
      <c r="D4405" s="15" t="n"/>
      <c r="E4405" s="15">
        <f>D4405*Setup!$B$5</f>
        <v/>
      </c>
      <c r="F4405" s="15">
        <f>D4405-E4405</f>
        <v/>
      </c>
      <c r="G4405" s="15" t="n"/>
      <c r="H4405" s="15" t="n"/>
      <c r="I4405" s="15" t="n"/>
      <c r="J4405" s="15">
        <f>C4405+F4405+G4405-I4405</f>
        <v/>
      </c>
      <c r="K4405" s="15" t="n"/>
      <c r="L4405" s="15">
        <f>K4405*Setup!$B$6</f>
        <v/>
      </c>
      <c r="M4405" s="15">
        <f>J4405-L4405</f>
        <v/>
      </c>
      <c r="N4405" s="21" t="n"/>
    </row>
    <row r="4406">
      <c r="A4406" s="295" t="n"/>
      <c r="B4406" s="14" t="n"/>
      <c r="C4406" s="15" t="n"/>
      <c r="D4406" s="15" t="n"/>
      <c r="E4406" s="15">
        <f>D4406*Setup!$B$5</f>
        <v/>
      </c>
      <c r="F4406" s="15">
        <f>D4406-E4406</f>
        <v/>
      </c>
      <c r="G4406" s="15" t="n"/>
      <c r="H4406" s="15" t="n"/>
      <c r="I4406" s="15" t="n"/>
      <c r="J4406" s="15">
        <f>C4406+F4406+G4406-I4406</f>
        <v/>
      </c>
      <c r="K4406" s="15" t="n"/>
      <c r="L4406" s="15">
        <f>K4406*Setup!$B$6</f>
        <v/>
      </c>
      <c r="M4406" s="15">
        <f>J4406-L4406</f>
        <v/>
      </c>
      <c r="N4406" s="21" t="n"/>
    </row>
    <row r="4407">
      <c r="A4407" s="295" t="n"/>
      <c r="B4407" s="14" t="n"/>
      <c r="C4407" s="15" t="n"/>
      <c r="D4407" s="15" t="n"/>
      <c r="E4407" s="15">
        <f>D4407*Setup!$B$5</f>
        <v/>
      </c>
      <c r="F4407" s="15">
        <f>D4407-E4407</f>
        <v/>
      </c>
      <c r="G4407" s="15" t="n"/>
      <c r="H4407" s="15" t="n"/>
      <c r="I4407" s="15" t="n"/>
      <c r="J4407" s="15">
        <f>C4407+F4407+G4407-I4407</f>
        <v/>
      </c>
      <c r="K4407" s="15" t="n"/>
      <c r="L4407" s="15">
        <f>K4407*Setup!$B$6</f>
        <v/>
      </c>
      <c r="M4407" s="15">
        <f>J4407-L4407</f>
        <v/>
      </c>
      <c r="N4407" s="21" t="n"/>
    </row>
    <row r="4408">
      <c r="A4408" s="295" t="n"/>
      <c r="B4408" s="14" t="n"/>
      <c r="C4408" s="15" t="n"/>
      <c r="D4408" s="15" t="n"/>
      <c r="E4408" s="15">
        <f>D4408*Setup!$B$5</f>
        <v/>
      </c>
      <c r="F4408" s="15">
        <f>D4408-E4408</f>
        <v/>
      </c>
      <c r="G4408" s="15" t="n"/>
      <c r="H4408" s="15" t="n"/>
      <c r="I4408" s="15" t="n"/>
      <c r="J4408" s="15">
        <f>C4408+F4408+G4408-I4408</f>
        <v/>
      </c>
      <c r="K4408" s="15" t="n"/>
      <c r="L4408" s="15">
        <f>K4408*Setup!$B$6</f>
        <v/>
      </c>
      <c r="M4408" s="15">
        <f>J4408-L4408</f>
        <v/>
      </c>
      <c r="N4408" s="21" t="n"/>
    </row>
    <row r="4409">
      <c r="A4409" s="295" t="n"/>
      <c r="B4409" s="14" t="n"/>
      <c r="C4409" s="15" t="n"/>
      <c r="D4409" s="15" t="n"/>
      <c r="E4409" s="15">
        <f>D4409*Setup!$B$5</f>
        <v/>
      </c>
      <c r="F4409" s="15">
        <f>D4409-E4409</f>
        <v/>
      </c>
      <c r="G4409" s="15" t="n"/>
      <c r="H4409" s="15" t="n"/>
      <c r="I4409" s="15" t="n"/>
      <c r="J4409" s="15">
        <f>C4409+F4409+G4409-I4409</f>
        <v/>
      </c>
      <c r="K4409" s="15" t="n"/>
      <c r="L4409" s="15">
        <f>K4409*Setup!$B$6</f>
        <v/>
      </c>
      <c r="M4409" s="15">
        <f>J4409-L4409</f>
        <v/>
      </c>
      <c r="N4409" s="21" t="n"/>
    </row>
    <row r="4410">
      <c r="A4410" s="295" t="n"/>
      <c r="B4410" s="14" t="n"/>
      <c r="C4410" s="15" t="n"/>
      <c r="D4410" s="15" t="n"/>
      <c r="E4410" s="15">
        <f>D4410*Setup!$B$5</f>
        <v/>
      </c>
      <c r="F4410" s="15">
        <f>D4410-E4410</f>
        <v/>
      </c>
      <c r="G4410" s="15" t="n"/>
      <c r="H4410" s="15" t="n"/>
      <c r="I4410" s="15" t="n"/>
      <c r="J4410" s="15">
        <f>C4410+F4410+G4410-I4410</f>
        <v/>
      </c>
      <c r="K4410" s="15" t="n"/>
      <c r="L4410" s="15">
        <f>K4410*Setup!$B$6</f>
        <v/>
      </c>
      <c r="M4410" s="15">
        <f>J4410-L4410</f>
        <v/>
      </c>
      <c r="N4410" s="21" t="n"/>
    </row>
    <row r="4411">
      <c r="A4411" s="295" t="n"/>
      <c r="B4411" s="14" t="n"/>
      <c r="C4411" s="15" t="n"/>
      <c r="D4411" s="15" t="n"/>
      <c r="E4411" s="15">
        <f>D4411*Setup!$B$5</f>
        <v/>
      </c>
      <c r="F4411" s="15">
        <f>D4411-E4411</f>
        <v/>
      </c>
      <c r="G4411" s="15" t="n"/>
      <c r="H4411" s="15" t="n"/>
      <c r="I4411" s="15" t="n"/>
      <c r="J4411" s="15">
        <f>C4411+F4411+G4411-I4411</f>
        <v/>
      </c>
      <c r="K4411" s="15" t="n"/>
      <c r="L4411" s="15">
        <f>K4411*Setup!$B$6</f>
        <v/>
      </c>
      <c r="M4411" s="15">
        <f>J4411-L4411</f>
        <v/>
      </c>
      <c r="N4411" s="21" t="n"/>
    </row>
    <row r="4412">
      <c r="A4412" s="295" t="n"/>
      <c r="B4412" s="14" t="n"/>
      <c r="C4412" s="15" t="n"/>
      <c r="D4412" s="15" t="n"/>
      <c r="E4412" s="15">
        <f>D4412*Setup!$B$5</f>
        <v/>
      </c>
      <c r="F4412" s="15">
        <f>D4412-E4412</f>
        <v/>
      </c>
      <c r="G4412" s="15" t="n"/>
      <c r="H4412" s="15" t="n"/>
      <c r="I4412" s="15" t="n"/>
      <c r="J4412" s="15">
        <f>C4412+F4412+G4412-I4412</f>
        <v/>
      </c>
      <c r="K4412" s="15" t="n"/>
      <c r="L4412" s="15">
        <f>K4412*Setup!$B$6</f>
        <v/>
      </c>
      <c r="M4412" s="15">
        <f>J4412-L4412</f>
        <v/>
      </c>
      <c r="N4412" s="21" t="n"/>
    </row>
    <row r="4413">
      <c r="A4413" s="295" t="n"/>
      <c r="B4413" s="14" t="n"/>
      <c r="C4413" s="15" t="n"/>
      <c r="D4413" s="15" t="n"/>
      <c r="E4413" s="15">
        <f>D4413*Setup!$B$5</f>
        <v/>
      </c>
      <c r="F4413" s="15">
        <f>D4413-E4413</f>
        <v/>
      </c>
      <c r="G4413" s="15" t="n"/>
      <c r="H4413" s="15" t="n"/>
      <c r="I4413" s="15" t="n"/>
      <c r="J4413" s="15">
        <f>C4413+F4413+G4413-I4413</f>
        <v/>
      </c>
      <c r="K4413" s="15" t="n"/>
      <c r="L4413" s="15">
        <f>K4413*Setup!$B$6</f>
        <v/>
      </c>
      <c r="M4413" s="15">
        <f>J4413-L4413</f>
        <v/>
      </c>
      <c r="N4413" s="21" t="n"/>
    </row>
    <row r="4414">
      <c r="A4414" s="295" t="n"/>
      <c r="B4414" s="14" t="n"/>
      <c r="C4414" s="15" t="n"/>
      <c r="D4414" s="15" t="n"/>
      <c r="E4414" s="15">
        <f>D4414*Setup!$B$5</f>
        <v/>
      </c>
      <c r="F4414" s="15">
        <f>D4414-E4414</f>
        <v/>
      </c>
      <c r="G4414" s="15" t="n"/>
      <c r="H4414" s="15" t="n"/>
      <c r="I4414" s="15" t="n"/>
      <c r="J4414" s="15">
        <f>C4414+F4414+G4414-I4414</f>
        <v/>
      </c>
      <c r="K4414" s="15" t="n"/>
      <c r="L4414" s="15">
        <f>K4414*Setup!$B$6</f>
        <v/>
      </c>
      <c r="M4414" s="15">
        <f>J4414-L4414</f>
        <v/>
      </c>
      <c r="N4414" s="21" t="n"/>
    </row>
    <row r="4415">
      <c r="A4415" s="295" t="n"/>
      <c r="B4415" s="14" t="n"/>
      <c r="C4415" s="15" t="n"/>
      <c r="D4415" s="15" t="n"/>
      <c r="E4415" s="15">
        <f>D4415*Setup!$B$5</f>
        <v/>
      </c>
      <c r="F4415" s="15">
        <f>D4415-E4415</f>
        <v/>
      </c>
      <c r="G4415" s="15" t="n"/>
      <c r="H4415" s="15" t="n"/>
      <c r="I4415" s="15" t="n"/>
      <c r="J4415" s="15">
        <f>C4415+F4415+G4415-I4415</f>
        <v/>
      </c>
      <c r="K4415" s="15" t="n"/>
      <c r="L4415" s="15">
        <f>K4415*Setup!$B$6</f>
        <v/>
      </c>
      <c r="M4415" s="15">
        <f>J4415-L4415</f>
        <v/>
      </c>
      <c r="N4415" s="21" t="n"/>
    </row>
    <row r="4416">
      <c r="A4416" s="295" t="n"/>
      <c r="B4416" s="14" t="n"/>
      <c r="C4416" s="15" t="n"/>
      <c r="D4416" s="15" t="n"/>
      <c r="E4416" s="15">
        <f>D4416*Setup!$B$5</f>
        <v/>
      </c>
      <c r="F4416" s="15">
        <f>D4416-E4416</f>
        <v/>
      </c>
      <c r="G4416" s="15" t="n"/>
      <c r="H4416" s="15" t="n"/>
      <c r="I4416" s="15" t="n"/>
      <c r="J4416" s="15">
        <f>C4416+F4416+G4416-I4416</f>
        <v/>
      </c>
      <c r="K4416" s="15" t="n"/>
      <c r="L4416" s="15">
        <f>K4416*Setup!$B$6</f>
        <v/>
      </c>
      <c r="M4416" s="15">
        <f>J4416-L4416</f>
        <v/>
      </c>
      <c r="N4416" s="21" t="n"/>
    </row>
    <row r="4417">
      <c r="A4417" s="295" t="n"/>
      <c r="B4417" s="14" t="n"/>
      <c r="C4417" s="15" t="n"/>
      <c r="D4417" s="15" t="n"/>
      <c r="E4417" s="15">
        <f>D4417*Setup!$B$5</f>
        <v/>
      </c>
      <c r="F4417" s="15">
        <f>D4417-E4417</f>
        <v/>
      </c>
      <c r="G4417" s="15" t="n"/>
      <c r="H4417" s="15" t="n"/>
      <c r="I4417" s="15" t="n"/>
      <c r="J4417" s="15">
        <f>C4417+F4417+G4417-I4417</f>
        <v/>
      </c>
      <c r="K4417" s="15" t="n"/>
      <c r="L4417" s="15">
        <f>K4417*Setup!$B$6</f>
        <v/>
      </c>
      <c r="M4417" s="15">
        <f>J4417-L4417</f>
        <v/>
      </c>
      <c r="N4417" s="21" t="n"/>
    </row>
    <row r="4418">
      <c r="A4418" s="295" t="n"/>
      <c r="B4418" s="14" t="n"/>
      <c r="C4418" s="15" t="n"/>
      <c r="D4418" s="15" t="n"/>
      <c r="E4418" s="15">
        <f>D4418*Setup!$B$5</f>
        <v/>
      </c>
      <c r="F4418" s="15">
        <f>D4418-E4418</f>
        <v/>
      </c>
      <c r="G4418" s="15" t="n"/>
      <c r="H4418" s="15" t="n"/>
      <c r="I4418" s="15" t="n"/>
      <c r="J4418" s="15">
        <f>C4418+F4418+G4418-I4418</f>
        <v/>
      </c>
      <c r="K4418" s="15" t="n"/>
      <c r="L4418" s="15">
        <f>K4418*Setup!$B$6</f>
        <v/>
      </c>
      <c r="M4418" s="15">
        <f>J4418-L4418</f>
        <v/>
      </c>
      <c r="N4418" s="21" t="n"/>
    </row>
    <row r="4419">
      <c r="A4419" s="295" t="n"/>
      <c r="B4419" s="14" t="n"/>
      <c r="C4419" s="15" t="n"/>
      <c r="D4419" s="15" t="n"/>
      <c r="E4419" s="15">
        <f>D4419*Setup!$B$5</f>
        <v/>
      </c>
      <c r="F4419" s="15">
        <f>D4419-E4419</f>
        <v/>
      </c>
      <c r="G4419" s="15" t="n"/>
      <c r="H4419" s="15" t="n"/>
      <c r="I4419" s="15" t="n"/>
      <c r="J4419" s="15">
        <f>C4419+F4419+G4419-I4419</f>
        <v/>
      </c>
      <c r="K4419" s="15" t="n"/>
      <c r="L4419" s="15">
        <f>K4419*Setup!$B$6</f>
        <v/>
      </c>
      <c r="M4419" s="15">
        <f>J4419-L4419</f>
        <v/>
      </c>
      <c r="N4419" s="21" t="n"/>
    </row>
    <row r="4420">
      <c r="A4420" s="295" t="n"/>
      <c r="B4420" s="14" t="n"/>
      <c r="C4420" s="15" t="n"/>
      <c r="D4420" s="15" t="n"/>
      <c r="E4420" s="15">
        <f>D4420*Setup!$B$5</f>
        <v/>
      </c>
      <c r="F4420" s="15">
        <f>D4420-E4420</f>
        <v/>
      </c>
      <c r="G4420" s="15" t="n"/>
      <c r="H4420" s="15" t="n"/>
      <c r="I4420" s="15" t="n"/>
      <c r="J4420" s="15">
        <f>C4420+F4420+G4420-I4420</f>
        <v/>
      </c>
      <c r="K4420" s="15" t="n"/>
      <c r="L4420" s="15">
        <f>K4420*Setup!$B$6</f>
        <v/>
      </c>
      <c r="M4420" s="15">
        <f>J4420-L4420</f>
        <v/>
      </c>
      <c r="N4420" s="21" t="n"/>
    </row>
    <row r="4421">
      <c r="A4421" s="295" t="n"/>
      <c r="B4421" s="14" t="n"/>
      <c r="C4421" s="15" t="n"/>
      <c r="D4421" s="15" t="n"/>
      <c r="E4421" s="15">
        <f>D4421*Setup!$B$5</f>
        <v/>
      </c>
      <c r="F4421" s="15">
        <f>D4421-E4421</f>
        <v/>
      </c>
      <c r="G4421" s="15" t="n"/>
      <c r="H4421" s="15" t="n"/>
      <c r="I4421" s="15" t="n"/>
      <c r="J4421" s="15">
        <f>C4421+F4421+G4421-I4421</f>
        <v/>
      </c>
      <c r="K4421" s="15" t="n"/>
      <c r="L4421" s="15">
        <f>K4421*Setup!$B$6</f>
        <v/>
      </c>
      <c r="M4421" s="15">
        <f>J4421-L4421</f>
        <v/>
      </c>
      <c r="N4421" s="21" t="n"/>
    </row>
    <row r="4422">
      <c r="A4422" s="295" t="n"/>
      <c r="B4422" s="14" t="n"/>
      <c r="C4422" s="15" t="n"/>
      <c r="D4422" s="15" t="n"/>
      <c r="E4422" s="15">
        <f>D4422*Setup!$B$5</f>
        <v/>
      </c>
      <c r="F4422" s="15">
        <f>D4422-E4422</f>
        <v/>
      </c>
      <c r="G4422" s="15" t="n"/>
      <c r="H4422" s="15" t="n"/>
      <c r="I4422" s="15" t="n"/>
      <c r="J4422" s="15">
        <f>C4422+F4422+G4422-I4422</f>
        <v/>
      </c>
      <c r="K4422" s="15" t="n"/>
      <c r="L4422" s="15">
        <f>K4422*Setup!$B$6</f>
        <v/>
      </c>
      <c r="M4422" s="15">
        <f>J4422-L4422</f>
        <v/>
      </c>
      <c r="N4422" s="21" t="n"/>
    </row>
    <row r="4423">
      <c r="A4423" s="295" t="n"/>
      <c r="B4423" s="14" t="n"/>
      <c r="C4423" s="15" t="n"/>
      <c r="D4423" s="15" t="n"/>
      <c r="E4423" s="15">
        <f>D4423*Setup!$B$5</f>
        <v/>
      </c>
      <c r="F4423" s="15">
        <f>D4423-E4423</f>
        <v/>
      </c>
      <c r="G4423" s="15" t="n"/>
      <c r="H4423" s="15" t="n"/>
      <c r="I4423" s="15" t="n"/>
      <c r="J4423" s="15">
        <f>C4423+F4423+G4423-I4423</f>
        <v/>
      </c>
      <c r="K4423" s="15" t="n"/>
      <c r="L4423" s="15">
        <f>K4423*Setup!$B$6</f>
        <v/>
      </c>
      <c r="M4423" s="15">
        <f>J4423-L4423</f>
        <v/>
      </c>
      <c r="N4423" s="21" t="n"/>
    </row>
    <row r="4424">
      <c r="A4424" s="295" t="n"/>
      <c r="B4424" s="14" t="n"/>
      <c r="C4424" s="15" t="n"/>
      <c r="D4424" s="15" t="n"/>
      <c r="E4424" s="15">
        <f>D4424*Setup!$B$5</f>
        <v/>
      </c>
      <c r="F4424" s="15">
        <f>D4424-E4424</f>
        <v/>
      </c>
      <c r="G4424" s="15" t="n"/>
      <c r="H4424" s="15" t="n"/>
      <c r="I4424" s="15" t="n"/>
      <c r="J4424" s="15">
        <f>C4424+F4424+G4424-I4424</f>
        <v/>
      </c>
      <c r="K4424" s="15" t="n"/>
      <c r="L4424" s="15">
        <f>K4424*Setup!$B$6</f>
        <v/>
      </c>
      <c r="M4424" s="15">
        <f>J4424-L4424</f>
        <v/>
      </c>
      <c r="N4424" s="21" t="n"/>
    </row>
    <row r="4425">
      <c r="A4425" s="295" t="n"/>
      <c r="B4425" s="14" t="n"/>
      <c r="C4425" s="15" t="n"/>
      <c r="D4425" s="15" t="n"/>
      <c r="E4425" s="15">
        <f>D4425*Setup!$B$5</f>
        <v/>
      </c>
      <c r="F4425" s="15">
        <f>D4425-E4425</f>
        <v/>
      </c>
      <c r="G4425" s="15" t="n"/>
      <c r="H4425" s="15" t="n"/>
      <c r="I4425" s="15" t="n"/>
      <c r="J4425" s="15">
        <f>C4425+F4425+G4425-I4425</f>
        <v/>
      </c>
      <c r="K4425" s="15" t="n"/>
      <c r="L4425" s="15">
        <f>K4425*Setup!$B$6</f>
        <v/>
      </c>
      <c r="M4425" s="15">
        <f>J4425-L4425</f>
        <v/>
      </c>
      <c r="N4425" s="21" t="n"/>
    </row>
    <row r="4426">
      <c r="A4426" s="295" t="n"/>
      <c r="B4426" s="14" t="n"/>
      <c r="C4426" s="15" t="n"/>
      <c r="D4426" s="15" t="n"/>
      <c r="E4426" s="15">
        <f>D4426*Setup!$B$5</f>
        <v/>
      </c>
      <c r="F4426" s="15">
        <f>D4426-E4426</f>
        <v/>
      </c>
      <c r="G4426" s="15" t="n"/>
      <c r="H4426" s="15" t="n"/>
      <c r="I4426" s="15" t="n"/>
      <c r="J4426" s="15">
        <f>C4426+F4426+G4426-I4426</f>
        <v/>
      </c>
      <c r="K4426" s="15" t="n"/>
      <c r="L4426" s="15">
        <f>K4426*Setup!$B$6</f>
        <v/>
      </c>
      <c r="M4426" s="15">
        <f>J4426-L4426</f>
        <v/>
      </c>
      <c r="N4426" s="21" t="n"/>
    </row>
    <row r="4427">
      <c r="A4427" s="295" t="n"/>
      <c r="B4427" s="14" t="n"/>
      <c r="C4427" s="15" t="n"/>
      <c r="D4427" s="15" t="n"/>
      <c r="E4427" s="15">
        <f>D4427*Setup!$B$5</f>
        <v/>
      </c>
      <c r="F4427" s="15">
        <f>D4427-E4427</f>
        <v/>
      </c>
      <c r="G4427" s="15" t="n"/>
      <c r="H4427" s="15" t="n"/>
      <c r="I4427" s="15" t="n"/>
      <c r="J4427" s="15">
        <f>C4427+F4427+G4427-I4427</f>
        <v/>
      </c>
      <c r="K4427" s="15" t="n"/>
      <c r="L4427" s="15">
        <f>K4427*Setup!$B$6</f>
        <v/>
      </c>
      <c r="M4427" s="15">
        <f>J4427-L4427</f>
        <v/>
      </c>
      <c r="N4427" s="21" t="n"/>
    </row>
    <row r="4428">
      <c r="A4428" s="295" t="n"/>
      <c r="B4428" s="14" t="n"/>
      <c r="C4428" s="15" t="n"/>
      <c r="D4428" s="15" t="n"/>
      <c r="E4428" s="15">
        <f>D4428*Setup!$B$5</f>
        <v/>
      </c>
      <c r="F4428" s="15">
        <f>D4428-E4428</f>
        <v/>
      </c>
      <c r="G4428" s="15" t="n"/>
      <c r="H4428" s="15" t="n"/>
      <c r="I4428" s="15" t="n"/>
      <c r="J4428" s="15">
        <f>C4428+F4428+G4428-I4428</f>
        <v/>
      </c>
      <c r="K4428" s="15" t="n"/>
      <c r="L4428" s="15">
        <f>K4428*Setup!$B$6</f>
        <v/>
      </c>
      <c r="M4428" s="15">
        <f>J4428-L4428</f>
        <v/>
      </c>
      <c r="N4428" s="21" t="n"/>
    </row>
    <row r="4429">
      <c r="A4429" s="295" t="n"/>
      <c r="B4429" s="14" t="n"/>
      <c r="C4429" s="15" t="n"/>
      <c r="D4429" s="15" t="n"/>
      <c r="E4429" s="15">
        <f>D4429*Setup!$B$5</f>
        <v/>
      </c>
      <c r="F4429" s="15">
        <f>D4429-E4429</f>
        <v/>
      </c>
      <c r="G4429" s="15" t="n"/>
      <c r="H4429" s="15" t="n"/>
      <c r="I4429" s="15" t="n"/>
      <c r="J4429" s="15">
        <f>C4429+F4429+G4429-I4429</f>
        <v/>
      </c>
      <c r="K4429" s="15" t="n"/>
      <c r="L4429" s="15">
        <f>K4429*Setup!$B$6</f>
        <v/>
      </c>
      <c r="M4429" s="15">
        <f>J4429-L4429</f>
        <v/>
      </c>
      <c r="N4429" s="21" t="n"/>
    </row>
    <row r="4430">
      <c r="A4430" s="295" t="n"/>
      <c r="B4430" s="14" t="n"/>
      <c r="C4430" s="15" t="n"/>
      <c r="D4430" s="15" t="n"/>
      <c r="E4430" s="15">
        <f>D4430*Setup!$B$5</f>
        <v/>
      </c>
      <c r="F4430" s="15">
        <f>D4430-E4430</f>
        <v/>
      </c>
      <c r="G4430" s="15" t="n"/>
      <c r="H4430" s="15" t="n"/>
      <c r="I4430" s="15" t="n"/>
      <c r="J4430" s="15">
        <f>C4430+F4430+G4430-I4430</f>
        <v/>
      </c>
      <c r="K4430" s="15" t="n"/>
      <c r="L4430" s="15">
        <f>K4430*Setup!$B$6</f>
        <v/>
      </c>
      <c r="M4430" s="15">
        <f>J4430-L4430</f>
        <v/>
      </c>
      <c r="N4430" s="21" t="n"/>
    </row>
    <row r="4431">
      <c r="A4431" s="295" t="n"/>
      <c r="B4431" s="14" t="n"/>
      <c r="C4431" s="15" t="n"/>
      <c r="D4431" s="15" t="n"/>
      <c r="E4431" s="15">
        <f>D4431*Setup!$B$5</f>
        <v/>
      </c>
      <c r="F4431" s="15">
        <f>D4431-E4431</f>
        <v/>
      </c>
      <c r="G4431" s="15" t="n"/>
      <c r="H4431" s="15" t="n"/>
      <c r="I4431" s="15" t="n"/>
      <c r="J4431" s="15">
        <f>C4431+F4431+G4431-I4431</f>
        <v/>
      </c>
      <c r="K4431" s="15" t="n"/>
      <c r="L4431" s="15">
        <f>K4431*Setup!$B$6</f>
        <v/>
      </c>
      <c r="M4431" s="15">
        <f>J4431-L4431</f>
        <v/>
      </c>
      <c r="N4431" s="21" t="n"/>
    </row>
    <row r="4432">
      <c r="A4432" s="295" t="n"/>
      <c r="B4432" s="14" t="n"/>
      <c r="C4432" s="15" t="n"/>
      <c r="D4432" s="15" t="n"/>
      <c r="E4432" s="15">
        <f>D4432*Setup!$B$5</f>
        <v/>
      </c>
      <c r="F4432" s="15">
        <f>D4432-E4432</f>
        <v/>
      </c>
      <c r="G4432" s="15" t="n"/>
      <c r="H4432" s="15" t="n"/>
      <c r="I4432" s="15" t="n"/>
      <c r="J4432" s="15">
        <f>C4432+F4432+G4432-I4432</f>
        <v/>
      </c>
      <c r="K4432" s="15" t="n"/>
      <c r="L4432" s="15">
        <f>K4432*Setup!$B$6</f>
        <v/>
      </c>
      <c r="M4432" s="15">
        <f>J4432-L4432</f>
        <v/>
      </c>
      <c r="N4432" s="21" t="n"/>
    </row>
    <row r="4433">
      <c r="A4433" s="295" t="n"/>
      <c r="B4433" s="14" t="n"/>
      <c r="C4433" s="15" t="n"/>
      <c r="D4433" s="15" t="n"/>
      <c r="E4433" s="15">
        <f>D4433*Setup!$B$5</f>
        <v/>
      </c>
      <c r="F4433" s="15">
        <f>D4433-E4433</f>
        <v/>
      </c>
      <c r="G4433" s="15" t="n"/>
      <c r="H4433" s="15" t="n"/>
      <c r="I4433" s="15" t="n"/>
      <c r="J4433" s="15">
        <f>C4433+F4433+G4433-I4433</f>
        <v/>
      </c>
      <c r="K4433" s="15" t="n"/>
      <c r="L4433" s="15">
        <f>K4433*Setup!$B$6</f>
        <v/>
      </c>
      <c r="M4433" s="15">
        <f>J4433-L4433</f>
        <v/>
      </c>
      <c r="N4433" s="21" t="n"/>
    </row>
    <row r="4434">
      <c r="A4434" s="295" t="n"/>
      <c r="B4434" s="14" t="n"/>
      <c r="C4434" s="15" t="n"/>
      <c r="D4434" s="15" t="n"/>
      <c r="E4434" s="15">
        <f>D4434*Setup!$B$5</f>
        <v/>
      </c>
      <c r="F4434" s="15">
        <f>D4434-E4434</f>
        <v/>
      </c>
      <c r="G4434" s="15" t="n"/>
      <c r="H4434" s="15" t="n"/>
      <c r="I4434" s="15" t="n"/>
      <c r="J4434" s="15">
        <f>C4434+F4434+G4434-I4434</f>
        <v/>
      </c>
      <c r="K4434" s="15" t="n"/>
      <c r="L4434" s="15">
        <f>K4434*Setup!$B$6</f>
        <v/>
      </c>
      <c r="M4434" s="15">
        <f>J4434-L4434</f>
        <v/>
      </c>
      <c r="N4434" s="21" t="n"/>
    </row>
    <row r="4435">
      <c r="A4435" s="295" t="n"/>
      <c r="B4435" s="14" t="n"/>
      <c r="C4435" s="15" t="n"/>
      <c r="D4435" s="15" t="n"/>
      <c r="E4435" s="15">
        <f>D4435*Setup!$B$5</f>
        <v/>
      </c>
      <c r="F4435" s="15">
        <f>D4435-E4435</f>
        <v/>
      </c>
      <c r="G4435" s="15" t="n"/>
      <c r="H4435" s="15" t="n"/>
      <c r="I4435" s="15" t="n"/>
      <c r="J4435" s="15">
        <f>C4435+F4435+G4435-I4435</f>
        <v/>
      </c>
      <c r="K4435" s="15" t="n"/>
      <c r="L4435" s="15">
        <f>K4435*Setup!$B$6</f>
        <v/>
      </c>
      <c r="M4435" s="15">
        <f>J4435-L4435</f>
        <v/>
      </c>
      <c r="N4435" s="21" t="n"/>
    </row>
    <row r="4436">
      <c r="A4436" s="295" t="n"/>
      <c r="B4436" s="14" t="n"/>
      <c r="C4436" s="15" t="n"/>
      <c r="D4436" s="15" t="n"/>
      <c r="E4436" s="15">
        <f>D4436*Setup!$B$5</f>
        <v/>
      </c>
      <c r="F4436" s="15">
        <f>D4436-E4436</f>
        <v/>
      </c>
      <c r="G4436" s="15" t="n"/>
      <c r="H4436" s="15" t="n"/>
      <c r="I4436" s="15" t="n"/>
      <c r="J4436" s="15">
        <f>C4436+F4436+G4436-I4436</f>
        <v/>
      </c>
      <c r="K4436" s="15" t="n"/>
      <c r="L4436" s="15">
        <f>K4436*Setup!$B$6</f>
        <v/>
      </c>
      <c r="M4436" s="15">
        <f>J4436-L4436</f>
        <v/>
      </c>
      <c r="N4436" s="21" t="n"/>
    </row>
    <row r="4437">
      <c r="A4437" s="295" t="n"/>
      <c r="B4437" s="14" t="n"/>
      <c r="C4437" s="15" t="n"/>
      <c r="D4437" s="15" t="n"/>
      <c r="E4437" s="15">
        <f>D4437*Setup!$B$5</f>
        <v/>
      </c>
      <c r="F4437" s="15">
        <f>D4437-E4437</f>
        <v/>
      </c>
      <c r="G4437" s="15" t="n"/>
      <c r="H4437" s="15" t="n"/>
      <c r="I4437" s="15" t="n"/>
      <c r="J4437" s="15">
        <f>C4437+F4437+G4437-I4437</f>
        <v/>
      </c>
      <c r="K4437" s="15" t="n"/>
      <c r="L4437" s="15">
        <f>K4437*Setup!$B$6</f>
        <v/>
      </c>
      <c r="M4437" s="15">
        <f>J4437-L4437</f>
        <v/>
      </c>
      <c r="N4437" s="21" t="n"/>
    </row>
    <row r="4438">
      <c r="A4438" s="295" t="n"/>
      <c r="B4438" s="14" t="n"/>
      <c r="C4438" s="15" t="n"/>
      <c r="D4438" s="15" t="n"/>
      <c r="E4438" s="15">
        <f>D4438*Setup!$B$5</f>
        <v/>
      </c>
      <c r="F4438" s="15">
        <f>D4438-E4438</f>
        <v/>
      </c>
      <c r="G4438" s="15" t="n"/>
      <c r="H4438" s="15" t="n"/>
      <c r="I4438" s="15" t="n"/>
      <c r="J4438" s="15">
        <f>C4438+F4438+G4438-I4438</f>
        <v/>
      </c>
      <c r="K4438" s="15" t="n"/>
      <c r="L4438" s="15">
        <f>K4438*Setup!$B$6</f>
        <v/>
      </c>
      <c r="M4438" s="15">
        <f>J4438-L4438</f>
        <v/>
      </c>
      <c r="N4438" s="21" t="n"/>
    </row>
    <row r="4439">
      <c r="A4439" s="295" t="n"/>
      <c r="B4439" s="14" t="n"/>
      <c r="C4439" s="15" t="n"/>
      <c r="D4439" s="15" t="n"/>
      <c r="E4439" s="15">
        <f>D4439*Setup!$B$5</f>
        <v/>
      </c>
      <c r="F4439" s="15">
        <f>D4439-E4439</f>
        <v/>
      </c>
      <c r="G4439" s="15" t="n"/>
      <c r="H4439" s="15" t="n"/>
      <c r="I4439" s="15" t="n"/>
      <c r="J4439" s="15">
        <f>C4439+F4439+G4439-I4439</f>
        <v/>
      </c>
      <c r="K4439" s="15" t="n"/>
      <c r="L4439" s="15">
        <f>K4439*Setup!$B$6</f>
        <v/>
      </c>
      <c r="M4439" s="15">
        <f>J4439-L4439</f>
        <v/>
      </c>
      <c r="N4439" s="21" t="n"/>
    </row>
    <row r="4440">
      <c r="A4440" s="295" t="n"/>
      <c r="B4440" s="14" t="n"/>
      <c r="C4440" s="15" t="n"/>
      <c r="D4440" s="15" t="n"/>
      <c r="E4440" s="15">
        <f>D4440*Setup!$B$5</f>
        <v/>
      </c>
      <c r="F4440" s="15">
        <f>D4440-E4440</f>
        <v/>
      </c>
      <c r="G4440" s="15" t="n"/>
      <c r="H4440" s="15" t="n"/>
      <c r="I4440" s="15" t="n"/>
      <c r="J4440" s="15">
        <f>C4440+F4440+G4440-I4440</f>
        <v/>
      </c>
      <c r="K4440" s="15" t="n"/>
      <c r="L4440" s="15">
        <f>K4440*Setup!$B$6</f>
        <v/>
      </c>
      <c r="M4440" s="15">
        <f>J4440-L4440</f>
        <v/>
      </c>
      <c r="N4440" s="21" t="n"/>
    </row>
    <row r="4441">
      <c r="A4441" s="295" t="n"/>
      <c r="B4441" s="14" t="n"/>
      <c r="C4441" s="15" t="n"/>
      <c r="D4441" s="15" t="n"/>
      <c r="E4441" s="15">
        <f>D4441*Setup!$B$5</f>
        <v/>
      </c>
      <c r="F4441" s="15">
        <f>D4441-E4441</f>
        <v/>
      </c>
      <c r="G4441" s="15" t="n"/>
      <c r="H4441" s="15" t="n"/>
      <c r="I4441" s="15" t="n"/>
      <c r="J4441" s="15">
        <f>C4441+F4441+G4441-I4441</f>
        <v/>
      </c>
      <c r="K4441" s="15" t="n"/>
      <c r="L4441" s="15">
        <f>K4441*Setup!$B$6</f>
        <v/>
      </c>
      <c r="M4441" s="15">
        <f>J4441-L4441</f>
        <v/>
      </c>
      <c r="N4441" s="21" t="n"/>
    </row>
    <row r="4442">
      <c r="A4442" s="295" t="n"/>
      <c r="B4442" s="14" t="n"/>
      <c r="C4442" s="15" t="n"/>
      <c r="D4442" s="15" t="n"/>
      <c r="E4442" s="15">
        <f>D4442*Setup!$B$5</f>
        <v/>
      </c>
      <c r="F4442" s="15">
        <f>D4442-E4442</f>
        <v/>
      </c>
      <c r="G4442" s="15" t="n"/>
      <c r="H4442" s="15" t="n"/>
      <c r="I4442" s="15" t="n"/>
      <c r="J4442" s="15">
        <f>C4442+F4442+G4442-I4442</f>
        <v/>
      </c>
      <c r="K4442" s="15" t="n"/>
      <c r="L4442" s="15">
        <f>K4442*Setup!$B$6</f>
        <v/>
      </c>
      <c r="M4442" s="15">
        <f>J4442-L4442</f>
        <v/>
      </c>
      <c r="N4442" s="21" t="n"/>
    </row>
    <row r="4443">
      <c r="A4443" s="295" t="n"/>
      <c r="B4443" s="14" t="n"/>
      <c r="C4443" s="15" t="n"/>
      <c r="D4443" s="15" t="n"/>
      <c r="E4443" s="15">
        <f>D4443*Setup!$B$5</f>
        <v/>
      </c>
      <c r="F4443" s="15">
        <f>D4443-E4443</f>
        <v/>
      </c>
      <c r="G4443" s="15" t="n"/>
      <c r="H4443" s="15" t="n"/>
      <c r="I4443" s="15" t="n"/>
      <c r="J4443" s="15">
        <f>C4443+F4443+G4443-I4443</f>
        <v/>
      </c>
      <c r="K4443" s="15" t="n"/>
      <c r="L4443" s="15">
        <f>K4443*Setup!$B$6</f>
        <v/>
      </c>
      <c r="M4443" s="15">
        <f>J4443-L4443</f>
        <v/>
      </c>
      <c r="N4443" s="21" t="n"/>
    </row>
    <row r="4444">
      <c r="A4444" s="295" t="n"/>
      <c r="B4444" s="14" t="n"/>
      <c r="C4444" s="15" t="n"/>
      <c r="D4444" s="15" t="n"/>
      <c r="E4444" s="15">
        <f>D4444*Setup!$B$5</f>
        <v/>
      </c>
      <c r="F4444" s="15">
        <f>D4444-E4444</f>
        <v/>
      </c>
      <c r="G4444" s="15" t="n"/>
      <c r="H4444" s="15" t="n"/>
      <c r="I4444" s="15" t="n"/>
      <c r="J4444" s="15">
        <f>C4444+F4444+G4444-I4444</f>
        <v/>
      </c>
      <c r="K4444" s="15" t="n"/>
      <c r="L4444" s="15">
        <f>K4444*Setup!$B$6</f>
        <v/>
      </c>
      <c r="M4444" s="15">
        <f>J4444-L4444</f>
        <v/>
      </c>
      <c r="N4444" s="21" t="n"/>
    </row>
    <row r="4445">
      <c r="A4445" s="295" t="n"/>
      <c r="B4445" s="14" t="n"/>
      <c r="C4445" s="15" t="n"/>
      <c r="D4445" s="15" t="n"/>
      <c r="E4445" s="15">
        <f>D4445*Setup!$B$5</f>
        <v/>
      </c>
      <c r="F4445" s="15">
        <f>D4445-E4445</f>
        <v/>
      </c>
      <c r="G4445" s="15" t="n"/>
      <c r="H4445" s="15" t="n"/>
      <c r="I4445" s="15" t="n"/>
      <c r="J4445" s="15">
        <f>C4445+F4445+G4445-I4445</f>
        <v/>
      </c>
      <c r="K4445" s="15" t="n"/>
      <c r="L4445" s="15">
        <f>K4445*Setup!$B$6</f>
        <v/>
      </c>
      <c r="M4445" s="15">
        <f>J4445-L4445</f>
        <v/>
      </c>
      <c r="N4445" s="21" t="n"/>
    </row>
    <row r="4446">
      <c r="A4446" s="295" t="n"/>
      <c r="B4446" s="14" t="n"/>
      <c r="C4446" s="15" t="n"/>
      <c r="D4446" s="15" t="n"/>
      <c r="E4446" s="15">
        <f>D4446*Setup!$B$5</f>
        <v/>
      </c>
      <c r="F4446" s="15">
        <f>D4446-E4446</f>
        <v/>
      </c>
      <c r="G4446" s="15" t="n"/>
      <c r="H4446" s="15" t="n"/>
      <c r="I4446" s="15" t="n"/>
      <c r="J4446" s="15">
        <f>C4446+F4446+G4446-I4446</f>
        <v/>
      </c>
      <c r="K4446" s="15" t="n"/>
      <c r="L4446" s="15">
        <f>K4446*Setup!$B$6</f>
        <v/>
      </c>
      <c r="M4446" s="15">
        <f>J4446-L4446</f>
        <v/>
      </c>
      <c r="N4446" s="21" t="n"/>
    </row>
    <row r="4447">
      <c r="A4447" s="295" t="n"/>
      <c r="B4447" s="14" t="n"/>
      <c r="C4447" s="15" t="n"/>
      <c r="D4447" s="15" t="n"/>
      <c r="E4447" s="15">
        <f>D4447*Setup!$B$5</f>
        <v/>
      </c>
      <c r="F4447" s="15">
        <f>D4447-E4447</f>
        <v/>
      </c>
      <c r="G4447" s="15" t="n"/>
      <c r="H4447" s="15" t="n"/>
      <c r="I4447" s="15" t="n"/>
      <c r="J4447" s="15">
        <f>C4447+F4447+G4447-I4447</f>
        <v/>
      </c>
      <c r="K4447" s="15" t="n"/>
      <c r="L4447" s="15">
        <f>K4447*Setup!$B$6</f>
        <v/>
      </c>
      <c r="M4447" s="15">
        <f>J4447-L4447</f>
        <v/>
      </c>
      <c r="N4447" s="21" t="n"/>
    </row>
    <row r="4448">
      <c r="A4448" s="295" t="n"/>
      <c r="B4448" s="14" t="n"/>
      <c r="C4448" s="15" t="n"/>
      <c r="D4448" s="15" t="n"/>
      <c r="E4448" s="15">
        <f>D4448*Setup!$B$5</f>
        <v/>
      </c>
      <c r="F4448" s="15">
        <f>D4448-E4448</f>
        <v/>
      </c>
      <c r="G4448" s="15" t="n"/>
      <c r="H4448" s="15" t="n"/>
      <c r="I4448" s="15" t="n"/>
      <c r="J4448" s="15">
        <f>C4448+F4448+G4448-I4448</f>
        <v/>
      </c>
      <c r="K4448" s="15" t="n"/>
      <c r="L4448" s="15">
        <f>K4448*Setup!$B$6</f>
        <v/>
      </c>
      <c r="M4448" s="15">
        <f>J4448-L4448</f>
        <v/>
      </c>
      <c r="N4448" s="21" t="n"/>
    </row>
    <row r="4449">
      <c r="A4449" s="295" t="n"/>
      <c r="B4449" s="14" t="n"/>
      <c r="C4449" s="15" t="n"/>
      <c r="D4449" s="15" t="n"/>
      <c r="E4449" s="15">
        <f>D4449*Setup!$B$5</f>
        <v/>
      </c>
      <c r="F4449" s="15">
        <f>D4449-E4449</f>
        <v/>
      </c>
      <c r="G4449" s="15" t="n"/>
      <c r="H4449" s="15" t="n"/>
      <c r="I4449" s="15" t="n"/>
      <c r="J4449" s="15">
        <f>C4449+F4449+G4449-I4449</f>
        <v/>
      </c>
      <c r="K4449" s="15" t="n"/>
      <c r="L4449" s="15">
        <f>K4449*Setup!$B$6</f>
        <v/>
      </c>
      <c r="M4449" s="15">
        <f>J4449-L4449</f>
        <v/>
      </c>
      <c r="N4449" s="21" t="n"/>
    </row>
    <row r="4450">
      <c r="A4450" s="295" t="n"/>
      <c r="B4450" s="14" t="n"/>
      <c r="C4450" s="15" t="n"/>
      <c r="D4450" s="15" t="n"/>
      <c r="E4450" s="15">
        <f>D4450*Setup!$B$5</f>
        <v/>
      </c>
      <c r="F4450" s="15">
        <f>D4450-E4450</f>
        <v/>
      </c>
      <c r="G4450" s="15" t="n"/>
      <c r="H4450" s="15" t="n"/>
      <c r="I4450" s="15" t="n"/>
      <c r="J4450" s="15">
        <f>C4450+F4450+G4450-I4450</f>
        <v/>
      </c>
      <c r="K4450" s="15" t="n"/>
      <c r="L4450" s="15">
        <f>K4450*Setup!$B$6</f>
        <v/>
      </c>
      <c r="M4450" s="15">
        <f>J4450-L4450</f>
        <v/>
      </c>
      <c r="N4450" s="21" t="n"/>
    </row>
    <row r="4451">
      <c r="A4451" s="295" t="n"/>
      <c r="B4451" s="14" t="n"/>
      <c r="C4451" s="15" t="n"/>
      <c r="D4451" s="15" t="n"/>
      <c r="E4451" s="15">
        <f>D4451*Setup!$B$5</f>
        <v/>
      </c>
      <c r="F4451" s="15">
        <f>D4451-E4451</f>
        <v/>
      </c>
      <c r="G4451" s="15" t="n"/>
      <c r="H4451" s="15" t="n"/>
      <c r="I4451" s="15" t="n"/>
      <c r="J4451" s="15">
        <f>C4451+F4451+G4451-I4451</f>
        <v/>
      </c>
      <c r="K4451" s="15" t="n"/>
      <c r="L4451" s="15">
        <f>K4451*Setup!$B$6</f>
        <v/>
      </c>
      <c r="M4451" s="15">
        <f>J4451-L4451</f>
        <v/>
      </c>
      <c r="N4451" s="21" t="n"/>
    </row>
    <row r="4452">
      <c r="A4452" s="295" t="n"/>
      <c r="B4452" s="14" t="n"/>
      <c r="C4452" s="15" t="n"/>
      <c r="D4452" s="15" t="n"/>
      <c r="E4452" s="15">
        <f>D4452*Setup!$B$5</f>
        <v/>
      </c>
      <c r="F4452" s="15">
        <f>D4452-E4452</f>
        <v/>
      </c>
      <c r="G4452" s="15" t="n"/>
      <c r="H4452" s="15" t="n"/>
      <c r="I4452" s="15" t="n"/>
      <c r="J4452" s="15">
        <f>C4452+F4452+G4452-I4452</f>
        <v/>
      </c>
      <c r="K4452" s="15" t="n"/>
      <c r="L4452" s="15">
        <f>K4452*Setup!$B$6</f>
        <v/>
      </c>
      <c r="M4452" s="15">
        <f>J4452-L4452</f>
        <v/>
      </c>
      <c r="N4452" s="21" t="n"/>
    </row>
    <row r="4453">
      <c r="A4453" s="295" t="n"/>
      <c r="B4453" s="14" t="n"/>
      <c r="C4453" s="15" t="n"/>
      <c r="D4453" s="15" t="n"/>
      <c r="E4453" s="15">
        <f>D4453*Setup!$B$5</f>
        <v/>
      </c>
      <c r="F4453" s="15">
        <f>D4453-E4453</f>
        <v/>
      </c>
      <c r="G4453" s="15" t="n"/>
      <c r="H4453" s="15" t="n"/>
      <c r="I4453" s="15" t="n"/>
      <c r="J4453" s="15">
        <f>C4453+F4453+G4453-I4453</f>
        <v/>
      </c>
      <c r="K4453" s="15" t="n"/>
      <c r="L4453" s="15">
        <f>K4453*Setup!$B$6</f>
        <v/>
      </c>
      <c r="M4453" s="15">
        <f>J4453-L4453</f>
        <v/>
      </c>
      <c r="N4453" s="21" t="n"/>
    </row>
    <row r="4454">
      <c r="A4454" s="295" t="n"/>
      <c r="B4454" s="14" t="n"/>
      <c r="C4454" s="15" t="n"/>
      <c r="D4454" s="15" t="n"/>
      <c r="E4454" s="15">
        <f>D4454*Setup!$B$5</f>
        <v/>
      </c>
      <c r="F4454" s="15">
        <f>D4454-E4454</f>
        <v/>
      </c>
      <c r="G4454" s="15" t="n"/>
      <c r="H4454" s="15" t="n"/>
      <c r="I4454" s="15" t="n"/>
      <c r="J4454" s="15">
        <f>C4454+F4454+G4454-I4454</f>
        <v/>
      </c>
      <c r="K4454" s="15" t="n"/>
      <c r="L4454" s="15">
        <f>K4454*Setup!$B$6</f>
        <v/>
      </c>
      <c r="M4454" s="15">
        <f>J4454-L4454</f>
        <v/>
      </c>
      <c r="N4454" s="21" t="n"/>
    </row>
    <row r="4455">
      <c r="A4455" s="295" t="n"/>
      <c r="B4455" s="14" t="n"/>
      <c r="C4455" s="15" t="n"/>
      <c r="D4455" s="15" t="n"/>
      <c r="E4455" s="15">
        <f>D4455*Setup!$B$5</f>
        <v/>
      </c>
      <c r="F4455" s="15">
        <f>D4455-E4455</f>
        <v/>
      </c>
      <c r="G4455" s="15" t="n"/>
      <c r="H4455" s="15" t="n"/>
      <c r="I4455" s="15" t="n"/>
      <c r="J4455" s="15">
        <f>C4455+F4455+G4455-I4455</f>
        <v/>
      </c>
      <c r="K4455" s="15" t="n"/>
      <c r="L4455" s="15">
        <f>K4455*Setup!$B$6</f>
        <v/>
      </c>
      <c r="M4455" s="15">
        <f>J4455-L4455</f>
        <v/>
      </c>
      <c r="N4455" s="21" t="n"/>
    </row>
    <row r="4456">
      <c r="A4456" s="295" t="n"/>
      <c r="B4456" s="14" t="n"/>
      <c r="C4456" s="15" t="n"/>
      <c r="D4456" s="15" t="n"/>
      <c r="E4456" s="15">
        <f>D4456*Setup!$B$5</f>
        <v/>
      </c>
      <c r="F4456" s="15">
        <f>D4456-E4456</f>
        <v/>
      </c>
      <c r="G4456" s="15" t="n"/>
      <c r="H4456" s="15" t="n"/>
      <c r="I4456" s="15" t="n"/>
      <c r="J4456" s="15">
        <f>C4456+F4456+G4456-I4456</f>
        <v/>
      </c>
      <c r="K4456" s="15" t="n"/>
      <c r="L4456" s="15">
        <f>K4456*Setup!$B$6</f>
        <v/>
      </c>
      <c r="M4456" s="15">
        <f>J4456-L4456</f>
        <v/>
      </c>
      <c r="N4456" s="21" t="n"/>
    </row>
    <row r="4457">
      <c r="A4457" s="295" t="n"/>
      <c r="B4457" s="14" t="n"/>
      <c r="C4457" s="15" t="n"/>
      <c r="D4457" s="15" t="n"/>
      <c r="E4457" s="15">
        <f>D4457*Setup!$B$5</f>
        <v/>
      </c>
      <c r="F4457" s="15">
        <f>D4457-E4457</f>
        <v/>
      </c>
      <c r="G4457" s="15" t="n"/>
      <c r="H4457" s="15" t="n"/>
      <c r="I4457" s="15" t="n"/>
      <c r="J4457" s="15">
        <f>C4457+F4457+G4457-I4457</f>
        <v/>
      </c>
      <c r="K4457" s="15" t="n"/>
      <c r="L4457" s="15">
        <f>K4457*Setup!$B$6</f>
        <v/>
      </c>
      <c r="M4457" s="15">
        <f>J4457-L4457</f>
        <v/>
      </c>
      <c r="N4457" s="21" t="n"/>
    </row>
    <row r="4458">
      <c r="A4458" s="295" t="n"/>
      <c r="B4458" s="14" t="n"/>
      <c r="C4458" s="15" t="n"/>
      <c r="D4458" s="15" t="n"/>
      <c r="E4458" s="15">
        <f>D4458*Setup!$B$5</f>
        <v/>
      </c>
      <c r="F4458" s="15">
        <f>D4458-E4458</f>
        <v/>
      </c>
      <c r="G4458" s="15" t="n"/>
      <c r="H4458" s="15" t="n"/>
      <c r="I4458" s="15" t="n"/>
      <c r="J4458" s="15">
        <f>C4458+F4458+G4458-I4458</f>
        <v/>
      </c>
      <c r="K4458" s="15" t="n"/>
      <c r="L4458" s="15">
        <f>K4458*Setup!$B$6</f>
        <v/>
      </c>
      <c r="M4458" s="15">
        <f>J4458-L4458</f>
        <v/>
      </c>
      <c r="N4458" s="21" t="n"/>
    </row>
    <row r="4459">
      <c r="A4459" s="295" t="n"/>
      <c r="B4459" s="14" t="n"/>
      <c r="C4459" s="15" t="n"/>
      <c r="D4459" s="15" t="n"/>
      <c r="E4459" s="15">
        <f>D4459*Setup!$B$5</f>
        <v/>
      </c>
      <c r="F4459" s="15">
        <f>D4459-E4459</f>
        <v/>
      </c>
      <c r="G4459" s="15" t="n"/>
      <c r="H4459" s="15" t="n"/>
      <c r="I4459" s="15" t="n"/>
      <c r="J4459" s="15">
        <f>C4459+F4459+G4459-I4459</f>
        <v/>
      </c>
      <c r="K4459" s="15" t="n"/>
      <c r="L4459" s="15">
        <f>K4459*Setup!$B$6</f>
        <v/>
      </c>
      <c r="M4459" s="15">
        <f>J4459-L4459</f>
        <v/>
      </c>
      <c r="N4459" s="21" t="n"/>
    </row>
    <row r="4460">
      <c r="A4460" s="295" t="n"/>
      <c r="B4460" s="14" t="n"/>
      <c r="C4460" s="15" t="n"/>
      <c r="D4460" s="15" t="n"/>
      <c r="E4460" s="15">
        <f>D4460*Setup!$B$5</f>
        <v/>
      </c>
      <c r="F4460" s="15">
        <f>D4460-E4460</f>
        <v/>
      </c>
      <c r="G4460" s="15" t="n"/>
      <c r="H4460" s="15" t="n"/>
      <c r="I4460" s="15" t="n"/>
      <c r="J4460" s="15">
        <f>C4460+F4460+G4460-I4460</f>
        <v/>
      </c>
      <c r="K4460" s="15" t="n"/>
      <c r="L4460" s="15">
        <f>K4460*Setup!$B$6</f>
        <v/>
      </c>
      <c r="M4460" s="15">
        <f>J4460-L4460</f>
        <v/>
      </c>
      <c r="N4460" s="21" t="n"/>
    </row>
    <row r="4461">
      <c r="A4461" s="295" t="n"/>
      <c r="B4461" s="14" t="n"/>
      <c r="C4461" s="15" t="n"/>
      <c r="D4461" s="15" t="n"/>
      <c r="E4461" s="15">
        <f>D4461*Setup!$B$5</f>
        <v/>
      </c>
      <c r="F4461" s="15">
        <f>D4461-E4461</f>
        <v/>
      </c>
      <c r="G4461" s="15" t="n"/>
      <c r="H4461" s="15" t="n"/>
      <c r="I4461" s="15" t="n"/>
      <c r="J4461" s="15">
        <f>C4461+F4461+G4461-I4461</f>
        <v/>
      </c>
      <c r="K4461" s="15" t="n"/>
      <c r="L4461" s="15">
        <f>K4461*Setup!$B$6</f>
        <v/>
      </c>
      <c r="M4461" s="15">
        <f>J4461-L4461</f>
        <v/>
      </c>
      <c r="N4461" s="21" t="n"/>
    </row>
    <row r="4462">
      <c r="A4462" s="295" t="n"/>
      <c r="B4462" s="14" t="n"/>
      <c r="C4462" s="15" t="n"/>
      <c r="D4462" s="15" t="n"/>
      <c r="E4462" s="15">
        <f>D4462*Setup!$B$5</f>
        <v/>
      </c>
      <c r="F4462" s="15">
        <f>D4462-E4462</f>
        <v/>
      </c>
      <c r="G4462" s="15" t="n"/>
      <c r="H4462" s="15" t="n"/>
      <c r="I4462" s="15" t="n"/>
      <c r="J4462" s="15">
        <f>C4462+F4462+G4462-I4462</f>
        <v/>
      </c>
      <c r="K4462" s="15" t="n"/>
      <c r="L4462" s="15">
        <f>K4462*Setup!$B$6</f>
        <v/>
      </c>
      <c r="M4462" s="15">
        <f>J4462-L4462</f>
        <v/>
      </c>
      <c r="N4462" s="21" t="n"/>
    </row>
    <row r="4463">
      <c r="A4463" s="295" t="n"/>
      <c r="B4463" s="14" t="n"/>
      <c r="C4463" s="15" t="n"/>
      <c r="D4463" s="15" t="n"/>
      <c r="E4463" s="15">
        <f>D4463*Setup!$B$5</f>
        <v/>
      </c>
      <c r="F4463" s="15">
        <f>D4463-E4463</f>
        <v/>
      </c>
      <c r="G4463" s="15" t="n"/>
      <c r="H4463" s="15" t="n"/>
      <c r="I4463" s="15" t="n"/>
      <c r="J4463" s="15">
        <f>C4463+F4463+G4463-I4463</f>
        <v/>
      </c>
      <c r="K4463" s="15" t="n"/>
      <c r="L4463" s="15">
        <f>K4463*Setup!$B$6</f>
        <v/>
      </c>
      <c r="M4463" s="15">
        <f>J4463-L4463</f>
        <v/>
      </c>
      <c r="N4463" s="21" t="n"/>
    </row>
    <row r="4464">
      <c r="A4464" s="295" t="n"/>
      <c r="B4464" s="14" t="n"/>
      <c r="C4464" s="15" t="n"/>
      <c r="D4464" s="15" t="n"/>
      <c r="E4464" s="15">
        <f>D4464*Setup!$B$5</f>
        <v/>
      </c>
      <c r="F4464" s="15">
        <f>D4464-E4464</f>
        <v/>
      </c>
      <c r="G4464" s="15" t="n"/>
      <c r="H4464" s="15" t="n"/>
      <c r="I4464" s="15" t="n"/>
      <c r="J4464" s="15">
        <f>C4464+F4464+G4464-I4464</f>
        <v/>
      </c>
      <c r="K4464" s="15" t="n"/>
      <c r="L4464" s="15">
        <f>K4464*Setup!$B$6</f>
        <v/>
      </c>
      <c r="M4464" s="15">
        <f>J4464-L4464</f>
        <v/>
      </c>
      <c r="N4464" s="21" t="n"/>
    </row>
    <row r="4465">
      <c r="A4465" s="295" t="n"/>
      <c r="B4465" s="14" t="n"/>
      <c r="C4465" s="15" t="n"/>
      <c r="D4465" s="15" t="n"/>
      <c r="E4465" s="15">
        <f>D4465*Setup!$B$5</f>
        <v/>
      </c>
      <c r="F4465" s="15">
        <f>D4465-E4465</f>
        <v/>
      </c>
      <c r="G4465" s="15" t="n"/>
      <c r="H4465" s="15" t="n"/>
      <c r="I4465" s="15" t="n"/>
      <c r="J4465" s="15">
        <f>C4465+F4465+G4465-I4465</f>
        <v/>
      </c>
      <c r="K4465" s="15" t="n"/>
      <c r="L4465" s="15">
        <f>K4465*Setup!$B$6</f>
        <v/>
      </c>
      <c r="M4465" s="15">
        <f>J4465-L4465</f>
        <v/>
      </c>
      <c r="N4465" s="21" t="n"/>
    </row>
    <row r="4466">
      <c r="A4466" s="295" t="n"/>
      <c r="B4466" s="14" t="n"/>
      <c r="C4466" s="15" t="n"/>
      <c r="D4466" s="15" t="n"/>
      <c r="E4466" s="15">
        <f>D4466*Setup!$B$5</f>
        <v/>
      </c>
      <c r="F4466" s="15">
        <f>D4466-E4466</f>
        <v/>
      </c>
      <c r="G4466" s="15" t="n"/>
      <c r="H4466" s="15" t="n"/>
      <c r="I4466" s="15" t="n"/>
      <c r="J4466" s="15">
        <f>C4466+F4466+G4466-I4466</f>
        <v/>
      </c>
      <c r="K4466" s="15" t="n"/>
      <c r="L4466" s="15">
        <f>K4466*Setup!$B$6</f>
        <v/>
      </c>
      <c r="M4466" s="15">
        <f>J4466-L4466</f>
        <v/>
      </c>
      <c r="N4466" s="21" t="n"/>
    </row>
    <row r="4467">
      <c r="A4467" s="295" t="n"/>
      <c r="B4467" s="14" t="n"/>
      <c r="C4467" s="15" t="n"/>
      <c r="D4467" s="15" t="n"/>
      <c r="E4467" s="15">
        <f>D4467*Setup!$B$5</f>
        <v/>
      </c>
      <c r="F4467" s="15">
        <f>D4467-E4467</f>
        <v/>
      </c>
      <c r="G4467" s="15" t="n"/>
      <c r="H4467" s="15" t="n"/>
      <c r="I4467" s="15" t="n"/>
      <c r="J4467" s="15">
        <f>C4467+F4467+G4467-I4467</f>
        <v/>
      </c>
      <c r="K4467" s="15" t="n"/>
      <c r="L4467" s="15">
        <f>K4467*Setup!$B$6</f>
        <v/>
      </c>
      <c r="M4467" s="15">
        <f>J4467-L4467</f>
        <v/>
      </c>
      <c r="N4467" s="21" t="n"/>
    </row>
    <row r="4468">
      <c r="A4468" s="295" t="n"/>
      <c r="B4468" s="14" t="n"/>
      <c r="C4468" s="15" t="n"/>
      <c r="D4468" s="15" t="n"/>
      <c r="E4468" s="15">
        <f>D4468*Setup!$B$5</f>
        <v/>
      </c>
      <c r="F4468" s="15">
        <f>D4468-E4468</f>
        <v/>
      </c>
      <c r="G4468" s="15" t="n"/>
      <c r="H4468" s="15" t="n"/>
      <c r="I4468" s="15" t="n"/>
      <c r="J4468" s="15">
        <f>C4468+F4468+G4468-I4468</f>
        <v/>
      </c>
      <c r="K4468" s="15" t="n"/>
      <c r="L4468" s="15">
        <f>K4468*Setup!$B$6</f>
        <v/>
      </c>
      <c r="M4468" s="15">
        <f>J4468-L4468</f>
        <v/>
      </c>
      <c r="N4468" s="21" t="n"/>
    </row>
    <row r="4469">
      <c r="A4469" s="295" t="n"/>
      <c r="B4469" s="14" t="n"/>
      <c r="C4469" s="15" t="n"/>
      <c r="D4469" s="15" t="n"/>
      <c r="E4469" s="15">
        <f>D4469*Setup!$B$5</f>
        <v/>
      </c>
      <c r="F4469" s="15">
        <f>D4469-E4469</f>
        <v/>
      </c>
      <c r="G4469" s="15" t="n"/>
      <c r="H4469" s="15" t="n"/>
      <c r="I4469" s="15" t="n"/>
      <c r="J4469" s="15">
        <f>C4469+F4469+G4469-I4469</f>
        <v/>
      </c>
      <c r="K4469" s="15" t="n"/>
      <c r="L4469" s="15">
        <f>K4469*Setup!$B$6</f>
        <v/>
      </c>
      <c r="M4469" s="15">
        <f>J4469-L4469</f>
        <v/>
      </c>
      <c r="N4469" s="21" t="n"/>
    </row>
    <row r="4470">
      <c r="A4470" s="295" t="n"/>
      <c r="B4470" s="14" t="n"/>
      <c r="C4470" s="15" t="n"/>
      <c r="D4470" s="15" t="n"/>
      <c r="E4470" s="15">
        <f>D4470*Setup!$B$5</f>
        <v/>
      </c>
      <c r="F4470" s="15">
        <f>D4470-E4470</f>
        <v/>
      </c>
      <c r="G4470" s="15" t="n"/>
      <c r="H4470" s="15" t="n"/>
      <c r="I4470" s="15" t="n"/>
      <c r="J4470" s="15">
        <f>C4470+F4470+G4470-I4470</f>
        <v/>
      </c>
      <c r="K4470" s="15" t="n"/>
      <c r="L4470" s="15">
        <f>K4470*Setup!$B$6</f>
        <v/>
      </c>
      <c r="M4470" s="15">
        <f>J4470-L4470</f>
        <v/>
      </c>
      <c r="N4470" s="21" t="n"/>
    </row>
    <row r="4471">
      <c r="A4471" s="295" t="n"/>
      <c r="B4471" s="14" t="n"/>
      <c r="C4471" s="15" t="n"/>
      <c r="D4471" s="15" t="n"/>
      <c r="E4471" s="15">
        <f>D4471*Setup!$B$5</f>
        <v/>
      </c>
      <c r="F4471" s="15">
        <f>D4471-E4471</f>
        <v/>
      </c>
      <c r="G4471" s="15" t="n"/>
      <c r="H4471" s="15" t="n"/>
      <c r="I4471" s="15" t="n"/>
      <c r="J4471" s="15">
        <f>C4471+F4471+G4471-I4471</f>
        <v/>
      </c>
      <c r="K4471" s="15" t="n"/>
      <c r="L4471" s="15">
        <f>K4471*Setup!$B$6</f>
        <v/>
      </c>
      <c r="M4471" s="15">
        <f>J4471-L4471</f>
        <v/>
      </c>
      <c r="N4471" s="21" t="n"/>
    </row>
    <row r="4472">
      <c r="A4472" s="295" t="n"/>
      <c r="B4472" s="14" t="n"/>
      <c r="C4472" s="15" t="n"/>
      <c r="D4472" s="15" t="n"/>
      <c r="E4472" s="15">
        <f>D4472*Setup!$B$5</f>
        <v/>
      </c>
      <c r="F4472" s="15">
        <f>D4472-E4472</f>
        <v/>
      </c>
      <c r="G4472" s="15" t="n"/>
      <c r="H4472" s="15" t="n"/>
      <c r="I4472" s="15" t="n"/>
      <c r="J4472" s="15">
        <f>C4472+F4472+G4472-I4472</f>
        <v/>
      </c>
      <c r="K4472" s="15" t="n"/>
      <c r="L4472" s="15">
        <f>K4472*Setup!$B$6</f>
        <v/>
      </c>
      <c r="M4472" s="15">
        <f>J4472-L4472</f>
        <v/>
      </c>
      <c r="N4472" s="21" t="n"/>
    </row>
    <row r="4473">
      <c r="A4473" s="295" t="n"/>
      <c r="B4473" s="14" t="n"/>
      <c r="C4473" s="15" t="n"/>
      <c r="D4473" s="15" t="n"/>
      <c r="E4473" s="15">
        <f>D4473*Setup!$B$5</f>
        <v/>
      </c>
      <c r="F4473" s="15">
        <f>D4473-E4473</f>
        <v/>
      </c>
      <c r="G4473" s="15" t="n"/>
      <c r="H4473" s="15" t="n"/>
      <c r="I4473" s="15" t="n"/>
      <c r="J4473" s="15">
        <f>C4473+F4473+G4473-I4473</f>
        <v/>
      </c>
      <c r="K4473" s="15" t="n"/>
      <c r="L4473" s="15">
        <f>K4473*Setup!$B$6</f>
        <v/>
      </c>
      <c r="M4473" s="15">
        <f>J4473-L4473</f>
        <v/>
      </c>
      <c r="N4473" s="21" t="n"/>
    </row>
    <row r="4474">
      <c r="A4474" s="295" t="n"/>
      <c r="B4474" s="14" t="n"/>
      <c r="C4474" s="15" t="n"/>
      <c r="D4474" s="15" t="n"/>
      <c r="E4474" s="15">
        <f>D4474*Setup!$B$5</f>
        <v/>
      </c>
      <c r="F4474" s="15">
        <f>D4474-E4474</f>
        <v/>
      </c>
      <c r="G4474" s="15" t="n"/>
      <c r="H4474" s="15" t="n"/>
      <c r="I4474" s="15" t="n"/>
      <c r="J4474" s="15">
        <f>C4474+F4474+G4474-I4474</f>
        <v/>
      </c>
      <c r="K4474" s="15" t="n"/>
      <c r="L4474" s="15">
        <f>K4474*Setup!$B$6</f>
        <v/>
      </c>
      <c r="M4474" s="15">
        <f>J4474-L4474</f>
        <v/>
      </c>
      <c r="N4474" s="21" t="n"/>
    </row>
    <row r="4475">
      <c r="A4475" s="295" t="n"/>
      <c r="B4475" s="14" t="n"/>
      <c r="C4475" s="15" t="n"/>
      <c r="D4475" s="15" t="n"/>
      <c r="E4475" s="15">
        <f>D4475*Setup!$B$5</f>
        <v/>
      </c>
      <c r="F4475" s="15">
        <f>D4475-E4475</f>
        <v/>
      </c>
      <c r="G4475" s="15" t="n"/>
      <c r="H4475" s="15" t="n"/>
      <c r="I4475" s="15" t="n"/>
      <c r="J4475" s="15">
        <f>C4475+F4475+G4475-I4475</f>
        <v/>
      </c>
      <c r="K4475" s="15" t="n"/>
      <c r="L4475" s="15">
        <f>K4475*Setup!$B$6</f>
        <v/>
      </c>
      <c r="M4475" s="15">
        <f>J4475-L4475</f>
        <v/>
      </c>
      <c r="N4475" s="21" t="n"/>
    </row>
    <row r="4476">
      <c r="A4476" s="295" t="n"/>
      <c r="B4476" s="14" t="n"/>
      <c r="C4476" s="15" t="n"/>
      <c r="D4476" s="15" t="n"/>
      <c r="E4476" s="15">
        <f>D4476*Setup!$B$5</f>
        <v/>
      </c>
      <c r="F4476" s="15">
        <f>D4476-E4476</f>
        <v/>
      </c>
      <c r="G4476" s="15" t="n"/>
      <c r="H4476" s="15" t="n"/>
      <c r="I4476" s="15" t="n"/>
      <c r="J4476" s="15">
        <f>C4476+F4476+G4476-I4476</f>
        <v/>
      </c>
      <c r="K4476" s="15" t="n"/>
      <c r="L4476" s="15">
        <f>K4476*Setup!$B$6</f>
        <v/>
      </c>
      <c r="M4476" s="15">
        <f>J4476-L4476</f>
        <v/>
      </c>
      <c r="N4476" s="21" t="n"/>
    </row>
    <row r="4477">
      <c r="A4477" s="295" t="n"/>
      <c r="B4477" s="14" t="n"/>
      <c r="C4477" s="15" t="n"/>
      <c r="D4477" s="15" t="n"/>
      <c r="E4477" s="15">
        <f>D4477*Setup!$B$5</f>
        <v/>
      </c>
      <c r="F4477" s="15">
        <f>D4477-E4477</f>
        <v/>
      </c>
      <c r="G4477" s="15" t="n"/>
      <c r="H4477" s="15" t="n"/>
      <c r="I4477" s="15" t="n"/>
      <c r="J4477" s="15">
        <f>C4477+F4477+G4477-I4477</f>
        <v/>
      </c>
      <c r="K4477" s="15" t="n"/>
      <c r="L4477" s="15">
        <f>K4477*Setup!$B$6</f>
        <v/>
      </c>
      <c r="M4477" s="15">
        <f>J4477-L4477</f>
        <v/>
      </c>
      <c r="N4477" s="21" t="n"/>
    </row>
    <row r="4478">
      <c r="A4478" s="295" t="n"/>
      <c r="B4478" s="14" t="n"/>
      <c r="C4478" s="15" t="n"/>
      <c r="D4478" s="15" t="n"/>
      <c r="E4478" s="15">
        <f>D4478*Setup!$B$5</f>
        <v/>
      </c>
      <c r="F4478" s="15">
        <f>D4478-E4478</f>
        <v/>
      </c>
      <c r="G4478" s="15" t="n"/>
      <c r="H4478" s="15" t="n"/>
      <c r="I4478" s="15" t="n"/>
      <c r="J4478" s="15">
        <f>C4478+F4478+G4478-I4478</f>
        <v/>
      </c>
      <c r="K4478" s="15" t="n"/>
      <c r="L4478" s="15">
        <f>K4478*Setup!$B$6</f>
        <v/>
      </c>
      <c r="M4478" s="15">
        <f>J4478-L4478</f>
        <v/>
      </c>
      <c r="N4478" s="21" t="n"/>
    </row>
    <row r="4479">
      <c r="A4479" s="295" t="n"/>
      <c r="B4479" s="14" t="n"/>
      <c r="C4479" s="15" t="n"/>
      <c r="D4479" s="15" t="n"/>
      <c r="E4479" s="15">
        <f>D4479*Setup!$B$5</f>
        <v/>
      </c>
      <c r="F4479" s="15">
        <f>D4479-E4479</f>
        <v/>
      </c>
      <c r="G4479" s="15" t="n"/>
      <c r="H4479" s="15" t="n"/>
      <c r="I4479" s="15" t="n"/>
      <c r="J4479" s="15">
        <f>C4479+F4479+G4479-I4479</f>
        <v/>
      </c>
      <c r="K4479" s="15" t="n"/>
      <c r="L4479" s="15">
        <f>K4479*Setup!$B$6</f>
        <v/>
      </c>
      <c r="M4479" s="15">
        <f>J4479-L4479</f>
        <v/>
      </c>
      <c r="N4479" s="21" t="n"/>
    </row>
    <row r="4480">
      <c r="A4480" s="295" t="n"/>
      <c r="B4480" s="14" t="n"/>
      <c r="C4480" s="15" t="n"/>
      <c r="D4480" s="15" t="n"/>
      <c r="E4480" s="15">
        <f>D4480*Setup!$B$5</f>
        <v/>
      </c>
      <c r="F4480" s="15">
        <f>D4480-E4480</f>
        <v/>
      </c>
      <c r="G4480" s="15" t="n"/>
      <c r="H4480" s="15" t="n"/>
      <c r="I4480" s="15" t="n"/>
      <c r="J4480" s="15">
        <f>C4480+F4480+G4480-I4480</f>
        <v/>
      </c>
      <c r="K4480" s="15" t="n"/>
      <c r="L4480" s="15">
        <f>K4480*Setup!$B$6</f>
        <v/>
      </c>
      <c r="M4480" s="15">
        <f>J4480-L4480</f>
        <v/>
      </c>
      <c r="N4480" s="21" t="n"/>
    </row>
    <row r="4481">
      <c r="A4481" s="295" t="n"/>
      <c r="B4481" s="14" t="n"/>
      <c r="C4481" s="15" t="n"/>
      <c r="D4481" s="15" t="n"/>
      <c r="E4481" s="15">
        <f>D4481*Setup!$B$5</f>
        <v/>
      </c>
      <c r="F4481" s="15">
        <f>D4481-E4481</f>
        <v/>
      </c>
      <c r="G4481" s="15" t="n"/>
      <c r="H4481" s="15" t="n"/>
      <c r="I4481" s="15" t="n"/>
      <c r="J4481" s="15">
        <f>C4481+F4481+G4481-I4481</f>
        <v/>
      </c>
      <c r="K4481" s="15" t="n"/>
      <c r="L4481" s="15">
        <f>K4481*Setup!$B$6</f>
        <v/>
      </c>
      <c r="M4481" s="15">
        <f>J4481-L4481</f>
        <v/>
      </c>
      <c r="N4481" s="21" t="n"/>
    </row>
    <row r="4482">
      <c r="A4482" s="295" t="n"/>
      <c r="B4482" s="14" t="n"/>
      <c r="C4482" s="15" t="n"/>
      <c r="D4482" s="15" t="n"/>
      <c r="E4482" s="15">
        <f>D4482*Setup!$B$5</f>
        <v/>
      </c>
      <c r="F4482" s="15">
        <f>D4482-E4482</f>
        <v/>
      </c>
      <c r="G4482" s="15" t="n"/>
      <c r="H4482" s="15" t="n"/>
      <c r="I4482" s="15" t="n"/>
      <c r="J4482" s="15">
        <f>C4482+F4482+G4482-I4482</f>
        <v/>
      </c>
      <c r="K4482" s="15" t="n"/>
      <c r="L4482" s="15">
        <f>K4482*Setup!$B$6</f>
        <v/>
      </c>
      <c r="M4482" s="15">
        <f>J4482-L4482</f>
        <v/>
      </c>
      <c r="N4482" s="21" t="n"/>
    </row>
    <row r="4483">
      <c r="A4483" s="295" t="n"/>
      <c r="B4483" s="14" t="n"/>
      <c r="C4483" s="15" t="n"/>
      <c r="D4483" s="15" t="n"/>
      <c r="E4483" s="15">
        <f>D4483*Setup!$B$5</f>
        <v/>
      </c>
      <c r="F4483" s="15">
        <f>D4483-E4483</f>
        <v/>
      </c>
      <c r="G4483" s="15" t="n"/>
      <c r="H4483" s="15" t="n"/>
      <c r="I4483" s="15" t="n"/>
      <c r="J4483" s="15">
        <f>C4483+F4483+G4483-I4483</f>
        <v/>
      </c>
      <c r="K4483" s="15" t="n"/>
      <c r="L4483" s="15">
        <f>K4483*Setup!$B$6</f>
        <v/>
      </c>
      <c r="M4483" s="15">
        <f>J4483-L4483</f>
        <v/>
      </c>
      <c r="N4483" s="21" t="n"/>
    </row>
    <row r="4484">
      <c r="A4484" s="295" t="n"/>
      <c r="B4484" s="14" t="n"/>
      <c r="C4484" s="15" t="n"/>
      <c r="D4484" s="15" t="n"/>
      <c r="E4484" s="15">
        <f>D4484*Setup!$B$5</f>
        <v/>
      </c>
      <c r="F4484" s="15">
        <f>D4484-E4484</f>
        <v/>
      </c>
      <c r="G4484" s="15" t="n"/>
      <c r="H4484" s="15" t="n"/>
      <c r="I4484" s="15" t="n"/>
      <c r="J4484" s="15">
        <f>C4484+F4484+G4484-I4484</f>
        <v/>
      </c>
      <c r="K4484" s="15" t="n"/>
      <c r="L4484" s="15">
        <f>K4484*Setup!$B$6</f>
        <v/>
      </c>
      <c r="M4484" s="15">
        <f>J4484-L4484</f>
        <v/>
      </c>
      <c r="N4484" s="21" t="n"/>
    </row>
    <row r="4485">
      <c r="A4485" s="295" t="n"/>
      <c r="B4485" s="14" t="n"/>
      <c r="C4485" s="15" t="n"/>
      <c r="D4485" s="15" t="n"/>
      <c r="E4485" s="15">
        <f>D4485*Setup!$B$5</f>
        <v/>
      </c>
      <c r="F4485" s="15">
        <f>D4485-E4485</f>
        <v/>
      </c>
      <c r="G4485" s="15" t="n"/>
      <c r="H4485" s="15" t="n"/>
      <c r="I4485" s="15" t="n"/>
      <c r="J4485" s="15">
        <f>C4485+F4485+G4485-I4485</f>
        <v/>
      </c>
      <c r="K4485" s="15" t="n"/>
      <c r="L4485" s="15">
        <f>K4485*Setup!$B$6</f>
        <v/>
      </c>
      <c r="M4485" s="15">
        <f>J4485-L4485</f>
        <v/>
      </c>
      <c r="N4485" s="21" t="n"/>
    </row>
    <row r="4486">
      <c r="A4486" s="295" t="n"/>
      <c r="B4486" s="14" t="n"/>
      <c r="C4486" s="15" t="n"/>
      <c r="D4486" s="15" t="n"/>
      <c r="E4486" s="15">
        <f>D4486*Setup!$B$5</f>
        <v/>
      </c>
      <c r="F4486" s="15">
        <f>D4486-E4486</f>
        <v/>
      </c>
      <c r="G4486" s="15" t="n"/>
      <c r="H4486" s="15" t="n"/>
      <c r="I4486" s="15" t="n"/>
      <c r="J4486" s="15">
        <f>C4486+F4486+G4486-I4486</f>
        <v/>
      </c>
      <c r="K4486" s="15" t="n"/>
      <c r="L4486" s="15">
        <f>K4486*Setup!$B$6</f>
        <v/>
      </c>
      <c r="M4486" s="15">
        <f>J4486-L4486</f>
        <v/>
      </c>
      <c r="N4486" s="21" t="n"/>
    </row>
    <row r="4487">
      <c r="A4487" s="295" t="n"/>
      <c r="B4487" s="14" t="n"/>
      <c r="C4487" s="15" t="n"/>
      <c r="D4487" s="15" t="n"/>
      <c r="E4487" s="15">
        <f>D4487*Setup!$B$5</f>
        <v/>
      </c>
      <c r="F4487" s="15">
        <f>D4487-E4487</f>
        <v/>
      </c>
      <c r="G4487" s="15" t="n"/>
      <c r="H4487" s="15" t="n"/>
      <c r="I4487" s="15" t="n"/>
      <c r="J4487" s="15">
        <f>C4487+F4487+G4487-I4487</f>
        <v/>
      </c>
      <c r="K4487" s="15" t="n"/>
      <c r="L4487" s="15">
        <f>K4487*Setup!$B$6</f>
        <v/>
      </c>
      <c r="M4487" s="15">
        <f>J4487-L4487</f>
        <v/>
      </c>
      <c r="N4487" s="21" t="n"/>
    </row>
    <row r="4488">
      <c r="A4488" s="295" t="n"/>
      <c r="B4488" s="14" t="n"/>
      <c r="C4488" s="15" t="n"/>
      <c r="D4488" s="15" t="n"/>
      <c r="E4488" s="15">
        <f>D4488*Setup!$B$5</f>
        <v/>
      </c>
      <c r="F4488" s="15">
        <f>D4488-E4488</f>
        <v/>
      </c>
      <c r="G4488" s="15" t="n"/>
      <c r="H4488" s="15" t="n"/>
      <c r="I4488" s="15" t="n"/>
      <c r="J4488" s="15">
        <f>C4488+F4488+G4488-I4488</f>
        <v/>
      </c>
      <c r="K4488" s="15" t="n"/>
      <c r="L4488" s="15">
        <f>K4488*Setup!$B$6</f>
        <v/>
      </c>
      <c r="M4488" s="15">
        <f>J4488-L4488</f>
        <v/>
      </c>
      <c r="N4488" s="21" t="n"/>
    </row>
    <row r="4489">
      <c r="A4489" s="295" t="n"/>
      <c r="B4489" s="14" t="n"/>
      <c r="C4489" s="15" t="n"/>
      <c r="D4489" s="15" t="n"/>
      <c r="E4489" s="15">
        <f>D4489*Setup!$B$5</f>
        <v/>
      </c>
      <c r="F4489" s="15">
        <f>D4489-E4489</f>
        <v/>
      </c>
      <c r="G4489" s="15" t="n"/>
      <c r="H4489" s="15" t="n"/>
      <c r="I4489" s="15" t="n"/>
      <c r="J4489" s="15">
        <f>C4489+F4489+G4489-I4489</f>
        <v/>
      </c>
      <c r="K4489" s="15" t="n"/>
      <c r="L4489" s="15">
        <f>K4489*Setup!$B$6</f>
        <v/>
      </c>
      <c r="M4489" s="15">
        <f>J4489-L4489</f>
        <v/>
      </c>
      <c r="N4489" s="21" t="n"/>
    </row>
    <row r="4490">
      <c r="A4490" s="295" t="n"/>
      <c r="B4490" s="14" t="n"/>
      <c r="C4490" s="15" t="n"/>
      <c r="D4490" s="15" t="n"/>
      <c r="E4490" s="15">
        <f>D4490*Setup!$B$5</f>
        <v/>
      </c>
      <c r="F4490" s="15">
        <f>D4490-E4490</f>
        <v/>
      </c>
      <c r="G4490" s="15" t="n"/>
      <c r="H4490" s="15" t="n"/>
      <c r="I4490" s="15" t="n"/>
      <c r="J4490" s="15">
        <f>C4490+F4490+G4490-I4490</f>
        <v/>
      </c>
      <c r="K4490" s="15" t="n"/>
      <c r="L4490" s="15">
        <f>K4490*Setup!$B$6</f>
        <v/>
      </c>
      <c r="M4490" s="15">
        <f>J4490-L4490</f>
        <v/>
      </c>
      <c r="N4490" s="21" t="n"/>
    </row>
    <row r="4491">
      <c r="A4491" s="295" t="n"/>
      <c r="B4491" s="14" t="n"/>
      <c r="C4491" s="15" t="n"/>
      <c r="D4491" s="15" t="n"/>
      <c r="E4491" s="15">
        <f>D4491*Setup!$B$5</f>
        <v/>
      </c>
      <c r="F4491" s="15">
        <f>D4491-E4491</f>
        <v/>
      </c>
      <c r="G4491" s="15" t="n"/>
      <c r="H4491" s="15" t="n"/>
      <c r="I4491" s="15" t="n"/>
      <c r="J4491" s="15">
        <f>C4491+F4491+G4491-I4491</f>
        <v/>
      </c>
      <c r="K4491" s="15" t="n"/>
      <c r="L4491" s="15">
        <f>K4491*Setup!$B$6</f>
        <v/>
      </c>
      <c r="M4491" s="15">
        <f>J4491-L4491</f>
        <v/>
      </c>
      <c r="N4491" s="21" t="n"/>
    </row>
    <row r="4492">
      <c r="A4492" s="295" t="n"/>
      <c r="B4492" s="14" t="n"/>
      <c r="C4492" s="15" t="n"/>
      <c r="D4492" s="15" t="n"/>
      <c r="E4492" s="15">
        <f>D4492*Setup!$B$5</f>
        <v/>
      </c>
      <c r="F4492" s="15">
        <f>D4492-E4492</f>
        <v/>
      </c>
      <c r="G4492" s="15" t="n"/>
      <c r="H4492" s="15" t="n"/>
      <c r="I4492" s="15" t="n"/>
      <c r="J4492" s="15">
        <f>C4492+F4492+G4492-I4492</f>
        <v/>
      </c>
      <c r="K4492" s="15" t="n"/>
      <c r="L4492" s="15">
        <f>K4492*Setup!$B$6</f>
        <v/>
      </c>
      <c r="M4492" s="15">
        <f>J4492-L4492</f>
        <v/>
      </c>
      <c r="N4492" s="21" t="n"/>
    </row>
    <row r="4493">
      <c r="A4493" s="295" t="n"/>
      <c r="B4493" s="14" t="n"/>
      <c r="C4493" s="15" t="n"/>
      <c r="D4493" s="15" t="n"/>
      <c r="E4493" s="15">
        <f>D4493*Setup!$B$5</f>
        <v/>
      </c>
      <c r="F4493" s="15">
        <f>D4493-E4493</f>
        <v/>
      </c>
      <c r="G4493" s="15" t="n"/>
      <c r="H4493" s="15" t="n"/>
      <c r="I4493" s="15" t="n"/>
      <c r="J4493" s="15">
        <f>C4493+F4493+G4493-I4493</f>
        <v/>
      </c>
      <c r="K4493" s="15" t="n"/>
      <c r="L4493" s="15">
        <f>K4493*Setup!$B$6</f>
        <v/>
      </c>
      <c r="M4493" s="15">
        <f>J4493-L4493</f>
        <v/>
      </c>
      <c r="N4493" s="21" t="n"/>
    </row>
    <row r="4494">
      <c r="A4494" s="295" t="n"/>
      <c r="B4494" s="14" t="n"/>
      <c r="C4494" s="15" t="n"/>
      <c r="D4494" s="15" t="n"/>
      <c r="E4494" s="15">
        <f>D4494*Setup!$B$5</f>
        <v/>
      </c>
      <c r="F4494" s="15">
        <f>D4494-E4494</f>
        <v/>
      </c>
      <c r="G4494" s="15" t="n"/>
      <c r="H4494" s="15" t="n"/>
      <c r="I4494" s="15" t="n"/>
      <c r="J4494" s="15">
        <f>C4494+F4494+G4494-I4494</f>
        <v/>
      </c>
      <c r="K4494" s="15" t="n"/>
      <c r="L4494" s="15">
        <f>K4494*Setup!$B$6</f>
        <v/>
      </c>
      <c r="M4494" s="15">
        <f>J4494-L4494</f>
        <v/>
      </c>
      <c r="N4494" s="21" t="n"/>
    </row>
    <row r="4495">
      <c r="A4495" s="295" t="n"/>
      <c r="B4495" s="14" t="n"/>
      <c r="C4495" s="15" t="n"/>
      <c r="D4495" s="15" t="n"/>
      <c r="E4495" s="15">
        <f>D4495*Setup!$B$5</f>
        <v/>
      </c>
      <c r="F4495" s="15">
        <f>D4495-E4495</f>
        <v/>
      </c>
      <c r="G4495" s="15" t="n"/>
      <c r="H4495" s="15" t="n"/>
      <c r="I4495" s="15" t="n"/>
      <c r="J4495" s="15">
        <f>C4495+F4495+G4495-I4495</f>
        <v/>
      </c>
      <c r="K4495" s="15" t="n"/>
      <c r="L4495" s="15">
        <f>K4495*Setup!$B$6</f>
        <v/>
      </c>
      <c r="M4495" s="15">
        <f>J4495-L4495</f>
        <v/>
      </c>
      <c r="N4495" s="21" t="n"/>
    </row>
    <row r="4496">
      <c r="A4496" s="295" t="n"/>
      <c r="B4496" s="14" t="n"/>
      <c r="C4496" s="15" t="n"/>
      <c r="D4496" s="15" t="n"/>
      <c r="E4496" s="15">
        <f>D4496*Setup!$B$5</f>
        <v/>
      </c>
      <c r="F4496" s="15">
        <f>D4496-E4496</f>
        <v/>
      </c>
      <c r="G4496" s="15" t="n"/>
      <c r="H4496" s="15" t="n"/>
      <c r="I4496" s="15" t="n"/>
      <c r="J4496" s="15">
        <f>C4496+F4496+G4496-I4496</f>
        <v/>
      </c>
      <c r="K4496" s="15" t="n"/>
      <c r="L4496" s="15">
        <f>K4496*Setup!$B$6</f>
        <v/>
      </c>
      <c r="M4496" s="15">
        <f>J4496-L4496</f>
        <v/>
      </c>
      <c r="N4496" s="21" t="n"/>
    </row>
    <row r="4497">
      <c r="A4497" s="295" t="n"/>
      <c r="B4497" s="14" t="n"/>
      <c r="C4497" s="15" t="n"/>
      <c r="D4497" s="15" t="n"/>
      <c r="E4497" s="15">
        <f>D4497*Setup!$B$5</f>
        <v/>
      </c>
      <c r="F4497" s="15">
        <f>D4497-E4497</f>
        <v/>
      </c>
      <c r="G4497" s="15" t="n"/>
      <c r="H4497" s="15" t="n"/>
      <c r="I4497" s="15" t="n"/>
      <c r="J4497" s="15">
        <f>C4497+F4497+G4497-I4497</f>
        <v/>
      </c>
      <c r="K4497" s="15" t="n"/>
      <c r="L4497" s="15">
        <f>K4497*Setup!$B$6</f>
        <v/>
      </c>
      <c r="M4497" s="15">
        <f>J4497-L4497</f>
        <v/>
      </c>
      <c r="N4497" s="21" t="n"/>
    </row>
    <row r="4498">
      <c r="A4498" s="295" t="n"/>
      <c r="B4498" s="14" t="n"/>
      <c r="C4498" s="15" t="n"/>
      <c r="D4498" s="15" t="n"/>
      <c r="E4498" s="15">
        <f>D4498*Setup!$B$5</f>
        <v/>
      </c>
      <c r="F4498" s="15">
        <f>D4498-E4498</f>
        <v/>
      </c>
      <c r="G4498" s="15" t="n"/>
      <c r="H4498" s="15" t="n"/>
      <c r="I4498" s="15" t="n"/>
      <c r="J4498" s="15">
        <f>C4498+F4498+G4498-I4498</f>
        <v/>
      </c>
      <c r="K4498" s="15" t="n"/>
      <c r="L4498" s="15">
        <f>K4498*Setup!$B$6</f>
        <v/>
      </c>
      <c r="M4498" s="15">
        <f>J4498-L4498</f>
        <v/>
      </c>
      <c r="N4498" s="21" t="n"/>
    </row>
    <row r="4499">
      <c r="A4499" s="295" t="n"/>
      <c r="B4499" s="14" t="n"/>
      <c r="C4499" s="15" t="n"/>
      <c r="D4499" s="15" t="n"/>
      <c r="E4499" s="15">
        <f>D4499*Setup!$B$5</f>
        <v/>
      </c>
      <c r="F4499" s="15">
        <f>D4499-E4499</f>
        <v/>
      </c>
      <c r="G4499" s="15" t="n"/>
      <c r="H4499" s="15" t="n"/>
      <c r="I4499" s="15" t="n"/>
      <c r="J4499" s="15">
        <f>C4499+F4499+G4499-I4499</f>
        <v/>
      </c>
      <c r="K4499" s="15" t="n"/>
      <c r="L4499" s="15">
        <f>K4499*Setup!$B$6</f>
        <v/>
      </c>
      <c r="M4499" s="15">
        <f>J4499-L4499</f>
        <v/>
      </c>
      <c r="N4499" s="21" t="n"/>
    </row>
    <row r="4500">
      <c r="A4500" s="295" t="n"/>
      <c r="B4500" s="14" t="n"/>
      <c r="C4500" s="15" t="n"/>
      <c r="D4500" s="15" t="n"/>
      <c r="E4500" s="15">
        <f>D4500*Setup!$B$5</f>
        <v/>
      </c>
      <c r="F4500" s="15">
        <f>D4500-E4500</f>
        <v/>
      </c>
      <c r="G4500" s="15" t="n"/>
      <c r="H4500" s="15" t="n"/>
      <c r="I4500" s="15" t="n"/>
      <c r="J4500" s="15">
        <f>C4500+F4500+G4500-I4500</f>
        <v/>
      </c>
      <c r="K4500" s="15" t="n"/>
      <c r="L4500" s="15">
        <f>K4500*Setup!$B$6</f>
        <v/>
      </c>
      <c r="M4500" s="15">
        <f>J4500-L4500</f>
        <v/>
      </c>
      <c r="N4500" s="21" t="n"/>
    </row>
    <row r="4501">
      <c r="A4501" s="295" t="n"/>
      <c r="B4501" s="14" t="n"/>
      <c r="C4501" s="15" t="n"/>
      <c r="D4501" s="15" t="n"/>
      <c r="E4501" s="15">
        <f>D4501*Setup!$B$5</f>
        <v/>
      </c>
      <c r="F4501" s="15">
        <f>D4501-E4501</f>
        <v/>
      </c>
      <c r="G4501" s="15" t="n"/>
      <c r="H4501" s="15" t="n"/>
      <c r="I4501" s="15" t="n"/>
      <c r="J4501" s="15">
        <f>C4501+F4501+G4501-I4501</f>
        <v/>
      </c>
      <c r="K4501" s="15" t="n"/>
      <c r="L4501" s="15">
        <f>K4501*Setup!$B$6</f>
        <v/>
      </c>
      <c r="M4501" s="15">
        <f>J4501-L4501</f>
        <v/>
      </c>
      <c r="N4501" s="21" t="n"/>
    </row>
    <row r="4502">
      <c r="A4502" s="295" t="n"/>
      <c r="B4502" s="14" t="n"/>
      <c r="C4502" s="15" t="n"/>
      <c r="D4502" s="15" t="n"/>
      <c r="E4502" s="15">
        <f>D4502*Setup!$B$5</f>
        <v/>
      </c>
      <c r="F4502" s="15">
        <f>D4502-E4502</f>
        <v/>
      </c>
      <c r="G4502" s="15" t="n"/>
      <c r="H4502" s="15" t="n"/>
      <c r="I4502" s="15" t="n"/>
      <c r="J4502" s="15">
        <f>C4502+F4502+G4502-I4502</f>
        <v/>
      </c>
      <c r="K4502" s="15" t="n"/>
      <c r="L4502" s="15">
        <f>K4502*Setup!$B$6</f>
        <v/>
      </c>
      <c r="M4502" s="15">
        <f>J4502-L4502</f>
        <v/>
      </c>
      <c r="N4502" s="21" t="n"/>
    </row>
    <row r="4503">
      <c r="A4503" s="295" t="n"/>
      <c r="B4503" s="14" t="n"/>
      <c r="C4503" s="15" t="n"/>
      <c r="D4503" s="15" t="n"/>
      <c r="E4503" s="15">
        <f>D4503*Setup!$B$5</f>
        <v/>
      </c>
      <c r="F4503" s="15">
        <f>D4503-E4503</f>
        <v/>
      </c>
      <c r="G4503" s="15" t="n"/>
      <c r="H4503" s="15" t="n"/>
      <c r="I4503" s="15" t="n"/>
      <c r="J4503" s="15">
        <f>C4503+F4503+G4503-I4503</f>
        <v/>
      </c>
      <c r="K4503" s="15" t="n"/>
      <c r="L4503" s="15">
        <f>K4503*Setup!$B$6</f>
        <v/>
      </c>
      <c r="M4503" s="15">
        <f>J4503-L4503</f>
        <v/>
      </c>
      <c r="N4503" s="21" t="n"/>
    </row>
    <row r="4504">
      <c r="A4504" s="295" t="n"/>
      <c r="B4504" s="14" t="n"/>
      <c r="C4504" s="15" t="n"/>
      <c r="D4504" s="15" t="n"/>
      <c r="E4504" s="15">
        <f>D4504*Setup!$B$5</f>
        <v/>
      </c>
      <c r="F4504" s="15">
        <f>D4504-E4504</f>
        <v/>
      </c>
      <c r="G4504" s="15" t="n"/>
      <c r="H4504" s="15" t="n"/>
      <c r="I4504" s="15" t="n"/>
      <c r="J4504" s="15">
        <f>C4504+F4504+G4504-I4504</f>
        <v/>
      </c>
      <c r="K4504" s="15" t="n"/>
      <c r="L4504" s="15">
        <f>K4504*Setup!$B$6</f>
        <v/>
      </c>
      <c r="M4504" s="15">
        <f>J4504-L4504</f>
        <v/>
      </c>
      <c r="N4504" s="21" t="n"/>
    </row>
    <row r="4505">
      <c r="A4505" s="295" t="n"/>
      <c r="B4505" s="14" t="n"/>
      <c r="C4505" s="15" t="n"/>
      <c r="D4505" s="15" t="n"/>
      <c r="E4505" s="15">
        <f>D4505*Setup!$B$5</f>
        <v/>
      </c>
      <c r="F4505" s="15">
        <f>D4505-E4505</f>
        <v/>
      </c>
      <c r="G4505" s="15" t="n"/>
      <c r="H4505" s="15" t="n"/>
      <c r="I4505" s="15" t="n"/>
      <c r="J4505" s="15">
        <f>C4505+F4505+G4505-I4505</f>
        <v/>
      </c>
      <c r="K4505" s="15" t="n"/>
      <c r="L4505" s="15">
        <f>K4505*Setup!$B$6</f>
        <v/>
      </c>
      <c r="M4505" s="15">
        <f>J4505-L4505</f>
        <v/>
      </c>
      <c r="N4505" s="21" t="n"/>
    </row>
    <row r="4506">
      <c r="A4506" s="295" t="n"/>
      <c r="B4506" s="14" t="n"/>
      <c r="C4506" s="15" t="n"/>
      <c r="D4506" s="15" t="n"/>
      <c r="E4506" s="15">
        <f>D4506*Setup!$B$5</f>
        <v/>
      </c>
      <c r="F4506" s="15">
        <f>D4506-E4506</f>
        <v/>
      </c>
      <c r="G4506" s="15" t="n"/>
      <c r="H4506" s="15" t="n"/>
      <c r="I4506" s="15" t="n"/>
      <c r="J4506" s="15">
        <f>C4506+F4506+G4506-I4506</f>
        <v/>
      </c>
      <c r="K4506" s="15" t="n"/>
      <c r="L4506" s="15">
        <f>K4506*Setup!$B$6</f>
        <v/>
      </c>
      <c r="M4506" s="15">
        <f>J4506-L4506</f>
        <v/>
      </c>
      <c r="N4506" s="21" t="n"/>
    </row>
    <row r="4507">
      <c r="A4507" s="295" t="n"/>
      <c r="B4507" s="14" t="n"/>
      <c r="C4507" s="15" t="n"/>
      <c r="D4507" s="15" t="n"/>
      <c r="E4507" s="15">
        <f>D4507*Setup!$B$5</f>
        <v/>
      </c>
      <c r="F4507" s="15">
        <f>D4507-E4507</f>
        <v/>
      </c>
      <c r="G4507" s="15" t="n"/>
      <c r="H4507" s="15" t="n"/>
      <c r="I4507" s="15" t="n"/>
      <c r="J4507" s="15">
        <f>C4507+F4507+G4507-I4507</f>
        <v/>
      </c>
      <c r="K4507" s="15" t="n"/>
      <c r="L4507" s="15">
        <f>K4507*Setup!$B$6</f>
        <v/>
      </c>
      <c r="M4507" s="15">
        <f>J4507-L4507</f>
        <v/>
      </c>
      <c r="N4507" s="21" t="n"/>
    </row>
    <row r="4508">
      <c r="A4508" s="295" t="n"/>
      <c r="B4508" s="14" t="n"/>
      <c r="C4508" s="15" t="n"/>
      <c r="D4508" s="15" t="n"/>
      <c r="E4508" s="15">
        <f>D4508*Setup!$B$5</f>
        <v/>
      </c>
      <c r="F4508" s="15">
        <f>D4508-E4508</f>
        <v/>
      </c>
      <c r="G4508" s="15" t="n"/>
      <c r="H4508" s="15" t="n"/>
      <c r="I4508" s="15" t="n"/>
      <c r="J4508" s="15">
        <f>C4508+F4508+G4508-I4508</f>
        <v/>
      </c>
      <c r="K4508" s="15" t="n"/>
      <c r="L4508" s="15">
        <f>K4508*Setup!$B$6</f>
        <v/>
      </c>
      <c r="M4508" s="15">
        <f>J4508-L4508</f>
        <v/>
      </c>
      <c r="N4508" s="21" t="n"/>
    </row>
    <row r="4509">
      <c r="A4509" s="295" t="n"/>
      <c r="B4509" s="14" t="n"/>
      <c r="C4509" s="15" t="n"/>
      <c r="D4509" s="15" t="n"/>
      <c r="E4509" s="15">
        <f>D4509*Setup!$B$5</f>
        <v/>
      </c>
      <c r="F4509" s="15">
        <f>D4509-E4509</f>
        <v/>
      </c>
      <c r="G4509" s="15" t="n"/>
      <c r="H4509" s="15" t="n"/>
      <c r="I4509" s="15" t="n"/>
      <c r="J4509" s="15">
        <f>C4509+F4509+G4509-I4509</f>
        <v/>
      </c>
      <c r="K4509" s="15" t="n"/>
      <c r="L4509" s="15">
        <f>K4509*Setup!$B$6</f>
        <v/>
      </c>
      <c r="M4509" s="15">
        <f>J4509-L4509</f>
        <v/>
      </c>
      <c r="N4509" s="21" t="n"/>
    </row>
    <row r="4510">
      <c r="A4510" s="295" t="n"/>
      <c r="B4510" s="14" t="n"/>
      <c r="C4510" s="15" t="n"/>
      <c r="D4510" s="15" t="n"/>
      <c r="E4510" s="15">
        <f>D4510*Setup!$B$5</f>
        <v/>
      </c>
      <c r="F4510" s="15">
        <f>D4510-E4510</f>
        <v/>
      </c>
      <c r="G4510" s="15" t="n"/>
      <c r="H4510" s="15" t="n"/>
      <c r="I4510" s="15" t="n"/>
      <c r="J4510" s="15">
        <f>C4510+F4510+G4510-I4510</f>
        <v/>
      </c>
      <c r="K4510" s="15" t="n"/>
      <c r="L4510" s="15">
        <f>K4510*Setup!$B$6</f>
        <v/>
      </c>
      <c r="M4510" s="15">
        <f>J4510-L4510</f>
        <v/>
      </c>
      <c r="N4510" s="21" t="n"/>
    </row>
    <row r="4511">
      <c r="A4511" s="295" t="n"/>
      <c r="B4511" s="14" t="n"/>
      <c r="C4511" s="15" t="n"/>
      <c r="D4511" s="15" t="n"/>
      <c r="E4511" s="15">
        <f>D4511*Setup!$B$5</f>
        <v/>
      </c>
      <c r="F4511" s="15">
        <f>D4511-E4511</f>
        <v/>
      </c>
      <c r="G4511" s="15" t="n"/>
      <c r="H4511" s="15" t="n"/>
      <c r="I4511" s="15" t="n"/>
      <c r="J4511" s="15">
        <f>C4511+F4511+G4511-I4511</f>
        <v/>
      </c>
      <c r="K4511" s="15" t="n"/>
      <c r="L4511" s="15">
        <f>K4511*Setup!$B$6</f>
        <v/>
      </c>
      <c r="M4511" s="15">
        <f>J4511-L4511</f>
        <v/>
      </c>
      <c r="N4511" s="21" t="n"/>
    </row>
    <row r="4512">
      <c r="A4512" s="295" t="n"/>
      <c r="B4512" s="14" t="n"/>
      <c r="C4512" s="15" t="n"/>
      <c r="D4512" s="15" t="n"/>
      <c r="E4512" s="15">
        <f>D4512*Setup!$B$5</f>
        <v/>
      </c>
      <c r="F4512" s="15">
        <f>D4512-E4512</f>
        <v/>
      </c>
      <c r="G4512" s="15" t="n"/>
      <c r="H4512" s="15" t="n"/>
      <c r="I4512" s="15" t="n"/>
      <c r="J4512" s="15">
        <f>C4512+F4512+G4512-I4512</f>
        <v/>
      </c>
      <c r="K4512" s="15" t="n"/>
      <c r="L4512" s="15">
        <f>K4512*Setup!$B$6</f>
        <v/>
      </c>
      <c r="M4512" s="15">
        <f>J4512-L4512</f>
        <v/>
      </c>
      <c r="N4512" s="21" t="n"/>
    </row>
    <row r="4513">
      <c r="A4513" s="295" t="n"/>
      <c r="B4513" s="14" t="n"/>
      <c r="C4513" s="15" t="n"/>
      <c r="D4513" s="15" t="n"/>
      <c r="E4513" s="15">
        <f>D4513*Setup!$B$5</f>
        <v/>
      </c>
      <c r="F4513" s="15">
        <f>D4513-E4513</f>
        <v/>
      </c>
      <c r="G4513" s="15" t="n"/>
      <c r="H4513" s="15" t="n"/>
      <c r="I4513" s="15" t="n"/>
      <c r="J4513" s="15">
        <f>C4513+F4513+G4513-I4513</f>
        <v/>
      </c>
      <c r="K4513" s="15" t="n"/>
      <c r="L4513" s="15">
        <f>K4513*Setup!$B$6</f>
        <v/>
      </c>
      <c r="M4513" s="15">
        <f>J4513-L4513</f>
        <v/>
      </c>
      <c r="N4513" s="21" t="n"/>
    </row>
    <row r="4514">
      <c r="A4514" s="295" t="n"/>
      <c r="B4514" s="14" t="n"/>
      <c r="C4514" s="15" t="n"/>
      <c r="D4514" s="15" t="n"/>
      <c r="E4514" s="15">
        <f>D4514*Setup!$B$5</f>
        <v/>
      </c>
      <c r="F4514" s="15">
        <f>D4514-E4514</f>
        <v/>
      </c>
      <c r="G4514" s="15" t="n"/>
      <c r="H4514" s="15" t="n"/>
      <c r="I4514" s="15" t="n"/>
      <c r="J4514" s="15">
        <f>C4514+F4514+G4514-I4514</f>
        <v/>
      </c>
      <c r="K4514" s="15" t="n"/>
      <c r="L4514" s="15">
        <f>K4514*Setup!$B$6</f>
        <v/>
      </c>
      <c r="M4514" s="15">
        <f>J4514-L4514</f>
        <v/>
      </c>
      <c r="N4514" s="21" t="n"/>
    </row>
    <row r="4515">
      <c r="A4515" s="295" t="n"/>
      <c r="B4515" s="14" t="n"/>
      <c r="C4515" s="15" t="n"/>
      <c r="D4515" s="15" t="n"/>
      <c r="E4515" s="15">
        <f>D4515*Setup!$B$5</f>
        <v/>
      </c>
      <c r="F4515" s="15">
        <f>D4515-E4515</f>
        <v/>
      </c>
      <c r="G4515" s="15" t="n"/>
      <c r="H4515" s="15" t="n"/>
      <c r="I4515" s="15" t="n"/>
      <c r="J4515" s="15">
        <f>C4515+F4515+G4515-I4515</f>
        <v/>
      </c>
      <c r="K4515" s="15" t="n"/>
      <c r="L4515" s="15">
        <f>K4515*Setup!$B$6</f>
        <v/>
      </c>
      <c r="M4515" s="15">
        <f>J4515-L4515</f>
        <v/>
      </c>
      <c r="N4515" s="21" t="n"/>
    </row>
    <row r="4516">
      <c r="A4516" s="295" t="n"/>
      <c r="B4516" s="14" t="n"/>
      <c r="C4516" s="15" t="n"/>
      <c r="D4516" s="15" t="n"/>
      <c r="E4516" s="15">
        <f>D4516*Setup!$B$5</f>
        <v/>
      </c>
      <c r="F4516" s="15">
        <f>D4516-E4516</f>
        <v/>
      </c>
      <c r="G4516" s="15" t="n"/>
      <c r="H4516" s="15" t="n"/>
      <c r="I4516" s="15" t="n"/>
      <c r="J4516" s="15">
        <f>C4516+F4516+G4516-I4516</f>
        <v/>
      </c>
      <c r="K4516" s="15" t="n"/>
      <c r="L4516" s="15">
        <f>K4516*Setup!$B$6</f>
        <v/>
      </c>
      <c r="M4516" s="15">
        <f>J4516-L4516</f>
        <v/>
      </c>
      <c r="N4516" s="21" t="n"/>
    </row>
    <row r="4517">
      <c r="A4517" s="295" t="n"/>
      <c r="B4517" s="14" t="n"/>
      <c r="C4517" s="15" t="n"/>
      <c r="D4517" s="15" t="n"/>
      <c r="E4517" s="15">
        <f>D4517*Setup!$B$5</f>
        <v/>
      </c>
      <c r="F4517" s="15">
        <f>D4517-E4517</f>
        <v/>
      </c>
      <c r="G4517" s="15" t="n"/>
      <c r="H4517" s="15" t="n"/>
      <c r="I4517" s="15" t="n"/>
      <c r="J4517" s="15">
        <f>C4517+F4517+G4517-I4517</f>
        <v/>
      </c>
      <c r="K4517" s="15" t="n"/>
      <c r="L4517" s="15">
        <f>K4517*Setup!$B$6</f>
        <v/>
      </c>
      <c r="M4517" s="15">
        <f>J4517-L4517</f>
        <v/>
      </c>
      <c r="N4517" s="21" t="n"/>
    </row>
    <row r="4518">
      <c r="A4518" s="295" t="n"/>
      <c r="B4518" s="14" t="n"/>
      <c r="C4518" s="15" t="n"/>
      <c r="D4518" s="15" t="n"/>
      <c r="E4518" s="15">
        <f>D4518*Setup!$B$5</f>
        <v/>
      </c>
      <c r="F4518" s="15">
        <f>D4518-E4518</f>
        <v/>
      </c>
      <c r="G4518" s="15" t="n"/>
      <c r="H4518" s="15" t="n"/>
      <c r="I4518" s="15" t="n"/>
      <c r="J4518" s="15">
        <f>C4518+F4518+G4518-I4518</f>
        <v/>
      </c>
      <c r="K4518" s="15" t="n"/>
      <c r="L4518" s="15">
        <f>K4518*Setup!$B$6</f>
        <v/>
      </c>
      <c r="M4518" s="15">
        <f>J4518-L4518</f>
        <v/>
      </c>
      <c r="N4518" s="21" t="n"/>
    </row>
    <row r="4519">
      <c r="A4519" s="295" t="n"/>
      <c r="B4519" s="14" t="n"/>
      <c r="C4519" s="15" t="n"/>
      <c r="D4519" s="15" t="n"/>
      <c r="E4519" s="15">
        <f>D4519*Setup!$B$5</f>
        <v/>
      </c>
      <c r="F4519" s="15">
        <f>D4519-E4519</f>
        <v/>
      </c>
      <c r="G4519" s="15" t="n"/>
      <c r="H4519" s="15" t="n"/>
      <c r="I4519" s="15" t="n"/>
      <c r="J4519" s="15">
        <f>C4519+F4519+G4519-I4519</f>
        <v/>
      </c>
      <c r="K4519" s="15" t="n"/>
      <c r="L4519" s="15">
        <f>K4519*Setup!$B$6</f>
        <v/>
      </c>
      <c r="M4519" s="15">
        <f>J4519-L4519</f>
        <v/>
      </c>
      <c r="N4519" s="21" t="n"/>
    </row>
    <row r="4520">
      <c r="A4520" s="295" t="n"/>
      <c r="B4520" s="14" t="n"/>
      <c r="C4520" s="15" t="n"/>
      <c r="D4520" s="15" t="n"/>
      <c r="E4520" s="15">
        <f>D4520*Setup!$B$5</f>
        <v/>
      </c>
      <c r="F4520" s="15">
        <f>D4520-E4520</f>
        <v/>
      </c>
      <c r="G4520" s="15" t="n"/>
      <c r="H4520" s="15" t="n"/>
      <c r="I4520" s="15" t="n"/>
      <c r="J4520" s="15">
        <f>C4520+F4520+G4520-I4520</f>
        <v/>
      </c>
      <c r="K4520" s="15" t="n"/>
      <c r="L4520" s="15">
        <f>K4520*Setup!$B$6</f>
        <v/>
      </c>
      <c r="M4520" s="15">
        <f>J4520-L4520</f>
        <v/>
      </c>
      <c r="N4520" s="21" t="n"/>
    </row>
    <row r="4521">
      <c r="A4521" s="295" t="n"/>
      <c r="B4521" s="14" t="n"/>
      <c r="C4521" s="15" t="n"/>
      <c r="D4521" s="15" t="n"/>
      <c r="E4521" s="15">
        <f>D4521*Setup!$B$5</f>
        <v/>
      </c>
      <c r="F4521" s="15">
        <f>D4521-E4521</f>
        <v/>
      </c>
      <c r="G4521" s="15" t="n"/>
      <c r="H4521" s="15" t="n"/>
      <c r="I4521" s="15" t="n"/>
      <c r="J4521" s="15">
        <f>C4521+F4521+G4521-I4521</f>
        <v/>
      </c>
      <c r="K4521" s="15" t="n"/>
      <c r="L4521" s="15">
        <f>K4521*Setup!$B$6</f>
        <v/>
      </c>
      <c r="M4521" s="15">
        <f>J4521-L4521</f>
        <v/>
      </c>
      <c r="N4521" s="21" t="n"/>
    </row>
    <row r="4522">
      <c r="A4522" s="295" t="n"/>
      <c r="B4522" s="14" t="n"/>
      <c r="C4522" s="15" t="n"/>
      <c r="D4522" s="15" t="n"/>
      <c r="E4522" s="15">
        <f>D4522*Setup!$B$5</f>
        <v/>
      </c>
      <c r="F4522" s="15">
        <f>D4522-E4522</f>
        <v/>
      </c>
      <c r="G4522" s="15" t="n"/>
      <c r="H4522" s="15" t="n"/>
      <c r="I4522" s="15" t="n"/>
      <c r="J4522" s="15">
        <f>C4522+F4522+G4522-I4522</f>
        <v/>
      </c>
      <c r="K4522" s="15" t="n"/>
      <c r="L4522" s="15">
        <f>K4522*Setup!$B$6</f>
        <v/>
      </c>
      <c r="M4522" s="15">
        <f>J4522-L4522</f>
        <v/>
      </c>
      <c r="N4522" s="21" t="n"/>
    </row>
    <row r="4523">
      <c r="A4523" s="295" t="n"/>
      <c r="B4523" s="14" t="n"/>
      <c r="C4523" s="15" t="n"/>
      <c r="D4523" s="15" t="n"/>
      <c r="E4523" s="15">
        <f>D4523*Setup!$B$5</f>
        <v/>
      </c>
      <c r="F4523" s="15">
        <f>D4523-E4523</f>
        <v/>
      </c>
      <c r="G4523" s="15" t="n"/>
      <c r="H4523" s="15" t="n"/>
      <c r="I4523" s="15" t="n"/>
      <c r="J4523" s="15">
        <f>C4523+F4523+G4523-I4523</f>
        <v/>
      </c>
      <c r="K4523" s="15" t="n"/>
      <c r="L4523" s="15">
        <f>K4523*Setup!$B$6</f>
        <v/>
      </c>
      <c r="M4523" s="15">
        <f>J4523-L4523</f>
        <v/>
      </c>
      <c r="N4523" s="21" t="n"/>
    </row>
    <row r="4524">
      <c r="A4524" s="295" t="n"/>
      <c r="B4524" s="14" t="n"/>
      <c r="C4524" s="15" t="n"/>
      <c r="D4524" s="15" t="n"/>
      <c r="E4524" s="15">
        <f>D4524*Setup!$B$5</f>
        <v/>
      </c>
      <c r="F4524" s="15">
        <f>D4524-E4524</f>
        <v/>
      </c>
      <c r="G4524" s="15" t="n"/>
      <c r="H4524" s="15" t="n"/>
      <c r="I4524" s="15" t="n"/>
      <c r="J4524" s="15">
        <f>C4524+F4524+G4524-I4524</f>
        <v/>
      </c>
      <c r="K4524" s="15" t="n"/>
      <c r="L4524" s="15">
        <f>K4524*Setup!$B$6</f>
        <v/>
      </c>
      <c r="M4524" s="15">
        <f>J4524-L4524</f>
        <v/>
      </c>
      <c r="N4524" s="21" t="n"/>
    </row>
    <row r="4525">
      <c r="A4525" s="295" t="n"/>
      <c r="B4525" s="14" t="n"/>
      <c r="C4525" s="15" t="n"/>
      <c r="D4525" s="15" t="n"/>
      <c r="E4525" s="15">
        <f>D4525*Setup!$B$5</f>
        <v/>
      </c>
      <c r="F4525" s="15">
        <f>D4525-E4525</f>
        <v/>
      </c>
      <c r="G4525" s="15" t="n"/>
      <c r="H4525" s="15" t="n"/>
      <c r="I4525" s="15" t="n"/>
      <c r="J4525" s="15">
        <f>C4525+F4525+G4525-I4525</f>
        <v/>
      </c>
      <c r="K4525" s="15" t="n"/>
      <c r="L4525" s="15">
        <f>K4525*Setup!$B$6</f>
        <v/>
      </c>
      <c r="M4525" s="15">
        <f>J4525-L4525</f>
        <v/>
      </c>
      <c r="N4525" s="21" t="n"/>
    </row>
    <row r="4526">
      <c r="A4526" s="295" t="n"/>
      <c r="B4526" s="14" t="n"/>
      <c r="C4526" s="15" t="n"/>
      <c r="D4526" s="15" t="n"/>
      <c r="E4526" s="15">
        <f>D4526*Setup!$B$5</f>
        <v/>
      </c>
      <c r="F4526" s="15">
        <f>D4526-E4526</f>
        <v/>
      </c>
      <c r="G4526" s="15" t="n"/>
      <c r="H4526" s="15" t="n"/>
      <c r="I4526" s="15" t="n"/>
      <c r="J4526" s="15">
        <f>C4526+F4526+G4526-I4526</f>
        <v/>
      </c>
      <c r="K4526" s="15" t="n"/>
      <c r="L4526" s="15">
        <f>K4526*Setup!$B$6</f>
        <v/>
      </c>
      <c r="M4526" s="15">
        <f>J4526-L4526</f>
        <v/>
      </c>
      <c r="N4526" s="21" t="n"/>
    </row>
    <row r="4527">
      <c r="A4527" s="295" t="n"/>
      <c r="B4527" s="14" t="n"/>
      <c r="C4527" s="15" t="n"/>
      <c r="D4527" s="15" t="n"/>
      <c r="E4527" s="15">
        <f>D4527*Setup!$B$5</f>
        <v/>
      </c>
      <c r="F4527" s="15">
        <f>D4527-E4527</f>
        <v/>
      </c>
      <c r="G4527" s="15" t="n"/>
      <c r="H4527" s="15" t="n"/>
      <c r="I4527" s="15" t="n"/>
      <c r="J4527" s="15">
        <f>C4527+F4527+G4527-I4527</f>
        <v/>
      </c>
      <c r="K4527" s="15" t="n"/>
      <c r="L4527" s="15">
        <f>K4527*Setup!$B$6</f>
        <v/>
      </c>
      <c r="M4527" s="15">
        <f>J4527-L4527</f>
        <v/>
      </c>
      <c r="N4527" s="21" t="n"/>
    </row>
    <row r="4528">
      <c r="A4528" s="295" t="n"/>
      <c r="B4528" s="14" t="n"/>
      <c r="C4528" s="15" t="n"/>
      <c r="D4528" s="15" t="n"/>
      <c r="E4528" s="15">
        <f>D4528*Setup!$B$5</f>
        <v/>
      </c>
      <c r="F4528" s="15">
        <f>D4528-E4528</f>
        <v/>
      </c>
      <c r="G4528" s="15" t="n"/>
      <c r="H4528" s="15" t="n"/>
      <c r="I4528" s="15" t="n"/>
      <c r="J4528" s="15">
        <f>C4528+F4528+G4528-I4528</f>
        <v/>
      </c>
      <c r="K4528" s="15" t="n"/>
      <c r="L4528" s="15">
        <f>K4528*Setup!$B$6</f>
        <v/>
      </c>
      <c r="M4528" s="15">
        <f>J4528-L4528</f>
        <v/>
      </c>
      <c r="N4528" s="21" t="n"/>
    </row>
    <row r="4529">
      <c r="A4529" s="295" t="n"/>
      <c r="B4529" s="14" t="n"/>
      <c r="C4529" s="15" t="n"/>
      <c r="D4529" s="15" t="n"/>
      <c r="E4529" s="15">
        <f>D4529*Setup!$B$5</f>
        <v/>
      </c>
      <c r="F4529" s="15">
        <f>D4529-E4529</f>
        <v/>
      </c>
      <c r="G4529" s="15" t="n"/>
      <c r="H4529" s="15" t="n"/>
      <c r="I4529" s="15" t="n"/>
      <c r="J4529" s="15">
        <f>C4529+F4529+G4529-I4529</f>
        <v/>
      </c>
      <c r="K4529" s="15" t="n"/>
      <c r="L4529" s="15">
        <f>K4529*Setup!$B$6</f>
        <v/>
      </c>
      <c r="M4529" s="15">
        <f>J4529-L4529</f>
        <v/>
      </c>
      <c r="N4529" s="21" t="n"/>
    </row>
    <row r="4530">
      <c r="A4530" s="295" t="n"/>
      <c r="B4530" s="14" t="n"/>
      <c r="C4530" s="15" t="n"/>
      <c r="D4530" s="15" t="n"/>
      <c r="E4530" s="15">
        <f>D4530*Setup!$B$5</f>
        <v/>
      </c>
      <c r="F4530" s="15">
        <f>D4530-E4530</f>
        <v/>
      </c>
      <c r="G4530" s="15" t="n"/>
      <c r="H4530" s="15" t="n"/>
      <c r="I4530" s="15" t="n"/>
      <c r="J4530" s="15">
        <f>C4530+F4530+G4530-I4530</f>
        <v/>
      </c>
      <c r="K4530" s="15" t="n"/>
      <c r="L4530" s="15">
        <f>K4530*Setup!$B$6</f>
        <v/>
      </c>
      <c r="M4530" s="15">
        <f>J4530-L4530</f>
        <v/>
      </c>
      <c r="N4530" s="21" t="n"/>
    </row>
    <row r="4531">
      <c r="A4531" s="295" t="n"/>
      <c r="B4531" s="14" t="n"/>
      <c r="C4531" s="15" t="n"/>
      <c r="D4531" s="15" t="n"/>
      <c r="E4531" s="15">
        <f>D4531*Setup!$B$5</f>
        <v/>
      </c>
      <c r="F4531" s="15">
        <f>D4531-E4531</f>
        <v/>
      </c>
      <c r="G4531" s="15" t="n"/>
      <c r="H4531" s="15" t="n"/>
      <c r="I4531" s="15" t="n"/>
      <c r="J4531" s="15">
        <f>C4531+F4531+G4531-I4531</f>
        <v/>
      </c>
      <c r="K4531" s="15" t="n"/>
      <c r="L4531" s="15">
        <f>K4531*Setup!$B$6</f>
        <v/>
      </c>
      <c r="M4531" s="15">
        <f>J4531-L4531</f>
        <v/>
      </c>
      <c r="N4531" s="21" t="n"/>
    </row>
    <row r="4532">
      <c r="A4532" s="295" t="n"/>
      <c r="B4532" s="14" t="n"/>
      <c r="C4532" s="15" t="n"/>
      <c r="D4532" s="15" t="n"/>
      <c r="E4532" s="15">
        <f>D4532*Setup!$B$5</f>
        <v/>
      </c>
      <c r="F4532" s="15">
        <f>D4532-E4532</f>
        <v/>
      </c>
      <c r="G4532" s="15" t="n"/>
      <c r="H4532" s="15" t="n"/>
      <c r="I4532" s="15" t="n"/>
      <c r="J4532" s="15">
        <f>C4532+F4532+G4532-I4532</f>
        <v/>
      </c>
      <c r="K4532" s="15" t="n"/>
      <c r="L4532" s="15">
        <f>K4532*Setup!$B$6</f>
        <v/>
      </c>
      <c r="M4532" s="15">
        <f>J4532-L4532</f>
        <v/>
      </c>
      <c r="N4532" s="21" t="n"/>
    </row>
    <row r="4533">
      <c r="A4533" s="295" t="n"/>
      <c r="B4533" s="14" t="n"/>
      <c r="C4533" s="15" t="n"/>
      <c r="D4533" s="15" t="n"/>
      <c r="E4533" s="15">
        <f>D4533*Setup!$B$5</f>
        <v/>
      </c>
      <c r="F4533" s="15">
        <f>D4533-E4533</f>
        <v/>
      </c>
      <c r="G4533" s="15" t="n"/>
      <c r="H4533" s="15" t="n"/>
      <c r="I4533" s="15" t="n"/>
      <c r="J4533" s="15">
        <f>C4533+F4533+G4533-I4533</f>
        <v/>
      </c>
      <c r="K4533" s="15" t="n"/>
      <c r="L4533" s="15">
        <f>K4533*Setup!$B$6</f>
        <v/>
      </c>
      <c r="M4533" s="15">
        <f>J4533-L4533</f>
        <v/>
      </c>
      <c r="N4533" s="21" t="n"/>
    </row>
    <row r="4534">
      <c r="A4534" s="295" t="n"/>
      <c r="B4534" s="14" t="n"/>
      <c r="C4534" s="15" t="n"/>
      <c r="D4534" s="15" t="n"/>
      <c r="E4534" s="15">
        <f>D4534*Setup!$B$5</f>
        <v/>
      </c>
      <c r="F4534" s="15">
        <f>D4534-E4534</f>
        <v/>
      </c>
      <c r="G4534" s="15" t="n"/>
      <c r="H4534" s="15" t="n"/>
      <c r="I4534" s="15" t="n"/>
      <c r="J4534" s="15">
        <f>C4534+F4534+G4534-I4534</f>
        <v/>
      </c>
      <c r="K4534" s="15" t="n"/>
      <c r="L4534" s="15">
        <f>K4534*Setup!$B$6</f>
        <v/>
      </c>
      <c r="M4534" s="15">
        <f>J4534-L4534</f>
        <v/>
      </c>
      <c r="N4534" s="21" t="n"/>
    </row>
    <row r="4535">
      <c r="A4535" s="295" t="n"/>
      <c r="B4535" s="14" t="n"/>
      <c r="C4535" s="15" t="n"/>
      <c r="D4535" s="15" t="n"/>
      <c r="E4535" s="15">
        <f>D4535*Setup!$B$5</f>
        <v/>
      </c>
      <c r="F4535" s="15">
        <f>D4535-E4535</f>
        <v/>
      </c>
      <c r="G4535" s="15" t="n"/>
      <c r="H4535" s="15" t="n"/>
      <c r="I4535" s="15" t="n"/>
      <c r="J4535" s="15">
        <f>C4535+F4535+G4535-I4535</f>
        <v/>
      </c>
      <c r="K4535" s="15" t="n"/>
      <c r="L4535" s="15">
        <f>K4535*Setup!$B$6</f>
        <v/>
      </c>
      <c r="M4535" s="15">
        <f>J4535-L4535</f>
        <v/>
      </c>
      <c r="N4535" s="21" t="n"/>
    </row>
    <row r="4536">
      <c r="A4536" s="295" t="n"/>
      <c r="B4536" s="14" t="n"/>
      <c r="C4536" s="15" t="n"/>
      <c r="D4536" s="15" t="n"/>
      <c r="E4536" s="15">
        <f>D4536*Setup!$B$5</f>
        <v/>
      </c>
      <c r="F4536" s="15">
        <f>D4536-E4536</f>
        <v/>
      </c>
      <c r="G4536" s="15" t="n"/>
      <c r="H4536" s="15" t="n"/>
      <c r="I4536" s="15" t="n"/>
      <c r="J4536" s="15">
        <f>C4536+F4536+G4536-I4536</f>
        <v/>
      </c>
      <c r="K4536" s="15" t="n"/>
      <c r="L4536" s="15">
        <f>K4536*Setup!$B$6</f>
        <v/>
      </c>
      <c r="M4536" s="15">
        <f>J4536-L4536</f>
        <v/>
      </c>
      <c r="N4536" s="21" t="n"/>
    </row>
    <row r="4537">
      <c r="A4537" s="295" t="n"/>
      <c r="B4537" s="14" t="n"/>
      <c r="C4537" s="15" t="n"/>
      <c r="D4537" s="15" t="n"/>
      <c r="E4537" s="15">
        <f>D4537*Setup!$B$5</f>
        <v/>
      </c>
      <c r="F4537" s="15">
        <f>D4537-E4537</f>
        <v/>
      </c>
      <c r="G4537" s="15" t="n"/>
      <c r="H4537" s="15" t="n"/>
      <c r="I4537" s="15" t="n"/>
      <c r="J4537" s="15">
        <f>C4537+F4537+G4537-I4537</f>
        <v/>
      </c>
      <c r="K4537" s="15" t="n"/>
      <c r="L4537" s="15">
        <f>K4537*Setup!$B$6</f>
        <v/>
      </c>
      <c r="M4537" s="15">
        <f>J4537-L4537</f>
        <v/>
      </c>
      <c r="N4537" s="21" t="n"/>
    </row>
    <row r="4538">
      <c r="A4538" s="295" t="n"/>
      <c r="B4538" s="14" t="n"/>
      <c r="C4538" s="15" t="n"/>
      <c r="D4538" s="15" t="n"/>
      <c r="E4538" s="15">
        <f>D4538*Setup!$B$5</f>
        <v/>
      </c>
      <c r="F4538" s="15">
        <f>D4538-E4538</f>
        <v/>
      </c>
      <c r="G4538" s="15" t="n"/>
      <c r="H4538" s="15" t="n"/>
      <c r="I4538" s="15" t="n"/>
      <c r="J4538" s="15">
        <f>C4538+F4538+G4538-I4538</f>
        <v/>
      </c>
      <c r="K4538" s="15" t="n"/>
      <c r="L4538" s="15">
        <f>K4538*Setup!$B$6</f>
        <v/>
      </c>
      <c r="M4538" s="15">
        <f>J4538-L4538</f>
        <v/>
      </c>
      <c r="N4538" s="21" t="n"/>
    </row>
    <row r="4539">
      <c r="A4539" s="295" t="n"/>
      <c r="B4539" s="14" t="n"/>
      <c r="C4539" s="15" t="n"/>
      <c r="D4539" s="15" t="n"/>
      <c r="E4539" s="15">
        <f>D4539*Setup!$B$5</f>
        <v/>
      </c>
      <c r="F4539" s="15">
        <f>D4539-E4539</f>
        <v/>
      </c>
      <c r="G4539" s="15" t="n"/>
      <c r="H4539" s="15" t="n"/>
      <c r="I4539" s="15" t="n"/>
      <c r="J4539" s="15">
        <f>C4539+F4539+G4539-I4539</f>
        <v/>
      </c>
      <c r="K4539" s="15" t="n"/>
      <c r="L4539" s="15">
        <f>K4539*Setup!$B$6</f>
        <v/>
      </c>
      <c r="M4539" s="15">
        <f>J4539-L4539</f>
        <v/>
      </c>
      <c r="N4539" s="21" t="n"/>
    </row>
    <row r="4540">
      <c r="A4540" s="295" t="n"/>
      <c r="B4540" s="14" t="n"/>
      <c r="C4540" s="15" t="n"/>
      <c r="D4540" s="15" t="n"/>
      <c r="E4540" s="15">
        <f>D4540*Setup!$B$5</f>
        <v/>
      </c>
      <c r="F4540" s="15">
        <f>D4540-E4540</f>
        <v/>
      </c>
      <c r="G4540" s="15" t="n"/>
      <c r="H4540" s="15" t="n"/>
      <c r="I4540" s="15" t="n"/>
      <c r="J4540" s="15">
        <f>C4540+F4540+G4540-I4540</f>
        <v/>
      </c>
      <c r="K4540" s="15" t="n"/>
      <c r="L4540" s="15">
        <f>K4540*Setup!$B$6</f>
        <v/>
      </c>
      <c r="M4540" s="15">
        <f>J4540-L4540</f>
        <v/>
      </c>
      <c r="N4540" s="21" t="n"/>
    </row>
    <row r="4541">
      <c r="A4541" s="295" t="n"/>
      <c r="B4541" s="14" t="n"/>
      <c r="C4541" s="15" t="n"/>
      <c r="D4541" s="15" t="n"/>
      <c r="E4541" s="15">
        <f>D4541*Setup!$B$5</f>
        <v/>
      </c>
      <c r="F4541" s="15">
        <f>D4541-E4541</f>
        <v/>
      </c>
      <c r="G4541" s="15" t="n"/>
      <c r="H4541" s="15" t="n"/>
      <c r="I4541" s="15" t="n"/>
      <c r="J4541" s="15">
        <f>C4541+F4541+G4541-I4541</f>
        <v/>
      </c>
      <c r="K4541" s="15" t="n"/>
      <c r="L4541" s="15">
        <f>K4541*Setup!$B$6</f>
        <v/>
      </c>
      <c r="M4541" s="15">
        <f>J4541-L4541</f>
        <v/>
      </c>
      <c r="N4541" s="21" t="n"/>
    </row>
    <row r="4542">
      <c r="A4542" s="295" t="n"/>
      <c r="B4542" s="14" t="n"/>
      <c r="C4542" s="15" t="n"/>
      <c r="D4542" s="15" t="n"/>
      <c r="E4542" s="15">
        <f>D4542*Setup!$B$5</f>
        <v/>
      </c>
      <c r="F4542" s="15">
        <f>D4542-E4542</f>
        <v/>
      </c>
      <c r="G4542" s="15" t="n"/>
      <c r="H4542" s="15" t="n"/>
      <c r="I4542" s="15" t="n"/>
      <c r="J4542" s="15">
        <f>C4542+F4542+G4542-I4542</f>
        <v/>
      </c>
      <c r="K4542" s="15" t="n"/>
      <c r="L4542" s="15">
        <f>K4542*Setup!$B$6</f>
        <v/>
      </c>
      <c r="M4542" s="15">
        <f>J4542-L4542</f>
        <v/>
      </c>
      <c r="N4542" s="21" t="n"/>
    </row>
    <row r="4543">
      <c r="A4543" s="295" t="n"/>
      <c r="B4543" s="14" t="n"/>
      <c r="C4543" s="15" t="n"/>
      <c r="D4543" s="15" t="n"/>
      <c r="E4543" s="15">
        <f>D4543*Setup!$B$5</f>
        <v/>
      </c>
      <c r="F4543" s="15">
        <f>D4543-E4543</f>
        <v/>
      </c>
      <c r="G4543" s="15" t="n"/>
      <c r="H4543" s="15" t="n"/>
      <c r="I4543" s="15" t="n"/>
      <c r="J4543" s="15">
        <f>C4543+F4543+G4543-I4543</f>
        <v/>
      </c>
      <c r="K4543" s="15" t="n"/>
      <c r="L4543" s="15">
        <f>K4543*Setup!$B$6</f>
        <v/>
      </c>
      <c r="M4543" s="15">
        <f>J4543-L4543</f>
        <v/>
      </c>
      <c r="N4543" s="21" t="n"/>
    </row>
    <row r="4544">
      <c r="A4544" s="295" t="n"/>
      <c r="B4544" s="14" t="n"/>
      <c r="C4544" s="15" t="n"/>
      <c r="D4544" s="15" t="n"/>
      <c r="E4544" s="15">
        <f>D4544*Setup!$B$5</f>
        <v/>
      </c>
      <c r="F4544" s="15">
        <f>D4544-E4544</f>
        <v/>
      </c>
      <c r="G4544" s="15" t="n"/>
      <c r="H4544" s="15" t="n"/>
      <c r="I4544" s="15" t="n"/>
      <c r="J4544" s="15">
        <f>C4544+F4544+G4544-I4544</f>
        <v/>
      </c>
      <c r="K4544" s="15" t="n"/>
      <c r="L4544" s="15">
        <f>K4544*Setup!$B$6</f>
        <v/>
      </c>
      <c r="M4544" s="15">
        <f>J4544-L4544</f>
        <v/>
      </c>
      <c r="N4544" s="21" t="n"/>
    </row>
    <row r="4545">
      <c r="A4545" s="295" t="n"/>
      <c r="B4545" s="14" t="n"/>
      <c r="C4545" s="15" t="n"/>
      <c r="D4545" s="15" t="n"/>
      <c r="E4545" s="15">
        <f>D4545*Setup!$B$5</f>
        <v/>
      </c>
      <c r="F4545" s="15">
        <f>D4545-E4545</f>
        <v/>
      </c>
      <c r="G4545" s="15" t="n"/>
      <c r="H4545" s="15" t="n"/>
      <c r="I4545" s="15" t="n"/>
      <c r="J4545" s="15">
        <f>C4545+F4545+G4545-I4545</f>
        <v/>
      </c>
      <c r="K4545" s="15" t="n"/>
      <c r="L4545" s="15">
        <f>K4545*Setup!$B$6</f>
        <v/>
      </c>
      <c r="M4545" s="15">
        <f>J4545-L4545</f>
        <v/>
      </c>
      <c r="N4545" s="21" t="n"/>
    </row>
    <row r="4546">
      <c r="A4546" s="295" t="n"/>
      <c r="B4546" s="14" t="n"/>
      <c r="C4546" s="15" t="n"/>
      <c r="D4546" s="15" t="n"/>
      <c r="E4546" s="15">
        <f>D4546*Setup!$B$5</f>
        <v/>
      </c>
      <c r="F4546" s="15">
        <f>D4546-E4546</f>
        <v/>
      </c>
      <c r="G4546" s="15" t="n"/>
      <c r="H4546" s="15" t="n"/>
      <c r="I4546" s="15" t="n"/>
      <c r="J4546" s="15">
        <f>C4546+F4546+G4546-I4546</f>
        <v/>
      </c>
      <c r="K4546" s="15" t="n"/>
      <c r="L4546" s="15">
        <f>K4546*Setup!$B$6</f>
        <v/>
      </c>
      <c r="M4546" s="15">
        <f>J4546-L4546</f>
        <v/>
      </c>
      <c r="N4546" s="21" t="n"/>
    </row>
    <row r="4547">
      <c r="A4547" s="295" t="n"/>
      <c r="B4547" s="14" t="n"/>
      <c r="C4547" s="15" t="n"/>
      <c r="D4547" s="15" t="n"/>
      <c r="E4547" s="15">
        <f>D4547*Setup!$B$5</f>
        <v/>
      </c>
      <c r="F4547" s="15">
        <f>D4547-E4547</f>
        <v/>
      </c>
      <c r="G4547" s="15" t="n"/>
      <c r="H4547" s="15" t="n"/>
      <c r="I4547" s="15" t="n"/>
      <c r="J4547" s="15">
        <f>C4547+F4547+G4547-I4547</f>
        <v/>
      </c>
      <c r="K4547" s="15" t="n"/>
      <c r="L4547" s="15">
        <f>K4547*Setup!$B$6</f>
        <v/>
      </c>
      <c r="M4547" s="15">
        <f>J4547-L4547</f>
        <v/>
      </c>
      <c r="N4547" s="21" t="n"/>
    </row>
    <row r="4548">
      <c r="A4548" s="295" t="n"/>
      <c r="B4548" s="14" t="n"/>
      <c r="C4548" s="15" t="n"/>
      <c r="D4548" s="15" t="n"/>
      <c r="E4548" s="15">
        <f>D4548*Setup!$B$5</f>
        <v/>
      </c>
      <c r="F4548" s="15">
        <f>D4548-E4548</f>
        <v/>
      </c>
      <c r="G4548" s="15" t="n"/>
      <c r="H4548" s="15" t="n"/>
      <c r="I4548" s="15" t="n"/>
      <c r="J4548" s="15">
        <f>C4548+F4548+G4548-I4548</f>
        <v/>
      </c>
      <c r="K4548" s="15" t="n"/>
      <c r="L4548" s="15">
        <f>K4548*Setup!$B$6</f>
        <v/>
      </c>
      <c r="M4548" s="15">
        <f>J4548-L4548</f>
        <v/>
      </c>
      <c r="N4548" s="21" t="n"/>
    </row>
    <row r="4549">
      <c r="A4549" s="295" t="n"/>
      <c r="B4549" s="14" t="n"/>
      <c r="C4549" s="15" t="n"/>
      <c r="D4549" s="15" t="n"/>
      <c r="E4549" s="15">
        <f>D4549*Setup!$B$5</f>
        <v/>
      </c>
      <c r="F4549" s="15">
        <f>D4549-E4549</f>
        <v/>
      </c>
      <c r="G4549" s="15" t="n"/>
      <c r="H4549" s="15" t="n"/>
      <c r="I4549" s="15" t="n"/>
      <c r="J4549" s="15">
        <f>C4549+F4549+G4549-I4549</f>
        <v/>
      </c>
      <c r="K4549" s="15" t="n"/>
      <c r="L4549" s="15">
        <f>K4549*Setup!$B$6</f>
        <v/>
      </c>
      <c r="M4549" s="15">
        <f>J4549-L4549</f>
        <v/>
      </c>
      <c r="N4549" s="21" t="n"/>
    </row>
    <row r="4550">
      <c r="A4550" s="295" t="n"/>
      <c r="B4550" s="14" t="n"/>
      <c r="C4550" s="15" t="n"/>
      <c r="D4550" s="15" t="n"/>
      <c r="E4550" s="15">
        <f>D4550*Setup!$B$5</f>
        <v/>
      </c>
      <c r="F4550" s="15">
        <f>D4550-E4550</f>
        <v/>
      </c>
      <c r="G4550" s="15" t="n"/>
      <c r="H4550" s="15" t="n"/>
      <c r="I4550" s="15" t="n"/>
      <c r="J4550" s="15">
        <f>C4550+F4550+G4550-I4550</f>
        <v/>
      </c>
      <c r="K4550" s="15" t="n"/>
      <c r="L4550" s="15">
        <f>K4550*Setup!$B$6</f>
        <v/>
      </c>
      <c r="M4550" s="15">
        <f>J4550-L4550</f>
        <v/>
      </c>
      <c r="N4550" s="21" t="n"/>
    </row>
    <row r="4551">
      <c r="A4551" s="295" t="n"/>
      <c r="B4551" s="14" t="n"/>
      <c r="C4551" s="15" t="n"/>
      <c r="D4551" s="15" t="n"/>
      <c r="E4551" s="15">
        <f>D4551*Setup!$B$5</f>
        <v/>
      </c>
      <c r="F4551" s="15">
        <f>D4551-E4551</f>
        <v/>
      </c>
      <c r="G4551" s="15" t="n"/>
      <c r="H4551" s="15" t="n"/>
      <c r="I4551" s="15" t="n"/>
      <c r="J4551" s="15">
        <f>C4551+F4551+G4551-I4551</f>
        <v/>
      </c>
      <c r="K4551" s="15" t="n"/>
      <c r="L4551" s="15">
        <f>K4551*Setup!$B$6</f>
        <v/>
      </c>
      <c r="M4551" s="15">
        <f>J4551-L4551</f>
        <v/>
      </c>
      <c r="N4551" s="21" t="n"/>
    </row>
    <row r="4552">
      <c r="A4552" s="295" t="n"/>
      <c r="B4552" s="14" t="n"/>
      <c r="C4552" s="15" t="n"/>
      <c r="D4552" s="15" t="n"/>
      <c r="E4552" s="15">
        <f>D4552*Setup!$B$5</f>
        <v/>
      </c>
      <c r="F4552" s="15">
        <f>D4552-E4552</f>
        <v/>
      </c>
      <c r="G4552" s="15" t="n"/>
      <c r="H4552" s="15" t="n"/>
      <c r="I4552" s="15" t="n"/>
      <c r="J4552" s="15">
        <f>C4552+F4552+G4552-I4552</f>
        <v/>
      </c>
      <c r="K4552" s="15" t="n"/>
      <c r="L4552" s="15">
        <f>K4552*Setup!$B$6</f>
        <v/>
      </c>
      <c r="M4552" s="15">
        <f>J4552-L4552</f>
        <v/>
      </c>
      <c r="N4552" s="21" t="n"/>
    </row>
    <row r="4553">
      <c r="A4553" s="295" t="n"/>
      <c r="B4553" s="14" t="n"/>
      <c r="C4553" s="15" t="n"/>
      <c r="D4553" s="15" t="n"/>
      <c r="E4553" s="15">
        <f>D4553*Setup!$B$5</f>
        <v/>
      </c>
      <c r="F4553" s="15">
        <f>D4553-E4553</f>
        <v/>
      </c>
      <c r="G4553" s="15" t="n"/>
      <c r="H4553" s="15" t="n"/>
      <c r="I4553" s="15" t="n"/>
      <c r="J4553" s="15">
        <f>C4553+F4553+G4553-I4553</f>
        <v/>
      </c>
      <c r="K4553" s="15" t="n"/>
      <c r="L4553" s="15">
        <f>K4553*Setup!$B$6</f>
        <v/>
      </c>
      <c r="M4553" s="15">
        <f>J4553-L4553</f>
        <v/>
      </c>
      <c r="N4553" s="21" t="n"/>
    </row>
    <row r="4554">
      <c r="A4554" s="295" t="n"/>
      <c r="B4554" s="14" t="n"/>
      <c r="C4554" s="15" t="n"/>
      <c r="D4554" s="15" t="n"/>
      <c r="E4554" s="15">
        <f>D4554*Setup!$B$5</f>
        <v/>
      </c>
      <c r="F4554" s="15">
        <f>D4554-E4554</f>
        <v/>
      </c>
      <c r="G4554" s="15" t="n"/>
      <c r="H4554" s="15" t="n"/>
      <c r="I4554" s="15" t="n"/>
      <c r="J4554" s="15">
        <f>C4554+F4554+G4554-I4554</f>
        <v/>
      </c>
      <c r="K4554" s="15" t="n"/>
      <c r="L4554" s="15">
        <f>K4554*Setup!$B$6</f>
        <v/>
      </c>
      <c r="M4554" s="15">
        <f>J4554-L4554</f>
        <v/>
      </c>
      <c r="N4554" s="21" t="n"/>
    </row>
    <row r="4555">
      <c r="A4555" s="295" t="n"/>
      <c r="B4555" s="14" t="n"/>
      <c r="C4555" s="15" t="n"/>
      <c r="D4555" s="15" t="n"/>
      <c r="E4555" s="15">
        <f>D4555*Setup!$B$5</f>
        <v/>
      </c>
      <c r="F4555" s="15">
        <f>D4555-E4555</f>
        <v/>
      </c>
      <c r="G4555" s="15" t="n"/>
      <c r="H4555" s="15" t="n"/>
      <c r="I4555" s="15" t="n"/>
      <c r="J4555" s="15">
        <f>C4555+F4555+G4555-I4555</f>
        <v/>
      </c>
      <c r="K4555" s="15" t="n"/>
      <c r="L4555" s="15">
        <f>K4555*Setup!$B$6</f>
        <v/>
      </c>
      <c r="M4555" s="15">
        <f>J4555-L4555</f>
        <v/>
      </c>
      <c r="N4555" s="21" t="n"/>
    </row>
    <row r="4556">
      <c r="A4556" s="295" t="n"/>
      <c r="B4556" s="14" t="n"/>
      <c r="C4556" s="15" t="n"/>
      <c r="D4556" s="15" t="n"/>
      <c r="E4556" s="15">
        <f>D4556*Setup!$B$5</f>
        <v/>
      </c>
      <c r="F4556" s="15">
        <f>D4556-E4556</f>
        <v/>
      </c>
      <c r="G4556" s="15" t="n"/>
      <c r="H4556" s="15" t="n"/>
      <c r="I4556" s="15" t="n"/>
      <c r="J4556" s="15">
        <f>C4556+F4556+G4556-I4556</f>
        <v/>
      </c>
      <c r="K4556" s="15" t="n"/>
      <c r="L4556" s="15">
        <f>K4556*Setup!$B$6</f>
        <v/>
      </c>
      <c r="M4556" s="15">
        <f>J4556-L4556</f>
        <v/>
      </c>
      <c r="N4556" s="21" t="n"/>
    </row>
    <row r="4557">
      <c r="A4557" s="295" t="n"/>
      <c r="B4557" s="14" t="n"/>
      <c r="C4557" s="15" t="n"/>
      <c r="D4557" s="15" t="n"/>
      <c r="E4557" s="15">
        <f>D4557*Setup!$B$5</f>
        <v/>
      </c>
      <c r="F4557" s="15">
        <f>D4557-E4557</f>
        <v/>
      </c>
      <c r="G4557" s="15" t="n"/>
      <c r="H4557" s="15" t="n"/>
      <c r="I4557" s="15" t="n"/>
      <c r="J4557" s="15">
        <f>C4557+F4557+G4557-I4557</f>
        <v/>
      </c>
      <c r="K4557" s="15" t="n"/>
      <c r="L4557" s="15">
        <f>K4557*Setup!$B$6</f>
        <v/>
      </c>
      <c r="M4557" s="15">
        <f>J4557-L4557</f>
        <v/>
      </c>
      <c r="N4557" s="21" t="n"/>
    </row>
    <row r="4558">
      <c r="A4558" s="295" t="n"/>
      <c r="B4558" s="14" t="n"/>
      <c r="C4558" s="15" t="n"/>
      <c r="D4558" s="15" t="n"/>
      <c r="E4558" s="15">
        <f>D4558*Setup!$B$5</f>
        <v/>
      </c>
      <c r="F4558" s="15">
        <f>D4558-E4558</f>
        <v/>
      </c>
      <c r="G4558" s="15" t="n"/>
      <c r="H4558" s="15" t="n"/>
      <c r="I4558" s="15" t="n"/>
      <c r="J4558" s="15">
        <f>C4558+F4558+G4558-I4558</f>
        <v/>
      </c>
      <c r="K4558" s="15" t="n"/>
      <c r="L4558" s="15">
        <f>K4558*Setup!$B$6</f>
        <v/>
      </c>
      <c r="M4558" s="15">
        <f>J4558-L4558</f>
        <v/>
      </c>
      <c r="N4558" s="21" t="n"/>
    </row>
    <row r="4559">
      <c r="A4559" s="295" t="n"/>
      <c r="B4559" s="14" t="n"/>
      <c r="C4559" s="15" t="n"/>
      <c r="D4559" s="15" t="n"/>
      <c r="E4559" s="15">
        <f>D4559*Setup!$B$5</f>
        <v/>
      </c>
      <c r="F4559" s="15">
        <f>D4559-E4559</f>
        <v/>
      </c>
      <c r="G4559" s="15" t="n"/>
      <c r="H4559" s="15" t="n"/>
      <c r="I4559" s="15" t="n"/>
      <c r="J4559" s="15">
        <f>C4559+F4559+G4559-I4559</f>
        <v/>
      </c>
      <c r="K4559" s="15" t="n"/>
      <c r="L4559" s="15">
        <f>K4559*Setup!$B$6</f>
        <v/>
      </c>
      <c r="M4559" s="15">
        <f>J4559-L4559</f>
        <v/>
      </c>
      <c r="N4559" s="21" t="n"/>
    </row>
    <row r="4560">
      <c r="A4560" s="295" t="n"/>
      <c r="B4560" s="14" t="n"/>
      <c r="C4560" s="15" t="n"/>
      <c r="D4560" s="15" t="n"/>
      <c r="E4560" s="15">
        <f>D4560*Setup!$B$5</f>
        <v/>
      </c>
      <c r="F4560" s="15">
        <f>D4560-E4560</f>
        <v/>
      </c>
      <c r="G4560" s="15" t="n"/>
      <c r="H4560" s="15" t="n"/>
      <c r="I4560" s="15" t="n"/>
      <c r="J4560" s="15">
        <f>C4560+F4560+G4560-I4560</f>
        <v/>
      </c>
      <c r="K4560" s="15" t="n"/>
      <c r="L4560" s="15">
        <f>K4560*Setup!$B$6</f>
        <v/>
      </c>
      <c r="M4560" s="15">
        <f>J4560-L4560</f>
        <v/>
      </c>
      <c r="N4560" s="21" t="n"/>
    </row>
    <row r="4561">
      <c r="A4561" s="295" t="n"/>
      <c r="B4561" s="14" t="n"/>
      <c r="C4561" s="15" t="n"/>
      <c r="D4561" s="15" t="n"/>
      <c r="E4561" s="15">
        <f>D4561*Setup!$B$5</f>
        <v/>
      </c>
      <c r="F4561" s="15">
        <f>D4561-E4561</f>
        <v/>
      </c>
      <c r="G4561" s="15" t="n"/>
      <c r="H4561" s="15" t="n"/>
      <c r="I4561" s="15" t="n"/>
      <c r="J4561" s="15">
        <f>C4561+F4561+G4561-I4561</f>
        <v/>
      </c>
      <c r="K4561" s="15" t="n"/>
      <c r="L4561" s="15">
        <f>K4561*Setup!$B$6</f>
        <v/>
      </c>
      <c r="M4561" s="15">
        <f>J4561-L4561</f>
        <v/>
      </c>
      <c r="N4561" s="21" t="n"/>
    </row>
    <row r="4562">
      <c r="A4562" s="295" t="n"/>
      <c r="B4562" s="14" t="n"/>
      <c r="C4562" s="15" t="n"/>
      <c r="D4562" s="15" t="n"/>
      <c r="E4562" s="15">
        <f>D4562*Setup!$B$5</f>
        <v/>
      </c>
      <c r="F4562" s="15">
        <f>D4562-E4562</f>
        <v/>
      </c>
      <c r="G4562" s="15" t="n"/>
      <c r="H4562" s="15" t="n"/>
      <c r="I4562" s="15" t="n"/>
      <c r="J4562" s="15">
        <f>C4562+F4562+G4562-I4562</f>
        <v/>
      </c>
      <c r="K4562" s="15" t="n"/>
      <c r="L4562" s="15">
        <f>K4562*Setup!$B$6</f>
        <v/>
      </c>
      <c r="M4562" s="15">
        <f>J4562-L4562</f>
        <v/>
      </c>
      <c r="N4562" s="21" t="n"/>
    </row>
    <row r="4563">
      <c r="A4563" s="295" t="n"/>
      <c r="B4563" s="14" t="n"/>
      <c r="C4563" s="15" t="n"/>
      <c r="D4563" s="15" t="n"/>
      <c r="E4563" s="15">
        <f>D4563*Setup!$B$5</f>
        <v/>
      </c>
      <c r="F4563" s="15">
        <f>D4563-E4563</f>
        <v/>
      </c>
      <c r="G4563" s="15" t="n"/>
      <c r="H4563" s="15" t="n"/>
      <c r="I4563" s="15" t="n"/>
      <c r="J4563" s="15">
        <f>C4563+F4563+G4563-I4563</f>
        <v/>
      </c>
      <c r="K4563" s="15" t="n"/>
      <c r="L4563" s="15">
        <f>K4563*Setup!$B$6</f>
        <v/>
      </c>
      <c r="M4563" s="15">
        <f>J4563-L4563</f>
        <v/>
      </c>
      <c r="N4563" s="21" t="n"/>
    </row>
    <row r="4564">
      <c r="A4564" s="295" t="n"/>
      <c r="B4564" s="14" t="n"/>
      <c r="C4564" s="15" t="n"/>
      <c r="D4564" s="15" t="n"/>
      <c r="E4564" s="15">
        <f>D4564*Setup!$B$5</f>
        <v/>
      </c>
      <c r="F4564" s="15">
        <f>D4564-E4564</f>
        <v/>
      </c>
      <c r="G4564" s="15" t="n"/>
      <c r="H4564" s="15" t="n"/>
      <c r="I4564" s="15" t="n"/>
      <c r="J4564" s="15">
        <f>C4564+F4564+G4564-I4564</f>
        <v/>
      </c>
      <c r="K4564" s="15" t="n"/>
      <c r="L4564" s="15">
        <f>K4564*Setup!$B$6</f>
        <v/>
      </c>
      <c r="M4564" s="15">
        <f>J4564-L4564</f>
        <v/>
      </c>
      <c r="N4564" s="21" t="n"/>
    </row>
    <row r="4565">
      <c r="A4565" s="295" t="n"/>
      <c r="B4565" s="14" t="n"/>
      <c r="C4565" s="15" t="n"/>
      <c r="D4565" s="15" t="n"/>
      <c r="E4565" s="15">
        <f>D4565*Setup!$B$5</f>
        <v/>
      </c>
      <c r="F4565" s="15">
        <f>D4565-E4565</f>
        <v/>
      </c>
      <c r="G4565" s="15" t="n"/>
      <c r="H4565" s="15" t="n"/>
      <c r="I4565" s="15" t="n"/>
      <c r="J4565" s="15">
        <f>C4565+F4565+G4565-I4565</f>
        <v/>
      </c>
      <c r="K4565" s="15" t="n"/>
      <c r="L4565" s="15">
        <f>K4565*Setup!$B$6</f>
        <v/>
      </c>
      <c r="M4565" s="15">
        <f>J4565-L4565</f>
        <v/>
      </c>
      <c r="N4565" s="21" t="n"/>
    </row>
    <row r="4566">
      <c r="A4566" s="295" t="n"/>
      <c r="B4566" s="14" t="n"/>
      <c r="C4566" s="15" t="n"/>
      <c r="D4566" s="15" t="n"/>
      <c r="E4566" s="15">
        <f>D4566*Setup!$B$5</f>
        <v/>
      </c>
      <c r="F4566" s="15">
        <f>D4566-E4566</f>
        <v/>
      </c>
      <c r="G4566" s="15" t="n"/>
      <c r="H4566" s="15" t="n"/>
      <c r="I4566" s="15" t="n"/>
      <c r="J4566" s="15">
        <f>C4566+F4566+G4566-I4566</f>
        <v/>
      </c>
      <c r="K4566" s="15" t="n"/>
      <c r="L4566" s="15">
        <f>K4566*Setup!$B$6</f>
        <v/>
      </c>
      <c r="M4566" s="15">
        <f>J4566-L4566</f>
        <v/>
      </c>
      <c r="N4566" s="21" t="n"/>
    </row>
    <row r="4567">
      <c r="A4567" s="295" t="n"/>
      <c r="B4567" s="14" t="n"/>
      <c r="C4567" s="15" t="n"/>
      <c r="D4567" s="15" t="n"/>
      <c r="E4567" s="15">
        <f>D4567*Setup!$B$5</f>
        <v/>
      </c>
      <c r="F4567" s="15">
        <f>D4567-E4567</f>
        <v/>
      </c>
      <c r="G4567" s="15" t="n"/>
      <c r="H4567" s="15" t="n"/>
      <c r="I4567" s="15" t="n"/>
      <c r="J4567" s="15">
        <f>C4567+F4567+G4567-I4567</f>
        <v/>
      </c>
      <c r="K4567" s="15" t="n"/>
      <c r="L4567" s="15">
        <f>K4567*Setup!$B$6</f>
        <v/>
      </c>
      <c r="M4567" s="15">
        <f>J4567-L4567</f>
        <v/>
      </c>
      <c r="N4567" s="21" t="n"/>
    </row>
    <row r="4568">
      <c r="A4568" s="295" t="n"/>
      <c r="B4568" s="14" t="n"/>
      <c r="C4568" s="15" t="n"/>
      <c r="D4568" s="15" t="n"/>
      <c r="E4568" s="15">
        <f>D4568*Setup!$B$5</f>
        <v/>
      </c>
      <c r="F4568" s="15">
        <f>D4568-E4568</f>
        <v/>
      </c>
      <c r="G4568" s="15" t="n"/>
      <c r="H4568" s="15" t="n"/>
      <c r="I4568" s="15" t="n"/>
      <c r="J4568" s="15">
        <f>C4568+F4568+G4568-I4568</f>
        <v/>
      </c>
      <c r="K4568" s="15" t="n"/>
      <c r="L4568" s="15">
        <f>K4568*Setup!$B$6</f>
        <v/>
      </c>
      <c r="M4568" s="15">
        <f>J4568-L4568</f>
        <v/>
      </c>
      <c r="N4568" s="21" t="n"/>
    </row>
    <row r="4569">
      <c r="A4569" s="295" t="n"/>
      <c r="B4569" s="14" t="n"/>
      <c r="C4569" s="15" t="n"/>
      <c r="D4569" s="15" t="n"/>
      <c r="E4569" s="15">
        <f>D4569*Setup!$B$5</f>
        <v/>
      </c>
      <c r="F4569" s="15">
        <f>D4569-E4569</f>
        <v/>
      </c>
      <c r="G4569" s="15" t="n"/>
      <c r="H4569" s="15" t="n"/>
      <c r="I4569" s="15" t="n"/>
      <c r="J4569" s="15">
        <f>C4569+F4569+G4569-I4569</f>
        <v/>
      </c>
      <c r="K4569" s="15" t="n"/>
      <c r="L4569" s="15">
        <f>K4569*Setup!$B$6</f>
        <v/>
      </c>
      <c r="M4569" s="15">
        <f>J4569-L4569</f>
        <v/>
      </c>
      <c r="N4569" s="21" t="n"/>
    </row>
    <row r="4570">
      <c r="A4570" s="295" t="n"/>
      <c r="B4570" s="14" t="n"/>
      <c r="C4570" s="15" t="n"/>
      <c r="D4570" s="15" t="n"/>
      <c r="E4570" s="15">
        <f>D4570*Setup!$B$5</f>
        <v/>
      </c>
      <c r="F4570" s="15">
        <f>D4570-E4570</f>
        <v/>
      </c>
      <c r="G4570" s="15" t="n"/>
      <c r="H4570" s="15" t="n"/>
      <c r="I4570" s="15" t="n"/>
      <c r="J4570" s="15">
        <f>C4570+F4570+G4570-I4570</f>
        <v/>
      </c>
      <c r="K4570" s="15" t="n"/>
      <c r="L4570" s="15">
        <f>K4570*Setup!$B$6</f>
        <v/>
      </c>
      <c r="M4570" s="15">
        <f>J4570-L4570</f>
        <v/>
      </c>
      <c r="N4570" s="21" t="n"/>
    </row>
    <row r="4571">
      <c r="A4571" s="295" t="n"/>
      <c r="B4571" s="14" t="n"/>
      <c r="C4571" s="15" t="n"/>
      <c r="D4571" s="15" t="n"/>
      <c r="E4571" s="15">
        <f>D4571*Setup!$B$5</f>
        <v/>
      </c>
      <c r="F4571" s="15">
        <f>D4571-E4571</f>
        <v/>
      </c>
      <c r="G4571" s="15" t="n"/>
      <c r="H4571" s="15" t="n"/>
      <c r="I4571" s="15" t="n"/>
      <c r="J4571" s="15">
        <f>C4571+F4571+G4571-I4571</f>
        <v/>
      </c>
      <c r="K4571" s="15" t="n"/>
      <c r="L4571" s="15">
        <f>K4571*Setup!$B$6</f>
        <v/>
      </c>
      <c r="M4571" s="15">
        <f>J4571-L4571</f>
        <v/>
      </c>
      <c r="N4571" s="21" t="n"/>
    </row>
    <row r="4572">
      <c r="A4572" s="295" t="n"/>
      <c r="B4572" s="14" t="n"/>
      <c r="C4572" s="15" t="n"/>
      <c r="D4572" s="15" t="n"/>
      <c r="E4572" s="15">
        <f>D4572*Setup!$B$5</f>
        <v/>
      </c>
      <c r="F4572" s="15">
        <f>D4572-E4572</f>
        <v/>
      </c>
      <c r="G4572" s="15" t="n"/>
      <c r="H4572" s="15" t="n"/>
      <c r="I4572" s="15" t="n"/>
      <c r="J4572" s="15">
        <f>C4572+F4572+G4572-I4572</f>
        <v/>
      </c>
      <c r="K4572" s="15" t="n"/>
      <c r="L4572" s="15">
        <f>K4572*Setup!$B$6</f>
        <v/>
      </c>
      <c r="M4572" s="15">
        <f>J4572-L4572</f>
        <v/>
      </c>
      <c r="N4572" s="21" t="n"/>
    </row>
    <row r="4573">
      <c r="A4573" s="295" t="n"/>
      <c r="B4573" s="14" t="n"/>
      <c r="C4573" s="15" t="n"/>
      <c r="D4573" s="15" t="n"/>
      <c r="E4573" s="15">
        <f>D4573*Setup!$B$5</f>
        <v/>
      </c>
      <c r="F4573" s="15">
        <f>D4573-E4573</f>
        <v/>
      </c>
      <c r="G4573" s="15" t="n"/>
      <c r="H4573" s="15" t="n"/>
      <c r="I4573" s="15" t="n"/>
      <c r="J4573" s="15">
        <f>C4573+F4573+G4573-I4573</f>
        <v/>
      </c>
      <c r="K4573" s="15" t="n"/>
      <c r="L4573" s="15">
        <f>K4573*Setup!$B$6</f>
        <v/>
      </c>
      <c r="M4573" s="15">
        <f>J4573-L4573</f>
        <v/>
      </c>
      <c r="N4573" s="21" t="n"/>
    </row>
    <row r="4574">
      <c r="A4574" s="295" t="n"/>
      <c r="B4574" s="14" t="n"/>
      <c r="C4574" s="15" t="n"/>
      <c r="D4574" s="15" t="n"/>
      <c r="E4574" s="15">
        <f>D4574*Setup!$B$5</f>
        <v/>
      </c>
      <c r="F4574" s="15">
        <f>D4574-E4574</f>
        <v/>
      </c>
      <c r="G4574" s="15" t="n"/>
      <c r="H4574" s="15" t="n"/>
      <c r="I4574" s="15" t="n"/>
      <c r="J4574" s="15">
        <f>C4574+F4574+G4574-I4574</f>
        <v/>
      </c>
      <c r="K4574" s="15" t="n"/>
      <c r="L4574" s="15">
        <f>K4574*Setup!$B$6</f>
        <v/>
      </c>
      <c r="M4574" s="15">
        <f>J4574-L4574</f>
        <v/>
      </c>
      <c r="N4574" s="21" t="n"/>
    </row>
    <row r="4575">
      <c r="A4575" s="295" t="n"/>
      <c r="B4575" s="14" t="n"/>
      <c r="C4575" s="15" t="n"/>
      <c r="D4575" s="15" t="n"/>
      <c r="E4575" s="15">
        <f>D4575*Setup!$B$5</f>
        <v/>
      </c>
      <c r="F4575" s="15">
        <f>D4575-E4575</f>
        <v/>
      </c>
      <c r="G4575" s="15" t="n"/>
      <c r="H4575" s="15" t="n"/>
      <c r="I4575" s="15" t="n"/>
      <c r="J4575" s="15">
        <f>C4575+F4575+G4575-I4575</f>
        <v/>
      </c>
      <c r="K4575" s="15" t="n"/>
      <c r="L4575" s="15">
        <f>K4575*Setup!$B$6</f>
        <v/>
      </c>
      <c r="M4575" s="15">
        <f>J4575-L4575</f>
        <v/>
      </c>
      <c r="N4575" s="21" t="n"/>
    </row>
    <row r="4576">
      <c r="A4576" s="295" t="n"/>
      <c r="B4576" s="14" t="n"/>
      <c r="C4576" s="15" t="n"/>
      <c r="D4576" s="15" t="n"/>
      <c r="E4576" s="15">
        <f>D4576*Setup!$B$5</f>
        <v/>
      </c>
      <c r="F4576" s="15">
        <f>D4576-E4576</f>
        <v/>
      </c>
      <c r="G4576" s="15" t="n"/>
      <c r="H4576" s="15" t="n"/>
      <c r="I4576" s="15" t="n"/>
      <c r="J4576" s="15">
        <f>C4576+F4576+G4576-I4576</f>
        <v/>
      </c>
      <c r="K4576" s="15" t="n"/>
      <c r="L4576" s="15">
        <f>K4576*Setup!$B$6</f>
        <v/>
      </c>
      <c r="M4576" s="15">
        <f>J4576-L4576</f>
        <v/>
      </c>
      <c r="N4576" s="21" t="n"/>
    </row>
    <row r="4577">
      <c r="A4577" s="295" t="n"/>
      <c r="B4577" s="14" t="n"/>
      <c r="C4577" s="15" t="n"/>
      <c r="D4577" s="15" t="n"/>
      <c r="E4577" s="15">
        <f>D4577*Setup!$B$5</f>
        <v/>
      </c>
      <c r="F4577" s="15">
        <f>D4577-E4577</f>
        <v/>
      </c>
      <c r="G4577" s="15" t="n"/>
      <c r="H4577" s="15" t="n"/>
      <c r="I4577" s="15" t="n"/>
      <c r="J4577" s="15">
        <f>C4577+F4577+G4577-I4577</f>
        <v/>
      </c>
      <c r="K4577" s="15" t="n"/>
      <c r="L4577" s="15">
        <f>K4577*Setup!$B$6</f>
        <v/>
      </c>
      <c r="M4577" s="15">
        <f>J4577-L4577</f>
        <v/>
      </c>
      <c r="N4577" s="21" t="n"/>
    </row>
    <row r="4578">
      <c r="A4578" s="295" t="n"/>
      <c r="B4578" s="14" t="n"/>
      <c r="C4578" s="15" t="n"/>
      <c r="D4578" s="15" t="n"/>
      <c r="E4578" s="15">
        <f>D4578*Setup!$B$5</f>
        <v/>
      </c>
      <c r="F4578" s="15">
        <f>D4578-E4578</f>
        <v/>
      </c>
      <c r="G4578" s="15" t="n"/>
      <c r="H4578" s="15" t="n"/>
      <c r="I4578" s="15" t="n"/>
      <c r="J4578" s="15">
        <f>C4578+F4578+G4578-I4578</f>
        <v/>
      </c>
      <c r="K4578" s="15" t="n"/>
      <c r="L4578" s="15">
        <f>K4578*Setup!$B$6</f>
        <v/>
      </c>
      <c r="M4578" s="15">
        <f>J4578-L4578</f>
        <v/>
      </c>
      <c r="N4578" s="21" t="n"/>
    </row>
    <row r="4579">
      <c r="A4579" s="295" t="n"/>
      <c r="B4579" s="14" t="n"/>
      <c r="C4579" s="15" t="n"/>
      <c r="D4579" s="15" t="n"/>
      <c r="E4579" s="15">
        <f>D4579*Setup!$B$5</f>
        <v/>
      </c>
      <c r="F4579" s="15">
        <f>D4579-E4579</f>
        <v/>
      </c>
      <c r="G4579" s="15" t="n"/>
      <c r="H4579" s="15" t="n"/>
      <c r="I4579" s="15" t="n"/>
      <c r="J4579" s="15">
        <f>C4579+F4579+G4579-I4579</f>
        <v/>
      </c>
      <c r="K4579" s="15" t="n"/>
      <c r="L4579" s="15">
        <f>K4579*Setup!$B$6</f>
        <v/>
      </c>
      <c r="M4579" s="15">
        <f>J4579-L4579</f>
        <v/>
      </c>
      <c r="N4579" s="21" t="n"/>
    </row>
    <row r="4580">
      <c r="A4580" s="295" t="n"/>
      <c r="B4580" s="14" t="n"/>
      <c r="C4580" s="15" t="n"/>
      <c r="D4580" s="15" t="n"/>
      <c r="E4580" s="15">
        <f>D4580*Setup!$B$5</f>
        <v/>
      </c>
      <c r="F4580" s="15">
        <f>D4580-E4580</f>
        <v/>
      </c>
      <c r="G4580" s="15" t="n"/>
      <c r="H4580" s="15" t="n"/>
      <c r="I4580" s="15" t="n"/>
      <c r="J4580" s="15">
        <f>C4580+F4580+G4580-I4580</f>
        <v/>
      </c>
      <c r="K4580" s="15" t="n"/>
      <c r="L4580" s="15">
        <f>K4580*Setup!$B$6</f>
        <v/>
      </c>
      <c r="M4580" s="15">
        <f>J4580-L4580</f>
        <v/>
      </c>
      <c r="N4580" s="21" t="n"/>
    </row>
    <row r="4581">
      <c r="A4581" s="295" t="n"/>
      <c r="B4581" s="14" t="n"/>
      <c r="C4581" s="15" t="n"/>
      <c r="D4581" s="15" t="n"/>
      <c r="E4581" s="15">
        <f>D4581*Setup!$B$5</f>
        <v/>
      </c>
      <c r="F4581" s="15">
        <f>D4581-E4581</f>
        <v/>
      </c>
      <c r="G4581" s="15" t="n"/>
      <c r="H4581" s="15" t="n"/>
      <c r="I4581" s="15" t="n"/>
      <c r="J4581" s="15">
        <f>C4581+F4581+G4581-I4581</f>
        <v/>
      </c>
      <c r="K4581" s="15" t="n"/>
      <c r="L4581" s="15">
        <f>K4581*Setup!$B$6</f>
        <v/>
      </c>
      <c r="M4581" s="15">
        <f>J4581-L4581</f>
        <v/>
      </c>
      <c r="N4581" s="21" t="n"/>
    </row>
    <row r="4582">
      <c r="A4582" s="295" t="n"/>
      <c r="B4582" s="14" t="n"/>
      <c r="C4582" s="15" t="n"/>
      <c r="D4582" s="15" t="n"/>
      <c r="E4582" s="15">
        <f>D4582*Setup!$B$5</f>
        <v/>
      </c>
      <c r="F4582" s="15">
        <f>D4582-E4582</f>
        <v/>
      </c>
      <c r="G4582" s="15" t="n"/>
      <c r="H4582" s="15" t="n"/>
      <c r="I4582" s="15" t="n"/>
      <c r="J4582" s="15">
        <f>C4582+F4582+G4582-I4582</f>
        <v/>
      </c>
      <c r="K4582" s="15" t="n"/>
      <c r="L4582" s="15">
        <f>K4582*Setup!$B$6</f>
        <v/>
      </c>
      <c r="M4582" s="15">
        <f>J4582-L4582</f>
        <v/>
      </c>
      <c r="N4582" s="21" t="n"/>
    </row>
    <row r="4583">
      <c r="A4583" s="295" t="n"/>
      <c r="B4583" s="14" t="n"/>
      <c r="C4583" s="15" t="n"/>
      <c r="D4583" s="15" t="n"/>
      <c r="E4583" s="15">
        <f>D4583*Setup!$B$5</f>
        <v/>
      </c>
      <c r="F4583" s="15">
        <f>D4583-E4583</f>
        <v/>
      </c>
      <c r="G4583" s="15" t="n"/>
      <c r="H4583" s="15" t="n"/>
      <c r="I4583" s="15" t="n"/>
      <c r="J4583" s="15">
        <f>C4583+F4583+G4583-I4583</f>
        <v/>
      </c>
      <c r="K4583" s="15" t="n"/>
      <c r="L4583" s="15">
        <f>K4583*Setup!$B$6</f>
        <v/>
      </c>
      <c r="M4583" s="15">
        <f>J4583-L4583</f>
        <v/>
      </c>
      <c r="N4583" s="21" t="n"/>
    </row>
    <row r="4584">
      <c r="A4584" s="295" t="n"/>
      <c r="B4584" s="14" t="n"/>
      <c r="C4584" s="15" t="n"/>
      <c r="D4584" s="15" t="n"/>
      <c r="E4584" s="15">
        <f>D4584*Setup!$B$5</f>
        <v/>
      </c>
      <c r="F4584" s="15">
        <f>D4584-E4584</f>
        <v/>
      </c>
      <c r="G4584" s="15" t="n"/>
      <c r="H4584" s="15" t="n"/>
      <c r="I4584" s="15" t="n"/>
      <c r="J4584" s="15">
        <f>C4584+F4584+G4584-I4584</f>
        <v/>
      </c>
      <c r="K4584" s="15" t="n"/>
      <c r="L4584" s="15">
        <f>K4584*Setup!$B$6</f>
        <v/>
      </c>
      <c r="M4584" s="15">
        <f>J4584-L4584</f>
        <v/>
      </c>
      <c r="N4584" s="21" t="n"/>
    </row>
    <row r="4585">
      <c r="A4585" s="295" t="n"/>
      <c r="B4585" s="14" t="n"/>
      <c r="C4585" s="15" t="n"/>
      <c r="D4585" s="15" t="n"/>
      <c r="E4585" s="15">
        <f>D4585*Setup!$B$5</f>
        <v/>
      </c>
      <c r="F4585" s="15">
        <f>D4585-E4585</f>
        <v/>
      </c>
      <c r="G4585" s="15" t="n"/>
      <c r="H4585" s="15" t="n"/>
      <c r="I4585" s="15" t="n"/>
      <c r="J4585" s="15">
        <f>C4585+F4585+G4585-I4585</f>
        <v/>
      </c>
      <c r="K4585" s="15" t="n"/>
      <c r="L4585" s="15">
        <f>K4585*Setup!$B$6</f>
        <v/>
      </c>
      <c r="M4585" s="15">
        <f>J4585-L4585</f>
        <v/>
      </c>
      <c r="N4585" s="21" t="n"/>
    </row>
    <row r="4586">
      <c r="A4586" s="295" t="n"/>
      <c r="B4586" s="14" t="n"/>
      <c r="C4586" s="15" t="n"/>
      <c r="D4586" s="15" t="n"/>
      <c r="E4586" s="15">
        <f>D4586*Setup!$B$5</f>
        <v/>
      </c>
      <c r="F4586" s="15">
        <f>D4586-E4586</f>
        <v/>
      </c>
      <c r="G4586" s="15" t="n"/>
      <c r="H4586" s="15" t="n"/>
      <c r="I4586" s="15" t="n"/>
      <c r="J4586" s="15">
        <f>C4586+F4586+G4586-I4586</f>
        <v/>
      </c>
      <c r="K4586" s="15" t="n"/>
      <c r="L4586" s="15">
        <f>K4586*Setup!$B$6</f>
        <v/>
      </c>
      <c r="M4586" s="15">
        <f>J4586-L4586</f>
        <v/>
      </c>
      <c r="N4586" s="21" t="n"/>
    </row>
    <row r="4587">
      <c r="A4587" s="295" t="n"/>
      <c r="B4587" s="14" t="n"/>
      <c r="C4587" s="15" t="n"/>
      <c r="D4587" s="15" t="n"/>
      <c r="E4587" s="15">
        <f>D4587*Setup!$B$5</f>
        <v/>
      </c>
      <c r="F4587" s="15">
        <f>D4587-E4587</f>
        <v/>
      </c>
      <c r="G4587" s="15" t="n"/>
      <c r="H4587" s="15" t="n"/>
      <c r="I4587" s="15" t="n"/>
      <c r="J4587" s="15">
        <f>C4587+F4587+G4587-I4587</f>
        <v/>
      </c>
      <c r="K4587" s="15" t="n"/>
      <c r="L4587" s="15">
        <f>K4587*Setup!$B$6</f>
        <v/>
      </c>
      <c r="M4587" s="15">
        <f>J4587-L4587</f>
        <v/>
      </c>
      <c r="N4587" s="21" t="n"/>
    </row>
    <row r="4588">
      <c r="A4588" s="295" t="n"/>
      <c r="B4588" s="14" t="n"/>
      <c r="C4588" s="15" t="n"/>
      <c r="D4588" s="15" t="n"/>
      <c r="E4588" s="15">
        <f>D4588*Setup!$B$5</f>
        <v/>
      </c>
      <c r="F4588" s="15">
        <f>D4588-E4588</f>
        <v/>
      </c>
      <c r="G4588" s="15" t="n"/>
      <c r="H4588" s="15" t="n"/>
      <c r="I4588" s="15" t="n"/>
      <c r="J4588" s="15">
        <f>C4588+F4588+G4588-I4588</f>
        <v/>
      </c>
      <c r="K4588" s="15" t="n"/>
      <c r="L4588" s="15">
        <f>K4588*Setup!$B$6</f>
        <v/>
      </c>
      <c r="M4588" s="15">
        <f>J4588-L4588</f>
        <v/>
      </c>
      <c r="N4588" s="21" t="n"/>
    </row>
    <row r="4589">
      <c r="A4589" s="295" t="n"/>
      <c r="B4589" s="14" t="n"/>
      <c r="C4589" s="15" t="n"/>
      <c r="D4589" s="15" t="n"/>
      <c r="E4589" s="15">
        <f>D4589*Setup!$B$5</f>
        <v/>
      </c>
      <c r="F4589" s="15">
        <f>D4589-E4589</f>
        <v/>
      </c>
      <c r="G4589" s="15" t="n"/>
      <c r="H4589" s="15" t="n"/>
      <c r="I4589" s="15" t="n"/>
      <c r="J4589" s="15">
        <f>C4589+F4589+G4589-I4589</f>
        <v/>
      </c>
      <c r="K4589" s="15" t="n"/>
      <c r="L4589" s="15">
        <f>K4589*Setup!$B$6</f>
        <v/>
      </c>
      <c r="M4589" s="15">
        <f>J4589-L4589</f>
        <v/>
      </c>
      <c r="N4589" s="21" t="n"/>
    </row>
    <row r="4590">
      <c r="A4590" s="295" t="n"/>
      <c r="B4590" s="14" t="n"/>
      <c r="C4590" s="15" t="n"/>
      <c r="D4590" s="15" t="n"/>
      <c r="E4590" s="15">
        <f>D4590*Setup!$B$5</f>
        <v/>
      </c>
      <c r="F4590" s="15">
        <f>D4590-E4590</f>
        <v/>
      </c>
      <c r="G4590" s="15" t="n"/>
      <c r="H4590" s="15" t="n"/>
      <c r="I4590" s="15" t="n"/>
      <c r="J4590" s="15">
        <f>C4590+F4590+G4590-I4590</f>
        <v/>
      </c>
      <c r="K4590" s="15" t="n"/>
      <c r="L4590" s="15">
        <f>K4590*Setup!$B$6</f>
        <v/>
      </c>
      <c r="M4590" s="15">
        <f>J4590-L4590</f>
        <v/>
      </c>
      <c r="N4590" s="21" t="n"/>
    </row>
    <row r="4591">
      <c r="A4591" s="295" t="n"/>
      <c r="B4591" s="14" t="n"/>
      <c r="C4591" s="15" t="n"/>
      <c r="D4591" s="15" t="n"/>
      <c r="E4591" s="15">
        <f>D4591*Setup!$B$5</f>
        <v/>
      </c>
      <c r="F4591" s="15">
        <f>D4591-E4591</f>
        <v/>
      </c>
      <c r="G4591" s="15" t="n"/>
      <c r="H4591" s="15" t="n"/>
      <c r="I4591" s="15" t="n"/>
      <c r="J4591" s="15">
        <f>C4591+F4591+G4591-I4591</f>
        <v/>
      </c>
      <c r="K4591" s="15" t="n"/>
      <c r="L4591" s="15">
        <f>K4591*Setup!$B$6</f>
        <v/>
      </c>
      <c r="M4591" s="15">
        <f>J4591-L4591</f>
        <v/>
      </c>
      <c r="N4591" s="21" t="n"/>
    </row>
    <row r="4592">
      <c r="A4592" s="295" t="n"/>
      <c r="B4592" s="14" t="n"/>
      <c r="C4592" s="15" t="n"/>
      <c r="D4592" s="15" t="n"/>
      <c r="E4592" s="15">
        <f>D4592*Setup!$B$5</f>
        <v/>
      </c>
      <c r="F4592" s="15">
        <f>D4592-E4592</f>
        <v/>
      </c>
      <c r="G4592" s="15" t="n"/>
      <c r="H4592" s="15" t="n"/>
      <c r="I4592" s="15" t="n"/>
      <c r="J4592" s="15">
        <f>C4592+F4592+G4592-I4592</f>
        <v/>
      </c>
      <c r="K4592" s="15" t="n"/>
      <c r="L4592" s="15">
        <f>K4592*Setup!$B$6</f>
        <v/>
      </c>
      <c r="M4592" s="15">
        <f>J4592-L4592</f>
        <v/>
      </c>
      <c r="N4592" s="21" t="n"/>
    </row>
    <row r="4593">
      <c r="A4593" s="295" t="n"/>
      <c r="B4593" s="14" t="n"/>
      <c r="C4593" s="15" t="n"/>
      <c r="D4593" s="15" t="n"/>
      <c r="E4593" s="15">
        <f>D4593*Setup!$B$5</f>
        <v/>
      </c>
      <c r="F4593" s="15">
        <f>D4593-E4593</f>
        <v/>
      </c>
      <c r="G4593" s="15" t="n"/>
      <c r="H4593" s="15" t="n"/>
      <c r="I4593" s="15" t="n"/>
      <c r="J4593" s="15">
        <f>C4593+F4593+G4593-I4593</f>
        <v/>
      </c>
      <c r="K4593" s="15" t="n"/>
      <c r="L4593" s="15">
        <f>K4593*Setup!$B$6</f>
        <v/>
      </c>
      <c r="M4593" s="15">
        <f>J4593-L4593</f>
        <v/>
      </c>
      <c r="N4593" s="21" t="n"/>
    </row>
    <row r="4594">
      <c r="A4594" s="295" t="n"/>
      <c r="B4594" s="14" t="n"/>
      <c r="C4594" s="15" t="n"/>
      <c r="D4594" s="15" t="n"/>
      <c r="E4594" s="15">
        <f>D4594*Setup!$B$5</f>
        <v/>
      </c>
      <c r="F4594" s="15">
        <f>D4594-E4594</f>
        <v/>
      </c>
      <c r="G4594" s="15" t="n"/>
      <c r="H4594" s="15" t="n"/>
      <c r="I4594" s="15" t="n"/>
      <c r="J4594" s="15">
        <f>C4594+F4594+G4594-I4594</f>
        <v/>
      </c>
      <c r="K4594" s="15" t="n"/>
      <c r="L4594" s="15">
        <f>K4594*Setup!$B$6</f>
        <v/>
      </c>
      <c r="M4594" s="15">
        <f>J4594-L4594</f>
        <v/>
      </c>
      <c r="N4594" s="21" t="n"/>
    </row>
    <row r="4595">
      <c r="A4595" s="295" t="n"/>
      <c r="B4595" s="14" t="n"/>
      <c r="C4595" s="15" t="n"/>
      <c r="D4595" s="15" t="n"/>
      <c r="E4595" s="15">
        <f>D4595*Setup!$B$5</f>
        <v/>
      </c>
      <c r="F4595" s="15">
        <f>D4595-E4595</f>
        <v/>
      </c>
      <c r="G4595" s="15" t="n"/>
      <c r="H4595" s="15" t="n"/>
      <c r="I4595" s="15" t="n"/>
      <c r="J4595" s="15">
        <f>C4595+F4595+G4595-I4595</f>
        <v/>
      </c>
      <c r="K4595" s="15" t="n"/>
      <c r="L4595" s="15">
        <f>K4595*Setup!$B$6</f>
        <v/>
      </c>
      <c r="M4595" s="15">
        <f>J4595-L4595</f>
        <v/>
      </c>
      <c r="N4595" s="21" t="n"/>
    </row>
    <row r="4596">
      <c r="A4596" s="295" t="n"/>
      <c r="B4596" s="14" t="n"/>
      <c r="C4596" s="15" t="n"/>
      <c r="D4596" s="15" t="n"/>
      <c r="E4596" s="15">
        <f>D4596*Setup!$B$5</f>
        <v/>
      </c>
      <c r="F4596" s="15">
        <f>D4596-E4596</f>
        <v/>
      </c>
      <c r="G4596" s="15" t="n"/>
      <c r="H4596" s="15" t="n"/>
      <c r="I4596" s="15" t="n"/>
      <c r="J4596" s="15">
        <f>C4596+F4596+G4596-I4596</f>
        <v/>
      </c>
      <c r="K4596" s="15" t="n"/>
      <c r="L4596" s="15">
        <f>K4596*Setup!$B$6</f>
        <v/>
      </c>
      <c r="M4596" s="15">
        <f>J4596-L4596</f>
        <v/>
      </c>
      <c r="N4596" s="21" t="n"/>
    </row>
    <row r="4597">
      <c r="A4597" s="295" t="n"/>
      <c r="B4597" s="14" t="n"/>
      <c r="C4597" s="15" t="n"/>
      <c r="D4597" s="15" t="n"/>
      <c r="E4597" s="15">
        <f>D4597*Setup!$B$5</f>
        <v/>
      </c>
      <c r="F4597" s="15">
        <f>D4597-E4597</f>
        <v/>
      </c>
      <c r="G4597" s="15" t="n"/>
      <c r="H4597" s="15" t="n"/>
      <c r="I4597" s="15" t="n"/>
      <c r="J4597" s="15">
        <f>C4597+F4597+G4597-I4597</f>
        <v/>
      </c>
      <c r="K4597" s="15" t="n"/>
      <c r="L4597" s="15">
        <f>K4597*Setup!$B$6</f>
        <v/>
      </c>
      <c r="M4597" s="15">
        <f>J4597-L4597</f>
        <v/>
      </c>
      <c r="N4597" s="21" t="n"/>
    </row>
    <row r="4598">
      <c r="A4598" s="295" t="n"/>
      <c r="B4598" s="14" t="n"/>
      <c r="C4598" s="15" t="n"/>
      <c r="D4598" s="15" t="n"/>
      <c r="E4598" s="15">
        <f>D4598*Setup!$B$5</f>
        <v/>
      </c>
      <c r="F4598" s="15">
        <f>D4598-E4598</f>
        <v/>
      </c>
      <c r="G4598" s="15" t="n"/>
      <c r="H4598" s="15" t="n"/>
      <c r="I4598" s="15" t="n"/>
      <c r="J4598" s="15">
        <f>C4598+F4598+G4598-I4598</f>
        <v/>
      </c>
      <c r="K4598" s="15" t="n"/>
      <c r="L4598" s="15">
        <f>K4598*Setup!$B$6</f>
        <v/>
      </c>
      <c r="M4598" s="15">
        <f>J4598-L4598</f>
        <v/>
      </c>
      <c r="N4598" s="21" t="n"/>
    </row>
    <row r="4599">
      <c r="A4599" s="295" t="n"/>
      <c r="B4599" s="14" t="n"/>
      <c r="C4599" s="15" t="n"/>
      <c r="D4599" s="15" t="n"/>
      <c r="E4599" s="15">
        <f>D4599*Setup!$B$5</f>
        <v/>
      </c>
      <c r="F4599" s="15">
        <f>D4599-E4599</f>
        <v/>
      </c>
      <c r="G4599" s="15" t="n"/>
      <c r="H4599" s="15" t="n"/>
      <c r="I4599" s="15" t="n"/>
      <c r="J4599" s="15">
        <f>C4599+F4599+G4599-I4599</f>
        <v/>
      </c>
      <c r="K4599" s="15" t="n"/>
      <c r="L4599" s="15">
        <f>K4599*Setup!$B$6</f>
        <v/>
      </c>
      <c r="M4599" s="15">
        <f>J4599-L4599</f>
        <v/>
      </c>
      <c r="N4599" s="21" t="n"/>
    </row>
    <row r="4600">
      <c r="A4600" s="295" t="n"/>
      <c r="B4600" s="14" t="n"/>
      <c r="C4600" s="15" t="n"/>
      <c r="D4600" s="15" t="n"/>
      <c r="E4600" s="15">
        <f>D4600*Setup!$B$5</f>
        <v/>
      </c>
      <c r="F4600" s="15">
        <f>D4600-E4600</f>
        <v/>
      </c>
      <c r="G4600" s="15" t="n"/>
      <c r="H4600" s="15" t="n"/>
      <c r="I4600" s="15" t="n"/>
      <c r="J4600" s="15">
        <f>C4600+F4600+G4600-I4600</f>
        <v/>
      </c>
      <c r="K4600" s="15" t="n"/>
      <c r="L4600" s="15">
        <f>K4600*Setup!$B$6</f>
        <v/>
      </c>
      <c r="M4600" s="15">
        <f>J4600-L4600</f>
        <v/>
      </c>
      <c r="N4600" s="21" t="n"/>
    </row>
    <row r="4601">
      <c r="A4601" s="295" t="n"/>
      <c r="B4601" s="14" t="n"/>
      <c r="C4601" s="15" t="n"/>
      <c r="D4601" s="15" t="n"/>
      <c r="E4601" s="15">
        <f>D4601*Setup!$B$5</f>
        <v/>
      </c>
      <c r="F4601" s="15">
        <f>D4601-E4601</f>
        <v/>
      </c>
      <c r="G4601" s="15" t="n"/>
      <c r="H4601" s="15" t="n"/>
      <c r="I4601" s="15" t="n"/>
      <c r="J4601" s="15">
        <f>C4601+F4601+G4601-I4601</f>
        <v/>
      </c>
      <c r="K4601" s="15" t="n"/>
      <c r="L4601" s="15">
        <f>K4601*Setup!$B$6</f>
        <v/>
      </c>
      <c r="M4601" s="15">
        <f>J4601-L4601</f>
        <v/>
      </c>
      <c r="N4601" s="21" t="n"/>
    </row>
    <row r="4602">
      <c r="A4602" s="295" t="n"/>
      <c r="B4602" s="14" t="n"/>
      <c r="C4602" s="15" t="n"/>
      <c r="D4602" s="15" t="n"/>
      <c r="E4602" s="15">
        <f>D4602*Setup!$B$5</f>
        <v/>
      </c>
      <c r="F4602" s="15">
        <f>D4602-E4602</f>
        <v/>
      </c>
      <c r="G4602" s="15" t="n"/>
      <c r="H4602" s="15" t="n"/>
      <c r="I4602" s="15" t="n"/>
      <c r="J4602" s="15">
        <f>C4602+F4602+G4602-I4602</f>
        <v/>
      </c>
      <c r="K4602" s="15" t="n"/>
      <c r="L4602" s="15">
        <f>K4602*Setup!$B$6</f>
        <v/>
      </c>
      <c r="M4602" s="15">
        <f>J4602-L4602</f>
        <v/>
      </c>
      <c r="N4602" s="21" t="n"/>
    </row>
    <row r="4603">
      <c r="A4603" s="295" t="n"/>
      <c r="B4603" s="14" t="n"/>
      <c r="C4603" s="15" t="n"/>
      <c r="D4603" s="15" t="n"/>
      <c r="E4603" s="15">
        <f>D4603*Setup!$B$5</f>
        <v/>
      </c>
      <c r="F4603" s="15">
        <f>D4603-E4603</f>
        <v/>
      </c>
      <c r="G4603" s="15" t="n"/>
      <c r="H4603" s="15" t="n"/>
      <c r="I4603" s="15" t="n"/>
      <c r="J4603" s="15">
        <f>C4603+F4603+G4603-I4603</f>
        <v/>
      </c>
      <c r="K4603" s="15" t="n"/>
      <c r="L4603" s="15">
        <f>K4603*Setup!$B$6</f>
        <v/>
      </c>
      <c r="M4603" s="15">
        <f>J4603-L4603</f>
        <v/>
      </c>
      <c r="N4603" s="21" t="n"/>
    </row>
    <row r="4604">
      <c r="A4604" s="295" t="n"/>
      <c r="B4604" s="14" t="n"/>
      <c r="C4604" s="15" t="n"/>
      <c r="D4604" s="15" t="n"/>
      <c r="E4604" s="15">
        <f>D4604*Setup!$B$5</f>
        <v/>
      </c>
      <c r="F4604" s="15">
        <f>D4604-E4604</f>
        <v/>
      </c>
      <c r="G4604" s="15" t="n"/>
      <c r="H4604" s="15" t="n"/>
      <c r="I4604" s="15" t="n"/>
      <c r="J4604" s="15">
        <f>C4604+F4604+G4604-I4604</f>
        <v/>
      </c>
      <c r="K4604" s="15" t="n"/>
      <c r="L4604" s="15">
        <f>K4604*Setup!$B$6</f>
        <v/>
      </c>
      <c r="M4604" s="15">
        <f>J4604-L4604</f>
        <v/>
      </c>
      <c r="N4604" s="21" t="n"/>
    </row>
    <row r="4605">
      <c r="A4605" s="295" t="n"/>
      <c r="B4605" s="14" t="n"/>
      <c r="C4605" s="15" t="n"/>
      <c r="D4605" s="15" t="n"/>
      <c r="E4605" s="15">
        <f>D4605*Setup!$B$5</f>
        <v/>
      </c>
      <c r="F4605" s="15">
        <f>D4605-E4605</f>
        <v/>
      </c>
      <c r="G4605" s="15" t="n"/>
      <c r="H4605" s="15" t="n"/>
      <c r="I4605" s="15" t="n"/>
      <c r="J4605" s="15">
        <f>C4605+F4605+G4605-I4605</f>
        <v/>
      </c>
      <c r="K4605" s="15" t="n"/>
      <c r="L4605" s="15">
        <f>K4605*Setup!$B$6</f>
        <v/>
      </c>
      <c r="M4605" s="15">
        <f>J4605-L4605</f>
        <v/>
      </c>
      <c r="N4605" s="21" t="n"/>
    </row>
    <row r="4606">
      <c r="A4606" s="295" t="n"/>
      <c r="B4606" s="14" t="n"/>
      <c r="C4606" s="15" t="n"/>
      <c r="D4606" s="15" t="n"/>
      <c r="E4606" s="15">
        <f>D4606*Setup!$B$5</f>
        <v/>
      </c>
      <c r="F4606" s="15">
        <f>D4606-E4606</f>
        <v/>
      </c>
      <c r="G4606" s="15" t="n"/>
      <c r="H4606" s="15" t="n"/>
      <c r="I4606" s="15" t="n"/>
      <c r="J4606" s="15">
        <f>C4606+F4606+G4606-I4606</f>
        <v/>
      </c>
      <c r="K4606" s="15" t="n"/>
      <c r="L4606" s="15">
        <f>K4606*Setup!$B$6</f>
        <v/>
      </c>
      <c r="M4606" s="15">
        <f>J4606-L4606</f>
        <v/>
      </c>
      <c r="N4606" s="21" t="n"/>
    </row>
    <row r="4607">
      <c r="A4607" s="295" t="n"/>
      <c r="B4607" s="14" t="n"/>
      <c r="C4607" s="15" t="n"/>
      <c r="D4607" s="15" t="n"/>
      <c r="E4607" s="15">
        <f>D4607*Setup!$B$5</f>
        <v/>
      </c>
      <c r="F4607" s="15">
        <f>D4607-E4607</f>
        <v/>
      </c>
      <c r="G4607" s="15" t="n"/>
      <c r="H4607" s="15" t="n"/>
      <c r="I4607" s="15" t="n"/>
      <c r="J4607" s="15">
        <f>C4607+F4607+G4607-I4607</f>
        <v/>
      </c>
      <c r="K4607" s="15" t="n"/>
      <c r="L4607" s="15">
        <f>K4607*Setup!$B$6</f>
        <v/>
      </c>
      <c r="M4607" s="15">
        <f>J4607-L4607</f>
        <v/>
      </c>
      <c r="N4607" s="21" t="n"/>
    </row>
    <row r="4608">
      <c r="A4608" s="295" t="n"/>
      <c r="B4608" s="14" t="n"/>
      <c r="C4608" s="15" t="n"/>
      <c r="D4608" s="15" t="n"/>
      <c r="E4608" s="15">
        <f>D4608*Setup!$B$5</f>
        <v/>
      </c>
      <c r="F4608" s="15">
        <f>D4608-E4608</f>
        <v/>
      </c>
      <c r="G4608" s="15" t="n"/>
      <c r="H4608" s="15" t="n"/>
      <c r="I4608" s="15" t="n"/>
      <c r="J4608" s="15">
        <f>C4608+F4608+G4608-I4608</f>
        <v/>
      </c>
      <c r="K4608" s="15" t="n"/>
      <c r="L4608" s="15">
        <f>K4608*Setup!$B$6</f>
        <v/>
      </c>
      <c r="M4608" s="15">
        <f>J4608-L4608</f>
        <v/>
      </c>
      <c r="N4608" s="21" t="n"/>
    </row>
    <row r="4609">
      <c r="A4609" s="295" t="n"/>
      <c r="B4609" s="14" t="n"/>
      <c r="C4609" s="15" t="n"/>
      <c r="D4609" s="15" t="n"/>
      <c r="E4609" s="15">
        <f>D4609*Setup!$B$5</f>
        <v/>
      </c>
      <c r="F4609" s="15">
        <f>D4609-E4609</f>
        <v/>
      </c>
      <c r="G4609" s="15" t="n"/>
      <c r="H4609" s="15" t="n"/>
      <c r="I4609" s="15" t="n"/>
      <c r="J4609" s="15">
        <f>C4609+F4609+G4609-I4609</f>
        <v/>
      </c>
      <c r="K4609" s="15" t="n"/>
      <c r="L4609" s="15">
        <f>K4609*Setup!$B$6</f>
        <v/>
      </c>
      <c r="M4609" s="15">
        <f>J4609-L4609</f>
        <v/>
      </c>
      <c r="N4609" s="21" t="n"/>
    </row>
    <row r="4610">
      <c r="A4610" s="295" t="n"/>
      <c r="B4610" s="14" t="n"/>
      <c r="C4610" s="15" t="n"/>
      <c r="D4610" s="15" t="n"/>
      <c r="E4610" s="15">
        <f>D4610*Setup!$B$5</f>
        <v/>
      </c>
      <c r="F4610" s="15">
        <f>D4610-E4610</f>
        <v/>
      </c>
      <c r="G4610" s="15" t="n"/>
      <c r="H4610" s="15" t="n"/>
      <c r="I4610" s="15" t="n"/>
      <c r="J4610" s="15">
        <f>C4610+F4610+G4610-I4610</f>
        <v/>
      </c>
      <c r="K4610" s="15" t="n"/>
      <c r="L4610" s="15">
        <f>K4610*Setup!$B$6</f>
        <v/>
      </c>
      <c r="M4610" s="15">
        <f>J4610-L4610</f>
        <v/>
      </c>
      <c r="N4610" s="21" t="n"/>
    </row>
    <row r="4611">
      <c r="A4611" s="295" t="n"/>
      <c r="B4611" s="14" t="n"/>
      <c r="C4611" s="15" t="n"/>
      <c r="D4611" s="15" t="n"/>
      <c r="E4611" s="15">
        <f>D4611*Setup!$B$5</f>
        <v/>
      </c>
      <c r="F4611" s="15">
        <f>D4611-E4611</f>
        <v/>
      </c>
      <c r="G4611" s="15" t="n"/>
      <c r="H4611" s="15" t="n"/>
      <c r="I4611" s="15" t="n"/>
      <c r="J4611" s="15">
        <f>C4611+F4611+G4611-I4611</f>
        <v/>
      </c>
      <c r="K4611" s="15" t="n"/>
      <c r="L4611" s="15">
        <f>K4611*Setup!$B$6</f>
        <v/>
      </c>
      <c r="M4611" s="15">
        <f>J4611-L4611</f>
        <v/>
      </c>
      <c r="N4611" s="21" t="n"/>
    </row>
    <row r="4612">
      <c r="A4612" s="295" t="n"/>
      <c r="B4612" s="14" t="n"/>
      <c r="C4612" s="15" t="n"/>
      <c r="D4612" s="15" t="n"/>
      <c r="E4612" s="15">
        <f>D4612*Setup!$B$5</f>
        <v/>
      </c>
      <c r="F4612" s="15">
        <f>D4612-E4612</f>
        <v/>
      </c>
      <c r="G4612" s="15" t="n"/>
      <c r="H4612" s="15" t="n"/>
      <c r="I4612" s="15" t="n"/>
      <c r="J4612" s="15">
        <f>C4612+F4612+G4612-I4612</f>
        <v/>
      </c>
      <c r="K4612" s="15" t="n"/>
      <c r="L4612" s="15">
        <f>K4612*Setup!$B$6</f>
        <v/>
      </c>
      <c r="M4612" s="15">
        <f>J4612-L4612</f>
        <v/>
      </c>
      <c r="N4612" s="21" t="n"/>
    </row>
    <row r="4613">
      <c r="A4613" s="295" t="n"/>
      <c r="B4613" s="14" t="n"/>
      <c r="C4613" s="15" t="n"/>
      <c r="D4613" s="15" t="n"/>
      <c r="E4613" s="15">
        <f>D4613*Setup!$B$5</f>
        <v/>
      </c>
      <c r="F4613" s="15">
        <f>D4613-E4613</f>
        <v/>
      </c>
      <c r="G4613" s="15" t="n"/>
      <c r="H4613" s="15" t="n"/>
      <c r="I4613" s="15" t="n"/>
      <c r="J4613" s="15">
        <f>C4613+F4613+G4613-I4613</f>
        <v/>
      </c>
      <c r="K4613" s="15" t="n"/>
      <c r="L4613" s="15">
        <f>K4613*Setup!$B$6</f>
        <v/>
      </c>
      <c r="M4613" s="15">
        <f>J4613-L4613</f>
        <v/>
      </c>
      <c r="N4613" s="21" t="n"/>
    </row>
    <row r="4614">
      <c r="A4614" s="295" t="n"/>
      <c r="B4614" s="14" t="n"/>
      <c r="C4614" s="15" t="n"/>
      <c r="D4614" s="15" t="n"/>
      <c r="E4614" s="15">
        <f>D4614*Setup!$B$5</f>
        <v/>
      </c>
      <c r="F4614" s="15">
        <f>D4614-E4614</f>
        <v/>
      </c>
      <c r="G4614" s="15" t="n"/>
      <c r="H4614" s="15" t="n"/>
      <c r="I4614" s="15" t="n"/>
      <c r="J4614" s="15">
        <f>C4614+F4614+G4614-I4614</f>
        <v/>
      </c>
      <c r="K4614" s="15" t="n"/>
      <c r="L4614" s="15">
        <f>K4614*Setup!$B$6</f>
        <v/>
      </c>
      <c r="M4614" s="15">
        <f>J4614-L4614</f>
        <v/>
      </c>
      <c r="N4614" s="21" t="n"/>
    </row>
    <row r="4615">
      <c r="A4615" s="295" t="n"/>
      <c r="B4615" s="14" t="n"/>
      <c r="C4615" s="15" t="n"/>
      <c r="D4615" s="15" t="n"/>
      <c r="E4615" s="15">
        <f>D4615*Setup!$B$5</f>
        <v/>
      </c>
      <c r="F4615" s="15">
        <f>D4615-E4615</f>
        <v/>
      </c>
      <c r="G4615" s="15" t="n"/>
      <c r="H4615" s="15" t="n"/>
      <c r="I4615" s="15" t="n"/>
      <c r="J4615" s="15">
        <f>C4615+F4615+G4615-I4615</f>
        <v/>
      </c>
      <c r="K4615" s="15" t="n"/>
      <c r="L4615" s="15">
        <f>K4615*Setup!$B$6</f>
        <v/>
      </c>
      <c r="M4615" s="15">
        <f>J4615-L4615</f>
        <v/>
      </c>
      <c r="N4615" s="21" t="n"/>
    </row>
    <row r="4616">
      <c r="A4616" s="295" t="n"/>
      <c r="B4616" s="14" t="n"/>
      <c r="C4616" s="15" t="n"/>
      <c r="D4616" s="15" t="n"/>
      <c r="E4616" s="15">
        <f>D4616*Setup!$B$5</f>
        <v/>
      </c>
      <c r="F4616" s="15">
        <f>D4616-E4616</f>
        <v/>
      </c>
      <c r="G4616" s="15" t="n"/>
      <c r="H4616" s="15" t="n"/>
      <c r="I4616" s="15" t="n"/>
      <c r="J4616" s="15">
        <f>C4616+F4616+G4616-I4616</f>
        <v/>
      </c>
      <c r="K4616" s="15" t="n"/>
      <c r="L4616" s="15">
        <f>K4616*Setup!$B$6</f>
        <v/>
      </c>
      <c r="M4616" s="15">
        <f>J4616-L4616</f>
        <v/>
      </c>
      <c r="N4616" s="21" t="n"/>
    </row>
    <row r="4617">
      <c r="A4617" s="295" t="n"/>
      <c r="B4617" s="14" t="n"/>
      <c r="C4617" s="15" t="n"/>
      <c r="D4617" s="15" t="n"/>
      <c r="E4617" s="15">
        <f>D4617*Setup!$B$5</f>
        <v/>
      </c>
      <c r="F4617" s="15">
        <f>D4617-E4617</f>
        <v/>
      </c>
      <c r="G4617" s="15" t="n"/>
      <c r="H4617" s="15" t="n"/>
      <c r="I4617" s="15" t="n"/>
      <c r="J4617" s="15">
        <f>C4617+F4617+G4617-I4617</f>
        <v/>
      </c>
      <c r="K4617" s="15" t="n"/>
      <c r="L4617" s="15">
        <f>K4617*Setup!$B$6</f>
        <v/>
      </c>
      <c r="M4617" s="15">
        <f>J4617-L4617</f>
        <v/>
      </c>
      <c r="N4617" s="21" t="n"/>
    </row>
    <row r="4618">
      <c r="A4618" s="295" t="n"/>
      <c r="B4618" s="14" t="n"/>
      <c r="C4618" s="15" t="n"/>
      <c r="D4618" s="15" t="n"/>
      <c r="E4618" s="15">
        <f>D4618*Setup!$B$5</f>
        <v/>
      </c>
      <c r="F4618" s="15">
        <f>D4618-E4618</f>
        <v/>
      </c>
      <c r="G4618" s="15" t="n"/>
      <c r="H4618" s="15" t="n"/>
      <c r="I4618" s="15" t="n"/>
      <c r="J4618" s="15">
        <f>C4618+F4618+G4618-I4618</f>
        <v/>
      </c>
      <c r="K4618" s="15" t="n"/>
      <c r="L4618" s="15">
        <f>K4618*Setup!$B$6</f>
        <v/>
      </c>
      <c r="M4618" s="15">
        <f>J4618-L4618</f>
        <v/>
      </c>
      <c r="N4618" s="21" t="n"/>
    </row>
    <row r="4619">
      <c r="A4619" s="295" t="n"/>
      <c r="B4619" s="14" t="n"/>
      <c r="C4619" s="15" t="n"/>
      <c r="D4619" s="15" t="n"/>
      <c r="E4619" s="15">
        <f>D4619*Setup!$B$5</f>
        <v/>
      </c>
      <c r="F4619" s="15">
        <f>D4619-E4619</f>
        <v/>
      </c>
      <c r="G4619" s="15" t="n"/>
      <c r="H4619" s="15" t="n"/>
      <c r="I4619" s="15" t="n"/>
      <c r="J4619" s="15">
        <f>C4619+F4619+G4619-I4619</f>
        <v/>
      </c>
      <c r="K4619" s="15" t="n"/>
      <c r="L4619" s="15">
        <f>K4619*Setup!$B$6</f>
        <v/>
      </c>
      <c r="M4619" s="15">
        <f>J4619-L4619</f>
        <v/>
      </c>
      <c r="N4619" s="21" t="n"/>
    </row>
    <row r="4620">
      <c r="A4620" s="295" t="n"/>
      <c r="B4620" s="14" t="n"/>
      <c r="C4620" s="15" t="n"/>
      <c r="D4620" s="15" t="n"/>
      <c r="E4620" s="15">
        <f>D4620*Setup!$B$5</f>
        <v/>
      </c>
      <c r="F4620" s="15">
        <f>D4620-E4620</f>
        <v/>
      </c>
      <c r="G4620" s="15" t="n"/>
      <c r="H4620" s="15" t="n"/>
      <c r="I4620" s="15" t="n"/>
      <c r="J4620" s="15">
        <f>C4620+F4620+G4620-I4620</f>
        <v/>
      </c>
      <c r="K4620" s="15" t="n"/>
      <c r="L4620" s="15">
        <f>K4620*Setup!$B$6</f>
        <v/>
      </c>
      <c r="M4620" s="15">
        <f>J4620-L4620</f>
        <v/>
      </c>
      <c r="N4620" s="21" t="n"/>
    </row>
    <row r="4621">
      <c r="A4621" s="295" t="n"/>
      <c r="B4621" s="14" t="n"/>
      <c r="C4621" s="15" t="n"/>
      <c r="D4621" s="15" t="n"/>
      <c r="E4621" s="15">
        <f>D4621*Setup!$B$5</f>
        <v/>
      </c>
      <c r="F4621" s="15">
        <f>D4621-E4621</f>
        <v/>
      </c>
      <c r="G4621" s="15" t="n"/>
      <c r="H4621" s="15" t="n"/>
      <c r="I4621" s="15" t="n"/>
      <c r="J4621" s="15">
        <f>C4621+F4621+G4621-I4621</f>
        <v/>
      </c>
      <c r="K4621" s="15" t="n"/>
      <c r="L4621" s="15">
        <f>K4621*Setup!$B$6</f>
        <v/>
      </c>
      <c r="M4621" s="15">
        <f>J4621-L4621</f>
        <v/>
      </c>
      <c r="N4621" s="21" t="n"/>
    </row>
    <row r="4622">
      <c r="A4622" s="295" t="n"/>
      <c r="B4622" s="14" t="n"/>
      <c r="C4622" s="15" t="n"/>
      <c r="D4622" s="15" t="n"/>
      <c r="E4622" s="15">
        <f>D4622*Setup!$B$5</f>
        <v/>
      </c>
      <c r="F4622" s="15">
        <f>D4622-E4622</f>
        <v/>
      </c>
      <c r="G4622" s="15" t="n"/>
      <c r="H4622" s="15" t="n"/>
      <c r="I4622" s="15" t="n"/>
      <c r="J4622" s="15">
        <f>C4622+F4622+G4622-I4622</f>
        <v/>
      </c>
      <c r="K4622" s="15" t="n"/>
      <c r="L4622" s="15">
        <f>K4622*Setup!$B$6</f>
        <v/>
      </c>
      <c r="M4622" s="15">
        <f>J4622-L4622</f>
        <v/>
      </c>
      <c r="N4622" s="21" t="n"/>
    </row>
    <row r="4623">
      <c r="A4623" s="295" t="n"/>
      <c r="B4623" s="14" t="n"/>
      <c r="C4623" s="15" t="n"/>
      <c r="D4623" s="15" t="n"/>
      <c r="E4623" s="15">
        <f>D4623*Setup!$B$5</f>
        <v/>
      </c>
      <c r="F4623" s="15">
        <f>D4623-E4623</f>
        <v/>
      </c>
      <c r="G4623" s="15" t="n"/>
      <c r="H4623" s="15" t="n"/>
      <c r="I4623" s="15" t="n"/>
      <c r="J4623" s="15">
        <f>C4623+F4623+G4623-I4623</f>
        <v/>
      </c>
      <c r="K4623" s="15" t="n"/>
      <c r="L4623" s="15">
        <f>K4623*Setup!$B$6</f>
        <v/>
      </c>
      <c r="M4623" s="15">
        <f>J4623-L4623</f>
        <v/>
      </c>
      <c r="N4623" s="21" t="n"/>
    </row>
    <row r="4624">
      <c r="A4624" s="295" t="n"/>
      <c r="B4624" s="14" t="n"/>
      <c r="C4624" s="15" t="n"/>
      <c r="D4624" s="15" t="n"/>
      <c r="E4624" s="15">
        <f>D4624*Setup!$B$5</f>
        <v/>
      </c>
      <c r="F4624" s="15">
        <f>D4624-E4624</f>
        <v/>
      </c>
      <c r="G4624" s="15" t="n"/>
      <c r="H4624" s="15" t="n"/>
      <c r="I4624" s="15" t="n"/>
      <c r="J4624" s="15">
        <f>C4624+F4624+G4624-I4624</f>
        <v/>
      </c>
      <c r="K4624" s="15" t="n"/>
      <c r="L4624" s="15">
        <f>K4624*Setup!$B$6</f>
        <v/>
      </c>
      <c r="M4624" s="15">
        <f>J4624-L4624</f>
        <v/>
      </c>
      <c r="N4624" s="21" t="n"/>
    </row>
    <row r="4625">
      <c r="A4625" s="295" t="n"/>
      <c r="B4625" s="14" t="n"/>
      <c r="C4625" s="15" t="n"/>
      <c r="D4625" s="15" t="n"/>
      <c r="E4625" s="15">
        <f>D4625*Setup!$B$5</f>
        <v/>
      </c>
      <c r="F4625" s="15">
        <f>D4625-E4625</f>
        <v/>
      </c>
      <c r="G4625" s="15" t="n"/>
      <c r="H4625" s="15" t="n"/>
      <c r="I4625" s="15" t="n"/>
      <c r="J4625" s="15">
        <f>C4625+F4625+G4625-I4625</f>
        <v/>
      </c>
      <c r="K4625" s="15" t="n"/>
      <c r="L4625" s="15">
        <f>K4625*Setup!$B$6</f>
        <v/>
      </c>
      <c r="M4625" s="15">
        <f>J4625-L4625</f>
        <v/>
      </c>
      <c r="N4625" s="21" t="n"/>
    </row>
    <row r="4626">
      <c r="A4626" s="295" t="n"/>
      <c r="B4626" s="14" t="n"/>
      <c r="C4626" s="15" t="n"/>
      <c r="D4626" s="15" t="n"/>
      <c r="E4626" s="15">
        <f>D4626*Setup!$B$5</f>
        <v/>
      </c>
      <c r="F4626" s="15">
        <f>D4626-E4626</f>
        <v/>
      </c>
      <c r="G4626" s="15" t="n"/>
      <c r="H4626" s="15" t="n"/>
      <c r="I4626" s="15" t="n"/>
      <c r="J4626" s="15">
        <f>C4626+F4626+G4626-I4626</f>
        <v/>
      </c>
      <c r="K4626" s="15" t="n"/>
      <c r="L4626" s="15">
        <f>K4626*Setup!$B$6</f>
        <v/>
      </c>
      <c r="M4626" s="15">
        <f>J4626-L4626</f>
        <v/>
      </c>
      <c r="N4626" s="21" t="n"/>
    </row>
    <row r="4627">
      <c r="A4627" s="295" t="n"/>
      <c r="B4627" s="14" t="n"/>
      <c r="C4627" s="15" t="n"/>
      <c r="D4627" s="15" t="n"/>
      <c r="E4627" s="15">
        <f>D4627*Setup!$B$5</f>
        <v/>
      </c>
      <c r="F4627" s="15">
        <f>D4627-E4627</f>
        <v/>
      </c>
      <c r="G4627" s="15" t="n"/>
      <c r="H4627" s="15" t="n"/>
      <c r="I4627" s="15" t="n"/>
      <c r="J4627" s="15">
        <f>C4627+F4627+G4627-I4627</f>
        <v/>
      </c>
      <c r="K4627" s="15" t="n"/>
      <c r="L4627" s="15">
        <f>K4627*Setup!$B$6</f>
        <v/>
      </c>
      <c r="M4627" s="15">
        <f>J4627-L4627</f>
        <v/>
      </c>
      <c r="N4627" s="21" t="n"/>
    </row>
    <row r="4628">
      <c r="A4628" s="295" t="n"/>
      <c r="B4628" s="14" t="n"/>
      <c r="C4628" s="15" t="n"/>
      <c r="D4628" s="15" t="n"/>
      <c r="E4628" s="15">
        <f>D4628*Setup!$B$5</f>
        <v/>
      </c>
      <c r="F4628" s="15">
        <f>D4628-E4628</f>
        <v/>
      </c>
      <c r="G4628" s="15" t="n"/>
      <c r="H4628" s="15" t="n"/>
      <c r="I4628" s="15" t="n"/>
      <c r="J4628" s="15">
        <f>C4628+F4628+G4628-I4628</f>
        <v/>
      </c>
      <c r="K4628" s="15" t="n"/>
      <c r="L4628" s="15">
        <f>K4628*Setup!$B$6</f>
        <v/>
      </c>
      <c r="M4628" s="15">
        <f>J4628-L4628</f>
        <v/>
      </c>
      <c r="N4628" s="21" t="n"/>
    </row>
    <row r="4629">
      <c r="A4629" s="295" t="n"/>
      <c r="B4629" s="14" t="n"/>
      <c r="C4629" s="15" t="n"/>
      <c r="D4629" s="15" t="n"/>
      <c r="E4629" s="15">
        <f>D4629*Setup!$B$5</f>
        <v/>
      </c>
      <c r="F4629" s="15">
        <f>D4629-E4629</f>
        <v/>
      </c>
      <c r="G4629" s="15" t="n"/>
      <c r="H4629" s="15" t="n"/>
      <c r="I4629" s="15" t="n"/>
      <c r="J4629" s="15">
        <f>C4629+F4629+G4629-I4629</f>
        <v/>
      </c>
      <c r="K4629" s="15" t="n"/>
      <c r="L4629" s="15">
        <f>K4629*Setup!$B$6</f>
        <v/>
      </c>
      <c r="M4629" s="15">
        <f>J4629-L4629</f>
        <v/>
      </c>
      <c r="N4629" s="21" t="n"/>
    </row>
    <row r="4630">
      <c r="A4630" s="295" t="n"/>
      <c r="B4630" s="14" t="n"/>
      <c r="C4630" s="15" t="n"/>
      <c r="D4630" s="15" t="n"/>
      <c r="E4630" s="15">
        <f>D4630*Setup!$B$5</f>
        <v/>
      </c>
      <c r="F4630" s="15">
        <f>D4630-E4630</f>
        <v/>
      </c>
      <c r="G4630" s="15" t="n"/>
      <c r="H4630" s="15" t="n"/>
      <c r="I4630" s="15" t="n"/>
      <c r="J4630" s="15">
        <f>C4630+F4630+G4630-I4630</f>
        <v/>
      </c>
      <c r="K4630" s="15" t="n"/>
      <c r="L4630" s="15">
        <f>K4630*Setup!$B$6</f>
        <v/>
      </c>
      <c r="M4630" s="15">
        <f>J4630-L4630</f>
        <v/>
      </c>
      <c r="N4630" s="21" t="n"/>
    </row>
    <row r="4631">
      <c r="A4631" s="295" t="n"/>
      <c r="B4631" s="14" t="n"/>
      <c r="C4631" s="15" t="n"/>
      <c r="D4631" s="15" t="n"/>
      <c r="E4631" s="15">
        <f>D4631*Setup!$B$5</f>
        <v/>
      </c>
      <c r="F4631" s="15">
        <f>D4631-E4631</f>
        <v/>
      </c>
      <c r="G4631" s="15" t="n"/>
      <c r="H4631" s="15" t="n"/>
      <c r="I4631" s="15" t="n"/>
      <c r="J4631" s="15">
        <f>C4631+F4631+G4631-I4631</f>
        <v/>
      </c>
      <c r="K4631" s="15" t="n"/>
      <c r="L4631" s="15">
        <f>K4631*Setup!$B$6</f>
        <v/>
      </c>
      <c r="M4631" s="15">
        <f>J4631-L4631</f>
        <v/>
      </c>
      <c r="N4631" s="21" t="n"/>
    </row>
    <row r="4632">
      <c r="A4632" s="295" t="n"/>
      <c r="B4632" s="14" t="n"/>
      <c r="C4632" s="15" t="n"/>
      <c r="D4632" s="15" t="n"/>
      <c r="E4632" s="15">
        <f>D4632*Setup!$B$5</f>
        <v/>
      </c>
      <c r="F4632" s="15">
        <f>D4632-E4632</f>
        <v/>
      </c>
      <c r="G4632" s="15" t="n"/>
      <c r="H4632" s="15" t="n"/>
      <c r="I4632" s="15" t="n"/>
      <c r="J4632" s="15">
        <f>C4632+F4632+G4632-I4632</f>
        <v/>
      </c>
      <c r="K4632" s="15" t="n"/>
      <c r="L4632" s="15">
        <f>K4632*Setup!$B$6</f>
        <v/>
      </c>
      <c r="M4632" s="15">
        <f>J4632-L4632</f>
        <v/>
      </c>
      <c r="N4632" s="21" t="n"/>
    </row>
    <row r="4633">
      <c r="A4633" s="295" t="n"/>
      <c r="B4633" s="14" t="n"/>
      <c r="C4633" s="15" t="n"/>
      <c r="D4633" s="15" t="n"/>
      <c r="E4633" s="15">
        <f>D4633*Setup!$B$5</f>
        <v/>
      </c>
      <c r="F4633" s="15">
        <f>D4633-E4633</f>
        <v/>
      </c>
      <c r="G4633" s="15" t="n"/>
      <c r="H4633" s="15" t="n"/>
      <c r="I4633" s="15" t="n"/>
      <c r="J4633" s="15">
        <f>C4633+F4633+G4633-I4633</f>
        <v/>
      </c>
      <c r="K4633" s="15" t="n"/>
      <c r="L4633" s="15">
        <f>K4633*Setup!$B$6</f>
        <v/>
      </c>
      <c r="M4633" s="15">
        <f>J4633-L4633</f>
        <v/>
      </c>
      <c r="N4633" s="21" t="n"/>
    </row>
    <row r="4634">
      <c r="A4634" s="295" t="n"/>
      <c r="B4634" s="14" t="n"/>
      <c r="C4634" s="15" t="n"/>
      <c r="D4634" s="15" t="n"/>
      <c r="E4634" s="15">
        <f>D4634*Setup!$B$5</f>
        <v/>
      </c>
      <c r="F4634" s="15">
        <f>D4634-E4634</f>
        <v/>
      </c>
      <c r="G4634" s="15" t="n"/>
      <c r="H4634" s="15" t="n"/>
      <c r="I4634" s="15" t="n"/>
      <c r="J4634" s="15">
        <f>C4634+F4634+G4634-I4634</f>
        <v/>
      </c>
      <c r="K4634" s="15" t="n"/>
      <c r="L4634" s="15">
        <f>K4634*Setup!$B$6</f>
        <v/>
      </c>
      <c r="M4634" s="15">
        <f>J4634-L4634</f>
        <v/>
      </c>
      <c r="N4634" s="21" t="n"/>
    </row>
    <row r="4635">
      <c r="A4635" s="295" t="n"/>
      <c r="B4635" s="14" t="n"/>
      <c r="C4635" s="15" t="n"/>
      <c r="D4635" s="15" t="n"/>
      <c r="E4635" s="15">
        <f>D4635*Setup!$B$5</f>
        <v/>
      </c>
      <c r="F4635" s="15">
        <f>D4635-E4635</f>
        <v/>
      </c>
      <c r="G4635" s="15" t="n"/>
      <c r="H4635" s="15" t="n"/>
      <c r="I4635" s="15" t="n"/>
      <c r="J4635" s="15">
        <f>C4635+F4635+G4635-I4635</f>
        <v/>
      </c>
      <c r="K4635" s="15" t="n"/>
      <c r="L4635" s="15">
        <f>K4635*Setup!$B$6</f>
        <v/>
      </c>
      <c r="M4635" s="15">
        <f>J4635-L4635</f>
        <v/>
      </c>
      <c r="N4635" s="21" t="n"/>
    </row>
    <row r="4636">
      <c r="A4636" s="295" t="n"/>
      <c r="B4636" s="14" t="n"/>
      <c r="C4636" s="15" t="n"/>
      <c r="D4636" s="15" t="n"/>
      <c r="E4636" s="15">
        <f>D4636*Setup!$B$5</f>
        <v/>
      </c>
      <c r="F4636" s="15">
        <f>D4636-E4636</f>
        <v/>
      </c>
      <c r="G4636" s="15" t="n"/>
      <c r="H4636" s="15" t="n"/>
      <c r="I4636" s="15" t="n"/>
      <c r="J4636" s="15">
        <f>C4636+F4636+G4636-I4636</f>
        <v/>
      </c>
      <c r="K4636" s="15" t="n"/>
      <c r="L4636" s="15">
        <f>K4636*Setup!$B$6</f>
        <v/>
      </c>
      <c r="M4636" s="15">
        <f>J4636-L4636</f>
        <v/>
      </c>
      <c r="N4636" s="21" t="n"/>
    </row>
    <row r="4637">
      <c r="A4637" s="295" t="n"/>
      <c r="B4637" s="14" t="n"/>
      <c r="C4637" s="15" t="n"/>
      <c r="D4637" s="15" t="n"/>
      <c r="E4637" s="15">
        <f>D4637*Setup!$B$5</f>
        <v/>
      </c>
      <c r="F4637" s="15">
        <f>D4637-E4637</f>
        <v/>
      </c>
      <c r="G4637" s="15" t="n"/>
      <c r="H4637" s="15" t="n"/>
      <c r="I4637" s="15" t="n"/>
      <c r="J4637" s="15">
        <f>C4637+F4637+G4637-I4637</f>
        <v/>
      </c>
      <c r="K4637" s="15" t="n"/>
      <c r="L4637" s="15">
        <f>K4637*Setup!$B$6</f>
        <v/>
      </c>
      <c r="M4637" s="15">
        <f>J4637-L4637</f>
        <v/>
      </c>
      <c r="N4637" s="21" t="n"/>
    </row>
    <row r="4638">
      <c r="A4638" s="295" t="n"/>
      <c r="B4638" s="14" t="n"/>
      <c r="C4638" s="15" t="n"/>
      <c r="D4638" s="15" t="n"/>
      <c r="E4638" s="15">
        <f>D4638*Setup!$B$5</f>
        <v/>
      </c>
      <c r="F4638" s="15">
        <f>D4638-E4638</f>
        <v/>
      </c>
      <c r="G4638" s="15" t="n"/>
      <c r="H4638" s="15" t="n"/>
      <c r="I4638" s="15" t="n"/>
      <c r="J4638" s="15">
        <f>C4638+F4638+G4638-I4638</f>
        <v/>
      </c>
      <c r="K4638" s="15" t="n"/>
      <c r="L4638" s="15">
        <f>K4638*Setup!$B$6</f>
        <v/>
      </c>
      <c r="M4638" s="15">
        <f>J4638-L4638</f>
        <v/>
      </c>
      <c r="N4638" s="21" t="n"/>
    </row>
    <row r="4639">
      <c r="A4639" s="295" t="n"/>
      <c r="B4639" s="14" t="n"/>
      <c r="C4639" s="15" t="n"/>
      <c r="D4639" s="15" t="n"/>
      <c r="E4639" s="15">
        <f>D4639*Setup!$B$5</f>
        <v/>
      </c>
      <c r="F4639" s="15">
        <f>D4639-E4639</f>
        <v/>
      </c>
      <c r="G4639" s="15" t="n"/>
      <c r="H4639" s="15" t="n"/>
      <c r="I4639" s="15" t="n"/>
      <c r="J4639" s="15">
        <f>C4639+F4639+G4639-I4639</f>
        <v/>
      </c>
      <c r="K4639" s="15" t="n"/>
      <c r="L4639" s="15">
        <f>K4639*Setup!$B$6</f>
        <v/>
      </c>
      <c r="M4639" s="15">
        <f>J4639-L4639</f>
        <v/>
      </c>
      <c r="N4639" s="21" t="n"/>
    </row>
    <row r="4640">
      <c r="A4640" s="295" t="n"/>
      <c r="B4640" s="14" t="n"/>
      <c r="C4640" s="15" t="n"/>
      <c r="D4640" s="15" t="n"/>
      <c r="E4640" s="15">
        <f>D4640*Setup!$B$5</f>
        <v/>
      </c>
      <c r="F4640" s="15">
        <f>D4640-E4640</f>
        <v/>
      </c>
      <c r="G4640" s="15" t="n"/>
      <c r="H4640" s="15" t="n"/>
      <c r="I4640" s="15" t="n"/>
      <c r="J4640" s="15">
        <f>C4640+F4640+G4640-I4640</f>
        <v/>
      </c>
      <c r="K4640" s="15" t="n"/>
      <c r="L4640" s="15">
        <f>K4640*Setup!$B$6</f>
        <v/>
      </c>
      <c r="M4640" s="15">
        <f>J4640-L4640</f>
        <v/>
      </c>
      <c r="N4640" s="21" t="n"/>
    </row>
    <row r="4641">
      <c r="A4641" s="295" t="n"/>
      <c r="B4641" s="14" t="n"/>
      <c r="C4641" s="15" t="n"/>
      <c r="D4641" s="15" t="n"/>
      <c r="E4641" s="15">
        <f>D4641*Setup!$B$5</f>
        <v/>
      </c>
      <c r="F4641" s="15">
        <f>D4641-E4641</f>
        <v/>
      </c>
      <c r="G4641" s="15" t="n"/>
      <c r="H4641" s="15" t="n"/>
      <c r="I4641" s="15" t="n"/>
      <c r="J4641" s="15">
        <f>C4641+F4641+G4641-I4641</f>
        <v/>
      </c>
      <c r="K4641" s="15" t="n"/>
      <c r="L4641" s="15">
        <f>K4641*Setup!$B$6</f>
        <v/>
      </c>
      <c r="M4641" s="15">
        <f>J4641-L4641</f>
        <v/>
      </c>
      <c r="N4641" s="21" t="n"/>
    </row>
    <row r="4642">
      <c r="A4642" s="295" t="n"/>
      <c r="B4642" s="14" t="n"/>
      <c r="C4642" s="15" t="n"/>
      <c r="D4642" s="15" t="n"/>
      <c r="E4642" s="15">
        <f>D4642*Setup!$B$5</f>
        <v/>
      </c>
      <c r="F4642" s="15">
        <f>D4642-E4642</f>
        <v/>
      </c>
      <c r="G4642" s="15" t="n"/>
      <c r="H4642" s="15" t="n"/>
      <c r="I4642" s="15" t="n"/>
      <c r="J4642" s="15">
        <f>C4642+F4642+G4642-I4642</f>
        <v/>
      </c>
      <c r="K4642" s="15" t="n"/>
      <c r="L4642" s="15">
        <f>K4642*Setup!$B$6</f>
        <v/>
      </c>
      <c r="M4642" s="15">
        <f>J4642-L4642</f>
        <v/>
      </c>
      <c r="N4642" s="21" t="n"/>
    </row>
    <row r="4643">
      <c r="A4643" s="295" t="n"/>
      <c r="B4643" s="14" t="n"/>
      <c r="C4643" s="15" t="n"/>
      <c r="D4643" s="15" t="n"/>
      <c r="E4643" s="15">
        <f>D4643*Setup!$B$5</f>
        <v/>
      </c>
      <c r="F4643" s="15">
        <f>D4643-E4643</f>
        <v/>
      </c>
      <c r="G4643" s="15" t="n"/>
      <c r="H4643" s="15" t="n"/>
      <c r="I4643" s="15" t="n"/>
      <c r="J4643" s="15">
        <f>C4643+F4643+G4643-I4643</f>
        <v/>
      </c>
      <c r="K4643" s="15" t="n"/>
      <c r="L4643" s="15">
        <f>K4643*Setup!$B$6</f>
        <v/>
      </c>
      <c r="M4643" s="15">
        <f>J4643-L4643</f>
        <v/>
      </c>
      <c r="N4643" s="21" t="n"/>
    </row>
    <row r="4644">
      <c r="A4644" s="295" t="n"/>
      <c r="B4644" s="14" t="n"/>
      <c r="C4644" s="15" t="n"/>
      <c r="D4644" s="15" t="n"/>
      <c r="E4644" s="15">
        <f>D4644*Setup!$B$5</f>
        <v/>
      </c>
      <c r="F4644" s="15">
        <f>D4644-E4644</f>
        <v/>
      </c>
      <c r="G4644" s="15" t="n"/>
      <c r="H4644" s="15" t="n"/>
      <c r="I4644" s="15" t="n"/>
      <c r="J4644" s="15">
        <f>C4644+F4644+G4644-I4644</f>
        <v/>
      </c>
      <c r="K4644" s="15" t="n"/>
      <c r="L4644" s="15">
        <f>K4644*Setup!$B$6</f>
        <v/>
      </c>
      <c r="M4644" s="15">
        <f>J4644-L4644</f>
        <v/>
      </c>
      <c r="N4644" s="21" t="n"/>
    </row>
    <row r="4645">
      <c r="A4645" s="295" t="n"/>
      <c r="B4645" s="14" t="n"/>
      <c r="C4645" s="15" t="n"/>
      <c r="D4645" s="15" t="n"/>
      <c r="E4645" s="15">
        <f>D4645*Setup!$B$5</f>
        <v/>
      </c>
      <c r="F4645" s="15">
        <f>D4645-E4645</f>
        <v/>
      </c>
      <c r="G4645" s="15" t="n"/>
      <c r="H4645" s="15" t="n"/>
      <c r="I4645" s="15" t="n"/>
      <c r="J4645" s="15">
        <f>C4645+F4645+G4645-I4645</f>
        <v/>
      </c>
      <c r="K4645" s="15" t="n"/>
      <c r="L4645" s="15">
        <f>K4645*Setup!$B$6</f>
        <v/>
      </c>
      <c r="M4645" s="15">
        <f>J4645-L4645</f>
        <v/>
      </c>
      <c r="N4645" s="21" t="n"/>
    </row>
    <row r="4646">
      <c r="A4646" s="295" t="n"/>
      <c r="B4646" s="14" t="n"/>
      <c r="C4646" s="15" t="n"/>
      <c r="D4646" s="15" t="n"/>
      <c r="E4646" s="15">
        <f>D4646*Setup!$B$5</f>
        <v/>
      </c>
      <c r="F4646" s="15">
        <f>D4646-E4646</f>
        <v/>
      </c>
      <c r="G4646" s="15" t="n"/>
      <c r="H4646" s="15" t="n"/>
      <c r="I4646" s="15" t="n"/>
      <c r="J4646" s="15">
        <f>C4646+F4646+G4646-I4646</f>
        <v/>
      </c>
      <c r="K4646" s="15" t="n"/>
      <c r="L4646" s="15">
        <f>K4646*Setup!$B$6</f>
        <v/>
      </c>
      <c r="M4646" s="15">
        <f>J4646-L4646</f>
        <v/>
      </c>
      <c r="N4646" s="21" t="n"/>
    </row>
    <row r="4647">
      <c r="A4647" s="295" t="n"/>
      <c r="B4647" s="14" t="n"/>
      <c r="C4647" s="15" t="n"/>
      <c r="D4647" s="15" t="n"/>
      <c r="E4647" s="15">
        <f>D4647*Setup!$B$5</f>
        <v/>
      </c>
      <c r="F4647" s="15">
        <f>D4647-E4647</f>
        <v/>
      </c>
      <c r="G4647" s="15" t="n"/>
      <c r="H4647" s="15" t="n"/>
      <c r="I4647" s="15" t="n"/>
      <c r="J4647" s="15">
        <f>C4647+F4647+G4647-I4647</f>
        <v/>
      </c>
      <c r="K4647" s="15" t="n"/>
      <c r="L4647" s="15">
        <f>K4647*Setup!$B$6</f>
        <v/>
      </c>
      <c r="M4647" s="15">
        <f>J4647-L4647</f>
        <v/>
      </c>
      <c r="N4647" s="21" t="n"/>
    </row>
    <row r="4648">
      <c r="A4648" s="295" t="n"/>
      <c r="B4648" s="14" t="n"/>
      <c r="C4648" s="15" t="n"/>
      <c r="D4648" s="15" t="n"/>
      <c r="E4648" s="15">
        <f>D4648*Setup!$B$5</f>
        <v/>
      </c>
      <c r="F4648" s="15">
        <f>D4648-E4648</f>
        <v/>
      </c>
      <c r="G4648" s="15" t="n"/>
      <c r="H4648" s="15" t="n"/>
      <c r="I4648" s="15" t="n"/>
      <c r="J4648" s="15">
        <f>C4648+F4648+G4648-I4648</f>
        <v/>
      </c>
      <c r="K4648" s="15" t="n"/>
      <c r="L4648" s="15">
        <f>K4648*Setup!$B$6</f>
        <v/>
      </c>
      <c r="M4648" s="15">
        <f>J4648-L4648</f>
        <v/>
      </c>
      <c r="N4648" s="21" t="n"/>
    </row>
    <row r="4649">
      <c r="A4649" s="295" t="n"/>
      <c r="B4649" s="14" t="n"/>
      <c r="C4649" s="15" t="n"/>
      <c r="D4649" s="15" t="n"/>
      <c r="E4649" s="15">
        <f>D4649*Setup!$B$5</f>
        <v/>
      </c>
      <c r="F4649" s="15">
        <f>D4649-E4649</f>
        <v/>
      </c>
      <c r="G4649" s="15" t="n"/>
      <c r="H4649" s="15" t="n"/>
      <c r="I4649" s="15" t="n"/>
      <c r="J4649" s="15">
        <f>C4649+F4649+G4649-I4649</f>
        <v/>
      </c>
      <c r="K4649" s="15" t="n"/>
      <c r="L4649" s="15">
        <f>K4649*Setup!$B$6</f>
        <v/>
      </c>
      <c r="M4649" s="15">
        <f>J4649-L4649</f>
        <v/>
      </c>
      <c r="N4649" s="21" t="n"/>
    </row>
    <row r="4650">
      <c r="A4650" s="295" t="n"/>
      <c r="B4650" s="14" t="n"/>
      <c r="C4650" s="15" t="n"/>
      <c r="D4650" s="15" t="n"/>
      <c r="E4650" s="15">
        <f>D4650*Setup!$B$5</f>
        <v/>
      </c>
      <c r="F4650" s="15">
        <f>D4650-E4650</f>
        <v/>
      </c>
      <c r="G4650" s="15" t="n"/>
      <c r="H4650" s="15" t="n"/>
      <c r="I4650" s="15" t="n"/>
      <c r="J4650" s="15">
        <f>C4650+F4650+G4650-I4650</f>
        <v/>
      </c>
      <c r="K4650" s="15" t="n"/>
      <c r="L4650" s="15">
        <f>K4650*Setup!$B$6</f>
        <v/>
      </c>
      <c r="M4650" s="15">
        <f>J4650-L4650</f>
        <v/>
      </c>
      <c r="N4650" s="21" t="n"/>
    </row>
    <row r="4651">
      <c r="A4651" s="295" t="n"/>
      <c r="B4651" s="14" t="n"/>
      <c r="C4651" s="15" t="n"/>
      <c r="D4651" s="15" t="n"/>
      <c r="E4651" s="15">
        <f>D4651*Setup!$B$5</f>
        <v/>
      </c>
      <c r="F4651" s="15">
        <f>D4651-E4651</f>
        <v/>
      </c>
      <c r="G4651" s="15" t="n"/>
      <c r="H4651" s="15" t="n"/>
      <c r="I4651" s="15" t="n"/>
      <c r="J4651" s="15">
        <f>C4651+F4651+G4651-I4651</f>
        <v/>
      </c>
      <c r="K4651" s="15" t="n"/>
      <c r="L4651" s="15">
        <f>K4651*Setup!$B$6</f>
        <v/>
      </c>
      <c r="M4651" s="15">
        <f>J4651-L4651</f>
        <v/>
      </c>
      <c r="N4651" s="21" t="n"/>
    </row>
    <row r="4652">
      <c r="A4652" s="295" t="n"/>
      <c r="B4652" s="14" t="n"/>
      <c r="C4652" s="15" t="n"/>
      <c r="D4652" s="15" t="n"/>
      <c r="E4652" s="15">
        <f>D4652*Setup!$B$5</f>
        <v/>
      </c>
      <c r="F4652" s="15">
        <f>D4652-E4652</f>
        <v/>
      </c>
      <c r="G4652" s="15" t="n"/>
      <c r="H4652" s="15" t="n"/>
      <c r="I4652" s="15" t="n"/>
      <c r="J4652" s="15">
        <f>C4652+F4652+G4652-I4652</f>
        <v/>
      </c>
      <c r="K4652" s="15" t="n"/>
      <c r="L4652" s="15">
        <f>K4652*Setup!$B$6</f>
        <v/>
      </c>
      <c r="M4652" s="15">
        <f>J4652-L4652</f>
        <v/>
      </c>
      <c r="N4652" s="21" t="n"/>
    </row>
    <row r="4653">
      <c r="A4653" s="295" t="n"/>
      <c r="B4653" s="14" t="n"/>
      <c r="C4653" s="15" t="n"/>
      <c r="D4653" s="15" t="n"/>
      <c r="E4653" s="15">
        <f>D4653*Setup!$B$5</f>
        <v/>
      </c>
      <c r="F4653" s="15">
        <f>D4653-E4653</f>
        <v/>
      </c>
      <c r="G4653" s="15" t="n"/>
      <c r="H4653" s="15" t="n"/>
      <c r="I4653" s="15" t="n"/>
      <c r="J4653" s="15">
        <f>C4653+F4653+G4653-I4653</f>
        <v/>
      </c>
      <c r="K4653" s="15" t="n"/>
      <c r="L4653" s="15">
        <f>K4653*Setup!$B$6</f>
        <v/>
      </c>
      <c r="M4653" s="15">
        <f>J4653-L4653</f>
        <v/>
      </c>
      <c r="N4653" s="21" t="n"/>
    </row>
    <row r="4654">
      <c r="A4654" s="295" t="n"/>
      <c r="B4654" s="14" t="n"/>
      <c r="C4654" s="15" t="n"/>
      <c r="D4654" s="15" t="n"/>
      <c r="E4654" s="15">
        <f>D4654*Setup!$B$5</f>
        <v/>
      </c>
      <c r="F4654" s="15">
        <f>D4654-E4654</f>
        <v/>
      </c>
      <c r="G4654" s="15" t="n"/>
      <c r="H4654" s="15" t="n"/>
      <c r="I4654" s="15" t="n"/>
      <c r="J4654" s="15">
        <f>C4654+F4654+G4654-I4654</f>
        <v/>
      </c>
      <c r="K4654" s="15" t="n"/>
      <c r="L4654" s="15">
        <f>K4654*Setup!$B$6</f>
        <v/>
      </c>
      <c r="M4654" s="15">
        <f>J4654-L4654</f>
        <v/>
      </c>
      <c r="N4654" s="21" t="n"/>
    </row>
    <row r="4655">
      <c r="A4655" s="295" t="n"/>
      <c r="B4655" s="14" t="n"/>
      <c r="C4655" s="15" t="n"/>
      <c r="D4655" s="15" t="n"/>
      <c r="E4655" s="15">
        <f>D4655*Setup!$B$5</f>
        <v/>
      </c>
      <c r="F4655" s="15">
        <f>D4655-E4655</f>
        <v/>
      </c>
      <c r="G4655" s="15" t="n"/>
      <c r="H4655" s="15" t="n"/>
      <c r="I4655" s="15" t="n"/>
      <c r="J4655" s="15">
        <f>C4655+F4655+G4655-I4655</f>
        <v/>
      </c>
      <c r="K4655" s="15" t="n"/>
      <c r="L4655" s="15">
        <f>K4655*Setup!$B$6</f>
        <v/>
      </c>
      <c r="M4655" s="15">
        <f>J4655-L4655</f>
        <v/>
      </c>
      <c r="N4655" s="21" t="n"/>
    </row>
    <row r="4656">
      <c r="A4656" s="295" t="n"/>
      <c r="B4656" s="14" t="n"/>
      <c r="C4656" s="15" t="n"/>
      <c r="D4656" s="15" t="n"/>
      <c r="E4656" s="15">
        <f>D4656*Setup!$B$5</f>
        <v/>
      </c>
      <c r="F4656" s="15">
        <f>D4656-E4656</f>
        <v/>
      </c>
      <c r="G4656" s="15" t="n"/>
      <c r="H4656" s="15" t="n"/>
      <c r="I4656" s="15" t="n"/>
      <c r="J4656" s="15">
        <f>C4656+F4656+G4656-I4656</f>
        <v/>
      </c>
      <c r="K4656" s="15" t="n"/>
      <c r="L4656" s="15">
        <f>K4656*Setup!$B$6</f>
        <v/>
      </c>
      <c r="M4656" s="15">
        <f>J4656-L4656</f>
        <v/>
      </c>
      <c r="N4656" s="21" t="n"/>
    </row>
    <row r="4657">
      <c r="A4657" s="295" t="n"/>
      <c r="B4657" s="14" t="n"/>
      <c r="C4657" s="15" t="n"/>
      <c r="D4657" s="15" t="n"/>
      <c r="E4657" s="15">
        <f>D4657*Setup!$B$5</f>
        <v/>
      </c>
      <c r="F4657" s="15">
        <f>D4657-E4657</f>
        <v/>
      </c>
      <c r="G4657" s="15" t="n"/>
      <c r="H4657" s="15" t="n"/>
      <c r="I4657" s="15" t="n"/>
      <c r="J4657" s="15">
        <f>C4657+F4657+G4657-I4657</f>
        <v/>
      </c>
      <c r="K4657" s="15" t="n"/>
      <c r="L4657" s="15">
        <f>K4657*Setup!$B$6</f>
        <v/>
      </c>
      <c r="M4657" s="15">
        <f>J4657-L4657</f>
        <v/>
      </c>
      <c r="N4657" s="21" t="n"/>
    </row>
    <row r="4658">
      <c r="A4658" s="295" t="n"/>
      <c r="B4658" s="14" t="n"/>
      <c r="C4658" s="15" t="n"/>
      <c r="D4658" s="15" t="n"/>
      <c r="E4658" s="15">
        <f>D4658*Setup!$B$5</f>
        <v/>
      </c>
      <c r="F4658" s="15">
        <f>D4658-E4658</f>
        <v/>
      </c>
      <c r="G4658" s="15" t="n"/>
      <c r="H4658" s="15" t="n"/>
      <c r="I4658" s="15" t="n"/>
      <c r="J4658" s="15">
        <f>C4658+F4658+G4658-I4658</f>
        <v/>
      </c>
      <c r="K4658" s="15" t="n"/>
      <c r="L4658" s="15">
        <f>K4658*Setup!$B$6</f>
        <v/>
      </c>
      <c r="M4658" s="15">
        <f>J4658-L4658</f>
        <v/>
      </c>
      <c r="N4658" s="21" t="n"/>
    </row>
    <row r="4659">
      <c r="A4659" s="295" t="n"/>
      <c r="B4659" s="14" t="n"/>
      <c r="C4659" s="15" t="n"/>
      <c r="D4659" s="15" t="n"/>
      <c r="E4659" s="15">
        <f>D4659*Setup!$B$5</f>
        <v/>
      </c>
      <c r="F4659" s="15">
        <f>D4659-E4659</f>
        <v/>
      </c>
      <c r="G4659" s="15" t="n"/>
      <c r="H4659" s="15" t="n"/>
      <c r="I4659" s="15" t="n"/>
      <c r="J4659" s="15">
        <f>C4659+F4659+G4659-I4659</f>
        <v/>
      </c>
      <c r="K4659" s="15" t="n"/>
      <c r="L4659" s="15">
        <f>K4659*Setup!$B$6</f>
        <v/>
      </c>
      <c r="M4659" s="15">
        <f>J4659-L4659</f>
        <v/>
      </c>
      <c r="N4659" s="21" t="n"/>
    </row>
    <row r="4660">
      <c r="A4660" s="295" t="n"/>
      <c r="B4660" s="14" t="n"/>
      <c r="C4660" s="15" t="n"/>
      <c r="D4660" s="15" t="n"/>
      <c r="E4660" s="15">
        <f>D4660*Setup!$B$5</f>
        <v/>
      </c>
      <c r="F4660" s="15">
        <f>D4660-E4660</f>
        <v/>
      </c>
      <c r="G4660" s="15" t="n"/>
      <c r="H4660" s="15" t="n"/>
      <c r="I4660" s="15" t="n"/>
      <c r="J4660" s="15">
        <f>C4660+F4660+G4660-I4660</f>
        <v/>
      </c>
      <c r="K4660" s="15" t="n"/>
      <c r="L4660" s="15">
        <f>K4660*Setup!$B$6</f>
        <v/>
      </c>
      <c r="M4660" s="15">
        <f>J4660-L4660</f>
        <v/>
      </c>
      <c r="N4660" s="21" t="n"/>
    </row>
    <row r="4661">
      <c r="A4661" s="295" t="n"/>
      <c r="B4661" s="14" t="n"/>
      <c r="C4661" s="15" t="n"/>
      <c r="D4661" s="15" t="n"/>
      <c r="E4661" s="15">
        <f>D4661*Setup!$B$5</f>
        <v/>
      </c>
      <c r="F4661" s="15">
        <f>D4661-E4661</f>
        <v/>
      </c>
      <c r="G4661" s="15" t="n"/>
      <c r="H4661" s="15" t="n"/>
      <c r="I4661" s="15" t="n"/>
      <c r="J4661" s="15">
        <f>C4661+F4661+G4661-I4661</f>
        <v/>
      </c>
      <c r="K4661" s="15" t="n"/>
      <c r="L4661" s="15">
        <f>K4661*Setup!$B$6</f>
        <v/>
      </c>
      <c r="M4661" s="15">
        <f>J4661-L4661</f>
        <v/>
      </c>
      <c r="N4661" s="21" t="n"/>
    </row>
    <row r="4662">
      <c r="A4662" s="295" t="n"/>
      <c r="B4662" s="14" t="n"/>
      <c r="C4662" s="15" t="n"/>
      <c r="D4662" s="15" t="n"/>
      <c r="E4662" s="15">
        <f>D4662*Setup!$B$5</f>
        <v/>
      </c>
      <c r="F4662" s="15">
        <f>D4662-E4662</f>
        <v/>
      </c>
      <c r="G4662" s="15" t="n"/>
      <c r="H4662" s="15" t="n"/>
      <c r="I4662" s="15" t="n"/>
      <c r="J4662" s="15">
        <f>C4662+F4662+G4662-I4662</f>
        <v/>
      </c>
      <c r="K4662" s="15" t="n"/>
      <c r="L4662" s="15">
        <f>K4662*Setup!$B$6</f>
        <v/>
      </c>
      <c r="M4662" s="15">
        <f>J4662-L4662</f>
        <v/>
      </c>
      <c r="N4662" s="21" t="n"/>
    </row>
    <row r="4663">
      <c r="A4663" s="295" t="n"/>
      <c r="B4663" s="14" t="n"/>
      <c r="C4663" s="15" t="n"/>
      <c r="D4663" s="15" t="n"/>
      <c r="E4663" s="15">
        <f>D4663*Setup!$B$5</f>
        <v/>
      </c>
      <c r="F4663" s="15">
        <f>D4663-E4663</f>
        <v/>
      </c>
      <c r="G4663" s="15" t="n"/>
      <c r="H4663" s="15" t="n"/>
      <c r="I4663" s="15" t="n"/>
      <c r="J4663" s="15">
        <f>C4663+F4663+G4663-I4663</f>
        <v/>
      </c>
      <c r="K4663" s="15" t="n"/>
      <c r="L4663" s="15">
        <f>K4663*Setup!$B$6</f>
        <v/>
      </c>
      <c r="M4663" s="15">
        <f>J4663-L4663</f>
        <v/>
      </c>
      <c r="N4663" s="21" t="n"/>
    </row>
    <row r="4664">
      <c r="A4664" s="295" t="n"/>
      <c r="B4664" s="14" t="n"/>
      <c r="C4664" s="15" t="n"/>
      <c r="D4664" s="15" t="n"/>
      <c r="E4664" s="15">
        <f>D4664*Setup!$B$5</f>
        <v/>
      </c>
      <c r="F4664" s="15">
        <f>D4664-E4664</f>
        <v/>
      </c>
      <c r="G4664" s="15" t="n"/>
      <c r="H4664" s="15" t="n"/>
      <c r="I4664" s="15" t="n"/>
      <c r="J4664" s="15">
        <f>C4664+F4664+G4664-I4664</f>
        <v/>
      </c>
      <c r="K4664" s="15" t="n"/>
      <c r="L4664" s="15">
        <f>K4664*Setup!$B$6</f>
        <v/>
      </c>
      <c r="M4664" s="15">
        <f>J4664-L4664</f>
        <v/>
      </c>
      <c r="N4664" s="21" t="n"/>
    </row>
    <row r="4665">
      <c r="A4665" s="295" t="n"/>
      <c r="B4665" s="14" t="n"/>
      <c r="C4665" s="15" t="n"/>
      <c r="D4665" s="15" t="n"/>
      <c r="E4665" s="15">
        <f>D4665*Setup!$B$5</f>
        <v/>
      </c>
      <c r="F4665" s="15">
        <f>D4665-E4665</f>
        <v/>
      </c>
      <c r="G4665" s="15" t="n"/>
      <c r="H4665" s="15" t="n"/>
      <c r="I4665" s="15" t="n"/>
      <c r="J4665" s="15">
        <f>C4665+F4665+G4665-I4665</f>
        <v/>
      </c>
      <c r="K4665" s="15" t="n"/>
      <c r="L4665" s="15">
        <f>K4665*Setup!$B$6</f>
        <v/>
      </c>
      <c r="M4665" s="15">
        <f>J4665-L4665</f>
        <v/>
      </c>
      <c r="N4665" s="21" t="n"/>
    </row>
    <row r="4666">
      <c r="A4666" s="295" t="n"/>
      <c r="B4666" s="14" t="n"/>
      <c r="C4666" s="15" t="n"/>
      <c r="D4666" s="15" t="n"/>
      <c r="E4666" s="15">
        <f>D4666*Setup!$B$5</f>
        <v/>
      </c>
      <c r="F4666" s="15">
        <f>D4666-E4666</f>
        <v/>
      </c>
      <c r="G4666" s="15" t="n"/>
      <c r="H4666" s="15" t="n"/>
      <c r="I4666" s="15" t="n"/>
      <c r="J4666" s="15">
        <f>C4666+F4666+G4666-I4666</f>
        <v/>
      </c>
      <c r="K4666" s="15" t="n"/>
      <c r="L4666" s="15">
        <f>K4666*Setup!$B$6</f>
        <v/>
      </c>
      <c r="M4666" s="15">
        <f>J4666-L4666</f>
        <v/>
      </c>
      <c r="N4666" s="21" t="n"/>
    </row>
    <row r="4667">
      <c r="A4667" s="295" t="n"/>
      <c r="B4667" s="14" t="n"/>
      <c r="C4667" s="15" t="n"/>
      <c r="D4667" s="15" t="n"/>
      <c r="E4667" s="15">
        <f>D4667*Setup!$B$5</f>
        <v/>
      </c>
      <c r="F4667" s="15">
        <f>D4667-E4667</f>
        <v/>
      </c>
      <c r="G4667" s="15" t="n"/>
      <c r="H4667" s="15" t="n"/>
      <c r="I4667" s="15" t="n"/>
      <c r="J4667" s="15">
        <f>C4667+F4667+G4667-I4667</f>
        <v/>
      </c>
      <c r="K4667" s="15" t="n"/>
      <c r="L4667" s="15">
        <f>K4667*Setup!$B$6</f>
        <v/>
      </c>
      <c r="M4667" s="15">
        <f>J4667-L4667</f>
        <v/>
      </c>
      <c r="N4667" s="21" t="n"/>
    </row>
    <row r="4668">
      <c r="A4668" s="295" t="n"/>
      <c r="B4668" s="14" t="n"/>
      <c r="C4668" s="15" t="n"/>
      <c r="D4668" s="15" t="n"/>
      <c r="E4668" s="15">
        <f>D4668*Setup!$B$5</f>
        <v/>
      </c>
      <c r="F4668" s="15">
        <f>D4668-E4668</f>
        <v/>
      </c>
      <c r="G4668" s="15" t="n"/>
      <c r="H4668" s="15" t="n"/>
      <c r="I4668" s="15" t="n"/>
      <c r="J4668" s="15">
        <f>C4668+F4668+G4668-I4668</f>
        <v/>
      </c>
      <c r="K4668" s="15" t="n"/>
      <c r="L4668" s="15">
        <f>K4668*Setup!$B$6</f>
        <v/>
      </c>
      <c r="M4668" s="15">
        <f>J4668-L4668</f>
        <v/>
      </c>
      <c r="N4668" s="21" t="n"/>
    </row>
    <row r="4669">
      <c r="A4669" s="295" t="n"/>
      <c r="B4669" s="14" t="n"/>
      <c r="C4669" s="15" t="n"/>
      <c r="D4669" s="15" t="n"/>
      <c r="E4669" s="15">
        <f>D4669*Setup!$B$5</f>
        <v/>
      </c>
      <c r="F4669" s="15">
        <f>D4669-E4669</f>
        <v/>
      </c>
      <c r="G4669" s="15" t="n"/>
      <c r="H4669" s="15" t="n"/>
      <c r="I4669" s="15" t="n"/>
      <c r="J4669" s="15">
        <f>C4669+F4669+G4669-I4669</f>
        <v/>
      </c>
      <c r="K4669" s="15" t="n"/>
      <c r="L4669" s="15">
        <f>K4669*Setup!$B$6</f>
        <v/>
      </c>
      <c r="M4669" s="15">
        <f>J4669-L4669</f>
        <v/>
      </c>
      <c r="N4669" s="21" t="n"/>
    </row>
    <row r="4670">
      <c r="A4670" s="295" t="n"/>
      <c r="B4670" s="14" t="n"/>
      <c r="C4670" s="15" t="n"/>
      <c r="D4670" s="15" t="n"/>
      <c r="E4670" s="15">
        <f>D4670*Setup!$B$5</f>
        <v/>
      </c>
      <c r="F4670" s="15">
        <f>D4670-E4670</f>
        <v/>
      </c>
      <c r="G4670" s="15" t="n"/>
      <c r="H4670" s="15" t="n"/>
      <c r="I4670" s="15" t="n"/>
      <c r="J4670" s="15">
        <f>C4670+F4670+G4670-I4670</f>
        <v/>
      </c>
      <c r="K4670" s="15" t="n"/>
      <c r="L4670" s="15">
        <f>K4670*Setup!$B$6</f>
        <v/>
      </c>
      <c r="M4670" s="15">
        <f>J4670-L4670</f>
        <v/>
      </c>
      <c r="N4670" s="21" t="n"/>
    </row>
    <row r="4671">
      <c r="A4671" s="295" t="n"/>
      <c r="B4671" s="14" t="n"/>
      <c r="C4671" s="15" t="n"/>
      <c r="D4671" s="15" t="n"/>
      <c r="E4671" s="15">
        <f>D4671*Setup!$B$5</f>
        <v/>
      </c>
      <c r="F4671" s="15">
        <f>D4671-E4671</f>
        <v/>
      </c>
      <c r="G4671" s="15" t="n"/>
      <c r="H4671" s="15" t="n"/>
      <c r="I4671" s="15" t="n"/>
      <c r="J4671" s="15">
        <f>C4671+F4671+G4671-I4671</f>
        <v/>
      </c>
      <c r="K4671" s="15" t="n"/>
      <c r="L4671" s="15">
        <f>K4671*Setup!$B$6</f>
        <v/>
      </c>
      <c r="M4671" s="15">
        <f>J4671-L4671</f>
        <v/>
      </c>
      <c r="N4671" s="21" t="n"/>
    </row>
    <row r="4672">
      <c r="A4672" s="295" t="n"/>
      <c r="B4672" s="14" t="n"/>
      <c r="C4672" s="15" t="n"/>
      <c r="D4672" s="15" t="n"/>
      <c r="E4672" s="15">
        <f>D4672*Setup!$B$5</f>
        <v/>
      </c>
      <c r="F4672" s="15">
        <f>D4672-E4672</f>
        <v/>
      </c>
      <c r="G4672" s="15" t="n"/>
      <c r="H4672" s="15" t="n"/>
      <c r="I4672" s="15" t="n"/>
      <c r="J4672" s="15">
        <f>C4672+F4672+G4672-I4672</f>
        <v/>
      </c>
      <c r="K4672" s="15" t="n"/>
      <c r="L4672" s="15">
        <f>K4672*Setup!$B$6</f>
        <v/>
      </c>
      <c r="M4672" s="15">
        <f>J4672-L4672</f>
        <v/>
      </c>
      <c r="N4672" s="21" t="n"/>
    </row>
    <row r="4673">
      <c r="A4673" s="295" t="n"/>
      <c r="B4673" s="14" t="n"/>
      <c r="C4673" s="15" t="n"/>
      <c r="D4673" s="15" t="n"/>
      <c r="E4673" s="15">
        <f>D4673*Setup!$B$5</f>
        <v/>
      </c>
      <c r="F4673" s="15">
        <f>D4673-E4673</f>
        <v/>
      </c>
      <c r="G4673" s="15" t="n"/>
      <c r="H4673" s="15" t="n"/>
      <c r="I4673" s="15" t="n"/>
      <c r="J4673" s="15">
        <f>C4673+F4673+G4673-I4673</f>
        <v/>
      </c>
      <c r="K4673" s="15" t="n"/>
      <c r="L4673" s="15">
        <f>K4673*Setup!$B$6</f>
        <v/>
      </c>
      <c r="M4673" s="15">
        <f>J4673-L4673</f>
        <v/>
      </c>
      <c r="N4673" s="21" t="n"/>
    </row>
    <row r="4674">
      <c r="A4674" s="295" t="n"/>
      <c r="B4674" s="14" t="n"/>
      <c r="C4674" s="15" t="n"/>
      <c r="D4674" s="15" t="n"/>
      <c r="E4674" s="15">
        <f>D4674*Setup!$B$5</f>
        <v/>
      </c>
      <c r="F4674" s="15">
        <f>D4674-E4674</f>
        <v/>
      </c>
      <c r="G4674" s="15" t="n"/>
      <c r="H4674" s="15" t="n"/>
      <c r="I4674" s="15" t="n"/>
      <c r="J4674" s="15">
        <f>C4674+F4674+G4674-I4674</f>
        <v/>
      </c>
      <c r="K4674" s="15" t="n"/>
      <c r="L4674" s="15">
        <f>K4674*Setup!$B$6</f>
        <v/>
      </c>
      <c r="M4674" s="15">
        <f>J4674-L4674</f>
        <v/>
      </c>
      <c r="N4674" s="21" t="n"/>
    </row>
    <row r="4675">
      <c r="A4675" s="295" t="n"/>
      <c r="B4675" s="14" t="n"/>
      <c r="C4675" s="15" t="n"/>
      <c r="D4675" s="15" t="n"/>
      <c r="E4675" s="15">
        <f>D4675*Setup!$B$5</f>
        <v/>
      </c>
      <c r="F4675" s="15">
        <f>D4675-E4675</f>
        <v/>
      </c>
      <c r="G4675" s="15" t="n"/>
      <c r="H4675" s="15" t="n"/>
      <c r="I4675" s="15" t="n"/>
      <c r="J4675" s="15">
        <f>C4675+F4675+G4675-I4675</f>
        <v/>
      </c>
      <c r="K4675" s="15" t="n"/>
      <c r="L4675" s="15">
        <f>K4675*Setup!$B$6</f>
        <v/>
      </c>
      <c r="M4675" s="15">
        <f>J4675-L4675</f>
        <v/>
      </c>
      <c r="N4675" s="21" t="n"/>
    </row>
    <row r="4676">
      <c r="A4676" s="295" t="n"/>
      <c r="B4676" s="14" t="n"/>
      <c r="C4676" s="15" t="n"/>
      <c r="D4676" s="15" t="n"/>
      <c r="E4676" s="15">
        <f>D4676*Setup!$B$5</f>
        <v/>
      </c>
      <c r="F4676" s="15">
        <f>D4676-E4676</f>
        <v/>
      </c>
      <c r="G4676" s="15" t="n"/>
      <c r="H4676" s="15" t="n"/>
      <c r="I4676" s="15" t="n"/>
      <c r="J4676" s="15">
        <f>C4676+F4676+G4676-I4676</f>
        <v/>
      </c>
      <c r="K4676" s="15" t="n"/>
      <c r="L4676" s="15">
        <f>K4676*Setup!$B$6</f>
        <v/>
      </c>
      <c r="M4676" s="15">
        <f>J4676-L4676</f>
        <v/>
      </c>
      <c r="N4676" s="21" t="n"/>
    </row>
    <row r="4677">
      <c r="A4677" s="295" t="n"/>
      <c r="B4677" s="14" t="n"/>
      <c r="C4677" s="15" t="n"/>
      <c r="D4677" s="15" t="n"/>
      <c r="E4677" s="15">
        <f>D4677*Setup!$B$5</f>
        <v/>
      </c>
      <c r="F4677" s="15">
        <f>D4677-E4677</f>
        <v/>
      </c>
      <c r="G4677" s="15" t="n"/>
      <c r="H4677" s="15" t="n"/>
      <c r="I4677" s="15" t="n"/>
      <c r="J4677" s="15">
        <f>C4677+F4677+G4677-I4677</f>
        <v/>
      </c>
      <c r="K4677" s="15" t="n"/>
      <c r="L4677" s="15">
        <f>K4677*Setup!$B$6</f>
        <v/>
      </c>
      <c r="M4677" s="15">
        <f>J4677-L4677</f>
        <v/>
      </c>
      <c r="N4677" s="21" t="n"/>
    </row>
    <row r="4678">
      <c r="A4678" s="295" t="n"/>
      <c r="B4678" s="14" t="n"/>
      <c r="C4678" s="15" t="n"/>
      <c r="D4678" s="15" t="n"/>
      <c r="E4678" s="15">
        <f>D4678*Setup!$B$5</f>
        <v/>
      </c>
      <c r="F4678" s="15">
        <f>D4678-E4678</f>
        <v/>
      </c>
      <c r="G4678" s="15" t="n"/>
      <c r="H4678" s="15" t="n"/>
      <c r="I4678" s="15" t="n"/>
      <c r="J4678" s="15">
        <f>C4678+F4678+G4678-I4678</f>
        <v/>
      </c>
      <c r="K4678" s="15" t="n"/>
      <c r="L4678" s="15">
        <f>K4678*Setup!$B$6</f>
        <v/>
      </c>
      <c r="M4678" s="15">
        <f>J4678-L4678</f>
        <v/>
      </c>
      <c r="N4678" s="21" t="n"/>
    </row>
    <row r="4679">
      <c r="A4679" s="295" t="n"/>
      <c r="B4679" s="14" t="n"/>
      <c r="C4679" s="15" t="n"/>
      <c r="D4679" s="15" t="n"/>
      <c r="E4679" s="15">
        <f>D4679*Setup!$B$5</f>
        <v/>
      </c>
      <c r="F4679" s="15">
        <f>D4679-E4679</f>
        <v/>
      </c>
      <c r="G4679" s="15" t="n"/>
      <c r="H4679" s="15" t="n"/>
      <c r="I4679" s="15" t="n"/>
      <c r="J4679" s="15">
        <f>C4679+F4679+G4679-I4679</f>
        <v/>
      </c>
      <c r="K4679" s="15" t="n"/>
      <c r="L4679" s="15">
        <f>K4679*Setup!$B$6</f>
        <v/>
      </c>
      <c r="M4679" s="15">
        <f>J4679-L4679</f>
        <v/>
      </c>
      <c r="N4679" s="21" t="n"/>
    </row>
    <row r="4680">
      <c r="A4680" s="295" t="n"/>
      <c r="B4680" s="14" t="n"/>
      <c r="C4680" s="15" t="n"/>
      <c r="D4680" s="15" t="n"/>
      <c r="E4680" s="15">
        <f>D4680*Setup!$B$5</f>
        <v/>
      </c>
      <c r="F4680" s="15">
        <f>D4680-E4680</f>
        <v/>
      </c>
      <c r="G4680" s="15" t="n"/>
      <c r="H4680" s="15" t="n"/>
      <c r="I4680" s="15" t="n"/>
      <c r="J4680" s="15">
        <f>C4680+F4680+G4680-I4680</f>
        <v/>
      </c>
      <c r="K4680" s="15" t="n"/>
      <c r="L4680" s="15">
        <f>K4680*Setup!$B$6</f>
        <v/>
      </c>
      <c r="M4680" s="15">
        <f>J4680-L4680</f>
        <v/>
      </c>
      <c r="N4680" s="21" t="n"/>
    </row>
    <row r="4681">
      <c r="A4681" s="295" t="n"/>
      <c r="B4681" s="14" t="n"/>
      <c r="C4681" s="15" t="n"/>
      <c r="D4681" s="15" t="n"/>
      <c r="E4681" s="15">
        <f>D4681*Setup!$B$5</f>
        <v/>
      </c>
      <c r="F4681" s="15">
        <f>D4681-E4681</f>
        <v/>
      </c>
      <c r="G4681" s="15" t="n"/>
      <c r="H4681" s="15" t="n"/>
      <c r="I4681" s="15" t="n"/>
      <c r="J4681" s="15">
        <f>C4681+F4681+G4681-I4681</f>
        <v/>
      </c>
      <c r="K4681" s="15" t="n"/>
      <c r="L4681" s="15">
        <f>K4681*Setup!$B$6</f>
        <v/>
      </c>
      <c r="M4681" s="15">
        <f>J4681-L4681</f>
        <v/>
      </c>
      <c r="N4681" s="21" t="n"/>
    </row>
    <row r="4682">
      <c r="A4682" s="295" t="n"/>
      <c r="B4682" s="14" t="n"/>
      <c r="C4682" s="15" t="n"/>
      <c r="D4682" s="15" t="n"/>
      <c r="E4682" s="15">
        <f>D4682*Setup!$B$5</f>
        <v/>
      </c>
      <c r="F4682" s="15">
        <f>D4682-E4682</f>
        <v/>
      </c>
      <c r="G4682" s="15" t="n"/>
      <c r="H4682" s="15" t="n"/>
      <c r="I4682" s="15" t="n"/>
      <c r="J4682" s="15">
        <f>C4682+F4682+G4682-I4682</f>
        <v/>
      </c>
      <c r="K4682" s="15" t="n"/>
      <c r="L4682" s="15">
        <f>K4682*Setup!$B$6</f>
        <v/>
      </c>
      <c r="M4682" s="15">
        <f>J4682-L4682</f>
        <v/>
      </c>
      <c r="N4682" s="21" t="n"/>
    </row>
    <row r="4683">
      <c r="A4683" s="295" t="n"/>
      <c r="B4683" s="14" t="n"/>
      <c r="C4683" s="15" t="n"/>
      <c r="D4683" s="15" t="n"/>
      <c r="E4683" s="15">
        <f>D4683*Setup!$B$5</f>
        <v/>
      </c>
      <c r="F4683" s="15">
        <f>D4683-E4683</f>
        <v/>
      </c>
      <c r="G4683" s="15" t="n"/>
      <c r="H4683" s="15" t="n"/>
      <c r="I4683" s="15" t="n"/>
      <c r="J4683" s="15">
        <f>C4683+F4683+G4683-I4683</f>
        <v/>
      </c>
      <c r="K4683" s="15" t="n"/>
      <c r="L4683" s="15">
        <f>K4683*Setup!$B$6</f>
        <v/>
      </c>
      <c r="M4683" s="15">
        <f>J4683-L4683</f>
        <v/>
      </c>
      <c r="N4683" s="21" t="n"/>
    </row>
    <row r="4684">
      <c r="A4684" s="295" t="n"/>
      <c r="B4684" s="14" t="n"/>
      <c r="C4684" s="15" t="n"/>
      <c r="D4684" s="15" t="n"/>
      <c r="E4684" s="15">
        <f>D4684*Setup!$B$5</f>
        <v/>
      </c>
      <c r="F4684" s="15">
        <f>D4684-E4684</f>
        <v/>
      </c>
      <c r="G4684" s="15" t="n"/>
      <c r="H4684" s="15" t="n"/>
      <c r="I4684" s="15" t="n"/>
      <c r="J4684" s="15">
        <f>C4684+F4684+G4684-I4684</f>
        <v/>
      </c>
      <c r="K4684" s="15" t="n"/>
      <c r="L4684" s="15">
        <f>K4684*Setup!$B$6</f>
        <v/>
      </c>
      <c r="M4684" s="15">
        <f>J4684-L4684</f>
        <v/>
      </c>
      <c r="N4684" s="21" t="n"/>
    </row>
    <row r="4685">
      <c r="A4685" s="295" t="n"/>
      <c r="B4685" s="14" t="n"/>
      <c r="C4685" s="15" t="n"/>
      <c r="D4685" s="15" t="n"/>
      <c r="E4685" s="15">
        <f>D4685*Setup!$B$5</f>
        <v/>
      </c>
      <c r="F4685" s="15">
        <f>D4685-E4685</f>
        <v/>
      </c>
      <c r="G4685" s="15" t="n"/>
      <c r="H4685" s="15" t="n"/>
      <c r="I4685" s="15" t="n"/>
      <c r="J4685" s="15">
        <f>C4685+F4685+G4685-I4685</f>
        <v/>
      </c>
      <c r="K4685" s="15" t="n"/>
      <c r="L4685" s="15">
        <f>K4685*Setup!$B$6</f>
        <v/>
      </c>
      <c r="M4685" s="15">
        <f>J4685-L4685</f>
        <v/>
      </c>
      <c r="N4685" s="21" t="n"/>
    </row>
    <row r="4686">
      <c r="A4686" s="295" t="n"/>
      <c r="B4686" s="14" t="n"/>
      <c r="C4686" s="15" t="n"/>
      <c r="D4686" s="15" t="n"/>
      <c r="E4686" s="15">
        <f>D4686*Setup!$B$5</f>
        <v/>
      </c>
      <c r="F4686" s="15">
        <f>D4686-E4686</f>
        <v/>
      </c>
      <c r="G4686" s="15" t="n"/>
      <c r="H4686" s="15" t="n"/>
      <c r="I4686" s="15" t="n"/>
      <c r="J4686" s="15">
        <f>C4686+F4686+G4686-I4686</f>
        <v/>
      </c>
      <c r="K4686" s="15" t="n"/>
      <c r="L4686" s="15">
        <f>K4686*Setup!$B$6</f>
        <v/>
      </c>
      <c r="M4686" s="15">
        <f>J4686-L4686</f>
        <v/>
      </c>
      <c r="N4686" s="21" t="n"/>
    </row>
    <row r="4687">
      <c r="A4687" s="295" t="n"/>
      <c r="B4687" s="14" t="n"/>
      <c r="C4687" s="15" t="n"/>
      <c r="D4687" s="15" t="n"/>
      <c r="E4687" s="15">
        <f>D4687*Setup!$B$5</f>
        <v/>
      </c>
      <c r="F4687" s="15">
        <f>D4687-E4687</f>
        <v/>
      </c>
      <c r="G4687" s="15" t="n"/>
      <c r="H4687" s="15" t="n"/>
      <c r="I4687" s="15" t="n"/>
      <c r="J4687" s="15">
        <f>C4687+F4687+G4687-I4687</f>
        <v/>
      </c>
      <c r="K4687" s="15" t="n"/>
      <c r="L4687" s="15">
        <f>K4687*Setup!$B$6</f>
        <v/>
      </c>
      <c r="M4687" s="15">
        <f>J4687-L4687</f>
        <v/>
      </c>
      <c r="N4687" s="21" t="n"/>
    </row>
    <row r="4688">
      <c r="A4688" s="295" t="n"/>
      <c r="B4688" s="14" t="n"/>
      <c r="C4688" s="15" t="n"/>
      <c r="D4688" s="15" t="n"/>
      <c r="E4688" s="15">
        <f>D4688*Setup!$B$5</f>
        <v/>
      </c>
      <c r="F4688" s="15">
        <f>D4688-E4688</f>
        <v/>
      </c>
      <c r="G4688" s="15" t="n"/>
      <c r="H4688" s="15" t="n"/>
      <c r="I4688" s="15" t="n"/>
      <c r="J4688" s="15">
        <f>C4688+F4688+G4688-I4688</f>
        <v/>
      </c>
      <c r="K4688" s="15" t="n"/>
      <c r="L4688" s="15">
        <f>K4688*Setup!$B$6</f>
        <v/>
      </c>
      <c r="M4688" s="15">
        <f>J4688-L4688</f>
        <v/>
      </c>
      <c r="N4688" s="21" t="n"/>
    </row>
    <row r="4689">
      <c r="A4689" s="295" t="n"/>
      <c r="B4689" s="14" t="n"/>
      <c r="C4689" s="15" t="n"/>
      <c r="D4689" s="15" t="n"/>
      <c r="E4689" s="15">
        <f>D4689*Setup!$B$5</f>
        <v/>
      </c>
      <c r="F4689" s="15">
        <f>D4689-E4689</f>
        <v/>
      </c>
      <c r="G4689" s="15" t="n"/>
      <c r="H4689" s="15" t="n"/>
      <c r="I4689" s="15" t="n"/>
      <c r="J4689" s="15">
        <f>C4689+F4689+G4689-I4689</f>
        <v/>
      </c>
      <c r="K4689" s="15" t="n"/>
      <c r="L4689" s="15">
        <f>K4689*Setup!$B$6</f>
        <v/>
      </c>
      <c r="M4689" s="15">
        <f>J4689-L4689</f>
        <v/>
      </c>
      <c r="N4689" s="21" t="n"/>
    </row>
    <row r="4690">
      <c r="A4690" s="295" t="n"/>
      <c r="B4690" s="14" t="n"/>
      <c r="C4690" s="15" t="n"/>
      <c r="D4690" s="15" t="n"/>
      <c r="E4690" s="15">
        <f>D4690*Setup!$B$5</f>
        <v/>
      </c>
      <c r="F4690" s="15">
        <f>D4690-E4690</f>
        <v/>
      </c>
      <c r="G4690" s="15" t="n"/>
      <c r="H4690" s="15" t="n"/>
      <c r="I4690" s="15" t="n"/>
      <c r="J4690" s="15">
        <f>C4690+F4690+G4690-I4690</f>
        <v/>
      </c>
      <c r="K4690" s="15" t="n"/>
      <c r="L4690" s="15">
        <f>K4690*Setup!$B$6</f>
        <v/>
      </c>
      <c r="M4690" s="15">
        <f>J4690-L4690</f>
        <v/>
      </c>
      <c r="N4690" s="21" t="n"/>
    </row>
    <row r="4691">
      <c r="A4691" s="295" t="n"/>
      <c r="B4691" s="14" t="n"/>
      <c r="C4691" s="15" t="n"/>
      <c r="D4691" s="15" t="n"/>
      <c r="E4691" s="15">
        <f>D4691*Setup!$B$5</f>
        <v/>
      </c>
      <c r="F4691" s="15">
        <f>D4691-E4691</f>
        <v/>
      </c>
      <c r="G4691" s="15" t="n"/>
      <c r="H4691" s="15" t="n"/>
      <c r="I4691" s="15" t="n"/>
      <c r="J4691" s="15">
        <f>C4691+F4691+G4691-I4691</f>
        <v/>
      </c>
      <c r="K4691" s="15" t="n"/>
      <c r="L4691" s="15">
        <f>K4691*Setup!$B$6</f>
        <v/>
      </c>
      <c r="M4691" s="15">
        <f>J4691-L4691</f>
        <v/>
      </c>
      <c r="N4691" s="21" t="n"/>
    </row>
    <row r="4692">
      <c r="A4692" s="295" t="n"/>
      <c r="B4692" s="14" t="n"/>
      <c r="C4692" s="15" t="n"/>
      <c r="D4692" s="15" t="n"/>
      <c r="E4692" s="15">
        <f>D4692*Setup!$B$5</f>
        <v/>
      </c>
      <c r="F4692" s="15">
        <f>D4692-E4692</f>
        <v/>
      </c>
      <c r="G4692" s="15" t="n"/>
      <c r="H4692" s="15" t="n"/>
      <c r="I4692" s="15" t="n"/>
      <c r="J4692" s="15">
        <f>C4692+F4692+G4692-I4692</f>
        <v/>
      </c>
      <c r="K4692" s="15" t="n"/>
      <c r="L4692" s="15">
        <f>K4692*Setup!$B$6</f>
        <v/>
      </c>
      <c r="M4692" s="15">
        <f>J4692-L4692</f>
        <v/>
      </c>
      <c r="N4692" s="21" t="n"/>
    </row>
    <row r="4693">
      <c r="A4693" s="295" t="n"/>
      <c r="B4693" s="14" t="n"/>
      <c r="C4693" s="15" t="n"/>
      <c r="D4693" s="15" t="n"/>
      <c r="E4693" s="15">
        <f>D4693*Setup!$B$5</f>
        <v/>
      </c>
      <c r="F4693" s="15">
        <f>D4693-E4693</f>
        <v/>
      </c>
      <c r="G4693" s="15" t="n"/>
      <c r="H4693" s="15" t="n"/>
      <c r="I4693" s="15" t="n"/>
      <c r="J4693" s="15">
        <f>C4693+F4693+G4693-I4693</f>
        <v/>
      </c>
      <c r="K4693" s="15" t="n"/>
      <c r="L4693" s="15">
        <f>K4693*Setup!$B$6</f>
        <v/>
      </c>
      <c r="M4693" s="15">
        <f>J4693-L4693</f>
        <v/>
      </c>
      <c r="N4693" s="21" t="n"/>
    </row>
    <row r="4694">
      <c r="A4694" s="295" t="n"/>
      <c r="B4694" s="14" t="n"/>
      <c r="C4694" s="15" t="n"/>
      <c r="D4694" s="15" t="n"/>
      <c r="E4694" s="15">
        <f>D4694*Setup!$B$5</f>
        <v/>
      </c>
      <c r="F4694" s="15">
        <f>D4694-E4694</f>
        <v/>
      </c>
      <c r="G4694" s="15" t="n"/>
      <c r="H4694" s="15" t="n"/>
      <c r="I4694" s="15" t="n"/>
      <c r="J4694" s="15">
        <f>C4694+F4694+G4694-I4694</f>
        <v/>
      </c>
      <c r="K4694" s="15" t="n"/>
      <c r="L4694" s="15">
        <f>K4694*Setup!$B$6</f>
        <v/>
      </c>
      <c r="M4694" s="15">
        <f>J4694-L4694</f>
        <v/>
      </c>
      <c r="N4694" s="21" t="n"/>
    </row>
    <row r="4695">
      <c r="A4695" s="295" t="n"/>
      <c r="B4695" s="14" t="n"/>
      <c r="C4695" s="15" t="n"/>
      <c r="D4695" s="15" t="n"/>
      <c r="E4695" s="15">
        <f>D4695*Setup!$B$5</f>
        <v/>
      </c>
      <c r="F4695" s="15">
        <f>D4695-E4695</f>
        <v/>
      </c>
      <c r="G4695" s="15" t="n"/>
      <c r="H4695" s="15" t="n"/>
      <c r="I4695" s="15" t="n"/>
      <c r="J4695" s="15">
        <f>C4695+F4695+G4695-I4695</f>
        <v/>
      </c>
      <c r="K4695" s="15" t="n"/>
      <c r="L4695" s="15">
        <f>K4695*Setup!$B$6</f>
        <v/>
      </c>
      <c r="M4695" s="15">
        <f>J4695-L4695</f>
        <v/>
      </c>
      <c r="N4695" s="21" t="n"/>
    </row>
    <row r="4696">
      <c r="A4696" s="295" t="n"/>
      <c r="B4696" s="14" t="n"/>
      <c r="C4696" s="15" t="n"/>
      <c r="D4696" s="15" t="n"/>
      <c r="E4696" s="15">
        <f>D4696*Setup!$B$5</f>
        <v/>
      </c>
      <c r="F4696" s="15">
        <f>D4696-E4696</f>
        <v/>
      </c>
      <c r="G4696" s="15" t="n"/>
      <c r="H4696" s="15" t="n"/>
      <c r="I4696" s="15" t="n"/>
      <c r="J4696" s="15">
        <f>C4696+F4696+G4696-I4696</f>
        <v/>
      </c>
      <c r="K4696" s="15" t="n"/>
      <c r="L4696" s="15">
        <f>K4696*Setup!$B$6</f>
        <v/>
      </c>
      <c r="M4696" s="15">
        <f>J4696-L4696</f>
        <v/>
      </c>
      <c r="N4696" s="21" t="n"/>
    </row>
    <row r="4697">
      <c r="A4697" s="295" t="n"/>
      <c r="B4697" s="14" t="n"/>
      <c r="C4697" s="15" t="n"/>
      <c r="D4697" s="15" t="n"/>
      <c r="E4697" s="15">
        <f>D4697*Setup!$B$5</f>
        <v/>
      </c>
      <c r="F4697" s="15">
        <f>D4697-E4697</f>
        <v/>
      </c>
      <c r="G4697" s="15" t="n"/>
      <c r="H4697" s="15" t="n"/>
      <c r="I4697" s="15" t="n"/>
      <c r="J4697" s="15">
        <f>C4697+F4697+G4697-I4697</f>
        <v/>
      </c>
      <c r="K4697" s="15" t="n"/>
      <c r="L4697" s="15">
        <f>K4697*Setup!$B$6</f>
        <v/>
      </c>
      <c r="M4697" s="15">
        <f>J4697-L4697</f>
        <v/>
      </c>
      <c r="N4697" s="21" t="n"/>
    </row>
    <row r="4698">
      <c r="A4698" s="295" t="n"/>
      <c r="B4698" s="14" t="n"/>
      <c r="C4698" s="15" t="n"/>
      <c r="D4698" s="15" t="n"/>
      <c r="E4698" s="15">
        <f>D4698*Setup!$B$5</f>
        <v/>
      </c>
      <c r="F4698" s="15">
        <f>D4698-E4698</f>
        <v/>
      </c>
      <c r="G4698" s="15" t="n"/>
      <c r="H4698" s="15" t="n"/>
      <c r="I4698" s="15" t="n"/>
      <c r="J4698" s="15">
        <f>C4698+F4698+G4698-I4698</f>
        <v/>
      </c>
      <c r="K4698" s="15" t="n"/>
      <c r="L4698" s="15">
        <f>K4698*Setup!$B$6</f>
        <v/>
      </c>
      <c r="M4698" s="15">
        <f>J4698-L4698</f>
        <v/>
      </c>
      <c r="N4698" s="21" t="n"/>
    </row>
    <row r="4699">
      <c r="A4699" s="295" t="n"/>
      <c r="B4699" s="14" t="n"/>
      <c r="C4699" s="15" t="n"/>
      <c r="D4699" s="15" t="n"/>
      <c r="E4699" s="15">
        <f>D4699*Setup!$B$5</f>
        <v/>
      </c>
      <c r="F4699" s="15">
        <f>D4699-E4699</f>
        <v/>
      </c>
      <c r="G4699" s="15" t="n"/>
      <c r="H4699" s="15" t="n"/>
      <c r="I4699" s="15" t="n"/>
      <c r="J4699" s="15">
        <f>C4699+F4699+G4699-I4699</f>
        <v/>
      </c>
      <c r="K4699" s="15" t="n"/>
      <c r="L4699" s="15">
        <f>K4699*Setup!$B$6</f>
        <v/>
      </c>
      <c r="M4699" s="15">
        <f>J4699-L4699</f>
        <v/>
      </c>
      <c r="N4699" s="21" t="n"/>
    </row>
    <row r="4700">
      <c r="A4700" s="295" t="n"/>
      <c r="B4700" s="14" t="n"/>
      <c r="C4700" s="15" t="n"/>
      <c r="D4700" s="15" t="n"/>
      <c r="E4700" s="15">
        <f>D4700*Setup!$B$5</f>
        <v/>
      </c>
      <c r="F4700" s="15">
        <f>D4700-E4700</f>
        <v/>
      </c>
      <c r="G4700" s="15" t="n"/>
      <c r="H4700" s="15" t="n"/>
      <c r="I4700" s="15" t="n"/>
      <c r="J4700" s="15">
        <f>C4700+F4700+G4700-I4700</f>
        <v/>
      </c>
      <c r="K4700" s="15" t="n"/>
      <c r="L4700" s="15">
        <f>K4700*Setup!$B$6</f>
        <v/>
      </c>
      <c r="M4700" s="15">
        <f>J4700-L4700</f>
        <v/>
      </c>
      <c r="N4700" s="21" t="n"/>
    </row>
    <row r="4701">
      <c r="A4701" s="295" t="n"/>
      <c r="B4701" s="14" t="n"/>
      <c r="C4701" s="15" t="n"/>
      <c r="D4701" s="15" t="n"/>
      <c r="E4701" s="15">
        <f>D4701*Setup!$B$5</f>
        <v/>
      </c>
      <c r="F4701" s="15">
        <f>D4701-E4701</f>
        <v/>
      </c>
      <c r="G4701" s="15" t="n"/>
      <c r="H4701" s="15" t="n"/>
      <c r="I4701" s="15" t="n"/>
      <c r="J4701" s="15">
        <f>C4701+F4701+G4701-I4701</f>
        <v/>
      </c>
      <c r="K4701" s="15" t="n"/>
      <c r="L4701" s="15">
        <f>K4701*Setup!$B$6</f>
        <v/>
      </c>
      <c r="M4701" s="15">
        <f>J4701-L4701</f>
        <v/>
      </c>
      <c r="N4701" s="21" t="n"/>
    </row>
    <row r="4702">
      <c r="A4702" s="295" t="n"/>
      <c r="B4702" s="14" t="n"/>
      <c r="C4702" s="15" t="n"/>
      <c r="D4702" s="15" t="n"/>
      <c r="E4702" s="15">
        <f>D4702*Setup!$B$5</f>
        <v/>
      </c>
      <c r="F4702" s="15">
        <f>D4702-E4702</f>
        <v/>
      </c>
      <c r="G4702" s="15" t="n"/>
      <c r="H4702" s="15" t="n"/>
      <c r="I4702" s="15" t="n"/>
      <c r="J4702" s="15">
        <f>C4702+F4702+G4702-I4702</f>
        <v/>
      </c>
      <c r="K4702" s="15" t="n"/>
      <c r="L4702" s="15">
        <f>K4702*Setup!$B$6</f>
        <v/>
      </c>
      <c r="M4702" s="15">
        <f>J4702-L4702</f>
        <v/>
      </c>
      <c r="N4702" s="21" t="n"/>
    </row>
    <row r="4703">
      <c r="A4703" s="295" t="n"/>
      <c r="B4703" s="14" t="n"/>
      <c r="C4703" s="15" t="n"/>
      <c r="D4703" s="15" t="n"/>
      <c r="E4703" s="15">
        <f>D4703*Setup!$B$5</f>
        <v/>
      </c>
      <c r="F4703" s="15">
        <f>D4703-E4703</f>
        <v/>
      </c>
      <c r="G4703" s="15" t="n"/>
      <c r="H4703" s="15" t="n"/>
      <c r="I4703" s="15" t="n"/>
      <c r="J4703" s="15">
        <f>C4703+F4703+G4703-I4703</f>
        <v/>
      </c>
      <c r="K4703" s="15" t="n"/>
      <c r="L4703" s="15">
        <f>K4703*Setup!$B$6</f>
        <v/>
      </c>
      <c r="M4703" s="15">
        <f>J4703-L4703</f>
        <v/>
      </c>
      <c r="N4703" s="21" t="n"/>
    </row>
    <row r="4704">
      <c r="A4704" s="295" t="n"/>
      <c r="B4704" s="14" t="n"/>
      <c r="C4704" s="15" t="n"/>
      <c r="D4704" s="15" t="n"/>
      <c r="E4704" s="15">
        <f>D4704*Setup!$B$5</f>
        <v/>
      </c>
      <c r="F4704" s="15">
        <f>D4704-E4704</f>
        <v/>
      </c>
      <c r="G4704" s="15" t="n"/>
      <c r="H4704" s="15" t="n"/>
      <c r="I4704" s="15" t="n"/>
      <c r="J4704" s="15">
        <f>C4704+F4704+G4704-I4704</f>
        <v/>
      </c>
      <c r="K4704" s="15" t="n"/>
      <c r="L4704" s="15">
        <f>K4704*Setup!$B$6</f>
        <v/>
      </c>
      <c r="M4704" s="15">
        <f>J4704-L4704</f>
        <v/>
      </c>
      <c r="N4704" s="21" t="n"/>
    </row>
    <row r="4705">
      <c r="A4705" s="295" t="n"/>
      <c r="B4705" s="14" t="n"/>
      <c r="C4705" s="15" t="n"/>
      <c r="D4705" s="15" t="n"/>
      <c r="E4705" s="15">
        <f>D4705*Setup!$B$5</f>
        <v/>
      </c>
      <c r="F4705" s="15">
        <f>D4705-E4705</f>
        <v/>
      </c>
      <c r="G4705" s="15" t="n"/>
      <c r="H4705" s="15" t="n"/>
      <c r="I4705" s="15" t="n"/>
      <c r="J4705" s="15">
        <f>C4705+F4705+G4705-I4705</f>
        <v/>
      </c>
      <c r="K4705" s="15" t="n"/>
      <c r="L4705" s="15">
        <f>K4705*Setup!$B$6</f>
        <v/>
      </c>
      <c r="M4705" s="15">
        <f>J4705-L4705</f>
        <v/>
      </c>
      <c r="N4705" s="21" t="n"/>
    </row>
    <row r="4706">
      <c r="A4706" s="295" t="n"/>
      <c r="B4706" s="14" t="n"/>
      <c r="C4706" s="15" t="n"/>
      <c r="D4706" s="15" t="n"/>
      <c r="E4706" s="15">
        <f>D4706*Setup!$B$5</f>
        <v/>
      </c>
      <c r="F4706" s="15">
        <f>D4706-E4706</f>
        <v/>
      </c>
      <c r="G4706" s="15" t="n"/>
      <c r="H4706" s="15" t="n"/>
      <c r="I4706" s="15" t="n"/>
      <c r="J4706" s="15">
        <f>C4706+F4706+G4706-I4706</f>
        <v/>
      </c>
      <c r="K4706" s="15" t="n"/>
      <c r="L4706" s="15">
        <f>K4706*Setup!$B$6</f>
        <v/>
      </c>
      <c r="M4706" s="15">
        <f>J4706-L4706</f>
        <v/>
      </c>
      <c r="N4706" s="21" t="n"/>
    </row>
    <row r="4707">
      <c r="A4707" s="295" t="n"/>
      <c r="B4707" s="14" t="n"/>
      <c r="C4707" s="15" t="n"/>
      <c r="D4707" s="15" t="n"/>
      <c r="E4707" s="15">
        <f>D4707*Setup!$B$5</f>
        <v/>
      </c>
      <c r="F4707" s="15">
        <f>D4707-E4707</f>
        <v/>
      </c>
      <c r="G4707" s="15" t="n"/>
      <c r="H4707" s="15" t="n"/>
      <c r="I4707" s="15" t="n"/>
      <c r="J4707" s="15">
        <f>C4707+F4707+G4707-I4707</f>
        <v/>
      </c>
      <c r="K4707" s="15" t="n"/>
      <c r="L4707" s="15">
        <f>K4707*Setup!$B$6</f>
        <v/>
      </c>
      <c r="M4707" s="15">
        <f>J4707-L4707</f>
        <v/>
      </c>
      <c r="N4707" s="21" t="n"/>
    </row>
    <row r="4708">
      <c r="A4708" s="295" t="n"/>
      <c r="B4708" s="14" t="n"/>
      <c r="C4708" s="15" t="n"/>
      <c r="D4708" s="15" t="n"/>
      <c r="E4708" s="15">
        <f>D4708*Setup!$B$5</f>
        <v/>
      </c>
      <c r="F4708" s="15">
        <f>D4708-E4708</f>
        <v/>
      </c>
      <c r="G4708" s="15" t="n"/>
      <c r="H4708" s="15" t="n"/>
      <c r="I4708" s="15" t="n"/>
      <c r="J4708" s="15">
        <f>C4708+F4708+G4708-I4708</f>
        <v/>
      </c>
      <c r="K4708" s="15" t="n"/>
      <c r="L4708" s="15">
        <f>K4708*Setup!$B$6</f>
        <v/>
      </c>
      <c r="M4708" s="15">
        <f>J4708-L4708</f>
        <v/>
      </c>
      <c r="N4708" s="21" t="n"/>
    </row>
    <row r="4709">
      <c r="A4709" s="295" t="n"/>
      <c r="B4709" s="14" t="n"/>
      <c r="C4709" s="15" t="n"/>
      <c r="D4709" s="15" t="n"/>
      <c r="E4709" s="15">
        <f>D4709*Setup!$B$5</f>
        <v/>
      </c>
      <c r="F4709" s="15">
        <f>D4709-E4709</f>
        <v/>
      </c>
      <c r="G4709" s="15" t="n"/>
      <c r="H4709" s="15" t="n"/>
      <c r="I4709" s="15" t="n"/>
      <c r="J4709" s="15">
        <f>C4709+F4709+G4709-I4709</f>
        <v/>
      </c>
      <c r="K4709" s="15" t="n"/>
      <c r="L4709" s="15">
        <f>K4709*Setup!$B$6</f>
        <v/>
      </c>
      <c r="M4709" s="15">
        <f>J4709-L4709</f>
        <v/>
      </c>
      <c r="N4709" s="21" t="n"/>
    </row>
    <row r="4710">
      <c r="A4710" s="295" t="n"/>
      <c r="B4710" s="14" t="n"/>
      <c r="C4710" s="15" t="n"/>
      <c r="D4710" s="15" t="n"/>
      <c r="E4710" s="15">
        <f>D4710*Setup!$B$5</f>
        <v/>
      </c>
      <c r="F4710" s="15">
        <f>D4710-E4710</f>
        <v/>
      </c>
      <c r="G4710" s="15" t="n"/>
      <c r="H4710" s="15" t="n"/>
      <c r="I4710" s="15" t="n"/>
      <c r="J4710" s="15">
        <f>C4710+F4710+G4710-I4710</f>
        <v/>
      </c>
      <c r="K4710" s="15" t="n"/>
      <c r="L4710" s="15">
        <f>K4710*Setup!$B$6</f>
        <v/>
      </c>
      <c r="M4710" s="15">
        <f>J4710-L4710</f>
        <v/>
      </c>
      <c r="N4710" s="21" t="n"/>
    </row>
    <row r="4711">
      <c r="A4711" s="295" t="n"/>
      <c r="B4711" s="14" t="n"/>
      <c r="C4711" s="15" t="n"/>
      <c r="D4711" s="15" t="n"/>
      <c r="E4711" s="15">
        <f>D4711*Setup!$B$5</f>
        <v/>
      </c>
      <c r="F4711" s="15">
        <f>D4711-E4711</f>
        <v/>
      </c>
      <c r="G4711" s="15" t="n"/>
      <c r="H4711" s="15" t="n"/>
      <c r="I4711" s="15" t="n"/>
      <c r="J4711" s="15">
        <f>C4711+F4711+G4711-I4711</f>
        <v/>
      </c>
      <c r="K4711" s="15" t="n"/>
      <c r="L4711" s="15">
        <f>K4711*Setup!$B$6</f>
        <v/>
      </c>
      <c r="M4711" s="15">
        <f>J4711-L4711</f>
        <v/>
      </c>
      <c r="N4711" s="21" t="n"/>
    </row>
    <row r="4712">
      <c r="A4712" s="295" t="n"/>
      <c r="B4712" s="14" t="n"/>
      <c r="C4712" s="15" t="n"/>
      <c r="D4712" s="15" t="n"/>
      <c r="E4712" s="15">
        <f>D4712*Setup!$B$5</f>
        <v/>
      </c>
      <c r="F4712" s="15">
        <f>D4712-E4712</f>
        <v/>
      </c>
      <c r="G4712" s="15" t="n"/>
      <c r="H4712" s="15" t="n"/>
      <c r="I4712" s="15" t="n"/>
      <c r="J4712" s="15">
        <f>C4712+F4712+G4712-I4712</f>
        <v/>
      </c>
      <c r="K4712" s="15" t="n"/>
      <c r="L4712" s="15">
        <f>K4712*Setup!$B$6</f>
        <v/>
      </c>
      <c r="M4712" s="15">
        <f>J4712-L4712</f>
        <v/>
      </c>
      <c r="N4712" s="21" t="n"/>
    </row>
    <row r="4713">
      <c r="A4713" s="295" t="n"/>
      <c r="B4713" s="14" t="n"/>
      <c r="C4713" s="15" t="n"/>
      <c r="D4713" s="15" t="n"/>
      <c r="E4713" s="15">
        <f>D4713*Setup!$B$5</f>
        <v/>
      </c>
      <c r="F4713" s="15">
        <f>D4713-E4713</f>
        <v/>
      </c>
      <c r="G4713" s="15" t="n"/>
      <c r="H4713" s="15" t="n"/>
      <c r="I4713" s="15" t="n"/>
      <c r="J4713" s="15">
        <f>C4713+F4713+G4713-I4713</f>
        <v/>
      </c>
      <c r="K4713" s="15" t="n"/>
      <c r="L4713" s="15">
        <f>K4713*Setup!$B$6</f>
        <v/>
      </c>
      <c r="M4713" s="15">
        <f>J4713-L4713</f>
        <v/>
      </c>
      <c r="N4713" s="21" t="n"/>
    </row>
    <row r="4714">
      <c r="A4714" s="295" t="n"/>
      <c r="B4714" s="14" t="n"/>
      <c r="C4714" s="15" t="n"/>
      <c r="D4714" s="15" t="n"/>
      <c r="E4714" s="15">
        <f>D4714*Setup!$B$5</f>
        <v/>
      </c>
      <c r="F4714" s="15">
        <f>D4714-E4714</f>
        <v/>
      </c>
      <c r="G4714" s="15" t="n"/>
      <c r="H4714" s="15" t="n"/>
      <c r="I4714" s="15" t="n"/>
      <c r="J4714" s="15">
        <f>C4714+F4714+G4714-I4714</f>
        <v/>
      </c>
      <c r="K4714" s="15" t="n"/>
      <c r="L4714" s="15">
        <f>K4714*Setup!$B$6</f>
        <v/>
      </c>
      <c r="M4714" s="15">
        <f>J4714-L4714</f>
        <v/>
      </c>
      <c r="N4714" s="21" t="n"/>
    </row>
    <row r="4715">
      <c r="A4715" s="295" t="n"/>
      <c r="B4715" s="14" t="n"/>
      <c r="C4715" s="15" t="n"/>
      <c r="D4715" s="15" t="n"/>
      <c r="E4715" s="15">
        <f>D4715*Setup!$B$5</f>
        <v/>
      </c>
      <c r="F4715" s="15">
        <f>D4715-E4715</f>
        <v/>
      </c>
      <c r="G4715" s="15" t="n"/>
      <c r="H4715" s="15" t="n"/>
      <c r="I4715" s="15" t="n"/>
      <c r="J4715" s="15">
        <f>C4715+F4715+G4715-I4715</f>
        <v/>
      </c>
      <c r="K4715" s="15" t="n"/>
      <c r="L4715" s="15">
        <f>K4715*Setup!$B$6</f>
        <v/>
      </c>
      <c r="M4715" s="15">
        <f>J4715-L4715</f>
        <v/>
      </c>
      <c r="N4715" s="21" t="n"/>
    </row>
    <row r="4716">
      <c r="A4716" s="295" t="n"/>
      <c r="B4716" s="14" t="n"/>
      <c r="C4716" s="15" t="n"/>
      <c r="D4716" s="15" t="n"/>
      <c r="E4716" s="15">
        <f>D4716*Setup!$B$5</f>
        <v/>
      </c>
      <c r="F4716" s="15">
        <f>D4716-E4716</f>
        <v/>
      </c>
      <c r="G4716" s="15" t="n"/>
      <c r="H4716" s="15" t="n"/>
      <c r="I4716" s="15" t="n"/>
      <c r="J4716" s="15">
        <f>C4716+F4716+G4716-I4716</f>
        <v/>
      </c>
      <c r="K4716" s="15" t="n"/>
      <c r="L4716" s="15">
        <f>K4716*Setup!$B$6</f>
        <v/>
      </c>
      <c r="M4716" s="15">
        <f>J4716-L4716</f>
        <v/>
      </c>
      <c r="N4716" s="21" t="n"/>
    </row>
    <row r="4717">
      <c r="A4717" s="295" t="n"/>
      <c r="B4717" s="14" t="n"/>
      <c r="C4717" s="15" t="n"/>
      <c r="D4717" s="15" t="n"/>
      <c r="E4717" s="15">
        <f>D4717*Setup!$B$5</f>
        <v/>
      </c>
      <c r="F4717" s="15">
        <f>D4717-E4717</f>
        <v/>
      </c>
      <c r="G4717" s="15" t="n"/>
      <c r="H4717" s="15" t="n"/>
      <c r="I4717" s="15" t="n"/>
      <c r="J4717" s="15">
        <f>C4717+F4717+G4717-I4717</f>
        <v/>
      </c>
      <c r="K4717" s="15" t="n"/>
      <c r="L4717" s="15">
        <f>K4717*Setup!$B$6</f>
        <v/>
      </c>
      <c r="M4717" s="15">
        <f>J4717-L4717</f>
        <v/>
      </c>
      <c r="N4717" s="21" t="n"/>
    </row>
    <row r="4718">
      <c r="A4718" s="295" t="n"/>
      <c r="B4718" s="14" t="n"/>
      <c r="C4718" s="15" t="n"/>
      <c r="D4718" s="15" t="n"/>
      <c r="E4718" s="15">
        <f>D4718*Setup!$B$5</f>
        <v/>
      </c>
      <c r="F4718" s="15">
        <f>D4718-E4718</f>
        <v/>
      </c>
      <c r="G4718" s="15" t="n"/>
      <c r="H4718" s="15" t="n"/>
      <c r="I4718" s="15" t="n"/>
      <c r="J4718" s="15">
        <f>C4718+F4718+G4718-I4718</f>
        <v/>
      </c>
      <c r="K4718" s="15" t="n"/>
      <c r="L4718" s="15">
        <f>K4718*Setup!$B$6</f>
        <v/>
      </c>
      <c r="M4718" s="15">
        <f>J4718-L4718</f>
        <v/>
      </c>
      <c r="N4718" s="21" t="n"/>
    </row>
    <row r="4719">
      <c r="A4719" s="295" t="n"/>
      <c r="B4719" s="14" t="n"/>
      <c r="C4719" s="15" t="n"/>
      <c r="D4719" s="15" t="n"/>
      <c r="E4719" s="15">
        <f>D4719*Setup!$B$5</f>
        <v/>
      </c>
      <c r="F4719" s="15">
        <f>D4719-E4719</f>
        <v/>
      </c>
      <c r="G4719" s="15" t="n"/>
      <c r="H4719" s="15" t="n"/>
      <c r="I4719" s="15" t="n"/>
      <c r="J4719" s="15">
        <f>C4719+F4719+G4719-I4719</f>
        <v/>
      </c>
      <c r="K4719" s="15" t="n"/>
      <c r="L4719" s="15">
        <f>K4719*Setup!$B$6</f>
        <v/>
      </c>
      <c r="M4719" s="15">
        <f>J4719-L4719</f>
        <v/>
      </c>
      <c r="N4719" s="21" t="n"/>
    </row>
    <row r="4720">
      <c r="A4720" s="295" t="n"/>
      <c r="B4720" s="14" t="n"/>
      <c r="C4720" s="15" t="n"/>
      <c r="D4720" s="15" t="n"/>
      <c r="E4720" s="15">
        <f>D4720*Setup!$B$5</f>
        <v/>
      </c>
      <c r="F4720" s="15">
        <f>D4720-E4720</f>
        <v/>
      </c>
      <c r="G4720" s="15" t="n"/>
      <c r="H4720" s="15" t="n"/>
      <c r="I4720" s="15" t="n"/>
      <c r="J4720" s="15">
        <f>C4720+F4720+G4720-I4720</f>
        <v/>
      </c>
      <c r="K4720" s="15" t="n"/>
      <c r="L4720" s="15">
        <f>K4720*Setup!$B$6</f>
        <v/>
      </c>
      <c r="M4720" s="15">
        <f>J4720-L4720</f>
        <v/>
      </c>
      <c r="N4720" s="21" t="n"/>
    </row>
    <row r="4721">
      <c r="A4721" s="295" t="n"/>
      <c r="B4721" s="14" t="n"/>
      <c r="C4721" s="15" t="n"/>
      <c r="D4721" s="15" t="n"/>
      <c r="E4721" s="15">
        <f>D4721*Setup!$B$5</f>
        <v/>
      </c>
      <c r="F4721" s="15">
        <f>D4721-E4721</f>
        <v/>
      </c>
      <c r="G4721" s="15" t="n"/>
      <c r="H4721" s="15" t="n"/>
      <c r="I4721" s="15" t="n"/>
      <c r="J4721" s="15">
        <f>C4721+F4721+G4721-I4721</f>
        <v/>
      </c>
      <c r="K4721" s="15" t="n"/>
      <c r="L4721" s="15">
        <f>K4721*Setup!$B$6</f>
        <v/>
      </c>
      <c r="M4721" s="15">
        <f>J4721-L4721</f>
        <v/>
      </c>
      <c r="N4721" s="21" t="n"/>
    </row>
    <row r="4722">
      <c r="A4722" s="295" t="n"/>
      <c r="B4722" s="14" t="n"/>
      <c r="C4722" s="15" t="n"/>
      <c r="D4722" s="15" t="n"/>
      <c r="E4722" s="15">
        <f>D4722*Setup!$B$5</f>
        <v/>
      </c>
      <c r="F4722" s="15">
        <f>D4722-E4722</f>
        <v/>
      </c>
      <c r="G4722" s="15" t="n"/>
      <c r="H4722" s="15" t="n"/>
      <c r="I4722" s="15" t="n"/>
      <c r="J4722" s="15">
        <f>C4722+F4722+G4722-I4722</f>
        <v/>
      </c>
      <c r="K4722" s="15" t="n"/>
      <c r="L4722" s="15">
        <f>K4722*Setup!$B$6</f>
        <v/>
      </c>
      <c r="M4722" s="15">
        <f>J4722-L4722</f>
        <v/>
      </c>
      <c r="N4722" s="21" t="n"/>
    </row>
    <row r="4723">
      <c r="A4723" s="295" t="n"/>
      <c r="B4723" s="14" t="n"/>
      <c r="C4723" s="15" t="n"/>
      <c r="D4723" s="15" t="n"/>
      <c r="E4723" s="15">
        <f>D4723*Setup!$B$5</f>
        <v/>
      </c>
      <c r="F4723" s="15">
        <f>D4723-E4723</f>
        <v/>
      </c>
      <c r="G4723" s="15" t="n"/>
      <c r="H4723" s="15" t="n"/>
      <c r="I4723" s="15" t="n"/>
      <c r="J4723" s="15">
        <f>C4723+F4723+G4723-I4723</f>
        <v/>
      </c>
      <c r="K4723" s="15" t="n"/>
      <c r="L4723" s="15">
        <f>K4723*Setup!$B$6</f>
        <v/>
      </c>
      <c r="M4723" s="15">
        <f>J4723-L4723</f>
        <v/>
      </c>
      <c r="N4723" s="21" t="n"/>
    </row>
    <row r="4724">
      <c r="A4724" s="295" t="n"/>
      <c r="B4724" s="14" t="n"/>
      <c r="C4724" s="15" t="n"/>
      <c r="D4724" s="15" t="n"/>
      <c r="E4724" s="15">
        <f>D4724*Setup!$B$5</f>
        <v/>
      </c>
      <c r="F4724" s="15">
        <f>D4724-E4724</f>
        <v/>
      </c>
      <c r="G4724" s="15" t="n"/>
      <c r="H4724" s="15" t="n"/>
      <c r="I4724" s="15" t="n"/>
      <c r="J4724" s="15">
        <f>C4724+F4724+G4724-I4724</f>
        <v/>
      </c>
      <c r="K4724" s="15" t="n"/>
      <c r="L4724" s="15">
        <f>K4724*Setup!$B$6</f>
        <v/>
      </c>
      <c r="M4724" s="15">
        <f>J4724-L4724</f>
        <v/>
      </c>
      <c r="N4724" s="21" t="n"/>
    </row>
    <row r="4725">
      <c r="A4725" s="295" t="n"/>
      <c r="B4725" s="14" t="n"/>
      <c r="C4725" s="15" t="n"/>
      <c r="D4725" s="15" t="n"/>
      <c r="E4725" s="15">
        <f>D4725*Setup!$B$5</f>
        <v/>
      </c>
      <c r="F4725" s="15">
        <f>D4725-E4725</f>
        <v/>
      </c>
      <c r="G4725" s="15" t="n"/>
      <c r="H4725" s="15" t="n"/>
      <c r="I4725" s="15" t="n"/>
      <c r="J4725" s="15">
        <f>C4725+F4725+G4725-I4725</f>
        <v/>
      </c>
      <c r="K4725" s="15" t="n"/>
      <c r="L4725" s="15">
        <f>K4725*Setup!$B$6</f>
        <v/>
      </c>
      <c r="M4725" s="15">
        <f>J4725-L4725</f>
        <v/>
      </c>
      <c r="N4725" s="21" t="n"/>
    </row>
    <row r="4726">
      <c r="A4726" s="295" t="n"/>
      <c r="B4726" s="14" t="n"/>
      <c r="C4726" s="15" t="n"/>
      <c r="D4726" s="15" t="n"/>
      <c r="E4726" s="15">
        <f>D4726*Setup!$B$5</f>
        <v/>
      </c>
      <c r="F4726" s="15">
        <f>D4726-E4726</f>
        <v/>
      </c>
      <c r="G4726" s="15" t="n"/>
      <c r="H4726" s="15" t="n"/>
      <c r="I4726" s="15" t="n"/>
      <c r="J4726" s="15">
        <f>C4726+F4726+G4726-I4726</f>
        <v/>
      </c>
      <c r="K4726" s="15" t="n"/>
      <c r="L4726" s="15">
        <f>K4726*Setup!$B$6</f>
        <v/>
      </c>
      <c r="M4726" s="15">
        <f>J4726-L4726</f>
        <v/>
      </c>
      <c r="N4726" s="21" t="n"/>
    </row>
    <row r="4727">
      <c r="A4727" s="295" t="n"/>
      <c r="B4727" s="14" t="n"/>
      <c r="C4727" s="15" t="n"/>
      <c r="D4727" s="15" t="n"/>
      <c r="E4727" s="15">
        <f>D4727*Setup!$B$5</f>
        <v/>
      </c>
      <c r="F4727" s="15">
        <f>D4727-E4727</f>
        <v/>
      </c>
      <c r="G4727" s="15" t="n"/>
      <c r="H4727" s="15" t="n"/>
      <c r="I4727" s="15" t="n"/>
      <c r="J4727" s="15">
        <f>C4727+F4727+G4727-I4727</f>
        <v/>
      </c>
      <c r="K4727" s="15" t="n"/>
      <c r="L4727" s="15">
        <f>K4727*Setup!$B$6</f>
        <v/>
      </c>
      <c r="M4727" s="15">
        <f>J4727-L4727</f>
        <v/>
      </c>
      <c r="N4727" s="21" t="n"/>
    </row>
    <row r="4728">
      <c r="A4728" s="295" t="n"/>
      <c r="B4728" s="14" t="n"/>
      <c r="C4728" s="15" t="n"/>
      <c r="D4728" s="15" t="n"/>
      <c r="E4728" s="15">
        <f>D4728*Setup!$B$5</f>
        <v/>
      </c>
      <c r="F4728" s="15">
        <f>D4728-E4728</f>
        <v/>
      </c>
      <c r="G4728" s="15" t="n"/>
      <c r="H4728" s="15" t="n"/>
      <c r="I4728" s="15" t="n"/>
      <c r="J4728" s="15">
        <f>C4728+F4728+G4728-I4728</f>
        <v/>
      </c>
      <c r="K4728" s="15" t="n"/>
      <c r="L4728" s="15">
        <f>K4728*Setup!$B$6</f>
        <v/>
      </c>
      <c r="M4728" s="15">
        <f>J4728-L4728</f>
        <v/>
      </c>
      <c r="N4728" s="21" t="n"/>
    </row>
    <row r="4729">
      <c r="A4729" s="295" t="n"/>
      <c r="B4729" s="14" t="n"/>
      <c r="C4729" s="15" t="n"/>
      <c r="D4729" s="15" t="n"/>
      <c r="E4729" s="15">
        <f>D4729*Setup!$B$5</f>
        <v/>
      </c>
      <c r="F4729" s="15">
        <f>D4729-E4729</f>
        <v/>
      </c>
      <c r="G4729" s="15" t="n"/>
      <c r="H4729" s="15" t="n"/>
      <c r="I4729" s="15" t="n"/>
      <c r="J4729" s="15">
        <f>C4729+F4729+G4729-I4729</f>
        <v/>
      </c>
      <c r="K4729" s="15" t="n"/>
      <c r="L4729" s="15">
        <f>K4729*Setup!$B$6</f>
        <v/>
      </c>
      <c r="M4729" s="15">
        <f>J4729-L4729</f>
        <v/>
      </c>
      <c r="N4729" s="21" t="n"/>
    </row>
    <row r="4730">
      <c r="A4730" s="295" t="n"/>
      <c r="B4730" s="14" t="n"/>
      <c r="C4730" s="15" t="n"/>
      <c r="D4730" s="15" t="n"/>
      <c r="E4730" s="15">
        <f>D4730*Setup!$B$5</f>
        <v/>
      </c>
      <c r="F4730" s="15">
        <f>D4730-E4730</f>
        <v/>
      </c>
      <c r="G4730" s="15" t="n"/>
      <c r="H4730" s="15" t="n"/>
      <c r="I4730" s="15" t="n"/>
      <c r="J4730" s="15">
        <f>C4730+F4730+G4730-I4730</f>
        <v/>
      </c>
      <c r="K4730" s="15" t="n"/>
      <c r="L4730" s="15">
        <f>K4730*Setup!$B$6</f>
        <v/>
      </c>
      <c r="M4730" s="15">
        <f>J4730-L4730</f>
        <v/>
      </c>
      <c r="N4730" s="21" t="n"/>
    </row>
    <row r="4731">
      <c r="A4731" s="295" t="n"/>
      <c r="B4731" s="14" t="n"/>
      <c r="C4731" s="15" t="n"/>
      <c r="D4731" s="15" t="n"/>
      <c r="E4731" s="15">
        <f>D4731*Setup!$B$5</f>
        <v/>
      </c>
      <c r="F4731" s="15">
        <f>D4731-E4731</f>
        <v/>
      </c>
      <c r="G4731" s="15" t="n"/>
      <c r="H4731" s="15" t="n"/>
      <c r="I4731" s="15" t="n"/>
      <c r="J4731" s="15">
        <f>C4731+F4731+G4731-I4731</f>
        <v/>
      </c>
      <c r="K4731" s="15" t="n"/>
      <c r="L4731" s="15">
        <f>K4731*Setup!$B$6</f>
        <v/>
      </c>
      <c r="M4731" s="15">
        <f>J4731-L4731</f>
        <v/>
      </c>
      <c r="N4731" s="21" t="n"/>
    </row>
    <row r="4732">
      <c r="A4732" s="295" t="n"/>
      <c r="B4732" s="14" t="n"/>
      <c r="C4732" s="15" t="n"/>
      <c r="D4732" s="15" t="n"/>
      <c r="E4732" s="15">
        <f>D4732*Setup!$B$5</f>
        <v/>
      </c>
      <c r="F4732" s="15">
        <f>D4732-E4732</f>
        <v/>
      </c>
      <c r="G4732" s="15" t="n"/>
      <c r="H4732" s="15" t="n"/>
      <c r="I4732" s="15" t="n"/>
      <c r="J4732" s="15">
        <f>C4732+F4732+G4732-I4732</f>
        <v/>
      </c>
      <c r="K4732" s="15" t="n"/>
      <c r="L4732" s="15">
        <f>K4732*Setup!$B$6</f>
        <v/>
      </c>
      <c r="M4732" s="15">
        <f>J4732-L4732</f>
        <v/>
      </c>
      <c r="N4732" s="21" t="n"/>
    </row>
    <row r="4733">
      <c r="A4733" s="295" t="n"/>
      <c r="B4733" s="14" t="n"/>
      <c r="C4733" s="15" t="n"/>
      <c r="D4733" s="15" t="n"/>
      <c r="E4733" s="15">
        <f>D4733*Setup!$B$5</f>
        <v/>
      </c>
      <c r="F4733" s="15">
        <f>D4733-E4733</f>
        <v/>
      </c>
      <c r="G4733" s="15" t="n"/>
      <c r="H4733" s="15" t="n"/>
      <c r="I4733" s="15" t="n"/>
      <c r="J4733" s="15">
        <f>C4733+F4733+G4733-I4733</f>
        <v/>
      </c>
      <c r="K4733" s="15" t="n"/>
      <c r="L4733" s="15">
        <f>K4733*Setup!$B$6</f>
        <v/>
      </c>
      <c r="M4733" s="15">
        <f>J4733-L4733</f>
        <v/>
      </c>
      <c r="N4733" s="21" t="n"/>
    </row>
    <row r="4734">
      <c r="A4734" s="295" t="n"/>
      <c r="B4734" s="14" t="n"/>
      <c r="C4734" s="15" t="n"/>
      <c r="D4734" s="15" t="n"/>
      <c r="E4734" s="15">
        <f>D4734*Setup!$B$5</f>
        <v/>
      </c>
      <c r="F4734" s="15">
        <f>D4734-E4734</f>
        <v/>
      </c>
      <c r="G4734" s="15" t="n"/>
      <c r="H4734" s="15" t="n"/>
      <c r="I4734" s="15" t="n"/>
      <c r="J4734" s="15">
        <f>C4734+F4734+G4734-I4734</f>
        <v/>
      </c>
      <c r="K4734" s="15" t="n"/>
      <c r="L4734" s="15">
        <f>K4734*Setup!$B$6</f>
        <v/>
      </c>
      <c r="M4734" s="15">
        <f>J4734-L4734</f>
        <v/>
      </c>
      <c r="N4734" s="21" t="n"/>
    </row>
    <row r="4735">
      <c r="A4735" s="295" t="n"/>
      <c r="B4735" s="14" t="n"/>
      <c r="C4735" s="15" t="n"/>
      <c r="D4735" s="15" t="n"/>
      <c r="E4735" s="15">
        <f>D4735*Setup!$B$5</f>
        <v/>
      </c>
      <c r="F4735" s="15">
        <f>D4735-E4735</f>
        <v/>
      </c>
      <c r="G4735" s="15" t="n"/>
      <c r="H4735" s="15" t="n"/>
      <c r="I4735" s="15" t="n"/>
      <c r="J4735" s="15">
        <f>C4735+F4735+G4735-I4735</f>
        <v/>
      </c>
      <c r="K4735" s="15" t="n"/>
      <c r="L4735" s="15">
        <f>K4735*Setup!$B$6</f>
        <v/>
      </c>
      <c r="M4735" s="15">
        <f>J4735-L4735</f>
        <v/>
      </c>
      <c r="N4735" s="21" t="n"/>
    </row>
    <row r="4736">
      <c r="A4736" s="295" t="n"/>
      <c r="B4736" s="14" t="n"/>
      <c r="C4736" s="15" t="n"/>
      <c r="D4736" s="15" t="n"/>
      <c r="E4736" s="15">
        <f>D4736*Setup!$B$5</f>
        <v/>
      </c>
      <c r="F4736" s="15">
        <f>D4736-E4736</f>
        <v/>
      </c>
      <c r="G4736" s="15" t="n"/>
      <c r="H4736" s="15" t="n"/>
      <c r="I4736" s="15" t="n"/>
      <c r="J4736" s="15">
        <f>C4736+F4736+G4736-I4736</f>
        <v/>
      </c>
      <c r="K4736" s="15" t="n"/>
      <c r="L4736" s="15">
        <f>K4736*Setup!$B$6</f>
        <v/>
      </c>
      <c r="M4736" s="15">
        <f>J4736-L4736</f>
        <v/>
      </c>
      <c r="N4736" s="21" t="n"/>
    </row>
    <row r="4737">
      <c r="A4737" s="295" t="n"/>
      <c r="B4737" s="14" t="n"/>
      <c r="C4737" s="15" t="n"/>
      <c r="D4737" s="15" t="n"/>
      <c r="E4737" s="15">
        <f>D4737*Setup!$B$5</f>
        <v/>
      </c>
      <c r="F4737" s="15">
        <f>D4737-E4737</f>
        <v/>
      </c>
      <c r="G4737" s="15" t="n"/>
      <c r="H4737" s="15" t="n"/>
      <c r="I4737" s="15" t="n"/>
      <c r="J4737" s="15">
        <f>C4737+F4737+G4737-I4737</f>
        <v/>
      </c>
      <c r="K4737" s="15" t="n"/>
      <c r="L4737" s="15">
        <f>K4737*Setup!$B$6</f>
        <v/>
      </c>
      <c r="M4737" s="15">
        <f>J4737-L4737</f>
        <v/>
      </c>
      <c r="N4737" s="21" t="n"/>
    </row>
    <row r="4738">
      <c r="A4738" s="295" t="n"/>
      <c r="B4738" s="14" t="n"/>
      <c r="C4738" s="15" t="n"/>
      <c r="D4738" s="15" t="n"/>
      <c r="E4738" s="15">
        <f>D4738*Setup!$B$5</f>
        <v/>
      </c>
      <c r="F4738" s="15">
        <f>D4738-E4738</f>
        <v/>
      </c>
      <c r="G4738" s="15" t="n"/>
      <c r="H4738" s="15" t="n"/>
      <c r="I4738" s="15" t="n"/>
      <c r="J4738" s="15">
        <f>C4738+F4738+G4738-I4738</f>
        <v/>
      </c>
      <c r="K4738" s="15" t="n"/>
      <c r="L4738" s="15">
        <f>K4738*Setup!$B$6</f>
        <v/>
      </c>
      <c r="M4738" s="15">
        <f>J4738-L4738</f>
        <v/>
      </c>
      <c r="N4738" s="21" t="n"/>
    </row>
    <row r="4739">
      <c r="A4739" s="295" t="n"/>
      <c r="B4739" s="14" t="n"/>
      <c r="C4739" s="15" t="n"/>
      <c r="D4739" s="15" t="n"/>
      <c r="E4739" s="15">
        <f>D4739*Setup!$B$5</f>
        <v/>
      </c>
      <c r="F4739" s="15">
        <f>D4739-E4739</f>
        <v/>
      </c>
      <c r="G4739" s="15" t="n"/>
      <c r="H4739" s="15" t="n"/>
      <c r="I4739" s="15" t="n"/>
      <c r="J4739" s="15">
        <f>C4739+F4739+G4739-I4739</f>
        <v/>
      </c>
      <c r="K4739" s="15" t="n"/>
      <c r="L4739" s="15">
        <f>K4739*Setup!$B$6</f>
        <v/>
      </c>
      <c r="M4739" s="15">
        <f>J4739-L4739</f>
        <v/>
      </c>
      <c r="N4739" s="21" t="n"/>
    </row>
    <row r="4740">
      <c r="A4740" s="295" t="n"/>
      <c r="B4740" s="14" t="n"/>
      <c r="C4740" s="15" t="n"/>
      <c r="D4740" s="15" t="n"/>
      <c r="E4740" s="15">
        <f>D4740*Setup!$B$5</f>
        <v/>
      </c>
      <c r="F4740" s="15">
        <f>D4740-E4740</f>
        <v/>
      </c>
      <c r="G4740" s="15" t="n"/>
      <c r="H4740" s="15" t="n"/>
      <c r="I4740" s="15" t="n"/>
      <c r="J4740" s="15">
        <f>C4740+F4740+G4740-I4740</f>
        <v/>
      </c>
      <c r="K4740" s="15" t="n"/>
      <c r="L4740" s="15">
        <f>K4740*Setup!$B$6</f>
        <v/>
      </c>
      <c r="M4740" s="15">
        <f>J4740-L4740</f>
        <v/>
      </c>
      <c r="N4740" s="21" t="n"/>
    </row>
    <row r="4741">
      <c r="A4741" s="295" t="n"/>
      <c r="B4741" s="14" t="n"/>
      <c r="C4741" s="15" t="n"/>
      <c r="D4741" s="15" t="n"/>
      <c r="E4741" s="15">
        <f>D4741*Setup!$B$5</f>
        <v/>
      </c>
      <c r="F4741" s="15">
        <f>D4741-E4741</f>
        <v/>
      </c>
      <c r="G4741" s="15" t="n"/>
      <c r="H4741" s="15" t="n"/>
      <c r="I4741" s="15" t="n"/>
      <c r="J4741" s="15">
        <f>C4741+F4741+G4741-I4741</f>
        <v/>
      </c>
      <c r="K4741" s="15" t="n"/>
      <c r="L4741" s="15">
        <f>K4741*Setup!$B$6</f>
        <v/>
      </c>
      <c r="M4741" s="15">
        <f>J4741-L4741</f>
        <v/>
      </c>
      <c r="N4741" s="21" t="n"/>
    </row>
    <row r="4742">
      <c r="A4742" s="295" t="n"/>
      <c r="B4742" s="14" t="n"/>
      <c r="C4742" s="15" t="n"/>
      <c r="D4742" s="15" t="n"/>
      <c r="E4742" s="15">
        <f>D4742*Setup!$B$5</f>
        <v/>
      </c>
      <c r="F4742" s="15">
        <f>D4742-E4742</f>
        <v/>
      </c>
      <c r="G4742" s="15" t="n"/>
      <c r="H4742" s="15" t="n"/>
      <c r="I4742" s="15" t="n"/>
      <c r="J4742" s="15">
        <f>C4742+F4742+G4742-I4742</f>
        <v/>
      </c>
      <c r="K4742" s="15" t="n"/>
      <c r="L4742" s="15">
        <f>K4742*Setup!$B$6</f>
        <v/>
      </c>
      <c r="M4742" s="15">
        <f>J4742-L4742</f>
        <v/>
      </c>
      <c r="N4742" s="21" t="n"/>
    </row>
    <row r="4743">
      <c r="A4743" s="295" t="n"/>
      <c r="B4743" s="14" t="n"/>
      <c r="C4743" s="15" t="n"/>
      <c r="D4743" s="15" t="n"/>
      <c r="E4743" s="15">
        <f>D4743*Setup!$B$5</f>
        <v/>
      </c>
      <c r="F4743" s="15">
        <f>D4743-E4743</f>
        <v/>
      </c>
      <c r="G4743" s="15" t="n"/>
      <c r="H4743" s="15" t="n"/>
      <c r="I4743" s="15" t="n"/>
      <c r="J4743" s="15">
        <f>C4743+F4743+G4743-I4743</f>
        <v/>
      </c>
      <c r="K4743" s="15" t="n"/>
      <c r="L4743" s="15">
        <f>K4743*Setup!$B$6</f>
        <v/>
      </c>
      <c r="M4743" s="15">
        <f>J4743-L4743</f>
        <v/>
      </c>
      <c r="N4743" s="21" t="n"/>
    </row>
    <row r="4744">
      <c r="A4744" s="295" t="n"/>
      <c r="B4744" s="14" t="n"/>
      <c r="C4744" s="15" t="n"/>
      <c r="D4744" s="15" t="n"/>
      <c r="E4744" s="15">
        <f>D4744*Setup!$B$5</f>
        <v/>
      </c>
      <c r="F4744" s="15">
        <f>D4744-E4744</f>
        <v/>
      </c>
      <c r="G4744" s="15" t="n"/>
      <c r="H4744" s="15" t="n"/>
      <c r="I4744" s="15" t="n"/>
      <c r="J4744" s="15">
        <f>C4744+F4744+G4744-I4744</f>
        <v/>
      </c>
      <c r="K4744" s="15" t="n"/>
      <c r="L4744" s="15">
        <f>K4744*Setup!$B$6</f>
        <v/>
      </c>
      <c r="M4744" s="15">
        <f>J4744-L4744</f>
        <v/>
      </c>
      <c r="N4744" s="21" t="n"/>
    </row>
    <row r="4745">
      <c r="A4745" s="295" t="n"/>
      <c r="B4745" s="14" t="n"/>
      <c r="C4745" s="15" t="n"/>
      <c r="D4745" s="15" t="n"/>
      <c r="E4745" s="15">
        <f>D4745*Setup!$B$5</f>
        <v/>
      </c>
      <c r="F4745" s="15">
        <f>D4745-E4745</f>
        <v/>
      </c>
      <c r="G4745" s="15" t="n"/>
      <c r="H4745" s="15" t="n"/>
      <c r="I4745" s="15" t="n"/>
      <c r="J4745" s="15">
        <f>C4745+F4745+G4745-I4745</f>
        <v/>
      </c>
      <c r="K4745" s="15" t="n"/>
      <c r="L4745" s="15">
        <f>K4745*Setup!$B$6</f>
        <v/>
      </c>
      <c r="M4745" s="15">
        <f>J4745-L4745</f>
        <v/>
      </c>
      <c r="N4745" s="21" t="n"/>
    </row>
    <row r="4746">
      <c r="A4746" s="295" t="n"/>
      <c r="B4746" s="14" t="n"/>
      <c r="C4746" s="15" t="n"/>
      <c r="D4746" s="15" t="n"/>
      <c r="E4746" s="15">
        <f>D4746*Setup!$B$5</f>
        <v/>
      </c>
      <c r="F4746" s="15">
        <f>D4746-E4746</f>
        <v/>
      </c>
      <c r="G4746" s="15" t="n"/>
      <c r="H4746" s="15" t="n"/>
      <c r="I4746" s="15" t="n"/>
      <c r="J4746" s="15">
        <f>C4746+F4746+G4746-I4746</f>
        <v/>
      </c>
      <c r="K4746" s="15" t="n"/>
      <c r="L4746" s="15">
        <f>K4746*Setup!$B$6</f>
        <v/>
      </c>
      <c r="M4746" s="15">
        <f>J4746-L4746</f>
        <v/>
      </c>
      <c r="N4746" s="21" t="n"/>
    </row>
    <row r="4747">
      <c r="A4747" s="295" t="n"/>
      <c r="B4747" s="14" t="n"/>
      <c r="C4747" s="15" t="n"/>
      <c r="D4747" s="15" t="n"/>
      <c r="E4747" s="15">
        <f>D4747*Setup!$B$5</f>
        <v/>
      </c>
      <c r="F4747" s="15">
        <f>D4747-E4747</f>
        <v/>
      </c>
      <c r="G4747" s="15" t="n"/>
      <c r="H4747" s="15" t="n"/>
      <c r="I4747" s="15" t="n"/>
      <c r="J4747" s="15">
        <f>C4747+F4747+G4747-I4747</f>
        <v/>
      </c>
      <c r="K4747" s="15" t="n"/>
      <c r="L4747" s="15">
        <f>K4747*Setup!$B$6</f>
        <v/>
      </c>
      <c r="M4747" s="15">
        <f>J4747-L4747</f>
        <v/>
      </c>
      <c r="N4747" s="21" t="n"/>
    </row>
    <row r="4748">
      <c r="A4748" s="295" t="n"/>
      <c r="B4748" s="14" t="n"/>
      <c r="C4748" s="15" t="n"/>
      <c r="D4748" s="15" t="n"/>
      <c r="E4748" s="15">
        <f>D4748*Setup!$B$5</f>
        <v/>
      </c>
      <c r="F4748" s="15">
        <f>D4748-E4748</f>
        <v/>
      </c>
      <c r="G4748" s="15" t="n"/>
      <c r="H4748" s="15" t="n"/>
      <c r="I4748" s="15" t="n"/>
      <c r="J4748" s="15">
        <f>C4748+F4748+G4748-I4748</f>
        <v/>
      </c>
      <c r="K4748" s="15" t="n"/>
      <c r="L4748" s="15">
        <f>K4748*Setup!$B$6</f>
        <v/>
      </c>
      <c r="M4748" s="15">
        <f>J4748-L4748</f>
        <v/>
      </c>
      <c r="N4748" s="21" t="n"/>
    </row>
    <row r="4749">
      <c r="A4749" s="295" t="n"/>
      <c r="B4749" s="14" t="n"/>
      <c r="C4749" s="15" t="n"/>
      <c r="D4749" s="15" t="n"/>
      <c r="E4749" s="15">
        <f>D4749*Setup!$B$5</f>
        <v/>
      </c>
      <c r="F4749" s="15">
        <f>D4749-E4749</f>
        <v/>
      </c>
      <c r="G4749" s="15" t="n"/>
      <c r="H4749" s="15" t="n"/>
      <c r="I4749" s="15" t="n"/>
      <c r="J4749" s="15">
        <f>C4749+F4749+G4749-I4749</f>
        <v/>
      </c>
      <c r="K4749" s="15" t="n"/>
      <c r="L4749" s="15">
        <f>K4749*Setup!$B$6</f>
        <v/>
      </c>
      <c r="M4749" s="15">
        <f>J4749-L4749</f>
        <v/>
      </c>
      <c r="N4749" s="21" t="n"/>
    </row>
    <row r="4750">
      <c r="A4750" s="295" t="n"/>
      <c r="B4750" s="14" t="n"/>
      <c r="C4750" s="15" t="n"/>
      <c r="D4750" s="15" t="n"/>
      <c r="E4750" s="15">
        <f>D4750*Setup!$B$5</f>
        <v/>
      </c>
      <c r="F4750" s="15">
        <f>D4750-E4750</f>
        <v/>
      </c>
      <c r="G4750" s="15" t="n"/>
      <c r="H4750" s="15" t="n"/>
      <c r="I4750" s="15" t="n"/>
      <c r="J4750" s="15">
        <f>C4750+F4750+G4750-I4750</f>
        <v/>
      </c>
      <c r="K4750" s="15" t="n"/>
      <c r="L4750" s="15">
        <f>K4750*Setup!$B$6</f>
        <v/>
      </c>
      <c r="M4750" s="15">
        <f>J4750-L4750</f>
        <v/>
      </c>
      <c r="N4750" s="21" t="n"/>
    </row>
    <row r="4751">
      <c r="A4751" s="295" t="n"/>
      <c r="B4751" s="14" t="n"/>
      <c r="C4751" s="15" t="n"/>
      <c r="D4751" s="15" t="n"/>
      <c r="E4751" s="15">
        <f>D4751*Setup!$B$5</f>
        <v/>
      </c>
      <c r="F4751" s="15">
        <f>D4751-E4751</f>
        <v/>
      </c>
      <c r="G4751" s="15" t="n"/>
      <c r="H4751" s="15" t="n"/>
      <c r="I4751" s="15" t="n"/>
      <c r="J4751" s="15">
        <f>C4751+F4751+G4751-I4751</f>
        <v/>
      </c>
      <c r="K4751" s="15" t="n"/>
      <c r="L4751" s="15">
        <f>K4751*Setup!$B$6</f>
        <v/>
      </c>
      <c r="M4751" s="15">
        <f>J4751-L4751</f>
        <v/>
      </c>
      <c r="N4751" s="21" t="n"/>
    </row>
    <row r="4752">
      <c r="A4752" s="295" t="n"/>
      <c r="B4752" s="14" t="n"/>
      <c r="C4752" s="15" t="n"/>
      <c r="D4752" s="15" t="n"/>
      <c r="E4752" s="15">
        <f>D4752*Setup!$B$5</f>
        <v/>
      </c>
      <c r="F4752" s="15">
        <f>D4752-E4752</f>
        <v/>
      </c>
      <c r="G4752" s="15" t="n"/>
      <c r="H4752" s="15" t="n"/>
      <c r="I4752" s="15" t="n"/>
      <c r="J4752" s="15">
        <f>C4752+F4752+G4752-I4752</f>
        <v/>
      </c>
      <c r="K4752" s="15" t="n"/>
      <c r="L4752" s="15">
        <f>K4752*Setup!$B$6</f>
        <v/>
      </c>
      <c r="M4752" s="15">
        <f>J4752-L4752</f>
        <v/>
      </c>
      <c r="N4752" s="21" t="n"/>
    </row>
    <row r="4753">
      <c r="A4753" s="295" t="n"/>
      <c r="B4753" s="14" t="n"/>
      <c r="C4753" s="15" t="n"/>
      <c r="D4753" s="15" t="n"/>
      <c r="E4753" s="15">
        <f>D4753*Setup!$B$5</f>
        <v/>
      </c>
      <c r="F4753" s="15">
        <f>D4753-E4753</f>
        <v/>
      </c>
      <c r="G4753" s="15" t="n"/>
      <c r="H4753" s="15" t="n"/>
      <c r="I4753" s="15" t="n"/>
      <c r="J4753" s="15">
        <f>C4753+F4753+G4753-I4753</f>
        <v/>
      </c>
      <c r="K4753" s="15" t="n"/>
      <c r="L4753" s="15">
        <f>K4753*Setup!$B$6</f>
        <v/>
      </c>
      <c r="M4753" s="15">
        <f>J4753-L4753</f>
        <v/>
      </c>
      <c r="N4753" s="21" t="n"/>
    </row>
    <row r="4754">
      <c r="A4754" s="295" t="n"/>
      <c r="B4754" s="14" t="n"/>
      <c r="C4754" s="15" t="n"/>
      <c r="D4754" s="15" t="n"/>
      <c r="E4754" s="15">
        <f>D4754*Setup!$B$5</f>
        <v/>
      </c>
      <c r="F4754" s="15">
        <f>D4754-E4754</f>
        <v/>
      </c>
      <c r="G4754" s="15" t="n"/>
      <c r="H4754" s="15" t="n"/>
      <c r="I4754" s="15" t="n"/>
      <c r="J4754" s="15">
        <f>C4754+F4754+G4754-I4754</f>
        <v/>
      </c>
      <c r="K4754" s="15" t="n"/>
      <c r="L4754" s="15">
        <f>K4754*Setup!$B$6</f>
        <v/>
      </c>
      <c r="M4754" s="15">
        <f>J4754-L4754</f>
        <v/>
      </c>
      <c r="N4754" s="21" t="n"/>
    </row>
    <row r="4755">
      <c r="A4755" s="295" t="n"/>
      <c r="B4755" s="14" t="n"/>
      <c r="C4755" s="15" t="n"/>
      <c r="D4755" s="15" t="n"/>
      <c r="E4755" s="15">
        <f>D4755*Setup!$B$5</f>
        <v/>
      </c>
      <c r="F4755" s="15">
        <f>D4755-E4755</f>
        <v/>
      </c>
      <c r="G4755" s="15" t="n"/>
      <c r="H4755" s="15" t="n"/>
      <c r="I4755" s="15" t="n"/>
      <c r="J4755" s="15">
        <f>C4755+F4755+G4755-I4755</f>
        <v/>
      </c>
      <c r="K4755" s="15" t="n"/>
      <c r="L4755" s="15">
        <f>K4755*Setup!$B$6</f>
        <v/>
      </c>
      <c r="M4755" s="15">
        <f>J4755-L4755</f>
        <v/>
      </c>
      <c r="N4755" s="21" t="n"/>
    </row>
    <row r="4756">
      <c r="A4756" s="295" t="n"/>
      <c r="B4756" s="14" t="n"/>
      <c r="C4756" s="15" t="n"/>
      <c r="D4756" s="15" t="n"/>
      <c r="E4756" s="15">
        <f>D4756*Setup!$B$5</f>
        <v/>
      </c>
      <c r="F4756" s="15">
        <f>D4756-E4756</f>
        <v/>
      </c>
      <c r="G4756" s="15" t="n"/>
      <c r="H4756" s="15" t="n"/>
      <c r="I4756" s="15" t="n"/>
      <c r="J4756" s="15">
        <f>C4756+F4756+G4756-I4756</f>
        <v/>
      </c>
      <c r="K4756" s="15" t="n"/>
      <c r="L4756" s="15">
        <f>K4756*Setup!$B$6</f>
        <v/>
      </c>
      <c r="M4756" s="15">
        <f>J4756-L4756</f>
        <v/>
      </c>
      <c r="N4756" s="21" t="n"/>
    </row>
    <row r="4757">
      <c r="A4757" s="295" t="n"/>
      <c r="B4757" s="14" t="n"/>
      <c r="C4757" s="15" t="n"/>
      <c r="D4757" s="15" t="n"/>
      <c r="E4757" s="15">
        <f>D4757*Setup!$B$5</f>
        <v/>
      </c>
      <c r="F4757" s="15">
        <f>D4757-E4757</f>
        <v/>
      </c>
      <c r="G4757" s="15" t="n"/>
      <c r="H4757" s="15" t="n"/>
      <c r="I4757" s="15" t="n"/>
      <c r="J4757" s="15">
        <f>C4757+F4757+G4757-I4757</f>
        <v/>
      </c>
      <c r="K4757" s="15" t="n"/>
      <c r="L4757" s="15">
        <f>K4757*Setup!$B$6</f>
        <v/>
      </c>
      <c r="M4757" s="15">
        <f>J4757-L4757</f>
        <v/>
      </c>
      <c r="N4757" s="21" t="n"/>
    </row>
    <row r="4758">
      <c r="A4758" s="295" t="n"/>
      <c r="B4758" s="14" t="n"/>
      <c r="C4758" s="15" t="n"/>
      <c r="D4758" s="15" t="n"/>
      <c r="E4758" s="15">
        <f>D4758*Setup!$B$5</f>
        <v/>
      </c>
      <c r="F4758" s="15">
        <f>D4758-E4758</f>
        <v/>
      </c>
      <c r="G4758" s="15" t="n"/>
      <c r="H4758" s="15" t="n"/>
      <c r="I4758" s="15" t="n"/>
      <c r="J4758" s="15">
        <f>C4758+F4758+G4758-I4758</f>
        <v/>
      </c>
      <c r="K4758" s="15" t="n"/>
      <c r="L4758" s="15">
        <f>K4758*Setup!$B$6</f>
        <v/>
      </c>
      <c r="M4758" s="15">
        <f>J4758-L4758</f>
        <v/>
      </c>
      <c r="N4758" s="21" t="n"/>
    </row>
    <row r="4759">
      <c r="A4759" s="295" t="n"/>
      <c r="B4759" s="14" t="n"/>
      <c r="C4759" s="15" t="n"/>
      <c r="D4759" s="15" t="n"/>
      <c r="E4759" s="15">
        <f>D4759*Setup!$B$5</f>
        <v/>
      </c>
      <c r="F4759" s="15">
        <f>D4759-E4759</f>
        <v/>
      </c>
      <c r="G4759" s="15" t="n"/>
      <c r="H4759" s="15" t="n"/>
      <c r="I4759" s="15" t="n"/>
      <c r="J4759" s="15">
        <f>C4759+F4759+G4759-I4759</f>
        <v/>
      </c>
      <c r="K4759" s="15" t="n"/>
      <c r="L4759" s="15">
        <f>K4759*Setup!$B$6</f>
        <v/>
      </c>
      <c r="M4759" s="15">
        <f>J4759-L4759</f>
        <v/>
      </c>
      <c r="N4759" s="21" t="n"/>
    </row>
    <row r="4760">
      <c r="A4760" s="295" t="n"/>
      <c r="B4760" s="14" t="n"/>
      <c r="C4760" s="15" t="n"/>
      <c r="D4760" s="15" t="n"/>
      <c r="E4760" s="15">
        <f>D4760*Setup!$B$5</f>
        <v/>
      </c>
      <c r="F4760" s="15">
        <f>D4760-E4760</f>
        <v/>
      </c>
      <c r="G4760" s="15" t="n"/>
      <c r="H4760" s="15" t="n"/>
      <c r="I4760" s="15" t="n"/>
      <c r="J4760" s="15">
        <f>C4760+F4760+G4760-I4760</f>
        <v/>
      </c>
      <c r="K4760" s="15" t="n"/>
      <c r="L4760" s="15">
        <f>K4760*Setup!$B$6</f>
        <v/>
      </c>
      <c r="M4760" s="15">
        <f>J4760-L4760</f>
        <v/>
      </c>
      <c r="N4760" s="21" t="n"/>
    </row>
    <row r="4761">
      <c r="A4761" s="295" t="n"/>
      <c r="B4761" s="14" t="n"/>
      <c r="C4761" s="15" t="n"/>
      <c r="D4761" s="15" t="n"/>
      <c r="E4761" s="15">
        <f>D4761*Setup!$B$5</f>
        <v/>
      </c>
      <c r="F4761" s="15">
        <f>D4761-E4761</f>
        <v/>
      </c>
      <c r="G4761" s="15" t="n"/>
      <c r="H4761" s="15" t="n"/>
      <c r="I4761" s="15" t="n"/>
      <c r="J4761" s="15">
        <f>C4761+F4761+G4761-I4761</f>
        <v/>
      </c>
      <c r="K4761" s="15" t="n"/>
      <c r="L4761" s="15">
        <f>K4761*Setup!$B$6</f>
        <v/>
      </c>
      <c r="M4761" s="15">
        <f>J4761-L4761</f>
        <v/>
      </c>
      <c r="N4761" s="21" t="n"/>
    </row>
    <row r="4762">
      <c r="A4762" s="295" t="n"/>
      <c r="B4762" s="14" t="n"/>
      <c r="C4762" s="15" t="n"/>
      <c r="D4762" s="15" t="n"/>
      <c r="E4762" s="15">
        <f>D4762*Setup!$B$5</f>
        <v/>
      </c>
      <c r="F4762" s="15">
        <f>D4762-E4762</f>
        <v/>
      </c>
      <c r="G4762" s="15" t="n"/>
      <c r="H4762" s="15" t="n"/>
      <c r="I4762" s="15" t="n"/>
      <c r="J4762" s="15">
        <f>C4762+F4762+G4762-I4762</f>
        <v/>
      </c>
      <c r="K4762" s="15" t="n"/>
      <c r="L4762" s="15">
        <f>K4762*Setup!$B$6</f>
        <v/>
      </c>
      <c r="M4762" s="15">
        <f>J4762-L4762</f>
        <v/>
      </c>
      <c r="N4762" s="21" t="n"/>
    </row>
    <row r="4763">
      <c r="A4763" s="295" t="n"/>
      <c r="B4763" s="14" t="n"/>
      <c r="C4763" s="15" t="n"/>
      <c r="D4763" s="15" t="n"/>
      <c r="E4763" s="15">
        <f>D4763*Setup!$B$5</f>
        <v/>
      </c>
      <c r="F4763" s="15">
        <f>D4763-E4763</f>
        <v/>
      </c>
      <c r="G4763" s="15" t="n"/>
      <c r="H4763" s="15" t="n"/>
      <c r="I4763" s="15" t="n"/>
      <c r="J4763" s="15">
        <f>C4763+F4763+G4763-I4763</f>
        <v/>
      </c>
      <c r="K4763" s="15" t="n"/>
      <c r="L4763" s="15">
        <f>K4763*Setup!$B$6</f>
        <v/>
      </c>
      <c r="M4763" s="15">
        <f>J4763-L4763</f>
        <v/>
      </c>
      <c r="N4763" s="21" t="n"/>
    </row>
    <row r="4764">
      <c r="A4764" s="295" t="n"/>
      <c r="B4764" s="14" t="n"/>
      <c r="C4764" s="15" t="n"/>
      <c r="D4764" s="15" t="n"/>
      <c r="E4764" s="15">
        <f>D4764*Setup!$B$5</f>
        <v/>
      </c>
      <c r="F4764" s="15">
        <f>D4764-E4764</f>
        <v/>
      </c>
      <c r="G4764" s="15" t="n"/>
      <c r="H4764" s="15" t="n"/>
      <c r="I4764" s="15" t="n"/>
      <c r="J4764" s="15">
        <f>C4764+F4764+G4764-I4764</f>
        <v/>
      </c>
      <c r="K4764" s="15" t="n"/>
      <c r="L4764" s="15">
        <f>K4764*Setup!$B$6</f>
        <v/>
      </c>
      <c r="M4764" s="15">
        <f>J4764-L4764</f>
        <v/>
      </c>
      <c r="N4764" s="21" t="n"/>
    </row>
    <row r="4765">
      <c r="A4765" s="295" t="n"/>
      <c r="B4765" s="14" t="n"/>
      <c r="C4765" s="15" t="n"/>
      <c r="D4765" s="15" t="n"/>
      <c r="E4765" s="15">
        <f>D4765*Setup!$B$5</f>
        <v/>
      </c>
      <c r="F4765" s="15">
        <f>D4765-E4765</f>
        <v/>
      </c>
      <c r="G4765" s="15" t="n"/>
      <c r="H4765" s="15" t="n"/>
      <c r="I4765" s="15" t="n"/>
      <c r="J4765" s="15">
        <f>C4765+F4765+G4765-I4765</f>
        <v/>
      </c>
      <c r="K4765" s="15" t="n"/>
      <c r="L4765" s="15">
        <f>K4765*Setup!$B$6</f>
        <v/>
      </c>
      <c r="M4765" s="15">
        <f>J4765-L4765</f>
        <v/>
      </c>
      <c r="N4765" s="21" t="n"/>
    </row>
    <row r="4766">
      <c r="A4766" s="295" t="n"/>
      <c r="B4766" s="14" t="n"/>
      <c r="C4766" s="15" t="n"/>
      <c r="D4766" s="15" t="n"/>
      <c r="E4766" s="15">
        <f>D4766*Setup!$B$5</f>
        <v/>
      </c>
      <c r="F4766" s="15">
        <f>D4766-E4766</f>
        <v/>
      </c>
      <c r="G4766" s="15" t="n"/>
      <c r="H4766" s="15" t="n"/>
      <c r="I4766" s="15" t="n"/>
      <c r="J4766" s="15">
        <f>C4766+F4766+G4766-I4766</f>
        <v/>
      </c>
      <c r="K4766" s="15" t="n"/>
      <c r="L4766" s="15">
        <f>K4766*Setup!$B$6</f>
        <v/>
      </c>
      <c r="M4766" s="15">
        <f>J4766-L4766</f>
        <v/>
      </c>
      <c r="N4766" s="21" t="n"/>
    </row>
    <row r="4767">
      <c r="A4767" s="295" t="n"/>
      <c r="B4767" s="14" t="n"/>
      <c r="C4767" s="15" t="n"/>
      <c r="D4767" s="15" t="n"/>
      <c r="E4767" s="15">
        <f>D4767*Setup!$B$5</f>
        <v/>
      </c>
      <c r="F4767" s="15">
        <f>D4767-E4767</f>
        <v/>
      </c>
      <c r="G4767" s="15" t="n"/>
      <c r="H4767" s="15" t="n"/>
      <c r="I4767" s="15" t="n"/>
      <c r="J4767" s="15">
        <f>C4767+F4767+G4767-I4767</f>
        <v/>
      </c>
      <c r="K4767" s="15" t="n"/>
      <c r="L4767" s="15">
        <f>K4767*Setup!$B$6</f>
        <v/>
      </c>
      <c r="M4767" s="15">
        <f>J4767-L4767</f>
        <v/>
      </c>
      <c r="N4767" s="21" t="n"/>
    </row>
    <row r="4768">
      <c r="A4768" s="295" t="n"/>
      <c r="B4768" s="14" t="n"/>
      <c r="C4768" s="15" t="n"/>
      <c r="D4768" s="15" t="n"/>
      <c r="E4768" s="15">
        <f>D4768*Setup!$B$5</f>
        <v/>
      </c>
      <c r="F4768" s="15">
        <f>D4768-E4768</f>
        <v/>
      </c>
      <c r="G4768" s="15" t="n"/>
      <c r="H4768" s="15" t="n"/>
      <c r="I4768" s="15" t="n"/>
      <c r="J4768" s="15">
        <f>C4768+F4768+G4768-I4768</f>
        <v/>
      </c>
      <c r="K4768" s="15" t="n"/>
      <c r="L4768" s="15">
        <f>K4768*Setup!$B$6</f>
        <v/>
      </c>
      <c r="M4768" s="15">
        <f>J4768-L4768</f>
        <v/>
      </c>
      <c r="N4768" s="21" t="n"/>
    </row>
    <row r="4769">
      <c r="A4769" s="295" t="n"/>
      <c r="B4769" s="14" t="n"/>
      <c r="C4769" s="15" t="n"/>
      <c r="D4769" s="15" t="n"/>
      <c r="E4769" s="15">
        <f>D4769*Setup!$B$5</f>
        <v/>
      </c>
      <c r="F4769" s="15">
        <f>D4769-E4769</f>
        <v/>
      </c>
      <c r="G4769" s="15" t="n"/>
      <c r="H4769" s="15" t="n"/>
      <c r="I4769" s="15" t="n"/>
      <c r="J4769" s="15">
        <f>C4769+F4769+G4769-I4769</f>
        <v/>
      </c>
      <c r="K4769" s="15" t="n"/>
      <c r="L4769" s="15">
        <f>K4769*Setup!$B$6</f>
        <v/>
      </c>
      <c r="M4769" s="15">
        <f>J4769-L4769</f>
        <v/>
      </c>
      <c r="N4769" s="21" t="n"/>
    </row>
    <row r="4770">
      <c r="A4770" s="295" t="n"/>
      <c r="B4770" s="14" t="n"/>
      <c r="C4770" s="15" t="n"/>
      <c r="D4770" s="15" t="n"/>
      <c r="E4770" s="15">
        <f>D4770*Setup!$B$5</f>
        <v/>
      </c>
      <c r="F4770" s="15">
        <f>D4770-E4770</f>
        <v/>
      </c>
      <c r="G4770" s="15" t="n"/>
      <c r="H4770" s="15" t="n"/>
      <c r="I4770" s="15" t="n"/>
      <c r="J4770" s="15">
        <f>C4770+F4770+G4770-I4770</f>
        <v/>
      </c>
      <c r="K4770" s="15" t="n"/>
      <c r="L4770" s="15">
        <f>K4770*Setup!$B$6</f>
        <v/>
      </c>
      <c r="M4770" s="15">
        <f>J4770-L4770</f>
        <v/>
      </c>
      <c r="N4770" s="21" t="n"/>
    </row>
    <row r="4771">
      <c r="A4771" s="295" t="n"/>
      <c r="B4771" s="14" t="n"/>
      <c r="C4771" s="15" t="n"/>
      <c r="D4771" s="15" t="n"/>
      <c r="E4771" s="15">
        <f>D4771*Setup!$B$5</f>
        <v/>
      </c>
      <c r="F4771" s="15">
        <f>D4771-E4771</f>
        <v/>
      </c>
      <c r="G4771" s="15" t="n"/>
      <c r="H4771" s="15" t="n"/>
      <c r="I4771" s="15" t="n"/>
      <c r="J4771" s="15">
        <f>C4771+F4771+G4771-I4771</f>
        <v/>
      </c>
      <c r="K4771" s="15" t="n"/>
      <c r="L4771" s="15">
        <f>K4771*Setup!$B$6</f>
        <v/>
      </c>
      <c r="M4771" s="15">
        <f>J4771-L4771</f>
        <v/>
      </c>
      <c r="N4771" s="21" t="n"/>
    </row>
    <row r="4772">
      <c r="A4772" s="295" t="n"/>
      <c r="B4772" s="14" t="n"/>
      <c r="C4772" s="15" t="n"/>
      <c r="D4772" s="15" t="n"/>
      <c r="E4772" s="15">
        <f>D4772*Setup!$B$5</f>
        <v/>
      </c>
      <c r="F4772" s="15">
        <f>D4772-E4772</f>
        <v/>
      </c>
      <c r="G4772" s="15" t="n"/>
      <c r="H4772" s="15" t="n"/>
      <c r="I4772" s="15" t="n"/>
      <c r="J4772" s="15">
        <f>C4772+F4772+G4772-I4772</f>
        <v/>
      </c>
      <c r="K4772" s="15" t="n"/>
      <c r="L4772" s="15">
        <f>K4772*Setup!$B$6</f>
        <v/>
      </c>
      <c r="M4772" s="15">
        <f>J4772-L4772</f>
        <v/>
      </c>
      <c r="N4772" s="21" t="n"/>
    </row>
    <row r="4773">
      <c r="A4773" s="295" t="n"/>
      <c r="B4773" s="14" t="n"/>
      <c r="C4773" s="15" t="n"/>
      <c r="D4773" s="15" t="n"/>
      <c r="E4773" s="15">
        <f>D4773*Setup!$B$5</f>
        <v/>
      </c>
      <c r="F4773" s="15">
        <f>D4773-E4773</f>
        <v/>
      </c>
      <c r="G4773" s="15" t="n"/>
      <c r="H4773" s="15" t="n"/>
      <c r="I4773" s="15" t="n"/>
      <c r="J4773" s="15">
        <f>C4773+F4773+G4773-I4773</f>
        <v/>
      </c>
      <c r="K4773" s="15" t="n"/>
      <c r="L4773" s="15">
        <f>K4773*Setup!$B$6</f>
        <v/>
      </c>
      <c r="M4773" s="15">
        <f>J4773-L4773</f>
        <v/>
      </c>
      <c r="N4773" s="21" t="n"/>
    </row>
    <row r="4774">
      <c r="A4774" s="295" t="n"/>
      <c r="B4774" s="14" t="n"/>
      <c r="C4774" s="15" t="n"/>
      <c r="D4774" s="15" t="n"/>
      <c r="E4774" s="15">
        <f>D4774*Setup!$B$5</f>
        <v/>
      </c>
      <c r="F4774" s="15">
        <f>D4774-E4774</f>
        <v/>
      </c>
      <c r="G4774" s="15" t="n"/>
      <c r="H4774" s="15" t="n"/>
      <c r="I4774" s="15" t="n"/>
      <c r="J4774" s="15">
        <f>C4774+F4774+G4774-I4774</f>
        <v/>
      </c>
      <c r="K4774" s="15" t="n"/>
      <c r="L4774" s="15">
        <f>K4774*Setup!$B$6</f>
        <v/>
      </c>
      <c r="M4774" s="15">
        <f>J4774-L4774</f>
        <v/>
      </c>
      <c r="N4774" s="21" t="n"/>
    </row>
    <row r="4775">
      <c r="A4775" s="295" t="n"/>
      <c r="B4775" s="14" t="n"/>
      <c r="C4775" s="15" t="n"/>
      <c r="D4775" s="15" t="n"/>
      <c r="E4775" s="15">
        <f>D4775*Setup!$B$5</f>
        <v/>
      </c>
      <c r="F4775" s="15">
        <f>D4775-E4775</f>
        <v/>
      </c>
      <c r="G4775" s="15" t="n"/>
      <c r="H4775" s="15" t="n"/>
      <c r="I4775" s="15" t="n"/>
      <c r="J4775" s="15">
        <f>C4775+F4775+G4775-I4775</f>
        <v/>
      </c>
      <c r="K4775" s="15" t="n"/>
      <c r="L4775" s="15">
        <f>K4775*Setup!$B$6</f>
        <v/>
      </c>
      <c r="M4775" s="15">
        <f>J4775-L4775</f>
        <v/>
      </c>
      <c r="N4775" s="21" t="n"/>
    </row>
    <row r="4776">
      <c r="A4776" s="295" t="n"/>
      <c r="B4776" s="14" t="n"/>
      <c r="C4776" s="15" t="n"/>
      <c r="D4776" s="15" t="n"/>
      <c r="E4776" s="15">
        <f>D4776*Setup!$B$5</f>
        <v/>
      </c>
      <c r="F4776" s="15">
        <f>D4776-E4776</f>
        <v/>
      </c>
      <c r="G4776" s="15" t="n"/>
      <c r="H4776" s="15" t="n"/>
      <c r="I4776" s="15" t="n"/>
      <c r="J4776" s="15">
        <f>C4776+F4776+G4776-I4776</f>
        <v/>
      </c>
      <c r="K4776" s="15" t="n"/>
      <c r="L4776" s="15">
        <f>K4776*Setup!$B$6</f>
        <v/>
      </c>
      <c r="M4776" s="15">
        <f>J4776-L4776</f>
        <v/>
      </c>
      <c r="N4776" s="21" t="n"/>
    </row>
    <row r="4777">
      <c r="A4777" s="295" t="n"/>
      <c r="B4777" s="14" t="n"/>
      <c r="C4777" s="15" t="n"/>
      <c r="D4777" s="15" t="n"/>
      <c r="E4777" s="15">
        <f>D4777*Setup!$B$5</f>
        <v/>
      </c>
      <c r="F4777" s="15">
        <f>D4777-E4777</f>
        <v/>
      </c>
      <c r="G4777" s="15" t="n"/>
      <c r="H4777" s="15" t="n"/>
      <c r="I4777" s="15" t="n"/>
      <c r="J4777" s="15">
        <f>C4777+F4777+G4777-I4777</f>
        <v/>
      </c>
      <c r="K4777" s="15" t="n"/>
      <c r="L4777" s="15">
        <f>K4777*Setup!$B$6</f>
        <v/>
      </c>
      <c r="M4777" s="15">
        <f>J4777-L4777</f>
        <v/>
      </c>
      <c r="N4777" s="21" t="n"/>
    </row>
    <row r="4778">
      <c r="A4778" s="295" t="n"/>
      <c r="B4778" s="14" t="n"/>
      <c r="C4778" s="15" t="n"/>
      <c r="D4778" s="15" t="n"/>
      <c r="E4778" s="15">
        <f>D4778*Setup!$B$5</f>
        <v/>
      </c>
      <c r="F4778" s="15">
        <f>D4778-E4778</f>
        <v/>
      </c>
      <c r="G4778" s="15" t="n"/>
      <c r="H4778" s="15" t="n"/>
      <c r="I4778" s="15" t="n"/>
      <c r="J4778" s="15">
        <f>C4778+F4778+G4778-I4778</f>
        <v/>
      </c>
      <c r="K4778" s="15" t="n"/>
      <c r="L4778" s="15">
        <f>K4778*Setup!$B$6</f>
        <v/>
      </c>
      <c r="M4778" s="15">
        <f>J4778-L4778</f>
        <v/>
      </c>
      <c r="N4778" s="21" t="n"/>
    </row>
    <row r="4779">
      <c r="A4779" s="295" t="n"/>
      <c r="B4779" s="14" t="n"/>
      <c r="C4779" s="15" t="n"/>
      <c r="D4779" s="15" t="n"/>
      <c r="E4779" s="15">
        <f>D4779*Setup!$B$5</f>
        <v/>
      </c>
      <c r="F4779" s="15">
        <f>D4779-E4779</f>
        <v/>
      </c>
      <c r="G4779" s="15" t="n"/>
      <c r="H4779" s="15" t="n"/>
      <c r="I4779" s="15" t="n"/>
      <c r="J4779" s="15">
        <f>C4779+F4779+G4779-I4779</f>
        <v/>
      </c>
      <c r="K4779" s="15" t="n"/>
      <c r="L4779" s="15">
        <f>K4779*Setup!$B$6</f>
        <v/>
      </c>
      <c r="M4779" s="15">
        <f>J4779-L4779</f>
        <v/>
      </c>
      <c r="N4779" s="21" t="n"/>
    </row>
    <row r="4780">
      <c r="A4780" s="295" t="n"/>
      <c r="B4780" s="14" t="n"/>
      <c r="C4780" s="15" t="n"/>
      <c r="D4780" s="15" t="n"/>
      <c r="E4780" s="15">
        <f>D4780*Setup!$B$5</f>
        <v/>
      </c>
      <c r="F4780" s="15">
        <f>D4780-E4780</f>
        <v/>
      </c>
      <c r="G4780" s="15" t="n"/>
      <c r="H4780" s="15" t="n"/>
      <c r="I4780" s="15" t="n"/>
      <c r="J4780" s="15">
        <f>C4780+F4780+G4780-I4780</f>
        <v/>
      </c>
      <c r="K4780" s="15" t="n"/>
      <c r="L4780" s="15">
        <f>K4780*Setup!$B$6</f>
        <v/>
      </c>
      <c r="M4780" s="15">
        <f>J4780-L4780</f>
        <v/>
      </c>
      <c r="N4780" s="21" t="n"/>
    </row>
    <row r="4781">
      <c r="A4781" s="295" t="n"/>
      <c r="B4781" s="14" t="n"/>
      <c r="C4781" s="15" t="n"/>
      <c r="D4781" s="15" t="n"/>
      <c r="E4781" s="15">
        <f>D4781*Setup!$B$5</f>
        <v/>
      </c>
      <c r="F4781" s="15">
        <f>D4781-E4781</f>
        <v/>
      </c>
      <c r="G4781" s="15" t="n"/>
      <c r="H4781" s="15" t="n"/>
      <c r="I4781" s="15" t="n"/>
      <c r="J4781" s="15">
        <f>C4781+F4781+G4781-I4781</f>
        <v/>
      </c>
      <c r="K4781" s="15" t="n"/>
      <c r="L4781" s="15">
        <f>K4781*Setup!$B$6</f>
        <v/>
      </c>
      <c r="M4781" s="15">
        <f>J4781-L4781</f>
        <v/>
      </c>
      <c r="N4781" s="21" t="n"/>
    </row>
    <row r="4782">
      <c r="A4782" s="295" t="n"/>
      <c r="B4782" s="14" t="n"/>
      <c r="C4782" s="15" t="n"/>
      <c r="D4782" s="15" t="n"/>
      <c r="E4782" s="15">
        <f>D4782*Setup!$B$5</f>
        <v/>
      </c>
      <c r="F4782" s="15">
        <f>D4782-E4782</f>
        <v/>
      </c>
      <c r="G4782" s="15" t="n"/>
      <c r="H4782" s="15" t="n"/>
      <c r="I4782" s="15" t="n"/>
      <c r="J4782" s="15">
        <f>C4782+F4782+G4782-I4782</f>
        <v/>
      </c>
      <c r="K4782" s="15" t="n"/>
      <c r="L4782" s="15">
        <f>K4782*Setup!$B$6</f>
        <v/>
      </c>
      <c r="M4782" s="15">
        <f>J4782-L4782</f>
        <v/>
      </c>
      <c r="N4782" s="21" t="n"/>
    </row>
    <row r="4783">
      <c r="A4783" s="295" t="n"/>
      <c r="B4783" s="14" t="n"/>
      <c r="C4783" s="15" t="n"/>
      <c r="D4783" s="15" t="n"/>
      <c r="E4783" s="15">
        <f>D4783*Setup!$B$5</f>
        <v/>
      </c>
      <c r="F4783" s="15">
        <f>D4783-E4783</f>
        <v/>
      </c>
      <c r="G4783" s="15" t="n"/>
      <c r="H4783" s="15" t="n"/>
      <c r="I4783" s="15" t="n"/>
      <c r="J4783" s="15">
        <f>C4783+F4783+G4783-I4783</f>
        <v/>
      </c>
      <c r="K4783" s="15" t="n"/>
      <c r="L4783" s="15">
        <f>K4783*Setup!$B$6</f>
        <v/>
      </c>
      <c r="M4783" s="15">
        <f>J4783-L4783</f>
        <v/>
      </c>
      <c r="N4783" s="21" t="n"/>
    </row>
    <row r="4784">
      <c r="A4784" s="295" t="n"/>
      <c r="B4784" s="14" t="n"/>
      <c r="C4784" s="15" t="n"/>
      <c r="D4784" s="15" t="n"/>
      <c r="E4784" s="15">
        <f>D4784*Setup!$B$5</f>
        <v/>
      </c>
      <c r="F4784" s="15">
        <f>D4784-E4784</f>
        <v/>
      </c>
      <c r="G4784" s="15" t="n"/>
      <c r="H4784" s="15" t="n"/>
      <c r="I4784" s="15" t="n"/>
      <c r="J4784" s="15">
        <f>C4784+F4784+G4784-I4784</f>
        <v/>
      </c>
      <c r="K4784" s="15" t="n"/>
      <c r="L4784" s="15">
        <f>K4784*Setup!$B$6</f>
        <v/>
      </c>
      <c r="M4784" s="15">
        <f>J4784-L4784</f>
        <v/>
      </c>
      <c r="N4784" s="21" t="n"/>
    </row>
    <row r="4785">
      <c r="A4785" s="295" t="n"/>
      <c r="B4785" s="14" t="n"/>
      <c r="C4785" s="15" t="n"/>
      <c r="D4785" s="15" t="n"/>
      <c r="E4785" s="15">
        <f>D4785*Setup!$B$5</f>
        <v/>
      </c>
      <c r="F4785" s="15">
        <f>D4785-E4785</f>
        <v/>
      </c>
      <c r="G4785" s="15" t="n"/>
      <c r="H4785" s="15" t="n"/>
      <c r="I4785" s="15" t="n"/>
      <c r="J4785" s="15">
        <f>C4785+F4785+G4785-I4785</f>
        <v/>
      </c>
      <c r="K4785" s="15" t="n"/>
      <c r="L4785" s="15">
        <f>K4785*Setup!$B$6</f>
        <v/>
      </c>
      <c r="M4785" s="15">
        <f>J4785-L4785</f>
        <v/>
      </c>
      <c r="N4785" s="21" t="n"/>
    </row>
    <row r="4786">
      <c r="A4786" s="295" t="n"/>
      <c r="B4786" s="14" t="n"/>
      <c r="C4786" s="15" t="n"/>
      <c r="D4786" s="15" t="n"/>
      <c r="E4786" s="15">
        <f>D4786*Setup!$B$5</f>
        <v/>
      </c>
      <c r="F4786" s="15">
        <f>D4786-E4786</f>
        <v/>
      </c>
      <c r="G4786" s="15" t="n"/>
      <c r="H4786" s="15" t="n"/>
      <c r="I4786" s="15" t="n"/>
      <c r="J4786" s="15">
        <f>C4786+F4786+G4786-I4786</f>
        <v/>
      </c>
      <c r="K4786" s="15" t="n"/>
      <c r="L4786" s="15">
        <f>K4786*Setup!$B$6</f>
        <v/>
      </c>
      <c r="M4786" s="15">
        <f>J4786-L4786</f>
        <v/>
      </c>
      <c r="N4786" s="21" t="n"/>
    </row>
    <row r="4787">
      <c r="A4787" s="295" t="n"/>
      <c r="B4787" s="14" t="n"/>
      <c r="C4787" s="15" t="n"/>
      <c r="D4787" s="15" t="n"/>
      <c r="E4787" s="15">
        <f>D4787*Setup!$B$5</f>
        <v/>
      </c>
      <c r="F4787" s="15">
        <f>D4787-E4787</f>
        <v/>
      </c>
      <c r="G4787" s="15" t="n"/>
      <c r="H4787" s="15" t="n"/>
      <c r="I4787" s="15" t="n"/>
      <c r="J4787" s="15">
        <f>C4787+F4787+G4787-I4787</f>
        <v/>
      </c>
      <c r="K4787" s="15" t="n"/>
      <c r="L4787" s="15">
        <f>K4787*Setup!$B$6</f>
        <v/>
      </c>
      <c r="M4787" s="15">
        <f>J4787-L4787</f>
        <v/>
      </c>
      <c r="N4787" s="21" t="n"/>
    </row>
    <row r="4788">
      <c r="A4788" s="295" t="n"/>
      <c r="B4788" s="14" t="n"/>
      <c r="C4788" s="15" t="n"/>
      <c r="D4788" s="15" t="n"/>
      <c r="E4788" s="15">
        <f>D4788*Setup!$B$5</f>
        <v/>
      </c>
      <c r="F4788" s="15">
        <f>D4788-E4788</f>
        <v/>
      </c>
      <c r="G4788" s="15" t="n"/>
      <c r="H4788" s="15" t="n"/>
      <c r="I4788" s="15" t="n"/>
      <c r="J4788" s="15">
        <f>C4788+F4788+G4788-I4788</f>
        <v/>
      </c>
      <c r="K4788" s="15" t="n"/>
      <c r="L4788" s="15">
        <f>K4788*Setup!$B$6</f>
        <v/>
      </c>
      <c r="M4788" s="15">
        <f>J4788-L4788</f>
        <v/>
      </c>
      <c r="N4788" s="21" t="n"/>
    </row>
    <row r="4789">
      <c r="A4789" s="295" t="n"/>
      <c r="B4789" s="14" t="n"/>
      <c r="C4789" s="15" t="n"/>
      <c r="D4789" s="15" t="n"/>
      <c r="E4789" s="15">
        <f>D4789*Setup!$B$5</f>
        <v/>
      </c>
      <c r="F4789" s="15">
        <f>D4789-E4789</f>
        <v/>
      </c>
      <c r="G4789" s="15" t="n"/>
      <c r="H4789" s="15" t="n"/>
      <c r="I4789" s="15" t="n"/>
      <c r="J4789" s="15">
        <f>C4789+F4789+G4789-I4789</f>
        <v/>
      </c>
      <c r="K4789" s="15" t="n"/>
      <c r="L4789" s="15">
        <f>K4789*Setup!$B$6</f>
        <v/>
      </c>
      <c r="M4789" s="15">
        <f>J4789-L4789</f>
        <v/>
      </c>
      <c r="N4789" s="21" t="n"/>
    </row>
    <row r="4790">
      <c r="A4790" s="295" t="n"/>
      <c r="B4790" s="14" t="n"/>
      <c r="C4790" s="15" t="n"/>
      <c r="D4790" s="15" t="n"/>
      <c r="E4790" s="15">
        <f>D4790*Setup!$B$5</f>
        <v/>
      </c>
      <c r="F4790" s="15">
        <f>D4790-E4790</f>
        <v/>
      </c>
      <c r="G4790" s="15" t="n"/>
      <c r="H4790" s="15" t="n"/>
      <c r="I4790" s="15" t="n"/>
      <c r="J4790" s="15">
        <f>C4790+F4790+G4790-I4790</f>
        <v/>
      </c>
      <c r="K4790" s="15" t="n"/>
      <c r="L4790" s="15">
        <f>K4790*Setup!$B$6</f>
        <v/>
      </c>
      <c r="M4790" s="15">
        <f>J4790-L4790</f>
        <v/>
      </c>
      <c r="N4790" s="21" t="n"/>
    </row>
    <row r="4791">
      <c r="A4791" s="295" t="n"/>
      <c r="B4791" s="14" t="n"/>
      <c r="C4791" s="15" t="n"/>
      <c r="D4791" s="15" t="n"/>
      <c r="E4791" s="15">
        <f>D4791*Setup!$B$5</f>
        <v/>
      </c>
      <c r="F4791" s="15">
        <f>D4791-E4791</f>
        <v/>
      </c>
      <c r="G4791" s="15" t="n"/>
      <c r="H4791" s="15" t="n"/>
      <c r="I4791" s="15" t="n"/>
      <c r="J4791" s="15">
        <f>C4791+F4791+G4791-I4791</f>
        <v/>
      </c>
      <c r="K4791" s="15" t="n"/>
      <c r="L4791" s="15">
        <f>K4791*Setup!$B$6</f>
        <v/>
      </c>
      <c r="M4791" s="15">
        <f>J4791-L4791</f>
        <v/>
      </c>
      <c r="N4791" s="21" t="n"/>
    </row>
    <row r="4792">
      <c r="A4792" s="295" t="n"/>
      <c r="B4792" s="14" t="n"/>
      <c r="C4792" s="15" t="n"/>
      <c r="D4792" s="15" t="n"/>
      <c r="E4792" s="15">
        <f>D4792*Setup!$B$5</f>
        <v/>
      </c>
      <c r="F4792" s="15">
        <f>D4792-E4792</f>
        <v/>
      </c>
      <c r="G4792" s="15" t="n"/>
      <c r="H4792" s="15" t="n"/>
      <c r="I4792" s="15" t="n"/>
      <c r="J4792" s="15">
        <f>C4792+F4792+G4792-I4792</f>
        <v/>
      </c>
      <c r="K4792" s="15" t="n"/>
      <c r="L4792" s="15">
        <f>K4792*Setup!$B$6</f>
        <v/>
      </c>
      <c r="M4792" s="15">
        <f>J4792-L4792</f>
        <v/>
      </c>
      <c r="N4792" s="21" t="n"/>
    </row>
    <row r="4793">
      <c r="A4793" s="295" t="n"/>
      <c r="B4793" s="14" t="n"/>
      <c r="C4793" s="15" t="n"/>
      <c r="D4793" s="15" t="n"/>
      <c r="E4793" s="15">
        <f>D4793*Setup!$B$5</f>
        <v/>
      </c>
      <c r="F4793" s="15">
        <f>D4793-E4793</f>
        <v/>
      </c>
      <c r="G4793" s="15" t="n"/>
      <c r="H4793" s="15" t="n"/>
      <c r="I4793" s="15" t="n"/>
      <c r="J4793" s="15">
        <f>C4793+F4793+G4793-I4793</f>
        <v/>
      </c>
      <c r="K4793" s="15" t="n"/>
      <c r="L4793" s="15">
        <f>K4793*Setup!$B$6</f>
        <v/>
      </c>
      <c r="M4793" s="15">
        <f>J4793-L4793</f>
        <v/>
      </c>
      <c r="N4793" s="21" t="n"/>
    </row>
    <row r="4794">
      <c r="A4794" s="295" t="n"/>
      <c r="B4794" s="14" t="n"/>
      <c r="C4794" s="15" t="n"/>
      <c r="D4794" s="15" t="n"/>
      <c r="E4794" s="15">
        <f>D4794*Setup!$B$5</f>
        <v/>
      </c>
      <c r="F4794" s="15">
        <f>D4794-E4794</f>
        <v/>
      </c>
      <c r="G4794" s="15" t="n"/>
      <c r="H4794" s="15" t="n"/>
      <c r="I4794" s="15" t="n"/>
      <c r="J4794" s="15">
        <f>C4794+F4794+G4794-I4794</f>
        <v/>
      </c>
      <c r="K4794" s="15" t="n"/>
      <c r="L4794" s="15">
        <f>K4794*Setup!$B$6</f>
        <v/>
      </c>
      <c r="M4794" s="15">
        <f>J4794-L4794</f>
        <v/>
      </c>
      <c r="N4794" s="21" t="n"/>
    </row>
    <row r="4795">
      <c r="A4795" s="295" t="n"/>
      <c r="B4795" s="14" t="n"/>
      <c r="C4795" s="15" t="n"/>
      <c r="D4795" s="15" t="n"/>
      <c r="E4795" s="15">
        <f>D4795*Setup!$B$5</f>
        <v/>
      </c>
      <c r="F4795" s="15">
        <f>D4795-E4795</f>
        <v/>
      </c>
      <c r="G4795" s="15" t="n"/>
      <c r="H4795" s="15" t="n"/>
      <c r="I4795" s="15" t="n"/>
      <c r="J4795" s="15">
        <f>C4795+F4795+G4795-I4795</f>
        <v/>
      </c>
      <c r="K4795" s="15" t="n"/>
      <c r="L4795" s="15">
        <f>K4795*Setup!$B$6</f>
        <v/>
      </c>
      <c r="M4795" s="15">
        <f>J4795-L4795</f>
        <v/>
      </c>
      <c r="N4795" s="21" t="n"/>
    </row>
    <row r="4796">
      <c r="A4796" s="295" t="n"/>
      <c r="B4796" s="14" t="n"/>
      <c r="C4796" s="15" t="n"/>
      <c r="D4796" s="15" t="n"/>
      <c r="E4796" s="15">
        <f>D4796*Setup!$B$5</f>
        <v/>
      </c>
      <c r="F4796" s="15">
        <f>D4796-E4796</f>
        <v/>
      </c>
      <c r="G4796" s="15" t="n"/>
      <c r="H4796" s="15" t="n"/>
      <c r="I4796" s="15" t="n"/>
      <c r="J4796" s="15">
        <f>C4796+F4796+G4796-I4796</f>
        <v/>
      </c>
      <c r="K4796" s="15" t="n"/>
      <c r="L4796" s="15">
        <f>K4796*Setup!$B$6</f>
        <v/>
      </c>
      <c r="M4796" s="15">
        <f>J4796-L4796</f>
        <v/>
      </c>
      <c r="N4796" s="21" t="n"/>
    </row>
    <row r="4797">
      <c r="A4797" s="295" t="n"/>
      <c r="B4797" s="14" t="n"/>
      <c r="C4797" s="15" t="n"/>
      <c r="D4797" s="15" t="n"/>
      <c r="E4797" s="15">
        <f>D4797*Setup!$B$5</f>
        <v/>
      </c>
      <c r="F4797" s="15">
        <f>D4797-E4797</f>
        <v/>
      </c>
      <c r="G4797" s="15" t="n"/>
      <c r="H4797" s="15" t="n"/>
      <c r="I4797" s="15" t="n"/>
      <c r="J4797" s="15">
        <f>C4797+F4797+G4797-I4797</f>
        <v/>
      </c>
      <c r="K4797" s="15" t="n"/>
      <c r="L4797" s="15">
        <f>K4797*Setup!$B$6</f>
        <v/>
      </c>
      <c r="M4797" s="15">
        <f>J4797-L4797</f>
        <v/>
      </c>
      <c r="N4797" s="21" t="n"/>
    </row>
    <row r="4798">
      <c r="A4798" s="295" t="n"/>
      <c r="B4798" s="14" t="n"/>
      <c r="C4798" s="15" t="n"/>
      <c r="D4798" s="15" t="n"/>
      <c r="E4798" s="15">
        <f>D4798*Setup!$B$5</f>
        <v/>
      </c>
      <c r="F4798" s="15">
        <f>D4798-E4798</f>
        <v/>
      </c>
      <c r="G4798" s="15" t="n"/>
      <c r="H4798" s="15" t="n"/>
      <c r="I4798" s="15" t="n"/>
      <c r="J4798" s="15">
        <f>C4798+F4798+G4798-I4798</f>
        <v/>
      </c>
      <c r="K4798" s="15" t="n"/>
      <c r="L4798" s="15">
        <f>K4798*Setup!$B$6</f>
        <v/>
      </c>
      <c r="M4798" s="15">
        <f>J4798-L4798</f>
        <v/>
      </c>
      <c r="N4798" s="21" t="n"/>
    </row>
    <row r="4799">
      <c r="A4799" s="295" t="n"/>
      <c r="B4799" s="14" t="n"/>
      <c r="C4799" s="15" t="n"/>
      <c r="D4799" s="15" t="n"/>
      <c r="E4799" s="15">
        <f>D4799*Setup!$B$5</f>
        <v/>
      </c>
      <c r="F4799" s="15">
        <f>D4799-E4799</f>
        <v/>
      </c>
      <c r="G4799" s="15" t="n"/>
      <c r="H4799" s="15" t="n"/>
      <c r="I4799" s="15" t="n"/>
      <c r="J4799" s="15">
        <f>C4799+F4799+G4799-I4799</f>
        <v/>
      </c>
      <c r="K4799" s="15" t="n"/>
      <c r="L4799" s="15">
        <f>K4799*Setup!$B$6</f>
        <v/>
      </c>
      <c r="M4799" s="15">
        <f>J4799-L4799</f>
        <v/>
      </c>
      <c r="N4799" s="21" t="n"/>
    </row>
    <row r="4800">
      <c r="A4800" s="295" t="n"/>
      <c r="B4800" s="14" t="n"/>
      <c r="C4800" s="15" t="n"/>
      <c r="D4800" s="15" t="n"/>
      <c r="E4800" s="15">
        <f>D4800*Setup!$B$5</f>
        <v/>
      </c>
      <c r="F4800" s="15">
        <f>D4800-E4800</f>
        <v/>
      </c>
      <c r="G4800" s="15" t="n"/>
      <c r="H4800" s="15" t="n"/>
      <c r="I4800" s="15" t="n"/>
      <c r="J4800" s="15">
        <f>C4800+F4800+G4800-I4800</f>
        <v/>
      </c>
      <c r="K4800" s="15" t="n"/>
      <c r="L4800" s="15">
        <f>K4800*Setup!$B$6</f>
        <v/>
      </c>
      <c r="M4800" s="15">
        <f>J4800-L4800</f>
        <v/>
      </c>
      <c r="N4800" s="21" t="n"/>
    </row>
    <row r="4801">
      <c r="A4801" s="295" t="n"/>
      <c r="B4801" s="14" t="n"/>
      <c r="C4801" s="15" t="n"/>
      <c r="D4801" s="15" t="n"/>
      <c r="E4801" s="15">
        <f>D4801*Setup!$B$5</f>
        <v/>
      </c>
      <c r="F4801" s="15">
        <f>D4801-E4801</f>
        <v/>
      </c>
      <c r="G4801" s="15" t="n"/>
      <c r="H4801" s="15" t="n"/>
      <c r="I4801" s="15" t="n"/>
      <c r="J4801" s="15">
        <f>C4801+F4801+G4801-I4801</f>
        <v/>
      </c>
      <c r="K4801" s="15" t="n"/>
      <c r="L4801" s="15">
        <f>K4801*Setup!$B$6</f>
        <v/>
      </c>
      <c r="M4801" s="15">
        <f>J4801-L4801</f>
        <v/>
      </c>
      <c r="N4801" s="21" t="n"/>
    </row>
    <row r="4802">
      <c r="A4802" s="295" t="n"/>
      <c r="B4802" s="14" t="n"/>
      <c r="C4802" s="15" t="n"/>
      <c r="D4802" s="15" t="n"/>
      <c r="E4802" s="15">
        <f>D4802*Setup!$B$5</f>
        <v/>
      </c>
      <c r="F4802" s="15">
        <f>D4802-E4802</f>
        <v/>
      </c>
      <c r="G4802" s="15" t="n"/>
      <c r="H4802" s="15" t="n"/>
      <c r="I4802" s="15" t="n"/>
      <c r="J4802" s="15">
        <f>C4802+F4802+G4802-I4802</f>
        <v/>
      </c>
      <c r="K4802" s="15" t="n"/>
      <c r="L4802" s="15">
        <f>K4802*Setup!$B$6</f>
        <v/>
      </c>
      <c r="M4802" s="15">
        <f>J4802-L4802</f>
        <v/>
      </c>
      <c r="N4802" s="21" t="n"/>
    </row>
    <row r="4803">
      <c r="A4803" s="295" t="n"/>
      <c r="B4803" s="14" t="n"/>
      <c r="C4803" s="15" t="n"/>
      <c r="D4803" s="15" t="n"/>
      <c r="E4803" s="15">
        <f>D4803*Setup!$B$5</f>
        <v/>
      </c>
      <c r="F4803" s="15">
        <f>D4803-E4803</f>
        <v/>
      </c>
      <c r="G4803" s="15" t="n"/>
      <c r="H4803" s="15" t="n"/>
      <c r="I4803" s="15" t="n"/>
      <c r="J4803" s="15">
        <f>C4803+F4803+G4803-I4803</f>
        <v/>
      </c>
      <c r="K4803" s="15" t="n"/>
      <c r="L4803" s="15">
        <f>K4803*Setup!$B$6</f>
        <v/>
      </c>
      <c r="M4803" s="15">
        <f>J4803-L4803</f>
        <v/>
      </c>
      <c r="N4803" s="21" t="n"/>
    </row>
    <row r="4804">
      <c r="A4804" s="295" t="n"/>
      <c r="B4804" s="14" t="n"/>
      <c r="C4804" s="15" t="n"/>
      <c r="D4804" s="15" t="n"/>
      <c r="E4804" s="15">
        <f>D4804*Setup!$B$5</f>
        <v/>
      </c>
      <c r="F4804" s="15">
        <f>D4804-E4804</f>
        <v/>
      </c>
      <c r="G4804" s="15" t="n"/>
      <c r="H4804" s="15" t="n"/>
      <c r="I4804" s="15" t="n"/>
      <c r="J4804" s="15">
        <f>C4804+F4804+G4804-I4804</f>
        <v/>
      </c>
      <c r="K4804" s="15" t="n"/>
      <c r="L4804" s="15">
        <f>K4804*Setup!$B$6</f>
        <v/>
      </c>
      <c r="M4804" s="15">
        <f>J4804-L4804</f>
        <v/>
      </c>
      <c r="N4804" s="21" t="n"/>
    </row>
    <row r="4805">
      <c r="A4805" s="295" t="n"/>
      <c r="B4805" s="14" t="n"/>
      <c r="C4805" s="15" t="n"/>
      <c r="D4805" s="15" t="n"/>
      <c r="E4805" s="15">
        <f>D4805*Setup!$B$5</f>
        <v/>
      </c>
      <c r="F4805" s="15">
        <f>D4805-E4805</f>
        <v/>
      </c>
      <c r="G4805" s="15" t="n"/>
      <c r="H4805" s="15" t="n"/>
      <c r="I4805" s="15" t="n"/>
      <c r="J4805" s="15">
        <f>C4805+F4805+G4805-I4805</f>
        <v/>
      </c>
      <c r="K4805" s="15" t="n"/>
      <c r="L4805" s="15">
        <f>K4805*Setup!$B$6</f>
        <v/>
      </c>
      <c r="M4805" s="15">
        <f>J4805-L4805</f>
        <v/>
      </c>
      <c r="N4805" s="21" t="n"/>
    </row>
    <row r="4806">
      <c r="A4806" s="295" t="n"/>
      <c r="B4806" s="14" t="n"/>
      <c r="C4806" s="15" t="n"/>
      <c r="D4806" s="15" t="n"/>
      <c r="E4806" s="15">
        <f>D4806*Setup!$B$5</f>
        <v/>
      </c>
      <c r="F4806" s="15">
        <f>D4806-E4806</f>
        <v/>
      </c>
      <c r="G4806" s="15" t="n"/>
      <c r="H4806" s="15" t="n"/>
      <c r="I4806" s="15" t="n"/>
      <c r="J4806" s="15">
        <f>C4806+F4806+G4806-I4806</f>
        <v/>
      </c>
      <c r="K4806" s="15" t="n"/>
      <c r="L4806" s="15">
        <f>K4806*Setup!$B$6</f>
        <v/>
      </c>
      <c r="M4806" s="15">
        <f>J4806-L4806</f>
        <v/>
      </c>
      <c r="N4806" s="21" t="n"/>
    </row>
    <row r="4807">
      <c r="A4807" s="295" t="n"/>
      <c r="B4807" s="14" t="n"/>
      <c r="C4807" s="15" t="n"/>
      <c r="D4807" s="15" t="n"/>
      <c r="E4807" s="15">
        <f>D4807*Setup!$B$5</f>
        <v/>
      </c>
      <c r="F4807" s="15">
        <f>D4807-E4807</f>
        <v/>
      </c>
      <c r="G4807" s="15" t="n"/>
      <c r="H4807" s="15" t="n"/>
      <c r="I4807" s="15" t="n"/>
      <c r="J4807" s="15">
        <f>C4807+F4807+G4807-I4807</f>
        <v/>
      </c>
      <c r="K4807" s="15" t="n"/>
      <c r="L4807" s="15">
        <f>K4807*Setup!$B$6</f>
        <v/>
      </c>
      <c r="M4807" s="15">
        <f>J4807-L4807</f>
        <v/>
      </c>
      <c r="N4807" s="21" t="n"/>
    </row>
    <row r="4808">
      <c r="A4808" s="295" t="n"/>
      <c r="B4808" s="14" t="n"/>
      <c r="C4808" s="15" t="n"/>
      <c r="D4808" s="15" t="n"/>
      <c r="E4808" s="15">
        <f>D4808*Setup!$B$5</f>
        <v/>
      </c>
      <c r="F4808" s="15">
        <f>D4808-E4808</f>
        <v/>
      </c>
      <c r="G4808" s="15" t="n"/>
      <c r="H4808" s="15" t="n"/>
      <c r="I4808" s="15" t="n"/>
      <c r="J4808" s="15">
        <f>C4808+F4808+G4808-I4808</f>
        <v/>
      </c>
      <c r="K4808" s="15" t="n"/>
      <c r="L4808" s="15">
        <f>K4808*Setup!$B$6</f>
        <v/>
      </c>
      <c r="M4808" s="15">
        <f>J4808-L4808</f>
        <v/>
      </c>
      <c r="N4808" s="21" t="n"/>
    </row>
    <row r="4809">
      <c r="A4809" s="295" t="n"/>
      <c r="B4809" s="14" t="n"/>
      <c r="C4809" s="15" t="n"/>
      <c r="D4809" s="15" t="n"/>
      <c r="E4809" s="15">
        <f>D4809*Setup!$B$5</f>
        <v/>
      </c>
      <c r="F4809" s="15">
        <f>D4809-E4809</f>
        <v/>
      </c>
      <c r="G4809" s="15" t="n"/>
      <c r="H4809" s="15" t="n"/>
      <c r="I4809" s="15" t="n"/>
      <c r="J4809" s="15">
        <f>C4809+F4809+G4809-I4809</f>
        <v/>
      </c>
      <c r="K4809" s="15" t="n"/>
      <c r="L4809" s="15">
        <f>K4809*Setup!$B$6</f>
        <v/>
      </c>
      <c r="M4809" s="15">
        <f>J4809-L4809</f>
        <v/>
      </c>
      <c r="N4809" s="21" t="n"/>
    </row>
    <row r="4810">
      <c r="A4810" s="295" t="n"/>
      <c r="B4810" s="14" t="n"/>
      <c r="C4810" s="15" t="n"/>
      <c r="D4810" s="15" t="n"/>
      <c r="E4810" s="15">
        <f>D4810*Setup!$B$5</f>
        <v/>
      </c>
      <c r="F4810" s="15">
        <f>D4810-E4810</f>
        <v/>
      </c>
      <c r="G4810" s="15" t="n"/>
      <c r="H4810" s="15" t="n"/>
      <c r="I4810" s="15" t="n"/>
      <c r="J4810" s="15">
        <f>C4810+F4810+G4810-I4810</f>
        <v/>
      </c>
      <c r="K4810" s="15" t="n"/>
      <c r="L4810" s="15">
        <f>K4810*Setup!$B$6</f>
        <v/>
      </c>
      <c r="M4810" s="15">
        <f>J4810-L4810</f>
        <v/>
      </c>
      <c r="N4810" s="21" t="n"/>
    </row>
    <row r="4811">
      <c r="A4811" s="295" t="n"/>
      <c r="B4811" s="14" t="n"/>
      <c r="C4811" s="15" t="n"/>
      <c r="D4811" s="15" t="n"/>
      <c r="E4811" s="15">
        <f>D4811*Setup!$B$5</f>
        <v/>
      </c>
      <c r="F4811" s="15">
        <f>D4811-E4811</f>
        <v/>
      </c>
      <c r="G4811" s="15" t="n"/>
      <c r="H4811" s="15" t="n"/>
      <c r="I4811" s="15" t="n"/>
      <c r="J4811" s="15">
        <f>C4811+F4811+G4811-I4811</f>
        <v/>
      </c>
      <c r="K4811" s="15" t="n"/>
      <c r="L4811" s="15">
        <f>K4811*Setup!$B$6</f>
        <v/>
      </c>
      <c r="M4811" s="15">
        <f>J4811-L4811</f>
        <v/>
      </c>
      <c r="N4811" s="21" t="n"/>
    </row>
    <row r="4812">
      <c r="A4812" s="295" t="n"/>
      <c r="B4812" s="14" t="n"/>
      <c r="C4812" s="15" t="n"/>
      <c r="D4812" s="15" t="n"/>
      <c r="E4812" s="15">
        <f>D4812*Setup!$B$5</f>
        <v/>
      </c>
      <c r="F4812" s="15">
        <f>D4812-E4812</f>
        <v/>
      </c>
      <c r="G4812" s="15" t="n"/>
      <c r="H4812" s="15" t="n"/>
      <c r="I4812" s="15" t="n"/>
      <c r="J4812" s="15">
        <f>C4812+F4812+G4812-I4812</f>
        <v/>
      </c>
      <c r="K4812" s="15" t="n"/>
      <c r="L4812" s="15">
        <f>K4812*Setup!$B$6</f>
        <v/>
      </c>
      <c r="M4812" s="15">
        <f>J4812-L4812</f>
        <v/>
      </c>
      <c r="N4812" s="21" t="n"/>
    </row>
    <row r="4813">
      <c r="A4813" s="295" t="n"/>
      <c r="B4813" s="14" t="n"/>
      <c r="C4813" s="15" t="n"/>
      <c r="D4813" s="15" t="n"/>
      <c r="E4813" s="15">
        <f>D4813*Setup!$B$5</f>
        <v/>
      </c>
      <c r="F4813" s="15">
        <f>D4813-E4813</f>
        <v/>
      </c>
      <c r="G4813" s="15" t="n"/>
      <c r="H4813" s="15" t="n"/>
      <c r="I4813" s="15" t="n"/>
      <c r="J4813" s="15">
        <f>C4813+F4813+G4813-I4813</f>
        <v/>
      </c>
      <c r="K4813" s="15" t="n"/>
      <c r="L4813" s="15">
        <f>K4813*Setup!$B$6</f>
        <v/>
      </c>
      <c r="M4813" s="15">
        <f>J4813-L4813</f>
        <v/>
      </c>
      <c r="N4813" s="21" t="n"/>
    </row>
    <row r="4814">
      <c r="A4814" s="295" t="n"/>
      <c r="B4814" s="14" t="n"/>
      <c r="C4814" s="15" t="n"/>
      <c r="D4814" s="15" t="n"/>
      <c r="E4814" s="15">
        <f>D4814*Setup!$B$5</f>
        <v/>
      </c>
      <c r="F4814" s="15">
        <f>D4814-E4814</f>
        <v/>
      </c>
      <c r="G4814" s="15" t="n"/>
      <c r="H4814" s="15" t="n"/>
      <c r="I4814" s="15" t="n"/>
      <c r="J4814" s="15">
        <f>C4814+F4814+G4814-I4814</f>
        <v/>
      </c>
      <c r="K4814" s="15" t="n"/>
      <c r="L4814" s="15">
        <f>K4814*Setup!$B$6</f>
        <v/>
      </c>
      <c r="M4814" s="15">
        <f>J4814-L4814</f>
        <v/>
      </c>
      <c r="N4814" s="21" t="n"/>
    </row>
    <row r="4815">
      <c r="A4815" s="295" t="n"/>
      <c r="B4815" s="14" t="n"/>
      <c r="C4815" s="15" t="n"/>
      <c r="D4815" s="15" t="n"/>
      <c r="E4815" s="15">
        <f>D4815*Setup!$B$5</f>
        <v/>
      </c>
      <c r="F4815" s="15">
        <f>D4815-E4815</f>
        <v/>
      </c>
      <c r="G4815" s="15" t="n"/>
      <c r="H4815" s="15" t="n"/>
      <c r="I4815" s="15" t="n"/>
      <c r="J4815" s="15">
        <f>C4815+F4815+G4815-I4815</f>
        <v/>
      </c>
      <c r="K4815" s="15" t="n"/>
      <c r="L4815" s="15">
        <f>K4815*Setup!$B$6</f>
        <v/>
      </c>
      <c r="M4815" s="15">
        <f>J4815-L4815</f>
        <v/>
      </c>
      <c r="N4815" s="21" t="n"/>
    </row>
    <row r="4816">
      <c r="A4816" s="295" t="n"/>
      <c r="B4816" s="14" t="n"/>
      <c r="C4816" s="15" t="n"/>
      <c r="D4816" s="15" t="n"/>
      <c r="E4816" s="15">
        <f>D4816*Setup!$B$5</f>
        <v/>
      </c>
      <c r="F4816" s="15">
        <f>D4816-E4816</f>
        <v/>
      </c>
      <c r="G4816" s="15" t="n"/>
      <c r="H4816" s="15" t="n"/>
      <c r="I4816" s="15" t="n"/>
      <c r="J4816" s="15">
        <f>C4816+F4816+G4816-I4816</f>
        <v/>
      </c>
      <c r="K4816" s="15" t="n"/>
      <c r="L4816" s="15">
        <f>K4816*Setup!$B$6</f>
        <v/>
      </c>
      <c r="M4816" s="15">
        <f>J4816-L4816</f>
        <v/>
      </c>
      <c r="N4816" s="21" t="n"/>
    </row>
    <row r="4817">
      <c r="A4817" s="295" t="n"/>
      <c r="B4817" s="14" t="n"/>
      <c r="C4817" s="15" t="n"/>
      <c r="D4817" s="15" t="n"/>
      <c r="E4817" s="15">
        <f>D4817*Setup!$B$5</f>
        <v/>
      </c>
      <c r="F4817" s="15">
        <f>D4817-E4817</f>
        <v/>
      </c>
      <c r="G4817" s="15" t="n"/>
      <c r="H4817" s="15" t="n"/>
      <c r="I4817" s="15" t="n"/>
      <c r="J4817" s="15">
        <f>C4817+F4817+G4817-I4817</f>
        <v/>
      </c>
      <c r="K4817" s="15" t="n"/>
      <c r="L4817" s="15">
        <f>K4817*Setup!$B$6</f>
        <v/>
      </c>
      <c r="M4817" s="15">
        <f>J4817-L4817</f>
        <v/>
      </c>
      <c r="N4817" s="21" t="n"/>
    </row>
    <row r="4818">
      <c r="A4818" s="295" t="n"/>
      <c r="B4818" s="14" t="n"/>
      <c r="C4818" s="15" t="n"/>
      <c r="D4818" s="15" t="n"/>
      <c r="E4818" s="15">
        <f>D4818*Setup!$B$5</f>
        <v/>
      </c>
      <c r="F4818" s="15">
        <f>D4818-E4818</f>
        <v/>
      </c>
      <c r="G4818" s="15" t="n"/>
      <c r="H4818" s="15" t="n"/>
      <c r="I4818" s="15" t="n"/>
      <c r="J4818" s="15">
        <f>C4818+F4818+G4818-I4818</f>
        <v/>
      </c>
      <c r="K4818" s="15" t="n"/>
      <c r="L4818" s="15">
        <f>K4818*Setup!$B$6</f>
        <v/>
      </c>
      <c r="M4818" s="15">
        <f>J4818-L4818</f>
        <v/>
      </c>
      <c r="N4818" s="21" t="n"/>
    </row>
    <row r="4819">
      <c r="A4819" s="295" t="n"/>
      <c r="B4819" s="14" t="n"/>
      <c r="C4819" s="15" t="n"/>
      <c r="D4819" s="15" t="n"/>
      <c r="E4819" s="15">
        <f>D4819*Setup!$B$5</f>
        <v/>
      </c>
      <c r="F4819" s="15">
        <f>D4819-E4819</f>
        <v/>
      </c>
      <c r="G4819" s="15" t="n"/>
      <c r="H4819" s="15" t="n"/>
      <c r="I4819" s="15" t="n"/>
      <c r="J4819" s="15">
        <f>C4819+F4819+G4819-I4819</f>
        <v/>
      </c>
      <c r="K4819" s="15" t="n"/>
      <c r="L4819" s="15">
        <f>K4819*Setup!$B$6</f>
        <v/>
      </c>
      <c r="M4819" s="15">
        <f>J4819-L4819</f>
        <v/>
      </c>
      <c r="N4819" s="21" t="n"/>
    </row>
    <row r="4820">
      <c r="A4820" s="295" t="n"/>
      <c r="B4820" s="14" t="n"/>
      <c r="C4820" s="15" t="n"/>
      <c r="D4820" s="15" t="n"/>
      <c r="E4820" s="15">
        <f>D4820*Setup!$B$5</f>
        <v/>
      </c>
      <c r="F4820" s="15">
        <f>D4820-E4820</f>
        <v/>
      </c>
      <c r="G4820" s="15" t="n"/>
      <c r="H4820" s="15" t="n"/>
      <c r="I4820" s="15" t="n"/>
      <c r="J4820" s="15">
        <f>C4820+F4820+G4820-I4820</f>
        <v/>
      </c>
      <c r="K4820" s="15" t="n"/>
      <c r="L4820" s="15">
        <f>K4820*Setup!$B$6</f>
        <v/>
      </c>
      <c r="M4820" s="15">
        <f>J4820-L4820</f>
        <v/>
      </c>
      <c r="N4820" s="21" t="n"/>
    </row>
    <row r="4821">
      <c r="A4821" s="295" t="n"/>
      <c r="B4821" s="14" t="n"/>
      <c r="C4821" s="15" t="n"/>
      <c r="D4821" s="15" t="n"/>
      <c r="E4821" s="15">
        <f>D4821*Setup!$B$5</f>
        <v/>
      </c>
      <c r="F4821" s="15">
        <f>D4821-E4821</f>
        <v/>
      </c>
      <c r="G4821" s="15" t="n"/>
      <c r="H4821" s="15" t="n"/>
      <c r="I4821" s="15" t="n"/>
      <c r="J4821" s="15">
        <f>C4821+F4821+G4821-I4821</f>
        <v/>
      </c>
      <c r="K4821" s="15" t="n"/>
      <c r="L4821" s="15">
        <f>K4821*Setup!$B$6</f>
        <v/>
      </c>
      <c r="M4821" s="15">
        <f>J4821-L4821</f>
        <v/>
      </c>
      <c r="N4821" s="21" t="n"/>
    </row>
    <row r="4822">
      <c r="A4822" s="295" t="n"/>
      <c r="B4822" s="14" t="n"/>
      <c r="C4822" s="15" t="n"/>
      <c r="D4822" s="15" t="n"/>
      <c r="E4822" s="15">
        <f>D4822*Setup!$B$5</f>
        <v/>
      </c>
      <c r="F4822" s="15">
        <f>D4822-E4822</f>
        <v/>
      </c>
      <c r="G4822" s="15" t="n"/>
      <c r="H4822" s="15" t="n"/>
      <c r="I4822" s="15" t="n"/>
      <c r="J4822" s="15">
        <f>C4822+F4822+G4822-I4822</f>
        <v/>
      </c>
      <c r="K4822" s="15" t="n"/>
      <c r="L4822" s="15">
        <f>K4822*Setup!$B$6</f>
        <v/>
      </c>
      <c r="M4822" s="15">
        <f>J4822-L4822</f>
        <v/>
      </c>
      <c r="N4822" s="21" t="n"/>
    </row>
    <row r="4823">
      <c r="A4823" s="295" t="n"/>
      <c r="B4823" s="14" t="n"/>
      <c r="C4823" s="15" t="n"/>
      <c r="D4823" s="15" t="n"/>
      <c r="E4823" s="15">
        <f>D4823*Setup!$B$5</f>
        <v/>
      </c>
      <c r="F4823" s="15">
        <f>D4823-E4823</f>
        <v/>
      </c>
      <c r="G4823" s="15" t="n"/>
      <c r="H4823" s="15" t="n"/>
      <c r="I4823" s="15" t="n"/>
      <c r="J4823" s="15">
        <f>C4823+F4823+G4823-I4823</f>
        <v/>
      </c>
      <c r="K4823" s="15" t="n"/>
      <c r="L4823" s="15">
        <f>K4823*Setup!$B$6</f>
        <v/>
      </c>
      <c r="M4823" s="15">
        <f>J4823-L4823</f>
        <v/>
      </c>
      <c r="N4823" s="21" t="n"/>
    </row>
    <row r="4824">
      <c r="A4824" s="295" t="n"/>
      <c r="B4824" s="14" t="n"/>
      <c r="C4824" s="15" t="n"/>
      <c r="D4824" s="15" t="n"/>
      <c r="E4824" s="15">
        <f>D4824*Setup!$B$5</f>
        <v/>
      </c>
      <c r="F4824" s="15">
        <f>D4824-E4824</f>
        <v/>
      </c>
      <c r="G4824" s="15" t="n"/>
      <c r="H4824" s="15" t="n"/>
      <c r="I4824" s="15" t="n"/>
      <c r="J4824" s="15">
        <f>C4824+F4824+G4824-I4824</f>
        <v/>
      </c>
      <c r="K4824" s="15" t="n"/>
      <c r="L4824" s="15">
        <f>K4824*Setup!$B$6</f>
        <v/>
      </c>
      <c r="M4824" s="15">
        <f>J4824-L4824</f>
        <v/>
      </c>
      <c r="N4824" s="21" t="n"/>
    </row>
    <row r="4825">
      <c r="A4825" s="295" t="n"/>
      <c r="B4825" s="14" t="n"/>
      <c r="C4825" s="15" t="n"/>
      <c r="D4825" s="15" t="n"/>
      <c r="E4825" s="15">
        <f>D4825*Setup!$B$5</f>
        <v/>
      </c>
      <c r="F4825" s="15">
        <f>D4825-E4825</f>
        <v/>
      </c>
      <c r="G4825" s="15" t="n"/>
      <c r="H4825" s="15" t="n"/>
      <c r="I4825" s="15" t="n"/>
      <c r="J4825" s="15">
        <f>C4825+F4825+G4825-I4825</f>
        <v/>
      </c>
      <c r="K4825" s="15" t="n"/>
      <c r="L4825" s="15">
        <f>K4825*Setup!$B$6</f>
        <v/>
      </c>
      <c r="M4825" s="15">
        <f>J4825-L4825</f>
        <v/>
      </c>
      <c r="N4825" s="21" t="n"/>
    </row>
    <row r="4826">
      <c r="A4826" s="295" t="n"/>
      <c r="B4826" s="14" t="n"/>
      <c r="C4826" s="15" t="n"/>
      <c r="D4826" s="15" t="n"/>
      <c r="E4826" s="15">
        <f>D4826*Setup!$B$5</f>
        <v/>
      </c>
      <c r="F4826" s="15">
        <f>D4826-E4826</f>
        <v/>
      </c>
      <c r="G4826" s="15" t="n"/>
      <c r="H4826" s="15" t="n"/>
      <c r="I4826" s="15" t="n"/>
      <c r="J4826" s="15">
        <f>C4826+F4826+G4826-I4826</f>
        <v/>
      </c>
      <c r="K4826" s="15" t="n"/>
      <c r="L4826" s="15">
        <f>K4826*Setup!$B$6</f>
        <v/>
      </c>
      <c r="M4826" s="15">
        <f>J4826-L4826</f>
        <v/>
      </c>
      <c r="N4826" s="21" t="n"/>
    </row>
    <row r="4827">
      <c r="A4827" s="295" t="n"/>
      <c r="B4827" s="14" t="n"/>
      <c r="C4827" s="15" t="n"/>
      <c r="D4827" s="15" t="n"/>
      <c r="E4827" s="15">
        <f>D4827*Setup!$B$5</f>
        <v/>
      </c>
      <c r="F4827" s="15">
        <f>D4827-E4827</f>
        <v/>
      </c>
      <c r="G4827" s="15" t="n"/>
      <c r="H4827" s="15" t="n"/>
      <c r="I4827" s="15" t="n"/>
      <c r="J4827" s="15">
        <f>C4827+F4827+G4827-I4827</f>
        <v/>
      </c>
      <c r="K4827" s="15" t="n"/>
      <c r="L4827" s="15">
        <f>K4827*Setup!$B$6</f>
        <v/>
      </c>
      <c r="M4827" s="15">
        <f>J4827-L4827</f>
        <v/>
      </c>
      <c r="N4827" s="21" t="n"/>
    </row>
    <row r="4828">
      <c r="A4828" s="295" t="n"/>
      <c r="B4828" s="14" t="n"/>
      <c r="C4828" s="15" t="n"/>
      <c r="D4828" s="15" t="n"/>
      <c r="E4828" s="15">
        <f>D4828*Setup!$B$5</f>
        <v/>
      </c>
      <c r="F4828" s="15">
        <f>D4828-E4828</f>
        <v/>
      </c>
      <c r="G4828" s="15" t="n"/>
      <c r="H4828" s="15" t="n"/>
      <c r="I4828" s="15" t="n"/>
      <c r="J4828" s="15">
        <f>C4828+F4828+G4828-I4828</f>
        <v/>
      </c>
      <c r="K4828" s="15" t="n"/>
      <c r="L4828" s="15">
        <f>K4828*Setup!$B$6</f>
        <v/>
      </c>
      <c r="M4828" s="15">
        <f>J4828-L4828</f>
        <v/>
      </c>
      <c r="N4828" s="21" t="n"/>
    </row>
    <row r="4829">
      <c r="A4829" s="295" t="n"/>
      <c r="B4829" s="14" t="n"/>
      <c r="C4829" s="15" t="n"/>
      <c r="D4829" s="15" t="n"/>
      <c r="E4829" s="15">
        <f>D4829*Setup!$B$5</f>
        <v/>
      </c>
      <c r="F4829" s="15">
        <f>D4829-E4829</f>
        <v/>
      </c>
      <c r="G4829" s="15" t="n"/>
      <c r="H4829" s="15" t="n"/>
      <c r="I4829" s="15" t="n"/>
      <c r="J4829" s="15">
        <f>C4829+F4829+G4829-I4829</f>
        <v/>
      </c>
      <c r="K4829" s="15" t="n"/>
      <c r="L4829" s="15">
        <f>K4829*Setup!$B$6</f>
        <v/>
      </c>
      <c r="M4829" s="15">
        <f>J4829-L4829</f>
        <v/>
      </c>
      <c r="N4829" s="21" t="n"/>
    </row>
    <row r="4830">
      <c r="A4830" s="295" t="n"/>
      <c r="B4830" s="14" t="n"/>
      <c r="C4830" s="15" t="n"/>
      <c r="D4830" s="15" t="n"/>
      <c r="E4830" s="15">
        <f>D4830*Setup!$B$5</f>
        <v/>
      </c>
      <c r="F4830" s="15">
        <f>D4830-E4830</f>
        <v/>
      </c>
      <c r="G4830" s="15" t="n"/>
      <c r="H4830" s="15" t="n"/>
      <c r="I4830" s="15" t="n"/>
      <c r="J4830" s="15">
        <f>C4830+F4830+G4830-I4830</f>
        <v/>
      </c>
      <c r="K4830" s="15" t="n"/>
      <c r="L4830" s="15">
        <f>K4830*Setup!$B$6</f>
        <v/>
      </c>
      <c r="M4830" s="15">
        <f>J4830-L4830</f>
        <v/>
      </c>
      <c r="N4830" s="21" t="n"/>
    </row>
    <row r="4831">
      <c r="A4831" s="295" t="n"/>
      <c r="B4831" s="14" t="n"/>
      <c r="C4831" s="15" t="n"/>
      <c r="D4831" s="15" t="n"/>
      <c r="E4831" s="15">
        <f>D4831*Setup!$B$5</f>
        <v/>
      </c>
      <c r="F4831" s="15">
        <f>D4831-E4831</f>
        <v/>
      </c>
      <c r="G4831" s="15" t="n"/>
      <c r="H4831" s="15" t="n"/>
      <c r="I4831" s="15" t="n"/>
      <c r="J4831" s="15">
        <f>C4831+F4831+G4831-I4831</f>
        <v/>
      </c>
      <c r="K4831" s="15" t="n"/>
      <c r="L4831" s="15">
        <f>K4831*Setup!$B$6</f>
        <v/>
      </c>
      <c r="M4831" s="15">
        <f>J4831-L4831</f>
        <v/>
      </c>
      <c r="N4831" s="21" t="n"/>
    </row>
    <row r="4832">
      <c r="A4832" s="295" t="n"/>
      <c r="B4832" s="14" t="n"/>
      <c r="C4832" s="15" t="n"/>
      <c r="D4832" s="15" t="n"/>
      <c r="E4832" s="15">
        <f>D4832*Setup!$B$5</f>
        <v/>
      </c>
      <c r="F4832" s="15">
        <f>D4832-E4832</f>
        <v/>
      </c>
      <c r="G4832" s="15" t="n"/>
      <c r="H4832" s="15" t="n"/>
      <c r="I4832" s="15" t="n"/>
      <c r="J4832" s="15">
        <f>C4832+F4832+G4832-I4832</f>
        <v/>
      </c>
      <c r="K4832" s="15" t="n"/>
      <c r="L4832" s="15">
        <f>K4832*Setup!$B$6</f>
        <v/>
      </c>
      <c r="M4832" s="15">
        <f>J4832-L4832</f>
        <v/>
      </c>
      <c r="N4832" s="21" t="n"/>
    </row>
    <row r="4833">
      <c r="A4833" s="295" t="n"/>
      <c r="B4833" s="14" t="n"/>
      <c r="C4833" s="15" t="n"/>
      <c r="D4833" s="15" t="n"/>
      <c r="E4833" s="15">
        <f>D4833*Setup!$B$5</f>
        <v/>
      </c>
      <c r="F4833" s="15">
        <f>D4833-E4833</f>
        <v/>
      </c>
      <c r="G4833" s="15" t="n"/>
      <c r="H4833" s="15" t="n"/>
      <c r="I4833" s="15" t="n"/>
      <c r="J4833" s="15">
        <f>C4833+F4833+G4833-I4833</f>
        <v/>
      </c>
      <c r="K4833" s="15" t="n"/>
      <c r="L4833" s="15">
        <f>K4833*Setup!$B$6</f>
        <v/>
      </c>
      <c r="M4833" s="15">
        <f>J4833-L4833</f>
        <v/>
      </c>
      <c r="N4833" s="21" t="n"/>
    </row>
    <row r="4834">
      <c r="A4834" s="295" t="n"/>
      <c r="B4834" s="14" t="n"/>
      <c r="C4834" s="15" t="n"/>
      <c r="D4834" s="15" t="n"/>
      <c r="E4834" s="15">
        <f>D4834*Setup!$B$5</f>
        <v/>
      </c>
      <c r="F4834" s="15">
        <f>D4834-E4834</f>
        <v/>
      </c>
      <c r="G4834" s="15" t="n"/>
      <c r="H4834" s="15" t="n"/>
      <c r="I4834" s="15" t="n"/>
      <c r="J4834" s="15">
        <f>C4834+F4834+G4834-I4834</f>
        <v/>
      </c>
      <c r="K4834" s="15" t="n"/>
      <c r="L4834" s="15">
        <f>K4834*Setup!$B$6</f>
        <v/>
      </c>
      <c r="M4834" s="15">
        <f>J4834-L4834</f>
        <v/>
      </c>
      <c r="N4834" s="21" t="n"/>
    </row>
    <row r="4835">
      <c r="A4835" s="295" t="n"/>
      <c r="B4835" s="14" t="n"/>
      <c r="C4835" s="15" t="n"/>
      <c r="D4835" s="15" t="n"/>
      <c r="E4835" s="15">
        <f>D4835*Setup!$B$5</f>
        <v/>
      </c>
      <c r="F4835" s="15">
        <f>D4835-E4835</f>
        <v/>
      </c>
      <c r="G4835" s="15" t="n"/>
      <c r="H4835" s="15" t="n"/>
      <c r="I4835" s="15" t="n"/>
      <c r="J4835" s="15">
        <f>C4835+F4835+G4835-I4835</f>
        <v/>
      </c>
      <c r="K4835" s="15" t="n"/>
      <c r="L4835" s="15">
        <f>K4835*Setup!$B$6</f>
        <v/>
      </c>
      <c r="M4835" s="15">
        <f>J4835-L4835</f>
        <v/>
      </c>
      <c r="N4835" s="21" t="n"/>
    </row>
    <row r="4836">
      <c r="A4836" s="295" t="n"/>
      <c r="B4836" s="14" t="n"/>
      <c r="C4836" s="15" t="n"/>
      <c r="D4836" s="15" t="n"/>
      <c r="E4836" s="15">
        <f>D4836*Setup!$B$5</f>
        <v/>
      </c>
      <c r="F4836" s="15">
        <f>D4836-E4836</f>
        <v/>
      </c>
      <c r="G4836" s="15" t="n"/>
      <c r="H4836" s="15" t="n"/>
      <c r="I4836" s="15" t="n"/>
      <c r="J4836" s="15">
        <f>C4836+F4836+G4836-I4836</f>
        <v/>
      </c>
      <c r="K4836" s="15" t="n"/>
      <c r="L4836" s="15">
        <f>K4836*Setup!$B$6</f>
        <v/>
      </c>
      <c r="M4836" s="15">
        <f>J4836-L4836</f>
        <v/>
      </c>
      <c r="N4836" s="21" t="n"/>
    </row>
    <row r="4837">
      <c r="A4837" s="295" t="n"/>
      <c r="B4837" s="14" t="n"/>
      <c r="C4837" s="15" t="n"/>
      <c r="D4837" s="15" t="n"/>
      <c r="E4837" s="15">
        <f>D4837*Setup!$B$5</f>
        <v/>
      </c>
      <c r="F4837" s="15">
        <f>D4837-E4837</f>
        <v/>
      </c>
      <c r="G4837" s="15" t="n"/>
      <c r="H4837" s="15" t="n"/>
      <c r="I4837" s="15" t="n"/>
      <c r="J4837" s="15">
        <f>C4837+F4837+G4837-I4837</f>
        <v/>
      </c>
      <c r="K4837" s="15" t="n"/>
      <c r="L4837" s="15">
        <f>K4837*Setup!$B$6</f>
        <v/>
      </c>
      <c r="M4837" s="15">
        <f>J4837-L4837</f>
        <v/>
      </c>
      <c r="N4837" s="21" t="n"/>
    </row>
    <row r="4838">
      <c r="A4838" s="295" t="n"/>
      <c r="B4838" s="14" t="n"/>
      <c r="C4838" s="15" t="n"/>
      <c r="D4838" s="15" t="n"/>
      <c r="E4838" s="15">
        <f>D4838*Setup!$B$5</f>
        <v/>
      </c>
      <c r="F4838" s="15">
        <f>D4838-E4838</f>
        <v/>
      </c>
      <c r="G4838" s="15" t="n"/>
      <c r="H4838" s="15" t="n"/>
      <c r="I4838" s="15" t="n"/>
      <c r="J4838" s="15">
        <f>C4838+F4838+G4838-I4838</f>
        <v/>
      </c>
      <c r="K4838" s="15" t="n"/>
      <c r="L4838" s="15">
        <f>K4838*Setup!$B$6</f>
        <v/>
      </c>
      <c r="M4838" s="15">
        <f>J4838-L4838</f>
        <v/>
      </c>
      <c r="N4838" s="21" t="n"/>
    </row>
    <row r="4839">
      <c r="A4839" s="295" t="n"/>
      <c r="B4839" s="14" t="n"/>
      <c r="C4839" s="15" t="n"/>
      <c r="D4839" s="15" t="n"/>
      <c r="E4839" s="15">
        <f>D4839*Setup!$B$5</f>
        <v/>
      </c>
      <c r="F4839" s="15">
        <f>D4839-E4839</f>
        <v/>
      </c>
      <c r="G4839" s="15" t="n"/>
      <c r="H4839" s="15" t="n"/>
      <c r="I4839" s="15" t="n"/>
      <c r="J4839" s="15">
        <f>C4839+F4839+G4839-I4839</f>
        <v/>
      </c>
      <c r="K4839" s="15" t="n"/>
      <c r="L4839" s="15">
        <f>K4839*Setup!$B$6</f>
        <v/>
      </c>
      <c r="M4839" s="15">
        <f>J4839-L4839</f>
        <v/>
      </c>
      <c r="N4839" s="21" t="n"/>
    </row>
    <row r="4840">
      <c r="A4840" s="295" t="n"/>
      <c r="B4840" s="14" t="n"/>
      <c r="C4840" s="15" t="n"/>
      <c r="D4840" s="15" t="n"/>
      <c r="E4840" s="15">
        <f>D4840*Setup!$B$5</f>
        <v/>
      </c>
      <c r="F4840" s="15">
        <f>D4840-E4840</f>
        <v/>
      </c>
      <c r="G4840" s="15" t="n"/>
      <c r="H4840" s="15" t="n"/>
      <c r="I4840" s="15" t="n"/>
      <c r="J4840" s="15">
        <f>C4840+F4840+G4840-I4840</f>
        <v/>
      </c>
      <c r="K4840" s="15" t="n"/>
      <c r="L4840" s="15">
        <f>K4840*Setup!$B$6</f>
        <v/>
      </c>
      <c r="M4840" s="15">
        <f>J4840-L4840</f>
        <v/>
      </c>
      <c r="N4840" s="21" t="n"/>
    </row>
    <row r="4841">
      <c r="A4841" s="295" t="n"/>
      <c r="B4841" s="14" t="n"/>
      <c r="C4841" s="15" t="n"/>
      <c r="D4841" s="15" t="n"/>
      <c r="E4841" s="15">
        <f>D4841*Setup!$B$5</f>
        <v/>
      </c>
      <c r="F4841" s="15">
        <f>D4841-E4841</f>
        <v/>
      </c>
      <c r="G4841" s="15" t="n"/>
      <c r="H4841" s="15" t="n"/>
      <c r="I4841" s="15" t="n"/>
      <c r="J4841" s="15">
        <f>C4841+F4841+G4841-I4841</f>
        <v/>
      </c>
      <c r="K4841" s="15" t="n"/>
      <c r="L4841" s="15">
        <f>K4841*Setup!$B$6</f>
        <v/>
      </c>
      <c r="M4841" s="15">
        <f>J4841-L4841</f>
        <v/>
      </c>
      <c r="N4841" s="21" t="n"/>
    </row>
    <row r="4842">
      <c r="A4842" s="295" t="n"/>
      <c r="B4842" s="14" t="n"/>
      <c r="C4842" s="15" t="n"/>
      <c r="D4842" s="15" t="n"/>
      <c r="E4842" s="15">
        <f>D4842*Setup!$B$5</f>
        <v/>
      </c>
      <c r="F4842" s="15">
        <f>D4842-E4842</f>
        <v/>
      </c>
      <c r="G4842" s="15" t="n"/>
      <c r="H4842" s="15" t="n"/>
      <c r="I4842" s="15" t="n"/>
      <c r="J4842" s="15">
        <f>C4842+F4842+G4842-I4842</f>
        <v/>
      </c>
      <c r="K4842" s="15" t="n"/>
      <c r="L4842" s="15">
        <f>K4842*Setup!$B$6</f>
        <v/>
      </c>
      <c r="M4842" s="15">
        <f>J4842-L4842</f>
        <v/>
      </c>
      <c r="N4842" s="21" t="n"/>
    </row>
    <row r="4843">
      <c r="A4843" s="295" t="n"/>
      <c r="B4843" s="14" t="n"/>
      <c r="C4843" s="15" t="n"/>
      <c r="D4843" s="15" t="n"/>
      <c r="E4843" s="15">
        <f>D4843*Setup!$B$5</f>
        <v/>
      </c>
      <c r="F4843" s="15">
        <f>D4843-E4843</f>
        <v/>
      </c>
      <c r="G4843" s="15" t="n"/>
      <c r="H4843" s="15" t="n"/>
      <c r="I4843" s="15" t="n"/>
      <c r="J4843" s="15">
        <f>C4843+F4843+G4843-I4843</f>
        <v/>
      </c>
      <c r="K4843" s="15" t="n"/>
      <c r="L4843" s="15">
        <f>K4843*Setup!$B$6</f>
        <v/>
      </c>
      <c r="M4843" s="15">
        <f>J4843-L4843</f>
        <v/>
      </c>
      <c r="N4843" s="21" t="n"/>
    </row>
    <row r="4844">
      <c r="A4844" s="295" t="n"/>
      <c r="B4844" s="14" t="n"/>
      <c r="C4844" s="15" t="n"/>
      <c r="D4844" s="15" t="n"/>
      <c r="E4844" s="15">
        <f>D4844*Setup!$B$5</f>
        <v/>
      </c>
      <c r="F4844" s="15">
        <f>D4844-E4844</f>
        <v/>
      </c>
      <c r="G4844" s="15" t="n"/>
      <c r="H4844" s="15" t="n"/>
      <c r="I4844" s="15" t="n"/>
      <c r="J4844" s="15">
        <f>C4844+F4844+G4844-I4844</f>
        <v/>
      </c>
      <c r="K4844" s="15" t="n"/>
      <c r="L4844" s="15">
        <f>K4844*Setup!$B$6</f>
        <v/>
      </c>
      <c r="M4844" s="15">
        <f>J4844-L4844</f>
        <v/>
      </c>
      <c r="N4844" s="21" t="n"/>
    </row>
    <row r="4845">
      <c r="A4845" s="295" t="n"/>
      <c r="B4845" s="14" t="n"/>
      <c r="C4845" s="15" t="n"/>
      <c r="D4845" s="15" t="n"/>
      <c r="E4845" s="15">
        <f>D4845*Setup!$B$5</f>
        <v/>
      </c>
      <c r="F4845" s="15">
        <f>D4845-E4845</f>
        <v/>
      </c>
      <c r="G4845" s="15" t="n"/>
      <c r="H4845" s="15" t="n"/>
      <c r="I4845" s="15" t="n"/>
      <c r="J4845" s="15">
        <f>C4845+F4845+G4845-I4845</f>
        <v/>
      </c>
      <c r="K4845" s="15" t="n"/>
      <c r="L4845" s="15">
        <f>K4845*Setup!$B$6</f>
        <v/>
      </c>
      <c r="M4845" s="15">
        <f>J4845-L4845</f>
        <v/>
      </c>
      <c r="N4845" s="21" t="n"/>
    </row>
    <row r="4846">
      <c r="A4846" s="295" t="n"/>
      <c r="B4846" s="14" t="n"/>
      <c r="C4846" s="15" t="n"/>
      <c r="D4846" s="15" t="n"/>
      <c r="E4846" s="15">
        <f>D4846*Setup!$B$5</f>
        <v/>
      </c>
      <c r="F4846" s="15">
        <f>D4846-E4846</f>
        <v/>
      </c>
      <c r="G4846" s="15" t="n"/>
      <c r="H4846" s="15" t="n"/>
      <c r="I4846" s="15" t="n"/>
      <c r="J4846" s="15">
        <f>C4846+F4846+G4846-I4846</f>
        <v/>
      </c>
      <c r="K4846" s="15" t="n"/>
      <c r="L4846" s="15">
        <f>K4846*Setup!$B$6</f>
        <v/>
      </c>
      <c r="M4846" s="15">
        <f>J4846-L4846</f>
        <v/>
      </c>
      <c r="N4846" s="21" t="n"/>
    </row>
    <row r="4847">
      <c r="A4847" s="295" t="n"/>
      <c r="B4847" s="14" t="n"/>
      <c r="C4847" s="15" t="n"/>
      <c r="D4847" s="15" t="n"/>
      <c r="E4847" s="15">
        <f>D4847*Setup!$B$5</f>
        <v/>
      </c>
      <c r="F4847" s="15">
        <f>D4847-E4847</f>
        <v/>
      </c>
      <c r="G4847" s="15" t="n"/>
      <c r="H4847" s="15" t="n"/>
      <c r="I4847" s="15" t="n"/>
      <c r="J4847" s="15">
        <f>C4847+F4847+G4847-I4847</f>
        <v/>
      </c>
      <c r="K4847" s="15" t="n"/>
      <c r="L4847" s="15">
        <f>K4847*Setup!$B$6</f>
        <v/>
      </c>
      <c r="M4847" s="15">
        <f>J4847-L4847</f>
        <v/>
      </c>
      <c r="N4847" s="21" t="n"/>
    </row>
    <row r="4848">
      <c r="A4848" s="295" t="n"/>
      <c r="B4848" s="14" t="n"/>
      <c r="C4848" s="15" t="n"/>
      <c r="D4848" s="15" t="n"/>
      <c r="E4848" s="15">
        <f>D4848*Setup!$B$5</f>
        <v/>
      </c>
      <c r="F4848" s="15">
        <f>D4848-E4848</f>
        <v/>
      </c>
      <c r="G4848" s="15" t="n"/>
      <c r="H4848" s="15" t="n"/>
      <c r="I4848" s="15" t="n"/>
      <c r="J4848" s="15">
        <f>C4848+F4848+G4848-I4848</f>
        <v/>
      </c>
      <c r="K4848" s="15" t="n"/>
      <c r="L4848" s="15">
        <f>K4848*Setup!$B$6</f>
        <v/>
      </c>
      <c r="M4848" s="15">
        <f>J4848-L4848</f>
        <v/>
      </c>
      <c r="N4848" s="21" t="n"/>
    </row>
    <row r="4849">
      <c r="A4849" s="295" t="n"/>
      <c r="B4849" s="14" t="n"/>
      <c r="C4849" s="15" t="n"/>
      <c r="D4849" s="15" t="n"/>
      <c r="E4849" s="15">
        <f>D4849*Setup!$B$5</f>
        <v/>
      </c>
      <c r="F4849" s="15">
        <f>D4849-E4849</f>
        <v/>
      </c>
      <c r="G4849" s="15" t="n"/>
      <c r="H4849" s="15" t="n"/>
      <c r="I4849" s="15" t="n"/>
      <c r="J4849" s="15">
        <f>C4849+F4849+G4849-I4849</f>
        <v/>
      </c>
      <c r="K4849" s="15" t="n"/>
      <c r="L4849" s="15">
        <f>K4849*Setup!$B$6</f>
        <v/>
      </c>
      <c r="M4849" s="15">
        <f>J4849-L4849</f>
        <v/>
      </c>
      <c r="N4849" s="21" t="n"/>
    </row>
    <row r="4850">
      <c r="A4850" s="295" t="n"/>
      <c r="B4850" s="14" t="n"/>
      <c r="C4850" s="15" t="n"/>
      <c r="D4850" s="15" t="n"/>
      <c r="E4850" s="15">
        <f>D4850*Setup!$B$5</f>
        <v/>
      </c>
      <c r="F4850" s="15">
        <f>D4850-E4850</f>
        <v/>
      </c>
      <c r="G4850" s="15" t="n"/>
      <c r="H4850" s="15" t="n"/>
      <c r="I4850" s="15" t="n"/>
      <c r="J4850" s="15">
        <f>C4850+F4850+G4850-I4850</f>
        <v/>
      </c>
      <c r="K4850" s="15" t="n"/>
      <c r="L4850" s="15">
        <f>K4850*Setup!$B$6</f>
        <v/>
      </c>
      <c r="M4850" s="15">
        <f>J4850-L4850</f>
        <v/>
      </c>
      <c r="N4850" s="21" t="n"/>
    </row>
    <row r="4851">
      <c r="A4851" s="295" t="n"/>
      <c r="B4851" s="14" t="n"/>
      <c r="C4851" s="15" t="n"/>
      <c r="D4851" s="15" t="n"/>
      <c r="E4851" s="15">
        <f>D4851*Setup!$B$5</f>
        <v/>
      </c>
      <c r="F4851" s="15">
        <f>D4851-E4851</f>
        <v/>
      </c>
      <c r="G4851" s="15" t="n"/>
      <c r="H4851" s="15" t="n"/>
      <c r="I4851" s="15" t="n"/>
      <c r="J4851" s="15">
        <f>C4851+F4851+G4851-I4851</f>
        <v/>
      </c>
      <c r="K4851" s="15" t="n"/>
      <c r="L4851" s="15">
        <f>K4851*Setup!$B$6</f>
        <v/>
      </c>
      <c r="M4851" s="15">
        <f>J4851-L4851</f>
        <v/>
      </c>
      <c r="N4851" s="21" t="n"/>
    </row>
    <row r="4852">
      <c r="A4852" s="295" t="n"/>
      <c r="B4852" s="14" t="n"/>
      <c r="C4852" s="15" t="n"/>
      <c r="D4852" s="15" t="n"/>
      <c r="E4852" s="15">
        <f>D4852*Setup!$B$5</f>
        <v/>
      </c>
      <c r="F4852" s="15">
        <f>D4852-E4852</f>
        <v/>
      </c>
      <c r="G4852" s="15" t="n"/>
      <c r="H4852" s="15" t="n"/>
      <c r="I4852" s="15" t="n"/>
      <c r="J4852" s="15">
        <f>C4852+F4852+G4852-I4852</f>
        <v/>
      </c>
      <c r="K4852" s="15" t="n"/>
      <c r="L4852" s="15">
        <f>K4852*Setup!$B$6</f>
        <v/>
      </c>
      <c r="M4852" s="15">
        <f>J4852-L4852</f>
        <v/>
      </c>
      <c r="N4852" s="21" t="n"/>
    </row>
    <row r="4853">
      <c r="A4853" s="295" t="n"/>
      <c r="B4853" s="14" t="n"/>
      <c r="C4853" s="15" t="n"/>
      <c r="D4853" s="15" t="n"/>
      <c r="E4853" s="15">
        <f>D4853*Setup!$B$5</f>
        <v/>
      </c>
      <c r="F4853" s="15">
        <f>D4853-E4853</f>
        <v/>
      </c>
      <c r="G4853" s="15" t="n"/>
      <c r="H4853" s="15" t="n"/>
      <c r="I4853" s="15" t="n"/>
      <c r="J4853" s="15">
        <f>C4853+F4853+G4853-I4853</f>
        <v/>
      </c>
      <c r="K4853" s="15" t="n"/>
      <c r="L4853" s="15">
        <f>K4853*Setup!$B$6</f>
        <v/>
      </c>
      <c r="M4853" s="15">
        <f>J4853-L4853</f>
        <v/>
      </c>
      <c r="N4853" s="21" t="n"/>
    </row>
    <row r="4854">
      <c r="A4854" s="295" t="n"/>
      <c r="B4854" s="14" t="n"/>
      <c r="C4854" s="15" t="n"/>
      <c r="D4854" s="15" t="n"/>
      <c r="E4854" s="15">
        <f>D4854*Setup!$B$5</f>
        <v/>
      </c>
      <c r="F4854" s="15">
        <f>D4854-E4854</f>
        <v/>
      </c>
      <c r="G4854" s="15" t="n"/>
      <c r="H4854" s="15" t="n"/>
      <c r="I4854" s="15" t="n"/>
      <c r="J4854" s="15">
        <f>C4854+F4854+G4854-I4854</f>
        <v/>
      </c>
      <c r="K4854" s="15" t="n"/>
      <c r="L4854" s="15">
        <f>K4854*Setup!$B$6</f>
        <v/>
      </c>
      <c r="M4854" s="15">
        <f>J4854-L4854</f>
        <v/>
      </c>
      <c r="N4854" s="21" t="n"/>
    </row>
    <row r="4855">
      <c r="A4855" s="295" t="n"/>
      <c r="B4855" s="14" t="n"/>
      <c r="C4855" s="15" t="n"/>
      <c r="D4855" s="15" t="n"/>
      <c r="E4855" s="15">
        <f>D4855*Setup!$B$5</f>
        <v/>
      </c>
      <c r="F4855" s="15">
        <f>D4855-E4855</f>
        <v/>
      </c>
      <c r="G4855" s="15" t="n"/>
      <c r="H4855" s="15" t="n"/>
      <c r="I4855" s="15" t="n"/>
      <c r="J4855" s="15">
        <f>C4855+F4855+G4855-I4855</f>
        <v/>
      </c>
      <c r="K4855" s="15" t="n"/>
      <c r="L4855" s="15">
        <f>K4855*Setup!$B$6</f>
        <v/>
      </c>
      <c r="M4855" s="15">
        <f>J4855-L4855</f>
        <v/>
      </c>
      <c r="N4855" s="21" t="n"/>
    </row>
    <row r="4856">
      <c r="A4856" s="295" t="n"/>
      <c r="B4856" s="14" t="n"/>
      <c r="C4856" s="15" t="n"/>
      <c r="D4856" s="15" t="n"/>
      <c r="E4856" s="15">
        <f>D4856*Setup!$B$5</f>
        <v/>
      </c>
      <c r="F4856" s="15">
        <f>D4856-E4856</f>
        <v/>
      </c>
      <c r="G4856" s="15" t="n"/>
      <c r="H4856" s="15" t="n"/>
      <c r="I4856" s="15" t="n"/>
      <c r="J4856" s="15">
        <f>C4856+F4856+G4856-I4856</f>
        <v/>
      </c>
      <c r="K4856" s="15" t="n"/>
      <c r="L4856" s="15">
        <f>K4856*Setup!$B$6</f>
        <v/>
      </c>
      <c r="M4856" s="15">
        <f>J4856-L4856</f>
        <v/>
      </c>
      <c r="N4856" s="21" t="n"/>
    </row>
    <row r="4857">
      <c r="A4857" s="295" t="n"/>
      <c r="B4857" s="14" t="n"/>
      <c r="C4857" s="15" t="n"/>
      <c r="D4857" s="15" t="n"/>
      <c r="E4857" s="15">
        <f>D4857*Setup!$B$5</f>
        <v/>
      </c>
      <c r="F4857" s="15">
        <f>D4857-E4857</f>
        <v/>
      </c>
      <c r="G4857" s="15" t="n"/>
      <c r="H4857" s="15" t="n"/>
      <c r="I4857" s="15" t="n"/>
      <c r="J4857" s="15">
        <f>C4857+F4857+G4857-I4857</f>
        <v/>
      </c>
      <c r="K4857" s="15" t="n"/>
      <c r="L4857" s="15">
        <f>K4857*Setup!$B$6</f>
        <v/>
      </c>
      <c r="M4857" s="15">
        <f>J4857-L4857</f>
        <v/>
      </c>
      <c r="N4857" s="21" t="n"/>
    </row>
    <row r="4858">
      <c r="A4858" s="295" t="n"/>
      <c r="B4858" s="14" t="n"/>
      <c r="C4858" s="15" t="n"/>
      <c r="D4858" s="15" t="n"/>
      <c r="E4858" s="15">
        <f>D4858*Setup!$B$5</f>
        <v/>
      </c>
      <c r="F4858" s="15">
        <f>D4858-E4858</f>
        <v/>
      </c>
      <c r="G4858" s="15" t="n"/>
      <c r="H4858" s="15" t="n"/>
      <c r="I4858" s="15" t="n"/>
      <c r="J4858" s="15">
        <f>C4858+F4858+G4858-I4858</f>
        <v/>
      </c>
      <c r="K4858" s="15" t="n"/>
      <c r="L4858" s="15">
        <f>K4858*Setup!$B$6</f>
        <v/>
      </c>
      <c r="M4858" s="15">
        <f>J4858-L4858</f>
        <v/>
      </c>
      <c r="N4858" s="21" t="n"/>
    </row>
    <row r="4859">
      <c r="A4859" s="295" t="n"/>
      <c r="B4859" s="14" t="n"/>
      <c r="C4859" s="15" t="n"/>
      <c r="D4859" s="15" t="n"/>
      <c r="E4859" s="15">
        <f>D4859*Setup!$B$5</f>
        <v/>
      </c>
      <c r="F4859" s="15">
        <f>D4859-E4859</f>
        <v/>
      </c>
      <c r="G4859" s="15" t="n"/>
      <c r="H4859" s="15" t="n"/>
      <c r="I4859" s="15" t="n"/>
      <c r="J4859" s="15">
        <f>C4859+F4859+G4859-I4859</f>
        <v/>
      </c>
      <c r="K4859" s="15" t="n"/>
      <c r="L4859" s="15">
        <f>K4859*Setup!$B$6</f>
        <v/>
      </c>
      <c r="M4859" s="15">
        <f>J4859-L4859</f>
        <v/>
      </c>
      <c r="N4859" s="21" t="n"/>
    </row>
    <row r="4860">
      <c r="A4860" s="295" t="n"/>
      <c r="B4860" s="14" t="n"/>
      <c r="C4860" s="15" t="n"/>
      <c r="D4860" s="15" t="n"/>
      <c r="E4860" s="15">
        <f>D4860*Setup!$B$5</f>
        <v/>
      </c>
      <c r="F4860" s="15">
        <f>D4860-E4860</f>
        <v/>
      </c>
      <c r="G4860" s="15" t="n"/>
      <c r="H4860" s="15" t="n"/>
      <c r="I4860" s="15" t="n"/>
      <c r="J4860" s="15">
        <f>C4860+F4860+G4860-I4860</f>
        <v/>
      </c>
      <c r="K4860" s="15" t="n"/>
      <c r="L4860" s="15">
        <f>K4860*Setup!$B$6</f>
        <v/>
      </c>
      <c r="M4860" s="15">
        <f>J4860-L4860</f>
        <v/>
      </c>
      <c r="N4860" s="21" t="n"/>
    </row>
    <row r="4861">
      <c r="A4861" s="295" t="n"/>
      <c r="B4861" s="14" t="n"/>
      <c r="C4861" s="15" t="n"/>
      <c r="D4861" s="15" t="n"/>
      <c r="E4861" s="15">
        <f>D4861*Setup!$B$5</f>
        <v/>
      </c>
      <c r="F4861" s="15">
        <f>D4861-E4861</f>
        <v/>
      </c>
      <c r="G4861" s="15" t="n"/>
      <c r="H4861" s="15" t="n"/>
      <c r="I4861" s="15" t="n"/>
      <c r="J4861" s="15">
        <f>C4861+F4861+G4861-I4861</f>
        <v/>
      </c>
      <c r="K4861" s="15" t="n"/>
      <c r="L4861" s="15">
        <f>K4861*Setup!$B$6</f>
        <v/>
      </c>
      <c r="M4861" s="15">
        <f>J4861-L4861</f>
        <v/>
      </c>
      <c r="N4861" s="21" t="n"/>
    </row>
    <row r="4862">
      <c r="A4862" s="295" t="n"/>
      <c r="B4862" s="14" t="n"/>
      <c r="C4862" s="15" t="n"/>
      <c r="D4862" s="15" t="n"/>
      <c r="E4862" s="15">
        <f>D4862*Setup!$B$5</f>
        <v/>
      </c>
      <c r="F4862" s="15">
        <f>D4862-E4862</f>
        <v/>
      </c>
      <c r="G4862" s="15" t="n"/>
      <c r="H4862" s="15" t="n"/>
      <c r="I4862" s="15" t="n"/>
      <c r="J4862" s="15">
        <f>C4862+F4862+G4862-I4862</f>
        <v/>
      </c>
      <c r="K4862" s="15" t="n"/>
      <c r="L4862" s="15">
        <f>K4862*Setup!$B$6</f>
        <v/>
      </c>
      <c r="M4862" s="15">
        <f>J4862-L4862</f>
        <v/>
      </c>
      <c r="N4862" s="21" t="n"/>
    </row>
    <row r="4863">
      <c r="A4863" s="295" t="n"/>
      <c r="B4863" s="14" t="n"/>
      <c r="C4863" s="15" t="n"/>
      <c r="D4863" s="15" t="n"/>
      <c r="E4863" s="15">
        <f>D4863*Setup!$B$5</f>
        <v/>
      </c>
      <c r="F4863" s="15">
        <f>D4863-E4863</f>
        <v/>
      </c>
      <c r="G4863" s="15" t="n"/>
      <c r="H4863" s="15" t="n"/>
      <c r="I4863" s="15" t="n"/>
      <c r="J4863" s="15">
        <f>C4863+F4863+G4863-I4863</f>
        <v/>
      </c>
      <c r="K4863" s="15" t="n"/>
      <c r="L4863" s="15">
        <f>K4863*Setup!$B$6</f>
        <v/>
      </c>
      <c r="M4863" s="15">
        <f>J4863-L4863</f>
        <v/>
      </c>
      <c r="N4863" s="21" t="n"/>
    </row>
    <row r="4864">
      <c r="A4864" s="295" t="n"/>
      <c r="B4864" s="14" t="n"/>
      <c r="C4864" s="15" t="n"/>
      <c r="D4864" s="15" t="n"/>
      <c r="E4864" s="15">
        <f>D4864*Setup!$B$5</f>
        <v/>
      </c>
      <c r="F4864" s="15">
        <f>D4864-E4864</f>
        <v/>
      </c>
      <c r="G4864" s="15" t="n"/>
      <c r="H4864" s="15" t="n"/>
      <c r="I4864" s="15" t="n"/>
      <c r="J4864" s="15">
        <f>C4864+F4864+G4864-I4864</f>
        <v/>
      </c>
      <c r="K4864" s="15" t="n"/>
      <c r="L4864" s="15">
        <f>K4864*Setup!$B$6</f>
        <v/>
      </c>
      <c r="M4864" s="15">
        <f>J4864-L4864</f>
        <v/>
      </c>
      <c r="N4864" s="21" t="n"/>
    </row>
    <row r="4865">
      <c r="A4865" s="295" t="n"/>
      <c r="B4865" s="14" t="n"/>
      <c r="C4865" s="15" t="n"/>
      <c r="D4865" s="15" t="n"/>
      <c r="E4865" s="15">
        <f>D4865*Setup!$B$5</f>
        <v/>
      </c>
      <c r="F4865" s="15">
        <f>D4865-E4865</f>
        <v/>
      </c>
      <c r="G4865" s="15" t="n"/>
      <c r="H4865" s="15" t="n"/>
      <c r="I4865" s="15" t="n"/>
      <c r="J4865" s="15">
        <f>C4865+F4865+G4865-I4865</f>
        <v/>
      </c>
      <c r="K4865" s="15" t="n"/>
      <c r="L4865" s="15">
        <f>K4865*Setup!$B$6</f>
        <v/>
      </c>
      <c r="M4865" s="15">
        <f>J4865-L4865</f>
        <v/>
      </c>
      <c r="N4865" s="21" t="n"/>
    </row>
    <row r="4866">
      <c r="A4866" s="295" t="n"/>
      <c r="B4866" s="14" t="n"/>
      <c r="C4866" s="15" t="n"/>
      <c r="D4866" s="15" t="n"/>
      <c r="E4866" s="15">
        <f>D4866*Setup!$B$5</f>
        <v/>
      </c>
      <c r="F4866" s="15">
        <f>D4866-E4866</f>
        <v/>
      </c>
      <c r="G4866" s="15" t="n"/>
      <c r="H4866" s="15" t="n"/>
      <c r="I4866" s="15" t="n"/>
      <c r="J4866" s="15">
        <f>C4866+F4866+G4866-I4866</f>
        <v/>
      </c>
      <c r="K4866" s="15" t="n"/>
      <c r="L4866" s="15">
        <f>K4866*Setup!$B$6</f>
        <v/>
      </c>
      <c r="M4866" s="15">
        <f>J4866-L4866</f>
        <v/>
      </c>
      <c r="N4866" s="21" t="n"/>
    </row>
    <row r="4867">
      <c r="A4867" s="295" t="n"/>
      <c r="B4867" s="14" t="n"/>
      <c r="C4867" s="15" t="n"/>
      <c r="D4867" s="15" t="n"/>
      <c r="E4867" s="15">
        <f>D4867*Setup!$B$5</f>
        <v/>
      </c>
      <c r="F4867" s="15">
        <f>D4867-E4867</f>
        <v/>
      </c>
      <c r="G4867" s="15" t="n"/>
      <c r="H4867" s="15" t="n"/>
      <c r="I4867" s="15" t="n"/>
      <c r="J4867" s="15">
        <f>C4867+F4867+G4867-I4867</f>
        <v/>
      </c>
      <c r="K4867" s="15" t="n"/>
      <c r="L4867" s="15">
        <f>K4867*Setup!$B$6</f>
        <v/>
      </c>
      <c r="M4867" s="15">
        <f>J4867-L4867</f>
        <v/>
      </c>
      <c r="N4867" s="21" t="n"/>
    </row>
    <row r="4868">
      <c r="A4868" s="295" t="n"/>
      <c r="B4868" s="14" t="n"/>
      <c r="C4868" s="15" t="n"/>
      <c r="D4868" s="15" t="n"/>
      <c r="E4868" s="15">
        <f>D4868*Setup!$B$5</f>
        <v/>
      </c>
      <c r="F4868" s="15">
        <f>D4868-E4868</f>
        <v/>
      </c>
      <c r="G4868" s="15" t="n"/>
      <c r="H4868" s="15" t="n"/>
      <c r="I4868" s="15" t="n"/>
      <c r="J4868" s="15">
        <f>C4868+F4868+G4868-I4868</f>
        <v/>
      </c>
      <c r="K4868" s="15" t="n"/>
      <c r="L4868" s="15">
        <f>K4868*Setup!$B$6</f>
        <v/>
      </c>
      <c r="M4868" s="15">
        <f>J4868-L4868</f>
        <v/>
      </c>
      <c r="N4868" s="21" t="n"/>
    </row>
    <row r="4869">
      <c r="A4869" s="295" t="n"/>
      <c r="B4869" s="14" t="n"/>
      <c r="C4869" s="15" t="n"/>
      <c r="D4869" s="15" t="n"/>
      <c r="E4869" s="15">
        <f>D4869*Setup!$B$5</f>
        <v/>
      </c>
      <c r="F4869" s="15">
        <f>D4869-E4869</f>
        <v/>
      </c>
      <c r="G4869" s="15" t="n"/>
      <c r="H4869" s="15" t="n"/>
      <c r="I4869" s="15" t="n"/>
      <c r="J4869" s="15">
        <f>C4869+F4869+G4869-I4869</f>
        <v/>
      </c>
      <c r="K4869" s="15" t="n"/>
      <c r="L4869" s="15">
        <f>K4869*Setup!$B$6</f>
        <v/>
      </c>
      <c r="M4869" s="15">
        <f>J4869-L4869</f>
        <v/>
      </c>
      <c r="N4869" s="21" t="n"/>
    </row>
    <row r="4870">
      <c r="A4870" s="295" t="n"/>
      <c r="B4870" s="14" t="n"/>
      <c r="C4870" s="15" t="n"/>
      <c r="D4870" s="15" t="n"/>
      <c r="E4870" s="15">
        <f>D4870*Setup!$B$5</f>
        <v/>
      </c>
      <c r="F4870" s="15">
        <f>D4870-E4870</f>
        <v/>
      </c>
      <c r="G4870" s="15" t="n"/>
      <c r="H4870" s="15" t="n"/>
      <c r="I4870" s="15" t="n"/>
      <c r="J4870" s="15">
        <f>C4870+F4870+G4870-I4870</f>
        <v/>
      </c>
      <c r="K4870" s="15" t="n"/>
      <c r="L4870" s="15">
        <f>K4870*Setup!$B$6</f>
        <v/>
      </c>
      <c r="M4870" s="15">
        <f>J4870-L4870</f>
        <v/>
      </c>
      <c r="N4870" s="21" t="n"/>
    </row>
    <row r="4871">
      <c r="A4871" s="295" t="n"/>
      <c r="B4871" s="14" t="n"/>
      <c r="C4871" s="15" t="n"/>
      <c r="D4871" s="15" t="n"/>
      <c r="E4871" s="15">
        <f>D4871*Setup!$B$5</f>
        <v/>
      </c>
      <c r="F4871" s="15">
        <f>D4871-E4871</f>
        <v/>
      </c>
      <c r="G4871" s="15" t="n"/>
      <c r="H4871" s="15" t="n"/>
      <c r="I4871" s="15" t="n"/>
      <c r="J4871" s="15">
        <f>C4871+F4871+G4871-I4871</f>
        <v/>
      </c>
      <c r="K4871" s="15" t="n"/>
      <c r="L4871" s="15">
        <f>K4871*Setup!$B$6</f>
        <v/>
      </c>
      <c r="M4871" s="15">
        <f>J4871-L4871</f>
        <v/>
      </c>
      <c r="N4871" s="21" t="n"/>
    </row>
    <row r="4872">
      <c r="A4872" s="295" t="n"/>
      <c r="B4872" s="14" t="n"/>
      <c r="C4872" s="15" t="n"/>
      <c r="D4872" s="15" t="n"/>
      <c r="E4872" s="15">
        <f>D4872*Setup!$B$5</f>
        <v/>
      </c>
      <c r="F4872" s="15">
        <f>D4872-E4872</f>
        <v/>
      </c>
      <c r="G4872" s="15" t="n"/>
      <c r="H4872" s="15" t="n"/>
      <c r="I4872" s="15" t="n"/>
      <c r="J4872" s="15">
        <f>C4872+F4872+G4872-I4872</f>
        <v/>
      </c>
      <c r="K4872" s="15" t="n"/>
      <c r="L4872" s="15">
        <f>K4872*Setup!$B$6</f>
        <v/>
      </c>
      <c r="M4872" s="15">
        <f>J4872-L4872</f>
        <v/>
      </c>
      <c r="N4872" s="21" t="n"/>
    </row>
    <row r="4873">
      <c r="A4873" s="295" t="n"/>
      <c r="B4873" s="14" t="n"/>
      <c r="C4873" s="15" t="n"/>
      <c r="D4873" s="15" t="n"/>
      <c r="E4873" s="15">
        <f>D4873*Setup!$B$5</f>
        <v/>
      </c>
      <c r="F4873" s="15">
        <f>D4873-E4873</f>
        <v/>
      </c>
      <c r="G4873" s="15" t="n"/>
      <c r="H4873" s="15" t="n"/>
      <c r="I4873" s="15" t="n"/>
      <c r="J4873" s="15">
        <f>C4873+F4873+G4873-I4873</f>
        <v/>
      </c>
      <c r="K4873" s="15" t="n"/>
      <c r="L4873" s="15">
        <f>K4873*Setup!$B$6</f>
        <v/>
      </c>
      <c r="M4873" s="15">
        <f>J4873-L4873</f>
        <v/>
      </c>
      <c r="N4873" s="21" t="n"/>
    </row>
    <row r="4874">
      <c r="A4874" s="295" t="n"/>
      <c r="B4874" s="14" t="n"/>
      <c r="C4874" s="15" t="n"/>
      <c r="D4874" s="15" t="n"/>
      <c r="E4874" s="15">
        <f>D4874*Setup!$B$5</f>
        <v/>
      </c>
      <c r="F4874" s="15">
        <f>D4874-E4874</f>
        <v/>
      </c>
      <c r="G4874" s="15" t="n"/>
      <c r="H4874" s="15" t="n"/>
      <c r="I4874" s="15" t="n"/>
      <c r="J4874" s="15">
        <f>C4874+F4874+G4874-I4874</f>
        <v/>
      </c>
      <c r="K4874" s="15" t="n"/>
      <c r="L4874" s="15">
        <f>K4874*Setup!$B$6</f>
        <v/>
      </c>
      <c r="M4874" s="15">
        <f>J4874-L4874</f>
        <v/>
      </c>
      <c r="N4874" s="21" t="n"/>
    </row>
    <row r="4875">
      <c r="A4875" s="295" t="n"/>
      <c r="B4875" s="14" t="n"/>
      <c r="C4875" s="15" t="n"/>
      <c r="D4875" s="15" t="n"/>
      <c r="E4875" s="15">
        <f>D4875*Setup!$B$5</f>
        <v/>
      </c>
      <c r="F4875" s="15">
        <f>D4875-E4875</f>
        <v/>
      </c>
      <c r="G4875" s="15" t="n"/>
      <c r="H4875" s="15" t="n"/>
      <c r="I4875" s="15" t="n"/>
      <c r="J4875" s="15">
        <f>C4875+F4875+G4875-I4875</f>
        <v/>
      </c>
      <c r="K4875" s="15" t="n"/>
      <c r="L4875" s="15">
        <f>K4875*Setup!$B$6</f>
        <v/>
      </c>
      <c r="M4875" s="15">
        <f>J4875-L4875</f>
        <v/>
      </c>
      <c r="N4875" s="21" t="n"/>
    </row>
    <row r="4876">
      <c r="A4876" s="295" t="n"/>
      <c r="B4876" s="14" t="n"/>
      <c r="C4876" s="15" t="n"/>
      <c r="D4876" s="15" t="n"/>
      <c r="E4876" s="15">
        <f>D4876*Setup!$B$5</f>
        <v/>
      </c>
      <c r="F4876" s="15">
        <f>D4876-E4876</f>
        <v/>
      </c>
      <c r="G4876" s="15" t="n"/>
      <c r="H4876" s="15" t="n"/>
      <c r="I4876" s="15" t="n"/>
      <c r="J4876" s="15">
        <f>C4876+F4876+G4876-I4876</f>
        <v/>
      </c>
      <c r="K4876" s="15" t="n"/>
      <c r="L4876" s="15">
        <f>K4876*Setup!$B$6</f>
        <v/>
      </c>
      <c r="M4876" s="15">
        <f>J4876-L4876</f>
        <v/>
      </c>
      <c r="N4876" s="21" t="n"/>
    </row>
    <row r="4877">
      <c r="A4877" s="295" t="n"/>
      <c r="B4877" s="14" t="n"/>
      <c r="C4877" s="15" t="n"/>
      <c r="D4877" s="15" t="n"/>
      <c r="E4877" s="15">
        <f>D4877*Setup!$B$5</f>
        <v/>
      </c>
      <c r="F4877" s="15">
        <f>D4877-E4877</f>
        <v/>
      </c>
      <c r="G4877" s="15" t="n"/>
      <c r="H4877" s="15" t="n"/>
      <c r="I4877" s="15" t="n"/>
      <c r="J4877" s="15">
        <f>C4877+F4877+G4877-I4877</f>
        <v/>
      </c>
      <c r="K4877" s="15" t="n"/>
      <c r="L4877" s="15">
        <f>K4877*Setup!$B$6</f>
        <v/>
      </c>
      <c r="M4877" s="15">
        <f>J4877-L4877</f>
        <v/>
      </c>
      <c r="N4877" s="21" t="n"/>
    </row>
    <row r="4878">
      <c r="A4878" s="295" t="n"/>
      <c r="B4878" s="14" t="n"/>
      <c r="C4878" s="15" t="n"/>
      <c r="D4878" s="15" t="n"/>
      <c r="E4878" s="15">
        <f>D4878*Setup!$B$5</f>
        <v/>
      </c>
      <c r="F4878" s="15">
        <f>D4878-E4878</f>
        <v/>
      </c>
      <c r="G4878" s="15" t="n"/>
      <c r="H4878" s="15" t="n"/>
      <c r="I4878" s="15" t="n"/>
      <c r="J4878" s="15">
        <f>C4878+F4878+G4878-I4878</f>
        <v/>
      </c>
      <c r="K4878" s="15" t="n"/>
      <c r="L4878" s="15">
        <f>K4878*Setup!$B$6</f>
        <v/>
      </c>
      <c r="M4878" s="15">
        <f>J4878-L4878</f>
        <v/>
      </c>
      <c r="N4878" s="21" t="n"/>
    </row>
    <row r="4879">
      <c r="A4879" s="295" t="n"/>
      <c r="B4879" s="14" t="n"/>
      <c r="C4879" s="15" t="n"/>
      <c r="D4879" s="15" t="n"/>
      <c r="E4879" s="15">
        <f>D4879*Setup!$B$5</f>
        <v/>
      </c>
      <c r="F4879" s="15">
        <f>D4879-E4879</f>
        <v/>
      </c>
      <c r="G4879" s="15" t="n"/>
      <c r="H4879" s="15" t="n"/>
      <c r="I4879" s="15" t="n"/>
      <c r="J4879" s="15">
        <f>C4879+F4879+G4879-I4879</f>
        <v/>
      </c>
      <c r="K4879" s="15" t="n"/>
      <c r="L4879" s="15">
        <f>K4879*Setup!$B$6</f>
        <v/>
      </c>
      <c r="M4879" s="15">
        <f>J4879-L4879</f>
        <v/>
      </c>
      <c r="N4879" s="21" t="n"/>
    </row>
    <row r="4880">
      <c r="A4880" s="295" t="n"/>
      <c r="B4880" s="14" t="n"/>
      <c r="C4880" s="15" t="n"/>
      <c r="D4880" s="15" t="n"/>
      <c r="E4880" s="15">
        <f>D4880*Setup!$B$5</f>
        <v/>
      </c>
      <c r="F4880" s="15">
        <f>D4880-E4880</f>
        <v/>
      </c>
      <c r="G4880" s="15" t="n"/>
      <c r="H4880" s="15" t="n"/>
      <c r="I4880" s="15" t="n"/>
      <c r="J4880" s="15">
        <f>C4880+F4880+G4880-I4880</f>
        <v/>
      </c>
      <c r="K4880" s="15" t="n"/>
      <c r="L4880" s="15">
        <f>K4880*Setup!$B$6</f>
        <v/>
      </c>
      <c r="M4880" s="15">
        <f>J4880-L4880</f>
        <v/>
      </c>
      <c r="N4880" s="21" t="n"/>
    </row>
    <row r="4881">
      <c r="A4881" s="295" t="n"/>
      <c r="B4881" s="14" t="n"/>
      <c r="C4881" s="15" t="n"/>
      <c r="D4881" s="15" t="n"/>
      <c r="E4881" s="15">
        <f>D4881*Setup!$B$5</f>
        <v/>
      </c>
      <c r="F4881" s="15">
        <f>D4881-E4881</f>
        <v/>
      </c>
      <c r="G4881" s="15" t="n"/>
      <c r="H4881" s="15" t="n"/>
      <c r="I4881" s="15" t="n"/>
      <c r="J4881" s="15">
        <f>C4881+F4881+G4881-I4881</f>
        <v/>
      </c>
      <c r="K4881" s="15" t="n"/>
      <c r="L4881" s="15">
        <f>K4881*Setup!$B$6</f>
        <v/>
      </c>
      <c r="M4881" s="15">
        <f>J4881-L4881</f>
        <v/>
      </c>
      <c r="N4881" s="21" t="n"/>
    </row>
    <row r="4882">
      <c r="A4882" s="295" t="n"/>
      <c r="B4882" s="14" t="n"/>
      <c r="C4882" s="15" t="n"/>
      <c r="D4882" s="15" t="n"/>
      <c r="E4882" s="15">
        <f>D4882*Setup!$B$5</f>
        <v/>
      </c>
      <c r="F4882" s="15">
        <f>D4882-E4882</f>
        <v/>
      </c>
      <c r="G4882" s="15" t="n"/>
      <c r="H4882" s="15" t="n"/>
      <c r="I4882" s="15" t="n"/>
      <c r="J4882" s="15">
        <f>C4882+F4882+G4882-I4882</f>
        <v/>
      </c>
      <c r="K4882" s="15" t="n"/>
      <c r="L4882" s="15">
        <f>K4882*Setup!$B$6</f>
        <v/>
      </c>
      <c r="M4882" s="15">
        <f>J4882-L4882</f>
        <v/>
      </c>
      <c r="N4882" s="21" t="n"/>
    </row>
    <row r="4883">
      <c r="A4883" s="295" t="n"/>
      <c r="B4883" s="14" t="n"/>
      <c r="C4883" s="15" t="n"/>
      <c r="D4883" s="15" t="n"/>
      <c r="E4883" s="15">
        <f>D4883*Setup!$B$5</f>
        <v/>
      </c>
      <c r="F4883" s="15">
        <f>D4883-E4883</f>
        <v/>
      </c>
      <c r="G4883" s="15" t="n"/>
      <c r="H4883" s="15" t="n"/>
      <c r="I4883" s="15" t="n"/>
      <c r="J4883" s="15">
        <f>C4883+F4883+G4883-I4883</f>
        <v/>
      </c>
      <c r="K4883" s="15" t="n"/>
      <c r="L4883" s="15">
        <f>K4883*Setup!$B$6</f>
        <v/>
      </c>
      <c r="M4883" s="15">
        <f>J4883-L4883</f>
        <v/>
      </c>
      <c r="N4883" s="21" t="n"/>
    </row>
    <row r="4884">
      <c r="A4884" s="295" t="n"/>
      <c r="B4884" s="14" t="n"/>
      <c r="C4884" s="15" t="n"/>
      <c r="D4884" s="15" t="n"/>
      <c r="E4884" s="15">
        <f>D4884*Setup!$B$5</f>
        <v/>
      </c>
      <c r="F4884" s="15">
        <f>D4884-E4884</f>
        <v/>
      </c>
      <c r="G4884" s="15" t="n"/>
      <c r="H4884" s="15" t="n"/>
      <c r="I4884" s="15" t="n"/>
      <c r="J4884" s="15">
        <f>C4884+F4884+G4884-I4884</f>
        <v/>
      </c>
      <c r="K4884" s="15" t="n"/>
      <c r="L4884" s="15">
        <f>K4884*Setup!$B$6</f>
        <v/>
      </c>
      <c r="M4884" s="15">
        <f>J4884-L4884</f>
        <v/>
      </c>
      <c r="N4884" s="21" t="n"/>
    </row>
    <row r="4885">
      <c r="A4885" s="295" t="n"/>
      <c r="B4885" s="14" t="n"/>
      <c r="C4885" s="15" t="n"/>
      <c r="D4885" s="15" t="n"/>
      <c r="E4885" s="15">
        <f>D4885*Setup!$B$5</f>
        <v/>
      </c>
      <c r="F4885" s="15">
        <f>D4885-E4885</f>
        <v/>
      </c>
      <c r="G4885" s="15" t="n"/>
      <c r="H4885" s="15" t="n"/>
      <c r="I4885" s="15" t="n"/>
      <c r="J4885" s="15">
        <f>C4885+F4885+G4885-I4885</f>
        <v/>
      </c>
      <c r="K4885" s="15" t="n"/>
      <c r="L4885" s="15">
        <f>K4885*Setup!$B$6</f>
        <v/>
      </c>
      <c r="M4885" s="15">
        <f>J4885-L4885</f>
        <v/>
      </c>
      <c r="N4885" s="21" t="n"/>
    </row>
    <row r="4886">
      <c r="A4886" s="295" t="n"/>
      <c r="B4886" s="14" t="n"/>
      <c r="C4886" s="15" t="n"/>
      <c r="D4886" s="15" t="n"/>
      <c r="E4886" s="15">
        <f>D4886*Setup!$B$5</f>
        <v/>
      </c>
      <c r="F4886" s="15">
        <f>D4886-E4886</f>
        <v/>
      </c>
      <c r="G4886" s="15" t="n"/>
      <c r="H4886" s="15" t="n"/>
      <c r="I4886" s="15" t="n"/>
      <c r="J4886" s="15">
        <f>C4886+F4886+G4886-I4886</f>
        <v/>
      </c>
      <c r="K4886" s="15" t="n"/>
      <c r="L4886" s="15">
        <f>K4886*Setup!$B$6</f>
        <v/>
      </c>
      <c r="M4886" s="15">
        <f>J4886-L4886</f>
        <v/>
      </c>
      <c r="N4886" s="21" t="n"/>
    </row>
    <row r="4887">
      <c r="A4887" s="295" t="n"/>
      <c r="B4887" s="14" t="n"/>
      <c r="C4887" s="15" t="n"/>
      <c r="D4887" s="15" t="n"/>
      <c r="E4887" s="15">
        <f>D4887*Setup!$B$5</f>
        <v/>
      </c>
      <c r="F4887" s="15">
        <f>D4887-E4887</f>
        <v/>
      </c>
      <c r="G4887" s="15" t="n"/>
      <c r="H4887" s="15" t="n"/>
      <c r="I4887" s="15" t="n"/>
      <c r="J4887" s="15">
        <f>C4887+F4887+G4887-I4887</f>
        <v/>
      </c>
      <c r="K4887" s="15" t="n"/>
      <c r="L4887" s="15">
        <f>K4887*Setup!$B$6</f>
        <v/>
      </c>
      <c r="M4887" s="15">
        <f>J4887-L4887</f>
        <v/>
      </c>
      <c r="N4887" s="21" t="n"/>
    </row>
    <row r="4888">
      <c r="A4888" s="295" t="n"/>
      <c r="B4888" s="14" t="n"/>
      <c r="C4888" s="15" t="n"/>
      <c r="D4888" s="15" t="n"/>
      <c r="E4888" s="15">
        <f>D4888*Setup!$B$5</f>
        <v/>
      </c>
      <c r="F4888" s="15">
        <f>D4888-E4888</f>
        <v/>
      </c>
      <c r="G4888" s="15" t="n"/>
      <c r="H4888" s="15" t="n"/>
      <c r="I4888" s="15" t="n"/>
      <c r="J4888" s="15">
        <f>C4888+F4888+G4888-I4888</f>
        <v/>
      </c>
      <c r="K4888" s="15" t="n"/>
      <c r="L4888" s="15">
        <f>K4888*Setup!$B$6</f>
        <v/>
      </c>
      <c r="M4888" s="15">
        <f>J4888-L4888</f>
        <v/>
      </c>
      <c r="N4888" s="21" t="n"/>
    </row>
    <row r="4889">
      <c r="A4889" s="295" t="n"/>
      <c r="B4889" s="14" t="n"/>
      <c r="C4889" s="15" t="n"/>
      <c r="D4889" s="15" t="n"/>
      <c r="E4889" s="15">
        <f>D4889*Setup!$B$5</f>
        <v/>
      </c>
      <c r="F4889" s="15">
        <f>D4889-E4889</f>
        <v/>
      </c>
      <c r="G4889" s="15" t="n"/>
      <c r="H4889" s="15" t="n"/>
      <c r="I4889" s="15" t="n"/>
      <c r="J4889" s="15">
        <f>C4889+F4889+G4889-I4889</f>
        <v/>
      </c>
      <c r="K4889" s="15" t="n"/>
      <c r="L4889" s="15">
        <f>K4889*Setup!$B$6</f>
        <v/>
      </c>
      <c r="M4889" s="15">
        <f>J4889-L4889</f>
        <v/>
      </c>
      <c r="N4889" s="21" t="n"/>
    </row>
    <row r="4890">
      <c r="A4890" s="295" t="n"/>
      <c r="B4890" s="14" t="n"/>
      <c r="C4890" s="15" t="n"/>
      <c r="D4890" s="15" t="n"/>
      <c r="E4890" s="15">
        <f>D4890*Setup!$B$5</f>
        <v/>
      </c>
      <c r="F4890" s="15">
        <f>D4890-E4890</f>
        <v/>
      </c>
      <c r="G4890" s="15" t="n"/>
      <c r="H4890" s="15" t="n"/>
      <c r="I4890" s="15" t="n"/>
      <c r="J4890" s="15">
        <f>C4890+F4890+G4890-I4890</f>
        <v/>
      </c>
      <c r="K4890" s="15" t="n"/>
      <c r="L4890" s="15">
        <f>K4890*Setup!$B$6</f>
        <v/>
      </c>
      <c r="M4890" s="15">
        <f>J4890-L4890</f>
        <v/>
      </c>
      <c r="N4890" s="21" t="n"/>
    </row>
    <row r="4891">
      <c r="A4891" s="295" t="n"/>
      <c r="B4891" s="14" t="n"/>
      <c r="C4891" s="15" t="n"/>
      <c r="D4891" s="15" t="n"/>
      <c r="E4891" s="15">
        <f>D4891*Setup!$B$5</f>
        <v/>
      </c>
      <c r="F4891" s="15">
        <f>D4891-E4891</f>
        <v/>
      </c>
      <c r="G4891" s="15" t="n"/>
      <c r="H4891" s="15" t="n"/>
      <c r="I4891" s="15" t="n"/>
      <c r="J4891" s="15">
        <f>C4891+F4891+G4891-I4891</f>
        <v/>
      </c>
      <c r="K4891" s="15" t="n"/>
      <c r="L4891" s="15">
        <f>K4891*Setup!$B$6</f>
        <v/>
      </c>
      <c r="M4891" s="15">
        <f>J4891-L4891</f>
        <v/>
      </c>
      <c r="N4891" s="21" t="n"/>
    </row>
    <row r="4892">
      <c r="A4892" s="295" t="n"/>
      <c r="B4892" s="14" t="n"/>
      <c r="C4892" s="15" t="n"/>
      <c r="D4892" s="15" t="n"/>
      <c r="E4892" s="15">
        <f>D4892*Setup!$B$5</f>
        <v/>
      </c>
      <c r="F4892" s="15">
        <f>D4892-E4892</f>
        <v/>
      </c>
      <c r="G4892" s="15" t="n"/>
      <c r="H4892" s="15" t="n"/>
      <c r="I4892" s="15" t="n"/>
      <c r="J4892" s="15">
        <f>C4892+F4892+G4892-I4892</f>
        <v/>
      </c>
      <c r="K4892" s="15" t="n"/>
      <c r="L4892" s="15">
        <f>K4892*Setup!$B$6</f>
        <v/>
      </c>
      <c r="M4892" s="15">
        <f>J4892-L4892</f>
        <v/>
      </c>
      <c r="N4892" s="21" t="n"/>
    </row>
    <row r="4893">
      <c r="A4893" s="295" t="n"/>
      <c r="B4893" s="14" t="n"/>
      <c r="C4893" s="15" t="n"/>
      <c r="D4893" s="15" t="n"/>
      <c r="E4893" s="15">
        <f>D4893*Setup!$B$5</f>
        <v/>
      </c>
      <c r="F4893" s="15">
        <f>D4893-E4893</f>
        <v/>
      </c>
      <c r="G4893" s="15" t="n"/>
      <c r="H4893" s="15" t="n"/>
      <c r="I4893" s="15" t="n"/>
      <c r="J4893" s="15">
        <f>C4893+F4893+G4893-I4893</f>
        <v/>
      </c>
      <c r="K4893" s="15" t="n"/>
      <c r="L4893" s="15">
        <f>K4893*Setup!$B$6</f>
        <v/>
      </c>
      <c r="M4893" s="15">
        <f>J4893-L4893</f>
        <v/>
      </c>
      <c r="N4893" s="21" t="n"/>
    </row>
    <row r="4894">
      <c r="A4894" s="295" t="n"/>
      <c r="B4894" s="14" t="n"/>
      <c r="C4894" s="15" t="n"/>
      <c r="D4894" s="15" t="n"/>
      <c r="E4894" s="15">
        <f>D4894*Setup!$B$5</f>
        <v/>
      </c>
      <c r="F4894" s="15">
        <f>D4894-E4894</f>
        <v/>
      </c>
      <c r="G4894" s="15" t="n"/>
      <c r="H4894" s="15" t="n"/>
      <c r="I4894" s="15" t="n"/>
      <c r="J4894" s="15">
        <f>C4894+F4894+G4894-I4894</f>
        <v/>
      </c>
      <c r="K4894" s="15" t="n"/>
      <c r="L4894" s="15">
        <f>K4894*Setup!$B$6</f>
        <v/>
      </c>
      <c r="M4894" s="15">
        <f>J4894-L4894</f>
        <v/>
      </c>
      <c r="N4894" s="21" t="n"/>
    </row>
    <row r="4895">
      <c r="A4895" s="295" t="n"/>
      <c r="B4895" s="14" t="n"/>
      <c r="C4895" s="15" t="n"/>
      <c r="D4895" s="15" t="n"/>
      <c r="E4895" s="15">
        <f>D4895*Setup!$B$5</f>
        <v/>
      </c>
      <c r="F4895" s="15">
        <f>D4895-E4895</f>
        <v/>
      </c>
      <c r="G4895" s="15" t="n"/>
      <c r="H4895" s="15" t="n"/>
      <c r="I4895" s="15" t="n"/>
      <c r="J4895" s="15">
        <f>C4895+F4895+G4895-I4895</f>
        <v/>
      </c>
      <c r="K4895" s="15" t="n"/>
      <c r="L4895" s="15">
        <f>K4895*Setup!$B$6</f>
        <v/>
      </c>
      <c r="M4895" s="15">
        <f>J4895-L4895</f>
        <v/>
      </c>
      <c r="N4895" s="21" t="n"/>
    </row>
    <row r="4896">
      <c r="A4896" s="295" t="n"/>
      <c r="B4896" s="14" t="n"/>
      <c r="C4896" s="15" t="n"/>
      <c r="D4896" s="15" t="n"/>
      <c r="E4896" s="15">
        <f>D4896*Setup!$B$5</f>
        <v/>
      </c>
      <c r="F4896" s="15">
        <f>D4896-E4896</f>
        <v/>
      </c>
      <c r="G4896" s="15" t="n"/>
      <c r="H4896" s="15" t="n"/>
      <c r="I4896" s="15" t="n"/>
      <c r="J4896" s="15">
        <f>C4896+F4896+G4896-I4896</f>
        <v/>
      </c>
      <c r="K4896" s="15" t="n"/>
      <c r="L4896" s="15">
        <f>K4896*Setup!$B$6</f>
        <v/>
      </c>
      <c r="M4896" s="15">
        <f>J4896-L4896</f>
        <v/>
      </c>
      <c r="N4896" s="21" t="n"/>
    </row>
    <row r="4897">
      <c r="A4897" s="295" t="n"/>
      <c r="B4897" s="14" t="n"/>
      <c r="C4897" s="15" t="n"/>
      <c r="D4897" s="15" t="n"/>
      <c r="E4897" s="15">
        <f>D4897*Setup!$B$5</f>
        <v/>
      </c>
      <c r="F4897" s="15">
        <f>D4897-E4897</f>
        <v/>
      </c>
      <c r="G4897" s="15" t="n"/>
      <c r="H4897" s="15" t="n"/>
      <c r="I4897" s="15" t="n"/>
      <c r="J4897" s="15">
        <f>C4897+F4897+G4897-I4897</f>
        <v/>
      </c>
      <c r="K4897" s="15" t="n"/>
      <c r="L4897" s="15">
        <f>K4897*Setup!$B$6</f>
        <v/>
      </c>
      <c r="M4897" s="15">
        <f>J4897-L4897</f>
        <v/>
      </c>
      <c r="N4897" s="21" t="n"/>
    </row>
    <row r="4898">
      <c r="A4898" s="295" t="n"/>
      <c r="B4898" s="14" t="n"/>
      <c r="C4898" s="15" t="n"/>
      <c r="D4898" s="15" t="n"/>
      <c r="E4898" s="15">
        <f>D4898*Setup!$B$5</f>
        <v/>
      </c>
      <c r="F4898" s="15">
        <f>D4898-E4898</f>
        <v/>
      </c>
      <c r="G4898" s="15" t="n"/>
      <c r="H4898" s="15" t="n"/>
      <c r="I4898" s="15" t="n"/>
      <c r="J4898" s="15">
        <f>C4898+F4898+G4898-I4898</f>
        <v/>
      </c>
      <c r="K4898" s="15" t="n"/>
      <c r="L4898" s="15">
        <f>K4898*Setup!$B$6</f>
        <v/>
      </c>
      <c r="M4898" s="15">
        <f>J4898-L4898</f>
        <v/>
      </c>
      <c r="N4898" s="21" t="n"/>
    </row>
    <row r="4899">
      <c r="A4899" s="295" t="n"/>
      <c r="B4899" s="14" t="n"/>
      <c r="C4899" s="15" t="n"/>
      <c r="D4899" s="15" t="n"/>
      <c r="E4899" s="15">
        <f>D4899*Setup!$B$5</f>
        <v/>
      </c>
      <c r="F4899" s="15">
        <f>D4899-E4899</f>
        <v/>
      </c>
      <c r="G4899" s="15" t="n"/>
      <c r="H4899" s="15" t="n"/>
      <c r="I4899" s="15" t="n"/>
      <c r="J4899" s="15">
        <f>C4899+F4899+G4899-I4899</f>
        <v/>
      </c>
      <c r="K4899" s="15" t="n"/>
      <c r="L4899" s="15">
        <f>K4899*Setup!$B$6</f>
        <v/>
      </c>
      <c r="M4899" s="15">
        <f>J4899-L4899</f>
        <v/>
      </c>
      <c r="N4899" s="21" t="n"/>
    </row>
    <row r="4900">
      <c r="A4900" s="295" t="n"/>
      <c r="B4900" s="14" t="n"/>
      <c r="C4900" s="15" t="n"/>
      <c r="D4900" s="15" t="n"/>
      <c r="E4900" s="15">
        <f>D4900*Setup!$B$5</f>
        <v/>
      </c>
      <c r="F4900" s="15">
        <f>D4900-E4900</f>
        <v/>
      </c>
      <c r="G4900" s="15" t="n"/>
      <c r="H4900" s="15" t="n"/>
      <c r="I4900" s="15" t="n"/>
      <c r="J4900" s="15">
        <f>C4900+F4900+G4900-I4900</f>
        <v/>
      </c>
      <c r="K4900" s="15" t="n"/>
      <c r="L4900" s="15">
        <f>K4900*Setup!$B$6</f>
        <v/>
      </c>
      <c r="M4900" s="15">
        <f>J4900-L4900</f>
        <v/>
      </c>
      <c r="N4900" s="21" t="n"/>
    </row>
    <row r="4901">
      <c r="A4901" s="295" t="n"/>
      <c r="B4901" s="14" t="n"/>
      <c r="C4901" s="15" t="n"/>
      <c r="D4901" s="15" t="n"/>
      <c r="E4901" s="15">
        <f>D4901*Setup!$B$5</f>
        <v/>
      </c>
      <c r="F4901" s="15">
        <f>D4901-E4901</f>
        <v/>
      </c>
      <c r="G4901" s="15" t="n"/>
      <c r="H4901" s="15" t="n"/>
      <c r="I4901" s="15" t="n"/>
      <c r="J4901" s="15">
        <f>C4901+F4901+G4901-I4901</f>
        <v/>
      </c>
      <c r="K4901" s="15" t="n"/>
      <c r="L4901" s="15">
        <f>K4901*Setup!$B$6</f>
        <v/>
      </c>
      <c r="M4901" s="15">
        <f>J4901-L4901</f>
        <v/>
      </c>
      <c r="N4901" s="21" t="n"/>
    </row>
    <row r="4902">
      <c r="A4902" s="295" t="n"/>
      <c r="B4902" s="14" t="n"/>
      <c r="C4902" s="15" t="n"/>
      <c r="D4902" s="15" t="n"/>
      <c r="E4902" s="15">
        <f>D4902*Setup!$B$5</f>
        <v/>
      </c>
      <c r="F4902" s="15">
        <f>D4902-E4902</f>
        <v/>
      </c>
      <c r="G4902" s="15" t="n"/>
      <c r="H4902" s="15" t="n"/>
      <c r="I4902" s="15" t="n"/>
      <c r="J4902" s="15">
        <f>C4902+F4902+G4902-I4902</f>
        <v/>
      </c>
      <c r="K4902" s="15" t="n"/>
      <c r="L4902" s="15">
        <f>K4902*Setup!$B$6</f>
        <v/>
      </c>
      <c r="M4902" s="15">
        <f>J4902-L4902</f>
        <v/>
      </c>
      <c r="N4902" s="21" t="n"/>
    </row>
    <row r="4903">
      <c r="A4903" s="295" t="n"/>
      <c r="B4903" s="14" t="n"/>
      <c r="C4903" s="15" t="n"/>
      <c r="D4903" s="15" t="n"/>
      <c r="E4903" s="15">
        <f>D4903*Setup!$B$5</f>
        <v/>
      </c>
      <c r="F4903" s="15">
        <f>D4903-E4903</f>
        <v/>
      </c>
      <c r="G4903" s="15" t="n"/>
      <c r="H4903" s="15" t="n"/>
      <c r="I4903" s="15" t="n"/>
      <c r="J4903" s="15">
        <f>C4903+F4903+G4903-I4903</f>
        <v/>
      </c>
      <c r="K4903" s="15" t="n"/>
      <c r="L4903" s="15">
        <f>K4903*Setup!$B$6</f>
        <v/>
      </c>
      <c r="M4903" s="15">
        <f>J4903-L4903</f>
        <v/>
      </c>
      <c r="N4903" s="21" t="n"/>
    </row>
    <row r="4904">
      <c r="A4904" s="295" t="n"/>
      <c r="B4904" s="14" t="n"/>
      <c r="C4904" s="15" t="n"/>
      <c r="D4904" s="15" t="n"/>
      <c r="E4904" s="15">
        <f>D4904*Setup!$B$5</f>
        <v/>
      </c>
      <c r="F4904" s="15">
        <f>D4904-E4904</f>
        <v/>
      </c>
      <c r="G4904" s="15" t="n"/>
      <c r="H4904" s="15" t="n"/>
      <c r="I4904" s="15" t="n"/>
      <c r="J4904" s="15">
        <f>C4904+F4904+G4904-I4904</f>
        <v/>
      </c>
      <c r="K4904" s="15" t="n"/>
      <c r="L4904" s="15">
        <f>K4904*Setup!$B$6</f>
        <v/>
      </c>
      <c r="M4904" s="15">
        <f>J4904-L4904</f>
        <v/>
      </c>
      <c r="N4904" s="21" t="n"/>
    </row>
    <row r="4905">
      <c r="A4905" s="295" t="n"/>
      <c r="B4905" s="14" t="n"/>
      <c r="C4905" s="15" t="n"/>
      <c r="D4905" s="15" t="n"/>
      <c r="E4905" s="15">
        <f>D4905*Setup!$B$5</f>
        <v/>
      </c>
      <c r="F4905" s="15">
        <f>D4905-E4905</f>
        <v/>
      </c>
      <c r="G4905" s="15" t="n"/>
      <c r="H4905" s="15" t="n"/>
      <c r="I4905" s="15" t="n"/>
      <c r="J4905" s="15">
        <f>C4905+F4905+G4905-I4905</f>
        <v/>
      </c>
      <c r="K4905" s="15" t="n"/>
      <c r="L4905" s="15">
        <f>K4905*Setup!$B$6</f>
        <v/>
      </c>
      <c r="M4905" s="15">
        <f>J4905-L4905</f>
        <v/>
      </c>
      <c r="N4905" s="21" t="n"/>
    </row>
    <row r="4906">
      <c r="A4906" s="295" t="n"/>
      <c r="B4906" s="14" t="n"/>
      <c r="C4906" s="15" t="n"/>
      <c r="D4906" s="15" t="n"/>
      <c r="E4906" s="15">
        <f>D4906*Setup!$B$5</f>
        <v/>
      </c>
      <c r="F4906" s="15">
        <f>D4906-E4906</f>
        <v/>
      </c>
      <c r="G4906" s="15" t="n"/>
      <c r="H4906" s="15" t="n"/>
      <c r="I4906" s="15" t="n"/>
      <c r="J4906" s="15">
        <f>C4906+F4906+G4906-I4906</f>
        <v/>
      </c>
      <c r="K4906" s="15" t="n"/>
      <c r="L4906" s="15">
        <f>K4906*Setup!$B$6</f>
        <v/>
      </c>
      <c r="M4906" s="15">
        <f>J4906-L4906</f>
        <v/>
      </c>
      <c r="N4906" s="21" t="n"/>
    </row>
    <row r="4907">
      <c r="A4907" s="295" t="n"/>
      <c r="B4907" s="14" t="n"/>
      <c r="C4907" s="15" t="n"/>
      <c r="D4907" s="15" t="n"/>
      <c r="E4907" s="15">
        <f>D4907*Setup!$B$5</f>
        <v/>
      </c>
      <c r="F4907" s="15">
        <f>D4907-E4907</f>
        <v/>
      </c>
      <c r="G4907" s="15" t="n"/>
      <c r="H4907" s="15" t="n"/>
      <c r="I4907" s="15" t="n"/>
      <c r="J4907" s="15">
        <f>C4907+F4907+G4907-I4907</f>
        <v/>
      </c>
      <c r="K4907" s="15" t="n"/>
      <c r="L4907" s="15">
        <f>K4907*Setup!$B$6</f>
        <v/>
      </c>
      <c r="M4907" s="15">
        <f>J4907-L4907</f>
        <v/>
      </c>
      <c r="N4907" s="21" t="n"/>
    </row>
    <row r="4908">
      <c r="A4908" s="295" t="n"/>
      <c r="B4908" s="14" t="n"/>
      <c r="C4908" s="15" t="n"/>
      <c r="D4908" s="15" t="n"/>
      <c r="E4908" s="15">
        <f>D4908*Setup!$B$5</f>
        <v/>
      </c>
      <c r="F4908" s="15">
        <f>D4908-E4908</f>
        <v/>
      </c>
      <c r="G4908" s="15" t="n"/>
      <c r="H4908" s="15" t="n"/>
      <c r="I4908" s="15" t="n"/>
      <c r="J4908" s="15">
        <f>C4908+F4908+G4908-I4908</f>
        <v/>
      </c>
      <c r="K4908" s="15" t="n"/>
      <c r="L4908" s="15">
        <f>K4908*Setup!$B$6</f>
        <v/>
      </c>
      <c r="M4908" s="15">
        <f>J4908-L4908</f>
        <v/>
      </c>
      <c r="N4908" s="21" t="n"/>
    </row>
    <row r="4909">
      <c r="A4909" s="295" t="n"/>
      <c r="B4909" s="14" t="n"/>
      <c r="C4909" s="15" t="n"/>
      <c r="D4909" s="15" t="n"/>
      <c r="E4909" s="15">
        <f>D4909*Setup!$B$5</f>
        <v/>
      </c>
      <c r="F4909" s="15">
        <f>D4909-E4909</f>
        <v/>
      </c>
      <c r="G4909" s="15" t="n"/>
      <c r="H4909" s="15" t="n"/>
      <c r="I4909" s="15" t="n"/>
      <c r="J4909" s="15">
        <f>C4909+F4909+G4909-I4909</f>
        <v/>
      </c>
      <c r="K4909" s="15" t="n"/>
      <c r="L4909" s="15">
        <f>K4909*Setup!$B$6</f>
        <v/>
      </c>
      <c r="M4909" s="15">
        <f>J4909-L4909</f>
        <v/>
      </c>
      <c r="N4909" s="21" t="n"/>
    </row>
    <row r="4910">
      <c r="A4910" s="295" t="n"/>
      <c r="B4910" s="14" t="n"/>
      <c r="C4910" s="15" t="n"/>
      <c r="D4910" s="15" t="n"/>
      <c r="E4910" s="15">
        <f>D4910*Setup!$B$5</f>
        <v/>
      </c>
      <c r="F4910" s="15">
        <f>D4910-E4910</f>
        <v/>
      </c>
      <c r="G4910" s="15" t="n"/>
      <c r="H4910" s="15" t="n"/>
      <c r="I4910" s="15" t="n"/>
      <c r="J4910" s="15">
        <f>C4910+F4910+G4910-I4910</f>
        <v/>
      </c>
      <c r="K4910" s="15" t="n"/>
      <c r="L4910" s="15">
        <f>K4910*Setup!$B$6</f>
        <v/>
      </c>
      <c r="M4910" s="15">
        <f>J4910-L4910</f>
        <v/>
      </c>
      <c r="N4910" s="21" t="n"/>
    </row>
    <row r="4911">
      <c r="A4911" s="295" t="n"/>
      <c r="B4911" s="14" t="n"/>
      <c r="C4911" s="15" t="n"/>
      <c r="D4911" s="15" t="n"/>
      <c r="E4911" s="15">
        <f>D4911*Setup!$B$5</f>
        <v/>
      </c>
      <c r="F4911" s="15">
        <f>D4911-E4911</f>
        <v/>
      </c>
      <c r="G4911" s="15" t="n"/>
      <c r="H4911" s="15" t="n"/>
      <c r="I4911" s="15" t="n"/>
      <c r="J4911" s="15">
        <f>C4911+F4911+G4911-I4911</f>
        <v/>
      </c>
      <c r="K4911" s="15" t="n"/>
      <c r="L4911" s="15">
        <f>K4911*Setup!$B$6</f>
        <v/>
      </c>
      <c r="M4911" s="15">
        <f>J4911-L4911</f>
        <v/>
      </c>
      <c r="N4911" s="21" t="n"/>
    </row>
    <row r="4912">
      <c r="A4912" s="295" t="n"/>
      <c r="B4912" s="14" t="n"/>
      <c r="C4912" s="15" t="n"/>
      <c r="D4912" s="15" t="n"/>
      <c r="E4912" s="15">
        <f>D4912*Setup!$B$5</f>
        <v/>
      </c>
      <c r="F4912" s="15">
        <f>D4912-E4912</f>
        <v/>
      </c>
      <c r="G4912" s="15" t="n"/>
      <c r="H4912" s="15" t="n"/>
      <c r="I4912" s="15" t="n"/>
      <c r="J4912" s="15">
        <f>C4912+F4912+G4912-I4912</f>
        <v/>
      </c>
      <c r="K4912" s="15" t="n"/>
      <c r="L4912" s="15">
        <f>K4912*Setup!$B$6</f>
        <v/>
      </c>
      <c r="M4912" s="15">
        <f>J4912-L4912</f>
        <v/>
      </c>
      <c r="N4912" s="21" t="n"/>
    </row>
    <row r="4913">
      <c r="A4913" s="295" t="n"/>
      <c r="B4913" s="14" t="n"/>
      <c r="C4913" s="15" t="n"/>
      <c r="D4913" s="15" t="n"/>
      <c r="E4913" s="15">
        <f>D4913*Setup!$B$5</f>
        <v/>
      </c>
      <c r="F4913" s="15">
        <f>D4913-E4913</f>
        <v/>
      </c>
      <c r="G4913" s="15" t="n"/>
      <c r="H4913" s="15" t="n"/>
      <c r="I4913" s="15" t="n"/>
      <c r="J4913" s="15">
        <f>C4913+F4913+G4913-I4913</f>
        <v/>
      </c>
      <c r="K4913" s="15" t="n"/>
      <c r="L4913" s="15">
        <f>K4913*Setup!$B$6</f>
        <v/>
      </c>
      <c r="M4913" s="15">
        <f>J4913-L4913</f>
        <v/>
      </c>
      <c r="N4913" s="21" t="n"/>
    </row>
    <row r="4914">
      <c r="A4914" s="295" t="n"/>
      <c r="B4914" s="14" t="n"/>
      <c r="C4914" s="15" t="n"/>
      <c r="D4914" s="15" t="n"/>
      <c r="E4914" s="15">
        <f>D4914*Setup!$B$5</f>
        <v/>
      </c>
      <c r="F4914" s="15">
        <f>D4914-E4914</f>
        <v/>
      </c>
      <c r="G4914" s="15" t="n"/>
      <c r="H4914" s="15" t="n"/>
      <c r="I4914" s="15" t="n"/>
      <c r="J4914" s="15">
        <f>C4914+F4914+G4914-I4914</f>
        <v/>
      </c>
      <c r="K4914" s="15" t="n"/>
      <c r="L4914" s="15">
        <f>K4914*Setup!$B$6</f>
        <v/>
      </c>
      <c r="M4914" s="15">
        <f>J4914-L4914</f>
        <v/>
      </c>
      <c r="N4914" s="21" t="n"/>
    </row>
    <row r="4915">
      <c r="A4915" s="295" t="n"/>
      <c r="B4915" s="14" t="n"/>
      <c r="C4915" s="15" t="n"/>
      <c r="D4915" s="15" t="n"/>
      <c r="E4915" s="15">
        <f>D4915*Setup!$B$5</f>
        <v/>
      </c>
      <c r="F4915" s="15">
        <f>D4915-E4915</f>
        <v/>
      </c>
      <c r="G4915" s="15" t="n"/>
      <c r="H4915" s="15" t="n"/>
      <c r="I4915" s="15" t="n"/>
      <c r="J4915" s="15">
        <f>C4915+F4915+G4915-I4915</f>
        <v/>
      </c>
      <c r="K4915" s="15" t="n"/>
      <c r="L4915" s="15">
        <f>K4915*Setup!$B$6</f>
        <v/>
      </c>
      <c r="M4915" s="15">
        <f>J4915-L4915</f>
        <v/>
      </c>
      <c r="N4915" s="21" t="n"/>
    </row>
    <row r="4916">
      <c r="A4916" s="295" t="n"/>
      <c r="B4916" s="14" t="n"/>
      <c r="C4916" s="15" t="n"/>
      <c r="D4916" s="15" t="n"/>
      <c r="E4916" s="15">
        <f>D4916*Setup!$B$5</f>
        <v/>
      </c>
      <c r="F4916" s="15">
        <f>D4916-E4916</f>
        <v/>
      </c>
      <c r="G4916" s="15" t="n"/>
      <c r="H4916" s="15" t="n"/>
      <c r="I4916" s="15" t="n"/>
      <c r="J4916" s="15">
        <f>C4916+F4916+G4916-I4916</f>
        <v/>
      </c>
      <c r="K4916" s="15" t="n"/>
      <c r="L4916" s="15">
        <f>K4916*Setup!$B$6</f>
        <v/>
      </c>
      <c r="M4916" s="15">
        <f>J4916-L4916</f>
        <v/>
      </c>
      <c r="N4916" s="21" t="n"/>
    </row>
    <row r="4917">
      <c r="A4917" s="295" t="n"/>
      <c r="B4917" s="14" t="n"/>
      <c r="C4917" s="15" t="n"/>
      <c r="D4917" s="15" t="n"/>
      <c r="E4917" s="15">
        <f>D4917*Setup!$B$5</f>
        <v/>
      </c>
      <c r="F4917" s="15">
        <f>D4917-E4917</f>
        <v/>
      </c>
      <c r="G4917" s="15" t="n"/>
      <c r="H4917" s="15" t="n"/>
      <c r="I4917" s="15" t="n"/>
      <c r="J4917" s="15">
        <f>C4917+F4917+G4917-I4917</f>
        <v/>
      </c>
      <c r="K4917" s="15" t="n"/>
      <c r="L4917" s="15">
        <f>K4917*Setup!$B$6</f>
        <v/>
      </c>
      <c r="M4917" s="15">
        <f>J4917-L4917</f>
        <v/>
      </c>
      <c r="N4917" s="21" t="n"/>
    </row>
    <row r="4918">
      <c r="A4918" s="295" t="n"/>
      <c r="B4918" s="14" t="n"/>
      <c r="C4918" s="15" t="n"/>
      <c r="D4918" s="15" t="n"/>
      <c r="E4918" s="15">
        <f>D4918*Setup!$B$5</f>
        <v/>
      </c>
      <c r="F4918" s="15">
        <f>D4918-E4918</f>
        <v/>
      </c>
      <c r="G4918" s="15" t="n"/>
      <c r="H4918" s="15" t="n"/>
      <c r="I4918" s="15" t="n"/>
      <c r="J4918" s="15">
        <f>C4918+F4918+G4918-I4918</f>
        <v/>
      </c>
      <c r="K4918" s="15" t="n"/>
      <c r="L4918" s="15">
        <f>K4918*Setup!$B$6</f>
        <v/>
      </c>
      <c r="M4918" s="15">
        <f>J4918-L4918</f>
        <v/>
      </c>
      <c r="N4918" s="21" t="n"/>
    </row>
    <row r="4919">
      <c r="A4919" s="295" t="n"/>
      <c r="B4919" s="14" t="n"/>
      <c r="C4919" s="15" t="n"/>
      <c r="D4919" s="15" t="n"/>
      <c r="E4919" s="15">
        <f>D4919*Setup!$B$5</f>
        <v/>
      </c>
      <c r="F4919" s="15">
        <f>D4919-E4919</f>
        <v/>
      </c>
      <c r="G4919" s="15" t="n"/>
      <c r="H4919" s="15" t="n"/>
      <c r="I4919" s="15" t="n"/>
      <c r="J4919" s="15">
        <f>C4919+F4919+G4919-I4919</f>
        <v/>
      </c>
      <c r="K4919" s="15" t="n"/>
      <c r="L4919" s="15">
        <f>K4919*Setup!$B$6</f>
        <v/>
      </c>
      <c r="M4919" s="15">
        <f>J4919-L4919</f>
        <v/>
      </c>
      <c r="N4919" s="21" t="n"/>
    </row>
    <row r="4920">
      <c r="A4920" s="295" t="n"/>
      <c r="B4920" s="14" t="n"/>
      <c r="C4920" s="15" t="n"/>
      <c r="D4920" s="15" t="n"/>
      <c r="E4920" s="15">
        <f>D4920*Setup!$B$5</f>
        <v/>
      </c>
      <c r="F4920" s="15">
        <f>D4920-E4920</f>
        <v/>
      </c>
      <c r="G4920" s="15" t="n"/>
      <c r="H4920" s="15" t="n"/>
      <c r="I4920" s="15" t="n"/>
      <c r="J4920" s="15">
        <f>C4920+F4920+G4920-I4920</f>
        <v/>
      </c>
      <c r="K4920" s="15" t="n"/>
      <c r="L4920" s="15">
        <f>K4920*Setup!$B$6</f>
        <v/>
      </c>
      <c r="M4920" s="15">
        <f>J4920-L4920</f>
        <v/>
      </c>
      <c r="N4920" s="21" t="n"/>
    </row>
    <row r="4921">
      <c r="A4921" s="295" t="n"/>
      <c r="B4921" s="14" t="n"/>
      <c r="C4921" s="15" t="n"/>
      <c r="D4921" s="15" t="n"/>
      <c r="E4921" s="15">
        <f>D4921*Setup!$B$5</f>
        <v/>
      </c>
      <c r="F4921" s="15">
        <f>D4921-E4921</f>
        <v/>
      </c>
      <c r="G4921" s="15" t="n"/>
      <c r="H4921" s="15" t="n"/>
      <c r="I4921" s="15" t="n"/>
      <c r="J4921" s="15">
        <f>C4921+F4921+G4921-I4921</f>
        <v/>
      </c>
      <c r="K4921" s="15" t="n"/>
      <c r="L4921" s="15">
        <f>K4921*Setup!$B$6</f>
        <v/>
      </c>
      <c r="M4921" s="15">
        <f>J4921-L4921</f>
        <v/>
      </c>
      <c r="N4921" s="21" t="n"/>
    </row>
    <row r="4922">
      <c r="A4922" s="295" t="n"/>
      <c r="B4922" s="14" t="n"/>
      <c r="C4922" s="15" t="n"/>
      <c r="D4922" s="15" t="n"/>
      <c r="E4922" s="15">
        <f>D4922*Setup!$B$5</f>
        <v/>
      </c>
      <c r="F4922" s="15">
        <f>D4922-E4922</f>
        <v/>
      </c>
      <c r="G4922" s="15" t="n"/>
      <c r="H4922" s="15" t="n"/>
      <c r="I4922" s="15" t="n"/>
      <c r="J4922" s="15">
        <f>C4922+F4922+G4922-I4922</f>
        <v/>
      </c>
      <c r="K4922" s="15" t="n"/>
      <c r="L4922" s="15">
        <f>K4922*Setup!$B$6</f>
        <v/>
      </c>
      <c r="M4922" s="15">
        <f>J4922-L4922</f>
        <v/>
      </c>
      <c r="N4922" s="21" t="n"/>
    </row>
    <row r="4923">
      <c r="A4923" s="295" t="n"/>
      <c r="B4923" s="14" t="n"/>
      <c r="C4923" s="15" t="n"/>
      <c r="D4923" s="15" t="n"/>
      <c r="E4923" s="15">
        <f>D4923*Setup!$B$5</f>
        <v/>
      </c>
      <c r="F4923" s="15">
        <f>D4923-E4923</f>
        <v/>
      </c>
      <c r="G4923" s="15" t="n"/>
      <c r="H4923" s="15" t="n"/>
      <c r="I4923" s="15" t="n"/>
      <c r="J4923" s="15">
        <f>C4923+F4923+G4923-I4923</f>
        <v/>
      </c>
      <c r="K4923" s="15" t="n"/>
      <c r="L4923" s="15">
        <f>K4923*Setup!$B$6</f>
        <v/>
      </c>
      <c r="M4923" s="15">
        <f>J4923-L4923</f>
        <v/>
      </c>
      <c r="N4923" s="21" t="n"/>
    </row>
    <row r="4924">
      <c r="A4924" s="295" t="n"/>
      <c r="B4924" s="14" t="n"/>
      <c r="C4924" s="15" t="n"/>
      <c r="D4924" s="15" t="n"/>
      <c r="E4924" s="15">
        <f>D4924*Setup!$B$5</f>
        <v/>
      </c>
      <c r="F4924" s="15">
        <f>D4924-E4924</f>
        <v/>
      </c>
      <c r="G4924" s="15" t="n"/>
      <c r="H4924" s="15" t="n"/>
      <c r="I4924" s="15" t="n"/>
      <c r="J4924" s="15">
        <f>C4924+F4924+G4924-I4924</f>
        <v/>
      </c>
      <c r="K4924" s="15" t="n"/>
      <c r="L4924" s="15">
        <f>K4924*Setup!$B$6</f>
        <v/>
      </c>
      <c r="M4924" s="15">
        <f>J4924-L4924</f>
        <v/>
      </c>
      <c r="N4924" s="21" t="n"/>
    </row>
    <row r="4925">
      <c r="A4925" s="295" t="n"/>
      <c r="B4925" s="14" t="n"/>
      <c r="C4925" s="15" t="n"/>
      <c r="D4925" s="15" t="n"/>
      <c r="E4925" s="15">
        <f>D4925*Setup!$B$5</f>
        <v/>
      </c>
      <c r="F4925" s="15">
        <f>D4925-E4925</f>
        <v/>
      </c>
      <c r="G4925" s="15" t="n"/>
      <c r="H4925" s="15" t="n"/>
      <c r="I4925" s="15" t="n"/>
      <c r="J4925" s="15">
        <f>C4925+F4925+G4925-I4925</f>
        <v/>
      </c>
      <c r="K4925" s="15" t="n"/>
      <c r="L4925" s="15">
        <f>K4925*Setup!$B$6</f>
        <v/>
      </c>
      <c r="M4925" s="15">
        <f>J4925-L4925</f>
        <v/>
      </c>
      <c r="N4925" s="21" t="n"/>
    </row>
    <row r="4926">
      <c r="A4926" s="295" t="n"/>
      <c r="B4926" s="14" t="n"/>
      <c r="C4926" s="15" t="n"/>
      <c r="D4926" s="15" t="n"/>
      <c r="E4926" s="15">
        <f>D4926*Setup!$B$5</f>
        <v/>
      </c>
      <c r="F4926" s="15">
        <f>D4926-E4926</f>
        <v/>
      </c>
      <c r="G4926" s="15" t="n"/>
      <c r="H4926" s="15" t="n"/>
      <c r="I4926" s="15" t="n"/>
      <c r="J4926" s="15">
        <f>C4926+F4926+G4926-I4926</f>
        <v/>
      </c>
      <c r="K4926" s="15" t="n"/>
      <c r="L4926" s="15">
        <f>K4926*Setup!$B$6</f>
        <v/>
      </c>
      <c r="M4926" s="15">
        <f>J4926-L4926</f>
        <v/>
      </c>
      <c r="N4926" s="21" t="n"/>
    </row>
    <row r="4927">
      <c r="A4927" s="295" t="n"/>
      <c r="B4927" s="14" t="n"/>
      <c r="C4927" s="15" t="n"/>
      <c r="D4927" s="15" t="n"/>
      <c r="E4927" s="15">
        <f>D4927*Setup!$B$5</f>
        <v/>
      </c>
      <c r="F4927" s="15">
        <f>D4927-E4927</f>
        <v/>
      </c>
      <c r="G4927" s="15" t="n"/>
      <c r="H4927" s="15" t="n"/>
      <c r="I4927" s="15" t="n"/>
      <c r="J4927" s="15">
        <f>C4927+F4927+G4927-I4927</f>
        <v/>
      </c>
      <c r="K4927" s="15" t="n"/>
      <c r="L4927" s="15">
        <f>K4927*Setup!$B$6</f>
        <v/>
      </c>
      <c r="M4927" s="15">
        <f>J4927-L4927</f>
        <v/>
      </c>
      <c r="N4927" s="21" t="n"/>
    </row>
    <row r="4928">
      <c r="A4928" s="295" t="n"/>
      <c r="B4928" s="14" t="n"/>
      <c r="C4928" s="15" t="n"/>
      <c r="D4928" s="15" t="n"/>
      <c r="E4928" s="15">
        <f>D4928*Setup!$B$5</f>
        <v/>
      </c>
      <c r="F4928" s="15">
        <f>D4928-E4928</f>
        <v/>
      </c>
      <c r="G4928" s="15" t="n"/>
      <c r="H4928" s="15" t="n"/>
      <c r="I4928" s="15" t="n"/>
      <c r="J4928" s="15">
        <f>C4928+F4928+G4928-I4928</f>
        <v/>
      </c>
      <c r="K4928" s="15" t="n"/>
      <c r="L4928" s="15">
        <f>K4928*Setup!$B$6</f>
        <v/>
      </c>
      <c r="M4928" s="15">
        <f>J4928-L4928</f>
        <v/>
      </c>
      <c r="N4928" s="21" t="n"/>
    </row>
    <row r="4929">
      <c r="A4929" s="295" t="n"/>
      <c r="B4929" s="14" t="n"/>
      <c r="C4929" s="15" t="n"/>
      <c r="D4929" s="15" t="n"/>
      <c r="E4929" s="15">
        <f>D4929*Setup!$B$5</f>
        <v/>
      </c>
      <c r="F4929" s="15">
        <f>D4929-E4929</f>
        <v/>
      </c>
      <c r="G4929" s="15" t="n"/>
      <c r="H4929" s="15" t="n"/>
      <c r="I4929" s="15" t="n"/>
      <c r="J4929" s="15">
        <f>C4929+F4929+G4929-I4929</f>
        <v/>
      </c>
      <c r="K4929" s="15" t="n"/>
      <c r="L4929" s="15">
        <f>K4929*Setup!$B$6</f>
        <v/>
      </c>
      <c r="M4929" s="15">
        <f>J4929-L4929</f>
        <v/>
      </c>
      <c r="N4929" s="21" t="n"/>
    </row>
    <row r="4930">
      <c r="A4930" s="295" t="n"/>
      <c r="B4930" s="14" t="n"/>
      <c r="C4930" s="15" t="n"/>
      <c r="D4930" s="15" t="n"/>
      <c r="E4930" s="15">
        <f>D4930*Setup!$B$5</f>
        <v/>
      </c>
      <c r="F4930" s="15">
        <f>D4930-E4930</f>
        <v/>
      </c>
      <c r="G4930" s="15" t="n"/>
      <c r="H4930" s="15" t="n"/>
      <c r="I4930" s="15" t="n"/>
      <c r="J4930" s="15">
        <f>C4930+F4930+G4930-I4930</f>
        <v/>
      </c>
      <c r="K4930" s="15" t="n"/>
      <c r="L4930" s="15">
        <f>K4930*Setup!$B$6</f>
        <v/>
      </c>
      <c r="M4930" s="15">
        <f>J4930-L4930</f>
        <v/>
      </c>
      <c r="N4930" s="21" t="n"/>
    </row>
    <row r="4931">
      <c r="A4931" s="295" t="n"/>
      <c r="B4931" s="14" t="n"/>
      <c r="C4931" s="15" t="n"/>
      <c r="D4931" s="15" t="n"/>
      <c r="E4931" s="15">
        <f>D4931*Setup!$B$5</f>
        <v/>
      </c>
      <c r="F4931" s="15">
        <f>D4931-E4931</f>
        <v/>
      </c>
      <c r="G4931" s="15" t="n"/>
      <c r="H4931" s="15" t="n"/>
      <c r="I4931" s="15" t="n"/>
      <c r="J4931" s="15">
        <f>C4931+F4931+G4931-I4931</f>
        <v/>
      </c>
      <c r="K4931" s="15" t="n"/>
      <c r="L4931" s="15">
        <f>K4931*Setup!$B$6</f>
        <v/>
      </c>
      <c r="M4931" s="15">
        <f>J4931-L4931</f>
        <v/>
      </c>
      <c r="N4931" s="21" t="n"/>
    </row>
    <row r="4932">
      <c r="A4932" s="295" t="n"/>
      <c r="B4932" s="14" t="n"/>
      <c r="C4932" s="15" t="n"/>
      <c r="D4932" s="15" t="n"/>
      <c r="E4932" s="15">
        <f>D4932*Setup!$B$5</f>
        <v/>
      </c>
      <c r="F4932" s="15">
        <f>D4932-E4932</f>
        <v/>
      </c>
      <c r="G4932" s="15" t="n"/>
      <c r="H4932" s="15" t="n"/>
      <c r="I4932" s="15" t="n"/>
      <c r="J4932" s="15">
        <f>C4932+F4932+G4932-I4932</f>
        <v/>
      </c>
      <c r="K4932" s="15" t="n"/>
      <c r="L4932" s="15">
        <f>K4932*Setup!$B$6</f>
        <v/>
      </c>
      <c r="M4932" s="15">
        <f>J4932-L4932</f>
        <v/>
      </c>
      <c r="N4932" s="21" t="n"/>
    </row>
    <row r="4933">
      <c r="A4933" s="295" t="n"/>
      <c r="B4933" s="14" t="n"/>
      <c r="C4933" s="15" t="n"/>
      <c r="D4933" s="15" t="n"/>
      <c r="E4933" s="15">
        <f>D4933*Setup!$B$5</f>
        <v/>
      </c>
      <c r="F4933" s="15">
        <f>D4933-E4933</f>
        <v/>
      </c>
      <c r="G4933" s="15" t="n"/>
      <c r="H4933" s="15" t="n"/>
      <c r="I4933" s="15" t="n"/>
      <c r="J4933" s="15">
        <f>C4933+F4933+G4933-I4933</f>
        <v/>
      </c>
      <c r="K4933" s="15" t="n"/>
      <c r="L4933" s="15">
        <f>K4933*Setup!$B$6</f>
        <v/>
      </c>
      <c r="M4933" s="15">
        <f>J4933-L4933</f>
        <v/>
      </c>
      <c r="N4933" s="21" t="n"/>
    </row>
    <row r="4934">
      <c r="A4934" s="295" t="n"/>
      <c r="B4934" s="14" t="n"/>
      <c r="C4934" s="15" t="n"/>
      <c r="D4934" s="15" t="n"/>
      <c r="E4934" s="15">
        <f>D4934*Setup!$B$5</f>
        <v/>
      </c>
      <c r="F4934" s="15">
        <f>D4934-E4934</f>
        <v/>
      </c>
      <c r="G4934" s="15" t="n"/>
      <c r="H4934" s="15" t="n"/>
      <c r="I4934" s="15" t="n"/>
      <c r="J4934" s="15">
        <f>C4934+F4934+G4934-I4934</f>
        <v/>
      </c>
      <c r="K4934" s="15" t="n"/>
      <c r="L4934" s="15">
        <f>K4934*Setup!$B$6</f>
        <v/>
      </c>
      <c r="M4934" s="15">
        <f>J4934-L4934</f>
        <v/>
      </c>
      <c r="N4934" s="21" t="n"/>
    </row>
    <row r="4935">
      <c r="A4935" s="295" t="n"/>
      <c r="B4935" s="14" t="n"/>
      <c r="C4935" s="15" t="n"/>
      <c r="D4935" s="15" t="n"/>
      <c r="E4935" s="15">
        <f>D4935*Setup!$B$5</f>
        <v/>
      </c>
      <c r="F4935" s="15">
        <f>D4935-E4935</f>
        <v/>
      </c>
      <c r="G4935" s="15" t="n"/>
      <c r="H4935" s="15" t="n"/>
      <c r="I4935" s="15" t="n"/>
      <c r="J4935" s="15">
        <f>C4935+F4935+G4935-I4935</f>
        <v/>
      </c>
      <c r="K4935" s="15" t="n"/>
      <c r="L4935" s="15">
        <f>K4935*Setup!$B$6</f>
        <v/>
      </c>
      <c r="M4935" s="15">
        <f>J4935-L4935</f>
        <v/>
      </c>
      <c r="N4935" s="21" t="n"/>
    </row>
    <row r="4936">
      <c r="A4936" s="295" t="n"/>
      <c r="B4936" s="14" t="n"/>
      <c r="C4936" s="15" t="n"/>
      <c r="D4936" s="15" t="n"/>
      <c r="E4936" s="15">
        <f>D4936*Setup!$B$5</f>
        <v/>
      </c>
      <c r="F4936" s="15">
        <f>D4936-E4936</f>
        <v/>
      </c>
      <c r="G4936" s="15" t="n"/>
      <c r="H4936" s="15" t="n"/>
      <c r="I4936" s="15" t="n"/>
      <c r="J4936" s="15">
        <f>C4936+F4936+G4936-I4936</f>
        <v/>
      </c>
      <c r="K4936" s="15" t="n"/>
      <c r="L4936" s="15">
        <f>K4936*Setup!$B$6</f>
        <v/>
      </c>
      <c r="M4936" s="15">
        <f>J4936-L4936</f>
        <v/>
      </c>
      <c r="N4936" s="21" t="n"/>
    </row>
    <row r="4937">
      <c r="A4937" s="295" t="n"/>
      <c r="B4937" s="14" t="n"/>
      <c r="C4937" s="15" t="n"/>
      <c r="D4937" s="15" t="n"/>
      <c r="E4937" s="15">
        <f>D4937*Setup!$B$5</f>
        <v/>
      </c>
      <c r="F4937" s="15">
        <f>D4937-E4937</f>
        <v/>
      </c>
      <c r="G4937" s="15" t="n"/>
      <c r="H4937" s="15" t="n"/>
      <c r="I4937" s="15" t="n"/>
      <c r="J4937" s="15">
        <f>C4937+F4937+G4937-I4937</f>
        <v/>
      </c>
      <c r="K4937" s="15" t="n"/>
      <c r="L4937" s="15">
        <f>K4937*Setup!$B$6</f>
        <v/>
      </c>
      <c r="M4937" s="15">
        <f>J4937-L4937</f>
        <v/>
      </c>
      <c r="N4937" s="21" t="n"/>
    </row>
    <row r="4938">
      <c r="A4938" s="295" t="n"/>
      <c r="B4938" s="14" t="n"/>
      <c r="C4938" s="15" t="n"/>
      <c r="D4938" s="15" t="n"/>
      <c r="E4938" s="15">
        <f>D4938*Setup!$B$5</f>
        <v/>
      </c>
      <c r="F4938" s="15">
        <f>D4938-E4938</f>
        <v/>
      </c>
      <c r="G4938" s="15" t="n"/>
      <c r="H4938" s="15" t="n"/>
      <c r="I4938" s="15" t="n"/>
      <c r="J4938" s="15">
        <f>C4938+F4938+G4938-I4938</f>
        <v/>
      </c>
      <c r="K4938" s="15" t="n"/>
      <c r="L4938" s="15">
        <f>K4938*Setup!$B$6</f>
        <v/>
      </c>
      <c r="M4938" s="15">
        <f>J4938-L4938</f>
        <v/>
      </c>
      <c r="N4938" s="21" t="n"/>
    </row>
    <row r="4939">
      <c r="A4939" s="295" t="n"/>
      <c r="B4939" s="14" t="n"/>
      <c r="C4939" s="15" t="n"/>
      <c r="D4939" s="15" t="n"/>
      <c r="E4939" s="15">
        <f>D4939*Setup!$B$5</f>
        <v/>
      </c>
      <c r="F4939" s="15">
        <f>D4939-E4939</f>
        <v/>
      </c>
      <c r="G4939" s="15" t="n"/>
      <c r="H4939" s="15" t="n"/>
      <c r="I4939" s="15" t="n"/>
      <c r="J4939" s="15">
        <f>C4939+F4939+G4939-I4939</f>
        <v/>
      </c>
      <c r="K4939" s="15" t="n"/>
      <c r="L4939" s="15">
        <f>K4939*Setup!$B$6</f>
        <v/>
      </c>
      <c r="M4939" s="15">
        <f>J4939-L4939</f>
        <v/>
      </c>
      <c r="N4939" s="21" t="n"/>
    </row>
    <row r="4940">
      <c r="A4940" s="295" t="n"/>
      <c r="B4940" s="14" t="n"/>
      <c r="C4940" s="15" t="n"/>
      <c r="D4940" s="15" t="n"/>
      <c r="E4940" s="15">
        <f>D4940*Setup!$B$5</f>
        <v/>
      </c>
      <c r="F4940" s="15">
        <f>D4940-E4940</f>
        <v/>
      </c>
      <c r="G4940" s="15" t="n"/>
      <c r="H4940" s="15" t="n"/>
      <c r="I4940" s="15" t="n"/>
      <c r="J4940" s="15">
        <f>C4940+F4940+G4940-I4940</f>
        <v/>
      </c>
      <c r="K4940" s="15" t="n"/>
      <c r="L4940" s="15">
        <f>K4940*Setup!$B$6</f>
        <v/>
      </c>
      <c r="M4940" s="15">
        <f>J4940-L4940</f>
        <v/>
      </c>
      <c r="N4940" s="21" t="n"/>
    </row>
    <row r="4941">
      <c r="A4941" s="295" t="n"/>
      <c r="B4941" s="14" t="n"/>
      <c r="C4941" s="15" t="n"/>
      <c r="D4941" s="15" t="n"/>
      <c r="E4941" s="15">
        <f>D4941*Setup!$B$5</f>
        <v/>
      </c>
      <c r="F4941" s="15">
        <f>D4941-E4941</f>
        <v/>
      </c>
      <c r="G4941" s="15" t="n"/>
      <c r="H4941" s="15" t="n"/>
      <c r="I4941" s="15" t="n"/>
      <c r="J4941" s="15">
        <f>C4941+F4941+G4941-I4941</f>
        <v/>
      </c>
      <c r="K4941" s="15" t="n"/>
      <c r="L4941" s="15">
        <f>K4941*Setup!$B$6</f>
        <v/>
      </c>
      <c r="M4941" s="15">
        <f>J4941-L4941</f>
        <v/>
      </c>
      <c r="N4941" s="21" t="n"/>
    </row>
    <row r="4942">
      <c r="A4942" s="295" t="n"/>
      <c r="B4942" s="14" t="n"/>
      <c r="C4942" s="15" t="n"/>
      <c r="D4942" s="15" t="n"/>
      <c r="E4942" s="15">
        <f>D4942*Setup!$B$5</f>
        <v/>
      </c>
      <c r="F4942" s="15">
        <f>D4942-E4942</f>
        <v/>
      </c>
      <c r="G4942" s="15" t="n"/>
      <c r="H4942" s="15" t="n"/>
      <c r="I4942" s="15" t="n"/>
      <c r="J4942" s="15">
        <f>C4942+F4942+G4942-I4942</f>
        <v/>
      </c>
      <c r="K4942" s="15" t="n"/>
      <c r="L4942" s="15">
        <f>K4942*Setup!$B$6</f>
        <v/>
      </c>
      <c r="M4942" s="15">
        <f>J4942-L4942</f>
        <v/>
      </c>
      <c r="N4942" s="21" t="n"/>
    </row>
    <row r="4943">
      <c r="A4943" s="295" t="n"/>
      <c r="B4943" s="14" t="n"/>
      <c r="C4943" s="15" t="n"/>
      <c r="D4943" s="15" t="n"/>
      <c r="E4943" s="15">
        <f>D4943*Setup!$B$5</f>
        <v/>
      </c>
      <c r="F4943" s="15">
        <f>D4943-E4943</f>
        <v/>
      </c>
      <c r="G4943" s="15" t="n"/>
      <c r="H4943" s="15" t="n"/>
      <c r="I4943" s="15" t="n"/>
      <c r="J4943" s="15">
        <f>C4943+F4943+G4943-I4943</f>
        <v/>
      </c>
      <c r="K4943" s="15" t="n"/>
      <c r="L4943" s="15">
        <f>K4943*Setup!$B$6</f>
        <v/>
      </c>
      <c r="M4943" s="15">
        <f>J4943-L4943</f>
        <v/>
      </c>
      <c r="N4943" s="21" t="n"/>
    </row>
    <row r="4944">
      <c r="A4944" s="295" t="n"/>
      <c r="B4944" s="14" t="n"/>
      <c r="C4944" s="15" t="n"/>
      <c r="D4944" s="15" t="n"/>
      <c r="E4944" s="15">
        <f>D4944*Setup!$B$5</f>
        <v/>
      </c>
      <c r="F4944" s="15">
        <f>D4944-E4944</f>
        <v/>
      </c>
      <c r="G4944" s="15" t="n"/>
      <c r="H4944" s="15" t="n"/>
      <c r="I4944" s="15" t="n"/>
      <c r="J4944" s="15">
        <f>C4944+F4944+G4944-I4944</f>
        <v/>
      </c>
      <c r="K4944" s="15" t="n"/>
      <c r="L4944" s="15">
        <f>K4944*Setup!$B$6</f>
        <v/>
      </c>
      <c r="M4944" s="15">
        <f>J4944-L4944</f>
        <v/>
      </c>
      <c r="N4944" s="21" t="n"/>
    </row>
    <row r="4945">
      <c r="A4945" s="295" t="n"/>
      <c r="B4945" s="14" t="n"/>
      <c r="C4945" s="15" t="n"/>
      <c r="D4945" s="15" t="n"/>
      <c r="E4945" s="15">
        <f>D4945*Setup!$B$5</f>
        <v/>
      </c>
      <c r="F4945" s="15">
        <f>D4945-E4945</f>
        <v/>
      </c>
      <c r="G4945" s="15" t="n"/>
      <c r="H4945" s="15" t="n"/>
      <c r="I4945" s="15" t="n"/>
      <c r="J4945" s="15">
        <f>C4945+F4945+G4945-I4945</f>
        <v/>
      </c>
      <c r="K4945" s="15" t="n"/>
      <c r="L4945" s="15">
        <f>K4945*Setup!$B$6</f>
        <v/>
      </c>
      <c r="M4945" s="15">
        <f>J4945-L4945</f>
        <v/>
      </c>
      <c r="N4945" s="21" t="n"/>
    </row>
    <row r="4946">
      <c r="A4946" s="295" t="n"/>
      <c r="B4946" s="14" t="n"/>
      <c r="C4946" s="15" t="n"/>
      <c r="D4946" s="15" t="n"/>
      <c r="E4946" s="15">
        <f>D4946*Setup!$B$5</f>
        <v/>
      </c>
      <c r="F4946" s="15">
        <f>D4946-E4946</f>
        <v/>
      </c>
      <c r="G4946" s="15" t="n"/>
      <c r="H4946" s="15" t="n"/>
      <c r="I4946" s="15" t="n"/>
      <c r="J4946" s="15">
        <f>C4946+F4946+G4946-I4946</f>
        <v/>
      </c>
      <c r="K4946" s="15" t="n"/>
      <c r="L4946" s="15">
        <f>K4946*Setup!$B$6</f>
        <v/>
      </c>
      <c r="M4946" s="15">
        <f>J4946-L4946</f>
        <v/>
      </c>
      <c r="N4946" s="21" t="n"/>
    </row>
    <row r="4947">
      <c r="A4947" s="295" t="n"/>
      <c r="B4947" s="14" t="n"/>
      <c r="C4947" s="15" t="n"/>
      <c r="D4947" s="15" t="n"/>
      <c r="E4947" s="15">
        <f>D4947*Setup!$B$5</f>
        <v/>
      </c>
      <c r="F4947" s="15">
        <f>D4947-E4947</f>
        <v/>
      </c>
      <c r="G4947" s="15" t="n"/>
      <c r="H4947" s="15" t="n"/>
      <c r="I4947" s="15" t="n"/>
      <c r="J4947" s="15">
        <f>C4947+F4947+G4947-I4947</f>
        <v/>
      </c>
      <c r="K4947" s="15" t="n"/>
      <c r="L4947" s="15">
        <f>K4947*Setup!$B$6</f>
        <v/>
      </c>
      <c r="M4947" s="15">
        <f>J4947-L4947</f>
        <v/>
      </c>
      <c r="N4947" s="21" t="n"/>
    </row>
    <row r="4948">
      <c r="A4948" s="295" t="n"/>
      <c r="B4948" s="14" t="n"/>
      <c r="C4948" s="15" t="n"/>
      <c r="D4948" s="15" t="n"/>
      <c r="E4948" s="15">
        <f>D4948*Setup!$B$5</f>
        <v/>
      </c>
      <c r="F4948" s="15">
        <f>D4948-E4948</f>
        <v/>
      </c>
      <c r="G4948" s="15" t="n"/>
      <c r="H4948" s="15" t="n"/>
      <c r="I4948" s="15" t="n"/>
      <c r="J4948" s="15">
        <f>C4948+F4948+G4948-I4948</f>
        <v/>
      </c>
      <c r="K4948" s="15" t="n"/>
      <c r="L4948" s="15">
        <f>K4948*Setup!$B$6</f>
        <v/>
      </c>
      <c r="M4948" s="15">
        <f>J4948-L4948</f>
        <v/>
      </c>
      <c r="N4948" s="21" t="n"/>
    </row>
    <row r="4949">
      <c r="A4949" s="295" t="n"/>
      <c r="B4949" s="14" t="n"/>
      <c r="C4949" s="15" t="n"/>
      <c r="D4949" s="15" t="n"/>
      <c r="E4949" s="15">
        <f>D4949*Setup!$B$5</f>
        <v/>
      </c>
      <c r="F4949" s="15">
        <f>D4949-E4949</f>
        <v/>
      </c>
      <c r="G4949" s="15" t="n"/>
      <c r="H4949" s="15" t="n"/>
      <c r="I4949" s="15" t="n"/>
      <c r="J4949" s="15">
        <f>C4949+F4949+G4949-I4949</f>
        <v/>
      </c>
      <c r="K4949" s="15" t="n"/>
      <c r="L4949" s="15">
        <f>K4949*Setup!$B$6</f>
        <v/>
      </c>
      <c r="M4949" s="15">
        <f>J4949-L4949</f>
        <v/>
      </c>
      <c r="N4949" s="21" t="n"/>
    </row>
    <row r="4950">
      <c r="A4950" s="295" t="n"/>
      <c r="B4950" s="14" t="n"/>
      <c r="C4950" s="15" t="n"/>
      <c r="D4950" s="15" t="n"/>
      <c r="E4950" s="15">
        <f>D4950*Setup!$B$5</f>
        <v/>
      </c>
      <c r="F4950" s="15">
        <f>D4950-E4950</f>
        <v/>
      </c>
      <c r="G4950" s="15" t="n"/>
      <c r="H4950" s="15" t="n"/>
      <c r="I4950" s="15" t="n"/>
      <c r="J4950" s="15">
        <f>C4950+F4950+G4950-I4950</f>
        <v/>
      </c>
      <c r="K4950" s="15" t="n"/>
      <c r="L4950" s="15">
        <f>K4950*Setup!$B$6</f>
        <v/>
      </c>
      <c r="M4950" s="15">
        <f>J4950-L4950</f>
        <v/>
      </c>
      <c r="N4950" s="21" t="n"/>
    </row>
    <row r="4951">
      <c r="A4951" s="295" t="n"/>
      <c r="B4951" s="14" t="n"/>
      <c r="C4951" s="15" t="n"/>
      <c r="D4951" s="15" t="n"/>
      <c r="E4951" s="15">
        <f>D4951*Setup!$B$5</f>
        <v/>
      </c>
      <c r="F4951" s="15">
        <f>D4951-E4951</f>
        <v/>
      </c>
      <c r="G4951" s="15" t="n"/>
      <c r="H4951" s="15" t="n"/>
      <c r="I4951" s="15" t="n"/>
      <c r="J4951" s="15">
        <f>C4951+F4951+G4951-I4951</f>
        <v/>
      </c>
      <c r="K4951" s="15" t="n"/>
      <c r="L4951" s="15">
        <f>K4951*Setup!$B$6</f>
        <v/>
      </c>
      <c r="M4951" s="15">
        <f>J4951-L4951</f>
        <v/>
      </c>
      <c r="N4951" s="21" t="n"/>
    </row>
    <row r="4952">
      <c r="A4952" s="295" t="n"/>
      <c r="B4952" s="14" t="n"/>
      <c r="C4952" s="15" t="n"/>
      <c r="D4952" s="15" t="n"/>
      <c r="E4952" s="15">
        <f>D4952*Setup!$B$5</f>
        <v/>
      </c>
      <c r="F4952" s="15">
        <f>D4952-E4952</f>
        <v/>
      </c>
      <c r="G4952" s="15" t="n"/>
      <c r="H4952" s="15" t="n"/>
      <c r="I4952" s="15" t="n"/>
      <c r="J4952" s="15">
        <f>C4952+F4952+G4952-I4952</f>
        <v/>
      </c>
      <c r="K4952" s="15" t="n"/>
      <c r="L4952" s="15">
        <f>K4952*Setup!$B$6</f>
        <v/>
      </c>
      <c r="M4952" s="15">
        <f>J4952-L4952</f>
        <v/>
      </c>
      <c r="N4952" s="21" t="n"/>
    </row>
    <row r="4953">
      <c r="A4953" s="295" t="n"/>
      <c r="B4953" s="14" t="n"/>
      <c r="C4953" s="15" t="n"/>
      <c r="D4953" s="15" t="n"/>
      <c r="E4953" s="15">
        <f>D4953*Setup!$B$5</f>
        <v/>
      </c>
      <c r="F4953" s="15">
        <f>D4953-E4953</f>
        <v/>
      </c>
      <c r="G4953" s="15" t="n"/>
      <c r="H4953" s="15" t="n"/>
      <c r="I4953" s="15" t="n"/>
      <c r="J4953" s="15">
        <f>C4953+F4953+G4953-I4953</f>
        <v/>
      </c>
      <c r="K4953" s="15" t="n"/>
      <c r="L4953" s="15">
        <f>K4953*Setup!$B$6</f>
        <v/>
      </c>
      <c r="M4953" s="15">
        <f>J4953-L4953</f>
        <v/>
      </c>
      <c r="N4953" s="21" t="n"/>
    </row>
    <row r="4954">
      <c r="A4954" s="295" t="n"/>
      <c r="B4954" s="14" t="n"/>
      <c r="C4954" s="15" t="n"/>
      <c r="D4954" s="15" t="n"/>
      <c r="E4954" s="15">
        <f>D4954*Setup!$B$5</f>
        <v/>
      </c>
      <c r="F4954" s="15">
        <f>D4954-E4954</f>
        <v/>
      </c>
      <c r="G4954" s="15" t="n"/>
      <c r="H4954" s="15" t="n"/>
      <c r="I4954" s="15" t="n"/>
      <c r="J4954" s="15">
        <f>C4954+F4954+G4954-I4954</f>
        <v/>
      </c>
      <c r="K4954" s="15" t="n"/>
      <c r="L4954" s="15">
        <f>K4954*Setup!$B$6</f>
        <v/>
      </c>
      <c r="M4954" s="15">
        <f>J4954-L4954</f>
        <v/>
      </c>
      <c r="N4954" s="21" t="n"/>
    </row>
    <row r="4955">
      <c r="A4955" s="295" t="n"/>
      <c r="B4955" s="14" t="n"/>
      <c r="C4955" s="15" t="n"/>
      <c r="D4955" s="15" t="n"/>
      <c r="E4955" s="15">
        <f>D4955*Setup!$B$5</f>
        <v/>
      </c>
      <c r="F4955" s="15">
        <f>D4955-E4955</f>
        <v/>
      </c>
      <c r="G4955" s="15" t="n"/>
      <c r="H4955" s="15" t="n"/>
      <c r="I4955" s="15" t="n"/>
      <c r="J4955" s="15">
        <f>C4955+F4955+G4955-I4955</f>
        <v/>
      </c>
      <c r="K4955" s="15" t="n"/>
      <c r="L4955" s="15">
        <f>K4955*Setup!$B$6</f>
        <v/>
      </c>
      <c r="M4955" s="15">
        <f>J4955-L4955</f>
        <v/>
      </c>
      <c r="N4955" s="21" t="n"/>
    </row>
    <row r="4956">
      <c r="A4956" s="295" t="n"/>
      <c r="B4956" s="14" t="n"/>
      <c r="C4956" s="15" t="n"/>
      <c r="D4956" s="15" t="n"/>
      <c r="E4956" s="15">
        <f>D4956*Setup!$B$5</f>
        <v/>
      </c>
      <c r="F4956" s="15">
        <f>D4956-E4956</f>
        <v/>
      </c>
      <c r="G4956" s="15" t="n"/>
      <c r="H4956" s="15" t="n"/>
      <c r="I4956" s="15" t="n"/>
      <c r="J4956" s="15">
        <f>C4956+F4956+G4956-I4956</f>
        <v/>
      </c>
      <c r="K4956" s="15" t="n"/>
      <c r="L4956" s="15">
        <f>K4956*Setup!$B$6</f>
        <v/>
      </c>
      <c r="M4956" s="15">
        <f>J4956-L4956</f>
        <v/>
      </c>
      <c r="N4956" s="21" t="n"/>
    </row>
    <row r="4957">
      <c r="A4957" s="295" t="n"/>
      <c r="B4957" s="14" t="n"/>
      <c r="C4957" s="15" t="n"/>
      <c r="D4957" s="15" t="n"/>
      <c r="E4957" s="15">
        <f>D4957*Setup!$B$5</f>
        <v/>
      </c>
      <c r="F4957" s="15">
        <f>D4957-E4957</f>
        <v/>
      </c>
      <c r="G4957" s="15" t="n"/>
      <c r="H4957" s="15" t="n"/>
      <c r="I4957" s="15" t="n"/>
      <c r="J4957" s="15">
        <f>C4957+F4957+G4957-I4957</f>
        <v/>
      </c>
      <c r="K4957" s="15" t="n"/>
      <c r="L4957" s="15">
        <f>K4957*Setup!$B$6</f>
        <v/>
      </c>
      <c r="M4957" s="15">
        <f>J4957-L4957</f>
        <v/>
      </c>
      <c r="N4957" s="21" t="n"/>
    </row>
    <row r="4958">
      <c r="A4958" s="295" t="n"/>
      <c r="B4958" s="14" t="n"/>
      <c r="C4958" s="15" t="n"/>
      <c r="D4958" s="15" t="n"/>
      <c r="E4958" s="15">
        <f>D4958*Setup!$B$5</f>
        <v/>
      </c>
      <c r="F4958" s="15">
        <f>D4958-E4958</f>
        <v/>
      </c>
      <c r="G4958" s="15" t="n"/>
      <c r="H4958" s="15" t="n"/>
      <c r="I4958" s="15" t="n"/>
      <c r="J4958" s="15">
        <f>C4958+F4958+G4958-I4958</f>
        <v/>
      </c>
      <c r="K4958" s="15" t="n"/>
      <c r="L4958" s="15">
        <f>K4958*Setup!$B$6</f>
        <v/>
      </c>
      <c r="M4958" s="15">
        <f>J4958-L4958</f>
        <v/>
      </c>
      <c r="N4958" s="21" t="n"/>
    </row>
    <row r="4959">
      <c r="A4959" s="295" t="n"/>
      <c r="B4959" s="14" t="n"/>
      <c r="C4959" s="15" t="n"/>
      <c r="D4959" s="15" t="n"/>
      <c r="E4959" s="15">
        <f>D4959*Setup!$B$5</f>
        <v/>
      </c>
      <c r="F4959" s="15">
        <f>D4959-E4959</f>
        <v/>
      </c>
      <c r="G4959" s="15" t="n"/>
      <c r="H4959" s="15" t="n"/>
      <c r="I4959" s="15" t="n"/>
      <c r="J4959" s="15">
        <f>C4959+F4959+G4959-I4959</f>
        <v/>
      </c>
      <c r="K4959" s="15" t="n"/>
      <c r="L4959" s="15">
        <f>K4959*Setup!$B$6</f>
        <v/>
      </c>
      <c r="M4959" s="15">
        <f>J4959-L4959</f>
        <v/>
      </c>
      <c r="N4959" s="21" t="n"/>
    </row>
    <row r="4960">
      <c r="A4960" s="295" t="n"/>
      <c r="B4960" s="14" t="n"/>
      <c r="C4960" s="15" t="n"/>
      <c r="D4960" s="15" t="n"/>
      <c r="E4960" s="15">
        <f>D4960*Setup!$B$5</f>
        <v/>
      </c>
      <c r="F4960" s="15">
        <f>D4960-E4960</f>
        <v/>
      </c>
      <c r="G4960" s="15" t="n"/>
      <c r="H4960" s="15" t="n"/>
      <c r="I4960" s="15" t="n"/>
      <c r="J4960" s="15">
        <f>C4960+F4960+G4960-I4960</f>
        <v/>
      </c>
      <c r="K4960" s="15" t="n"/>
      <c r="L4960" s="15">
        <f>K4960*Setup!$B$6</f>
        <v/>
      </c>
      <c r="M4960" s="15">
        <f>J4960-L4960</f>
        <v/>
      </c>
      <c r="N4960" s="21" t="n"/>
    </row>
    <row r="4961">
      <c r="A4961" s="295" t="n"/>
      <c r="B4961" s="14" t="n"/>
      <c r="C4961" s="15" t="n"/>
      <c r="D4961" s="15" t="n"/>
      <c r="E4961" s="15">
        <f>D4961*Setup!$B$5</f>
        <v/>
      </c>
      <c r="F4961" s="15">
        <f>D4961-E4961</f>
        <v/>
      </c>
      <c r="G4961" s="15" t="n"/>
      <c r="H4961" s="15" t="n"/>
      <c r="I4961" s="15" t="n"/>
      <c r="J4961" s="15">
        <f>C4961+F4961+G4961-I4961</f>
        <v/>
      </c>
      <c r="K4961" s="15" t="n"/>
      <c r="L4961" s="15">
        <f>K4961*Setup!$B$6</f>
        <v/>
      </c>
      <c r="M4961" s="15">
        <f>J4961-L4961</f>
        <v/>
      </c>
      <c r="N4961" s="21" t="n"/>
    </row>
    <row r="4962">
      <c r="A4962" s="295" t="n"/>
      <c r="B4962" s="14" t="n"/>
      <c r="C4962" s="15" t="n"/>
      <c r="D4962" s="15" t="n"/>
      <c r="E4962" s="15">
        <f>D4962*Setup!$B$5</f>
        <v/>
      </c>
      <c r="F4962" s="15">
        <f>D4962-E4962</f>
        <v/>
      </c>
      <c r="G4962" s="15" t="n"/>
      <c r="H4962" s="15" t="n"/>
      <c r="I4962" s="15" t="n"/>
      <c r="J4962" s="15">
        <f>C4962+F4962+G4962-I4962</f>
        <v/>
      </c>
      <c r="K4962" s="15" t="n"/>
      <c r="L4962" s="15">
        <f>K4962*Setup!$B$6</f>
        <v/>
      </c>
      <c r="M4962" s="15">
        <f>J4962-L4962</f>
        <v/>
      </c>
      <c r="N4962" s="21" t="n"/>
    </row>
    <row r="4963">
      <c r="A4963" s="295" t="n"/>
      <c r="B4963" s="14" t="n"/>
      <c r="C4963" s="15" t="n"/>
      <c r="D4963" s="15" t="n"/>
      <c r="E4963" s="15">
        <f>D4963*Setup!$B$5</f>
        <v/>
      </c>
      <c r="F4963" s="15">
        <f>D4963-E4963</f>
        <v/>
      </c>
      <c r="G4963" s="15" t="n"/>
      <c r="H4963" s="15" t="n"/>
      <c r="I4963" s="15" t="n"/>
      <c r="J4963" s="15">
        <f>C4963+F4963+G4963-I4963</f>
        <v/>
      </c>
      <c r="K4963" s="15" t="n"/>
      <c r="L4963" s="15">
        <f>K4963*Setup!$B$6</f>
        <v/>
      </c>
      <c r="M4963" s="15">
        <f>J4963-L4963</f>
        <v/>
      </c>
      <c r="N4963" s="21" t="n"/>
    </row>
    <row r="4964">
      <c r="A4964" s="295" t="n"/>
      <c r="B4964" s="14" t="n"/>
      <c r="C4964" s="15" t="n"/>
      <c r="D4964" s="15" t="n"/>
      <c r="E4964" s="15">
        <f>D4964*Setup!$B$5</f>
        <v/>
      </c>
      <c r="F4964" s="15">
        <f>D4964-E4964</f>
        <v/>
      </c>
      <c r="G4964" s="15" t="n"/>
      <c r="H4964" s="15" t="n"/>
      <c r="I4964" s="15" t="n"/>
      <c r="J4964" s="15">
        <f>C4964+F4964+G4964-I4964</f>
        <v/>
      </c>
      <c r="K4964" s="15" t="n"/>
      <c r="L4964" s="15">
        <f>K4964*Setup!$B$6</f>
        <v/>
      </c>
      <c r="M4964" s="15">
        <f>J4964-L4964</f>
        <v/>
      </c>
      <c r="N4964" s="21" t="n"/>
    </row>
    <row r="4965">
      <c r="A4965" s="295" t="n"/>
      <c r="B4965" s="14" t="n"/>
      <c r="C4965" s="15" t="n"/>
      <c r="D4965" s="15" t="n"/>
      <c r="E4965" s="15">
        <f>D4965*Setup!$B$5</f>
        <v/>
      </c>
      <c r="F4965" s="15">
        <f>D4965-E4965</f>
        <v/>
      </c>
      <c r="G4965" s="15" t="n"/>
      <c r="H4965" s="15" t="n"/>
      <c r="I4965" s="15" t="n"/>
      <c r="J4965" s="15">
        <f>C4965+F4965+G4965-I4965</f>
        <v/>
      </c>
      <c r="K4965" s="15" t="n"/>
      <c r="L4965" s="15">
        <f>K4965*Setup!$B$6</f>
        <v/>
      </c>
      <c r="M4965" s="15">
        <f>J4965-L4965</f>
        <v/>
      </c>
      <c r="N4965" s="21" t="n"/>
    </row>
    <row r="4966">
      <c r="A4966" s="295" t="n"/>
      <c r="B4966" s="14" t="n"/>
      <c r="C4966" s="15" t="n"/>
      <c r="D4966" s="15" t="n"/>
      <c r="E4966" s="15">
        <f>D4966*Setup!$B$5</f>
        <v/>
      </c>
      <c r="F4966" s="15">
        <f>D4966-E4966</f>
        <v/>
      </c>
      <c r="G4966" s="15" t="n"/>
      <c r="H4966" s="15" t="n"/>
      <c r="I4966" s="15" t="n"/>
      <c r="J4966" s="15">
        <f>C4966+F4966+G4966-I4966</f>
        <v/>
      </c>
      <c r="K4966" s="15" t="n"/>
      <c r="L4966" s="15">
        <f>K4966*Setup!$B$6</f>
        <v/>
      </c>
      <c r="M4966" s="15">
        <f>J4966-L4966</f>
        <v/>
      </c>
      <c r="N4966" s="21" t="n"/>
    </row>
    <row r="4967">
      <c r="A4967" s="295" t="n"/>
      <c r="B4967" s="14" t="n"/>
      <c r="C4967" s="15" t="n"/>
      <c r="D4967" s="15" t="n"/>
      <c r="E4967" s="15">
        <f>D4967*Setup!$B$5</f>
        <v/>
      </c>
      <c r="F4967" s="15">
        <f>D4967-E4967</f>
        <v/>
      </c>
      <c r="G4967" s="15" t="n"/>
      <c r="H4967" s="15" t="n"/>
      <c r="I4967" s="15" t="n"/>
      <c r="J4967" s="15">
        <f>C4967+F4967+G4967-I4967</f>
        <v/>
      </c>
      <c r="K4967" s="15" t="n"/>
      <c r="L4967" s="15">
        <f>K4967*Setup!$B$6</f>
        <v/>
      </c>
      <c r="M4967" s="15">
        <f>J4967-L4967</f>
        <v/>
      </c>
      <c r="N4967" s="21" t="n"/>
    </row>
    <row r="4968">
      <c r="A4968" s="295" t="n"/>
      <c r="B4968" s="14" t="n"/>
      <c r="C4968" s="15" t="n"/>
      <c r="D4968" s="15" t="n"/>
      <c r="E4968" s="15">
        <f>D4968*Setup!$B$5</f>
        <v/>
      </c>
      <c r="F4968" s="15">
        <f>D4968-E4968</f>
        <v/>
      </c>
      <c r="G4968" s="15" t="n"/>
      <c r="H4968" s="15" t="n"/>
      <c r="I4968" s="15" t="n"/>
      <c r="J4968" s="15">
        <f>C4968+F4968+G4968-I4968</f>
        <v/>
      </c>
      <c r="K4968" s="15" t="n"/>
      <c r="L4968" s="15">
        <f>K4968*Setup!$B$6</f>
        <v/>
      </c>
      <c r="M4968" s="15">
        <f>J4968-L4968</f>
        <v/>
      </c>
      <c r="N4968" s="21" t="n"/>
    </row>
    <row r="4969">
      <c r="A4969" s="295" t="n"/>
      <c r="B4969" s="14" t="n"/>
      <c r="C4969" s="15" t="n"/>
      <c r="D4969" s="15" t="n"/>
      <c r="E4969" s="15">
        <f>D4969*Setup!$B$5</f>
        <v/>
      </c>
      <c r="F4969" s="15">
        <f>D4969-E4969</f>
        <v/>
      </c>
      <c r="G4969" s="15" t="n"/>
      <c r="H4969" s="15" t="n"/>
      <c r="I4969" s="15" t="n"/>
      <c r="J4969" s="15">
        <f>C4969+F4969+G4969-I4969</f>
        <v/>
      </c>
      <c r="K4969" s="15" t="n"/>
      <c r="L4969" s="15">
        <f>K4969*Setup!$B$6</f>
        <v/>
      </c>
      <c r="M4969" s="15">
        <f>J4969-L4969</f>
        <v/>
      </c>
      <c r="N4969" s="21" t="n"/>
    </row>
    <row r="4970">
      <c r="A4970" s="295" t="n"/>
      <c r="B4970" s="14" t="n"/>
      <c r="C4970" s="15" t="n"/>
      <c r="D4970" s="15" t="n"/>
      <c r="E4970" s="15">
        <f>D4970*Setup!$B$5</f>
        <v/>
      </c>
      <c r="F4970" s="15">
        <f>D4970-E4970</f>
        <v/>
      </c>
      <c r="G4970" s="15" t="n"/>
      <c r="H4970" s="15" t="n"/>
      <c r="I4970" s="15" t="n"/>
      <c r="J4970" s="15">
        <f>C4970+F4970+G4970-I4970</f>
        <v/>
      </c>
      <c r="K4970" s="15" t="n"/>
      <c r="L4970" s="15">
        <f>K4970*Setup!$B$6</f>
        <v/>
      </c>
      <c r="M4970" s="15">
        <f>J4970-L4970</f>
        <v/>
      </c>
      <c r="N4970" s="21" t="n"/>
    </row>
    <row r="4971">
      <c r="A4971" s="295" t="n"/>
      <c r="B4971" s="14" t="n"/>
      <c r="C4971" s="15" t="n"/>
      <c r="D4971" s="15" t="n"/>
      <c r="E4971" s="15">
        <f>D4971*Setup!$B$5</f>
        <v/>
      </c>
      <c r="F4971" s="15">
        <f>D4971-E4971</f>
        <v/>
      </c>
      <c r="G4971" s="15" t="n"/>
      <c r="H4971" s="15" t="n"/>
      <c r="I4971" s="15" t="n"/>
      <c r="J4971" s="15">
        <f>C4971+F4971+G4971-I4971</f>
        <v/>
      </c>
      <c r="K4971" s="15" t="n"/>
      <c r="L4971" s="15">
        <f>K4971*Setup!$B$6</f>
        <v/>
      </c>
      <c r="M4971" s="15">
        <f>J4971-L4971</f>
        <v/>
      </c>
      <c r="N4971" s="21" t="n"/>
    </row>
    <row r="4972">
      <c r="A4972" s="295" t="n"/>
      <c r="B4972" s="14" t="n"/>
      <c r="C4972" s="15" t="n"/>
      <c r="D4972" s="15" t="n"/>
      <c r="E4972" s="15">
        <f>D4972*Setup!$B$5</f>
        <v/>
      </c>
      <c r="F4972" s="15">
        <f>D4972-E4972</f>
        <v/>
      </c>
      <c r="G4972" s="15" t="n"/>
      <c r="H4972" s="15" t="n"/>
      <c r="I4972" s="15" t="n"/>
      <c r="J4972" s="15">
        <f>C4972+F4972+G4972-I4972</f>
        <v/>
      </c>
      <c r="K4972" s="15" t="n"/>
      <c r="L4972" s="15">
        <f>K4972*Setup!$B$6</f>
        <v/>
      </c>
      <c r="M4972" s="15">
        <f>J4972-L4972</f>
        <v/>
      </c>
      <c r="N4972" s="21" t="n"/>
    </row>
    <row r="4973">
      <c r="A4973" s="295" t="n"/>
      <c r="B4973" s="14" t="n"/>
      <c r="C4973" s="15" t="n"/>
      <c r="D4973" s="15" t="n"/>
      <c r="E4973" s="15">
        <f>D4973*Setup!$B$5</f>
        <v/>
      </c>
      <c r="F4973" s="15">
        <f>D4973-E4973</f>
        <v/>
      </c>
      <c r="G4973" s="15" t="n"/>
      <c r="H4973" s="15" t="n"/>
      <c r="I4973" s="15" t="n"/>
      <c r="J4973" s="15">
        <f>C4973+F4973+G4973-I4973</f>
        <v/>
      </c>
      <c r="K4973" s="15" t="n"/>
      <c r="L4973" s="15">
        <f>K4973*Setup!$B$6</f>
        <v/>
      </c>
      <c r="M4973" s="15">
        <f>J4973-L4973</f>
        <v/>
      </c>
      <c r="N4973" s="21" t="n"/>
    </row>
    <row r="4974">
      <c r="A4974" s="295" t="n"/>
      <c r="B4974" s="14" t="n"/>
      <c r="C4974" s="15" t="n"/>
      <c r="D4974" s="15" t="n"/>
      <c r="E4974" s="15">
        <f>D4974*Setup!$B$5</f>
        <v/>
      </c>
      <c r="F4974" s="15">
        <f>D4974-E4974</f>
        <v/>
      </c>
      <c r="G4974" s="15" t="n"/>
      <c r="H4974" s="15" t="n"/>
      <c r="I4974" s="15" t="n"/>
      <c r="J4974" s="15">
        <f>C4974+F4974+G4974-I4974</f>
        <v/>
      </c>
      <c r="K4974" s="15" t="n"/>
      <c r="L4974" s="15">
        <f>K4974*Setup!$B$6</f>
        <v/>
      </c>
      <c r="M4974" s="15">
        <f>J4974-L4974</f>
        <v/>
      </c>
      <c r="N4974" s="21" t="n"/>
    </row>
    <row r="4975">
      <c r="A4975" s="295" t="n"/>
      <c r="B4975" s="14" t="n"/>
      <c r="C4975" s="15" t="n"/>
      <c r="D4975" s="15" t="n"/>
      <c r="E4975" s="15">
        <f>D4975*Setup!$B$5</f>
        <v/>
      </c>
      <c r="F4975" s="15">
        <f>D4975-E4975</f>
        <v/>
      </c>
      <c r="G4975" s="15" t="n"/>
      <c r="H4975" s="15" t="n"/>
      <c r="I4975" s="15" t="n"/>
      <c r="J4975" s="15">
        <f>C4975+F4975+G4975-I4975</f>
        <v/>
      </c>
      <c r="K4975" s="15" t="n"/>
      <c r="L4975" s="15">
        <f>K4975*Setup!$B$6</f>
        <v/>
      </c>
      <c r="M4975" s="15">
        <f>J4975-L4975</f>
        <v/>
      </c>
      <c r="N4975" s="21" t="n"/>
    </row>
    <row r="4976">
      <c r="A4976" s="295" t="n"/>
      <c r="B4976" s="14" t="n"/>
      <c r="C4976" s="15" t="n"/>
      <c r="D4976" s="15" t="n"/>
      <c r="E4976" s="15">
        <f>D4976*Setup!$B$5</f>
        <v/>
      </c>
      <c r="F4976" s="15">
        <f>D4976-E4976</f>
        <v/>
      </c>
      <c r="G4976" s="15" t="n"/>
      <c r="H4976" s="15" t="n"/>
      <c r="I4976" s="15" t="n"/>
      <c r="J4976" s="15">
        <f>C4976+F4976+G4976-I4976</f>
        <v/>
      </c>
      <c r="K4976" s="15" t="n"/>
      <c r="L4976" s="15">
        <f>K4976*Setup!$B$6</f>
        <v/>
      </c>
      <c r="M4976" s="15">
        <f>J4976-L4976</f>
        <v/>
      </c>
      <c r="N4976" s="21" t="n"/>
    </row>
    <row r="4977">
      <c r="A4977" s="295" t="n"/>
      <c r="B4977" s="14" t="n"/>
      <c r="C4977" s="15" t="n"/>
      <c r="D4977" s="15" t="n"/>
      <c r="E4977" s="15">
        <f>D4977*Setup!$B$5</f>
        <v/>
      </c>
      <c r="F4977" s="15">
        <f>D4977-E4977</f>
        <v/>
      </c>
      <c r="G4977" s="15" t="n"/>
      <c r="H4977" s="15" t="n"/>
      <c r="I4977" s="15" t="n"/>
      <c r="J4977" s="15">
        <f>C4977+F4977+G4977-I4977</f>
        <v/>
      </c>
      <c r="K4977" s="15" t="n"/>
      <c r="L4977" s="15">
        <f>K4977*Setup!$B$6</f>
        <v/>
      </c>
      <c r="M4977" s="15">
        <f>J4977-L4977</f>
        <v/>
      </c>
      <c r="N4977" s="21" t="n"/>
    </row>
    <row r="4978">
      <c r="A4978" s="295" t="n"/>
      <c r="B4978" s="14" t="n"/>
      <c r="C4978" s="15" t="n"/>
      <c r="D4978" s="15" t="n"/>
      <c r="E4978" s="15">
        <f>D4978*Setup!$B$5</f>
        <v/>
      </c>
      <c r="F4978" s="15">
        <f>D4978-E4978</f>
        <v/>
      </c>
      <c r="G4978" s="15" t="n"/>
      <c r="H4978" s="15" t="n"/>
      <c r="I4978" s="15" t="n"/>
      <c r="J4978" s="15">
        <f>C4978+F4978+G4978-I4978</f>
        <v/>
      </c>
      <c r="K4978" s="15" t="n"/>
      <c r="L4978" s="15">
        <f>K4978*Setup!$B$6</f>
        <v/>
      </c>
      <c r="M4978" s="15">
        <f>J4978-L4978</f>
        <v/>
      </c>
      <c r="N4978" s="21" t="n"/>
    </row>
    <row r="4979">
      <c r="A4979" s="295" t="n"/>
      <c r="B4979" s="14" t="n"/>
      <c r="C4979" s="15" t="n"/>
      <c r="D4979" s="15" t="n"/>
      <c r="E4979" s="15">
        <f>D4979*Setup!$B$5</f>
        <v/>
      </c>
      <c r="F4979" s="15">
        <f>D4979-E4979</f>
        <v/>
      </c>
      <c r="G4979" s="15" t="n"/>
      <c r="H4979" s="15" t="n"/>
      <c r="I4979" s="15" t="n"/>
      <c r="J4979" s="15">
        <f>C4979+F4979+G4979-I4979</f>
        <v/>
      </c>
      <c r="K4979" s="15" t="n"/>
      <c r="L4979" s="15">
        <f>K4979*Setup!$B$6</f>
        <v/>
      </c>
      <c r="M4979" s="15">
        <f>J4979-L4979</f>
        <v/>
      </c>
      <c r="N4979" s="21" t="n"/>
    </row>
    <row r="4980">
      <c r="A4980" s="295" t="n"/>
      <c r="B4980" s="14" t="n"/>
      <c r="C4980" s="15" t="n"/>
      <c r="D4980" s="15" t="n"/>
      <c r="E4980" s="15">
        <f>D4980*Setup!$B$5</f>
        <v/>
      </c>
      <c r="F4980" s="15">
        <f>D4980-E4980</f>
        <v/>
      </c>
      <c r="G4980" s="15" t="n"/>
      <c r="H4980" s="15" t="n"/>
      <c r="I4980" s="15" t="n"/>
      <c r="J4980" s="15">
        <f>C4980+F4980+G4980-I4980</f>
        <v/>
      </c>
      <c r="K4980" s="15" t="n"/>
      <c r="L4980" s="15">
        <f>K4980*Setup!$B$6</f>
        <v/>
      </c>
      <c r="M4980" s="15">
        <f>J4980-L4980</f>
        <v/>
      </c>
      <c r="N4980" s="21" t="n"/>
    </row>
    <row r="4981">
      <c r="A4981" s="295" t="n"/>
      <c r="B4981" s="14" t="n"/>
      <c r="C4981" s="15" t="n"/>
      <c r="D4981" s="15" t="n"/>
      <c r="E4981" s="15">
        <f>D4981*Setup!$B$5</f>
        <v/>
      </c>
      <c r="F4981" s="15">
        <f>D4981-E4981</f>
        <v/>
      </c>
      <c r="G4981" s="15" t="n"/>
      <c r="H4981" s="15" t="n"/>
      <c r="I4981" s="15" t="n"/>
      <c r="J4981" s="15">
        <f>C4981+F4981+G4981-I4981</f>
        <v/>
      </c>
      <c r="K4981" s="15" t="n"/>
      <c r="L4981" s="15">
        <f>K4981*Setup!$B$6</f>
        <v/>
      </c>
      <c r="M4981" s="15">
        <f>J4981-L4981</f>
        <v/>
      </c>
      <c r="N4981" s="21" t="n"/>
    </row>
    <row r="4982">
      <c r="A4982" s="295" t="n"/>
      <c r="B4982" s="14" t="n"/>
      <c r="C4982" s="15" t="n"/>
      <c r="D4982" s="15" t="n"/>
      <c r="E4982" s="15">
        <f>D4982*Setup!$B$5</f>
        <v/>
      </c>
      <c r="F4982" s="15">
        <f>D4982-E4982</f>
        <v/>
      </c>
      <c r="G4982" s="15" t="n"/>
      <c r="H4982" s="15" t="n"/>
      <c r="I4982" s="15" t="n"/>
      <c r="J4982" s="15">
        <f>C4982+F4982+G4982-I4982</f>
        <v/>
      </c>
      <c r="K4982" s="15" t="n"/>
      <c r="L4982" s="15">
        <f>K4982*Setup!$B$6</f>
        <v/>
      </c>
      <c r="M4982" s="15">
        <f>J4982-L4982</f>
        <v/>
      </c>
      <c r="N4982" s="21" t="n"/>
    </row>
    <row r="4983">
      <c r="A4983" s="295" t="n"/>
      <c r="B4983" s="14" t="n"/>
      <c r="C4983" s="15" t="n"/>
      <c r="D4983" s="15" t="n"/>
      <c r="E4983" s="15">
        <f>D4983*Setup!$B$5</f>
        <v/>
      </c>
      <c r="F4983" s="15">
        <f>D4983-E4983</f>
        <v/>
      </c>
      <c r="G4983" s="15" t="n"/>
      <c r="H4983" s="15" t="n"/>
      <c r="I4983" s="15" t="n"/>
      <c r="J4983" s="15">
        <f>C4983+F4983+G4983-I4983</f>
        <v/>
      </c>
      <c r="K4983" s="15" t="n"/>
      <c r="L4983" s="15">
        <f>K4983*Setup!$B$6</f>
        <v/>
      </c>
      <c r="M4983" s="15">
        <f>J4983-L4983</f>
        <v/>
      </c>
      <c r="N4983" s="21" t="n"/>
    </row>
    <row r="4984">
      <c r="A4984" s="295" t="n"/>
      <c r="B4984" s="14" t="n"/>
      <c r="C4984" s="15" t="n"/>
      <c r="D4984" s="15" t="n"/>
      <c r="E4984" s="15">
        <f>D4984*Setup!$B$5</f>
        <v/>
      </c>
      <c r="F4984" s="15">
        <f>D4984-E4984</f>
        <v/>
      </c>
      <c r="G4984" s="15" t="n"/>
      <c r="H4984" s="15" t="n"/>
      <c r="I4984" s="15" t="n"/>
      <c r="J4984" s="15">
        <f>C4984+F4984+G4984-I4984</f>
        <v/>
      </c>
      <c r="K4984" s="15" t="n"/>
      <c r="L4984" s="15">
        <f>K4984*Setup!$B$6</f>
        <v/>
      </c>
      <c r="M4984" s="15">
        <f>J4984-L4984</f>
        <v/>
      </c>
      <c r="N4984" s="21" t="n"/>
    </row>
    <row r="4985">
      <c r="A4985" s="295" t="n"/>
      <c r="B4985" s="14" t="n"/>
      <c r="C4985" s="15" t="n"/>
      <c r="D4985" s="15" t="n"/>
      <c r="E4985" s="15">
        <f>D4985*Setup!$B$5</f>
        <v/>
      </c>
      <c r="F4985" s="15">
        <f>D4985-E4985</f>
        <v/>
      </c>
      <c r="G4985" s="15" t="n"/>
      <c r="H4985" s="15" t="n"/>
      <c r="I4985" s="15" t="n"/>
      <c r="J4985" s="15">
        <f>C4985+F4985+G4985-I4985</f>
        <v/>
      </c>
      <c r="K4985" s="15" t="n"/>
      <c r="L4985" s="15">
        <f>K4985*Setup!$B$6</f>
        <v/>
      </c>
      <c r="M4985" s="15">
        <f>J4985-L4985</f>
        <v/>
      </c>
      <c r="N4985" s="21" t="n"/>
    </row>
    <row r="4986">
      <c r="A4986" s="295" t="n"/>
      <c r="B4986" s="14" t="n"/>
      <c r="C4986" s="15" t="n"/>
      <c r="D4986" s="15" t="n"/>
      <c r="E4986" s="15">
        <f>D4986*Setup!$B$5</f>
        <v/>
      </c>
      <c r="F4986" s="15">
        <f>D4986-E4986</f>
        <v/>
      </c>
      <c r="G4986" s="15" t="n"/>
      <c r="H4986" s="15" t="n"/>
      <c r="I4986" s="15" t="n"/>
      <c r="J4986" s="15">
        <f>C4986+F4986+G4986-I4986</f>
        <v/>
      </c>
      <c r="K4986" s="15" t="n"/>
      <c r="L4986" s="15">
        <f>K4986*Setup!$B$6</f>
        <v/>
      </c>
      <c r="M4986" s="15">
        <f>J4986-L4986</f>
        <v/>
      </c>
      <c r="N4986" s="21" t="n"/>
    </row>
    <row r="4987">
      <c r="A4987" s="295" t="n"/>
      <c r="B4987" s="14" t="n"/>
      <c r="C4987" s="15" t="n"/>
      <c r="D4987" s="15" t="n"/>
      <c r="E4987" s="15">
        <f>D4987*Setup!$B$5</f>
        <v/>
      </c>
      <c r="F4987" s="15">
        <f>D4987-E4987</f>
        <v/>
      </c>
      <c r="G4987" s="15" t="n"/>
      <c r="H4987" s="15" t="n"/>
      <c r="I4987" s="15" t="n"/>
      <c r="J4987" s="15">
        <f>C4987+F4987+G4987-I4987</f>
        <v/>
      </c>
      <c r="K4987" s="15" t="n"/>
      <c r="L4987" s="15">
        <f>K4987*Setup!$B$6</f>
        <v/>
      </c>
      <c r="M4987" s="15">
        <f>J4987-L4987</f>
        <v/>
      </c>
      <c r="N4987" s="21" t="n"/>
    </row>
    <row r="4988">
      <c r="A4988" s="295" t="n"/>
      <c r="B4988" s="14" t="n"/>
      <c r="C4988" s="15" t="n"/>
      <c r="D4988" s="15" t="n"/>
      <c r="E4988" s="15">
        <f>D4988*Setup!$B$5</f>
        <v/>
      </c>
      <c r="F4988" s="15">
        <f>D4988-E4988</f>
        <v/>
      </c>
      <c r="G4988" s="15" t="n"/>
      <c r="H4988" s="15" t="n"/>
      <c r="I4988" s="15" t="n"/>
      <c r="J4988" s="15">
        <f>C4988+F4988+G4988-I4988</f>
        <v/>
      </c>
      <c r="K4988" s="15" t="n"/>
      <c r="L4988" s="15">
        <f>K4988*Setup!$B$6</f>
        <v/>
      </c>
      <c r="M4988" s="15">
        <f>J4988-L4988</f>
        <v/>
      </c>
      <c r="N4988" s="21" t="n"/>
    </row>
    <row r="4989">
      <c r="A4989" s="295" t="n"/>
      <c r="B4989" s="14" t="n"/>
      <c r="C4989" s="15" t="n"/>
      <c r="D4989" s="15" t="n"/>
      <c r="E4989" s="15">
        <f>D4989*Setup!$B$5</f>
        <v/>
      </c>
      <c r="F4989" s="15">
        <f>D4989-E4989</f>
        <v/>
      </c>
      <c r="G4989" s="15" t="n"/>
      <c r="H4989" s="15" t="n"/>
      <c r="I4989" s="15" t="n"/>
      <c r="J4989" s="15">
        <f>C4989+F4989+G4989-I4989</f>
        <v/>
      </c>
      <c r="K4989" s="15" t="n"/>
      <c r="L4989" s="15">
        <f>K4989*Setup!$B$6</f>
        <v/>
      </c>
      <c r="M4989" s="15">
        <f>J4989-L4989</f>
        <v/>
      </c>
      <c r="N4989" s="21" t="n"/>
    </row>
    <row r="4990">
      <c r="A4990" s="295" t="n"/>
      <c r="B4990" s="14" t="n"/>
      <c r="C4990" s="15" t="n"/>
      <c r="D4990" s="15" t="n"/>
      <c r="E4990" s="15">
        <f>D4990*Setup!$B$5</f>
        <v/>
      </c>
      <c r="F4990" s="15">
        <f>D4990-E4990</f>
        <v/>
      </c>
      <c r="G4990" s="15" t="n"/>
      <c r="H4990" s="15" t="n"/>
      <c r="I4990" s="15" t="n"/>
      <c r="J4990" s="15">
        <f>C4990+F4990+G4990-I4990</f>
        <v/>
      </c>
      <c r="K4990" s="15" t="n"/>
      <c r="L4990" s="15">
        <f>K4990*Setup!$B$6</f>
        <v/>
      </c>
      <c r="M4990" s="15">
        <f>J4990-L4990</f>
        <v/>
      </c>
      <c r="N4990" s="21" t="n"/>
    </row>
    <row r="4991">
      <c r="A4991" s="295" t="n"/>
      <c r="B4991" s="14" t="n"/>
      <c r="C4991" s="15" t="n"/>
      <c r="D4991" s="15" t="n"/>
      <c r="E4991" s="15">
        <f>D4991*Setup!$B$5</f>
        <v/>
      </c>
      <c r="F4991" s="15">
        <f>D4991-E4991</f>
        <v/>
      </c>
      <c r="G4991" s="15" t="n"/>
      <c r="H4991" s="15" t="n"/>
      <c r="I4991" s="15" t="n"/>
      <c r="J4991" s="15">
        <f>C4991+F4991+G4991-I4991</f>
        <v/>
      </c>
      <c r="K4991" s="15" t="n"/>
      <c r="L4991" s="15">
        <f>K4991*Setup!$B$6</f>
        <v/>
      </c>
      <c r="M4991" s="15">
        <f>J4991-L4991</f>
        <v/>
      </c>
      <c r="N4991" s="21" t="n"/>
    </row>
    <row r="4992">
      <c r="A4992" s="295" t="n"/>
      <c r="B4992" s="14" t="n"/>
      <c r="C4992" s="15" t="n"/>
      <c r="D4992" s="15" t="n"/>
      <c r="E4992" s="15">
        <f>D4992*Setup!$B$5</f>
        <v/>
      </c>
      <c r="F4992" s="15">
        <f>D4992-E4992</f>
        <v/>
      </c>
      <c r="G4992" s="15" t="n"/>
      <c r="H4992" s="15" t="n"/>
      <c r="I4992" s="15" t="n"/>
      <c r="J4992" s="15">
        <f>C4992+F4992+G4992-I4992</f>
        <v/>
      </c>
      <c r="K4992" s="15" t="n"/>
      <c r="L4992" s="15">
        <f>K4992*Setup!$B$6</f>
        <v/>
      </c>
      <c r="M4992" s="15">
        <f>J4992-L4992</f>
        <v/>
      </c>
      <c r="N4992" s="21" t="n"/>
    </row>
    <row r="4993">
      <c r="A4993" s="295" t="n"/>
      <c r="B4993" s="14" t="n"/>
      <c r="C4993" s="15" t="n"/>
      <c r="D4993" s="15" t="n"/>
      <c r="E4993" s="15">
        <f>D4993*Setup!$B$5</f>
        <v/>
      </c>
      <c r="F4993" s="15">
        <f>D4993-E4993</f>
        <v/>
      </c>
      <c r="G4993" s="15" t="n"/>
      <c r="H4993" s="15" t="n"/>
      <c r="I4993" s="15" t="n"/>
      <c r="J4993" s="15">
        <f>C4993+F4993+G4993-I4993</f>
        <v/>
      </c>
      <c r="K4993" s="15" t="n"/>
      <c r="L4993" s="15">
        <f>K4993*Setup!$B$6</f>
        <v/>
      </c>
      <c r="M4993" s="15">
        <f>J4993-L4993</f>
        <v/>
      </c>
      <c r="N4993" s="21" t="n"/>
    </row>
    <row r="4994">
      <c r="A4994" s="295" t="n"/>
      <c r="B4994" s="14" t="n"/>
      <c r="C4994" s="15" t="n"/>
      <c r="D4994" s="15" t="n"/>
      <c r="E4994" s="15">
        <f>D4994*Setup!$B$5</f>
        <v/>
      </c>
      <c r="F4994" s="15">
        <f>D4994-E4994</f>
        <v/>
      </c>
      <c r="G4994" s="15" t="n"/>
      <c r="H4994" s="15" t="n"/>
      <c r="I4994" s="15" t="n"/>
      <c r="J4994" s="15">
        <f>C4994+F4994+G4994-I4994</f>
        <v/>
      </c>
      <c r="K4994" s="15" t="n"/>
      <c r="L4994" s="15">
        <f>K4994*Setup!$B$6</f>
        <v/>
      </c>
      <c r="M4994" s="15">
        <f>J4994-L4994</f>
        <v/>
      </c>
      <c r="N4994" s="21" t="n"/>
    </row>
    <row r="4995">
      <c r="A4995" s="295" t="n"/>
      <c r="B4995" s="14" t="n"/>
      <c r="C4995" s="15" t="n"/>
      <c r="D4995" s="15" t="n"/>
      <c r="E4995" s="15">
        <f>D4995*Setup!$B$5</f>
        <v/>
      </c>
      <c r="F4995" s="15">
        <f>D4995-E4995</f>
        <v/>
      </c>
      <c r="G4995" s="15" t="n"/>
      <c r="H4995" s="15" t="n"/>
      <c r="I4995" s="15" t="n"/>
      <c r="J4995" s="15">
        <f>C4995+F4995+G4995-I4995</f>
        <v/>
      </c>
      <c r="K4995" s="15" t="n"/>
      <c r="L4995" s="15">
        <f>K4995*Setup!$B$6</f>
        <v/>
      </c>
      <c r="M4995" s="15">
        <f>J4995-L4995</f>
        <v/>
      </c>
      <c r="N4995" s="21" t="n"/>
    </row>
    <row r="4996">
      <c r="A4996" s="295" t="n"/>
      <c r="B4996" s="14" t="n"/>
      <c r="C4996" s="15" t="n"/>
      <c r="D4996" s="15" t="n"/>
      <c r="E4996" s="15">
        <f>D4996*Setup!$B$5</f>
        <v/>
      </c>
      <c r="F4996" s="15">
        <f>D4996-E4996</f>
        <v/>
      </c>
      <c r="G4996" s="15" t="n"/>
      <c r="H4996" s="15" t="n"/>
      <c r="I4996" s="15" t="n"/>
      <c r="J4996" s="15">
        <f>C4996+F4996+G4996-I4996</f>
        <v/>
      </c>
      <c r="K4996" s="15" t="n"/>
      <c r="L4996" s="15">
        <f>K4996*Setup!$B$6</f>
        <v/>
      </c>
      <c r="M4996" s="15">
        <f>J4996-L4996</f>
        <v/>
      </c>
      <c r="N4996" s="21" t="n"/>
    </row>
    <row r="4997">
      <c r="A4997" s="295" t="n"/>
      <c r="B4997" s="14" t="n"/>
      <c r="C4997" s="15" t="n"/>
      <c r="D4997" s="15" t="n"/>
      <c r="E4997" s="15">
        <f>D4997*Setup!$B$5</f>
        <v/>
      </c>
      <c r="F4997" s="15">
        <f>D4997-E4997</f>
        <v/>
      </c>
      <c r="G4997" s="15" t="n"/>
      <c r="H4997" s="15" t="n"/>
      <c r="I4997" s="15" t="n"/>
      <c r="J4997" s="15">
        <f>C4997+F4997+G4997-I4997</f>
        <v/>
      </c>
      <c r="K4997" s="15" t="n"/>
      <c r="L4997" s="15">
        <f>K4997*Setup!$B$6</f>
        <v/>
      </c>
      <c r="M4997" s="15">
        <f>J4997-L4997</f>
        <v/>
      </c>
      <c r="N4997" s="21" t="n"/>
    </row>
    <row r="4998">
      <c r="A4998" s="295" t="n"/>
      <c r="B4998" s="14" t="n"/>
      <c r="C4998" s="15" t="n"/>
      <c r="D4998" s="15" t="n"/>
      <c r="E4998" s="15">
        <f>D4998*Setup!$B$5</f>
        <v/>
      </c>
      <c r="F4998" s="15">
        <f>D4998-E4998</f>
        <v/>
      </c>
      <c r="G4998" s="15" t="n"/>
      <c r="H4998" s="15" t="n"/>
      <c r="I4998" s="15" t="n"/>
      <c r="J4998" s="15">
        <f>C4998+F4998+G4998-I4998</f>
        <v/>
      </c>
      <c r="K4998" s="15" t="n"/>
      <c r="L4998" s="15">
        <f>K4998*Setup!$B$6</f>
        <v/>
      </c>
      <c r="M4998" s="15">
        <f>J4998-L4998</f>
        <v/>
      </c>
      <c r="N4998" s="21" t="n"/>
    </row>
    <row r="4999">
      <c r="A4999" s="295" t="n"/>
      <c r="B4999" s="14" t="n"/>
      <c r="C4999" s="15" t="n"/>
      <c r="D4999" s="15" t="n"/>
      <c r="E4999" s="15">
        <f>D4999*Setup!$B$5</f>
        <v/>
      </c>
      <c r="F4999" s="15">
        <f>D4999-E4999</f>
        <v/>
      </c>
      <c r="G4999" s="15" t="n"/>
      <c r="H4999" s="15" t="n"/>
      <c r="I4999" s="15" t="n"/>
      <c r="J4999" s="15">
        <f>C4999+F4999+G4999-I4999</f>
        <v/>
      </c>
      <c r="K4999" s="15" t="n"/>
      <c r="L4999" s="15">
        <f>K4999*Setup!$B$6</f>
        <v/>
      </c>
      <c r="M4999" s="15">
        <f>J4999-L4999</f>
        <v/>
      </c>
      <c r="N4999" s="21" t="n"/>
    </row>
    <row r="5000">
      <c r="A5000" s="295" t="n"/>
      <c r="B5000" s="14" t="n"/>
      <c r="C5000" s="15" t="n"/>
      <c r="D5000" s="15" t="n"/>
      <c r="E5000" s="15">
        <f>D5000*Setup!$B$5</f>
        <v/>
      </c>
      <c r="F5000" s="15">
        <f>D5000-E5000</f>
        <v/>
      </c>
      <c r="G5000" s="15" t="n"/>
      <c r="H5000" s="15" t="n"/>
      <c r="I5000" s="15" t="n"/>
      <c r="J5000" s="15">
        <f>C5000+F5000+G5000-I5000</f>
        <v/>
      </c>
      <c r="K5000" s="15" t="n"/>
      <c r="L5000" s="15">
        <f>K5000*Setup!$B$6</f>
        <v/>
      </c>
      <c r="M5000" s="15">
        <f>J5000-L5000</f>
        <v/>
      </c>
      <c r="N5000" s="21" t="n"/>
    </row>
    <row r="5001">
      <c r="A5001" s="295" t="n"/>
      <c r="B5001" s="14" t="n"/>
      <c r="C5001" s="15" t="n"/>
      <c r="D5001" s="15" t="n"/>
      <c r="E5001" s="15">
        <f>D5001*Setup!$B$5</f>
        <v/>
      </c>
      <c r="F5001" s="15">
        <f>D5001-E5001</f>
        <v/>
      </c>
      <c r="G5001" s="15" t="n"/>
      <c r="H5001" s="15" t="n"/>
      <c r="I5001" s="15" t="n"/>
      <c r="J5001" s="15">
        <f>C5001+F5001+G5001-I5001</f>
        <v/>
      </c>
      <c r="K5001" s="15" t="n"/>
      <c r="L5001" s="15">
        <f>K5001*Setup!$B$6</f>
        <v/>
      </c>
      <c r="M5001" s="15">
        <f>J5001-L5001</f>
        <v/>
      </c>
      <c r="N5001" s="21" t="n"/>
    </row>
    <row r="5002">
      <c r="A5002" s="295" t="n"/>
      <c r="B5002" s="14" t="n"/>
      <c r="C5002" s="15" t="n"/>
      <c r="D5002" s="15" t="n"/>
      <c r="E5002" s="15">
        <f>D5002*Setup!$B$5</f>
        <v/>
      </c>
      <c r="F5002" s="15">
        <f>D5002-E5002</f>
        <v/>
      </c>
      <c r="G5002" s="15" t="n"/>
      <c r="H5002" s="15" t="n"/>
      <c r="I5002" s="15" t="n"/>
      <c r="J5002" s="15">
        <f>C5002+F5002+G5002-I5002</f>
        <v/>
      </c>
      <c r="K5002" s="15" t="n"/>
      <c r="L5002" s="15">
        <f>K5002*Setup!$B$6</f>
        <v/>
      </c>
      <c r="M5002" s="15">
        <f>J5002-L5002</f>
        <v/>
      </c>
      <c r="N5002" s="21" t="n"/>
    </row>
    <row r="5003">
      <c r="A5003" s="295" t="n"/>
      <c r="B5003" s="14" t="n"/>
      <c r="C5003" s="15" t="n"/>
      <c r="D5003" s="15" t="n"/>
      <c r="E5003" s="15">
        <f>D5003*Setup!$B$5</f>
        <v/>
      </c>
      <c r="F5003" s="15">
        <f>D5003-E5003</f>
        <v/>
      </c>
      <c r="G5003" s="15" t="n"/>
      <c r="H5003" s="15" t="n"/>
      <c r="I5003" s="15" t="n"/>
      <c r="J5003" s="15">
        <f>C5003+F5003+G5003-I5003</f>
        <v/>
      </c>
      <c r="K5003" s="15" t="n"/>
      <c r="L5003" s="15">
        <f>K5003*Setup!$B$6</f>
        <v/>
      </c>
      <c r="M5003" s="15">
        <f>J5003-L5003</f>
        <v/>
      </c>
      <c r="N5003" s="21" t="n"/>
    </row>
    <row r="5004">
      <c r="A5004" s="295" t="n"/>
      <c r="B5004" s="14" t="n"/>
      <c r="C5004" s="15" t="n"/>
      <c r="D5004" s="15" t="n"/>
      <c r="E5004" s="15">
        <f>D5004*Setup!$B$5</f>
        <v/>
      </c>
      <c r="F5004" s="15">
        <f>D5004-E5004</f>
        <v/>
      </c>
      <c r="G5004" s="15" t="n"/>
      <c r="H5004" s="15" t="n"/>
      <c r="I5004" s="15" t="n"/>
      <c r="J5004" s="15">
        <f>C5004+F5004+G5004-I5004</f>
        <v/>
      </c>
      <c r="K5004" s="15" t="n"/>
      <c r="L5004" s="15">
        <f>K5004*Setup!$B$6</f>
        <v/>
      </c>
      <c r="M5004" s="15">
        <f>J5004-L5004</f>
        <v/>
      </c>
      <c r="N5004" s="21" t="n"/>
    </row>
    <row r="5005">
      <c r="A5005" s="295" t="n"/>
      <c r="B5005" s="14" t="n"/>
      <c r="C5005" s="15" t="n"/>
      <c r="D5005" s="15" t="n"/>
      <c r="E5005" s="15">
        <f>D5005*Setup!$B$5</f>
        <v/>
      </c>
      <c r="F5005" s="15">
        <f>D5005-E5005</f>
        <v/>
      </c>
      <c r="G5005" s="15" t="n"/>
      <c r="H5005" s="15" t="n"/>
      <c r="I5005" s="15" t="n"/>
      <c r="J5005" s="15">
        <f>C5005+F5005+G5005-I5005</f>
        <v/>
      </c>
      <c r="K5005" s="15" t="n"/>
      <c r="L5005" s="15">
        <f>K5005*Setup!$B$6</f>
        <v/>
      </c>
      <c r="M5005" s="15">
        <f>J5005-L5005</f>
        <v/>
      </c>
      <c r="N5005" s="21" t="n"/>
    </row>
    <row r="5006">
      <c r="A5006" s="295" t="n"/>
      <c r="B5006" s="14" t="n"/>
      <c r="C5006" s="15" t="n"/>
      <c r="D5006" s="15" t="n"/>
      <c r="E5006" s="15">
        <f>D5006*Setup!$B$5</f>
        <v/>
      </c>
      <c r="F5006" s="15">
        <f>D5006-E5006</f>
        <v/>
      </c>
      <c r="G5006" s="15" t="n"/>
      <c r="H5006" s="15" t="n"/>
      <c r="I5006" s="15" t="n"/>
      <c r="J5006" s="15">
        <f>C5006+F5006+G5006-I5006</f>
        <v/>
      </c>
      <c r="K5006" s="15" t="n"/>
      <c r="L5006" s="15">
        <f>K5006*Setup!$B$6</f>
        <v/>
      </c>
      <c r="M5006" s="15">
        <f>J5006-L5006</f>
        <v/>
      </c>
      <c r="N5006" s="21" t="n"/>
    </row>
    <row r="5007">
      <c r="A5007" s="295" t="n"/>
      <c r="B5007" s="14" t="n"/>
      <c r="C5007" s="15" t="n"/>
      <c r="D5007" s="15" t="n"/>
      <c r="E5007" s="15">
        <f>D5007*Setup!$B$5</f>
        <v/>
      </c>
      <c r="F5007" s="15">
        <f>D5007-E5007</f>
        <v/>
      </c>
      <c r="G5007" s="15" t="n"/>
      <c r="H5007" s="15" t="n"/>
      <c r="I5007" s="15" t="n"/>
      <c r="J5007" s="15">
        <f>C5007+F5007+G5007-I5007</f>
        <v/>
      </c>
      <c r="K5007" s="15" t="n"/>
      <c r="L5007" s="15">
        <f>K5007*Setup!$B$6</f>
        <v/>
      </c>
      <c r="M5007" s="15">
        <f>J5007-L5007</f>
        <v/>
      </c>
      <c r="N5007" s="21" t="n"/>
    </row>
    <row r="5008">
      <c r="A5008" s="295" t="n"/>
      <c r="B5008" s="14" t="n"/>
      <c r="C5008" s="15" t="n"/>
      <c r="D5008" s="15" t="n"/>
      <c r="E5008" s="15">
        <f>D5008*Setup!$B$5</f>
        <v/>
      </c>
      <c r="F5008" s="15">
        <f>D5008-E5008</f>
        <v/>
      </c>
      <c r="G5008" s="15" t="n"/>
      <c r="H5008" s="15" t="n"/>
      <c r="I5008" s="15" t="n"/>
      <c r="J5008" s="15">
        <f>C5008+F5008+G5008-I5008</f>
        <v/>
      </c>
      <c r="K5008" s="15" t="n"/>
      <c r="L5008" s="15">
        <f>K5008*Setup!$B$6</f>
        <v/>
      </c>
      <c r="M5008" s="15">
        <f>J5008-L5008</f>
        <v/>
      </c>
      <c r="N5008" s="21" t="n"/>
    </row>
    <row r="5009">
      <c r="A5009" s="295" t="n"/>
      <c r="B5009" s="14" t="n"/>
      <c r="C5009" s="15" t="n"/>
      <c r="D5009" s="15" t="n"/>
      <c r="E5009" s="15">
        <f>D5009*Setup!$B$5</f>
        <v/>
      </c>
      <c r="F5009" s="15">
        <f>D5009-E5009</f>
        <v/>
      </c>
      <c r="G5009" s="15" t="n"/>
      <c r="H5009" s="15" t="n"/>
      <c r="I5009" s="15" t="n"/>
      <c r="J5009" s="15">
        <f>C5009+F5009+G5009-I5009</f>
        <v/>
      </c>
      <c r="K5009" s="15" t="n"/>
      <c r="L5009" s="15">
        <f>K5009*Setup!$B$6</f>
        <v/>
      </c>
      <c r="M5009" s="15">
        <f>J5009-L5009</f>
        <v/>
      </c>
      <c r="N5009" s="21" t="n"/>
    </row>
    <row r="5010">
      <c r="A5010" s="295" t="n"/>
      <c r="B5010" s="14" t="n"/>
      <c r="C5010" s="15" t="n"/>
      <c r="D5010" s="15" t="n"/>
      <c r="E5010" s="15">
        <f>D5010*Setup!$B$5</f>
        <v/>
      </c>
      <c r="F5010" s="15">
        <f>D5010-E5010</f>
        <v/>
      </c>
      <c r="G5010" s="15" t="n"/>
      <c r="H5010" s="15" t="n"/>
      <c r="I5010" s="15" t="n"/>
      <c r="J5010" s="15">
        <f>C5010+F5010+G5010-I5010</f>
        <v/>
      </c>
      <c r="K5010" s="15" t="n"/>
      <c r="L5010" s="15">
        <f>K5010*Setup!$B$6</f>
        <v/>
      </c>
      <c r="M5010" s="15">
        <f>J5010-L5010</f>
        <v/>
      </c>
      <c r="N5010" s="21" t="n"/>
    </row>
    <row r="5011">
      <c r="A5011" s="295" t="n"/>
      <c r="B5011" s="14" t="n"/>
      <c r="C5011" s="15" t="n"/>
      <c r="D5011" s="15" t="n"/>
      <c r="E5011" s="15">
        <f>D5011*Setup!$B$5</f>
        <v/>
      </c>
      <c r="F5011" s="15">
        <f>D5011-E5011</f>
        <v/>
      </c>
      <c r="G5011" s="15" t="n"/>
      <c r="H5011" s="15" t="n"/>
      <c r="I5011" s="15" t="n"/>
      <c r="J5011" s="15">
        <f>C5011+F5011+G5011-I5011</f>
        <v/>
      </c>
      <c r="K5011" s="15" t="n"/>
      <c r="L5011" s="15">
        <f>K5011*Setup!$B$6</f>
        <v/>
      </c>
      <c r="M5011" s="15">
        <f>J5011-L5011</f>
        <v/>
      </c>
      <c r="N5011" s="21" t="n"/>
    </row>
    <row r="5012">
      <c r="A5012" s="295" t="n"/>
      <c r="B5012" s="14" t="n"/>
      <c r="C5012" s="15" t="n"/>
      <c r="D5012" s="15" t="n"/>
      <c r="E5012" s="15">
        <f>D5012*Setup!$B$5</f>
        <v/>
      </c>
      <c r="F5012" s="15">
        <f>D5012-E5012</f>
        <v/>
      </c>
      <c r="G5012" s="15" t="n"/>
      <c r="H5012" s="15" t="n"/>
      <c r="I5012" s="15" t="n"/>
      <c r="J5012" s="15">
        <f>C5012+F5012+G5012-I5012</f>
        <v/>
      </c>
      <c r="K5012" s="15" t="n"/>
      <c r="L5012" s="15">
        <f>K5012*Setup!$B$6</f>
        <v/>
      </c>
      <c r="M5012" s="15">
        <f>J5012-L5012</f>
        <v/>
      </c>
      <c r="N5012" s="21" t="n"/>
    </row>
    <row r="5013">
      <c r="A5013" s="295" t="n"/>
      <c r="B5013" s="14" t="n"/>
      <c r="C5013" s="15" t="n"/>
      <c r="D5013" s="15" t="n"/>
      <c r="E5013" s="15">
        <f>D5013*Setup!$B$5</f>
        <v/>
      </c>
      <c r="F5013" s="15">
        <f>D5013-E5013</f>
        <v/>
      </c>
      <c r="G5013" s="15" t="n"/>
      <c r="H5013" s="15" t="n"/>
      <c r="I5013" s="15" t="n"/>
      <c r="J5013" s="15">
        <f>C5013+F5013+G5013-I5013</f>
        <v/>
      </c>
      <c r="K5013" s="15" t="n"/>
      <c r="L5013" s="15">
        <f>K5013*Setup!$B$6</f>
        <v/>
      </c>
      <c r="M5013" s="15">
        <f>J5013-L5013</f>
        <v/>
      </c>
      <c r="N5013" s="21" t="n"/>
    </row>
    <row r="5014">
      <c r="A5014" s="295" t="n"/>
      <c r="B5014" s="14" t="n"/>
      <c r="C5014" s="15" t="n"/>
      <c r="D5014" s="15" t="n"/>
      <c r="E5014" s="15">
        <f>D5014*Setup!$B$5</f>
        <v/>
      </c>
      <c r="F5014" s="15">
        <f>D5014-E5014</f>
        <v/>
      </c>
      <c r="G5014" s="15" t="n"/>
      <c r="H5014" s="15" t="n"/>
      <c r="I5014" s="15" t="n"/>
      <c r="J5014" s="15">
        <f>C5014+F5014+G5014-I5014</f>
        <v/>
      </c>
      <c r="K5014" s="15" t="n"/>
      <c r="L5014" s="15">
        <f>K5014*Setup!$B$6</f>
        <v/>
      </c>
      <c r="M5014" s="15">
        <f>J5014-L5014</f>
        <v/>
      </c>
      <c r="N5014" s="21" t="n"/>
    </row>
    <row r="5015">
      <c r="A5015" s="295" t="n"/>
      <c r="B5015" s="14" t="n"/>
      <c r="C5015" s="15" t="n"/>
      <c r="D5015" s="15" t="n"/>
      <c r="E5015" s="15">
        <f>D5015*Setup!$B$5</f>
        <v/>
      </c>
      <c r="F5015" s="15">
        <f>D5015-E5015</f>
        <v/>
      </c>
      <c r="G5015" s="15" t="n"/>
      <c r="H5015" s="15" t="n"/>
      <c r="I5015" s="15" t="n"/>
      <c r="J5015" s="15">
        <f>C5015+F5015+G5015-I5015</f>
        <v/>
      </c>
      <c r="K5015" s="15" t="n"/>
      <c r="L5015" s="15">
        <f>K5015*Setup!$B$6</f>
        <v/>
      </c>
      <c r="M5015" s="15">
        <f>J5015-L5015</f>
        <v/>
      </c>
      <c r="N5015" s="21" t="n"/>
    </row>
    <row r="5016">
      <c r="A5016" s="295" t="n"/>
      <c r="B5016" s="14" t="n"/>
      <c r="C5016" s="15" t="n"/>
      <c r="D5016" s="15" t="n"/>
      <c r="E5016" s="15">
        <f>D5016*Setup!$B$5</f>
        <v/>
      </c>
      <c r="F5016" s="15">
        <f>D5016-E5016</f>
        <v/>
      </c>
      <c r="G5016" s="15" t="n"/>
      <c r="H5016" s="15" t="n"/>
      <c r="I5016" s="15" t="n"/>
      <c r="J5016" s="15">
        <f>C5016+F5016+G5016-I5016</f>
        <v/>
      </c>
      <c r="K5016" s="15" t="n"/>
      <c r="L5016" s="15">
        <f>K5016*Setup!$B$6</f>
        <v/>
      </c>
      <c r="M5016" s="15">
        <f>J5016-L5016</f>
        <v/>
      </c>
      <c r="N5016" s="21" t="n"/>
    </row>
    <row r="5017">
      <c r="A5017" s="295" t="n"/>
      <c r="B5017" s="14" t="n"/>
      <c r="C5017" s="15" t="n"/>
      <c r="D5017" s="15" t="n"/>
      <c r="E5017" s="15">
        <f>D5017*Setup!$B$5</f>
        <v/>
      </c>
      <c r="F5017" s="15">
        <f>D5017-E5017</f>
        <v/>
      </c>
      <c r="G5017" s="15" t="n"/>
      <c r="H5017" s="15" t="n"/>
      <c r="I5017" s="15" t="n"/>
      <c r="J5017" s="15">
        <f>C5017+F5017+G5017-I5017</f>
        <v/>
      </c>
      <c r="K5017" s="15" t="n"/>
      <c r="L5017" s="15">
        <f>K5017*Setup!$B$6</f>
        <v/>
      </c>
      <c r="M5017" s="15">
        <f>J5017-L5017</f>
        <v/>
      </c>
      <c r="N5017" s="21" t="n"/>
    </row>
    <row r="5018">
      <c r="A5018" s="295" t="n"/>
      <c r="B5018" s="14" t="n"/>
      <c r="C5018" s="15" t="n"/>
      <c r="D5018" s="15" t="n"/>
      <c r="E5018" s="15">
        <f>D5018*Setup!$B$5</f>
        <v/>
      </c>
      <c r="F5018" s="15">
        <f>D5018-E5018</f>
        <v/>
      </c>
      <c r="G5018" s="15" t="n"/>
      <c r="H5018" s="15" t="n"/>
      <c r="I5018" s="15" t="n"/>
      <c r="J5018" s="15">
        <f>C5018+F5018+G5018-I5018</f>
        <v/>
      </c>
      <c r="K5018" s="15" t="n"/>
      <c r="L5018" s="15">
        <f>K5018*Setup!$B$6</f>
        <v/>
      </c>
      <c r="M5018" s="15">
        <f>J5018-L5018</f>
        <v/>
      </c>
      <c r="N5018" s="21" t="n"/>
    </row>
    <row r="5019">
      <c r="A5019" s="295" t="n"/>
      <c r="B5019" s="14" t="n"/>
      <c r="C5019" s="15" t="n"/>
      <c r="D5019" s="15" t="n"/>
      <c r="E5019" s="15">
        <f>D5019*Setup!$B$5</f>
        <v/>
      </c>
      <c r="F5019" s="15">
        <f>D5019-E5019</f>
        <v/>
      </c>
      <c r="G5019" s="15" t="n"/>
      <c r="H5019" s="15" t="n"/>
      <c r="I5019" s="15" t="n"/>
      <c r="J5019" s="15">
        <f>C5019+F5019+G5019-I5019</f>
        <v/>
      </c>
      <c r="K5019" s="15" t="n"/>
      <c r="L5019" s="15">
        <f>K5019*Setup!$B$6</f>
        <v/>
      </c>
      <c r="M5019" s="15">
        <f>J5019-L5019</f>
        <v/>
      </c>
      <c r="N5019" s="21" t="n"/>
    </row>
    <row r="5020">
      <c r="A5020" s="295" t="n"/>
      <c r="B5020" s="14" t="n"/>
      <c r="C5020" s="15" t="n"/>
      <c r="D5020" s="15" t="n"/>
      <c r="E5020" s="15">
        <f>D5020*Setup!$B$5</f>
        <v/>
      </c>
      <c r="F5020" s="15">
        <f>D5020-E5020</f>
        <v/>
      </c>
      <c r="G5020" s="15" t="n"/>
      <c r="H5020" s="15" t="n"/>
      <c r="I5020" s="15" t="n"/>
      <c r="J5020" s="15">
        <f>C5020+F5020+G5020-I5020</f>
        <v/>
      </c>
      <c r="K5020" s="15" t="n"/>
      <c r="L5020" s="15">
        <f>K5020*Setup!$B$6</f>
        <v/>
      </c>
      <c r="M5020" s="15">
        <f>J5020-L5020</f>
        <v/>
      </c>
      <c r="N5020" s="21" t="n"/>
    </row>
    <row r="5021">
      <c r="A5021" s="295" t="n"/>
      <c r="B5021" s="14" t="n"/>
      <c r="C5021" s="15" t="n"/>
      <c r="D5021" s="15" t="n"/>
      <c r="E5021" s="15">
        <f>D5021*Setup!$B$5</f>
        <v/>
      </c>
      <c r="F5021" s="15">
        <f>D5021-E5021</f>
        <v/>
      </c>
      <c r="G5021" s="15" t="n"/>
      <c r="H5021" s="15" t="n"/>
      <c r="I5021" s="15" t="n"/>
      <c r="J5021" s="15">
        <f>C5021+F5021+G5021-I5021</f>
        <v/>
      </c>
      <c r="K5021" s="15" t="n"/>
      <c r="L5021" s="15">
        <f>K5021*Setup!$B$6</f>
        <v/>
      </c>
      <c r="M5021" s="15">
        <f>J5021-L5021</f>
        <v/>
      </c>
      <c r="N5021" s="21" t="n"/>
    </row>
    <row r="5022">
      <c r="A5022" s="295" t="n"/>
      <c r="B5022" s="14" t="n"/>
      <c r="C5022" s="15" t="n"/>
      <c r="D5022" s="15" t="n"/>
      <c r="E5022" s="15">
        <f>D5022*Setup!$B$5</f>
        <v/>
      </c>
      <c r="F5022" s="15">
        <f>D5022-E5022</f>
        <v/>
      </c>
      <c r="G5022" s="15" t="n"/>
      <c r="H5022" s="15" t="n"/>
      <c r="I5022" s="15" t="n"/>
      <c r="J5022" s="15">
        <f>C5022+F5022+G5022-I5022</f>
        <v/>
      </c>
      <c r="K5022" s="15" t="n"/>
      <c r="L5022" s="15">
        <f>K5022*Setup!$B$6</f>
        <v/>
      </c>
      <c r="M5022" s="15">
        <f>J5022-L5022</f>
        <v/>
      </c>
      <c r="N5022" s="21" t="n"/>
    </row>
    <row r="5023">
      <c r="A5023" s="295" t="n"/>
      <c r="B5023" s="14" t="n"/>
      <c r="C5023" s="15" t="n"/>
      <c r="D5023" s="15" t="n"/>
      <c r="E5023" s="15">
        <f>D5023*Setup!$B$5</f>
        <v/>
      </c>
      <c r="F5023" s="15">
        <f>D5023-E5023</f>
        <v/>
      </c>
      <c r="G5023" s="15" t="n"/>
      <c r="H5023" s="15" t="n"/>
      <c r="I5023" s="15" t="n"/>
      <c r="J5023" s="15">
        <f>C5023+F5023+G5023-I5023</f>
        <v/>
      </c>
      <c r="K5023" s="15" t="n"/>
      <c r="L5023" s="15">
        <f>K5023*Setup!$B$6</f>
        <v/>
      </c>
      <c r="M5023" s="15">
        <f>J5023-L5023</f>
        <v/>
      </c>
      <c r="N5023" s="21" t="n"/>
    </row>
    <row r="5024">
      <c r="A5024" s="295" t="n"/>
      <c r="B5024" s="14" t="n"/>
      <c r="C5024" s="15" t="n"/>
      <c r="D5024" s="15" t="n"/>
      <c r="E5024" s="15">
        <f>D5024*Setup!$B$5</f>
        <v/>
      </c>
      <c r="F5024" s="15">
        <f>D5024-E5024</f>
        <v/>
      </c>
      <c r="G5024" s="15" t="n"/>
      <c r="H5024" s="15" t="n"/>
      <c r="I5024" s="15" t="n"/>
      <c r="J5024" s="15">
        <f>C5024+F5024+G5024-I5024</f>
        <v/>
      </c>
      <c r="K5024" s="15" t="n"/>
      <c r="L5024" s="15">
        <f>K5024*Setup!$B$6</f>
        <v/>
      </c>
      <c r="M5024" s="15">
        <f>J5024-L5024</f>
        <v/>
      </c>
      <c r="N5024" s="21" t="n"/>
    </row>
    <row r="5025">
      <c r="A5025" s="295" t="n"/>
      <c r="B5025" s="14" t="n"/>
      <c r="C5025" s="15" t="n"/>
      <c r="D5025" s="15" t="n"/>
      <c r="E5025" s="15">
        <f>D5025*Setup!$B$5</f>
        <v/>
      </c>
      <c r="F5025" s="15">
        <f>D5025-E5025</f>
        <v/>
      </c>
      <c r="G5025" s="15" t="n"/>
      <c r="H5025" s="15" t="n"/>
      <c r="I5025" s="15" t="n"/>
      <c r="J5025" s="15">
        <f>C5025+F5025+G5025-I5025</f>
        <v/>
      </c>
      <c r="K5025" s="15" t="n"/>
      <c r="L5025" s="15">
        <f>K5025*Setup!$B$6</f>
        <v/>
      </c>
      <c r="M5025" s="15">
        <f>J5025-L5025</f>
        <v/>
      </c>
      <c r="N5025" s="21" t="n"/>
    </row>
    <row r="5026">
      <c r="A5026" s="295" t="n"/>
      <c r="B5026" s="14" t="n"/>
      <c r="C5026" s="15" t="n"/>
      <c r="D5026" s="15" t="n"/>
      <c r="E5026" s="15">
        <f>D5026*Setup!$B$5</f>
        <v/>
      </c>
      <c r="F5026" s="15">
        <f>D5026-E5026</f>
        <v/>
      </c>
      <c r="G5026" s="15" t="n"/>
      <c r="H5026" s="15" t="n"/>
      <c r="I5026" s="15" t="n"/>
      <c r="J5026" s="15">
        <f>C5026+F5026+G5026-I5026</f>
        <v/>
      </c>
      <c r="K5026" s="15" t="n"/>
      <c r="L5026" s="15">
        <f>K5026*Setup!$B$6</f>
        <v/>
      </c>
      <c r="M5026" s="15">
        <f>J5026-L5026</f>
        <v/>
      </c>
      <c r="N5026" s="21" t="n"/>
    </row>
    <row r="5027">
      <c r="A5027" s="295" t="n"/>
      <c r="B5027" s="14" t="n"/>
      <c r="C5027" s="15" t="n"/>
      <c r="D5027" s="15" t="n"/>
      <c r="E5027" s="15">
        <f>D5027*Setup!$B$5</f>
        <v/>
      </c>
      <c r="F5027" s="15">
        <f>D5027-E5027</f>
        <v/>
      </c>
      <c r="G5027" s="15" t="n"/>
      <c r="H5027" s="15" t="n"/>
      <c r="I5027" s="15" t="n"/>
      <c r="J5027" s="15">
        <f>C5027+F5027+G5027-I5027</f>
        <v/>
      </c>
      <c r="K5027" s="15" t="n"/>
      <c r="L5027" s="15">
        <f>K5027*Setup!$B$6</f>
        <v/>
      </c>
      <c r="M5027" s="15">
        <f>J5027-L5027</f>
        <v/>
      </c>
      <c r="N5027" s="21" t="n"/>
    </row>
    <row r="5028">
      <c r="A5028" s="295" t="n"/>
      <c r="B5028" s="14" t="n"/>
      <c r="C5028" s="15" t="n"/>
      <c r="D5028" s="15" t="n"/>
      <c r="E5028" s="15">
        <f>D5028*Setup!$B$5</f>
        <v/>
      </c>
      <c r="F5028" s="15">
        <f>D5028-E5028</f>
        <v/>
      </c>
      <c r="G5028" s="15" t="n"/>
      <c r="H5028" s="15" t="n"/>
      <c r="I5028" s="15" t="n"/>
      <c r="J5028" s="15">
        <f>C5028+F5028+G5028-I5028</f>
        <v/>
      </c>
      <c r="K5028" s="15" t="n"/>
      <c r="L5028" s="15">
        <f>K5028*Setup!$B$6</f>
        <v/>
      </c>
      <c r="M5028" s="15">
        <f>J5028-L5028</f>
        <v/>
      </c>
      <c r="N5028" s="21" t="n"/>
    </row>
    <row r="5029">
      <c r="A5029" s="295" t="n"/>
      <c r="B5029" s="14" t="n"/>
      <c r="C5029" s="15" t="n"/>
      <c r="D5029" s="15" t="n"/>
      <c r="E5029" s="15">
        <f>D5029*Setup!$B$5</f>
        <v/>
      </c>
      <c r="F5029" s="15">
        <f>D5029-E5029</f>
        <v/>
      </c>
      <c r="G5029" s="15" t="n"/>
      <c r="H5029" s="15" t="n"/>
      <c r="I5029" s="15" t="n"/>
      <c r="J5029" s="15">
        <f>C5029+F5029+G5029-I5029</f>
        <v/>
      </c>
      <c r="K5029" s="15" t="n"/>
      <c r="L5029" s="15">
        <f>K5029*Setup!$B$6</f>
        <v/>
      </c>
      <c r="M5029" s="15">
        <f>J5029-L5029</f>
        <v/>
      </c>
      <c r="N5029" s="21" t="n"/>
    </row>
    <row r="5030">
      <c r="A5030" s="295" t="n"/>
      <c r="B5030" s="14" t="n"/>
      <c r="C5030" s="15" t="n"/>
      <c r="D5030" s="15" t="n"/>
      <c r="E5030" s="15">
        <f>D5030*Setup!$B$5</f>
        <v/>
      </c>
      <c r="F5030" s="15">
        <f>D5030-E5030</f>
        <v/>
      </c>
      <c r="G5030" s="15" t="n"/>
      <c r="H5030" s="15" t="n"/>
      <c r="I5030" s="15" t="n"/>
      <c r="J5030" s="15">
        <f>C5030+F5030+G5030-I5030</f>
        <v/>
      </c>
      <c r="K5030" s="15" t="n"/>
      <c r="L5030" s="15">
        <f>K5030*Setup!$B$6</f>
        <v/>
      </c>
      <c r="M5030" s="15">
        <f>J5030-L5030</f>
        <v/>
      </c>
      <c r="N5030" s="21" t="n"/>
    </row>
    <row r="5031">
      <c r="A5031" s="295" t="n"/>
      <c r="B5031" s="14" t="n"/>
      <c r="C5031" s="15" t="n"/>
      <c r="D5031" s="15" t="n"/>
      <c r="E5031" s="15">
        <f>D5031*Setup!$B$5</f>
        <v/>
      </c>
      <c r="F5031" s="15">
        <f>D5031-E5031</f>
        <v/>
      </c>
      <c r="G5031" s="15" t="n"/>
      <c r="H5031" s="15" t="n"/>
      <c r="I5031" s="15" t="n"/>
      <c r="J5031" s="15">
        <f>C5031+F5031+G5031-I5031</f>
        <v/>
      </c>
      <c r="K5031" s="15" t="n"/>
      <c r="L5031" s="15">
        <f>K5031*Setup!$B$6</f>
        <v/>
      </c>
      <c r="M5031" s="15">
        <f>J5031-L5031</f>
        <v/>
      </c>
      <c r="N5031" s="21" t="n"/>
    </row>
    <row r="5032">
      <c r="A5032" s="295" t="n"/>
      <c r="B5032" s="14" t="n"/>
      <c r="C5032" s="15" t="n"/>
      <c r="D5032" s="15" t="n"/>
      <c r="E5032" s="15">
        <f>D5032*Setup!$B$5</f>
        <v/>
      </c>
      <c r="F5032" s="15">
        <f>D5032-E5032</f>
        <v/>
      </c>
      <c r="G5032" s="15" t="n"/>
      <c r="H5032" s="15" t="n"/>
      <c r="I5032" s="15" t="n"/>
      <c r="J5032" s="15">
        <f>C5032+F5032+G5032-I5032</f>
        <v/>
      </c>
      <c r="K5032" s="15" t="n"/>
      <c r="L5032" s="15">
        <f>K5032*Setup!$B$6</f>
        <v/>
      </c>
      <c r="M5032" s="15">
        <f>J5032-L5032</f>
        <v/>
      </c>
      <c r="N5032" s="21" t="n"/>
    </row>
    <row r="5033">
      <c r="A5033" s="295" t="n"/>
      <c r="B5033" s="14" t="n"/>
      <c r="C5033" s="15" t="n"/>
      <c r="D5033" s="15" t="n"/>
      <c r="E5033" s="15">
        <f>D5033*Setup!$B$5</f>
        <v/>
      </c>
      <c r="F5033" s="15">
        <f>D5033-E5033</f>
        <v/>
      </c>
      <c r="G5033" s="15" t="n"/>
      <c r="H5033" s="15" t="n"/>
      <c r="I5033" s="15" t="n"/>
      <c r="J5033" s="15">
        <f>C5033+F5033+G5033-I5033</f>
        <v/>
      </c>
      <c r="K5033" s="15" t="n"/>
      <c r="L5033" s="15">
        <f>K5033*Setup!$B$6</f>
        <v/>
      </c>
      <c r="M5033" s="15">
        <f>J5033-L5033</f>
        <v/>
      </c>
      <c r="N5033" s="21" t="n"/>
    </row>
    <row r="5034">
      <c r="A5034" s="295" t="n"/>
      <c r="B5034" s="14" t="n"/>
      <c r="C5034" s="15" t="n"/>
      <c r="D5034" s="15" t="n"/>
      <c r="E5034" s="15">
        <f>D5034*Setup!$B$5</f>
        <v/>
      </c>
      <c r="F5034" s="15">
        <f>D5034-E5034</f>
        <v/>
      </c>
      <c r="G5034" s="15" t="n"/>
      <c r="H5034" s="15" t="n"/>
      <c r="I5034" s="15" t="n"/>
      <c r="J5034" s="15">
        <f>C5034+F5034+G5034-I5034</f>
        <v/>
      </c>
      <c r="K5034" s="15" t="n"/>
      <c r="L5034" s="15">
        <f>K5034*Setup!$B$6</f>
        <v/>
      </c>
      <c r="M5034" s="15">
        <f>J5034-L5034</f>
        <v/>
      </c>
      <c r="N5034" s="21" t="n"/>
    </row>
    <row r="5035">
      <c r="A5035" s="295" t="n"/>
      <c r="B5035" s="14" t="n"/>
      <c r="C5035" s="15" t="n"/>
      <c r="D5035" s="15" t="n"/>
      <c r="E5035" s="15">
        <f>D5035*Setup!$B$5</f>
        <v/>
      </c>
      <c r="F5035" s="15">
        <f>D5035-E5035</f>
        <v/>
      </c>
      <c r="G5035" s="15" t="n"/>
      <c r="H5035" s="15" t="n"/>
      <c r="I5035" s="15" t="n"/>
      <c r="J5035" s="15">
        <f>C5035+F5035+G5035-I5035</f>
        <v/>
      </c>
      <c r="K5035" s="15" t="n"/>
      <c r="L5035" s="15">
        <f>K5035*Setup!$B$6</f>
        <v/>
      </c>
      <c r="M5035" s="15">
        <f>J5035-L5035</f>
        <v/>
      </c>
      <c r="N5035" s="21" t="n"/>
    </row>
    <row r="5036">
      <c r="A5036" s="295" t="n"/>
      <c r="B5036" s="14" t="n"/>
      <c r="C5036" s="15" t="n"/>
      <c r="D5036" s="15" t="n"/>
      <c r="E5036" s="15">
        <f>D5036*Setup!$B$5</f>
        <v/>
      </c>
      <c r="F5036" s="15">
        <f>D5036-E5036</f>
        <v/>
      </c>
      <c r="G5036" s="15" t="n"/>
      <c r="H5036" s="15" t="n"/>
      <c r="I5036" s="15" t="n"/>
      <c r="J5036" s="15">
        <f>C5036+F5036+G5036-I5036</f>
        <v/>
      </c>
      <c r="K5036" s="15" t="n"/>
      <c r="L5036" s="15">
        <f>K5036*Setup!$B$6</f>
        <v/>
      </c>
      <c r="M5036" s="15">
        <f>J5036-L5036</f>
        <v/>
      </c>
      <c r="N5036" s="21" t="n"/>
    </row>
    <row r="5037">
      <c r="A5037" s="295" t="n"/>
      <c r="B5037" s="14" t="n"/>
      <c r="C5037" s="15" t="n"/>
      <c r="D5037" s="15" t="n"/>
      <c r="E5037" s="15">
        <f>D5037*Setup!$B$5</f>
        <v/>
      </c>
      <c r="F5037" s="15">
        <f>D5037-E5037</f>
        <v/>
      </c>
      <c r="G5037" s="15" t="n"/>
      <c r="H5037" s="15" t="n"/>
      <c r="I5037" s="15" t="n"/>
      <c r="J5037" s="15">
        <f>C5037+F5037+G5037-I5037</f>
        <v/>
      </c>
      <c r="K5037" s="15" t="n"/>
      <c r="L5037" s="15">
        <f>K5037*Setup!$B$6</f>
        <v/>
      </c>
      <c r="M5037" s="15">
        <f>J5037-L5037</f>
        <v/>
      </c>
      <c r="N5037" s="21" t="n"/>
    </row>
    <row r="5038">
      <c r="A5038" s="295" t="n"/>
      <c r="B5038" s="14" t="n"/>
      <c r="C5038" s="15" t="n"/>
      <c r="D5038" s="15" t="n"/>
      <c r="E5038" s="15">
        <f>D5038*Setup!$B$5</f>
        <v/>
      </c>
      <c r="F5038" s="15">
        <f>D5038-E5038</f>
        <v/>
      </c>
      <c r="G5038" s="15" t="n"/>
      <c r="H5038" s="15" t="n"/>
      <c r="I5038" s="15" t="n"/>
      <c r="J5038" s="15">
        <f>C5038+F5038+G5038-I5038</f>
        <v/>
      </c>
      <c r="K5038" s="15" t="n"/>
      <c r="L5038" s="15">
        <f>K5038*Setup!$B$6</f>
        <v/>
      </c>
      <c r="M5038" s="15">
        <f>J5038-L5038</f>
        <v/>
      </c>
      <c r="N5038" s="21" t="n"/>
    </row>
    <row r="5039">
      <c r="A5039" s="295" t="n"/>
      <c r="B5039" s="14" t="n"/>
      <c r="C5039" s="15" t="n"/>
      <c r="D5039" s="15" t="n"/>
      <c r="E5039" s="15">
        <f>D5039*Setup!$B$5</f>
        <v/>
      </c>
      <c r="F5039" s="15">
        <f>D5039-E5039</f>
        <v/>
      </c>
      <c r="G5039" s="15" t="n"/>
      <c r="H5039" s="15" t="n"/>
      <c r="I5039" s="15" t="n"/>
      <c r="J5039" s="15">
        <f>C5039+F5039+G5039-I5039</f>
        <v/>
      </c>
      <c r="K5039" s="15" t="n"/>
      <c r="L5039" s="15">
        <f>K5039*Setup!$B$6</f>
        <v/>
      </c>
      <c r="M5039" s="15">
        <f>J5039-L5039</f>
        <v/>
      </c>
      <c r="N5039" s="21" t="n"/>
    </row>
    <row r="5040">
      <c r="A5040" s="295" t="n"/>
      <c r="B5040" s="14" t="n"/>
      <c r="C5040" s="15" t="n"/>
      <c r="D5040" s="15" t="n"/>
      <c r="E5040" s="15">
        <f>D5040*Setup!$B$5</f>
        <v/>
      </c>
      <c r="F5040" s="15">
        <f>D5040-E5040</f>
        <v/>
      </c>
      <c r="G5040" s="15" t="n"/>
      <c r="H5040" s="15" t="n"/>
      <c r="I5040" s="15" t="n"/>
      <c r="J5040" s="15">
        <f>C5040+F5040+G5040-I5040</f>
        <v/>
      </c>
      <c r="K5040" s="15" t="n"/>
      <c r="L5040" s="15">
        <f>K5040*Setup!$B$6</f>
        <v/>
      </c>
      <c r="M5040" s="15">
        <f>J5040-L5040</f>
        <v/>
      </c>
      <c r="N5040" s="21" t="n"/>
    </row>
    <row r="5041">
      <c r="A5041" s="295" t="n"/>
      <c r="B5041" s="14" t="n"/>
      <c r="C5041" s="15" t="n"/>
      <c r="D5041" s="15" t="n"/>
      <c r="E5041" s="15">
        <f>D5041*Setup!$B$5</f>
        <v/>
      </c>
      <c r="F5041" s="15">
        <f>D5041-E5041</f>
        <v/>
      </c>
      <c r="G5041" s="15" t="n"/>
      <c r="H5041" s="15" t="n"/>
      <c r="I5041" s="15" t="n"/>
      <c r="J5041" s="15">
        <f>C5041+F5041+G5041-I5041</f>
        <v/>
      </c>
      <c r="K5041" s="15" t="n"/>
      <c r="L5041" s="15">
        <f>K5041*Setup!$B$6</f>
        <v/>
      </c>
      <c r="M5041" s="15">
        <f>J5041-L5041</f>
        <v/>
      </c>
      <c r="N5041" s="21" t="n"/>
    </row>
    <row r="5042">
      <c r="A5042" s="295" t="n"/>
      <c r="B5042" s="14" t="n"/>
      <c r="C5042" s="15" t="n"/>
      <c r="D5042" s="15" t="n"/>
      <c r="E5042" s="15">
        <f>D5042*Setup!$B$5</f>
        <v/>
      </c>
      <c r="F5042" s="15">
        <f>D5042-E5042</f>
        <v/>
      </c>
      <c r="G5042" s="15" t="n"/>
      <c r="H5042" s="15" t="n"/>
      <c r="I5042" s="15" t="n"/>
      <c r="J5042" s="15">
        <f>C5042+F5042+G5042-I5042</f>
        <v/>
      </c>
      <c r="K5042" s="15" t="n"/>
      <c r="L5042" s="15">
        <f>K5042*Setup!$B$6</f>
        <v/>
      </c>
      <c r="M5042" s="15">
        <f>J5042-L5042</f>
        <v/>
      </c>
      <c r="N5042" s="21" t="n"/>
    </row>
    <row r="5043">
      <c r="A5043" s="295" t="n"/>
      <c r="B5043" s="14" t="n"/>
      <c r="C5043" s="15" t="n"/>
      <c r="D5043" s="15" t="n"/>
      <c r="E5043" s="15">
        <f>D5043*Setup!$B$5</f>
        <v/>
      </c>
      <c r="F5043" s="15">
        <f>D5043-E5043</f>
        <v/>
      </c>
      <c r="G5043" s="15" t="n"/>
      <c r="H5043" s="15" t="n"/>
      <c r="I5043" s="15" t="n"/>
      <c r="J5043" s="15">
        <f>C5043+F5043+G5043-I5043</f>
        <v/>
      </c>
      <c r="K5043" s="15" t="n"/>
      <c r="L5043" s="15">
        <f>K5043*Setup!$B$6</f>
        <v/>
      </c>
      <c r="M5043" s="15">
        <f>J5043-L5043</f>
        <v/>
      </c>
      <c r="N5043" s="21" t="n"/>
    </row>
    <row r="5044">
      <c r="A5044" s="295" t="n"/>
      <c r="B5044" s="14" t="n"/>
      <c r="C5044" s="15" t="n"/>
      <c r="D5044" s="15" t="n"/>
      <c r="E5044" s="15">
        <f>D5044*Setup!$B$5</f>
        <v/>
      </c>
      <c r="F5044" s="15">
        <f>D5044-E5044</f>
        <v/>
      </c>
      <c r="G5044" s="15" t="n"/>
      <c r="H5044" s="15" t="n"/>
      <c r="I5044" s="15" t="n"/>
      <c r="J5044" s="15">
        <f>C5044+F5044+G5044-I5044</f>
        <v/>
      </c>
      <c r="K5044" s="15" t="n"/>
      <c r="L5044" s="15">
        <f>K5044*Setup!$B$6</f>
        <v/>
      </c>
      <c r="M5044" s="15">
        <f>J5044-L5044</f>
        <v/>
      </c>
      <c r="N5044" s="21" t="n"/>
    </row>
    <row r="5045">
      <c r="A5045" s="295" t="n"/>
      <c r="B5045" s="14" t="n"/>
      <c r="C5045" s="15" t="n"/>
      <c r="D5045" s="15" t="n"/>
      <c r="E5045" s="15">
        <f>D5045*Setup!$B$5</f>
        <v/>
      </c>
      <c r="F5045" s="15">
        <f>D5045-E5045</f>
        <v/>
      </c>
      <c r="G5045" s="15" t="n"/>
      <c r="H5045" s="15" t="n"/>
      <c r="I5045" s="15" t="n"/>
      <c r="J5045" s="15">
        <f>C5045+F5045+G5045-I5045</f>
        <v/>
      </c>
      <c r="K5045" s="15" t="n"/>
      <c r="L5045" s="15">
        <f>K5045*Setup!$B$6</f>
        <v/>
      </c>
      <c r="M5045" s="15">
        <f>J5045-L5045</f>
        <v/>
      </c>
      <c r="N5045" s="21" t="n"/>
    </row>
    <row r="5046">
      <c r="A5046" s="295" t="n"/>
      <c r="B5046" s="14" t="n"/>
      <c r="C5046" s="15" t="n"/>
      <c r="D5046" s="15" t="n"/>
      <c r="E5046" s="15">
        <f>D5046*Setup!$B$5</f>
        <v/>
      </c>
      <c r="F5046" s="15">
        <f>D5046-E5046</f>
        <v/>
      </c>
      <c r="G5046" s="15" t="n"/>
      <c r="H5046" s="15" t="n"/>
      <c r="I5046" s="15" t="n"/>
      <c r="J5046" s="15">
        <f>C5046+F5046+G5046-I5046</f>
        <v/>
      </c>
      <c r="K5046" s="15" t="n"/>
      <c r="L5046" s="15">
        <f>K5046*Setup!$B$6</f>
        <v/>
      </c>
      <c r="M5046" s="15">
        <f>J5046-L5046</f>
        <v/>
      </c>
      <c r="N5046" s="21" t="n"/>
    </row>
    <row r="5047">
      <c r="A5047" s="295" t="n"/>
      <c r="B5047" s="14" t="n"/>
      <c r="C5047" s="15" t="n"/>
      <c r="D5047" s="15" t="n"/>
      <c r="E5047" s="15">
        <f>D5047*Setup!$B$5</f>
        <v/>
      </c>
      <c r="F5047" s="15">
        <f>D5047-E5047</f>
        <v/>
      </c>
      <c r="G5047" s="15" t="n"/>
      <c r="H5047" s="15" t="n"/>
      <c r="I5047" s="15" t="n"/>
      <c r="J5047" s="15">
        <f>C5047+F5047+G5047-I5047</f>
        <v/>
      </c>
      <c r="K5047" s="15" t="n"/>
      <c r="L5047" s="15">
        <f>K5047*Setup!$B$6</f>
        <v/>
      </c>
      <c r="M5047" s="15">
        <f>J5047-L5047</f>
        <v/>
      </c>
      <c r="N5047" s="21" t="n"/>
    </row>
    <row r="5048">
      <c r="A5048" s="295" t="n"/>
      <c r="B5048" s="14" t="n"/>
      <c r="C5048" s="15" t="n"/>
      <c r="D5048" s="15" t="n"/>
      <c r="E5048" s="15">
        <f>D5048*Setup!$B$5</f>
        <v/>
      </c>
      <c r="F5048" s="15">
        <f>D5048-E5048</f>
        <v/>
      </c>
      <c r="G5048" s="15" t="n"/>
      <c r="H5048" s="15" t="n"/>
      <c r="I5048" s="15" t="n"/>
      <c r="J5048" s="15">
        <f>C5048+F5048+G5048-I5048</f>
        <v/>
      </c>
      <c r="K5048" s="15" t="n"/>
      <c r="L5048" s="15">
        <f>K5048*Setup!$B$6</f>
        <v/>
      </c>
      <c r="M5048" s="15">
        <f>J5048-L5048</f>
        <v/>
      </c>
      <c r="N5048" s="21" t="n"/>
    </row>
    <row r="5049">
      <c r="A5049" s="295" t="n"/>
      <c r="B5049" s="14" t="n"/>
      <c r="C5049" s="15" t="n"/>
      <c r="D5049" s="15" t="n"/>
      <c r="E5049" s="15">
        <f>D5049*Setup!$B$5</f>
        <v/>
      </c>
      <c r="F5049" s="15">
        <f>D5049-E5049</f>
        <v/>
      </c>
      <c r="G5049" s="15" t="n"/>
      <c r="H5049" s="15" t="n"/>
      <c r="I5049" s="15" t="n"/>
      <c r="J5049" s="15">
        <f>C5049+F5049+G5049-I5049</f>
        <v/>
      </c>
      <c r="K5049" s="15" t="n"/>
      <c r="L5049" s="15">
        <f>K5049*Setup!$B$6</f>
        <v/>
      </c>
      <c r="M5049" s="15">
        <f>J5049-L5049</f>
        <v/>
      </c>
      <c r="N5049" s="21" t="n"/>
    </row>
    <row r="5050">
      <c r="A5050" s="295" t="n"/>
      <c r="B5050" s="14" t="n"/>
      <c r="C5050" s="15" t="n"/>
      <c r="D5050" s="15" t="n"/>
      <c r="E5050" s="15">
        <f>D5050*Setup!$B$5</f>
        <v/>
      </c>
      <c r="F5050" s="15">
        <f>D5050-E5050</f>
        <v/>
      </c>
      <c r="G5050" s="15" t="n"/>
      <c r="H5050" s="15" t="n"/>
      <c r="I5050" s="15" t="n"/>
      <c r="J5050" s="15">
        <f>C5050+F5050+G5050-I5050</f>
        <v/>
      </c>
      <c r="K5050" s="15" t="n"/>
      <c r="L5050" s="15">
        <f>K5050*Setup!$B$6</f>
        <v/>
      </c>
      <c r="M5050" s="15">
        <f>J5050-L5050</f>
        <v/>
      </c>
      <c r="N5050" s="21" t="n"/>
    </row>
    <row r="5051">
      <c r="A5051" s="295" t="n"/>
      <c r="B5051" s="14" t="n"/>
      <c r="C5051" s="15" t="n"/>
      <c r="D5051" s="15" t="n"/>
      <c r="E5051" s="15">
        <f>D5051*Setup!$B$5</f>
        <v/>
      </c>
      <c r="F5051" s="15">
        <f>D5051-E5051</f>
        <v/>
      </c>
      <c r="G5051" s="15" t="n"/>
      <c r="H5051" s="15" t="n"/>
      <c r="I5051" s="15" t="n"/>
      <c r="J5051" s="15">
        <f>C5051+F5051+G5051-I5051</f>
        <v/>
      </c>
      <c r="K5051" s="15" t="n"/>
      <c r="L5051" s="15">
        <f>K5051*Setup!$B$6</f>
        <v/>
      </c>
      <c r="M5051" s="15">
        <f>J5051-L5051</f>
        <v/>
      </c>
      <c r="N5051" s="21" t="n"/>
    </row>
    <row r="5052">
      <c r="A5052" s="295" t="n"/>
      <c r="B5052" s="14" t="n"/>
      <c r="C5052" s="15" t="n"/>
      <c r="D5052" s="15" t="n"/>
      <c r="E5052" s="15">
        <f>D5052*Setup!$B$5</f>
        <v/>
      </c>
      <c r="F5052" s="15">
        <f>D5052-E5052</f>
        <v/>
      </c>
      <c r="G5052" s="15" t="n"/>
      <c r="H5052" s="15" t="n"/>
      <c r="I5052" s="15" t="n"/>
      <c r="J5052" s="15">
        <f>C5052+F5052+G5052-I5052</f>
        <v/>
      </c>
      <c r="K5052" s="15" t="n"/>
      <c r="L5052" s="15">
        <f>K5052*Setup!$B$6</f>
        <v/>
      </c>
      <c r="M5052" s="15">
        <f>J5052-L5052</f>
        <v/>
      </c>
      <c r="N5052" s="21" t="n"/>
    </row>
    <row r="5053">
      <c r="A5053" s="295" t="n"/>
      <c r="B5053" s="14" t="n"/>
      <c r="C5053" s="15" t="n"/>
      <c r="D5053" s="15" t="n"/>
      <c r="E5053" s="15">
        <f>D5053*Setup!$B$5</f>
        <v/>
      </c>
      <c r="F5053" s="15">
        <f>D5053-E5053</f>
        <v/>
      </c>
      <c r="G5053" s="15" t="n"/>
      <c r="H5053" s="15" t="n"/>
      <c r="I5053" s="15" t="n"/>
      <c r="J5053" s="15">
        <f>C5053+F5053+G5053-I5053</f>
        <v/>
      </c>
      <c r="K5053" s="15" t="n"/>
      <c r="L5053" s="15">
        <f>K5053*Setup!$B$6</f>
        <v/>
      </c>
      <c r="M5053" s="15">
        <f>J5053-L5053</f>
        <v/>
      </c>
      <c r="N5053" s="21" t="n"/>
    </row>
    <row r="5054">
      <c r="A5054" s="295" t="n"/>
      <c r="B5054" s="14" t="n"/>
      <c r="C5054" s="15" t="n"/>
      <c r="D5054" s="15" t="n"/>
      <c r="E5054" s="15">
        <f>D5054*Setup!$B$5</f>
        <v/>
      </c>
      <c r="F5054" s="15">
        <f>D5054-E5054</f>
        <v/>
      </c>
      <c r="G5054" s="15" t="n"/>
      <c r="H5054" s="15" t="n"/>
      <c r="I5054" s="15" t="n"/>
      <c r="J5054" s="15">
        <f>C5054+F5054+G5054-I5054</f>
        <v/>
      </c>
      <c r="K5054" s="15" t="n"/>
      <c r="L5054" s="15">
        <f>K5054*Setup!$B$6</f>
        <v/>
      </c>
      <c r="M5054" s="15">
        <f>J5054-L5054</f>
        <v/>
      </c>
      <c r="N5054" s="21" t="n"/>
    </row>
    <row r="5055">
      <c r="A5055" s="295" t="n"/>
      <c r="B5055" s="14" t="n"/>
      <c r="C5055" s="15" t="n"/>
      <c r="D5055" s="15" t="n"/>
      <c r="E5055" s="15">
        <f>D5055*Setup!$B$5</f>
        <v/>
      </c>
      <c r="F5055" s="15">
        <f>D5055-E5055</f>
        <v/>
      </c>
      <c r="G5055" s="15" t="n"/>
      <c r="H5055" s="15" t="n"/>
      <c r="I5055" s="15" t="n"/>
      <c r="J5055" s="15">
        <f>C5055+F5055+G5055-I5055</f>
        <v/>
      </c>
      <c r="K5055" s="15" t="n"/>
      <c r="L5055" s="15">
        <f>K5055*Setup!$B$6</f>
        <v/>
      </c>
      <c r="M5055" s="15">
        <f>J5055-L5055</f>
        <v/>
      </c>
      <c r="N5055" s="21" t="n"/>
    </row>
    <row r="5056">
      <c r="A5056" s="295" t="n"/>
      <c r="B5056" s="14" t="n"/>
      <c r="C5056" s="15" t="n"/>
      <c r="D5056" s="15" t="n"/>
      <c r="E5056" s="15">
        <f>D5056*Setup!$B$5</f>
        <v/>
      </c>
      <c r="F5056" s="15">
        <f>D5056-E5056</f>
        <v/>
      </c>
      <c r="G5056" s="15" t="n"/>
      <c r="H5056" s="15" t="n"/>
      <c r="I5056" s="15" t="n"/>
      <c r="J5056" s="15">
        <f>C5056+F5056+G5056-I5056</f>
        <v/>
      </c>
      <c r="K5056" s="15" t="n"/>
      <c r="L5056" s="15">
        <f>K5056*Setup!$B$6</f>
        <v/>
      </c>
      <c r="M5056" s="15">
        <f>J5056-L5056</f>
        <v/>
      </c>
      <c r="N5056" s="21" t="n"/>
    </row>
    <row r="5057">
      <c r="A5057" s="295" t="n"/>
      <c r="B5057" s="14" t="n"/>
      <c r="C5057" s="15" t="n"/>
      <c r="D5057" s="15" t="n"/>
      <c r="E5057" s="15">
        <f>D5057*Setup!$B$5</f>
        <v/>
      </c>
      <c r="F5057" s="15">
        <f>D5057-E5057</f>
        <v/>
      </c>
      <c r="G5057" s="15" t="n"/>
      <c r="H5057" s="15" t="n"/>
      <c r="I5057" s="15" t="n"/>
      <c r="J5057" s="15">
        <f>C5057+F5057+G5057-I5057</f>
        <v/>
      </c>
      <c r="K5057" s="15" t="n"/>
      <c r="L5057" s="15">
        <f>K5057*Setup!$B$6</f>
        <v/>
      </c>
      <c r="M5057" s="15">
        <f>J5057-L5057</f>
        <v/>
      </c>
      <c r="N5057" s="21" t="n"/>
    </row>
    <row r="5058">
      <c r="A5058" s="295" t="n"/>
      <c r="B5058" s="14" t="n"/>
      <c r="C5058" s="15" t="n"/>
      <c r="D5058" s="15" t="n"/>
      <c r="E5058" s="15">
        <f>D5058*Setup!$B$5</f>
        <v/>
      </c>
      <c r="F5058" s="15">
        <f>D5058-E5058</f>
        <v/>
      </c>
      <c r="G5058" s="15" t="n"/>
      <c r="H5058" s="15" t="n"/>
      <c r="I5058" s="15" t="n"/>
      <c r="J5058" s="15">
        <f>C5058+F5058+G5058-I5058</f>
        <v/>
      </c>
      <c r="K5058" s="15" t="n"/>
      <c r="L5058" s="15">
        <f>K5058*Setup!$B$6</f>
        <v/>
      </c>
      <c r="M5058" s="15">
        <f>J5058-L5058</f>
        <v/>
      </c>
      <c r="N5058" s="21" t="n"/>
    </row>
    <row r="5059">
      <c r="A5059" s="295" t="n"/>
      <c r="B5059" s="14" t="n"/>
      <c r="C5059" s="15" t="n"/>
      <c r="D5059" s="15" t="n"/>
      <c r="E5059" s="15">
        <f>D5059*Setup!$B$5</f>
        <v/>
      </c>
      <c r="F5059" s="15">
        <f>D5059-E5059</f>
        <v/>
      </c>
      <c r="G5059" s="15" t="n"/>
      <c r="H5059" s="15" t="n"/>
      <c r="I5059" s="15" t="n"/>
      <c r="J5059" s="15">
        <f>C5059+F5059+G5059-I5059</f>
        <v/>
      </c>
      <c r="K5059" s="15" t="n"/>
      <c r="L5059" s="15">
        <f>K5059*Setup!$B$6</f>
        <v/>
      </c>
      <c r="M5059" s="15">
        <f>J5059-L5059</f>
        <v/>
      </c>
      <c r="N5059" s="21" t="n"/>
    </row>
    <row r="5060">
      <c r="A5060" s="295" t="n"/>
      <c r="B5060" s="14" t="n"/>
      <c r="C5060" s="15" t="n"/>
      <c r="D5060" s="15" t="n"/>
      <c r="E5060" s="15">
        <f>D5060*Setup!$B$5</f>
        <v/>
      </c>
      <c r="F5060" s="15">
        <f>D5060-E5060</f>
        <v/>
      </c>
      <c r="G5060" s="15" t="n"/>
      <c r="H5060" s="15" t="n"/>
      <c r="I5060" s="15" t="n"/>
      <c r="J5060" s="15">
        <f>C5060+F5060+G5060-I5060</f>
        <v/>
      </c>
      <c r="K5060" s="15" t="n"/>
      <c r="L5060" s="15">
        <f>K5060*Setup!$B$6</f>
        <v/>
      </c>
      <c r="M5060" s="15">
        <f>J5060-L5060</f>
        <v/>
      </c>
      <c r="N5060" s="21" t="n"/>
    </row>
    <row r="5061">
      <c r="A5061" s="295" t="n"/>
      <c r="B5061" s="14" t="n"/>
      <c r="C5061" s="15" t="n"/>
      <c r="D5061" s="15" t="n"/>
      <c r="E5061" s="15">
        <f>D5061*Setup!$B$5</f>
        <v/>
      </c>
      <c r="F5061" s="15">
        <f>D5061-E5061</f>
        <v/>
      </c>
      <c r="G5061" s="15" t="n"/>
      <c r="H5061" s="15" t="n"/>
      <c r="I5061" s="15" t="n"/>
      <c r="J5061" s="15">
        <f>C5061+F5061+G5061-I5061</f>
        <v/>
      </c>
      <c r="K5061" s="15" t="n"/>
      <c r="L5061" s="15">
        <f>K5061*Setup!$B$6</f>
        <v/>
      </c>
      <c r="M5061" s="15">
        <f>J5061-L5061</f>
        <v/>
      </c>
      <c r="N5061" s="21" t="n"/>
    </row>
    <row r="5062">
      <c r="A5062" s="295" t="n"/>
      <c r="B5062" s="14" t="n"/>
      <c r="C5062" s="15" t="n"/>
      <c r="D5062" s="15" t="n"/>
      <c r="E5062" s="15">
        <f>D5062*Setup!$B$5</f>
        <v/>
      </c>
      <c r="F5062" s="15">
        <f>D5062-E5062</f>
        <v/>
      </c>
      <c r="G5062" s="15" t="n"/>
      <c r="H5062" s="15" t="n"/>
      <c r="I5062" s="15" t="n"/>
      <c r="J5062" s="15">
        <f>C5062+F5062+G5062-I5062</f>
        <v/>
      </c>
      <c r="K5062" s="15" t="n"/>
      <c r="L5062" s="15">
        <f>K5062*Setup!$B$6</f>
        <v/>
      </c>
      <c r="M5062" s="15">
        <f>J5062-L5062</f>
        <v/>
      </c>
      <c r="N5062" s="21" t="n"/>
    </row>
    <row r="5063">
      <c r="A5063" s="295" t="n"/>
      <c r="B5063" s="14" t="n"/>
      <c r="C5063" s="15" t="n"/>
      <c r="D5063" s="15" t="n"/>
      <c r="E5063" s="15">
        <f>D5063*Setup!$B$5</f>
        <v/>
      </c>
      <c r="F5063" s="15">
        <f>D5063-E5063</f>
        <v/>
      </c>
      <c r="G5063" s="15" t="n"/>
      <c r="H5063" s="15" t="n"/>
      <c r="I5063" s="15" t="n"/>
      <c r="J5063" s="15">
        <f>C5063+F5063+G5063-I5063</f>
        <v/>
      </c>
      <c r="K5063" s="15" t="n"/>
      <c r="L5063" s="15">
        <f>K5063*Setup!$B$6</f>
        <v/>
      </c>
      <c r="M5063" s="15">
        <f>J5063-L5063</f>
        <v/>
      </c>
      <c r="N5063" s="21" t="n"/>
    </row>
    <row r="5064">
      <c r="A5064" s="295" t="n"/>
      <c r="B5064" s="14" t="n"/>
      <c r="C5064" s="15" t="n"/>
      <c r="D5064" s="15" t="n"/>
      <c r="E5064" s="15">
        <f>D5064*Setup!$B$5</f>
        <v/>
      </c>
      <c r="F5064" s="15">
        <f>D5064-E5064</f>
        <v/>
      </c>
      <c r="G5064" s="15" t="n"/>
      <c r="H5064" s="15" t="n"/>
      <c r="I5064" s="15" t="n"/>
      <c r="J5064" s="15">
        <f>C5064+F5064+G5064-I5064</f>
        <v/>
      </c>
      <c r="K5064" s="15" t="n"/>
      <c r="L5064" s="15">
        <f>K5064*Setup!$B$6</f>
        <v/>
      </c>
      <c r="M5064" s="15">
        <f>J5064-L5064</f>
        <v/>
      </c>
      <c r="N5064" s="21" t="n"/>
    </row>
    <row r="5065">
      <c r="A5065" s="295" t="n"/>
      <c r="B5065" s="14" t="n"/>
      <c r="C5065" s="15" t="n"/>
      <c r="D5065" s="15" t="n"/>
      <c r="E5065" s="15">
        <f>D5065*Setup!$B$5</f>
        <v/>
      </c>
      <c r="F5065" s="15">
        <f>D5065-E5065</f>
        <v/>
      </c>
      <c r="G5065" s="15" t="n"/>
      <c r="H5065" s="15" t="n"/>
      <c r="I5065" s="15" t="n"/>
      <c r="J5065" s="15">
        <f>C5065+F5065+G5065-I5065</f>
        <v/>
      </c>
      <c r="K5065" s="15" t="n"/>
      <c r="L5065" s="15">
        <f>K5065*Setup!$B$6</f>
        <v/>
      </c>
      <c r="M5065" s="15">
        <f>J5065-L5065</f>
        <v/>
      </c>
      <c r="N5065" s="21" t="n"/>
    </row>
    <row r="5066">
      <c r="A5066" s="295" t="n"/>
      <c r="B5066" s="14" t="n"/>
      <c r="C5066" s="15" t="n"/>
      <c r="D5066" s="15" t="n"/>
      <c r="E5066" s="15">
        <f>D5066*Setup!$B$5</f>
        <v/>
      </c>
      <c r="F5066" s="15">
        <f>D5066-E5066</f>
        <v/>
      </c>
      <c r="G5066" s="15" t="n"/>
      <c r="H5066" s="15" t="n"/>
      <c r="I5066" s="15" t="n"/>
      <c r="J5066" s="15">
        <f>C5066+F5066+G5066-I5066</f>
        <v/>
      </c>
      <c r="K5066" s="15" t="n"/>
      <c r="L5066" s="15">
        <f>K5066*Setup!$B$6</f>
        <v/>
      </c>
      <c r="M5066" s="15">
        <f>J5066-L5066</f>
        <v/>
      </c>
      <c r="N5066" s="21" t="n"/>
    </row>
    <row r="5067">
      <c r="A5067" s="295" t="n"/>
      <c r="B5067" s="14" t="n"/>
      <c r="C5067" s="15" t="n"/>
      <c r="D5067" s="15" t="n"/>
      <c r="E5067" s="15">
        <f>D5067*Setup!$B$5</f>
        <v/>
      </c>
      <c r="F5067" s="15">
        <f>D5067-E5067</f>
        <v/>
      </c>
      <c r="G5067" s="15" t="n"/>
      <c r="H5067" s="15" t="n"/>
      <c r="I5067" s="15" t="n"/>
      <c r="J5067" s="15">
        <f>C5067+F5067+G5067-I5067</f>
        <v/>
      </c>
      <c r="K5067" s="15" t="n"/>
      <c r="L5067" s="15">
        <f>K5067*Setup!$B$6</f>
        <v/>
      </c>
      <c r="M5067" s="15">
        <f>J5067-L5067</f>
        <v/>
      </c>
      <c r="N5067" s="21" t="n"/>
    </row>
    <row r="5068">
      <c r="A5068" s="295" t="n"/>
      <c r="B5068" s="14" t="n"/>
      <c r="C5068" s="15" t="n"/>
      <c r="D5068" s="15" t="n"/>
      <c r="E5068" s="15">
        <f>D5068*Setup!$B$5</f>
        <v/>
      </c>
      <c r="F5068" s="15">
        <f>D5068-E5068</f>
        <v/>
      </c>
      <c r="G5068" s="15" t="n"/>
      <c r="H5068" s="15" t="n"/>
      <c r="I5068" s="15" t="n"/>
      <c r="J5068" s="15">
        <f>C5068+F5068+G5068-I5068</f>
        <v/>
      </c>
      <c r="K5068" s="15" t="n"/>
      <c r="L5068" s="15">
        <f>K5068*Setup!$B$6</f>
        <v/>
      </c>
      <c r="M5068" s="15">
        <f>J5068-L5068</f>
        <v/>
      </c>
      <c r="N5068" s="21" t="n"/>
    </row>
    <row r="5069">
      <c r="A5069" s="295" t="n"/>
      <c r="B5069" s="14" t="n"/>
      <c r="C5069" s="15" t="n"/>
      <c r="D5069" s="15" t="n"/>
      <c r="E5069" s="15">
        <f>D5069*Setup!$B$5</f>
        <v/>
      </c>
      <c r="F5069" s="15">
        <f>D5069-E5069</f>
        <v/>
      </c>
      <c r="G5069" s="15" t="n"/>
      <c r="H5069" s="15" t="n"/>
      <c r="I5069" s="15" t="n"/>
      <c r="J5069" s="15">
        <f>C5069+F5069+G5069-I5069</f>
        <v/>
      </c>
      <c r="K5069" s="15" t="n"/>
      <c r="L5069" s="15">
        <f>K5069*Setup!$B$6</f>
        <v/>
      </c>
      <c r="M5069" s="15">
        <f>J5069-L5069</f>
        <v/>
      </c>
      <c r="N5069" s="21" t="n"/>
    </row>
    <row r="5070">
      <c r="A5070" s="295" t="n"/>
      <c r="B5070" s="14" t="n"/>
      <c r="C5070" s="15" t="n"/>
      <c r="D5070" s="15" t="n"/>
      <c r="E5070" s="15">
        <f>D5070*Setup!$B$5</f>
        <v/>
      </c>
      <c r="F5070" s="15">
        <f>D5070-E5070</f>
        <v/>
      </c>
      <c r="G5070" s="15" t="n"/>
      <c r="H5070" s="15" t="n"/>
      <c r="I5070" s="15" t="n"/>
      <c r="J5070" s="15">
        <f>C5070+F5070+G5070-I5070</f>
        <v/>
      </c>
      <c r="K5070" s="15" t="n"/>
      <c r="L5070" s="15">
        <f>K5070*Setup!$B$6</f>
        <v/>
      </c>
      <c r="M5070" s="15">
        <f>J5070-L5070</f>
        <v/>
      </c>
      <c r="N5070" s="21" t="n"/>
    </row>
    <row r="5071">
      <c r="A5071" s="295" t="n"/>
      <c r="B5071" s="14" t="n"/>
      <c r="C5071" s="15" t="n"/>
      <c r="D5071" s="15" t="n"/>
      <c r="E5071" s="15">
        <f>D5071*Setup!$B$5</f>
        <v/>
      </c>
      <c r="F5071" s="15">
        <f>D5071-E5071</f>
        <v/>
      </c>
      <c r="G5071" s="15" t="n"/>
      <c r="H5071" s="15" t="n"/>
      <c r="I5071" s="15" t="n"/>
      <c r="J5071" s="15">
        <f>C5071+F5071+G5071-I5071</f>
        <v/>
      </c>
      <c r="K5071" s="15" t="n"/>
      <c r="L5071" s="15">
        <f>K5071*Setup!$B$6</f>
        <v/>
      </c>
      <c r="M5071" s="15">
        <f>J5071-L5071</f>
        <v/>
      </c>
      <c r="N5071" s="21" t="n"/>
    </row>
    <row r="5072">
      <c r="A5072" s="295" t="n"/>
      <c r="B5072" s="14" t="n"/>
      <c r="C5072" s="15" t="n"/>
      <c r="D5072" s="15" t="n"/>
      <c r="E5072" s="15">
        <f>D5072*Setup!$B$5</f>
        <v/>
      </c>
      <c r="F5072" s="15">
        <f>D5072-E5072</f>
        <v/>
      </c>
      <c r="G5072" s="15" t="n"/>
      <c r="H5072" s="15" t="n"/>
      <c r="I5072" s="15" t="n"/>
      <c r="J5072" s="15">
        <f>C5072+F5072+G5072-I5072</f>
        <v/>
      </c>
      <c r="K5072" s="15" t="n"/>
      <c r="L5072" s="15">
        <f>K5072*Setup!$B$6</f>
        <v/>
      </c>
      <c r="M5072" s="15">
        <f>J5072-L5072</f>
        <v/>
      </c>
      <c r="N5072" s="21" t="n"/>
    </row>
    <row r="5073">
      <c r="A5073" s="295" t="n"/>
      <c r="B5073" s="14" t="n"/>
      <c r="C5073" s="15" t="n"/>
      <c r="D5073" s="15" t="n"/>
      <c r="E5073" s="15">
        <f>D5073*Setup!$B$5</f>
        <v/>
      </c>
      <c r="F5073" s="15">
        <f>D5073-E5073</f>
        <v/>
      </c>
      <c r="G5073" s="15" t="n"/>
      <c r="H5073" s="15" t="n"/>
      <c r="I5073" s="15" t="n"/>
      <c r="J5073" s="15">
        <f>C5073+F5073+G5073-I5073</f>
        <v/>
      </c>
      <c r="K5073" s="15" t="n"/>
      <c r="L5073" s="15">
        <f>K5073*Setup!$B$6</f>
        <v/>
      </c>
      <c r="M5073" s="15">
        <f>J5073-L5073</f>
        <v/>
      </c>
      <c r="N5073" s="21" t="n"/>
    </row>
    <row r="5074">
      <c r="A5074" s="295" t="n"/>
      <c r="B5074" s="14" t="n"/>
      <c r="C5074" s="15" t="n"/>
      <c r="D5074" s="15" t="n"/>
      <c r="E5074" s="15">
        <f>D5074*Setup!$B$5</f>
        <v/>
      </c>
      <c r="F5074" s="15">
        <f>D5074-E5074</f>
        <v/>
      </c>
      <c r="G5074" s="15" t="n"/>
      <c r="H5074" s="15" t="n"/>
      <c r="I5074" s="15" t="n"/>
      <c r="J5074" s="15">
        <f>C5074+F5074+G5074-I5074</f>
        <v/>
      </c>
      <c r="K5074" s="15" t="n"/>
      <c r="L5074" s="15">
        <f>K5074*Setup!$B$6</f>
        <v/>
      </c>
      <c r="M5074" s="15">
        <f>J5074-L5074</f>
        <v/>
      </c>
      <c r="N5074" s="21" t="n"/>
    </row>
    <row r="5075">
      <c r="A5075" s="295" t="n"/>
      <c r="B5075" s="14" t="n"/>
      <c r="C5075" s="15" t="n"/>
      <c r="D5075" s="15" t="n"/>
      <c r="E5075" s="15">
        <f>D5075*Setup!$B$5</f>
        <v/>
      </c>
      <c r="F5075" s="15">
        <f>D5075-E5075</f>
        <v/>
      </c>
      <c r="G5075" s="15" t="n"/>
      <c r="H5075" s="15" t="n"/>
      <c r="I5075" s="15" t="n"/>
      <c r="J5075" s="15">
        <f>C5075+F5075+G5075-I5075</f>
        <v/>
      </c>
      <c r="K5075" s="15" t="n"/>
      <c r="L5075" s="15">
        <f>K5075*Setup!$B$6</f>
        <v/>
      </c>
      <c r="M5075" s="15">
        <f>J5075-L5075</f>
        <v/>
      </c>
      <c r="N5075" s="21" t="n"/>
    </row>
    <row r="5076">
      <c r="A5076" s="295" t="n"/>
      <c r="B5076" s="14" t="n"/>
      <c r="C5076" s="15" t="n"/>
      <c r="D5076" s="15" t="n"/>
      <c r="E5076" s="15">
        <f>D5076*Setup!$B$5</f>
        <v/>
      </c>
      <c r="F5076" s="15">
        <f>D5076-E5076</f>
        <v/>
      </c>
      <c r="G5076" s="15" t="n"/>
      <c r="H5076" s="15" t="n"/>
      <c r="I5076" s="15" t="n"/>
      <c r="J5076" s="15">
        <f>C5076+F5076+G5076-I5076</f>
        <v/>
      </c>
      <c r="K5076" s="15" t="n"/>
      <c r="L5076" s="15">
        <f>K5076*Setup!$B$6</f>
        <v/>
      </c>
      <c r="M5076" s="15">
        <f>J5076-L5076</f>
        <v/>
      </c>
      <c r="N5076" s="21" t="n"/>
    </row>
    <row r="5077">
      <c r="A5077" s="295" t="n"/>
      <c r="B5077" s="14" t="n"/>
      <c r="C5077" s="15" t="n"/>
      <c r="D5077" s="15" t="n"/>
      <c r="E5077" s="15">
        <f>D5077*Setup!$B$5</f>
        <v/>
      </c>
      <c r="F5077" s="15">
        <f>D5077-E5077</f>
        <v/>
      </c>
      <c r="G5077" s="15" t="n"/>
      <c r="H5077" s="15" t="n"/>
      <c r="I5077" s="15" t="n"/>
      <c r="J5077" s="15">
        <f>C5077+F5077+G5077-I5077</f>
        <v/>
      </c>
      <c r="K5077" s="15" t="n"/>
      <c r="L5077" s="15">
        <f>K5077*Setup!$B$6</f>
        <v/>
      </c>
      <c r="M5077" s="15">
        <f>J5077-L5077</f>
        <v/>
      </c>
      <c r="N5077" s="21" t="n"/>
    </row>
    <row r="5078">
      <c r="A5078" s="295" t="n"/>
      <c r="B5078" s="14" t="n"/>
      <c r="C5078" s="15" t="n"/>
      <c r="D5078" s="15" t="n"/>
      <c r="E5078" s="15">
        <f>D5078*Setup!$B$5</f>
        <v/>
      </c>
      <c r="F5078" s="15">
        <f>D5078-E5078</f>
        <v/>
      </c>
      <c r="G5078" s="15" t="n"/>
      <c r="H5078" s="15" t="n"/>
      <c r="I5078" s="15" t="n"/>
      <c r="J5078" s="15">
        <f>C5078+F5078+G5078-I5078</f>
        <v/>
      </c>
      <c r="K5078" s="15" t="n"/>
      <c r="L5078" s="15">
        <f>K5078*Setup!$B$6</f>
        <v/>
      </c>
      <c r="M5078" s="15">
        <f>J5078-L5078</f>
        <v/>
      </c>
      <c r="N5078" s="21" t="n"/>
    </row>
    <row r="5079">
      <c r="A5079" s="295" t="n"/>
      <c r="B5079" s="14" t="n"/>
      <c r="C5079" s="15" t="n"/>
      <c r="D5079" s="15" t="n"/>
      <c r="E5079" s="15">
        <f>D5079*Setup!$B$5</f>
        <v/>
      </c>
      <c r="F5079" s="15">
        <f>D5079-E5079</f>
        <v/>
      </c>
      <c r="G5079" s="15" t="n"/>
      <c r="H5079" s="15" t="n"/>
      <c r="I5079" s="15" t="n"/>
      <c r="J5079" s="15">
        <f>C5079+F5079+G5079-I5079</f>
        <v/>
      </c>
      <c r="K5079" s="15" t="n"/>
      <c r="L5079" s="15">
        <f>K5079*Setup!$B$6</f>
        <v/>
      </c>
      <c r="M5079" s="15">
        <f>J5079-L5079</f>
        <v/>
      </c>
      <c r="N5079" s="21" t="n"/>
    </row>
    <row r="5080">
      <c r="A5080" s="295" t="n"/>
      <c r="B5080" s="14" t="n"/>
      <c r="C5080" s="15" t="n"/>
      <c r="D5080" s="15" t="n"/>
      <c r="E5080" s="15">
        <f>D5080*Setup!$B$5</f>
        <v/>
      </c>
      <c r="F5080" s="15">
        <f>D5080-E5080</f>
        <v/>
      </c>
      <c r="G5080" s="15" t="n"/>
      <c r="H5080" s="15" t="n"/>
      <c r="I5080" s="15" t="n"/>
      <c r="J5080" s="15">
        <f>C5080+F5080+G5080-I5080</f>
        <v/>
      </c>
      <c r="K5080" s="15" t="n"/>
      <c r="L5080" s="15">
        <f>K5080*Setup!$B$6</f>
        <v/>
      </c>
      <c r="M5080" s="15">
        <f>J5080-L5080</f>
        <v/>
      </c>
      <c r="N5080" s="21" t="n"/>
    </row>
    <row r="5081">
      <c r="A5081" s="295" t="n"/>
      <c r="B5081" s="14" t="n"/>
      <c r="C5081" s="15" t="n"/>
      <c r="D5081" s="15" t="n"/>
      <c r="E5081" s="15">
        <f>D5081*Setup!$B$5</f>
        <v/>
      </c>
      <c r="F5081" s="15">
        <f>D5081-E5081</f>
        <v/>
      </c>
      <c r="G5081" s="15" t="n"/>
      <c r="H5081" s="15" t="n"/>
      <c r="I5081" s="15" t="n"/>
      <c r="J5081" s="15">
        <f>C5081+F5081+G5081-I5081</f>
        <v/>
      </c>
      <c r="K5081" s="15" t="n"/>
      <c r="L5081" s="15">
        <f>K5081*Setup!$B$6</f>
        <v/>
      </c>
      <c r="M5081" s="15">
        <f>J5081-L5081</f>
        <v/>
      </c>
      <c r="N5081" s="21" t="n"/>
    </row>
    <row r="5082">
      <c r="A5082" s="295" t="n"/>
      <c r="B5082" s="14" t="n"/>
      <c r="C5082" s="15" t="n"/>
      <c r="D5082" s="15" t="n"/>
      <c r="E5082" s="15">
        <f>D5082*Setup!$B$5</f>
        <v/>
      </c>
      <c r="F5082" s="15">
        <f>D5082-E5082</f>
        <v/>
      </c>
      <c r="G5082" s="15" t="n"/>
      <c r="H5082" s="15" t="n"/>
      <c r="I5082" s="15" t="n"/>
      <c r="J5082" s="15">
        <f>C5082+F5082+G5082-I5082</f>
        <v/>
      </c>
      <c r="K5082" s="15" t="n"/>
      <c r="L5082" s="15">
        <f>K5082*Setup!$B$6</f>
        <v/>
      </c>
      <c r="M5082" s="15">
        <f>J5082-L5082</f>
        <v/>
      </c>
      <c r="N5082" s="21" t="n"/>
    </row>
    <row r="5083">
      <c r="A5083" s="295" t="n"/>
      <c r="B5083" s="14" t="n"/>
      <c r="C5083" s="15" t="n"/>
      <c r="D5083" s="15" t="n"/>
      <c r="E5083" s="15">
        <f>D5083*Setup!$B$5</f>
        <v/>
      </c>
      <c r="F5083" s="15">
        <f>D5083-E5083</f>
        <v/>
      </c>
      <c r="G5083" s="15" t="n"/>
      <c r="H5083" s="15" t="n"/>
      <c r="I5083" s="15" t="n"/>
      <c r="J5083" s="15">
        <f>C5083+F5083+G5083-I5083</f>
        <v/>
      </c>
      <c r="K5083" s="15" t="n"/>
      <c r="L5083" s="15">
        <f>K5083*Setup!$B$6</f>
        <v/>
      </c>
      <c r="M5083" s="15">
        <f>J5083-L5083</f>
        <v/>
      </c>
      <c r="N5083" s="21" t="n"/>
    </row>
    <row r="5084">
      <c r="A5084" s="295" t="n"/>
      <c r="B5084" s="14" t="n"/>
      <c r="C5084" s="15" t="n"/>
      <c r="D5084" s="15" t="n"/>
      <c r="E5084" s="15">
        <f>D5084*Setup!$B$5</f>
        <v/>
      </c>
      <c r="F5084" s="15">
        <f>D5084-E5084</f>
        <v/>
      </c>
      <c r="G5084" s="15" t="n"/>
      <c r="H5084" s="15" t="n"/>
      <c r="I5084" s="15" t="n"/>
      <c r="J5084" s="15">
        <f>C5084+F5084+G5084-I5084</f>
        <v/>
      </c>
      <c r="K5084" s="15" t="n"/>
      <c r="L5084" s="15">
        <f>K5084*Setup!$B$6</f>
        <v/>
      </c>
      <c r="M5084" s="15">
        <f>J5084-L5084</f>
        <v/>
      </c>
      <c r="N5084" s="21" t="n"/>
    </row>
    <row r="5085">
      <c r="A5085" s="295" t="n"/>
      <c r="B5085" s="14" t="n"/>
      <c r="C5085" s="15" t="n"/>
      <c r="D5085" s="15" t="n"/>
      <c r="E5085" s="15">
        <f>D5085*Setup!$B$5</f>
        <v/>
      </c>
      <c r="F5085" s="15">
        <f>D5085-E5085</f>
        <v/>
      </c>
      <c r="G5085" s="15" t="n"/>
      <c r="H5085" s="15" t="n"/>
      <c r="I5085" s="15" t="n"/>
      <c r="J5085" s="15">
        <f>C5085+F5085+G5085-I5085</f>
        <v/>
      </c>
      <c r="K5085" s="15" t="n"/>
      <c r="L5085" s="15">
        <f>K5085*Setup!$B$6</f>
        <v/>
      </c>
      <c r="M5085" s="15">
        <f>J5085-L5085</f>
        <v/>
      </c>
      <c r="N5085" s="21" t="n"/>
    </row>
    <row r="5086">
      <c r="A5086" s="295" t="n"/>
      <c r="B5086" s="14" t="n"/>
      <c r="C5086" s="15" t="n"/>
      <c r="D5086" s="15" t="n"/>
      <c r="E5086" s="15">
        <f>D5086*Setup!$B$5</f>
        <v/>
      </c>
      <c r="F5086" s="15">
        <f>D5086-E5086</f>
        <v/>
      </c>
      <c r="G5086" s="15" t="n"/>
      <c r="H5086" s="15" t="n"/>
      <c r="I5086" s="15" t="n"/>
      <c r="J5086" s="15">
        <f>C5086+F5086+G5086-I5086</f>
        <v/>
      </c>
      <c r="K5086" s="15" t="n"/>
      <c r="L5086" s="15">
        <f>K5086*Setup!$B$6</f>
        <v/>
      </c>
      <c r="M5086" s="15">
        <f>J5086-L5086</f>
        <v/>
      </c>
      <c r="N5086" s="21" t="n"/>
    </row>
    <row r="5087">
      <c r="A5087" s="295" t="n"/>
      <c r="B5087" s="14" t="n"/>
      <c r="C5087" s="15" t="n"/>
      <c r="D5087" s="15" t="n"/>
      <c r="E5087" s="15">
        <f>D5087*Setup!$B$5</f>
        <v/>
      </c>
      <c r="F5087" s="15">
        <f>D5087-E5087</f>
        <v/>
      </c>
      <c r="G5087" s="15" t="n"/>
      <c r="H5087" s="15" t="n"/>
      <c r="I5087" s="15" t="n"/>
      <c r="J5087" s="15">
        <f>C5087+F5087+G5087-I5087</f>
        <v/>
      </c>
      <c r="K5087" s="15" t="n"/>
      <c r="L5087" s="15">
        <f>K5087*Setup!$B$6</f>
        <v/>
      </c>
      <c r="M5087" s="15">
        <f>J5087-L5087</f>
        <v/>
      </c>
      <c r="N5087" s="21" t="n"/>
    </row>
    <row r="5088">
      <c r="A5088" s="295" t="n"/>
      <c r="B5088" s="14" t="n"/>
      <c r="C5088" s="15" t="n"/>
      <c r="D5088" s="15" t="n"/>
      <c r="E5088" s="15">
        <f>D5088*Setup!$B$5</f>
        <v/>
      </c>
      <c r="F5088" s="15">
        <f>D5088-E5088</f>
        <v/>
      </c>
      <c r="G5088" s="15" t="n"/>
      <c r="H5088" s="15" t="n"/>
      <c r="I5088" s="15" t="n"/>
      <c r="J5088" s="15">
        <f>C5088+F5088+G5088-I5088</f>
        <v/>
      </c>
      <c r="K5088" s="15" t="n"/>
      <c r="L5088" s="15">
        <f>K5088*Setup!$B$6</f>
        <v/>
      </c>
      <c r="M5088" s="15">
        <f>J5088-L5088</f>
        <v/>
      </c>
      <c r="N5088" s="21" t="n"/>
    </row>
    <row r="5089">
      <c r="A5089" s="295" t="n"/>
      <c r="B5089" s="14" t="n"/>
      <c r="C5089" s="15" t="n"/>
      <c r="D5089" s="15" t="n"/>
      <c r="E5089" s="15">
        <f>D5089*Setup!$B$5</f>
        <v/>
      </c>
      <c r="F5089" s="15">
        <f>D5089-E5089</f>
        <v/>
      </c>
      <c r="G5089" s="15" t="n"/>
      <c r="H5089" s="15" t="n"/>
      <c r="I5089" s="15" t="n"/>
      <c r="J5089" s="15">
        <f>C5089+F5089+G5089-I5089</f>
        <v/>
      </c>
      <c r="K5089" s="15" t="n"/>
      <c r="L5089" s="15">
        <f>K5089*Setup!$B$6</f>
        <v/>
      </c>
      <c r="M5089" s="15">
        <f>J5089-L5089</f>
        <v/>
      </c>
      <c r="N5089" s="21" t="n"/>
    </row>
    <row r="5090">
      <c r="A5090" s="295" t="n"/>
      <c r="B5090" s="14" t="n"/>
      <c r="C5090" s="15" t="n"/>
      <c r="D5090" s="15" t="n"/>
      <c r="E5090" s="15">
        <f>D5090*Setup!$B$5</f>
        <v/>
      </c>
      <c r="F5090" s="15">
        <f>D5090-E5090</f>
        <v/>
      </c>
      <c r="G5090" s="15" t="n"/>
      <c r="H5090" s="15" t="n"/>
      <c r="I5090" s="15" t="n"/>
      <c r="J5090" s="15">
        <f>C5090+F5090+G5090-I5090</f>
        <v/>
      </c>
      <c r="K5090" s="15" t="n"/>
      <c r="L5090" s="15">
        <f>K5090*Setup!$B$6</f>
        <v/>
      </c>
      <c r="M5090" s="15">
        <f>J5090-L5090</f>
        <v/>
      </c>
      <c r="N5090" s="21" t="n"/>
    </row>
    <row r="5091">
      <c r="A5091" s="295" t="n"/>
      <c r="B5091" s="14" t="n"/>
      <c r="C5091" s="15" t="n"/>
      <c r="D5091" s="15" t="n"/>
      <c r="E5091" s="15">
        <f>D5091*Setup!$B$5</f>
        <v/>
      </c>
      <c r="F5091" s="15">
        <f>D5091-E5091</f>
        <v/>
      </c>
      <c r="G5091" s="15" t="n"/>
      <c r="H5091" s="15" t="n"/>
      <c r="I5091" s="15" t="n"/>
      <c r="J5091" s="15">
        <f>C5091+F5091+G5091-I5091</f>
        <v/>
      </c>
      <c r="K5091" s="15" t="n"/>
      <c r="L5091" s="15">
        <f>K5091*Setup!$B$6</f>
        <v/>
      </c>
      <c r="M5091" s="15">
        <f>J5091-L5091</f>
        <v/>
      </c>
      <c r="N5091" s="21" t="n"/>
    </row>
    <row r="5092">
      <c r="A5092" s="295" t="n"/>
      <c r="B5092" s="14" t="n"/>
      <c r="C5092" s="15" t="n"/>
      <c r="D5092" s="15" t="n"/>
      <c r="E5092" s="15">
        <f>D5092*Setup!$B$5</f>
        <v/>
      </c>
      <c r="F5092" s="15">
        <f>D5092-E5092</f>
        <v/>
      </c>
      <c r="G5092" s="15" t="n"/>
      <c r="H5092" s="15" t="n"/>
      <c r="I5092" s="15" t="n"/>
      <c r="J5092" s="15">
        <f>C5092+F5092+G5092-I5092</f>
        <v/>
      </c>
      <c r="K5092" s="15" t="n"/>
      <c r="L5092" s="15">
        <f>K5092*Setup!$B$6</f>
        <v/>
      </c>
      <c r="M5092" s="15">
        <f>J5092-L5092</f>
        <v/>
      </c>
      <c r="N5092" s="21" t="n"/>
    </row>
    <row r="5093">
      <c r="A5093" s="295" t="n"/>
      <c r="B5093" s="14" t="n"/>
      <c r="C5093" s="15" t="n"/>
      <c r="D5093" s="15" t="n"/>
      <c r="E5093" s="15">
        <f>D5093*Setup!$B$5</f>
        <v/>
      </c>
      <c r="F5093" s="15">
        <f>D5093-E5093</f>
        <v/>
      </c>
      <c r="G5093" s="15" t="n"/>
      <c r="H5093" s="15" t="n"/>
      <c r="I5093" s="15" t="n"/>
      <c r="J5093" s="15">
        <f>C5093+F5093+G5093-I5093</f>
        <v/>
      </c>
      <c r="K5093" s="15" t="n"/>
      <c r="L5093" s="15">
        <f>K5093*Setup!$B$6</f>
        <v/>
      </c>
      <c r="M5093" s="15">
        <f>J5093-L5093</f>
        <v/>
      </c>
      <c r="N5093" s="21" t="n"/>
    </row>
    <row r="5094">
      <c r="A5094" s="295" t="n"/>
      <c r="B5094" s="14" t="n"/>
      <c r="C5094" s="15" t="n"/>
      <c r="D5094" s="15" t="n"/>
      <c r="E5094" s="15">
        <f>D5094*Setup!$B$5</f>
        <v/>
      </c>
      <c r="F5094" s="15">
        <f>D5094-E5094</f>
        <v/>
      </c>
      <c r="G5094" s="15" t="n"/>
      <c r="H5094" s="15" t="n"/>
      <c r="I5094" s="15" t="n"/>
      <c r="J5094" s="15">
        <f>C5094+F5094+G5094-I5094</f>
        <v/>
      </c>
      <c r="K5094" s="15" t="n"/>
      <c r="L5094" s="15">
        <f>K5094*Setup!$B$6</f>
        <v/>
      </c>
      <c r="M5094" s="15">
        <f>J5094-L5094</f>
        <v/>
      </c>
      <c r="N5094" s="21" t="n"/>
    </row>
    <row r="5095">
      <c r="A5095" s="295" t="n"/>
      <c r="B5095" s="14" t="n"/>
      <c r="C5095" s="15" t="n"/>
      <c r="D5095" s="15" t="n"/>
      <c r="E5095" s="15">
        <f>D5095*Setup!$B$5</f>
        <v/>
      </c>
      <c r="F5095" s="15">
        <f>D5095-E5095</f>
        <v/>
      </c>
      <c r="G5095" s="15" t="n"/>
      <c r="H5095" s="15" t="n"/>
      <c r="I5095" s="15" t="n"/>
      <c r="J5095" s="15">
        <f>C5095+F5095+G5095-I5095</f>
        <v/>
      </c>
      <c r="K5095" s="15" t="n"/>
      <c r="L5095" s="15">
        <f>K5095*Setup!$B$6</f>
        <v/>
      </c>
      <c r="M5095" s="15">
        <f>J5095-L5095</f>
        <v/>
      </c>
      <c r="N5095" s="21" t="n"/>
    </row>
    <row r="5096">
      <c r="A5096" s="295" t="n"/>
      <c r="B5096" s="14" t="n"/>
      <c r="C5096" s="15" t="n"/>
      <c r="D5096" s="15" t="n"/>
      <c r="E5096" s="15">
        <f>D5096*Setup!$B$5</f>
        <v/>
      </c>
      <c r="F5096" s="15">
        <f>D5096-E5096</f>
        <v/>
      </c>
      <c r="G5096" s="15" t="n"/>
      <c r="H5096" s="15" t="n"/>
      <c r="I5096" s="15" t="n"/>
      <c r="J5096" s="15">
        <f>C5096+F5096+G5096-I5096</f>
        <v/>
      </c>
      <c r="K5096" s="15" t="n"/>
      <c r="L5096" s="15">
        <f>K5096*Setup!$B$6</f>
        <v/>
      </c>
      <c r="M5096" s="15">
        <f>J5096-L5096</f>
        <v/>
      </c>
      <c r="N5096" s="21" t="n"/>
    </row>
    <row r="5097">
      <c r="A5097" s="295" t="n"/>
      <c r="B5097" s="14" t="n"/>
      <c r="C5097" s="15" t="n"/>
      <c r="D5097" s="15" t="n"/>
      <c r="E5097" s="15">
        <f>D5097*Setup!$B$5</f>
        <v/>
      </c>
      <c r="F5097" s="15">
        <f>D5097-E5097</f>
        <v/>
      </c>
      <c r="G5097" s="15" t="n"/>
      <c r="H5097" s="15" t="n"/>
      <c r="I5097" s="15" t="n"/>
      <c r="J5097" s="15">
        <f>C5097+F5097+G5097-I5097</f>
        <v/>
      </c>
      <c r="K5097" s="15" t="n"/>
      <c r="L5097" s="15">
        <f>K5097*Setup!$B$6</f>
        <v/>
      </c>
      <c r="M5097" s="15">
        <f>J5097-L5097</f>
        <v/>
      </c>
      <c r="N5097" s="21" t="n"/>
    </row>
    <row r="5098">
      <c r="A5098" s="295" t="n"/>
      <c r="B5098" s="14" t="n"/>
      <c r="C5098" s="15" t="n"/>
      <c r="D5098" s="15" t="n"/>
      <c r="E5098" s="15">
        <f>D5098*Setup!$B$5</f>
        <v/>
      </c>
      <c r="F5098" s="15">
        <f>D5098-E5098</f>
        <v/>
      </c>
      <c r="G5098" s="15" t="n"/>
      <c r="H5098" s="15" t="n"/>
      <c r="I5098" s="15" t="n"/>
      <c r="J5098" s="15">
        <f>C5098+F5098+G5098-I5098</f>
        <v/>
      </c>
      <c r="K5098" s="15" t="n"/>
      <c r="L5098" s="15">
        <f>K5098*Setup!$B$6</f>
        <v/>
      </c>
      <c r="M5098" s="15">
        <f>J5098-L5098</f>
        <v/>
      </c>
      <c r="N5098" s="21" t="n"/>
    </row>
    <row r="5099">
      <c r="A5099" s="295" t="n"/>
      <c r="B5099" s="14" t="n"/>
      <c r="C5099" s="15" t="n"/>
      <c r="D5099" s="15" t="n"/>
      <c r="E5099" s="15">
        <f>D5099*Setup!$B$5</f>
        <v/>
      </c>
      <c r="F5099" s="15">
        <f>D5099-E5099</f>
        <v/>
      </c>
      <c r="G5099" s="15" t="n"/>
      <c r="H5099" s="15" t="n"/>
      <c r="I5099" s="15" t="n"/>
      <c r="J5099" s="15">
        <f>C5099+F5099+G5099-I5099</f>
        <v/>
      </c>
      <c r="K5099" s="15" t="n"/>
      <c r="L5099" s="15">
        <f>K5099*Setup!$B$6</f>
        <v/>
      </c>
      <c r="M5099" s="15">
        <f>J5099-L5099</f>
        <v/>
      </c>
      <c r="N5099" s="21" t="n"/>
    </row>
    <row r="5100">
      <c r="A5100" s="295" t="n"/>
      <c r="B5100" s="14" t="n"/>
      <c r="C5100" s="15" t="n"/>
      <c r="D5100" s="15" t="n"/>
      <c r="E5100" s="15">
        <f>D5100*Setup!$B$5</f>
        <v/>
      </c>
      <c r="F5100" s="15">
        <f>D5100-E5100</f>
        <v/>
      </c>
      <c r="G5100" s="15" t="n"/>
      <c r="H5100" s="15" t="n"/>
      <c r="I5100" s="15" t="n"/>
      <c r="J5100" s="15">
        <f>C5100+F5100+G5100-I5100</f>
        <v/>
      </c>
      <c r="K5100" s="15" t="n"/>
      <c r="L5100" s="15">
        <f>K5100*Setup!$B$6</f>
        <v/>
      </c>
      <c r="M5100" s="15">
        <f>J5100-L5100</f>
        <v/>
      </c>
      <c r="N5100" s="21" t="n"/>
    </row>
    <row r="5101">
      <c r="A5101" s="295" t="n"/>
      <c r="B5101" s="14" t="n"/>
      <c r="C5101" s="15" t="n"/>
      <c r="D5101" s="15" t="n"/>
      <c r="E5101" s="15">
        <f>D5101*Setup!$B$5</f>
        <v/>
      </c>
      <c r="F5101" s="15">
        <f>D5101-E5101</f>
        <v/>
      </c>
      <c r="G5101" s="15" t="n"/>
      <c r="H5101" s="15" t="n"/>
      <c r="I5101" s="15" t="n"/>
      <c r="J5101" s="15">
        <f>C5101+F5101+G5101-I5101</f>
        <v/>
      </c>
      <c r="K5101" s="15" t="n"/>
      <c r="L5101" s="15">
        <f>K5101*Setup!$B$6</f>
        <v/>
      </c>
      <c r="M5101" s="15">
        <f>J5101-L5101</f>
        <v/>
      </c>
      <c r="N5101" s="21" t="n"/>
    </row>
    <row r="5102">
      <c r="A5102" s="295" t="n"/>
      <c r="B5102" s="14" t="n"/>
      <c r="C5102" s="15" t="n"/>
      <c r="D5102" s="15" t="n"/>
      <c r="E5102" s="15">
        <f>D5102*Setup!$B$5</f>
        <v/>
      </c>
      <c r="F5102" s="15">
        <f>D5102-E5102</f>
        <v/>
      </c>
      <c r="G5102" s="15" t="n"/>
      <c r="H5102" s="15" t="n"/>
      <c r="I5102" s="15" t="n"/>
      <c r="J5102" s="15">
        <f>C5102+F5102+G5102-I5102</f>
        <v/>
      </c>
      <c r="K5102" s="15" t="n"/>
      <c r="L5102" s="15">
        <f>K5102*Setup!$B$6</f>
        <v/>
      </c>
      <c r="M5102" s="15">
        <f>J5102-L5102</f>
        <v/>
      </c>
      <c r="N5102" s="21" t="n"/>
    </row>
    <row r="5103">
      <c r="A5103" s="295" t="n"/>
      <c r="B5103" s="14" t="n"/>
      <c r="C5103" s="15" t="n"/>
      <c r="D5103" s="15" t="n"/>
      <c r="E5103" s="15">
        <f>D5103*Setup!$B$5</f>
        <v/>
      </c>
      <c r="F5103" s="15">
        <f>D5103-E5103</f>
        <v/>
      </c>
      <c r="G5103" s="15" t="n"/>
      <c r="H5103" s="15" t="n"/>
      <c r="I5103" s="15" t="n"/>
      <c r="J5103" s="15">
        <f>C5103+F5103+G5103-I5103</f>
        <v/>
      </c>
      <c r="K5103" s="15" t="n"/>
      <c r="L5103" s="15">
        <f>K5103*Setup!$B$6</f>
        <v/>
      </c>
      <c r="M5103" s="15">
        <f>J5103-L5103</f>
        <v/>
      </c>
      <c r="N5103" s="21" t="n"/>
    </row>
    <row r="5104">
      <c r="A5104" s="295" t="n"/>
      <c r="B5104" s="14" t="n"/>
      <c r="C5104" s="15" t="n"/>
      <c r="D5104" s="15" t="n"/>
      <c r="E5104" s="15">
        <f>D5104*Setup!$B$5</f>
        <v/>
      </c>
      <c r="F5104" s="15">
        <f>D5104-E5104</f>
        <v/>
      </c>
      <c r="G5104" s="15" t="n"/>
      <c r="H5104" s="15" t="n"/>
      <c r="I5104" s="15" t="n"/>
      <c r="J5104" s="15">
        <f>C5104+F5104+G5104-I5104</f>
        <v/>
      </c>
      <c r="K5104" s="15" t="n"/>
      <c r="L5104" s="15">
        <f>K5104*Setup!$B$6</f>
        <v/>
      </c>
      <c r="M5104" s="15">
        <f>J5104-L5104</f>
        <v/>
      </c>
      <c r="N5104" s="21" t="n"/>
    </row>
    <row r="5105">
      <c r="A5105" s="295" t="n"/>
      <c r="B5105" s="14" t="n"/>
      <c r="C5105" s="15" t="n"/>
      <c r="D5105" s="15" t="n"/>
      <c r="E5105" s="15">
        <f>D5105*Setup!$B$5</f>
        <v/>
      </c>
      <c r="F5105" s="15">
        <f>D5105-E5105</f>
        <v/>
      </c>
      <c r="G5105" s="15" t="n"/>
      <c r="H5105" s="15" t="n"/>
      <c r="I5105" s="15" t="n"/>
      <c r="J5105" s="15">
        <f>C5105+F5105+G5105-I5105</f>
        <v/>
      </c>
      <c r="K5105" s="15" t="n"/>
      <c r="L5105" s="15">
        <f>K5105*Setup!$B$6</f>
        <v/>
      </c>
      <c r="M5105" s="15">
        <f>J5105-L5105</f>
        <v/>
      </c>
      <c r="N5105" s="21" t="n"/>
    </row>
    <row r="5106">
      <c r="A5106" s="295" t="n"/>
      <c r="B5106" s="14" t="n"/>
      <c r="C5106" s="15" t="n"/>
      <c r="D5106" s="15" t="n"/>
      <c r="E5106" s="15">
        <f>D5106*Setup!$B$5</f>
        <v/>
      </c>
      <c r="F5106" s="15">
        <f>D5106-E5106</f>
        <v/>
      </c>
      <c r="G5106" s="15" t="n"/>
      <c r="H5106" s="15" t="n"/>
      <c r="I5106" s="15" t="n"/>
      <c r="J5106" s="15">
        <f>C5106+F5106+G5106-I5106</f>
        <v/>
      </c>
      <c r="K5106" s="15" t="n"/>
      <c r="L5106" s="15">
        <f>K5106*Setup!$B$6</f>
        <v/>
      </c>
      <c r="M5106" s="15">
        <f>J5106-L5106</f>
        <v/>
      </c>
      <c r="N5106" s="21" t="n"/>
    </row>
    <row r="5107">
      <c r="A5107" s="295" t="n"/>
      <c r="B5107" s="14" t="n"/>
      <c r="C5107" s="15" t="n"/>
      <c r="D5107" s="15" t="n"/>
      <c r="E5107" s="15">
        <f>D5107*Setup!$B$5</f>
        <v/>
      </c>
      <c r="F5107" s="15">
        <f>D5107-E5107</f>
        <v/>
      </c>
      <c r="G5107" s="15" t="n"/>
      <c r="H5107" s="15" t="n"/>
      <c r="I5107" s="15" t="n"/>
      <c r="J5107" s="15">
        <f>C5107+F5107+G5107-I5107</f>
        <v/>
      </c>
      <c r="K5107" s="15" t="n"/>
      <c r="L5107" s="15">
        <f>K5107*Setup!$B$6</f>
        <v/>
      </c>
      <c r="M5107" s="15">
        <f>J5107-L5107</f>
        <v/>
      </c>
      <c r="N5107" s="21" t="n"/>
    </row>
    <row r="5108">
      <c r="A5108" s="295" t="n"/>
      <c r="B5108" s="14" t="n"/>
      <c r="C5108" s="15" t="n"/>
      <c r="D5108" s="15" t="n"/>
      <c r="E5108" s="15">
        <f>D5108*Setup!$B$5</f>
        <v/>
      </c>
      <c r="F5108" s="15">
        <f>D5108-E5108</f>
        <v/>
      </c>
      <c r="G5108" s="15" t="n"/>
      <c r="H5108" s="15" t="n"/>
      <c r="I5108" s="15" t="n"/>
      <c r="J5108" s="15">
        <f>C5108+F5108+G5108-I5108</f>
        <v/>
      </c>
      <c r="K5108" s="15" t="n"/>
      <c r="L5108" s="15">
        <f>K5108*Setup!$B$6</f>
        <v/>
      </c>
      <c r="M5108" s="15">
        <f>J5108-L5108</f>
        <v/>
      </c>
      <c r="N5108" s="21" t="n"/>
    </row>
    <row r="5109">
      <c r="A5109" s="295" t="n"/>
      <c r="B5109" s="14" t="n"/>
      <c r="C5109" s="15" t="n"/>
      <c r="D5109" s="15" t="n"/>
      <c r="E5109" s="15">
        <f>D5109*Setup!$B$5</f>
        <v/>
      </c>
      <c r="F5109" s="15">
        <f>D5109-E5109</f>
        <v/>
      </c>
      <c r="G5109" s="15" t="n"/>
      <c r="H5109" s="15" t="n"/>
      <c r="I5109" s="15" t="n"/>
      <c r="J5109" s="15">
        <f>C5109+F5109+G5109-I5109</f>
        <v/>
      </c>
      <c r="K5109" s="15" t="n"/>
      <c r="L5109" s="15">
        <f>K5109*Setup!$B$6</f>
        <v/>
      </c>
      <c r="M5109" s="15">
        <f>J5109-L5109</f>
        <v/>
      </c>
      <c r="N5109" s="21" t="n"/>
    </row>
    <row r="5110">
      <c r="A5110" s="295" t="n"/>
      <c r="B5110" s="14" t="n"/>
      <c r="C5110" s="15" t="n"/>
      <c r="D5110" s="15" t="n"/>
      <c r="E5110" s="15">
        <f>D5110*Setup!$B$5</f>
        <v/>
      </c>
      <c r="F5110" s="15">
        <f>D5110-E5110</f>
        <v/>
      </c>
      <c r="G5110" s="15" t="n"/>
      <c r="H5110" s="15" t="n"/>
      <c r="I5110" s="15" t="n"/>
      <c r="J5110" s="15">
        <f>C5110+F5110+G5110-I5110</f>
        <v/>
      </c>
      <c r="K5110" s="15" t="n"/>
      <c r="L5110" s="15">
        <f>K5110*Setup!$B$6</f>
        <v/>
      </c>
      <c r="M5110" s="15">
        <f>J5110-L5110</f>
        <v/>
      </c>
      <c r="N5110" s="21" t="n"/>
    </row>
    <row r="5111">
      <c r="A5111" s="295" t="n"/>
      <c r="B5111" s="14" t="n"/>
      <c r="C5111" s="15" t="n"/>
      <c r="D5111" s="15" t="n"/>
      <c r="E5111" s="15">
        <f>D5111*Setup!$B$5</f>
        <v/>
      </c>
      <c r="F5111" s="15">
        <f>D5111-E5111</f>
        <v/>
      </c>
      <c r="G5111" s="15" t="n"/>
      <c r="H5111" s="15" t="n"/>
      <c r="I5111" s="15" t="n"/>
      <c r="J5111" s="15">
        <f>C5111+F5111+G5111-I5111</f>
        <v/>
      </c>
      <c r="K5111" s="15" t="n"/>
      <c r="L5111" s="15">
        <f>K5111*Setup!$B$6</f>
        <v/>
      </c>
      <c r="M5111" s="15">
        <f>J5111-L5111</f>
        <v/>
      </c>
      <c r="N5111" s="21" t="n"/>
    </row>
    <row r="5112">
      <c r="A5112" s="295" t="n"/>
      <c r="B5112" s="14" t="n"/>
      <c r="C5112" s="15" t="n"/>
      <c r="D5112" s="15" t="n"/>
      <c r="E5112" s="15">
        <f>D5112*Setup!$B$5</f>
        <v/>
      </c>
      <c r="F5112" s="15">
        <f>D5112-E5112</f>
        <v/>
      </c>
      <c r="G5112" s="15" t="n"/>
      <c r="H5112" s="15" t="n"/>
      <c r="I5112" s="15" t="n"/>
      <c r="J5112" s="15">
        <f>C5112+F5112+G5112-I5112</f>
        <v/>
      </c>
      <c r="K5112" s="15" t="n"/>
      <c r="L5112" s="15">
        <f>K5112*Setup!$B$6</f>
        <v/>
      </c>
      <c r="M5112" s="15">
        <f>J5112-L5112</f>
        <v/>
      </c>
      <c r="N5112" s="21" t="n"/>
    </row>
    <row r="5113">
      <c r="A5113" s="295" t="n"/>
      <c r="B5113" s="14" t="n"/>
      <c r="C5113" s="15" t="n"/>
      <c r="D5113" s="15" t="n"/>
      <c r="E5113" s="15">
        <f>D5113*Setup!$B$5</f>
        <v/>
      </c>
      <c r="F5113" s="15">
        <f>D5113-E5113</f>
        <v/>
      </c>
      <c r="G5113" s="15" t="n"/>
      <c r="H5113" s="15" t="n"/>
      <c r="I5113" s="15" t="n"/>
      <c r="J5113" s="15">
        <f>C5113+F5113+G5113-I5113</f>
        <v/>
      </c>
      <c r="K5113" s="15" t="n"/>
      <c r="L5113" s="15">
        <f>K5113*Setup!$B$6</f>
        <v/>
      </c>
      <c r="M5113" s="15">
        <f>J5113-L5113</f>
        <v/>
      </c>
      <c r="N5113" s="21" t="n"/>
    </row>
    <row r="5114">
      <c r="A5114" s="295" t="n"/>
      <c r="B5114" s="14" t="n"/>
      <c r="C5114" s="15" t="n"/>
      <c r="D5114" s="15" t="n"/>
      <c r="E5114" s="15">
        <f>D5114*Setup!$B$5</f>
        <v/>
      </c>
      <c r="F5114" s="15">
        <f>D5114-E5114</f>
        <v/>
      </c>
      <c r="G5114" s="15" t="n"/>
      <c r="H5114" s="15" t="n"/>
      <c r="I5114" s="15" t="n"/>
      <c r="J5114" s="15">
        <f>C5114+F5114+G5114-I5114</f>
        <v/>
      </c>
      <c r="K5114" s="15" t="n"/>
      <c r="L5114" s="15">
        <f>K5114*Setup!$B$6</f>
        <v/>
      </c>
      <c r="M5114" s="15">
        <f>J5114-L5114</f>
        <v/>
      </c>
      <c r="N5114" s="21" t="n"/>
    </row>
    <row r="5115">
      <c r="A5115" s="295" t="n"/>
      <c r="B5115" s="14" t="n"/>
      <c r="C5115" s="15" t="n"/>
      <c r="D5115" s="15" t="n"/>
      <c r="E5115" s="15">
        <f>D5115*Setup!$B$5</f>
        <v/>
      </c>
      <c r="F5115" s="15">
        <f>D5115-E5115</f>
        <v/>
      </c>
      <c r="G5115" s="15" t="n"/>
      <c r="H5115" s="15" t="n"/>
      <c r="I5115" s="15" t="n"/>
      <c r="J5115" s="15">
        <f>C5115+F5115+G5115-I5115</f>
        <v/>
      </c>
      <c r="K5115" s="15" t="n"/>
      <c r="L5115" s="15">
        <f>K5115*Setup!$B$6</f>
        <v/>
      </c>
      <c r="M5115" s="15">
        <f>J5115-L5115</f>
        <v/>
      </c>
      <c r="N5115" s="21" t="n"/>
    </row>
    <row r="5116">
      <c r="A5116" s="295" t="n"/>
      <c r="B5116" s="14" t="n"/>
      <c r="C5116" s="15" t="n"/>
      <c r="D5116" s="15" t="n"/>
      <c r="E5116" s="15">
        <f>D5116*Setup!$B$5</f>
        <v/>
      </c>
      <c r="F5116" s="15">
        <f>D5116-E5116</f>
        <v/>
      </c>
      <c r="G5116" s="15" t="n"/>
      <c r="H5116" s="15" t="n"/>
      <c r="I5116" s="15" t="n"/>
      <c r="J5116" s="15">
        <f>C5116+F5116+G5116-I5116</f>
        <v/>
      </c>
      <c r="K5116" s="15" t="n"/>
      <c r="L5116" s="15">
        <f>K5116*Setup!$B$6</f>
        <v/>
      </c>
      <c r="M5116" s="15">
        <f>J5116-L5116</f>
        <v/>
      </c>
      <c r="N5116" s="21" t="n"/>
    </row>
    <row r="5117">
      <c r="A5117" s="295" t="n"/>
      <c r="B5117" s="14" t="n"/>
      <c r="C5117" s="15" t="n"/>
      <c r="D5117" s="15" t="n"/>
      <c r="E5117" s="15">
        <f>D5117*Setup!$B$5</f>
        <v/>
      </c>
      <c r="F5117" s="15">
        <f>D5117-E5117</f>
        <v/>
      </c>
      <c r="G5117" s="15" t="n"/>
      <c r="H5117" s="15" t="n"/>
      <c r="I5117" s="15" t="n"/>
      <c r="J5117" s="15">
        <f>C5117+F5117+G5117-I5117</f>
        <v/>
      </c>
      <c r="K5117" s="15" t="n"/>
      <c r="L5117" s="15">
        <f>K5117*Setup!$B$6</f>
        <v/>
      </c>
      <c r="M5117" s="15">
        <f>J5117-L5117</f>
        <v/>
      </c>
      <c r="N5117" s="21" t="n"/>
    </row>
    <row r="5118">
      <c r="A5118" s="295" t="n"/>
      <c r="B5118" s="14" t="n"/>
      <c r="C5118" s="15" t="n"/>
      <c r="D5118" s="15" t="n"/>
      <c r="E5118" s="15">
        <f>D5118*Setup!$B$5</f>
        <v/>
      </c>
      <c r="F5118" s="15">
        <f>D5118-E5118</f>
        <v/>
      </c>
      <c r="G5118" s="15" t="n"/>
      <c r="H5118" s="15" t="n"/>
      <c r="I5118" s="15" t="n"/>
      <c r="J5118" s="15">
        <f>C5118+F5118+G5118-I5118</f>
        <v/>
      </c>
      <c r="K5118" s="15" t="n"/>
      <c r="L5118" s="15">
        <f>K5118*Setup!$B$6</f>
        <v/>
      </c>
      <c r="M5118" s="15">
        <f>J5118-L5118</f>
        <v/>
      </c>
      <c r="N5118" s="21" t="n"/>
    </row>
    <row r="5119">
      <c r="A5119" s="295" t="n"/>
      <c r="B5119" s="14" t="n"/>
      <c r="C5119" s="15" t="n"/>
      <c r="D5119" s="15" t="n"/>
      <c r="E5119" s="15">
        <f>D5119*Setup!$B$5</f>
        <v/>
      </c>
      <c r="F5119" s="15">
        <f>D5119-E5119</f>
        <v/>
      </c>
      <c r="G5119" s="15" t="n"/>
      <c r="H5119" s="15" t="n"/>
      <c r="I5119" s="15" t="n"/>
      <c r="J5119" s="15">
        <f>C5119+F5119+G5119-I5119</f>
        <v/>
      </c>
      <c r="K5119" s="15" t="n"/>
      <c r="L5119" s="15">
        <f>K5119*Setup!$B$6</f>
        <v/>
      </c>
      <c r="M5119" s="15">
        <f>J5119-L5119</f>
        <v/>
      </c>
      <c r="N5119" s="21" t="n"/>
    </row>
    <row r="5120">
      <c r="A5120" s="295" t="n"/>
      <c r="B5120" s="14" t="n"/>
      <c r="C5120" s="15" t="n"/>
      <c r="D5120" s="15" t="n"/>
      <c r="E5120" s="15">
        <f>D5120*Setup!$B$5</f>
        <v/>
      </c>
      <c r="F5120" s="15">
        <f>D5120-E5120</f>
        <v/>
      </c>
      <c r="G5120" s="15" t="n"/>
      <c r="H5120" s="15" t="n"/>
      <c r="I5120" s="15" t="n"/>
      <c r="J5120" s="15">
        <f>C5120+F5120+G5120-I5120</f>
        <v/>
      </c>
      <c r="K5120" s="15" t="n"/>
      <c r="L5120" s="15">
        <f>K5120*Setup!$B$6</f>
        <v/>
      </c>
      <c r="M5120" s="15">
        <f>J5120-L5120</f>
        <v/>
      </c>
      <c r="N5120" s="21" t="n"/>
    </row>
    <row r="5121">
      <c r="A5121" s="295" t="n"/>
      <c r="B5121" s="14" t="n"/>
      <c r="C5121" s="15" t="n"/>
      <c r="D5121" s="15" t="n"/>
      <c r="E5121" s="15">
        <f>D5121*Setup!$B$5</f>
        <v/>
      </c>
      <c r="F5121" s="15">
        <f>D5121-E5121</f>
        <v/>
      </c>
      <c r="G5121" s="15" t="n"/>
      <c r="H5121" s="15" t="n"/>
      <c r="I5121" s="15" t="n"/>
      <c r="J5121" s="15">
        <f>C5121+F5121+G5121-I5121</f>
        <v/>
      </c>
      <c r="K5121" s="15" t="n"/>
      <c r="L5121" s="15">
        <f>K5121*Setup!$B$6</f>
        <v/>
      </c>
      <c r="M5121" s="15">
        <f>J5121-L5121</f>
        <v/>
      </c>
      <c r="N5121" s="21" t="n"/>
    </row>
    <row r="5122">
      <c r="A5122" s="295" t="n"/>
      <c r="B5122" s="14" t="n"/>
      <c r="C5122" s="15" t="n"/>
      <c r="D5122" s="15" t="n"/>
      <c r="E5122" s="15">
        <f>D5122*Setup!$B$5</f>
        <v/>
      </c>
      <c r="F5122" s="15">
        <f>D5122-E5122</f>
        <v/>
      </c>
      <c r="G5122" s="15" t="n"/>
      <c r="H5122" s="15" t="n"/>
      <c r="I5122" s="15" t="n"/>
      <c r="J5122" s="15">
        <f>C5122+F5122+G5122-I5122</f>
        <v/>
      </c>
      <c r="K5122" s="15" t="n"/>
      <c r="L5122" s="15">
        <f>K5122*Setup!$B$6</f>
        <v/>
      </c>
      <c r="M5122" s="15">
        <f>J5122-L5122</f>
        <v/>
      </c>
      <c r="N5122" s="21" t="n"/>
    </row>
    <row r="5123">
      <c r="A5123" s="295" t="n"/>
      <c r="B5123" s="14" t="n"/>
      <c r="C5123" s="15" t="n"/>
      <c r="D5123" s="15" t="n"/>
      <c r="E5123" s="15">
        <f>D5123*Setup!$B$5</f>
        <v/>
      </c>
      <c r="F5123" s="15">
        <f>D5123-E5123</f>
        <v/>
      </c>
      <c r="G5123" s="15" t="n"/>
      <c r="H5123" s="15" t="n"/>
      <c r="I5123" s="15" t="n"/>
      <c r="J5123" s="15">
        <f>C5123+F5123+G5123-I5123</f>
        <v/>
      </c>
      <c r="K5123" s="15" t="n"/>
      <c r="L5123" s="15">
        <f>K5123*Setup!$B$6</f>
        <v/>
      </c>
      <c r="M5123" s="15">
        <f>J5123-L5123</f>
        <v/>
      </c>
      <c r="N5123" s="21" t="n"/>
    </row>
    <row r="5124">
      <c r="A5124" s="295" t="n"/>
      <c r="B5124" s="14" t="n"/>
      <c r="C5124" s="15" t="n"/>
      <c r="D5124" s="15" t="n"/>
      <c r="E5124" s="15">
        <f>D5124*Setup!$B$5</f>
        <v/>
      </c>
      <c r="F5124" s="15">
        <f>D5124-E5124</f>
        <v/>
      </c>
      <c r="G5124" s="15" t="n"/>
      <c r="H5124" s="15" t="n"/>
      <c r="I5124" s="15" t="n"/>
      <c r="J5124" s="15">
        <f>C5124+F5124+G5124-I5124</f>
        <v/>
      </c>
      <c r="K5124" s="15" t="n"/>
      <c r="L5124" s="15">
        <f>K5124*Setup!$B$6</f>
        <v/>
      </c>
      <c r="M5124" s="15">
        <f>J5124-L5124</f>
        <v/>
      </c>
      <c r="N5124" s="21" t="n"/>
    </row>
    <row r="5125">
      <c r="A5125" s="295" t="n"/>
      <c r="B5125" s="14" t="n"/>
      <c r="C5125" s="15" t="n"/>
      <c r="D5125" s="15" t="n"/>
      <c r="E5125" s="15">
        <f>D5125*Setup!$B$5</f>
        <v/>
      </c>
      <c r="F5125" s="15">
        <f>D5125-E5125</f>
        <v/>
      </c>
      <c r="G5125" s="15" t="n"/>
      <c r="H5125" s="15" t="n"/>
      <c r="I5125" s="15" t="n"/>
      <c r="J5125" s="15">
        <f>C5125+F5125+G5125-I5125</f>
        <v/>
      </c>
      <c r="K5125" s="15" t="n"/>
      <c r="L5125" s="15">
        <f>K5125*Setup!$B$6</f>
        <v/>
      </c>
      <c r="M5125" s="15">
        <f>J5125-L5125</f>
        <v/>
      </c>
      <c r="N5125" s="21" t="n"/>
    </row>
    <row r="5126">
      <c r="A5126" s="295" t="n"/>
      <c r="B5126" s="14" t="n"/>
      <c r="C5126" s="15" t="n"/>
      <c r="D5126" s="15" t="n"/>
      <c r="E5126" s="15">
        <f>D5126*Setup!$B$5</f>
        <v/>
      </c>
      <c r="F5126" s="15">
        <f>D5126-E5126</f>
        <v/>
      </c>
      <c r="G5126" s="15" t="n"/>
      <c r="H5126" s="15" t="n"/>
      <c r="I5126" s="15" t="n"/>
      <c r="J5126" s="15">
        <f>C5126+F5126+G5126-I5126</f>
        <v/>
      </c>
      <c r="K5126" s="15" t="n"/>
      <c r="L5126" s="15">
        <f>K5126*Setup!$B$6</f>
        <v/>
      </c>
      <c r="M5126" s="15">
        <f>J5126-L5126</f>
        <v/>
      </c>
      <c r="N5126" s="21" t="n"/>
    </row>
    <row r="5127">
      <c r="A5127" s="295" t="n"/>
      <c r="B5127" s="14" t="n"/>
      <c r="C5127" s="15" t="n"/>
      <c r="D5127" s="15" t="n"/>
      <c r="E5127" s="15">
        <f>D5127*Setup!$B$5</f>
        <v/>
      </c>
      <c r="F5127" s="15">
        <f>D5127-E5127</f>
        <v/>
      </c>
      <c r="G5127" s="15" t="n"/>
      <c r="H5127" s="15" t="n"/>
      <c r="I5127" s="15" t="n"/>
      <c r="J5127" s="15">
        <f>C5127+F5127+G5127-I5127</f>
        <v/>
      </c>
      <c r="K5127" s="15" t="n"/>
      <c r="L5127" s="15">
        <f>K5127*Setup!$B$6</f>
        <v/>
      </c>
      <c r="M5127" s="15">
        <f>J5127-L5127</f>
        <v/>
      </c>
      <c r="N5127" s="21" t="n"/>
    </row>
    <row r="5128">
      <c r="A5128" s="295" t="n"/>
      <c r="B5128" s="14" t="n"/>
      <c r="C5128" s="15" t="n"/>
      <c r="D5128" s="15" t="n"/>
      <c r="E5128" s="15">
        <f>D5128*Setup!$B$5</f>
        <v/>
      </c>
      <c r="F5128" s="15">
        <f>D5128-E5128</f>
        <v/>
      </c>
      <c r="G5128" s="15" t="n"/>
      <c r="H5128" s="15" t="n"/>
      <c r="I5128" s="15" t="n"/>
      <c r="J5128" s="15">
        <f>C5128+F5128+G5128-I5128</f>
        <v/>
      </c>
      <c r="K5128" s="15" t="n"/>
      <c r="L5128" s="15">
        <f>K5128*Setup!$B$6</f>
        <v/>
      </c>
      <c r="M5128" s="15">
        <f>J5128-L5128</f>
        <v/>
      </c>
      <c r="N5128" s="21" t="n"/>
    </row>
    <row r="5129">
      <c r="A5129" s="295" t="n"/>
      <c r="B5129" s="14" t="n"/>
      <c r="C5129" s="15" t="n"/>
      <c r="D5129" s="15" t="n"/>
      <c r="E5129" s="15">
        <f>D5129*Setup!$B$5</f>
        <v/>
      </c>
      <c r="F5129" s="15">
        <f>D5129-E5129</f>
        <v/>
      </c>
      <c r="G5129" s="15" t="n"/>
      <c r="H5129" s="15" t="n"/>
      <c r="I5129" s="15" t="n"/>
      <c r="J5129" s="15">
        <f>C5129+F5129+G5129-I5129</f>
        <v/>
      </c>
      <c r="K5129" s="15" t="n"/>
      <c r="L5129" s="15">
        <f>K5129*Setup!$B$6</f>
        <v/>
      </c>
      <c r="M5129" s="15">
        <f>J5129-L5129</f>
        <v/>
      </c>
      <c r="N5129" s="21" t="n"/>
    </row>
    <row r="5130">
      <c r="A5130" s="295" t="n"/>
      <c r="B5130" s="14" t="n"/>
      <c r="C5130" s="15" t="n"/>
      <c r="D5130" s="15" t="n"/>
      <c r="E5130" s="15">
        <f>D5130*Setup!$B$5</f>
        <v/>
      </c>
      <c r="F5130" s="15">
        <f>D5130-E5130</f>
        <v/>
      </c>
      <c r="G5130" s="15" t="n"/>
      <c r="H5130" s="15" t="n"/>
      <c r="I5130" s="15" t="n"/>
      <c r="J5130" s="15">
        <f>C5130+F5130+G5130-I5130</f>
        <v/>
      </c>
      <c r="K5130" s="15" t="n"/>
      <c r="L5130" s="15">
        <f>K5130*Setup!$B$6</f>
        <v/>
      </c>
      <c r="M5130" s="15">
        <f>J5130-L5130</f>
        <v/>
      </c>
      <c r="N5130" s="21" t="n"/>
    </row>
    <row r="5131">
      <c r="A5131" s="295" t="n"/>
      <c r="B5131" s="14" t="n"/>
      <c r="C5131" s="15" t="n"/>
      <c r="D5131" s="15" t="n"/>
      <c r="E5131" s="15">
        <f>D5131*Setup!$B$5</f>
        <v/>
      </c>
      <c r="F5131" s="15">
        <f>D5131-E5131</f>
        <v/>
      </c>
      <c r="G5131" s="15" t="n"/>
      <c r="H5131" s="15" t="n"/>
      <c r="I5131" s="15" t="n"/>
      <c r="J5131" s="15">
        <f>C5131+F5131+G5131-I5131</f>
        <v/>
      </c>
      <c r="K5131" s="15" t="n"/>
      <c r="L5131" s="15">
        <f>K5131*Setup!$B$6</f>
        <v/>
      </c>
      <c r="M5131" s="15">
        <f>J5131-L5131</f>
        <v/>
      </c>
      <c r="N5131" s="21" t="n"/>
    </row>
    <row r="5132">
      <c r="A5132" s="295" t="n"/>
      <c r="B5132" s="14" t="n"/>
      <c r="C5132" s="15" t="n"/>
      <c r="D5132" s="15" t="n"/>
      <c r="E5132" s="15">
        <f>D5132*Setup!$B$5</f>
        <v/>
      </c>
      <c r="F5132" s="15">
        <f>D5132-E5132</f>
        <v/>
      </c>
      <c r="G5132" s="15" t="n"/>
      <c r="H5132" s="15" t="n"/>
      <c r="I5132" s="15" t="n"/>
      <c r="J5132" s="15">
        <f>C5132+F5132+G5132-I5132</f>
        <v/>
      </c>
      <c r="K5132" s="15" t="n"/>
      <c r="L5132" s="15">
        <f>K5132*Setup!$B$6</f>
        <v/>
      </c>
      <c r="M5132" s="15">
        <f>J5132-L5132</f>
        <v/>
      </c>
      <c r="N5132" s="21" t="n"/>
    </row>
    <row r="5133">
      <c r="A5133" s="295" t="n"/>
      <c r="B5133" s="14" t="n"/>
      <c r="C5133" s="15" t="n"/>
      <c r="D5133" s="15" t="n"/>
      <c r="E5133" s="15">
        <f>D5133*Setup!$B$5</f>
        <v/>
      </c>
      <c r="F5133" s="15">
        <f>D5133-E5133</f>
        <v/>
      </c>
      <c r="G5133" s="15" t="n"/>
      <c r="H5133" s="15" t="n"/>
      <c r="I5133" s="15" t="n"/>
      <c r="J5133" s="15">
        <f>C5133+F5133+G5133-I5133</f>
        <v/>
      </c>
      <c r="K5133" s="15" t="n"/>
      <c r="L5133" s="15">
        <f>K5133*Setup!$B$6</f>
        <v/>
      </c>
      <c r="M5133" s="15">
        <f>J5133-L5133</f>
        <v/>
      </c>
      <c r="N5133" s="21" t="n"/>
    </row>
    <row r="5134">
      <c r="A5134" s="295" t="n"/>
      <c r="B5134" s="14" t="n"/>
      <c r="C5134" s="15" t="n"/>
      <c r="D5134" s="15" t="n"/>
      <c r="E5134" s="15">
        <f>D5134*Setup!$B$5</f>
        <v/>
      </c>
      <c r="F5134" s="15">
        <f>D5134-E5134</f>
        <v/>
      </c>
      <c r="G5134" s="15" t="n"/>
      <c r="H5134" s="15" t="n"/>
      <c r="I5134" s="15" t="n"/>
      <c r="J5134" s="15">
        <f>C5134+F5134+G5134-I5134</f>
        <v/>
      </c>
      <c r="K5134" s="15" t="n"/>
      <c r="L5134" s="15">
        <f>K5134*Setup!$B$6</f>
        <v/>
      </c>
      <c r="M5134" s="15">
        <f>J5134-L5134</f>
        <v/>
      </c>
      <c r="N5134" s="21" t="n"/>
    </row>
    <row r="5135">
      <c r="A5135" s="295" t="n"/>
      <c r="B5135" s="14" t="n"/>
      <c r="C5135" s="15" t="n"/>
      <c r="D5135" s="15" t="n"/>
      <c r="E5135" s="15">
        <f>D5135*Setup!$B$5</f>
        <v/>
      </c>
      <c r="F5135" s="15">
        <f>D5135-E5135</f>
        <v/>
      </c>
      <c r="G5135" s="15" t="n"/>
      <c r="H5135" s="15" t="n"/>
      <c r="I5135" s="15" t="n"/>
      <c r="J5135" s="15">
        <f>C5135+F5135+G5135-I5135</f>
        <v/>
      </c>
      <c r="K5135" s="15" t="n"/>
      <c r="L5135" s="15">
        <f>K5135*Setup!$B$6</f>
        <v/>
      </c>
      <c r="M5135" s="15">
        <f>J5135-L5135</f>
        <v/>
      </c>
      <c r="N5135" s="21" t="n"/>
    </row>
    <row r="5136">
      <c r="A5136" s="295" t="n"/>
      <c r="B5136" s="14" t="n"/>
      <c r="C5136" s="15" t="n"/>
      <c r="D5136" s="15" t="n"/>
      <c r="E5136" s="15">
        <f>D5136*Setup!$B$5</f>
        <v/>
      </c>
      <c r="F5136" s="15">
        <f>D5136-E5136</f>
        <v/>
      </c>
      <c r="G5136" s="15" t="n"/>
      <c r="H5136" s="15" t="n"/>
      <c r="I5136" s="15" t="n"/>
      <c r="J5136" s="15">
        <f>C5136+F5136+G5136-I5136</f>
        <v/>
      </c>
      <c r="K5136" s="15" t="n"/>
      <c r="L5136" s="15">
        <f>K5136*Setup!$B$6</f>
        <v/>
      </c>
      <c r="M5136" s="15">
        <f>J5136-L5136</f>
        <v/>
      </c>
      <c r="N5136" s="21" t="n"/>
    </row>
    <row r="5137">
      <c r="A5137" s="295" t="n"/>
      <c r="B5137" s="14" t="n"/>
      <c r="C5137" s="15" t="n"/>
      <c r="D5137" s="15" t="n"/>
      <c r="E5137" s="15">
        <f>D5137*Setup!$B$5</f>
        <v/>
      </c>
      <c r="F5137" s="15">
        <f>D5137-E5137</f>
        <v/>
      </c>
      <c r="G5137" s="15" t="n"/>
      <c r="H5137" s="15" t="n"/>
      <c r="I5137" s="15" t="n"/>
      <c r="J5137" s="15">
        <f>C5137+F5137+G5137-I5137</f>
        <v/>
      </c>
      <c r="K5137" s="15" t="n"/>
      <c r="L5137" s="15">
        <f>K5137*Setup!$B$6</f>
        <v/>
      </c>
      <c r="M5137" s="15">
        <f>J5137-L5137</f>
        <v/>
      </c>
      <c r="N5137" s="21" t="n"/>
    </row>
    <row r="5138">
      <c r="A5138" s="295" t="n"/>
      <c r="B5138" s="14" t="n"/>
      <c r="C5138" s="15" t="n"/>
      <c r="D5138" s="15" t="n"/>
      <c r="E5138" s="15">
        <f>D5138*Setup!$B$5</f>
        <v/>
      </c>
      <c r="F5138" s="15">
        <f>D5138-E5138</f>
        <v/>
      </c>
      <c r="G5138" s="15" t="n"/>
      <c r="H5138" s="15" t="n"/>
      <c r="I5138" s="15" t="n"/>
      <c r="J5138" s="15">
        <f>C5138+F5138+G5138-I5138</f>
        <v/>
      </c>
      <c r="K5138" s="15" t="n"/>
      <c r="L5138" s="15">
        <f>K5138*Setup!$B$6</f>
        <v/>
      </c>
      <c r="M5138" s="15">
        <f>J5138-L5138</f>
        <v/>
      </c>
      <c r="N5138" s="21" t="n"/>
    </row>
    <row r="5139">
      <c r="A5139" s="295" t="n"/>
      <c r="B5139" s="14" t="n"/>
      <c r="C5139" s="15" t="n"/>
      <c r="D5139" s="15" t="n"/>
      <c r="E5139" s="15">
        <f>D5139*Setup!$B$5</f>
        <v/>
      </c>
      <c r="F5139" s="15">
        <f>D5139-E5139</f>
        <v/>
      </c>
      <c r="G5139" s="15" t="n"/>
      <c r="H5139" s="15" t="n"/>
      <c r="I5139" s="15" t="n"/>
      <c r="J5139" s="15">
        <f>C5139+F5139+G5139-I5139</f>
        <v/>
      </c>
      <c r="K5139" s="15" t="n"/>
      <c r="L5139" s="15">
        <f>K5139*Setup!$B$6</f>
        <v/>
      </c>
      <c r="M5139" s="15">
        <f>J5139-L5139</f>
        <v/>
      </c>
      <c r="N5139" s="21" t="n"/>
    </row>
    <row r="5140">
      <c r="A5140" s="295" t="n"/>
      <c r="B5140" s="14" t="n"/>
      <c r="C5140" s="15" t="n"/>
      <c r="D5140" s="15" t="n"/>
      <c r="E5140" s="15">
        <f>D5140*Setup!$B$5</f>
        <v/>
      </c>
      <c r="F5140" s="15">
        <f>D5140-E5140</f>
        <v/>
      </c>
      <c r="G5140" s="15" t="n"/>
      <c r="H5140" s="15" t="n"/>
      <c r="I5140" s="15" t="n"/>
      <c r="J5140" s="15">
        <f>C5140+F5140+G5140-I5140</f>
        <v/>
      </c>
      <c r="K5140" s="15" t="n"/>
      <c r="L5140" s="15">
        <f>K5140*Setup!$B$6</f>
        <v/>
      </c>
      <c r="M5140" s="15">
        <f>J5140-L5140</f>
        <v/>
      </c>
      <c r="N5140" s="21" t="n"/>
    </row>
    <row r="5141">
      <c r="A5141" s="295" t="n"/>
      <c r="B5141" s="14" t="n"/>
      <c r="C5141" s="15" t="n"/>
      <c r="D5141" s="15" t="n"/>
      <c r="E5141" s="15">
        <f>D5141*Setup!$B$5</f>
        <v/>
      </c>
      <c r="F5141" s="15">
        <f>D5141-E5141</f>
        <v/>
      </c>
      <c r="G5141" s="15" t="n"/>
      <c r="H5141" s="15" t="n"/>
      <c r="I5141" s="15" t="n"/>
      <c r="J5141" s="15">
        <f>C5141+F5141+G5141-I5141</f>
        <v/>
      </c>
      <c r="K5141" s="15" t="n"/>
      <c r="L5141" s="15">
        <f>K5141*Setup!$B$6</f>
        <v/>
      </c>
      <c r="M5141" s="15">
        <f>J5141-L5141</f>
        <v/>
      </c>
      <c r="N5141" s="21" t="n"/>
    </row>
    <row r="5142">
      <c r="A5142" s="295" t="n"/>
      <c r="B5142" s="14" t="n"/>
      <c r="C5142" s="15" t="n"/>
      <c r="D5142" s="15" t="n"/>
      <c r="E5142" s="15">
        <f>D5142*Setup!$B$5</f>
        <v/>
      </c>
      <c r="F5142" s="15">
        <f>D5142-E5142</f>
        <v/>
      </c>
      <c r="G5142" s="15" t="n"/>
      <c r="H5142" s="15" t="n"/>
      <c r="I5142" s="15" t="n"/>
      <c r="J5142" s="15">
        <f>C5142+F5142+G5142-I5142</f>
        <v/>
      </c>
      <c r="K5142" s="15" t="n"/>
      <c r="L5142" s="15">
        <f>K5142*Setup!$B$6</f>
        <v/>
      </c>
      <c r="M5142" s="15">
        <f>J5142-L5142</f>
        <v/>
      </c>
      <c r="N5142" s="21" t="n"/>
    </row>
    <row r="5143">
      <c r="A5143" s="295" t="n"/>
      <c r="B5143" s="14" t="n"/>
      <c r="C5143" s="15" t="n"/>
      <c r="D5143" s="15" t="n"/>
      <c r="E5143" s="15">
        <f>D5143*Setup!$B$5</f>
        <v/>
      </c>
      <c r="F5143" s="15">
        <f>D5143-E5143</f>
        <v/>
      </c>
      <c r="G5143" s="15" t="n"/>
      <c r="H5143" s="15" t="n"/>
      <c r="I5143" s="15" t="n"/>
      <c r="J5143" s="15">
        <f>C5143+F5143+G5143-I5143</f>
        <v/>
      </c>
      <c r="K5143" s="15" t="n"/>
      <c r="L5143" s="15">
        <f>K5143*Setup!$B$6</f>
        <v/>
      </c>
      <c r="M5143" s="15">
        <f>J5143-L5143</f>
        <v/>
      </c>
      <c r="N5143" s="21" t="n"/>
    </row>
    <row r="5144">
      <c r="A5144" s="295" t="n"/>
      <c r="B5144" s="14" t="n"/>
      <c r="C5144" s="15" t="n"/>
      <c r="D5144" s="15" t="n"/>
      <c r="E5144" s="15">
        <f>D5144*Setup!$B$5</f>
        <v/>
      </c>
      <c r="F5144" s="15">
        <f>D5144-E5144</f>
        <v/>
      </c>
      <c r="G5144" s="15" t="n"/>
      <c r="H5144" s="15" t="n"/>
      <c r="I5144" s="15" t="n"/>
      <c r="J5144" s="15">
        <f>C5144+F5144+G5144-I5144</f>
        <v/>
      </c>
      <c r="K5144" s="15" t="n"/>
      <c r="L5144" s="15">
        <f>K5144*Setup!$B$6</f>
        <v/>
      </c>
      <c r="M5144" s="15">
        <f>J5144-L5144</f>
        <v/>
      </c>
      <c r="N5144" s="21" t="n"/>
    </row>
    <row r="5145">
      <c r="A5145" s="295" t="n"/>
      <c r="B5145" s="14" t="n"/>
      <c r="C5145" s="15" t="n"/>
      <c r="D5145" s="15" t="n"/>
      <c r="E5145" s="15">
        <f>D5145*Setup!$B$5</f>
        <v/>
      </c>
      <c r="F5145" s="15">
        <f>D5145-E5145</f>
        <v/>
      </c>
      <c r="G5145" s="15" t="n"/>
      <c r="H5145" s="15" t="n"/>
      <c r="I5145" s="15" t="n"/>
      <c r="J5145" s="15">
        <f>C5145+F5145+G5145-I5145</f>
        <v/>
      </c>
      <c r="K5145" s="15" t="n"/>
      <c r="L5145" s="15">
        <f>K5145*Setup!$B$6</f>
        <v/>
      </c>
      <c r="M5145" s="15">
        <f>J5145-L5145</f>
        <v/>
      </c>
      <c r="N5145" s="21" t="n"/>
    </row>
    <row r="5146">
      <c r="A5146" s="295" t="n"/>
      <c r="B5146" s="14" t="n"/>
      <c r="C5146" s="15" t="n"/>
      <c r="D5146" s="15" t="n"/>
      <c r="E5146" s="15">
        <f>D5146*Setup!$B$5</f>
        <v/>
      </c>
      <c r="F5146" s="15">
        <f>D5146-E5146</f>
        <v/>
      </c>
      <c r="G5146" s="15" t="n"/>
      <c r="H5146" s="15" t="n"/>
      <c r="I5146" s="15" t="n"/>
      <c r="J5146" s="15">
        <f>C5146+F5146+G5146-I5146</f>
        <v/>
      </c>
      <c r="K5146" s="15" t="n"/>
      <c r="L5146" s="15">
        <f>K5146*Setup!$B$6</f>
        <v/>
      </c>
      <c r="M5146" s="15">
        <f>J5146-L5146</f>
        <v/>
      </c>
      <c r="N5146" s="21" t="n"/>
    </row>
    <row r="5147">
      <c r="A5147" s="295" t="n"/>
      <c r="B5147" s="14" t="n"/>
      <c r="C5147" s="15" t="n"/>
      <c r="D5147" s="15" t="n"/>
      <c r="E5147" s="15">
        <f>D5147*Setup!$B$5</f>
        <v/>
      </c>
      <c r="F5147" s="15">
        <f>D5147-E5147</f>
        <v/>
      </c>
      <c r="G5147" s="15" t="n"/>
      <c r="H5147" s="15" t="n"/>
      <c r="I5147" s="15" t="n"/>
      <c r="J5147" s="15">
        <f>C5147+F5147+G5147-I5147</f>
        <v/>
      </c>
      <c r="K5147" s="15" t="n"/>
      <c r="L5147" s="15">
        <f>K5147*Setup!$B$6</f>
        <v/>
      </c>
      <c r="M5147" s="15">
        <f>J5147-L5147</f>
        <v/>
      </c>
      <c r="N5147" s="21" t="n"/>
    </row>
    <row r="5148">
      <c r="A5148" s="295" t="n"/>
      <c r="B5148" s="14" t="n"/>
      <c r="C5148" s="15" t="n"/>
      <c r="D5148" s="15" t="n"/>
      <c r="E5148" s="15">
        <f>D5148*Setup!$B$5</f>
        <v/>
      </c>
      <c r="F5148" s="15">
        <f>D5148-E5148</f>
        <v/>
      </c>
      <c r="G5148" s="15" t="n"/>
      <c r="H5148" s="15" t="n"/>
      <c r="I5148" s="15" t="n"/>
      <c r="J5148" s="15">
        <f>C5148+F5148+G5148-I5148</f>
        <v/>
      </c>
      <c r="K5148" s="15" t="n"/>
      <c r="L5148" s="15">
        <f>K5148*Setup!$B$6</f>
        <v/>
      </c>
      <c r="M5148" s="15">
        <f>J5148-L5148</f>
        <v/>
      </c>
      <c r="N5148" s="21" t="n"/>
    </row>
    <row r="5149">
      <c r="A5149" s="295" t="n"/>
      <c r="B5149" s="14" t="n"/>
      <c r="C5149" s="15" t="n"/>
      <c r="D5149" s="15" t="n"/>
      <c r="E5149" s="15">
        <f>D5149*Setup!$B$5</f>
        <v/>
      </c>
      <c r="F5149" s="15">
        <f>D5149-E5149</f>
        <v/>
      </c>
      <c r="G5149" s="15" t="n"/>
      <c r="H5149" s="15" t="n"/>
      <c r="I5149" s="15" t="n"/>
      <c r="J5149" s="15">
        <f>C5149+F5149+G5149-I5149</f>
        <v/>
      </c>
      <c r="K5149" s="15" t="n"/>
      <c r="L5149" s="15">
        <f>K5149*Setup!$B$6</f>
        <v/>
      </c>
      <c r="M5149" s="15">
        <f>J5149-L5149</f>
        <v/>
      </c>
      <c r="N5149" s="21" t="n"/>
    </row>
    <row r="5150">
      <c r="A5150" s="295" t="n"/>
      <c r="B5150" s="14" t="n"/>
      <c r="C5150" s="15" t="n"/>
      <c r="D5150" s="15" t="n"/>
      <c r="E5150" s="15">
        <f>D5150*Setup!$B$5</f>
        <v/>
      </c>
      <c r="F5150" s="15">
        <f>D5150-E5150</f>
        <v/>
      </c>
      <c r="G5150" s="15" t="n"/>
      <c r="H5150" s="15" t="n"/>
      <c r="I5150" s="15" t="n"/>
      <c r="J5150" s="15">
        <f>C5150+F5150+G5150-I5150</f>
        <v/>
      </c>
      <c r="K5150" s="15" t="n"/>
      <c r="L5150" s="15">
        <f>K5150*Setup!$B$6</f>
        <v/>
      </c>
      <c r="M5150" s="15">
        <f>J5150-L5150</f>
        <v/>
      </c>
      <c r="N5150" s="21" t="n"/>
    </row>
    <row r="5151">
      <c r="A5151" s="295" t="n"/>
      <c r="B5151" s="14" t="n"/>
      <c r="C5151" s="15" t="n"/>
      <c r="D5151" s="15" t="n"/>
      <c r="E5151" s="15">
        <f>D5151*Setup!$B$5</f>
        <v/>
      </c>
      <c r="F5151" s="15">
        <f>D5151-E5151</f>
        <v/>
      </c>
      <c r="G5151" s="15" t="n"/>
      <c r="H5151" s="15" t="n"/>
      <c r="I5151" s="15" t="n"/>
      <c r="J5151" s="15">
        <f>C5151+F5151+G5151-I5151</f>
        <v/>
      </c>
      <c r="K5151" s="15" t="n"/>
      <c r="L5151" s="15">
        <f>K5151*Setup!$B$6</f>
        <v/>
      </c>
      <c r="M5151" s="15">
        <f>J5151-L5151</f>
        <v/>
      </c>
      <c r="N5151" s="21" t="n"/>
    </row>
    <row r="5152">
      <c r="A5152" s="295" t="n"/>
      <c r="B5152" s="14" t="n"/>
      <c r="C5152" s="15" t="n"/>
      <c r="D5152" s="15" t="n"/>
      <c r="E5152" s="15">
        <f>D5152*Setup!$B$5</f>
        <v/>
      </c>
      <c r="F5152" s="15">
        <f>D5152-E5152</f>
        <v/>
      </c>
      <c r="G5152" s="15" t="n"/>
      <c r="H5152" s="15" t="n"/>
      <c r="I5152" s="15" t="n"/>
      <c r="J5152" s="15">
        <f>C5152+F5152+G5152-I5152</f>
        <v/>
      </c>
      <c r="K5152" s="15" t="n"/>
      <c r="L5152" s="15">
        <f>K5152*Setup!$B$6</f>
        <v/>
      </c>
      <c r="M5152" s="15">
        <f>J5152-L5152</f>
        <v/>
      </c>
      <c r="N5152" s="21" t="n"/>
    </row>
    <row r="5153">
      <c r="A5153" s="295" t="n"/>
      <c r="B5153" s="14" t="n"/>
      <c r="C5153" s="15" t="n"/>
      <c r="D5153" s="15" t="n"/>
      <c r="E5153" s="15">
        <f>D5153*Setup!$B$5</f>
        <v/>
      </c>
      <c r="F5153" s="15">
        <f>D5153-E5153</f>
        <v/>
      </c>
      <c r="G5153" s="15" t="n"/>
      <c r="H5153" s="15" t="n"/>
      <c r="I5153" s="15" t="n"/>
      <c r="J5153" s="15">
        <f>C5153+F5153+G5153-I5153</f>
        <v/>
      </c>
      <c r="K5153" s="15" t="n"/>
      <c r="L5153" s="15">
        <f>K5153*Setup!$B$6</f>
        <v/>
      </c>
      <c r="M5153" s="15">
        <f>J5153-L5153</f>
        <v/>
      </c>
      <c r="N5153" s="21" t="n"/>
    </row>
    <row r="5154">
      <c r="A5154" s="295" t="n"/>
      <c r="B5154" s="14" t="n"/>
      <c r="C5154" s="15" t="n"/>
      <c r="D5154" s="15" t="n"/>
      <c r="E5154" s="15">
        <f>D5154*Setup!$B$5</f>
        <v/>
      </c>
      <c r="F5154" s="15">
        <f>D5154-E5154</f>
        <v/>
      </c>
      <c r="G5154" s="15" t="n"/>
      <c r="H5154" s="15" t="n"/>
      <c r="I5154" s="15" t="n"/>
      <c r="J5154" s="15">
        <f>C5154+F5154+G5154-I5154</f>
        <v/>
      </c>
      <c r="K5154" s="15" t="n"/>
      <c r="L5154" s="15">
        <f>K5154*Setup!$B$6</f>
        <v/>
      </c>
      <c r="M5154" s="15">
        <f>J5154-L5154</f>
        <v/>
      </c>
      <c r="N5154" s="21" t="n"/>
    </row>
    <row r="5155">
      <c r="A5155" s="295" t="n"/>
      <c r="B5155" s="14" t="n"/>
      <c r="C5155" s="15" t="n"/>
      <c r="D5155" s="15" t="n"/>
      <c r="E5155" s="15">
        <f>D5155*Setup!$B$5</f>
        <v/>
      </c>
      <c r="F5155" s="15">
        <f>D5155-E5155</f>
        <v/>
      </c>
      <c r="G5155" s="15" t="n"/>
      <c r="H5155" s="15" t="n"/>
      <c r="I5155" s="15" t="n"/>
      <c r="J5155" s="15">
        <f>C5155+F5155+G5155-I5155</f>
        <v/>
      </c>
      <c r="K5155" s="15" t="n"/>
      <c r="L5155" s="15">
        <f>K5155*Setup!$B$6</f>
        <v/>
      </c>
      <c r="M5155" s="15">
        <f>J5155-L5155</f>
        <v/>
      </c>
      <c r="N5155" s="21" t="n"/>
    </row>
    <row r="5156">
      <c r="A5156" s="295" t="n"/>
      <c r="B5156" s="14" t="n"/>
      <c r="C5156" s="15" t="n"/>
      <c r="D5156" s="15" t="n"/>
      <c r="E5156" s="15">
        <f>D5156*Setup!$B$5</f>
        <v/>
      </c>
      <c r="F5156" s="15">
        <f>D5156-E5156</f>
        <v/>
      </c>
      <c r="G5156" s="15" t="n"/>
      <c r="H5156" s="15" t="n"/>
      <c r="I5156" s="15" t="n"/>
      <c r="J5156" s="15">
        <f>C5156+F5156+G5156-I5156</f>
        <v/>
      </c>
      <c r="K5156" s="15" t="n"/>
      <c r="L5156" s="15">
        <f>K5156*Setup!$B$6</f>
        <v/>
      </c>
      <c r="M5156" s="15">
        <f>J5156-L5156</f>
        <v/>
      </c>
      <c r="N5156" s="21" t="n"/>
    </row>
    <row r="5157">
      <c r="A5157" s="295" t="n"/>
      <c r="B5157" s="14" t="n"/>
      <c r="C5157" s="15" t="n"/>
      <c r="D5157" s="15" t="n"/>
      <c r="E5157" s="15">
        <f>D5157*Setup!$B$5</f>
        <v/>
      </c>
      <c r="F5157" s="15">
        <f>D5157-E5157</f>
        <v/>
      </c>
      <c r="G5157" s="15" t="n"/>
      <c r="H5157" s="15" t="n"/>
      <c r="I5157" s="15" t="n"/>
      <c r="J5157" s="15">
        <f>C5157+F5157+G5157-I5157</f>
        <v/>
      </c>
      <c r="K5157" s="15" t="n"/>
      <c r="L5157" s="15">
        <f>K5157*Setup!$B$6</f>
        <v/>
      </c>
      <c r="M5157" s="15">
        <f>J5157-L5157</f>
        <v/>
      </c>
      <c r="N5157" s="21" t="n"/>
    </row>
    <row r="5158">
      <c r="A5158" s="295" t="n"/>
      <c r="B5158" s="14" t="n"/>
      <c r="C5158" s="15" t="n"/>
      <c r="D5158" s="15" t="n"/>
      <c r="E5158" s="15">
        <f>D5158*Setup!$B$5</f>
        <v/>
      </c>
      <c r="F5158" s="15">
        <f>D5158-E5158</f>
        <v/>
      </c>
      <c r="G5158" s="15" t="n"/>
      <c r="H5158" s="15" t="n"/>
      <c r="I5158" s="15" t="n"/>
      <c r="J5158" s="15">
        <f>C5158+F5158+G5158-I5158</f>
        <v/>
      </c>
      <c r="K5158" s="15" t="n"/>
      <c r="L5158" s="15">
        <f>K5158*Setup!$B$6</f>
        <v/>
      </c>
      <c r="M5158" s="15">
        <f>J5158-L5158</f>
        <v/>
      </c>
      <c r="N5158" s="21" t="n"/>
    </row>
    <row r="5159">
      <c r="A5159" s="295" t="n"/>
      <c r="B5159" s="14" t="n"/>
      <c r="C5159" s="15" t="n"/>
      <c r="D5159" s="15" t="n"/>
      <c r="E5159" s="15">
        <f>D5159*Setup!$B$5</f>
        <v/>
      </c>
      <c r="F5159" s="15">
        <f>D5159-E5159</f>
        <v/>
      </c>
      <c r="G5159" s="15" t="n"/>
      <c r="H5159" s="15" t="n"/>
      <c r="I5159" s="15" t="n"/>
      <c r="J5159" s="15">
        <f>C5159+F5159+G5159-I5159</f>
        <v/>
      </c>
      <c r="K5159" s="15" t="n"/>
      <c r="L5159" s="15">
        <f>K5159*Setup!$B$6</f>
        <v/>
      </c>
      <c r="M5159" s="15">
        <f>J5159-L5159</f>
        <v/>
      </c>
      <c r="N5159" s="21" t="n"/>
    </row>
    <row r="5160">
      <c r="A5160" s="295" t="n"/>
      <c r="B5160" s="14" t="n"/>
      <c r="C5160" s="15" t="n"/>
      <c r="D5160" s="15" t="n"/>
      <c r="E5160" s="15">
        <f>D5160*Setup!$B$5</f>
        <v/>
      </c>
      <c r="F5160" s="15">
        <f>D5160-E5160</f>
        <v/>
      </c>
      <c r="G5160" s="15" t="n"/>
      <c r="H5160" s="15" t="n"/>
      <c r="I5160" s="15" t="n"/>
      <c r="J5160" s="15">
        <f>C5160+F5160+G5160-I5160</f>
        <v/>
      </c>
      <c r="K5160" s="15" t="n"/>
      <c r="L5160" s="15">
        <f>K5160*Setup!$B$6</f>
        <v/>
      </c>
      <c r="M5160" s="15">
        <f>J5160-L5160</f>
        <v/>
      </c>
      <c r="N5160" s="21" t="n"/>
    </row>
    <row r="5161">
      <c r="A5161" s="295" t="n"/>
      <c r="B5161" s="14" t="n"/>
      <c r="C5161" s="15" t="n"/>
      <c r="D5161" s="15" t="n"/>
      <c r="E5161" s="15">
        <f>D5161*Setup!$B$5</f>
        <v/>
      </c>
      <c r="F5161" s="15">
        <f>D5161-E5161</f>
        <v/>
      </c>
      <c r="G5161" s="15" t="n"/>
      <c r="H5161" s="15" t="n"/>
      <c r="I5161" s="15" t="n"/>
      <c r="J5161" s="15">
        <f>C5161+F5161+G5161-I5161</f>
        <v/>
      </c>
      <c r="K5161" s="15" t="n"/>
      <c r="L5161" s="15">
        <f>K5161*Setup!$B$6</f>
        <v/>
      </c>
      <c r="M5161" s="15">
        <f>J5161-L5161</f>
        <v/>
      </c>
      <c r="N5161" s="21" t="n"/>
    </row>
    <row r="5162">
      <c r="A5162" s="295" t="n"/>
      <c r="B5162" s="14" t="n"/>
      <c r="C5162" s="15" t="n"/>
      <c r="D5162" s="15" t="n"/>
      <c r="E5162" s="15">
        <f>D5162*Setup!$B$5</f>
        <v/>
      </c>
      <c r="F5162" s="15">
        <f>D5162-E5162</f>
        <v/>
      </c>
      <c r="G5162" s="15" t="n"/>
      <c r="H5162" s="15" t="n"/>
      <c r="I5162" s="15" t="n"/>
      <c r="J5162" s="15">
        <f>C5162+F5162+G5162-I5162</f>
        <v/>
      </c>
      <c r="K5162" s="15" t="n"/>
      <c r="L5162" s="15">
        <f>K5162*Setup!$B$6</f>
        <v/>
      </c>
      <c r="M5162" s="15">
        <f>J5162-L5162</f>
        <v/>
      </c>
      <c r="N5162" s="21" t="n"/>
    </row>
    <row r="5163">
      <c r="A5163" s="295" t="n"/>
      <c r="B5163" s="14" t="n"/>
      <c r="C5163" s="15" t="n"/>
      <c r="D5163" s="15" t="n"/>
      <c r="E5163" s="15">
        <f>D5163*Setup!$B$5</f>
        <v/>
      </c>
      <c r="F5163" s="15">
        <f>D5163-E5163</f>
        <v/>
      </c>
      <c r="G5163" s="15" t="n"/>
      <c r="H5163" s="15" t="n"/>
      <c r="I5163" s="15" t="n"/>
      <c r="J5163" s="15">
        <f>C5163+F5163+G5163-I5163</f>
        <v/>
      </c>
      <c r="K5163" s="15" t="n"/>
      <c r="L5163" s="15">
        <f>K5163*Setup!$B$6</f>
        <v/>
      </c>
      <c r="M5163" s="15">
        <f>J5163-L5163</f>
        <v/>
      </c>
      <c r="N5163" s="21" t="n"/>
    </row>
    <row r="5164">
      <c r="A5164" s="295" t="n"/>
      <c r="B5164" s="14" t="n"/>
      <c r="C5164" s="15" t="n"/>
      <c r="D5164" s="15" t="n"/>
      <c r="E5164" s="15">
        <f>D5164*Setup!$B$5</f>
        <v/>
      </c>
      <c r="F5164" s="15">
        <f>D5164-E5164</f>
        <v/>
      </c>
      <c r="G5164" s="15" t="n"/>
      <c r="H5164" s="15" t="n"/>
      <c r="I5164" s="15" t="n"/>
      <c r="J5164" s="15">
        <f>C5164+F5164+G5164-I5164</f>
        <v/>
      </c>
      <c r="K5164" s="15" t="n"/>
      <c r="L5164" s="15">
        <f>K5164*Setup!$B$6</f>
        <v/>
      </c>
      <c r="M5164" s="15">
        <f>J5164-L5164</f>
        <v/>
      </c>
      <c r="N5164" s="21" t="n"/>
    </row>
    <row r="5165">
      <c r="A5165" s="295" t="n"/>
      <c r="B5165" s="14" t="n"/>
      <c r="C5165" s="15" t="n"/>
      <c r="D5165" s="15" t="n"/>
      <c r="E5165" s="15">
        <f>D5165*Setup!$B$5</f>
        <v/>
      </c>
      <c r="F5165" s="15">
        <f>D5165-E5165</f>
        <v/>
      </c>
      <c r="G5165" s="15" t="n"/>
      <c r="H5165" s="15" t="n"/>
      <c r="I5165" s="15" t="n"/>
      <c r="J5165" s="15">
        <f>C5165+F5165+G5165-I5165</f>
        <v/>
      </c>
      <c r="K5165" s="15" t="n"/>
      <c r="L5165" s="15">
        <f>K5165*Setup!$B$6</f>
        <v/>
      </c>
      <c r="M5165" s="15">
        <f>J5165-L5165</f>
        <v/>
      </c>
      <c r="N5165" s="21" t="n"/>
    </row>
    <row r="5166">
      <c r="A5166" s="295" t="n"/>
      <c r="B5166" s="14" t="n"/>
      <c r="C5166" s="15" t="n"/>
      <c r="D5166" s="15" t="n"/>
      <c r="E5166" s="15">
        <f>D5166*Setup!$B$5</f>
        <v/>
      </c>
      <c r="F5166" s="15">
        <f>D5166-E5166</f>
        <v/>
      </c>
      <c r="G5166" s="15" t="n"/>
      <c r="H5166" s="15" t="n"/>
      <c r="I5166" s="15" t="n"/>
      <c r="J5166" s="15">
        <f>C5166+F5166+G5166-I5166</f>
        <v/>
      </c>
      <c r="K5166" s="15" t="n"/>
      <c r="L5166" s="15">
        <f>K5166*Setup!$B$6</f>
        <v/>
      </c>
      <c r="M5166" s="15">
        <f>J5166-L5166</f>
        <v/>
      </c>
      <c r="N5166" s="21" t="n"/>
    </row>
    <row r="5167">
      <c r="A5167" s="295" t="n"/>
      <c r="B5167" s="14" t="n"/>
      <c r="C5167" s="15" t="n"/>
      <c r="D5167" s="15" t="n"/>
      <c r="E5167" s="15">
        <f>D5167*Setup!$B$5</f>
        <v/>
      </c>
      <c r="F5167" s="15">
        <f>D5167-E5167</f>
        <v/>
      </c>
      <c r="G5167" s="15" t="n"/>
      <c r="H5167" s="15" t="n"/>
      <c r="I5167" s="15" t="n"/>
      <c r="J5167" s="15">
        <f>C5167+F5167+G5167-I5167</f>
        <v/>
      </c>
      <c r="K5167" s="15" t="n"/>
      <c r="L5167" s="15">
        <f>K5167*Setup!$B$6</f>
        <v/>
      </c>
      <c r="M5167" s="15">
        <f>J5167-L5167</f>
        <v/>
      </c>
      <c r="N5167" s="21" t="n"/>
    </row>
    <row r="5168">
      <c r="A5168" s="295" t="n"/>
      <c r="B5168" s="14" t="n"/>
      <c r="C5168" s="15" t="n"/>
      <c r="D5168" s="15" t="n"/>
      <c r="E5168" s="15">
        <f>D5168*Setup!$B$5</f>
        <v/>
      </c>
      <c r="F5168" s="15">
        <f>D5168-E5168</f>
        <v/>
      </c>
      <c r="G5168" s="15" t="n"/>
      <c r="H5168" s="15" t="n"/>
      <c r="I5168" s="15" t="n"/>
      <c r="J5168" s="15">
        <f>C5168+F5168+G5168-I5168</f>
        <v/>
      </c>
      <c r="K5168" s="15" t="n"/>
      <c r="L5168" s="15">
        <f>K5168*Setup!$B$6</f>
        <v/>
      </c>
      <c r="M5168" s="15">
        <f>J5168-L5168</f>
        <v/>
      </c>
      <c r="N5168" s="21" t="n"/>
    </row>
    <row r="5169">
      <c r="A5169" s="295" t="n"/>
      <c r="B5169" s="14" t="n"/>
      <c r="C5169" s="15" t="n"/>
      <c r="D5169" s="15" t="n"/>
      <c r="E5169" s="15">
        <f>D5169*Setup!$B$5</f>
        <v/>
      </c>
      <c r="F5169" s="15">
        <f>D5169-E5169</f>
        <v/>
      </c>
      <c r="G5169" s="15" t="n"/>
      <c r="H5169" s="15" t="n"/>
      <c r="I5169" s="15" t="n"/>
      <c r="J5169" s="15">
        <f>C5169+F5169+G5169-I5169</f>
        <v/>
      </c>
      <c r="K5169" s="15" t="n"/>
      <c r="L5169" s="15">
        <f>K5169*Setup!$B$6</f>
        <v/>
      </c>
      <c r="M5169" s="15">
        <f>J5169-L5169</f>
        <v/>
      </c>
      <c r="N5169" s="21" t="n"/>
    </row>
    <row r="5170">
      <c r="A5170" s="295" t="n"/>
      <c r="B5170" s="14" t="n"/>
      <c r="C5170" s="15" t="n"/>
      <c r="D5170" s="15" t="n"/>
      <c r="E5170" s="15">
        <f>D5170*Setup!$B$5</f>
        <v/>
      </c>
      <c r="F5170" s="15">
        <f>D5170-E5170</f>
        <v/>
      </c>
      <c r="G5170" s="15" t="n"/>
      <c r="H5170" s="15" t="n"/>
      <c r="I5170" s="15" t="n"/>
      <c r="J5170" s="15">
        <f>C5170+F5170+G5170-I5170</f>
        <v/>
      </c>
      <c r="K5170" s="15" t="n"/>
      <c r="L5170" s="15">
        <f>K5170*Setup!$B$6</f>
        <v/>
      </c>
      <c r="M5170" s="15">
        <f>J5170-L5170</f>
        <v/>
      </c>
      <c r="N5170" s="21" t="n"/>
    </row>
    <row r="5171">
      <c r="A5171" s="295" t="n"/>
      <c r="B5171" s="14" t="n"/>
      <c r="C5171" s="15" t="n"/>
      <c r="D5171" s="15" t="n"/>
      <c r="E5171" s="15">
        <f>D5171*Setup!$B$5</f>
        <v/>
      </c>
      <c r="F5171" s="15">
        <f>D5171-E5171</f>
        <v/>
      </c>
      <c r="G5171" s="15" t="n"/>
      <c r="H5171" s="15" t="n"/>
      <c r="I5171" s="15" t="n"/>
      <c r="J5171" s="15">
        <f>C5171+F5171+G5171-I5171</f>
        <v/>
      </c>
      <c r="K5171" s="15" t="n"/>
      <c r="L5171" s="15">
        <f>K5171*Setup!$B$6</f>
        <v/>
      </c>
      <c r="M5171" s="15">
        <f>J5171-L5171</f>
        <v/>
      </c>
      <c r="N5171" s="21" t="n"/>
    </row>
    <row r="5172">
      <c r="A5172" s="295" t="n"/>
      <c r="B5172" s="14" t="n"/>
      <c r="C5172" s="15" t="n"/>
      <c r="D5172" s="15" t="n"/>
      <c r="E5172" s="15">
        <f>D5172*Setup!$B$5</f>
        <v/>
      </c>
      <c r="F5172" s="15">
        <f>D5172-E5172</f>
        <v/>
      </c>
      <c r="G5172" s="15" t="n"/>
      <c r="H5172" s="15" t="n"/>
      <c r="I5172" s="15" t="n"/>
      <c r="J5172" s="15">
        <f>C5172+F5172+G5172-I5172</f>
        <v/>
      </c>
      <c r="K5172" s="15" t="n"/>
      <c r="L5172" s="15">
        <f>K5172*Setup!$B$6</f>
        <v/>
      </c>
      <c r="M5172" s="15">
        <f>J5172-L5172</f>
        <v/>
      </c>
      <c r="N5172" s="21" t="n"/>
    </row>
    <row r="5173">
      <c r="A5173" s="295" t="n"/>
      <c r="B5173" s="14" t="n"/>
      <c r="C5173" s="15" t="n"/>
      <c r="D5173" s="15" t="n"/>
      <c r="E5173" s="15">
        <f>D5173*Setup!$B$5</f>
        <v/>
      </c>
      <c r="F5173" s="15">
        <f>D5173-E5173</f>
        <v/>
      </c>
      <c r="G5173" s="15" t="n"/>
      <c r="H5173" s="15" t="n"/>
      <c r="I5173" s="15" t="n"/>
      <c r="J5173" s="15">
        <f>C5173+F5173+G5173-I5173</f>
        <v/>
      </c>
      <c r="K5173" s="15" t="n"/>
      <c r="L5173" s="15">
        <f>K5173*Setup!$B$6</f>
        <v/>
      </c>
      <c r="M5173" s="15">
        <f>J5173-L5173</f>
        <v/>
      </c>
      <c r="N5173" s="21" t="n"/>
    </row>
    <row r="5174">
      <c r="A5174" s="295" t="n"/>
      <c r="B5174" s="14" t="n"/>
      <c r="C5174" s="15" t="n"/>
      <c r="D5174" s="15" t="n"/>
      <c r="E5174" s="15">
        <f>D5174*Setup!$B$5</f>
        <v/>
      </c>
      <c r="F5174" s="15">
        <f>D5174-E5174</f>
        <v/>
      </c>
      <c r="G5174" s="15" t="n"/>
      <c r="H5174" s="15" t="n"/>
      <c r="I5174" s="15" t="n"/>
      <c r="J5174" s="15">
        <f>C5174+F5174+G5174-I5174</f>
        <v/>
      </c>
      <c r="K5174" s="15" t="n"/>
      <c r="L5174" s="15">
        <f>K5174*Setup!$B$6</f>
        <v/>
      </c>
      <c r="M5174" s="15">
        <f>J5174-L5174</f>
        <v/>
      </c>
      <c r="N5174" s="21" t="n"/>
    </row>
    <row r="5175">
      <c r="A5175" s="295" t="n"/>
      <c r="B5175" s="14" t="n"/>
      <c r="C5175" s="15" t="n"/>
      <c r="D5175" s="15" t="n"/>
      <c r="E5175" s="15">
        <f>D5175*Setup!$B$5</f>
        <v/>
      </c>
      <c r="F5175" s="15">
        <f>D5175-E5175</f>
        <v/>
      </c>
      <c r="G5175" s="15" t="n"/>
      <c r="H5175" s="15" t="n"/>
      <c r="I5175" s="15" t="n"/>
      <c r="J5175" s="15">
        <f>C5175+F5175+G5175-I5175</f>
        <v/>
      </c>
      <c r="K5175" s="15" t="n"/>
      <c r="L5175" s="15">
        <f>K5175*Setup!$B$6</f>
        <v/>
      </c>
      <c r="M5175" s="15">
        <f>J5175-L5175</f>
        <v/>
      </c>
      <c r="N5175" s="21" t="n"/>
    </row>
    <row r="5176">
      <c r="A5176" s="295" t="n"/>
      <c r="B5176" s="14" t="n"/>
      <c r="C5176" s="15" t="n"/>
      <c r="D5176" s="15" t="n"/>
      <c r="E5176" s="15">
        <f>D5176*Setup!$B$5</f>
        <v/>
      </c>
      <c r="F5176" s="15">
        <f>D5176-E5176</f>
        <v/>
      </c>
      <c r="G5176" s="15" t="n"/>
      <c r="H5176" s="15" t="n"/>
      <c r="I5176" s="15" t="n"/>
      <c r="J5176" s="15">
        <f>C5176+F5176+G5176-I5176</f>
        <v/>
      </c>
      <c r="K5176" s="15" t="n"/>
      <c r="L5176" s="15">
        <f>K5176*Setup!$B$6</f>
        <v/>
      </c>
      <c r="M5176" s="15">
        <f>J5176-L5176</f>
        <v/>
      </c>
      <c r="N5176" s="21" t="n"/>
    </row>
    <row r="5177">
      <c r="A5177" s="295" t="n"/>
      <c r="B5177" s="14" t="n"/>
      <c r="C5177" s="15" t="n"/>
      <c r="D5177" s="15" t="n"/>
      <c r="E5177" s="15">
        <f>D5177*Setup!$B$5</f>
        <v/>
      </c>
      <c r="F5177" s="15">
        <f>D5177-E5177</f>
        <v/>
      </c>
      <c r="G5177" s="15" t="n"/>
      <c r="H5177" s="15" t="n"/>
      <c r="I5177" s="15" t="n"/>
      <c r="J5177" s="15">
        <f>C5177+F5177+G5177-I5177</f>
        <v/>
      </c>
      <c r="K5177" s="15" t="n"/>
      <c r="L5177" s="15">
        <f>K5177*Setup!$B$6</f>
        <v/>
      </c>
      <c r="M5177" s="15">
        <f>J5177-L5177</f>
        <v/>
      </c>
      <c r="N5177" s="21" t="n"/>
    </row>
    <row r="5178">
      <c r="A5178" s="295" t="n"/>
      <c r="B5178" s="14" t="n"/>
      <c r="C5178" s="15" t="n"/>
      <c r="D5178" s="15" t="n"/>
      <c r="E5178" s="15">
        <f>D5178*Setup!$B$5</f>
        <v/>
      </c>
      <c r="F5178" s="15">
        <f>D5178-E5178</f>
        <v/>
      </c>
      <c r="G5178" s="15" t="n"/>
      <c r="H5178" s="15" t="n"/>
      <c r="I5178" s="15" t="n"/>
      <c r="J5178" s="15">
        <f>C5178+F5178+G5178-I5178</f>
        <v/>
      </c>
      <c r="K5178" s="15" t="n"/>
      <c r="L5178" s="15">
        <f>K5178*Setup!$B$6</f>
        <v/>
      </c>
      <c r="M5178" s="15">
        <f>J5178-L5178</f>
        <v/>
      </c>
      <c r="N5178" s="21" t="n"/>
    </row>
    <row r="5179">
      <c r="A5179" s="295" t="n"/>
      <c r="B5179" s="14" t="n"/>
      <c r="C5179" s="15" t="n"/>
      <c r="D5179" s="15" t="n"/>
      <c r="E5179" s="15">
        <f>D5179*Setup!$B$5</f>
        <v/>
      </c>
      <c r="F5179" s="15">
        <f>D5179-E5179</f>
        <v/>
      </c>
      <c r="G5179" s="15" t="n"/>
      <c r="H5179" s="15" t="n"/>
      <c r="I5179" s="15" t="n"/>
      <c r="J5179" s="15">
        <f>C5179+F5179+G5179-I5179</f>
        <v/>
      </c>
      <c r="K5179" s="15" t="n"/>
      <c r="L5179" s="15">
        <f>K5179*Setup!$B$6</f>
        <v/>
      </c>
      <c r="M5179" s="15">
        <f>J5179-L5179</f>
        <v/>
      </c>
      <c r="N5179" s="21" t="n"/>
    </row>
    <row r="5180">
      <c r="A5180" s="295" t="n"/>
      <c r="B5180" s="14" t="n"/>
      <c r="C5180" s="15" t="n"/>
      <c r="D5180" s="15" t="n"/>
      <c r="E5180" s="15">
        <f>D5180*Setup!$B$5</f>
        <v/>
      </c>
      <c r="F5180" s="15">
        <f>D5180-E5180</f>
        <v/>
      </c>
      <c r="G5180" s="15" t="n"/>
      <c r="H5180" s="15" t="n"/>
      <c r="I5180" s="15" t="n"/>
      <c r="J5180" s="15">
        <f>C5180+F5180+G5180-I5180</f>
        <v/>
      </c>
      <c r="K5180" s="15" t="n"/>
      <c r="L5180" s="15">
        <f>K5180*Setup!$B$6</f>
        <v/>
      </c>
      <c r="M5180" s="15">
        <f>J5180-L5180</f>
        <v/>
      </c>
      <c r="N5180" s="21" t="n"/>
    </row>
    <row r="5181">
      <c r="A5181" s="295" t="n"/>
      <c r="B5181" s="14" t="n"/>
      <c r="C5181" s="15" t="n"/>
      <c r="D5181" s="15" t="n"/>
      <c r="E5181" s="15">
        <f>D5181*Setup!$B$5</f>
        <v/>
      </c>
      <c r="F5181" s="15">
        <f>D5181-E5181</f>
        <v/>
      </c>
      <c r="G5181" s="15" t="n"/>
      <c r="H5181" s="15" t="n"/>
      <c r="I5181" s="15" t="n"/>
      <c r="J5181" s="15">
        <f>C5181+F5181+G5181-I5181</f>
        <v/>
      </c>
      <c r="K5181" s="15" t="n"/>
      <c r="L5181" s="15">
        <f>K5181*Setup!$B$6</f>
        <v/>
      </c>
      <c r="M5181" s="15">
        <f>J5181-L5181</f>
        <v/>
      </c>
      <c r="N5181" s="21" t="n"/>
    </row>
    <row r="5182">
      <c r="A5182" s="295" t="n"/>
      <c r="B5182" s="14" t="n"/>
      <c r="C5182" s="15" t="n"/>
      <c r="D5182" s="15" t="n"/>
      <c r="E5182" s="15">
        <f>D5182*Setup!$B$5</f>
        <v/>
      </c>
      <c r="F5182" s="15">
        <f>D5182-E5182</f>
        <v/>
      </c>
      <c r="G5182" s="15" t="n"/>
      <c r="H5182" s="15" t="n"/>
      <c r="I5182" s="15" t="n"/>
      <c r="J5182" s="15">
        <f>C5182+F5182+G5182-I5182</f>
        <v/>
      </c>
      <c r="K5182" s="15" t="n"/>
      <c r="L5182" s="15">
        <f>K5182*Setup!$B$6</f>
        <v/>
      </c>
      <c r="M5182" s="15">
        <f>J5182-L5182</f>
        <v/>
      </c>
      <c r="N5182" s="21" t="n"/>
    </row>
    <row r="5183">
      <c r="A5183" s="295" t="n"/>
      <c r="B5183" s="14" t="n"/>
      <c r="C5183" s="15" t="n"/>
      <c r="D5183" s="15" t="n"/>
      <c r="E5183" s="15">
        <f>D5183*Setup!$B$5</f>
        <v/>
      </c>
      <c r="F5183" s="15">
        <f>D5183-E5183</f>
        <v/>
      </c>
      <c r="G5183" s="15" t="n"/>
      <c r="H5183" s="15" t="n"/>
      <c r="I5183" s="15" t="n"/>
      <c r="J5183" s="15">
        <f>C5183+F5183+G5183-I5183</f>
        <v/>
      </c>
      <c r="K5183" s="15" t="n"/>
      <c r="L5183" s="15">
        <f>K5183*Setup!$B$6</f>
        <v/>
      </c>
      <c r="M5183" s="15">
        <f>J5183-L5183</f>
        <v/>
      </c>
      <c r="N5183" s="21" t="n"/>
    </row>
    <row r="5184">
      <c r="A5184" s="295" t="n"/>
      <c r="B5184" s="14" t="n"/>
      <c r="C5184" s="15" t="n"/>
      <c r="D5184" s="15" t="n"/>
      <c r="E5184" s="15">
        <f>D5184*Setup!$B$5</f>
        <v/>
      </c>
      <c r="F5184" s="15">
        <f>D5184-E5184</f>
        <v/>
      </c>
      <c r="G5184" s="15" t="n"/>
      <c r="H5184" s="15" t="n"/>
      <c r="I5184" s="15" t="n"/>
      <c r="J5184" s="15">
        <f>C5184+F5184+G5184-I5184</f>
        <v/>
      </c>
      <c r="K5184" s="15" t="n"/>
      <c r="L5184" s="15">
        <f>K5184*Setup!$B$6</f>
        <v/>
      </c>
      <c r="M5184" s="15">
        <f>J5184-L5184</f>
        <v/>
      </c>
      <c r="N5184" s="21" t="n"/>
    </row>
    <row r="5185">
      <c r="A5185" s="295" t="n"/>
      <c r="B5185" s="14" t="n"/>
      <c r="C5185" s="15" t="n"/>
      <c r="D5185" s="15" t="n"/>
      <c r="E5185" s="15">
        <f>D5185*Setup!$B$5</f>
        <v/>
      </c>
      <c r="F5185" s="15">
        <f>D5185-E5185</f>
        <v/>
      </c>
      <c r="G5185" s="15" t="n"/>
      <c r="H5185" s="15" t="n"/>
      <c r="I5185" s="15" t="n"/>
      <c r="J5185" s="15">
        <f>C5185+F5185+G5185-I5185</f>
        <v/>
      </c>
      <c r="K5185" s="15" t="n"/>
      <c r="L5185" s="15">
        <f>K5185*Setup!$B$6</f>
        <v/>
      </c>
      <c r="M5185" s="15">
        <f>J5185-L5185</f>
        <v/>
      </c>
      <c r="N5185" s="21" t="n"/>
    </row>
    <row r="5186">
      <c r="A5186" s="295" t="n"/>
      <c r="B5186" s="14" t="n"/>
      <c r="C5186" s="15" t="n"/>
      <c r="D5186" s="15" t="n"/>
      <c r="E5186" s="15">
        <f>D5186*Setup!$B$5</f>
        <v/>
      </c>
      <c r="F5186" s="15">
        <f>D5186-E5186</f>
        <v/>
      </c>
      <c r="G5186" s="15" t="n"/>
      <c r="H5186" s="15" t="n"/>
      <c r="I5186" s="15" t="n"/>
      <c r="J5186" s="15">
        <f>C5186+F5186+G5186-I5186</f>
        <v/>
      </c>
      <c r="K5186" s="15" t="n"/>
      <c r="L5186" s="15">
        <f>K5186*Setup!$B$6</f>
        <v/>
      </c>
      <c r="M5186" s="15">
        <f>J5186-L5186</f>
        <v/>
      </c>
      <c r="N5186" s="21" t="n"/>
    </row>
    <row r="5187">
      <c r="A5187" s="295" t="n"/>
      <c r="B5187" s="14" t="n"/>
      <c r="C5187" s="15" t="n"/>
      <c r="D5187" s="15" t="n"/>
      <c r="E5187" s="15">
        <f>D5187*Setup!$B$5</f>
        <v/>
      </c>
      <c r="F5187" s="15">
        <f>D5187-E5187</f>
        <v/>
      </c>
      <c r="G5187" s="15" t="n"/>
      <c r="H5187" s="15" t="n"/>
      <c r="I5187" s="15" t="n"/>
      <c r="J5187" s="15">
        <f>C5187+F5187+G5187-I5187</f>
        <v/>
      </c>
      <c r="K5187" s="15" t="n"/>
      <c r="L5187" s="15">
        <f>K5187*Setup!$B$6</f>
        <v/>
      </c>
      <c r="M5187" s="15">
        <f>J5187-L5187</f>
        <v/>
      </c>
      <c r="N5187" s="21" t="n"/>
    </row>
    <row r="5188">
      <c r="A5188" s="295" t="n"/>
      <c r="B5188" s="14" t="n"/>
      <c r="C5188" s="15" t="n"/>
      <c r="D5188" s="15" t="n"/>
      <c r="E5188" s="15">
        <f>D5188*Setup!$B$5</f>
        <v/>
      </c>
      <c r="F5188" s="15">
        <f>D5188-E5188</f>
        <v/>
      </c>
      <c r="G5188" s="15" t="n"/>
      <c r="H5188" s="15" t="n"/>
      <c r="I5188" s="15" t="n"/>
      <c r="J5188" s="15">
        <f>C5188+F5188+G5188-I5188</f>
        <v/>
      </c>
      <c r="K5188" s="15" t="n"/>
      <c r="L5188" s="15">
        <f>K5188*Setup!$B$6</f>
        <v/>
      </c>
      <c r="M5188" s="15">
        <f>J5188-L5188</f>
        <v/>
      </c>
      <c r="N5188" s="21" t="n"/>
    </row>
    <row r="5189">
      <c r="A5189" s="295" t="n"/>
      <c r="B5189" s="14" t="n"/>
      <c r="C5189" s="15" t="n"/>
      <c r="D5189" s="15" t="n"/>
      <c r="E5189" s="15">
        <f>D5189*Setup!$B$5</f>
        <v/>
      </c>
      <c r="F5189" s="15">
        <f>D5189-E5189</f>
        <v/>
      </c>
      <c r="G5189" s="15" t="n"/>
      <c r="H5189" s="15" t="n"/>
      <c r="I5189" s="15" t="n"/>
      <c r="J5189" s="15">
        <f>C5189+F5189+G5189-I5189</f>
        <v/>
      </c>
      <c r="K5189" s="15" t="n"/>
      <c r="L5189" s="15">
        <f>K5189*Setup!$B$6</f>
        <v/>
      </c>
      <c r="M5189" s="15">
        <f>J5189-L5189</f>
        <v/>
      </c>
      <c r="N5189" s="21" t="n"/>
    </row>
    <row r="5190">
      <c r="A5190" s="295" t="n"/>
      <c r="B5190" s="14" t="n"/>
      <c r="C5190" s="15" t="n"/>
      <c r="D5190" s="15" t="n"/>
      <c r="E5190" s="15">
        <f>D5190*Setup!$B$5</f>
        <v/>
      </c>
      <c r="F5190" s="15">
        <f>D5190-E5190</f>
        <v/>
      </c>
      <c r="G5190" s="15" t="n"/>
      <c r="H5190" s="15" t="n"/>
      <c r="I5190" s="15" t="n"/>
      <c r="J5190" s="15">
        <f>C5190+F5190+G5190-I5190</f>
        <v/>
      </c>
      <c r="K5190" s="15" t="n"/>
      <c r="L5190" s="15">
        <f>K5190*Setup!$B$6</f>
        <v/>
      </c>
      <c r="M5190" s="15">
        <f>J5190-L5190</f>
        <v/>
      </c>
      <c r="N5190" s="21" t="n"/>
    </row>
    <row r="5191">
      <c r="A5191" s="295" t="n"/>
      <c r="B5191" s="14" t="n"/>
      <c r="C5191" s="15" t="n"/>
      <c r="D5191" s="15" t="n"/>
      <c r="E5191" s="15">
        <f>D5191*Setup!$B$5</f>
        <v/>
      </c>
      <c r="F5191" s="15">
        <f>D5191-E5191</f>
        <v/>
      </c>
      <c r="G5191" s="15" t="n"/>
      <c r="H5191" s="15" t="n"/>
      <c r="I5191" s="15" t="n"/>
      <c r="J5191" s="15">
        <f>C5191+F5191+G5191-I5191</f>
        <v/>
      </c>
      <c r="K5191" s="15" t="n"/>
      <c r="L5191" s="15">
        <f>K5191*Setup!$B$6</f>
        <v/>
      </c>
      <c r="M5191" s="15">
        <f>J5191-L5191</f>
        <v/>
      </c>
      <c r="N5191" s="21" t="n"/>
    </row>
    <row r="5192">
      <c r="A5192" s="295" t="n"/>
      <c r="B5192" s="14" t="n"/>
      <c r="C5192" s="15" t="n"/>
      <c r="D5192" s="15" t="n"/>
      <c r="E5192" s="15">
        <f>D5192*Setup!$B$5</f>
        <v/>
      </c>
      <c r="F5192" s="15">
        <f>D5192-E5192</f>
        <v/>
      </c>
      <c r="G5192" s="15" t="n"/>
      <c r="H5192" s="15" t="n"/>
      <c r="I5192" s="15" t="n"/>
      <c r="J5192" s="15">
        <f>C5192+F5192+G5192-I5192</f>
        <v/>
      </c>
      <c r="K5192" s="15" t="n"/>
      <c r="L5192" s="15">
        <f>K5192*Setup!$B$6</f>
        <v/>
      </c>
      <c r="M5192" s="15">
        <f>J5192-L5192</f>
        <v/>
      </c>
      <c r="N5192" s="21" t="n"/>
    </row>
    <row r="5193">
      <c r="A5193" s="295" t="n"/>
      <c r="B5193" s="14" t="n"/>
      <c r="C5193" s="15" t="n"/>
      <c r="D5193" s="15" t="n"/>
      <c r="E5193" s="15">
        <f>D5193*Setup!$B$5</f>
        <v/>
      </c>
      <c r="F5193" s="15">
        <f>D5193-E5193</f>
        <v/>
      </c>
      <c r="G5193" s="15" t="n"/>
      <c r="H5193" s="15" t="n"/>
      <c r="I5193" s="15" t="n"/>
      <c r="J5193" s="15">
        <f>C5193+F5193+G5193-I5193</f>
        <v/>
      </c>
      <c r="K5193" s="15" t="n"/>
      <c r="L5193" s="15">
        <f>K5193*Setup!$B$6</f>
        <v/>
      </c>
      <c r="M5193" s="15">
        <f>J5193-L5193</f>
        <v/>
      </c>
      <c r="N5193" s="21" t="n"/>
    </row>
    <row r="5194">
      <c r="A5194" s="295" t="n"/>
      <c r="B5194" s="14" t="n"/>
      <c r="C5194" s="15" t="n"/>
      <c r="D5194" s="15" t="n"/>
      <c r="E5194" s="15">
        <f>D5194*Setup!$B$5</f>
        <v/>
      </c>
      <c r="F5194" s="15">
        <f>D5194-E5194</f>
        <v/>
      </c>
      <c r="G5194" s="15" t="n"/>
      <c r="H5194" s="15" t="n"/>
      <c r="I5194" s="15" t="n"/>
      <c r="J5194" s="15">
        <f>C5194+F5194+G5194-I5194</f>
        <v/>
      </c>
      <c r="K5194" s="15" t="n"/>
      <c r="L5194" s="15">
        <f>K5194*Setup!$B$6</f>
        <v/>
      </c>
      <c r="M5194" s="15">
        <f>J5194-L5194</f>
        <v/>
      </c>
      <c r="N5194" s="21" t="n"/>
    </row>
    <row r="5195">
      <c r="A5195" s="295" t="n"/>
      <c r="B5195" s="14" t="n"/>
      <c r="C5195" s="15" t="n"/>
      <c r="D5195" s="15" t="n"/>
      <c r="E5195" s="15">
        <f>D5195*Setup!$B$5</f>
        <v/>
      </c>
      <c r="F5195" s="15">
        <f>D5195-E5195</f>
        <v/>
      </c>
      <c r="G5195" s="15" t="n"/>
      <c r="H5195" s="15" t="n"/>
      <c r="I5195" s="15" t="n"/>
      <c r="J5195" s="15">
        <f>C5195+F5195+G5195-I5195</f>
        <v/>
      </c>
      <c r="K5195" s="15" t="n"/>
      <c r="L5195" s="15">
        <f>K5195*Setup!$B$6</f>
        <v/>
      </c>
      <c r="M5195" s="15">
        <f>J5195-L5195</f>
        <v/>
      </c>
      <c r="N5195" s="21" t="n"/>
    </row>
    <row r="5196">
      <c r="A5196" s="295" t="n"/>
      <c r="B5196" s="14" t="n"/>
      <c r="C5196" s="15" t="n"/>
      <c r="D5196" s="15" t="n"/>
      <c r="E5196" s="15">
        <f>D5196*Setup!$B$5</f>
        <v/>
      </c>
      <c r="F5196" s="15">
        <f>D5196-E5196</f>
        <v/>
      </c>
      <c r="G5196" s="15" t="n"/>
      <c r="H5196" s="15" t="n"/>
      <c r="I5196" s="15" t="n"/>
      <c r="J5196" s="15">
        <f>C5196+F5196+G5196-I5196</f>
        <v/>
      </c>
      <c r="K5196" s="15" t="n"/>
      <c r="L5196" s="15">
        <f>K5196*Setup!$B$6</f>
        <v/>
      </c>
      <c r="M5196" s="15">
        <f>J5196-L5196</f>
        <v/>
      </c>
      <c r="N5196" s="21" t="n"/>
    </row>
    <row r="5197">
      <c r="A5197" s="295" t="n"/>
      <c r="B5197" s="14" t="n"/>
      <c r="C5197" s="15" t="n"/>
      <c r="D5197" s="15" t="n"/>
      <c r="E5197" s="15">
        <f>D5197*Setup!$B$5</f>
        <v/>
      </c>
      <c r="F5197" s="15">
        <f>D5197-E5197</f>
        <v/>
      </c>
      <c r="G5197" s="15" t="n"/>
      <c r="H5197" s="15" t="n"/>
      <c r="I5197" s="15" t="n"/>
      <c r="J5197" s="15">
        <f>C5197+F5197+G5197-I5197</f>
        <v/>
      </c>
      <c r="K5197" s="15" t="n"/>
      <c r="L5197" s="15">
        <f>K5197*Setup!$B$6</f>
        <v/>
      </c>
      <c r="M5197" s="15">
        <f>J5197-L5197</f>
        <v/>
      </c>
      <c r="N5197" s="21" t="n"/>
    </row>
    <row r="5198">
      <c r="A5198" s="295" t="n"/>
      <c r="B5198" s="14" t="n"/>
      <c r="C5198" s="15" t="n"/>
      <c r="D5198" s="15" t="n"/>
      <c r="E5198" s="15">
        <f>D5198*Setup!$B$5</f>
        <v/>
      </c>
      <c r="F5198" s="15">
        <f>D5198-E5198</f>
        <v/>
      </c>
      <c r="G5198" s="15" t="n"/>
      <c r="H5198" s="15" t="n"/>
      <c r="I5198" s="15" t="n"/>
      <c r="J5198" s="15">
        <f>C5198+F5198+G5198-I5198</f>
        <v/>
      </c>
      <c r="K5198" s="15" t="n"/>
      <c r="L5198" s="15">
        <f>K5198*Setup!$B$6</f>
        <v/>
      </c>
      <c r="M5198" s="15">
        <f>J5198-L5198</f>
        <v/>
      </c>
      <c r="N5198" s="21" t="n"/>
    </row>
    <row r="5199">
      <c r="A5199" s="295" t="n"/>
      <c r="B5199" s="14" t="n"/>
      <c r="C5199" s="15" t="n"/>
      <c r="D5199" s="15" t="n"/>
      <c r="E5199" s="15">
        <f>D5199*Setup!$B$5</f>
        <v/>
      </c>
      <c r="F5199" s="15">
        <f>D5199-E5199</f>
        <v/>
      </c>
      <c r="G5199" s="15" t="n"/>
      <c r="H5199" s="15" t="n"/>
      <c r="I5199" s="15" t="n"/>
      <c r="J5199" s="15">
        <f>C5199+F5199+G5199-I5199</f>
        <v/>
      </c>
      <c r="K5199" s="15" t="n"/>
      <c r="L5199" s="15">
        <f>K5199*Setup!$B$6</f>
        <v/>
      </c>
      <c r="M5199" s="15">
        <f>J5199-L5199</f>
        <v/>
      </c>
      <c r="N5199" s="21" t="n"/>
    </row>
    <row r="5200">
      <c r="A5200" s="295" t="n"/>
      <c r="B5200" s="14" t="n"/>
      <c r="C5200" s="15" t="n"/>
      <c r="D5200" s="15" t="n"/>
      <c r="E5200" s="15">
        <f>D5200*Setup!$B$5</f>
        <v/>
      </c>
      <c r="F5200" s="15">
        <f>D5200-E5200</f>
        <v/>
      </c>
      <c r="G5200" s="15" t="n"/>
      <c r="H5200" s="15" t="n"/>
      <c r="I5200" s="15" t="n"/>
      <c r="J5200" s="15">
        <f>C5200+F5200+G5200-I5200</f>
        <v/>
      </c>
      <c r="K5200" s="15" t="n"/>
      <c r="L5200" s="15">
        <f>K5200*Setup!$B$6</f>
        <v/>
      </c>
      <c r="M5200" s="15">
        <f>J5200-L5200</f>
        <v/>
      </c>
      <c r="N5200" s="21" t="n"/>
    </row>
    <row r="5201">
      <c r="A5201" s="295" t="n"/>
      <c r="B5201" s="14" t="n"/>
      <c r="C5201" s="15" t="n"/>
      <c r="D5201" s="15" t="n"/>
      <c r="E5201" s="15">
        <f>D5201*Setup!$B$5</f>
        <v/>
      </c>
      <c r="F5201" s="15">
        <f>D5201-E5201</f>
        <v/>
      </c>
      <c r="G5201" s="15" t="n"/>
      <c r="H5201" s="15" t="n"/>
      <c r="I5201" s="15" t="n"/>
      <c r="J5201" s="15">
        <f>C5201+F5201+G5201-I5201</f>
        <v/>
      </c>
      <c r="K5201" s="15" t="n"/>
      <c r="L5201" s="15">
        <f>K5201*Setup!$B$6</f>
        <v/>
      </c>
      <c r="M5201" s="15">
        <f>J5201-L5201</f>
        <v/>
      </c>
      <c r="N5201" s="21" t="n"/>
    </row>
    <row r="5202">
      <c r="A5202" s="295" t="n"/>
      <c r="B5202" s="14" t="n"/>
      <c r="C5202" s="15" t="n"/>
      <c r="D5202" s="15" t="n"/>
      <c r="E5202" s="15">
        <f>D5202*Setup!$B$5</f>
        <v/>
      </c>
      <c r="F5202" s="15">
        <f>D5202-E5202</f>
        <v/>
      </c>
      <c r="G5202" s="15" t="n"/>
      <c r="H5202" s="15" t="n"/>
      <c r="I5202" s="15" t="n"/>
      <c r="J5202" s="15">
        <f>C5202+F5202+G5202-I5202</f>
        <v/>
      </c>
      <c r="K5202" s="15" t="n"/>
      <c r="L5202" s="15">
        <f>K5202*Setup!$B$6</f>
        <v/>
      </c>
      <c r="M5202" s="15">
        <f>J5202-L5202</f>
        <v/>
      </c>
      <c r="N5202" s="21" t="n"/>
    </row>
    <row r="5203">
      <c r="A5203" s="295" t="n"/>
      <c r="B5203" s="14" t="n"/>
      <c r="C5203" s="15" t="n"/>
      <c r="D5203" s="15" t="n"/>
      <c r="E5203" s="15">
        <f>D5203*Setup!$B$5</f>
        <v/>
      </c>
      <c r="F5203" s="15">
        <f>D5203-E5203</f>
        <v/>
      </c>
      <c r="G5203" s="15" t="n"/>
      <c r="H5203" s="15" t="n"/>
      <c r="I5203" s="15" t="n"/>
      <c r="J5203" s="15">
        <f>C5203+F5203+G5203-I5203</f>
        <v/>
      </c>
      <c r="K5203" s="15" t="n"/>
      <c r="L5203" s="15">
        <f>K5203*Setup!$B$6</f>
        <v/>
      </c>
      <c r="M5203" s="15">
        <f>J5203-L5203</f>
        <v/>
      </c>
      <c r="N5203" s="21" t="n"/>
    </row>
    <row r="5204">
      <c r="A5204" s="295" t="n"/>
      <c r="B5204" s="14" t="n"/>
      <c r="C5204" s="15" t="n"/>
      <c r="D5204" s="15" t="n"/>
      <c r="E5204" s="15">
        <f>D5204*Setup!$B$5</f>
        <v/>
      </c>
      <c r="F5204" s="15">
        <f>D5204-E5204</f>
        <v/>
      </c>
      <c r="G5204" s="15" t="n"/>
      <c r="H5204" s="15" t="n"/>
      <c r="I5204" s="15" t="n"/>
      <c r="J5204" s="15">
        <f>C5204+F5204+G5204-I5204</f>
        <v/>
      </c>
      <c r="K5204" s="15" t="n"/>
      <c r="L5204" s="15">
        <f>K5204*Setup!$B$6</f>
        <v/>
      </c>
      <c r="M5204" s="15">
        <f>J5204-L5204</f>
        <v/>
      </c>
      <c r="N5204" s="21" t="n"/>
    </row>
    <row r="5205">
      <c r="A5205" s="295" t="n"/>
      <c r="B5205" s="14" t="n"/>
      <c r="C5205" s="15" t="n"/>
      <c r="D5205" s="15" t="n"/>
      <c r="E5205" s="15">
        <f>D5205*Setup!$B$5</f>
        <v/>
      </c>
      <c r="F5205" s="15">
        <f>D5205-E5205</f>
        <v/>
      </c>
      <c r="G5205" s="15" t="n"/>
      <c r="H5205" s="15" t="n"/>
      <c r="I5205" s="15" t="n"/>
      <c r="J5205" s="15">
        <f>C5205+F5205+G5205-I5205</f>
        <v/>
      </c>
      <c r="K5205" s="15" t="n"/>
      <c r="L5205" s="15">
        <f>K5205*Setup!$B$6</f>
        <v/>
      </c>
      <c r="M5205" s="15">
        <f>J5205-L5205</f>
        <v/>
      </c>
      <c r="N5205" s="21" t="n"/>
    </row>
    <row r="5206">
      <c r="A5206" s="295" t="n"/>
      <c r="B5206" s="14" t="n"/>
      <c r="C5206" s="15" t="n"/>
      <c r="D5206" s="15" t="n"/>
      <c r="E5206" s="15">
        <f>D5206*Setup!$B$5</f>
        <v/>
      </c>
      <c r="F5206" s="15">
        <f>D5206-E5206</f>
        <v/>
      </c>
      <c r="G5206" s="15" t="n"/>
      <c r="H5206" s="15" t="n"/>
      <c r="I5206" s="15" t="n"/>
      <c r="J5206" s="15">
        <f>C5206+F5206+G5206-I5206</f>
        <v/>
      </c>
      <c r="K5206" s="15" t="n"/>
      <c r="L5206" s="15">
        <f>K5206*Setup!$B$6</f>
        <v/>
      </c>
      <c r="M5206" s="15">
        <f>J5206-L5206</f>
        <v/>
      </c>
      <c r="N5206" s="21" t="n"/>
    </row>
    <row r="5207">
      <c r="A5207" s="295" t="n"/>
      <c r="B5207" s="14" t="n"/>
      <c r="C5207" s="15" t="n"/>
      <c r="D5207" s="15" t="n"/>
      <c r="E5207" s="15">
        <f>D5207*Setup!$B$5</f>
        <v/>
      </c>
      <c r="F5207" s="15">
        <f>D5207-E5207</f>
        <v/>
      </c>
      <c r="G5207" s="15" t="n"/>
      <c r="H5207" s="15" t="n"/>
      <c r="I5207" s="15" t="n"/>
      <c r="J5207" s="15">
        <f>C5207+F5207+G5207-I5207</f>
        <v/>
      </c>
      <c r="K5207" s="15" t="n"/>
      <c r="L5207" s="15">
        <f>K5207*Setup!$B$6</f>
        <v/>
      </c>
      <c r="M5207" s="15">
        <f>J5207-L5207</f>
        <v/>
      </c>
      <c r="N5207" s="21" t="n"/>
    </row>
    <row r="5208">
      <c r="A5208" s="295" t="n"/>
      <c r="B5208" s="14" t="n"/>
      <c r="C5208" s="15" t="n"/>
      <c r="D5208" s="15" t="n"/>
      <c r="E5208" s="15">
        <f>D5208*Setup!$B$5</f>
        <v/>
      </c>
      <c r="F5208" s="15">
        <f>D5208-E5208</f>
        <v/>
      </c>
      <c r="G5208" s="15" t="n"/>
      <c r="H5208" s="15" t="n"/>
      <c r="I5208" s="15" t="n"/>
      <c r="J5208" s="15">
        <f>C5208+F5208+G5208-I5208</f>
        <v/>
      </c>
      <c r="K5208" s="15" t="n"/>
      <c r="L5208" s="15">
        <f>K5208*Setup!$B$6</f>
        <v/>
      </c>
      <c r="M5208" s="15">
        <f>J5208-L5208</f>
        <v/>
      </c>
      <c r="N5208" s="21" t="n"/>
    </row>
    <row r="5209">
      <c r="A5209" s="295" t="n"/>
      <c r="B5209" s="14" t="n"/>
      <c r="C5209" s="15" t="n"/>
      <c r="D5209" s="15" t="n"/>
      <c r="E5209" s="15">
        <f>D5209*Setup!$B$5</f>
        <v/>
      </c>
      <c r="F5209" s="15">
        <f>D5209-E5209</f>
        <v/>
      </c>
      <c r="G5209" s="15" t="n"/>
      <c r="H5209" s="15" t="n"/>
      <c r="I5209" s="15" t="n"/>
      <c r="J5209" s="15">
        <f>C5209+F5209+G5209-I5209</f>
        <v/>
      </c>
      <c r="K5209" s="15" t="n"/>
      <c r="L5209" s="15">
        <f>K5209*Setup!$B$6</f>
        <v/>
      </c>
      <c r="M5209" s="15">
        <f>J5209-L5209</f>
        <v/>
      </c>
      <c r="N5209" s="21" t="n"/>
    </row>
    <row r="5210">
      <c r="A5210" s="295" t="n"/>
      <c r="B5210" s="14" t="n"/>
      <c r="C5210" s="15" t="n"/>
      <c r="D5210" s="15" t="n"/>
      <c r="E5210" s="15">
        <f>D5210*Setup!$B$5</f>
        <v/>
      </c>
      <c r="F5210" s="15">
        <f>D5210-E5210</f>
        <v/>
      </c>
      <c r="G5210" s="15" t="n"/>
      <c r="H5210" s="15" t="n"/>
      <c r="I5210" s="15" t="n"/>
      <c r="J5210" s="15">
        <f>C5210+F5210+G5210-I5210</f>
        <v/>
      </c>
      <c r="K5210" s="15" t="n"/>
      <c r="L5210" s="15">
        <f>K5210*Setup!$B$6</f>
        <v/>
      </c>
      <c r="M5210" s="15">
        <f>J5210-L5210</f>
        <v/>
      </c>
      <c r="N5210" s="21" t="n"/>
    </row>
    <row r="5211">
      <c r="A5211" s="295" t="n"/>
      <c r="B5211" s="14" t="n"/>
      <c r="C5211" s="15" t="n"/>
      <c r="D5211" s="15" t="n"/>
      <c r="E5211" s="15">
        <f>D5211*Setup!$B$5</f>
        <v/>
      </c>
      <c r="F5211" s="15">
        <f>D5211-E5211</f>
        <v/>
      </c>
      <c r="G5211" s="15" t="n"/>
      <c r="H5211" s="15" t="n"/>
      <c r="I5211" s="15" t="n"/>
      <c r="J5211" s="15">
        <f>C5211+F5211+G5211-I5211</f>
        <v/>
      </c>
      <c r="K5211" s="15" t="n"/>
      <c r="L5211" s="15">
        <f>K5211*Setup!$B$6</f>
        <v/>
      </c>
      <c r="M5211" s="15">
        <f>J5211-L5211</f>
        <v/>
      </c>
      <c r="N5211" s="21" t="n"/>
    </row>
    <row r="5212">
      <c r="A5212" s="295" t="n"/>
      <c r="B5212" s="14" t="n"/>
      <c r="C5212" s="15" t="n"/>
      <c r="D5212" s="15" t="n"/>
      <c r="E5212" s="15">
        <f>D5212*Setup!$B$5</f>
        <v/>
      </c>
      <c r="F5212" s="15">
        <f>D5212-E5212</f>
        <v/>
      </c>
      <c r="G5212" s="15" t="n"/>
      <c r="H5212" s="15" t="n"/>
      <c r="I5212" s="15" t="n"/>
      <c r="J5212" s="15">
        <f>C5212+F5212+G5212-I5212</f>
        <v/>
      </c>
      <c r="K5212" s="15" t="n"/>
      <c r="L5212" s="15">
        <f>K5212*Setup!$B$6</f>
        <v/>
      </c>
      <c r="M5212" s="15">
        <f>J5212-L5212</f>
        <v/>
      </c>
      <c r="N5212" s="21" t="n"/>
    </row>
    <row r="5213">
      <c r="A5213" s="295" t="n"/>
      <c r="B5213" s="14" t="n"/>
      <c r="C5213" s="15" t="n"/>
      <c r="D5213" s="15" t="n"/>
      <c r="E5213" s="15">
        <f>D5213*Setup!$B$5</f>
        <v/>
      </c>
      <c r="F5213" s="15">
        <f>D5213-E5213</f>
        <v/>
      </c>
      <c r="G5213" s="15" t="n"/>
      <c r="H5213" s="15" t="n"/>
      <c r="I5213" s="15" t="n"/>
      <c r="J5213" s="15">
        <f>C5213+F5213+G5213-I5213</f>
        <v/>
      </c>
      <c r="K5213" s="15" t="n"/>
      <c r="L5213" s="15">
        <f>K5213*Setup!$B$6</f>
        <v/>
      </c>
      <c r="M5213" s="15">
        <f>J5213-L5213</f>
        <v/>
      </c>
      <c r="N5213" s="21" t="n"/>
    </row>
    <row r="5214">
      <c r="A5214" s="295" t="n"/>
      <c r="B5214" s="14" t="n"/>
      <c r="C5214" s="15" t="n"/>
      <c r="D5214" s="15" t="n"/>
      <c r="E5214" s="15">
        <f>D5214*Setup!$B$5</f>
        <v/>
      </c>
      <c r="F5214" s="15">
        <f>D5214-E5214</f>
        <v/>
      </c>
      <c r="G5214" s="15" t="n"/>
      <c r="H5214" s="15" t="n"/>
      <c r="I5214" s="15" t="n"/>
      <c r="J5214" s="15">
        <f>C5214+F5214+G5214-I5214</f>
        <v/>
      </c>
      <c r="K5214" s="15" t="n"/>
      <c r="L5214" s="15">
        <f>K5214*Setup!$B$6</f>
        <v/>
      </c>
      <c r="M5214" s="15">
        <f>J5214-L5214</f>
        <v/>
      </c>
      <c r="N5214" s="21" t="n"/>
    </row>
    <row r="5215">
      <c r="A5215" s="295" t="n"/>
      <c r="B5215" s="14" t="n"/>
      <c r="C5215" s="15" t="n"/>
      <c r="D5215" s="15" t="n"/>
      <c r="E5215" s="15">
        <f>D5215*Setup!$B$5</f>
        <v/>
      </c>
      <c r="F5215" s="15">
        <f>D5215-E5215</f>
        <v/>
      </c>
      <c r="G5215" s="15" t="n"/>
      <c r="H5215" s="15" t="n"/>
      <c r="I5215" s="15" t="n"/>
      <c r="J5215" s="15">
        <f>C5215+F5215+G5215-I5215</f>
        <v/>
      </c>
      <c r="K5215" s="15" t="n"/>
      <c r="L5215" s="15">
        <f>K5215*Setup!$B$6</f>
        <v/>
      </c>
      <c r="M5215" s="15">
        <f>J5215-L5215</f>
        <v/>
      </c>
      <c r="N5215" s="21" t="n"/>
    </row>
    <row r="5216">
      <c r="A5216" s="295" t="n"/>
      <c r="B5216" s="14" t="n"/>
      <c r="C5216" s="15" t="n"/>
      <c r="D5216" s="15" t="n"/>
      <c r="E5216" s="15">
        <f>D5216*Setup!$B$5</f>
        <v/>
      </c>
      <c r="F5216" s="15">
        <f>D5216-E5216</f>
        <v/>
      </c>
      <c r="G5216" s="15" t="n"/>
      <c r="H5216" s="15" t="n"/>
      <c r="I5216" s="15" t="n"/>
      <c r="J5216" s="15">
        <f>C5216+F5216+G5216-I5216</f>
        <v/>
      </c>
      <c r="K5216" s="15" t="n"/>
      <c r="L5216" s="15">
        <f>K5216*Setup!$B$6</f>
        <v/>
      </c>
      <c r="M5216" s="15">
        <f>J5216-L5216</f>
        <v/>
      </c>
      <c r="N5216" s="21" t="n"/>
    </row>
    <row r="5217">
      <c r="A5217" s="295" t="n"/>
      <c r="B5217" s="14" t="n"/>
      <c r="C5217" s="15" t="n"/>
      <c r="D5217" s="15" t="n"/>
      <c r="E5217" s="15">
        <f>D5217*Setup!$B$5</f>
        <v/>
      </c>
      <c r="F5217" s="15">
        <f>D5217-E5217</f>
        <v/>
      </c>
      <c r="G5217" s="15" t="n"/>
      <c r="H5217" s="15" t="n"/>
      <c r="I5217" s="15" t="n"/>
      <c r="J5217" s="15">
        <f>C5217+F5217+G5217-I5217</f>
        <v/>
      </c>
      <c r="K5217" s="15" t="n"/>
      <c r="L5217" s="15">
        <f>K5217*Setup!$B$6</f>
        <v/>
      </c>
      <c r="M5217" s="15">
        <f>J5217-L5217</f>
        <v/>
      </c>
      <c r="N5217" s="21" t="n"/>
    </row>
    <row r="5218">
      <c r="A5218" s="295" t="n"/>
      <c r="B5218" s="14" t="n"/>
      <c r="C5218" s="15" t="n"/>
      <c r="D5218" s="15" t="n"/>
      <c r="E5218" s="15">
        <f>D5218*Setup!$B$5</f>
        <v/>
      </c>
      <c r="F5218" s="15">
        <f>D5218-E5218</f>
        <v/>
      </c>
      <c r="G5218" s="15" t="n"/>
      <c r="H5218" s="15" t="n"/>
      <c r="I5218" s="15" t="n"/>
      <c r="J5218" s="15">
        <f>C5218+F5218+G5218-I5218</f>
        <v/>
      </c>
      <c r="K5218" s="15" t="n"/>
      <c r="L5218" s="15">
        <f>K5218*Setup!$B$6</f>
        <v/>
      </c>
      <c r="M5218" s="15">
        <f>J5218-L5218</f>
        <v/>
      </c>
      <c r="N5218" s="21" t="n"/>
    </row>
    <row r="5219">
      <c r="A5219" s="295" t="n"/>
      <c r="B5219" s="14" t="n"/>
      <c r="C5219" s="15" t="n"/>
      <c r="D5219" s="15" t="n"/>
      <c r="E5219" s="15">
        <f>D5219*Setup!$B$5</f>
        <v/>
      </c>
      <c r="F5219" s="15">
        <f>D5219-E5219</f>
        <v/>
      </c>
      <c r="G5219" s="15" t="n"/>
      <c r="H5219" s="15" t="n"/>
      <c r="I5219" s="15" t="n"/>
      <c r="J5219" s="15">
        <f>C5219+F5219+G5219-I5219</f>
        <v/>
      </c>
      <c r="K5219" s="15" t="n"/>
      <c r="L5219" s="15">
        <f>K5219*Setup!$B$6</f>
        <v/>
      </c>
      <c r="M5219" s="15">
        <f>J5219-L5219</f>
        <v/>
      </c>
      <c r="N5219" s="21" t="n"/>
    </row>
    <row r="5220">
      <c r="A5220" s="295" t="n"/>
      <c r="B5220" s="14" t="n"/>
      <c r="C5220" s="15" t="n"/>
      <c r="D5220" s="15" t="n"/>
      <c r="E5220" s="15">
        <f>D5220*Setup!$B$5</f>
        <v/>
      </c>
      <c r="F5220" s="15">
        <f>D5220-E5220</f>
        <v/>
      </c>
      <c r="G5220" s="15" t="n"/>
      <c r="H5220" s="15" t="n"/>
      <c r="I5220" s="15" t="n"/>
      <c r="J5220" s="15">
        <f>C5220+F5220+G5220-I5220</f>
        <v/>
      </c>
      <c r="K5220" s="15" t="n"/>
      <c r="L5220" s="15">
        <f>K5220*Setup!$B$6</f>
        <v/>
      </c>
      <c r="M5220" s="15">
        <f>J5220-L5220</f>
        <v/>
      </c>
      <c r="N5220" s="21" t="n"/>
    </row>
    <row r="5221">
      <c r="A5221" s="295" t="n"/>
      <c r="B5221" s="14" t="n"/>
      <c r="C5221" s="15" t="n"/>
      <c r="D5221" s="15" t="n"/>
      <c r="E5221" s="15">
        <f>D5221*Setup!$B$5</f>
        <v/>
      </c>
      <c r="F5221" s="15">
        <f>D5221-E5221</f>
        <v/>
      </c>
      <c r="G5221" s="15" t="n"/>
      <c r="H5221" s="15" t="n"/>
      <c r="I5221" s="15" t="n"/>
      <c r="J5221" s="15">
        <f>C5221+F5221+G5221-I5221</f>
        <v/>
      </c>
      <c r="K5221" s="15" t="n"/>
      <c r="L5221" s="15">
        <f>K5221*Setup!$B$6</f>
        <v/>
      </c>
      <c r="M5221" s="15">
        <f>J5221-L5221</f>
        <v/>
      </c>
      <c r="N5221" s="21" t="n"/>
    </row>
    <row r="5222">
      <c r="A5222" s="295" t="n"/>
      <c r="B5222" s="14" t="n"/>
      <c r="C5222" s="15" t="n"/>
      <c r="D5222" s="15" t="n"/>
      <c r="E5222" s="15">
        <f>D5222*Setup!$B$5</f>
        <v/>
      </c>
      <c r="F5222" s="15">
        <f>D5222-E5222</f>
        <v/>
      </c>
      <c r="G5222" s="15" t="n"/>
      <c r="H5222" s="15" t="n"/>
      <c r="I5222" s="15" t="n"/>
      <c r="J5222" s="15">
        <f>C5222+F5222+G5222-I5222</f>
        <v/>
      </c>
      <c r="K5222" s="15" t="n"/>
      <c r="L5222" s="15">
        <f>K5222*Setup!$B$6</f>
        <v/>
      </c>
      <c r="M5222" s="15">
        <f>J5222-L5222</f>
        <v/>
      </c>
      <c r="N5222" s="21" t="n"/>
    </row>
    <row r="5223">
      <c r="A5223" s="295" t="n"/>
      <c r="B5223" s="14" t="n"/>
      <c r="C5223" s="15" t="n"/>
      <c r="D5223" s="15" t="n"/>
      <c r="E5223" s="15">
        <f>D5223*Setup!$B$5</f>
        <v/>
      </c>
      <c r="F5223" s="15">
        <f>D5223-E5223</f>
        <v/>
      </c>
      <c r="G5223" s="15" t="n"/>
      <c r="H5223" s="15" t="n"/>
      <c r="I5223" s="15" t="n"/>
      <c r="J5223" s="15">
        <f>C5223+F5223+G5223-I5223</f>
        <v/>
      </c>
      <c r="K5223" s="15" t="n"/>
      <c r="L5223" s="15">
        <f>K5223*Setup!$B$6</f>
        <v/>
      </c>
      <c r="M5223" s="15">
        <f>J5223-L5223</f>
        <v/>
      </c>
      <c r="N5223" s="21" t="n"/>
    </row>
    <row r="5224">
      <c r="A5224" s="295" t="n"/>
      <c r="B5224" s="14" t="n"/>
      <c r="C5224" s="15" t="n"/>
      <c r="D5224" s="15" t="n"/>
      <c r="E5224" s="15">
        <f>D5224*Setup!$B$5</f>
        <v/>
      </c>
      <c r="F5224" s="15">
        <f>D5224-E5224</f>
        <v/>
      </c>
      <c r="G5224" s="15" t="n"/>
      <c r="H5224" s="15" t="n"/>
      <c r="I5224" s="15" t="n"/>
      <c r="J5224" s="15">
        <f>C5224+F5224+G5224-I5224</f>
        <v/>
      </c>
      <c r="K5224" s="15" t="n"/>
      <c r="L5224" s="15">
        <f>K5224*Setup!$B$6</f>
        <v/>
      </c>
      <c r="M5224" s="15">
        <f>J5224-L5224</f>
        <v/>
      </c>
      <c r="N5224" s="21" t="n"/>
    </row>
    <row r="5225">
      <c r="A5225" s="295" t="n"/>
      <c r="B5225" s="14" t="n"/>
      <c r="C5225" s="15" t="n"/>
      <c r="D5225" s="15" t="n"/>
      <c r="E5225" s="15">
        <f>D5225*Setup!$B$5</f>
        <v/>
      </c>
      <c r="F5225" s="15">
        <f>D5225-E5225</f>
        <v/>
      </c>
      <c r="G5225" s="15" t="n"/>
      <c r="H5225" s="15" t="n"/>
      <c r="I5225" s="15" t="n"/>
      <c r="J5225" s="15">
        <f>C5225+F5225+G5225-I5225</f>
        <v/>
      </c>
      <c r="K5225" s="15" t="n"/>
      <c r="L5225" s="15">
        <f>K5225*Setup!$B$6</f>
        <v/>
      </c>
      <c r="M5225" s="15">
        <f>J5225-L5225</f>
        <v/>
      </c>
      <c r="N5225" s="21" t="n"/>
    </row>
    <row r="5226">
      <c r="A5226" s="295" t="n"/>
      <c r="B5226" s="14" t="n"/>
      <c r="C5226" s="15" t="n"/>
      <c r="D5226" s="15" t="n"/>
      <c r="E5226" s="15">
        <f>D5226*Setup!$B$5</f>
        <v/>
      </c>
      <c r="F5226" s="15">
        <f>D5226-E5226</f>
        <v/>
      </c>
      <c r="G5226" s="15" t="n"/>
      <c r="H5226" s="15" t="n"/>
      <c r="I5226" s="15" t="n"/>
      <c r="J5226" s="15">
        <f>C5226+F5226+G5226-I5226</f>
        <v/>
      </c>
      <c r="K5226" s="15" t="n"/>
      <c r="L5226" s="15">
        <f>K5226*Setup!$B$6</f>
        <v/>
      </c>
      <c r="M5226" s="15">
        <f>J5226-L5226</f>
        <v/>
      </c>
      <c r="N5226" s="21" t="n"/>
    </row>
    <row r="5227">
      <c r="A5227" s="295" t="n"/>
      <c r="B5227" s="14" t="n"/>
      <c r="C5227" s="15" t="n"/>
      <c r="D5227" s="15" t="n"/>
      <c r="E5227" s="15">
        <f>D5227*Setup!$B$5</f>
        <v/>
      </c>
      <c r="F5227" s="15">
        <f>D5227-E5227</f>
        <v/>
      </c>
      <c r="G5227" s="15" t="n"/>
      <c r="H5227" s="15" t="n"/>
      <c r="I5227" s="15" t="n"/>
      <c r="J5227" s="15">
        <f>C5227+F5227+G5227-I5227</f>
        <v/>
      </c>
      <c r="K5227" s="15" t="n"/>
      <c r="L5227" s="15">
        <f>K5227*Setup!$B$6</f>
        <v/>
      </c>
      <c r="M5227" s="15">
        <f>J5227-L5227</f>
        <v/>
      </c>
      <c r="N5227" s="21" t="n"/>
    </row>
    <row r="5228">
      <c r="A5228" s="295" t="n"/>
      <c r="B5228" s="14" t="n"/>
      <c r="C5228" s="15" t="n"/>
      <c r="D5228" s="15" t="n"/>
      <c r="E5228" s="15">
        <f>D5228*Setup!$B$5</f>
        <v/>
      </c>
      <c r="F5228" s="15">
        <f>D5228-E5228</f>
        <v/>
      </c>
      <c r="G5228" s="15" t="n"/>
      <c r="H5228" s="15" t="n"/>
      <c r="I5228" s="15" t="n"/>
      <c r="J5228" s="15">
        <f>C5228+F5228+G5228-I5228</f>
        <v/>
      </c>
      <c r="K5228" s="15" t="n"/>
      <c r="L5228" s="15">
        <f>K5228*Setup!$B$6</f>
        <v/>
      </c>
      <c r="M5228" s="15">
        <f>J5228-L5228</f>
        <v/>
      </c>
      <c r="N5228" s="21" t="n"/>
    </row>
    <row r="5229">
      <c r="A5229" s="295" t="n"/>
      <c r="B5229" s="14" t="n"/>
      <c r="C5229" s="15" t="n"/>
      <c r="D5229" s="15" t="n"/>
      <c r="E5229" s="15">
        <f>D5229*Setup!$B$5</f>
        <v/>
      </c>
      <c r="F5229" s="15">
        <f>D5229-E5229</f>
        <v/>
      </c>
      <c r="G5229" s="15" t="n"/>
      <c r="H5229" s="15" t="n"/>
      <c r="I5229" s="15" t="n"/>
      <c r="J5229" s="15">
        <f>C5229+F5229+G5229-I5229</f>
        <v/>
      </c>
      <c r="K5229" s="15" t="n"/>
      <c r="L5229" s="15">
        <f>K5229*Setup!$B$6</f>
        <v/>
      </c>
      <c r="M5229" s="15">
        <f>J5229-L5229</f>
        <v/>
      </c>
      <c r="N5229" s="21" t="n"/>
    </row>
    <row r="5230">
      <c r="A5230" s="295" t="n"/>
      <c r="B5230" s="14" t="n"/>
      <c r="C5230" s="15" t="n"/>
      <c r="D5230" s="15" t="n"/>
      <c r="E5230" s="15">
        <f>D5230*Setup!$B$5</f>
        <v/>
      </c>
      <c r="F5230" s="15">
        <f>D5230-E5230</f>
        <v/>
      </c>
      <c r="G5230" s="15" t="n"/>
      <c r="H5230" s="15" t="n"/>
      <c r="I5230" s="15" t="n"/>
      <c r="J5230" s="15">
        <f>C5230+F5230+G5230-I5230</f>
        <v/>
      </c>
      <c r="K5230" s="15" t="n"/>
      <c r="L5230" s="15">
        <f>K5230*Setup!$B$6</f>
        <v/>
      </c>
      <c r="M5230" s="15">
        <f>J5230-L5230</f>
        <v/>
      </c>
      <c r="N5230" s="21" t="n"/>
    </row>
    <row r="5231">
      <c r="A5231" s="295" t="n"/>
      <c r="B5231" s="14" t="n"/>
      <c r="C5231" s="15" t="n"/>
      <c r="D5231" s="15" t="n"/>
      <c r="E5231" s="15">
        <f>D5231*Setup!$B$5</f>
        <v/>
      </c>
      <c r="F5231" s="15">
        <f>D5231-E5231</f>
        <v/>
      </c>
      <c r="G5231" s="15" t="n"/>
      <c r="H5231" s="15" t="n"/>
      <c r="I5231" s="15" t="n"/>
      <c r="J5231" s="15">
        <f>C5231+F5231+G5231-I5231</f>
        <v/>
      </c>
      <c r="K5231" s="15" t="n"/>
      <c r="L5231" s="15">
        <f>K5231*Setup!$B$6</f>
        <v/>
      </c>
      <c r="M5231" s="15">
        <f>J5231-L5231</f>
        <v/>
      </c>
      <c r="N5231" s="21" t="n"/>
    </row>
    <row r="5232">
      <c r="A5232" s="295" t="n"/>
      <c r="B5232" s="14" t="n"/>
      <c r="C5232" s="15" t="n"/>
      <c r="D5232" s="15" t="n"/>
      <c r="E5232" s="15">
        <f>D5232*Setup!$B$5</f>
        <v/>
      </c>
      <c r="F5232" s="15">
        <f>D5232-E5232</f>
        <v/>
      </c>
      <c r="G5232" s="15" t="n"/>
      <c r="H5232" s="15" t="n"/>
      <c r="I5232" s="15" t="n"/>
      <c r="J5232" s="15">
        <f>C5232+F5232+G5232-I5232</f>
        <v/>
      </c>
      <c r="K5232" s="15" t="n"/>
      <c r="L5232" s="15">
        <f>K5232*Setup!$B$6</f>
        <v/>
      </c>
      <c r="M5232" s="15">
        <f>J5232-L5232</f>
        <v/>
      </c>
      <c r="N5232" s="21" t="n"/>
    </row>
    <row r="5233">
      <c r="A5233" s="295" t="n"/>
      <c r="B5233" s="14" t="n"/>
      <c r="C5233" s="15" t="n"/>
      <c r="D5233" s="15" t="n"/>
      <c r="E5233" s="15">
        <f>D5233*Setup!$B$5</f>
        <v/>
      </c>
      <c r="F5233" s="15">
        <f>D5233-E5233</f>
        <v/>
      </c>
      <c r="G5233" s="15" t="n"/>
      <c r="H5233" s="15" t="n"/>
      <c r="I5233" s="15" t="n"/>
      <c r="J5233" s="15">
        <f>C5233+F5233+G5233-I5233</f>
        <v/>
      </c>
      <c r="K5233" s="15" t="n"/>
      <c r="L5233" s="15">
        <f>K5233*Setup!$B$6</f>
        <v/>
      </c>
      <c r="M5233" s="15">
        <f>J5233-L5233</f>
        <v/>
      </c>
      <c r="N5233" s="21" t="n"/>
    </row>
    <row r="5234">
      <c r="A5234" s="295" t="n"/>
      <c r="B5234" s="14" t="n"/>
      <c r="C5234" s="15" t="n"/>
      <c r="D5234" s="15" t="n"/>
      <c r="E5234" s="15">
        <f>D5234*Setup!$B$5</f>
        <v/>
      </c>
      <c r="F5234" s="15">
        <f>D5234-E5234</f>
        <v/>
      </c>
      <c r="G5234" s="15" t="n"/>
      <c r="H5234" s="15" t="n"/>
      <c r="I5234" s="15" t="n"/>
      <c r="J5234" s="15">
        <f>C5234+F5234+G5234-I5234</f>
        <v/>
      </c>
      <c r="K5234" s="15" t="n"/>
      <c r="L5234" s="15">
        <f>K5234*Setup!$B$6</f>
        <v/>
      </c>
      <c r="M5234" s="15">
        <f>J5234-L5234</f>
        <v/>
      </c>
      <c r="N5234" s="21" t="n"/>
    </row>
    <row r="5235">
      <c r="A5235" s="295" t="n"/>
      <c r="B5235" s="14" t="n"/>
      <c r="C5235" s="15" t="n"/>
      <c r="D5235" s="15" t="n"/>
      <c r="E5235" s="15">
        <f>D5235*Setup!$B$5</f>
        <v/>
      </c>
      <c r="F5235" s="15">
        <f>D5235-E5235</f>
        <v/>
      </c>
      <c r="G5235" s="15" t="n"/>
      <c r="H5235" s="15" t="n"/>
      <c r="I5235" s="15" t="n"/>
      <c r="J5235" s="15">
        <f>C5235+F5235+G5235-I5235</f>
        <v/>
      </c>
      <c r="K5235" s="15" t="n"/>
      <c r="L5235" s="15">
        <f>K5235*Setup!$B$6</f>
        <v/>
      </c>
      <c r="M5235" s="15">
        <f>J5235-L5235</f>
        <v/>
      </c>
      <c r="N5235" s="21" t="n"/>
    </row>
    <row r="5236">
      <c r="A5236" s="295" t="n"/>
      <c r="B5236" s="14" t="n"/>
      <c r="C5236" s="15" t="n"/>
      <c r="D5236" s="15" t="n"/>
      <c r="E5236" s="15">
        <f>D5236*Setup!$B$5</f>
        <v/>
      </c>
      <c r="F5236" s="15">
        <f>D5236-E5236</f>
        <v/>
      </c>
      <c r="G5236" s="15" t="n"/>
      <c r="H5236" s="15" t="n"/>
      <c r="I5236" s="15" t="n"/>
      <c r="J5236" s="15">
        <f>C5236+F5236+G5236-I5236</f>
        <v/>
      </c>
      <c r="K5236" s="15" t="n"/>
      <c r="L5236" s="15">
        <f>K5236*Setup!$B$6</f>
        <v/>
      </c>
      <c r="M5236" s="15">
        <f>J5236-L5236</f>
        <v/>
      </c>
      <c r="N5236" s="21" t="n"/>
    </row>
    <row r="5237">
      <c r="A5237" s="295" t="n"/>
      <c r="B5237" s="14" t="n"/>
      <c r="C5237" s="15" t="n"/>
      <c r="D5237" s="15" t="n"/>
      <c r="E5237" s="15">
        <f>D5237*Setup!$B$5</f>
        <v/>
      </c>
      <c r="F5237" s="15">
        <f>D5237-E5237</f>
        <v/>
      </c>
      <c r="G5237" s="15" t="n"/>
      <c r="H5237" s="15" t="n"/>
      <c r="I5237" s="15" t="n"/>
      <c r="J5237" s="15">
        <f>C5237+F5237+G5237-I5237</f>
        <v/>
      </c>
      <c r="K5237" s="15" t="n"/>
      <c r="L5237" s="15">
        <f>K5237*Setup!$B$6</f>
        <v/>
      </c>
      <c r="M5237" s="15">
        <f>J5237-L5237</f>
        <v/>
      </c>
      <c r="N5237" s="21" t="n"/>
    </row>
    <row r="5238">
      <c r="A5238" s="295" t="n"/>
      <c r="B5238" s="14" t="n"/>
      <c r="C5238" s="15" t="n"/>
      <c r="D5238" s="15" t="n"/>
      <c r="E5238" s="15">
        <f>D5238*Setup!$B$5</f>
        <v/>
      </c>
      <c r="F5238" s="15">
        <f>D5238-E5238</f>
        <v/>
      </c>
      <c r="G5238" s="15" t="n"/>
      <c r="H5238" s="15" t="n"/>
      <c r="I5238" s="15" t="n"/>
      <c r="J5238" s="15">
        <f>C5238+F5238+G5238-I5238</f>
        <v/>
      </c>
      <c r="K5238" s="15" t="n"/>
      <c r="L5238" s="15">
        <f>K5238*Setup!$B$6</f>
        <v/>
      </c>
      <c r="M5238" s="15">
        <f>J5238-L5238</f>
        <v/>
      </c>
      <c r="N5238" s="21" t="n"/>
    </row>
    <row r="5239">
      <c r="A5239" s="295" t="n"/>
      <c r="B5239" s="14" t="n"/>
      <c r="C5239" s="15" t="n"/>
      <c r="D5239" s="15" t="n"/>
      <c r="E5239" s="15">
        <f>D5239*Setup!$B$5</f>
        <v/>
      </c>
      <c r="F5239" s="15">
        <f>D5239-E5239</f>
        <v/>
      </c>
      <c r="G5239" s="15" t="n"/>
      <c r="H5239" s="15" t="n"/>
      <c r="I5239" s="15" t="n"/>
      <c r="J5239" s="15">
        <f>C5239+F5239+G5239-I5239</f>
        <v/>
      </c>
      <c r="K5239" s="15" t="n"/>
      <c r="L5239" s="15">
        <f>K5239*Setup!$B$6</f>
        <v/>
      </c>
      <c r="M5239" s="15">
        <f>J5239-L5239</f>
        <v/>
      </c>
      <c r="N5239" s="21" t="n"/>
    </row>
    <row r="5240">
      <c r="A5240" s="295" t="n"/>
      <c r="B5240" s="14" t="n"/>
      <c r="C5240" s="15" t="n"/>
      <c r="D5240" s="15" t="n"/>
      <c r="E5240" s="15">
        <f>D5240*Setup!$B$5</f>
        <v/>
      </c>
      <c r="F5240" s="15">
        <f>D5240-E5240</f>
        <v/>
      </c>
      <c r="G5240" s="15" t="n"/>
      <c r="H5240" s="15" t="n"/>
      <c r="I5240" s="15" t="n"/>
      <c r="J5240" s="15">
        <f>C5240+F5240+G5240-I5240</f>
        <v/>
      </c>
      <c r="K5240" s="15" t="n"/>
      <c r="L5240" s="15">
        <f>K5240*Setup!$B$6</f>
        <v/>
      </c>
      <c r="M5240" s="15">
        <f>J5240-L5240</f>
        <v/>
      </c>
      <c r="N5240" s="21" t="n"/>
    </row>
    <row r="5241">
      <c r="A5241" s="295" t="n"/>
      <c r="B5241" s="14" t="n"/>
      <c r="C5241" s="15" t="n"/>
      <c r="D5241" s="15" t="n"/>
      <c r="E5241" s="15">
        <f>D5241*Setup!$B$5</f>
        <v/>
      </c>
      <c r="F5241" s="15">
        <f>D5241-E5241</f>
        <v/>
      </c>
      <c r="G5241" s="15" t="n"/>
      <c r="H5241" s="15" t="n"/>
      <c r="I5241" s="15" t="n"/>
      <c r="J5241" s="15">
        <f>C5241+F5241+G5241-I5241</f>
        <v/>
      </c>
      <c r="K5241" s="15" t="n"/>
      <c r="L5241" s="15">
        <f>K5241*Setup!$B$6</f>
        <v/>
      </c>
      <c r="M5241" s="15">
        <f>J5241-L5241</f>
        <v/>
      </c>
      <c r="N5241" s="21" t="n"/>
    </row>
    <row r="5242">
      <c r="A5242" s="295" t="n"/>
      <c r="B5242" s="14" t="n"/>
      <c r="C5242" s="15" t="n"/>
      <c r="D5242" s="15" t="n"/>
      <c r="E5242" s="15">
        <f>D5242*Setup!$B$5</f>
        <v/>
      </c>
      <c r="F5242" s="15">
        <f>D5242-E5242</f>
        <v/>
      </c>
      <c r="G5242" s="15" t="n"/>
      <c r="H5242" s="15" t="n"/>
      <c r="I5242" s="15" t="n"/>
      <c r="J5242" s="15">
        <f>C5242+F5242+G5242-I5242</f>
        <v/>
      </c>
      <c r="K5242" s="15" t="n"/>
      <c r="L5242" s="15">
        <f>K5242*Setup!$B$6</f>
        <v/>
      </c>
      <c r="M5242" s="15">
        <f>J5242-L5242</f>
        <v/>
      </c>
      <c r="N5242" s="21" t="n"/>
    </row>
    <row r="5243">
      <c r="A5243" s="295" t="n"/>
      <c r="B5243" s="14" t="n"/>
      <c r="C5243" s="15" t="n"/>
      <c r="D5243" s="15" t="n"/>
      <c r="E5243" s="15">
        <f>D5243*Setup!$B$5</f>
        <v/>
      </c>
      <c r="F5243" s="15">
        <f>D5243-E5243</f>
        <v/>
      </c>
      <c r="G5243" s="15" t="n"/>
      <c r="H5243" s="15" t="n"/>
      <c r="I5243" s="15" t="n"/>
      <c r="J5243" s="15">
        <f>C5243+F5243+G5243-I5243</f>
        <v/>
      </c>
      <c r="K5243" s="15" t="n"/>
      <c r="L5243" s="15">
        <f>K5243*Setup!$B$6</f>
        <v/>
      </c>
      <c r="M5243" s="15">
        <f>J5243-L5243</f>
        <v/>
      </c>
      <c r="N5243" s="21" t="n"/>
    </row>
    <row r="5244">
      <c r="A5244" s="295" t="n"/>
      <c r="B5244" s="14" t="n"/>
      <c r="C5244" s="15" t="n"/>
      <c r="D5244" s="15" t="n"/>
      <c r="E5244" s="15">
        <f>D5244*Setup!$B$5</f>
        <v/>
      </c>
      <c r="F5244" s="15">
        <f>D5244-E5244</f>
        <v/>
      </c>
      <c r="G5244" s="15" t="n"/>
      <c r="H5244" s="15" t="n"/>
      <c r="I5244" s="15" t="n"/>
      <c r="J5244" s="15">
        <f>C5244+F5244+G5244-I5244</f>
        <v/>
      </c>
      <c r="K5244" s="15" t="n"/>
      <c r="L5244" s="15">
        <f>K5244*Setup!$B$6</f>
        <v/>
      </c>
      <c r="M5244" s="15">
        <f>J5244-L5244</f>
        <v/>
      </c>
      <c r="N5244" s="21" t="n"/>
    </row>
    <row r="5245">
      <c r="A5245" s="295" t="n"/>
      <c r="B5245" s="14" t="n"/>
      <c r="C5245" s="15" t="n"/>
      <c r="D5245" s="15" t="n"/>
      <c r="E5245" s="15">
        <f>D5245*Setup!$B$5</f>
        <v/>
      </c>
      <c r="F5245" s="15">
        <f>D5245-E5245</f>
        <v/>
      </c>
      <c r="G5245" s="15" t="n"/>
      <c r="H5245" s="15" t="n"/>
      <c r="I5245" s="15" t="n"/>
      <c r="J5245" s="15">
        <f>C5245+F5245+G5245-I5245</f>
        <v/>
      </c>
      <c r="K5245" s="15" t="n"/>
      <c r="L5245" s="15">
        <f>K5245*Setup!$B$6</f>
        <v/>
      </c>
      <c r="M5245" s="15">
        <f>J5245-L5245</f>
        <v/>
      </c>
      <c r="N5245" s="21" t="n"/>
    </row>
    <row r="5246">
      <c r="A5246" s="295" t="n"/>
      <c r="B5246" s="14" t="n"/>
      <c r="C5246" s="15" t="n"/>
      <c r="D5246" s="15" t="n"/>
      <c r="E5246" s="15">
        <f>D5246*Setup!$B$5</f>
        <v/>
      </c>
      <c r="F5246" s="15">
        <f>D5246-E5246</f>
        <v/>
      </c>
      <c r="G5246" s="15" t="n"/>
      <c r="H5246" s="15" t="n"/>
      <c r="I5246" s="15" t="n"/>
      <c r="J5246" s="15">
        <f>C5246+F5246+G5246-I5246</f>
        <v/>
      </c>
      <c r="K5246" s="15" t="n"/>
      <c r="L5246" s="15">
        <f>K5246*Setup!$B$6</f>
        <v/>
      </c>
      <c r="M5246" s="15">
        <f>J5246-L5246</f>
        <v/>
      </c>
      <c r="N5246" s="21" t="n"/>
    </row>
    <row r="5247">
      <c r="A5247" s="295" t="n"/>
      <c r="B5247" s="14" t="n"/>
      <c r="C5247" s="15" t="n"/>
      <c r="D5247" s="15" t="n"/>
      <c r="E5247" s="15">
        <f>D5247*Setup!$B$5</f>
        <v/>
      </c>
      <c r="F5247" s="15">
        <f>D5247-E5247</f>
        <v/>
      </c>
      <c r="G5247" s="15" t="n"/>
      <c r="H5247" s="15" t="n"/>
      <c r="I5247" s="15" t="n"/>
      <c r="J5247" s="15">
        <f>C5247+F5247+G5247-I5247</f>
        <v/>
      </c>
      <c r="K5247" s="15" t="n"/>
      <c r="L5247" s="15">
        <f>K5247*Setup!$B$6</f>
        <v/>
      </c>
      <c r="M5247" s="15">
        <f>J5247-L5247</f>
        <v/>
      </c>
      <c r="N5247" s="21" t="n"/>
    </row>
    <row r="5248">
      <c r="A5248" s="295" t="n"/>
      <c r="B5248" s="14" t="n"/>
      <c r="C5248" s="15" t="n"/>
      <c r="D5248" s="15" t="n"/>
      <c r="E5248" s="15">
        <f>D5248*Setup!$B$5</f>
        <v/>
      </c>
      <c r="F5248" s="15">
        <f>D5248-E5248</f>
        <v/>
      </c>
      <c r="G5248" s="15" t="n"/>
      <c r="H5248" s="15" t="n"/>
      <c r="I5248" s="15" t="n"/>
      <c r="J5248" s="15">
        <f>C5248+F5248+G5248-I5248</f>
        <v/>
      </c>
      <c r="K5248" s="15" t="n"/>
      <c r="L5248" s="15">
        <f>K5248*Setup!$B$6</f>
        <v/>
      </c>
      <c r="M5248" s="15">
        <f>J5248-L5248</f>
        <v/>
      </c>
      <c r="N5248" s="21" t="n"/>
    </row>
    <row r="5249">
      <c r="A5249" s="295" t="n"/>
      <c r="B5249" s="14" t="n"/>
      <c r="C5249" s="15" t="n"/>
      <c r="D5249" s="15" t="n"/>
      <c r="E5249" s="15">
        <f>D5249*Setup!$B$5</f>
        <v/>
      </c>
      <c r="F5249" s="15">
        <f>D5249-E5249</f>
        <v/>
      </c>
      <c r="G5249" s="15" t="n"/>
      <c r="H5249" s="15" t="n"/>
      <c r="I5249" s="15" t="n"/>
      <c r="J5249" s="15">
        <f>C5249+F5249+G5249-I5249</f>
        <v/>
      </c>
      <c r="K5249" s="15" t="n"/>
      <c r="L5249" s="15">
        <f>K5249*Setup!$B$6</f>
        <v/>
      </c>
      <c r="M5249" s="15">
        <f>J5249-L5249</f>
        <v/>
      </c>
      <c r="N5249" s="21" t="n"/>
    </row>
    <row r="5250">
      <c r="A5250" s="295" t="n"/>
      <c r="B5250" s="14" t="n"/>
      <c r="C5250" s="15" t="n"/>
      <c r="D5250" s="15" t="n"/>
      <c r="E5250" s="15">
        <f>D5250*Setup!$B$5</f>
        <v/>
      </c>
      <c r="F5250" s="15">
        <f>D5250-E5250</f>
        <v/>
      </c>
      <c r="G5250" s="15" t="n"/>
      <c r="H5250" s="15" t="n"/>
      <c r="I5250" s="15" t="n"/>
      <c r="J5250" s="15">
        <f>C5250+F5250+G5250-I5250</f>
        <v/>
      </c>
      <c r="K5250" s="15" t="n"/>
      <c r="L5250" s="15">
        <f>K5250*Setup!$B$6</f>
        <v/>
      </c>
      <c r="M5250" s="15">
        <f>J5250-L5250</f>
        <v/>
      </c>
      <c r="N5250" s="21" t="n"/>
    </row>
    <row r="5251">
      <c r="A5251" s="295" t="n"/>
      <c r="B5251" s="14" t="n"/>
      <c r="C5251" s="15" t="n"/>
      <c r="D5251" s="15" t="n"/>
      <c r="E5251" s="15">
        <f>D5251*Setup!$B$5</f>
        <v/>
      </c>
      <c r="F5251" s="15">
        <f>D5251-E5251</f>
        <v/>
      </c>
      <c r="G5251" s="15" t="n"/>
      <c r="H5251" s="15" t="n"/>
      <c r="I5251" s="15" t="n"/>
      <c r="J5251" s="15">
        <f>C5251+F5251+G5251-I5251</f>
        <v/>
      </c>
      <c r="K5251" s="15" t="n"/>
      <c r="L5251" s="15">
        <f>K5251*Setup!$B$6</f>
        <v/>
      </c>
      <c r="M5251" s="15">
        <f>J5251-L5251</f>
        <v/>
      </c>
      <c r="N5251" s="21" t="n"/>
    </row>
    <row r="5252">
      <c r="A5252" s="295" t="n"/>
      <c r="B5252" s="14" t="n"/>
      <c r="C5252" s="15" t="n"/>
      <c r="D5252" s="15" t="n"/>
      <c r="E5252" s="15">
        <f>D5252*Setup!$B$5</f>
        <v/>
      </c>
      <c r="F5252" s="15">
        <f>D5252-E5252</f>
        <v/>
      </c>
      <c r="G5252" s="15" t="n"/>
      <c r="H5252" s="15" t="n"/>
      <c r="I5252" s="15" t="n"/>
      <c r="J5252" s="15">
        <f>C5252+F5252+G5252-I5252</f>
        <v/>
      </c>
      <c r="K5252" s="15" t="n"/>
      <c r="L5252" s="15">
        <f>K5252*Setup!$B$6</f>
        <v/>
      </c>
      <c r="M5252" s="15">
        <f>J5252-L5252</f>
        <v/>
      </c>
      <c r="N5252" s="21" t="n"/>
    </row>
    <row r="5253">
      <c r="A5253" s="295" t="n"/>
      <c r="B5253" s="14" t="n"/>
      <c r="C5253" s="15" t="n"/>
      <c r="D5253" s="15" t="n"/>
      <c r="E5253" s="15">
        <f>D5253*Setup!$B$5</f>
        <v/>
      </c>
      <c r="F5253" s="15">
        <f>D5253-E5253</f>
        <v/>
      </c>
      <c r="G5253" s="15" t="n"/>
      <c r="H5253" s="15" t="n"/>
      <c r="I5253" s="15" t="n"/>
      <c r="J5253" s="15">
        <f>C5253+F5253+G5253-I5253</f>
        <v/>
      </c>
      <c r="K5253" s="15" t="n"/>
      <c r="L5253" s="15">
        <f>K5253*Setup!$B$6</f>
        <v/>
      </c>
      <c r="M5253" s="15">
        <f>J5253-L5253</f>
        <v/>
      </c>
      <c r="N5253" s="21" t="n"/>
    </row>
    <row r="5254">
      <c r="A5254" s="295" t="n"/>
      <c r="B5254" s="14" t="n"/>
      <c r="C5254" s="15" t="n"/>
      <c r="D5254" s="15" t="n"/>
      <c r="E5254" s="15">
        <f>D5254*Setup!$B$5</f>
        <v/>
      </c>
      <c r="F5254" s="15">
        <f>D5254-E5254</f>
        <v/>
      </c>
      <c r="G5254" s="15" t="n"/>
      <c r="H5254" s="15" t="n"/>
      <c r="I5254" s="15" t="n"/>
      <c r="J5254" s="15">
        <f>C5254+F5254+G5254-I5254</f>
        <v/>
      </c>
      <c r="K5254" s="15" t="n"/>
      <c r="L5254" s="15">
        <f>K5254*Setup!$B$6</f>
        <v/>
      </c>
      <c r="M5254" s="15">
        <f>J5254-L5254</f>
        <v/>
      </c>
      <c r="N5254" s="21" t="n"/>
    </row>
    <row r="5255">
      <c r="A5255" s="295" t="n"/>
      <c r="B5255" s="14" t="n"/>
      <c r="C5255" s="15" t="n"/>
      <c r="D5255" s="15" t="n"/>
      <c r="E5255" s="15">
        <f>D5255*Setup!$B$5</f>
        <v/>
      </c>
      <c r="F5255" s="15">
        <f>D5255-E5255</f>
        <v/>
      </c>
      <c r="G5255" s="15" t="n"/>
      <c r="H5255" s="15" t="n"/>
      <c r="I5255" s="15" t="n"/>
      <c r="J5255" s="15">
        <f>C5255+F5255+G5255-I5255</f>
        <v/>
      </c>
      <c r="K5255" s="15" t="n"/>
      <c r="L5255" s="15">
        <f>K5255*Setup!$B$6</f>
        <v/>
      </c>
      <c r="M5255" s="15">
        <f>J5255-L5255</f>
        <v/>
      </c>
      <c r="N5255" s="21" t="n"/>
    </row>
    <row r="5256">
      <c r="A5256" s="295" t="n"/>
      <c r="B5256" s="14" t="n"/>
      <c r="C5256" s="15" t="n"/>
      <c r="D5256" s="15" t="n"/>
      <c r="E5256" s="15">
        <f>D5256*Setup!$B$5</f>
        <v/>
      </c>
      <c r="F5256" s="15">
        <f>D5256-E5256</f>
        <v/>
      </c>
      <c r="G5256" s="15" t="n"/>
      <c r="H5256" s="15" t="n"/>
      <c r="I5256" s="15" t="n"/>
      <c r="J5256" s="15">
        <f>C5256+F5256+G5256-I5256</f>
        <v/>
      </c>
      <c r="K5256" s="15" t="n"/>
      <c r="L5256" s="15">
        <f>K5256*Setup!$B$6</f>
        <v/>
      </c>
      <c r="M5256" s="15">
        <f>J5256-L5256</f>
        <v/>
      </c>
      <c r="N5256" s="21" t="n"/>
    </row>
    <row r="5257">
      <c r="A5257" s="295" t="n"/>
      <c r="B5257" s="14" t="n"/>
      <c r="C5257" s="15" t="n"/>
      <c r="D5257" s="15" t="n"/>
      <c r="E5257" s="15">
        <f>D5257*Setup!$B$5</f>
        <v/>
      </c>
      <c r="F5257" s="15">
        <f>D5257-E5257</f>
        <v/>
      </c>
      <c r="G5257" s="15" t="n"/>
      <c r="H5257" s="15" t="n"/>
      <c r="I5257" s="15" t="n"/>
      <c r="J5257" s="15">
        <f>C5257+F5257+G5257-I5257</f>
        <v/>
      </c>
      <c r="K5257" s="15" t="n"/>
      <c r="L5257" s="15">
        <f>K5257*Setup!$B$6</f>
        <v/>
      </c>
      <c r="M5257" s="15">
        <f>J5257-L5257</f>
        <v/>
      </c>
      <c r="N5257" s="21" t="n"/>
    </row>
    <row r="5258">
      <c r="A5258" s="295" t="n"/>
      <c r="B5258" s="14" t="n"/>
      <c r="C5258" s="15" t="n"/>
      <c r="D5258" s="15" t="n"/>
      <c r="E5258" s="15">
        <f>D5258*Setup!$B$5</f>
        <v/>
      </c>
      <c r="F5258" s="15">
        <f>D5258-E5258</f>
        <v/>
      </c>
      <c r="G5258" s="15" t="n"/>
      <c r="H5258" s="15" t="n"/>
      <c r="I5258" s="15" t="n"/>
      <c r="J5258" s="15">
        <f>C5258+F5258+G5258-I5258</f>
        <v/>
      </c>
      <c r="K5258" s="15" t="n"/>
      <c r="L5258" s="15">
        <f>K5258*Setup!$B$6</f>
        <v/>
      </c>
      <c r="M5258" s="15">
        <f>J5258-L5258</f>
        <v/>
      </c>
      <c r="N5258" s="21" t="n"/>
    </row>
    <row r="5259">
      <c r="A5259" s="295" t="n"/>
      <c r="B5259" s="14" t="n"/>
      <c r="C5259" s="15" t="n"/>
      <c r="D5259" s="15" t="n"/>
      <c r="E5259" s="15">
        <f>D5259*Setup!$B$5</f>
        <v/>
      </c>
      <c r="F5259" s="15">
        <f>D5259-E5259</f>
        <v/>
      </c>
      <c r="G5259" s="15" t="n"/>
      <c r="H5259" s="15" t="n"/>
      <c r="I5259" s="15" t="n"/>
      <c r="J5259" s="15">
        <f>C5259+F5259+G5259-I5259</f>
        <v/>
      </c>
      <c r="K5259" s="15" t="n"/>
      <c r="L5259" s="15">
        <f>K5259*Setup!$B$6</f>
        <v/>
      </c>
      <c r="M5259" s="15">
        <f>J5259-L5259</f>
        <v/>
      </c>
      <c r="N5259" s="21" t="n"/>
    </row>
    <row r="5260">
      <c r="A5260" s="295" t="n"/>
      <c r="B5260" s="14" t="n"/>
      <c r="C5260" s="15" t="n"/>
      <c r="D5260" s="15" t="n"/>
      <c r="E5260" s="15">
        <f>D5260*Setup!$B$5</f>
        <v/>
      </c>
      <c r="F5260" s="15">
        <f>D5260-E5260</f>
        <v/>
      </c>
      <c r="G5260" s="15" t="n"/>
      <c r="H5260" s="15" t="n"/>
      <c r="I5260" s="15" t="n"/>
      <c r="J5260" s="15">
        <f>C5260+F5260+G5260-I5260</f>
        <v/>
      </c>
      <c r="K5260" s="15" t="n"/>
      <c r="L5260" s="15">
        <f>K5260*Setup!$B$6</f>
        <v/>
      </c>
      <c r="M5260" s="15">
        <f>J5260-L5260</f>
        <v/>
      </c>
      <c r="N5260" s="21" t="n"/>
    </row>
    <row r="5261">
      <c r="A5261" s="295" t="n"/>
      <c r="B5261" s="14" t="n"/>
      <c r="C5261" s="15" t="n"/>
      <c r="D5261" s="15" t="n"/>
      <c r="E5261" s="15">
        <f>D5261*Setup!$B$5</f>
        <v/>
      </c>
      <c r="F5261" s="15">
        <f>D5261-E5261</f>
        <v/>
      </c>
      <c r="G5261" s="15" t="n"/>
      <c r="H5261" s="15" t="n"/>
      <c r="I5261" s="15" t="n"/>
      <c r="J5261" s="15">
        <f>C5261+F5261+G5261-I5261</f>
        <v/>
      </c>
      <c r="K5261" s="15" t="n"/>
      <c r="L5261" s="15">
        <f>K5261*Setup!$B$6</f>
        <v/>
      </c>
      <c r="M5261" s="15">
        <f>J5261-L5261</f>
        <v/>
      </c>
      <c r="N5261" s="21" t="n"/>
    </row>
    <row r="5262">
      <c r="A5262" s="295" t="n"/>
      <c r="B5262" s="14" t="n"/>
      <c r="C5262" s="15" t="n"/>
      <c r="D5262" s="15" t="n"/>
      <c r="E5262" s="15">
        <f>D5262*Setup!$B$5</f>
        <v/>
      </c>
      <c r="F5262" s="15">
        <f>D5262-E5262</f>
        <v/>
      </c>
      <c r="G5262" s="15" t="n"/>
      <c r="H5262" s="15" t="n"/>
      <c r="I5262" s="15" t="n"/>
      <c r="J5262" s="15">
        <f>C5262+F5262+G5262-I5262</f>
        <v/>
      </c>
      <c r="K5262" s="15" t="n"/>
      <c r="L5262" s="15">
        <f>K5262*Setup!$B$6</f>
        <v/>
      </c>
      <c r="M5262" s="15">
        <f>J5262-L5262</f>
        <v/>
      </c>
      <c r="N5262" s="21" t="n"/>
    </row>
    <row r="5263">
      <c r="A5263" s="295" t="n"/>
      <c r="B5263" s="14" t="n"/>
      <c r="C5263" s="15" t="n"/>
      <c r="D5263" s="15" t="n"/>
      <c r="E5263" s="15">
        <f>D5263*Setup!$B$5</f>
        <v/>
      </c>
      <c r="F5263" s="15">
        <f>D5263-E5263</f>
        <v/>
      </c>
      <c r="G5263" s="15" t="n"/>
      <c r="H5263" s="15" t="n"/>
      <c r="I5263" s="15" t="n"/>
      <c r="J5263" s="15">
        <f>C5263+F5263+G5263-I5263</f>
        <v/>
      </c>
      <c r="K5263" s="15" t="n"/>
      <c r="L5263" s="15">
        <f>K5263*Setup!$B$6</f>
        <v/>
      </c>
      <c r="M5263" s="15">
        <f>J5263-L5263</f>
        <v/>
      </c>
      <c r="N5263" s="21" t="n"/>
    </row>
    <row r="5264">
      <c r="A5264" s="295" t="n"/>
      <c r="B5264" s="14" t="n"/>
      <c r="C5264" s="15" t="n"/>
      <c r="D5264" s="15" t="n"/>
      <c r="E5264" s="15">
        <f>D5264*Setup!$B$5</f>
        <v/>
      </c>
      <c r="F5264" s="15">
        <f>D5264-E5264</f>
        <v/>
      </c>
      <c r="G5264" s="15" t="n"/>
      <c r="H5264" s="15" t="n"/>
      <c r="I5264" s="15" t="n"/>
      <c r="J5264" s="15">
        <f>C5264+F5264+G5264-I5264</f>
        <v/>
      </c>
      <c r="K5264" s="15" t="n"/>
      <c r="L5264" s="15">
        <f>K5264*Setup!$B$6</f>
        <v/>
      </c>
      <c r="M5264" s="15">
        <f>J5264-L5264</f>
        <v/>
      </c>
      <c r="N5264" s="21" t="n"/>
    </row>
    <row r="5265">
      <c r="A5265" s="295" t="n"/>
      <c r="B5265" s="14" t="n"/>
      <c r="C5265" s="15" t="n"/>
      <c r="D5265" s="15" t="n"/>
      <c r="E5265" s="15">
        <f>D5265*Setup!$B$5</f>
        <v/>
      </c>
      <c r="F5265" s="15">
        <f>D5265-E5265</f>
        <v/>
      </c>
      <c r="G5265" s="15" t="n"/>
      <c r="H5265" s="15" t="n"/>
      <c r="I5265" s="15" t="n"/>
      <c r="J5265" s="15">
        <f>C5265+F5265+G5265-I5265</f>
        <v/>
      </c>
      <c r="K5265" s="15" t="n"/>
      <c r="L5265" s="15">
        <f>K5265*Setup!$B$6</f>
        <v/>
      </c>
      <c r="M5265" s="15">
        <f>J5265-L5265</f>
        <v/>
      </c>
      <c r="N5265" s="21" t="n"/>
    </row>
    <row r="5266">
      <c r="A5266" s="295" t="n"/>
      <c r="B5266" s="14" t="n"/>
      <c r="C5266" s="15" t="n"/>
      <c r="D5266" s="15" t="n"/>
      <c r="E5266" s="15">
        <f>D5266*Setup!$B$5</f>
        <v/>
      </c>
      <c r="F5266" s="15">
        <f>D5266-E5266</f>
        <v/>
      </c>
      <c r="G5266" s="15" t="n"/>
      <c r="H5266" s="15" t="n"/>
      <c r="I5266" s="15" t="n"/>
      <c r="J5266" s="15">
        <f>C5266+F5266+G5266-I5266</f>
        <v/>
      </c>
      <c r="K5266" s="15" t="n"/>
      <c r="L5266" s="15">
        <f>K5266*Setup!$B$6</f>
        <v/>
      </c>
      <c r="M5266" s="15">
        <f>J5266-L5266</f>
        <v/>
      </c>
      <c r="N5266" s="21" t="n"/>
    </row>
    <row r="5267">
      <c r="A5267" s="295" t="n"/>
      <c r="B5267" s="14" t="n"/>
      <c r="C5267" s="15" t="n"/>
      <c r="D5267" s="15" t="n"/>
      <c r="E5267" s="15">
        <f>D5267*Setup!$B$5</f>
        <v/>
      </c>
      <c r="F5267" s="15">
        <f>D5267-E5267</f>
        <v/>
      </c>
      <c r="G5267" s="15" t="n"/>
      <c r="H5267" s="15" t="n"/>
      <c r="I5267" s="15" t="n"/>
      <c r="J5267" s="15">
        <f>C5267+F5267+G5267-I5267</f>
        <v/>
      </c>
      <c r="K5267" s="15" t="n"/>
      <c r="L5267" s="15">
        <f>K5267*Setup!$B$6</f>
        <v/>
      </c>
      <c r="M5267" s="15">
        <f>J5267-L5267</f>
        <v/>
      </c>
      <c r="N5267" s="21" t="n"/>
    </row>
    <row r="5268">
      <c r="A5268" s="295" t="n"/>
      <c r="B5268" s="14" t="n"/>
      <c r="C5268" s="15" t="n"/>
      <c r="D5268" s="15" t="n"/>
      <c r="E5268" s="15">
        <f>D5268*Setup!$B$5</f>
        <v/>
      </c>
      <c r="F5268" s="15">
        <f>D5268-E5268</f>
        <v/>
      </c>
      <c r="G5268" s="15" t="n"/>
      <c r="H5268" s="15" t="n"/>
      <c r="I5268" s="15" t="n"/>
      <c r="J5268" s="15">
        <f>C5268+F5268+G5268-I5268</f>
        <v/>
      </c>
      <c r="K5268" s="15" t="n"/>
      <c r="L5268" s="15">
        <f>K5268*Setup!$B$6</f>
        <v/>
      </c>
      <c r="M5268" s="15">
        <f>J5268-L5268</f>
        <v/>
      </c>
      <c r="N5268" s="21" t="n"/>
    </row>
    <row r="5269">
      <c r="A5269" s="295" t="n"/>
      <c r="B5269" s="14" t="n"/>
      <c r="C5269" s="15" t="n"/>
      <c r="D5269" s="15" t="n"/>
      <c r="E5269" s="15">
        <f>D5269*Setup!$B$5</f>
        <v/>
      </c>
      <c r="F5269" s="15">
        <f>D5269-E5269</f>
        <v/>
      </c>
      <c r="G5269" s="15" t="n"/>
      <c r="H5269" s="15" t="n"/>
      <c r="I5269" s="15" t="n"/>
      <c r="J5269" s="15">
        <f>C5269+F5269+G5269-I5269</f>
        <v/>
      </c>
      <c r="K5269" s="15" t="n"/>
      <c r="L5269" s="15">
        <f>K5269*Setup!$B$6</f>
        <v/>
      </c>
      <c r="M5269" s="15">
        <f>J5269-L5269</f>
        <v/>
      </c>
      <c r="N5269" s="21" t="n"/>
    </row>
    <row r="5270">
      <c r="A5270" s="295" t="n"/>
      <c r="B5270" s="14" t="n"/>
      <c r="C5270" s="15" t="n"/>
      <c r="D5270" s="15" t="n"/>
      <c r="E5270" s="15">
        <f>D5270*Setup!$B$5</f>
        <v/>
      </c>
      <c r="F5270" s="15">
        <f>D5270-E5270</f>
        <v/>
      </c>
      <c r="G5270" s="15" t="n"/>
      <c r="H5270" s="15" t="n"/>
      <c r="I5270" s="15" t="n"/>
      <c r="J5270" s="15">
        <f>C5270+F5270+G5270-I5270</f>
        <v/>
      </c>
      <c r="K5270" s="15" t="n"/>
      <c r="L5270" s="15">
        <f>K5270*Setup!$B$6</f>
        <v/>
      </c>
      <c r="M5270" s="15">
        <f>J5270-L5270</f>
        <v/>
      </c>
      <c r="N5270" s="21" t="n"/>
    </row>
    <row r="5271">
      <c r="A5271" s="295" t="n"/>
      <c r="B5271" s="14" t="n"/>
      <c r="C5271" s="15" t="n"/>
      <c r="D5271" s="15" t="n"/>
      <c r="E5271" s="15">
        <f>D5271*Setup!$B$5</f>
        <v/>
      </c>
      <c r="F5271" s="15">
        <f>D5271-E5271</f>
        <v/>
      </c>
      <c r="G5271" s="15" t="n"/>
      <c r="H5271" s="15" t="n"/>
      <c r="I5271" s="15" t="n"/>
      <c r="J5271" s="15">
        <f>C5271+F5271+G5271-I5271</f>
        <v/>
      </c>
      <c r="K5271" s="15" t="n"/>
      <c r="L5271" s="15">
        <f>K5271*Setup!$B$6</f>
        <v/>
      </c>
      <c r="M5271" s="15">
        <f>J5271-L5271</f>
        <v/>
      </c>
      <c r="N5271" s="21" t="n"/>
    </row>
    <row r="5272">
      <c r="A5272" s="295" t="n"/>
      <c r="B5272" s="14" t="n"/>
      <c r="C5272" s="15" t="n"/>
      <c r="D5272" s="15" t="n"/>
      <c r="E5272" s="15">
        <f>D5272*Setup!$B$5</f>
        <v/>
      </c>
      <c r="F5272" s="15">
        <f>D5272-E5272</f>
        <v/>
      </c>
      <c r="G5272" s="15" t="n"/>
      <c r="H5272" s="15" t="n"/>
      <c r="I5272" s="15" t="n"/>
      <c r="J5272" s="15">
        <f>C5272+F5272+G5272-I5272</f>
        <v/>
      </c>
      <c r="K5272" s="15" t="n"/>
      <c r="L5272" s="15">
        <f>K5272*Setup!$B$6</f>
        <v/>
      </c>
      <c r="M5272" s="15">
        <f>J5272-L5272</f>
        <v/>
      </c>
      <c r="N5272" s="21" t="n"/>
    </row>
    <row r="5273">
      <c r="A5273" s="295" t="n"/>
      <c r="B5273" s="14" t="n"/>
      <c r="C5273" s="15" t="n"/>
      <c r="D5273" s="15" t="n"/>
      <c r="E5273" s="15">
        <f>D5273*Setup!$B$5</f>
        <v/>
      </c>
      <c r="F5273" s="15">
        <f>D5273-E5273</f>
        <v/>
      </c>
      <c r="G5273" s="15" t="n"/>
      <c r="H5273" s="15" t="n"/>
      <c r="I5273" s="15" t="n"/>
      <c r="J5273" s="15">
        <f>C5273+F5273+G5273-I5273</f>
        <v/>
      </c>
      <c r="K5273" s="15" t="n"/>
      <c r="L5273" s="15">
        <f>K5273*Setup!$B$6</f>
        <v/>
      </c>
      <c r="M5273" s="15">
        <f>J5273-L5273</f>
        <v/>
      </c>
      <c r="N5273" s="21" t="n"/>
    </row>
    <row r="5274">
      <c r="A5274" s="295" t="n"/>
      <c r="B5274" s="14" t="n"/>
      <c r="C5274" s="15" t="n"/>
      <c r="D5274" s="15" t="n"/>
      <c r="E5274" s="15">
        <f>D5274*Setup!$B$5</f>
        <v/>
      </c>
      <c r="F5274" s="15">
        <f>D5274-E5274</f>
        <v/>
      </c>
      <c r="G5274" s="15" t="n"/>
      <c r="H5274" s="15" t="n"/>
      <c r="I5274" s="15" t="n"/>
      <c r="J5274" s="15">
        <f>C5274+F5274+G5274-I5274</f>
        <v/>
      </c>
      <c r="K5274" s="15" t="n"/>
      <c r="L5274" s="15">
        <f>K5274*Setup!$B$6</f>
        <v/>
      </c>
      <c r="M5274" s="15">
        <f>J5274-L5274</f>
        <v/>
      </c>
      <c r="N5274" s="21" t="n"/>
    </row>
    <row r="5275">
      <c r="A5275" s="295" t="n"/>
      <c r="B5275" s="14" t="n"/>
      <c r="C5275" s="15" t="n"/>
      <c r="D5275" s="15" t="n"/>
      <c r="E5275" s="15">
        <f>D5275*Setup!$B$5</f>
        <v/>
      </c>
      <c r="F5275" s="15">
        <f>D5275-E5275</f>
        <v/>
      </c>
      <c r="G5275" s="15" t="n"/>
      <c r="H5275" s="15" t="n"/>
      <c r="I5275" s="15" t="n"/>
      <c r="J5275" s="15">
        <f>C5275+F5275+G5275-I5275</f>
        <v/>
      </c>
      <c r="K5275" s="15" t="n"/>
      <c r="L5275" s="15">
        <f>K5275*Setup!$B$6</f>
        <v/>
      </c>
      <c r="M5275" s="15">
        <f>J5275-L5275</f>
        <v/>
      </c>
      <c r="N5275" s="21" t="n"/>
    </row>
    <row r="5276">
      <c r="A5276" s="295" t="n"/>
      <c r="B5276" s="14" t="n"/>
      <c r="C5276" s="15" t="n"/>
      <c r="D5276" s="15" t="n"/>
      <c r="E5276" s="15">
        <f>D5276*Setup!$B$5</f>
        <v/>
      </c>
      <c r="F5276" s="15">
        <f>D5276-E5276</f>
        <v/>
      </c>
      <c r="G5276" s="15" t="n"/>
      <c r="H5276" s="15" t="n"/>
      <c r="I5276" s="15" t="n"/>
      <c r="J5276" s="15">
        <f>C5276+F5276+G5276-I5276</f>
        <v/>
      </c>
      <c r="K5276" s="15" t="n"/>
      <c r="L5276" s="15">
        <f>K5276*Setup!$B$6</f>
        <v/>
      </c>
      <c r="M5276" s="15">
        <f>J5276-L5276</f>
        <v/>
      </c>
      <c r="N5276" s="21" t="n"/>
    </row>
    <row r="5277">
      <c r="A5277" s="295" t="n"/>
      <c r="B5277" s="14" t="n"/>
      <c r="C5277" s="15" t="n"/>
      <c r="D5277" s="15" t="n"/>
      <c r="E5277" s="15">
        <f>D5277*Setup!$B$5</f>
        <v/>
      </c>
      <c r="F5277" s="15">
        <f>D5277-E5277</f>
        <v/>
      </c>
      <c r="G5277" s="15" t="n"/>
      <c r="H5277" s="15" t="n"/>
      <c r="I5277" s="15" t="n"/>
      <c r="J5277" s="15">
        <f>C5277+F5277+G5277-I5277</f>
        <v/>
      </c>
      <c r="K5277" s="15" t="n"/>
      <c r="L5277" s="15">
        <f>K5277*Setup!$B$6</f>
        <v/>
      </c>
      <c r="M5277" s="15">
        <f>J5277-L5277</f>
        <v/>
      </c>
      <c r="N5277" s="21" t="n"/>
    </row>
    <row r="5278">
      <c r="A5278" s="295" t="n"/>
      <c r="B5278" s="14" t="n"/>
      <c r="C5278" s="15" t="n"/>
      <c r="D5278" s="15" t="n"/>
      <c r="E5278" s="15">
        <f>D5278*Setup!$B$5</f>
        <v/>
      </c>
      <c r="F5278" s="15">
        <f>D5278-E5278</f>
        <v/>
      </c>
      <c r="G5278" s="15" t="n"/>
      <c r="H5278" s="15" t="n"/>
      <c r="I5278" s="15" t="n"/>
      <c r="J5278" s="15">
        <f>C5278+F5278+G5278-I5278</f>
        <v/>
      </c>
      <c r="K5278" s="15" t="n"/>
      <c r="L5278" s="15">
        <f>K5278*Setup!$B$6</f>
        <v/>
      </c>
      <c r="M5278" s="15">
        <f>J5278-L5278</f>
        <v/>
      </c>
      <c r="N5278" s="21" t="n"/>
    </row>
    <row r="5279">
      <c r="A5279" s="295" t="n"/>
      <c r="B5279" s="14" t="n"/>
      <c r="C5279" s="15" t="n"/>
      <c r="D5279" s="15" t="n"/>
      <c r="E5279" s="15">
        <f>D5279*Setup!$B$5</f>
        <v/>
      </c>
      <c r="F5279" s="15">
        <f>D5279-E5279</f>
        <v/>
      </c>
      <c r="G5279" s="15" t="n"/>
      <c r="H5279" s="15" t="n"/>
      <c r="I5279" s="15" t="n"/>
      <c r="J5279" s="15">
        <f>C5279+F5279+G5279-I5279</f>
        <v/>
      </c>
      <c r="K5279" s="15" t="n"/>
      <c r="L5279" s="15">
        <f>K5279*Setup!$B$6</f>
        <v/>
      </c>
      <c r="M5279" s="15">
        <f>J5279-L5279</f>
        <v/>
      </c>
      <c r="N5279" s="21" t="n"/>
    </row>
    <row r="5280">
      <c r="A5280" s="295" t="n"/>
      <c r="B5280" s="14" t="n"/>
      <c r="C5280" s="15" t="n"/>
      <c r="D5280" s="15" t="n"/>
      <c r="E5280" s="15">
        <f>D5280*Setup!$B$5</f>
        <v/>
      </c>
      <c r="F5280" s="15">
        <f>D5280-E5280</f>
        <v/>
      </c>
      <c r="G5280" s="15" t="n"/>
      <c r="H5280" s="15" t="n"/>
      <c r="I5280" s="15" t="n"/>
      <c r="J5280" s="15">
        <f>C5280+F5280+G5280-I5280</f>
        <v/>
      </c>
      <c r="K5280" s="15" t="n"/>
      <c r="L5280" s="15">
        <f>K5280*Setup!$B$6</f>
        <v/>
      </c>
      <c r="M5280" s="15">
        <f>J5280-L5280</f>
        <v/>
      </c>
      <c r="N5280" s="21" t="n"/>
    </row>
    <row r="5281">
      <c r="A5281" s="295" t="n"/>
      <c r="B5281" s="14" t="n"/>
      <c r="C5281" s="15" t="n"/>
      <c r="D5281" s="15" t="n"/>
      <c r="E5281" s="15">
        <f>D5281*Setup!$B$5</f>
        <v/>
      </c>
      <c r="F5281" s="15">
        <f>D5281-E5281</f>
        <v/>
      </c>
      <c r="G5281" s="15" t="n"/>
      <c r="H5281" s="15" t="n"/>
      <c r="I5281" s="15" t="n"/>
      <c r="J5281" s="15">
        <f>C5281+F5281+G5281-I5281</f>
        <v/>
      </c>
      <c r="K5281" s="15" t="n"/>
      <c r="L5281" s="15">
        <f>K5281*Setup!$B$6</f>
        <v/>
      </c>
      <c r="M5281" s="15">
        <f>J5281-L5281</f>
        <v/>
      </c>
      <c r="N5281" s="21" t="n"/>
    </row>
  </sheetData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2026-02-05T20:12:21Z</dcterms:created>
  <dcterms:modified xsi:type="dcterms:W3CDTF">2026-07-27T01:39:31Z</dcterms:modified>
  <cp:lastModifiedBy>Ignacio Roa</cp:lastModifiedBy>
</cp:coreProperties>
</file>